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/Users/frederikborner/Desktop/Revised_manuscript_April_22/"/>
    </mc:Choice>
  </mc:AlternateContent>
  <xr:revisionPtr revIDLastSave="0" documentId="13_ncr:1_{F1A605BB-7B57-0044-9212-3B4840DD0FE1}" xr6:coauthVersionLast="45" xr6:coauthVersionMax="45" xr10:uidLastSave="{00000000-0000-0000-0000-000000000000}"/>
  <bookViews>
    <workbookView xWindow="0" yWindow="460" windowWidth="28800" windowHeight="16320" activeTab="3" xr2:uid="{646DBEF7-45CE-CD49-A2C6-0FD1D4D6EA73}"/>
  </bookViews>
  <sheets>
    <sheet name="all" sheetId="4" r:id="rId1"/>
    <sheet name="Fakos" sheetId="1" r:id="rId2"/>
    <sheet name="Kaspakas" sheetId="2" r:id="rId3"/>
    <sheet name="Sardes" sheetId="3" r:id="rId4"/>
    <sheet name="depth_profiles_05_08_21" sheetId="14" state="hidden" r:id="rId5"/>
    <sheet name="Fakos sericitic" sheetId="6" r:id="rId6"/>
    <sheet name="Fakos epithermal HS" sheetId="7" r:id="rId7"/>
    <sheet name="Fakos trans" sheetId="22" r:id="rId8"/>
    <sheet name="Fakos epithermal IS" sheetId="8" r:id="rId9"/>
    <sheet name="Kaspakas sericitic" sheetId="9" r:id="rId10"/>
    <sheet name="Kaspakas epithermal IS" sheetId="10" r:id="rId11"/>
    <sheet name="Sardes porphyry potassic prop" sheetId="11" r:id="rId12"/>
    <sheet name="Sardes epithermal IS" sheetId="13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92" i="8" l="1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Z92" i="8"/>
  <c r="AA92" i="8"/>
  <c r="AB92" i="8"/>
  <c r="AC92" i="8"/>
  <c r="AD92" i="8"/>
  <c r="AE92" i="8"/>
  <c r="AF92" i="8"/>
  <c r="AG92" i="8"/>
  <c r="AH92" i="8"/>
  <c r="AI92" i="8"/>
  <c r="AJ92" i="8"/>
  <c r="AK92" i="8"/>
  <c r="AL92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Z93" i="8"/>
  <c r="AA93" i="8"/>
  <c r="AB93" i="8"/>
  <c r="AC93" i="8"/>
  <c r="AD93" i="8"/>
  <c r="AE93" i="8"/>
  <c r="AF93" i="8"/>
  <c r="AG93" i="8"/>
  <c r="AH93" i="8"/>
  <c r="AI93" i="8"/>
  <c r="AJ93" i="8"/>
  <c r="AK93" i="8"/>
  <c r="AL93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Z94" i="8"/>
  <c r="AA94" i="8"/>
  <c r="AB94" i="8"/>
  <c r="AC94" i="8"/>
  <c r="AD94" i="8"/>
  <c r="AE94" i="8"/>
  <c r="AF94" i="8"/>
  <c r="AG94" i="8"/>
  <c r="AH94" i="8"/>
  <c r="AI94" i="8"/>
  <c r="AJ94" i="8"/>
  <c r="AK94" i="8"/>
  <c r="AL94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Z95" i="8"/>
  <c r="AA95" i="8"/>
  <c r="AB95" i="8"/>
  <c r="AC95" i="8"/>
  <c r="AD95" i="8"/>
  <c r="AE95" i="8"/>
  <c r="AF95" i="8"/>
  <c r="AG95" i="8"/>
  <c r="AH95" i="8"/>
  <c r="AI95" i="8"/>
  <c r="AJ95" i="8"/>
  <c r="AK95" i="8"/>
  <c r="AL95" i="8"/>
  <c r="B95" i="8"/>
  <c r="B94" i="8"/>
  <c r="B93" i="8"/>
  <c r="B92" i="8"/>
  <c r="AO74" i="8"/>
  <c r="AO75" i="8"/>
  <c r="AO76" i="8"/>
  <c r="AO77" i="8"/>
  <c r="AO78" i="8"/>
  <c r="AO79" i="8"/>
  <c r="AO80" i="8"/>
  <c r="AO81" i="8"/>
  <c r="AO82" i="8"/>
  <c r="AO83" i="8"/>
  <c r="AO84" i="8"/>
  <c r="AO85" i="8"/>
  <c r="AO86" i="8"/>
  <c r="AO87" i="8"/>
  <c r="AO88" i="8"/>
  <c r="AU74" i="8"/>
  <c r="AV74" i="8"/>
  <c r="AU75" i="8"/>
  <c r="AV75" i="8"/>
  <c r="AU76" i="8"/>
  <c r="AV76" i="8"/>
  <c r="AU77" i="8"/>
  <c r="AV77" i="8"/>
  <c r="AU78" i="8"/>
  <c r="AV78" i="8"/>
  <c r="AU79" i="8"/>
  <c r="AV79" i="8"/>
  <c r="AU80" i="8"/>
  <c r="AV80" i="8"/>
  <c r="AU81" i="8"/>
  <c r="AV81" i="8"/>
  <c r="AU82" i="8"/>
  <c r="AV82" i="8"/>
  <c r="AU83" i="8"/>
  <c r="AV83" i="8"/>
  <c r="AU84" i="8"/>
  <c r="AV84" i="8"/>
  <c r="AU85" i="8"/>
  <c r="AV85" i="8"/>
  <c r="AU86" i="8"/>
  <c r="AV86" i="8"/>
  <c r="AU87" i="8"/>
  <c r="AV87" i="8"/>
  <c r="AU88" i="8"/>
  <c r="AV88" i="8"/>
  <c r="BA71" i="8"/>
  <c r="BB71" i="8"/>
  <c r="BA72" i="8"/>
  <c r="BB72" i="8"/>
  <c r="BA73" i="8"/>
  <c r="BB73" i="8"/>
  <c r="BA74" i="8"/>
  <c r="BB74" i="8"/>
  <c r="BA75" i="8"/>
  <c r="BB75" i="8"/>
  <c r="BA76" i="8"/>
  <c r="BB76" i="8"/>
  <c r="BA77" i="8"/>
  <c r="BB77" i="8"/>
  <c r="BA78" i="8"/>
  <c r="BB78" i="8"/>
  <c r="BA79" i="8"/>
  <c r="BB79" i="8"/>
  <c r="BA80" i="8"/>
  <c r="BB80" i="8"/>
  <c r="BA81" i="8"/>
  <c r="BB81" i="8"/>
  <c r="BA82" i="8"/>
  <c r="BB82" i="8"/>
  <c r="BA83" i="8"/>
  <c r="BB83" i="8"/>
  <c r="BA84" i="8"/>
  <c r="BB84" i="8"/>
  <c r="BA85" i="8"/>
  <c r="BB85" i="8"/>
  <c r="BA86" i="8"/>
  <c r="BB86" i="8"/>
  <c r="BA87" i="8"/>
  <c r="BB87" i="8"/>
  <c r="BA88" i="8"/>
  <c r="BB88" i="8"/>
  <c r="BJ74" i="8"/>
  <c r="BJ75" i="8"/>
  <c r="BJ76" i="8"/>
  <c r="BJ77" i="8"/>
  <c r="BJ78" i="8"/>
  <c r="BJ79" i="8"/>
  <c r="BJ80" i="8"/>
  <c r="BJ81" i="8"/>
  <c r="BJ82" i="8"/>
  <c r="BJ83" i="8"/>
  <c r="BJ84" i="8"/>
  <c r="BJ85" i="8"/>
  <c r="BJ86" i="8"/>
  <c r="BJ87" i="8"/>
  <c r="BJ88" i="8"/>
  <c r="BP73" i="8"/>
  <c r="BQ73" i="8"/>
  <c r="BP74" i="8"/>
  <c r="BQ74" i="8"/>
  <c r="BP75" i="8"/>
  <c r="BQ75" i="8"/>
  <c r="BP76" i="8"/>
  <c r="BQ76" i="8"/>
  <c r="BP77" i="8"/>
  <c r="BQ77" i="8"/>
  <c r="BP78" i="8"/>
  <c r="BQ78" i="8"/>
  <c r="BP79" i="8"/>
  <c r="BQ79" i="8"/>
  <c r="BP80" i="8"/>
  <c r="BQ80" i="8"/>
  <c r="BP81" i="8"/>
  <c r="BQ81" i="8"/>
  <c r="BP82" i="8"/>
  <c r="BQ82" i="8"/>
  <c r="BP83" i="8"/>
  <c r="BQ83" i="8"/>
  <c r="BP84" i="8"/>
  <c r="BQ84" i="8"/>
  <c r="BP85" i="8"/>
  <c r="BQ85" i="8"/>
  <c r="BP86" i="8"/>
  <c r="BQ86" i="8"/>
  <c r="BP87" i="8"/>
  <c r="BQ87" i="8"/>
  <c r="BP88" i="8"/>
  <c r="BQ88" i="8"/>
  <c r="BV74" i="8"/>
  <c r="BW74" i="8"/>
  <c r="BV75" i="8"/>
  <c r="BW75" i="8"/>
  <c r="BV76" i="8"/>
  <c r="BW76" i="8"/>
  <c r="BV77" i="8"/>
  <c r="BW77" i="8"/>
  <c r="BV78" i="8"/>
  <c r="BW78" i="8"/>
  <c r="BV79" i="8"/>
  <c r="BW79" i="8"/>
  <c r="BV80" i="8"/>
  <c r="BW80" i="8"/>
  <c r="BV81" i="8"/>
  <c r="BW81" i="8"/>
  <c r="BV82" i="8"/>
  <c r="BW82" i="8"/>
  <c r="BV83" i="8"/>
  <c r="BW83" i="8"/>
  <c r="BV84" i="8"/>
  <c r="BW84" i="8"/>
  <c r="BV85" i="8"/>
  <c r="BW85" i="8"/>
  <c r="BV86" i="8"/>
  <c r="BW86" i="8"/>
  <c r="BV87" i="8"/>
  <c r="BW87" i="8"/>
  <c r="BV88" i="8"/>
  <c r="BW88" i="8"/>
  <c r="CE74" i="8"/>
  <c r="CE75" i="8"/>
  <c r="CE76" i="8"/>
  <c r="CE77" i="8"/>
  <c r="CE78" i="8"/>
  <c r="CE79" i="8"/>
  <c r="CE80" i="8"/>
  <c r="CE81" i="8"/>
  <c r="CE82" i="8"/>
  <c r="CE83" i="8"/>
  <c r="CE84" i="8"/>
  <c r="CE85" i="8"/>
  <c r="CE86" i="8"/>
  <c r="CE87" i="8"/>
  <c r="CE88" i="8"/>
  <c r="CK74" i="8"/>
  <c r="CL74" i="8"/>
  <c r="CK75" i="8"/>
  <c r="CL75" i="8"/>
  <c r="CK76" i="8"/>
  <c r="CL76" i="8"/>
  <c r="CK77" i="8"/>
  <c r="CL77" i="8"/>
  <c r="CK78" i="8"/>
  <c r="CL78" i="8"/>
  <c r="CK79" i="8"/>
  <c r="CL79" i="8"/>
  <c r="CK80" i="8"/>
  <c r="CL80" i="8"/>
  <c r="CK81" i="8"/>
  <c r="CL81" i="8"/>
  <c r="CK82" i="8"/>
  <c r="CL82" i="8"/>
  <c r="CK83" i="8"/>
  <c r="CL83" i="8"/>
  <c r="CK84" i="8"/>
  <c r="CL84" i="8"/>
  <c r="CK85" i="8"/>
  <c r="CL85" i="8"/>
  <c r="CK86" i="8"/>
  <c r="CL86" i="8"/>
  <c r="CK87" i="8"/>
  <c r="CL87" i="8"/>
  <c r="CK88" i="8"/>
  <c r="CL88" i="8"/>
  <c r="CQ74" i="8"/>
  <c r="CR74" i="8"/>
  <c r="CQ75" i="8"/>
  <c r="CR75" i="8"/>
  <c r="CQ76" i="8"/>
  <c r="CR76" i="8"/>
  <c r="CQ77" i="8"/>
  <c r="CR77" i="8"/>
  <c r="CQ78" i="8"/>
  <c r="CR78" i="8"/>
  <c r="CQ79" i="8"/>
  <c r="CR79" i="8"/>
  <c r="CQ80" i="8"/>
  <c r="CR80" i="8"/>
  <c r="CQ81" i="8"/>
  <c r="CR81" i="8"/>
  <c r="CQ82" i="8"/>
  <c r="CR82" i="8"/>
  <c r="CQ83" i="8"/>
  <c r="CR83" i="8"/>
  <c r="CQ84" i="8"/>
  <c r="CR84" i="8"/>
  <c r="CQ85" i="8"/>
  <c r="CR85" i="8"/>
  <c r="CQ86" i="8"/>
  <c r="CR86" i="8"/>
  <c r="CQ87" i="8"/>
  <c r="CR87" i="8"/>
  <c r="CQ88" i="8"/>
  <c r="CR88" i="8"/>
  <c r="CZ74" i="8"/>
  <c r="CZ75" i="8"/>
  <c r="CZ76" i="8"/>
  <c r="CZ77" i="8"/>
  <c r="CZ78" i="8"/>
  <c r="CZ79" i="8"/>
  <c r="CZ80" i="8"/>
  <c r="CZ81" i="8"/>
  <c r="CZ82" i="8"/>
  <c r="CZ83" i="8"/>
  <c r="CZ84" i="8"/>
  <c r="CZ85" i="8"/>
  <c r="CZ86" i="8"/>
  <c r="CZ87" i="8"/>
  <c r="CZ88" i="8"/>
  <c r="DF71" i="8"/>
  <c r="DG71" i="8"/>
  <c r="DF72" i="8"/>
  <c r="DG72" i="8"/>
  <c r="DF73" i="8"/>
  <c r="DG73" i="8"/>
  <c r="DF74" i="8"/>
  <c r="DG74" i="8"/>
  <c r="DF75" i="8"/>
  <c r="DG75" i="8"/>
  <c r="DF76" i="8"/>
  <c r="DG76" i="8"/>
  <c r="DF77" i="8"/>
  <c r="DG77" i="8"/>
  <c r="DF78" i="8"/>
  <c r="DG78" i="8"/>
  <c r="DF79" i="8"/>
  <c r="DG79" i="8"/>
  <c r="DF80" i="8"/>
  <c r="DG80" i="8"/>
  <c r="DF81" i="8"/>
  <c r="DG81" i="8"/>
  <c r="DF82" i="8"/>
  <c r="DG82" i="8"/>
  <c r="DF83" i="8"/>
  <c r="DG83" i="8"/>
  <c r="DF84" i="8"/>
  <c r="DG84" i="8"/>
  <c r="DF85" i="8"/>
  <c r="DG85" i="8"/>
  <c r="DF86" i="8"/>
  <c r="DG86" i="8"/>
  <c r="DF87" i="8"/>
  <c r="DG87" i="8"/>
  <c r="DF88" i="8"/>
  <c r="DG88" i="8"/>
  <c r="DL66" i="8"/>
  <c r="DM66" i="8"/>
  <c r="DL67" i="8"/>
  <c r="DM67" i="8"/>
  <c r="DL68" i="8"/>
  <c r="DM68" i="8"/>
  <c r="DL69" i="8"/>
  <c r="DM69" i="8"/>
  <c r="DL70" i="8"/>
  <c r="DM70" i="8"/>
  <c r="DL71" i="8"/>
  <c r="DM71" i="8"/>
  <c r="DL72" i="8"/>
  <c r="DM72" i="8"/>
  <c r="DL73" i="8"/>
  <c r="DM73" i="8"/>
  <c r="DL74" i="8"/>
  <c r="DM74" i="8"/>
  <c r="DL75" i="8"/>
  <c r="DM75" i="8"/>
  <c r="DL76" i="8"/>
  <c r="DM76" i="8"/>
  <c r="DL77" i="8"/>
  <c r="DM77" i="8"/>
  <c r="DL78" i="8"/>
  <c r="DM78" i="8"/>
  <c r="DL79" i="8"/>
  <c r="DM79" i="8"/>
  <c r="DL80" i="8"/>
  <c r="DM80" i="8"/>
  <c r="DL81" i="8"/>
  <c r="DM81" i="8"/>
  <c r="DL82" i="8"/>
  <c r="DM82" i="8"/>
  <c r="DL83" i="8"/>
  <c r="DM83" i="8"/>
  <c r="DL84" i="8"/>
  <c r="DM84" i="8"/>
  <c r="DL85" i="8"/>
  <c r="DM85" i="8"/>
  <c r="DL86" i="8"/>
  <c r="DM86" i="8"/>
  <c r="DL87" i="8"/>
  <c r="DM87" i="8"/>
  <c r="DL88" i="8"/>
  <c r="DM88" i="8"/>
  <c r="DU73" i="8"/>
  <c r="DU74" i="8"/>
  <c r="DU75" i="8"/>
  <c r="DU76" i="8"/>
  <c r="DU77" i="8"/>
  <c r="DU78" i="8"/>
  <c r="DU79" i="8"/>
  <c r="DU80" i="8"/>
  <c r="DU81" i="8"/>
  <c r="DU82" i="8"/>
  <c r="DU83" i="8"/>
  <c r="DU84" i="8"/>
  <c r="DU85" i="8"/>
  <c r="DU86" i="8"/>
  <c r="DU87" i="8"/>
  <c r="DU88" i="8"/>
  <c r="EG71" i="8"/>
  <c r="EH71" i="8"/>
  <c r="EG72" i="8"/>
  <c r="EH72" i="8"/>
  <c r="EG73" i="8"/>
  <c r="EH73" i="8"/>
  <c r="EG74" i="8"/>
  <c r="EH74" i="8"/>
  <c r="EG75" i="8"/>
  <c r="EH75" i="8"/>
  <c r="EG76" i="8"/>
  <c r="EH76" i="8"/>
  <c r="EG77" i="8"/>
  <c r="EH77" i="8"/>
  <c r="EG78" i="8"/>
  <c r="EH78" i="8"/>
  <c r="EG79" i="8"/>
  <c r="EH79" i="8"/>
  <c r="EG80" i="8"/>
  <c r="EH80" i="8"/>
  <c r="EG81" i="8"/>
  <c r="EH81" i="8"/>
  <c r="EG82" i="8"/>
  <c r="EH82" i="8"/>
  <c r="EG83" i="8"/>
  <c r="EH83" i="8"/>
  <c r="EG84" i="8"/>
  <c r="EH84" i="8"/>
  <c r="EG85" i="8"/>
  <c r="EH85" i="8"/>
  <c r="EG86" i="8"/>
  <c r="EH86" i="8"/>
  <c r="EG87" i="8"/>
  <c r="EH87" i="8"/>
  <c r="EG88" i="8"/>
  <c r="EH88" i="8"/>
  <c r="EA69" i="8"/>
  <c r="EB69" i="8"/>
  <c r="EA70" i="8"/>
  <c r="EB70" i="8"/>
  <c r="EA71" i="8"/>
  <c r="EB71" i="8"/>
  <c r="EA72" i="8"/>
  <c r="EB72" i="8"/>
  <c r="EA73" i="8"/>
  <c r="EB73" i="8"/>
  <c r="EA74" i="8"/>
  <c r="EB74" i="8"/>
  <c r="EA75" i="8"/>
  <c r="EB75" i="8"/>
  <c r="EA76" i="8"/>
  <c r="EB76" i="8"/>
  <c r="EA77" i="8"/>
  <c r="EB77" i="8"/>
  <c r="EA78" i="8"/>
  <c r="EB78" i="8"/>
  <c r="EA79" i="8"/>
  <c r="EB79" i="8"/>
  <c r="EA80" i="8"/>
  <c r="EB80" i="8"/>
  <c r="EA81" i="8"/>
  <c r="EB81" i="8"/>
  <c r="EA82" i="8"/>
  <c r="EB82" i="8"/>
  <c r="EA83" i="8"/>
  <c r="EB83" i="8"/>
  <c r="EA84" i="8"/>
  <c r="EB84" i="8"/>
  <c r="EA85" i="8"/>
  <c r="EB85" i="8"/>
  <c r="EA86" i="8"/>
  <c r="EB86" i="8"/>
  <c r="EA87" i="8"/>
  <c r="EB87" i="8"/>
  <c r="EA88" i="8"/>
  <c r="EB88" i="8"/>
  <c r="AP74" i="8"/>
  <c r="AQ74" i="8"/>
  <c r="AR74" i="8"/>
  <c r="AS74" i="8"/>
  <c r="AT74" i="8"/>
  <c r="AW74" i="8"/>
  <c r="AX74" i="8"/>
  <c r="AY74" i="8"/>
  <c r="AZ74" i="8"/>
  <c r="BC74" i="8"/>
  <c r="BD74" i="8"/>
  <c r="BE74" i="8"/>
  <c r="BF74" i="8"/>
  <c r="BG74" i="8"/>
  <c r="BH74" i="8"/>
  <c r="BK74" i="8"/>
  <c r="BL74" i="8"/>
  <c r="BM74" i="8"/>
  <c r="BN74" i="8"/>
  <c r="BO74" i="8"/>
  <c r="BR74" i="8"/>
  <c r="BS74" i="8"/>
  <c r="BT74" i="8"/>
  <c r="BU74" i="8"/>
  <c r="BX74" i="8"/>
  <c r="BY74" i="8"/>
  <c r="BZ74" i="8"/>
  <c r="CA74" i="8"/>
  <c r="CB74" i="8"/>
  <c r="CC74" i="8"/>
  <c r="CF74" i="8"/>
  <c r="CG74" i="8"/>
  <c r="CH74" i="8"/>
  <c r="CI74" i="8"/>
  <c r="CJ74" i="8"/>
  <c r="CM74" i="8"/>
  <c r="CN74" i="8"/>
  <c r="CO74" i="8"/>
  <c r="CP74" i="8"/>
  <c r="CS74" i="8"/>
  <c r="CT74" i="8"/>
  <c r="CU74" i="8"/>
  <c r="CV74" i="8"/>
  <c r="CW74" i="8"/>
  <c r="CX74" i="8"/>
  <c r="DA74" i="8"/>
  <c r="DB74" i="8"/>
  <c r="DC74" i="8"/>
  <c r="DD74" i="8"/>
  <c r="DE74" i="8"/>
  <c r="DH74" i="8"/>
  <c r="DI74" i="8"/>
  <c r="DJ74" i="8"/>
  <c r="DK74" i="8"/>
  <c r="DN74" i="8"/>
  <c r="DO74" i="8"/>
  <c r="DP74" i="8"/>
  <c r="DQ74" i="8"/>
  <c r="DR74" i="8"/>
  <c r="DS74" i="8"/>
  <c r="DV74" i="8"/>
  <c r="DW74" i="8"/>
  <c r="DX74" i="8"/>
  <c r="DY74" i="8"/>
  <c r="DZ74" i="8"/>
  <c r="EC74" i="8"/>
  <c r="ED74" i="8"/>
  <c r="EE74" i="8"/>
  <c r="EF74" i="8"/>
  <c r="EI74" i="8"/>
  <c r="EJ74" i="8"/>
  <c r="EK74" i="8"/>
  <c r="EL74" i="8"/>
  <c r="EM74" i="8"/>
  <c r="EN74" i="8"/>
  <c r="EP74" i="8"/>
  <c r="AP75" i="8"/>
  <c r="AQ75" i="8"/>
  <c r="AR75" i="8"/>
  <c r="AS75" i="8"/>
  <c r="AT75" i="8"/>
  <c r="AW75" i="8"/>
  <c r="AX75" i="8"/>
  <c r="AY75" i="8"/>
  <c r="AZ75" i="8"/>
  <c r="BC75" i="8"/>
  <c r="BD75" i="8"/>
  <c r="BE75" i="8"/>
  <c r="BF75" i="8"/>
  <c r="BG75" i="8"/>
  <c r="BH75" i="8"/>
  <c r="BK75" i="8"/>
  <c r="BL75" i="8"/>
  <c r="BM75" i="8"/>
  <c r="BN75" i="8"/>
  <c r="BO75" i="8"/>
  <c r="BR75" i="8"/>
  <c r="BS75" i="8"/>
  <c r="BT75" i="8"/>
  <c r="BU75" i="8"/>
  <c r="BX75" i="8"/>
  <c r="BY75" i="8"/>
  <c r="BZ75" i="8"/>
  <c r="CA75" i="8"/>
  <c r="CB75" i="8"/>
  <c r="CC75" i="8"/>
  <c r="CF75" i="8"/>
  <c r="CG75" i="8"/>
  <c r="CH75" i="8"/>
  <c r="CI75" i="8"/>
  <c r="CJ75" i="8"/>
  <c r="CM75" i="8"/>
  <c r="CN75" i="8"/>
  <c r="CO75" i="8"/>
  <c r="CP75" i="8"/>
  <c r="CS75" i="8"/>
  <c r="CT75" i="8"/>
  <c r="CU75" i="8"/>
  <c r="CV75" i="8"/>
  <c r="CW75" i="8"/>
  <c r="CX75" i="8"/>
  <c r="DA75" i="8"/>
  <c r="DB75" i="8"/>
  <c r="DC75" i="8"/>
  <c r="DD75" i="8"/>
  <c r="DE75" i="8"/>
  <c r="DH75" i="8"/>
  <c r="DI75" i="8"/>
  <c r="DJ75" i="8"/>
  <c r="DK75" i="8"/>
  <c r="DN75" i="8"/>
  <c r="DO75" i="8"/>
  <c r="DP75" i="8"/>
  <c r="DQ75" i="8"/>
  <c r="DR75" i="8"/>
  <c r="DS75" i="8"/>
  <c r="DV75" i="8"/>
  <c r="DW75" i="8"/>
  <c r="DX75" i="8"/>
  <c r="DY75" i="8"/>
  <c r="DZ75" i="8"/>
  <c r="EC75" i="8"/>
  <c r="ED75" i="8"/>
  <c r="EE75" i="8"/>
  <c r="EF75" i="8"/>
  <c r="EI75" i="8"/>
  <c r="EJ75" i="8"/>
  <c r="EK75" i="8"/>
  <c r="EL75" i="8"/>
  <c r="EM75" i="8"/>
  <c r="EN75" i="8"/>
  <c r="EP75" i="8"/>
  <c r="AP76" i="8"/>
  <c r="AQ76" i="8"/>
  <c r="AR76" i="8"/>
  <c r="AS76" i="8"/>
  <c r="AT76" i="8"/>
  <c r="AW76" i="8"/>
  <c r="AX76" i="8"/>
  <c r="AY76" i="8"/>
  <c r="AZ76" i="8"/>
  <c r="BC76" i="8"/>
  <c r="BD76" i="8"/>
  <c r="BE76" i="8"/>
  <c r="BF76" i="8"/>
  <c r="BG76" i="8"/>
  <c r="BH76" i="8"/>
  <c r="BK76" i="8"/>
  <c r="BL76" i="8"/>
  <c r="BM76" i="8"/>
  <c r="BN76" i="8"/>
  <c r="BO76" i="8"/>
  <c r="BR76" i="8"/>
  <c r="BS76" i="8"/>
  <c r="BT76" i="8"/>
  <c r="BU76" i="8"/>
  <c r="BX76" i="8"/>
  <c r="BY76" i="8"/>
  <c r="BZ76" i="8"/>
  <c r="CA76" i="8"/>
  <c r="CB76" i="8"/>
  <c r="CC76" i="8"/>
  <c r="CF76" i="8"/>
  <c r="CG76" i="8"/>
  <c r="CH76" i="8"/>
  <c r="CI76" i="8"/>
  <c r="CJ76" i="8"/>
  <c r="CM76" i="8"/>
  <c r="CN76" i="8"/>
  <c r="CO76" i="8"/>
  <c r="CP76" i="8"/>
  <c r="CS76" i="8"/>
  <c r="CT76" i="8"/>
  <c r="CU76" i="8"/>
  <c r="CV76" i="8"/>
  <c r="CW76" i="8"/>
  <c r="CX76" i="8"/>
  <c r="DA76" i="8"/>
  <c r="DB76" i="8"/>
  <c r="DC76" i="8"/>
  <c r="DD76" i="8"/>
  <c r="DE76" i="8"/>
  <c r="DH76" i="8"/>
  <c r="DI76" i="8"/>
  <c r="DJ76" i="8"/>
  <c r="DK76" i="8"/>
  <c r="DN76" i="8"/>
  <c r="DO76" i="8"/>
  <c r="DP76" i="8"/>
  <c r="DQ76" i="8"/>
  <c r="DR76" i="8"/>
  <c r="DS76" i="8"/>
  <c r="DV76" i="8"/>
  <c r="DW76" i="8"/>
  <c r="DX76" i="8"/>
  <c r="DY76" i="8"/>
  <c r="DZ76" i="8"/>
  <c r="EC76" i="8"/>
  <c r="ED76" i="8"/>
  <c r="EE76" i="8"/>
  <c r="EF76" i="8"/>
  <c r="EI76" i="8"/>
  <c r="EJ76" i="8"/>
  <c r="EK76" i="8"/>
  <c r="EL76" i="8"/>
  <c r="EM76" i="8"/>
  <c r="EN76" i="8"/>
  <c r="EP76" i="8"/>
  <c r="AP77" i="8"/>
  <c r="AQ77" i="8"/>
  <c r="AR77" i="8"/>
  <c r="AS77" i="8"/>
  <c r="AT77" i="8"/>
  <c r="AW77" i="8"/>
  <c r="AX77" i="8"/>
  <c r="AY77" i="8"/>
  <c r="AZ77" i="8"/>
  <c r="BC77" i="8"/>
  <c r="BD77" i="8"/>
  <c r="BE77" i="8"/>
  <c r="BF77" i="8"/>
  <c r="BG77" i="8"/>
  <c r="BH77" i="8"/>
  <c r="BK77" i="8"/>
  <c r="BL77" i="8"/>
  <c r="BM77" i="8"/>
  <c r="BN77" i="8"/>
  <c r="BO77" i="8"/>
  <c r="BR77" i="8"/>
  <c r="BS77" i="8"/>
  <c r="BT77" i="8"/>
  <c r="BU77" i="8"/>
  <c r="BX77" i="8"/>
  <c r="BY77" i="8"/>
  <c r="BZ77" i="8"/>
  <c r="CA77" i="8"/>
  <c r="CB77" i="8"/>
  <c r="CC77" i="8"/>
  <c r="CF77" i="8"/>
  <c r="CG77" i="8"/>
  <c r="CH77" i="8"/>
  <c r="CI77" i="8"/>
  <c r="CJ77" i="8"/>
  <c r="CM77" i="8"/>
  <c r="CN77" i="8"/>
  <c r="CO77" i="8"/>
  <c r="CP77" i="8"/>
  <c r="CS77" i="8"/>
  <c r="CT77" i="8"/>
  <c r="CU77" i="8"/>
  <c r="CV77" i="8"/>
  <c r="CW77" i="8"/>
  <c r="CX77" i="8"/>
  <c r="DA77" i="8"/>
  <c r="DB77" i="8"/>
  <c r="DC77" i="8"/>
  <c r="DD77" i="8"/>
  <c r="DE77" i="8"/>
  <c r="DH77" i="8"/>
  <c r="DI77" i="8"/>
  <c r="DJ77" i="8"/>
  <c r="DK77" i="8"/>
  <c r="DN77" i="8"/>
  <c r="DO77" i="8"/>
  <c r="DP77" i="8"/>
  <c r="DQ77" i="8"/>
  <c r="DR77" i="8"/>
  <c r="DS77" i="8"/>
  <c r="DV77" i="8"/>
  <c r="DW77" i="8"/>
  <c r="DX77" i="8"/>
  <c r="DY77" i="8"/>
  <c r="DZ77" i="8"/>
  <c r="EC77" i="8"/>
  <c r="ED77" i="8"/>
  <c r="EE77" i="8"/>
  <c r="EF77" i="8"/>
  <c r="EI77" i="8"/>
  <c r="EJ77" i="8"/>
  <c r="EK77" i="8"/>
  <c r="EL77" i="8"/>
  <c r="EM77" i="8"/>
  <c r="EN77" i="8"/>
  <c r="EP77" i="8"/>
  <c r="AP78" i="8"/>
  <c r="AQ78" i="8"/>
  <c r="AR78" i="8"/>
  <c r="AS78" i="8"/>
  <c r="AT78" i="8"/>
  <c r="AW78" i="8"/>
  <c r="AX78" i="8"/>
  <c r="AY78" i="8"/>
  <c r="AZ78" i="8"/>
  <c r="BC78" i="8"/>
  <c r="BD78" i="8"/>
  <c r="BE78" i="8"/>
  <c r="BF78" i="8"/>
  <c r="BG78" i="8"/>
  <c r="BH78" i="8"/>
  <c r="BK78" i="8"/>
  <c r="BL78" i="8"/>
  <c r="BM78" i="8"/>
  <c r="BN78" i="8"/>
  <c r="BO78" i="8"/>
  <c r="BR78" i="8"/>
  <c r="BS78" i="8"/>
  <c r="BT78" i="8"/>
  <c r="BU78" i="8"/>
  <c r="BX78" i="8"/>
  <c r="BY78" i="8"/>
  <c r="BZ78" i="8"/>
  <c r="CA78" i="8"/>
  <c r="CB78" i="8"/>
  <c r="CC78" i="8"/>
  <c r="CF78" i="8"/>
  <c r="CG78" i="8"/>
  <c r="CH78" i="8"/>
  <c r="CI78" i="8"/>
  <c r="CJ78" i="8"/>
  <c r="CM78" i="8"/>
  <c r="CN78" i="8"/>
  <c r="CO78" i="8"/>
  <c r="CP78" i="8"/>
  <c r="CS78" i="8"/>
  <c r="CT78" i="8"/>
  <c r="CU78" i="8"/>
  <c r="CV78" i="8"/>
  <c r="CW78" i="8"/>
  <c r="CX78" i="8"/>
  <c r="DA78" i="8"/>
  <c r="DB78" i="8"/>
  <c r="DC78" i="8"/>
  <c r="DD78" i="8"/>
  <c r="DE78" i="8"/>
  <c r="DH78" i="8"/>
  <c r="DI78" i="8"/>
  <c r="DJ78" i="8"/>
  <c r="DK78" i="8"/>
  <c r="DN78" i="8"/>
  <c r="DO78" i="8"/>
  <c r="DP78" i="8"/>
  <c r="DQ78" i="8"/>
  <c r="DR78" i="8"/>
  <c r="DS78" i="8"/>
  <c r="DV78" i="8"/>
  <c r="DW78" i="8"/>
  <c r="DX78" i="8"/>
  <c r="DY78" i="8"/>
  <c r="DZ78" i="8"/>
  <c r="EC78" i="8"/>
  <c r="ED78" i="8"/>
  <c r="EE78" i="8"/>
  <c r="EF78" i="8"/>
  <c r="EI78" i="8"/>
  <c r="EJ78" i="8"/>
  <c r="EK78" i="8"/>
  <c r="EL78" i="8"/>
  <c r="EM78" i="8"/>
  <c r="EN78" i="8"/>
  <c r="EP78" i="8"/>
  <c r="AP79" i="8"/>
  <c r="AQ79" i="8"/>
  <c r="AR79" i="8"/>
  <c r="AS79" i="8"/>
  <c r="AT79" i="8"/>
  <c r="AW79" i="8"/>
  <c r="AX79" i="8"/>
  <c r="AY79" i="8"/>
  <c r="AZ79" i="8"/>
  <c r="BC79" i="8"/>
  <c r="BD79" i="8"/>
  <c r="BE79" i="8"/>
  <c r="BF79" i="8"/>
  <c r="BG79" i="8"/>
  <c r="BH79" i="8"/>
  <c r="BK79" i="8"/>
  <c r="BL79" i="8"/>
  <c r="BM79" i="8"/>
  <c r="BN79" i="8"/>
  <c r="BO79" i="8"/>
  <c r="BR79" i="8"/>
  <c r="BS79" i="8"/>
  <c r="BT79" i="8"/>
  <c r="BU79" i="8"/>
  <c r="BX79" i="8"/>
  <c r="BY79" i="8"/>
  <c r="BZ79" i="8"/>
  <c r="CA79" i="8"/>
  <c r="CB79" i="8"/>
  <c r="CC79" i="8"/>
  <c r="CF79" i="8"/>
  <c r="CG79" i="8"/>
  <c r="CH79" i="8"/>
  <c r="CI79" i="8"/>
  <c r="CJ79" i="8"/>
  <c r="CM79" i="8"/>
  <c r="CN79" i="8"/>
  <c r="CO79" i="8"/>
  <c r="CP79" i="8"/>
  <c r="CS79" i="8"/>
  <c r="CT79" i="8"/>
  <c r="CU79" i="8"/>
  <c r="CV79" i="8"/>
  <c r="CW79" i="8"/>
  <c r="CX79" i="8"/>
  <c r="DA79" i="8"/>
  <c r="DB79" i="8"/>
  <c r="DC79" i="8"/>
  <c r="DD79" i="8"/>
  <c r="DE79" i="8"/>
  <c r="DH79" i="8"/>
  <c r="DI79" i="8"/>
  <c r="DJ79" i="8"/>
  <c r="DK79" i="8"/>
  <c r="DN79" i="8"/>
  <c r="DO79" i="8"/>
  <c r="DP79" i="8"/>
  <c r="DQ79" i="8"/>
  <c r="DR79" i="8"/>
  <c r="DS79" i="8"/>
  <c r="DV79" i="8"/>
  <c r="DW79" i="8"/>
  <c r="DX79" i="8"/>
  <c r="DY79" i="8"/>
  <c r="DZ79" i="8"/>
  <c r="EC79" i="8"/>
  <c r="ED79" i="8"/>
  <c r="EE79" i="8"/>
  <c r="EF79" i="8"/>
  <c r="EI79" i="8"/>
  <c r="EJ79" i="8"/>
  <c r="EK79" i="8"/>
  <c r="EL79" i="8"/>
  <c r="EM79" i="8"/>
  <c r="EN79" i="8"/>
  <c r="EP79" i="8"/>
  <c r="AP80" i="8"/>
  <c r="AQ80" i="8"/>
  <c r="AR80" i="8"/>
  <c r="AS80" i="8"/>
  <c r="AT80" i="8"/>
  <c r="AW80" i="8"/>
  <c r="AX80" i="8"/>
  <c r="AY80" i="8"/>
  <c r="AZ80" i="8"/>
  <c r="BC80" i="8"/>
  <c r="BD80" i="8"/>
  <c r="BE80" i="8"/>
  <c r="BF80" i="8"/>
  <c r="BG80" i="8"/>
  <c r="BH80" i="8"/>
  <c r="BK80" i="8"/>
  <c r="BL80" i="8"/>
  <c r="BM80" i="8"/>
  <c r="BN80" i="8"/>
  <c r="BO80" i="8"/>
  <c r="BR80" i="8"/>
  <c r="BS80" i="8"/>
  <c r="BT80" i="8"/>
  <c r="BU80" i="8"/>
  <c r="BX80" i="8"/>
  <c r="BY80" i="8"/>
  <c r="BZ80" i="8"/>
  <c r="CA80" i="8"/>
  <c r="CB80" i="8"/>
  <c r="CC80" i="8"/>
  <c r="CF80" i="8"/>
  <c r="CG80" i="8"/>
  <c r="CH80" i="8"/>
  <c r="CI80" i="8"/>
  <c r="CJ80" i="8"/>
  <c r="CM80" i="8"/>
  <c r="CN80" i="8"/>
  <c r="CO80" i="8"/>
  <c r="CP80" i="8"/>
  <c r="CS80" i="8"/>
  <c r="CT80" i="8"/>
  <c r="CU80" i="8"/>
  <c r="CV80" i="8"/>
  <c r="CW80" i="8"/>
  <c r="CX80" i="8"/>
  <c r="DA80" i="8"/>
  <c r="DB80" i="8"/>
  <c r="DC80" i="8"/>
  <c r="DD80" i="8"/>
  <c r="DE80" i="8"/>
  <c r="DH80" i="8"/>
  <c r="DI80" i="8"/>
  <c r="DJ80" i="8"/>
  <c r="DK80" i="8"/>
  <c r="DN80" i="8"/>
  <c r="DO80" i="8"/>
  <c r="DP80" i="8"/>
  <c r="DQ80" i="8"/>
  <c r="DR80" i="8"/>
  <c r="DS80" i="8"/>
  <c r="DV80" i="8"/>
  <c r="DW80" i="8"/>
  <c r="DX80" i="8"/>
  <c r="DY80" i="8"/>
  <c r="DZ80" i="8"/>
  <c r="EC80" i="8"/>
  <c r="ED80" i="8"/>
  <c r="EE80" i="8"/>
  <c r="EF80" i="8"/>
  <c r="EI80" i="8"/>
  <c r="EJ80" i="8"/>
  <c r="EK80" i="8"/>
  <c r="EL80" i="8"/>
  <c r="EM80" i="8"/>
  <c r="EN80" i="8"/>
  <c r="EP80" i="8"/>
  <c r="AP81" i="8"/>
  <c r="AQ81" i="8"/>
  <c r="AR81" i="8"/>
  <c r="AS81" i="8"/>
  <c r="AT81" i="8"/>
  <c r="AW81" i="8"/>
  <c r="AX81" i="8"/>
  <c r="AY81" i="8"/>
  <c r="AZ81" i="8"/>
  <c r="BC81" i="8"/>
  <c r="BD81" i="8"/>
  <c r="BE81" i="8"/>
  <c r="BF81" i="8"/>
  <c r="BG81" i="8"/>
  <c r="BH81" i="8"/>
  <c r="BK81" i="8"/>
  <c r="BL81" i="8"/>
  <c r="BM81" i="8"/>
  <c r="BN81" i="8"/>
  <c r="BO81" i="8"/>
  <c r="BR81" i="8"/>
  <c r="BS81" i="8"/>
  <c r="BT81" i="8"/>
  <c r="BU81" i="8"/>
  <c r="BX81" i="8"/>
  <c r="BY81" i="8"/>
  <c r="BZ81" i="8"/>
  <c r="CA81" i="8"/>
  <c r="CB81" i="8"/>
  <c r="CC81" i="8"/>
  <c r="CF81" i="8"/>
  <c r="CG81" i="8"/>
  <c r="CH81" i="8"/>
  <c r="CI81" i="8"/>
  <c r="CJ81" i="8"/>
  <c r="CM81" i="8"/>
  <c r="CN81" i="8"/>
  <c r="CO81" i="8"/>
  <c r="CP81" i="8"/>
  <c r="CS81" i="8"/>
  <c r="CT81" i="8"/>
  <c r="CU81" i="8"/>
  <c r="CV81" i="8"/>
  <c r="CW81" i="8"/>
  <c r="CX81" i="8"/>
  <c r="DA81" i="8"/>
  <c r="DB81" i="8"/>
  <c r="DC81" i="8"/>
  <c r="DD81" i="8"/>
  <c r="DE81" i="8"/>
  <c r="DH81" i="8"/>
  <c r="DI81" i="8"/>
  <c r="DJ81" i="8"/>
  <c r="DK81" i="8"/>
  <c r="DN81" i="8"/>
  <c r="DO81" i="8"/>
  <c r="DP81" i="8"/>
  <c r="DQ81" i="8"/>
  <c r="DR81" i="8"/>
  <c r="DS81" i="8"/>
  <c r="DV81" i="8"/>
  <c r="DW81" i="8"/>
  <c r="DX81" i="8"/>
  <c r="DY81" i="8"/>
  <c r="DZ81" i="8"/>
  <c r="EC81" i="8"/>
  <c r="ED81" i="8"/>
  <c r="EE81" i="8"/>
  <c r="EF81" i="8"/>
  <c r="EI81" i="8"/>
  <c r="EJ81" i="8"/>
  <c r="EK81" i="8"/>
  <c r="EL81" i="8"/>
  <c r="EM81" i="8"/>
  <c r="EN81" i="8"/>
  <c r="EP81" i="8"/>
  <c r="AP82" i="8"/>
  <c r="AQ82" i="8"/>
  <c r="AR82" i="8"/>
  <c r="AS82" i="8"/>
  <c r="AT82" i="8"/>
  <c r="AW82" i="8"/>
  <c r="AX82" i="8"/>
  <c r="AY82" i="8"/>
  <c r="AZ82" i="8"/>
  <c r="BC82" i="8"/>
  <c r="BD82" i="8"/>
  <c r="BE82" i="8"/>
  <c r="BF82" i="8"/>
  <c r="BG82" i="8"/>
  <c r="BH82" i="8"/>
  <c r="BK82" i="8"/>
  <c r="BL82" i="8"/>
  <c r="BM82" i="8"/>
  <c r="BN82" i="8"/>
  <c r="BO82" i="8"/>
  <c r="BR82" i="8"/>
  <c r="BS82" i="8"/>
  <c r="BT82" i="8"/>
  <c r="BU82" i="8"/>
  <c r="BX82" i="8"/>
  <c r="BY82" i="8"/>
  <c r="BZ82" i="8"/>
  <c r="CA82" i="8"/>
  <c r="CB82" i="8"/>
  <c r="CC82" i="8"/>
  <c r="CF82" i="8"/>
  <c r="CG82" i="8"/>
  <c r="CH82" i="8"/>
  <c r="CI82" i="8"/>
  <c r="CJ82" i="8"/>
  <c r="CM82" i="8"/>
  <c r="CN82" i="8"/>
  <c r="CO82" i="8"/>
  <c r="CP82" i="8"/>
  <c r="CS82" i="8"/>
  <c r="CT82" i="8"/>
  <c r="CU82" i="8"/>
  <c r="CV82" i="8"/>
  <c r="CW82" i="8"/>
  <c r="CX82" i="8"/>
  <c r="DA82" i="8"/>
  <c r="DB82" i="8"/>
  <c r="DC82" i="8"/>
  <c r="DD82" i="8"/>
  <c r="DE82" i="8"/>
  <c r="DH82" i="8"/>
  <c r="DI82" i="8"/>
  <c r="DJ82" i="8"/>
  <c r="DK82" i="8"/>
  <c r="DN82" i="8"/>
  <c r="DO82" i="8"/>
  <c r="DP82" i="8"/>
  <c r="DQ82" i="8"/>
  <c r="DR82" i="8"/>
  <c r="DS82" i="8"/>
  <c r="DV82" i="8"/>
  <c r="DW82" i="8"/>
  <c r="DX82" i="8"/>
  <c r="DY82" i="8"/>
  <c r="DZ82" i="8"/>
  <c r="EC82" i="8"/>
  <c r="ED82" i="8"/>
  <c r="EE82" i="8"/>
  <c r="EF82" i="8"/>
  <c r="EI82" i="8"/>
  <c r="EJ82" i="8"/>
  <c r="EK82" i="8"/>
  <c r="EL82" i="8"/>
  <c r="EM82" i="8"/>
  <c r="EN82" i="8"/>
  <c r="EP82" i="8"/>
  <c r="AP83" i="8"/>
  <c r="AQ83" i="8"/>
  <c r="AR83" i="8"/>
  <c r="AS83" i="8"/>
  <c r="AT83" i="8"/>
  <c r="AW83" i="8"/>
  <c r="AX83" i="8"/>
  <c r="AY83" i="8"/>
  <c r="AZ83" i="8"/>
  <c r="BC83" i="8"/>
  <c r="BD83" i="8"/>
  <c r="BE83" i="8"/>
  <c r="BF83" i="8"/>
  <c r="BG83" i="8"/>
  <c r="BH83" i="8"/>
  <c r="BK83" i="8"/>
  <c r="BL83" i="8"/>
  <c r="BM83" i="8"/>
  <c r="BN83" i="8"/>
  <c r="BO83" i="8"/>
  <c r="BR83" i="8"/>
  <c r="BS83" i="8"/>
  <c r="BT83" i="8"/>
  <c r="BU83" i="8"/>
  <c r="BX83" i="8"/>
  <c r="BY83" i="8"/>
  <c r="BZ83" i="8"/>
  <c r="CA83" i="8"/>
  <c r="CB83" i="8"/>
  <c r="CC83" i="8"/>
  <c r="CF83" i="8"/>
  <c r="CG83" i="8"/>
  <c r="CH83" i="8"/>
  <c r="CI83" i="8"/>
  <c r="CJ83" i="8"/>
  <c r="CM83" i="8"/>
  <c r="CN83" i="8"/>
  <c r="CO83" i="8"/>
  <c r="CP83" i="8"/>
  <c r="CS83" i="8"/>
  <c r="CT83" i="8"/>
  <c r="CU83" i="8"/>
  <c r="CV83" i="8"/>
  <c r="CW83" i="8"/>
  <c r="CX83" i="8"/>
  <c r="DA83" i="8"/>
  <c r="DB83" i="8"/>
  <c r="DC83" i="8"/>
  <c r="DD83" i="8"/>
  <c r="DE83" i="8"/>
  <c r="DH83" i="8"/>
  <c r="DI83" i="8"/>
  <c r="DJ83" i="8"/>
  <c r="DK83" i="8"/>
  <c r="DN83" i="8"/>
  <c r="DO83" i="8"/>
  <c r="DP83" i="8"/>
  <c r="DQ83" i="8"/>
  <c r="DR83" i="8"/>
  <c r="DS83" i="8"/>
  <c r="DV83" i="8"/>
  <c r="DW83" i="8"/>
  <c r="DX83" i="8"/>
  <c r="DY83" i="8"/>
  <c r="DZ83" i="8"/>
  <c r="EC83" i="8"/>
  <c r="ED83" i="8"/>
  <c r="EE83" i="8"/>
  <c r="EF83" i="8"/>
  <c r="EI83" i="8"/>
  <c r="EJ83" i="8"/>
  <c r="EK83" i="8"/>
  <c r="EL83" i="8"/>
  <c r="EM83" i="8"/>
  <c r="EN83" i="8"/>
  <c r="EP83" i="8"/>
  <c r="AP84" i="8"/>
  <c r="AQ84" i="8"/>
  <c r="AR84" i="8"/>
  <c r="AS84" i="8"/>
  <c r="AT84" i="8"/>
  <c r="AW84" i="8"/>
  <c r="AX84" i="8"/>
  <c r="AY84" i="8"/>
  <c r="AZ84" i="8"/>
  <c r="BC84" i="8"/>
  <c r="BD84" i="8"/>
  <c r="BE84" i="8"/>
  <c r="BF84" i="8"/>
  <c r="BG84" i="8"/>
  <c r="BH84" i="8"/>
  <c r="BK84" i="8"/>
  <c r="BL84" i="8"/>
  <c r="BM84" i="8"/>
  <c r="BN84" i="8"/>
  <c r="BO84" i="8"/>
  <c r="BR84" i="8"/>
  <c r="BS84" i="8"/>
  <c r="BT84" i="8"/>
  <c r="BU84" i="8"/>
  <c r="BX84" i="8"/>
  <c r="BY84" i="8"/>
  <c r="BZ84" i="8"/>
  <c r="CA84" i="8"/>
  <c r="CB84" i="8"/>
  <c r="CC84" i="8"/>
  <c r="CF84" i="8"/>
  <c r="CG84" i="8"/>
  <c r="CH84" i="8"/>
  <c r="CI84" i="8"/>
  <c r="CJ84" i="8"/>
  <c r="CM84" i="8"/>
  <c r="CN84" i="8"/>
  <c r="CO84" i="8"/>
  <c r="CP84" i="8"/>
  <c r="CS84" i="8"/>
  <c r="CT84" i="8"/>
  <c r="CU84" i="8"/>
  <c r="CV84" i="8"/>
  <c r="CW84" i="8"/>
  <c r="CX84" i="8"/>
  <c r="DA84" i="8"/>
  <c r="DB84" i="8"/>
  <c r="DC84" i="8"/>
  <c r="DD84" i="8"/>
  <c r="DE84" i="8"/>
  <c r="DH84" i="8"/>
  <c r="DI84" i="8"/>
  <c r="DJ84" i="8"/>
  <c r="DK84" i="8"/>
  <c r="DN84" i="8"/>
  <c r="DO84" i="8"/>
  <c r="DP84" i="8"/>
  <c r="DQ84" i="8"/>
  <c r="DR84" i="8"/>
  <c r="DS84" i="8"/>
  <c r="DV84" i="8"/>
  <c r="DW84" i="8"/>
  <c r="DX84" i="8"/>
  <c r="DY84" i="8"/>
  <c r="DZ84" i="8"/>
  <c r="EC84" i="8"/>
  <c r="ED84" i="8"/>
  <c r="EE84" i="8"/>
  <c r="EF84" i="8"/>
  <c r="EI84" i="8"/>
  <c r="EJ84" i="8"/>
  <c r="EK84" i="8"/>
  <c r="EL84" i="8"/>
  <c r="EM84" i="8"/>
  <c r="EN84" i="8"/>
  <c r="EP84" i="8"/>
  <c r="AP85" i="8"/>
  <c r="AQ85" i="8"/>
  <c r="AR85" i="8"/>
  <c r="AS85" i="8"/>
  <c r="AT85" i="8"/>
  <c r="AW85" i="8"/>
  <c r="AX85" i="8"/>
  <c r="AY85" i="8"/>
  <c r="AZ85" i="8"/>
  <c r="BC85" i="8"/>
  <c r="BD85" i="8"/>
  <c r="BE85" i="8"/>
  <c r="BF85" i="8"/>
  <c r="BG85" i="8"/>
  <c r="BH85" i="8"/>
  <c r="BK85" i="8"/>
  <c r="BL85" i="8"/>
  <c r="BM85" i="8"/>
  <c r="BN85" i="8"/>
  <c r="BO85" i="8"/>
  <c r="BR85" i="8"/>
  <c r="BS85" i="8"/>
  <c r="BT85" i="8"/>
  <c r="BU85" i="8"/>
  <c r="BX85" i="8"/>
  <c r="BY85" i="8"/>
  <c r="BZ85" i="8"/>
  <c r="CA85" i="8"/>
  <c r="CB85" i="8"/>
  <c r="CC85" i="8"/>
  <c r="CF85" i="8"/>
  <c r="CG85" i="8"/>
  <c r="CH85" i="8"/>
  <c r="CI85" i="8"/>
  <c r="CJ85" i="8"/>
  <c r="CM85" i="8"/>
  <c r="CN85" i="8"/>
  <c r="CO85" i="8"/>
  <c r="CP85" i="8"/>
  <c r="CS85" i="8"/>
  <c r="CT85" i="8"/>
  <c r="CU85" i="8"/>
  <c r="CV85" i="8"/>
  <c r="CW85" i="8"/>
  <c r="CX85" i="8"/>
  <c r="DA85" i="8"/>
  <c r="DB85" i="8"/>
  <c r="DC85" i="8"/>
  <c r="DD85" i="8"/>
  <c r="DE85" i="8"/>
  <c r="DH85" i="8"/>
  <c r="DI85" i="8"/>
  <c r="DJ85" i="8"/>
  <c r="DK85" i="8"/>
  <c r="DN85" i="8"/>
  <c r="DO85" i="8"/>
  <c r="DP85" i="8"/>
  <c r="DQ85" i="8"/>
  <c r="DR85" i="8"/>
  <c r="DS85" i="8"/>
  <c r="DV85" i="8"/>
  <c r="DW85" i="8"/>
  <c r="DX85" i="8"/>
  <c r="DY85" i="8"/>
  <c r="DZ85" i="8"/>
  <c r="EC85" i="8"/>
  <c r="ED85" i="8"/>
  <c r="EE85" i="8"/>
  <c r="EF85" i="8"/>
  <c r="EI85" i="8"/>
  <c r="EJ85" i="8"/>
  <c r="EK85" i="8"/>
  <c r="EL85" i="8"/>
  <c r="EM85" i="8"/>
  <c r="EN85" i="8"/>
  <c r="EP85" i="8"/>
  <c r="AP86" i="8"/>
  <c r="AQ86" i="8"/>
  <c r="AR86" i="8"/>
  <c r="AS86" i="8"/>
  <c r="AT86" i="8"/>
  <c r="AW86" i="8"/>
  <c r="AX86" i="8"/>
  <c r="AY86" i="8"/>
  <c r="AZ86" i="8"/>
  <c r="BC86" i="8"/>
  <c r="BD86" i="8"/>
  <c r="BE86" i="8"/>
  <c r="BF86" i="8"/>
  <c r="BG86" i="8"/>
  <c r="BH86" i="8"/>
  <c r="BK86" i="8"/>
  <c r="BL86" i="8"/>
  <c r="BM86" i="8"/>
  <c r="BN86" i="8"/>
  <c r="BO86" i="8"/>
  <c r="BR86" i="8"/>
  <c r="BS86" i="8"/>
  <c r="BT86" i="8"/>
  <c r="BU86" i="8"/>
  <c r="BX86" i="8"/>
  <c r="BY86" i="8"/>
  <c r="BZ86" i="8"/>
  <c r="CA86" i="8"/>
  <c r="CB86" i="8"/>
  <c r="CC86" i="8"/>
  <c r="CF86" i="8"/>
  <c r="CG86" i="8"/>
  <c r="CH86" i="8"/>
  <c r="CI86" i="8"/>
  <c r="CJ86" i="8"/>
  <c r="CM86" i="8"/>
  <c r="CN86" i="8"/>
  <c r="CO86" i="8"/>
  <c r="CP86" i="8"/>
  <c r="CS86" i="8"/>
  <c r="CT86" i="8"/>
  <c r="CU86" i="8"/>
  <c r="CV86" i="8"/>
  <c r="CW86" i="8"/>
  <c r="CX86" i="8"/>
  <c r="DA86" i="8"/>
  <c r="DB86" i="8"/>
  <c r="DC86" i="8"/>
  <c r="DD86" i="8"/>
  <c r="DE86" i="8"/>
  <c r="DH86" i="8"/>
  <c r="DI86" i="8"/>
  <c r="DJ86" i="8"/>
  <c r="DK86" i="8"/>
  <c r="DN86" i="8"/>
  <c r="DO86" i="8"/>
  <c r="DP86" i="8"/>
  <c r="DQ86" i="8"/>
  <c r="DR86" i="8"/>
  <c r="DS86" i="8"/>
  <c r="DV86" i="8"/>
  <c r="DW86" i="8"/>
  <c r="DX86" i="8"/>
  <c r="DY86" i="8"/>
  <c r="DZ86" i="8"/>
  <c r="EC86" i="8"/>
  <c r="ED86" i="8"/>
  <c r="EE86" i="8"/>
  <c r="EF86" i="8"/>
  <c r="EI86" i="8"/>
  <c r="EJ86" i="8"/>
  <c r="EK86" i="8"/>
  <c r="EL86" i="8"/>
  <c r="EM86" i="8"/>
  <c r="EN86" i="8"/>
  <c r="EP86" i="8"/>
  <c r="AP87" i="8"/>
  <c r="AQ87" i="8"/>
  <c r="AR87" i="8"/>
  <c r="AS87" i="8"/>
  <c r="AT87" i="8"/>
  <c r="AW87" i="8"/>
  <c r="AX87" i="8"/>
  <c r="AY87" i="8"/>
  <c r="AZ87" i="8"/>
  <c r="BC87" i="8"/>
  <c r="BD87" i="8"/>
  <c r="BE87" i="8"/>
  <c r="BF87" i="8"/>
  <c r="BG87" i="8"/>
  <c r="BH87" i="8"/>
  <c r="BK87" i="8"/>
  <c r="BL87" i="8"/>
  <c r="BM87" i="8"/>
  <c r="BN87" i="8"/>
  <c r="BO87" i="8"/>
  <c r="BR87" i="8"/>
  <c r="BS87" i="8"/>
  <c r="BT87" i="8"/>
  <c r="BU87" i="8"/>
  <c r="BX87" i="8"/>
  <c r="BY87" i="8"/>
  <c r="BZ87" i="8"/>
  <c r="CA87" i="8"/>
  <c r="CB87" i="8"/>
  <c r="CC87" i="8"/>
  <c r="CF87" i="8"/>
  <c r="CG87" i="8"/>
  <c r="CH87" i="8"/>
  <c r="CI87" i="8"/>
  <c r="CJ87" i="8"/>
  <c r="CM87" i="8"/>
  <c r="CN87" i="8"/>
  <c r="CO87" i="8"/>
  <c r="CP87" i="8"/>
  <c r="CS87" i="8"/>
  <c r="CT87" i="8"/>
  <c r="CU87" i="8"/>
  <c r="CV87" i="8"/>
  <c r="CW87" i="8"/>
  <c r="CX87" i="8"/>
  <c r="DA87" i="8"/>
  <c r="DB87" i="8"/>
  <c r="DC87" i="8"/>
  <c r="DD87" i="8"/>
  <c r="DE87" i="8"/>
  <c r="DH87" i="8"/>
  <c r="DI87" i="8"/>
  <c r="DJ87" i="8"/>
  <c r="DK87" i="8"/>
  <c r="DN87" i="8"/>
  <c r="DO87" i="8"/>
  <c r="DP87" i="8"/>
  <c r="DQ87" i="8"/>
  <c r="DR87" i="8"/>
  <c r="DS87" i="8"/>
  <c r="DV87" i="8"/>
  <c r="DW87" i="8"/>
  <c r="DX87" i="8"/>
  <c r="DY87" i="8"/>
  <c r="DZ87" i="8"/>
  <c r="EC87" i="8"/>
  <c r="ED87" i="8"/>
  <c r="EE87" i="8"/>
  <c r="EF87" i="8"/>
  <c r="EI87" i="8"/>
  <c r="EJ87" i="8"/>
  <c r="EK87" i="8"/>
  <c r="EL87" i="8"/>
  <c r="EM87" i="8"/>
  <c r="EN87" i="8"/>
  <c r="EP87" i="8"/>
  <c r="AP88" i="8"/>
  <c r="AQ88" i="8"/>
  <c r="AR88" i="8"/>
  <c r="AS88" i="8"/>
  <c r="AT88" i="8"/>
  <c r="AW88" i="8"/>
  <c r="AX88" i="8"/>
  <c r="AY88" i="8"/>
  <c r="AZ88" i="8"/>
  <c r="BC88" i="8"/>
  <c r="BD88" i="8"/>
  <c r="BE88" i="8"/>
  <c r="BF88" i="8"/>
  <c r="BG88" i="8"/>
  <c r="BH88" i="8"/>
  <c r="BK88" i="8"/>
  <c r="BL88" i="8"/>
  <c r="BM88" i="8"/>
  <c r="BN88" i="8"/>
  <c r="BO88" i="8"/>
  <c r="BR88" i="8"/>
  <c r="BS88" i="8"/>
  <c r="BT88" i="8"/>
  <c r="BU88" i="8"/>
  <c r="BX88" i="8"/>
  <c r="BY88" i="8"/>
  <c r="BZ88" i="8"/>
  <c r="CA88" i="8"/>
  <c r="CB88" i="8"/>
  <c r="CC88" i="8"/>
  <c r="CF88" i="8"/>
  <c r="CG88" i="8"/>
  <c r="CH88" i="8"/>
  <c r="CI88" i="8"/>
  <c r="CJ88" i="8"/>
  <c r="CM88" i="8"/>
  <c r="CN88" i="8"/>
  <c r="CO88" i="8"/>
  <c r="CP88" i="8"/>
  <c r="CS88" i="8"/>
  <c r="CT88" i="8"/>
  <c r="CU88" i="8"/>
  <c r="CV88" i="8"/>
  <c r="CW88" i="8"/>
  <c r="CX88" i="8"/>
  <c r="DA88" i="8"/>
  <c r="DB88" i="8"/>
  <c r="DC88" i="8"/>
  <c r="DD88" i="8"/>
  <c r="DE88" i="8"/>
  <c r="DH88" i="8"/>
  <c r="DI88" i="8"/>
  <c r="DJ88" i="8"/>
  <c r="DK88" i="8"/>
  <c r="DN88" i="8"/>
  <c r="DO88" i="8"/>
  <c r="DP88" i="8"/>
  <c r="DQ88" i="8"/>
  <c r="DR88" i="8"/>
  <c r="DS88" i="8"/>
  <c r="DV88" i="8"/>
  <c r="DW88" i="8"/>
  <c r="DX88" i="8"/>
  <c r="DY88" i="8"/>
  <c r="DZ88" i="8"/>
  <c r="EC88" i="8"/>
  <c r="ED88" i="8"/>
  <c r="EE88" i="8"/>
  <c r="EF88" i="8"/>
  <c r="EI88" i="8"/>
  <c r="EJ88" i="8"/>
  <c r="EK88" i="8"/>
  <c r="EL88" i="8"/>
  <c r="EM88" i="8"/>
  <c r="EN88" i="8"/>
  <c r="EP88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Z74" i="8"/>
  <c r="AA74" i="8"/>
  <c r="AB74" i="8"/>
  <c r="AC74" i="8"/>
  <c r="AD74" i="8"/>
  <c r="AE74" i="8"/>
  <c r="AF74" i="8"/>
  <c r="AG74" i="8"/>
  <c r="AH74" i="8"/>
  <c r="AI74" i="8"/>
  <c r="AJ74" i="8"/>
  <c r="AK74" i="8"/>
  <c r="AL74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Z75" i="8"/>
  <c r="AA75" i="8"/>
  <c r="AB75" i="8"/>
  <c r="AC75" i="8"/>
  <c r="AD75" i="8"/>
  <c r="AE75" i="8"/>
  <c r="AF75" i="8"/>
  <c r="AG75" i="8"/>
  <c r="AH75" i="8"/>
  <c r="AI75" i="8"/>
  <c r="AJ75" i="8"/>
  <c r="AK75" i="8"/>
  <c r="AL75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Z76" i="8"/>
  <c r="AA76" i="8"/>
  <c r="AB76" i="8"/>
  <c r="AC76" i="8"/>
  <c r="AD76" i="8"/>
  <c r="AE76" i="8"/>
  <c r="AF76" i="8"/>
  <c r="AG76" i="8"/>
  <c r="AH76" i="8"/>
  <c r="AI76" i="8"/>
  <c r="AJ76" i="8"/>
  <c r="AK76" i="8"/>
  <c r="AL76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Z77" i="8"/>
  <c r="AA77" i="8"/>
  <c r="AB77" i="8"/>
  <c r="AC77" i="8"/>
  <c r="AD77" i="8"/>
  <c r="AE77" i="8"/>
  <c r="AF77" i="8"/>
  <c r="AG77" i="8"/>
  <c r="AH77" i="8"/>
  <c r="AI77" i="8"/>
  <c r="AJ77" i="8"/>
  <c r="AK77" i="8"/>
  <c r="AL77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Z78" i="8"/>
  <c r="AA78" i="8"/>
  <c r="AB78" i="8"/>
  <c r="AC78" i="8"/>
  <c r="AD78" i="8"/>
  <c r="AE78" i="8"/>
  <c r="AF78" i="8"/>
  <c r="AG78" i="8"/>
  <c r="AH78" i="8"/>
  <c r="AI78" i="8"/>
  <c r="AJ78" i="8"/>
  <c r="AK78" i="8"/>
  <c r="AL78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R79" i="8"/>
  <c r="S79" i="8"/>
  <c r="T79" i="8"/>
  <c r="U79" i="8"/>
  <c r="V79" i="8"/>
  <c r="W79" i="8"/>
  <c r="X79" i="8"/>
  <c r="Y79" i="8"/>
  <c r="Z79" i="8"/>
  <c r="AA79" i="8"/>
  <c r="AB79" i="8"/>
  <c r="AC79" i="8"/>
  <c r="AD79" i="8"/>
  <c r="AE79" i="8"/>
  <c r="AF79" i="8"/>
  <c r="AG79" i="8"/>
  <c r="AH79" i="8"/>
  <c r="AI79" i="8"/>
  <c r="AJ79" i="8"/>
  <c r="AK79" i="8"/>
  <c r="AL79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R80" i="8"/>
  <c r="S80" i="8"/>
  <c r="T80" i="8"/>
  <c r="U80" i="8"/>
  <c r="V80" i="8"/>
  <c r="W80" i="8"/>
  <c r="X80" i="8"/>
  <c r="Y80" i="8"/>
  <c r="Z80" i="8"/>
  <c r="AA80" i="8"/>
  <c r="AB80" i="8"/>
  <c r="AC80" i="8"/>
  <c r="AD80" i="8"/>
  <c r="AE80" i="8"/>
  <c r="AF80" i="8"/>
  <c r="AG80" i="8"/>
  <c r="AH80" i="8"/>
  <c r="AI80" i="8"/>
  <c r="AJ80" i="8"/>
  <c r="AK80" i="8"/>
  <c r="AL80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R81" i="8"/>
  <c r="S81" i="8"/>
  <c r="T81" i="8"/>
  <c r="U81" i="8"/>
  <c r="V81" i="8"/>
  <c r="W81" i="8"/>
  <c r="X81" i="8"/>
  <c r="Y81" i="8"/>
  <c r="Z81" i="8"/>
  <c r="AA81" i="8"/>
  <c r="AB81" i="8"/>
  <c r="AC81" i="8"/>
  <c r="AD81" i="8"/>
  <c r="AE81" i="8"/>
  <c r="AF81" i="8"/>
  <c r="AG81" i="8"/>
  <c r="AH81" i="8"/>
  <c r="AI81" i="8"/>
  <c r="AJ81" i="8"/>
  <c r="AK81" i="8"/>
  <c r="AL81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R82" i="8"/>
  <c r="S82" i="8"/>
  <c r="T82" i="8"/>
  <c r="U82" i="8"/>
  <c r="V82" i="8"/>
  <c r="W82" i="8"/>
  <c r="X82" i="8"/>
  <c r="Y82" i="8"/>
  <c r="Z82" i="8"/>
  <c r="AA82" i="8"/>
  <c r="AB82" i="8"/>
  <c r="AC82" i="8"/>
  <c r="AD82" i="8"/>
  <c r="AE82" i="8"/>
  <c r="AF82" i="8"/>
  <c r="AG82" i="8"/>
  <c r="AH82" i="8"/>
  <c r="AI82" i="8"/>
  <c r="AJ82" i="8"/>
  <c r="AK82" i="8"/>
  <c r="AL82" i="8"/>
  <c r="E83" i="8"/>
  <c r="F83" i="8"/>
  <c r="G83" i="8"/>
  <c r="H83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V83" i="8"/>
  <c r="W83" i="8"/>
  <c r="X83" i="8"/>
  <c r="Y83" i="8"/>
  <c r="Z83" i="8"/>
  <c r="AA83" i="8"/>
  <c r="AB83" i="8"/>
  <c r="AC83" i="8"/>
  <c r="AD83" i="8"/>
  <c r="AE83" i="8"/>
  <c r="AF83" i="8"/>
  <c r="AG83" i="8"/>
  <c r="AH83" i="8"/>
  <c r="AI83" i="8"/>
  <c r="AJ83" i="8"/>
  <c r="AK83" i="8"/>
  <c r="AL83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Z84" i="8"/>
  <c r="AA84" i="8"/>
  <c r="AB84" i="8"/>
  <c r="AC84" i="8"/>
  <c r="AD84" i="8"/>
  <c r="AE84" i="8"/>
  <c r="AF84" i="8"/>
  <c r="AG84" i="8"/>
  <c r="AH84" i="8"/>
  <c r="AI84" i="8"/>
  <c r="AJ84" i="8"/>
  <c r="AK84" i="8"/>
  <c r="AL84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Z85" i="8"/>
  <c r="AA85" i="8"/>
  <c r="AB85" i="8"/>
  <c r="AC85" i="8"/>
  <c r="AD85" i="8"/>
  <c r="AE85" i="8"/>
  <c r="AF85" i="8"/>
  <c r="AG85" i="8"/>
  <c r="AH85" i="8"/>
  <c r="AI85" i="8"/>
  <c r="AJ85" i="8"/>
  <c r="AK85" i="8"/>
  <c r="AL85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Z86" i="8"/>
  <c r="AA86" i="8"/>
  <c r="AB86" i="8"/>
  <c r="AC86" i="8"/>
  <c r="AD86" i="8"/>
  <c r="AE86" i="8"/>
  <c r="AF86" i="8"/>
  <c r="AG86" i="8"/>
  <c r="AH86" i="8"/>
  <c r="AI86" i="8"/>
  <c r="AJ86" i="8"/>
  <c r="AK86" i="8"/>
  <c r="AL86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Z87" i="8"/>
  <c r="AA87" i="8"/>
  <c r="AB87" i="8"/>
  <c r="AC87" i="8"/>
  <c r="AD87" i="8"/>
  <c r="AE87" i="8"/>
  <c r="AF87" i="8"/>
  <c r="AG87" i="8"/>
  <c r="AH87" i="8"/>
  <c r="AI87" i="8"/>
  <c r="AJ87" i="8"/>
  <c r="AK87" i="8"/>
  <c r="AL87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Z88" i="8"/>
  <c r="AA88" i="8"/>
  <c r="AB88" i="8"/>
  <c r="AC88" i="8"/>
  <c r="AD88" i="8"/>
  <c r="AE88" i="8"/>
  <c r="AF88" i="8"/>
  <c r="AG88" i="8"/>
  <c r="AH88" i="8"/>
  <c r="AI88" i="8"/>
  <c r="AJ88" i="8"/>
  <c r="AK88" i="8"/>
  <c r="AL88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A75" i="8"/>
  <c r="B75" i="8"/>
  <c r="C75" i="8"/>
  <c r="A76" i="8"/>
  <c r="B76" i="8"/>
  <c r="C76" i="8"/>
  <c r="A77" i="8"/>
  <c r="B77" i="8"/>
  <c r="C77" i="8"/>
  <c r="A78" i="8"/>
  <c r="B78" i="8"/>
  <c r="C78" i="8"/>
  <c r="A79" i="8"/>
  <c r="B79" i="8"/>
  <c r="C79" i="8"/>
  <c r="A80" i="8"/>
  <c r="B80" i="8"/>
  <c r="C80" i="8"/>
  <c r="A81" i="8"/>
  <c r="B81" i="8"/>
  <c r="C81" i="8"/>
  <c r="A82" i="8"/>
  <c r="B82" i="8"/>
  <c r="C82" i="8"/>
  <c r="A83" i="8"/>
  <c r="B83" i="8"/>
  <c r="C83" i="8"/>
  <c r="A84" i="8"/>
  <c r="B84" i="8"/>
  <c r="C84" i="8"/>
  <c r="A85" i="8"/>
  <c r="B85" i="8"/>
  <c r="C85" i="8"/>
  <c r="A86" i="8"/>
  <c r="B86" i="8"/>
  <c r="C86" i="8"/>
  <c r="A87" i="8"/>
  <c r="B87" i="8"/>
  <c r="C87" i="8"/>
  <c r="A88" i="8"/>
  <c r="B88" i="8"/>
  <c r="C88" i="8"/>
  <c r="B74" i="8"/>
  <c r="C74" i="8"/>
  <c r="A74" i="8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DO159" i="1"/>
  <c r="DP159" i="1"/>
  <c r="DQ159" i="1"/>
  <c r="DR159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EM159" i="1"/>
  <c r="EN159" i="1"/>
  <c r="EO159" i="1"/>
  <c r="EP159" i="1"/>
  <c r="EQ159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EM160" i="1"/>
  <c r="EN160" i="1"/>
  <c r="EO160" i="1"/>
  <c r="EP160" i="1"/>
  <c r="EQ160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EM162" i="1"/>
  <c r="EN162" i="1"/>
  <c r="EO162" i="1"/>
  <c r="EP162" i="1"/>
  <c r="EQ162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EM163" i="1"/>
  <c r="EN163" i="1"/>
  <c r="EO163" i="1"/>
  <c r="EP163" i="1"/>
  <c r="EQ163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EM164" i="1"/>
  <c r="EN164" i="1"/>
  <c r="EO164" i="1"/>
  <c r="EP164" i="1"/>
  <c r="EQ164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DJ165" i="1"/>
  <c r="DK165" i="1"/>
  <c r="DL165" i="1"/>
  <c r="DM165" i="1"/>
  <c r="DN165" i="1"/>
  <c r="DO165" i="1"/>
  <c r="DP165" i="1"/>
  <c r="DQ165" i="1"/>
  <c r="DR165" i="1"/>
  <c r="DS165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EI165" i="1"/>
  <c r="EJ165" i="1"/>
  <c r="EK165" i="1"/>
  <c r="EL165" i="1"/>
  <c r="EM165" i="1"/>
  <c r="EN165" i="1"/>
  <c r="EO165" i="1"/>
  <c r="EP165" i="1"/>
  <c r="EQ165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EM166" i="1"/>
  <c r="EN166" i="1"/>
  <c r="EO166" i="1"/>
  <c r="EP166" i="1"/>
  <c r="EQ166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DJ167" i="1"/>
  <c r="DK167" i="1"/>
  <c r="DL167" i="1"/>
  <c r="DM167" i="1"/>
  <c r="DN167" i="1"/>
  <c r="DO167" i="1"/>
  <c r="DP167" i="1"/>
  <c r="DQ167" i="1"/>
  <c r="DR167" i="1"/>
  <c r="DS167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EI167" i="1"/>
  <c r="EJ167" i="1"/>
  <c r="EK167" i="1"/>
  <c r="EL167" i="1"/>
  <c r="EM167" i="1"/>
  <c r="EN167" i="1"/>
  <c r="EO167" i="1"/>
  <c r="EP167" i="1"/>
  <c r="EQ167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EM168" i="1"/>
  <c r="EN168" i="1"/>
  <c r="EO168" i="1"/>
  <c r="EP168" i="1"/>
  <c r="EQ168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DJ169" i="1"/>
  <c r="DK169" i="1"/>
  <c r="DL169" i="1"/>
  <c r="DM169" i="1"/>
  <c r="DN169" i="1"/>
  <c r="DO169" i="1"/>
  <c r="DP169" i="1"/>
  <c r="DQ169" i="1"/>
  <c r="DR169" i="1"/>
  <c r="DS169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EI169" i="1"/>
  <c r="EJ169" i="1"/>
  <c r="EK169" i="1"/>
  <c r="EL169" i="1"/>
  <c r="EM169" i="1"/>
  <c r="EN169" i="1"/>
  <c r="EO169" i="1"/>
  <c r="EP169" i="1"/>
  <c r="EQ169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DO170" i="1"/>
  <c r="DP170" i="1"/>
  <c r="DQ170" i="1"/>
  <c r="DR170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EM170" i="1"/>
  <c r="EN170" i="1"/>
  <c r="EO170" i="1"/>
  <c r="EP170" i="1"/>
  <c r="EQ170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DO171" i="1"/>
  <c r="DP171" i="1"/>
  <c r="DQ171" i="1"/>
  <c r="DR171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EM171" i="1"/>
  <c r="EN171" i="1"/>
  <c r="EO171" i="1"/>
  <c r="EP171" i="1"/>
  <c r="EQ171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DJ172" i="1"/>
  <c r="DK172" i="1"/>
  <c r="DL172" i="1"/>
  <c r="DM172" i="1"/>
  <c r="DN172" i="1"/>
  <c r="DO172" i="1"/>
  <c r="DP172" i="1"/>
  <c r="DQ172" i="1"/>
  <c r="DR172" i="1"/>
  <c r="DS172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EI172" i="1"/>
  <c r="EJ172" i="1"/>
  <c r="EK172" i="1"/>
  <c r="EL172" i="1"/>
  <c r="EM172" i="1"/>
  <c r="EN172" i="1"/>
  <c r="EO172" i="1"/>
  <c r="EP172" i="1"/>
  <c r="EQ172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DJ173" i="1"/>
  <c r="DK173" i="1"/>
  <c r="DL173" i="1"/>
  <c r="DM173" i="1"/>
  <c r="DN173" i="1"/>
  <c r="DO173" i="1"/>
  <c r="DP173" i="1"/>
  <c r="DQ173" i="1"/>
  <c r="DR173" i="1"/>
  <c r="DS173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EI173" i="1"/>
  <c r="EJ173" i="1"/>
  <c r="EK173" i="1"/>
  <c r="EL173" i="1"/>
  <c r="EM173" i="1"/>
  <c r="EN173" i="1"/>
  <c r="EO173" i="1"/>
  <c r="EP173" i="1"/>
  <c r="EQ173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DJ174" i="1"/>
  <c r="DK174" i="1"/>
  <c r="DL174" i="1"/>
  <c r="DM174" i="1"/>
  <c r="DN174" i="1"/>
  <c r="DO174" i="1"/>
  <c r="DP174" i="1"/>
  <c r="DQ174" i="1"/>
  <c r="DR174" i="1"/>
  <c r="DS174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EI174" i="1"/>
  <c r="EJ174" i="1"/>
  <c r="EK174" i="1"/>
  <c r="EL174" i="1"/>
  <c r="EM174" i="1"/>
  <c r="EN174" i="1"/>
  <c r="EO174" i="1"/>
  <c r="EP174" i="1"/>
  <c r="EQ174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DB175" i="1"/>
  <c r="DC175" i="1"/>
  <c r="DD175" i="1"/>
  <c r="DE175" i="1"/>
  <c r="DF175" i="1"/>
  <c r="DG175" i="1"/>
  <c r="DH175" i="1"/>
  <c r="DI175" i="1"/>
  <c r="DJ175" i="1"/>
  <c r="DK175" i="1"/>
  <c r="DL175" i="1"/>
  <c r="DM175" i="1"/>
  <c r="DN175" i="1"/>
  <c r="DO175" i="1"/>
  <c r="DP175" i="1"/>
  <c r="DQ175" i="1"/>
  <c r="DR175" i="1"/>
  <c r="DS175" i="1"/>
  <c r="DT175" i="1"/>
  <c r="DU175" i="1"/>
  <c r="DV175" i="1"/>
  <c r="DW175" i="1"/>
  <c r="DX175" i="1"/>
  <c r="DY175" i="1"/>
  <c r="DZ175" i="1"/>
  <c r="EA175" i="1"/>
  <c r="EB175" i="1"/>
  <c r="EC175" i="1"/>
  <c r="ED175" i="1"/>
  <c r="EE175" i="1"/>
  <c r="EF175" i="1"/>
  <c r="EG175" i="1"/>
  <c r="EH175" i="1"/>
  <c r="EI175" i="1"/>
  <c r="EJ175" i="1"/>
  <c r="EK175" i="1"/>
  <c r="EL175" i="1"/>
  <c r="EM175" i="1"/>
  <c r="EN175" i="1"/>
  <c r="EO175" i="1"/>
  <c r="EP175" i="1"/>
  <c r="EQ175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DJ176" i="1"/>
  <c r="DK176" i="1"/>
  <c r="DL176" i="1"/>
  <c r="DM176" i="1"/>
  <c r="DN176" i="1"/>
  <c r="DO176" i="1"/>
  <c r="DP176" i="1"/>
  <c r="DQ176" i="1"/>
  <c r="DR176" i="1"/>
  <c r="DS176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EI176" i="1"/>
  <c r="EJ176" i="1"/>
  <c r="EK176" i="1"/>
  <c r="EL176" i="1"/>
  <c r="EM176" i="1"/>
  <c r="EN176" i="1"/>
  <c r="EO176" i="1"/>
  <c r="EP176" i="1"/>
  <c r="EQ176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DJ177" i="1"/>
  <c r="DK177" i="1"/>
  <c r="DL177" i="1"/>
  <c r="DM177" i="1"/>
  <c r="DN177" i="1"/>
  <c r="DO177" i="1"/>
  <c r="DP177" i="1"/>
  <c r="DQ177" i="1"/>
  <c r="DR177" i="1"/>
  <c r="DS177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EI177" i="1"/>
  <c r="EJ177" i="1"/>
  <c r="EK177" i="1"/>
  <c r="EL177" i="1"/>
  <c r="EM177" i="1"/>
  <c r="EN177" i="1"/>
  <c r="EO177" i="1"/>
  <c r="EP177" i="1"/>
  <c r="EQ177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DJ178" i="1"/>
  <c r="DK178" i="1"/>
  <c r="DL178" i="1"/>
  <c r="DM178" i="1"/>
  <c r="DN178" i="1"/>
  <c r="DO178" i="1"/>
  <c r="DP178" i="1"/>
  <c r="DQ178" i="1"/>
  <c r="DR178" i="1"/>
  <c r="DS178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EG178" i="1"/>
  <c r="EH178" i="1"/>
  <c r="EI178" i="1"/>
  <c r="EJ178" i="1"/>
  <c r="EK178" i="1"/>
  <c r="EL178" i="1"/>
  <c r="EM178" i="1"/>
  <c r="EN178" i="1"/>
  <c r="EO178" i="1"/>
  <c r="EP178" i="1"/>
  <c r="EQ178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DJ179" i="1"/>
  <c r="DK179" i="1"/>
  <c r="DL179" i="1"/>
  <c r="DM179" i="1"/>
  <c r="DN179" i="1"/>
  <c r="DO179" i="1"/>
  <c r="DP179" i="1"/>
  <c r="DQ179" i="1"/>
  <c r="DR179" i="1"/>
  <c r="DS179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EG179" i="1"/>
  <c r="EH179" i="1"/>
  <c r="EI179" i="1"/>
  <c r="EJ179" i="1"/>
  <c r="EK179" i="1"/>
  <c r="EL179" i="1"/>
  <c r="EM179" i="1"/>
  <c r="EN179" i="1"/>
  <c r="EO179" i="1"/>
  <c r="EP179" i="1"/>
  <c r="EQ17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59" i="1"/>
  <c r="AN2" i="22" l="1"/>
  <c r="AO2" i="22"/>
  <c r="BJ2" i="22"/>
  <c r="CE2" i="22"/>
  <c r="CZ2" i="22"/>
  <c r="DU2" i="22"/>
  <c r="EP2" i="22"/>
  <c r="ER2" i="22"/>
  <c r="ES2" i="22"/>
  <c r="ET2" i="22"/>
  <c r="EU2" i="22"/>
  <c r="EV2" i="22"/>
  <c r="EW2" i="22"/>
  <c r="EX2" i="22"/>
  <c r="EY2" i="22"/>
  <c r="EZ2" i="22"/>
  <c r="FA2" i="22"/>
  <c r="FB2" i="22"/>
  <c r="FC2" i="22"/>
  <c r="FD2" i="22"/>
  <c r="FE2" i="22"/>
  <c r="FF2" i="22"/>
  <c r="FG2" i="22"/>
  <c r="FH2" i="22"/>
  <c r="FI2" i="22"/>
  <c r="FJ2" i="22"/>
  <c r="FK2" i="22"/>
  <c r="FL2" i="22"/>
  <c r="FM2" i="22"/>
  <c r="FN2" i="22"/>
  <c r="AN3" i="22"/>
  <c r="AO3" i="22"/>
  <c r="BJ3" i="22"/>
  <c r="CE3" i="22"/>
  <c r="CZ3" i="22"/>
  <c r="DU3" i="22"/>
  <c r="EP3" i="22"/>
  <c r="ER3" i="22"/>
  <c r="ES3" i="22"/>
  <c r="ET3" i="22"/>
  <c r="EU3" i="22"/>
  <c r="EV3" i="22"/>
  <c r="EW3" i="22"/>
  <c r="EX3" i="22"/>
  <c r="EY3" i="22"/>
  <c r="EZ3" i="22"/>
  <c r="FA3" i="22"/>
  <c r="FB3" i="22"/>
  <c r="FC3" i="22"/>
  <c r="FD3" i="22"/>
  <c r="FE3" i="22"/>
  <c r="FF3" i="22"/>
  <c r="FG3" i="22"/>
  <c r="FH3" i="22"/>
  <c r="FI3" i="22"/>
  <c r="FJ3" i="22"/>
  <c r="FK3" i="22"/>
  <c r="FL3" i="22"/>
  <c r="FM3" i="22"/>
  <c r="FN3" i="22"/>
  <c r="AN4" i="22"/>
  <c r="AO4" i="22"/>
  <c r="BJ4" i="22"/>
  <c r="CE4" i="22"/>
  <c r="CZ4" i="22"/>
  <c r="DU4" i="22"/>
  <c r="EP4" i="22"/>
  <c r="ER4" i="22"/>
  <c r="ES4" i="22"/>
  <c r="ET4" i="22"/>
  <c r="EU4" i="22"/>
  <c r="EV4" i="22"/>
  <c r="EW4" i="22"/>
  <c r="EX4" i="22"/>
  <c r="EY4" i="22"/>
  <c r="EZ4" i="22"/>
  <c r="FA4" i="22"/>
  <c r="FB4" i="22"/>
  <c r="FC4" i="22"/>
  <c r="FD4" i="22"/>
  <c r="FE4" i="22"/>
  <c r="FF4" i="22"/>
  <c r="FG4" i="22"/>
  <c r="FH4" i="22"/>
  <c r="FI4" i="22"/>
  <c r="FJ4" i="22"/>
  <c r="FK4" i="22"/>
  <c r="FL4" i="22"/>
  <c r="FM4" i="22"/>
  <c r="FN4" i="22"/>
  <c r="AN5" i="22"/>
  <c r="AO5" i="22"/>
  <c r="BJ5" i="22"/>
  <c r="CE5" i="22"/>
  <c r="CZ5" i="22"/>
  <c r="DU5" i="22"/>
  <c r="EP5" i="22"/>
  <c r="ER5" i="22"/>
  <c r="ES5" i="22"/>
  <c r="ET5" i="22"/>
  <c r="EU5" i="22"/>
  <c r="EV5" i="22"/>
  <c r="EW5" i="22"/>
  <c r="EX5" i="22"/>
  <c r="EY5" i="22"/>
  <c r="EZ5" i="22"/>
  <c r="FA5" i="22"/>
  <c r="FB5" i="22"/>
  <c r="FC5" i="22"/>
  <c r="FD5" i="22"/>
  <c r="FE5" i="22"/>
  <c r="FF5" i="22"/>
  <c r="FG5" i="22"/>
  <c r="FH5" i="22"/>
  <c r="FI5" i="22"/>
  <c r="FJ5" i="22"/>
  <c r="FK5" i="22"/>
  <c r="FL5" i="22"/>
  <c r="FM5" i="22"/>
  <c r="FN5" i="22"/>
  <c r="AN6" i="22"/>
  <c r="AO6" i="22"/>
  <c r="BJ6" i="22"/>
  <c r="CE6" i="22"/>
  <c r="CZ6" i="22"/>
  <c r="DU6" i="22"/>
  <c r="EP6" i="22"/>
  <c r="ER6" i="22"/>
  <c r="ES6" i="22"/>
  <c r="ET6" i="22"/>
  <c r="EU6" i="22"/>
  <c r="EV6" i="22"/>
  <c r="EW6" i="22"/>
  <c r="EX6" i="22"/>
  <c r="EY6" i="22"/>
  <c r="EZ6" i="22"/>
  <c r="FA6" i="22"/>
  <c r="FB6" i="22"/>
  <c r="FC6" i="22"/>
  <c r="FD6" i="22"/>
  <c r="FE6" i="22"/>
  <c r="FF6" i="22"/>
  <c r="FG6" i="22"/>
  <c r="FH6" i="22"/>
  <c r="FI6" i="22"/>
  <c r="FJ6" i="22"/>
  <c r="FK6" i="22"/>
  <c r="FL6" i="22"/>
  <c r="FM6" i="22"/>
  <c r="FN6" i="22"/>
  <c r="AN7" i="22"/>
  <c r="AO7" i="22"/>
  <c r="BJ7" i="22"/>
  <c r="CE7" i="22"/>
  <c r="CZ7" i="22"/>
  <c r="DU7" i="22"/>
  <c r="EP7" i="22"/>
  <c r="ER7" i="22"/>
  <c r="ES7" i="22"/>
  <c r="ET7" i="22"/>
  <c r="EU7" i="22"/>
  <c r="EV7" i="22"/>
  <c r="EW7" i="22"/>
  <c r="EX7" i="22"/>
  <c r="EY7" i="22"/>
  <c r="EZ7" i="22"/>
  <c r="FA7" i="22"/>
  <c r="FB7" i="22"/>
  <c r="FC7" i="22"/>
  <c r="FD7" i="22"/>
  <c r="FE7" i="22"/>
  <c r="FF7" i="22"/>
  <c r="FG7" i="22"/>
  <c r="FH7" i="22"/>
  <c r="FI7" i="22"/>
  <c r="FJ7" i="22"/>
  <c r="FK7" i="22"/>
  <c r="FL7" i="22"/>
  <c r="FM7" i="22"/>
  <c r="FN7" i="22"/>
  <c r="AN8" i="22"/>
  <c r="AO8" i="22"/>
  <c r="BJ8" i="22"/>
  <c r="CE8" i="22"/>
  <c r="CZ8" i="22"/>
  <c r="DU8" i="22"/>
  <c r="EP8" i="22"/>
  <c r="ER8" i="22"/>
  <c r="ES8" i="22"/>
  <c r="ET8" i="22"/>
  <c r="EU8" i="22"/>
  <c r="EV8" i="22"/>
  <c r="EW8" i="22"/>
  <c r="EX8" i="22"/>
  <c r="EY8" i="22"/>
  <c r="EZ8" i="22"/>
  <c r="FA8" i="22"/>
  <c r="FB8" i="22"/>
  <c r="FC8" i="22"/>
  <c r="FD8" i="22"/>
  <c r="FE8" i="22"/>
  <c r="FF8" i="22"/>
  <c r="FG8" i="22"/>
  <c r="FH8" i="22"/>
  <c r="FI8" i="22"/>
  <c r="FJ8" i="22"/>
  <c r="FK8" i="22"/>
  <c r="FL8" i="22"/>
  <c r="FM8" i="22"/>
  <c r="FN8" i="22"/>
  <c r="AN9" i="22"/>
  <c r="AO9" i="22"/>
  <c r="BJ9" i="22"/>
  <c r="CE9" i="22"/>
  <c r="CZ9" i="22"/>
  <c r="DU9" i="22"/>
  <c r="EP9" i="22"/>
  <c r="ER9" i="22"/>
  <c r="ES9" i="22"/>
  <c r="ET9" i="22"/>
  <c r="EU9" i="22"/>
  <c r="EV9" i="22"/>
  <c r="EW9" i="22"/>
  <c r="EX9" i="22"/>
  <c r="EY9" i="22"/>
  <c r="EZ9" i="22"/>
  <c r="FA9" i="22"/>
  <c r="FB9" i="22"/>
  <c r="FC9" i="22"/>
  <c r="FD9" i="22"/>
  <c r="FE9" i="22"/>
  <c r="FF9" i="22"/>
  <c r="FG9" i="22"/>
  <c r="FH9" i="22"/>
  <c r="FI9" i="22"/>
  <c r="FJ9" i="22"/>
  <c r="FK9" i="22"/>
  <c r="FL9" i="22"/>
  <c r="FM9" i="22"/>
  <c r="FN9" i="22"/>
  <c r="AN10" i="22"/>
  <c r="AO10" i="22"/>
  <c r="BJ10" i="22"/>
  <c r="CE10" i="22"/>
  <c r="CZ10" i="22"/>
  <c r="DU10" i="22"/>
  <c r="EP10" i="22"/>
  <c r="ER10" i="22"/>
  <c r="ES10" i="22"/>
  <c r="ET10" i="22"/>
  <c r="EU10" i="22"/>
  <c r="EV10" i="22"/>
  <c r="EW10" i="22"/>
  <c r="EX10" i="22"/>
  <c r="EY10" i="22"/>
  <c r="EZ10" i="22"/>
  <c r="FA10" i="22"/>
  <c r="FB10" i="22"/>
  <c r="FC10" i="22"/>
  <c r="FD10" i="22"/>
  <c r="FE10" i="22"/>
  <c r="FF10" i="22"/>
  <c r="FG10" i="22"/>
  <c r="FH10" i="22"/>
  <c r="FI10" i="22"/>
  <c r="FJ10" i="22"/>
  <c r="FK10" i="22"/>
  <c r="FL10" i="22"/>
  <c r="FM10" i="22"/>
  <c r="FN10" i="22"/>
  <c r="AN11" i="22"/>
  <c r="AO11" i="22"/>
  <c r="BJ11" i="22"/>
  <c r="CE11" i="22"/>
  <c r="CZ11" i="22"/>
  <c r="DU11" i="22"/>
  <c r="EP11" i="22"/>
  <c r="ER11" i="22"/>
  <c r="ES11" i="22"/>
  <c r="ET11" i="22"/>
  <c r="EU11" i="22"/>
  <c r="EV11" i="22"/>
  <c r="EW11" i="22"/>
  <c r="EX11" i="22"/>
  <c r="EY11" i="22"/>
  <c r="EZ11" i="22"/>
  <c r="FA11" i="22"/>
  <c r="FB11" i="22"/>
  <c r="FC11" i="22"/>
  <c r="FD11" i="22"/>
  <c r="FE11" i="22"/>
  <c r="FF11" i="22"/>
  <c r="FG11" i="22"/>
  <c r="FH11" i="22"/>
  <c r="FI11" i="22"/>
  <c r="FJ11" i="22"/>
  <c r="FK11" i="22"/>
  <c r="FL11" i="22"/>
  <c r="FM11" i="22"/>
  <c r="FN11" i="22"/>
  <c r="AN12" i="22"/>
  <c r="AO12" i="22"/>
  <c r="BJ12" i="22"/>
  <c r="CE12" i="22"/>
  <c r="CZ12" i="22"/>
  <c r="DU12" i="22"/>
  <c r="EP12" i="22"/>
  <c r="ER12" i="22"/>
  <c r="ES12" i="22"/>
  <c r="ET12" i="22"/>
  <c r="EU12" i="22"/>
  <c r="EV12" i="22"/>
  <c r="EW12" i="22"/>
  <c r="EX12" i="22"/>
  <c r="EY12" i="22"/>
  <c r="EZ12" i="22"/>
  <c r="FA12" i="22"/>
  <c r="FB12" i="22"/>
  <c r="FC12" i="22"/>
  <c r="FD12" i="22"/>
  <c r="FE12" i="22"/>
  <c r="FF12" i="22"/>
  <c r="FG12" i="22"/>
  <c r="FH12" i="22"/>
  <c r="FI12" i="22"/>
  <c r="FJ12" i="22"/>
  <c r="FK12" i="22"/>
  <c r="FL12" i="22"/>
  <c r="FM12" i="22"/>
  <c r="FN12" i="22"/>
  <c r="AN13" i="22"/>
  <c r="AO13" i="22"/>
  <c r="BJ13" i="22"/>
  <c r="CE13" i="22"/>
  <c r="CZ13" i="22"/>
  <c r="DU13" i="22"/>
  <c r="EP13" i="22"/>
  <c r="ER13" i="22"/>
  <c r="ES13" i="22"/>
  <c r="ET13" i="22"/>
  <c r="EU13" i="22"/>
  <c r="EV13" i="22"/>
  <c r="EW13" i="22"/>
  <c r="EX13" i="22"/>
  <c r="EY13" i="22"/>
  <c r="EZ13" i="22"/>
  <c r="FA13" i="22"/>
  <c r="FB13" i="22"/>
  <c r="FC13" i="22"/>
  <c r="FD13" i="22"/>
  <c r="FE13" i="22"/>
  <c r="FF13" i="22"/>
  <c r="FG13" i="22"/>
  <c r="FH13" i="22"/>
  <c r="FI13" i="22"/>
  <c r="FJ13" i="22"/>
  <c r="FK13" i="22"/>
  <c r="FL13" i="22"/>
  <c r="FM13" i="22"/>
  <c r="FN13" i="22"/>
  <c r="AN14" i="22"/>
  <c r="AO14" i="22"/>
  <c r="BJ14" i="22"/>
  <c r="CE14" i="22"/>
  <c r="CZ14" i="22"/>
  <c r="DU14" i="22"/>
  <c r="EP14" i="22"/>
  <c r="ER14" i="22"/>
  <c r="ES14" i="22"/>
  <c r="ET14" i="22"/>
  <c r="EU14" i="22"/>
  <c r="EV14" i="22"/>
  <c r="EW14" i="22"/>
  <c r="EX14" i="22"/>
  <c r="EY14" i="22"/>
  <c r="EZ14" i="22"/>
  <c r="FA14" i="22"/>
  <c r="FB14" i="22"/>
  <c r="FC14" i="22"/>
  <c r="FD14" i="22"/>
  <c r="FE14" i="22"/>
  <c r="FF14" i="22"/>
  <c r="FG14" i="22"/>
  <c r="FH14" i="22"/>
  <c r="FI14" i="22"/>
  <c r="FJ14" i="22"/>
  <c r="FK14" i="22"/>
  <c r="FL14" i="22"/>
  <c r="FM14" i="22"/>
  <c r="FN14" i="22"/>
  <c r="AN15" i="22"/>
  <c r="AO15" i="22"/>
  <c r="BJ15" i="22"/>
  <c r="CE15" i="22"/>
  <c r="CZ15" i="22"/>
  <c r="DU15" i="22"/>
  <c r="EP15" i="22"/>
  <c r="ER15" i="22"/>
  <c r="ES15" i="22"/>
  <c r="ET15" i="22"/>
  <c r="EU15" i="22"/>
  <c r="EV15" i="22"/>
  <c r="EW15" i="22"/>
  <c r="EX15" i="22"/>
  <c r="EY15" i="22"/>
  <c r="EZ15" i="22"/>
  <c r="FA15" i="22"/>
  <c r="FB15" i="22"/>
  <c r="FC15" i="22"/>
  <c r="FD15" i="22"/>
  <c r="FE15" i="22"/>
  <c r="FF15" i="22"/>
  <c r="FG15" i="22"/>
  <c r="FH15" i="22"/>
  <c r="FI15" i="22"/>
  <c r="FJ15" i="22"/>
  <c r="FK15" i="22"/>
  <c r="FL15" i="22"/>
  <c r="FM15" i="22"/>
  <c r="FN15" i="22"/>
  <c r="AN16" i="22"/>
  <c r="AO16" i="22"/>
  <c r="BJ16" i="22"/>
  <c r="CE16" i="22"/>
  <c r="CZ16" i="22"/>
  <c r="DU16" i="22"/>
  <c r="EP16" i="22"/>
  <c r="ER16" i="22"/>
  <c r="ES16" i="22"/>
  <c r="ET16" i="22"/>
  <c r="EU16" i="22"/>
  <c r="EV16" i="22"/>
  <c r="EW16" i="22"/>
  <c r="EX16" i="22"/>
  <c r="EY16" i="22"/>
  <c r="EZ16" i="22"/>
  <c r="FA16" i="22"/>
  <c r="FB16" i="22"/>
  <c r="FC16" i="22"/>
  <c r="FD16" i="22"/>
  <c r="FE16" i="22"/>
  <c r="FF16" i="22"/>
  <c r="FG16" i="22"/>
  <c r="FH16" i="22"/>
  <c r="FI16" i="22"/>
  <c r="FJ16" i="22"/>
  <c r="FK16" i="22"/>
  <c r="FL16" i="22"/>
  <c r="FM16" i="22"/>
  <c r="FN16" i="22"/>
  <c r="AN17" i="22"/>
  <c r="AO17" i="22"/>
  <c r="BJ17" i="22"/>
  <c r="CE17" i="22"/>
  <c r="CZ17" i="22"/>
  <c r="DU17" i="22"/>
  <c r="EP17" i="22"/>
  <c r="ER17" i="22"/>
  <c r="ES17" i="22"/>
  <c r="ET17" i="22"/>
  <c r="EU17" i="22"/>
  <c r="EV17" i="22"/>
  <c r="EW17" i="22"/>
  <c r="EX17" i="22"/>
  <c r="EY17" i="22"/>
  <c r="EZ17" i="22"/>
  <c r="FA17" i="22"/>
  <c r="FB17" i="22"/>
  <c r="FC17" i="22"/>
  <c r="FD17" i="22"/>
  <c r="FE17" i="22"/>
  <c r="FF17" i="22"/>
  <c r="FG17" i="22"/>
  <c r="FH17" i="22"/>
  <c r="FI17" i="22"/>
  <c r="FJ17" i="22"/>
  <c r="FK17" i="22"/>
  <c r="FL17" i="22"/>
  <c r="FM17" i="22"/>
  <c r="FN17" i="22"/>
  <c r="AN18" i="22"/>
  <c r="AO18" i="22"/>
  <c r="BJ18" i="22"/>
  <c r="CE18" i="22"/>
  <c r="CZ18" i="22"/>
  <c r="DU18" i="22"/>
  <c r="EP18" i="22"/>
  <c r="ER18" i="22"/>
  <c r="ES18" i="22"/>
  <c r="ET18" i="22"/>
  <c r="EU18" i="22"/>
  <c r="EV18" i="22"/>
  <c r="EW18" i="22"/>
  <c r="EX18" i="22"/>
  <c r="EY18" i="22"/>
  <c r="EZ18" i="22"/>
  <c r="FA18" i="22"/>
  <c r="FB18" i="22"/>
  <c r="FC18" i="22"/>
  <c r="FD18" i="22"/>
  <c r="FE18" i="22"/>
  <c r="FF18" i="22"/>
  <c r="FG18" i="22"/>
  <c r="FH18" i="22"/>
  <c r="FI18" i="22"/>
  <c r="FJ18" i="22"/>
  <c r="FK18" i="22"/>
  <c r="FL18" i="22"/>
  <c r="FM18" i="22"/>
  <c r="FN18" i="22"/>
  <c r="AN19" i="22"/>
  <c r="AO19" i="22"/>
  <c r="BJ19" i="22"/>
  <c r="CE19" i="22"/>
  <c r="CZ19" i="22"/>
  <c r="DU19" i="22"/>
  <c r="EP19" i="22"/>
  <c r="ER19" i="22"/>
  <c r="ES19" i="22"/>
  <c r="ET19" i="22"/>
  <c r="EU19" i="22"/>
  <c r="EV19" i="22"/>
  <c r="EW19" i="22"/>
  <c r="EX19" i="22"/>
  <c r="EY19" i="22"/>
  <c r="EZ19" i="22"/>
  <c r="FA19" i="22"/>
  <c r="FB19" i="22"/>
  <c r="FC19" i="22"/>
  <c r="FD19" i="22"/>
  <c r="FE19" i="22"/>
  <c r="FF19" i="22"/>
  <c r="FG19" i="22"/>
  <c r="FH19" i="22"/>
  <c r="FI19" i="22"/>
  <c r="FJ19" i="22"/>
  <c r="FK19" i="22"/>
  <c r="FL19" i="22"/>
  <c r="FM19" i="22"/>
  <c r="FN19" i="22"/>
  <c r="AN20" i="22"/>
  <c r="AO20" i="22"/>
  <c r="BJ20" i="22"/>
  <c r="CE20" i="22"/>
  <c r="CZ20" i="22"/>
  <c r="DU20" i="22"/>
  <c r="EP20" i="22"/>
  <c r="ER20" i="22"/>
  <c r="ES20" i="22"/>
  <c r="ET20" i="22"/>
  <c r="EU20" i="22"/>
  <c r="EV20" i="22"/>
  <c r="EW20" i="22"/>
  <c r="EX20" i="22"/>
  <c r="EY20" i="22"/>
  <c r="EZ20" i="22"/>
  <c r="FA20" i="22"/>
  <c r="FB20" i="22"/>
  <c r="FC20" i="22"/>
  <c r="FD20" i="22"/>
  <c r="FE20" i="22"/>
  <c r="FF20" i="22"/>
  <c r="FG20" i="22"/>
  <c r="FH20" i="22"/>
  <c r="FI20" i="22"/>
  <c r="FJ20" i="22"/>
  <c r="FK20" i="22"/>
  <c r="FL20" i="22"/>
  <c r="FM20" i="22"/>
  <c r="FN20" i="22"/>
  <c r="AN21" i="22"/>
  <c r="AO21" i="22"/>
  <c r="BJ21" i="22"/>
  <c r="CE21" i="22"/>
  <c r="CZ21" i="22"/>
  <c r="DU21" i="22"/>
  <c r="EP21" i="22"/>
  <c r="ER21" i="22"/>
  <c r="ES21" i="22"/>
  <c r="ET21" i="22"/>
  <c r="EU21" i="22"/>
  <c r="EV21" i="22"/>
  <c r="EW21" i="22"/>
  <c r="EX21" i="22"/>
  <c r="EY21" i="22"/>
  <c r="EZ21" i="22"/>
  <c r="FA21" i="22"/>
  <c r="FB21" i="22"/>
  <c r="FC21" i="22"/>
  <c r="FD21" i="22"/>
  <c r="FE21" i="22"/>
  <c r="FF21" i="22"/>
  <c r="FG21" i="22"/>
  <c r="FH21" i="22"/>
  <c r="FI21" i="22"/>
  <c r="FJ21" i="22"/>
  <c r="FK21" i="22"/>
  <c r="FL21" i="22"/>
  <c r="FM21" i="22"/>
  <c r="FN21" i="22"/>
  <c r="AN22" i="22"/>
  <c r="AO22" i="22"/>
  <c r="BJ22" i="22"/>
  <c r="CE22" i="22"/>
  <c r="CZ22" i="22"/>
  <c r="DU22" i="22"/>
  <c r="EP22" i="22"/>
  <c r="ER22" i="22"/>
  <c r="ES22" i="22"/>
  <c r="ET22" i="22"/>
  <c r="EU22" i="22"/>
  <c r="EV22" i="22"/>
  <c r="EW22" i="22"/>
  <c r="EX22" i="22"/>
  <c r="EY22" i="22"/>
  <c r="EZ22" i="22"/>
  <c r="FA22" i="22"/>
  <c r="FB22" i="22"/>
  <c r="FC22" i="22"/>
  <c r="FD22" i="22"/>
  <c r="FE22" i="22"/>
  <c r="FF22" i="22"/>
  <c r="FG22" i="22"/>
  <c r="FH22" i="22"/>
  <c r="FI22" i="22"/>
  <c r="FJ22" i="22"/>
  <c r="FK22" i="22"/>
  <c r="FL22" i="22"/>
  <c r="FM22" i="22"/>
  <c r="FN22" i="22"/>
  <c r="AN23" i="22"/>
  <c r="AO23" i="22"/>
  <c r="BJ23" i="22"/>
  <c r="CE23" i="22"/>
  <c r="CZ23" i="22"/>
  <c r="DU23" i="22"/>
  <c r="EP23" i="22"/>
  <c r="ER23" i="22"/>
  <c r="ES23" i="22"/>
  <c r="ET23" i="22"/>
  <c r="EU23" i="22"/>
  <c r="EV23" i="22"/>
  <c r="EW23" i="22"/>
  <c r="EX23" i="22"/>
  <c r="EY23" i="22"/>
  <c r="EZ23" i="22"/>
  <c r="FA23" i="22"/>
  <c r="FB23" i="22"/>
  <c r="FC23" i="22"/>
  <c r="FD23" i="22"/>
  <c r="FE23" i="22"/>
  <c r="FF23" i="22"/>
  <c r="FG23" i="22"/>
  <c r="FH23" i="22"/>
  <c r="FI23" i="22"/>
  <c r="FJ23" i="22"/>
  <c r="FK23" i="22"/>
  <c r="FL23" i="22"/>
  <c r="FM23" i="22"/>
  <c r="FN23" i="22"/>
  <c r="AN24" i="22"/>
  <c r="AO24" i="22"/>
  <c r="BJ24" i="22"/>
  <c r="CE24" i="22"/>
  <c r="CZ24" i="22"/>
  <c r="DU24" i="22"/>
  <c r="EP24" i="22"/>
  <c r="ER24" i="22"/>
  <c r="ES24" i="22"/>
  <c r="ET24" i="22"/>
  <c r="EU24" i="22"/>
  <c r="EV24" i="22"/>
  <c r="EW24" i="22"/>
  <c r="EX24" i="22"/>
  <c r="EY24" i="22"/>
  <c r="EZ24" i="22"/>
  <c r="FA24" i="22"/>
  <c r="FB24" i="22"/>
  <c r="FC24" i="22"/>
  <c r="FD24" i="22"/>
  <c r="FE24" i="22"/>
  <c r="FF24" i="22"/>
  <c r="FG24" i="22"/>
  <c r="FH24" i="22"/>
  <c r="FI24" i="22"/>
  <c r="FJ24" i="22"/>
  <c r="FK24" i="22"/>
  <c r="FL24" i="22"/>
  <c r="FM24" i="22"/>
  <c r="FN24" i="22"/>
  <c r="AN25" i="22"/>
  <c r="AO25" i="22"/>
  <c r="BJ25" i="22"/>
  <c r="CE25" i="22"/>
  <c r="CZ25" i="22"/>
  <c r="DU25" i="22"/>
  <c r="EP25" i="22"/>
  <c r="ER25" i="22"/>
  <c r="ES25" i="22"/>
  <c r="ET25" i="22"/>
  <c r="EU25" i="22"/>
  <c r="EV25" i="22"/>
  <c r="EW25" i="22"/>
  <c r="EX25" i="22"/>
  <c r="EY25" i="22"/>
  <c r="EZ25" i="22"/>
  <c r="FA25" i="22"/>
  <c r="FB25" i="22"/>
  <c r="FC25" i="22"/>
  <c r="FD25" i="22"/>
  <c r="FE25" i="22"/>
  <c r="FF25" i="22"/>
  <c r="FG25" i="22"/>
  <c r="FH25" i="22"/>
  <c r="FI25" i="22"/>
  <c r="FJ25" i="22"/>
  <c r="FK25" i="22"/>
  <c r="FL25" i="22"/>
  <c r="FM25" i="22"/>
  <c r="FN25" i="22"/>
  <c r="AN26" i="22"/>
  <c r="AO26" i="22"/>
  <c r="BJ26" i="22"/>
  <c r="CE26" i="22"/>
  <c r="CZ26" i="22"/>
  <c r="DU26" i="22"/>
  <c r="EP26" i="22"/>
  <c r="ER26" i="22"/>
  <c r="ES26" i="22"/>
  <c r="ET26" i="22"/>
  <c r="EU26" i="22"/>
  <c r="EV26" i="22"/>
  <c r="EW26" i="22"/>
  <c r="EX26" i="22"/>
  <c r="EY26" i="22"/>
  <c r="EZ26" i="22"/>
  <c r="FA26" i="22"/>
  <c r="FB26" i="22"/>
  <c r="FC26" i="22"/>
  <c r="FD26" i="22"/>
  <c r="FE26" i="22"/>
  <c r="FF26" i="22"/>
  <c r="FG26" i="22"/>
  <c r="FH26" i="22"/>
  <c r="FI26" i="22"/>
  <c r="FJ26" i="22"/>
  <c r="FK26" i="22"/>
  <c r="FL26" i="22"/>
  <c r="FM26" i="22"/>
  <c r="FN26" i="22"/>
  <c r="AN27" i="22"/>
  <c r="AO27" i="22"/>
  <c r="BJ27" i="22"/>
  <c r="CE27" i="22"/>
  <c r="CZ27" i="22"/>
  <c r="DU27" i="22"/>
  <c r="EP27" i="22"/>
  <c r="ER27" i="22"/>
  <c r="ES27" i="22"/>
  <c r="ET27" i="22"/>
  <c r="EU27" i="22"/>
  <c r="EV27" i="22"/>
  <c r="EW27" i="22"/>
  <c r="EX27" i="22"/>
  <c r="EY27" i="22"/>
  <c r="EZ27" i="22"/>
  <c r="FA27" i="22"/>
  <c r="FB27" i="22"/>
  <c r="FC27" i="22"/>
  <c r="FD27" i="22"/>
  <c r="FE27" i="22"/>
  <c r="FF27" i="22"/>
  <c r="FG27" i="22"/>
  <c r="FH27" i="22"/>
  <c r="FI27" i="22"/>
  <c r="FJ27" i="22"/>
  <c r="FK27" i="22"/>
  <c r="FL27" i="22"/>
  <c r="FM27" i="22"/>
  <c r="FN27" i="22"/>
  <c r="AN28" i="22"/>
  <c r="AO28" i="22"/>
  <c r="BJ28" i="22"/>
  <c r="CE28" i="22"/>
  <c r="CZ28" i="22"/>
  <c r="DU28" i="22"/>
  <c r="EP28" i="22"/>
  <c r="ER28" i="22"/>
  <c r="ES28" i="22"/>
  <c r="ET28" i="22"/>
  <c r="EU28" i="22"/>
  <c r="EV28" i="22"/>
  <c r="EW28" i="22"/>
  <c r="EX28" i="22"/>
  <c r="EY28" i="22"/>
  <c r="EZ28" i="22"/>
  <c r="FA28" i="22"/>
  <c r="FB28" i="22"/>
  <c r="FC28" i="22"/>
  <c r="FD28" i="22"/>
  <c r="FE28" i="22"/>
  <c r="FF28" i="22"/>
  <c r="FG28" i="22"/>
  <c r="FH28" i="22"/>
  <c r="FI28" i="22"/>
  <c r="FJ28" i="22"/>
  <c r="FK28" i="22"/>
  <c r="FL28" i="22"/>
  <c r="FM28" i="22"/>
  <c r="FN28" i="22"/>
  <c r="AN29" i="22"/>
  <c r="AO29" i="22"/>
  <c r="BJ29" i="22"/>
  <c r="CE29" i="22"/>
  <c r="CZ29" i="22"/>
  <c r="DU29" i="22"/>
  <c r="EP29" i="22"/>
  <c r="ER29" i="22"/>
  <c r="ES29" i="22"/>
  <c r="ET29" i="22"/>
  <c r="EU29" i="22"/>
  <c r="EV29" i="22"/>
  <c r="EW29" i="22"/>
  <c r="EX29" i="22"/>
  <c r="EY29" i="22"/>
  <c r="EZ29" i="22"/>
  <c r="FA29" i="22"/>
  <c r="FB29" i="22"/>
  <c r="FC29" i="22"/>
  <c r="FD29" i="22"/>
  <c r="FE29" i="22"/>
  <c r="FF29" i="22"/>
  <c r="FG29" i="22"/>
  <c r="FH29" i="22"/>
  <c r="FI29" i="22"/>
  <c r="FJ29" i="22"/>
  <c r="FK29" i="22"/>
  <c r="FL29" i="22"/>
  <c r="FM29" i="22"/>
  <c r="FN29" i="22"/>
  <c r="AN30" i="22"/>
  <c r="AO30" i="22"/>
  <c r="BJ30" i="22"/>
  <c r="CE30" i="22"/>
  <c r="CZ30" i="22"/>
  <c r="DU30" i="22"/>
  <c r="EP30" i="22"/>
  <c r="ER30" i="22"/>
  <c r="ES30" i="22"/>
  <c r="ET30" i="22"/>
  <c r="EU30" i="22"/>
  <c r="EV30" i="22"/>
  <c r="EW30" i="22"/>
  <c r="EX30" i="22"/>
  <c r="EY30" i="22"/>
  <c r="EZ30" i="22"/>
  <c r="FA30" i="22"/>
  <c r="FB30" i="22"/>
  <c r="FC30" i="22"/>
  <c r="FD30" i="22"/>
  <c r="FE30" i="22"/>
  <c r="FF30" i="22"/>
  <c r="FG30" i="22"/>
  <c r="FH30" i="22"/>
  <c r="FI30" i="22"/>
  <c r="FJ30" i="22"/>
  <c r="FK30" i="22"/>
  <c r="FL30" i="22"/>
  <c r="FM30" i="22"/>
  <c r="FN30" i="22"/>
  <c r="AN31" i="22"/>
  <c r="AO31" i="22"/>
  <c r="BJ31" i="22"/>
  <c r="CE31" i="22"/>
  <c r="CZ31" i="22"/>
  <c r="DU31" i="22"/>
  <c r="EP31" i="22"/>
  <c r="ER31" i="22"/>
  <c r="ES31" i="22"/>
  <c r="ET31" i="22"/>
  <c r="EU31" i="22"/>
  <c r="EV31" i="22"/>
  <c r="EW31" i="22"/>
  <c r="EX31" i="22"/>
  <c r="EY31" i="22"/>
  <c r="EZ31" i="22"/>
  <c r="FA31" i="22"/>
  <c r="FB31" i="22"/>
  <c r="FC31" i="22"/>
  <c r="FD31" i="22"/>
  <c r="FE31" i="22"/>
  <c r="FF31" i="22"/>
  <c r="FG31" i="22"/>
  <c r="FH31" i="22"/>
  <c r="FI31" i="22"/>
  <c r="FJ31" i="22"/>
  <c r="FK31" i="22"/>
  <c r="FL31" i="22"/>
  <c r="FM31" i="22"/>
  <c r="FN31" i="22"/>
  <c r="AN32" i="22"/>
  <c r="AO32" i="22"/>
  <c r="BJ32" i="22"/>
  <c r="CE32" i="22"/>
  <c r="CZ32" i="22"/>
  <c r="DU32" i="22"/>
  <c r="EP32" i="22"/>
  <c r="ER32" i="22"/>
  <c r="ES32" i="22"/>
  <c r="ET32" i="22"/>
  <c r="EU32" i="22"/>
  <c r="EV32" i="22"/>
  <c r="EW32" i="22"/>
  <c r="EX32" i="22"/>
  <c r="EY32" i="22"/>
  <c r="EZ32" i="22"/>
  <c r="FA32" i="22"/>
  <c r="FB32" i="22"/>
  <c r="FC32" i="22"/>
  <c r="FD32" i="22"/>
  <c r="FE32" i="22"/>
  <c r="FF32" i="22"/>
  <c r="FG32" i="22"/>
  <c r="FH32" i="22"/>
  <c r="FI32" i="22"/>
  <c r="FJ32" i="22"/>
  <c r="FK32" i="22"/>
  <c r="FL32" i="22"/>
  <c r="FM32" i="22"/>
  <c r="FN32" i="22"/>
  <c r="AN33" i="22"/>
  <c r="AO33" i="22"/>
  <c r="BJ33" i="22"/>
  <c r="CE33" i="22"/>
  <c r="CZ33" i="22"/>
  <c r="DU33" i="22"/>
  <c r="EP33" i="22"/>
  <c r="ER33" i="22"/>
  <c r="ES33" i="22"/>
  <c r="ET33" i="22"/>
  <c r="EU33" i="22"/>
  <c r="EV33" i="22"/>
  <c r="EW33" i="22"/>
  <c r="EX33" i="22"/>
  <c r="EY33" i="22"/>
  <c r="EZ33" i="22"/>
  <c r="FA33" i="22"/>
  <c r="FB33" i="22"/>
  <c r="FC33" i="22"/>
  <c r="FD33" i="22"/>
  <c r="FE33" i="22"/>
  <c r="FF33" i="22"/>
  <c r="FG33" i="22"/>
  <c r="FH33" i="22"/>
  <c r="FI33" i="22"/>
  <c r="FJ33" i="22"/>
  <c r="FK33" i="22"/>
  <c r="FL33" i="22"/>
  <c r="FM33" i="22"/>
  <c r="FN33" i="22"/>
  <c r="FO2" i="22"/>
  <c r="FP2" i="22"/>
  <c r="FQ2" i="22"/>
  <c r="FR2" i="22"/>
  <c r="FS2" i="22"/>
  <c r="FT2" i="22"/>
  <c r="FU2" i="22"/>
  <c r="FV2" i="22"/>
  <c r="FW2" i="22"/>
  <c r="FX2" i="22"/>
  <c r="FY2" i="22"/>
  <c r="FZ2" i="22"/>
  <c r="GA2" i="22"/>
  <c r="GB2" i="22"/>
  <c r="GC2" i="22"/>
  <c r="GD2" i="22"/>
  <c r="GE2" i="22"/>
  <c r="GF2" i="22"/>
  <c r="GG2" i="22"/>
  <c r="GH2" i="22"/>
  <c r="GI2" i="22"/>
  <c r="GJ2" i="22"/>
  <c r="GK2" i="22"/>
  <c r="GL2" i="22"/>
  <c r="GM2" i="22"/>
  <c r="GN2" i="22"/>
  <c r="GO2" i="22"/>
  <c r="GP2" i="22"/>
  <c r="GQ2" i="22"/>
  <c r="GR2" i="22"/>
  <c r="GS2" i="22"/>
  <c r="GT2" i="22"/>
  <c r="GU2" i="22"/>
  <c r="GV2" i="22"/>
  <c r="GW2" i="22"/>
  <c r="GX2" i="22"/>
  <c r="GY2" i="22"/>
  <c r="GZ2" i="22"/>
  <c r="HA2" i="22"/>
  <c r="HB2" i="22"/>
  <c r="HC2" i="22"/>
  <c r="HD2" i="22"/>
  <c r="HE2" i="22"/>
  <c r="HF2" i="22"/>
  <c r="HG2" i="22"/>
  <c r="HH2" i="22"/>
  <c r="HI2" i="22"/>
  <c r="FO3" i="22"/>
  <c r="FP3" i="22"/>
  <c r="FQ3" i="22"/>
  <c r="FR3" i="22"/>
  <c r="FS3" i="22"/>
  <c r="FT3" i="22"/>
  <c r="FU3" i="22"/>
  <c r="FV3" i="22"/>
  <c r="FW3" i="22"/>
  <c r="FX3" i="22"/>
  <c r="FY3" i="22"/>
  <c r="FZ3" i="22"/>
  <c r="GA3" i="22"/>
  <c r="GB3" i="22"/>
  <c r="GC3" i="22"/>
  <c r="GD3" i="22"/>
  <c r="GE3" i="22"/>
  <c r="GF3" i="22"/>
  <c r="GG3" i="22"/>
  <c r="GH3" i="22"/>
  <c r="GI3" i="22"/>
  <c r="GJ3" i="22"/>
  <c r="GK3" i="22"/>
  <c r="GL3" i="22"/>
  <c r="GM3" i="22"/>
  <c r="GN3" i="22"/>
  <c r="GO3" i="22"/>
  <c r="GP3" i="22"/>
  <c r="GQ3" i="22"/>
  <c r="GR3" i="22"/>
  <c r="GS3" i="22"/>
  <c r="GT3" i="22"/>
  <c r="GU3" i="22"/>
  <c r="GV3" i="22"/>
  <c r="GW3" i="22"/>
  <c r="GX3" i="22"/>
  <c r="GY3" i="22"/>
  <c r="GZ3" i="22"/>
  <c r="HA3" i="22"/>
  <c r="HB3" i="22"/>
  <c r="HC3" i="22"/>
  <c r="HD3" i="22"/>
  <c r="HE3" i="22"/>
  <c r="HF3" i="22"/>
  <c r="HG3" i="22"/>
  <c r="HH3" i="22"/>
  <c r="HI3" i="22"/>
  <c r="FO4" i="22"/>
  <c r="FP4" i="22"/>
  <c r="FQ4" i="22"/>
  <c r="FR4" i="22"/>
  <c r="FS4" i="22"/>
  <c r="FT4" i="22"/>
  <c r="FU4" i="22"/>
  <c r="FV4" i="22"/>
  <c r="FW4" i="22"/>
  <c r="FX4" i="22"/>
  <c r="FY4" i="22"/>
  <c r="FZ4" i="22"/>
  <c r="GA4" i="22"/>
  <c r="GB4" i="22"/>
  <c r="GC4" i="22"/>
  <c r="GD4" i="22"/>
  <c r="GE4" i="22"/>
  <c r="GF4" i="22"/>
  <c r="GG4" i="22"/>
  <c r="GH4" i="22"/>
  <c r="GI4" i="22"/>
  <c r="GJ4" i="22"/>
  <c r="GK4" i="22"/>
  <c r="GL4" i="22"/>
  <c r="GM4" i="22"/>
  <c r="GN4" i="22"/>
  <c r="GO4" i="22"/>
  <c r="GP4" i="22"/>
  <c r="GQ4" i="22"/>
  <c r="GR4" i="22"/>
  <c r="GS4" i="22"/>
  <c r="GT4" i="22"/>
  <c r="GU4" i="22"/>
  <c r="GV4" i="22"/>
  <c r="GW4" i="22"/>
  <c r="GX4" i="22"/>
  <c r="GY4" i="22"/>
  <c r="GZ4" i="22"/>
  <c r="HA4" i="22"/>
  <c r="HB4" i="22"/>
  <c r="HC4" i="22"/>
  <c r="HD4" i="22"/>
  <c r="HE4" i="22"/>
  <c r="HF4" i="22"/>
  <c r="HG4" i="22"/>
  <c r="HH4" i="22"/>
  <c r="HI4" i="22"/>
  <c r="FO5" i="22"/>
  <c r="FP5" i="22"/>
  <c r="FQ5" i="22"/>
  <c r="FR5" i="22"/>
  <c r="FS5" i="22"/>
  <c r="FT5" i="22"/>
  <c r="FU5" i="22"/>
  <c r="FV5" i="22"/>
  <c r="FW5" i="22"/>
  <c r="FX5" i="22"/>
  <c r="FY5" i="22"/>
  <c r="FZ5" i="22"/>
  <c r="GA5" i="22"/>
  <c r="GB5" i="22"/>
  <c r="GC5" i="22"/>
  <c r="GD5" i="22"/>
  <c r="GE5" i="22"/>
  <c r="GF5" i="22"/>
  <c r="GG5" i="22"/>
  <c r="GH5" i="22"/>
  <c r="GI5" i="22"/>
  <c r="GJ5" i="22"/>
  <c r="GK5" i="22"/>
  <c r="GL5" i="22"/>
  <c r="GM5" i="22"/>
  <c r="GN5" i="22"/>
  <c r="GO5" i="22"/>
  <c r="GP5" i="22"/>
  <c r="GQ5" i="22"/>
  <c r="GR5" i="22"/>
  <c r="GS5" i="22"/>
  <c r="GT5" i="22"/>
  <c r="GU5" i="22"/>
  <c r="GV5" i="22"/>
  <c r="GW5" i="22"/>
  <c r="GX5" i="22"/>
  <c r="GY5" i="22"/>
  <c r="GZ5" i="22"/>
  <c r="HA5" i="22"/>
  <c r="HB5" i="22"/>
  <c r="HC5" i="22"/>
  <c r="HD5" i="22"/>
  <c r="HE5" i="22"/>
  <c r="HF5" i="22"/>
  <c r="HG5" i="22"/>
  <c r="HH5" i="22"/>
  <c r="HI5" i="22"/>
  <c r="FO6" i="22"/>
  <c r="FP6" i="22"/>
  <c r="FQ6" i="22"/>
  <c r="FR6" i="22"/>
  <c r="FS6" i="22"/>
  <c r="FT6" i="22"/>
  <c r="FU6" i="22"/>
  <c r="FV6" i="22"/>
  <c r="FW6" i="22"/>
  <c r="FX6" i="22"/>
  <c r="FY6" i="22"/>
  <c r="FZ6" i="22"/>
  <c r="GA6" i="22"/>
  <c r="GB6" i="22"/>
  <c r="GC6" i="22"/>
  <c r="GD6" i="22"/>
  <c r="GE6" i="22"/>
  <c r="GF6" i="22"/>
  <c r="GG6" i="22"/>
  <c r="GH6" i="22"/>
  <c r="GI6" i="22"/>
  <c r="GJ6" i="22"/>
  <c r="GK6" i="22"/>
  <c r="GL6" i="22"/>
  <c r="GM6" i="22"/>
  <c r="GN6" i="22"/>
  <c r="GO6" i="22"/>
  <c r="GP6" i="22"/>
  <c r="GQ6" i="22"/>
  <c r="GR6" i="22"/>
  <c r="GS6" i="22"/>
  <c r="GT6" i="22"/>
  <c r="GU6" i="22"/>
  <c r="GV6" i="22"/>
  <c r="GW6" i="22"/>
  <c r="GX6" i="22"/>
  <c r="GY6" i="22"/>
  <c r="GZ6" i="22"/>
  <c r="HA6" i="22"/>
  <c r="HB6" i="22"/>
  <c r="HC6" i="22"/>
  <c r="HD6" i="22"/>
  <c r="HE6" i="22"/>
  <c r="HF6" i="22"/>
  <c r="HG6" i="22"/>
  <c r="HH6" i="22"/>
  <c r="HI6" i="22"/>
  <c r="FO7" i="22"/>
  <c r="FP7" i="22"/>
  <c r="FQ7" i="22"/>
  <c r="FR7" i="22"/>
  <c r="FS7" i="22"/>
  <c r="FT7" i="22"/>
  <c r="FU7" i="22"/>
  <c r="FV7" i="22"/>
  <c r="FW7" i="22"/>
  <c r="FX7" i="22"/>
  <c r="FY7" i="22"/>
  <c r="FZ7" i="22"/>
  <c r="GA7" i="22"/>
  <c r="GB7" i="22"/>
  <c r="GC7" i="22"/>
  <c r="GD7" i="22"/>
  <c r="GE7" i="22"/>
  <c r="GF7" i="22"/>
  <c r="GG7" i="22"/>
  <c r="GH7" i="22"/>
  <c r="GI7" i="22"/>
  <c r="GJ7" i="22"/>
  <c r="GK7" i="22"/>
  <c r="GL7" i="22"/>
  <c r="GM7" i="22"/>
  <c r="GN7" i="22"/>
  <c r="GO7" i="22"/>
  <c r="GP7" i="22"/>
  <c r="GQ7" i="22"/>
  <c r="GR7" i="22"/>
  <c r="GS7" i="22"/>
  <c r="GT7" i="22"/>
  <c r="GU7" i="22"/>
  <c r="GV7" i="22"/>
  <c r="GW7" i="22"/>
  <c r="GX7" i="22"/>
  <c r="GY7" i="22"/>
  <c r="GZ7" i="22"/>
  <c r="HA7" i="22"/>
  <c r="HB7" i="22"/>
  <c r="HC7" i="22"/>
  <c r="HD7" i="22"/>
  <c r="HE7" i="22"/>
  <c r="HF7" i="22"/>
  <c r="HG7" i="22"/>
  <c r="HH7" i="22"/>
  <c r="HI7" i="22"/>
  <c r="FO8" i="22"/>
  <c r="FP8" i="22"/>
  <c r="FQ8" i="22"/>
  <c r="FR8" i="22"/>
  <c r="FS8" i="22"/>
  <c r="FT8" i="22"/>
  <c r="FU8" i="22"/>
  <c r="FV8" i="22"/>
  <c r="FW8" i="22"/>
  <c r="FX8" i="22"/>
  <c r="FY8" i="22"/>
  <c r="FZ8" i="22"/>
  <c r="GA8" i="22"/>
  <c r="GB8" i="22"/>
  <c r="GC8" i="22"/>
  <c r="GD8" i="22"/>
  <c r="GE8" i="22"/>
  <c r="GF8" i="22"/>
  <c r="GG8" i="22"/>
  <c r="GH8" i="22"/>
  <c r="GI8" i="22"/>
  <c r="GJ8" i="22"/>
  <c r="GK8" i="22"/>
  <c r="GL8" i="22"/>
  <c r="GM8" i="22"/>
  <c r="GN8" i="22"/>
  <c r="GO8" i="22"/>
  <c r="GP8" i="22"/>
  <c r="GQ8" i="22"/>
  <c r="GR8" i="22"/>
  <c r="GS8" i="22"/>
  <c r="GT8" i="22"/>
  <c r="GU8" i="22"/>
  <c r="GV8" i="22"/>
  <c r="GW8" i="22"/>
  <c r="GX8" i="22"/>
  <c r="GY8" i="22"/>
  <c r="GZ8" i="22"/>
  <c r="HA8" i="22"/>
  <c r="HB8" i="22"/>
  <c r="HC8" i="22"/>
  <c r="HD8" i="22"/>
  <c r="HE8" i="22"/>
  <c r="HF8" i="22"/>
  <c r="HG8" i="22"/>
  <c r="HH8" i="22"/>
  <c r="HI8" i="22"/>
  <c r="FO9" i="22"/>
  <c r="FP9" i="22"/>
  <c r="FQ9" i="22"/>
  <c r="FR9" i="22"/>
  <c r="FS9" i="22"/>
  <c r="FT9" i="22"/>
  <c r="FU9" i="22"/>
  <c r="FV9" i="22"/>
  <c r="FW9" i="22"/>
  <c r="FX9" i="22"/>
  <c r="FY9" i="22"/>
  <c r="FZ9" i="22"/>
  <c r="GA9" i="22"/>
  <c r="GB9" i="22"/>
  <c r="GC9" i="22"/>
  <c r="GD9" i="22"/>
  <c r="GE9" i="22"/>
  <c r="GF9" i="22"/>
  <c r="GG9" i="22"/>
  <c r="GH9" i="22"/>
  <c r="GI9" i="22"/>
  <c r="GJ9" i="22"/>
  <c r="GK9" i="22"/>
  <c r="GL9" i="22"/>
  <c r="GM9" i="22"/>
  <c r="GN9" i="22"/>
  <c r="GO9" i="22"/>
  <c r="GP9" i="22"/>
  <c r="GQ9" i="22"/>
  <c r="GR9" i="22"/>
  <c r="GS9" i="22"/>
  <c r="GT9" i="22"/>
  <c r="GU9" i="22"/>
  <c r="GV9" i="22"/>
  <c r="GW9" i="22"/>
  <c r="GX9" i="22"/>
  <c r="GY9" i="22"/>
  <c r="GZ9" i="22"/>
  <c r="HA9" i="22"/>
  <c r="HB9" i="22"/>
  <c r="HC9" i="22"/>
  <c r="HD9" i="22"/>
  <c r="HE9" i="22"/>
  <c r="HF9" i="22"/>
  <c r="HG9" i="22"/>
  <c r="HH9" i="22"/>
  <c r="HI9" i="22"/>
  <c r="FO10" i="22"/>
  <c r="FP10" i="22"/>
  <c r="FQ10" i="22"/>
  <c r="FR10" i="22"/>
  <c r="FS10" i="22"/>
  <c r="FT10" i="22"/>
  <c r="FU10" i="22"/>
  <c r="FV10" i="22"/>
  <c r="FW10" i="22"/>
  <c r="FX10" i="22"/>
  <c r="FY10" i="22"/>
  <c r="FZ10" i="22"/>
  <c r="GA10" i="22"/>
  <c r="GB10" i="22"/>
  <c r="GC10" i="22"/>
  <c r="GD10" i="22"/>
  <c r="GE10" i="22"/>
  <c r="GF10" i="22"/>
  <c r="GG10" i="22"/>
  <c r="GH10" i="22"/>
  <c r="GI10" i="22"/>
  <c r="GJ10" i="22"/>
  <c r="GK10" i="22"/>
  <c r="GL10" i="22"/>
  <c r="GM10" i="22"/>
  <c r="GN10" i="22"/>
  <c r="GO10" i="22"/>
  <c r="GP10" i="22"/>
  <c r="GQ10" i="22"/>
  <c r="GR10" i="22"/>
  <c r="GS10" i="22"/>
  <c r="GT10" i="22"/>
  <c r="GU10" i="22"/>
  <c r="GV10" i="22"/>
  <c r="GW10" i="22"/>
  <c r="GX10" i="22"/>
  <c r="GY10" i="22"/>
  <c r="GZ10" i="22"/>
  <c r="HA10" i="22"/>
  <c r="HB10" i="22"/>
  <c r="HC10" i="22"/>
  <c r="HD10" i="22"/>
  <c r="HE10" i="22"/>
  <c r="HF10" i="22"/>
  <c r="HG10" i="22"/>
  <c r="HH10" i="22"/>
  <c r="HI10" i="22"/>
  <c r="FO11" i="22"/>
  <c r="FP11" i="22"/>
  <c r="FQ11" i="22"/>
  <c r="FR11" i="22"/>
  <c r="FS11" i="22"/>
  <c r="FT11" i="22"/>
  <c r="FU11" i="22"/>
  <c r="FV11" i="22"/>
  <c r="FW11" i="22"/>
  <c r="FX11" i="22"/>
  <c r="FY11" i="22"/>
  <c r="FZ11" i="22"/>
  <c r="GA11" i="22"/>
  <c r="GB11" i="22"/>
  <c r="GC11" i="22"/>
  <c r="GD11" i="22"/>
  <c r="GE11" i="22"/>
  <c r="GF11" i="22"/>
  <c r="GG11" i="22"/>
  <c r="GH11" i="22"/>
  <c r="GI11" i="22"/>
  <c r="GJ11" i="22"/>
  <c r="GK11" i="22"/>
  <c r="GL11" i="22"/>
  <c r="GM11" i="22"/>
  <c r="GN11" i="22"/>
  <c r="GO11" i="22"/>
  <c r="GP11" i="22"/>
  <c r="GQ11" i="22"/>
  <c r="GR11" i="22"/>
  <c r="GS11" i="22"/>
  <c r="GT11" i="22"/>
  <c r="GU11" i="22"/>
  <c r="GV11" i="22"/>
  <c r="GW11" i="22"/>
  <c r="GX11" i="22"/>
  <c r="GY11" i="22"/>
  <c r="GZ11" i="22"/>
  <c r="HA11" i="22"/>
  <c r="HB11" i="22"/>
  <c r="HC11" i="22"/>
  <c r="HD11" i="22"/>
  <c r="HE11" i="22"/>
  <c r="HF11" i="22"/>
  <c r="HG11" i="22"/>
  <c r="HH11" i="22"/>
  <c r="HI11" i="22"/>
  <c r="FO12" i="22"/>
  <c r="FP12" i="22"/>
  <c r="FQ12" i="22"/>
  <c r="FR12" i="22"/>
  <c r="FS12" i="22"/>
  <c r="FT12" i="22"/>
  <c r="FU12" i="22"/>
  <c r="FV12" i="22"/>
  <c r="FW12" i="22"/>
  <c r="FX12" i="22"/>
  <c r="FY12" i="22"/>
  <c r="FZ12" i="22"/>
  <c r="GA12" i="22"/>
  <c r="GB12" i="22"/>
  <c r="GC12" i="22"/>
  <c r="GD12" i="22"/>
  <c r="GE12" i="22"/>
  <c r="GF12" i="22"/>
  <c r="GG12" i="22"/>
  <c r="GH12" i="22"/>
  <c r="GI12" i="22"/>
  <c r="GJ12" i="22"/>
  <c r="GK12" i="22"/>
  <c r="GL12" i="22"/>
  <c r="GM12" i="22"/>
  <c r="GN12" i="22"/>
  <c r="GO12" i="22"/>
  <c r="GP12" i="22"/>
  <c r="GQ12" i="22"/>
  <c r="GR12" i="22"/>
  <c r="GS12" i="22"/>
  <c r="GT12" i="22"/>
  <c r="GU12" i="22"/>
  <c r="GV12" i="22"/>
  <c r="GW12" i="22"/>
  <c r="GX12" i="22"/>
  <c r="GY12" i="22"/>
  <c r="GZ12" i="22"/>
  <c r="HA12" i="22"/>
  <c r="HB12" i="22"/>
  <c r="HC12" i="22"/>
  <c r="HD12" i="22"/>
  <c r="HE12" i="22"/>
  <c r="HF12" i="22"/>
  <c r="HG12" i="22"/>
  <c r="HH12" i="22"/>
  <c r="HI12" i="22"/>
  <c r="FO13" i="22"/>
  <c r="FP13" i="22"/>
  <c r="FQ13" i="22"/>
  <c r="FR13" i="22"/>
  <c r="FS13" i="22"/>
  <c r="FT13" i="22"/>
  <c r="FU13" i="22"/>
  <c r="FV13" i="22"/>
  <c r="FW13" i="22"/>
  <c r="FX13" i="22"/>
  <c r="FY13" i="22"/>
  <c r="FZ13" i="22"/>
  <c r="GA13" i="22"/>
  <c r="GB13" i="22"/>
  <c r="GC13" i="22"/>
  <c r="GD13" i="22"/>
  <c r="GE13" i="22"/>
  <c r="GF13" i="22"/>
  <c r="GG13" i="22"/>
  <c r="GH13" i="22"/>
  <c r="GI13" i="22"/>
  <c r="GJ13" i="22"/>
  <c r="GK13" i="22"/>
  <c r="GL13" i="22"/>
  <c r="GM13" i="22"/>
  <c r="GN13" i="22"/>
  <c r="GO13" i="22"/>
  <c r="GP13" i="22"/>
  <c r="GQ13" i="22"/>
  <c r="GR13" i="22"/>
  <c r="GS13" i="22"/>
  <c r="GT13" i="22"/>
  <c r="GU13" i="22"/>
  <c r="GV13" i="22"/>
  <c r="GW13" i="22"/>
  <c r="GX13" i="22"/>
  <c r="GY13" i="22"/>
  <c r="GZ13" i="22"/>
  <c r="HA13" i="22"/>
  <c r="HB13" i="22"/>
  <c r="HC13" i="22"/>
  <c r="HD13" i="22"/>
  <c r="HE13" i="22"/>
  <c r="HF13" i="22"/>
  <c r="HG13" i="22"/>
  <c r="HH13" i="22"/>
  <c r="HI13" i="22"/>
  <c r="FO14" i="22"/>
  <c r="FP14" i="22"/>
  <c r="FQ14" i="22"/>
  <c r="FR14" i="22"/>
  <c r="FS14" i="22"/>
  <c r="FT14" i="22"/>
  <c r="FU14" i="22"/>
  <c r="FV14" i="22"/>
  <c r="FW14" i="22"/>
  <c r="FX14" i="22"/>
  <c r="FY14" i="22"/>
  <c r="FZ14" i="22"/>
  <c r="GA14" i="22"/>
  <c r="GB14" i="22"/>
  <c r="GC14" i="22"/>
  <c r="GD14" i="22"/>
  <c r="GE14" i="22"/>
  <c r="GF14" i="22"/>
  <c r="GG14" i="22"/>
  <c r="GH14" i="22"/>
  <c r="GI14" i="22"/>
  <c r="GJ14" i="22"/>
  <c r="GK14" i="22"/>
  <c r="GL14" i="22"/>
  <c r="GM14" i="22"/>
  <c r="GN14" i="22"/>
  <c r="GO14" i="22"/>
  <c r="GP14" i="22"/>
  <c r="GQ14" i="22"/>
  <c r="GR14" i="22"/>
  <c r="GS14" i="22"/>
  <c r="GT14" i="22"/>
  <c r="GU14" i="22"/>
  <c r="GV14" i="22"/>
  <c r="GW14" i="22"/>
  <c r="GX14" i="22"/>
  <c r="GY14" i="22"/>
  <c r="GZ14" i="22"/>
  <c r="HA14" i="22"/>
  <c r="HB14" i="22"/>
  <c r="HC14" i="22"/>
  <c r="HD14" i="22"/>
  <c r="HE14" i="22"/>
  <c r="HF14" i="22"/>
  <c r="HG14" i="22"/>
  <c r="HH14" i="22"/>
  <c r="HI14" i="22"/>
  <c r="FO15" i="22"/>
  <c r="FP15" i="22"/>
  <c r="FQ15" i="22"/>
  <c r="FR15" i="22"/>
  <c r="FS15" i="22"/>
  <c r="FT15" i="22"/>
  <c r="FU15" i="22"/>
  <c r="FV15" i="22"/>
  <c r="FW15" i="22"/>
  <c r="FX15" i="22"/>
  <c r="FY15" i="22"/>
  <c r="FZ15" i="22"/>
  <c r="GA15" i="22"/>
  <c r="GB15" i="22"/>
  <c r="GC15" i="22"/>
  <c r="GD15" i="22"/>
  <c r="GE15" i="22"/>
  <c r="GF15" i="22"/>
  <c r="GG15" i="22"/>
  <c r="GH15" i="22"/>
  <c r="GI15" i="22"/>
  <c r="GJ15" i="22"/>
  <c r="GK15" i="22"/>
  <c r="GL15" i="22"/>
  <c r="GM15" i="22"/>
  <c r="GN15" i="22"/>
  <c r="GO15" i="22"/>
  <c r="GP15" i="22"/>
  <c r="GQ15" i="22"/>
  <c r="GR15" i="22"/>
  <c r="GS15" i="22"/>
  <c r="GT15" i="22"/>
  <c r="GU15" i="22"/>
  <c r="GV15" i="22"/>
  <c r="GW15" i="22"/>
  <c r="GX15" i="22"/>
  <c r="GY15" i="22"/>
  <c r="GZ15" i="22"/>
  <c r="HA15" i="22"/>
  <c r="HB15" i="22"/>
  <c r="HC15" i="22"/>
  <c r="HD15" i="22"/>
  <c r="HE15" i="22"/>
  <c r="HF15" i="22"/>
  <c r="HG15" i="22"/>
  <c r="HH15" i="22"/>
  <c r="HI15" i="22"/>
  <c r="FO16" i="22"/>
  <c r="FP16" i="22"/>
  <c r="FQ16" i="22"/>
  <c r="FR16" i="22"/>
  <c r="FS16" i="22"/>
  <c r="FT16" i="22"/>
  <c r="FU16" i="22"/>
  <c r="FV16" i="22"/>
  <c r="FW16" i="22"/>
  <c r="FX16" i="22"/>
  <c r="FY16" i="22"/>
  <c r="FZ16" i="22"/>
  <c r="GA16" i="22"/>
  <c r="GB16" i="22"/>
  <c r="GC16" i="22"/>
  <c r="GD16" i="22"/>
  <c r="GE16" i="22"/>
  <c r="GF16" i="22"/>
  <c r="GG16" i="22"/>
  <c r="GH16" i="22"/>
  <c r="GI16" i="22"/>
  <c r="GJ16" i="22"/>
  <c r="GK16" i="22"/>
  <c r="GL16" i="22"/>
  <c r="GM16" i="22"/>
  <c r="GN16" i="22"/>
  <c r="GO16" i="22"/>
  <c r="GP16" i="22"/>
  <c r="GQ16" i="22"/>
  <c r="GR16" i="22"/>
  <c r="GS16" i="22"/>
  <c r="GT16" i="22"/>
  <c r="GU16" i="22"/>
  <c r="GV16" i="22"/>
  <c r="GW16" i="22"/>
  <c r="GX16" i="22"/>
  <c r="GY16" i="22"/>
  <c r="GZ16" i="22"/>
  <c r="HA16" i="22"/>
  <c r="HB16" i="22"/>
  <c r="HC16" i="22"/>
  <c r="HD16" i="22"/>
  <c r="HE16" i="22"/>
  <c r="HF16" i="22"/>
  <c r="HG16" i="22"/>
  <c r="HH16" i="22"/>
  <c r="HI16" i="22"/>
  <c r="FO17" i="22"/>
  <c r="FP17" i="22"/>
  <c r="FQ17" i="22"/>
  <c r="FR17" i="22"/>
  <c r="FS17" i="22"/>
  <c r="FT17" i="22"/>
  <c r="FU17" i="22"/>
  <c r="FV17" i="22"/>
  <c r="FW17" i="22"/>
  <c r="FX17" i="22"/>
  <c r="FY17" i="22"/>
  <c r="FZ17" i="22"/>
  <c r="GA17" i="22"/>
  <c r="GB17" i="22"/>
  <c r="GC17" i="22"/>
  <c r="GD17" i="22"/>
  <c r="GE17" i="22"/>
  <c r="GF17" i="22"/>
  <c r="GG17" i="22"/>
  <c r="GH17" i="22"/>
  <c r="GI17" i="22"/>
  <c r="GJ17" i="22"/>
  <c r="GK17" i="22"/>
  <c r="GL17" i="22"/>
  <c r="GM17" i="22"/>
  <c r="GN17" i="22"/>
  <c r="GO17" i="22"/>
  <c r="GP17" i="22"/>
  <c r="GQ17" i="22"/>
  <c r="GR17" i="22"/>
  <c r="GS17" i="22"/>
  <c r="GT17" i="22"/>
  <c r="GU17" i="22"/>
  <c r="GV17" i="22"/>
  <c r="GW17" i="22"/>
  <c r="GX17" i="22"/>
  <c r="GY17" i="22"/>
  <c r="GZ17" i="22"/>
  <c r="HA17" i="22"/>
  <c r="HB17" i="22"/>
  <c r="HC17" i="22"/>
  <c r="HD17" i="22"/>
  <c r="HE17" i="22"/>
  <c r="HF17" i="22"/>
  <c r="HG17" i="22"/>
  <c r="HH17" i="22"/>
  <c r="HI17" i="22"/>
  <c r="FO18" i="22"/>
  <c r="FP18" i="22"/>
  <c r="FQ18" i="22"/>
  <c r="FR18" i="22"/>
  <c r="FS18" i="22"/>
  <c r="FT18" i="22"/>
  <c r="FU18" i="22"/>
  <c r="FV18" i="22"/>
  <c r="FW18" i="22"/>
  <c r="FX18" i="22"/>
  <c r="FY18" i="22"/>
  <c r="FZ18" i="22"/>
  <c r="GA18" i="22"/>
  <c r="GB18" i="22"/>
  <c r="GC18" i="22"/>
  <c r="GD18" i="22"/>
  <c r="GE18" i="22"/>
  <c r="GF18" i="22"/>
  <c r="GG18" i="22"/>
  <c r="GH18" i="22"/>
  <c r="GI18" i="22"/>
  <c r="GJ18" i="22"/>
  <c r="GK18" i="22"/>
  <c r="GL18" i="22"/>
  <c r="GM18" i="22"/>
  <c r="GN18" i="22"/>
  <c r="GO18" i="22"/>
  <c r="GP18" i="22"/>
  <c r="GQ18" i="22"/>
  <c r="GR18" i="22"/>
  <c r="GS18" i="22"/>
  <c r="GT18" i="22"/>
  <c r="GU18" i="22"/>
  <c r="GV18" i="22"/>
  <c r="GW18" i="22"/>
  <c r="GX18" i="22"/>
  <c r="GY18" i="22"/>
  <c r="GZ18" i="22"/>
  <c r="HA18" i="22"/>
  <c r="HB18" i="22"/>
  <c r="HC18" i="22"/>
  <c r="HD18" i="22"/>
  <c r="HE18" i="22"/>
  <c r="HF18" i="22"/>
  <c r="HG18" i="22"/>
  <c r="HH18" i="22"/>
  <c r="HI18" i="22"/>
  <c r="FO19" i="22"/>
  <c r="FP19" i="22"/>
  <c r="FQ19" i="22"/>
  <c r="FR19" i="22"/>
  <c r="FS19" i="22"/>
  <c r="FT19" i="22"/>
  <c r="FU19" i="22"/>
  <c r="FV19" i="22"/>
  <c r="FW19" i="22"/>
  <c r="FX19" i="22"/>
  <c r="FY19" i="22"/>
  <c r="FZ19" i="22"/>
  <c r="GA19" i="22"/>
  <c r="GB19" i="22"/>
  <c r="GC19" i="22"/>
  <c r="GD19" i="22"/>
  <c r="GE19" i="22"/>
  <c r="GF19" i="22"/>
  <c r="GG19" i="22"/>
  <c r="GH19" i="22"/>
  <c r="GI19" i="22"/>
  <c r="GJ19" i="22"/>
  <c r="GK19" i="22"/>
  <c r="GL19" i="22"/>
  <c r="GM19" i="22"/>
  <c r="GN19" i="22"/>
  <c r="GO19" i="22"/>
  <c r="GP19" i="22"/>
  <c r="GQ19" i="22"/>
  <c r="GR19" i="22"/>
  <c r="GS19" i="22"/>
  <c r="GT19" i="22"/>
  <c r="GU19" i="22"/>
  <c r="GV19" i="22"/>
  <c r="GW19" i="22"/>
  <c r="GX19" i="22"/>
  <c r="GY19" i="22"/>
  <c r="GZ19" i="22"/>
  <c r="HA19" i="22"/>
  <c r="HB19" i="22"/>
  <c r="HC19" i="22"/>
  <c r="HD19" i="22"/>
  <c r="HE19" i="22"/>
  <c r="HF19" i="22"/>
  <c r="HG19" i="22"/>
  <c r="HH19" i="22"/>
  <c r="HI19" i="22"/>
  <c r="FO20" i="22"/>
  <c r="FP20" i="22"/>
  <c r="FQ20" i="22"/>
  <c r="FR20" i="22"/>
  <c r="FS20" i="22"/>
  <c r="FT20" i="22"/>
  <c r="FU20" i="22"/>
  <c r="FV20" i="22"/>
  <c r="FW20" i="22"/>
  <c r="FX20" i="22"/>
  <c r="FY20" i="22"/>
  <c r="FZ20" i="22"/>
  <c r="GA20" i="22"/>
  <c r="GB20" i="22"/>
  <c r="GC20" i="22"/>
  <c r="GD20" i="22"/>
  <c r="GE20" i="22"/>
  <c r="GF20" i="22"/>
  <c r="GG20" i="22"/>
  <c r="GH20" i="22"/>
  <c r="GI20" i="22"/>
  <c r="GJ20" i="22"/>
  <c r="GK20" i="22"/>
  <c r="GL20" i="22"/>
  <c r="GM20" i="22"/>
  <c r="GN20" i="22"/>
  <c r="GO20" i="22"/>
  <c r="GP20" i="22"/>
  <c r="GQ20" i="22"/>
  <c r="GR20" i="22"/>
  <c r="GS20" i="22"/>
  <c r="GT20" i="22"/>
  <c r="GU20" i="22"/>
  <c r="GV20" i="22"/>
  <c r="GW20" i="22"/>
  <c r="GX20" i="22"/>
  <c r="GY20" i="22"/>
  <c r="GZ20" i="22"/>
  <c r="HA20" i="22"/>
  <c r="HB20" i="22"/>
  <c r="HC20" i="22"/>
  <c r="HD20" i="22"/>
  <c r="HE20" i="22"/>
  <c r="HF20" i="22"/>
  <c r="HG20" i="22"/>
  <c r="HH20" i="22"/>
  <c r="HI20" i="22"/>
  <c r="FO21" i="22"/>
  <c r="FP21" i="22"/>
  <c r="FQ21" i="22"/>
  <c r="FR21" i="22"/>
  <c r="FS21" i="22"/>
  <c r="FT21" i="22"/>
  <c r="FU21" i="22"/>
  <c r="FV21" i="22"/>
  <c r="FW21" i="22"/>
  <c r="FX21" i="22"/>
  <c r="FY21" i="22"/>
  <c r="FZ21" i="22"/>
  <c r="GA21" i="22"/>
  <c r="GB21" i="22"/>
  <c r="GC21" i="22"/>
  <c r="GD21" i="22"/>
  <c r="GE21" i="22"/>
  <c r="GF21" i="22"/>
  <c r="GG21" i="22"/>
  <c r="GH21" i="22"/>
  <c r="GI21" i="22"/>
  <c r="GJ21" i="22"/>
  <c r="GK21" i="22"/>
  <c r="GL21" i="22"/>
  <c r="GM21" i="22"/>
  <c r="GN21" i="22"/>
  <c r="GO21" i="22"/>
  <c r="GP21" i="22"/>
  <c r="GQ21" i="22"/>
  <c r="GR21" i="22"/>
  <c r="GS21" i="22"/>
  <c r="GT21" i="22"/>
  <c r="GU21" i="22"/>
  <c r="GV21" i="22"/>
  <c r="GW21" i="22"/>
  <c r="GX21" i="22"/>
  <c r="GY21" i="22"/>
  <c r="GZ21" i="22"/>
  <c r="HA21" i="22"/>
  <c r="HB21" i="22"/>
  <c r="HC21" i="22"/>
  <c r="HD21" i="22"/>
  <c r="HE21" i="22"/>
  <c r="HF21" i="22"/>
  <c r="HG21" i="22"/>
  <c r="HH21" i="22"/>
  <c r="HI21" i="22"/>
  <c r="FO22" i="22"/>
  <c r="FP22" i="22"/>
  <c r="FQ22" i="22"/>
  <c r="FR22" i="22"/>
  <c r="FS22" i="22"/>
  <c r="FT22" i="22"/>
  <c r="FU22" i="22"/>
  <c r="FV22" i="22"/>
  <c r="FW22" i="22"/>
  <c r="FX22" i="22"/>
  <c r="FY22" i="22"/>
  <c r="FZ22" i="22"/>
  <c r="GA22" i="22"/>
  <c r="GB22" i="22"/>
  <c r="GC22" i="22"/>
  <c r="GD22" i="22"/>
  <c r="GE22" i="22"/>
  <c r="GF22" i="22"/>
  <c r="GG22" i="22"/>
  <c r="GH22" i="22"/>
  <c r="GI22" i="22"/>
  <c r="GJ22" i="22"/>
  <c r="GK22" i="22"/>
  <c r="GL22" i="22"/>
  <c r="GM22" i="22"/>
  <c r="GN22" i="22"/>
  <c r="GO22" i="22"/>
  <c r="GP22" i="22"/>
  <c r="GQ22" i="22"/>
  <c r="GR22" i="22"/>
  <c r="GS22" i="22"/>
  <c r="GT22" i="22"/>
  <c r="GU22" i="22"/>
  <c r="GV22" i="22"/>
  <c r="GW22" i="22"/>
  <c r="GX22" i="22"/>
  <c r="GY22" i="22"/>
  <c r="GZ22" i="22"/>
  <c r="HA22" i="22"/>
  <c r="HB22" i="22"/>
  <c r="HC22" i="22"/>
  <c r="HD22" i="22"/>
  <c r="HE22" i="22"/>
  <c r="HF22" i="22"/>
  <c r="HG22" i="22"/>
  <c r="HH22" i="22"/>
  <c r="HI22" i="22"/>
  <c r="FO23" i="22"/>
  <c r="FP23" i="22"/>
  <c r="FQ23" i="22"/>
  <c r="FR23" i="22"/>
  <c r="FS23" i="22"/>
  <c r="FT23" i="22"/>
  <c r="FU23" i="22"/>
  <c r="FV23" i="22"/>
  <c r="FW23" i="22"/>
  <c r="FX23" i="22"/>
  <c r="FY23" i="22"/>
  <c r="FZ23" i="22"/>
  <c r="GA23" i="22"/>
  <c r="GB23" i="22"/>
  <c r="GC23" i="22"/>
  <c r="GD23" i="22"/>
  <c r="GE23" i="22"/>
  <c r="GF23" i="22"/>
  <c r="GG23" i="22"/>
  <c r="GH23" i="22"/>
  <c r="GI23" i="22"/>
  <c r="GJ23" i="22"/>
  <c r="GK23" i="22"/>
  <c r="GL23" i="22"/>
  <c r="GM23" i="22"/>
  <c r="GN23" i="22"/>
  <c r="GO23" i="22"/>
  <c r="GP23" i="22"/>
  <c r="GQ23" i="22"/>
  <c r="GR23" i="22"/>
  <c r="GS23" i="22"/>
  <c r="GT23" i="22"/>
  <c r="GU23" i="22"/>
  <c r="GV23" i="22"/>
  <c r="GW23" i="22"/>
  <c r="GX23" i="22"/>
  <c r="GY23" i="22"/>
  <c r="GZ23" i="22"/>
  <c r="HA23" i="22"/>
  <c r="HB23" i="22"/>
  <c r="HC23" i="22"/>
  <c r="HD23" i="22"/>
  <c r="HE23" i="22"/>
  <c r="HF23" i="22"/>
  <c r="HG23" i="22"/>
  <c r="HH23" i="22"/>
  <c r="HI23" i="22"/>
  <c r="FO24" i="22"/>
  <c r="FP24" i="22"/>
  <c r="FQ24" i="22"/>
  <c r="FR24" i="22"/>
  <c r="FS24" i="22"/>
  <c r="FT24" i="22"/>
  <c r="FU24" i="22"/>
  <c r="FV24" i="22"/>
  <c r="FW24" i="22"/>
  <c r="FX24" i="22"/>
  <c r="FY24" i="22"/>
  <c r="FZ24" i="22"/>
  <c r="GA24" i="22"/>
  <c r="GB24" i="22"/>
  <c r="GC24" i="22"/>
  <c r="GD24" i="22"/>
  <c r="GE24" i="22"/>
  <c r="GF24" i="22"/>
  <c r="GG24" i="22"/>
  <c r="GH24" i="22"/>
  <c r="GI24" i="22"/>
  <c r="GJ24" i="22"/>
  <c r="GK24" i="22"/>
  <c r="GL24" i="22"/>
  <c r="GM24" i="22"/>
  <c r="GN24" i="22"/>
  <c r="GO24" i="22"/>
  <c r="GP24" i="22"/>
  <c r="GQ24" i="22"/>
  <c r="GR24" i="22"/>
  <c r="GS24" i="22"/>
  <c r="GT24" i="22"/>
  <c r="GU24" i="22"/>
  <c r="GV24" i="22"/>
  <c r="GW24" i="22"/>
  <c r="GX24" i="22"/>
  <c r="GY24" i="22"/>
  <c r="GZ24" i="22"/>
  <c r="HA24" i="22"/>
  <c r="HB24" i="22"/>
  <c r="HC24" i="22"/>
  <c r="HD24" i="22"/>
  <c r="HE24" i="22"/>
  <c r="HF24" i="22"/>
  <c r="HG24" i="22"/>
  <c r="HH24" i="22"/>
  <c r="HI24" i="22"/>
  <c r="FO25" i="22"/>
  <c r="FP25" i="22"/>
  <c r="FQ25" i="22"/>
  <c r="FR25" i="22"/>
  <c r="FS25" i="22"/>
  <c r="FT25" i="22"/>
  <c r="FU25" i="22"/>
  <c r="FV25" i="22"/>
  <c r="FW25" i="22"/>
  <c r="FX25" i="22"/>
  <c r="FY25" i="22"/>
  <c r="FZ25" i="22"/>
  <c r="GA25" i="22"/>
  <c r="GB25" i="22"/>
  <c r="GC25" i="22"/>
  <c r="GD25" i="22"/>
  <c r="GE25" i="22"/>
  <c r="GF25" i="22"/>
  <c r="GG25" i="22"/>
  <c r="GH25" i="22"/>
  <c r="GI25" i="22"/>
  <c r="GJ25" i="22"/>
  <c r="GK25" i="22"/>
  <c r="GL25" i="22"/>
  <c r="GM25" i="22"/>
  <c r="GN25" i="22"/>
  <c r="GO25" i="22"/>
  <c r="GP25" i="22"/>
  <c r="GQ25" i="22"/>
  <c r="GR25" i="22"/>
  <c r="GS25" i="22"/>
  <c r="GT25" i="22"/>
  <c r="GU25" i="22"/>
  <c r="GV25" i="22"/>
  <c r="GW25" i="22"/>
  <c r="GX25" i="22"/>
  <c r="GY25" i="22"/>
  <c r="GZ25" i="22"/>
  <c r="HA25" i="22"/>
  <c r="HB25" i="22"/>
  <c r="HC25" i="22"/>
  <c r="HD25" i="22"/>
  <c r="HE25" i="22"/>
  <c r="HF25" i="22"/>
  <c r="HG25" i="22"/>
  <c r="HH25" i="22"/>
  <c r="HI25" i="22"/>
  <c r="FO26" i="22"/>
  <c r="FP26" i="22"/>
  <c r="FQ26" i="22"/>
  <c r="FR26" i="22"/>
  <c r="FS26" i="22"/>
  <c r="FT26" i="22"/>
  <c r="FU26" i="22"/>
  <c r="FV26" i="22"/>
  <c r="FW26" i="22"/>
  <c r="FX26" i="22"/>
  <c r="FY26" i="22"/>
  <c r="FZ26" i="22"/>
  <c r="GA26" i="22"/>
  <c r="GB26" i="22"/>
  <c r="GC26" i="22"/>
  <c r="GD26" i="22"/>
  <c r="GE26" i="22"/>
  <c r="GF26" i="22"/>
  <c r="GG26" i="22"/>
  <c r="GH26" i="22"/>
  <c r="GI26" i="22"/>
  <c r="GJ26" i="22"/>
  <c r="GK26" i="22"/>
  <c r="GL26" i="22"/>
  <c r="GM26" i="22"/>
  <c r="GN26" i="22"/>
  <c r="GO26" i="22"/>
  <c r="GP26" i="22"/>
  <c r="GQ26" i="22"/>
  <c r="GR26" i="22"/>
  <c r="GS26" i="22"/>
  <c r="GT26" i="22"/>
  <c r="GU26" i="22"/>
  <c r="GV26" i="22"/>
  <c r="GW26" i="22"/>
  <c r="GX26" i="22"/>
  <c r="GY26" i="22"/>
  <c r="GZ26" i="22"/>
  <c r="HA26" i="22"/>
  <c r="HB26" i="22"/>
  <c r="HC26" i="22"/>
  <c r="HD26" i="22"/>
  <c r="HE26" i="22"/>
  <c r="HF26" i="22"/>
  <c r="HG26" i="22"/>
  <c r="HH26" i="22"/>
  <c r="HI26" i="22"/>
  <c r="FO27" i="22"/>
  <c r="FP27" i="22"/>
  <c r="FQ27" i="22"/>
  <c r="FR27" i="22"/>
  <c r="FS27" i="22"/>
  <c r="FT27" i="22"/>
  <c r="FU27" i="22"/>
  <c r="FV27" i="22"/>
  <c r="FW27" i="22"/>
  <c r="FX27" i="22"/>
  <c r="FY27" i="22"/>
  <c r="FZ27" i="22"/>
  <c r="GA27" i="22"/>
  <c r="GB27" i="22"/>
  <c r="GC27" i="22"/>
  <c r="GD27" i="22"/>
  <c r="GE27" i="22"/>
  <c r="GF27" i="22"/>
  <c r="GG27" i="22"/>
  <c r="GH27" i="22"/>
  <c r="GI27" i="22"/>
  <c r="GJ27" i="22"/>
  <c r="GK27" i="22"/>
  <c r="GL27" i="22"/>
  <c r="GM27" i="22"/>
  <c r="GN27" i="22"/>
  <c r="GO27" i="22"/>
  <c r="GP27" i="22"/>
  <c r="GQ27" i="22"/>
  <c r="GR27" i="22"/>
  <c r="GS27" i="22"/>
  <c r="GT27" i="22"/>
  <c r="GU27" i="22"/>
  <c r="GV27" i="22"/>
  <c r="GW27" i="22"/>
  <c r="GX27" i="22"/>
  <c r="GY27" i="22"/>
  <c r="GZ27" i="22"/>
  <c r="HA27" i="22"/>
  <c r="HB27" i="22"/>
  <c r="HC27" i="22"/>
  <c r="HD27" i="22"/>
  <c r="HE27" i="22"/>
  <c r="HF27" i="22"/>
  <c r="HG27" i="22"/>
  <c r="HH27" i="22"/>
  <c r="HI27" i="22"/>
  <c r="FO28" i="22"/>
  <c r="FP28" i="22"/>
  <c r="FQ28" i="22"/>
  <c r="FR28" i="22"/>
  <c r="FS28" i="22"/>
  <c r="FT28" i="22"/>
  <c r="FU28" i="22"/>
  <c r="FV28" i="22"/>
  <c r="FW28" i="22"/>
  <c r="FX28" i="22"/>
  <c r="FY28" i="22"/>
  <c r="FZ28" i="22"/>
  <c r="GA28" i="22"/>
  <c r="GB28" i="22"/>
  <c r="GC28" i="22"/>
  <c r="GD28" i="22"/>
  <c r="GE28" i="22"/>
  <c r="GF28" i="22"/>
  <c r="GG28" i="22"/>
  <c r="GH28" i="22"/>
  <c r="GI28" i="22"/>
  <c r="GJ28" i="22"/>
  <c r="GK28" i="22"/>
  <c r="GL28" i="22"/>
  <c r="GM28" i="22"/>
  <c r="GN28" i="22"/>
  <c r="GO28" i="22"/>
  <c r="GP28" i="22"/>
  <c r="GQ28" i="22"/>
  <c r="GR28" i="22"/>
  <c r="GS28" i="22"/>
  <c r="GT28" i="22"/>
  <c r="GU28" i="22"/>
  <c r="GV28" i="22"/>
  <c r="GW28" i="22"/>
  <c r="GX28" i="22"/>
  <c r="GY28" i="22"/>
  <c r="GZ28" i="22"/>
  <c r="HA28" i="22"/>
  <c r="HB28" i="22"/>
  <c r="HC28" i="22"/>
  <c r="HD28" i="22"/>
  <c r="HE28" i="22"/>
  <c r="HF28" i="22"/>
  <c r="HG28" i="22"/>
  <c r="HH28" i="22"/>
  <c r="HI28" i="22"/>
  <c r="FO29" i="22"/>
  <c r="FP29" i="22"/>
  <c r="FQ29" i="22"/>
  <c r="FR29" i="22"/>
  <c r="FS29" i="22"/>
  <c r="FT29" i="22"/>
  <c r="FU29" i="22"/>
  <c r="FV29" i="22"/>
  <c r="FW29" i="22"/>
  <c r="FX29" i="22"/>
  <c r="FY29" i="22"/>
  <c r="FZ29" i="22"/>
  <c r="GA29" i="22"/>
  <c r="GB29" i="22"/>
  <c r="GC29" i="22"/>
  <c r="GD29" i="22"/>
  <c r="GE29" i="22"/>
  <c r="GF29" i="22"/>
  <c r="GG29" i="22"/>
  <c r="GH29" i="22"/>
  <c r="GI29" i="22"/>
  <c r="GJ29" i="22"/>
  <c r="GK29" i="22"/>
  <c r="GL29" i="22"/>
  <c r="GM29" i="22"/>
  <c r="GN29" i="22"/>
  <c r="GO29" i="22"/>
  <c r="GP29" i="22"/>
  <c r="GQ29" i="22"/>
  <c r="GR29" i="22"/>
  <c r="GS29" i="22"/>
  <c r="GT29" i="22"/>
  <c r="GU29" i="22"/>
  <c r="GV29" i="22"/>
  <c r="GW29" i="22"/>
  <c r="GX29" i="22"/>
  <c r="GY29" i="22"/>
  <c r="GZ29" i="22"/>
  <c r="HA29" i="22"/>
  <c r="HB29" i="22"/>
  <c r="HC29" i="22"/>
  <c r="HD29" i="22"/>
  <c r="HE29" i="22"/>
  <c r="HF29" i="22"/>
  <c r="HG29" i="22"/>
  <c r="HH29" i="22"/>
  <c r="HI29" i="22"/>
  <c r="FO30" i="22"/>
  <c r="FP30" i="22"/>
  <c r="FQ30" i="22"/>
  <c r="FR30" i="22"/>
  <c r="FS30" i="22"/>
  <c r="FT30" i="22"/>
  <c r="FU30" i="22"/>
  <c r="FV30" i="22"/>
  <c r="FW30" i="22"/>
  <c r="FX30" i="22"/>
  <c r="FY30" i="22"/>
  <c r="FZ30" i="22"/>
  <c r="GA30" i="22"/>
  <c r="GB30" i="22"/>
  <c r="GC30" i="22"/>
  <c r="GD30" i="22"/>
  <c r="GE30" i="22"/>
  <c r="GF30" i="22"/>
  <c r="GG30" i="22"/>
  <c r="GH30" i="22"/>
  <c r="GI30" i="22"/>
  <c r="GJ30" i="22"/>
  <c r="GK30" i="22"/>
  <c r="GL30" i="22"/>
  <c r="GM30" i="22"/>
  <c r="GN30" i="22"/>
  <c r="GO30" i="22"/>
  <c r="GP30" i="22"/>
  <c r="GQ30" i="22"/>
  <c r="GR30" i="22"/>
  <c r="GS30" i="22"/>
  <c r="GT30" i="22"/>
  <c r="GU30" i="22"/>
  <c r="GV30" i="22"/>
  <c r="GW30" i="22"/>
  <c r="GX30" i="22"/>
  <c r="GY30" i="22"/>
  <c r="GZ30" i="22"/>
  <c r="HA30" i="22"/>
  <c r="HB30" i="22"/>
  <c r="HC30" i="22"/>
  <c r="HD30" i="22"/>
  <c r="HE30" i="22"/>
  <c r="HF30" i="22"/>
  <c r="HG30" i="22"/>
  <c r="HH30" i="22"/>
  <c r="HI30" i="22"/>
  <c r="FO31" i="22"/>
  <c r="FP31" i="22"/>
  <c r="FQ31" i="22"/>
  <c r="FR31" i="22"/>
  <c r="FS31" i="22"/>
  <c r="FT31" i="22"/>
  <c r="FU31" i="22"/>
  <c r="FV31" i="22"/>
  <c r="FW31" i="22"/>
  <c r="FX31" i="22"/>
  <c r="FY31" i="22"/>
  <c r="FZ31" i="22"/>
  <c r="GA31" i="22"/>
  <c r="GB31" i="22"/>
  <c r="GC31" i="22"/>
  <c r="GD31" i="22"/>
  <c r="GE31" i="22"/>
  <c r="GF31" i="22"/>
  <c r="GG31" i="22"/>
  <c r="GH31" i="22"/>
  <c r="GI31" i="22"/>
  <c r="GJ31" i="22"/>
  <c r="GK31" i="22"/>
  <c r="GL31" i="22"/>
  <c r="GM31" i="22"/>
  <c r="GN31" i="22"/>
  <c r="GO31" i="22"/>
  <c r="GP31" i="22"/>
  <c r="GQ31" i="22"/>
  <c r="GR31" i="22"/>
  <c r="GS31" i="22"/>
  <c r="GT31" i="22"/>
  <c r="GU31" i="22"/>
  <c r="GV31" i="22"/>
  <c r="GW31" i="22"/>
  <c r="GX31" i="22"/>
  <c r="GY31" i="22"/>
  <c r="GZ31" i="22"/>
  <c r="HA31" i="22"/>
  <c r="HB31" i="22"/>
  <c r="HC31" i="22"/>
  <c r="HD31" i="22"/>
  <c r="HE31" i="22"/>
  <c r="HF31" i="22"/>
  <c r="HG31" i="22"/>
  <c r="HH31" i="22"/>
  <c r="HI31" i="22"/>
  <c r="FO32" i="22"/>
  <c r="FP32" i="22"/>
  <c r="FQ32" i="22"/>
  <c r="FR32" i="22"/>
  <c r="FS32" i="22"/>
  <c r="FT32" i="22"/>
  <c r="FU32" i="22"/>
  <c r="FV32" i="22"/>
  <c r="FW32" i="22"/>
  <c r="FX32" i="22"/>
  <c r="FY32" i="22"/>
  <c r="FZ32" i="22"/>
  <c r="GA32" i="22"/>
  <c r="GB32" i="22"/>
  <c r="GC32" i="22"/>
  <c r="GD32" i="22"/>
  <c r="GE32" i="22"/>
  <c r="GF32" i="22"/>
  <c r="GG32" i="22"/>
  <c r="GH32" i="22"/>
  <c r="GI32" i="22"/>
  <c r="GJ32" i="22"/>
  <c r="GK32" i="22"/>
  <c r="GL32" i="22"/>
  <c r="GM32" i="22"/>
  <c r="GN32" i="22"/>
  <c r="GO32" i="22"/>
  <c r="GP32" i="22"/>
  <c r="GQ32" i="22"/>
  <c r="GR32" i="22"/>
  <c r="GS32" i="22"/>
  <c r="GT32" i="22"/>
  <c r="GU32" i="22"/>
  <c r="GV32" i="22"/>
  <c r="GW32" i="22"/>
  <c r="GX32" i="22"/>
  <c r="GY32" i="22"/>
  <c r="GZ32" i="22"/>
  <c r="HA32" i="22"/>
  <c r="HB32" i="22"/>
  <c r="HC32" i="22"/>
  <c r="HD32" i="22"/>
  <c r="HE32" i="22"/>
  <c r="HF32" i="22"/>
  <c r="HG32" i="22"/>
  <c r="HH32" i="22"/>
  <c r="HI32" i="22"/>
  <c r="FO33" i="22"/>
  <c r="FP33" i="22"/>
  <c r="FQ33" i="22"/>
  <c r="FR33" i="22"/>
  <c r="FS33" i="22"/>
  <c r="FT33" i="22"/>
  <c r="FU33" i="22"/>
  <c r="FV33" i="22"/>
  <c r="FW33" i="22"/>
  <c r="FX33" i="22"/>
  <c r="FY33" i="22"/>
  <c r="FZ33" i="22"/>
  <c r="GA33" i="22"/>
  <c r="GB33" i="22"/>
  <c r="GC33" i="22"/>
  <c r="GD33" i="22"/>
  <c r="GE33" i="22"/>
  <c r="GF33" i="22"/>
  <c r="GG33" i="22"/>
  <c r="GH33" i="22"/>
  <c r="GI33" i="22"/>
  <c r="GJ33" i="22"/>
  <c r="GK33" i="22"/>
  <c r="GL33" i="22"/>
  <c r="GM33" i="22"/>
  <c r="GN33" i="22"/>
  <c r="GO33" i="22"/>
  <c r="GP33" i="22"/>
  <c r="GQ33" i="22"/>
  <c r="GR33" i="22"/>
  <c r="GS33" i="22"/>
  <c r="GT33" i="22"/>
  <c r="GU33" i="22"/>
  <c r="GV33" i="22"/>
  <c r="GW33" i="22"/>
  <c r="GX33" i="22"/>
  <c r="GY33" i="22"/>
  <c r="GZ33" i="22"/>
  <c r="HA33" i="22"/>
  <c r="HB33" i="22"/>
  <c r="HC33" i="22"/>
  <c r="HD33" i="22"/>
  <c r="HE33" i="22"/>
  <c r="HF33" i="22"/>
  <c r="HG33" i="22"/>
  <c r="HH33" i="22"/>
  <c r="HI33" i="22"/>
  <c r="AD1" i="22"/>
  <c r="AE1" i="22"/>
  <c r="AF1" i="22"/>
  <c r="AG1" i="22"/>
  <c r="AH1" i="22"/>
  <c r="AI1" i="22"/>
  <c r="AJ1" i="22"/>
  <c r="AK1" i="22"/>
  <c r="AL1" i="22"/>
  <c r="AM1" i="22"/>
  <c r="AN1" i="22"/>
  <c r="AO1" i="22"/>
  <c r="AP1" i="22"/>
  <c r="AQ1" i="22"/>
  <c r="AR1" i="22"/>
  <c r="AS1" i="22"/>
  <c r="AT1" i="22"/>
  <c r="AU1" i="22"/>
  <c r="AV1" i="22"/>
  <c r="AW1" i="22"/>
  <c r="AX1" i="22"/>
  <c r="AY1" i="22"/>
  <c r="AZ1" i="22"/>
  <c r="BA1" i="22"/>
  <c r="BB1" i="22"/>
  <c r="BC1" i="22"/>
  <c r="BD1" i="22"/>
  <c r="BE1" i="22"/>
  <c r="BF1" i="22"/>
  <c r="BG1" i="22"/>
  <c r="BH1" i="22"/>
  <c r="BI1" i="22"/>
  <c r="BJ1" i="22"/>
  <c r="BK1" i="22"/>
  <c r="BL1" i="22"/>
  <c r="BM1" i="22"/>
  <c r="BN1" i="22"/>
  <c r="BO1" i="22"/>
  <c r="BP1" i="22"/>
  <c r="BQ1" i="22"/>
  <c r="BR1" i="22"/>
  <c r="BS1" i="22"/>
  <c r="BT1" i="22"/>
  <c r="BU1" i="22"/>
  <c r="BV1" i="22"/>
  <c r="BW1" i="22"/>
  <c r="BX1" i="22"/>
  <c r="BY1" i="22"/>
  <c r="BZ1" i="22"/>
  <c r="CA1" i="22"/>
  <c r="CB1" i="22"/>
  <c r="CC1" i="22"/>
  <c r="CD1" i="22"/>
  <c r="CE1" i="22"/>
  <c r="CZ1" i="22"/>
  <c r="DA1" i="22"/>
  <c r="DB1" i="22"/>
  <c r="DC1" i="22"/>
  <c r="DD1" i="22"/>
  <c r="DE1" i="22"/>
  <c r="DF1" i="22"/>
  <c r="DG1" i="22"/>
  <c r="DH1" i="22"/>
  <c r="DI1" i="22"/>
  <c r="DJ1" i="22"/>
  <c r="DK1" i="22"/>
  <c r="DL1" i="22"/>
  <c r="DM1" i="22"/>
  <c r="DN1" i="22"/>
  <c r="DO1" i="22"/>
  <c r="DP1" i="22"/>
  <c r="DQ1" i="22"/>
  <c r="DR1" i="22"/>
  <c r="DS1" i="22"/>
  <c r="DT1" i="22"/>
  <c r="DU1" i="22"/>
  <c r="EP1" i="22"/>
  <c r="EQ1" i="22"/>
  <c r="ER1" i="22"/>
  <c r="ES1" i="22"/>
  <c r="ET1" i="22"/>
  <c r="EU1" i="22"/>
  <c r="B1" i="22"/>
  <c r="C1" i="22"/>
  <c r="D1" i="22"/>
  <c r="E1" i="22"/>
  <c r="F1" i="22"/>
  <c r="G1" i="22"/>
  <c r="H1" i="22"/>
  <c r="I1" i="22"/>
  <c r="J1" i="22"/>
  <c r="K1" i="22"/>
  <c r="L1" i="22"/>
  <c r="M1" i="22"/>
  <c r="N1" i="22"/>
  <c r="O1" i="22"/>
  <c r="P1" i="22"/>
  <c r="Q1" i="22"/>
  <c r="R1" i="22"/>
  <c r="S1" i="22"/>
  <c r="T1" i="22"/>
  <c r="U1" i="22"/>
  <c r="V1" i="22"/>
  <c r="W1" i="22"/>
  <c r="X1" i="22"/>
  <c r="Y1" i="22"/>
  <c r="Z1" i="22"/>
  <c r="AA1" i="22"/>
  <c r="AB1" i="22"/>
  <c r="AC1" i="22"/>
  <c r="A1" i="22"/>
  <c r="ER1" i="2"/>
  <c r="ES1" i="2"/>
  <c r="ET1" i="2"/>
  <c r="EU1" i="2"/>
  <c r="C3" i="3" l="1"/>
  <c r="D3" i="3"/>
  <c r="C4" i="3"/>
  <c r="D4" i="3"/>
  <c r="C5" i="3"/>
  <c r="D5" i="3"/>
  <c r="C6" i="3"/>
  <c r="D6" i="3"/>
  <c r="C7" i="3"/>
  <c r="D7" i="3"/>
  <c r="C8" i="3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C19" i="3"/>
  <c r="D19" i="3"/>
  <c r="C20" i="3"/>
  <c r="D20" i="3"/>
  <c r="C21" i="3"/>
  <c r="D21" i="3"/>
  <c r="C22" i="3"/>
  <c r="D22" i="3"/>
  <c r="C23" i="3"/>
  <c r="D23" i="3"/>
  <c r="C24" i="3"/>
  <c r="D24" i="3"/>
  <c r="C25" i="3"/>
  <c r="D25" i="3"/>
  <c r="C26" i="3"/>
  <c r="D26" i="3"/>
  <c r="C27" i="3"/>
  <c r="D27" i="3"/>
  <c r="C28" i="3"/>
  <c r="D28" i="3"/>
  <c r="C29" i="3"/>
  <c r="D29" i="3"/>
  <c r="C30" i="3"/>
  <c r="D30" i="3"/>
  <c r="C31" i="3"/>
  <c r="D31" i="3"/>
  <c r="C32" i="3"/>
  <c r="D32" i="3"/>
  <c r="C33" i="3"/>
  <c r="D33" i="3"/>
  <c r="C34" i="3"/>
  <c r="D34" i="3"/>
  <c r="C35" i="3"/>
  <c r="D35" i="3"/>
  <c r="C36" i="3"/>
  <c r="D36" i="3"/>
  <c r="C37" i="3"/>
  <c r="D37" i="3"/>
  <c r="C38" i="3"/>
  <c r="D38" i="3"/>
  <c r="C39" i="3"/>
  <c r="D39" i="3"/>
  <c r="C40" i="3"/>
  <c r="D40" i="3"/>
  <c r="C41" i="3"/>
  <c r="D41" i="3"/>
  <c r="C42" i="3"/>
  <c r="D42" i="3"/>
  <c r="C43" i="3"/>
  <c r="D43" i="3"/>
  <c r="C44" i="3"/>
  <c r="D44" i="3"/>
  <c r="C45" i="3"/>
  <c r="D45" i="3"/>
  <c r="C46" i="3"/>
  <c r="D46" i="3"/>
  <c r="C2" i="3"/>
  <c r="D2" i="3"/>
  <c r="C1" i="3"/>
  <c r="D1" i="3"/>
  <c r="C3" i="2"/>
  <c r="D3" i="2"/>
  <c r="C4" i="2"/>
  <c r="D4" i="2"/>
  <c r="C5" i="2"/>
  <c r="D5" i="2"/>
  <c r="C6" i="2"/>
  <c r="D6" i="2"/>
  <c r="C7" i="2"/>
  <c r="D7" i="2"/>
  <c r="C8" i="2"/>
  <c r="D8" i="2"/>
  <c r="C9" i="2"/>
  <c r="D9" i="2"/>
  <c r="C10" i="2"/>
  <c r="D10" i="2"/>
  <c r="C11" i="2"/>
  <c r="D11" i="2"/>
  <c r="C12" i="2"/>
  <c r="D12" i="2"/>
  <c r="C13" i="2"/>
  <c r="D13" i="2"/>
  <c r="C14" i="2"/>
  <c r="D14" i="2"/>
  <c r="C15" i="2"/>
  <c r="D15" i="2"/>
  <c r="C16" i="2"/>
  <c r="D16" i="2"/>
  <c r="C17" i="2"/>
  <c r="D17" i="2"/>
  <c r="C18" i="2"/>
  <c r="D18" i="2"/>
  <c r="C19" i="2"/>
  <c r="D19" i="2"/>
  <c r="C20" i="2"/>
  <c r="D20" i="2"/>
  <c r="C21" i="2"/>
  <c r="D21" i="2"/>
  <c r="C22" i="2"/>
  <c r="D22" i="2"/>
  <c r="C23" i="2"/>
  <c r="D23" i="2"/>
  <c r="C24" i="2"/>
  <c r="D24" i="2"/>
  <c r="C25" i="2"/>
  <c r="D25" i="2"/>
  <c r="C26" i="2"/>
  <c r="D26" i="2"/>
  <c r="C27" i="2"/>
  <c r="D27" i="2"/>
  <c r="C28" i="2"/>
  <c r="D28" i="2"/>
  <c r="C29" i="2"/>
  <c r="D29" i="2"/>
  <c r="C30" i="2"/>
  <c r="D30" i="2"/>
  <c r="C31" i="2"/>
  <c r="D31" i="2"/>
  <c r="C32" i="2"/>
  <c r="D32" i="2"/>
  <c r="C33" i="2"/>
  <c r="D33" i="2"/>
  <c r="C34" i="2"/>
  <c r="D34" i="2"/>
  <c r="C35" i="2"/>
  <c r="D35" i="2"/>
  <c r="C36" i="2"/>
  <c r="D36" i="2"/>
  <c r="C37" i="2"/>
  <c r="D37" i="2"/>
  <c r="C38" i="2"/>
  <c r="D38" i="2"/>
  <c r="C39" i="2"/>
  <c r="C32" i="10" s="1"/>
  <c r="D39" i="2"/>
  <c r="D32" i="10" s="1"/>
  <c r="C40" i="2"/>
  <c r="C33" i="10" s="1"/>
  <c r="D40" i="2"/>
  <c r="D33" i="10" s="1"/>
  <c r="C41" i="2"/>
  <c r="C34" i="10" s="1"/>
  <c r="D41" i="2"/>
  <c r="D34" i="10" s="1"/>
  <c r="C42" i="2"/>
  <c r="C35" i="10" s="1"/>
  <c r="D42" i="2"/>
  <c r="D35" i="10" s="1"/>
  <c r="C43" i="2"/>
  <c r="C36" i="10" s="1"/>
  <c r="D43" i="2"/>
  <c r="D36" i="10" s="1"/>
  <c r="C44" i="2"/>
  <c r="C37" i="10" s="1"/>
  <c r="D44" i="2"/>
  <c r="D37" i="10" s="1"/>
  <c r="C45" i="2"/>
  <c r="C38" i="10" s="1"/>
  <c r="D45" i="2"/>
  <c r="D38" i="10" s="1"/>
  <c r="C46" i="2"/>
  <c r="C39" i="10" s="1"/>
  <c r="D46" i="2"/>
  <c r="D39" i="10" s="1"/>
  <c r="C47" i="2"/>
  <c r="C40" i="10" s="1"/>
  <c r="D47" i="2"/>
  <c r="D40" i="10" s="1"/>
  <c r="C48" i="2"/>
  <c r="C41" i="10" s="1"/>
  <c r="D48" i="2"/>
  <c r="D41" i="10" s="1"/>
  <c r="C49" i="2"/>
  <c r="C42" i="10" s="1"/>
  <c r="D49" i="2"/>
  <c r="D42" i="10" s="1"/>
  <c r="C50" i="2"/>
  <c r="C43" i="10" s="1"/>
  <c r="D50" i="2"/>
  <c r="D43" i="10" s="1"/>
  <c r="C51" i="2"/>
  <c r="C44" i="10" s="1"/>
  <c r="D51" i="2"/>
  <c r="D44" i="10" s="1"/>
  <c r="C52" i="2"/>
  <c r="C45" i="10" s="1"/>
  <c r="D52" i="2"/>
  <c r="D45" i="10" s="1"/>
  <c r="C53" i="2"/>
  <c r="C46" i="10" s="1"/>
  <c r="D53" i="2"/>
  <c r="D46" i="10" s="1"/>
  <c r="C54" i="2"/>
  <c r="C47" i="10" s="1"/>
  <c r="D54" i="2"/>
  <c r="D47" i="10" s="1"/>
  <c r="C55" i="2"/>
  <c r="C48" i="10" s="1"/>
  <c r="D55" i="2"/>
  <c r="D48" i="10" s="1"/>
  <c r="C56" i="2"/>
  <c r="C49" i="10" s="1"/>
  <c r="D56" i="2"/>
  <c r="D49" i="10" s="1"/>
  <c r="C57" i="2"/>
  <c r="C50" i="10" s="1"/>
  <c r="D57" i="2"/>
  <c r="D50" i="10" s="1"/>
  <c r="C58" i="2"/>
  <c r="C51" i="10" s="1"/>
  <c r="D58" i="2"/>
  <c r="D51" i="10" s="1"/>
  <c r="C59" i="2"/>
  <c r="C52" i="10" s="1"/>
  <c r="D59" i="2"/>
  <c r="D52" i="10" s="1"/>
  <c r="C60" i="2"/>
  <c r="C53" i="10" s="1"/>
  <c r="D60" i="2"/>
  <c r="D53" i="10" s="1"/>
  <c r="C61" i="2"/>
  <c r="C54" i="10" s="1"/>
  <c r="D61" i="2"/>
  <c r="D54" i="10" s="1"/>
  <c r="C62" i="2"/>
  <c r="C55" i="10" s="1"/>
  <c r="D62" i="2"/>
  <c r="D55" i="10" s="1"/>
  <c r="C63" i="2"/>
  <c r="D63" i="2"/>
  <c r="C64" i="2"/>
  <c r="D64" i="2"/>
  <c r="C65" i="2"/>
  <c r="D65" i="2"/>
  <c r="C66" i="2"/>
  <c r="D66" i="2"/>
  <c r="C67" i="2"/>
  <c r="D67" i="2"/>
  <c r="C68" i="2"/>
  <c r="D68" i="2"/>
  <c r="C69" i="2"/>
  <c r="D69" i="2"/>
  <c r="C70" i="2"/>
  <c r="D70" i="2"/>
  <c r="C71" i="2"/>
  <c r="D71" i="2"/>
  <c r="C72" i="2"/>
  <c r="D72" i="2"/>
  <c r="C73" i="2"/>
  <c r="D73" i="2"/>
  <c r="C74" i="2"/>
  <c r="D74" i="2"/>
  <c r="C75" i="2"/>
  <c r="D75" i="2"/>
  <c r="C76" i="2"/>
  <c r="D76" i="2"/>
  <c r="C77" i="2"/>
  <c r="D77" i="2"/>
  <c r="C78" i="2"/>
  <c r="D78" i="2"/>
  <c r="C79" i="2"/>
  <c r="D79" i="2"/>
  <c r="C80" i="2"/>
  <c r="D80" i="2"/>
  <c r="C81" i="2"/>
  <c r="D81" i="2"/>
  <c r="C82" i="2"/>
  <c r="D82" i="2"/>
  <c r="C83" i="2"/>
  <c r="D83" i="2"/>
  <c r="C85" i="2"/>
  <c r="D85" i="2"/>
  <c r="C86" i="2"/>
  <c r="D86" i="2"/>
  <c r="C87" i="2"/>
  <c r="D87" i="2"/>
  <c r="C88" i="2"/>
  <c r="D88" i="2"/>
  <c r="C89" i="2"/>
  <c r="D89" i="2"/>
  <c r="C90" i="2"/>
  <c r="D90" i="2"/>
  <c r="C91" i="2"/>
  <c r="D91" i="2"/>
  <c r="C92" i="2"/>
  <c r="D92" i="2"/>
  <c r="C93" i="2"/>
  <c r="D93" i="2"/>
  <c r="C94" i="2"/>
  <c r="D94" i="2"/>
  <c r="C95" i="2"/>
  <c r="D95" i="2"/>
  <c r="C96" i="2"/>
  <c r="D96" i="2"/>
  <c r="C97" i="2"/>
  <c r="D97" i="2"/>
  <c r="C98" i="2"/>
  <c r="D98" i="2"/>
  <c r="C1" i="2"/>
  <c r="D1" i="2"/>
  <c r="B1" i="2"/>
  <c r="C2" i="2"/>
  <c r="D2" i="2"/>
  <c r="C19" i="9" l="1"/>
  <c r="C20" i="9"/>
  <c r="C21" i="9"/>
  <c r="C22" i="9"/>
  <c r="C23" i="9"/>
  <c r="C24" i="9"/>
  <c r="C25" i="9"/>
  <c r="C26" i="9"/>
  <c r="ER4" i="2" l="1"/>
  <c r="ET5" i="2"/>
  <c r="ER6" i="2"/>
  <c r="ER8" i="2"/>
  <c r="ES8" i="2"/>
  <c r="EU9" i="2"/>
  <c r="ER11" i="2"/>
  <c r="ES11" i="2"/>
  <c r="ET12" i="2"/>
  <c r="EU14" i="2"/>
  <c r="ER15" i="2"/>
  <c r="EU16" i="2"/>
  <c r="ET17" i="2"/>
  <c r="ER18" i="2"/>
  <c r="ER20" i="2"/>
  <c r="ES20" i="2"/>
  <c r="EU21" i="2"/>
  <c r="ER22" i="2"/>
  <c r="ER24" i="2"/>
  <c r="EU25" i="2"/>
  <c r="EU26" i="2"/>
  <c r="ER27" i="2"/>
  <c r="EU28" i="2"/>
  <c r="ER31" i="2"/>
  <c r="EU32" i="2"/>
  <c r="EU33" i="2"/>
  <c r="ER34" i="2"/>
  <c r="ER36" i="2"/>
  <c r="EU37" i="2"/>
  <c r="ER38" i="2"/>
  <c r="ER40" i="2"/>
  <c r="ES40" i="2"/>
  <c r="ER43" i="2"/>
  <c r="ES43" i="2"/>
  <c r="EU44" i="2"/>
  <c r="EU45" i="2"/>
  <c r="ER47" i="2"/>
  <c r="EU49" i="2"/>
  <c r="ER50" i="2"/>
  <c r="ER52" i="2"/>
  <c r="ES52" i="2"/>
  <c r="ER54" i="2"/>
  <c r="ER56" i="2"/>
  <c r="ET57" i="2"/>
  <c r="ER59" i="2"/>
  <c r="EU60" i="2"/>
  <c r="EU61" i="2"/>
  <c r="ET62" i="2"/>
  <c r="ER63" i="2"/>
  <c r="EU64" i="2"/>
  <c r="ER66" i="2"/>
  <c r="ER68" i="2"/>
  <c r="ET69" i="2"/>
  <c r="ER70" i="2"/>
  <c r="ER72" i="2"/>
  <c r="ES72" i="2"/>
  <c r="EU73" i="2"/>
  <c r="ER75" i="2"/>
  <c r="ES75" i="2"/>
  <c r="ET76" i="2"/>
  <c r="EU78" i="2"/>
  <c r="ER79" i="2"/>
  <c r="EU80" i="2"/>
  <c r="ET81" i="2"/>
  <c r="ER82" i="2"/>
  <c r="ER85" i="2"/>
  <c r="ES85" i="2"/>
  <c r="EU86" i="2"/>
  <c r="ER87" i="2"/>
  <c r="ER89" i="2"/>
  <c r="EU90" i="2"/>
  <c r="EU91" i="2"/>
  <c r="ER92" i="2"/>
  <c r="EU93" i="2"/>
  <c r="ET94" i="2"/>
  <c r="ER96" i="2"/>
  <c r="EU97" i="2"/>
  <c r="EU98" i="2"/>
  <c r="ES89" i="2" l="1"/>
  <c r="ES83" i="2"/>
  <c r="ER83" i="2"/>
  <c r="ES77" i="2"/>
  <c r="ER77" i="2"/>
  <c r="ES71" i="2"/>
  <c r="ER71" i="2"/>
  <c r="ES59" i="2"/>
  <c r="ES48" i="2"/>
  <c r="ER48" i="2"/>
  <c r="ES42" i="2"/>
  <c r="ER42" i="2"/>
  <c r="ES36" i="2"/>
  <c r="ES24" i="2"/>
  <c r="ES19" i="2"/>
  <c r="ER19" i="2"/>
  <c r="ES13" i="2"/>
  <c r="ER13" i="2"/>
  <c r="ES7" i="2"/>
  <c r="ER7" i="2"/>
  <c r="ER2" i="2"/>
  <c r="ET2" i="2"/>
  <c r="ET4" i="2"/>
  <c r="ET8" i="2"/>
  <c r="ET16" i="2"/>
  <c r="ET20" i="2"/>
  <c r="ET24" i="2"/>
  <c r="ET28" i="2"/>
  <c r="ET32" i="2"/>
  <c r="ET36" i="2"/>
  <c r="ET40" i="2"/>
  <c r="ET44" i="2"/>
  <c r="ET48" i="2"/>
  <c r="ET52" i="2"/>
  <c r="ET56" i="2"/>
  <c r="ET60" i="2"/>
  <c r="ET64" i="2"/>
  <c r="ET68" i="2"/>
  <c r="ET72" i="2"/>
  <c r="ET80" i="2"/>
  <c r="ET85" i="2"/>
  <c r="ET89" i="2"/>
  <c r="ET93" i="2"/>
  <c r="ET97" i="2"/>
  <c r="ES95" i="2"/>
  <c r="ER95" i="2"/>
  <c r="ES82" i="2"/>
  <c r="ES76" i="2"/>
  <c r="ER76" i="2"/>
  <c r="ES70" i="2"/>
  <c r="ES65" i="2"/>
  <c r="ER65" i="2"/>
  <c r="ES53" i="2"/>
  <c r="ER53" i="2"/>
  <c r="ES47" i="2"/>
  <c r="ES41" i="2"/>
  <c r="ER41" i="2"/>
  <c r="ES30" i="2"/>
  <c r="ER30" i="2"/>
  <c r="ES18" i="2"/>
  <c r="ES12" i="2"/>
  <c r="ER12" i="2"/>
  <c r="ES6" i="2"/>
  <c r="EU4" i="2"/>
  <c r="EU8" i="2"/>
  <c r="EU12" i="2"/>
  <c r="EU20" i="2"/>
  <c r="EU24" i="2"/>
  <c r="EU36" i="2"/>
  <c r="EU40" i="2"/>
  <c r="EU48" i="2"/>
  <c r="EU52" i="2"/>
  <c r="EU56" i="2"/>
  <c r="EU68" i="2"/>
  <c r="EU72" i="2"/>
  <c r="EU76" i="2"/>
  <c r="EU85" i="2"/>
  <c r="EU89" i="2"/>
  <c r="ES88" i="2"/>
  <c r="ER88" i="2"/>
  <c r="ES64" i="2"/>
  <c r="ER64" i="2"/>
  <c r="ES58" i="2"/>
  <c r="ER58" i="2"/>
  <c r="ES35" i="2"/>
  <c r="ER35" i="2"/>
  <c r="ES29" i="2"/>
  <c r="ER29" i="2"/>
  <c r="ES23" i="2"/>
  <c r="ER23" i="2"/>
  <c r="ET9" i="2"/>
  <c r="ET13" i="2"/>
  <c r="ET21" i="2"/>
  <c r="ET25" i="2"/>
  <c r="ET29" i="2"/>
  <c r="ET33" i="2"/>
  <c r="ET37" i="2"/>
  <c r="ET41" i="2"/>
  <c r="ET45" i="2"/>
  <c r="ET49" i="2"/>
  <c r="ET53" i="2"/>
  <c r="ET61" i="2"/>
  <c r="ET65" i="2"/>
  <c r="ET73" i="2"/>
  <c r="ET77" i="2"/>
  <c r="ET86" i="2"/>
  <c r="ET90" i="2"/>
  <c r="ET98" i="2"/>
  <c r="ES94" i="2"/>
  <c r="ER94" i="2"/>
  <c r="ES93" i="2"/>
  <c r="ER93" i="2"/>
  <c r="ES87" i="2"/>
  <c r="ES81" i="2"/>
  <c r="ER81" i="2"/>
  <c r="ES69" i="2"/>
  <c r="ER69" i="2"/>
  <c r="ES63" i="2"/>
  <c r="ES57" i="2"/>
  <c r="ER57" i="2"/>
  <c r="ES46" i="2"/>
  <c r="ER46" i="2"/>
  <c r="ES34" i="2"/>
  <c r="ES28" i="2"/>
  <c r="ER28" i="2"/>
  <c r="ES22" i="2"/>
  <c r="ES17" i="2"/>
  <c r="ER17" i="2"/>
  <c r="ES5" i="2"/>
  <c r="ER5" i="2"/>
  <c r="EU5" i="2"/>
  <c r="EU13" i="2"/>
  <c r="EU17" i="2"/>
  <c r="EU29" i="2"/>
  <c r="EU41" i="2"/>
  <c r="EU53" i="2"/>
  <c r="EU57" i="2"/>
  <c r="EU65" i="2"/>
  <c r="EU69" i="2"/>
  <c r="EU77" i="2"/>
  <c r="EU81" i="2"/>
  <c r="EU94" i="2"/>
  <c r="ES92" i="2"/>
  <c r="ES80" i="2"/>
  <c r="ER80" i="2"/>
  <c r="ES74" i="2"/>
  <c r="ER74" i="2"/>
  <c r="ES68" i="2"/>
  <c r="ES56" i="2"/>
  <c r="ES51" i="2"/>
  <c r="ER51" i="2"/>
  <c r="ES45" i="2"/>
  <c r="ER45" i="2"/>
  <c r="ES39" i="2"/>
  <c r="ER39" i="2"/>
  <c r="ES27" i="2"/>
  <c r="ES16" i="2"/>
  <c r="ER16" i="2"/>
  <c r="ES10" i="2"/>
  <c r="ER10" i="2"/>
  <c r="ES4" i="2"/>
  <c r="ET6" i="2"/>
  <c r="ET10" i="2"/>
  <c r="ET14" i="2"/>
  <c r="ET18" i="2"/>
  <c r="ET22" i="2"/>
  <c r="ET26" i="2"/>
  <c r="ET30" i="2"/>
  <c r="ET34" i="2"/>
  <c r="ET38" i="2"/>
  <c r="ET42" i="2"/>
  <c r="ET46" i="2"/>
  <c r="ET50" i="2"/>
  <c r="ET54" i="2"/>
  <c r="ET58" i="2"/>
  <c r="ET66" i="2"/>
  <c r="ET70" i="2"/>
  <c r="ET74" i="2"/>
  <c r="ET78" i="2"/>
  <c r="ET82" i="2"/>
  <c r="ET87" i="2"/>
  <c r="ET91" i="2"/>
  <c r="ET95" i="2"/>
  <c r="ES98" i="2"/>
  <c r="ER98" i="2"/>
  <c r="ES86" i="2"/>
  <c r="ER86" i="2"/>
  <c r="ES79" i="2"/>
  <c r="ES73" i="2"/>
  <c r="ER73" i="2"/>
  <c r="ES62" i="2"/>
  <c r="ER62" i="2"/>
  <c r="ES50" i="2"/>
  <c r="ES44" i="2"/>
  <c r="ER44" i="2"/>
  <c r="ES38" i="2"/>
  <c r="ES33" i="2"/>
  <c r="ER33" i="2"/>
  <c r="ES21" i="2"/>
  <c r="ER21" i="2"/>
  <c r="ES15" i="2"/>
  <c r="ES9" i="2"/>
  <c r="ER9" i="2"/>
  <c r="EU2" i="2"/>
  <c r="EU6" i="2"/>
  <c r="EU10" i="2"/>
  <c r="EU18" i="2"/>
  <c r="EU22" i="2"/>
  <c r="EU30" i="2"/>
  <c r="EU34" i="2"/>
  <c r="EU38" i="2"/>
  <c r="EU42" i="2"/>
  <c r="EU46" i="2"/>
  <c r="EU50" i="2"/>
  <c r="EU54" i="2"/>
  <c r="EU58" i="2"/>
  <c r="EU62" i="2"/>
  <c r="EU66" i="2"/>
  <c r="EU70" i="2"/>
  <c r="EU74" i="2"/>
  <c r="EU82" i="2"/>
  <c r="EU87" i="2"/>
  <c r="EU95" i="2"/>
  <c r="ES97" i="2"/>
  <c r="ER97" i="2"/>
  <c r="ES67" i="2"/>
  <c r="ER67" i="2"/>
  <c r="ES61" i="2"/>
  <c r="ER61" i="2"/>
  <c r="ES55" i="2"/>
  <c r="ER55" i="2"/>
  <c r="ES32" i="2"/>
  <c r="ER32" i="2"/>
  <c r="ES26" i="2"/>
  <c r="ER26" i="2"/>
  <c r="ES3" i="2"/>
  <c r="ER3" i="2"/>
  <c r="ET3" i="2"/>
  <c r="ET7" i="2"/>
  <c r="ET11" i="2"/>
  <c r="ET15" i="2"/>
  <c r="ET19" i="2"/>
  <c r="ET23" i="2"/>
  <c r="ET27" i="2"/>
  <c r="ET31" i="2"/>
  <c r="ET35" i="2"/>
  <c r="ET39" i="2"/>
  <c r="ET43" i="2"/>
  <c r="ET47" i="2"/>
  <c r="ET51" i="2"/>
  <c r="ET55" i="2"/>
  <c r="ET59" i="2"/>
  <c r="ET63" i="2"/>
  <c r="ET67" i="2"/>
  <c r="ET71" i="2"/>
  <c r="ET75" i="2"/>
  <c r="ET79" i="2"/>
  <c r="ET83" i="2"/>
  <c r="ET88" i="2"/>
  <c r="ET92" i="2"/>
  <c r="ET96" i="2"/>
  <c r="ES91" i="2"/>
  <c r="ER91" i="2"/>
  <c r="ES96" i="2"/>
  <c r="ES90" i="2"/>
  <c r="ER90" i="2"/>
  <c r="ES78" i="2"/>
  <c r="ER78" i="2"/>
  <c r="ES66" i="2"/>
  <c r="ES60" i="2"/>
  <c r="ER60" i="2"/>
  <c r="ES54" i="2"/>
  <c r="ES49" i="2"/>
  <c r="ER49" i="2"/>
  <c r="ES37" i="2"/>
  <c r="ER37" i="2"/>
  <c r="ES31" i="2"/>
  <c r="ES25" i="2"/>
  <c r="ER25" i="2"/>
  <c r="ES14" i="2"/>
  <c r="ER14" i="2"/>
  <c r="ES2" i="2"/>
  <c r="EU3" i="2"/>
  <c r="EU7" i="2"/>
  <c r="EU11" i="2"/>
  <c r="EU15" i="2"/>
  <c r="EU19" i="2"/>
  <c r="EU23" i="2"/>
  <c r="EU27" i="2"/>
  <c r="EU31" i="2"/>
  <c r="EU35" i="2"/>
  <c r="EU39" i="2"/>
  <c r="EU43" i="2"/>
  <c r="EU47" i="2"/>
  <c r="EU51" i="2"/>
  <c r="EU55" i="2"/>
  <c r="EU59" i="2"/>
  <c r="EU63" i="2"/>
  <c r="EU67" i="2"/>
  <c r="EU71" i="2"/>
  <c r="EU75" i="2"/>
  <c r="EU79" i="2"/>
  <c r="EU83" i="2"/>
  <c r="EU88" i="2"/>
  <c r="EU92" i="2"/>
  <c r="EU96" i="2"/>
  <c r="DS5" i="14"/>
  <c r="DR5" i="14"/>
  <c r="DQ5" i="14"/>
  <c r="DP5" i="14"/>
  <c r="DO5" i="14"/>
  <c r="DN5" i="14"/>
  <c r="DK5" i="14"/>
  <c r="DJ5" i="14"/>
  <c r="DI5" i="14"/>
  <c r="ED5" i="14" s="1"/>
  <c r="DH5" i="14"/>
  <c r="DE5" i="14"/>
  <c r="DD5" i="14"/>
  <c r="DC5" i="14"/>
  <c r="DB5" i="14"/>
  <c r="DA5" i="14"/>
  <c r="AL5" i="14"/>
  <c r="AK5" i="14"/>
  <c r="AJ5" i="14"/>
  <c r="AI5" i="14"/>
  <c r="AH5" i="14"/>
  <c r="AG5" i="14"/>
  <c r="AF5" i="14"/>
  <c r="AE5" i="14"/>
  <c r="AD5" i="14"/>
  <c r="AC5" i="14"/>
  <c r="AB5" i="14"/>
  <c r="AA5" i="14"/>
  <c r="Z5" i="14"/>
  <c r="EE5" i="14" l="1"/>
  <c r="EG5" i="14"/>
  <c r="EF5" i="14"/>
  <c r="DW5" i="14"/>
  <c r="DX5" i="14"/>
  <c r="EK5" i="14"/>
  <c r="EL5" i="14"/>
  <c r="DY5" i="14"/>
  <c r="DZ5" i="14"/>
  <c r="EC5" i="14"/>
  <c r="EM5" i="14"/>
  <c r="EN5" i="14"/>
  <c r="EI5" i="14"/>
  <c r="EJ5" i="14"/>
  <c r="EA5" i="14"/>
  <c r="DU5" i="14"/>
  <c r="EH5" i="14"/>
  <c r="DV5" i="14"/>
  <c r="EP5" i="14" s="1"/>
  <c r="EB5" i="14"/>
  <c r="B1" i="14"/>
  <c r="C1" i="14"/>
  <c r="D1" i="14"/>
  <c r="E1" i="14"/>
  <c r="F1" i="14"/>
  <c r="G1" i="14"/>
  <c r="H1" i="14"/>
  <c r="I1" i="14"/>
  <c r="J1" i="14"/>
  <c r="K1" i="14"/>
  <c r="L1" i="14"/>
  <c r="M1" i="14"/>
  <c r="N1" i="14"/>
  <c r="O1" i="14"/>
  <c r="P1" i="14"/>
  <c r="Q1" i="14"/>
  <c r="R1" i="14"/>
  <c r="S1" i="14"/>
  <c r="T1" i="14"/>
  <c r="U1" i="14"/>
  <c r="V1" i="14"/>
  <c r="W1" i="14"/>
  <c r="X1" i="14"/>
  <c r="Y1" i="14"/>
  <c r="Z1" i="14"/>
  <c r="AA1" i="14"/>
  <c r="AB1" i="14"/>
  <c r="AC1" i="14"/>
  <c r="AD1" i="14"/>
  <c r="AE1" i="14"/>
  <c r="AF1" i="14"/>
  <c r="AG1" i="14"/>
  <c r="AH1" i="14"/>
  <c r="AI1" i="14"/>
  <c r="AJ1" i="14"/>
  <c r="AK1" i="14"/>
  <c r="AL1" i="14"/>
  <c r="AO1" i="14"/>
  <c r="AP1" i="14"/>
  <c r="AQ1" i="14"/>
  <c r="AR1" i="14"/>
  <c r="AS1" i="14"/>
  <c r="AT1" i="14"/>
  <c r="AU1" i="14"/>
  <c r="AV1" i="14"/>
  <c r="AW1" i="14"/>
  <c r="AX1" i="14"/>
  <c r="AY1" i="14"/>
  <c r="AZ1" i="14"/>
  <c r="BA1" i="14"/>
  <c r="BB1" i="14"/>
  <c r="BC1" i="14"/>
  <c r="BD1" i="14"/>
  <c r="BE1" i="14"/>
  <c r="BF1" i="14"/>
  <c r="BG1" i="14"/>
  <c r="BH1" i="14"/>
  <c r="BJ1" i="14"/>
  <c r="BK1" i="14"/>
  <c r="BL1" i="14"/>
  <c r="BM1" i="14"/>
  <c r="BN1" i="14"/>
  <c r="BO1" i="14"/>
  <c r="BP1" i="14"/>
  <c r="BQ1" i="14"/>
  <c r="BR1" i="14"/>
  <c r="BS1" i="14"/>
  <c r="BT1" i="14"/>
  <c r="BU1" i="14"/>
  <c r="BV1" i="14"/>
  <c r="BW1" i="14"/>
  <c r="BX1" i="14"/>
  <c r="BY1" i="14"/>
  <c r="BZ1" i="14"/>
  <c r="CA1" i="14"/>
  <c r="CB1" i="14"/>
  <c r="CC1" i="14"/>
  <c r="CZ1" i="14"/>
  <c r="DA1" i="14"/>
  <c r="DB1" i="14"/>
  <c r="DC1" i="14"/>
  <c r="DD1" i="14"/>
  <c r="DE1" i="14"/>
  <c r="DF1" i="14"/>
  <c r="DG1" i="14"/>
  <c r="DH1" i="14"/>
  <c r="DI1" i="14"/>
  <c r="DJ1" i="14"/>
  <c r="DK1" i="14"/>
  <c r="DL1" i="14"/>
  <c r="DM1" i="14"/>
  <c r="DN1" i="14"/>
  <c r="DO1" i="14"/>
  <c r="DP1" i="14"/>
  <c r="DQ1" i="14"/>
  <c r="DR1" i="14"/>
  <c r="DS1" i="14"/>
  <c r="DT1" i="14"/>
  <c r="EO1" i="14"/>
  <c r="EP1" i="14"/>
  <c r="A1" i="14"/>
  <c r="AI1" i="13" l="1"/>
  <c r="AJ1" i="13"/>
  <c r="AK1" i="13"/>
  <c r="AL1" i="13"/>
  <c r="AM1" i="13"/>
  <c r="AI1" i="11"/>
  <c r="AJ1" i="11"/>
  <c r="AK1" i="11"/>
  <c r="AL1" i="11"/>
  <c r="AM1" i="11"/>
  <c r="AI1" i="10"/>
  <c r="AJ1" i="10"/>
  <c r="AK1" i="10"/>
  <c r="AL1" i="10"/>
  <c r="AM1" i="10"/>
  <c r="AH1" i="9"/>
  <c r="AI1" i="9"/>
  <c r="AJ1" i="9"/>
  <c r="AK1" i="9"/>
  <c r="AL1" i="9"/>
  <c r="AH1" i="8"/>
  <c r="AI1" i="8"/>
  <c r="AJ1" i="8"/>
  <c r="AK1" i="8"/>
  <c r="AL1" i="8"/>
  <c r="AH1" i="7"/>
  <c r="AI1" i="7"/>
  <c r="AJ1" i="7"/>
  <c r="AK1" i="7"/>
  <c r="AL1" i="7"/>
  <c r="AI1" i="6"/>
  <c r="AJ1" i="6"/>
  <c r="AK1" i="6"/>
  <c r="AL1" i="6"/>
  <c r="AM1" i="6"/>
  <c r="AI1" i="1"/>
  <c r="AJ1" i="1"/>
  <c r="AK1" i="1"/>
  <c r="AL1" i="1"/>
  <c r="AM1" i="1"/>
  <c r="AP1" i="1"/>
  <c r="AP2" i="1"/>
  <c r="AP2" i="22" s="1"/>
  <c r="AP3" i="1"/>
  <c r="AP3" i="22" s="1"/>
  <c r="AP4" i="1"/>
  <c r="AP4" i="22" s="1"/>
  <c r="AP5" i="1"/>
  <c r="AP5" i="22" s="1"/>
  <c r="AP6" i="1"/>
  <c r="AP6" i="22" s="1"/>
  <c r="AP7" i="1"/>
  <c r="AP7" i="22" s="1"/>
  <c r="AP8" i="1"/>
  <c r="AP8" i="22" s="1"/>
  <c r="AP9" i="1"/>
  <c r="AP9" i="22" s="1"/>
  <c r="AP10" i="1"/>
  <c r="AP10" i="22" s="1"/>
  <c r="AP11" i="1"/>
  <c r="AP11" i="22" s="1"/>
  <c r="AP12" i="1"/>
  <c r="AP12" i="22" s="1"/>
  <c r="AP13" i="1"/>
  <c r="AP13" i="22" s="1"/>
  <c r="AP14" i="1"/>
  <c r="AP14" i="22" s="1"/>
  <c r="AP15" i="1"/>
  <c r="AP15" i="22" s="1"/>
  <c r="AP16" i="1"/>
  <c r="AP16" i="22" s="1"/>
  <c r="AP17" i="1"/>
  <c r="AP17" i="22" s="1"/>
  <c r="AP18" i="1"/>
  <c r="AP18" i="22" s="1"/>
  <c r="AP19" i="1"/>
  <c r="AP19" i="22" s="1"/>
  <c r="AP20" i="1"/>
  <c r="AP20" i="22" s="1"/>
  <c r="AP21" i="1"/>
  <c r="AP21" i="22" s="1"/>
  <c r="AP22" i="1"/>
  <c r="AP22" i="22" s="1"/>
  <c r="AP23" i="1"/>
  <c r="AP23" i="22" s="1"/>
  <c r="AP24" i="1"/>
  <c r="AP24" i="22" s="1"/>
  <c r="AP25" i="1"/>
  <c r="AP25" i="22" s="1"/>
  <c r="AP26" i="1"/>
  <c r="AP26" i="22" s="1"/>
  <c r="AP27" i="1"/>
  <c r="AP27" i="22" s="1"/>
  <c r="AP28" i="1"/>
  <c r="AP28" i="22" s="1"/>
  <c r="AP29" i="1"/>
  <c r="AP29" i="22" s="1"/>
  <c r="AP30" i="1"/>
  <c r="AP30" i="22" s="1"/>
  <c r="AP31" i="1"/>
  <c r="AP31" i="22" s="1"/>
  <c r="AP32" i="1"/>
  <c r="AP32" i="22" s="1"/>
  <c r="AP33" i="1"/>
  <c r="AP33" i="22" s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I1" i="2"/>
  <c r="AJ1" i="2"/>
  <c r="AK1" i="2"/>
  <c r="AL1" i="2"/>
  <c r="AM1" i="2"/>
  <c r="DA1" i="3"/>
  <c r="DB1" i="3"/>
  <c r="DC1" i="3"/>
  <c r="DD1" i="3"/>
  <c r="DE1" i="3"/>
  <c r="DF1" i="3"/>
  <c r="DG1" i="3"/>
  <c r="DH1" i="3"/>
  <c r="DI1" i="3"/>
  <c r="DJ1" i="3"/>
  <c r="DK1" i="3"/>
  <c r="DL1" i="3"/>
  <c r="DM1" i="3"/>
  <c r="DN1" i="3"/>
  <c r="DO1" i="3"/>
  <c r="DP1" i="3"/>
  <c r="DQ1" i="3"/>
  <c r="DR1" i="3"/>
  <c r="DS1" i="3"/>
  <c r="DT1" i="3"/>
  <c r="EQ1" i="3"/>
  <c r="ER1" i="3"/>
  <c r="ES1" i="3"/>
  <c r="ET1" i="3"/>
  <c r="EU1" i="3"/>
  <c r="CM2" i="3"/>
  <c r="CN2" i="3"/>
  <c r="CO2" i="3"/>
  <c r="CP2" i="3"/>
  <c r="CQ2" i="3"/>
  <c r="CR2" i="3"/>
  <c r="CS2" i="3"/>
  <c r="CT2" i="3"/>
  <c r="CU2" i="3"/>
  <c r="CV2" i="3"/>
  <c r="CW2" i="3"/>
  <c r="CX2" i="3"/>
  <c r="CY2" i="3"/>
  <c r="ER2" i="3"/>
  <c r="ES2" i="3"/>
  <c r="ET2" i="3"/>
  <c r="EU2" i="3"/>
  <c r="CM3" i="3"/>
  <c r="CN3" i="3"/>
  <c r="CO3" i="3"/>
  <c r="CP3" i="3"/>
  <c r="CQ3" i="3"/>
  <c r="CR3" i="3"/>
  <c r="CS3" i="3"/>
  <c r="CT3" i="3"/>
  <c r="CU3" i="3"/>
  <c r="CV3" i="3"/>
  <c r="CW3" i="3"/>
  <c r="CX3" i="3"/>
  <c r="CY3" i="3"/>
  <c r="ER3" i="3"/>
  <c r="ES3" i="3"/>
  <c r="ET3" i="3"/>
  <c r="EU3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ER4" i="3"/>
  <c r="ES4" i="3"/>
  <c r="ET4" i="3"/>
  <c r="EU4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ER5" i="3"/>
  <c r="ES5" i="3"/>
  <c r="ET5" i="3"/>
  <c r="EU5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ER6" i="3"/>
  <c r="ES6" i="3"/>
  <c r="ET6" i="3"/>
  <c r="EU6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ER7" i="3"/>
  <c r="ES7" i="3"/>
  <c r="ET7" i="3"/>
  <c r="EU7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ER8" i="3"/>
  <c r="ES8" i="3"/>
  <c r="ET8" i="3"/>
  <c r="EU8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ER9" i="3"/>
  <c r="ES9" i="3"/>
  <c r="ET9" i="3"/>
  <c r="EU9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ER10" i="3"/>
  <c r="ES10" i="3"/>
  <c r="ET10" i="3"/>
  <c r="EU10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ER11" i="3"/>
  <c r="ES11" i="3"/>
  <c r="ET11" i="3"/>
  <c r="EU11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ER12" i="3"/>
  <c r="ES12" i="3"/>
  <c r="ET12" i="3"/>
  <c r="EU12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ER13" i="3"/>
  <c r="ES13" i="3"/>
  <c r="ET13" i="3"/>
  <c r="EU13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ER14" i="3"/>
  <c r="ES14" i="3"/>
  <c r="ET14" i="3"/>
  <c r="EU14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ER15" i="3"/>
  <c r="ES15" i="3"/>
  <c r="ET15" i="3"/>
  <c r="EU15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ER16" i="3"/>
  <c r="ES16" i="3"/>
  <c r="ET16" i="3"/>
  <c r="EU16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ER17" i="3"/>
  <c r="ES17" i="3"/>
  <c r="ET17" i="3"/>
  <c r="EU17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ER18" i="3"/>
  <c r="ES18" i="3"/>
  <c r="ET18" i="3"/>
  <c r="EU18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ER19" i="3"/>
  <c r="ES19" i="3"/>
  <c r="ET19" i="3"/>
  <c r="EU19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ER20" i="3"/>
  <c r="ES20" i="3"/>
  <c r="ET20" i="3"/>
  <c r="EU20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ER21" i="3"/>
  <c r="ES21" i="3"/>
  <c r="ET21" i="3"/>
  <c r="EU21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ER22" i="3"/>
  <c r="ES22" i="3"/>
  <c r="ET22" i="3"/>
  <c r="EU22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ER23" i="3"/>
  <c r="ES23" i="3"/>
  <c r="ET23" i="3"/>
  <c r="EU23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ER24" i="3"/>
  <c r="ES24" i="3"/>
  <c r="ET24" i="3"/>
  <c r="EU24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ER25" i="3"/>
  <c r="ES25" i="3"/>
  <c r="ET25" i="3"/>
  <c r="EU25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ER26" i="3"/>
  <c r="ES26" i="3"/>
  <c r="ET26" i="3"/>
  <c r="EU26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ER27" i="3"/>
  <c r="ES27" i="3"/>
  <c r="ET27" i="3"/>
  <c r="EU27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ER28" i="3"/>
  <c r="ES28" i="3"/>
  <c r="ET28" i="3"/>
  <c r="EU28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ER29" i="3"/>
  <c r="ES29" i="3"/>
  <c r="ET29" i="3"/>
  <c r="EU29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ER30" i="3"/>
  <c r="ES30" i="3"/>
  <c r="ET30" i="3"/>
  <c r="EU30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ER31" i="3"/>
  <c r="ES31" i="3"/>
  <c r="ET31" i="3"/>
  <c r="EU31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ER32" i="3"/>
  <c r="ES32" i="3"/>
  <c r="ET32" i="3"/>
  <c r="EU32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ER33" i="3"/>
  <c r="ES33" i="3"/>
  <c r="ET33" i="3"/>
  <c r="EU33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ER34" i="3"/>
  <c r="ES34" i="3"/>
  <c r="ET34" i="3"/>
  <c r="EU34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ER35" i="3"/>
  <c r="ES35" i="3"/>
  <c r="ET35" i="3"/>
  <c r="EU35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ER36" i="3"/>
  <c r="ES36" i="3"/>
  <c r="ET36" i="3"/>
  <c r="EU36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ER37" i="3"/>
  <c r="ES37" i="3"/>
  <c r="ET37" i="3"/>
  <c r="EU37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ER38" i="3"/>
  <c r="ES38" i="3"/>
  <c r="ET38" i="3"/>
  <c r="EU38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ER39" i="3"/>
  <c r="ES39" i="3"/>
  <c r="ET39" i="3"/>
  <c r="EU39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ER40" i="3"/>
  <c r="ES40" i="3"/>
  <c r="ET40" i="3"/>
  <c r="EU40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ER41" i="3"/>
  <c r="ES41" i="3"/>
  <c r="ET41" i="3"/>
  <c r="EU41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ER42" i="3"/>
  <c r="ES42" i="3"/>
  <c r="ET42" i="3"/>
  <c r="EU42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ER43" i="3"/>
  <c r="ES43" i="3"/>
  <c r="ET43" i="3"/>
  <c r="EU43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ER44" i="3"/>
  <c r="ES44" i="3"/>
  <c r="ET44" i="3"/>
  <c r="EU44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ER45" i="3"/>
  <c r="ES45" i="3"/>
  <c r="ET45" i="3"/>
  <c r="EU45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ER46" i="3"/>
  <c r="ES46" i="3"/>
  <c r="ET46" i="3"/>
  <c r="EU46" i="3"/>
  <c r="CG2" i="3"/>
  <c r="CH2" i="3"/>
  <c r="CI2" i="3"/>
  <c r="CJ2" i="3"/>
  <c r="CK2" i="3"/>
  <c r="CL2" i="3"/>
  <c r="CG3" i="3"/>
  <c r="CH3" i="3"/>
  <c r="CI3" i="3"/>
  <c r="CJ3" i="3"/>
  <c r="CK3" i="3"/>
  <c r="CL3" i="3"/>
  <c r="CG4" i="3"/>
  <c r="CH4" i="3"/>
  <c r="CI4" i="3"/>
  <c r="CJ4" i="3"/>
  <c r="CK4" i="3"/>
  <c r="CL4" i="3"/>
  <c r="CG5" i="3"/>
  <c r="CH5" i="3"/>
  <c r="CI5" i="3"/>
  <c r="CJ5" i="3"/>
  <c r="CK5" i="3"/>
  <c r="CL5" i="3"/>
  <c r="CG6" i="3"/>
  <c r="CH6" i="3"/>
  <c r="CI6" i="3"/>
  <c r="CJ6" i="3"/>
  <c r="CK6" i="3"/>
  <c r="CL6" i="3"/>
  <c r="CG7" i="3"/>
  <c r="CH7" i="3"/>
  <c r="CI7" i="3"/>
  <c r="CJ7" i="3"/>
  <c r="CK7" i="3"/>
  <c r="CL7" i="3"/>
  <c r="CG8" i="3"/>
  <c r="CH8" i="3"/>
  <c r="CI8" i="3"/>
  <c r="CJ8" i="3"/>
  <c r="CK8" i="3"/>
  <c r="CL8" i="3"/>
  <c r="CG9" i="3"/>
  <c r="CH9" i="3"/>
  <c r="CI9" i="3"/>
  <c r="CJ9" i="3"/>
  <c r="CK9" i="3"/>
  <c r="CL9" i="3"/>
  <c r="CG10" i="3"/>
  <c r="CH10" i="3"/>
  <c r="CI10" i="3"/>
  <c r="CJ10" i="3"/>
  <c r="CK10" i="3"/>
  <c r="CL10" i="3"/>
  <c r="CG11" i="3"/>
  <c r="CH11" i="3"/>
  <c r="CI11" i="3"/>
  <c r="CJ11" i="3"/>
  <c r="CK11" i="3"/>
  <c r="CL11" i="3"/>
  <c r="CG12" i="3"/>
  <c r="CH12" i="3"/>
  <c r="CI12" i="3"/>
  <c r="CJ12" i="3"/>
  <c r="CK12" i="3"/>
  <c r="CL12" i="3"/>
  <c r="CG13" i="3"/>
  <c r="CH13" i="3"/>
  <c r="CI13" i="3"/>
  <c r="CJ13" i="3"/>
  <c r="CK13" i="3"/>
  <c r="CL13" i="3"/>
  <c r="CG14" i="3"/>
  <c r="CH14" i="3"/>
  <c r="CI14" i="3"/>
  <c r="CJ14" i="3"/>
  <c r="CK14" i="3"/>
  <c r="CL14" i="3"/>
  <c r="CG15" i="3"/>
  <c r="CH15" i="3"/>
  <c r="CI15" i="3"/>
  <c r="CJ15" i="3"/>
  <c r="CK15" i="3"/>
  <c r="CL15" i="3"/>
  <c r="CG16" i="3"/>
  <c r="CH16" i="3"/>
  <c r="CI16" i="3"/>
  <c r="CJ16" i="3"/>
  <c r="CK16" i="3"/>
  <c r="CL16" i="3"/>
  <c r="CG17" i="3"/>
  <c r="CH17" i="3"/>
  <c r="CI17" i="3"/>
  <c r="CJ17" i="3"/>
  <c r="CK17" i="3"/>
  <c r="CL17" i="3"/>
  <c r="CG18" i="3"/>
  <c r="CH18" i="3"/>
  <c r="CI18" i="3"/>
  <c r="CJ18" i="3"/>
  <c r="CK18" i="3"/>
  <c r="CL18" i="3"/>
  <c r="CG19" i="3"/>
  <c r="CH19" i="3"/>
  <c r="CI19" i="3"/>
  <c r="CJ19" i="3"/>
  <c r="CK19" i="3"/>
  <c r="CL19" i="3"/>
  <c r="CG20" i="3"/>
  <c r="CH20" i="3"/>
  <c r="CI20" i="3"/>
  <c r="CJ20" i="3"/>
  <c r="CK20" i="3"/>
  <c r="CL20" i="3"/>
  <c r="CG21" i="3"/>
  <c r="CH21" i="3"/>
  <c r="CI21" i="3"/>
  <c r="CJ21" i="3"/>
  <c r="CK21" i="3"/>
  <c r="CL21" i="3"/>
  <c r="CG22" i="3"/>
  <c r="CH22" i="3"/>
  <c r="CI22" i="3"/>
  <c r="CJ22" i="3"/>
  <c r="CK22" i="3"/>
  <c r="CL22" i="3"/>
  <c r="CG23" i="3"/>
  <c r="CH23" i="3"/>
  <c r="CI23" i="3"/>
  <c r="CJ23" i="3"/>
  <c r="CK23" i="3"/>
  <c r="CL23" i="3"/>
  <c r="CG24" i="3"/>
  <c r="CH24" i="3"/>
  <c r="CI24" i="3"/>
  <c r="CJ24" i="3"/>
  <c r="CK24" i="3"/>
  <c r="CL24" i="3"/>
  <c r="CG25" i="3"/>
  <c r="CH25" i="3"/>
  <c r="CI25" i="3"/>
  <c r="CJ25" i="3"/>
  <c r="CK25" i="3"/>
  <c r="CL25" i="3"/>
  <c r="CG26" i="3"/>
  <c r="CH26" i="3"/>
  <c r="CI26" i="3"/>
  <c r="CJ26" i="3"/>
  <c r="CK26" i="3"/>
  <c r="CL26" i="3"/>
  <c r="CG27" i="3"/>
  <c r="CH27" i="3"/>
  <c r="CI27" i="3"/>
  <c r="CJ27" i="3"/>
  <c r="CK27" i="3"/>
  <c r="CL27" i="3"/>
  <c r="CG28" i="3"/>
  <c r="CH28" i="3"/>
  <c r="CI28" i="3"/>
  <c r="CJ28" i="3"/>
  <c r="CK28" i="3"/>
  <c r="CL28" i="3"/>
  <c r="CG29" i="3"/>
  <c r="CH29" i="3"/>
  <c r="CI29" i="3"/>
  <c r="CJ29" i="3"/>
  <c r="CK29" i="3"/>
  <c r="CL29" i="3"/>
  <c r="CG30" i="3"/>
  <c r="CH30" i="3"/>
  <c r="CI30" i="3"/>
  <c r="CJ30" i="3"/>
  <c r="CK30" i="3"/>
  <c r="CL30" i="3"/>
  <c r="CG31" i="3"/>
  <c r="CH31" i="3"/>
  <c r="CI31" i="3"/>
  <c r="CJ31" i="3"/>
  <c r="CK31" i="3"/>
  <c r="CL31" i="3"/>
  <c r="CG32" i="3"/>
  <c r="CH32" i="3"/>
  <c r="CI32" i="3"/>
  <c r="CJ32" i="3"/>
  <c r="CK32" i="3"/>
  <c r="CL32" i="3"/>
  <c r="CG33" i="3"/>
  <c r="CH33" i="3"/>
  <c r="CI33" i="3"/>
  <c r="CJ33" i="3"/>
  <c r="CK33" i="3"/>
  <c r="CL33" i="3"/>
  <c r="CG34" i="3"/>
  <c r="CH34" i="3"/>
  <c r="CI34" i="3"/>
  <c r="CJ34" i="3"/>
  <c r="CK34" i="3"/>
  <c r="CL34" i="3"/>
  <c r="CG35" i="3"/>
  <c r="CH35" i="3"/>
  <c r="CI35" i="3"/>
  <c r="CJ35" i="3"/>
  <c r="CK35" i="3"/>
  <c r="CL35" i="3"/>
  <c r="CG36" i="3"/>
  <c r="CH36" i="3"/>
  <c r="CI36" i="3"/>
  <c r="CJ36" i="3"/>
  <c r="CK36" i="3"/>
  <c r="CL36" i="3"/>
  <c r="CG37" i="3"/>
  <c r="CH37" i="3"/>
  <c r="CI37" i="3"/>
  <c r="CJ37" i="3"/>
  <c r="CK37" i="3"/>
  <c r="CL37" i="3"/>
  <c r="CG38" i="3"/>
  <c r="CH38" i="3"/>
  <c r="CI38" i="3"/>
  <c r="CJ38" i="3"/>
  <c r="CK38" i="3"/>
  <c r="CL38" i="3"/>
  <c r="CG39" i="3"/>
  <c r="CH39" i="3"/>
  <c r="CI39" i="3"/>
  <c r="CJ39" i="3"/>
  <c r="CK39" i="3"/>
  <c r="CL39" i="3"/>
  <c r="CG40" i="3"/>
  <c r="CH40" i="3"/>
  <c r="CI40" i="3"/>
  <c r="CJ40" i="3"/>
  <c r="CK40" i="3"/>
  <c r="CL40" i="3"/>
  <c r="CG41" i="3"/>
  <c r="CH41" i="3"/>
  <c r="CI41" i="3"/>
  <c r="CJ41" i="3"/>
  <c r="CK41" i="3"/>
  <c r="CL41" i="3"/>
  <c r="CG42" i="3"/>
  <c r="CH42" i="3"/>
  <c r="CI42" i="3"/>
  <c r="CJ42" i="3"/>
  <c r="CK42" i="3"/>
  <c r="CL42" i="3"/>
  <c r="CG43" i="3"/>
  <c r="CH43" i="3"/>
  <c r="CI43" i="3"/>
  <c r="CJ43" i="3"/>
  <c r="CK43" i="3"/>
  <c r="CL43" i="3"/>
  <c r="CG44" i="3"/>
  <c r="CH44" i="3"/>
  <c r="CI44" i="3"/>
  <c r="CJ44" i="3"/>
  <c r="CK44" i="3"/>
  <c r="CL44" i="3"/>
  <c r="CG45" i="3"/>
  <c r="CH45" i="3"/>
  <c r="CI45" i="3"/>
  <c r="CJ45" i="3"/>
  <c r="CK45" i="3"/>
  <c r="CL45" i="3"/>
  <c r="CG46" i="3"/>
  <c r="CH46" i="3"/>
  <c r="CI46" i="3"/>
  <c r="CJ46" i="3"/>
  <c r="CK46" i="3"/>
  <c r="CL46" i="3"/>
  <c r="AI1" i="3"/>
  <c r="AJ1" i="3"/>
  <c r="AK1" i="3"/>
  <c r="AL1" i="3"/>
  <c r="AM1" i="3"/>
  <c r="AP1" i="3"/>
  <c r="AQ1" i="3"/>
  <c r="AR1" i="3"/>
  <c r="AS1" i="3"/>
  <c r="AT1" i="3"/>
  <c r="AU1" i="3"/>
  <c r="AV1" i="3"/>
  <c r="AW1" i="3"/>
  <c r="AX1" i="3"/>
  <c r="AY1" i="3"/>
  <c r="AZ1" i="3"/>
  <c r="BA1" i="3"/>
  <c r="BB1" i="3"/>
  <c r="BC1" i="3"/>
  <c r="BD1" i="3"/>
  <c r="BE1" i="3"/>
  <c r="BF1" i="3"/>
  <c r="BG1" i="3"/>
  <c r="BH1" i="3"/>
  <c r="BI1" i="3"/>
  <c r="BK1" i="3"/>
  <c r="BL1" i="3"/>
  <c r="BM1" i="3"/>
  <c r="BN1" i="3"/>
  <c r="BO1" i="3"/>
  <c r="BP1" i="3"/>
  <c r="BQ1" i="3"/>
  <c r="BR1" i="3"/>
  <c r="BS1" i="3"/>
  <c r="BT1" i="3"/>
  <c r="BU1" i="3"/>
  <c r="BV1" i="3"/>
  <c r="BW1" i="3"/>
  <c r="BX1" i="3"/>
  <c r="BY1" i="3"/>
  <c r="BZ1" i="3"/>
  <c r="CA1" i="3"/>
  <c r="CB1" i="3"/>
  <c r="CC1" i="3"/>
  <c r="CD1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BF2" i="3"/>
  <c r="BG2" i="3"/>
  <c r="BH2" i="3"/>
  <c r="BI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F2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F3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F4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F5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F6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F7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F8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F9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F10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F11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F12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F13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F14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F15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F16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F17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F18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F19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F20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F21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F22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F23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F24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F25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F26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F27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F28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F29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F30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F31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F32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F33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F34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F35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F36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F37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F38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F39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F40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F41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F42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F43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F44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F45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F46" i="3"/>
  <c r="AI3" i="4"/>
  <c r="AI2" i="1" s="1"/>
  <c r="AI2" i="22" s="1"/>
  <c r="AJ3" i="4"/>
  <c r="AJ2" i="1" s="1"/>
  <c r="AJ2" i="22" s="1"/>
  <c r="AK3" i="4"/>
  <c r="AK2" i="1" s="1"/>
  <c r="AK2" i="22" s="1"/>
  <c r="AL3" i="4"/>
  <c r="AL2" i="1" s="1"/>
  <c r="AL2" i="22" s="1"/>
  <c r="AM3" i="4"/>
  <c r="AM2" i="1" s="1"/>
  <c r="AM2" i="22" s="1"/>
  <c r="AI4" i="4"/>
  <c r="AI3" i="1" s="1"/>
  <c r="AI3" i="22" s="1"/>
  <c r="AJ4" i="4"/>
  <c r="AJ3" i="1" s="1"/>
  <c r="AJ3" i="22" s="1"/>
  <c r="AK4" i="4"/>
  <c r="AK3" i="1" s="1"/>
  <c r="AK3" i="22" s="1"/>
  <c r="AL4" i="4"/>
  <c r="AL3" i="1" s="1"/>
  <c r="AL3" i="22" s="1"/>
  <c r="AM4" i="4"/>
  <c r="AM3" i="1" s="1"/>
  <c r="AM3" i="22" s="1"/>
  <c r="AI5" i="4"/>
  <c r="AI4" i="1" s="1"/>
  <c r="AI4" i="22" s="1"/>
  <c r="AJ5" i="4"/>
  <c r="AJ4" i="1" s="1"/>
  <c r="AJ4" i="22" s="1"/>
  <c r="AK5" i="4"/>
  <c r="AK4" i="1" s="1"/>
  <c r="AK4" i="22" s="1"/>
  <c r="AL5" i="4"/>
  <c r="AL4" i="1" s="1"/>
  <c r="AL4" i="22" s="1"/>
  <c r="AM5" i="4"/>
  <c r="AM4" i="1" s="1"/>
  <c r="AM4" i="22" s="1"/>
  <c r="AI6" i="4"/>
  <c r="AI5" i="1" s="1"/>
  <c r="AI5" i="22" s="1"/>
  <c r="AJ6" i="4"/>
  <c r="AJ5" i="1" s="1"/>
  <c r="AJ5" i="22" s="1"/>
  <c r="AK6" i="4"/>
  <c r="AK5" i="1" s="1"/>
  <c r="AK5" i="22" s="1"/>
  <c r="AL6" i="4"/>
  <c r="AL5" i="1" s="1"/>
  <c r="AL5" i="22" s="1"/>
  <c r="AM6" i="4"/>
  <c r="AM5" i="1" s="1"/>
  <c r="AM5" i="22" s="1"/>
  <c r="AI7" i="4"/>
  <c r="AI6" i="1" s="1"/>
  <c r="AI6" i="22" s="1"/>
  <c r="AJ7" i="4"/>
  <c r="AJ6" i="1" s="1"/>
  <c r="AJ6" i="22" s="1"/>
  <c r="AK7" i="4"/>
  <c r="AK6" i="1" s="1"/>
  <c r="AK6" i="22" s="1"/>
  <c r="AL7" i="4"/>
  <c r="AL6" i="1" s="1"/>
  <c r="AL6" i="22" s="1"/>
  <c r="AM7" i="4"/>
  <c r="AM6" i="1" s="1"/>
  <c r="AM6" i="22" s="1"/>
  <c r="AI8" i="4"/>
  <c r="AI7" i="1" s="1"/>
  <c r="AI7" i="22" s="1"/>
  <c r="AJ8" i="4"/>
  <c r="AJ7" i="1" s="1"/>
  <c r="AJ7" i="22" s="1"/>
  <c r="AK8" i="4"/>
  <c r="AK7" i="1" s="1"/>
  <c r="AK7" i="22" s="1"/>
  <c r="AL8" i="4"/>
  <c r="AL7" i="1" s="1"/>
  <c r="AL7" i="22" s="1"/>
  <c r="AM8" i="4"/>
  <c r="AM7" i="1" s="1"/>
  <c r="AM7" i="22" s="1"/>
  <c r="AI9" i="4"/>
  <c r="AI8" i="1" s="1"/>
  <c r="AI8" i="22" s="1"/>
  <c r="AJ9" i="4"/>
  <c r="AJ8" i="1" s="1"/>
  <c r="AJ8" i="22" s="1"/>
  <c r="AK9" i="4"/>
  <c r="AK8" i="1" s="1"/>
  <c r="AK8" i="22" s="1"/>
  <c r="AL9" i="4"/>
  <c r="AL8" i="1" s="1"/>
  <c r="AL8" i="22" s="1"/>
  <c r="AM9" i="4"/>
  <c r="AM8" i="1" s="1"/>
  <c r="AM8" i="22" s="1"/>
  <c r="AI10" i="4"/>
  <c r="AI9" i="1" s="1"/>
  <c r="AI9" i="22" s="1"/>
  <c r="AJ10" i="4"/>
  <c r="AJ9" i="1" s="1"/>
  <c r="AJ9" i="22" s="1"/>
  <c r="AK10" i="4"/>
  <c r="AK9" i="1" s="1"/>
  <c r="AK9" i="22" s="1"/>
  <c r="AL10" i="4"/>
  <c r="AL9" i="1" s="1"/>
  <c r="AL9" i="22" s="1"/>
  <c r="AM10" i="4"/>
  <c r="AM9" i="1" s="1"/>
  <c r="AM9" i="22" s="1"/>
  <c r="AI11" i="4"/>
  <c r="AI10" i="1" s="1"/>
  <c r="AI10" i="22" s="1"/>
  <c r="AJ11" i="4"/>
  <c r="AJ10" i="1" s="1"/>
  <c r="AJ10" i="22" s="1"/>
  <c r="AK11" i="4"/>
  <c r="AK10" i="1" s="1"/>
  <c r="AK10" i="22" s="1"/>
  <c r="AL11" i="4"/>
  <c r="AL10" i="1" s="1"/>
  <c r="AL10" i="22" s="1"/>
  <c r="AM11" i="4"/>
  <c r="AM10" i="1" s="1"/>
  <c r="AM10" i="22" s="1"/>
  <c r="AI12" i="4"/>
  <c r="AI11" i="1" s="1"/>
  <c r="AI11" i="22" s="1"/>
  <c r="AJ12" i="4"/>
  <c r="AJ11" i="1" s="1"/>
  <c r="AJ11" i="22" s="1"/>
  <c r="AK12" i="4"/>
  <c r="AK11" i="1" s="1"/>
  <c r="AK11" i="22" s="1"/>
  <c r="AL12" i="4"/>
  <c r="AL11" i="1" s="1"/>
  <c r="AL11" i="22" s="1"/>
  <c r="AM12" i="4"/>
  <c r="AM11" i="1" s="1"/>
  <c r="AM11" i="22" s="1"/>
  <c r="AI13" i="4"/>
  <c r="AI12" i="1" s="1"/>
  <c r="AI12" i="22" s="1"/>
  <c r="AJ13" i="4"/>
  <c r="AJ12" i="1" s="1"/>
  <c r="AJ12" i="22" s="1"/>
  <c r="AK13" i="4"/>
  <c r="AK12" i="1" s="1"/>
  <c r="AK12" i="22" s="1"/>
  <c r="AL13" i="4"/>
  <c r="AL12" i="1" s="1"/>
  <c r="AL12" i="22" s="1"/>
  <c r="AM13" i="4"/>
  <c r="AM12" i="1" s="1"/>
  <c r="AM12" i="22" s="1"/>
  <c r="AI14" i="4"/>
  <c r="AI13" i="1" s="1"/>
  <c r="AI13" i="22" s="1"/>
  <c r="AJ14" i="4"/>
  <c r="AJ13" i="1" s="1"/>
  <c r="AJ13" i="22" s="1"/>
  <c r="AK14" i="4"/>
  <c r="AK13" i="1" s="1"/>
  <c r="AK13" i="22" s="1"/>
  <c r="AL14" i="4"/>
  <c r="AL13" i="1" s="1"/>
  <c r="AL13" i="22" s="1"/>
  <c r="AM14" i="4"/>
  <c r="AM13" i="1" s="1"/>
  <c r="AM13" i="22" s="1"/>
  <c r="AI15" i="4"/>
  <c r="AI14" i="1" s="1"/>
  <c r="AI14" i="22" s="1"/>
  <c r="AJ15" i="4"/>
  <c r="AJ14" i="1" s="1"/>
  <c r="AJ14" i="22" s="1"/>
  <c r="AK15" i="4"/>
  <c r="AK14" i="1" s="1"/>
  <c r="AK14" i="22" s="1"/>
  <c r="AL15" i="4"/>
  <c r="AL14" i="1" s="1"/>
  <c r="AL14" i="22" s="1"/>
  <c r="AM15" i="4"/>
  <c r="AM14" i="1" s="1"/>
  <c r="AM14" i="22" s="1"/>
  <c r="AI16" i="4"/>
  <c r="AI15" i="1" s="1"/>
  <c r="AI15" i="22" s="1"/>
  <c r="AJ16" i="4"/>
  <c r="AJ15" i="1" s="1"/>
  <c r="AJ15" i="22" s="1"/>
  <c r="AK16" i="4"/>
  <c r="AK15" i="1" s="1"/>
  <c r="AK15" i="22" s="1"/>
  <c r="AL16" i="4"/>
  <c r="AL15" i="1" s="1"/>
  <c r="AL15" i="22" s="1"/>
  <c r="AM16" i="4"/>
  <c r="AM15" i="1" s="1"/>
  <c r="AM15" i="22" s="1"/>
  <c r="AI17" i="4"/>
  <c r="AI16" i="1" s="1"/>
  <c r="AI16" i="22" s="1"/>
  <c r="AJ17" i="4"/>
  <c r="AJ16" i="1" s="1"/>
  <c r="AJ16" i="22" s="1"/>
  <c r="AK17" i="4"/>
  <c r="AK16" i="1" s="1"/>
  <c r="AK16" i="22" s="1"/>
  <c r="AL17" i="4"/>
  <c r="AL16" i="1" s="1"/>
  <c r="AL16" i="22" s="1"/>
  <c r="AM17" i="4"/>
  <c r="AM16" i="1" s="1"/>
  <c r="AM16" i="22" s="1"/>
  <c r="AI18" i="4"/>
  <c r="AI17" i="1" s="1"/>
  <c r="AI17" i="22" s="1"/>
  <c r="AJ18" i="4"/>
  <c r="AJ17" i="1" s="1"/>
  <c r="AJ17" i="22" s="1"/>
  <c r="AK18" i="4"/>
  <c r="AK17" i="1" s="1"/>
  <c r="AK17" i="22" s="1"/>
  <c r="AL18" i="4"/>
  <c r="AL17" i="1" s="1"/>
  <c r="AL17" i="22" s="1"/>
  <c r="AM18" i="4"/>
  <c r="AM17" i="1" s="1"/>
  <c r="AM17" i="22" s="1"/>
  <c r="AI19" i="4"/>
  <c r="AI18" i="1" s="1"/>
  <c r="AI18" i="22" s="1"/>
  <c r="AJ19" i="4"/>
  <c r="AJ18" i="1" s="1"/>
  <c r="AJ18" i="22" s="1"/>
  <c r="AK19" i="4"/>
  <c r="AK18" i="1" s="1"/>
  <c r="AK18" i="22" s="1"/>
  <c r="AL19" i="4"/>
  <c r="AL18" i="1" s="1"/>
  <c r="AL18" i="22" s="1"/>
  <c r="AM19" i="4"/>
  <c r="AM18" i="1" s="1"/>
  <c r="AM18" i="22" s="1"/>
  <c r="AI20" i="4"/>
  <c r="AI19" i="1" s="1"/>
  <c r="AI19" i="22" s="1"/>
  <c r="AJ20" i="4"/>
  <c r="AJ19" i="1" s="1"/>
  <c r="AJ19" i="22" s="1"/>
  <c r="AK20" i="4"/>
  <c r="AK19" i="1" s="1"/>
  <c r="AK19" i="22" s="1"/>
  <c r="AL20" i="4"/>
  <c r="AL19" i="1" s="1"/>
  <c r="AL19" i="22" s="1"/>
  <c r="AM20" i="4"/>
  <c r="AM19" i="1" s="1"/>
  <c r="AM19" i="22" s="1"/>
  <c r="AI21" i="4"/>
  <c r="AI20" i="1" s="1"/>
  <c r="AI20" i="22" s="1"/>
  <c r="AJ21" i="4"/>
  <c r="AJ20" i="1" s="1"/>
  <c r="AJ20" i="22" s="1"/>
  <c r="AK21" i="4"/>
  <c r="AK20" i="1" s="1"/>
  <c r="AK20" i="22" s="1"/>
  <c r="AL21" i="4"/>
  <c r="AL20" i="1" s="1"/>
  <c r="AL20" i="22" s="1"/>
  <c r="AM21" i="4"/>
  <c r="AM20" i="1" s="1"/>
  <c r="AM20" i="22" s="1"/>
  <c r="AI22" i="4"/>
  <c r="AI21" i="1" s="1"/>
  <c r="AI21" i="22" s="1"/>
  <c r="AJ22" i="4"/>
  <c r="AJ21" i="1" s="1"/>
  <c r="AJ21" i="22" s="1"/>
  <c r="AK22" i="4"/>
  <c r="AK21" i="1" s="1"/>
  <c r="AK21" i="22" s="1"/>
  <c r="AL22" i="4"/>
  <c r="AL21" i="1" s="1"/>
  <c r="AL21" i="22" s="1"/>
  <c r="AM22" i="4"/>
  <c r="AM21" i="1" s="1"/>
  <c r="AM21" i="22" s="1"/>
  <c r="AI23" i="4"/>
  <c r="AI22" i="1" s="1"/>
  <c r="AI22" i="22" s="1"/>
  <c r="AJ23" i="4"/>
  <c r="AJ22" i="1" s="1"/>
  <c r="AJ22" i="22" s="1"/>
  <c r="AK23" i="4"/>
  <c r="AK22" i="1" s="1"/>
  <c r="AK22" i="22" s="1"/>
  <c r="AL23" i="4"/>
  <c r="AL22" i="1" s="1"/>
  <c r="AL22" i="22" s="1"/>
  <c r="AM23" i="4"/>
  <c r="AM22" i="1" s="1"/>
  <c r="AM22" i="22" s="1"/>
  <c r="AI24" i="4"/>
  <c r="AI23" i="1" s="1"/>
  <c r="AI23" i="22" s="1"/>
  <c r="AJ24" i="4"/>
  <c r="AJ23" i="1" s="1"/>
  <c r="AJ23" i="22" s="1"/>
  <c r="AK24" i="4"/>
  <c r="AK23" i="1" s="1"/>
  <c r="AK23" i="22" s="1"/>
  <c r="AL24" i="4"/>
  <c r="AL23" i="1" s="1"/>
  <c r="AL23" i="22" s="1"/>
  <c r="AM24" i="4"/>
  <c r="AM23" i="1" s="1"/>
  <c r="AM23" i="22" s="1"/>
  <c r="AI25" i="4"/>
  <c r="AI24" i="1" s="1"/>
  <c r="AI24" i="22" s="1"/>
  <c r="AJ25" i="4"/>
  <c r="AJ24" i="1" s="1"/>
  <c r="AJ24" i="22" s="1"/>
  <c r="AK25" i="4"/>
  <c r="AK24" i="1" s="1"/>
  <c r="AK24" i="22" s="1"/>
  <c r="AL25" i="4"/>
  <c r="AL24" i="1" s="1"/>
  <c r="AL24" i="22" s="1"/>
  <c r="AM25" i="4"/>
  <c r="AM24" i="1" s="1"/>
  <c r="AM24" i="22" s="1"/>
  <c r="AI26" i="4"/>
  <c r="AI25" i="1" s="1"/>
  <c r="AI25" i="22" s="1"/>
  <c r="AJ26" i="4"/>
  <c r="AJ25" i="1" s="1"/>
  <c r="AJ25" i="22" s="1"/>
  <c r="AK26" i="4"/>
  <c r="AK25" i="1" s="1"/>
  <c r="AK25" i="22" s="1"/>
  <c r="AL26" i="4"/>
  <c r="AL25" i="1" s="1"/>
  <c r="AL25" i="22" s="1"/>
  <c r="AM26" i="4"/>
  <c r="AM25" i="1" s="1"/>
  <c r="AM25" i="22" s="1"/>
  <c r="AI27" i="4"/>
  <c r="AI26" i="1" s="1"/>
  <c r="AI26" i="22" s="1"/>
  <c r="AJ27" i="4"/>
  <c r="AJ26" i="1" s="1"/>
  <c r="AJ26" i="22" s="1"/>
  <c r="AK27" i="4"/>
  <c r="AK26" i="1" s="1"/>
  <c r="AK26" i="22" s="1"/>
  <c r="AL27" i="4"/>
  <c r="AL26" i="1" s="1"/>
  <c r="AL26" i="22" s="1"/>
  <c r="AM27" i="4"/>
  <c r="AM26" i="1" s="1"/>
  <c r="AM26" i="22" s="1"/>
  <c r="AI28" i="4"/>
  <c r="AI27" i="1" s="1"/>
  <c r="AI27" i="22" s="1"/>
  <c r="AJ28" i="4"/>
  <c r="AJ27" i="1" s="1"/>
  <c r="AJ27" i="22" s="1"/>
  <c r="AK28" i="4"/>
  <c r="AK27" i="1" s="1"/>
  <c r="AK27" i="22" s="1"/>
  <c r="AL28" i="4"/>
  <c r="AL27" i="1" s="1"/>
  <c r="AL27" i="22" s="1"/>
  <c r="AM28" i="4"/>
  <c r="AM27" i="1" s="1"/>
  <c r="AM27" i="22" s="1"/>
  <c r="AI29" i="4"/>
  <c r="AI28" i="1" s="1"/>
  <c r="AI28" i="22" s="1"/>
  <c r="AJ29" i="4"/>
  <c r="AJ28" i="1" s="1"/>
  <c r="AJ28" i="22" s="1"/>
  <c r="AK29" i="4"/>
  <c r="AK28" i="1" s="1"/>
  <c r="AK28" i="22" s="1"/>
  <c r="AL29" i="4"/>
  <c r="AL28" i="1" s="1"/>
  <c r="AL28" i="22" s="1"/>
  <c r="AM29" i="4"/>
  <c r="AM28" i="1" s="1"/>
  <c r="AM28" i="22" s="1"/>
  <c r="AI30" i="4"/>
  <c r="AI29" i="1" s="1"/>
  <c r="AI29" i="22" s="1"/>
  <c r="AJ30" i="4"/>
  <c r="AJ29" i="1" s="1"/>
  <c r="AJ29" i="22" s="1"/>
  <c r="AK30" i="4"/>
  <c r="AK29" i="1" s="1"/>
  <c r="AK29" i="22" s="1"/>
  <c r="AL30" i="4"/>
  <c r="AL29" i="1" s="1"/>
  <c r="AL29" i="22" s="1"/>
  <c r="AM30" i="4"/>
  <c r="AM29" i="1" s="1"/>
  <c r="AM29" i="22" s="1"/>
  <c r="AI31" i="4"/>
  <c r="AI30" i="1" s="1"/>
  <c r="AI30" i="22" s="1"/>
  <c r="AJ31" i="4"/>
  <c r="AJ30" i="1" s="1"/>
  <c r="AJ30" i="22" s="1"/>
  <c r="AK31" i="4"/>
  <c r="AK30" i="1" s="1"/>
  <c r="AK30" i="22" s="1"/>
  <c r="AL31" i="4"/>
  <c r="AL30" i="1" s="1"/>
  <c r="AL30" i="22" s="1"/>
  <c r="AM31" i="4"/>
  <c r="AM30" i="1" s="1"/>
  <c r="AM30" i="22" s="1"/>
  <c r="AI32" i="4"/>
  <c r="AI31" i="1" s="1"/>
  <c r="AI31" i="22" s="1"/>
  <c r="AJ32" i="4"/>
  <c r="AJ31" i="1" s="1"/>
  <c r="AJ31" i="22" s="1"/>
  <c r="AK32" i="4"/>
  <c r="AK31" i="1" s="1"/>
  <c r="AK31" i="22" s="1"/>
  <c r="AL32" i="4"/>
  <c r="AL31" i="1" s="1"/>
  <c r="AL31" i="22" s="1"/>
  <c r="AM32" i="4"/>
  <c r="AM31" i="1" s="1"/>
  <c r="AM31" i="22" s="1"/>
  <c r="AI33" i="4"/>
  <c r="AI32" i="1" s="1"/>
  <c r="AI32" i="22" s="1"/>
  <c r="AJ33" i="4"/>
  <c r="AJ32" i="1" s="1"/>
  <c r="AJ32" i="22" s="1"/>
  <c r="AK33" i="4"/>
  <c r="AK32" i="1" s="1"/>
  <c r="AK32" i="22" s="1"/>
  <c r="AL33" i="4"/>
  <c r="AL32" i="1" s="1"/>
  <c r="AL32" i="22" s="1"/>
  <c r="AM33" i="4"/>
  <c r="AM32" i="1" s="1"/>
  <c r="AM32" i="22" s="1"/>
  <c r="AI34" i="4"/>
  <c r="AI33" i="1" s="1"/>
  <c r="AI33" i="22" s="1"/>
  <c r="AJ34" i="4"/>
  <c r="AJ33" i="1" s="1"/>
  <c r="AJ33" i="22" s="1"/>
  <c r="AK34" i="4"/>
  <c r="AK33" i="1" s="1"/>
  <c r="AK33" i="22" s="1"/>
  <c r="AL34" i="4"/>
  <c r="AL33" i="1" s="1"/>
  <c r="AL33" i="22" s="1"/>
  <c r="AM34" i="4"/>
  <c r="AM33" i="1" s="1"/>
  <c r="AM33" i="22" s="1"/>
  <c r="AI35" i="4"/>
  <c r="AI34" i="1" s="1"/>
  <c r="AH2" i="7" s="1"/>
  <c r="AJ35" i="4"/>
  <c r="AJ34" i="1" s="1"/>
  <c r="AI2" i="7" s="1"/>
  <c r="AK35" i="4"/>
  <c r="AK34" i="1" s="1"/>
  <c r="AJ2" i="7" s="1"/>
  <c r="AL35" i="4"/>
  <c r="AL34" i="1" s="1"/>
  <c r="AK2" i="7" s="1"/>
  <c r="AM35" i="4"/>
  <c r="AM34" i="1" s="1"/>
  <c r="AL2" i="7" s="1"/>
  <c r="AI36" i="4"/>
  <c r="AI35" i="1" s="1"/>
  <c r="AH3" i="7" s="1"/>
  <c r="AJ36" i="4"/>
  <c r="AJ35" i="1" s="1"/>
  <c r="AI3" i="7" s="1"/>
  <c r="AK36" i="4"/>
  <c r="AK35" i="1" s="1"/>
  <c r="AJ3" i="7" s="1"/>
  <c r="AL36" i="4"/>
  <c r="AL35" i="1" s="1"/>
  <c r="AK3" i="7" s="1"/>
  <c r="AM36" i="4"/>
  <c r="AM35" i="1" s="1"/>
  <c r="AL3" i="7" s="1"/>
  <c r="AI37" i="4"/>
  <c r="AI36" i="1" s="1"/>
  <c r="AH4" i="7" s="1"/>
  <c r="AJ37" i="4"/>
  <c r="AJ36" i="1" s="1"/>
  <c r="AI4" i="7" s="1"/>
  <c r="AK37" i="4"/>
  <c r="AK36" i="1" s="1"/>
  <c r="AJ4" i="7" s="1"/>
  <c r="AL37" i="4"/>
  <c r="AL36" i="1" s="1"/>
  <c r="AK4" i="7" s="1"/>
  <c r="AM37" i="4"/>
  <c r="AM36" i="1" s="1"/>
  <c r="AL4" i="7" s="1"/>
  <c r="AI38" i="4"/>
  <c r="AI37" i="1" s="1"/>
  <c r="AH5" i="7" s="1"/>
  <c r="AJ38" i="4"/>
  <c r="AJ37" i="1" s="1"/>
  <c r="AI5" i="7" s="1"/>
  <c r="AK38" i="4"/>
  <c r="AK37" i="1" s="1"/>
  <c r="AJ5" i="7" s="1"/>
  <c r="AL38" i="4"/>
  <c r="AL37" i="1" s="1"/>
  <c r="AK5" i="7" s="1"/>
  <c r="AM38" i="4"/>
  <c r="AM37" i="1" s="1"/>
  <c r="AL5" i="7" s="1"/>
  <c r="AI39" i="4"/>
  <c r="AI38" i="1" s="1"/>
  <c r="AH6" i="7" s="1"/>
  <c r="AJ39" i="4"/>
  <c r="AJ38" i="1" s="1"/>
  <c r="AI6" i="7" s="1"/>
  <c r="AK39" i="4"/>
  <c r="AK38" i="1" s="1"/>
  <c r="AJ6" i="7" s="1"/>
  <c r="AL39" i="4"/>
  <c r="AL38" i="1" s="1"/>
  <c r="AK6" i="7" s="1"/>
  <c r="AM39" i="4"/>
  <c r="AM38" i="1" s="1"/>
  <c r="AL6" i="7" s="1"/>
  <c r="AI40" i="4"/>
  <c r="AI39" i="1" s="1"/>
  <c r="AH7" i="7" s="1"/>
  <c r="AJ40" i="4"/>
  <c r="AJ39" i="1" s="1"/>
  <c r="AI7" i="7" s="1"/>
  <c r="AK40" i="4"/>
  <c r="AK39" i="1" s="1"/>
  <c r="AJ7" i="7" s="1"/>
  <c r="AL40" i="4"/>
  <c r="AL39" i="1" s="1"/>
  <c r="AK7" i="7" s="1"/>
  <c r="AM40" i="4"/>
  <c r="AM39" i="1" s="1"/>
  <c r="AL7" i="7" s="1"/>
  <c r="AI41" i="4"/>
  <c r="AI40" i="1" s="1"/>
  <c r="AH8" i="7" s="1"/>
  <c r="AJ41" i="4"/>
  <c r="AJ40" i="1" s="1"/>
  <c r="AI8" i="7" s="1"/>
  <c r="AK41" i="4"/>
  <c r="AK40" i="1" s="1"/>
  <c r="AJ8" i="7" s="1"/>
  <c r="AL41" i="4"/>
  <c r="AL40" i="1" s="1"/>
  <c r="AK8" i="7" s="1"/>
  <c r="AM41" i="4"/>
  <c r="AM40" i="1" s="1"/>
  <c r="AL8" i="7" s="1"/>
  <c r="AI42" i="4"/>
  <c r="AI41" i="1" s="1"/>
  <c r="AH9" i="7" s="1"/>
  <c r="AJ42" i="4"/>
  <c r="AJ41" i="1" s="1"/>
  <c r="AI9" i="7" s="1"/>
  <c r="AK42" i="4"/>
  <c r="AK41" i="1" s="1"/>
  <c r="AJ9" i="7" s="1"/>
  <c r="AL42" i="4"/>
  <c r="AL41" i="1" s="1"/>
  <c r="AK9" i="7" s="1"/>
  <c r="AM42" i="4"/>
  <c r="AM41" i="1" s="1"/>
  <c r="AL9" i="7" s="1"/>
  <c r="AI43" i="4"/>
  <c r="AI42" i="1" s="1"/>
  <c r="AH10" i="7" s="1"/>
  <c r="AJ43" i="4"/>
  <c r="AJ42" i="1" s="1"/>
  <c r="AI10" i="7" s="1"/>
  <c r="AK43" i="4"/>
  <c r="AK42" i="1" s="1"/>
  <c r="AJ10" i="7" s="1"/>
  <c r="AL43" i="4"/>
  <c r="AL42" i="1" s="1"/>
  <c r="AK10" i="7" s="1"/>
  <c r="AM43" i="4"/>
  <c r="AM42" i="1" s="1"/>
  <c r="AL10" i="7" s="1"/>
  <c r="AI44" i="4"/>
  <c r="AI43" i="1" s="1"/>
  <c r="AH11" i="7" s="1"/>
  <c r="AJ44" i="4"/>
  <c r="AJ43" i="1" s="1"/>
  <c r="AI11" i="7" s="1"/>
  <c r="AK44" i="4"/>
  <c r="AK43" i="1" s="1"/>
  <c r="AJ11" i="7" s="1"/>
  <c r="AL44" i="4"/>
  <c r="AL43" i="1" s="1"/>
  <c r="AK11" i="7" s="1"/>
  <c r="AM44" i="4"/>
  <c r="AM43" i="1" s="1"/>
  <c r="AL11" i="7" s="1"/>
  <c r="AI45" i="4"/>
  <c r="AI44" i="1" s="1"/>
  <c r="AH12" i="7" s="1"/>
  <c r="AJ45" i="4"/>
  <c r="AJ44" i="1" s="1"/>
  <c r="AI12" i="7" s="1"/>
  <c r="AK45" i="4"/>
  <c r="AK44" i="1" s="1"/>
  <c r="AJ12" i="7" s="1"/>
  <c r="AL45" i="4"/>
  <c r="AL44" i="1" s="1"/>
  <c r="AK12" i="7" s="1"/>
  <c r="AM45" i="4"/>
  <c r="AM44" i="1" s="1"/>
  <c r="AL12" i="7" s="1"/>
  <c r="AI46" i="4"/>
  <c r="AI45" i="1" s="1"/>
  <c r="AH13" i="7" s="1"/>
  <c r="AJ46" i="4"/>
  <c r="AJ45" i="1" s="1"/>
  <c r="AI13" i="7" s="1"/>
  <c r="AK46" i="4"/>
  <c r="AK45" i="1" s="1"/>
  <c r="AJ13" i="7" s="1"/>
  <c r="AL46" i="4"/>
  <c r="AL45" i="1" s="1"/>
  <c r="AK13" i="7" s="1"/>
  <c r="AM46" i="4"/>
  <c r="AM45" i="1" s="1"/>
  <c r="AL13" i="7" s="1"/>
  <c r="AI47" i="4"/>
  <c r="AI46" i="1" s="1"/>
  <c r="AH14" i="7" s="1"/>
  <c r="AJ47" i="4"/>
  <c r="AJ46" i="1" s="1"/>
  <c r="AI14" i="7" s="1"/>
  <c r="AK47" i="4"/>
  <c r="AK46" i="1" s="1"/>
  <c r="AJ14" i="7" s="1"/>
  <c r="AL47" i="4"/>
  <c r="AL46" i="1" s="1"/>
  <c r="AK14" i="7" s="1"/>
  <c r="AM47" i="4"/>
  <c r="AM46" i="1" s="1"/>
  <c r="AL14" i="7" s="1"/>
  <c r="AI48" i="4"/>
  <c r="AI47" i="1" s="1"/>
  <c r="AH15" i="7" s="1"/>
  <c r="AJ48" i="4"/>
  <c r="AJ47" i="1" s="1"/>
  <c r="AI15" i="7" s="1"/>
  <c r="AK48" i="4"/>
  <c r="AK47" i="1" s="1"/>
  <c r="AJ15" i="7" s="1"/>
  <c r="AL48" i="4"/>
  <c r="AL47" i="1" s="1"/>
  <c r="AK15" i="7" s="1"/>
  <c r="AM48" i="4"/>
  <c r="AM47" i="1" s="1"/>
  <c r="AL15" i="7" s="1"/>
  <c r="AI49" i="4"/>
  <c r="AI48" i="1" s="1"/>
  <c r="AH16" i="7" s="1"/>
  <c r="AJ49" i="4"/>
  <c r="AJ48" i="1" s="1"/>
  <c r="AI16" i="7" s="1"/>
  <c r="AK49" i="4"/>
  <c r="AK48" i="1" s="1"/>
  <c r="AJ16" i="7" s="1"/>
  <c r="AL49" i="4"/>
  <c r="AL48" i="1" s="1"/>
  <c r="AK16" i="7" s="1"/>
  <c r="AM49" i="4"/>
  <c r="AM48" i="1" s="1"/>
  <c r="AL16" i="7" s="1"/>
  <c r="AI50" i="4"/>
  <c r="AI49" i="1" s="1"/>
  <c r="AH17" i="7" s="1"/>
  <c r="AJ50" i="4"/>
  <c r="AJ49" i="1" s="1"/>
  <c r="AI17" i="7" s="1"/>
  <c r="AK50" i="4"/>
  <c r="AK49" i="1" s="1"/>
  <c r="AJ17" i="7" s="1"/>
  <c r="AL50" i="4"/>
  <c r="AL49" i="1" s="1"/>
  <c r="AK17" i="7" s="1"/>
  <c r="AM50" i="4"/>
  <c r="AM49" i="1" s="1"/>
  <c r="AL17" i="7" s="1"/>
  <c r="AI51" i="4"/>
  <c r="AI50" i="1" s="1"/>
  <c r="AH18" i="7" s="1"/>
  <c r="AJ51" i="4"/>
  <c r="AJ50" i="1" s="1"/>
  <c r="AI18" i="7" s="1"/>
  <c r="AK51" i="4"/>
  <c r="AK50" i="1" s="1"/>
  <c r="AJ18" i="7" s="1"/>
  <c r="AL51" i="4"/>
  <c r="AL50" i="1" s="1"/>
  <c r="AK18" i="7" s="1"/>
  <c r="AM51" i="4"/>
  <c r="AM50" i="1" s="1"/>
  <c r="AL18" i="7" s="1"/>
  <c r="AI52" i="4"/>
  <c r="AI51" i="1" s="1"/>
  <c r="AH19" i="7" s="1"/>
  <c r="AJ52" i="4"/>
  <c r="AJ51" i="1" s="1"/>
  <c r="AI19" i="7" s="1"/>
  <c r="AK52" i="4"/>
  <c r="AK51" i="1" s="1"/>
  <c r="AJ19" i="7" s="1"/>
  <c r="AL52" i="4"/>
  <c r="AL51" i="1" s="1"/>
  <c r="AK19" i="7" s="1"/>
  <c r="AM52" i="4"/>
  <c r="AM51" i="1" s="1"/>
  <c r="AL19" i="7" s="1"/>
  <c r="AI53" i="4"/>
  <c r="AI52" i="1" s="1"/>
  <c r="AH20" i="7" s="1"/>
  <c r="AJ53" i="4"/>
  <c r="AJ52" i="1" s="1"/>
  <c r="AI20" i="7" s="1"/>
  <c r="AK53" i="4"/>
  <c r="AK52" i="1" s="1"/>
  <c r="AJ20" i="7" s="1"/>
  <c r="AL53" i="4"/>
  <c r="AL52" i="1" s="1"/>
  <c r="AK20" i="7" s="1"/>
  <c r="AM53" i="4"/>
  <c r="AM52" i="1" s="1"/>
  <c r="AL20" i="7" s="1"/>
  <c r="AI54" i="4"/>
  <c r="AI53" i="1" s="1"/>
  <c r="AH21" i="7" s="1"/>
  <c r="AJ54" i="4"/>
  <c r="AJ53" i="1" s="1"/>
  <c r="AI21" i="7" s="1"/>
  <c r="AK54" i="4"/>
  <c r="AK53" i="1" s="1"/>
  <c r="AJ21" i="7" s="1"/>
  <c r="AL54" i="4"/>
  <c r="AL53" i="1" s="1"/>
  <c r="AK21" i="7" s="1"/>
  <c r="AM54" i="4"/>
  <c r="AM53" i="1" s="1"/>
  <c r="AL21" i="7" s="1"/>
  <c r="AI55" i="4"/>
  <c r="AI54" i="1" s="1"/>
  <c r="AH22" i="7" s="1"/>
  <c r="AJ55" i="4"/>
  <c r="AJ54" i="1" s="1"/>
  <c r="AI22" i="7" s="1"/>
  <c r="AK55" i="4"/>
  <c r="AK54" i="1" s="1"/>
  <c r="AJ22" i="7" s="1"/>
  <c r="AL55" i="4"/>
  <c r="AL54" i="1" s="1"/>
  <c r="AK22" i="7" s="1"/>
  <c r="AM55" i="4"/>
  <c r="AM54" i="1" s="1"/>
  <c r="AL22" i="7" s="1"/>
  <c r="AI56" i="4"/>
  <c r="AI55" i="1" s="1"/>
  <c r="AH23" i="7" s="1"/>
  <c r="AJ56" i="4"/>
  <c r="AJ55" i="1" s="1"/>
  <c r="AI23" i="7" s="1"/>
  <c r="AK56" i="4"/>
  <c r="AK55" i="1" s="1"/>
  <c r="AJ23" i="7" s="1"/>
  <c r="AL56" i="4"/>
  <c r="AL55" i="1" s="1"/>
  <c r="AK23" i="7" s="1"/>
  <c r="AM56" i="4"/>
  <c r="AM55" i="1" s="1"/>
  <c r="AL23" i="7" s="1"/>
  <c r="AI57" i="4"/>
  <c r="AI56" i="1" s="1"/>
  <c r="AH24" i="7" s="1"/>
  <c r="AJ57" i="4"/>
  <c r="AJ56" i="1" s="1"/>
  <c r="AI24" i="7" s="1"/>
  <c r="AK57" i="4"/>
  <c r="AK56" i="1" s="1"/>
  <c r="AJ24" i="7" s="1"/>
  <c r="AL57" i="4"/>
  <c r="AL56" i="1" s="1"/>
  <c r="AK24" i="7" s="1"/>
  <c r="AM57" i="4"/>
  <c r="AM56" i="1" s="1"/>
  <c r="AL24" i="7" s="1"/>
  <c r="AI58" i="4"/>
  <c r="AI57" i="1" s="1"/>
  <c r="AH2" i="8" s="1"/>
  <c r="AJ58" i="4"/>
  <c r="AJ57" i="1" s="1"/>
  <c r="AI2" i="8" s="1"/>
  <c r="AK58" i="4"/>
  <c r="AK57" i="1" s="1"/>
  <c r="AJ2" i="8" s="1"/>
  <c r="AL58" i="4"/>
  <c r="AL57" i="1" s="1"/>
  <c r="AK2" i="8" s="1"/>
  <c r="AM58" i="4"/>
  <c r="AM57" i="1" s="1"/>
  <c r="AL2" i="8" s="1"/>
  <c r="AI59" i="4"/>
  <c r="AI58" i="1" s="1"/>
  <c r="AH3" i="8" s="1"/>
  <c r="AJ59" i="4"/>
  <c r="AJ58" i="1" s="1"/>
  <c r="AI3" i="8" s="1"/>
  <c r="AK59" i="4"/>
  <c r="AK58" i="1" s="1"/>
  <c r="AJ3" i="8" s="1"/>
  <c r="AL59" i="4"/>
  <c r="AL58" i="1" s="1"/>
  <c r="AK3" i="8" s="1"/>
  <c r="AM59" i="4"/>
  <c r="AM58" i="1" s="1"/>
  <c r="AL3" i="8" s="1"/>
  <c r="AI60" i="4"/>
  <c r="AI59" i="1" s="1"/>
  <c r="AH4" i="8" s="1"/>
  <c r="AJ60" i="4"/>
  <c r="AJ59" i="1" s="1"/>
  <c r="AI4" i="8" s="1"/>
  <c r="AK60" i="4"/>
  <c r="AK59" i="1" s="1"/>
  <c r="AJ4" i="8" s="1"/>
  <c r="AL60" i="4"/>
  <c r="AL59" i="1" s="1"/>
  <c r="AK4" i="8" s="1"/>
  <c r="AM60" i="4"/>
  <c r="AM59" i="1" s="1"/>
  <c r="AL4" i="8" s="1"/>
  <c r="AI61" i="4"/>
  <c r="AI60" i="1" s="1"/>
  <c r="AH5" i="8" s="1"/>
  <c r="AJ61" i="4"/>
  <c r="AJ60" i="1" s="1"/>
  <c r="AI5" i="8" s="1"/>
  <c r="AK61" i="4"/>
  <c r="AK60" i="1" s="1"/>
  <c r="AJ5" i="8" s="1"/>
  <c r="AL61" i="4"/>
  <c r="AL60" i="1" s="1"/>
  <c r="AK5" i="8" s="1"/>
  <c r="AM61" i="4"/>
  <c r="AM60" i="1" s="1"/>
  <c r="AL5" i="8" s="1"/>
  <c r="AI62" i="4"/>
  <c r="AI61" i="1" s="1"/>
  <c r="AH6" i="8" s="1"/>
  <c r="AJ62" i="4"/>
  <c r="AJ61" i="1" s="1"/>
  <c r="AI6" i="8" s="1"/>
  <c r="AK62" i="4"/>
  <c r="AK61" i="1" s="1"/>
  <c r="AJ6" i="8" s="1"/>
  <c r="AL62" i="4"/>
  <c r="AL61" i="1" s="1"/>
  <c r="AK6" i="8" s="1"/>
  <c r="AM62" i="4"/>
  <c r="AM61" i="1" s="1"/>
  <c r="AL6" i="8" s="1"/>
  <c r="AI63" i="4"/>
  <c r="AI62" i="1" s="1"/>
  <c r="AH7" i="8" s="1"/>
  <c r="AJ63" i="4"/>
  <c r="AJ62" i="1" s="1"/>
  <c r="AI7" i="8" s="1"/>
  <c r="AK63" i="4"/>
  <c r="AK62" i="1" s="1"/>
  <c r="AJ7" i="8" s="1"/>
  <c r="AL63" i="4"/>
  <c r="AL62" i="1" s="1"/>
  <c r="AK7" i="8" s="1"/>
  <c r="AM63" i="4"/>
  <c r="AM62" i="1" s="1"/>
  <c r="AL7" i="8" s="1"/>
  <c r="AI64" i="4"/>
  <c r="AI63" i="1" s="1"/>
  <c r="AH8" i="8" s="1"/>
  <c r="AJ64" i="4"/>
  <c r="AJ63" i="1" s="1"/>
  <c r="AI8" i="8" s="1"/>
  <c r="AK64" i="4"/>
  <c r="AK63" i="1" s="1"/>
  <c r="AJ8" i="8" s="1"/>
  <c r="AL64" i="4"/>
  <c r="AL63" i="1" s="1"/>
  <c r="AK8" i="8" s="1"/>
  <c r="AM64" i="4"/>
  <c r="AM63" i="1" s="1"/>
  <c r="AL8" i="8" s="1"/>
  <c r="AI65" i="4"/>
  <c r="AI64" i="1" s="1"/>
  <c r="AH9" i="8" s="1"/>
  <c r="AJ65" i="4"/>
  <c r="AJ64" i="1" s="1"/>
  <c r="AI9" i="8" s="1"/>
  <c r="AK65" i="4"/>
  <c r="AK64" i="1" s="1"/>
  <c r="AJ9" i="8" s="1"/>
  <c r="AL65" i="4"/>
  <c r="AL64" i="1" s="1"/>
  <c r="AK9" i="8" s="1"/>
  <c r="AM65" i="4"/>
  <c r="AM64" i="1" s="1"/>
  <c r="AL9" i="8" s="1"/>
  <c r="AI66" i="4"/>
  <c r="AI65" i="1" s="1"/>
  <c r="AH10" i="8" s="1"/>
  <c r="AJ66" i="4"/>
  <c r="AJ65" i="1" s="1"/>
  <c r="AI10" i="8" s="1"/>
  <c r="AK66" i="4"/>
  <c r="AK65" i="1" s="1"/>
  <c r="AJ10" i="8" s="1"/>
  <c r="AL66" i="4"/>
  <c r="AL65" i="1" s="1"/>
  <c r="AK10" i="8" s="1"/>
  <c r="AM66" i="4"/>
  <c r="AM65" i="1" s="1"/>
  <c r="AL10" i="8" s="1"/>
  <c r="AI67" i="4"/>
  <c r="AI66" i="1" s="1"/>
  <c r="AH11" i="8" s="1"/>
  <c r="AJ67" i="4"/>
  <c r="AJ66" i="1" s="1"/>
  <c r="AI11" i="8" s="1"/>
  <c r="AK67" i="4"/>
  <c r="AK66" i="1" s="1"/>
  <c r="AJ11" i="8" s="1"/>
  <c r="AL67" i="4"/>
  <c r="AL66" i="1" s="1"/>
  <c r="AK11" i="8" s="1"/>
  <c r="AM67" i="4"/>
  <c r="AM66" i="1" s="1"/>
  <c r="AL11" i="8" s="1"/>
  <c r="AI68" i="4"/>
  <c r="AI67" i="1" s="1"/>
  <c r="AH12" i="8" s="1"/>
  <c r="AJ68" i="4"/>
  <c r="AJ67" i="1" s="1"/>
  <c r="AI12" i="8" s="1"/>
  <c r="AK68" i="4"/>
  <c r="AK67" i="1" s="1"/>
  <c r="AJ12" i="8" s="1"/>
  <c r="AL68" i="4"/>
  <c r="AL67" i="1" s="1"/>
  <c r="AK12" i="8" s="1"/>
  <c r="AM68" i="4"/>
  <c r="AM67" i="1" s="1"/>
  <c r="AL12" i="8" s="1"/>
  <c r="AI69" i="4"/>
  <c r="AI68" i="1" s="1"/>
  <c r="AH13" i="8" s="1"/>
  <c r="AJ69" i="4"/>
  <c r="AJ68" i="1" s="1"/>
  <c r="AI13" i="8" s="1"/>
  <c r="AK69" i="4"/>
  <c r="AK68" i="1" s="1"/>
  <c r="AJ13" i="8" s="1"/>
  <c r="AL69" i="4"/>
  <c r="AL68" i="1" s="1"/>
  <c r="AK13" i="8" s="1"/>
  <c r="AM69" i="4"/>
  <c r="AM68" i="1" s="1"/>
  <c r="AL13" i="8" s="1"/>
  <c r="AI70" i="4"/>
  <c r="AI69" i="1" s="1"/>
  <c r="AH14" i="8" s="1"/>
  <c r="AJ70" i="4"/>
  <c r="AJ69" i="1" s="1"/>
  <c r="AI14" i="8" s="1"/>
  <c r="AK70" i="4"/>
  <c r="AK69" i="1" s="1"/>
  <c r="AJ14" i="8" s="1"/>
  <c r="AL70" i="4"/>
  <c r="AL69" i="1" s="1"/>
  <c r="AK14" i="8" s="1"/>
  <c r="AM70" i="4"/>
  <c r="AM69" i="1" s="1"/>
  <c r="AL14" i="8" s="1"/>
  <c r="AI71" i="4"/>
  <c r="AI70" i="1" s="1"/>
  <c r="AH15" i="8" s="1"/>
  <c r="AJ71" i="4"/>
  <c r="AJ70" i="1" s="1"/>
  <c r="AI15" i="8" s="1"/>
  <c r="AK71" i="4"/>
  <c r="AK70" i="1" s="1"/>
  <c r="AJ15" i="8" s="1"/>
  <c r="AL71" i="4"/>
  <c r="AL70" i="1" s="1"/>
  <c r="AK15" i="8" s="1"/>
  <c r="AM71" i="4"/>
  <c r="AM70" i="1" s="1"/>
  <c r="AL15" i="8" s="1"/>
  <c r="AI72" i="4"/>
  <c r="AI71" i="1" s="1"/>
  <c r="AH16" i="8" s="1"/>
  <c r="AJ72" i="4"/>
  <c r="AJ71" i="1" s="1"/>
  <c r="AI16" i="8" s="1"/>
  <c r="AK72" i="4"/>
  <c r="AK71" i="1" s="1"/>
  <c r="AJ16" i="8" s="1"/>
  <c r="AL72" i="4"/>
  <c r="AL71" i="1" s="1"/>
  <c r="AK16" i="8" s="1"/>
  <c r="AM72" i="4"/>
  <c r="AM71" i="1" s="1"/>
  <c r="AL16" i="8" s="1"/>
  <c r="AI73" i="4"/>
  <c r="AI72" i="1" s="1"/>
  <c r="AH17" i="8" s="1"/>
  <c r="AJ73" i="4"/>
  <c r="AJ72" i="1" s="1"/>
  <c r="AI17" i="8" s="1"/>
  <c r="AK73" i="4"/>
  <c r="AK72" i="1" s="1"/>
  <c r="AJ17" i="8" s="1"/>
  <c r="AL73" i="4"/>
  <c r="AL72" i="1" s="1"/>
  <c r="AK17" i="8" s="1"/>
  <c r="AM73" i="4"/>
  <c r="AM72" i="1" s="1"/>
  <c r="AL17" i="8" s="1"/>
  <c r="AI74" i="4"/>
  <c r="AI73" i="1" s="1"/>
  <c r="AH18" i="8" s="1"/>
  <c r="AJ74" i="4"/>
  <c r="AJ73" i="1" s="1"/>
  <c r="AI18" i="8" s="1"/>
  <c r="AK74" i="4"/>
  <c r="AK73" i="1" s="1"/>
  <c r="AJ18" i="8" s="1"/>
  <c r="AL74" i="4"/>
  <c r="AL73" i="1" s="1"/>
  <c r="AK18" i="8" s="1"/>
  <c r="AM74" i="4"/>
  <c r="AM73" i="1" s="1"/>
  <c r="AL18" i="8" s="1"/>
  <c r="AI75" i="4"/>
  <c r="AI74" i="1" s="1"/>
  <c r="AH19" i="8" s="1"/>
  <c r="AJ75" i="4"/>
  <c r="AJ74" i="1" s="1"/>
  <c r="AI19" i="8" s="1"/>
  <c r="AK75" i="4"/>
  <c r="AK74" i="1" s="1"/>
  <c r="AJ19" i="8" s="1"/>
  <c r="AL75" i="4"/>
  <c r="AL74" i="1" s="1"/>
  <c r="AK19" i="8" s="1"/>
  <c r="AM75" i="4"/>
  <c r="AM74" i="1" s="1"/>
  <c r="AL19" i="8" s="1"/>
  <c r="AI76" i="4"/>
  <c r="AI75" i="1" s="1"/>
  <c r="AH20" i="8" s="1"/>
  <c r="AJ76" i="4"/>
  <c r="AJ75" i="1" s="1"/>
  <c r="AI20" i="8" s="1"/>
  <c r="AK76" i="4"/>
  <c r="AK75" i="1" s="1"/>
  <c r="AJ20" i="8" s="1"/>
  <c r="AL76" i="4"/>
  <c r="AL75" i="1" s="1"/>
  <c r="AK20" i="8" s="1"/>
  <c r="AM76" i="4"/>
  <c r="AM75" i="1" s="1"/>
  <c r="AL20" i="8" s="1"/>
  <c r="AI77" i="4"/>
  <c r="AI76" i="1" s="1"/>
  <c r="AH21" i="8" s="1"/>
  <c r="AJ77" i="4"/>
  <c r="AJ76" i="1" s="1"/>
  <c r="AI21" i="8" s="1"/>
  <c r="AK77" i="4"/>
  <c r="AK76" i="1" s="1"/>
  <c r="AJ21" i="8" s="1"/>
  <c r="AL77" i="4"/>
  <c r="AL76" i="1" s="1"/>
  <c r="AK21" i="8" s="1"/>
  <c r="AM77" i="4"/>
  <c r="AM76" i="1" s="1"/>
  <c r="AL21" i="8" s="1"/>
  <c r="AI78" i="4"/>
  <c r="AI77" i="1" s="1"/>
  <c r="AH22" i="8" s="1"/>
  <c r="AJ78" i="4"/>
  <c r="AJ77" i="1" s="1"/>
  <c r="AI22" i="8" s="1"/>
  <c r="AK78" i="4"/>
  <c r="AK77" i="1" s="1"/>
  <c r="AJ22" i="8" s="1"/>
  <c r="AL78" i="4"/>
  <c r="AL77" i="1" s="1"/>
  <c r="AK22" i="8" s="1"/>
  <c r="AM78" i="4"/>
  <c r="AM77" i="1" s="1"/>
  <c r="AL22" i="8" s="1"/>
  <c r="AI79" i="4"/>
  <c r="AI78" i="1" s="1"/>
  <c r="AH23" i="8" s="1"/>
  <c r="AJ79" i="4"/>
  <c r="AJ78" i="1" s="1"/>
  <c r="AI23" i="8" s="1"/>
  <c r="AK79" i="4"/>
  <c r="AK78" i="1" s="1"/>
  <c r="AJ23" i="8" s="1"/>
  <c r="AL79" i="4"/>
  <c r="AL78" i="1" s="1"/>
  <c r="AK23" i="8" s="1"/>
  <c r="AM79" i="4"/>
  <c r="AM78" i="1" s="1"/>
  <c r="AL23" i="8" s="1"/>
  <c r="AI80" i="4"/>
  <c r="AI79" i="1" s="1"/>
  <c r="AH24" i="8" s="1"/>
  <c r="AJ80" i="4"/>
  <c r="AJ79" i="1" s="1"/>
  <c r="AI24" i="8" s="1"/>
  <c r="AK80" i="4"/>
  <c r="AK79" i="1" s="1"/>
  <c r="AJ24" i="8" s="1"/>
  <c r="AL80" i="4"/>
  <c r="AL79" i="1" s="1"/>
  <c r="AK24" i="8" s="1"/>
  <c r="AM80" i="4"/>
  <c r="AM79" i="1" s="1"/>
  <c r="AL24" i="8" s="1"/>
  <c r="AI81" i="4"/>
  <c r="AI80" i="1" s="1"/>
  <c r="AH25" i="8" s="1"/>
  <c r="AJ81" i="4"/>
  <c r="AJ80" i="1" s="1"/>
  <c r="AI25" i="8" s="1"/>
  <c r="AK81" i="4"/>
  <c r="AK80" i="1" s="1"/>
  <c r="AJ25" i="8" s="1"/>
  <c r="AL81" i="4"/>
  <c r="AL80" i="1" s="1"/>
  <c r="AK25" i="8" s="1"/>
  <c r="AM81" i="4"/>
  <c r="AM80" i="1" s="1"/>
  <c r="AL25" i="8" s="1"/>
  <c r="AI82" i="4"/>
  <c r="AI81" i="1" s="1"/>
  <c r="AH26" i="8" s="1"/>
  <c r="AJ82" i="4"/>
  <c r="AJ81" i="1" s="1"/>
  <c r="AI26" i="8" s="1"/>
  <c r="AK82" i="4"/>
  <c r="AK81" i="1" s="1"/>
  <c r="AJ26" i="8" s="1"/>
  <c r="AL82" i="4"/>
  <c r="AL81" i="1" s="1"/>
  <c r="AK26" i="8" s="1"/>
  <c r="AM82" i="4"/>
  <c r="AM81" i="1" s="1"/>
  <c r="AL26" i="8" s="1"/>
  <c r="AI83" i="4"/>
  <c r="AI82" i="1" s="1"/>
  <c r="AH27" i="8" s="1"/>
  <c r="AJ83" i="4"/>
  <c r="AJ82" i="1" s="1"/>
  <c r="AI27" i="8" s="1"/>
  <c r="AK83" i="4"/>
  <c r="AK82" i="1" s="1"/>
  <c r="AJ27" i="8" s="1"/>
  <c r="AL83" i="4"/>
  <c r="AL82" i="1" s="1"/>
  <c r="AK27" i="8" s="1"/>
  <c r="AM83" i="4"/>
  <c r="AM82" i="1" s="1"/>
  <c r="AL27" i="8" s="1"/>
  <c r="AI84" i="4"/>
  <c r="AI83" i="1" s="1"/>
  <c r="AH28" i="8" s="1"/>
  <c r="AJ84" i="4"/>
  <c r="AJ83" i="1" s="1"/>
  <c r="AI28" i="8" s="1"/>
  <c r="AK84" i="4"/>
  <c r="AK83" i="1" s="1"/>
  <c r="AJ28" i="8" s="1"/>
  <c r="AL84" i="4"/>
  <c r="AL83" i="1" s="1"/>
  <c r="AK28" i="8" s="1"/>
  <c r="AM84" i="4"/>
  <c r="AM83" i="1" s="1"/>
  <c r="AL28" i="8" s="1"/>
  <c r="AI85" i="4"/>
  <c r="AI84" i="1" s="1"/>
  <c r="AH29" i="8" s="1"/>
  <c r="AJ85" i="4"/>
  <c r="AJ84" i="1" s="1"/>
  <c r="AI29" i="8" s="1"/>
  <c r="AK85" i="4"/>
  <c r="AK84" i="1" s="1"/>
  <c r="AJ29" i="8" s="1"/>
  <c r="AL85" i="4"/>
  <c r="AL84" i="1" s="1"/>
  <c r="AK29" i="8" s="1"/>
  <c r="AM85" i="4"/>
  <c r="AM84" i="1" s="1"/>
  <c r="AL29" i="8" s="1"/>
  <c r="AI86" i="4"/>
  <c r="AI85" i="1" s="1"/>
  <c r="AH30" i="8" s="1"/>
  <c r="AJ86" i="4"/>
  <c r="AJ85" i="1" s="1"/>
  <c r="AI30" i="8" s="1"/>
  <c r="AK86" i="4"/>
  <c r="AK85" i="1" s="1"/>
  <c r="AJ30" i="8" s="1"/>
  <c r="AL86" i="4"/>
  <c r="AL85" i="1" s="1"/>
  <c r="AK30" i="8" s="1"/>
  <c r="AM86" i="4"/>
  <c r="AM85" i="1" s="1"/>
  <c r="AL30" i="8" s="1"/>
  <c r="AI87" i="4"/>
  <c r="AI86" i="1" s="1"/>
  <c r="AH31" i="8" s="1"/>
  <c r="AJ87" i="4"/>
  <c r="AJ86" i="1" s="1"/>
  <c r="AI31" i="8" s="1"/>
  <c r="AK87" i="4"/>
  <c r="AK86" i="1" s="1"/>
  <c r="AJ31" i="8" s="1"/>
  <c r="AL87" i="4"/>
  <c r="AL86" i="1" s="1"/>
  <c r="AK31" i="8" s="1"/>
  <c r="AM87" i="4"/>
  <c r="AM86" i="1" s="1"/>
  <c r="AL31" i="8" s="1"/>
  <c r="AI88" i="4"/>
  <c r="AI87" i="1" s="1"/>
  <c r="AH32" i="8" s="1"/>
  <c r="AJ88" i="4"/>
  <c r="AJ87" i="1" s="1"/>
  <c r="AI32" i="8" s="1"/>
  <c r="AK88" i="4"/>
  <c r="AK87" i="1" s="1"/>
  <c r="AJ32" i="8" s="1"/>
  <c r="AL88" i="4"/>
  <c r="AL87" i="1" s="1"/>
  <c r="AK32" i="8" s="1"/>
  <c r="AM88" i="4"/>
  <c r="AM87" i="1" s="1"/>
  <c r="AL32" i="8" s="1"/>
  <c r="AI89" i="4"/>
  <c r="AI88" i="1" s="1"/>
  <c r="AH33" i="8" s="1"/>
  <c r="AJ89" i="4"/>
  <c r="AJ88" i="1" s="1"/>
  <c r="AI33" i="8" s="1"/>
  <c r="AK89" i="4"/>
  <c r="AK88" i="1" s="1"/>
  <c r="AJ33" i="8" s="1"/>
  <c r="AL89" i="4"/>
  <c r="AL88" i="1" s="1"/>
  <c r="AK33" i="8" s="1"/>
  <c r="AM89" i="4"/>
  <c r="AM88" i="1" s="1"/>
  <c r="AL33" i="8" s="1"/>
  <c r="AI90" i="4"/>
  <c r="AI89" i="1" s="1"/>
  <c r="AH34" i="8" s="1"/>
  <c r="AJ90" i="4"/>
  <c r="AJ89" i="1" s="1"/>
  <c r="AI34" i="8" s="1"/>
  <c r="AK90" i="4"/>
  <c r="AK89" i="1" s="1"/>
  <c r="AJ34" i="8" s="1"/>
  <c r="AL90" i="4"/>
  <c r="AL89" i="1" s="1"/>
  <c r="AK34" i="8" s="1"/>
  <c r="AM90" i="4"/>
  <c r="AM89" i="1" s="1"/>
  <c r="AL34" i="8" s="1"/>
  <c r="AI91" i="4"/>
  <c r="AI90" i="1" s="1"/>
  <c r="AH35" i="8" s="1"/>
  <c r="AJ91" i="4"/>
  <c r="AJ90" i="1" s="1"/>
  <c r="AI35" i="8" s="1"/>
  <c r="AK91" i="4"/>
  <c r="AK90" i="1" s="1"/>
  <c r="AJ35" i="8" s="1"/>
  <c r="AL91" i="4"/>
  <c r="AL90" i="1" s="1"/>
  <c r="AK35" i="8" s="1"/>
  <c r="AM91" i="4"/>
  <c r="AM90" i="1" s="1"/>
  <c r="AL35" i="8" s="1"/>
  <c r="AI92" i="4"/>
  <c r="AI91" i="1" s="1"/>
  <c r="AH36" i="8" s="1"/>
  <c r="AJ92" i="4"/>
  <c r="AJ91" i="1" s="1"/>
  <c r="AI36" i="8" s="1"/>
  <c r="AK92" i="4"/>
  <c r="AK91" i="1" s="1"/>
  <c r="AJ36" i="8" s="1"/>
  <c r="AL92" i="4"/>
  <c r="AL91" i="1" s="1"/>
  <c r="AK36" i="8" s="1"/>
  <c r="AM92" i="4"/>
  <c r="AM91" i="1" s="1"/>
  <c r="AL36" i="8" s="1"/>
  <c r="AI93" i="4"/>
  <c r="AI92" i="1" s="1"/>
  <c r="AH37" i="8" s="1"/>
  <c r="AJ93" i="4"/>
  <c r="AJ92" i="1" s="1"/>
  <c r="AI37" i="8" s="1"/>
  <c r="AK93" i="4"/>
  <c r="AK92" i="1" s="1"/>
  <c r="AJ37" i="8" s="1"/>
  <c r="AL93" i="4"/>
  <c r="AL92" i="1" s="1"/>
  <c r="AK37" i="8" s="1"/>
  <c r="AM93" i="4"/>
  <c r="AM92" i="1" s="1"/>
  <c r="AL37" i="8" s="1"/>
  <c r="AI94" i="4"/>
  <c r="AI93" i="1" s="1"/>
  <c r="AH38" i="8" s="1"/>
  <c r="AJ94" i="4"/>
  <c r="AJ93" i="1" s="1"/>
  <c r="AI38" i="8" s="1"/>
  <c r="AK94" i="4"/>
  <c r="AK93" i="1" s="1"/>
  <c r="AJ38" i="8" s="1"/>
  <c r="AL94" i="4"/>
  <c r="AL93" i="1" s="1"/>
  <c r="AK38" i="8" s="1"/>
  <c r="AM94" i="4"/>
  <c r="AM93" i="1" s="1"/>
  <c r="AL38" i="8" s="1"/>
  <c r="AI95" i="4"/>
  <c r="AI94" i="1" s="1"/>
  <c r="AH39" i="8" s="1"/>
  <c r="AJ95" i="4"/>
  <c r="AJ94" i="1" s="1"/>
  <c r="AI39" i="8" s="1"/>
  <c r="AK95" i="4"/>
  <c r="AK94" i="1" s="1"/>
  <c r="AJ39" i="8" s="1"/>
  <c r="AL95" i="4"/>
  <c r="AL94" i="1" s="1"/>
  <c r="AK39" i="8" s="1"/>
  <c r="AM95" i="4"/>
  <c r="AM94" i="1" s="1"/>
  <c r="AL39" i="8" s="1"/>
  <c r="AI96" i="4"/>
  <c r="AI95" i="1" s="1"/>
  <c r="AH40" i="8" s="1"/>
  <c r="AJ96" i="4"/>
  <c r="AJ95" i="1" s="1"/>
  <c r="AI40" i="8" s="1"/>
  <c r="AK96" i="4"/>
  <c r="AK95" i="1" s="1"/>
  <c r="AJ40" i="8" s="1"/>
  <c r="AL96" i="4"/>
  <c r="AL95" i="1" s="1"/>
  <c r="AK40" i="8" s="1"/>
  <c r="AM96" i="4"/>
  <c r="AM95" i="1" s="1"/>
  <c r="AL40" i="8" s="1"/>
  <c r="AI97" i="4"/>
  <c r="AI96" i="1" s="1"/>
  <c r="AH41" i="8" s="1"/>
  <c r="AJ97" i="4"/>
  <c r="AJ96" i="1" s="1"/>
  <c r="AI41" i="8" s="1"/>
  <c r="AK97" i="4"/>
  <c r="AK96" i="1" s="1"/>
  <c r="AJ41" i="8" s="1"/>
  <c r="AL97" i="4"/>
  <c r="AL96" i="1" s="1"/>
  <c r="AK41" i="8" s="1"/>
  <c r="AM97" i="4"/>
  <c r="AM96" i="1" s="1"/>
  <c r="AL41" i="8" s="1"/>
  <c r="AI98" i="4"/>
  <c r="AI97" i="1" s="1"/>
  <c r="AH42" i="8" s="1"/>
  <c r="AJ98" i="4"/>
  <c r="AJ97" i="1" s="1"/>
  <c r="AI42" i="8" s="1"/>
  <c r="AK98" i="4"/>
  <c r="AK97" i="1" s="1"/>
  <c r="AJ42" i="8" s="1"/>
  <c r="AL98" i="4"/>
  <c r="AL97" i="1" s="1"/>
  <c r="AK42" i="8" s="1"/>
  <c r="AM98" i="4"/>
  <c r="AM97" i="1" s="1"/>
  <c r="AL42" i="8" s="1"/>
  <c r="AI99" i="4"/>
  <c r="AI98" i="1" s="1"/>
  <c r="AH43" i="8" s="1"/>
  <c r="AJ99" i="4"/>
  <c r="AJ98" i="1" s="1"/>
  <c r="AI43" i="8" s="1"/>
  <c r="AK99" i="4"/>
  <c r="AK98" i="1" s="1"/>
  <c r="AJ43" i="8" s="1"/>
  <c r="AL99" i="4"/>
  <c r="AL98" i="1" s="1"/>
  <c r="AK43" i="8" s="1"/>
  <c r="AM99" i="4"/>
  <c r="AM98" i="1" s="1"/>
  <c r="AL43" i="8" s="1"/>
  <c r="AI100" i="4"/>
  <c r="AI99" i="1" s="1"/>
  <c r="AH44" i="8" s="1"/>
  <c r="AJ100" i="4"/>
  <c r="AJ99" i="1" s="1"/>
  <c r="AI44" i="8" s="1"/>
  <c r="AK100" i="4"/>
  <c r="AK99" i="1" s="1"/>
  <c r="AJ44" i="8" s="1"/>
  <c r="AL100" i="4"/>
  <c r="AL99" i="1" s="1"/>
  <c r="AK44" i="8" s="1"/>
  <c r="AM100" i="4"/>
  <c r="AM99" i="1" s="1"/>
  <c r="AL44" i="8" s="1"/>
  <c r="AI101" i="4"/>
  <c r="AI100" i="1" s="1"/>
  <c r="AH45" i="8" s="1"/>
  <c r="AJ101" i="4"/>
  <c r="AJ100" i="1" s="1"/>
  <c r="AI45" i="8" s="1"/>
  <c r="AK101" i="4"/>
  <c r="AK100" i="1" s="1"/>
  <c r="AJ45" i="8" s="1"/>
  <c r="AL101" i="4"/>
  <c r="AL100" i="1" s="1"/>
  <c r="AK45" i="8" s="1"/>
  <c r="AM101" i="4"/>
  <c r="AM100" i="1" s="1"/>
  <c r="AL45" i="8" s="1"/>
  <c r="AI102" i="4"/>
  <c r="AI101" i="1" s="1"/>
  <c r="AH46" i="8" s="1"/>
  <c r="AJ102" i="4"/>
  <c r="AJ101" i="1" s="1"/>
  <c r="AI46" i="8" s="1"/>
  <c r="AK102" i="4"/>
  <c r="AK101" i="1" s="1"/>
  <c r="AJ46" i="8" s="1"/>
  <c r="AL102" i="4"/>
  <c r="AL101" i="1" s="1"/>
  <c r="AK46" i="8" s="1"/>
  <c r="AM102" i="4"/>
  <c r="AM101" i="1" s="1"/>
  <c r="AL46" i="8" s="1"/>
  <c r="AI103" i="4"/>
  <c r="AI102" i="1" s="1"/>
  <c r="AH47" i="8" s="1"/>
  <c r="AJ103" i="4"/>
  <c r="AJ102" i="1" s="1"/>
  <c r="AI47" i="8" s="1"/>
  <c r="AK103" i="4"/>
  <c r="AK102" i="1" s="1"/>
  <c r="AJ47" i="8" s="1"/>
  <c r="AL103" i="4"/>
  <c r="AL102" i="1" s="1"/>
  <c r="AK47" i="8" s="1"/>
  <c r="AM103" i="4"/>
  <c r="AM102" i="1" s="1"/>
  <c r="AL47" i="8" s="1"/>
  <c r="AI104" i="4"/>
  <c r="AI103" i="1" s="1"/>
  <c r="AH48" i="8" s="1"/>
  <c r="AJ104" i="4"/>
  <c r="AJ103" i="1" s="1"/>
  <c r="AI48" i="8" s="1"/>
  <c r="AK104" i="4"/>
  <c r="AK103" i="1" s="1"/>
  <c r="AJ48" i="8" s="1"/>
  <c r="AL104" i="4"/>
  <c r="AL103" i="1" s="1"/>
  <c r="AK48" i="8" s="1"/>
  <c r="AM104" i="4"/>
  <c r="AM103" i="1" s="1"/>
  <c r="AL48" i="8" s="1"/>
  <c r="AI105" i="4"/>
  <c r="AI104" i="1" s="1"/>
  <c r="AH49" i="8" s="1"/>
  <c r="AJ105" i="4"/>
  <c r="AJ104" i="1" s="1"/>
  <c r="AI49" i="8" s="1"/>
  <c r="AK105" i="4"/>
  <c r="AK104" i="1" s="1"/>
  <c r="AJ49" i="8" s="1"/>
  <c r="AL105" i="4"/>
  <c r="AL104" i="1" s="1"/>
  <c r="AK49" i="8" s="1"/>
  <c r="AM105" i="4"/>
  <c r="AM104" i="1" s="1"/>
  <c r="AL49" i="8" s="1"/>
  <c r="AI106" i="4"/>
  <c r="AI105" i="1" s="1"/>
  <c r="AH50" i="8" s="1"/>
  <c r="AJ106" i="4"/>
  <c r="AJ105" i="1" s="1"/>
  <c r="AI50" i="8" s="1"/>
  <c r="AK106" i="4"/>
  <c r="AK105" i="1" s="1"/>
  <c r="AJ50" i="8" s="1"/>
  <c r="AL106" i="4"/>
  <c r="AL105" i="1" s="1"/>
  <c r="AK50" i="8" s="1"/>
  <c r="AM106" i="4"/>
  <c r="AM105" i="1" s="1"/>
  <c r="AL50" i="8" s="1"/>
  <c r="AI107" i="4"/>
  <c r="AI106" i="1" s="1"/>
  <c r="AH51" i="8" s="1"/>
  <c r="AJ107" i="4"/>
  <c r="AJ106" i="1" s="1"/>
  <c r="AI51" i="8" s="1"/>
  <c r="AK107" i="4"/>
  <c r="AK106" i="1" s="1"/>
  <c r="AJ51" i="8" s="1"/>
  <c r="AL107" i="4"/>
  <c r="AL106" i="1" s="1"/>
  <c r="AK51" i="8" s="1"/>
  <c r="AM107" i="4"/>
  <c r="AM106" i="1" s="1"/>
  <c r="AL51" i="8" s="1"/>
  <c r="AI108" i="4"/>
  <c r="AI107" i="1" s="1"/>
  <c r="AH52" i="8" s="1"/>
  <c r="AJ108" i="4"/>
  <c r="AJ107" i="1" s="1"/>
  <c r="AI52" i="8" s="1"/>
  <c r="AK108" i="4"/>
  <c r="AK107" i="1" s="1"/>
  <c r="AJ52" i="8" s="1"/>
  <c r="AL108" i="4"/>
  <c r="AL107" i="1" s="1"/>
  <c r="AK52" i="8" s="1"/>
  <c r="AM108" i="4"/>
  <c r="AM107" i="1" s="1"/>
  <c r="AL52" i="8" s="1"/>
  <c r="AI109" i="4"/>
  <c r="AI108" i="1" s="1"/>
  <c r="AH53" i="8" s="1"/>
  <c r="AJ109" i="4"/>
  <c r="AJ108" i="1" s="1"/>
  <c r="AI53" i="8" s="1"/>
  <c r="AK109" i="4"/>
  <c r="AK108" i="1" s="1"/>
  <c r="AJ53" i="8" s="1"/>
  <c r="AL109" i="4"/>
  <c r="AL108" i="1" s="1"/>
  <c r="AK53" i="8" s="1"/>
  <c r="AM109" i="4"/>
  <c r="AM108" i="1" s="1"/>
  <c r="AL53" i="8" s="1"/>
  <c r="AI110" i="4"/>
  <c r="AI109" i="1" s="1"/>
  <c r="AH54" i="8" s="1"/>
  <c r="AJ110" i="4"/>
  <c r="AJ109" i="1" s="1"/>
  <c r="AI54" i="8" s="1"/>
  <c r="AK110" i="4"/>
  <c r="AK109" i="1" s="1"/>
  <c r="AJ54" i="8" s="1"/>
  <c r="AL110" i="4"/>
  <c r="AL109" i="1" s="1"/>
  <c r="AK54" i="8" s="1"/>
  <c r="AM110" i="4"/>
  <c r="AM109" i="1" s="1"/>
  <c r="AL54" i="8" s="1"/>
  <c r="AI111" i="4"/>
  <c r="AI110" i="1" s="1"/>
  <c r="AH55" i="8" s="1"/>
  <c r="AJ111" i="4"/>
  <c r="AJ110" i="1" s="1"/>
  <c r="AI55" i="8" s="1"/>
  <c r="AK111" i="4"/>
  <c r="AK110" i="1" s="1"/>
  <c r="AJ55" i="8" s="1"/>
  <c r="AL111" i="4"/>
  <c r="AL110" i="1" s="1"/>
  <c r="AK55" i="8" s="1"/>
  <c r="AM111" i="4"/>
  <c r="AM110" i="1" s="1"/>
  <c r="AL55" i="8" s="1"/>
  <c r="AI112" i="4"/>
  <c r="AI111" i="1" s="1"/>
  <c r="AH56" i="8" s="1"/>
  <c r="AJ112" i="4"/>
  <c r="AJ111" i="1" s="1"/>
  <c r="AI56" i="8" s="1"/>
  <c r="AK112" i="4"/>
  <c r="AK111" i="1" s="1"/>
  <c r="AJ56" i="8" s="1"/>
  <c r="AL112" i="4"/>
  <c r="AL111" i="1" s="1"/>
  <c r="AK56" i="8" s="1"/>
  <c r="AM112" i="4"/>
  <c r="AM111" i="1" s="1"/>
  <c r="AL56" i="8" s="1"/>
  <c r="AI113" i="4"/>
  <c r="AI112" i="1" s="1"/>
  <c r="AH57" i="8" s="1"/>
  <c r="AJ113" i="4"/>
  <c r="AJ112" i="1" s="1"/>
  <c r="AI57" i="8" s="1"/>
  <c r="AK113" i="4"/>
  <c r="AK112" i="1" s="1"/>
  <c r="AJ57" i="8" s="1"/>
  <c r="AL113" i="4"/>
  <c r="AL112" i="1" s="1"/>
  <c r="AK57" i="8" s="1"/>
  <c r="AM113" i="4"/>
  <c r="AM112" i="1" s="1"/>
  <c r="AL57" i="8" s="1"/>
  <c r="AI114" i="4"/>
  <c r="AI113" i="1" s="1"/>
  <c r="AH58" i="8" s="1"/>
  <c r="AJ114" i="4"/>
  <c r="AJ113" i="1" s="1"/>
  <c r="AI58" i="8" s="1"/>
  <c r="AK114" i="4"/>
  <c r="AK113" i="1" s="1"/>
  <c r="AJ58" i="8" s="1"/>
  <c r="AL114" i="4"/>
  <c r="AL113" i="1" s="1"/>
  <c r="AK58" i="8" s="1"/>
  <c r="AM114" i="4"/>
  <c r="AM113" i="1" s="1"/>
  <c r="AL58" i="8" s="1"/>
  <c r="AI115" i="4"/>
  <c r="AI114" i="1" s="1"/>
  <c r="AH59" i="8" s="1"/>
  <c r="AJ115" i="4"/>
  <c r="AJ114" i="1" s="1"/>
  <c r="AI59" i="8" s="1"/>
  <c r="AK115" i="4"/>
  <c r="AK114" i="1" s="1"/>
  <c r="AJ59" i="8" s="1"/>
  <c r="AL115" i="4"/>
  <c r="AL114" i="1" s="1"/>
  <c r="AK59" i="8" s="1"/>
  <c r="AM115" i="4"/>
  <c r="AM114" i="1" s="1"/>
  <c r="AL59" i="8" s="1"/>
  <c r="AI116" i="4"/>
  <c r="AI115" i="1" s="1"/>
  <c r="AH60" i="8" s="1"/>
  <c r="AJ116" i="4"/>
  <c r="AJ115" i="1" s="1"/>
  <c r="AI60" i="8" s="1"/>
  <c r="AK116" i="4"/>
  <c r="AK115" i="1" s="1"/>
  <c r="AJ60" i="8" s="1"/>
  <c r="AL116" i="4"/>
  <c r="AL115" i="1" s="1"/>
  <c r="AK60" i="8" s="1"/>
  <c r="AM116" i="4"/>
  <c r="AM115" i="1" s="1"/>
  <c r="AL60" i="8" s="1"/>
  <c r="AI117" i="4"/>
  <c r="AI116" i="1" s="1"/>
  <c r="AH61" i="8" s="1"/>
  <c r="AJ117" i="4"/>
  <c r="AJ116" i="1" s="1"/>
  <c r="AI61" i="8" s="1"/>
  <c r="AK117" i="4"/>
  <c r="AK116" i="1" s="1"/>
  <c r="AJ61" i="8" s="1"/>
  <c r="AL117" i="4"/>
  <c r="AL116" i="1" s="1"/>
  <c r="AK61" i="8" s="1"/>
  <c r="AM117" i="4"/>
  <c r="AM116" i="1" s="1"/>
  <c r="AL61" i="8" s="1"/>
  <c r="AI118" i="4"/>
  <c r="AI117" i="1" s="1"/>
  <c r="AH62" i="8" s="1"/>
  <c r="AJ118" i="4"/>
  <c r="AJ117" i="1" s="1"/>
  <c r="AI62" i="8" s="1"/>
  <c r="AK118" i="4"/>
  <c r="AK117" i="1" s="1"/>
  <c r="AJ62" i="8" s="1"/>
  <c r="AL118" i="4"/>
  <c r="AL117" i="1" s="1"/>
  <c r="AK62" i="8" s="1"/>
  <c r="AM118" i="4"/>
  <c r="AM117" i="1" s="1"/>
  <c r="AL62" i="8" s="1"/>
  <c r="AI119" i="4"/>
  <c r="AI118" i="1" s="1"/>
  <c r="AH63" i="8" s="1"/>
  <c r="AJ119" i="4"/>
  <c r="AJ118" i="1" s="1"/>
  <c r="AI63" i="8" s="1"/>
  <c r="AK119" i="4"/>
  <c r="AK118" i="1" s="1"/>
  <c r="AJ63" i="8" s="1"/>
  <c r="AL119" i="4"/>
  <c r="AL118" i="1" s="1"/>
  <c r="AK63" i="8" s="1"/>
  <c r="AM119" i="4"/>
  <c r="AM118" i="1" s="1"/>
  <c r="AL63" i="8" s="1"/>
  <c r="AI120" i="4"/>
  <c r="AI119" i="1" s="1"/>
  <c r="AH64" i="8" s="1"/>
  <c r="AJ120" i="4"/>
  <c r="AJ119" i="1" s="1"/>
  <c r="AI64" i="8" s="1"/>
  <c r="AK120" i="4"/>
  <c r="AK119" i="1" s="1"/>
  <c r="AJ64" i="8" s="1"/>
  <c r="AL120" i="4"/>
  <c r="AL119" i="1" s="1"/>
  <c r="AK64" i="8" s="1"/>
  <c r="AM120" i="4"/>
  <c r="AM119" i="1" s="1"/>
  <c r="AL64" i="8" s="1"/>
  <c r="AI121" i="4"/>
  <c r="AI120" i="1" s="1"/>
  <c r="AH65" i="8" s="1"/>
  <c r="AJ121" i="4"/>
  <c r="AJ120" i="1" s="1"/>
  <c r="AI65" i="8" s="1"/>
  <c r="AK121" i="4"/>
  <c r="AK120" i="1" s="1"/>
  <c r="AJ65" i="8" s="1"/>
  <c r="AL121" i="4"/>
  <c r="AL120" i="1" s="1"/>
  <c r="AK65" i="8" s="1"/>
  <c r="AM121" i="4"/>
  <c r="AM120" i="1" s="1"/>
  <c r="AL65" i="8" s="1"/>
  <c r="AI122" i="4"/>
  <c r="AI121" i="1" s="1"/>
  <c r="AH66" i="8" s="1"/>
  <c r="AJ122" i="4"/>
  <c r="AJ121" i="1" s="1"/>
  <c r="AI66" i="8" s="1"/>
  <c r="AK122" i="4"/>
  <c r="AK121" i="1" s="1"/>
  <c r="AJ66" i="8" s="1"/>
  <c r="AL122" i="4"/>
  <c r="AL121" i="1" s="1"/>
  <c r="AK66" i="8" s="1"/>
  <c r="AM122" i="4"/>
  <c r="AM121" i="1" s="1"/>
  <c r="AL66" i="8" s="1"/>
  <c r="AI123" i="4"/>
  <c r="AI122" i="1" s="1"/>
  <c r="AH67" i="8" s="1"/>
  <c r="AJ123" i="4"/>
  <c r="AJ122" i="1" s="1"/>
  <c r="AI67" i="8" s="1"/>
  <c r="AK123" i="4"/>
  <c r="AK122" i="1" s="1"/>
  <c r="AJ67" i="8" s="1"/>
  <c r="AL123" i="4"/>
  <c r="AL122" i="1" s="1"/>
  <c r="AK67" i="8" s="1"/>
  <c r="AM123" i="4"/>
  <c r="AM122" i="1" s="1"/>
  <c r="AL67" i="8" s="1"/>
  <c r="AI124" i="4"/>
  <c r="AI123" i="1" s="1"/>
  <c r="AH68" i="8" s="1"/>
  <c r="AJ124" i="4"/>
  <c r="AJ123" i="1" s="1"/>
  <c r="AI68" i="8" s="1"/>
  <c r="AK124" i="4"/>
  <c r="AK123" i="1" s="1"/>
  <c r="AJ68" i="8" s="1"/>
  <c r="AL124" i="4"/>
  <c r="AL123" i="1" s="1"/>
  <c r="AK68" i="8" s="1"/>
  <c r="AM124" i="4"/>
  <c r="AM123" i="1" s="1"/>
  <c r="AL68" i="8" s="1"/>
  <c r="AI125" i="4"/>
  <c r="AI124" i="1" s="1"/>
  <c r="AH69" i="8" s="1"/>
  <c r="AJ125" i="4"/>
  <c r="AJ124" i="1" s="1"/>
  <c r="AI69" i="8" s="1"/>
  <c r="AK125" i="4"/>
  <c r="AK124" i="1" s="1"/>
  <c r="AJ69" i="8" s="1"/>
  <c r="AL125" i="4"/>
  <c r="AL124" i="1" s="1"/>
  <c r="AK69" i="8" s="1"/>
  <c r="AM125" i="4"/>
  <c r="AM124" i="1" s="1"/>
  <c r="AL69" i="8" s="1"/>
  <c r="AI126" i="4"/>
  <c r="AI125" i="1" s="1"/>
  <c r="AH70" i="8" s="1"/>
  <c r="AJ126" i="4"/>
  <c r="AJ125" i="1" s="1"/>
  <c r="AI70" i="8" s="1"/>
  <c r="AK126" i="4"/>
  <c r="AK125" i="1" s="1"/>
  <c r="AJ70" i="8" s="1"/>
  <c r="AL126" i="4"/>
  <c r="AL125" i="1" s="1"/>
  <c r="AK70" i="8" s="1"/>
  <c r="AM126" i="4"/>
  <c r="AM125" i="1" s="1"/>
  <c r="AL70" i="8" s="1"/>
  <c r="AI127" i="4"/>
  <c r="AI126" i="1" s="1"/>
  <c r="AH71" i="8" s="1"/>
  <c r="AJ127" i="4"/>
  <c r="AJ126" i="1" s="1"/>
  <c r="AI71" i="8" s="1"/>
  <c r="AK127" i="4"/>
  <c r="AK126" i="1" s="1"/>
  <c r="AJ71" i="8" s="1"/>
  <c r="AL127" i="4"/>
  <c r="AL126" i="1" s="1"/>
  <c r="AK71" i="8" s="1"/>
  <c r="AM127" i="4"/>
  <c r="AM126" i="1" s="1"/>
  <c r="AL71" i="8" s="1"/>
  <c r="AI128" i="4"/>
  <c r="AI127" i="1" s="1"/>
  <c r="AH72" i="8" s="1"/>
  <c r="AJ128" i="4"/>
  <c r="AJ127" i="1" s="1"/>
  <c r="AI72" i="8" s="1"/>
  <c r="AK128" i="4"/>
  <c r="AK127" i="1" s="1"/>
  <c r="AJ72" i="8" s="1"/>
  <c r="AL128" i="4"/>
  <c r="AL127" i="1" s="1"/>
  <c r="AK72" i="8" s="1"/>
  <c r="AM128" i="4"/>
  <c r="AM127" i="1" s="1"/>
  <c r="AL72" i="8" s="1"/>
  <c r="AI129" i="4"/>
  <c r="AI128" i="1" s="1"/>
  <c r="AH73" i="8" s="1"/>
  <c r="AJ129" i="4"/>
  <c r="AJ128" i="1" s="1"/>
  <c r="AI73" i="8" s="1"/>
  <c r="AK129" i="4"/>
  <c r="AK128" i="1" s="1"/>
  <c r="AJ73" i="8" s="1"/>
  <c r="AL129" i="4"/>
  <c r="AL128" i="1" s="1"/>
  <c r="AK73" i="8" s="1"/>
  <c r="AM129" i="4"/>
  <c r="AM128" i="1" s="1"/>
  <c r="AL73" i="8" s="1"/>
  <c r="AI130" i="4"/>
  <c r="AI129" i="1" s="1"/>
  <c r="AI2" i="6" s="1"/>
  <c r="AJ130" i="4"/>
  <c r="AJ129" i="1" s="1"/>
  <c r="AJ2" i="6" s="1"/>
  <c r="AK130" i="4"/>
  <c r="AK129" i="1" s="1"/>
  <c r="AK2" i="6" s="1"/>
  <c r="AL130" i="4"/>
  <c r="AL129" i="1" s="1"/>
  <c r="AL2" i="6" s="1"/>
  <c r="AM130" i="4"/>
  <c r="AM129" i="1" s="1"/>
  <c r="AM2" i="6" s="1"/>
  <c r="AI131" i="4"/>
  <c r="AI130" i="1" s="1"/>
  <c r="AI3" i="6" s="1"/>
  <c r="AJ131" i="4"/>
  <c r="AJ130" i="1" s="1"/>
  <c r="AJ3" i="6" s="1"/>
  <c r="AK131" i="4"/>
  <c r="AK130" i="1" s="1"/>
  <c r="AK3" i="6" s="1"/>
  <c r="AL131" i="4"/>
  <c r="AL130" i="1" s="1"/>
  <c r="AL3" i="6" s="1"/>
  <c r="AM131" i="4"/>
  <c r="AM130" i="1" s="1"/>
  <c r="AM3" i="6" s="1"/>
  <c r="AI132" i="4"/>
  <c r="AI131" i="1" s="1"/>
  <c r="AI4" i="6" s="1"/>
  <c r="AJ132" i="4"/>
  <c r="AJ131" i="1" s="1"/>
  <c r="AJ4" i="6" s="1"/>
  <c r="AK132" i="4"/>
  <c r="AK131" i="1" s="1"/>
  <c r="AK4" i="6" s="1"/>
  <c r="AL132" i="4"/>
  <c r="AL131" i="1" s="1"/>
  <c r="AL4" i="6" s="1"/>
  <c r="AM132" i="4"/>
  <c r="AM131" i="1" s="1"/>
  <c r="AM4" i="6" s="1"/>
  <c r="AI133" i="4"/>
  <c r="AI132" i="1" s="1"/>
  <c r="AI5" i="6" s="1"/>
  <c r="AJ133" i="4"/>
  <c r="AJ132" i="1" s="1"/>
  <c r="AJ5" i="6" s="1"/>
  <c r="AK133" i="4"/>
  <c r="AK132" i="1" s="1"/>
  <c r="AK5" i="6" s="1"/>
  <c r="AL133" i="4"/>
  <c r="AL132" i="1" s="1"/>
  <c r="AL5" i="6" s="1"/>
  <c r="AM133" i="4"/>
  <c r="AM132" i="1" s="1"/>
  <c r="AM5" i="6" s="1"/>
  <c r="AI134" i="4"/>
  <c r="AI133" i="1" s="1"/>
  <c r="AI6" i="6" s="1"/>
  <c r="AJ134" i="4"/>
  <c r="AJ133" i="1" s="1"/>
  <c r="AJ6" i="6" s="1"/>
  <c r="AK134" i="4"/>
  <c r="AK133" i="1" s="1"/>
  <c r="AK6" i="6" s="1"/>
  <c r="AL134" i="4"/>
  <c r="AL133" i="1" s="1"/>
  <c r="AL6" i="6" s="1"/>
  <c r="AM134" i="4"/>
  <c r="AM133" i="1" s="1"/>
  <c r="AM6" i="6" s="1"/>
  <c r="AI135" i="4"/>
  <c r="AI134" i="1" s="1"/>
  <c r="AI7" i="6" s="1"/>
  <c r="AJ135" i="4"/>
  <c r="AJ134" i="1" s="1"/>
  <c r="AJ7" i="6" s="1"/>
  <c r="AK135" i="4"/>
  <c r="AK134" i="1" s="1"/>
  <c r="AK7" i="6" s="1"/>
  <c r="AL135" i="4"/>
  <c r="AL134" i="1" s="1"/>
  <c r="AL7" i="6" s="1"/>
  <c r="AM135" i="4"/>
  <c r="AM134" i="1" s="1"/>
  <c r="AM7" i="6" s="1"/>
  <c r="AI136" i="4"/>
  <c r="AI135" i="1" s="1"/>
  <c r="AI8" i="6" s="1"/>
  <c r="AJ136" i="4"/>
  <c r="AJ135" i="1" s="1"/>
  <c r="AJ8" i="6" s="1"/>
  <c r="AK136" i="4"/>
  <c r="AK135" i="1" s="1"/>
  <c r="AK8" i="6" s="1"/>
  <c r="AL136" i="4"/>
  <c r="AL135" i="1" s="1"/>
  <c r="AL8" i="6" s="1"/>
  <c r="AM136" i="4"/>
  <c r="AM135" i="1" s="1"/>
  <c r="AM8" i="6" s="1"/>
  <c r="AI137" i="4"/>
  <c r="AI136" i="1" s="1"/>
  <c r="AI9" i="6" s="1"/>
  <c r="AJ137" i="4"/>
  <c r="AJ136" i="1" s="1"/>
  <c r="AJ9" i="6" s="1"/>
  <c r="AK137" i="4"/>
  <c r="AK136" i="1" s="1"/>
  <c r="AK9" i="6" s="1"/>
  <c r="AL137" i="4"/>
  <c r="AL136" i="1" s="1"/>
  <c r="AL9" i="6" s="1"/>
  <c r="AM137" i="4"/>
  <c r="AM136" i="1" s="1"/>
  <c r="AM9" i="6" s="1"/>
  <c r="AI138" i="4"/>
  <c r="AI137" i="1" s="1"/>
  <c r="AI10" i="6" s="1"/>
  <c r="AJ138" i="4"/>
  <c r="AJ137" i="1" s="1"/>
  <c r="AJ10" i="6" s="1"/>
  <c r="AK138" i="4"/>
  <c r="AK137" i="1" s="1"/>
  <c r="AK10" i="6" s="1"/>
  <c r="AL138" i="4"/>
  <c r="AL137" i="1" s="1"/>
  <c r="AL10" i="6" s="1"/>
  <c r="AM138" i="4"/>
  <c r="AM137" i="1" s="1"/>
  <c r="AM10" i="6" s="1"/>
  <c r="AI139" i="4"/>
  <c r="AI138" i="1" s="1"/>
  <c r="AI11" i="6" s="1"/>
  <c r="AJ139" i="4"/>
  <c r="AJ138" i="1" s="1"/>
  <c r="AJ11" i="6" s="1"/>
  <c r="AK139" i="4"/>
  <c r="AK138" i="1" s="1"/>
  <c r="AK11" i="6" s="1"/>
  <c r="AL139" i="4"/>
  <c r="AL138" i="1" s="1"/>
  <c r="AL11" i="6" s="1"/>
  <c r="AM139" i="4"/>
  <c r="AM138" i="1" s="1"/>
  <c r="AM11" i="6" s="1"/>
  <c r="AI140" i="4"/>
  <c r="AI139" i="1" s="1"/>
  <c r="AI12" i="6" s="1"/>
  <c r="AJ140" i="4"/>
  <c r="AJ139" i="1" s="1"/>
  <c r="AJ12" i="6" s="1"/>
  <c r="AK140" i="4"/>
  <c r="AK139" i="1" s="1"/>
  <c r="AK12" i="6" s="1"/>
  <c r="AL140" i="4"/>
  <c r="AL139" i="1" s="1"/>
  <c r="AL12" i="6" s="1"/>
  <c r="AM140" i="4"/>
  <c r="AM139" i="1" s="1"/>
  <c r="AM12" i="6" s="1"/>
  <c r="AI141" i="4"/>
  <c r="AI140" i="1" s="1"/>
  <c r="AI13" i="6" s="1"/>
  <c r="AJ141" i="4"/>
  <c r="AJ140" i="1" s="1"/>
  <c r="AJ13" i="6" s="1"/>
  <c r="AK141" i="4"/>
  <c r="AK140" i="1" s="1"/>
  <c r="AK13" i="6" s="1"/>
  <c r="AL141" i="4"/>
  <c r="AL140" i="1" s="1"/>
  <c r="AL13" i="6" s="1"/>
  <c r="AM141" i="4"/>
  <c r="AM140" i="1" s="1"/>
  <c r="AM13" i="6" s="1"/>
  <c r="AI142" i="4"/>
  <c r="AI141" i="1" s="1"/>
  <c r="AI14" i="6" s="1"/>
  <c r="AJ142" i="4"/>
  <c r="AJ141" i="1" s="1"/>
  <c r="AJ14" i="6" s="1"/>
  <c r="AK142" i="4"/>
  <c r="AK141" i="1" s="1"/>
  <c r="AK14" i="6" s="1"/>
  <c r="AL142" i="4"/>
  <c r="AL141" i="1" s="1"/>
  <c r="AL14" i="6" s="1"/>
  <c r="AM142" i="4"/>
  <c r="AM141" i="1" s="1"/>
  <c r="AM14" i="6" s="1"/>
  <c r="AI143" i="4"/>
  <c r="AI142" i="1" s="1"/>
  <c r="AI15" i="6" s="1"/>
  <c r="AJ143" i="4"/>
  <c r="AJ142" i="1" s="1"/>
  <c r="AJ15" i="6" s="1"/>
  <c r="AK143" i="4"/>
  <c r="AK142" i="1" s="1"/>
  <c r="AK15" i="6" s="1"/>
  <c r="AL143" i="4"/>
  <c r="AL142" i="1" s="1"/>
  <c r="AL15" i="6" s="1"/>
  <c r="AM143" i="4"/>
  <c r="AM142" i="1" s="1"/>
  <c r="AM15" i="6" s="1"/>
  <c r="AI144" i="4"/>
  <c r="AI143" i="1" s="1"/>
  <c r="AI16" i="6" s="1"/>
  <c r="AJ144" i="4"/>
  <c r="AJ143" i="1" s="1"/>
  <c r="AJ16" i="6" s="1"/>
  <c r="AK144" i="4"/>
  <c r="AK143" i="1" s="1"/>
  <c r="AK16" i="6" s="1"/>
  <c r="AL144" i="4"/>
  <c r="AL143" i="1" s="1"/>
  <c r="AL16" i="6" s="1"/>
  <c r="AM144" i="4"/>
  <c r="AM143" i="1" s="1"/>
  <c r="AM16" i="6" s="1"/>
  <c r="AI145" i="4"/>
  <c r="AI144" i="1" s="1"/>
  <c r="AI17" i="6" s="1"/>
  <c r="AJ145" i="4"/>
  <c r="AJ144" i="1" s="1"/>
  <c r="AJ17" i="6" s="1"/>
  <c r="AK145" i="4"/>
  <c r="AK144" i="1" s="1"/>
  <c r="AK17" i="6" s="1"/>
  <c r="AL145" i="4"/>
  <c r="AL144" i="1" s="1"/>
  <c r="AL17" i="6" s="1"/>
  <c r="AM145" i="4"/>
  <c r="AM144" i="1" s="1"/>
  <c r="AM17" i="6" s="1"/>
  <c r="AI146" i="4"/>
  <c r="AI145" i="1" s="1"/>
  <c r="AI18" i="6" s="1"/>
  <c r="AJ146" i="4"/>
  <c r="AJ145" i="1" s="1"/>
  <c r="AJ18" i="6" s="1"/>
  <c r="AK146" i="4"/>
  <c r="AK145" i="1" s="1"/>
  <c r="AK18" i="6" s="1"/>
  <c r="AL146" i="4"/>
  <c r="AL145" i="1" s="1"/>
  <c r="AL18" i="6" s="1"/>
  <c r="AM146" i="4"/>
  <c r="AM145" i="1" s="1"/>
  <c r="AM18" i="6" s="1"/>
  <c r="AI147" i="4"/>
  <c r="AI146" i="1" s="1"/>
  <c r="AI19" i="6" s="1"/>
  <c r="AJ147" i="4"/>
  <c r="AJ146" i="1" s="1"/>
  <c r="AJ19" i="6" s="1"/>
  <c r="AK147" i="4"/>
  <c r="AK146" i="1" s="1"/>
  <c r="AK19" i="6" s="1"/>
  <c r="AL147" i="4"/>
  <c r="AL146" i="1" s="1"/>
  <c r="AL19" i="6" s="1"/>
  <c r="AM147" i="4"/>
  <c r="AM146" i="1" s="1"/>
  <c r="AM19" i="6" s="1"/>
  <c r="AI148" i="4"/>
  <c r="AI147" i="1" s="1"/>
  <c r="AI20" i="6" s="1"/>
  <c r="AJ148" i="4"/>
  <c r="AJ147" i="1" s="1"/>
  <c r="AJ20" i="6" s="1"/>
  <c r="AK148" i="4"/>
  <c r="AK147" i="1" s="1"/>
  <c r="AK20" i="6" s="1"/>
  <c r="AL148" i="4"/>
  <c r="AL147" i="1" s="1"/>
  <c r="AL20" i="6" s="1"/>
  <c r="AM148" i="4"/>
  <c r="AM147" i="1" s="1"/>
  <c r="AM20" i="6" s="1"/>
  <c r="AI149" i="4"/>
  <c r="AI148" i="1" s="1"/>
  <c r="AI21" i="6" s="1"/>
  <c r="AJ149" i="4"/>
  <c r="AJ148" i="1" s="1"/>
  <c r="AJ21" i="6" s="1"/>
  <c r="AK149" i="4"/>
  <c r="AK148" i="1" s="1"/>
  <c r="AK21" i="6" s="1"/>
  <c r="AL149" i="4"/>
  <c r="AL148" i="1" s="1"/>
  <c r="AL21" i="6" s="1"/>
  <c r="AM149" i="4"/>
  <c r="AM148" i="1" s="1"/>
  <c r="AM21" i="6" s="1"/>
  <c r="AI150" i="4"/>
  <c r="AI149" i="1" s="1"/>
  <c r="AI22" i="6" s="1"/>
  <c r="AJ150" i="4"/>
  <c r="AJ149" i="1" s="1"/>
  <c r="AJ22" i="6" s="1"/>
  <c r="AK150" i="4"/>
  <c r="AK149" i="1" s="1"/>
  <c r="AK22" i="6" s="1"/>
  <c r="AL150" i="4"/>
  <c r="AL149" i="1" s="1"/>
  <c r="AL22" i="6" s="1"/>
  <c r="AM150" i="4"/>
  <c r="AM149" i="1" s="1"/>
  <c r="AM22" i="6" s="1"/>
  <c r="AI151" i="4"/>
  <c r="AI150" i="1" s="1"/>
  <c r="AI23" i="6" s="1"/>
  <c r="AJ151" i="4"/>
  <c r="AJ150" i="1" s="1"/>
  <c r="AJ23" i="6" s="1"/>
  <c r="AK151" i="4"/>
  <c r="AK150" i="1" s="1"/>
  <c r="AK23" i="6" s="1"/>
  <c r="AL151" i="4"/>
  <c r="AL150" i="1" s="1"/>
  <c r="AL23" i="6" s="1"/>
  <c r="AM151" i="4"/>
  <c r="AM150" i="1" s="1"/>
  <c r="AM23" i="6" s="1"/>
  <c r="AI152" i="4"/>
  <c r="AI151" i="1" s="1"/>
  <c r="AI24" i="6" s="1"/>
  <c r="AJ152" i="4"/>
  <c r="AJ151" i="1" s="1"/>
  <c r="AJ24" i="6" s="1"/>
  <c r="AK152" i="4"/>
  <c r="AK151" i="1" s="1"/>
  <c r="AK24" i="6" s="1"/>
  <c r="AL152" i="4"/>
  <c r="AL151" i="1" s="1"/>
  <c r="AL24" i="6" s="1"/>
  <c r="AM152" i="4"/>
  <c r="AM151" i="1" s="1"/>
  <c r="AM24" i="6" s="1"/>
  <c r="AI153" i="4"/>
  <c r="AI152" i="1" s="1"/>
  <c r="AI25" i="6" s="1"/>
  <c r="AJ153" i="4"/>
  <c r="AJ152" i="1" s="1"/>
  <c r="AJ25" i="6" s="1"/>
  <c r="AK153" i="4"/>
  <c r="AK152" i="1" s="1"/>
  <c r="AK25" i="6" s="1"/>
  <c r="AL153" i="4"/>
  <c r="AL152" i="1" s="1"/>
  <c r="AL25" i="6" s="1"/>
  <c r="AM153" i="4"/>
  <c r="AM152" i="1" s="1"/>
  <c r="AM25" i="6" s="1"/>
  <c r="AI154" i="4"/>
  <c r="AI153" i="1" s="1"/>
  <c r="AI26" i="6" s="1"/>
  <c r="AJ154" i="4"/>
  <c r="AJ153" i="1" s="1"/>
  <c r="AJ26" i="6" s="1"/>
  <c r="AK154" i="4"/>
  <c r="AK153" i="1" s="1"/>
  <c r="AK26" i="6" s="1"/>
  <c r="AL154" i="4"/>
  <c r="AL153" i="1" s="1"/>
  <c r="AL26" i="6" s="1"/>
  <c r="AM154" i="4"/>
  <c r="AM153" i="1" s="1"/>
  <c r="AM26" i="6" s="1"/>
  <c r="AI155" i="4"/>
  <c r="AI154" i="1" s="1"/>
  <c r="AI27" i="6" s="1"/>
  <c r="AJ155" i="4"/>
  <c r="AJ154" i="1" s="1"/>
  <c r="AJ27" i="6" s="1"/>
  <c r="AK155" i="4"/>
  <c r="AK154" i="1" s="1"/>
  <c r="AK27" i="6" s="1"/>
  <c r="AL155" i="4"/>
  <c r="AL154" i="1" s="1"/>
  <c r="AL27" i="6" s="1"/>
  <c r="AM155" i="4"/>
  <c r="AM154" i="1" s="1"/>
  <c r="AM27" i="6" s="1"/>
  <c r="AI156" i="4"/>
  <c r="AI155" i="1" s="1"/>
  <c r="AI28" i="6" s="1"/>
  <c r="AJ156" i="4"/>
  <c r="AJ155" i="1" s="1"/>
  <c r="AJ28" i="6" s="1"/>
  <c r="AK156" i="4"/>
  <c r="AK155" i="1" s="1"/>
  <c r="AK28" i="6" s="1"/>
  <c r="AL156" i="4"/>
  <c r="AL155" i="1" s="1"/>
  <c r="AL28" i="6" s="1"/>
  <c r="AM156" i="4"/>
  <c r="AM155" i="1" s="1"/>
  <c r="AM28" i="6" s="1"/>
  <c r="AI157" i="4"/>
  <c r="AI156" i="1" s="1"/>
  <c r="AI29" i="6" s="1"/>
  <c r="AJ157" i="4"/>
  <c r="AJ156" i="1" s="1"/>
  <c r="AJ29" i="6" s="1"/>
  <c r="AK157" i="4"/>
  <c r="AK156" i="1" s="1"/>
  <c r="AK29" i="6" s="1"/>
  <c r="AL157" i="4"/>
  <c r="AL156" i="1" s="1"/>
  <c r="AL29" i="6" s="1"/>
  <c r="AM157" i="4"/>
  <c r="AM156" i="1" s="1"/>
  <c r="AM29" i="6" s="1"/>
  <c r="AI158" i="4"/>
  <c r="AI157" i="1" s="1"/>
  <c r="AI30" i="6" s="1"/>
  <c r="AJ158" i="4"/>
  <c r="AJ157" i="1" s="1"/>
  <c r="AJ30" i="6" s="1"/>
  <c r="AK158" i="4"/>
  <c r="AK157" i="1" s="1"/>
  <c r="AK30" i="6" s="1"/>
  <c r="AL158" i="4"/>
  <c r="AL157" i="1" s="1"/>
  <c r="AL30" i="6" s="1"/>
  <c r="AM158" i="4"/>
  <c r="AM157" i="1" s="1"/>
  <c r="AM30" i="6" s="1"/>
  <c r="AI159" i="4"/>
  <c r="AI158" i="1" s="1"/>
  <c r="AI31" i="6" s="1"/>
  <c r="AJ159" i="4"/>
  <c r="AJ158" i="1" s="1"/>
  <c r="AJ31" i="6" s="1"/>
  <c r="AK159" i="4"/>
  <c r="AK158" i="1" s="1"/>
  <c r="AK31" i="6" s="1"/>
  <c r="AL159" i="4"/>
  <c r="AL158" i="1" s="1"/>
  <c r="AL31" i="6" s="1"/>
  <c r="AM159" i="4"/>
  <c r="AM158" i="1" s="1"/>
  <c r="AM31" i="6" s="1"/>
  <c r="AI160" i="4"/>
  <c r="AI180" i="1" s="1"/>
  <c r="AJ160" i="4"/>
  <c r="AJ180" i="1" s="1"/>
  <c r="AK160" i="4"/>
  <c r="AK180" i="1" s="1"/>
  <c r="AL160" i="4"/>
  <c r="AL180" i="1" s="1"/>
  <c r="AM160" i="4"/>
  <c r="AM180" i="1" s="1"/>
  <c r="AI161" i="4"/>
  <c r="AI181" i="1" s="1"/>
  <c r="AJ161" i="4"/>
  <c r="AJ181" i="1" s="1"/>
  <c r="AK161" i="4"/>
  <c r="AK181" i="1" s="1"/>
  <c r="AL161" i="4"/>
  <c r="AL181" i="1" s="1"/>
  <c r="AM161" i="4"/>
  <c r="AM181" i="1" s="1"/>
  <c r="AI162" i="4"/>
  <c r="AI182" i="1" s="1"/>
  <c r="AJ162" i="4"/>
  <c r="AJ182" i="1" s="1"/>
  <c r="AK162" i="4"/>
  <c r="AK182" i="1" s="1"/>
  <c r="AL162" i="4"/>
  <c r="AL182" i="1" s="1"/>
  <c r="AM162" i="4"/>
  <c r="AM182" i="1" s="1"/>
  <c r="AI163" i="4"/>
  <c r="AI183" i="1" s="1"/>
  <c r="AJ163" i="4"/>
  <c r="AJ183" i="1" s="1"/>
  <c r="AK163" i="4"/>
  <c r="AK183" i="1" s="1"/>
  <c r="AL163" i="4"/>
  <c r="AL183" i="1" s="1"/>
  <c r="AM163" i="4"/>
  <c r="AM183" i="1" s="1"/>
  <c r="AI164" i="4"/>
  <c r="AI184" i="1" s="1"/>
  <c r="AJ164" i="4"/>
  <c r="AJ184" i="1" s="1"/>
  <c r="AK164" i="4"/>
  <c r="AK184" i="1" s="1"/>
  <c r="AL164" i="4"/>
  <c r="AL184" i="1" s="1"/>
  <c r="AM164" i="4"/>
  <c r="AM184" i="1" s="1"/>
  <c r="AI165" i="4"/>
  <c r="AI185" i="1" s="1"/>
  <c r="AJ165" i="4"/>
  <c r="AJ185" i="1" s="1"/>
  <c r="AK165" i="4"/>
  <c r="AK185" i="1" s="1"/>
  <c r="AL165" i="4"/>
  <c r="AL185" i="1" s="1"/>
  <c r="AM165" i="4"/>
  <c r="AM185" i="1" s="1"/>
  <c r="AI166" i="4"/>
  <c r="AI186" i="1" s="1"/>
  <c r="AJ166" i="4"/>
  <c r="AJ186" i="1" s="1"/>
  <c r="AK166" i="4"/>
  <c r="AK186" i="1" s="1"/>
  <c r="AL166" i="4"/>
  <c r="AL186" i="1" s="1"/>
  <c r="AM166" i="4"/>
  <c r="AM186" i="1" s="1"/>
  <c r="AI167" i="4"/>
  <c r="AI187" i="1" s="1"/>
  <c r="AJ167" i="4"/>
  <c r="AJ187" i="1" s="1"/>
  <c r="AK167" i="4"/>
  <c r="AK187" i="1" s="1"/>
  <c r="AL167" i="4"/>
  <c r="AL187" i="1" s="1"/>
  <c r="AM167" i="4"/>
  <c r="AM187" i="1" s="1"/>
  <c r="AI168" i="4"/>
  <c r="AI188" i="1" s="1"/>
  <c r="AJ168" i="4"/>
  <c r="AJ188" i="1" s="1"/>
  <c r="AK168" i="4"/>
  <c r="AK188" i="1" s="1"/>
  <c r="AL168" i="4"/>
  <c r="AL188" i="1" s="1"/>
  <c r="AM168" i="4"/>
  <c r="AM188" i="1" s="1"/>
  <c r="AI169" i="4"/>
  <c r="AI189" i="1" s="1"/>
  <c r="AJ169" i="4"/>
  <c r="AJ189" i="1" s="1"/>
  <c r="AK169" i="4"/>
  <c r="AK189" i="1" s="1"/>
  <c r="AL169" i="4"/>
  <c r="AL189" i="1" s="1"/>
  <c r="AM169" i="4"/>
  <c r="AM189" i="1" s="1"/>
  <c r="AI170" i="4"/>
  <c r="AI190" i="1" s="1"/>
  <c r="AJ170" i="4"/>
  <c r="AJ190" i="1" s="1"/>
  <c r="AK170" i="4"/>
  <c r="AK190" i="1" s="1"/>
  <c r="AL170" i="4"/>
  <c r="AL190" i="1" s="1"/>
  <c r="AM170" i="4"/>
  <c r="AM190" i="1" s="1"/>
  <c r="AI171" i="4"/>
  <c r="AI191" i="1" s="1"/>
  <c r="AJ171" i="4"/>
  <c r="AJ191" i="1" s="1"/>
  <c r="AK171" i="4"/>
  <c r="AK191" i="1" s="1"/>
  <c r="AL171" i="4"/>
  <c r="AL191" i="1" s="1"/>
  <c r="AM171" i="4"/>
  <c r="AM191" i="1" s="1"/>
  <c r="AI172" i="4"/>
  <c r="AI192" i="1" s="1"/>
  <c r="AJ172" i="4"/>
  <c r="AJ192" i="1" s="1"/>
  <c r="AK172" i="4"/>
  <c r="AK192" i="1" s="1"/>
  <c r="AL172" i="4"/>
  <c r="AL192" i="1" s="1"/>
  <c r="AM172" i="4"/>
  <c r="AM192" i="1" s="1"/>
  <c r="AI173" i="4"/>
  <c r="AI193" i="1" s="1"/>
  <c r="AJ173" i="4"/>
  <c r="AJ193" i="1" s="1"/>
  <c r="AK173" i="4"/>
  <c r="AK193" i="1" s="1"/>
  <c r="AL173" i="4"/>
  <c r="AL193" i="1" s="1"/>
  <c r="AM173" i="4"/>
  <c r="AM193" i="1" s="1"/>
  <c r="AI174" i="4"/>
  <c r="AI194" i="1" s="1"/>
  <c r="AJ174" i="4"/>
  <c r="AJ194" i="1" s="1"/>
  <c r="AK174" i="4"/>
  <c r="AK194" i="1" s="1"/>
  <c r="AL174" i="4"/>
  <c r="AL194" i="1" s="1"/>
  <c r="AM174" i="4"/>
  <c r="AM194" i="1" s="1"/>
  <c r="AI175" i="4"/>
  <c r="AI195" i="1" s="1"/>
  <c r="AJ175" i="4"/>
  <c r="AJ195" i="1" s="1"/>
  <c r="AK175" i="4"/>
  <c r="AK195" i="1" s="1"/>
  <c r="AL175" i="4"/>
  <c r="AL195" i="1" s="1"/>
  <c r="AM175" i="4"/>
  <c r="AM195" i="1" s="1"/>
  <c r="AI176" i="4"/>
  <c r="AI196" i="1" s="1"/>
  <c r="AJ176" i="4"/>
  <c r="AJ196" i="1" s="1"/>
  <c r="AK176" i="4"/>
  <c r="AK196" i="1" s="1"/>
  <c r="AL176" i="4"/>
  <c r="AL196" i="1" s="1"/>
  <c r="AM176" i="4"/>
  <c r="AM196" i="1" s="1"/>
  <c r="AI177" i="4"/>
  <c r="AI197" i="1" s="1"/>
  <c r="AJ177" i="4"/>
  <c r="AJ197" i="1" s="1"/>
  <c r="AK177" i="4"/>
  <c r="AK197" i="1" s="1"/>
  <c r="AL177" i="4"/>
  <c r="AL197" i="1" s="1"/>
  <c r="AM177" i="4"/>
  <c r="AM197" i="1" s="1"/>
  <c r="AI178" i="4"/>
  <c r="AI198" i="1" s="1"/>
  <c r="AJ178" i="4"/>
  <c r="AJ198" i="1" s="1"/>
  <c r="AK178" i="4"/>
  <c r="AK198" i="1" s="1"/>
  <c r="AL178" i="4"/>
  <c r="AL198" i="1" s="1"/>
  <c r="AM178" i="4"/>
  <c r="AM198" i="1" s="1"/>
  <c r="AI179" i="4"/>
  <c r="AI199" i="1" s="1"/>
  <c r="AJ179" i="4"/>
  <c r="AJ199" i="1" s="1"/>
  <c r="AK179" i="4"/>
  <c r="AK199" i="1" s="1"/>
  <c r="AL179" i="4"/>
  <c r="AL199" i="1" s="1"/>
  <c r="AM179" i="4"/>
  <c r="AM199" i="1" s="1"/>
  <c r="AI180" i="4"/>
  <c r="AI200" i="1" s="1"/>
  <c r="AJ180" i="4"/>
  <c r="AJ200" i="1" s="1"/>
  <c r="AK180" i="4"/>
  <c r="AK200" i="1" s="1"/>
  <c r="AL180" i="4"/>
  <c r="AL200" i="1" s="1"/>
  <c r="AM180" i="4"/>
  <c r="AM200" i="1" s="1"/>
  <c r="AI181" i="4"/>
  <c r="AI201" i="1" s="1"/>
  <c r="AJ181" i="4"/>
  <c r="AJ201" i="1" s="1"/>
  <c r="AK181" i="4"/>
  <c r="AK201" i="1" s="1"/>
  <c r="AL181" i="4"/>
  <c r="AL201" i="1" s="1"/>
  <c r="AM181" i="4"/>
  <c r="AM201" i="1" s="1"/>
  <c r="AI182" i="4"/>
  <c r="AI202" i="1" s="1"/>
  <c r="AJ182" i="4"/>
  <c r="AJ202" i="1" s="1"/>
  <c r="AK182" i="4"/>
  <c r="AK202" i="1" s="1"/>
  <c r="AL182" i="4"/>
  <c r="AL202" i="1" s="1"/>
  <c r="AM182" i="4"/>
  <c r="AM202" i="1" s="1"/>
  <c r="AI183" i="4"/>
  <c r="AI203" i="1" s="1"/>
  <c r="AJ183" i="4"/>
  <c r="AJ203" i="1" s="1"/>
  <c r="AK183" i="4"/>
  <c r="AK203" i="1" s="1"/>
  <c r="AL183" i="4"/>
  <c r="AL203" i="1" s="1"/>
  <c r="AM183" i="4"/>
  <c r="AM203" i="1" s="1"/>
  <c r="AI184" i="4"/>
  <c r="AI204" i="1" s="1"/>
  <c r="AJ184" i="4"/>
  <c r="AJ204" i="1" s="1"/>
  <c r="AK184" i="4"/>
  <c r="AK204" i="1" s="1"/>
  <c r="AL184" i="4"/>
  <c r="AL204" i="1" s="1"/>
  <c r="AM184" i="4"/>
  <c r="AM204" i="1" s="1"/>
  <c r="AI185" i="4"/>
  <c r="AI205" i="1" s="1"/>
  <c r="AJ185" i="4"/>
  <c r="AJ205" i="1" s="1"/>
  <c r="AK185" i="4"/>
  <c r="AK205" i="1" s="1"/>
  <c r="AL185" i="4"/>
  <c r="AL205" i="1" s="1"/>
  <c r="AM185" i="4"/>
  <c r="AM205" i="1" s="1"/>
  <c r="AI186" i="4"/>
  <c r="AI206" i="1" s="1"/>
  <c r="AJ186" i="4"/>
  <c r="AJ206" i="1" s="1"/>
  <c r="AK186" i="4"/>
  <c r="AK206" i="1" s="1"/>
  <c r="AL186" i="4"/>
  <c r="AL206" i="1" s="1"/>
  <c r="AM186" i="4"/>
  <c r="AM206" i="1" s="1"/>
  <c r="AI187" i="4"/>
  <c r="AI207" i="1" s="1"/>
  <c r="AJ187" i="4"/>
  <c r="AJ207" i="1" s="1"/>
  <c r="AK187" i="4"/>
  <c r="AK207" i="1" s="1"/>
  <c r="AL187" i="4"/>
  <c r="AL207" i="1" s="1"/>
  <c r="AM187" i="4"/>
  <c r="AM207" i="1" s="1"/>
  <c r="AI188" i="4"/>
  <c r="AI208" i="1" s="1"/>
  <c r="AJ188" i="4"/>
  <c r="AJ208" i="1" s="1"/>
  <c r="AK188" i="4"/>
  <c r="AK208" i="1" s="1"/>
  <c r="AL188" i="4"/>
  <c r="AL208" i="1" s="1"/>
  <c r="AM188" i="4"/>
  <c r="AM208" i="1" s="1"/>
  <c r="AI189" i="4"/>
  <c r="AI209" i="1" s="1"/>
  <c r="AJ189" i="4"/>
  <c r="AJ209" i="1" s="1"/>
  <c r="AK189" i="4"/>
  <c r="AK209" i="1" s="1"/>
  <c r="AL189" i="4"/>
  <c r="AL209" i="1" s="1"/>
  <c r="AM189" i="4"/>
  <c r="AM209" i="1" s="1"/>
  <c r="AI190" i="4"/>
  <c r="AI210" i="1" s="1"/>
  <c r="AJ190" i="4"/>
  <c r="AJ210" i="1" s="1"/>
  <c r="AK190" i="4"/>
  <c r="AK210" i="1" s="1"/>
  <c r="AL190" i="4"/>
  <c r="AL210" i="1" s="1"/>
  <c r="AM190" i="4"/>
  <c r="AM210" i="1" s="1"/>
  <c r="AI191" i="4"/>
  <c r="AI211" i="1" s="1"/>
  <c r="AJ191" i="4"/>
  <c r="AJ211" i="1" s="1"/>
  <c r="AK191" i="4"/>
  <c r="AK211" i="1" s="1"/>
  <c r="AL191" i="4"/>
  <c r="AL211" i="1" s="1"/>
  <c r="AM191" i="4"/>
  <c r="AM211" i="1" s="1"/>
  <c r="AI192" i="4"/>
  <c r="AI212" i="1" s="1"/>
  <c r="AJ192" i="4"/>
  <c r="AJ212" i="1" s="1"/>
  <c r="AK192" i="4"/>
  <c r="AK212" i="1" s="1"/>
  <c r="AL192" i="4"/>
  <c r="AL212" i="1" s="1"/>
  <c r="AM192" i="4"/>
  <c r="AM212" i="1" s="1"/>
  <c r="AI193" i="4"/>
  <c r="AI213" i="1" s="1"/>
  <c r="AJ193" i="4"/>
  <c r="AJ213" i="1" s="1"/>
  <c r="AK193" i="4"/>
  <c r="AK213" i="1" s="1"/>
  <c r="AL193" i="4"/>
  <c r="AL213" i="1" s="1"/>
  <c r="AM193" i="4"/>
  <c r="AM213" i="1" s="1"/>
  <c r="AI194" i="4"/>
  <c r="AI214" i="1" s="1"/>
  <c r="AJ194" i="4"/>
  <c r="AJ214" i="1" s="1"/>
  <c r="AK194" i="4"/>
  <c r="AK214" i="1" s="1"/>
  <c r="AL194" i="4"/>
  <c r="AL214" i="1" s="1"/>
  <c r="AM194" i="4"/>
  <c r="AM214" i="1" s="1"/>
  <c r="AI195" i="4"/>
  <c r="AI215" i="1" s="1"/>
  <c r="AJ195" i="4"/>
  <c r="AJ215" i="1" s="1"/>
  <c r="AK195" i="4"/>
  <c r="AK215" i="1" s="1"/>
  <c r="AL195" i="4"/>
  <c r="AL215" i="1" s="1"/>
  <c r="AM195" i="4"/>
  <c r="AM215" i="1" s="1"/>
  <c r="AI196" i="4"/>
  <c r="AI216" i="1" s="1"/>
  <c r="AJ196" i="4"/>
  <c r="AJ216" i="1" s="1"/>
  <c r="AK196" i="4"/>
  <c r="AK216" i="1" s="1"/>
  <c r="AL196" i="4"/>
  <c r="AL216" i="1" s="1"/>
  <c r="AM196" i="4"/>
  <c r="AM216" i="1" s="1"/>
  <c r="AI197" i="4"/>
  <c r="AI217" i="1" s="1"/>
  <c r="AJ197" i="4"/>
  <c r="AJ217" i="1" s="1"/>
  <c r="AK197" i="4"/>
  <c r="AK217" i="1" s="1"/>
  <c r="AL197" i="4"/>
  <c r="AL217" i="1" s="1"/>
  <c r="AM197" i="4"/>
  <c r="AM217" i="1" s="1"/>
  <c r="AI198" i="4"/>
  <c r="AI218" i="1" s="1"/>
  <c r="AJ198" i="4"/>
  <c r="AJ218" i="1" s="1"/>
  <c r="AK198" i="4"/>
  <c r="AK218" i="1" s="1"/>
  <c r="AL198" i="4"/>
  <c r="AL218" i="1" s="1"/>
  <c r="AM198" i="4"/>
  <c r="AM218" i="1" s="1"/>
  <c r="AI199" i="4"/>
  <c r="AI219" i="1" s="1"/>
  <c r="AJ199" i="4"/>
  <c r="AJ219" i="1" s="1"/>
  <c r="AK199" i="4"/>
  <c r="AK219" i="1" s="1"/>
  <c r="AL199" i="4"/>
  <c r="AL219" i="1" s="1"/>
  <c r="AM199" i="4"/>
  <c r="AM219" i="1" s="1"/>
  <c r="AI200" i="4"/>
  <c r="AI220" i="1" s="1"/>
  <c r="AJ200" i="4"/>
  <c r="AJ220" i="1" s="1"/>
  <c r="AK200" i="4"/>
  <c r="AK220" i="1" s="1"/>
  <c r="AL200" i="4"/>
  <c r="AL220" i="1" s="1"/>
  <c r="AM200" i="4"/>
  <c r="AM220" i="1" s="1"/>
  <c r="AI201" i="4"/>
  <c r="AI221" i="1" s="1"/>
  <c r="AJ201" i="4"/>
  <c r="AJ221" i="1" s="1"/>
  <c r="AK201" i="4"/>
  <c r="AK221" i="1" s="1"/>
  <c r="AL201" i="4"/>
  <c r="AL221" i="1" s="1"/>
  <c r="AM201" i="4"/>
  <c r="AM221" i="1" s="1"/>
  <c r="AI202" i="4"/>
  <c r="AI222" i="1" s="1"/>
  <c r="AJ202" i="4"/>
  <c r="AJ222" i="1" s="1"/>
  <c r="AK202" i="4"/>
  <c r="AK222" i="1" s="1"/>
  <c r="AL202" i="4"/>
  <c r="AL222" i="1" s="1"/>
  <c r="AM202" i="4"/>
  <c r="AM222" i="1" s="1"/>
  <c r="AI203" i="4"/>
  <c r="AI223" i="1" s="1"/>
  <c r="AJ203" i="4"/>
  <c r="AJ223" i="1" s="1"/>
  <c r="AK203" i="4"/>
  <c r="AK223" i="1" s="1"/>
  <c r="AL203" i="4"/>
  <c r="AL223" i="1" s="1"/>
  <c r="AM203" i="4"/>
  <c r="AM223" i="1" s="1"/>
  <c r="AI204" i="4"/>
  <c r="AI224" i="1" s="1"/>
  <c r="AJ204" i="4"/>
  <c r="AJ224" i="1" s="1"/>
  <c r="AK204" i="4"/>
  <c r="AK224" i="1" s="1"/>
  <c r="AL204" i="4"/>
  <c r="AL224" i="1" s="1"/>
  <c r="AM204" i="4"/>
  <c r="AM224" i="1" s="1"/>
  <c r="AI205" i="4"/>
  <c r="AI225" i="1" s="1"/>
  <c r="AJ205" i="4"/>
  <c r="AJ225" i="1" s="1"/>
  <c r="AK205" i="4"/>
  <c r="AK225" i="1" s="1"/>
  <c r="AL205" i="4"/>
  <c r="AL225" i="1" s="1"/>
  <c r="AM205" i="4"/>
  <c r="AM225" i="1" s="1"/>
  <c r="AI206" i="4"/>
  <c r="AI226" i="1" s="1"/>
  <c r="AJ206" i="4"/>
  <c r="AJ226" i="1" s="1"/>
  <c r="AK206" i="4"/>
  <c r="AK226" i="1" s="1"/>
  <c r="AL206" i="4"/>
  <c r="AL226" i="1" s="1"/>
  <c r="AM206" i="4"/>
  <c r="AM226" i="1" s="1"/>
  <c r="AI207" i="4"/>
  <c r="AI227" i="1" s="1"/>
  <c r="AJ207" i="4"/>
  <c r="AJ227" i="1" s="1"/>
  <c r="AK207" i="4"/>
  <c r="AK227" i="1" s="1"/>
  <c r="AL207" i="4"/>
  <c r="AL227" i="1" s="1"/>
  <c r="AM207" i="4"/>
  <c r="AM227" i="1" s="1"/>
  <c r="AI208" i="4"/>
  <c r="AI228" i="1" s="1"/>
  <c r="AJ208" i="4"/>
  <c r="AJ228" i="1" s="1"/>
  <c r="AK208" i="4"/>
  <c r="AK228" i="1" s="1"/>
  <c r="AL208" i="4"/>
  <c r="AL228" i="1" s="1"/>
  <c r="AM208" i="4"/>
  <c r="AM228" i="1" s="1"/>
  <c r="AI209" i="4"/>
  <c r="AI229" i="1" s="1"/>
  <c r="AJ209" i="4"/>
  <c r="AJ229" i="1" s="1"/>
  <c r="AK209" i="4"/>
  <c r="AK229" i="1" s="1"/>
  <c r="AL209" i="4"/>
  <c r="AL229" i="1" s="1"/>
  <c r="AM209" i="4"/>
  <c r="AM229" i="1" s="1"/>
  <c r="AI210" i="4"/>
  <c r="AI230" i="1" s="1"/>
  <c r="AJ210" i="4"/>
  <c r="AJ230" i="1" s="1"/>
  <c r="AK210" i="4"/>
  <c r="AK230" i="1" s="1"/>
  <c r="AL210" i="4"/>
  <c r="AL230" i="1" s="1"/>
  <c r="AM210" i="4"/>
  <c r="AM230" i="1" s="1"/>
  <c r="AI211" i="4"/>
  <c r="AI231" i="1" s="1"/>
  <c r="AJ211" i="4"/>
  <c r="AJ231" i="1" s="1"/>
  <c r="AK211" i="4"/>
  <c r="AK231" i="1" s="1"/>
  <c r="AL211" i="4"/>
  <c r="AL231" i="1" s="1"/>
  <c r="AM211" i="4"/>
  <c r="AM231" i="1" s="1"/>
  <c r="AI212" i="4"/>
  <c r="AI232" i="1" s="1"/>
  <c r="AJ212" i="4"/>
  <c r="AJ232" i="1" s="1"/>
  <c r="AK212" i="4"/>
  <c r="AK232" i="1" s="1"/>
  <c r="AL212" i="4"/>
  <c r="AL232" i="1" s="1"/>
  <c r="AM212" i="4"/>
  <c r="AM232" i="1" s="1"/>
  <c r="AI213" i="4"/>
  <c r="AI233" i="1" s="1"/>
  <c r="AJ213" i="4"/>
  <c r="AJ233" i="1" s="1"/>
  <c r="AK213" i="4"/>
  <c r="AK233" i="1" s="1"/>
  <c r="AL213" i="4"/>
  <c r="AL233" i="1" s="1"/>
  <c r="AM213" i="4"/>
  <c r="AM233" i="1" s="1"/>
  <c r="AI214" i="4"/>
  <c r="AI234" i="1" s="1"/>
  <c r="AJ214" i="4"/>
  <c r="AJ234" i="1" s="1"/>
  <c r="AK214" i="4"/>
  <c r="AK234" i="1" s="1"/>
  <c r="AL214" i="4"/>
  <c r="AL234" i="1" s="1"/>
  <c r="AM214" i="4"/>
  <c r="AM234" i="1" s="1"/>
  <c r="AI215" i="4"/>
  <c r="AI235" i="1" s="1"/>
  <c r="AJ215" i="4"/>
  <c r="AJ235" i="1" s="1"/>
  <c r="AK215" i="4"/>
  <c r="AK235" i="1" s="1"/>
  <c r="AL215" i="4"/>
  <c r="AL235" i="1" s="1"/>
  <c r="AM215" i="4"/>
  <c r="AM235" i="1" s="1"/>
  <c r="AI216" i="4"/>
  <c r="AI236" i="1" s="1"/>
  <c r="AJ216" i="4"/>
  <c r="AJ236" i="1" s="1"/>
  <c r="AK216" i="4"/>
  <c r="AK236" i="1" s="1"/>
  <c r="AL216" i="4"/>
  <c r="AL236" i="1" s="1"/>
  <c r="AM216" i="4"/>
  <c r="AM236" i="1" s="1"/>
  <c r="AI217" i="4"/>
  <c r="AI237" i="1" s="1"/>
  <c r="AJ217" i="4"/>
  <c r="AJ237" i="1" s="1"/>
  <c r="AK217" i="4"/>
  <c r="AK237" i="1" s="1"/>
  <c r="AL217" i="4"/>
  <c r="AL237" i="1" s="1"/>
  <c r="AM217" i="4"/>
  <c r="AM237" i="1" s="1"/>
  <c r="AI218" i="4"/>
  <c r="AI238" i="1" s="1"/>
  <c r="AJ218" i="4"/>
  <c r="AJ238" i="1" s="1"/>
  <c r="AK218" i="4"/>
  <c r="AK238" i="1" s="1"/>
  <c r="AL218" i="4"/>
  <c r="AL238" i="1" s="1"/>
  <c r="AM218" i="4"/>
  <c r="AM238" i="1" s="1"/>
  <c r="AI219" i="4"/>
  <c r="AI239" i="1" s="1"/>
  <c r="AJ219" i="4"/>
  <c r="AJ239" i="1" s="1"/>
  <c r="AK219" i="4"/>
  <c r="AK239" i="1" s="1"/>
  <c r="AL219" i="4"/>
  <c r="AL239" i="1" s="1"/>
  <c r="AM219" i="4"/>
  <c r="AM239" i="1" s="1"/>
  <c r="AI220" i="4"/>
  <c r="AI240" i="1" s="1"/>
  <c r="AJ220" i="4"/>
  <c r="AJ240" i="1" s="1"/>
  <c r="AK220" i="4"/>
  <c r="AK240" i="1" s="1"/>
  <c r="AL220" i="4"/>
  <c r="AL240" i="1" s="1"/>
  <c r="AM220" i="4"/>
  <c r="AM240" i="1" s="1"/>
  <c r="AI221" i="4"/>
  <c r="AI241" i="1" s="1"/>
  <c r="AJ221" i="4"/>
  <c r="AJ241" i="1" s="1"/>
  <c r="AK221" i="4"/>
  <c r="AK241" i="1" s="1"/>
  <c r="AL221" i="4"/>
  <c r="AL241" i="1" s="1"/>
  <c r="AM221" i="4"/>
  <c r="AM241" i="1" s="1"/>
  <c r="AI222" i="4"/>
  <c r="AI242" i="1" s="1"/>
  <c r="AJ222" i="4"/>
  <c r="AJ242" i="1" s="1"/>
  <c r="AK222" i="4"/>
  <c r="AK242" i="1" s="1"/>
  <c r="AL222" i="4"/>
  <c r="AL242" i="1" s="1"/>
  <c r="AM222" i="4"/>
  <c r="AM242" i="1" s="1"/>
  <c r="AI223" i="4"/>
  <c r="AI243" i="1" s="1"/>
  <c r="AJ223" i="4"/>
  <c r="AJ243" i="1" s="1"/>
  <c r="AK223" i="4"/>
  <c r="AK243" i="1" s="1"/>
  <c r="AL223" i="4"/>
  <c r="AL243" i="1" s="1"/>
  <c r="AM223" i="4"/>
  <c r="AM243" i="1" s="1"/>
  <c r="AI224" i="4"/>
  <c r="AI244" i="1" s="1"/>
  <c r="AJ224" i="4"/>
  <c r="AJ244" i="1" s="1"/>
  <c r="AK224" i="4"/>
  <c r="AK244" i="1" s="1"/>
  <c r="AL224" i="4"/>
  <c r="AL244" i="1" s="1"/>
  <c r="AM224" i="4"/>
  <c r="AM244" i="1" s="1"/>
  <c r="AI225" i="4"/>
  <c r="AI245" i="1" s="1"/>
  <c r="AJ225" i="4"/>
  <c r="AJ245" i="1" s="1"/>
  <c r="AK225" i="4"/>
  <c r="AK245" i="1" s="1"/>
  <c r="AL225" i="4"/>
  <c r="AL245" i="1" s="1"/>
  <c r="AM225" i="4"/>
  <c r="AM245" i="1" s="1"/>
  <c r="AI226" i="4"/>
  <c r="AI246" i="1" s="1"/>
  <c r="AJ226" i="4"/>
  <c r="AJ246" i="1" s="1"/>
  <c r="AK226" i="4"/>
  <c r="AK246" i="1" s="1"/>
  <c r="AL226" i="4"/>
  <c r="AL246" i="1" s="1"/>
  <c r="AM226" i="4"/>
  <c r="AM246" i="1" s="1"/>
  <c r="AI227" i="4"/>
  <c r="AI247" i="1" s="1"/>
  <c r="AJ227" i="4"/>
  <c r="AJ247" i="1" s="1"/>
  <c r="AK227" i="4"/>
  <c r="AK247" i="1" s="1"/>
  <c r="AL227" i="4"/>
  <c r="AL247" i="1" s="1"/>
  <c r="AM227" i="4"/>
  <c r="AM247" i="1" s="1"/>
  <c r="AI228" i="4"/>
  <c r="AI248" i="1" s="1"/>
  <c r="AJ228" i="4"/>
  <c r="AJ248" i="1" s="1"/>
  <c r="AK228" i="4"/>
  <c r="AK248" i="1" s="1"/>
  <c r="AL228" i="4"/>
  <c r="AL248" i="1" s="1"/>
  <c r="AM228" i="4"/>
  <c r="AM248" i="1" s="1"/>
  <c r="AI229" i="4"/>
  <c r="AI249" i="1" s="1"/>
  <c r="AJ229" i="4"/>
  <c r="AJ249" i="1" s="1"/>
  <c r="AK229" i="4"/>
  <c r="AK249" i="1" s="1"/>
  <c r="AL229" i="4"/>
  <c r="AL249" i="1" s="1"/>
  <c r="AM229" i="4"/>
  <c r="AM249" i="1" s="1"/>
  <c r="AI230" i="4"/>
  <c r="AI250" i="1" s="1"/>
  <c r="AJ230" i="4"/>
  <c r="AJ250" i="1" s="1"/>
  <c r="AK230" i="4"/>
  <c r="AK250" i="1" s="1"/>
  <c r="AL230" i="4"/>
  <c r="AL250" i="1" s="1"/>
  <c r="AM230" i="4"/>
  <c r="AM250" i="1" s="1"/>
  <c r="AI231" i="4"/>
  <c r="AI251" i="1" s="1"/>
  <c r="AJ231" i="4"/>
  <c r="AJ251" i="1" s="1"/>
  <c r="AK231" i="4"/>
  <c r="AK251" i="1" s="1"/>
  <c r="AL231" i="4"/>
  <c r="AL251" i="1" s="1"/>
  <c r="AM231" i="4"/>
  <c r="AM251" i="1" s="1"/>
  <c r="AI232" i="4"/>
  <c r="AI252" i="1" s="1"/>
  <c r="AJ232" i="4"/>
  <c r="AJ252" i="1" s="1"/>
  <c r="AK232" i="4"/>
  <c r="AK252" i="1" s="1"/>
  <c r="AL232" i="4"/>
  <c r="AL252" i="1" s="1"/>
  <c r="AM232" i="4"/>
  <c r="AM252" i="1" s="1"/>
  <c r="AI233" i="4"/>
  <c r="AI253" i="1" s="1"/>
  <c r="AJ233" i="4"/>
  <c r="AJ253" i="1" s="1"/>
  <c r="AK233" i="4"/>
  <c r="AK253" i="1" s="1"/>
  <c r="AL233" i="4"/>
  <c r="AL253" i="1" s="1"/>
  <c r="AM233" i="4"/>
  <c r="AM253" i="1" s="1"/>
  <c r="AI234" i="4"/>
  <c r="AI254" i="1" s="1"/>
  <c r="AJ234" i="4"/>
  <c r="AJ254" i="1" s="1"/>
  <c r="AK234" i="4"/>
  <c r="AK254" i="1" s="1"/>
  <c r="AL234" i="4"/>
  <c r="AL254" i="1" s="1"/>
  <c r="AM234" i="4"/>
  <c r="AM254" i="1" s="1"/>
  <c r="AI235" i="4"/>
  <c r="AI255" i="1" s="1"/>
  <c r="AJ235" i="4"/>
  <c r="AJ255" i="1" s="1"/>
  <c r="AK235" i="4"/>
  <c r="AK255" i="1" s="1"/>
  <c r="AL235" i="4"/>
  <c r="AL255" i="1" s="1"/>
  <c r="AM235" i="4"/>
  <c r="AM255" i="1" s="1"/>
  <c r="AI236" i="4"/>
  <c r="AI256" i="1" s="1"/>
  <c r="AJ236" i="4"/>
  <c r="AJ256" i="1" s="1"/>
  <c r="AK236" i="4"/>
  <c r="AK256" i="1" s="1"/>
  <c r="AL236" i="4"/>
  <c r="AL256" i="1" s="1"/>
  <c r="AM236" i="4"/>
  <c r="AM256" i="1" s="1"/>
  <c r="AI237" i="4"/>
  <c r="AI257" i="1" s="1"/>
  <c r="AJ237" i="4"/>
  <c r="AJ257" i="1" s="1"/>
  <c r="AK237" i="4"/>
  <c r="AK257" i="1" s="1"/>
  <c r="AL237" i="4"/>
  <c r="AL257" i="1" s="1"/>
  <c r="AM237" i="4"/>
  <c r="AM257" i="1" s="1"/>
  <c r="AI238" i="4"/>
  <c r="AI258" i="1" s="1"/>
  <c r="AJ238" i="4"/>
  <c r="AJ258" i="1" s="1"/>
  <c r="AK238" i="4"/>
  <c r="AK258" i="1" s="1"/>
  <c r="AL238" i="4"/>
  <c r="AL258" i="1" s="1"/>
  <c r="AM238" i="4"/>
  <c r="AM258" i="1" s="1"/>
  <c r="AI239" i="4"/>
  <c r="AI259" i="1" s="1"/>
  <c r="AJ239" i="4"/>
  <c r="AJ259" i="1" s="1"/>
  <c r="AK239" i="4"/>
  <c r="AK259" i="1" s="1"/>
  <c r="AL239" i="4"/>
  <c r="AL259" i="1" s="1"/>
  <c r="AM239" i="4"/>
  <c r="AM259" i="1" s="1"/>
  <c r="AI240" i="4"/>
  <c r="AI260" i="1" s="1"/>
  <c r="AJ240" i="4"/>
  <c r="AJ260" i="1" s="1"/>
  <c r="AK240" i="4"/>
  <c r="AK260" i="1" s="1"/>
  <c r="AL240" i="4"/>
  <c r="AL260" i="1" s="1"/>
  <c r="AM240" i="4"/>
  <c r="AM260" i="1" s="1"/>
  <c r="AI241" i="4"/>
  <c r="AI261" i="1" s="1"/>
  <c r="AJ241" i="4"/>
  <c r="AJ261" i="1" s="1"/>
  <c r="AK241" i="4"/>
  <c r="AK261" i="1" s="1"/>
  <c r="AL241" i="4"/>
  <c r="AL261" i="1" s="1"/>
  <c r="AM241" i="4"/>
  <c r="AM261" i="1" s="1"/>
  <c r="AI242" i="4"/>
  <c r="AI262" i="1" s="1"/>
  <c r="AJ242" i="4"/>
  <c r="AJ262" i="1" s="1"/>
  <c r="AK242" i="4"/>
  <c r="AK262" i="1" s="1"/>
  <c r="AL242" i="4"/>
  <c r="AL262" i="1" s="1"/>
  <c r="AM242" i="4"/>
  <c r="AM262" i="1" s="1"/>
  <c r="AI243" i="4"/>
  <c r="AI263" i="1" s="1"/>
  <c r="AJ243" i="4"/>
  <c r="AJ263" i="1" s="1"/>
  <c r="AK243" i="4"/>
  <c r="AK263" i="1" s="1"/>
  <c r="AL243" i="4"/>
  <c r="AL263" i="1" s="1"/>
  <c r="AM243" i="4"/>
  <c r="AM263" i="1" s="1"/>
  <c r="AI244" i="4"/>
  <c r="AI264" i="1" s="1"/>
  <c r="AJ244" i="4"/>
  <c r="AJ264" i="1" s="1"/>
  <c r="AK244" i="4"/>
  <c r="AK264" i="1" s="1"/>
  <c r="AL244" i="4"/>
  <c r="AL264" i="1" s="1"/>
  <c r="AM244" i="4"/>
  <c r="AM264" i="1" s="1"/>
  <c r="AI245" i="4"/>
  <c r="AI265" i="1" s="1"/>
  <c r="AJ245" i="4"/>
  <c r="AJ265" i="1" s="1"/>
  <c r="AK245" i="4"/>
  <c r="AK265" i="1" s="1"/>
  <c r="AL245" i="4"/>
  <c r="AL265" i="1" s="1"/>
  <c r="AM245" i="4"/>
  <c r="AM265" i="1" s="1"/>
  <c r="AI246" i="4"/>
  <c r="AI266" i="1" s="1"/>
  <c r="AJ246" i="4"/>
  <c r="AJ266" i="1" s="1"/>
  <c r="AK246" i="4"/>
  <c r="AK266" i="1" s="1"/>
  <c r="AL246" i="4"/>
  <c r="AL266" i="1" s="1"/>
  <c r="AM246" i="4"/>
  <c r="AM266" i="1" s="1"/>
  <c r="AI247" i="4"/>
  <c r="AI2" i="2" s="1"/>
  <c r="AI2" i="10" s="1"/>
  <c r="AJ247" i="4"/>
  <c r="AJ2" i="2" s="1"/>
  <c r="AJ2" i="10" s="1"/>
  <c r="AK247" i="4"/>
  <c r="AK2" i="2" s="1"/>
  <c r="AK2" i="10" s="1"/>
  <c r="AL247" i="4"/>
  <c r="AL2" i="2" s="1"/>
  <c r="AL2" i="10" s="1"/>
  <c r="AM247" i="4"/>
  <c r="AM2" i="2" s="1"/>
  <c r="AM2" i="10" s="1"/>
  <c r="AI248" i="4"/>
  <c r="AI3" i="2" s="1"/>
  <c r="AI3" i="10" s="1"/>
  <c r="AJ248" i="4"/>
  <c r="AJ3" i="2" s="1"/>
  <c r="AJ3" i="10" s="1"/>
  <c r="AK248" i="4"/>
  <c r="AK3" i="2" s="1"/>
  <c r="AK3" i="10" s="1"/>
  <c r="AL248" i="4"/>
  <c r="AL3" i="2" s="1"/>
  <c r="AL3" i="10" s="1"/>
  <c r="AM248" i="4"/>
  <c r="AM3" i="2" s="1"/>
  <c r="AM3" i="10" s="1"/>
  <c r="AI249" i="4"/>
  <c r="AI4" i="2" s="1"/>
  <c r="AI4" i="10" s="1"/>
  <c r="AJ249" i="4"/>
  <c r="AJ4" i="2" s="1"/>
  <c r="AJ4" i="10" s="1"/>
  <c r="AK249" i="4"/>
  <c r="AK4" i="2" s="1"/>
  <c r="AK4" i="10" s="1"/>
  <c r="AL249" i="4"/>
  <c r="AL4" i="2" s="1"/>
  <c r="AL4" i="10" s="1"/>
  <c r="AM249" i="4"/>
  <c r="AM4" i="2" s="1"/>
  <c r="AM4" i="10" s="1"/>
  <c r="AI250" i="4"/>
  <c r="AI5" i="2" s="1"/>
  <c r="AI5" i="10" s="1"/>
  <c r="AJ250" i="4"/>
  <c r="AJ5" i="2" s="1"/>
  <c r="AJ5" i="10" s="1"/>
  <c r="AK250" i="4"/>
  <c r="AK5" i="2" s="1"/>
  <c r="AK5" i="10" s="1"/>
  <c r="AL250" i="4"/>
  <c r="AL5" i="2" s="1"/>
  <c r="AL5" i="10" s="1"/>
  <c r="AM250" i="4"/>
  <c r="AM5" i="2" s="1"/>
  <c r="AM5" i="10" s="1"/>
  <c r="AI251" i="4"/>
  <c r="AI6" i="2" s="1"/>
  <c r="AI6" i="10" s="1"/>
  <c r="AJ251" i="4"/>
  <c r="AJ6" i="2" s="1"/>
  <c r="AJ6" i="10" s="1"/>
  <c r="AK251" i="4"/>
  <c r="AK6" i="2" s="1"/>
  <c r="AK6" i="10" s="1"/>
  <c r="AL251" i="4"/>
  <c r="AL6" i="2" s="1"/>
  <c r="AL6" i="10" s="1"/>
  <c r="AM251" i="4"/>
  <c r="AM6" i="2" s="1"/>
  <c r="AM6" i="10" s="1"/>
  <c r="AI252" i="4"/>
  <c r="AI7" i="2" s="1"/>
  <c r="AI7" i="10" s="1"/>
  <c r="AJ252" i="4"/>
  <c r="AJ7" i="2" s="1"/>
  <c r="AJ7" i="10" s="1"/>
  <c r="AK252" i="4"/>
  <c r="AK7" i="2" s="1"/>
  <c r="AK7" i="10" s="1"/>
  <c r="AL252" i="4"/>
  <c r="AL7" i="2" s="1"/>
  <c r="AL7" i="10" s="1"/>
  <c r="AM252" i="4"/>
  <c r="AM7" i="2" s="1"/>
  <c r="AM7" i="10" s="1"/>
  <c r="AI253" i="4"/>
  <c r="AI8" i="2" s="1"/>
  <c r="AI8" i="10" s="1"/>
  <c r="AJ253" i="4"/>
  <c r="AJ8" i="2" s="1"/>
  <c r="AJ8" i="10" s="1"/>
  <c r="AK253" i="4"/>
  <c r="AK8" i="2" s="1"/>
  <c r="AK8" i="10" s="1"/>
  <c r="AL253" i="4"/>
  <c r="AL8" i="2" s="1"/>
  <c r="AL8" i="10" s="1"/>
  <c r="AM253" i="4"/>
  <c r="AM8" i="2" s="1"/>
  <c r="AM8" i="10" s="1"/>
  <c r="AI254" i="4"/>
  <c r="AI9" i="2" s="1"/>
  <c r="AI9" i="10" s="1"/>
  <c r="AJ254" i="4"/>
  <c r="AJ9" i="2" s="1"/>
  <c r="AJ9" i="10" s="1"/>
  <c r="AK254" i="4"/>
  <c r="AK9" i="2" s="1"/>
  <c r="AK9" i="10" s="1"/>
  <c r="AL254" i="4"/>
  <c r="AL9" i="2" s="1"/>
  <c r="AL9" i="10" s="1"/>
  <c r="AM254" i="4"/>
  <c r="AM9" i="2" s="1"/>
  <c r="AM9" i="10" s="1"/>
  <c r="AI255" i="4"/>
  <c r="AI10" i="2" s="1"/>
  <c r="AI10" i="10" s="1"/>
  <c r="AJ255" i="4"/>
  <c r="AJ10" i="2" s="1"/>
  <c r="AJ10" i="10" s="1"/>
  <c r="AK255" i="4"/>
  <c r="AK10" i="2" s="1"/>
  <c r="AK10" i="10" s="1"/>
  <c r="AL255" i="4"/>
  <c r="AL10" i="2" s="1"/>
  <c r="AL10" i="10" s="1"/>
  <c r="AM255" i="4"/>
  <c r="AM10" i="2" s="1"/>
  <c r="AM10" i="10" s="1"/>
  <c r="AI256" i="4"/>
  <c r="AI11" i="2" s="1"/>
  <c r="AI11" i="10" s="1"/>
  <c r="AJ256" i="4"/>
  <c r="AJ11" i="2" s="1"/>
  <c r="AJ11" i="10" s="1"/>
  <c r="AK256" i="4"/>
  <c r="AK11" i="2" s="1"/>
  <c r="AK11" i="10" s="1"/>
  <c r="AL256" i="4"/>
  <c r="AL11" i="2" s="1"/>
  <c r="AL11" i="10" s="1"/>
  <c r="AM256" i="4"/>
  <c r="AM11" i="2" s="1"/>
  <c r="AM11" i="10" s="1"/>
  <c r="AI257" i="4"/>
  <c r="AI12" i="2" s="1"/>
  <c r="AI12" i="10" s="1"/>
  <c r="AJ257" i="4"/>
  <c r="AJ12" i="2" s="1"/>
  <c r="AJ12" i="10" s="1"/>
  <c r="AK257" i="4"/>
  <c r="AK12" i="2" s="1"/>
  <c r="AK12" i="10" s="1"/>
  <c r="AL257" i="4"/>
  <c r="AL12" i="2" s="1"/>
  <c r="AL12" i="10" s="1"/>
  <c r="AM257" i="4"/>
  <c r="AM12" i="2" s="1"/>
  <c r="AM12" i="10" s="1"/>
  <c r="AI258" i="4"/>
  <c r="AI13" i="2" s="1"/>
  <c r="AI13" i="10" s="1"/>
  <c r="AJ258" i="4"/>
  <c r="AJ13" i="2" s="1"/>
  <c r="AJ13" i="10" s="1"/>
  <c r="AK258" i="4"/>
  <c r="AK13" i="2" s="1"/>
  <c r="AK13" i="10" s="1"/>
  <c r="AL258" i="4"/>
  <c r="AL13" i="2" s="1"/>
  <c r="AL13" i="10" s="1"/>
  <c r="AM258" i="4"/>
  <c r="AM13" i="2" s="1"/>
  <c r="AM13" i="10" s="1"/>
  <c r="AI259" i="4"/>
  <c r="AI14" i="2" s="1"/>
  <c r="AI14" i="10" s="1"/>
  <c r="AJ259" i="4"/>
  <c r="AJ14" i="2" s="1"/>
  <c r="AJ14" i="10" s="1"/>
  <c r="AK259" i="4"/>
  <c r="AK14" i="2" s="1"/>
  <c r="AK14" i="10" s="1"/>
  <c r="AL259" i="4"/>
  <c r="AL14" i="2" s="1"/>
  <c r="AL14" i="10" s="1"/>
  <c r="AM259" i="4"/>
  <c r="AM14" i="2" s="1"/>
  <c r="AM14" i="10" s="1"/>
  <c r="AI260" i="4"/>
  <c r="AI15" i="2" s="1"/>
  <c r="AI15" i="10" s="1"/>
  <c r="AJ260" i="4"/>
  <c r="AJ15" i="2" s="1"/>
  <c r="AJ15" i="10" s="1"/>
  <c r="AK260" i="4"/>
  <c r="AK15" i="2" s="1"/>
  <c r="AK15" i="10" s="1"/>
  <c r="AL260" i="4"/>
  <c r="AL15" i="2" s="1"/>
  <c r="AL15" i="10" s="1"/>
  <c r="AM260" i="4"/>
  <c r="AM15" i="2" s="1"/>
  <c r="AM15" i="10" s="1"/>
  <c r="AI261" i="4"/>
  <c r="AI16" i="2" s="1"/>
  <c r="AI16" i="10" s="1"/>
  <c r="AJ261" i="4"/>
  <c r="AJ16" i="2" s="1"/>
  <c r="AJ16" i="10" s="1"/>
  <c r="AK261" i="4"/>
  <c r="AK16" i="2" s="1"/>
  <c r="AK16" i="10" s="1"/>
  <c r="AL261" i="4"/>
  <c r="AL16" i="2" s="1"/>
  <c r="AL16" i="10" s="1"/>
  <c r="AM261" i="4"/>
  <c r="AM16" i="2" s="1"/>
  <c r="AM16" i="10" s="1"/>
  <c r="AI262" i="4"/>
  <c r="AI17" i="2" s="1"/>
  <c r="AI17" i="10" s="1"/>
  <c r="AJ262" i="4"/>
  <c r="AJ17" i="2" s="1"/>
  <c r="AJ17" i="10" s="1"/>
  <c r="AK262" i="4"/>
  <c r="AK17" i="2" s="1"/>
  <c r="AK17" i="10" s="1"/>
  <c r="AL262" i="4"/>
  <c r="AL17" i="2" s="1"/>
  <c r="AL17" i="10" s="1"/>
  <c r="AM262" i="4"/>
  <c r="AM17" i="2" s="1"/>
  <c r="AM17" i="10" s="1"/>
  <c r="AI263" i="4"/>
  <c r="AI18" i="2" s="1"/>
  <c r="AI18" i="10" s="1"/>
  <c r="AJ263" i="4"/>
  <c r="AJ18" i="2" s="1"/>
  <c r="AJ18" i="10" s="1"/>
  <c r="AK263" i="4"/>
  <c r="AK18" i="2" s="1"/>
  <c r="AK18" i="10" s="1"/>
  <c r="AL263" i="4"/>
  <c r="AL18" i="2" s="1"/>
  <c r="AL18" i="10" s="1"/>
  <c r="AM263" i="4"/>
  <c r="AM18" i="2" s="1"/>
  <c r="AM18" i="10" s="1"/>
  <c r="AI264" i="4"/>
  <c r="AI19" i="2" s="1"/>
  <c r="AI19" i="10" s="1"/>
  <c r="AJ264" i="4"/>
  <c r="AJ19" i="2" s="1"/>
  <c r="AJ19" i="10" s="1"/>
  <c r="AK264" i="4"/>
  <c r="AK19" i="2" s="1"/>
  <c r="AK19" i="10" s="1"/>
  <c r="AL264" i="4"/>
  <c r="AL19" i="2" s="1"/>
  <c r="AL19" i="10" s="1"/>
  <c r="AM264" i="4"/>
  <c r="AM19" i="2" s="1"/>
  <c r="AM19" i="10" s="1"/>
  <c r="AI265" i="4"/>
  <c r="AI20" i="2" s="1"/>
  <c r="AJ265" i="4"/>
  <c r="AJ20" i="2" s="1"/>
  <c r="AK265" i="4"/>
  <c r="AK20" i="2" s="1"/>
  <c r="AL265" i="4"/>
  <c r="AL20" i="2" s="1"/>
  <c r="AM265" i="4"/>
  <c r="AM20" i="2" s="1"/>
  <c r="AI266" i="4"/>
  <c r="AI21" i="2" s="1"/>
  <c r="AJ266" i="4"/>
  <c r="AJ21" i="2" s="1"/>
  <c r="AK266" i="4"/>
  <c r="AK21" i="2" s="1"/>
  <c r="AL266" i="4"/>
  <c r="AL21" i="2" s="1"/>
  <c r="AM266" i="4"/>
  <c r="AM21" i="2" s="1"/>
  <c r="AI267" i="4"/>
  <c r="AI22" i="2" s="1"/>
  <c r="AJ267" i="4"/>
  <c r="AJ22" i="2" s="1"/>
  <c r="AK267" i="4"/>
  <c r="AK22" i="2" s="1"/>
  <c r="AL267" i="4"/>
  <c r="AL22" i="2" s="1"/>
  <c r="AM267" i="4"/>
  <c r="AM22" i="2" s="1"/>
  <c r="AI268" i="4"/>
  <c r="AI23" i="2" s="1"/>
  <c r="AJ268" i="4"/>
  <c r="AJ23" i="2" s="1"/>
  <c r="AK268" i="4"/>
  <c r="AK23" i="2" s="1"/>
  <c r="AL268" i="4"/>
  <c r="AL23" i="2" s="1"/>
  <c r="AM268" i="4"/>
  <c r="AM23" i="2" s="1"/>
  <c r="AI269" i="4"/>
  <c r="AI24" i="2" s="1"/>
  <c r="AJ269" i="4"/>
  <c r="AJ24" i="2" s="1"/>
  <c r="AK269" i="4"/>
  <c r="AK24" i="2" s="1"/>
  <c r="AL269" i="4"/>
  <c r="AL24" i="2" s="1"/>
  <c r="AM269" i="4"/>
  <c r="AM24" i="2" s="1"/>
  <c r="AI270" i="4"/>
  <c r="AI25" i="2" s="1"/>
  <c r="AJ270" i="4"/>
  <c r="AJ25" i="2" s="1"/>
  <c r="AK270" i="4"/>
  <c r="AK25" i="2" s="1"/>
  <c r="AL270" i="4"/>
  <c r="AL25" i="2" s="1"/>
  <c r="AM270" i="4"/>
  <c r="AM25" i="2" s="1"/>
  <c r="AI271" i="4"/>
  <c r="AI26" i="2" s="1"/>
  <c r="AJ271" i="4"/>
  <c r="AJ26" i="2" s="1"/>
  <c r="AK271" i="4"/>
  <c r="AK26" i="2" s="1"/>
  <c r="AL271" i="4"/>
  <c r="AL26" i="2" s="1"/>
  <c r="AM271" i="4"/>
  <c r="AM26" i="2" s="1"/>
  <c r="AI272" i="4"/>
  <c r="AI27" i="2" s="1"/>
  <c r="AJ272" i="4"/>
  <c r="AJ27" i="2" s="1"/>
  <c r="AK272" i="4"/>
  <c r="AK27" i="2" s="1"/>
  <c r="AL272" i="4"/>
  <c r="AL27" i="2" s="1"/>
  <c r="AM272" i="4"/>
  <c r="AM27" i="2" s="1"/>
  <c r="AI273" i="4"/>
  <c r="AI28" i="2" s="1"/>
  <c r="AJ273" i="4"/>
  <c r="AJ28" i="2" s="1"/>
  <c r="AK273" i="4"/>
  <c r="AK28" i="2" s="1"/>
  <c r="AL273" i="4"/>
  <c r="AL28" i="2" s="1"/>
  <c r="AM273" i="4"/>
  <c r="AM28" i="2" s="1"/>
  <c r="AI274" i="4"/>
  <c r="AI29" i="2" s="1"/>
  <c r="AJ274" i="4"/>
  <c r="AJ29" i="2" s="1"/>
  <c r="AK274" i="4"/>
  <c r="AK29" i="2" s="1"/>
  <c r="AL274" i="4"/>
  <c r="AL29" i="2" s="1"/>
  <c r="AM274" i="4"/>
  <c r="AM29" i="2" s="1"/>
  <c r="AI275" i="4"/>
  <c r="AI30" i="2" s="1"/>
  <c r="AJ275" i="4"/>
  <c r="AJ30" i="2" s="1"/>
  <c r="AK275" i="4"/>
  <c r="AK30" i="2" s="1"/>
  <c r="AL275" i="4"/>
  <c r="AL30" i="2" s="1"/>
  <c r="AM275" i="4"/>
  <c r="AM30" i="2" s="1"/>
  <c r="AI276" i="4"/>
  <c r="AI31" i="2" s="1"/>
  <c r="AJ276" i="4"/>
  <c r="AJ31" i="2" s="1"/>
  <c r="AK276" i="4"/>
  <c r="AK31" i="2" s="1"/>
  <c r="AL276" i="4"/>
  <c r="AL31" i="2" s="1"/>
  <c r="AM276" i="4"/>
  <c r="AM31" i="2" s="1"/>
  <c r="AI277" i="4"/>
  <c r="AI32" i="2" s="1"/>
  <c r="AJ277" i="4"/>
  <c r="AJ32" i="2" s="1"/>
  <c r="AK277" i="4"/>
  <c r="AK32" i="2" s="1"/>
  <c r="AL277" i="4"/>
  <c r="AL32" i="2" s="1"/>
  <c r="AM277" i="4"/>
  <c r="AM32" i="2" s="1"/>
  <c r="AI278" i="4"/>
  <c r="AI33" i="2" s="1"/>
  <c r="AJ278" i="4"/>
  <c r="AJ33" i="2" s="1"/>
  <c r="AK278" i="4"/>
  <c r="AK33" i="2" s="1"/>
  <c r="AL278" i="4"/>
  <c r="AL33" i="2" s="1"/>
  <c r="AM278" i="4"/>
  <c r="AM33" i="2" s="1"/>
  <c r="AI279" i="4"/>
  <c r="AI34" i="2" s="1"/>
  <c r="AJ279" i="4"/>
  <c r="AJ34" i="2" s="1"/>
  <c r="AK279" i="4"/>
  <c r="AK34" i="2" s="1"/>
  <c r="AL279" i="4"/>
  <c r="AL34" i="2" s="1"/>
  <c r="AM279" i="4"/>
  <c r="AM34" i="2" s="1"/>
  <c r="AI280" i="4"/>
  <c r="AI35" i="2" s="1"/>
  <c r="AI20" i="10" s="1"/>
  <c r="AJ280" i="4"/>
  <c r="AJ35" i="2" s="1"/>
  <c r="AJ20" i="10" s="1"/>
  <c r="AK280" i="4"/>
  <c r="AK35" i="2" s="1"/>
  <c r="AK20" i="10" s="1"/>
  <c r="AL280" i="4"/>
  <c r="AL35" i="2" s="1"/>
  <c r="AL20" i="10" s="1"/>
  <c r="AM280" i="4"/>
  <c r="AM35" i="2" s="1"/>
  <c r="AM20" i="10" s="1"/>
  <c r="AI281" i="4"/>
  <c r="AI36" i="2" s="1"/>
  <c r="AI21" i="10" s="1"/>
  <c r="AJ281" i="4"/>
  <c r="AJ36" i="2" s="1"/>
  <c r="AJ21" i="10" s="1"/>
  <c r="AK281" i="4"/>
  <c r="AK36" i="2" s="1"/>
  <c r="AK21" i="10" s="1"/>
  <c r="AL281" i="4"/>
  <c r="AL36" i="2" s="1"/>
  <c r="AL21" i="10" s="1"/>
  <c r="AM281" i="4"/>
  <c r="AM36" i="2" s="1"/>
  <c r="AM21" i="10" s="1"/>
  <c r="AI282" i="4"/>
  <c r="AI37" i="2" s="1"/>
  <c r="AI22" i="10" s="1"/>
  <c r="AJ282" i="4"/>
  <c r="AJ37" i="2" s="1"/>
  <c r="AJ22" i="10" s="1"/>
  <c r="AK282" i="4"/>
  <c r="AK37" i="2" s="1"/>
  <c r="AK22" i="10" s="1"/>
  <c r="AL282" i="4"/>
  <c r="AL37" i="2" s="1"/>
  <c r="AL22" i="10" s="1"/>
  <c r="AM282" i="4"/>
  <c r="AM37" i="2" s="1"/>
  <c r="AM22" i="10" s="1"/>
  <c r="AI283" i="4"/>
  <c r="AI38" i="2" s="1"/>
  <c r="AI23" i="10" s="1"/>
  <c r="AJ283" i="4"/>
  <c r="AJ38" i="2" s="1"/>
  <c r="AJ23" i="10" s="1"/>
  <c r="AK283" i="4"/>
  <c r="AK38" i="2" s="1"/>
  <c r="AK23" i="10" s="1"/>
  <c r="AL283" i="4"/>
  <c r="AL38" i="2" s="1"/>
  <c r="AL23" i="10" s="1"/>
  <c r="AM283" i="4"/>
  <c r="AM38" i="2" s="1"/>
  <c r="AM23" i="10" s="1"/>
  <c r="AI284" i="4"/>
  <c r="AI39" i="2" s="1"/>
  <c r="AI24" i="10" s="1"/>
  <c r="AJ284" i="4"/>
  <c r="AJ39" i="2" s="1"/>
  <c r="AJ24" i="10" s="1"/>
  <c r="AK284" i="4"/>
  <c r="AK39" i="2" s="1"/>
  <c r="AK24" i="10" s="1"/>
  <c r="AL284" i="4"/>
  <c r="AL39" i="2" s="1"/>
  <c r="AL24" i="10" s="1"/>
  <c r="AM284" i="4"/>
  <c r="AM39" i="2" s="1"/>
  <c r="AM24" i="10" s="1"/>
  <c r="AI285" i="4"/>
  <c r="AI40" i="2" s="1"/>
  <c r="AI25" i="10" s="1"/>
  <c r="AJ285" i="4"/>
  <c r="AJ40" i="2" s="1"/>
  <c r="AJ25" i="10" s="1"/>
  <c r="AK285" i="4"/>
  <c r="AK40" i="2" s="1"/>
  <c r="AK25" i="10" s="1"/>
  <c r="AL285" i="4"/>
  <c r="AL40" i="2" s="1"/>
  <c r="AL25" i="10" s="1"/>
  <c r="AM285" i="4"/>
  <c r="AM40" i="2" s="1"/>
  <c r="AM25" i="10" s="1"/>
  <c r="AI286" i="4"/>
  <c r="AI41" i="2" s="1"/>
  <c r="AI26" i="10" s="1"/>
  <c r="AJ286" i="4"/>
  <c r="AJ41" i="2" s="1"/>
  <c r="AJ26" i="10" s="1"/>
  <c r="AK286" i="4"/>
  <c r="AK41" i="2" s="1"/>
  <c r="AK26" i="10" s="1"/>
  <c r="AL286" i="4"/>
  <c r="AL41" i="2" s="1"/>
  <c r="AL26" i="10" s="1"/>
  <c r="AM286" i="4"/>
  <c r="AM41" i="2" s="1"/>
  <c r="AM26" i="10" s="1"/>
  <c r="AI287" i="4"/>
  <c r="AI42" i="2" s="1"/>
  <c r="AI27" i="10" s="1"/>
  <c r="AJ287" i="4"/>
  <c r="AJ42" i="2" s="1"/>
  <c r="AJ27" i="10" s="1"/>
  <c r="AK287" i="4"/>
  <c r="AK42" i="2" s="1"/>
  <c r="AK27" i="10" s="1"/>
  <c r="AL287" i="4"/>
  <c r="AL42" i="2" s="1"/>
  <c r="AL27" i="10" s="1"/>
  <c r="AM287" i="4"/>
  <c r="AM42" i="2" s="1"/>
  <c r="AM27" i="10" s="1"/>
  <c r="AI288" i="4"/>
  <c r="AI43" i="2" s="1"/>
  <c r="AI28" i="10" s="1"/>
  <c r="AJ288" i="4"/>
  <c r="AJ43" i="2" s="1"/>
  <c r="AJ28" i="10" s="1"/>
  <c r="AK288" i="4"/>
  <c r="AK43" i="2" s="1"/>
  <c r="AK28" i="10" s="1"/>
  <c r="AL288" i="4"/>
  <c r="AL43" i="2" s="1"/>
  <c r="AL28" i="10" s="1"/>
  <c r="AM288" i="4"/>
  <c r="AM43" i="2" s="1"/>
  <c r="AM28" i="10" s="1"/>
  <c r="AI289" i="4"/>
  <c r="AI44" i="2" s="1"/>
  <c r="AI29" i="10" s="1"/>
  <c r="AJ289" i="4"/>
  <c r="AJ44" i="2" s="1"/>
  <c r="AJ29" i="10" s="1"/>
  <c r="AK289" i="4"/>
  <c r="AK44" i="2" s="1"/>
  <c r="AK29" i="10" s="1"/>
  <c r="AL289" i="4"/>
  <c r="AL44" i="2" s="1"/>
  <c r="AL29" i="10" s="1"/>
  <c r="AM289" i="4"/>
  <c r="AM44" i="2" s="1"/>
  <c r="AM29" i="10" s="1"/>
  <c r="AI290" i="4"/>
  <c r="AI45" i="2" s="1"/>
  <c r="AI30" i="10" s="1"/>
  <c r="AJ290" i="4"/>
  <c r="AJ45" i="2" s="1"/>
  <c r="AJ30" i="10" s="1"/>
  <c r="AK290" i="4"/>
  <c r="AK45" i="2" s="1"/>
  <c r="AK30" i="10" s="1"/>
  <c r="AL290" i="4"/>
  <c r="AL45" i="2" s="1"/>
  <c r="AL30" i="10" s="1"/>
  <c r="AM290" i="4"/>
  <c r="AM45" i="2" s="1"/>
  <c r="AM30" i="10" s="1"/>
  <c r="AI291" i="4"/>
  <c r="AI46" i="2" s="1"/>
  <c r="AI31" i="10" s="1"/>
  <c r="AJ291" i="4"/>
  <c r="AJ46" i="2" s="1"/>
  <c r="AJ31" i="10" s="1"/>
  <c r="AK291" i="4"/>
  <c r="AK46" i="2" s="1"/>
  <c r="AK31" i="10" s="1"/>
  <c r="AL291" i="4"/>
  <c r="AL46" i="2" s="1"/>
  <c r="AL31" i="10" s="1"/>
  <c r="AM291" i="4"/>
  <c r="AM46" i="2" s="1"/>
  <c r="AM31" i="10" s="1"/>
  <c r="AI292" i="4"/>
  <c r="AI47" i="2" s="1"/>
  <c r="AI40" i="10" s="1"/>
  <c r="AJ292" i="4"/>
  <c r="AJ47" i="2" s="1"/>
  <c r="AJ40" i="10" s="1"/>
  <c r="AK292" i="4"/>
  <c r="AK47" i="2" s="1"/>
  <c r="AK40" i="10" s="1"/>
  <c r="AL292" i="4"/>
  <c r="AL47" i="2" s="1"/>
  <c r="AL40" i="10" s="1"/>
  <c r="AM292" i="4"/>
  <c r="AM47" i="2" s="1"/>
  <c r="AM40" i="10" s="1"/>
  <c r="AI293" i="4"/>
  <c r="AI48" i="2" s="1"/>
  <c r="AI41" i="10" s="1"/>
  <c r="AJ293" i="4"/>
  <c r="AJ48" i="2" s="1"/>
  <c r="AJ41" i="10" s="1"/>
  <c r="AK293" i="4"/>
  <c r="AK48" i="2" s="1"/>
  <c r="AK41" i="10" s="1"/>
  <c r="AL293" i="4"/>
  <c r="AL48" i="2" s="1"/>
  <c r="AL41" i="10" s="1"/>
  <c r="AM293" i="4"/>
  <c r="AM48" i="2" s="1"/>
  <c r="AM41" i="10" s="1"/>
  <c r="AI294" i="4"/>
  <c r="AI49" i="2" s="1"/>
  <c r="AI42" i="10" s="1"/>
  <c r="AJ294" i="4"/>
  <c r="AJ49" i="2" s="1"/>
  <c r="AJ42" i="10" s="1"/>
  <c r="AK294" i="4"/>
  <c r="AK49" i="2" s="1"/>
  <c r="AK42" i="10" s="1"/>
  <c r="AL294" i="4"/>
  <c r="AL49" i="2" s="1"/>
  <c r="AL42" i="10" s="1"/>
  <c r="AM294" i="4"/>
  <c r="AM49" i="2" s="1"/>
  <c r="AM42" i="10" s="1"/>
  <c r="AI295" i="4"/>
  <c r="AI50" i="2" s="1"/>
  <c r="AI43" i="10" s="1"/>
  <c r="AJ295" i="4"/>
  <c r="AJ50" i="2" s="1"/>
  <c r="AJ43" i="10" s="1"/>
  <c r="AK295" i="4"/>
  <c r="AK50" i="2" s="1"/>
  <c r="AK43" i="10" s="1"/>
  <c r="AL295" i="4"/>
  <c r="AL50" i="2" s="1"/>
  <c r="AL43" i="10" s="1"/>
  <c r="AM295" i="4"/>
  <c r="AM50" i="2" s="1"/>
  <c r="AM43" i="10" s="1"/>
  <c r="AI296" i="4"/>
  <c r="AI51" i="2" s="1"/>
  <c r="AI44" i="10" s="1"/>
  <c r="AJ296" i="4"/>
  <c r="AJ51" i="2" s="1"/>
  <c r="AJ44" i="10" s="1"/>
  <c r="AK296" i="4"/>
  <c r="AK51" i="2" s="1"/>
  <c r="AK44" i="10" s="1"/>
  <c r="AL296" i="4"/>
  <c r="AL51" i="2" s="1"/>
  <c r="AL44" i="10" s="1"/>
  <c r="AM296" i="4"/>
  <c r="AM51" i="2" s="1"/>
  <c r="AM44" i="10" s="1"/>
  <c r="AI297" i="4"/>
  <c r="AI52" i="2" s="1"/>
  <c r="AI45" i="10" s="1"/>
  <c r="AJ297" i="4"/>
  <c r="AJ52" i="2" s="1"/>
  <c r="AJ45" i="10" s="1"/>
  <c r="AK297" i="4"/>
  <c r="AK52" i="2" s="1"/>
  <c r="AK45" i="10" s="1"/>
  <c r="AL297" i="4"/>
  <c r="AL52" i="2" s="1"/>
  <c r="AL45" i="10" s="1"/>
  <c r="AM297" i="4"/>
  <c r="AM52" i="2" s="1"/>
  <c r="AM45" i="10" s="1"/>
  <c r="AI298" i="4"/>
  <c r="AI53" i="2" s="1"/>
  <c r="AI46" i="10" s="1"/>
  <c r="AJ298" i="4"/>
  <c r="AJ53" i="2" s="1"/>
  <c r="AJ46" i="10" s="1"/>
  <c r="AK298" i="4"/>
  <c r="AK53" i="2" s="1"/>
  <c r="AK46" i="10" s="1"/>
  <c r="AL298" i="4"/>
  <c r="AL53" i="2" s="1"/>
  <c r="AL46" i="10" s="1"/>
  <c r="AM298" i="4"/>
  <c r="AM53" i="2" s="1"/>
  <c r="AM46" i="10" s="1"/>
  <c r="AI299" i="4"/>
  <c r="AI54" i="2" s="1"/>
  <c r="AI47" i="10" s="1"/>
  <c r="AJ299" i="4"/>
  <c r="AJ54" i="2" s="1"/>
  <c r="AJ47" i="10" s="1"/>
  <c r="AK299" i="4"/>
  <c r="AK54" i="2" s="1"/>
  <c r="AK47" i="10" s="1"/>
  <c r="AL299" i="4"/>
  <c r="AL54" i="2" s="1"/>
  <c r="AL47" i="10" s="1"/>
  <c r="AM299" i="4"/>
  <c r="AM54" i="2" s="1"/>
  <c r="AM47" i="10" s="1"/>
  <c r="AI300" i="4"/>
  <c r="AI55" i="2" s="1"/>
  <c r="AI48" i="10" s="1"/>
  <c r="AJ300" i="4"/>
  <c r="AJ55" i="2" s="1"/>
  <c r="AJ48" i="10" s="1"/>
  <c r="AK300" i="4"/>
  <c r="AK55" i="2" s="1"/>
  <c r="AK48" i="10" s="1"/>
  <c r="AL300" i="4"/>
  <c r="AL55" i="2" s="1"/>
  <c r="AL48" i="10" s="1"/>
  <c r="AM300" i="4"/>
  <c r="AM55" i="2" s="1"/>
  <c r="AM48" i="10" s="1"/>
  <c r="AI301" i="4"/>
  <c r="AI56" i="2" s="1"/>
  <c r="AI49" i="10" s="1"/>
  <c r="AJ301" i="4"/>
  <c r="AJ56" i="2" s="1"/>
  <c r="AJ49" i="10" s="1"/>
  <c r="AK301" i="4"/>
  <c r="AK56" i="2" s="1"/>
  <c r="AK49" i="10" s="1"/>
  <c r="AL301" i="4"/>
  <c r="AL56" i="2" s="1"/>
  <c r="AL49" i="10" s="1"/>
  <c r="AM301" i="4"/>
  <c r="AM56" i="2" s="1"/>
  <c r="AM49" i="10" s="1"/>
  <c r="AI302" i="4"/>
  <c r="AI57" i="2" s="1"/>
  <c r="AI50" i="10" s="1"/>
  <c r="AJ302" i="4"/>
  <c r="AJ57" i="2" s="1"/>
  <c r="AJ50" i="10" s="1"/>
  <c r="AK302" i="4"/>
  <c r="AK57" i="2" s="1"/>
  <c r="AK50" i="10" s="1"/>
  <c r="AL302" i="4"/>
  <c r="AL57" i="2" s="1"/>
  <c r="AL50" i="10" s="1"/>
  <c r="AM302" i="4"/>
  <c r="AM57" i="2" s="1"/>
  <c r="AM50" i="10" s="1"/>
  <c r="AI303" i="4"/>
  <c r="AI58" i="2" s="1"/>
  <c r="AI51" i="10" s="1"/>
  <c r="AJ303" i="4"/>
  <c r="AJ58" i="2" s="1"/>
  <c r="AJ51" i="10" s="1"/>
  <c r="AK303" i="4"/>
  <c r="AK58" i="2" s="1"/>
  <c r="AK51" i="10" s="1"/>
  <c r="AL303" i="4"/>
  <c r="AL58" i="2" s="1"/>
  <c r="AL51" i="10" s="1"/>
  <c r="AM303" i="4"/>
  <c r="AM58" i="2" s="1"/>
  <c r="AM51" i="10" s="1"/>
  <c r="AI304" i="4"/>
  <c r="AI59" i="2" s="1"/>
  <c r="AI52" i="10" s="1"/>
  <c r="AJ304" i="4"/>
  <c r="AJ59" i="2" s="1"/>
  <c r="AJ52" i="10" s="1"/>
  <c r="AK304" i="4"/>
  <c r="AK59" i="2" s="1"/>
  <c r="AK52" i="10" s="1"/>
  <c r="AL304" i="4"/>
  <c r="AL59" i="2" s="1"/>
  <c r="AL52" i="10" s="1"/>
  <c r="AM304" i="4"/>
  <c r="AM59" i="2" s="1"/>
  <c r="AM52" i="10" s="1"/>
  <c r="AI305" i="4"/>
  <c r="AI60" i="2" s="1"/>
  <c r="AI53" i="10" s="1"/>
  <c r="AJ305" i="4"/>
  <c r="AJ60" i="2" s="1"/>
  <c r="AJ53" i="10" s="1"/>
  <c r="AK305" i="4"/>
  <c r="AK60" i="2" s="1"/>
  <c r="AK53" i="10" s="1"/>
  <c r="AL305" i="4"/>
  <c r="AL60" i="2" s="1"/>
  <c r="AL53" i="10" s="1"/>
  <c r="AM305" i="4"/>
  <c r="AM60" i="2" s="1"/>
  <c r="AM53" i="10" s="1"/>
  <c r="AI306" i="4"/>
  <c r="AI61" i="2" s="1"/>
  <c r="AI54" i="10" s="1"/>
  <c r="AJ306" i="4"/>
  <c r="AJ61" i="2" s="1"/>
  <c r="AJ54" i="10" s="1"/>
  <c r="AK306" i="4"/>
  <c r="AK61" i="2" s="1"/>
  <c r="AK54" i="10" s="1"/>
  <c r="AL306" i="4"/>
  <c r="AL61" i="2" s="1"/>
  <c r="AL54" i="10" s="1"/>
  <c r="AM306" i="4"/>
  <c r="AM61" i="2" s="1"/>
  <c r="AM54" i="10" s="1"/>
  <c r="AI307" i="4"/>
  <c r="AI62" i="2" s="1"/>
  <c r="AI55" i="10" s="1"/>
  <c r="AJ307" i="4"/>
  <c r="AJ62" i="2" s="1"/>
  <c r="AJ55" i="10" s="1"/>
  <c r="AK307" i="4"/>
  <c r="AK62" i="2" s="1"/>
  <c r="AK55" i="10" s="1"/>
  <c r="AL307" i="4"/>
  <c r="AL62" i="2" s="1"/>
  <c r="AL55" i="10" s="1"/>
  <c r="AM307" i="4"/>
  <c r="AM62" i="2" s="1"/>
  <c r="AM55" i="10" s="1"/>
  <c r="AI308" i="4"/>
  <c r="AI63" i="2" s="1"/>
  <c r="AJ308" i="4"/>
  <c r="AJ63" i="2" s="1"/>
  <c r="AK308" i="4"/>
  <c r="AK63" i="2" s="1"/>
  <c r="AL308" i="4"/>
  <c r="AL63" i="2" s="1"/>
  <c r="AM308" i="4"/>
  <c r="AM63" i="2" s="1"/>
  <c r="AI309" i="4"/>
  <c r="AI64" i="2" s="1"/>
  <c r="AH2" i="9" s="1"/>
  <c r="AJ309" i="4"/>
  <c r="AJ64" i="2" s="1"/>
  <c r="AI2" i="9" s="1"/>
  <c r="AK309" i="4"/>
  <c r="AK64" i="2" s="1"/>
  <c r="AJ2" i="9" s="1"/>
  <c r="AL309" i="4"/>
  <c r="AL64" i="2" s="1"/>
  <c r="AK2" i="9" s="1"/>
  <c r="AM309" i="4"/>
  <c r="AM64" i="2" s="1"/>
  <c r="AL2" i="9" s="1"/>
  <c r="AI310" i="4"/>
  <c r="AI65" i="2" s="1"/>
  <c r="AH3" i="9" s="1"/>
  <c r="AJ310" i="4"/>
  <c r="AJ65" i="2" s="1"/>
  <c r="AI3" i="9" s="1"/>
  <c r="AK310" i="4"/>
  <c r="AK65" i="2" s="1"/>
  <c r="AJ3" i="9" s="1"/>
  <c r="AL310" i="4"/>
  <c r="AL65" i="2" s="1"/>
  <c r="AK3" i="9" s="1"/>
  <c r="AM310" i="4"/>
  <c r="AM65" i="2" s="1"/>
  <c r="AL3" i="9" s="1"/>
  <c r="AI311" i="4"/>
  <c r="AI66" i="2" s="1"/>
  <c r="AH4" i="9" s="1"/>
  <c r="AJ311" i="4"/>
  <c r="AJ66" i="2" s="1"/>
  <c r="AI4" i="9" s="1"/>
  <c r="AK311" i="4"/>
  <c r="AK66" i="2" s="1"/>
  <c r="AJ4" i="9" s="1"/>
  <c r="AL311" i="4"/>
  <c r="AL66" i="2" s="1"/>
  <c r="AK4" i="9" s="1"/>
  <c r="AM311" i="4"/>
  <c r="AM66" i="2" s="1"/>
  <c r="AL4" i="9" s="1"/>
  <c r="AI312" i="4"/>
  <c r="AI67" i="2" s="1"/>
  <c r="AH5" i="9" s="1"/>
  <c r="AJ312" i="4"/>
  <c r="AJ67" i="2" s="1"/>
  <c r="AI5" i="9" s="1"/>
  <c r="AK312" i="4"/>
  <c r="AK67" i="2" s="1"/>
  <c r="AJ5" i="9" s="1"/>
  <c r="AL312" i="4"/>
  <c r="AL67" i="2" s="1"/>
  <c r="AK5" i="9" s="1"/>
  <c r="AM312" i="4"/>
  <c r="AM67" i="2" s="1"/>
  <c r="AL5" i="9" s="1"/>
  <c r="AI313" i="4"/>
  <c r="AI68" i="2" s="1"/>
  <c r="AH6" i="9" s="1"/>
  <c r="AJ313" i="4"/>
  <c r="AJ68" i="2" s="1"/>
  <c r="AI6" i="9" s="1"/>
  <c r="AK313" i="4"/>
  <c r="AK68" i="2" s="1"/>
  <c r="AJ6" i="9" s="1"/>
  <c r="AL313" i="4"/>
  <c r="AL68" i="2" s="1"/>
  <c r="AK6" i="9" s="1"/>
  <c r="AM313" i="4"/>
  <c r="AM68" i="2" s="1"/>
  <c r="AL6" i="9" s="1"/>
  <c r="AI314" i="4"/>
  <c r="AI69" i="2" s="1"/>
  <c r="AH7" i="9" s="1"/>
  <c r="AJ314" i="4"/>
  <c r="AJ69" i="2" s="1"/>
  <c r="AI7" i="9" s="1"/>
  <c r="AK314" i="4"/>
  <c r="AK69" i="2" s="1"/>
  <c r="AJ7" i="9" s="1"/>
  <c r="AL314" i="4"/>
  <c r="AL69" i="2" s="1"/>
  <c r="AK7" i="9" s="1"/>
  <c r="AM314" i="4"/>
  <c r="AM69" i="2" s="1"/>
  <c r="AL7" i="9" s="1"/>
  <c r="AI315" i="4"/>
  <c r="AI70" i="2" s="1"/>
  <c r="AH8" i="9" s="1"/>
  <c r="AJ315" i="4"/>
  <c r="AJ70" i="2" s="1"/>
  <c r="AI8" i="9" s="1"/>
  <c r="AK315" i="4"/>
  <c r="AK70" i="2" s="1"/>
  <c r="AJ8" i="9" s="1"/>
  <c r="AL315" i="4"/>
  <c r="AL70" i="2" s="1"/>
  <c r="AK8" i="9" s="1"/>
  <c r="AM315" i="4"/>
  <c r="AM70" i="2" s="1"/>
  <c r="AL8" i="9" s="1"/>
  <c r="AI316" i="4"/>
  <c r="AI71" i="2" s="1"/>
  <c r="AH9" i="9" s="1"/>
  <c r="AJ316" i="4"/>
  <c r="AJ71" i="2" s="1"/>
  <c r="AI9" i="9" s="1"/>
  <c r="AK316" i="4"/>
  <c r="AK71" i="2" s="1"/>
  <c r="AJ9" i="9" s="1"/>
  <c r="AL316" i="4"/>
  <c r="AL71" i="2" s="1"/>
  <c r="AK9" i="9" s="1"/>
  <c r="AM316" i="4"/>
  <c r="AM71" i="2" s="1"/>
  <c r="AL9" i="9" s="1"/>
  <c r="AI317" i="4"/>
  <c r="AI72" i="2" s="1"/>
  <c r="AH10" i="9" s="1"/>
  <c r="AJ317" i="4"/>
  <c r="AJ72" i="2" s="1"/>
  <c r="AI10" i="9" s="1"/>
  <c r="AK317" i="4"/>
  <c r="AK72" i="2" s="1"/>
  <c r="AJ10" i="9" s="1"/>
  <c r="AL317" i="4"/>
  <c r="AL72" i="2" s="1"/>
  <c r="AK10" i="9" s="1"/>
  <c r="AM317" i="4"/>
  <c r="AM72" i="2" s="1"/>
  <c r="AL10" i="9" s="1"/>
  <c r="AI318" i="4"/>
  <c r="AI73" i="2" s="1"/>
  <c r="AH11" i="9" s="1"/>
  <c r="AJ318" i="4"/>
  <c r="AJ73" i="2" s="1"/>
  <c r="AI11" i="9" s="1"/>
  <c r="AK318" i="4"/>
  <c r="AK73" i="2" s="1"/>
  <c r="AJ11" i="9" s="1"/>
  <c r="AL318" i="4"/>
  <c r="AL73" i="2" s="1"/>
  <c r="AK11" i="9" s="1"/>
  <c r="AM318" i="4"/>
  <c r="AM73" i="2" s="1"/>
  <c r="AL11" i="9" s="1"/>
  <c r="AI319" i="4"/>
  <c r="AI74" i="2" s="1"/>
  <c r="AH19" i="9" s="1"/>
  <c r="AJ319" i="4"/>
  <c r="AJ74" i="2" s="1"/>
  <c r="AI19" i="9" s="1"/>
  <c r="AK319" i="4"/>
  <c r="AK74" i="2" s="1"/>
  <c r="AJ19" i="9" s="1"/>
  <c r="AL319" i="4"/>
  <c r="AL74" i="2" s="1"/>
  <c r="AK19" i="9" s="1"/>
  <c r="AM319" i="4"/>
  <c r="AM74" i="2" s="1"/>
  <c r="AL19" i="9" s="1"/>
  <c r="AI320" i="4"/>
  <c r="AI75" i="2" s="1"/>
  <c r="AH20" i="9" s="1"/>
  <c r="AJ320" i="4"/>
  <c r="AJ75" i="2" s="1"/>
  <c r="AI20" i="9" s="1"/>
  <c r="AK320" i="4"/>
  <c r="AK75" i="2" s="1"/>
  <c r="AJ20" i="9" s="1"/>
  <c r="AL320" i="4"/>
  <c r="AL75" i="2" s="1"/>
  <c r="AK20" i="9" s="1"/>
  <c r="AM320" i="4"/>
  <c r="AM75" i="2" s="1"/>
  <c r="AL20" i="9" s="1"/>
  <c r="AI321" i="4"/>
  <c r="AI76" i="2" s="1"/>
  <c r="AH21" i="9" s="1"/>
  <c r="AJ321" i="4"/>
  <c r="AJ76" i="2" s="1"/>
  <c r="AI21" i="9" s="1"/>
  <c r="AK321" i="4"/>
  <c r="AK76" i="2" s="1"/>
  <c r="AJ21" i="9" s="1"/>
  <c r="AL321" i="4"/>
  <c r="AL76" i="2" s="1"/>
  <c r="AK21" i="9" s="1"/>
  <c r="AM321" i="4"/>
  <c r="AM76" i="2" s="1"/>
  <c r="AL21" i="9" s="1"/>
  <c r="AI322" i="4"/>
  <c r="AI77" i="2" s="1"/>
  <c r="AH22" i="9" s="1"/>
  <c r="AJ322" i="4"/>
  <c r="AJ77" i="2" s="1"/>
  <c r="AI22" i="9" s="1"/>
  <c r="AK322" i="4"/>
  <c r="AK77" i="2" s="1"/>
  <c r="AJ22" i="9" s="1"/>
  <c r="AL322" i="4"/>
  <c r="AL77" i="2" s="1"/>
  <c r="AK22" i="9" s="1"/>
  <c r="AM322" i="4"/>
  <c r="AM77" i="2" s="1"/>
  <c r="AL22" i="9" s="1"/>
  <c r="AI323" i="4"/>
  <c r="AI78" i="2" s="1"/>
  <c r="AH23" i="9" s="1"/>
  <c r="AJ323" i="4"/>
  <c r="AJ78" i="2" s="1"/>
  <c r="AI23" i="9" s="1"/>
  <c r="AK323" i="4"/>
  <c r="AK78" i="2" s="1"/>
  <c r="AJ23" i="9" s="1"/>
  <c r="AL323" i="4"/>
  <c r="AL78" i="2" s="1"/>
  <c r="AK23" i="9" s="1"/>
  <c r="AM323" i="4"/>
  <c r="AM78" i="2" s="1"/>
  <c r="AL23" i="9" s="1"/>
  <c r="AI324" i="4"/>
  <c r="AI79" i="2" s="1"/>
  <c r="AH24" i="9" s="1"/>
  <c r="AJ324" i="4"/>
  <c r="AJ79" i="2" s="1"/>
  <c r="AI24" i="9" s="1"/>
  <c r="AK324" i="4"/>
  <c r="AK79" i="2" s="1"/>
  <c r="AJ24" i="9" s="1"/>
  <c r="AL324" i="4"/>
  <c r="AL79" i="2" s="1"/>
  <c r="AK24" i="9" s="1"/>
  <c r="AM324" i="4"/>
  <c r="AM79" i="2" s="1"/>
  <c r="AL24" i="9" s="1"/>
  <c r="AI325" i="4"/>
  <c r="AI80" i="2" s="1"/>
  <c r="AH25" i="9" s="1"/>
  <c r="AJ325" i="4"/>
  <c r="AJ80" i="2" s="1"/>
  <c r="AI25" i="9" s="1"/>
  <c r="AK325" i="4"/>
  <c r="AK80" i="2" s="1"/>
  <c r="AJ25" i="9" s="1"/>
  <c r="AL325" i="4"/>
  <c r="AL80" i="2" s="1"/>
  <c r="AK25" i="9" s="1"/>
  <c r="AM325" i="4"/>
  <c r="AM80" i="2" s="1"/>
  <c r="AL25" i="9" s="1"/>
  <c r="AI326" i="4"/>
  <c r="AI81" i="2" s="1"/>
  <c r="AH26" i="9" s="1"/>
  <c r="AJ326" i="4"/>
  <c r="AJ81" i="2" s="1"/>
  <c r="AI26" i="9" s="1"/>
  <c r="AK326" i="4"/>
  <c r="AK81" i="2" s="1"/>
  <c r="AJ26" i="9" s="1"/>
  <c r="AL326" i="4"/>
  <c r="AL81" i="2" s="1"/>
  <c r="AK26" i="9" s="1"/>
  <c r="AM326" i="4"/>
  <c r="AM81" i="2" s="1"/>
  <c r="AL26" i="9" s="1"/>
  <c r="AI327" i="4"/>
  <c r="AI82" i="2" s="1"/>
  <c r="AJ327" i="4"/>
  <c r="AJ82" i="2" s="1"/>
  <c r="AK327" i="4"/>
  <c r="AK82" i="2" s="1"/>
  <c r="AL327" i="4"/>
  <c r="AL82" i="2" s="1"/>
  <c r="AM327" i="4"/>
  <c r="AM82" i="2" s="1"/>
  <c r="AI328" i="4"/>
  <c r="AI83" i="2" s="1"/>
  <c r="AH12" i="9" s="1"/>
  <c r="AJ328" i="4"/>
  <c r="AJ83" i="2" s="1"/>
  <c r="AI12" i="9" s="1"/>
  <c r="AK328" i="4"/>
  <c r="AK83" i="2" s="1"/>
  <c r="AJ12" i="9" s="1"/>
  <c r="AL328" i="4"/>
  <c r="AL83" i="2" s="1"/>
  <c r="AK12" i="9" s="1"/>
  <c r="AM328" i="4"/>
  <c r="AM83" i="2" s="1"/>
  <c r="AL12" i="9" s="1"/>
  <c r="AI329" i="4"/>
  <c r="AI85" i="2" s="1"/>
  <c r="AH13" i="9" s="1"/>
  <c r="AJ329" i="4"/>
  <c r="AJ85" i="2" s="1"/>
  <c r="AI13" i="9" s="1"/>
  <c r="AK329" i="4"/>
  <c r="AK85" i="2" s="1"/>
  <c r="AJ13" i="9" s="1"/>
  <c r="AL329" i="4"/>
  <c r="AL85" i="2" s="1"/>
  <c r="AK13" i="9" s="1"/>
  <c r="AM329" i="4"/>
  <c r="AM85" i="2" s="1"/>
  <c r="AL13" i="9" s="1"/>
  <c r="AI330" i="4"/>
  <c r="AI86" i="2" s="1"/>
  <c r="AH14" i="9" s="1"/>
  <c r="AJ330" i="4"/>
  <c r="AJ86" i="2" s="1"/>
  <c r="AI14" i="9" s="1"/>
  <c r="AK330" i="4"/>
  <c r="AK86" i="2" s="1"/>
  <c r="AJ14" i="9" s="1"/>
  <c r="AL330" i="4"/>
  <c r="AL86" i="2" s="1"/>
  <c r="AK14" i="9" s="1"/>
  <c r="AM330" i="4"/>
  <c r="AM86" i="2" s="1"/>
  <c r="AL14" i="9" s="1"/>
  <c r="AI331" i="4"/>
  <c r="AI87" i="2" s="1"/>
  <c r="AH15" i="9" s="1"/>
  <c r="AJ331" i="4"/>
  <c r="AJ87" i="2" s="1"/>
  <c r="AI15" i="9" s="1"/>
  <c r="AK331" i="4"/>
  <c r="AK87" i="2" s="1"/>
  <c r="AJ15" i="9" s="1"/>
  <c r="AL331" i="4"/>
  <c r="AL87" i="2" s="1"/>
  <c r="AK15" i="9" s="1"/>
  <c r="AM331" i="4"/>
  <c r="AM87" i="2" s="1"/>
  <c r="AL15" i="9" s="1"/>
  <c r="AI332" i="4"/>
  <c r="AI88" i="2" s="1"/>
  <c r="AH16" i="9" s="1"/>
  <c r="AJ332" i="4"/>
  <c r="AJ88" i="2" s="1"/>
  <c r="AI16" i="9" s="1"/>
  <c r="AK332" i="4"/>
  <c r="AK88" i="2" s="1"/>
  <c r="AJ16" i="9" s="1"/>
  <c r="AL332" i="4"/>
  <c r="AL88" i="2" s="1"/>
  <c r="AK16" i="9" s="1"/>
  <c r="AM332" i="4"/>
  <c r="AM88" i="2" s="1"/>
  <c r="AL16" i="9" s="1"/>
  <c r="AI333" i="4"/>
  <c r="AI89" i="2" s="1"/>
  <c r="AH17" i="9" s="1"/>
  <c r="AJ333" i="4"/>
  <c r="AJ89" i="2" s="1"/>
  <c r="AI17" i="9" s="1"/>
  <c r="AK333" i="4"/>
  <c r="AK89" i="2" s="1"/>
  <c r="AJ17" i="9" s="1"/>
  <c r="AL333" i="4"/>
  <c r="AL89" i="2" s="1"/>
  <c r="AK17" i="9" s="1"/>
  <c r="AM333" i="4"/>
  <c r="AM89" i="2" s="1"/>
  <c r="AL17" i="9" s="1"/>
  <c r="AI334" i="4"/>
  <c r="AI90" i="2" s="1"/>
  <c r="AH18" i="9" s="1"/>
  <c r="AJ334" i="4"/>
  <c r="AJ90" i="2" s="1"/>
  <c r="AI18" i="9" s="1"/>
  <c r="AK334" i="4"/>
  <c r="AK90" i="2" s="1"/>
  <c r="AJ18" i="9" s="1"/>
  <c r="AL334" i="4"/>
  <c r="AL90" i="2" s="1"/>
  <c r="AK18" i="9" s="1"/>
  <c r="AM334" i="4"/>
  <c r="AM90" i="2" s="1"/>
  <c r="AL18" i="9" s="1"/>
  <c r="AI335" i="4"/>
  <c r="AI91" i="2" s="1"/>
  <c r="AI32" i="10" s="1"/>
  <c r="AJ335" i="4"/>
  <c r="AJ91" i="2" s="1"/>
  <c r="AJ32" i="10" s="1"/>
  <c r="AK335" i="4"/>
  <c r="AK91" i="2" s="1"/>
  <c r="AK32" i="10" s="1"/>
  <c r="AL335" i="4"/>
  <c r="AL91" i="2" s="1"/>
  <c r="AL32" i="10" s="1"/>
  <c r="AM335" i="4"/>
  <c r="AM91" i="2" s="1"/>
  <c r="AM32" i="10" s="1"/>
  <c r="AI336" i="4"/>
  <c r="AI92" i="2" s="1"/>
  <c r="AI33" i="10" s="1"/>
  <c r="AJ336" i="4"/>
  <c r="AJ92" i="2" s="1"/>
  <c r="AJ33" i="10" s="1"/>
  <c r="AK336" i="4"/>
  <c r="AK92" i="2" s="1"/>
  <c r="AK33" i="10" s="1"/>
  <c r="AL336" i="4"/>
  <c r="AL92" i="2" s="1"/>
  <c r="AL33" i="10" s="1"/>
  <c r="AM336" i="4"/>
  <c r="AM92" i="2" s="1"/>
  <c r="AM33" i="10" s="1"/>
  <c r="AI337" i="4"/>
  <c r="AI93" i="2" s="1"/>
  <c r="AI34" i="10" s="1"/>
  <c r="AJ337" i="4"/>
  <c r="AJ93" i="2" s="1"/>
  <c r="AJ34" i="10" s="1"/>
  <c r="AK337" i="4"/>
  <c r="AK93" i="2" s="1"/>
  <c r="AK34" i="10" s="1"/>
  <c r="AL337" i="4"/>
  <c r="AL93" i="2" s="1"/>
  <c r="AL34" i="10" s="1"/>
  <c r="AM337" i="4"/>
  <c r="AM93" i="2" s="1"/>
  <c r="AM34" i="10" s="1"/>
  <c r="AI338" i="4"/>
  <c r="AI94" i="2" s="1"/>
  <c r="AI35" i="10" s="1"/>
  <c r="AJ338" i="4"/>
  <c r="AJ94" i="2" s="1"/>
  <c r="AJ35" i="10" s="1"/>
  <c r="AK338" i="4"/>
  <c r="AK94" i="2" s="1"/>
  <c r="AK35" i="10" s="1"/>
  <c r="AL338" i="4"/>
  <c r="AL94" i="2" s="1"/>
  <c r="AL35" i="10" s="1"/>
  <c r="AM338" i="4"/>
  <c r="AM94" i="2" s="1"/>
  <c r="AM35" i="10" s="1"/>
  <c r="AI339" i="4"/>
  <c r="AI95" i="2" s="1"/>
  <c r="AI36" i="10" s="1"/>
  <c r="AJ339" i="4"/>
  <c r="AJ95" i="2" s="1"/>
  <c r="AJ36" i="10" s="1"/>
  <c r="AK339" i="4"/>
  <c r="AK95" i="2" s="1"/>
  <c r="AK36" i="10" s="1"/>
  <c r="AL339" i="4"/>
  <c r="AL95" i="2" s="1"/>
  <c r="AL36" i="10" s="1"/>
  <c r="AM339" i="4"/>
  <c r="AM95" i="2" s="1"/>
  <c r="AM36" i="10" s="1"/>
  <c r="AI340" i="4"/>
  <c r="AI96" i="2" s="1"/>
  <c r="AI37" i="10" s="1"/>
  <c r="AJ340" i="4"/>
  <c r="AJ96" i="2" s="1"/>
  <c r="AJ37" i="10" s="1"/>
  <c r="AK340" i="4"/>
  <c r="AK96" i="2" s="1"/>
  <c r="AK37" i="10" s="1"/>
  <c r="AL340" i="4"/>
  <c r="AL96" i="2" s="1"/>
  <c r="AL37" i="10" s="1"/>
  <c r="AM340" i="4"/>
  <c r="AM96" i="2" s="1"/>
  <c r="AM37" i="10" s="1"/>
  <c r="AI341" i="4"/>
  <c r="AI97" i="2" s="1"/>
  <c r="AI38" i="10" s="1"/>
  <c r="AJ341" i="4"/>
  <c r="AJ97" i="2" s="1"/>
  <c r="AJ38" i="10" s="1"/>
  <c r="AK341" i="4"/>
  <c r="AK97" i="2" s="1"/>
  <c r="AK38" i="10" s="1"/>
  <c r="AL341" i="4"/>
  <c r="AL97" i="2" s="1"/>
  <c r="AL38" i="10" s="1"/>
  <c r="AM341" i="4"/>
  <c r="AM97" i="2" s="1"/>
  <c r="AM38" i="10" s="1"/>
  <c r="AI342" i="4"/>
  <c r="AI98" i="2" s="1"/>
  <c r="AI39" i="10" s="1"/>
  <c r="AJ342" i="4"/>
  <c r="AJ98" i="2" s="1"/>
  <c r="AJ39" i="10" s="1"/>
  <c r="AK342" i="4"/>
  <c r="AK98" i="2" s="1"/>
  <c r="AK39" i="10" s="1"/>
  <c r="AL342" i="4"/>
  <c r="AL98" i="2" s="1"/>
  <c r="AL39" i="10" s="1"/>
  <c r="AM342" i="4"/>
  <c r="AM98" i="2" s="1"/>
  <c r="AM39" i="10" s="1"/>
  <c r="AI343" i="4"/>
  <c r="AI2" i="3" s="1"/>
  <c r="AI2" i="11" s="1"/>
  <c r="AJ343" i="4"/>
  <c r="AJ2" i="3" s="1"/>
  <c r="AJ2" i="11" s="1"/>
  <c r="AK343" i="4"/>
  <c r="AK2" i="3" s="1"/>
  <c r="AK2" i="11" s="1"/>
  <c r="AL343" i="4"/>
  <c r="AL2" i="3" s="1"/>
  <c r="AL2" i="11" s="1"/>
  <c r="AM343" i="4"/>
  <c r="AM2" i="3" s="1"/>
  <c r="AM2" i="11" s="1"/>
  <c r="AI344" i="4"/>
  <c r="AI3" i="3" s="1"/>
  <c r="AI3" i="11" s="1"/>
  <c r="AJ344" i="4"/>
  <c r="AJ3" i="3" s="1"/>
  <c r="AJ3" i="11" s="1"/>
  <c r="AK344" i="4"/>
  <c r="AK3" i="3" s="1"/>
  <c r="AK3" i="11" s="1"/>
  <c r="AL344" i="4"/>
  <c r="AL3" i="3" s="1"/>
  <c r="AL3" i="11" s="1"/>
  <c r="AM344" i="4"/>
  <c r="AM3" i="3" s="1"/>
  <c r="AM3" i="11" s="1"/>
  <c r="AI345" i="4"/>
  <c r="AI4" i="3" s="1"/>
  <c r="AI4" i="11" s="1"/>
  <c r="AJ345" i="4"/>
  <c r="AJ4" i="3" s="1"/>
  <c r="AJ4" i="11" s="1"/>
  <c r="AK345" i="4"/>
  <c r="AK4" i="3" s="1"/>
  <c r="AK4" i="11" s="1"/>
  <c r="AL345" i="4"/>
  <c r="AL4" i="3" s="1"/>
  <c r="AL4" i="11" s="1"/>
  <c r="AM345" i="4"/>
  <c r="AM4" i="3" s="1"/>
  <c r="AM4" i="11" s="1"/>
  <c r="AI346" i="4"/>
  <c r="AI5" i="3" s="1"/>
  <c r="AI5" i="11" s="1"/>
  <c r="AJ346" i="4"/>
  <c r="AJ5" i="3" s="1"/>
  <c r="AJ5" i="11" s="1"/>
  <c r="AK346" i="4"/>
  <c r="AK5" i="3" s="1"/>
  <c r="AK5" i="11" s="1"/>
  <c r="AL346" i="4"/>
  <c r="AL5" i="3" s="1"/>
  <c r="AL5" i="11" s="1"/>
  <c r="AM346" i="4"/>
  <c r="AM5" i="3" s="1"/>
  <c r="AM5" i="11" s="1"/>
  <c r="AI347" i="4"/>
  <c r="AI6" i="3" s="1"/>
  <c r="AI6" i="11" s="1"/>
  <c r="AJ347" i="4"/>
  <c r="AJ6" i="3" s="1"/>
  <c r="AJ6" i="11" s="1"/>
  <c r="AK347" i="4"/>
  <c r="AK6" i="3" s="1"/>
  <c r="AK6" i="11" s="1"/>
  <c r="AL347" i="4"/>
  <c r="AL6" i="3" s="1"/>
  <c r="AL6" i="11" s="1"/>
  <c r="AM347" i="4"/>
  <c r="AM6" i="3" s="1"/>
  <c r="AM6" i="11" s="1"/>
  <c r="AI348" i="4"/>
  <c r="AI7" i="3" s="1"/>
  <c r="AI7" i="11" s="1"/>
  <c r="AJ348" i="4"/>
  <c r="AJ7" i="3" s="1"/>
  <c r="AJ7" i="11" s="1"/>
  <c r="AK348" i="4"/>
  <c r="AK7" i="3" s="1"/>
  <c r="AK7" i="11" s="1"/>
  <c r="AL348" i="4"/>
  <c r="AL7" i="3" s="1"/>
  <c r="AL7" i="11" s="1"/>
  <c r="AM348" i="4"/>
  <c r="AM7" i="3" s="1"/>
  <c r="AM7" i="11" s="1"/>
  <c r="AI349" i="4"/>
  <c r="AI8" i="3" s="1"/>
  <c r="AI8" i="11" s="1"/>
  <c r="AJ349" i="4"/>
  <c r="AJ8" i="3" s="1"/>
  <c r="AJ8" i="11" s="1"/>
  <c r="AK349" i="4"/>
  <c r="AK8" i="3" s="1"/>
  <c r="AK8" i="11" s="1"/>
  <c r="AL349" i="4"/>
  <c r="AL8" i="3" s="1"/>
  <c r="AL8" i="11" s="1"/>
  <c r="AM349" i="4"/>
  <c r="AM8" i="3" s="1"/>
  <c r="AM8" i="11" s="1"/>
  <c r="AI350" i="4"/>
  <c r="AI9" i="3" s="1"/>
  <c r="AI9" i="11" s="1"/>
  <c r="AJ350" i="4"/>
  <c r="AJ9" i="3" s="1"/>
  <c r="AJ9" i="11" s="1"/>
  <c r="AK350" i="4"/>
  <c r="AK9" i="3" s="1"/>
  <c r="AK9" i="11" s="1"/>
  <c r="AL350" i="4"/>
  <c r="AL9" i="3" s="1"/>
  <c r="AL9" i="11" s="1"/>
  <c r="AM350" i="4"/>
  <c r="AM9" i="3" s="1"/>
  <c r="AM9" i="11" s="1"/>
  <c r="AI351" i="4"/>
  <c r="AI10" i="3" s="1"/>
  <c r="AI10" i="11" s="1"/>
  <c r="AJ351" i="4"/>
  <c r="AJ10" i="3" s="1"/>
  <c r="AJ10" i="11" s="1"/>
  <c r="AK351" i="4"/>
  <c r="AK10" i="3" s="1"/>
  <c r="AK10" i="11" s="1"/>
  <c r="AL351" i="4"/>
  <c r="AL10" i="3" s="1"/>
  <c r="AL10" i="11" s="1"/>
  <c r="AM351" i="4"/>
  <c r="AM10" i="3" s="1"/>
  <c r="AM10" i="11" s="1"/>
  <c r="AI352" i="4"/>
  <c r="AI11" i="3" s="1"/>
  <c r="AI11" i="11" s="1"/>
  <c r="AJ352" i="4"/>
  <c r="AJ11" i="3" s="1"/>
  <c r="AJ11" i="11" s="1"/>
  <c r="AK352" i="4"/>
  <c r="AK11" i="3" s="1"/>
  <c r="AK11" i="11" s="1"/>
  <c r="AL352" i="4"/>
  <c r="AL11" i="3" s="1"/>
  <c r="AL11" i="11" s="1"/>
  <c r="AM352" i="4"/>
  <c r="AM11" i="3" s="1"/>
  <c r="AM11" i="11" s="1"/>
  <c r="AI353" i="4"/>
  <c r="AI12" i="3" s="1"/>
  <c r="AI12" i="11" s="1"/>
  <c r="AJ353" i="4"/>
  <c r="AJ12" i="3" s="1"/>
  <c r="AJ12" i="11" s="1"/>
  <c r="AK353" i="4"/>
  <c r="AK12" i="3" s="1"/>
  <c r="AK12" i="11" s="1"/>
  <c r="AL353" i="4"/>
  <c r="AL12" i="3" s="1"/>
  <c r="AL12" i="11" s="1"/>
  <c r="AM353" i="4"/>
  <c r="AM12" i="3" s="1"/>
  <c r="AM12" i="11" s="1"/>
  <c r="AI354" i="4"/>
  <c r="AI13" i="3" s="1"/>
  <c r="AI13" i="11" s="1"/>
  <c r="AJ354" i="4"/>
  <c r="AJ13" i="3" s="1"/>
  <c r="AJ13" i="11" s="1"/>
  <c r="AK354" i="4"/>
  <c r="AK13" i="3" s="1"/>
  <c r="AK13" i="11" s="1"/>
  <c r="AL354" i="4"/>
  <c r="AL13" i="3" s="1"/>
  <c r="AL13" i="11" s="1"/>
  <c r="AM354" i="4"/>
  <c r="AM13" i="3" s="1"/>
  <c r="AM13" i="11" s="1"/>
  <c r="AI355" i="4"/>
  <c r="AI14" i="3" s="1"/>
  <c r="AI14" i="11" s="1"/>
  <c r="AJ355" i="4"/>
  <c r="AJ14" i="3" s="1"/>
  <c r="AJ14" i="11" s="1"/>
  <c r="AK355" i="4"/>
  <c r="AK14" i="3" s="1"/>
  <c r="AK14" i="11" s="1"/>
  <c r="AL355" i="4"/>
  <c r="AL14" i="3" s="1"/>
  <c r="AL14" i="11" s="1"/>
  <c r="AM355" i="4"/>
  <c r="AM14" i="3" s="1"/>
  <c r="AM14" i="11" s="1"/>
  <c r="AI356" i="4"/>
  <c r="AI15" i="3" s="1"/>
  <c r="AI15" i="11" s="1"/>
  <c r="AJ356" i="4"/>
  <c r="AJ15" i="3" s="1"/>
  <c r="AJ15" i="11" s="1"/>
  <c r="AK356" i="4"/>
  <c r="AK15" i="3" s="1"/>
  <c r="AK15" i="11" s="1"/>
  <c r="AL356" i="4"/>
  <c r="AL15" i="3" s="1"/>
  <c r="AL15" i="11" s="1"/>
  <c r="AM356" i="4"/>
  <c r="AM15" i="3" s="1"/>
  <c r="AM15" i="11" s="1"/>
  <c r="AI357" i="4"/>
  <c r="AI16" i="3" s="1"/>
  <c r="AI16" i="11" s="1"/>
  <c r="AJ357" i="4"/>
  <c r="AJ16" i="3" s="1"/>
  <c r="AJ16" i="11" s="1"/>
  <c r="AK357" i="4"/>
  <c r="AK16" i="3" s="1"/>
  <c r="AK16" i="11" s="1"/>
  <c r="AL357" i="4"/>
  <c r="AL16" i="3" s="1"/>
  <c r="AL16" i="11" s="1"/>
  <c r="AM357" i="4"/>
  <c r="AM16" i="3" s="1"/>
  <c r="AM16" i="11" s="1"/>
  <c r="AI358" i="4"/>
  <c r="AI17" i="3" s="1"/>
  <c r="AI17" i="11" s="1"/>
  <c r="AJ358" i="4"/>
  <c r="AJ17" i="3" s="1"/>
  <c r="AJ17" i="11" s="1"/>
  <c r="AK358" i="4"/>
  <c r="AK17" i="3" s="1"/>
  <c r="AK17" i="11" s="1"/>
  <c r="AL358" i="4"/>
  <c r="AL17" i="3" s="1"/>
  <c r="AL17" i="11" s="1"/>
  <c r="AM358" i="4"/>
  <c r="AM17" i="3" s="1"/>
  <c r="AM17" i="11" s="1"/>
  <c r="AI359" i="4"/>
  <c r="AI18" i="3" s="1"/>
  <c r="AI18" i="11" s="1"/>
  <c r="AJ359" i="4"/>
  <c r="AJ18" i="3" s="1"/>
  <c r="AJ18" i="11" s="1"/>
  <c r="AK359" i="4"/>
  <c r="AK18" i="3" s="1"/>
  <c r="AK18" i="11" s="1"/>
  <c r="AL359" i="4"/>
  <c r="AL18" i="3" s="1"/>
  <c r="AL18" i="11" s="1"/>
  <c r="AM359" i="4"/>
  <c r="AM18" i="3" s="1"/>
  <c r="AM18" i="11" s="1"/>
  <c r="AI360" i="4"/>
  <c r="AI19" i="3" s="1"/>
  <c r="AI19" i="11" s="1"/>
  <c r="AJ360" i="4"/>
  <c r="AJ19" i="3" s="1"/>
  <c r="AJ19" i="11" s="1"/>
  <c r="AK360" i="4"/>
  <c r="AK19" i="3" s="1"/>
  <c r="AK19" i="11" s="1"/>
  <c r="AL360" i="4"/>
  <c r="AL19" i="3" s="1"/>
  <c r="AL19" i="11" s="1"/>
  <c r="AM360" i="4"/>
  <c r="AM19" i="3" s="1"/>
  <c r="AM19" i="11" s="1"/>
  <c r="AI361" i="4"/>
  <c r="AI20" i="3" s="1"/>
  <c r="AI20" i="11" s="1"/>
  <c r="AJ361" i="4"/>
  <c r="AJ20" i="3" s="1"/>
  <c r="AJ20" i="11" s="1"/>
  <c r="AK361" i="4"/>
  <c r="AK20" i="3" s="1"/>
  <c r="AK20" i="11" s="1"/>
  <c r="AL361" i="4"/>
  <c r="AL20" i="3" s="1"/>
  <c r="AL20" i="11" s="1"/>
  <c r="AM361" i="4"/>
  <c r="AM20" i="3" s="1"/>
  <c r="AM20" i="11" s="1"/>
  <c r="AI362" i="4"/>
  <c r="AI21" i="3" s="1"/>
  <c r="AI21" i="11" s="1"/>
  <c r="AJ362" i="4"/>
  <c r="AJ21" i="3" s="1"/>
  <c r="AJ21" i="11" s="1"/>
  <c r="AK362" i="4"/>
  <c r="AK21" i="3" s="1"/>
  <c r="AK21" i="11" s="1"/>
  <c r="AL362" i="4"/>
  <c r="AL21" i="3" s="1"/>
  <c r="AL21" i="11" s="1"/>
  <c r="AM362" i="4"/>
  <c r="AM21" i="3" s="1"/>
  <c r="AM21" i="11" s="1"/>
  <c r="AI363" i="4"/>
  <c r="AI22" i="3" s="1"/>
  <c r="AJ363" i="4"/>
  <c r="AJ22" i="3" s="1"/>
  <c r="AK363" i="4"/>
  <c r="AK22" i="3" s="1"/>
  <c r="AL363" i="4"/>
  <c r="AL22" i="3" s="1"/>
  <c r="AM363" i="4"/>
  <c r="AM22" i="3" s="1"/>
  <c r="AI364" i="4"/>
  <c r="AI23" i="3" s="1"/>
  <c r="AJ364" i="4"/>
  <c r="AJ23" i="3" s="1"/>
  <c r="AK364" i="4"/>
  <c r="AK23" i="3" s="1"/>
  <c r="AL364" i="4"/>
  <c r="AL23" i="3" s="1"/>
  <c r="AM364" i="4"/>
  <c r="AM23" i="3" s="1"/>
  <c r="AI365" i="4"/>
  <c r="AI24" i="3" s="1"/>
  <c r="AI22" i="11" s="1"/>
  <c r="AJ365" i="4"/>
  <c r="AJ24" i="3" s="1"/>
  <c r="AJ22" i="11" s="1"/>
  <c r="AK365" i="4"/>
  <c r="AK24" i="3" s="1"/>
  <c r="AK22" i="11" s="1"/>
  <c r="AL365" i="4"/>
  <c r="AL24" i="3" s="1"/>
  <c r="AL22" i="11" s="1"/>
  <c r="AM365" i="4"/>
  <c r="AM24" i="3" s="1"/>
  <c r="AM22" i="11" s="1"/>
  <c r="AI366" i="4"/>
  <c r="AI25" i="3" s="1"/>
  <c r="AI23" i="11" s="1"/>
  <c r="AJ366" i="4"/>
  <c r="AJ25" i="3" s="1"/>
  <c r="AJ23" i="11" s="1"/>
  <c r="AK366" i="4"/>
  <c r="AK25" i="3" s="1"/>
  <c r="AK23" i="11" s="1"/>
  <c r="AL366" i="4"/>
  <c r="AL25" i="3" s="1"/>
  <c r="AL23" i="11" s="1"/>
  <c r="AM366" i="4"/>
  <c r="AM25" i="3" s="1"/>
  <c r="AM23" i="11" s="1"/>
  <c r="AI367" i="4"/>
  <c r="AI26" i="3" s="1"/>
  <c r="AI24" i="11" s="1"/>
  <c r="AJ367" i="4"/>
  <c r="AJ26" i="3" s="1"/>
  <c r="AJ24" i="11" s="1"/>
  <c r="AK367" i="4"/>
  <c r="AK26" i="3" s="1"/>
  <c r="AK24" i="11" s="1"/>
  <c r="AL367" i="4"/>
  <c r="AL26" i="3" s="1"/>
  <c r="AL24" i="11" s="1"/>
  <c r="AM367" i="4"/>
  <c r="AM26" i="3" s="1"/>
  <c r="AM24" i="11" s="1"/>
  <c r="AI368" i="4"/>
  <c r="AI27" i="3" s="1"/>
  <c r="AI25" i="11" s="1"/>
  <c r="AJ368" i="4"/>
  <c r="AJ27" i="3" s="1"/>
  <c r="AJ25" i="11" s="1"/>
  <c r="AK368" i="4"/>
  <c r="AK27" i="3" s="1"/>
  <c r="AK25" i="11" s="1"/>
  <c r="AL368" i="4"/>
  <c r="AL27" i="3" s="1"/>
  <c r="AL25" i="11" s="1"/>
  <c r="AM368" i="4"/>
  <c r="AM27" i="3" s="1"/>
  <c r="AM25" i="11" s="1"/>
  <c r="AI369" i="4"/>
  <c r="AI28" i="3" s="1"/>
  <c r="AI26" i="11" s="1"/>
  <c r="AJ369" i="4"/>
  <c r="AJ28" i="3" s="1"/>
  <c r="AJ26" i="11" s="1"/>
  <c r="AK369" i="4"/>
  <c r="AK28" i="3" s="1"/>
  <c r="AK26" i="11" s="1"/>
  <c r="AL369" i="4"/>
  <c r="AL28" i="3" s="1"/>
  <c r="AL26" i="11" s="1"/>
  <c r="AM369" i="4"/>
  <c r="AM28" i="3" s="1"/>
  <c r="AM26" i="11" s="1"/>
  <c r="AI370" i="4"/>
  <c r="AI29" i="3" s="1"/>
  <c r="AI27" i="11" s="1"/>
  <c r="AJ370" i="4"/>
  <c r="AJ29" i="3" s="1"/>
  <c r="AJ27" i="11" s="1"/>
  <c r="AK370" i="4"/>
  <c r="AK29" i="3" s="1"/>
  <c r="AK27" i="11" s="1"/>
  <c r="AL370" i="4"/>
  <c r="AL29" i="3" s="1"/>
  <c r="AL27" i="11" s="1"/>
  <c r="AM370" i="4"/>
  <c r="AM29" i="3" s="1"/>
  <c r="AM27" i="11" s="1"/>
  <c r="AI371" i="4"/>
  <c r="AI30" i="3" s="1"/>
  <c r="AI28" i="11" s="1"/>
  <c r="AJ371" i="4"/>
  <c r="AJ30" i="3" s="1"/>
  <c r="AJ28" i="11" s="1"/>
  <c r="AK371" i="4"/>
  <c r="AK30" i="3" s="1"/>
  <c r="AK28" i="11" s="1"/>
  <c r="AL371" i="4"/>
  <c r="AL30" i="3" s="1"/>
  <c r="AL28" i="11" s="1"/>
  <c r="AM371" i="4"/>
  <c r="AM30" i="3" s="1"/>
  <c r="AM28" i="11" s="1"/>
  <c r="AI372" i="4"/>
  <c r="AJ372" i="4"/>
  <c r="AK372" i="4"/>
  <c r="AL372" i="4"/>
  <c r="AM372" i="4"/>
  <c r="AI373" i="4"/>
  <c r="AJ373" i="4"/>
  <c r="AK373" i="4"/>
  <c r="AL373" i="4"/>
  <c r="AM373" i="4"/>
  <c r="AI374" i="4"/>
  <c r="AJ374" i="4"/>
  <c r="AK374" i="4"/>
  <c r="AL374" i="4"/>
  <c r="AM374" i="4"/>
  <c r="AI375" i="4"/>
  <c r="AJ375" i="4"/>
  <c r="AK375" i="4"/>
  <c r="AL375" i="4"/>
  <c r="AM375" i="4"/>
  <c r="AI376" i="4"/>
  <c r="AJ376" i="4"/>
  <c r="AK376" i="4"/>
  <c r="AL376" i="4"/>
  <c r="AM376" i="4"/>
  <c r="AI377" i="4"/>
  <c r="AJ377" i="4"/>
  <c r="AK377" i="4"/>
  <c r="AL377" i="4"/>
  <c r="AM377" i="4"/>
  <c r="AI378" i="4"/>
  <c r="AJ378" i="4"/>
  <c r="AK378" i="4"/>
  <c r="AL378" i="4"/>
  <c r="AM378" i="4"/>
  <c r="AI379" i="4"/>
  <c r="AJ379" i="4"/>
  <c r="AK379" i="4"/>
  <c r="AL379" i="4"/>
  <c r="AM379" i="4"/>
  <c r="AI380" i="4"/>
  <c r="AJ380" i="4"/>
  <c r="AK380" i="4"/>
  <c r="AL380" i="4"/>
  <c r="AM380" i="4"/>
  <c r="AI381" i="4"/>
  <c r="AJ381" i="4"/>
  <c r="AK381" i="4"/>
  <c r="AL381" i="4"/>
  <c r="AM381" i="4"/>
  <c r="AI382" i="4"/>
  <c r="AJ382" i="4"/>
  <c r="AK382" i="4"/>
  <c r="AL382" i="4"/>
  <c r="AM382" i="4"/>
  <c r="AI383" i="4"/>
  <c r="AJ383" i="4"/>
  <c r="AK383" i="4"/>
  <c r="AL383" i="4"/>
  <c r="AM383" i="4"/>
  <c r="AI384" i="4"/>
  <c r="AJ384" i="4"/>
  <c r="AK384" i="4"/>
  <c r="AL384" i="4"/>
  <c r="AM384" i="4"/>
  <c r="AI385" i="4"/>
  <c r="AJ385" i="4"/>
  <c r="AK385" i="4"/>
  <c r="AL385" i="4"/>
  <c r="AM385" i="4"/>
  <c r="AI386" i="4"/>
  <c r="AJ386" i="4"/>
  <c r="AK386" i="4"/>
  <c r="AL386" i="4"/>
  <c r="AM386" i="4"/>
  <c r="AI387" i="4"/>
  <c r="AJ387" i="4"/>
  <c r="AK387" i="4"/>
  <c r="AL387" i="4"/>
  <c r="AM387" i="4"/>
  <c r="AI388" i="4"/>
  <c r="AJ388" i="4"/>
  <c r="AK388" i="4"/>
  <c r="AL388" i="4"/>
  <c r="AM388" i="4"/>
  <c r="AI389" i="4"/>
  <c r="AJ389" i="4"/>
  <c r="AK389" i="4"/>
  <c r="AL389" i="4"/>
  <c r="AM389" i="4"/>
  <c r="AI390" i="4"/>
  <c r="AJ390" i="4"/>
  <c r="AK390" i="4"/>
  <c r="AL390" i="4"/>
  <c r="AM390" i="4"/>
  <c r="AI391" i="4"/>
  <c r="AJ391" i="4"/>
  <c r="AK391" i="4"/>
  <c r="AL391" i="4"/>
  <c r="AM391" i="4"/>
  <c r="AI392" i="4"/>
  <c r="AJ392" i="4"/>
  <c r="AK392" i="4"/>
  <c r="AL392" i="4"/>
  <c r="AM392" i="4"/>
  <c r="AI393" i="4"/>
  <c r="AI31" i="3" s="1"/>
  <c r="AI2" i="13" s="1"/>
  <c r="AJ393" i="4"/>
  <c r="AJ31" i="3" s="1"/>
  <c r="AJ2" i="13" s="1"/>
  <c r="AK393" i="4"/>
  <c r="AK31" i="3" s="1"/>
  <c r="AK2" i="13" s="1"/>
  <c r="AL393" i="4"/>
  <c r="AL31" i="3" s="1"/>
  <c r="AL2" i="13" s="1"/>
  <c r="AM393" i="4"/>
  <c r="AM31" i="3" s="1"/>
  <c r="AM2" i="13" s="1"/>
  <c r="AI394" i="4"/>
  <c r="AI32" i="3" s="1"/>
  <c r="AI3" i="13" s="1"/>
  <c r="AJ394" i="4"/>
  <c r="AJ32" i="3" s="1"/>
  <c r="AJ3" i="13" s="1"/>
  <c r="AK394" i="4"/>
  <c r="AK32" i="3" s="1"/>
  <c r="AK3" i="13" s="1"/>
  <c r="AL394" i="4"/>
  <c r="AL32" i="3" s="1"/>
  <c r="AL3" i="13" s="1"/>
  <c r="AM394" i="4"/>
  <c r="AM32" i="3" s="1"/>
  <c r="AM3" i="13" s="1"/>
  <c r="AI395" i="4"/>
  <c r="AI33" i="3" s="1"/>
  <c r="AI4" i="13" s="1"/>
  <c r="AJ395" i="4"/>
  <c r="AJ33" i="3" s="1"/>
  <c r="AJ4" i="13" s="1"/>
  <c r="AK395" i="4"/>
  <c r="AK33" i="3" s="1"/>
  <c r="AK4" i="13" s="1"/>
  <c r="AL395" i="4"/>
  <c r="AL33" i="3" s="1"/>
  <c r="AL4" i="13" s="1"/>
  <c r="AM395" i="4"/>
  <c r="AM33" i="3" s="1"/>
  <c r="AM4" i="13" s="1"/>
  <c r="AI396" i="4"/>
  <c r="AI34" i="3" s="1"/>
  <c r="AI5" i="13" s="1"/>
  <c r="AJ396" i="4"/>
  <c r="AJ34" i="3" s="1"/>
  <c r="AJ5" i="13" s="1"/>
  <c r="AK396" i="4"/>
  <c r="AK34" i="3" s="1"/>
  <c r="AK5" i="13" s="1"/>
  <c r="AL396" i="4"/>
  <c r="AL34" i="3" s="1"/>
  <c r="AL5" i="13" s="1"/>
  <c r="AM396" i="4"/>
  <c r="AM34" i="3" s="1"/>
  <c r="AM5" i="13" s="1"/>
  <c r="AI397" i="4"/>
  <c r="AI35" i="3" s="1"/>
  <c r="AI6" i="13" s="1"/>
  <c r="AJ397" i="4"/>
  <c r="AJ35" i="3" s="1"/>
  <c r="AJ6" i="13" s="1"/>
  <c r="AK397" i="4"/>
  <c r="AK35" i="3" s="1"/>
  <c r="AK6" i="13" s="1"/>
  <c r="AL397" i="4"/>
  <c r="AL35" i="3" s="1"/>
  <c r="AL6" i="13" s="1"/>
  <c r="AM397" i="4"/>
  <c r="AM35" i="3" s="1"/>
  <c r="AM6" i="13" s="1"/>
  <c r="AI398" i="4"/>
  <c r="AI36" i="3" s="1"/>
  <c r="AI7" i="13" s="1"/>
  <c r="AJ398" i="4"/>
  <c r="AJ36" i="3" s="1"/>
  <c r="AJ7" i="13" s="1"/>
  <c r="AK398" i="4"/>
  <c r="AK36" i="3" s="1"/>
  <c r="AK7" i="13" s="1"/>
  <c r="AL398" i="4"/>
  <c r="AL36" i="3" s="1"/>
  <c r="AL7" i="13" s="1"/>
  <c r="AM398" i="4"/>
  <c r="AM36" i="3" s="1"/>
  <c r="AM7" i="13" s="1"/>
  <c r="AI399" i="4"/>
  <c r="AI37" i="3" s="1"/>
  <c r="AJ399" i="4"/>
  <c r="AJ37" i="3" s="1"/>
  <c r="AK399" i="4"/>
  <c r="AK37" i="3" s="1"/>
  <c r="AL399" i="4"/>
  <c r="AL37" i="3" s="1"/>
  <c r="AM399" i="4"/>
  <c r="AM37" i="3" s="1"/>
  <c r="AI400" i="4"/>
  <c r="AI38" i="3" s="1"/>
  <c r="AJ400" i="4"/>
  <c r="AJ38" i="3" s="1"/>
  <c r="AK400" i="4"/>
  <c r="AK38" i="3" s="1"/>
  <c r="AL400" i="4"/>
  <c r="AL38" i="3" s="1"/>
  <c r="AM400" i="4"/>
  <c r="AM38" i="3" s="1"/>
  <c r="AI401" i="4"/>
  <c r="AI39" i="3" s="1"/>
  <c r="AJ401" i="4"/>
  <c r="AJ39" i="3" s="1"/>
  <c r="AK401" i="4"/>
  <c r="AK39" i="3" s="1"/>
  <c r="AL401" i="4"/>
  <c r="AL39" i="3" s="1"/>
  <c r="AM401" i="4"/>
  <c r="AM39" i="3" s="1"/>
  <c r="AI402" i="4"/>
  <c r="AI40" i="3" s="1"/>
  <c r="AJ402" i="4"/>
  <c r="AJ40" i="3" s="1"/>
  <c r="AK402" i="4"/>
  <c r="AK40" i="3" s="1"/>
  <c r="AL402" i="4"/>
  <c r="AL40" i="3" s="1"/>
  <c r="AM402" i="4"/>
  <c r="AM40" i="3" s="1"/>
  <c r="AI403" i="4"/>
  <c r="AI41" i="3" s="1"/>
  <c r="AJ403" i="4"/>
  <c r="AJ41" i="3" s="1"/>
  <c r="AK403" i="4"/>
  <c r="AK41" i="3" s="1"/>
  <c r="AL403" i="4"/>
  <c r="AL41" i="3" s="1"/>
  <c r="AM403" i="4"/>
  <c r="AM41" i="3" s="1"/>
  <c r="AI404" i="4"/>
  <c r="AI42" i="3" s="1"/>
  <c r="AJ404" i="4"/>
  <c r="AJ42" i="3" s="1"/>
  <c r="AK404" i="4"/>
  <c r="AK42" i="3" s="1"/>
  <c r="AL404" i="4"/>
  <c r="AL42" i="3" s="1"/>
  <c r="AM404" i="4"/>
  <c r="AM42" i="3" s="1"/>
  <c r="AI405" i="4"/>
  <c r="AI43" i="3" s="1"/>
  <c r="AJ405" i="4"/>
  <c r="AJ43" i="3" s="1"/>
  <c r="AK405" i="4"/>
  <c r="AK43" i="3" s="1"/>
  <c r="AL405" i="4"/>
  <c r="AL43" i="3" s="1"/>
  <c r="AM405" i="4"/>
  <c r="AM43" i="3" s="1"/>
  <c r="AI406" i="4"/>
  <c r="AI44" i="3" s="1"/>
  <c r="AJ406" i="4"/>
  <c r="AJ44" i="3" s="1"/>
  <c r="AK406" i="4"/>
  <c r="AK44" i="3" s="1"/>
  <c r="AL406" i="4"/>
  <c r="AL44" i="3" s="1"/>
  <c r="AM406" i="4"/>
  <c r="AM44" i="3" s="1"/>
  <c r="AI407" i="4"/>
  <c r="AI45" i="3" s="1"/>
  <c r="AJ407" i="4"/>
  <c r="AJ45" i="3" s="1"/>
  <c r="AK407" i="4"/>
  <c r="AK45" i="3" s="1"/>
  <c r="AL407" i="4"/>
  <c r="AL45" i="3" s="1"/>
  <c r="AM407" i="4"/>
  <c r="AM45" i="3" s="1"/>
  <c r="AI408" i="4"/>
  <c r="AI46" i="3" s="1"/>
  <c r="AJ408" i="4"/>
  <c r="AJ46" i="3" s="1"/>
  <c r="AK408" i="4"/>
  <c r="AK46" i="3" s="1"/>
  <c r="AL408" i="4"/>
  <c r="AL46" i="3" s="1"/>
  <c r="AM408" i="4"/>
  <c r="AM46" i="3" s="1"/>
  <c r="AH31" i="9" l="1"/>
  <c r="AK33" i="11"/>
  <c r="AK31" i="11"/>
  <c r="AK30" i="11"/>
  <c r="AK32" i="11"/>
  <c r="AM60" i="10"/>
  <c r="AM57" i="10"/>
  <c r="AM59" i="10"/>
  <c r="AM58" i="10"/>
  <c r="AJ33" i="11"/>
  <c r="AJ31" i="11"/>
  <c r="AJ30" i="11"/>
  <c r="AJ32" i="11"/>
  <c r="AL60" i="10"/>
  <c r="AL58" i="10"/>
  <c r="AL59" i="10"/>
  <c r="AL57" i="10"/>
  <c r="AI33" i="11"/>
  <c r="AI30" i="11"/>
  <c r="AI32" i="11"/>
  <c r="AI31" i="11"/>
  <c r="AK60" i="10"/>
  <c r="AK59" i="10"/>
  <c r="AK58" i="10"/>
  <c r="AK57" i="10"/>
  <c r="AM12" i="13"/>
  <c r="AM10" i="13"/>
  <c r="AM9" i="13"/>
  <c r="AM11" i="13"/>
  <c r="AL31" i="9"/>
  <c r="AJ60" i="10"/>
  <c r="AJ58" i="10"/>
  <c r="AJ57" i="10"/>
  <c r="AJ59" i="10"/>
  <c r="AL12" i="13"/>
  <c r="AL10" i="13"/>
  <c r="AL9" i="13"/>
  <c r="AL11" i="13"/>
  <c r="AK31" i="9"/>
  <c r="AI60" i="10"/>
  <c r="AI58" i="10"/>
  <c r="AI59" i="10"/>
  <c r="AI57" i="10"/>
  <c r="AK12" i="13"/>
  <c r="AK9" i="13"/>
  <c r="AK11" i="13"/>
  <c r="AK10" i="13"/>
  <c r="AJ31" i="9"/>
  <c r="AM33" i="11"/>
  <c r="AM32" i="11"/>
  <c r="AM31" i="11"/>
  <c r="AM30" i="11"/>
  <c r="AJ12" i="13"/>
  <c r="AJ9" i="13"/>
  <c r="AJ11" i="13"/>
  <c r="AJ10" i="13"/>
  <c r="AI31" i="9"/>
  <c r="AL33" i="11"/>
  <c r="AL31" i="11"/>
  <c r="AL30" i="11"/>
  <c r="AL32" i="11"/>
  <c r="AI12" i="13"/>
  <c r="AI9" i="13"/>
  <c r="AI11" i="13"/>
  <c r="AI10" i="13"/>
  <c r="AI38" i="22"/>
  <c r="AI37" i="22"/>
  <c r="AI36" i="22"/>
  <c r="AI35" i="22"/>
  <c r="AM36" i="6"/>
  <c r="AM34" i="6"/>
  <c r="AM33" i="6"/>
  <c r="AM35" i="6"/>
  <c r="AH29" i="7"/>
  <c r="AH27" i="7"/>
  <c r="AH28" i="7"/>
  <c r="AH26" i="7"/>
  <c r="AL36" i="6"/>
  <c r="AL34" i="6"/>
  <c r="AL33" i="6"/>
  <c r="AL35" i="6"/>
  <c r="AJ38" i="22"/>
  <c r="AJ37" i="22"/>
  <c r="AJ35" i="22"/>
  <c r="AJ36" i="22"/>
  <c r="AK36" i="6"/>
  <c r="AK33" i="6"/>
  <c r="AK35" i="6"/>
  <c r="AK34" i="6"/>
  <c r="AJ29" i="7"/>
  <c r="AJ26" i="7"/>
  <c r="AJ28" i="7"/>
  <c r="AJ27" i="7"/>
  <c r="AK38" i="22"/>
  <c r="AK37" i="22"/>
  <c r="AK36" i="22"/>
  <c r="AK35" i="22"/>
  <c r="AI29" i="7"/>
  <c r="AI27" i="7"/>
  <c r="AI28" i="7"/>
  <c r="AI26" i="7"/>
  <c r="AJ36" i="6"/>
  <c r="AJ35" i="6"/>
  <c r="AJ33" i="6"/>
  <c r="AJ34" i="6"/>
  <c r="AL29" i="7"/>
  <c r="AL26" i="7"/>
  <c r="AL28" i="7"/>
  <c r="AL27" i="7"/>
  <c r="AM38" i="22"/>
  <c r="AM36" i="22"/>
  <c r="AM35" i="22"/>
  <c r="AM37" i="22"/>
  <c r="AI36" i="6"/>
  <c r="AI35" i="6"/>
  <c r="AI33" i="6"/>
  <c r="AI34" i="6"/>
  <c r="AK29" i="7"/>
  <c r="AK26" i="7"/>
  <c r="AK28" i="7"/>
  <c r="AK27" i="7"/>
  <c r="AL38" i="22"/>
  <c r="AL35" i="22"/>
  <c r="AL37" i="22"/>
  <c r="AL36" i="22"/>
  <c r="AH29" i="9"/>
  <c r="AH28" i="9"/>
  <c r="AH30" i="9"/>
  <c r="AL28" i="9"/>
  <c r="AL30" i="9"/>
  <c r="AL29" i="9"/>
  <c r="AK28" i="9"/>
  <c r="AK30" i="9"/>
  <c r="AK29" i="9"/>
  <c r="AJ28" i="9"/>
  <c r="AJ30" i="9"/>
  <c r="AJ29" i="9"/>
  <c r="AI29" i="9"/>
  <c r="AI28" i="9"/>
  <c r="AI30" i="9"/>
  <c r="AB3" i="4"/>
  <c r="AB4" i="4"/>
  <c r="AB5" i="4"/>
  <c r="AB6" i="4"/>
  <c r="AB7" i="4"/>
  <c r="AB8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B71" i="4"/>
  <c r="AB72" i="4"/>
  <c r="AB73" i="4"/>
  <c r="AB74" i="4"/>
  <c r="AB75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B92" i="4"/>
  <c r="AB93" i="4"/>
  <c r="AB94" i="4"/>
  <c r="AB95" i="4"/>
  <c r="AB96" i="4"/>
  <c r="AB97" i="4"/>
  <c r="AB98" i="4"/>
  <c r="AB99" i="4"/>
  <c r="AB100" i="4"/>
  <c r="AB101" i="4"/>
  <c r="AB102" i="4"/>
  <c r="AB103" i="4"/>
  <c r="AB104" i="4"/>
  <c r="AB105" i="4"/>
  <c r="AB106" i="4"/>
  <c r="AB107" i="4"/>
  <c r="AB108" i="4"/>
  <c r="AB109" i="4"/>
  <c r="AB110" i="4"/>
  <c r="AB111" i="4"/>
  <c r="AB112" i="4"/>
  <c r="AB113" i="4"/>
  <c r="AB114" i="4"/>
  <c r="AB115" i="4"/>
  <c r="AB116" i="4"/>
  <c r="AB117" i="4"/>
  <c r="AB118" i="4"/>
  <c r="AB119" i="4"/>
  <c r="AB120" i="4"/>
  <c r="AB121" i="4"/>
  <c r="AB122" i="4"/>
  <c r="AB123" i="4"/>
  <c r="AB124" i="4"/>
  <c r="AB125" i="4"/>
  <c r="AB126" i="4"/>
  <c r="AB127" i="4"/>
  <c r="AB128" i="4"/>
  <c r="AB129" i="4"/>
  <c r="AB130" i="4"/>
  <c r="AB131" i="4"/>
  <c r="AB132" i="4"/>
  <c r="AB133" i="4"/>
  <c r="AB134" i="4"/>
  <c r="AB135" i="4"/>
  <c r="AB136" i="4"/>
  <c r="AB137" i="4"/>
  <c r="AB138" i="4"/>
  <c r="AB139" i="4"/>
  <c r="AB140" i="4"/>
  <c r="AB141" i="4"/>
  <c r="AB142" i="4"/>
  <c r="AB143" i="4"/>
  <c r="AB144" i="4"/>
  <c r="AB145" i="4"/>
  <c r="AB146" i="4"/>
  <c r="AB147" i="4"/>
  <c r="AB148" i="4"/>
  <c r="AB149" i="4"/>
  <c r="AB150" i="4"/>
  <c r="AB151" i="4"/>
  <c r="AB152" i="4"/>
  <c r="AB153" i="4"/>
  <c r="AB154" i="4"/>
  <c r="AB155" i="4"/>
  <c r="AB156" i="4"/>
  <c r="AB157" i="4"/>
  <c r="AB158" i="4"/>
  <c r="AB159" i="4"/>
  <c r="AB160" i="4"/>
  <c r="AB161" i="4"/>
  <c r="AB162" i="4"/>
  <c r="AB163" i="4"/>
  <c r="AB164" i="4"/>
  <c r="AB165" i="4"/>
  <c r="AB166" i="4"/>
  <c r="AB167" i="4"/>
  <c r="AB168" i="4"/>
  <c r="AB169" i="4"/>
  <c r="AB170" i="4"/>
  <c r="AB171" i="4"/>
  <c r="AB172" i="4"/>
  <c r="AB173" i="4"/>
  <c r="AB174" i="4"/>
  <c r="AB175" i="4"/>
  <c r="AB176" i="4"/>
  <c r="AB177" i="4"/>
  <c r="AB178" i="4"/>
  <c r="AB179" i="4"/>
  <c r="AB180" i="4"/>
  <c r="AB181" i="4"/>
  <c r="AB182" i="4"/>
  <c r="AB183" i="4"/>
  <c r="AB184" i="4"/>
  <c r="AB185" i="4"/>
  <c r="AB186" i="4"/>
  <c r="AB187" i="4"/>
  <c r="AB188" i="4"/>
  <c r="AB189" i="4"/>
  <c r="AB190" i="4"/>
  <c r="AB191" i="4"/>
  <c r="AB192" i="4"/>
  <c r="AB193" i="4"/>
  <c r="AB194" i="4"/>
  <c r="AB195" i="4"/>
  <c r="AB196" i="4"/>
  <c r="AB197" i="4"/>
  <c r="AB198" i="4"/>
  <c r="AB199" i="4"/>
  <c r="AB200" i="4"/>
  <c r="AB201" i="4"/>
  <c r="AB202" i="4"/>
  <c r="AB203" i="4"/>
  <c r="AB204" i="4"/>
  <c r="AB205" i="4"/>
  <c r="AB206" i="4"/>
  <c r="AB207" i="4"/>
  <c r="AB208" i="4"/>
  <c r="AB209" i="4"/>
  <c r="AB210" i="4"/>
  <c r="AB211" i="4"/>
  <c r="AB212" i="4"/>
  <c r="AB213" i="4"/>
  <c r="AB214" i="4"/>
  <c r="AB215" i="4"/>
  <c r="AB216" i="4"/>
  <c r="AB217" i="4"/>
  <c r="AB218" i="4"/>
  <c r="AB219" i="4"/>
  <c r="AB220" i="4"/>
  <c r="AB221" i="4"/>
  <c r="AB222" i="4"/>
  <c r="AB223" i="4"/>
  <c r="AB224" i="4"/>
  <c r="AB225" i="4"/>
  <c r="AB226" i="4"/>
  <c r="AB227" i="4"/>
  <c r="AB228" i="4"/>
  <c r="AB229" i="4"/>
  <c r="AB230" i="4"/>
  <c r="AB231" i="4"/>
  <c r="AB232" i="4"/>
  <c r="AB233" i="4"/>
  <c r="AB234" i="4"/>
  <c r="AB235" i="4"/>
  <c r="AB236" i="4"/>
  <c r="AB237" i="4"/>
  <c r="AB238" i="4"/>
  <c r="AB239" i="4"/>
  <c r="AB240" i="4"/>
  <c r="AB241" i="4"/>
  <c r="AB242" i="4"/>
  <c r="AB243" i="4"/>
  <c r="AB244" i="4"/>
  <c r="AB245" i="4"/>
  <c r="AB246" i="4"/>
  <c r="AB247" i="4"/>
  <c r="AB248" i="4"/>
  <c r="AB249" i="4"/>
  <c r="AB250" i="4"/>
  <c r="AB251" i="4"/>
  <c r="AB252" i="4"/>
  <c r="AB253" i="4"/>
  <c r="AB254" i="4"/>
  <c r="AB255" i="4"/>
  <c r="AB256" i="4"/>
  <c r="AB257" i="4"/>
  <c r="AB258" i="4"/>
  <c r="AB259" i="4"/>
  <c r="AB260" i="4"/>
  <c r="AB261" i="4"/>
  <c r="AB262" i="4"/>
  <c r="AB263" i="4"/>
  <c r="AB264" i="4"/>
  <c r="AB265" i="4"/>
  <c r="AB266" i="4"/>
  <c r="AB267" i="4"/>
  <c r="AB268" i="4"/>
  <c r="AB269" i="4"/>
  <c r="AB270" i="4"/>
  <c r="AB271" i="4"/>
  <c r="AB272" i="4"/>
  <c r="AB273" i="4"/>
  <c r="AB274" i="4"/>
  <c r="AB275" i="4"/>
  <c r="AB276" i="4"/>
  <c r="AB277" i="4"/>
  <c r="AB278" i="4"/>
  <c r="AB279" i="4"/>
  <c r="AB280" i="4"/>
  <c r="AB281" i="4"/>
  <c r="AB282" i="4"/>
  <c r="AB283" i="4"/>
  <c r="AB284" i="4"/>
  <c r="AB285" i="4"/>
  <c r="AB286" i="4"/>
  <c r="AB287" i="4"/>
  <c r="AB288" i="4"/>
  <c r="AB289" i="4"/>
  <c r="AB290" i="4"/>
  <c r="AB291" i="4"/>
  <c r="AB292" i="4"/>
  <c r="AB293" i="4"/>
  <c r="AB294" i="4"/>
  <c r="AB295" i="4"/>
  <c r="AB296" i="4"/>
  <c r="AB297" i="4"/>
  <c r="AB298" i="4"/>
  <c r="AB299" i="4"/>
  <c r="AB300" i="4"/>
  <c r="AB301" i="4"/>
  <c r="AB302" i="4"/>
  <c r="AB303" i="4"/>
  <c r="AB304" i="4"/>
  <c r="AB305" i="4"/>
  <c r="AB306" i="4"/>
  <c r="AB307" i="4"/>
  <c r="AB308" i="4"/>
  <c r="AB309" i="4"/>
  <c r="AB310" i="4"/>
  <c r="AB311" i="4"/>
  <c r="AB312" i="4"/>
  <c r="AB313" i="4"/>
  <c r="AB314" i="4"/>
  <c r="AB315" i="4"/>
  <c r="AB316" i="4"/>
  <c r="AB317" i="4"/>
  <c r="AB318" i="4"/>
  <c r="AB319" i="4"/>
  <c r="AB320" i="4"/>
  <c r="AB321" i="4"/>
  <c r="AB322" i="4"/>
  <c r="AB323" i="4"/>
  <c r="AB324" i="4"/>
  <c r="AB325" i="4"/>
  <c r="AB326" i="4"/>
  <c r="AB327" i="4"/>
  <c r="AB328" i="4"/>
  <c r="AB329" i="4"/>
  <c r="AB330" i="4"/>
  <c r="AB331" i="4"/>
  <c r="AB332" i="4"/>
  <c r="AB333" i="4"/>
  <c r="AB334" i="4"/>
  <c r="AB335" i="4"/>
  <c r="AB336" i="4"/>
  <c r="AB337" i="4"/>
  <c r="AB338" i="4"/>
  <c r="AB339" i="4"/>
  <c r="AB340" i="4"/>
  <c r="AB341" i="4"/>
  <c r="AB342" i="4"/>
  <c r="AB343" i="4"/>
  <c r="AB344" i="4"/>
  <c r="AB345" i="4"/>
  <c r="AB346" i="4"/>
  <c r="AB347" i="4"/>
  <c r="AB348" i="4"/>
  <c r="AB349" i="4"/>
  <c r="AB350" i="4"/>
  <c r="AB351" i="4"/>
  <c r="AB352" i="4"/>
  <c r="AB353" i="4"/>
  <c r="AB354" i="4"/>
  <c r="AB355" i="4"/>
  <c r="AB356" i="4"/>
  <c r="AB357" i="4"/>
  <c r="AB358" i="4"/>
  <c r="AB359" i="4"/>
  <c r="AB360" i="4"/>
  <c r="AB361" i="4"/>
  <c r="AB362" i="4"/>
  <c r="AB363" i="4"/>
  <c r="AB364" i="4"/>
  <c r="AB365" i="4"/>
  <c r="AB366" i="4"/>
  <c r="AB367" i="4"/>
  <c r="AB368" i="4"/>
  <c r="AB369" i="4"/>
  <c r="AB370" i="4"/>
  <c r="AB371" i="4"/>
  <c r="AB372" i="4"/>
  <c r="AB373" i="4"/>
  <c r="AB374" i="4"/>
  <c r="AB375" i="4"/>
  <c r="AB376" i="4"/>
  <c r="AB377" i="4"/>
  <c r="AB378" i="4"/>
  <c r="AB379" i="4"/>
  <c r="AB380" i="4"/>
  <c r="AB381" i="4"/>
  <c r="AB382" i="4"/>
  <c r="AB383" i="4"/>
  <c r="AB384" i="4"/>
  <c r="AB385" i="4"/>
  <c r="AB386" i="4"/>
  <c r="AB387" i="4"/>
  <c r="AB388" i="4"/>
  <c r="AB389" i="4"/>
  <c r="AB390" i="4"/>
  <c r="AB391" i="4"/>
  <c r="AB392" i="4"/>
  <c r="AB393" i="4"/>
  <c r="AB394" i="4"/>
  <c r="AB395" i="4"/>
  <c r="AB396" i="4"/>
  <c r="AB397" i="4"/>
  <c r="AB398" i="4"/>
  <c r="AB399" i="4"/>
  <c r="AB400" i="4"/>
  <c r="AB401" i="4"/>
  <c r="AB402" i="4"/>
  <c r="AB403" i="4"/>
  <c r="AB404" i="4"/>
  <c r="AB405" i="4"/>
  <c r="AB406" i="4"/>
  <c r="AB407" i="4"/>
  <c r="AB408" i="4"/>
  <c r="AA1" i="13" l="1"/>
  <c r="AB1" i="13"/>
  <c r="AC1" i="13"/>
  <c r="AD1" i="13"/>
  <c r="AE1" i="13"/>
  <c r="AF1" i="13"/>
  <c r="AG1" i="13"/>
  <c r="AH1" i="13"/>
  <c r="AP1" i="13"/>
  <c r="AQ1" i="13"/>
  <c r="AR1" i="13"/>
  <c r="AS1" i="13"/>
  <c r="AT1" i="13"/>
  <c r="AU1" i="13"/>
  <c r="AV1" i="13"/>
  <c r="AW1" i="13"/>
  <c r="AX1" i="13"/>
  <c r="AY1" i="13"/>
  <c r="AZ1" i="13"/>
  <c r="BA1" i="13"/>
  <c r="BB1" i="13"/>
  <c r="BC1" i="13"/>
  <c r="BD1" i="13"/>
  <c r="BE1" i="13"/>
  <c r="BF1" i="13"/>
  <c r="BG1" i="13"/>
  <c r="BH1" i="13"/>
  <c r="BI1" i="13"/>
  <c r="BK1" i="13"/>
  <c r="BL1" i="13"/>
  <c r="BM1" i="13"/>
  <c r="BN1" i="13"/>
  <c r="BO1" i="13"/>
  <c r="BP1" i="13"/>
  <c r="BQ1" i="13"/>
  <c r="BR1" i="13"/>
  <c r="BS1" i="13"/>
  <c r="BT1" i="13"/>
  <c r="BU1" i="13"/>
  <c r="BV1" i="13"/>
  <c r="BW1" i="13"/>
  <c r="BX1" i="13"/>
  <c r="BY1" i="13"/>
  <c r="BZ1" i="13"/>
  <c r="CA1" i="13"/>
  <c r="CB1" i="13"/>
  <c r="CC1" i="13"/>
  <c r="CD1" i="13"/>
  <c r="DA1" i="13"/>
  <c r="DB1" i="13"/>
  <c r="DC1" i="13"/>
  <c r="DD1" i="13"/>
  <c r="DE1" i="13"/>
  <c r="DF1" i="13"/>
  <c r="DG1" i="13"/>
  <c r="DH1" i="13"/>
  <c r="DI1" i="13"/>
  <c r="DJ1" i="13"/>
  <c r="DK1" i="13"/>
  <c r="DL1" i="13"/>
  <c r="DM1" i="13"/>
  <c r="DN1" i="13"/>
  <c r="DO1" i="13"/>
  <c r="DP1" i="13"/>
  <c r="DQ1" i="13"/>
  <c r="DR1" i="13"/>
  <c r="DS1" i="13"/>
  <c r="DT1" i="13"/>
  <c r="EQ1" i="13"/>
  <c r="AA1" i="11"/>
  <c r="AB1" i="11"/>
  <c r="AC1" i="11"/>
  <c r="AD1" i="11"/>
  <c r="AE1" i="11"/>
  <c r="AF1" i="11"/>
  <c r="AG1" i="11"/>
  <c r="AH1" i="11"/>
  <c r="AP1" i="11"/>
  <c r="AQ1" i="11"/>
  <c r="AR1" i="11"/>
  <c r="AS1" i="11"/>
  <c r="AT1" i="11"/>
  <c r="AU1" i="11"/>
  <c r="AV1" i="11"/>
  <c r="AW1" i="11"/>
  <c r="AX1" i="11"/>
  <c r="AY1" i="11"/>
  <c r="AZ1" i="11"/>
  <c r="BA1" i="11"/>
  <c r="BB1" i="11"/>
  <c r="BC1" i="11"/>
  <c r="BD1" i="11"/>
  <c r="BE1" i="11"/>
  <c r="BF1" i="11"/>
  <c r="BG1" i="11"/>
  <c r="BH1" i="11"/>
  <c r="BI1" i="11"/>
  <c r="BK1" i="11"/>
  <c r="BL1" i="11"/>
  <c r="BM1" i="11"/>
  <c r="BN1" i="11"/>
  <c r="BO1" i="11"/>
  <c r="BP1" i="11"/>
  <c r="BQ1" i="11"/>
  <c r="BR1" i="11"/>
  <c r="BS1" i="11"/>
  <c r="BT1" i="11"/>
  <c r="BU1" i="11"/>
  <c r="BV1" i="11"/>
  <c r="BW1" i="11"/>
  <c r="BX1" i="11"/>
  <c r="BY1" i="11"/>
  <c r="BZ1" i="11"/>
  <c r="CA1" i="11"/>
  <c r="CB1" i="11"/>
  <c r="CC1" i="11"/>
  <c r="CD1" i="11"/>
  <c r="DA1" i="11"/>
  <c r="DB1" i="11"/>
  <c r="DC1" i="11"/>
  <c r="DD1" i="11"/>
  <c r="DE1" i="11"/>
  <c r="DF1" i="11"/>
  <c r="DG1" i="11"/>
  <c r="DH1" i="11"/>
  <c r="DI1" i="11"/>
  <c r="DJ1" i="11"/>
  <c r="DK1" i="11"/>
  <c r="DL1" i="11"/>
  <c r="DM1" i="11"/>
  <c r="DN1" i="11"/>
  <c r="DO1" i="11"/>
  <c r="DP1" i="11"/>
  <c r="DQ1" i="11"/>
  <c r="DR1" i="11"/>
  <c r="DS1" i="11"/>
  <c r="DT1" i="11"/>
  <c r="EQ1" i="11"/>
  <c r="AC1" i="10"/>
  <c r="AD1" i="10"/>
  <c r="AE1" i="10"/>
  <c r="AF1" i="10"/>
  <c r="AG1" i="10"/>
  <c r="AH1" i="10"/>
  <c r="AP1" i="10"/>
  <c r="AQ1" i="10"/>
  <c r="AR1" i="10"/>
  <c r="AS1" i="10"/>
  <c r="AT1" i="10"/>
  <c r="AU1" i="10"/>
  <c r="AV1" i="10"/>
  <c r="AW1" i="10"/>
  <c r="AX1" i="10"/>
  <c r="AY1" i="10"/>
  <c r="AZ1" i="10"/>
  <c r="BA1" i="10"/>
  <c r="BB1" i="10"/>
  <c r="BC1" i="10"/>
  <c r="BD1" i="10"/>
  <c r="BE1" i="10"/>
  <c r="BF1" i="10"/>
  <c r="BG1" i="10"/>
  <c r="BH1" i="10"/>
  <c r="BI1" i="10"/>
  <c r="BK1" i="10"/>
  <c r="BL1" i="10"/>
  <c r="BM1" i="10"/>
  <c r="BN1" i="10"/>
  <c r="BO1" i="10"/>
  <c r="BP1" i="10"/>
  <c r="BQ1" i="10"/>
  <c r="BR1" i="10"/>
  <c r="BS1" i="10"/>
  <c r="BT1" i="10"/>
  <c r="BU1" i="10"/>
  <c r="BV1" i="10"/>
  <c r="BW1" i="10"/>
  <c r="BX1" i="10"/>
  <c r="BY1" i="10"/>
  <c r="BZ1" i="10"/>
  <c r="CA1" i="10"/>
  <c r="CB1" i="10"/>
  <c r="CC1" i="10"/>
  <c r="CD1" i="10"/>
  <c r="DA1" i="10"/>
  <c r="DB1" i="10"/>
  <c r="DC1" i="10"/>
  <c r="DD1" i="10"/>
  <c r="DE1" i="10"/>
  <c r="DF1" i="10"/>
  <c r="DG1" i="10"/>
  <c r="DH1" i="10"/>
  <c r="DI1" i="10"/>
  <c r="DJ1" i="10"/>
  <c r="DK1" i="10"/>
  <c r="DL1" i="10"/>
  <c r="DM1" i="10"/>
  <c r="DN1" i="10"/>
  <c r="DO1" i="10"/>
  <c r="DP1" i="10"/>
  <c r="DQ1" i="10"/>
  <c r="DR1" i="10"/>
  <c r="DS1" i="10"/>
  <c r="DT1" i="10"/>
  <c r="EQ1" i="10"/>
  <c r="AB1" i="10"/>
  <c r="AA1" i="10"/>
  <c r="AP1" i="9"/>
  <c r="AQ1" i="9"/>
  <c r="AR1" i="9"/>
  <c r="AS1" i="9"/>
  <c r="AT1" i="9"/>
  <c r="AU1" i="9"/>
  <c r="AV1" i="9"/>
  <c r="AW1" i="9"/>
  <c r="AX1" i="9"/>
  <c r="AY1" i="9"/>
  <c r="AZ1" i="9"/>
  <c r="BA1" i="9"/>
  <c r="BB1" i="9"/>
  <c r="BC1" i="9"/>
  <c r="BD1" i="9"/>
  <c r="BE1" i="9"/>
  <c r="BF1" i="9"/>
  <c r="BG1" i="9"/>
  <c r="BH1" i="9"/>
  <c r="BJ1" i="9"/>
  <c r="BK1" i="9"/>
  <c r="BL1" i="9"/>
  <c r="BM1" i="9"/>
  <c r="BN1" i="9"/>
  <c r="BO1" i="9"/>
  <c r="BP1" i="9"/>
  <c r="BQ1" i="9"/>
  <c r="BR1" i="9"/>
  <c r="BS1" i="9"/>
  <c r="BT1" i="9"/>
  <c r="BU1" i="9"/>
  <c r="BV1" i="9"/>
  <c r="BW1" i="9"/>
  <c r="BX1" i="9"/>
  <c r="BY1" i="9"/>
  <c r="BZ1" i="9"/>
  <c r="CA1" i="9"/>
  <c r="CB1" i="9"/>
  <c r="CC1" i="9"/>
  <c r="CZ1" i="9"/>
  <c r="DA1" i="9"/>
  <c r="DB1" i="9"/>
  <c r="DC1" i="9"/>
  <c r="DD1" i="9"/>
  <c r="DE1" i="9"/>
  <c r="DF1" i="9"/>
  <c r="DG1" i="9"/>
  <c r="DH1" i="9"/>
  <c r="DI1" i="9"/>
  <c r="DJ1" i="9"/>
  <c r="DK1" i="9"/>
  <c r="DL1" i="9"/>
  <c r="DM1" i="9"/>
  <c r="DN1" i="9"/>
  <c r="DO1" i="9"/>
  <c r="DP1" i="9"/>
  <c r="DQ1" i="9"/>
  <c r="DR1" i="9"/>
  <c r="DS1" i="9"/>
  <c r="EP1" i="9"/>
  <c r="Y1" i="9"/>
  <c r="Z1" i="9"/>
  <c r="AA1" i="9"/>
  <c r="AB1" i="9"/>
  <c r="AC1" i="9"/>
  <c r="AD1" i="9"/>
  <c r="AE1" i="9"/>
  <c r="AF1" i="9"/>
  <c r="AG1" i="9"/>
  <c r="AO1" i="9"/>
  <c r="X1" i="9"/>
  <c r="AD1" i="8"/>
  <c r="AE1" i="8"/>
  <c r="AF1" i="8"/>
  <c r="AG1" i="8"/>
  <c r="AO1" i="8"/>
  <c r="AP1" i="8"/>
  <c r="AQ1" i="8"/>
  <c r="AR1" i="8"/>
  <c r="AS1" i="8"/>
  <c r="AT1" i="8"/>
  <c r="AU1" i="8"/>
  <c r="AV1" i="8"/>
  <c r="AW1" i="8"/>
  <c r="AX1" i="8"/>
  <c r="AY1" i="8"/>
  <c r="AZ1" i="8"/>
  <c r="BA1" i="8"/>
  <c r="BB1" i="8"/>
  <c r="BC1" i="8"/>
  <c r="BD1" i="8"/>
  <c r="BE1" i="8"/>
  <c r="BF1" i="8"/>
  <c r="BG1" i="8"/>
  <c r="BH1" i="8"/>
  <c r="BJ1" i="8"/>
  <c r="BK1" i="8"/>
  <c r="BL1" i="8"/>
  <c r="BM1" i="8"/>
  <c r="BN1" i="8"/>
  <c r="BO1" i="8"/>
  <c r="BP1" i="8"/>
  <c r="BQ1" i="8"/>
  <c r="BR1" i="8"/>
  <c r="BS1" i="8"/>
  <c r="BT1" i="8"/>
  <c r="BU1" i="8"/>
  <c r="BV1" i="8"/>
  <c r="BW1" i="8"/>
  <c r="BX1" i="8"/>
  <c r="BY1" i="8"/>
  <c r="BZ1" i="8"/>
  <c r="CA1" i="8"/>
  <c r="CB1" i="8"/>
  <c r="CC1" i="8"/>
  <c r="CZ1" i="8"/>
  <c r="DA1" i="8"/>
  <c r="DB1" i="8"/>
  <c r="DC1" i="8"/>
  <c r="DD1" i="8"/>
  <c r="DE1" i="8"/>
  <c r="DF1" i="8"/>
  <c r="DG1" i="8"/>
  <c r="DH1" i="8"/>
  <c r="DI1" i="8"/>
  <c r="DJ1" i="8"/>
  <c r="DK1" i="8"/>
  <c r="DL1" i="8"/>
  <c r="DM1" i="8"/>
  <c r="DN1" i="8"/>
  <c r="DO1" i="8"/>
  <c r="DP1" i="8"/>
  <c r="DQ1" i="8"/>
  <c r="DR1" i="8"/>
  <c r="DS1" i="8"/>
  <c r="EP1" i="8"/>
  <c r="AC1" i="8"/>
  <c r="Z1" i="8"/>
  <c r="AA1" i="8"/>
  <c r="AB1" i="8"/>
  <c r="AA1" i="1"/>
  <c r="AB1" i="1"/>
  <c r="AC1" i="1"/>
  <c r="AD1" i="1"/>
  <c r="AE1" i="1"/>
  <c r="AF1" i="1"/>
  <c r="AG1" i="1"/>
  <c r="AH1" i="1"/>
  <c r="AQ1" i="1"/>
  <c r="AR1" i="1"/>
  <c r="AS1" i="1"/>
  <c r="AT1" i="1"/>
  <c r="AU1" i="1"/>
  <c r="AV1" i="1"/>
  <c r="AW1" i="1"/>
  <c r="AX1" i="1"/>
  <c r="AY1" i="1"/>
  <c r="AZ1" i="1"/>
  <c r="BA1" i="1"/>
  <c r="BB1" i="1"/>
  <c r="BC1" i="1"/>
  <c r="BD1" i="1"/>
  <c r="BE1" i="1"/>
  <c r="BF1" i="1"/>
  <c r="BG1" i="1"/>
  <c r="BH1" i="1"/>
  <c r="BI1" i="1"/>
  <c r="BK1" i="1"/>
  <c r="BL1" i="1"/>
  <c r="BM1" i="1"/>
  <c r="BN1" i="1"/>
  <c r="BO1" i="1"/>
  <c r="BP1" i="1"/>
  <c r="BQ1" i="1"/>
  <c r="BR1" i="1"/>
  <c r="BS1" i="1"/>
  <c r="BT1" i="1"/>
  <c r="BU1" i="1"/>
  <c r="BV1" i="1"/>
  <c r="BW1" i="1"/>
  <c r="BX1" i="1"/>
  <c r="BY1" i="1"/>
  <c r="BZ1" i="1"/>
  <c r="CA1" i="1"/>
  <c r="CB1" i="1"/>
  <c r="CC1" i="1"/>
  <c r="CD1" i="1"/>
  <c r="DA1" i="1"/>
  <c r="DB1" i="1"/>
  <c r="DC1" i="1"/>
  <c r="DD1" i="1"/>
  <c r="DE1" i="1"/>
  <c r="DF1" i="1"/>
  <c r="DG1" i="1"/>
  <c r="DH1" i="1"/>
  <c r="DI1" i="1"/>
  <c r="DJ1" i="1"/>
  <c r="DK1" i="1"/>
  <c r="DL1" i="1"/>
  <c r="DM1" i="1"/>
  <c r="DN1" i="1"/>
  <c r="DO1" i="1"/>
  <c r="DP1" i="1"/>
  <c r="DQ1" i="1"/>
  <c r="DR1" i="1"/>
  <c r="DS1" i="1"/>
  <c r="DT1" i="1"/>
  <c r="EQ1" i="1"/>
  <c r="AB2" i="1"/>
  <c r="AB2" i="22" s="1"/>
  <c r="AQ2" i="1"/>
  <c r="AQ2" i="22" s="1"/>
  <c r="AR2" i="1"/>
  <c r="AR2" i="22" s="1"/>
  <c r="AS2" i="1"/>
  <c r="AS2" i="22" s="1"/>
  <c r="AT2" i="1"/>
  <c r="AT2" i="22" s="1"/>
  <c r="AU2" i="1"/>
  <c r="AU2" i="22" s="1"/>
  <c r="AV2" i="1"/>
  <c r="AV2" i="22" s="1"/>
  <c r="AW2" i="1"/>
  <c r="AW2" i="22" s="1"/>
  <c r="AX2" i="1"/>
  <c r="AX2" i="22" s="1"/>
  <c r="AY2" i="1"/>
  <c r="AY2" i="22" s="1"/>
  <c r="AZ2" i="1"/>
  <c r="AZ2" i="22" s="1"/>
  <c r="BA2" i="1"/>
  <c r="BA2" i="22" s="1"/>
  <c r="BB2" i="1"/>
  <c r="BB2" i="22" s="1"/>
  <c r="BC2" i="1"/>
  <c r="BC2" i="22" s="1"/>
  <c r="BD2" i="1"/>
  <c r="BD2" i="22" s="1"/>
  <c r="BE2" i="1"/>
  <c r="BE2" i="22" s="1"/>
  <c r="BF2" i="1"/>
  <c r="BF2" i="22" s="1"/>
  <c r="BG2" i="1"/>
  <c r="BG2" i="22" s="1"/>
  <c r="BH2" i="1"/>
  <c r="BH2" i="22" s="1"/>
  <c r="BI2" i="1"/>
  <c r="BI2" i="22" s="1"/>
  <c r="BK2" i="1"/>
  <c r="BK2" i="22" s="1"/>
  <c r="BL2" i="1"/>
  <c r="BL2" i="22" s="1"/>
  <c r="BM2" i="1"/>
  <c r="BM2" i="22" s="1"/>
  <c r="BN2" i="1"/>
  <c r="BN2" i="22" s="1"/>
  <c r="BO2" i="1"/>
  <c r="BO2" i="22" s="1"/>
  <c r="BP2" i="1"/>
  <c r="BP2" i="22" s="1"/>
  <c r="BQ2" i="1"/>
  <c r="BQ2" i="22" s="1"/>
  <c r="BR2" i="1"/>
  <c r="BR2" i="22" s="1"/>
  <c r="BS2" i="1"/>
  <c r="BS2" i="22" s="1"/>
  <c r="BT2" i="1"/>
  <c r="BT2" i="22" s="1"/>
  <c r="BU2" i="1"/>
  <c r="BU2" i="22" s="1"/>
  <c r="BV2" i="1"/>
  <c r="BV2" i="22" s="1"/>
  <c r="BW2" i="1"/>
  <c r="BW2" i="22" s="1"/>
  <c r="BX2" i="1"/>
  <c r="BX2" i="22" s="1"/>
  <c r="BY2" i="1"/>
  <c r="BY2" i="22" s="1"/>
  <c r="BZ2" i="1"/>
  <c r="BZ2" i="22" s="1"/>
  <c r="CA2" i="1"/>
  <c r="CA2" i="22" s="1"/>
  <c r="CB2" i="1"/>
  <c r="CB2" i="22" s="1"/>
  <c r="CC2" i="1"/>
  <c r="CC2" i="22" s="1"/>
  <c r="CD2" i="1"/>
  <c r="CD2" i="22" s="1"/>
  <c r="CF2" i="1"/>
  <c r="CF2" i="22" s="1"/>
  <c r="CG2" i="1"/>
  <c r="CG2" i="22" s="1"/>
  <c r="CH2" i="1"/>
  <c r="CH2" i="22" s="1"/>
  <c r="CI2" i="1"/>
  <c r="CI2" i="22" s="1"/>
  <c r="CJ2" i="1"/>
  <c r="CJ2" i="22" s="1"/>
  <c r="CK2" i="1"/>
  <c r="CK2" i="22" s="1"/>
  <c r="CL2" i="1"/>
  <c r="CL2" i="22" s="1"/>
  <c r="CM2" i="1"/>
  <c r="CM2" i="22" s="1"/>
  <c r="CN2" i="1"/>
  <c r="CN2" i="22" s="1"/>
  <c r="CO2" i="1"/>
  <c r="CO2" i="22" s="1"/>
  <c r="CP2" i="1"/>
  <c r="CP2" i="22" s="1"/>
  <c r="CQ2" i="1"/>
  <c r="CQ2" i="22" s="1"/>
  <c r="CR2" i="1"/>
  <c r="CR2" i="22" s="1"/>
  <c r="CS2" i="1"/>
  <c r="CS2" i="22" s="1"/>
  <c r="CT2" i="1"/>
  <c r="CT2" i="22" s="1"/>
  <c r="CU2" i="1"/>
  <c r="CU2" i="22" s="1"/>
  <c r="CV2" i="1"/>
  <c r="CV2" i="22" s="1"/>
  <c r="CW2" i="1"/>
  <c r="CW2" i="22" s="1"/>
  <c r="CX2" i="1"/>
  <c r="CX2" i="22" s="1"/>
  <c r="CY2" i="1"/>
  <c r="CY2" i="22" s="1"/>
  <c r="AB3" i="1"/>
  <c r="AB3" i="22" s="1"/>
  <c r="AQ3" i="1"/>
  <c r="AQ3" i="22" s="1"/>
  <c r="AR3" i="1"/>
  <c r="AR3" i="22" s="1"/>
  <c r="AS3" i="1"/>
  <c r="AS3" i="22" s="1"/>
  <c r="AT3" i="1"/>
  <c r="AT3" i="22" s="1"/>
  <c r="AU3" i="1"/>
  <c r="AU3" i="22" s="1"/>
  <c r="AV3" i="1"/>
  <c r="AV3" i="22" s="1"/>
  <c r="AW3" i="1"/>
  <c r="AW3" i="22" s="1"/>
  <c r="AX3" i="1"/>
  <c r="AX3" i="22" s="1"/>
  <c r="AY3" i="1"/>
  <c r="AY3" i="22" s="1"/>
  <c r="AZ3" i="1"/>
  <c r="AZ3" i="22" s="1"/>
  <c r="BA3" i="1"/>
  <c r="BA3" i="22" s="1"/>
  <c r="BB3" i="1"/>
  <c r="BB3" i="22" s="1"/>
  <c r="BC3" i="1"/>
  <c r="BC3" i="22" s="1"/>
  <c r="BD3" i="1"/>
  <c r="BD3" i="22" s="1"/>
  <c r="BE3" i="1"/>
  <c r="BE3" i="22" s="1"/>
  <c r="BF3" i="1"/>
  <c r="BF3" i="22" s="1"/>
  <c r="BG3" i="1"/>
  <c r="BG3" i="22" s="1"/>
  <c r="BH3" i="1"/>
  <c r="BH3" i="22" s="1"/>
  <c r="BI3" i="1"/>
  <c r="BI3" i="22" s="1"/>
  <c r="BK3" i="1"/>
  <c r="BK3" i="22" s="1"/>
  <c r="BL3" i="1"/>
  <c r="BL3" i="22" s="1"/>
  <c r="BM3" i="1"/>
  <c r="BM3" i="22" s="1"/>
  <c r="BN3" i="1"/>
  <c r="BN3" i="22" s="1"/>
  <c r="BO3" i="1"/>
  <c r="BO3" i="22" s="1"/>
  <c r="BP3" i="1"/>
  <c r="BP3" i="22" s="1"/>
  <c r="BQ3" i="1"/>
  <c r="BQ3" i="22" s="1"/>
  <c r="BR3" i="1"/>
  <c r="BR3" i="22" s="1"/>
  <c r="BS3" i="1"/>
  <c r="BS3" i="22" s="1"/>
  <c r="BT3" i="1"/>
  <c r="BT3" i="22" s="1"/>
  <c r="BU3" i="1"/>
  <c r="BU3" i="22" s="1"/>
  <c r="BV3" i="1"/>
  <c r="BV3" i="22" s="1"/>
  <c r="BW3" i="1"/>
  <c r="BW3" i="22" s="1"/>
  <c r="BX3" i="1"/>
  <c r="BX3" i="22" s="1"/>
  <c r="BY3" i="1"/>
  <c r="BY3" i="22" s="1"/>
  <c r="BZ3" i="1"/>
  <c r="BZ3" i="22" s="1"/>
  <c r="CA3" i="1"/>
  <c r="CA3" i="22" s="1"/>
  <c r="CB3" i="1"/>
  <c r="CB3" i="22" s="1"/>
  <c r="CC3" i="1"/>
  <c r="CC3" i="22" s="1"/>
  <c r="CD3" i="1"/>
  <c r="CD3" i="22" s="1"/>
  <c r="CF3" i="1"/>
  <c r="CF3" i="22" s="1"/>
  <c r="CG3" i="1"/>
  <c r="CG3" i="22" s="1"/>
  <c r="CH3" i="1"/>
  <c r="CH3" i="22" s="1"/>
  <c r="CI3" i="1"/>
  <c r="CI3" i="22" s="1"/>
  <c r="CJ3" i="1"/>
  <c r="CJ3" i="22" s="1"/>
  <c r="CK3" i="1"/>
  <c r="CK3" i="22" s="1"/>
  <c r="CL3" i="1"/>
  <c r="CL3" i="22" s="1"/>
  <c r="CM3" i="1"/>
  <c r="CM3" i="22" s="1"/>
  <c r="CN3" i="1"/>
  <c r="CN3" i="22" s="1"/>
  <c r="CO3" i="1"/>
  <c r="CO3" i="22" s="1"/>
  <c r="CP3" i="1"/>
  <c r="CP3" i="22" s="1"/>
  <c r="CQ3" i="1"/>
  <c r="CQ3" i="22" s="1"/>
  <c r="CR3" i="1"/>
  <c r="CR3" i="22" s="1"/>
  <c r="CS3" i="1"/>
  <c r="CS3" i="22" s="1"/>
  <c r="CT3" i="1"/>
  <c r="CT3" i="22" s="1"/>
  <c r="CU3" i="1"/>
  <c r="CU3" i="22" s="1"/>
  <c r="CV3" i="1"/>
  <c r="CV3" i="22" s="1"/>
  <c r="CW3" i="1"/>
  <c r="CW3" i="22" s="1"/>
  <c r="CX3" i="1"/>
  <c r="CX3" i="22" s="1"/>
  <c r="CY3" i="1"/>
  <c r="CY3" i="22" s="1"/>
  <c r="AB4" i="1"/>
  <c r="AB4" i="22" s="1"/>
  <c r="AQ4" i="1"/>
  <c r="AQ4" i="22" s="1"/>
  <c r="AR4" i="1"/>
  <c r="AR4" i="22" s="1"/>
  <c r="AS4" i="1"/>
  <c r="AS4" i="22" s="1"/>
  <c r="AT4" i="1"/>
  <c r="AT4" i="22" s="1"/>
  <c r="AU4" i="1"/>
  <c r="AU4" i="22" s="1"/>
  <c r="AV4" i="1"/>
  <c r="AV4" i="22" s="1"/>
  <c r="AW4" i="1"/>
  <c r="AW4" i="22" s="1"/>
  <c r="AX4" i="1"/>
  <c r="AX4" i="22" s="1"/>
  <c r="AY4" i="1"/>
  <c r="AY4" i="22" s="1"/>
  <c r="AZ4" i="1"/>
  <c r="AZ4" i="22" s="1"/>
  <c r="BA4" i="1"/>
  <c r="BA4" i="22" s="1"/>
  <c r="BB4" i="1"/>
  <c r="BB4" i="22" s="1"/>
  <c r="BC4" i="1"/>
  <c r="BC4" i="22" s="1"/>
  <c r="BD4" i="1"/>
  <c r="BD4" i="22" s="1"/>
  <c r="BE4" i="1"/>
  <c r="BE4" i="22" s="1"/>
  <c r="BF4" i="1"/>
  <c r="BF4" i="22" s="1"/>
  <c r="BG4" i="1"/>
  <c r="BG4" i="22" s="1"/>
  <c r="BH4" i="1"/>
  <c r="BH4" i="22" s="1"/>
  <c r="BI4" i="1"/>
  <c r="BI4" i="22" s="1"/>
  <c r="BK4" i="1"/>
  <c r="BK4" i="22" s="1"/>
  <c r="BL4" i="1"/>
  <c r="BL4" i="22" s="1"/>
  <c r="BM4" i="1"/>
  <c r="BM4" i="22" s="1"/>
  <c r="BN4" i="1"/>
  <c r="BN4" i="22" s="1"/>
  <c r="BO4" i="1"/>
  <c r="BO4" i="22" s="1"/>
  <c r="BP4" i="1"/>
  <c r="BP4" i="22" s="1"/>
  <c r="BQ4" i="1"/>
  <c r="BQ4" i="22" s="1"/>
  <c r="BR4" i="1"/>
  <c r="BR4" i="22" s="1"/>
  <c r="BS4" i="1"/>
  <c r="BS4" i="22" s="1"/>
  <c r="BT4" i="1"/>
  <c r="BT4" i="22" s="1"/>
  <c r="BU4" i="1"/>
  <c r="BU4" i="22" s="1"/>
  <c r="BV4" i="1"/>
  <c r="BV4" i="22" s="1"/>
  <c r="BW4" i="1"/>
  <c r="BW4" i="22" s="1"/>
  <c r="BX4" i="1"/>
  <c r="BX4" i="22" s="1"/>
  <c r="BY4" i="1"/>
  <c r="BY4" i="22" s="1"/>
  <c r="BZ4" i="1"/>
  <c r="BZ4" i="22" s="1"/>
  <c r="CA4" i="1"/>
  <c r="CA4" i="22" s="1"/>
  <c r="CB4" i="1"/>
  <c r="CB4" i="22" s="1"/>
  <c r="CC4" i="1"/>
  <c r="CC4" i="22" s="1"/>
  <c r="CD4" i="1"/>
  <c r="CD4" i="22" s="1"/>
  <c r="CF4" i="1"/>
  <c r="CF4" i="22" s="1"/>
  <c r="CG4" i="1"/>
  <c r="CG4" i="22" s="1"/>
  <c r="CH4" i="1"/>
  <c r="CH4" i="22" s="1"/>
  <c r="CI4" i="1"/>
  <c r="CI4" i="22" s="1"/>
  <c r="CJ4" i="1"/>
  <c r="CJ4" i="22" s="1"/>
  <c r="CK4" i="1"/>
  <c r="CK4" i="22" s="1"/>
  <c r="CL4" i="1"/>
  <c r="CL4" i="22" s="1"/>
  <c r="CM4" i="1"/>
  <c r="CM4" i="22" s="1"/>
  <c r="CN4" i="1"/>
  <c r="CN4" i="22" s="1"/>
  <c r="CO4" i="1"/>
  <c r="CO4" i="22" s="1"/>
  <c r="CP4" i="1"/>
  <c r="CP4" i="22" s="1"/>
  <c r="CQ4" i="1"/>
  <c r="CQ4" i="22" s="1"/>
  <c r="CR4" i="1"/>
  <c r="CR4" i="22" s="1"/>
  <c r="CS4" i="1"/>
  <c r="CS4" i="22" s="1"/>
  <c r="CT4" i="1"/>
  <c r="CT4" i="22" s="1"/>
  <c r="CU4" i="1"/>
  <c r="CU4" i="22" s="1"/>
  <c r="CV4" i="1"/>
  <c r="CV4" i="22" s="1"/>
  <c r="CW4" i="1"/>
  <c r="CW4" i="22" s="1"/>
  <c r="CX4" i="1"/>
  <c r="CX4" i="22" s="1"/>
  <c r="CY4" i="1"/>
  <c r="CY4" i="22" s="1"/>
  <c r="AB5" i="1"/>
  <c r="AB5" i="22" s="1"/>
  <c r="AQ5" i="1"/>
  <c r="AQ5" i="22" s="1"/>
  <c r="AR5" i="1"/>
  <c r="AR5" i="22" s="1"/>
  <c r="AS5" i="1"/>
  <c r="AS5" i="22" s="1"/>
  <c r="AT5" i="1"/>
  <c r="AT5" i="22" s="1"/>
  <c r="AU5" i="1"/>
  <c r="AU5" i="22" s="1"/>
  <c r="AV5" i="1"/>
  <c r="AV5" i="22" s="1"/>
  <c r="AW5" i="1"/>
  <c r="AW5" i="22" s="1"/>
  <c r="AX5" i="1"/>
  <c r="AX5" i="22" s="1"/>
  <c r="AY5" i="1"/>
  <c r="AY5" i="22" s="1"/>
  <c r="AZ5" i="1"/>
  <c r="AZ5" i="22" s="1"/>
  <c r="BA5" i="1"/>
  <c r="BA5" i="22" s="1"/>
  <c r="BB5" i="1"/>
  <c r="BB5" i="22" s="1"/>
  <c r="BC5" i="1"/>
  <c r="BC5" i="22" s="1"/>
  <c r="BD5" i="1"/>
  <c r="BD5" i="22" s="1"/>
  <c r="BE5" i="1"/>
  <c r="BE5" i="22" s="1"/>
  <c r="BF5" i="1"/>
  <c r="BF5" i="22" s="1"/>
  <c r="BG5" i="1"/>
  <c r="BG5" i="22" s="1"/>
  <c r="BH5" i="1"/>
  <c r="BH5" i="22" s="1"/>
  <c r="BI5" i="1"/>
  <c r="BI5" i="22" s="1"/>
  <c r="BK5" i="1"/>
  <c r="BK5" i="22" s="1"/>
  <c r="BL5" i="1"/>
  <c r="BL5" i="22" s="1"/>
  <c r="BM5" i="1"/>
  <c r="BM5" i="22" s="1"/>
  <c r="BN5" i="1"/>
  <c r="BN5" i="22" s="1"/>
  <c r="BO5" i="1"/>
  <c r="BO5" i="22" s="1"/>
  <c r="BP5" i="1"/>
  <c r="BP5" i="22" s="1"/>
  <c r="BQ5" i="1"/>
  <c r="BQ5" i="22" s="1"/>
  <c r="BR5" i="1"/>
  <c r="BR5" i="22" s="1"/>
  <c r="BS5" i="1"/>
  <c r="BS5" i="22" s="1"/>
  <c r="BT5" i="1"/>
  <c r="BT5" i="22" s="1"/>
  <c r="BU5" i="1"/>
  <c r="BU5" i="22" s="1"/>
  <c r="BV5" i="1"/>
  <c r="BV5" i="22" s="1"/>
  <c r="BW5" i="1"/>
  <c r="BW5" i="22" s="1"/>
  <c r="BX5" i="1"/>
  <c r="BX5" i="22" s="1"/>
  <c r="BY5" i="1"/>
  <c r="BY5" i="22" s="1"/>
  <c r="BZ5" i="1"/>
  <c r="BZ5" i="22" s="1"/>
  <c r="CA5" i="1"/>
  <c r="CA5" i="22" s="1"/>
  <c r="CB5" i="1"/>
  <c r="CB5" i="22" s="1"/>
  <c r="CC5" i="1"/>
  <c r="CC5" i="22" s="1"/>
  <c r="CD5" i="1"/>
  <c r="CD5" i="22" s="1"/>
  <c r="CF5" i="1"/>
  <c r="CF5" i="22" s="1"/>
  <c r="CG5" i="1"/>
  <c r="CG5" i="22" s="1"/>
  <c r="CH5" i="1"/>
  <c r="CH5" i="22" s="1"/>
  <c r="CI5" i="1"/>
  <c r="CI5" i="22" s="1"/>
  <c r="CJ5" i="1"/>
  <c r="CJ5" i="22" s="1"/>
  <c r="CK5" i="1"/>
  <c r="CK5" i="22" s="1"/>
  <c r="CL5" i="1"/>
  <c r="CL5" i="22" s="1"/>
  <c r="CM5" i="1"/>
  <c r="CM5" i="22" s="1"/>
  <c r="CN5" i="1"/>
  <c r="CN5" i="22" s="1"/>
  <c r="CO5" i="1"/>
  <c r="CO5" i="22" s="1"/>
  <c r="CP5" i="1"/>
  <c r="CP5" i="22" s="1"/>
  <c r="CQ5" i="1"/>
  <c r="CQ5" i="22" s="1"/>
  <c r="CR5" i="1"/>
  <c r="CR5" i="22" s="1"/>
  <c r="CS5" i="1"/>
  <c r="CS5" i="22" s="1"/>
  <c r="CT5" i="1"/>
  <c r="CT5" i="22" s="1"/>
  <c r="CU5" i="1"/>
  <c r="CU5" i="22" s="1"/>
  <c r="CV5" i="1"/>
  <c r="CV5" i="22" s="1"/>
  <c r="CW5" i="1"/>
  <c r="CW5" i="22" s="1"/>
  <c r="CX5" i="1"/>
  <c r="CX5" i="22" s="1"/>
  <c r="CY5" i="1"/>
  <c r="CY5" i="22" s="1"/>
  <c r="AB6" i="1"/>
  <c r="AB6" i="22" s="1"/>
  <c r="AQ6" i="1"/>
  <c r="AQ6" i="22" s="1"/>
  <c r="AR6" i="1"/>
  <c r="AR6" i="22" s="1"/>
  <c r="AS6" i="1"/>
  <c r="AS6" i="22" s="1"/>
  <c r="AT6" i="1"/>
  <c r="AT6" i="22" s="1"/>
  <c r="AU6" i="1"/>
  <c r="AU6" i="22" s="1"/>
  <c r="AV6" i="1"/>
  <c r="AV6" i="22" s="1"/>
  <c r="AW6" i="1"/>
  <c r="AW6" i="22" s="1"/>
  <c r="AX6" i="1"/>
  <c r="AX6" i="22" s="1"/>
  <c r="AY6" i="1"/>
  <c r="AY6" i="22" s="1"/>
  <c r="AZ6" i="1"/>
  <c r="AZ6" i="22" s="1"/>
  <c r="BA6" i="1"/>
  <c r="BA6" i="22" s="1"/>
  <c r="BB6" i="1"/>
  <c r="BB6" i="22" s="1"/>
  <c r="BC6" i="1"/>
  <c r="BC6" i="22" s="1"/>
  <c r="BD6" i="1"/>
  <c r="BD6" i="22" s="1"/>
  <c r="BE6" i="1"/>
  <c r="BE6" i="22" s="1"/>
  <c r="BF6" i="1"/>
  <c r="BF6" i="22" s="1"/>
  <c r="BG6" i="1"/>
  <c r="BG6" i="22" s="1"/>
  <c r="BH6" i="1"/>
  <c r="BH6" i="22" s="1"/>
  <c r="BI6" i="1"/>
  <c r="BI6" i="22" s="1"/>
  <c r="BK6" i="1"/>
  <c r="BK6" i="22" s="1"/>
  <c r="BL6" i="1"/>
  <c r="BL6" i="22" s="1"/>
  <c r="BM6" i="1"/>
  <c r="BM6" i="22" s="1"/>
  <c r="BN6" i="1"/>
  <c r="BN6" i="22" s="1"/>
  <c r="BO6" i="1"/>
  <c r="BO6" i="22" s="1"/>
  <c r="BP6" i="1"/>
  <c r="BP6" i="22" s="1"/>
  <c r="BQ6" i="1"/>
  <c r="BQ6" i="22" s="1"/>
  <c r="BR6" i="1"/>
  <c r="BR6" i="22" s="1"/>
  <c r="BS6" i="1"/>
  <c r="BS6" i="22" s="1"/>
  <c r="BT6" i="1"/>
  <c r="BT6" i="22" s="1"/>
  <c r="BU6" i="1"/>
  <c r="BU6" i="22" s="1"/>
  <c r="BV6" i="1"/>
  <c r="BV6" i="22" s="1"/>
  <c r="BW6" i="1"/>
  <c r="BW6" i="22" s="1"/>
  <c r="BX6" i="1"/>
  <c r="BX6" i="22" s="1"/>
  <c r="BY6" i="1"/>
  <c r="BY6" i="22" s="1"/>
  <c r="BZ6" i="1"/>
  <c r="BZ6" i="22" s="1"/>
  <c r="CA6" i="1"/>
  <c r="CA6" i="22" s="1"/>
  <c r="CB6" i="1"/>
  <c r="CB6" i="22" s="1"/>
  <c r="CC6" i="1"/>
  <c r="CC6" i="22" s="1"/>
  <c r="CD6" i="1"/>
  <c r="CD6" i="22" s="1"/>
  <c r="CF6" i="1"/>
  <c r="CF6" i="22" s="1"/>
  <c r="CG6" i="1"/>
  <c r="CG6" i="22" s="1"/>
  <c r="CH6" i="1"/>
  <c r="CH6" i="22" s="1"/>
  <c r="CI6" i="1"/>
  <c r="CI6" i="22" s="1"/>
  <c r="CJ6" i="1"/>
  <c r="CJ6" i="22" s="1"/>
  <c r="CK6" i="1"/>
  <c r="CK6" i="22" s="1"/>
  <c r="CL6" i="1"/>
  <c r="CL6" i="22" s="1"/>
  <c r="CM6" i="1"/>
  <c r="CM6" i="22" s="1"/>
  <c r="CN6" i="1"/>
  <c r="CN6" i="22" s="1"/>
  <c r="CO6" i="1"/>
  <c r="CO6" i="22" s="1"/>
  <c r="CP6" i="1"/>
  <c r="CP6" i="22" s="1"/>
  <c r="CQ6" i="1"/>
  <c r="CQ6" i="22" s="1"/>
  <c r="CR6" i="1"/>
  <c r="CR6" i="22" s="1"/>
  <c r="CS6" i="1"/>
  <c r="CS6" i="22" s="1"/>
  <c r="CT6" i="1"/>
  <c r="CT6" i="22" s="1"/>
  <c r="CU6" i="1"/>
  <c r="CU6" i="22" s="1"/>
  <c r="CV6" i="1"/>
  <c r="CV6" i="22" s="1"/>
  <c r="CW6" i="1"/>
  <c r="CW6" i="22" s="1"/>
  <c r="CX6" i="1"/>
  <c r="CX6" i="22" s="1"/>
  <c r="CY6" i="1"/>
  <c r="CY6" i="22" s="1"/>
  <c r="AB7" i="1"/>
  <c r="AB7" i="22" s="1"/>
  <c r="AQ7" i="1"/>
  <c r="AQ7" i="22" s="1"/>
  <c r="AR7" i="1"/>
  <c r="AR7" i="22" s="1"/>
  <c r="AS7" i="1"/>
  <c r="AS7" i="22" s="1"/>
  <c r="AT7" i="1"/>
  <c r="AT7" i="22" s="1"/>
  <c r="AU7" i="1"/>
  <c r="AU7" i="22" s="1"/>
  <c r="AV7" i="1"/>
  <c r="AV7" i="22" s="1"/>
  <c r="AW7" i="1"/>
  <c r="AW7" i="22" s="1"/>
  <c r="AX7" i="1"/>
  <c r="AX7" i="22" s="1"/>
  <c r="AY7" i="1"/>
  <c r="AY7" i="22" s="1"/>
  <c r="AZ7" i="1"/>
  <c r="AZ7" i="22" s="1"/>
  <c r="BA7" i="1"/>
  <c r="BA7" i="22" s="1"/>
  <c r="BB7" i="1"/>
  <c r="BB7" i="22" s="1"/>
  <c r="BC7" i="1"/>
  <c r="BC7" i="22" s="1"/>
  <c r="BD7" i="1"/>
  <c r="BD7" i="22" s="1"/>
  <c r="BE7" i="1"/>
  <c r="BE7" i="22" s="1"/>
  <c r="BF7" i="1"/>
  <c r="BF7" i="22" s="1"/>
  <c r="BG7" i="1"/>
  <c r="BG7" i="22" s="1"/>
  <c r="BH7" i="1"/>
  <c r="BH7" i="22" s="1"/>
  <c r="BI7" i="1"/>
  <c r="BI7" i="22" s="1"/>
  <c r="BK7" i="1"/>
  <c r="BK7" i="22" s="1"/>
  <c r="BL7" i="1"/>
  <c r="BL7" i="22" s="1"/>
  <c r="BM7" i="1"/>
  <c r="BM7" i="22" s="1"/>
  <c r="BN7" i="1"/>
  <c r="BN7" i="22" s="1"/>
  <c r="BO7" i="1"/>
  <c r="BO7" i="22" s="1"/>
  <c r="BP7" i="1"/>
  <c r="BP7" i="22" s="1"/>
  <c r="BQ7" i="1"/>
  <c r="BQ7" i="22" s="1"/>
  <c r="BR7" i="1"/>
  <c r="BR7" i="22" s="1"/>
  <c r="BS7" i="1"/>
  <c r="BS7" i="22" s="1"/>
  <c r="BT7" i="1"/>
  <c r="BT7" i="22" s="1"/>
  <c r="BU7" i="1"/>
  <c r="BU7" i="22" s="1"/>
  <c r="BV7" i="1"/>
  <c r="BV7" i="22" s="1"/>
  <c r="BW7" i="1"/>
  <c r="BW7" i="22" s="1"/>
  <c r="BX7" i="1"/>
  <c r="BX7" i="22" s="1"/>
  <c r="BY7" i="1"/>
  <c r="BY7" i="22" s="1"/>
  <c r="BZ7" i="1"/>
  <c r="BZ7" i="22" s="1"/>
  <c r="CA7" i="1"/>
  <c r="CA7" i="22" s="1"/>
  <c r="CB7" i="1"/>
  <c r="CB7" i="22" s="1"/>
  <c r="CC7" i="1"/>
  <c r="CC7" i="22" s="1"/>
  <c r="CD7" i="1"/>
  <c r="CD7" i="22" s="1"/>
  <c r="CF7" i="1"/>
  <c r="CF7" i="22" s="1"/>
  <c r="CG7" i="1"/>
  <c r="CG7" i="22" s="1"/>
  <c r="CH7" i="1"/>
  <c r="CH7" i="22" s="1"/>
  <c r="CI7" i="1"/>
  <c r="CI7" i="22" s="1"/>
  <c r="CJ7" i="1"/>
  <c r="CJ7" i="22" s="1"/>
  <c r="CK7" i="1"/>
  <c r="CK7" i="22" s="1"/>
  <c r="CL7" i="1"/>
  <c r="CL7" i="22" s="1"/>
  <c r="CM7" i="1"/>
  <c r="CM7" i="22" s="1"/>
  <c r="CN7" i="1"/>
  <c r="CN7" i="22" s="1"/>
  <c r="CO7" i="1"/>
  <c r="CO7" i="22" s="1"/>
  <c r="CP7" i="1"/>
  <c r="CP7" i="22" s="1"/>
  <c r="CQ7" i="1"/>
  <c r="CQ7" i="22" s="1"/>
  <c r="CR7" i="1"/>
  <c r="CR7" i="22" s="1"/>
  <c r="CS7" i="1"/>
  <c r="CS7" i="22" s="1"/>
  <c r="CT7" i="1"/>
  <c r="CT7" i="22" s="1"/>
  <c r="CU7" i="1"/>
  <c r="CU7" i="22" s="1"/>
  <c r="CV7" i="1"/>
  <c r="CV7" i="22" s="1"/>
  <c r="CW7" i="1"/>
  <c r="CW7" i="22" s="1"/>
  <c r="CX7" i="1"/>
  <c r="CX7" i="22" s="1"/>
  <c r="CY7" i="1"/>
  <c r="CY7" i="22" s="1"/>
  <c r="AB8" i="1"/>
  <c r="AB8" i="22" s="1"/>
  <c r="AQ8" i="1"/>
  <c r="AQ8" i="22" s="1"/>
  <c r="AR8" i="1"/>
  <c r="AR8" i="22" s="1"/>
  <c r="AS8" i="1"/>
  <c r="AS8" i="22" s="1"/>
  <c r="AT8" i="1"/>
  <c r="AT8" i="22" s="1"/>
  <c r="AU8" i="1"/>
  <c r="AU8" i="22" s="1"/>
  <c r="AV8" i="1"/>
  <c r="AV8" i="22" s="1"/>
  <c r="AW8" i="1"/>
  <c r="AW8" i="22" s="1"/>
  <c r="AX8" i="1"/>
  <c r="AX8" i="22" s="1"/>
  <c r="AY8" i="1"/>
  <c r="AY8" i="22" s="1"/>
  <c r="AZ8" i="1"/>
  <c r="AZ8" i="22" s="1"/>
  <c r="BA8" i="1"/>
  <c r="BA8" i="22" s="1"/>
  <c r="BB8" i="1"/>
  <c r="BB8" i="22" s="1"/>
  <c r="BC8" i="1"/>
  <c r="BC8" i="22" s="1"/>
  <c r="BD8" i="1"/>
  <c r="BD8" i="22" s="1"/>
  <c r="BE8" i="1"/>
  <c r="BE8" i="22" s="1"/>
  <c r="BF8" i="1"/>
  <c r="BF8" i="22" s="1"/>
  <c r="BG8" i="1"/>
  <c r="BG8" i="22" s="1"/>
  <c r="BH8" i="1"/>
  <c r="BH8" i="22" s="1"/>
  <c r="BI8" i="1"/>
  <c r="BI8" i="22" s="1"/>
  <c r="BK8" i="1"/>
  <c r="BK8" i="22" s="1"/>
  <c r="BL8" i="1"/>
  <c r="BL8" i="22" s="1"/>
  <c r="BM8" i="1"/>
  <c r="BM8" i="22" s="1"/>
  <c r="BN8" i="1"/>
  <c r="BN8" i="22" s="1"/>
  <c r="BO8" i="1"/>
  <c r="BO8" i="22" s="1"/>
  <c r="BP8" i="1"/>
  <c r="BP8" i="22" s="1"/>
  <c r="BQ8" i="1"/>
  <c r="BQ8" i="22" s="1"/>
  <c r="BR8" i="1"/>
  <c r="BR8" i="22" s="1"/>
  <c r="BS8" i="1"/>
  <c r="BS8" i="22" s="1"/>
  <c r="BT8" i="1"/>
  <c r="BT8" i="22" s="1"/>
  <c r="BU8" i="1"/>
  <c r="BU8" i="22" s="1"/>
  <c r="BV8" i="1"/>
  <c r="BV8" i="22" s="1"/>
  <c r="BW8" i="1"/>
  <c r="BW8" i="22" s="1"/>
  <c r="BX8" i="1"/>
  <c r="BX8" i="22" s="1"/>
  <c r="BY8" i="1"/>
  <c r="BY8" i="22" s="1"/>
  <c r="BZ8" i="1"/>
  <c r="BZ8" i="22" s="1"/>
  <c r="CA8" i="1"/>
  <c r="CA8" i="22" s="1"/>
  <c r="CB8" i="1"/>
  <c r="CB8" i="22" s="1"/>
  <c r="CC8" i="1"/>
  <c r="CC8" i="22" s="1"/>
  <c r="CD8" i="1"/>
  <c r="CD8" i="22" s="1"/>
  <c r="CF8" i="1"/>
  <c r="CF8" i="22" s="1"/>
  <c r="CG8" i="1"/>
  <c r="CG8" i="22" s="1"/>
  <c r="CH8" i="1"/>
  <c r="CH8" i="22" s="1"/>
  <c r="CI8" i="1"/>
  <c r="CI8" i="22" s="1"/>
  <c r="CJ8" i="1"/>
  <c r="CJ8" i="22" s="1"/>
  <c r="CK8" i="1"/>
  <c r="CK8" i="22" s="1"/>
  <c r="CL8" i="1"/>
  <c r="CL8" i="22" s="1"/>
  <c r="CM8" i="1"/>
  <c r="CM8" i="22" s="1"/>
  <c r="CN8" i="1"/>
  <c r="CN8" i="22" s="1"/>
  <c r="CO8" i="1"/>
  <c r="CO8" i="22" s="1"/>
  <c r="CP8" i="1"/>
  <c r="CP8" i="22" s="1"/>
  <c r="CQ8" i="1"/>
  <c r="CQ8" i="22" s="1"/>
  <c r="CR8" i="1"/>
  <c r="CR8" i="22" s="1"/>
  <c r="CS8" i="1"/>
  <c r="CS8" i="22" s="1"/>
  <c r="CT8" i="1"/>
  <c r="CT8" i="22" s="1"/>
  <c r="CU8" i="1"/>
  <c r="CU8" i="22" s="1"/>
  <c r="CV8" i="1"/>
  <c r="CV8" i="22" s="1"/>
  <c r="CW8" i="1"/>
  <c r="CW8" i="22" s="1"/>
  <c r="CX8" i="1"/>
  <c r="CX8" i="22" s="1"/>
  <c r="CY8" i="1"/>
  <c r="CY8" i="22" s="1"/>
  <c r="AB9" i="1"/>
  <c r="AB9" i="22" s="1"/>
  <c r="AQ9" i="1"/>
  <c r="AQ9" i="22" s="1"/>
  <c r="AR9" i="1"/>
  <c r="AR9" i="22" s="1"/>
  <c r="AS9" i="1"/>
  <c r="AS9" i="22" s="1"/>
  <c r="AT9" i="1"/>
  <c r="AT9" i="22" s="1"/>
  <c r="AU9" i="1"/>
  <c r="AU9" i="22" s="1"/>
  <c r="AV9" i="1"/>
  <c r="AV9" i="22" s="1"/>
  <c r="AW9" i="1"/>
  <c r="AW9" i="22" s="1"/>
  <c r="AX9" i="1"/>
  <c r="AX9" i="22" s="1"/>
  <c r="AY9" i="1"/>
  <c r="AY9" i="22" s="1"/>
  <c r="AZ9" i="1"/>
  <c r="AZ9" i="22" s="1"/>
  <c r="BA9" i="1"/>
  <c r="BA9" i="22" s="1"/>
  <c r="BB9" i="1"/>
  <c r="BB9" i="22" s="1"/>
  <c r="BC9" i="1"/>
  <c r="BC9" i="22" s="1"/>
  <c r="BD9" i="1"/>
  <c r="BD9" i="22" s="1"/>
  <c r="BE9" i="1"/>
  <c r="BE9" i="22" s="1"/>
  <c r="BF9" i="1"/>
  <c r="BF9" i="22" s="1"/>
  <c r="BG9" i="1"/>
  <c r="BG9" i="22" s="1"/>
  <c r="BH9" i="1"/>
  <c r="BH9" i="22" s="1"/>
  <c r="BI9" i="1"/>
  <c r="BI9" i="22" s="1"/>
  <c r="BK9" i="1"/>
  <c r="BK9" i="22" s="1"/>
  <c r="BL9" i="1"/>
  <c r="BL9" i="22" s="1"/>
  <c r="BM9" i="1"/>
  <c r="BM9" i="22" s="1"/>
  <c r="BN9" i="1"/>
  <c r="BN9" i="22" s="1"/>
  <c r="BO9" i="1"/>
  <c r="BO9" i="22" s="1"/>
  <c r="BP9" i="1"/>
  <c r="BP9" i="22" s="1"/>
  <c r="BQ9" i="1"/>
  <c r="BQ9" i="22" s="1"/>
  <c r="BR9" i="1"/>
  <c r="BR9" i="22" s="1"/>
  <c r="BS9" i="1"/>
  <c r="BS9" i="22" s="1"/>
  <c r="BT9" i="1"/>
  <c r="BT9" i="22" s="1"/>
  <c r="BU9" i="1"/>
  <c r="BU9" i="22" s="1"/>
  <c r="BV9" i="1"/>
  <c r="BV9" i="22" s="1"/>
  <c r="BW9" i="1"/>
  <c r="BW9" i="22" s="1"/>
  <c r="BX9" i="1"/>
  <c r="BX9" i="22" s="1"/>
  <c r="BY9" i="1"/>
  <c r="BY9" i="22" s="1"/>
  <c r="BZ9" i="1"/>
  <c r="BZ9" i="22" s="1"/>
  <c r="CA9" i="1"/>
  <c r="CA9" i="22" s="1"/>
  <c r="CB9" i="1"/>
  <c r="CB9" i="22" s="1"/>
  <c r="CC9" i="1"/>
  <c r="CC9" i="22" s="1"/>
  <c r="CD9" i="1"/>
  <c r="CD9" i="22" s="1"/>
  <c r="CF9" i="1"/>
  <c r="CF9" i="22" s="1"/>
  <c r="CG9" i="1"/>
  <c r="CG9" i="22" s="1"/>
  <c r="CH9" i="1"/>
  <c r="CH9" i="22" s="1"/>
  <c r="CI9" i="1"/>
  <c r="CI9" i="22" s="1"/>
  <c r="CJ9" i="1"/>
  <c r="CJ9" i="22" s="1"/>
  <c r="CK9" i="1"/>
  <c r="CK9" i="22" s="1"/>
  <c r="CL9" i="1"/>
  <c r="CL9" i="22" s="1"/>
  <c r="CM9" i="1"/>
  <c r="CM9" i="22" s="1"/>
  <c r="CN9" i="1"/>
  <c r="CN9" i="22" s="1"/>
  <c r="CO9" i="1"/>
  <c r="CO9" i="22" s="1"/>
  <c r="CP9" i="1"/>
  <c r="CP9" i="22" s="1"/>
  <c r="CQ9" i="1"/>
  <c r="CQ9" i="22" s="1"/>
  <c r="CR9" i="1"/>
  <c r="CR9" i="22" s="1"/>
  <c r="CS9" i="1"/>
  <c r="CS9" i="22" s="1"/>
  <c r="CT9" i="1"/>
  <c r="CT9" i="22" s="1"/>
  <c r="CU9" i="1"/>
  <c r="CU9" i="22" s="1"/>
  <c r="CV9" i="1"/>
  <c r="CV9" i="22" s="1"/>
  <c r="CW9" i="1"/>
  <c r="CW9" i="22" s="1"/>
  <c r="CX9" i="1"/>
  <c r="CX9" i="22" s="1"/>
  <c r="CY9" i="1"/>
  <c r="CY9" i="22" s="1"/>
  <c r="AB10" i="1"/>
  <c r="AB10" i="22" s="1"/>
  <c r="AQ10" i="1"/>
  <c r="AQ10" i="22" s="1"/>
  <c r="AR10" i="1"/>
  <c r="AR10" i="22" s="1"/>
  <c r="AS10" i="1"/>
  <c r="AS10" i="22" s="1"/>
  <c r="AT10" i="1"/>
  <c r="AT10" i="22" s="1"/>
  <c r="AU10" i="1"/>
  <c r="AU10" i="22" s="1"/>
  <c r="AV10" i="1"/>
  <c r="AV10" i="22" s="1"/>
  <c r="AW10" i="1"/>
  <c r="AW10" i="22" s="1"/>
  <c r="AX10" i="1"/>
  <c r="AX10" i="22" s="1"/>
  <c r="AY10" i="1"/>
  <c r="AY10" i="22" s="1"/>
  <c r="AZ10" i="1"/>
  <c r="AZ10" i="22" s="1"/>
  <c r="BA10" i="1"/>
  <c r="BA10" i="22" s="1"/>
  <c r="BB10" i="1"/>
  <c r="BB10" i="22" s="1"/>
  <c r="BC10" i="1"/>
  <c r="BC10" i="22" s="1"/>
  <c r="BD10" i="1"/>
  <c r="BD10" i="22" s="1"/>
  <c r="BE10" i="1"/>
  <c r="BE10" i="22" s="1"/>
  <c r="BF10" i="1"/>
  <c r="BF10" i="22" s="1"/>
  <c r="BG10" i="1"/>
  <c r="BG10" i="22" s="1"/>
  <c r="BH10" i="1"/>
  <c r="BH10" i="22" s="1"/>
  <c r="BI10" i="1"/>
  <c r="BI10" i="22" s="1"/>
  <c r="BK10" i="1"/>
  <c r="BK10" i="22" s="1"/>
  <c r="BL10" i="1"/>
  <c r="BL10" i="22" s="1"/>
  <c r="BM10" i="1"/>
  <c r="BM10" i="22" s="1"/>
  <c r="BN10" i="1"/>
  <c r="BN10" i="22" s="1"/>
  <c r="BO10" i="1"/>
  <c r="BO10" i="22" s="1"/>
  <c r="BP10" i="1"/>
  <c r="BP10" i="22" s="1"/>
  <c r="BQ10" i="1"/>
  <c r="BQ10" i="22" s="1"/>
  <c r="BR10" i="1"/>
  <c r="BR10" i="22" s="1"/>
  <c r="BS10" i="1"/>
  <c r="BS10" i="22" s="1"/>
  <c r="BT10" i="1"/>
  <c r="BT10" i="22" s="1"/>
  <c r="BU10" i="1"/>
  <c r="BU10" i="22" s="1"/>
  <c r="BV10" i="1"/>
  <c r="BV10" i="22" s="1"/>
  <c r="BW10" i="1"/>
  <c r="BW10" i="22" s="1"/>
  <c r="BX10" i="1"/>
  <c r="BX10" i="22" s="1"/>
  <c r="BY10" i="1"/>
  <c r="BY10" i="22" s="1"/>
  <c r="BZ10" i="1"/>
  <c r="BZ10" i="22" s="1"/>
  <c r="CA10" i="1"/>
  <c r="CA10" i="22" s="1"/>
  <c r="CB10" i="1"/>
  <c r="CB10" i="22" s="1"/>
  <c r="CC10" i="1"/>
  <c r="CC10" i="22" s="1"/>
  <c r="CD10" i="1"/>
  <c r="CD10" i="22" s="1"/>
  <c r="CF10" i="1"/>
  <c r="CF10" i="22" s="1"/>
  <c r="CG10" i="1"/>
  <c r="CG10" i="22" s="1"/>
  <c r="CH10" i="1"/>
  <c r="CH10" i="22" s="1"/>
  <c r="CI10" i="1"/>
  <c r="CI10" i="22" s="1"/>
  <c r="CJ10" i="1"/>
  <c r="CJ10" i="22" s="1"/>
  <c r="CK10" i="1"/>
  <c r="CK10" i="22" s="1"/>
  <c r="CL10" i="1"/>
  <c r="CL10" i="22" s="1"/>
  <c r="CM10" i="1"/>
  <c r="CM10" i="22" s="1"/>
  <c r="CN10" i="1"/>
  <c r="CN10" i="22" s="1"/>
  <c r="CO10" i="1"/>
  <c r="CO10" i="22" s="1"/>
  <c r="CP10" i="1"/>
  <c r="CP10" i="22" s="1"/>
  <c r="CQ10" i="1"/>
  <c r="CQ10" i="22" s="1"/>
  <c r="CR10" i="1"/>
  <c r="CR10" i="22" s="1"/>
  <c r="CS10" i="1"/>
  <c r="CS10" i="22" s="1"/>
  <c r="CT10" i="1"/>
  <c r="CT10" i="22" s="1"/>
  <c r="CU10" i="1"/>
  <c r="CU10" i="22" s="1"/>
  <c r="CV10" i="1"/>
  <c r="CV10" i="22" s="1"/>
  <c r="CW10" i="1"/>
  <c r="CW10" i="22" s="1"/>
  <c r="CX10" i="1"/>
  <c r="CX10" i="22" s="1"/>
  <c r="CY10" i="1"/>
  <c r="CY10" i="22" s="1"/>
  <c r="AB11" i="1"/>
  <c r="AB11" i="22" s="1"/>
  <c r="AQ11" i="1"/>
  <c r="AQ11" i="22" s="1"/>
  <c r="AR11" i="1"/>
  <c r="AR11" i="22" s="1"/>
  <c r="AS11" i="1"/>
  <c r="AS11" i="22" s="1"/>
  <c r="AT11" i="1"/>
  <c r="AT11" i="22" s="1"/>
  <c r="AU11" i="1"/>
  <c r="AU11" i="22" s="1"/>
  <c r="AV11" i="1"/>
  <c r="AV11" i="22" s="1"/>
  <c r="AW11" i="1"/>
  <c r="AW11" i="22" s="1"/>
  <c r="AX11" i="1"/>
  <c r="AX11" i="22" s="1"/>
  <c r="AY11" i="1"/>
  <c r="AY11" i="22" s="1"/>
  <c r="AZ11" i="1"/>
  <c r="AZ11" i="22" s="1"/>
  <c r="BA11" i="1"/>
  <c r="BA11" i="22" s="1"/>
  <c r="BB11" i="1"/>
  <c r="BB11" i="22" s="1"/>
  <c r="BC11" i="1"/>
  <c r="BC11" i="22" s="1"/>
  <c r="BD11" i="1"/>
  <c r="BD11" i="22" s="1"/>
  <c r="BE11" i="1"/>
  <c r="BE11" i="22" s="1"/>
  <c r="BF11" i="1"/>
  <c r="BF11" i="22" s="1"/>
  <c r="BG11" i="1"/>
  <c r="BG11" i="22" s="1"/>
  <c r="BH11" i="1"/>
  <c r="BH11" i="22" s="1"/>
  <c r="BI11" i="1"/>
  <c r="BI11" i="22" s="1"/>
  <c r="BK11" i="1"/>
  <c r="BK11" i="22" s="1"/>
  <c r="BL11" i="1"/>
  <c r="BL11" i="22" s="1"/>
  <c r="BM11" i="1"/>
  <c r="BM11" i="22" s="1"/>
  <c r="BN11" i="1"/>
  <c r="BN11" i="22" s="1"/>
  <c r="BO11" i="1"/>
  <c r="BO11" i="22" s="1"/>
  <c r="BP11" i="1"/>
  <c r="BP11" i="22" s="1"/>
  <c r="BQ11" i="1"/>
  <c r="BQ11" i="22" s="1"/>
  <c r="BR11" i="1"/>
  <c r="BR11" i="22" s="1"/>
  <c r="BS11" i="1"/>
  <c r="BS11" i="22" s="1"/>
  <c r="BT11" i="1"/>
  <c r="BT11" i="22" s="1"/>
  <c r="BU11" i="1"/>
  <c r="BU11" i="22" s="1"/>
  <c r="BV11" i="1"/>
  <c r="BV11" i="22" s="1"/>
  <c r="BW11" i="1"/>
  <c r="BW11" i="22" s="1"/>
  <c r="BX11" i="1"/>
  <c r="BX11" i="22" s="1"/>
  <c r="BY11" i="1"/>
  <c r="BY11" i="22" s="1"/>
  <c r="BZ11" i="1"/>
  <c r="BZ11" i="22" s="1"/>
  <c r="CA11" i="1"/>
  <c r="CA11" i="22" s="1"/>
  <c r="CB11" i="1"/>
  <c r="CB11" i="22" s="1"/>
  <c r="CC11" i="1"/>
  <c r="CC11" i="22" s="1"/>
  <c r="CD11" i="1"/>
  <c r="CD11" i="22" s="1"/>
  <c r="CF11" i="1"/>
  <c r="CF11" i="22" s="1"/>
  <c r="CG11" i="1"/>
  <c r="CG11" i="22" s="1"/>
  <c r="CH11" i="1"/>
  <c r="CH11" i="22" s="1"/>
  <c r="CI11" i="1"/>
  <c r="CI11" i="22" s="1"/>
  <c r="CJ11" i="1"/>
  <c r="CJ11" i="22" s="1"/>
  <c r="CK11" i="1"/>
  <c r="CK11" i="22" s="1"/>
  <c r="CL11" i="1"/>
  <c r="CL11" i="22" s="1"/>
  <c r="CM11" i="1"/>
  <c r="CM11" i="22" s="1"/>
  <c r="CN11" i="1"/>
  <c r="CN11" i="22" s="1"/>
  <c r="CO11" i="1"/>
  <c r="CO11" i="22" s="1"/>
  <c r="CP11" i="1"/>
  <c r="CP11" i="22" s="1"/>
  <c r="CQ11" i="1"/>
  <c r="CQ11" i="22" s="1"/>
  <c r="CR11" i="1"/>
  <c r="CR11" i="22" s="1"/>
  <c r="CS11" i="1"/>
  <c r="CS11" i="22" s="1"/>
  <c r="CT11" i="1"/>
  <c r="CT11" i="22" s="1"/>
  <c r="CU11" i="1"/>
  <c r="CU11" i="22" s="1"/>
  <c r="CV11" i="1"/>
  <c r="CV11" i="22" s="1"/>
  <c r="CW11" i="1"/>
  <c r="CW11" i="22" s="1"/>
  <c r="CX11" i="1"/>
  <c r="CX11" i="22" s="1"/>
  <c r="CY11" i="1"/>
  <c r="CY11" i="22" s="1"/>
  <c r="AB12" i="1"/>
  <c r="AB12" i="22" s="1"/>
  <c r="AQ12" i="1"/>
  <c r="AQ12" i="22" s="1"/>
  <c r="AR12" i="1"/>
  <c r="AR12" i="22" s="1"/>
  <c r="AS12" i="1"/>
  <c r="AS12" i="22" s="1"/>
  <c r="AT12" i="1"/>
  <c r="AT12" i="22" s="1"/>
  <c r="AU12" i="1"/>
  <c r="AU12" i="22" s="1"/>
  <c r="AV12" i="1"/>
  <c r="AV12" i="22" s="1"/>
  <c r="AW12" i="1"/>
  <c r="AW12" i="22" s="1"/>
  <c r="AX12" i="1"/>
  <c r="AX12" i="22" s="1"/>
  <c r="AY12" i="1"/>
  <c r="AY12" i="22" s="1"/>
  <c r="AZ12" i="1"/>
  <c r="AZ12" i="22" s="1"/>
  <c r="BA12" i="1"/>
  <c r="BA12" i="22" s="1"/>
  <c r="BB12" i="1"/>
  <c r="BB12" i="22" s="1"/>
  <c r="BC12" i="1"/>
  <c r="BC12" i="22" s="1"/>
  <c r="BD12" i="1"/>
  <c r="BD12" i="22" s="1"/>
  <c r="BE12" i="1"/>
  <c r="BE12" i="22" s="1"/>
  <c r="BF12" i="1"/>
  <c r="BF12" i="22" s="1"/>
  <c r="BG12" i="1"/>
  <c r="BG12" i="22" s="1"/>
  <c r="BH12" i="1"/>
  <c r="BH12" i="22" s="1"/>
  <c r="BI12" i="1"/>
  <c r="BI12" i="22" s="1"/>
  <c r="BK12" i="1"/>
  <c r="BK12" i="22" s="1"/>
  <c r="BL12" i="1"/>
  <c r="BL12" i="22" s="1"/>
  <c r="BM12" i="1"/>
  <c r="BM12" i="22" s="1"/>
  <c r="BN12" i="1"/>
  <c r="BN12" i="22" s="1"/>
  <c r="BO12" i="1"/>
  <c r="BO12" i="22" s="1"/>
  <c r="BP12" i="1"/>
  <c r="BP12" i="22" s="1"/>
  <c r="BQ12" i="1"/>
  <c r="BQ12" i="22" s="1"/>
  <c r="BR12" i="1"/>
  <c r="BR12" i="22" s="1"/>
  <c r="BS12" i="1"/>
  <c r="BS12" i="22" s="1"/>
  <c r="BT12" i="1"/>
  <c r="BT12" i="22" s="1"/>
  <c r="BU12" i="1"/>
  <c r="BU12" i="22" s="1"/>
  <c r="BV12" i="1"/>
  <c r="BV12" i="22" s="1"/>
  <c r="BW12" i="1"/>
  <c r="BW12" i="22" s="1"/>
  <c r="BX12" i="1"/>
  <c r="BX12" i="22" s="1"/>
  <c r="BY12" i="1"/>
  <c r="BY12" i="22" s="1"/>
  <c r="BZ12" i="1"/>
  <c r="BZ12" i="22" s="1"/>
  <c r="CA12" i="1"/>
  <c r="CA12" i="22" s="1"/>
  <c r="CB12" i="1"/>
  <c r="CB12" i="22" s="1"/>
  <c r="CC12" i="1"/>
  <c r="CC12" i="22" s="1"/>
  <c r="CD12" i="1"/>
  <c r="CD12" i="22" s="1"/>
  <c r="CF12" i="1"/>
  <c r="CF12" i="22" s="1"/>
  <c r="CG12" i="1"/>
  <c r="CG12" i="22" s="1"/>
  <c r="CH12" i="1"/>
  <c r="CH12" i="22" s="1"/>
  <c r="CI12" i="1"/>
  <c r="CI12" i="22" s="1"/>
  <c r="CJ12" i="1"/>
  <c r="CJ12" i="22" s="1"/>
  <c r="CK12" i="1"/>
  <c r="CK12" i="22" s="1"/>
  <c r="CL12" i="1"/>
  <c r="CL12" i="22" s="1"/>
  <c r="CM12" i="1"/>
  <c r="CM12" i="22" s="1"/>
  <c r="CN12" i="1"/>
  <c r="CN12" i="22" s="1"/>
  <c r="CO12" i="1"/>
  <c r="CO12" i="22" s="1"/>
  <c r="CP12" i="1"/>
  <c r="CP12" i="22" s="1"/>
  <c r="CQ12" i="1"/>
  <c r="CQ12" i="22" s="1"/>
  <c r="CR12" i="1"/>
  <c r="CR12" i="22" s="1"/>
  <c r="CS12" i="1"/>
  <c r="CS12" i="22" s="1"/>
  <c r="CT12" i="1"/>
  <c r="CT12" i="22" s="1"/>
  <c r="CU12" i="1"/>
  <c r="CU12" i="22" s="1"/>
  <c r="CV12" i="1"/>
  <c r="CV12" i="22" s="1"/>
  <c r="CW12" i="1"/>
  <c r="CW12" i="22" s="1"/>
  <c r="CX12" i="1"/>
  <c r="CX12" i="22" s="1"/>
  <c r="CY12" i="1"/>
  <c r="CY12" i="22" s="1"/>
  <c r="AB13" i="1"/>
  <c r="AB13" i="22" s="1"/>
  <c r="AQ13" i="1"/>
  <c r="AQ13" i="22" s="1"/>
  <c r="AR13" i="1"/>
  <c r="AR13" i="22" s="1"/>
  <c r="AS13" i="1"/>
  <c r="AS13" i="22" s="1"/>
  <c r="AT13" i="1"/>
  <c r="AT13" i="22" s="1"/>
  <c r="AU13" i="1"/>
  <c r="AU13" i="22" s="1"/>
  <c r="AV13" i="1"/>
  <c r="AV13" i="22" s="1"/>
  <c r="AW13" i="1"/>
  <c r="AW13" i="22" s="1"/>
  <c r="AX13" i="1"/>
  <c r="AX13" i="22" s="1"/>
  <c r="AY13" i="1"/>
  <c r="AY13" i="22" s="1"/>
  <c r="AZ13" i="1"/>
  <c r="AZ13" i="22" s="1"/>
  <c r="BA13" i="1"/>
  <c r="BA13" i="22" s="1"/>
  <c r="BB13" i="1"/>
  <c r="BB13" i="22" s="1"/>
  <c r="BC13" i="1"/>
  <c r="BC13" i="22" s="1"/>
  <c r="BD13" i="1"/>
  <c r="BD13" i="22" s="1"/>
  <c r="BE13" i="1"/>
  <c r="BE13" i="22" s="1"/>
  <c r="BF13" i="1"/>
  <c r="BF13" i="22" s="1"/>
  <c r="BG13" i="1"/>
  <c r="BG13" i="22" s="1"/>
  <c r="BH13" i="1"/>
  <c r="BH13" i="22" s="1"/>
  <c r="BI13" i="1"/>
  <c r="BI13" i="22" s="1"/>
  <c r="BK13" i="1"/>
  <c r="BK13" i="22" s="1"/>
  <c r="BL13" i="1"/>
  <c r="BL13" i="22" s="1"/>
  <c r="BM13" i="1"/>
  <c r="BM13" i="22" s="1"/>
  <c r="BN13" i="1"/>
  <c r="BN13" i="22" s="1"/>
  <c r="BO13" i="1"/>
  <c r="BO13" i="22" s="1"/>
  <c r="BP13" i="1"/>
  <c r="BP13" i="22" s="1"/>
  <c r="BQ13" i="1"/>
  <c r="BQ13" i="22" s="1"/>
  <c r="BR13" i="1"/>
  <c r="BR13" i="22" s="1"/>
  <c r="BS13" i="1"/>
  <c r="BS13" i="22" s="1"/>
  <c r="BT13" i="1"/>
  <c r="BT13" i="22" s="1"/>
  <c r="BU13" i="1"/>
  <c r="BU13" i="22" s="1"/>
  <c r="BV13" i="1"/>
  <c r="BV13" i="22" s="1"/>
  <c r="BW13" i="1"/>
  <c r="BW13" i="22" s="1"/>
  <c r="BX13" i="1"/>
  <c r="BX13" i="22" s="1"/>
  <c r="BY13" i="1"/>
  <c r="BY13" i="22" s="1"/>
  <c r="BZ13" i="1"/>
  <c r="BZ13" i="22" s="1"/>
  <c r="CA13" i="1"/>
  <c r="CA13" i="22" s="1"/>
  <c r="CB13" i="1"/>
  <c r="CB13" i="22" s="1"/>
  <c r="CC13" i="1"/>
  <c r="CC13" i="22" s="1"/>
  <c r="CD13" i="1"/>
  <c r="CD13" i="22" s="1"/>
  <c r="CF13" i="1"/>
  <c r="CF13" i="22" s="1"/>
  <c r="CG13" i="1"/>
  <c r="CG13" i="22" s="1"/>
  <c r="CH13" i="1"/>
  <c r="CH13" i="22" s="1"/>
  <c r="CI13" i="1"/>
  <c r="CI13" i="22" s="1"/>
  <c r="CJ13" i="1"/>
  <c r="CJ13" i="22" s="1"/>
  <c r="CK13" i="1"/>
  <c r="CK13" i="22" s="1"/>
  <c r="CL13" i="1"/>
  <c r="CL13" i="22" s="1"/>
  <c r="CM13" i="1"/>
  <c r="CM13" i="22" s="1"/>
  <c r="CN13" i="1"/>
  <c r="CN13" i="22" s="1"/>
  <c r="CO13" i="1"/>
  <c r="CO13" i="22" s="1"/>
  <c r="CP13" i="1"/>
  <c r="CP13" i="22" s="1"/>
  <c r="CQ13" i="1"/>
  <c r="CQ13" i="22" s="1"/>
  <c r="CR13" i="1"/>
  <c r="CR13" i="22" s="1"/>
  <c r="CS13" i="1"/>
  <c r="CS13" i="22" s="1"/>
  <c r="CT13" i="1"/>
  <c r="CT13" i="22" s="1"/>
  <c r="CU13" i="1"/>
  <c r="CU13" i="22" s="1"/>
  <c r="CV13" i="1"/>
  <c r="CV13" i="22" s="1"/>
  <c r="CW13" i="1"/>
  <c r="CW13" i="22" s="1"/>
  <c r="CX13" i="1"/>
  <c r="CX13" i="22" s="1"/>
  <c r="CY13" i="1"/>
  <c r="CY13" i="22" s="1"/>
  <c r="AB14" i="1"/>
  <c r="AB14" i="22" s="1"/>
  <c r="AQ14" i="1"/>
  <c r="AQ14" i="22" s="1"/>
  <c r="AR14" i="1"/>
  <c r="AR14" i="22" s="1"/>
  <c r="AS14" i="1"/>
  <c r="AS14" i="22" s="1"/>
  <c r="AT14" i="1"/>
  <c r="AT14" i="22" s="1"/>
  <c r="AU14" i="1"/>
  <c r="AU14" i="22" s="1"/>
  <c r="AV14" i="1"/>
  <c r="AV14" i="22" s="1"/>
  <c r="AW14" i="1"/>
  <c r="AW14" i="22" s="1"/>
  <c r="AX14" i="1"/>
  <c r="AX14" i="22" s="1"/>
  <c r="AY14" i="1"/>
  <c r="AY14" i="22" s="1"/>
  <c r="AZ14" i="1"/>
  <c r="AZ14" i="22" s="1"/>
  <c r="BA14" i="1"/>
  <c r="BA14" i="22" s="1"/>
  <c r="BB14" i="1"/>
  <c r="BB14" i="22" s="1"/>
  <c r="BC14" i="1"/>
  <c r="BC14" i="22" s="1"/>
  <c r="BD14" i="1"/>
  <c r="BD14" i="22" s="1"/>
  <c r="BE14" i="1"/>
  <c r="BE14" i="22" s="1"/>
  <c r="BF14" i="1"/>
  <c r="BF14" i="22" s="1"/>
  <c r="BG14" i="1"/>
  <c r="BG14" i="22" s="1"/>
  <c r="BH14" i="1"/>
  <c r="BH14" i="22" s="1"/>
  <c r="BI14" i="1"/>
  <c r="BI14" i="22" s="1"/>
  <c r="BK14" i="1"/>
  <c r="BK14" i="22" s="1"/>
  <c r="BL14" i="1"/>
  <c r="BL14" i="22" s="1"/>
  <c r="BM14" i="1"/>
  <c r="BM14" i="22" s="1"/>
  <c r="BN14" i="1"/>
  <c r="BN14" i="22" s="1"/>
  <c r="BO14" i="1"/>
  <c r="BO14" i="22" s="1"/>
  <c r="BP14" i="1"/>
  <c r="BP14" i="22" s="1"/>
  <c r="BQ14" i="1"/>
  <c r="BQ14" i="22" s="1"/>
  <c r="BR14" i="1"/>
  <c r="BR14" i="22" s="1"/>
  <c r="BS14" i="1"/>
  <c r="BS14" i="22" s="1"/>
  <c r="BT14" i="1"/>
  <c r="BT14" i="22" s="1"/>
  <c r="BU14" i="1"/>
  <c r="BU14" i="22" s="1"/>
  <c r="BV14" i="1"/>
  <c r="BV14" i="22" s="1"/>
  <c r="BW14" i="1"/>
  <c r="BW14" i="22" s="1"/>
  <c r="BX14" i="1"/>
  <c r="BX14" i="22" s="1"/>
  <c r="BY14" i="1"/>
  <c r="BY14" i="22" s="1"/>
  <c r="BZ14" i="1"/>
  <c r="BZ14" i="22" s="1"/>
  <c r="CA14" i="1"/>
  <c r="CA14" i="22" s="1"/>
  <c r="CB14" i="1"/>
  <c r="CB14" i="22" s="1"/>
  <c r="CC14" i="1"/>
  <c r="CC14" i="22" s="1"/>
  <c r="CD14" i="1"/>
  <c r="CD14" i="22" s="1"/>
  <c r="CF14" i="1"/>
  <c r="CF14" i="22" s="1"/>
  <c r="CG14" i="1"/>
  <c r="CG14" i="22" s="1"/>
  <c r="CH14" i="1"/>
  <c r="CH14" i="22" s="1"/>
  <c r="CI14" i="1"/>
  <c r="CI14" i="22" s="1"/>
  <c r="CJ14" i="1"/>
  <c r="CJ14" i="22" s="1"/>
  <c r="CK14" i="1"/>
  <c r="CK14" i="22" s="1"/>
  <c r="CL14" i="1"/>
  <c r="CL14" i="22" s="1"/>
  <c r="CM14" i="1"/>
  <c r="CM14" i="22" s="1"/>
  <c r="CN14" i="1"/>
  <c r="CN14" i="22" s="1"/>
  <c r="CO14" i="1"/>
  <c r="CO14" i="22" s="1"/>
  <c r="CP14" i="1"/>
  <c r="CP14" i="22" s="1"/>
  <c r="CQ14" i="1"/>
  <c r="CQ14" i="22" s="1"/>
  <c r="CR14" i="1"/>
  <c r="CR14" i="22" s="1"/>
  <c r="CS14" i="1"/>
  <c r="CS14" i="22" s="1"/>
  <c r="CT14" i="1"/>
  <c r="CT14" i="22" s="1"/>
  <c r="CU14" i="1"/>
  <c r="CU14" i="22" s="1"/>
  <c r="CV14" i="1"/>
  <c r="CV14" i="22" s="1"/>
  <c r="CW14" i="1"/>
  <c r="CW14" i="22" s="1"/>
  <c r="CX14" i="1"/>
  <c r="CX14" i="22" s="1"/>
  <c r="CY14" i="1"/>
  <c r="CY14" i="22" s="1"/>
  <c r="AB15" i="1"/>
  <c r="AB15" i="22" s="1"/>
  <c r="AQ15" i="1"/>
  <c r="AQ15" i="22" s="1"/>
  <c r="AR15" i="1"/>
  <c r="AR15" i="22" s="1"/>
  <c r="AS15" i="1"/>
  <c r="AS15" i="22" s="1"/>
  <c r="AT15" i="1"/>
  <c r="AT15" i="22" s="1"/>
  <c r="AU15" i="1"/>
  <c r="AU15" i="22" s="1"/>
  <c r="AV15" i="1"/>
  <c r="AV15" i="22" s="1"/>
  <c r="AW15" i="1"/>
  <c r="AW15" i="22" s="1"/>
  <c r="AX15" i="1"/>
  <c r="AX15" i="22" s="1"/>
  <c r="AY15" i="1"/>
  <c r="AY15" i="22" s="1"/>
  <c r="AZ15" i="1"/>
  <c r="AZ15" i="22" s="1"/>
  <c r="BA15" i="1"/>
  <c r="BA15" i="22" s="1"/>
  <c r="BB15" i="1"/>
  <c r="BB15" i="22" s="1"/>
  <c r="BC15" i="1"/>
  <c r="BC15" i="22" s="1"/>
  <c r="BD15" i="1"/>
  <c r="BD15" i="22" s="1"/>
  <c r="BE15" i="1"/>
  <c r="BE15" i="22" s="1"/>
  <c r="BF15" i="1"/>
  <c r="BF15" i="22" s="1"/>
  <c r="BG15" i="1"/>
  <c r="BG15" i="22" s="1"/>
  <c r="BH15" i="1"/>
  <c r="BH15" i="22" s="1"/>
  <c r="BI15" i="1"/>
  <c r="BI15" i="22" s="1"/>
  <c r="BK15" i="1"/>
  <c r="BK15" i="22" s="1"/>
  <c r="BL15" i="1"/>
  <c r="BL15" i="22" s="1"/>
  <c r="BM15" i="1"/>
  <c r="BM15" i="22" s="1"/>
  <c r="BN15" i="1"/>
  <c r="BN15" i="22" s="1"/>
  <c r="BO15" i="1"/>
  <c r="BO15" i="22" s="1"/>
  <c r="BP15" i="1"/>
  <c r="BP15" i="22" s="1"/>
  <c r="BQ15" i="1"/>
  <c r="BQ15" i="22" s="1"/>
  <c r="BR15" i="1"/>
  <c r="BR15" i="22" s="1"/>
  <c r="BS15" i="1"/>
  <c r="BS15" i="22" s="1"/>
  <c r="BT15" i="1"/>
  <c r="BT15" i="22" s="1"/>
  <c r="BU15" i="1"/>
  <c r="BU15" i="22" s="1"/>
  <c r="BV15" i="1"/>
  <c r="BV15" i="22" s="1"/>
  <c r="BW15" i="1"/>
  <c r="BW15" i="22" s="1"/>
  <c r="BX15" i="1"/>
  <c r="BX15" i="22" s="1"/>
  <c r="BY15" i="1"/>
  <c r="BY15" i="22" s="1"/>
  <c r="BZ15" i="1"/>
  <c r="BZ15" i="22" s="1"/>
  <c r="CA15" i="1"/>
  <c r="CA15" i="22" s="1"/>
  <c r="CB15" i="1"/>
  <c r="CB15" i="22" s="1"/>
  <c r="CC15" i="1"/>
  <c r="CC15" i="22" s="1"/>
  <c r="CD15" i="1"/>
  <c r="CD15" i="22" s="1"/>
  <c r="CF15" i="1"/>
  <c r="CF15" i="22" s="1"/>
  <c r="CG15" i="1"/>
  <c r="CG15" i="22" s="1"/>
  <c r="CH15" i="1"/>
  <c r="CH15" i="22" s="1"/>
  <c r="CI15" i="1"/>
  <c r="CI15" i="22" s="1"/>
  <c r="CJ15" i="1"/>
  <c r="CJ15" i="22" s="1"/>
  <c r="CK15" i="1"/>
  <c r="CK15" i="22" s="1"/>
  <c r="CL15" i="1"/>
  <c r="CL15" i="22" s="1"/>
  <c r="CM15" i="1"/>
  <c r="CM15" i="22" s="1"/>
  <c r="CN15" i="1"/>
  <c r="CN15" i="22" s="1"/>
  <c r="CO15" i="1"/>
  <c r="CO15" i="22" s="1"/>
  <c r="CP15" i="1"/>
  <c r="CP15" i="22" s="1"/>
  <c r="CQ15" i="1"/>
  <c r="CQ15" i="22" s="1"/>
  <c r="CR15" i="1"/>
  <c r="CR15" i="22" s="1"/>
  <c r="CS15" i="1"/>
  <c r="CS15" i="22" s="1"/>
  <c r="CT15" i="1"/>
  <c r="CT15" i="22" s="1"/>
  <c r="CU15" i="1"/>
  <c r="CU15" i="22" s="1"/>
  <c r="CV15" i="1"/>
  <c r="CV15" i="22" s="1"/>
  <c r="CW15" i="1"/>
  <c r="CW15" i="22" s="1"/>
  <c r="CX15" i="1"/>
  <c r="CX15" i="22" s="1"/>
  <c r="CY15" i="1"/>
  <c r="CY15" i="22" s="1"/>
  <c r="AB16" i="1"/>
  <c r="AB16" i="22" s="1"/>
  <c r="AQ16" i="1"/>
  <c r="AQ16" i="22" s="1"/>
  <c r="AR16" i="1"/>
  <c r="AR16" i="22" s="1"/>
  <c r="AS16" i="1"/>
  <c r="AS16" i="22" s="1"/>
  <c r="AT16" i="1"/>
  <c r="AT16" i="22" s="1"/>
  <c r="AU16" i="1"/>
  <c r="AU16" i="22" s="1"/>
  <c r="AV16" i="1"/>
  <c r="AV16" i="22" s="1"/>
  <c r="AW16" i="1"/>
  <c r="AW16" i="22" s="1"/>
  <c r="AX16" i="1"/>
  <c r="AX16" i="22" s="1"/>
  <c r="AY16" i="1"/>
  <c r="AY16" i="22" s="1"/>
  <c r="AZ16" i="1"/>
  <c r="AZ16" i="22" s="1"/>
  <c r="BA16" i="1"/>
  <c r="BA16" i="22" s="1"/>
  <c r="BB16" i="1"/>
  <c r="BB16" i="22" s="1"/>
  <c r="BC16" i="1"/>
  <c r="BC16" i="22" s="1"/>
  <c r="BD16" i="1"/>
  <c r="BD16" i="22" s="1"/>
  <c r="BE16" i="1"/>
  <c r="BE16" i="22" s="1"/>
  <c r="BF16" i="1"/>
  <c r="BF16" i="22" s="1"/>
  <c r="BG16" i="1"/>
  <c r="BG16" i="22" s="1"/>
  <c r="BH16" i="1"/>
  <c r="BH16" i="22" s="1"/>
  <c r="BI16" i="1"/>
  <c r="BI16" i="22" s="1"/>
  <c r="BK16" i="1"/>
  <c r="BK16" i="22" s="1"/>
  <c r="BL16" i="1"/>
  <c r="BL16" i="22" s="1"/>
  <c r="BM16" i="1"/>
  <c r="BM16" i="22" s="1"/>
  <c r="BN16" i="1"/>
  <c r="BN16" i="22" s="1"/>
  <c r="BO16" i="1"/>
  <c r="BO16" i="22" s="1"/>
  <c r="BP16" i="1"/>
  <c r="BP16" i="22" s="1"/>
  <c r="BQ16" i="1"/>
  <c r="BQ16" i="22" s="1"/>
  <c r="BR16" i="1"/>
  <c r="BR16" i="22" s="1"/>
  <c r="BS16" i="1"/>
  <c r="BS16" i="22" s="1"/>
  <c r="BT16" i="1"/>
  <c r="BT16" i="22" s="1"/>
  <c r="BU16" i="1"/>
  <c r="BU16" i="22" s="1"/>
  <c r="BV16" i="1"/>
  <c r="BV16" i="22" s="1"/>
  <c r="BW16" i="1"/>
  <c r="BW16" i="22" s="1"/>
  <c r="BX16" i="1"/>
  <c r="BX16" i="22" s="1"/>
  <c r="BY16" i="1"/>
  <c r="BY16" i="22" s="1"/>
  <c r="BZ16" i="1"/>
  <c r="BZ16" i="22" s="1"/>
  <c r="CA16" i="1"/>
  <c r="CA16" i="22" s="1"/>
  <c r="CB16" i="1"/>
  <c r="CB16" i="22" s="1"/>
  <c r="CC16" i="1"/>
  <c r="CC16" i="22" s="1"/>
  <c r="CD16" i="1"/>
  <c r="CD16" i="22" s="1"/>
  <c r="CF16" i="1"/>
  <c r="CF16" i="22" s="1"/>
  <c r="CG16" i="1"/>
  <c r="CG16" i="22" s="1"/>
  <c r="CH16" i="1"/>
  <c r="CH16" i="22" s="1"/>
  <c r="CI16" i="1"/>
  <c r="CI16" i="22" s="1"/>
  <c r="CJ16" i="1"/>
  <c r="CJ16" i="22" s="1"/>
  <c r="CK16" i="1"/>
  <c r="CK16" i="22" s="1"/>
  <c r="CL16" i="1"/>
  <c r="CL16" i="22" s="1"/>
  <c r="CM16" i="1"/>
  <c r="CM16" i="22" s="1"/>
  <c r="CN16" i="1"/>
  <c r="CN16" i="22" s="1"/>
  <c r="CO16" i="1"/>
  <c r="CO16" i="22" s="1"/>
  <c r="CP16" i="1"/>
  <c r="CP16" i="22" s="1"/>
  <c r="CQ16" i="1"/>
  <c r="CQ16" i="22" s="1"/>
  <c r="CR16" i="1"/>
  <c r="CR16" i="22" s="1"/>
  <c r="CS16" i="1"/>
  <c r="CS16" i="22" s="1"/>
  <c r="CT16" i="1"/>
  <c r="CT16" i="22" s="1"/>
  <c r="CU16" i="1"/>
  <c r="CU16" i="22" s="1"/>
  <c r="CV16" i="1"/>
  <c r="CV16" i="22" s="1"/>
  <c r="CW16" i="1"/>
  <c r="CW16" i="22" s="1"/>
  <c r="CX16" i="1"/>
  <c r="CX16" i="22" s="1"/>
  <c r="CY16" i="1"/>
  <c r="CY16" i="22" s="1"/>
  <c r="AB17" i="1"/>
  <c r="AB17" i="22" s="1"/>
  <c r="AQ17" i="1"/>
  <c r="AQ17" i="22" s="1"/>
  <c r="AR17" i="1"/>
  <c r="AR17" i="22" s="1"/>
  <c r="AS17" i="1"/>
  <c r="AS17" i="22" s="1"/>
  <c r="AT17" i="1"/>
  <c r="AT17" i="22" s="1"/>
  <c r="AU17" i="1"/>
  <c r="AU17" i="22" s="1"/>
  <c r="AV17" i="1"/>
  <c r="AV17" i="22" s="1"/>
  <c r="AW17" i="1"/>
  <c r="AW17" i="22" s="1"/>
  <c r="AX17" i="1"/>
  <c r="AX17" i="22" s="1"/>
  <c r="AY17" i="1"/>
  <c r="AY17" i="22" s="1"/>
  <c r="AZ17" i="1"/>
  <c r="AZ17" i="22" s="1"/>
  <c r="BA17" i="1"/>
  <c r="BA17" i="22" s="1"/>
  <c r="BB17" i="1"/>
  <c r="BB17" i="22" s="1"/>
  <c r="BC17" i="1"/>
  <c r="BC17" i="22" s="1"/>
  <c r="BD17" i="1"/>
  <c r="BD17" i="22" s="1"/>
  <c r="BE17" i="1"/>
  <c r="BE17" i="22" s="1"/>
  <c r="BF17" i="1"/>
  <c r="BF17" i="22" s="1"/>
  <c r="BG17" i="1"/>
  <c r="BG17" i="22" s="1"/>
  <c r="BH17" i="1"/>
  <c r="BH17" i="22" s="1"/>
  <c r="BI17" i="1"/>
  <c r="BI17" i="22" s="1"/>
  <c r="BK17" i="1"/>
  <c r="BK17" i="22" s="1"/>
  <c r="BL17" i="1"/>
  <c r="BL17" i="22" s="1"/>
  <c r="BM17" i="1"/>
  <c r="BM17" i="22" s="1"/>
  <c r="BN17" i="1"/>
  <c r="BN17" i="22" s="1"/>
  <c r="BO17" i="1"/>
  <c r="BO17" i="22" s="1"/>
  <c r="BP17" i="1"/>
  <c r="BP17" i="22" s="1"/>
  <c r="BQ17" i="1"/>
  <c r="BQ17" i="22" s="1"/>
  <c r="BR17" i="1"/>
  <c r="BR17" i="22" s="1"/>
  <c r="BS17" i="1"/>
  <c r="BS17" i="22" s="1"/>
  <c r="BT17" i="1"/>
  <c r="BT17" i="22" s="1"/>
  <c r="BU17" i="1"/>
  <c r="BU17" i="22" s="1"/>
  <c r="BV17" i="1"/>
  <c r="BV17" i="22" s="1"/>
  <c r="BW17" i="1"/>
  <c r="BW17" i="22" s="1"/>
  <c r="BX17" i="1"/>
  <c r="BX17" i="22" s="1"/>
  <c r="BY17" i="1"/>
  <c r="BY17" i="22" s="1"/>
  <c r="BZ17" i="1"/>
  <c r="BZ17" i="22" s="1"/>
  <c r="CA17" i="1"/>
  <c r="CA17" i="22" s="1"/>
  <c r="CB17" i="1"/>
  <c r="CB17" i="22" s="1"/>
  <c r="CC17" i="1"/>
  <c r="CC17" i="22" s="1"/>
  <c r="CD17" i="1"/>
  <c r="CD17" i="22" s="1"/>
  <c r="CF17" i="1"/>
  <c r="CF17" i="22" s="1"/>
  <c r="CG17" i="1"/>
  <c r="CG17" i="22" s="1"/>
  <c r="CH17" i="1"/>
  <c r="CH17" i="22" s="1"/>
  <c r="CI17" i="1"/>
  <c r="CI17" i="22" s="1"/>
  <c r="CJ17" i="1"/>
  <c r="CJ17" i="22" s="1"/>
  <c r="CK17" i="1"/>
  <c r="CK17" i="22" s="1"/>
  <c r="CL17" i="1"/>
  <c r="CL17" i="22" s="1"/>
  <c r="CM17" i="1"/>
  <c r="CM17" i="22" s="1"/>
  <c r="CN17" i="1"/>
  <c r="CN17" i="22" s="1"/>
  <c r="CO17" i="1"/>
  <c r="CO17" i="22" s="1"/>
  <c r="CP17" i="1"/>
  <c r="CP17" i="22" s="1"/>
  <c r="CQ17" i="1"/>
  <c r="CQ17" i="22" s="1"/>
  <c r="CR17" i="1"/>
  <c r="CR17" i="22" s="1"/>
  <c r="CS17" i="1"/>
  <c r="CS17" i="22" s="1"/>
  <c r="CT17" i="1"/>
  <c r="CT17" i="22" s="1"/>
  <c r="CU17" i="1"/>
  <c r="CU17" i="22" s="1"/>
  <c r="CV17" i="1"/>
  <c r="CV17" i="22" s="1"/>
  <c r="CW17" i="1"/>
  <c r="CW17" i="22" s="1"/>
  <c r="CX17" i="1"/>
  <c r="CX17" i="22" s="1"/>
  <c r="CY17" i="1"/>
  <c r="CY17" i="22" s="1"/>
  <c r="AB18" i="1"/>
  <c r="AB18" i="22" s="1"/>
  <c r="AQ18" i="1"/>
  <c r="AQ18" i="22" s="1"/>
  <c r="AR18" i="1"/>
  <c r="AR18" i="22" s="1"/>
  <c r="AS18" i="1"/>
  <c r="AS18" i="22" s="1"/>
  <c r="AT18" i="1"/>
  <c r="AT18" i="22" s="1"/>
  <c r="AU18" i="1"/>
  <c r="AU18" i="22" s="1"/>
  <c r="AV18" i="1"/>
  <c r="AV18" i="22" s="1"/>
  <c r="AW18" i="1"/>
  <c r="AW18" i="22" s="1"/>
  <c r="AX18" i="1"/>
  <c r="AX18" i="22" s="1"/>
  <c r="AY18" i="1"/>
  <c r="AY18" i="22" s="1"/>
  <c r="AZ18" i="1"/>
  <c r="AZ18" i="22" s="1"/>
  <c r="BA18" i="1"/>
  <c r="BA18" i="22" s="1"/>
  <c r="BB18" i="1"/>
  <c r="BB18" i="22" s="1"/>
  <c r="BC18" i="1"/>
  <c r="BC18" i="22" s="1"/>
  <c r="BD18" i="1"/>
  <c r="BD18" i="22" s="1"/>
  <c r="BE18" i="1"/>
  <c r="BE18" i="22" s="1"/>
  <c r="BF18" i="1"/>
  <c r="BF18" i="22" s="1"/>
  <c r="BG18" i="1"/>
  <c r="BG18" i="22" s="1"/>
  <c r="BH18" i="1"/>
  <c r="BH18" i="22" s="1"/>
  <c r="BI18" i="1"/>
  <c r="BI18" i="22" s="1"/>
  <c r="BK18" i="1"/>
  <c r="BK18" i="22" s="1"/>
  <c r="BL18" i="1"/>
  <c r="BL18" i="22" s="1"/>
  <c r="BM18" i="1"/>
  <c r="BM18" i="22" s="1"/>
  <c r="BN18" i="1"/>
  <c r="BN18" i="22" s="1"/>
  <c r="BO18" i="1"/>
  <c r="BO18" i="22" s="1"/>
  <c r="BP18" i="1"/>
  <c r="BP18" i="22" s="1"/>
  <c r="BQ18" i="1"/>
  <c r="BQ18" i="22" s="1"/>
  <c r="BR18" i="1"/>
  <c r="BR18" i="22" s="1"/>
  <c r="BS18" i="1"/>
  <c r="BS18" i="22" s="1"/>
  <c r="BT18" i="1"/>
  <c r="BT18" i="22" s="1"/>
  <c r="BU18" i="1"/>
  <c r="BU18" i="22" s="1"/>
  <c r="BV18" i="1"/>
  <c r="BV18" i="22" s="1"/>
  <c r="BW18" i="1"/>
  <c r="BW18" i="22" s="1"/>
  <c r="BX18" i="1"/>
  <c r="BX18" i="22" s="1"/>
  <c r="BY18" i="1"/>
  <c r="BY18" i="22" s="1"/>
  <c r="BZ18" i="1"/>
  <c r="BZ18" i="22" s="1"/>
  <c r="CA18" i="1"/>
  <c r="CA18" i="22" s="1"/>
  <c r="CB18" i="1"/>
  <c r="CB18" i="22" s="1"/>
  <c r="CC18" i="1"/>
  <c r="CC18" i="22" s="1"/>
  <c r="CD18" i="1"/>
  <c r="CD18" i="22" s="1"/>
  <c r="CF18" i="1"/>
  <c r="CF18" i="22" s="1"/>
  <c r="CG18" i="1"/>
  <c r="CG18" i="22" s="1"/>
  <c r="CH18" i="1"/>
  <c r="CH18" i="22" s="1"/>
  <c r="CI18" i="1"/>
  <c r="CI18" i="22" s="1"/>
  <c r="CJ18" i="1"/>
  <c r="CJ18" i="22" s="1"/>
  <c r="CK18" i="1"/>
  <c r="CK18" i="22" s="1"/>
  <c r="CL18" i="1"/>
  <c r="CL18" i="22" s="1"/>
  <c r="CM18" i="1"/>
  <c r="CM18" i="22" s="1"/>
  <c r="CN18" i="1"/>
  <c r="CN18" i="22" s="1"/>
  <c r="CO18" i="1"/>
  <c r="CO18" i="22" s="1"/>
  <c r="CP18" i="1"/>
  <c r="CP18" i="22" s="1"/>
  <c r="CQ18" i="1"/>
  <c r="CQ18" i="22" s="1"/>
  <c r="CR18" i="1"/>
  <c r="CR18" i="22" s="1"/>
  <c r="CS18" i="1"/>
  <c r="CS18" i="22" s="1"/>
  <c r="CT18" i="1"/>
  <c r="CT18" i="22" s="1"/>
  <c r="CU18" i="1"/>
  <c r="CU18" i="22" s="1"/>
  <c r="CV18" i="1"/>
  <c r="CV18" i="22" s="1"/>
  <c r="CW18" i="1"/>
  <c r="CW18" i="22" s="1"/>
  <c r="CX18" i="1"/>
  <c r="CX18" i="22" s="1"/>
  <c r="CY18" i="1"/>
  <c r="CY18" i="22" s="1"/>
  <c r="AB19" i="1"/>
  <c r="AB19" i="22" s="1"/>
  <c r="AQ19" i="1"/>
  <c r="AQ19" i="22" s="1"/>
  <c r="AR19" i="1"/>
  <c r="AR19" i="22" s="1"/>
  <c r="AS19" i="1"/>
  <c r="AS19" i="22" s="1"/>
  <c r="AT19" i="1"/>
  <c r="AT19" i="22" s="1"/>
  <c r="AU19" i="1"/>
  <c r="AU19" i="22" s="1"/>
  <c r="AV19" i="1"/>
  <c r="AV19" i="22" s="1"/>
  <c r="AW19" i="1"/>
  <c r="AW19" i="22" s="1"/>
  <c r="AX19" i="1"/>
  <c r="AX19" i="22" s="1"/>
  <c r="AY19" i="1"/>
  <c r="AY19" i="22" s="1"/>
  <c r="AZ19" i="1"/>
  <c r="AZ19" i="22" s="1"/>
  <c r="BA19" i="1"/>
  <c r="BA19" i="22" s="1"/>
  <c r="BB19" i="1"/>
  <c r="BB19" i="22" s="1"/>
  <c r="BC19" i="1"/>
  <c r="BC19" i="22" s="1"/>
  <c r="BD19" i="1"/>
  <c r="BD19" i="22" s="1"/>
  <c r="BE19" i="1"/>
  <c r="BE19" i="22" s="1"/>
  <c r="BF19" i="1"/>
  <c r="BF19" i="22" s="1"/>
  <c r="BG19" i="1"/>
  <c r="BG19" i="22" s="1"/>
  <c r="BH19" i="1"/>
  <c r="BH19" i="22" s="1"/>
  <c r="BI19" i="1"/>
  <c r="BI19" i="22" s="1"/>
  <c r="BK19" i="1"/>
  <c r="BK19" i="22" s="1"/>
  <c r="BL19" i="1"/>
  <c r="BL19" i="22" s="1"/>
  <c r="BM19" i="1"/>
  <c r="BM19" i="22" s="1"/>
  <c r="BN19" i="1"/>
  <c r="BN19" i="22" s="1"/>
  <c r="BO19" i="1"/>
  <c r="BO19" i="22" s="1"/>
  <c r="BP19" i="1"/>
  <c r="BP19" i="22" s="1"/>
  <c r="BQ19" i="1"/>
  <c r="BQ19" i="22" s="1"/>
  <c r="BR19" i="1"/>
  <c r="BR19" i="22" s="1"/>
  <c r="BS19" i="1"/>
  <c r="BS19" i="22" s="1"/>
  <c r="BT19" i="1"/>
  <c r="BT19" i="22" s="1"/>
  <c r="BU19" i="1"/>
  <c r="BU19" i="22" s="1"/>
  <c r="BV19" i="1"/>
  <c r="BV19" i="22" s="1"/>
  <c r="BW19" i="1"/>
  <c r="BW19" i="22" s="1"/>
  <c r="BX19" i="1"/>
  <c r="BX19" i="22" s="1"/>
  <c r="BY19" i="1"/>
  <c r="BY19" i="22" s="1"/>
  <c r="BZ19" i="1"/>
  <c r="BZ19" i="22" s="1"/>
  <c r="CA19" i="1"/>
  <c r="CA19" i="22" s="1"/>
  <c r="CB19" i="1"/>
  <c r="CB19" i="22" s="1"/>
  <c r="CC19" i="1"/>
  <c r="CC19" i="22" s="1"/>
  <c r="CD19" i="1"/>
  <c r="CD19" i="22" s="1"/>
  <c r="CF19" i="1"/>
  <c r="CF19" i="22" s="1"/>
  <c r="CG19" i="1"/>
  <c r="CG19" i="22" s="1"/>
  <c r="CH19" i="1"/>
  <c r="CH19" i="22" s="1"/>
  <c r="CI19" i="1"/>
  <c r="CI19" i="22" s="1"/>
  <c r="CJ19" i="1"/>
  <c r="CJ19" i="22" s="1"/>
  <c r="CK19" i="1"/>
  <c r="CK19" i="22" s="1"/>
  <c r="CL19" i="1"/>
  <c r="CL19" i="22" s="1"/>
  <c r="CM19" i="1"/>
  <c r="CM19" i="22" s="1"/>
  <c r="CN19" i="1"/>
  <c r="CN19" i="22" s="1"/>
  <c r="CO19" i="1"/>
  <c r="CO19" i="22" s="1"/>
  <c r="CP19" i="1"/>
  <c r="CP19" i="22" s="1"/>
  <c r="CQ19" i="1"/>
  <c r="CQ19" i="22" s="1"/>
  <c r="CR19" i="1"/>
  <c r="CR19" i="22" s="1"/>
  <c r="CS19" i="1"/>
  <c r="CS19" i="22" s="1"/>
  <c r="CT19" i="1"/>
  <c r="CT19" i="22" s="1"/>
  <c r="CU19" i="1"/>
  <c r="CU19" i="22" s="1"/>
  <c r="CV19" i="1"/>
  <c r="CV19" i="22" s="1"/>
  <c r="CW19" i="1"/>
  <c r="CW19" i="22" s="1"/>
  <c r="CX19" i="1"/>
  <c r="CX19" i="22" s="1"/>
  <c r="CY19" i="1"/>
  <c r="CY19" i="22" s="1"/>
  <c r="AB20" i="1"/>
  <c r="AB20" i="22" s="1"/>
  <c r="AQ20" i="1"/>
  <c r="AQ20" i="22" s="1"/>
  <c r="AR20" i="1"/>
  <c r="AR20" i="22" s="1"/>
  <c r="AS20" i="1"/>
  <c r="AS20" i="22" s="1"/>
  <c r="AT20" i="1"/>
  <c r="AT20" i="22" s="1"/>
  <c r="AU20" i="1"/>
  <c r="AU20" i="22" s="1"/>
  <c r="AV20" i="1"/>
  <c r="AV20" i="22" s="1"/>
  <c r="AW20" i="1"/>
  <c r="AW20" i="22" s="1"/>
  <c r="AX20" i="1"/>
  <c r="AX20" i="22" s="1"/>
  <c r="AY20" i="1"/>
  <c r="AY20" i="22" s="1"/>
  <c r="AZ20" i="1"/>
  <c r="AZ20" i="22" s="1"/>
  <c r="BA20" i="1"/>
  <c r="BA20" i="22" s="1"/>
  <c r="BB20" i="1"/>
  <c r="BB20" i="22" s="1"/>
  <c r="BC20" i="1"/>
  <c r="BC20" i="22" s="1"/>
  <c r="BD20" i="1"/>
  <c r="BD20" i="22" s="1"/>
  <c r="BE20" i="1"/>
  <c r="BE20" i="22" s="1"/>
  <c r="BF20" i="1"/>
  <c r="BF20" i="22" s="1"/>
  <c r="BG20" i="1"/>
  <c r="BG20" i="22" s="1"/>
  <c r="BH20" i="1"/>
  <c r="BH20" i="22" s="1"/>
  <c r="BI20" i="1"/>
  <c r="BI20" i="22" s="1"/>
  <c r="BK20" i="1"/>
  <c r="BK20" i="22" s="1"/>
  <c r="BL20" i="1"/>
  <c r="BL20" i="22" s="1"/>
  <c r="BM20" i="1"/>
  <c r="BM20" i="22" s="1"/>
  <c r="BN20" i="1"/>
  <c r="BN20" i="22" s="1"/>
  <c r="BO20" i="1"/>
  <c r="BO20" i="22" s="1"/>
  <c r="BP20" i="1"/>
  <c r="BP20" i="22" s="1"/>
  <c r="BQ20" i="1"/>
  <c r="BQ20" i="22" s="1"/>
  <c r="BR20" i="1"/>
  <c r="BR20" i="22" s="1"/>
  <c r="BS20" i="1"/>
  <c r="BS20" i="22" s="1"/>
  <c r="BT20" i="1"/>
  <c r="BT20" i="22" s="1"/>
  <c r="BU20" i="1"/>
  <c r="BU20" i="22" s="1"/>
  <c r="BV20" i="1"/>
  <c r="BV20" i="22" s="1"/>
  <c r="BW20" i="1"/>
  <c r="BW20" i="22" s="1"/>
  <c r="BX20" i="1"/>
  <c r="BX20" i="22" s="1"/>
  <c r="BY20" i="1"/>
  <c r="BY20" i="22" s="1"/>
  <c r="BZ20" i="1"/>
  <c r="BZ20" i="22" s="1"/>
  <c r="CA20" i="1"/>
  <c r="CA20" i="22" s="1"/>
  <c r="CB20" i="1"/>
  <c r="CB20" i="22" s="1"/>
  <c r="CC20" i="1"/>
  <c r="CC20" i="22" s="1"/>
  <c r="CD20" i="1"/>
  <c r="CD20" i="22" s="1"/>
  <c r="CF20" i="1"/>
  <c r="CF20" i="22" s="1"/>
  <c r="CG20" i="1"/>
  <c r="CG20" i="22" s="1"/>
  <c r="CH20" i="1"/>
  <c r="CH20" i="22" s="1"/>
  <c r="CI20" i="1"/>
  <c r="CI20" i="22" s="1"/>
  <c r="CJ20" i="1"/>
  <c r="CJ20" i="22" s="1"/>
  <c r="CK20" i="1"/>
  <c r="CK20" i="22" s="1"/>
  <c r="CL20" i="1"/>
  <c r="CL20" i="22" s="1"/>
  <c r="CM20" i="1"/>
  <c r="CM20" i="22" s="1"/>
  <c r="CN20" i="1"/>
  <c r="CN20" i="22" s="1"/>
  <c r="CO20" i="1"/>
  <c r="CO20" i="22" s="1"/>
  <c r="CP20" i="1"/>
  <c r="CP20" i="22" s="1"/>
  <c r="CQ20" i="1"/>
  <c r="CQ20" i="22" s="1"/>
  <c r="CR20" i="1"/>
  <c r="CR20" i="22" s="1"/>
  <c r="CS20" i="1"/>
  <c r="CS20" i="22" s="1"/>
  <c r="CT20" i="1"/>
  <c r="CT20" i="22" s="1"/>
  <c r="CU20" i="1"/>
  <c r="CU20" i="22" s="1"/>
  <c r="CV20" i="1"/>
  <c r="CV20" i="22" s="1"/>
  <c r="CW20" i="1"/>
  <c r="CW20" i="22" s="1"/>
  <c r="CX20" i="1"/>
  <c r="CX20" i="22" s="1"/>
  <c r="CY20" i="1"/>
  <c r="CY20" i="22" s="1"/>
  <c r="AB21" i="1"/>
  <c r="AB21" i="22" s="1"/>
  <c r="AQ21" i="1"/>
  <c r="AQ21" i="22" s="1"/>
  <c r="AR21" i="1"/>
  <c r="AR21" i="22" s="1"/>
  <c r="AS21" i="1"/>
  <c r="AS21" i="22" s="1"/>
  <c r="AT21" i="1"/>
  <c r="AT21" i="22" s="1"/>
  <c r="AU21" i="1"/>
  <c r="AU21" i="22" s="1"/>
  <c r="AV21" i="1"/>
  <c r="AV21" i="22" s="1"/>
  <c r="AW21" i="1"/>
  <c r="AW21" i="22" s="1"/>
  <c r="AX21" i="1"/>
  <c r="AX21" i="22" s="1"/>
  <c r="AY21" i="1"/>
  <c r="AY21" i="22" s="1"/>
  <c r="AZ21" i="1"/>
  <c r="AZ21" i="22" s="1"/>
  <c r="BA21" i="1"/>
  <c r="BA21" i="22" s="1"/>
  <c r="BB21" i="1"/>
  <c r="BB21" i="22" s="1"/>
  <c r="BC21" i="1"/>
  <c r="BC21" i="22" s="1"/>
  <c r="BD21" i="1"/>
  <c r="BD21" i="22" s="1"/>
  <c r="BE21" i="1"/>
  <c r="BE21" i="22" s="1"/>
  <c r="BF21" i="1"/>
  <c r="BF21" i="22" s="1"/>
  <c r="BG21" i="1"/>
  <c r="BG21" i="22" s="1"/>
  <c r="BH21" i="1"/>
  <c r="BH21" i="22" s="1"/>
  <c r="BI21" i="1"/>
  <c r="BI21" i="22" s="1"/>
  <c r="BK21" i="1"/>
  <c r="BK21" i="22" s="1"/>
  <c r="BL21" i="1"/>
  <c r="BL21" i="22" s="1"/>
  <c r="BM21" i="1"/>
  <c r="BM21" i="22" s="1"/>
  <c r="BN21" i="1"/>
  <c r="BN21" i="22" s="1"/>
  <c r="BO21" i="1"/>
  <c r="BO21" i="22" s="1"/>
  <c r="BP21" i="1"/>
  <c r="BP21" i="22" s="1"/>
  <c r="BQ21" i="1"/>
  <c r="BQ21" i="22" s="1"/>
  <c r="BR21" i="1"/>
  <c r="BR21" i="22" s="1"/>
  <c r="BS21" i="1"/>
  <c r="BS21" i="22" s="1"/>
  <c r="BT21" i="1"/>
  <c r="BT21" i="22" s="1"/>
  <c r="BU21" i="1"/>
  <c r="BU21" i="22" s="1"/>
  <c r="BV21" i="1"/>
  <c r="BV21" i="22" s="1"/>
  <c r="BW21" i="1"/>
  <c r="BW21" i="22" s="1"/>
  <c r="BX21" i="1"/>
  <c r="BX21" i="22" s="1"/>
  <c r="BY21" i="1"/>
  <c r="BY21" i="22" s="1"/>
  <c r="BZ21" i="1"/>
  <c r="BZ21" i="22" s="1"/>
  <c r="CA21" i="1"/>
  <c r="CA21" i="22" s="1"/>
  <c r="CB21" i="1"/>
  <c r="CB21" i="22" s="1"/>
  <c r="CC21" i="1"/>
  <c r="CC21" i="22" s="1"/>
  <c r="CD21" i="1"/>
  <c r="CD21" i="22" s="1"/>
  <c r="CF21" i="1"/>
  <c r="CF21" i="22" s="1"/>
  <c r="CG21" i="1"/>
  <c r="CG21" i="22" s="1"/>
  <c r="CH21" i="1"/>
  <c r="CH21" i="22" s="1"/>
  <c r="CI21" i="1"/>
  <c r="CI21" i="22" s="1"/>
  <c r="CJ21" i="1"/>
  <c r="CJ21" i="22" s="1"/>
  <c r="CK21" i="1"/>
  <c r="CK21" i="22" s="1"/>
  <c r="CL21" i="1"/>
  <c r="CL21" i="22" s="1"/>
  <c r="CM21" i="1"/>
  <c r="CM21" i="22" s="1"/>
  <c r="CN21" i="1"/>
  <c r="CN21" i="22" s="1"/>
  <c r="CO21" i="1"/>
  <c r="CO21" i="22" s="1"/>
  <c r="CP21" i="1"/>
  <c r="CP21" i="22" s="1"/>
  <c r="CQ21" i="1"/>
  <c r="CQ21" i="22" s="1"/>
  <c r="CR21" i="1"/>
  <c r="CR21" i="22" s="1"/>
  <c r="CS21" i="1"/>
  <c r="CS21" i="22" s="1"/>
  <c r="CT21" i="1"/>
  <c r="CT21" i="22" s="1"/>
  <c r="CU21" i="1"/>
  <c r="CU21" i="22" s="1"/>
  <c r="CV21" i="1"/>
  <c r="CV21" i="22" s="1"/>
  <c r="CW21" i="1"/>
  <c r="CW21" i="22" s="1"/>
  <c r="CX21" i="1"/>
  <c r="CX21" i="22" s="1"/>
  <c r="CY21" i="1"/>
  <c r="CY21" i="22" s="1"/>
  <c r="AB22" i="1"/>
  <c r="AB22" i="22" s="1"/>
  <c r="AQ22" i="1"/>
  <c r="AQ22" i="22" s="1"/>
  <c r="AR22" i="1"/>
  <c r="AR22" i="22" s="1"/>
  <c r="AS22" i="1"/>
  <c r="AS22" i="22" s="1"/>
  <c r="AT22" i="1"/>
  <c r="AT22" i="22" s="1"/>
  <c r="AU22" i="1"/>
  <c r="AU22" i="22" s="1"/>
  <c r="AV22" i="1"/>
  <c r="AV22" i="22" s="1"/>
  <c r="AW22" i="1"/>
  <c r="AW22" i="22" s="1"/>
  <c r="AX22" i="1"/>
  <c r="AX22" i="22" s="1"/>
  <c r="AY22" i="1"/>
  <c r="AY22" i="22" s="1"/>
  <c r="AZ22" i="1"/>
  <c r="AZ22" i="22" s="1"/>
  <c r="BA22" i="1"/>
  <c r="BA22" i="22" s="1"/>
  <c r="BB22" i="1"/>
  <c r="BB22" i="22" s="1"/>
  <c r="BC22" i="1"/>
  <c r="BC22" i="22" s="1"/>
  <c r="BD22" i="1"/>
  <c r="BD22" i="22" s="1"/>
  <c r="BE22" i="1"/>
  <c r="BE22" i="22" s="1"/>
  <c r="BF22" i="1"/>
  <c r="BF22" i="22" s="1"/>
  <c r="BG22" i="1"/>
  <c r="BG22" i="22" s="1"/>
  <c r="BH22" i="1"/>
  <c r="BH22" i="22" s="1"/>
  <c r="BI22" i="1"/>
  <c r="BI22" i="22" s="1"/>
  <c r="BK22" i="1"/>
  <c r="BK22" i="22" s="1"/>
  <c r="BL22" i="1"/>
  <c r="BL22" i="22" s="1"/>
  <c r="BM22" i="1"/>
  <c r="BM22" i="22" s="1"/>
  <c r="BN22" i="1"/>
  <c r="BN22" i="22" s="1"/>
  <c r="BO22" i="1"/>
  <c r="BO22" i="22" s="1"/>
  <c r="BP22" i="1"/>
  <c r="BP22" i="22" s="1"/>
  <c r="BQ22" i="1"/>
  <c r="BQ22" i="22" s="1"/>
  <c r="BR22" i="1"/>
  <c r="BR22" i="22" s="1"/>
  <c r="BS22" i="1"/>
  <c r="BS22" i="22" s="1"/>
  <c r="BT22" i="1"/>
  <c r="BT22" i="22" s="1"/>
  <c r="BU22" i="1"/>
  <c r="BU22" i="22" s="1"/>
  <c r="BV22" i="1"/>
  <c r="BV22" i="22" s="1"/>
  <c r="BW22" i="1"/>
  <c r="BW22" i="22" s="1"/>
  <c r="BX22" i="1"/>
  <c r="BX22" i="22" s="1"/>
  <c r="BY22" i="1"/>
  <c r="BY22" i="22" s="1"/>
  <c r="BZ22" i="1"/>
  <c r="BZ22" i="22" s="1"/>
  <c r="CA22" i="1"/>
  <c r="CA22" i="22" s="1"/>
  <c r="CB22" i="1"/>
  <c r="CB22" i="22" s="1"/>
  <c r="CC22" i="1"/>
  <c r="CC22" i="22" s="1"/>
  <c r="CD22" i="1"/>
  <c r="CD22" i="22" s="1"/>
  <c r="CF22" i="1"/>
  <c r="CF22" i="22" s="1"/>
  <c r="CG22" i="1"/>
  <c r="CG22" i="22" s="1"/>
  <c r="CH22" i="1"/>
  <c r="CH22" i="22" s="1"/>
  <c r="CI22" i="1"/>
  <c r="CI22" i="22" s="1"/>
  <c r="CJ22" i="1"/>
  <c r="CJ22" i="22" s="1"/>
  <c r="CK22" i="1"/>
  <c r="CK22" i="22" s="1"/>
  <c r="CL22" i="1"/>
  <c r="CL22" i="22" s="1"/>
  <c r="CM22" i="1"/>
  <c r="CM22" i="22" s="1"/>
  <c r="CN22" i="1"/>
  <c r="CN22" i="22" s="1"/>
  <c r="CO22" i="1"/>
  <c r="CO22" i="22" s="1"/>
  <c r="CP22" i="1"/>
  <c r="CP22" i="22" s="1"/>
  <c r="CQ22" i="1"/>
  <c r="CQ22" i="22" s="1"/>
  <c r="CR22" i="1"/>
  <c r="CR22" i="22" s="1"/>
  <c r="CS22" i="1"/>
  <c r="CS22" i="22" s="1"/>
  <c r="CT22" i="1"/>
  <c r="CT22" i="22" s="1"/>
  <c r="CU22" i="1"/>
  <c r="CU22" i="22" s="1"/>
  <c r="CV22" i="1"/>
  <c r="CV22" i="22" s="1"/>
  <c r="CW22" i="1"/>
  <c r="CW22" i="22" s="1"/>
  <c r="CX22" i="1"/>
  <c r="CX22" i="22" s="1"/>
  <c r="CY22" i="1"/>
  <c r="CY22" i="22" s="1"/>
  <c r="AB23" i="1"/>
  <c r="AB23" i="22" s="1"/>
  <c r="AQ23" i="1"/>
  <c r="AQ23" i="22" s="1"/>
  <c r="AR23" i="1"/>
  <c r="AR23" i="22" s="1"/>
  <c r="AS23" i="1"/>
  <c r="AS23" i="22" s="1"/>
  <c r="AT23" i="1"/>
  <c r="AT23" i="22" s="1"/>
  <c r="AU23" i="1"/>
  <c r="AU23" i="22" s="1"/>
  <c r="AV23" i="1"/>
  <c r="AV23" i="22" s="1"/>
  <c r="AW23" i="1"/>
  <c r="AW23" i="22" s="1"/>
  <c r="AX23" i="1"/>
  <c r="AX23" i="22" s="1"/>
  <c r="AY23" i="1"/>
  <c r="AY23" i="22" s="1"/>
  <c r="AZ23" i="1"/>
  <c r="AZ23" i="22" s="1"/>
  <c r="BA23" i="1"/>
  <c r="BA23" i="22" s="1"/>
  <c r="BB23" i="1"/>
  <c r="BB23" i="22" s="1"/>
  <c r="BC23" i="1"/>
  <c r="BC23" i="22" s="1"/>
  <c r="BD23" i="1"/>
  <c r="BD23" i="22" s="1"/>
  <c r="BE23" i="1"/>
  <c r="BE23" i="22" s="1"/>
  <c r="BF23" i="1"/>
  <c r="BF23" i="22" s="1"/>
  <c r="BG23" i="1"/>
  <c r="BG23" i="22" s="1"/>
  <c r="BH23" i="1"/>
  <c r="BH23" i="22" s="1"/>
  <c r="BI23" i="1"/>
  <c r="BI23" i="22" s="1"/>
  <c r="BK23" i="1"/>
  <c r="BK23" i="22" s="1"/>
  <c r="BL23" i="1"/>
  <c r="BL23" i="22" s="1"/>
  <c r="BM23" i="1"/>
  <c r="BM23" i="22" s="1"/>
  <c r="BN23" i="1"/>
  <c r="BN23" i="22" s="1"/>
  <c r="BO23" i="1"/>
  <c r="BO23" i="22" s="1"/>
  <c r="BP23" i="1"/>
  <c r="BP23" i="22" s="1"/>
  <c r="BQ23" i="1"/>
  <c r="BQ23" i="22" s="1"/>
  <c r="BR23" i="1"/>
  <c r="BR23" i="22" s="1"/>
  <c r="BS23" i="1"/>
  <c r="BS23" i="22" s="1"/>
  <c r="BT23" i="1"/>
  <c r="BT23" i="22" s="1"/>
  <c r="BU23" i="1"/>
  <c r="BU23" i="22" s="1"/>
  <c r="BV23" i="1"/>
  <c r="BV23" i="22" s="1"/>
  <c r="BW23" i="1"/>
  <c r="BW23" i="22" s="1"/>
  <c r="BX23" i="1"/>
  <c r="BX23" i="22" s="1"/>
  <c r="BY23" i="1"/>
  <c r="BY23" i="22" s="1"/>
  <c r="BZ23" i="1"/>
  <c r="BZ23" i="22" s="1"/>
  <c r="CA23" i="1"/>
  <c r="CA23" i="22" s="1"/>
  <c r="CB23" i="1"/>
  <c r="CB23" i="22" s="1"/>
  <c r="CC23" i="1"/>
  <c r="CC23" i="22" s="1"/>
  <c r="CD23" i="1"/>
  <c r="CD23" i="22" s="1"/>
  <c r="CF23" i="1"/>
  <c r="CF23" i="22" s="1"/>
  <c r="CG23" i="1"/>
  <c r="CG23" i="22" s="1"/>
  <c r="CH23" i="1"/>
  <c r="CH23" i="22" s="1"/>
  <c r="CI23" i="1"/>
  <c r="CI23" i="22" s="1"/>
  <c r="CJ23" i="1"/>
  <c r="CJ23" i="22" s="1"/>
  <c r="CK23" i="1"/>
  <c r="CK23" i="22" s="1"/>
  <c r="CL23" i="1"/>
  <c r="CL23" i="22" s="1"/>
  <c r="CM23" i="1"/>
  <c r="CM23" i="22" s="1"/>
  <c r="CN23" i="1"/>
  <c r="CN23" i="22" s="1"/>
  <c r="CO23" i="1"/>
  <c r="CO23" i="22" s="1"/>
  <c r="CP23" i="1"/>
  <c r="CP23" i="22" s="1"/>
  <c r="CQ23" i="1"/>
  <c r="CQ23" i="22" s="1"/>
  <c r="CR23" i="1"/>
  <c r="CR23" i="22" s="1"/>
  <c r="CS23" i="1"/>
  <c r="CS23" i="22" s="1"/>
  <c r="CT23" i="1"/>
  <c r="CT23" i="22" s="1"/>
  <c r="CU23" i="1"/>
  <c r="CU23" i="22" s="1"/>
  <c r="CV23" i="1"/>
  <c r="CV23" i="22" s="1"/>
  <c r="CW23" i="1"/>
  <c r="CW23" i="22" s="1"/>
  <c r="CX23" i="1"/>
  <c r="CX23" i="22" s="1"/>
  <c r="CY23" i="1"/>
  <c r="CY23" i="22" s="1"/>
  <c r="AB24" i="1"/>
  <c r="AB24" i="22" s="1"/>
  <c r="AQ24" i="1"/>
  <c r="AQ24" i="22" s="1"/>
  <c r="AR24" i="1"/>
  <c r="AR24" i="22" s="1"/>
  <c r="AS24" i="1"/>
  <c r="AS24" i="22" s="1"/>
  <c r="AT24" i="1"/>
  <c r="AT24" i="22" s="1"/>
  <c r="AU24" i="1"/>
  <c r="AU24" i="22" s="1"/>
  <c r="AV24" i="1"/>
  <c r="AV24" i="22" s="1"/>
  <c r="AW24" i="1"/>
  <c r="AW24" i="22" s="1"/>
  <c r="AX24" i="1"/>
  <c r="AX24" i="22" s="1"/>
  <c r="AY24" i="1"/>
  <c r="AY24" i="22" s="1"/>
  <c r="AZ24" i="1"/>
  <c r="AZ24" i="22" s="1"/>
  <c r="BA24" i="1"/>
  <c r="BA24" i="22" s="1"/>
  <c r="BB24" i="1"/>
  <c r="BB24" i="22" s="1"/>
  <c r="BC24" i="1"/>
  <c r="BC24" i="22" s="1"/>
  <c r="BD24" i="1"/>
  <c r="BD24" i="22" s="1"/>
  <c r="BE24" i="1"/>
  <c r="BE24" i="22" s="1"/>
  <c r="BF24" i="1"/>
  <c r="BF24" i="22" s="1"/>
  <c r="BG24" i="1"/>
  <c r="BG24" i="22" s="1"/>
  <c r="BH24" i="1"/>
  <c r="BH24" i="22" s="1"/>
  <c r="BI24" i="1"/>
  <c r="BI24" i="22" s="1"/>
  <c r="BK24" i="1"/>
  <c r="BK24" i="22" s="1"/>
  <c r="BL24" i="1"/>
  <c r="BL24" i="22" s="1"/>
  <c r="BM24" i="1"/>
  <c r="BM24" i="22" s="1"/>
  <c r="BN24" i="1"/>
  <c r="BN24" i="22" s="1"/>
  <c r="BO24" i="1"/>
  <c r="BO24" i="22" s="1"/>
  <c r="BP24" i="1"/>
  <c r="BP24" i="22" s="1"/>
  <c r="BQ24" i="1"/>
  <c r="BQ24" i="22" s="1"/>
  <c r="BR24" i="1"/>
  <c r="BR24" i="22" s="1"/>
  <c r="BS24" i="1"/>
  <c r="BS24" i="22" s="1"/>
  <c r="BT24" i="1"/>
  <c r="BT24" i="22" s="1"/>
  <c r="BU24" i="1"/>
  <c r="BU24" i="22" s="1"/>
  <c r="BV24" i="1"/>
  <c r="BV24" i="22" s="1"/>
  <c r="BW24" i="1"/>
  <c r="BW24" i="22" s="1"/>
  <c r="BX24" i="1"/>
  <c r="BX24" i="22" s="1"/>
  <c r="BY24" i="1"/>
  <c r="BY24" i="22" s="1"/>
  <c r="BZ24" i="1"/>
  <c r="BZ24" i="22" s="1"/>
  <c r="CA24" i="1"/>
  <c r="CA24" i="22" s="1"/>
  <c r="CB24" i="1"/>
  <c r="CB24" i="22" s="1"/>
  <c r="CC24" i="1"/>
  <c r="CC24" i="22" s="1"/>
  <c r="CD24" i="1"/>
  <c r="CD24" i="22" s="1"/>
  <c r="CF24" i="1"/>
  <c r="CF24" i="22" s="1"/>
  <c r="CG24" i="1"/>
  <c r="CG24" i="22" s="1"/>
  <c r="CH24" i="1"/>
  <c r="CH24" i="22" s="1"/>
  <c r="CI24" i="1"/>
  <c r="CI24" i="22" s="1"/>
  <c r="CJ24" i="1"/>
  <c r="CJ24" i="22" s="1"/>
  <c r="CK24" i="1"/>
  <c r="CK24" i="22" s="1"/>
  <c r="CL24" i="1"/>
  <c r="CL24" i="22" s="1"/>
  <c r="CM24" i="1"/>
  <c r="CM24" i="22" s="1"/>
  <c r="CN24" i="1"/>
  <c r="CN24" i="22" s="1"/>
  <c r="CO24" i="1"/>
  <c r="CO24" i="22" s="1"/>
  <c r="CP24" i="1"/>
  <c r="CP24" i="22" s="1"/>
  <c r="CQ24" i="1"/>
  <c r="CQ24" i="22" s="1"/>
  <c r="CR24" i="1"/>
  <c r="CR24" i="22" s="1"/>
  <c r="CS24" i="1"/>
  <c r="CS24" i="22" s="1"/>
  <c r="CT24" i="1"/>
  <c r="CT24" i="22" s="1"/>
  <c r="CU24" i="1"/>
  <c r="CU24" i="22" s="1"/>
  <c r="CV24" i="1"/>
  <c r="CV24" i="22" s="1"/>
  <c r="CW24" i="1"/>
  <c r="CW24" i="22" s="1"/>
  <c r="CX24" i="1"/>
  <c r="CX24" i="22" s="1"/>
  <c r="CY24" i="1"/>
  <c r="CY24" i="22" s="1"/>
  <c r="AB25" i="1"/>
  <c r="AB25" i="22" s="1"/>
  <c r="AQ25" i="1"/>
  <c r="AQ25" i="22" s="1"/>
  <c r="AR25" i="1"/>
  <c r="AR25" i="22" s="1"/>
  <c r="AS25" i="1"/>
  <c r="AS25" i="22" s="1"/>
  <c r="AT25" i="1"/>
  <c r="AT25" i="22" s="1"/>
  <c r="AU25" i="1"/>
  <c r="AU25" i="22" s="1"/>
  <c r="AV25" i="1"/>
  <c r="AV25" i="22" s="1"/>
  <c r="AW25" i="1"/>
  <c r="AW25" i="22" s="1"/>
  <c r="AX25" i="1"/>
  <c r="AX25" i="22" s="1"/>
  <c r="AY25" i="1"/>
  <c r="AY25" i="22" s="1"/>
  <c r="AZ25" i="1"/>
  <c r="AZ25" i="22" s="1"/>
  <c r="BA25" i="1"/>
  <c r="BA25" i="22" s="1"/>
  <c r="BB25" i="1"/>
  <c r="BB25" i="22" s="1"/>
  <c r="BC25" i="1"/>
  <c r="BC25" i="22" s="1"/>
  <c r="BD25" i="1"/>
  <c r="BD25" i="22" s="1"/>
  <c r="BE25" i="1"/>
  <c r="BE25" i="22" s="1"/>
  <c r="BF25" i="1"/>
  <c r="BF25" i="22" s="1"/>
  <c r="BG25" i="1"/>
  <c r="BG25" i="22" s="1"/>
  <c r="BH25" i="1"/>
  <c r="BH25" i="22" s="1"/>
  <c r="BI25" i="1"/>
  <c r="BI25" i="22" s="1"/>
  <c r="BK25" i="1"/>
  <c r="BK25" i="22" s="1"/>
  <c r="BL25" i="1"/>
  <c r="BL25" i="22" s="1"/>
  <c r="BM25" i="1"/>
  <c r="BM25" i="22" s="1"/>
  <c r="BN25" i="1"/>
  <c r="BN25" i="22" s="1"/>
  <c r="BO25" i="1"/>
  <c r="BO25" i="22" s="1"/>
  <c r="BP25" i="1"/>
  <c r="BP25" i="22" s="1"/>
  <c r="BQ25" i="1"/>
  <c r="BQ25" i="22" s="1"/>
  <c r="BR25" i="1"/>
  <c r="BR25" i="22" s="1"/>
  <c r="BS25" i="1"/>
  <c r="BS25" i="22" s="1"/>
  <c r="BT25" i="1"/>
  <c r="BT25" i="22" s="1"/>
  <c r="BU25" i="1"/>
  <c r="BU25" i="22" s="1"/>
  <c r="BV25" i="1"/>
  <c r="BV25" i="22" s="1"/>
  <c r="BW25" i="1"/>
  <c r="BW25" i="22" s="1"/>
  <c r="BX25" i="1"/>
  <c r="BX25" i="22" s="1"/>
  <c r="BY25" i="1"/>
  <c r="BY25" i="22" s="1"/>
  <c r="BZ25" i="1"/>
  <c r="BZ25" i="22" s="1"/>
  <c r="CA25" i="1"/>
  <c r="CA25" i="22" s="1"/>
  <c r="CB25" i="1"/>
  <c r="CB25" i="22" s="1"/>
  <c r="CC25" i="1"/>
  <c r="CC25" i="22" s="1"/>
  <c r="CD25" i="1"/>
  <c r="CD25" i="22" s="1"/>
  <c r="CF25" i="1"/>
  <c r="CF25" i="22" s="1"/>
  <c r="CG25" i="1"/>
  <c r="CG25" i="22" s="1"/>
  <c r="CH25" i="1"/>
  <c r="CH25" i="22" s="1"/>
  <c r="CI25" i="1"/>
  <c r="CI25" i="22" s="1"/>
  <c r="CJ25" i="1"/>
  <c r="CJ25" i="22" s="1"/>
  <c r="CK25" i="1"/>
  <c r="CK25" i="22" s="1"/>
  <c r="CL25" i="1"/>
  <c r="CL25" i="22" s="1"/>
  <c r="CM25" i="1"/>
  <c r="CM25" i="22" s="1"/>
  <c r="CN25" i="1"/>
  <c r="CN25" i="22" s="1"/>
  <c r="CO25" i="1"/>
  <c r="CO25" i="22" s="1"/>
  <c r="CP25" i="1"/>
  <c r="CP25" i="22" s="1"/>
  <c r="CQ25" i="1"/>
  <c r="CQ25" i="22" s="1"/>
  <c r="CR25" i="1"/>
  <c r="CR25" i="22" s="1"/>
  <c r="CS25" i="1"/>
  <c r="CS25" i="22" s="1"/>
  <c r="CT25" i="1"/>
  <c r="CT25" i="22" s="1"/>
  <c r="CU25" i="1"/>
  <c r="CU25" i="22" s="1"/>
  <c r="CV25" i="1"/>
  <c r="CV25" i="22" s="1"/>
  <c r="CW25" i="1"/>
  <c r="CW25" i="22" s="1"/>
  <c r="CX25" i="1"/>
  <c r="CX25" i="22" s="1"/>
  <c r="CY25" i="1"/>
  <c r="CY25" i="22" s="1"/>
  <c r="AB26" i="1"/>
  <c r="AB26" i="22" s="1"/>
  <c r="AQ26" i="1"/>
  <c r="AQ26" i="22" s="1"/>
  <c r="AR26" i="1"/>
  <c r="AR26" i="22" s="1"/>
  <c r="AS26" i="1"/>
  <c r="AS26" i="22" s="1"/>
  <c r="AT26" i="1"/>
  <c r="AT26" i="22" s="1"/>
  <c r="AU26" i="1"/>
  <c r="AU26" i="22" s="1"/>
  <c r="AV26" i="1"/>
  <c r="AV26" i="22" s="1"/>
  <c r="AW26" i="1"/>
  <c r="AW26" i="22" s="1"/>
  <c r="AX26" i="1"/>
  <c r="AX26" i="22" s="1"/>
  <c r="AY26" i="1"/>
  <c r="AY26" i="22" s="1"/>
  <c r="AZ26" i="1"/>
  <c r="AZ26" i="22" s="1"/>
  <c r="BA26" i="1"/>
  <c r="BA26" i="22" s="1"/>
  <c r="BB26" i="1"/>
  <c r="BB26" i="22" s="1"/>
  <c r="BC26" i="1"/>
  <c r="BC26" i="22" s="1"/>
  <c r="BD26" i="1"/>
  <c r="BD26" i="22" s="1"/>
  <c r="BE26" i="1"/>
  <c r="BE26" i="22" s="1"/>
  <c r="BF26" i="1"/>
  <c r="BF26" i="22" s="1"/>
  <c r="BG26" i="1"/>
  <c r="BG26" i="22" s="1"/>
  <c r="BH26" i="1"/>
  <c r="BH26" i="22" s="1"/>
  <c r="BI26" i="1"/>
  <c r="BI26" i="22" s="1"/>
  <c r="BK26" i="1"/>
  <c r="BK26" i="22" s="1"/>
  <c r="BL26" i="1"/>
  <c r="BL26" i="22" s="1"/>
  <c r="BM26" i="1"/>
  <c r="BM26" i="22" s="1"/>
  <c r="BN26" i="1"/>
  <c r="BN26" i="22" s="1"/>
  <c r="BO26" i="1"/>
  <c r="BO26" i="22" s="1"/>
  <c r="BP26" i="1"/>
  <c r="BP26" i="22" s="1"/>
  <c r="BQ26" i="1"/>
  <c r="BQ26" i="22" s="1"/>
  <c r="BR26" i="1"/>
  <c r="BR26" i="22" s="1"/>
  <c r="BS26" i="1"/>
  <c r="BS26" i="22" s="1"/>
  <c r="BT26" i="1"/>
  <c r="BT26" i="22" s="1"/>
  <c r="BU26" i="1"/>
  <c r="BU26" i="22" s="1"/>
  <c r="BV26" i="1"/>
  <c r="BV26" i="22" s="1"/>
  <c r="BW26" i="1"/>
  <c r="BW26" i="22" s="1"/>
  <c r="BX26" i="1"/>
  <c r="BX26" i="22" s="1"/>
  <c r="BY26" i="1"/>
  <c r="BY26" i="22" s="1"/>
  <c r="BZ26" i="1"/>
  <c r="BZ26" i="22" s="1"/>
  <c r="CA26" i="1"/>
  <c r="CA26" i="22" s="1"/>
  <c r="CB26" i="1"/>
  <c r="CB26" i="22" s="1"/>
  <c r="CC26" i="1"/>
  <c r="CC26" i="22" s="1"/>
  <c r="CD26" i="1"/>
  <c r="CD26" i="22" s="1"/>
  <c r="CF26" i="1"/>
  <c r="CF26" i="22" s="1"/>
  <c r="CG26" i="1"/>
  <c r="CG26" i="22" s="1"/>
  <c r="CH26" i="1"/>
  <c r="CH26" i="22" s="1"/>
  <c r="CI26" i="1"/>
  <c r="CI26" i="22" s="1"/>
  <c r="CJ26" i="1"/>
  <c r="CJ26" i="22" s="1"/>
  <c r="CK26" i="1"/>
  <c r="CK26" i="22" s="1"/>
  <c r="CL26" i="1"/>
  <c r="CL26" i="22" s="1"/>
  <c r="CM26" i="1"/>
  <c r="CM26" i="22" s="1"/>
  <c r="CN26" i="1"/>
  <c r="CN26" i="22" s="1"/>
  <c r="CO26" i="1"/>
  <c r="CO26" i="22" s="1"/>
  <c r="CP26" i="1"/>
  <c r="CP26" i="22" s="1"/>
  <c r="CQ26" i="1"/>
  <c r="CQ26" i="22" s="1"/>
  <c r="CR26" i="1"/>
  <c r="CR26" i="22" s="1"/>
  <c r="CS26" i="1"/>
  <c r="CS26" i="22" s="1"/>
  <c r="CT26" i="1"/>
  <c r="CT26" i="22" s="1"/>
  <c r="CU26" i="1"/>
  <c r="CU26" i="22" s="1"/>
  <c r="CV26" i="1"/>
  <c r="CV26" i="22" s="1"/>
  <c r="CW26" i="1"/>
  <c r="CW26" i="22" s="1"/>
  <c r="CX26" i="1"/>
  <c r="CX26" i="22" s="1"/>
  <c r="CY26" i="1"/>
  <c r="CY26" i="22" s="1"/>
  <c r="AB27" i="1"/>
  <c r="AB27" i="22" s="1"/>
  <c r="AQ27" i="1"/>
  <c r="AQ27" i="22" s="1"/>
  <c r="AR27" i="1"/>
  <c r="AR27" i="22" s="1"/>
  <c r="AS27" i="1"/>
  <c r="AS27" i="22" s="1"/>
  <c r="AT27" i="1"/>
  <c r="AT27" i="22" s="1"/>
  <c r="AU27" i="1"/>
  <c r="AU27" i="22" s="1"/>
  <c r="AV27" i="1"/>
  <c r="AV27" i="22" s="1"/>
  <c r="AW27" i="1"/>
  <c r="AW27" i="22" s="1"/>
  <c r="AX27" i="1"/>
  <c r="AX27" i="22" s="1"/>
  <c r="AY27" i="1"/>
  <c r="AY27" i="22" s="1"/>
  <c r="AZ27" i="1"/>
  <c r="AZ27" i="22" s="1"/>
  <c r="BA27" i="1"/>
  <c r="BA27" i="22" s="1"/>
  <c r="BB27" i="1"/>
  <c r="BB27" i="22" s="1"/>
  <c r="BC27" i="1"/>
  <c r="BC27" i="22" s="1"/>
  <c r="BD27" i="1"/>
  <c r="BD27" i="22" s="1"/>
  <c r="BE27" i="1"/>
  <c r="BE27" i="22" s="1"/>
  <c r="BF27" i="1"/>
  <c r="BF27" i="22" s="1"/>
  <c r="BG27" i="1"/>
  <c r="BG27" i="22" s="1"/>
  <c r="BH27" i="1"/>
  <c r="BH27" i="22" s="1"/>
  <c r="BI27" i="1"/>
  <c r="BI27" i="22" s="1"/>
  <c r="BK27" i="1"/>
  <c r="BK27" i="22" s="1"/>
  <c r="BL27" i="1"/>
  <c r="BL27" i="22" s="1"/>
  <c r="BM27" i="1"/>
  <c r="BM27" i="22" s="1"/>
  <c r="BN27" i="1"/>
  <c r="BN27" i="22" s="1"/>
  <c r="BO27" i="1"/>
  <c r="BO27" i="22" s="1"/>
  <c r="BP27" i="1"/>
  <c r="BP27" i="22" s="1"/>
  <c r="BQ27" i="1"/>
  <c r="BQ27" i="22" s="1"/>
  <c r="BR27" i="1"/>
  <c r="BR27" i="22" s="1"/>
  <c r="BS27" i="1"/>
  <c r="BS27" i="22" s="1"/>
  <c r="BT27" i="1"/>
  <c r="BT27" i="22" s="1"/>
  <c r="BU27" i="1"/>
  <c r="BU27" i="22" s="1"/>
  <c r="BV27" i="1"/>
  <c r="BV27" i="22" s="1"/>
  <c r="BW27" i="1"/>
  <c r="BW27" i="22" s="1"/>
  <c r="BX27" i="1"/>
  <c r="BX27" i="22" s="1"/>
  <c r="BY27" i="1"/>
  <c r="BY27" i="22" s="1"/>
  <c r="BZ27" i="1"/>
  <c r="BZ27" i="22" s="1"/>
  <c r="CA27" i="1"/>
  <c r="CA27" i="22" s="1"/>
  <c r="CB27" i="1"/>
  <c r="CB27" i="22" s="1"/>
  <c r="CC27" i="1"/>
  <c r="CC27" i="22" s="1"/>
  <c r="CD27" i="1"/>
  <c r="CD27" i="22" s="1"/>
  <c r="CF27" i="1"/>
  <c r="CF27" i="22" s="1"/>
  <c r="CG27" i="1"/>
  <c r="CG27" i="22" s="1"/>
  <c r="CH27" i="1"/>
  <c r="CH27" i="22" s="1"/>
  <c r="CI27" i="1"/>
  <c r="CI27" i="22" s="1"/>
  <c r="CJ27" i="1"/>
  <c r="CJ27" i="22" s="1"/>
  <c r="CK27" i="1"/>
  <c r="CK27" i="22" s="1"/>
  <c r="CL27" i="1"/>
  <c r="CL27" i="22" s="1"/>
  <c r="CM27" i="1"/>
  <c r="CM27" i="22" s="1"/>
  <c r="CN27" i="1"/>
  <c r="CN27" i="22" s="1"/>
  <c r="CO27" i="1"/>
  <c r="CO27" i="22" s="1"/>
  <c r="CP27" i="1"/>
  <c r="CP27" i="22" s="1"/>
  <c r="CQ27" i="1"/>
  <c r="CQ27" i="22" s="1"/>
  <c r="CR27" i="1"/>
  <c r="CR27" i="22" s="1"/>
  <c r="CS27" i="1"/>
  <c r="CS27" i="22" s="1"/>
  <c r="CT27" i="1"/>
  <c r="CT27" i="22" s="1"/>
  <c r="CU27" i="1"/>
  <c r="CU27" i="22" s="1"/>
  <c r="CV27" i="1"/>
  <c r="CV27" i="22" s="1"/>
  <c r="CW27" i="1"/>
  <c r="CW27" i="22" s="1"/>
  <c r="CX27" i="1"/>
  <c r="CX27" i="22" s="1"/>
  <c r="CY27" i="1"/>
  <c r="CY27" i="22" s="1"/>
  <c r="AB28" i="1"/>
  <c r="AB28" i="22" s="1"/>
  <c r="AQ28" i="1"/>
  <c r="AQ28" i="22" s="1"/>
  <c r="AR28" i="1"/>
  <c r="AR28" i="22" s="1"/>
  <c r="AS28" i="1"/>
  <c r="AS28" i="22" s="1"/>
  <c r="AT28" i="1"/>
  <c r="AT28" i="22" s="1"/>
  <c r="AU28" i="1"/>
  <c r="AU28" i="22" s="1"/>
  <c r="AV28" i="1"/>
  <c r="AV28" i="22" s="1"/>
  <c r="AW28" i="1"/>
  <c r="AW28" i="22" s="1"/>
  <c r="AX28" i="1"/>
  <c r="AX28" i="22" s="1"/>
  <c r="AY28" i="1"/>
  <c r="AY28" i="22" s="1"/>
  <c r="AZ28" i="1"/>
  <c r="AZ28" i="22" s="1"/>
  <c r="BA28" i="1"/>
  <c r="BA28" i="22" s="1"/>
  <c r="BB28" i="1"/>
  <c r="BB28" i="22" s="1"/>
  <c r="BC28" i="1"/>
  <c r="BC28" i="22" s="1"/>
  <c r="BD28" i="1"/>
  <c r="BD28" i="22" s="1"/>
  <c r="BE28" i="1"/>
  <c r="BE28" i="22" s="1"/>
  <c r="BF28" i="1"/>
  <c r="BF28" i="22" s="1"/>
  <c r="BG28" i="1"/>
  <c r="BG28" i="22" s="1"/>
  <c r="BH28" i="1"/>
  <c r="BH28" i="22" s="1"/>
  <c r="BI28" i="1"/>
  <c r="BI28" i="22" s="1"/>
  <c r="BK28" i="1"/>
  <c r="BK28" i="22" s="1"/>
  <c r="BL28" i="1"/>
  <c r="BL28" i="22" s="1"/>
  <c r="BM28" i="1"/>
  <c r="BM28" i="22" s="1"/>
  <c r="BN28" i="1"/>
  <c r="BN28" i="22" s="1"/>
  <c r="BO28" i="1"/>
  <c r="BO28" i="22" s="1"/>
  <c r="BP28" i="1"/>
  <c r="BP28" i="22" s="1"/>
  <c r="BQ28" i="1"/>
  <c r="BQ28" i="22" s="1"/>
  <c r="BR28" i="1"/>
  <c r="BR28" i="22" s="1"/>
  <c r="BS28" i="1"/>
  <c r="BS28" i="22" s="1"/>
  <c r="BT28" i="1"/>
  <c r="BT28" i="22" s="1"/>
  <c r="BU28" i="1"/>
  <c r="BU28" i="22" s="1"/>
  <c r="BV28" i="1"/>
  <c r="BV28" i="22" s="1"/>
  <c r="BW28" i="1"/>
  <c r="BW28" i="22" s="1"/>
  <c r="BX28" i="1"/>
  <c r="BX28" i="22" s="1"/>
  <c r="BY28" i="1"/>
  <c r="BY28" i="22" s="1"/>
  <c r="BZ28" i="1"/>
  <c r="BZ28" i="22" s="1"/>
  <c r="CA28" i="1"/>
  <c r="CA28" i="22" s="1"/>
  <c r="CB28" i="1"/>
  <c r="CB28" i="22" s="1"/>
  <c r="CC28" i="1"/>
  <c r="CC28" i="22" s="1"/>
  <c r="CD28" i="1"/>
  <c r="CD28" i="22" s="1"/>
  <c r="CF28" i="1"/>
  <c r="CF28" i="22" s="1"/>
  <c r="CG28" i="1"/>
  <c r="CG28" i="22" s="1"/>
  <c r="CH28" i="1"/>
  <c r="CH28" i="22" s="1"/>
  <c r="CI28" i="1"/>
  <c r="CI28" i="22" s="1"/>
  <c r="CJ28" i="1"/>
  <c r="CJ28" i="22" s="1"/>
  <c r="CK28" i="1"/>
  <c r="CK28" i="22" s="1"/>
  <c r="CL28" i="1"/>
  <c r="CL28" i="22" s="1"/>
  <c r="CM28" i="1"/>
  <c r="CM28" i="22" s="1"/>
  <c r="CN28" i="1"/>
  <c r="CN28" i="22" s="1"/>
  <c r="CO28" i="1"/>
  <c r="CO28" i="22" s="1"/>
  <c r="CP28" i="1"/>
  <c r="CP28" i="22" s="1"/>
  <c r="CQ28" i="1"/>
  <c r="CQ28" i="22" s="1"/>
  <c r="CR28" i="1"/>
  <c r="CR28" i="22" s="1"/>
  <c r="CS28" i="1"/>
  <c r="CS28" i="22" s="1"/>
  <c r="CT28" i="1"/>
  <c r="CT28" i="22" s="1"/>
  <c r="CU28" i="1"/>
  <c r="CU28" i="22" s="1"/>
  <c r="CV28" i="1"/>
  <c r="CV28" i="22" s="1"/>
  <c r="CW28" i="1"/>
  <c r="CW28" i="22" s="1"/>
  <c r="CX28" i="1"/>
  <c r="CX28" i="22" s="1"/>
  <c r="CY28" i="1"/>
  <c r="CY28" i="22" s="1"/>
  <c r="AB29" i="1"/>
  <c r="AB29" i="22" s="1"/>
  <c r="AQ29" i="1"/>
  <c r="AQ29" i="22" s="1"/>
  <c r="AR29" i="1"/>
  <c r="AR29" i="22" s="1"/>
  <c r="AS29" i="1"/>
  <c r="AS29" i="22" s="1"/>
  <c r="AT29" i="1"/>
  <c r="AT29" i="22" s="1"/>
  <c r="AU29" i="1"/>
  <c r="AU29" i="22" s="1"/>
  <c r="AV29" i="1"/>
  <c r="AV29" i="22" s="1"/>
  <c r="AW29" i="1"/>
  <c r="AW29" i="22" s="1"/>
  <c r="AX29" i="1"/>
  <c r="AX29" i="22" s="1"/>
  <c r="AY29" i="1"/>
  <c r="AY29" i="22" s="1"/>
  <c r="AZ29" i="1"/>
  <c r="AZ29" i="22" s="1"/>
  <c r="BA29" i="1"/>
  <c r="BA29" i="22" s="1"/>
  <c r="BB29" i="1"/>
  <c r="BB29" i="22" s="1"/>
  <c r="BC29" i="1"/>
  <c r="BC29" i="22" s="1"/>
  <c r="BD29" i="1"/>
  <c r="BD29" i="22" s="1"/>
  <c r="BE29" i="1"/>
  <c r="BE29" i="22" s="1"/>
  <c r="BF29" i="1"/>
  <c r="BF29" i="22" s="1"/>
  <c r="BG29" i="1"/>
  <c r="BG29" i="22" s="1"/>
  <c r="BH29" i="1"/>
  <c r="BH29" i="22" s="1"/>
  <c r="BI29" i="1"/>
  <c r="BI29" i="22" s="1"/>
  <c r="BK29" i="1"/>
  <c r="BK29" i="22" s="1"/>
  <c r="BL29" i="1"/>
  <c r="BL29" i="22" s="1"/>
  <c r="BM29" i="1"/>
  <c r="BM29" i="22" s="1"/>
  <c r="BN29" i="1"/>
  <c r="BN29" i="22" s="1"/>
  <c r="BO29" i="1"/>
  <c r="BO29" i="22" s="1"/>
  <c r="BP29" i="1"/>
  <c r="BP29" i="22" s="1"/>
  <c r="BQ29" i="1"/>
  <c r="BQ29" i="22" s="1"/>
  <c r="BR29" i="1"/>
  <c r="BR29" i="22" s="1"/>
  <c r="BS29" i="1"/>
  <c r="BS29" i="22" s="1"/>
  <c r="BT29" i="1"/>
  <c r="BT29" i="22" s="1"/>
  <c r="BU29" i="1"/>
  <c r="BU29" i="22" s="1"/>
  <c r="BV29" i="1"/>
  <c r="BV29" i="22" s="1"/>
  <c r="BW29" i="1"/>
  <c r="BW29" i="22" s="1"/>
  <c r="BX29" i="1"/>
  <c r="BX29" i="22" s="1"/>
  <c r="BY29" i="1"/>
  <c r="BY29" i="22" s="1"/>
  <c r="BZ29" i="1"/>
  <c r="BZ29" i="22" s="1"/>
  <c r="CA29" i="1"/>
  <c r="CA29" i="22" s="1"/>
  <c r="CB29" i="1"/>
  <c r="CB29" i="22" s="1"/>
  <c r="CC29" i="1"/>
  <c r="CC29" i="22" s="1"/>
  <c r="CD29" i="1"/>
  <c r="CD29" i="22" s="1"/>
  <c r="CF29" i="1"/>
  <c r="CF29" i="22" s="1"/>
  <c r="CG29" i="1"/>
  <c r="CG29" i="22" s="1"/>
  <c r="CH29" i="1"/>
  <c r="CH29" i="22" s="1"/>
  <c r="CI29" i="1"/>
  <c r="CI29" i="22" s="1"/>
  <c r="CJ29" i="1"/>
  <c r="CJ29" i="22" s="1"/>
  <c r="CK29" i="1"/>
  <c r="CK29" i="22" s="1"/>
  <c r="CL29" i="1"/>
  <c r="CL29" i="22" s="1"/>
  <c r="CM29" i="1"/>
  <c r="CM29" i="22" s="1"/>
  <c r="CN29" i="1"/>
  <c r="CN29" i="22" s="1"/>
  <c r="CO29" i="1"/>
  <c r="CO29" i="22" s="1"/>
  <c r="CP29" i="1"/>
  <c r="CP29" i="22" s="1"/>
  <c r="CQ29" i="1"/>
  <c r="CQ29" i="22" s="1"/>
  <c r="CR29" i="1"/>
  <c r="CR29" i="22" s="1"/>
  <c r="CS29" i="1"/>
  <c r="CS29" i="22" s="1"/>
  <c r="CT29" i="1"/>
  <c r="CT29" i="22" s="1"/>
  <c r="CU29" i="1"/>
  <c r="CU29" i="22" s="1"/>
  <c r="CV29" i="1"/>
  <c r="CV29" i="22" s="1"/>
  <c r="CW29" i="1"/>
  <c r="CW29" i="22" s="1"/>
  <c r="CX29" i="1"/>
  <c r="CX29" i="22" s="1"/>
  <c r="CY29" i="1"/>
  <c r="CY29" i="22" s="1"/>
  <c r="AB30" i="1"/>
  <c r="AB30" i="22" s="1"/>
  <c r="AQ30" i="1"/>
  <c r="AQ30" i="22" s="1"/>
  <c r="AR30" i="1"/>
  <c r="AR30" i="22" s="1"/>
  <c r="AS30" i="1"/>
  <c r="AS30" i="22" s="1"/>
  <c r="AT30" i="1"/>
  <c r="AT30" i="22" s="1"/>
  <c r="AU30" i="1"/>
  <c r="AU30" i="22" s="1"/>
  <c r="AV30" i="1"/>
  <c r="AV30" i="22" s="1"/>
  <c r="AW30" i="1"/>
  <c r="AW30" i="22" s="1"/>
  <c r="AX30" i="1"/>
  <c r="AX30" i="22" s="1"/>
  <c r="AY30" i="1"/>
  <c r="AY30" i="22" s="1"/>
  <c r="AZ30" i="1"/>
  <c r="AZ30" i="22" s="1"/>
  <c r="BA30" i="1"/>
  <c r="BA30" i="22" s="1"/>
  <c r="BB30" i="1"/>
  <c r="BB30" i="22" s="1"/>
  <c r="BC30" i="1"/>
  <c r="BC30" i="22" s="1"/>
  <c r="BD30" i="1"/>
  <c r="BD30" i="22" s="1"/>
  <c r="BE30" i="1"/>
  <c r="BE30" i="22" s="1"/>
  <c r="BF30" i="1"/>
  <c r="BF30" i="22" s="1"/>
  <c r="BG30" i="1"/>
  <c r="BG30" i="22" s="1"/>
  <c r="BH30" i="1"/>
  <c r="BH30" i="22" s="1"/>
  <c r="BI30" i="1"/>
  <c r="BI30" i="22" s="1"/>
  <c r="BK30" i="1"/>
  <c r="BK30" i="22" s="1"/>
  <c r="BL30" i="1"/>
  <c r="BL30" i="22" s="1"/>
  <c r="BM30" i="1"/>
  <c r="BM30" i="22" s="1"/>
  <c r="BN30" i="1"/>
  <c r="BN30" i="22" s="1"/>
  <c r="BO30" i="1"/>
  <c r="BO30" i="22" s="1"/>
  <c r="BP30" i="1"/>
  <c r="BP30" i="22" s="1"/>
  <c r="BQ30" i="1"/>
  <c r="BQ30" i="22" s="1"/>
  <c r="BR30" i="1"/>
  <c r="BR30" i="22" s="1"/>
  <c r="BS30" i="1"/>
  <c r="BS30" i="22" s="1"/>
  <c r="BT30" i="1"/>
  <c r="BT30" i="22" s="1"/>
  <c r="BU30" i="1"/>
  <c r="BU30" i="22" s="1"/>
  <c r="BV30" i="1"/>
  <c r="BV30" i="22" s="1"/>
  <c r="BW30" i="1"/>
  <c r="BW30" i="22" s="1"/>
  <c r="BX30" i="1"/>
  <c r="BX30" i="22" s="1"/>
  <c r="BY30" i="1"/>
  <c r="BY30" i="22" s="1"/>
  <c r="BZ30" i="1"/>
  <c r="BZ30" i="22" s="1"/>
  <c r="CA30" i="1"/>
  <c r="CA30" i="22" s="1"/>
  <c r="CB30" i="1"/>
  <c r="CB30" i="22" s="1"/>
  <c r="CC30" i="1"/>
  <c r="CC30" i="22" s="1"/>
  <c r="CD30" i="1"/>
  <c r="CD30" i="22" s="1"/>
  <c r="CF30" i="1"/>
  <c r="CF30" i="22" s="1"/>
  <c r="CG30" i="1"/>
  <c r="CG30" i="22" s="1"/>
  <c r="CH30" i="1"/>
  <c r="CH30" i="22" s="1"/>
  <c r="CI30" i="1"/>
  <c r="CI30" i="22" s="1"/>
  <c r="CJ30" i="1"/>
  <c r="CJ30" i="22" s="1"/>
  <c r="CK30" i="1"/>
  <c r="CK30" i="22" s="1"/>
  <c r="CL30" i="1"/>
  <c r="CL30" i="22" s="1"/>
  <c r="CM30" i="1"/>
  <c r="CM30" i="22" s="1"/>
  <c r="CN30" i="1"/>
  <c r="CN30" i="22" s="1"/>
  <c r="CO30" i="1"/>
  <c r="CO30" i="22" s="1"/>
  <c r="CP30" i="1"/>
  <c r="CP30" i="22" s="1"/>
  <c r="CQ30" i="1"/>
  <c r="CQ30" i="22" s="1"/>
  <c r="CR30" i="1"/>
  <c r="CR30" i="22" s="1"/>
  <c r="CS30" i="1"/>
  <c r="CS30" i="22" s="1"/>
  <c r="CT30" i="1"/>
  <c r="CT30" i="22" s="1"/>
  <c r="CU30" i="1"/>
  <c r="CU30" i="22" s="1"/>
  <c r="CV30" i="1"/>
  <c r="CV30" i="22" s="1"/>
  <c r="CW30" i="1"/>
  <c r="CW30" i="22" s="1"/>
  <c r="CX30" i="1"/>
  <c r="CX30" i="22" s="1"/>
  <c r="CY30" i="1"/>
  <c r="CY30" i="22" s="1"/>
  <c r="AB31" i="1"/>
  <c r="AB31" i="22" s="1"/>
  <c r="AQ31" i="1"/>
  <c r="AQ31" i="22" s="1"/>
  <c r="AR31" i="1"/>
  <c r="AR31" i="22" s="1"/>
  <c r="AS31" i="1"/>
  <c r="AS31" i="22" s="1"/>
  <c r="AT31" i="1"/>
  <c r="AT31" i="22" s="1"/>
  <c r="AU31" i="1"/>
  <c r="AU31" i="22" s="1"/>
  <c r="AV31" i="1"/>
  <c r="AV31" i="22" s="1"/>
  <c r="AW31" i="1"/>
  <c r="AW31" i="22" s="1"/>
  <c r="AX31" i="1"/>
  <c r="AX31" i="22" s="1"/>
  <c r="AY31" i="1"/>
  <c r="AY31" i="22" s="1"/>
  <c r="AZ31" i="1"/>
  <c r="AZ31" i="22" s="1"/>
  <c r="BA31" i="1"/>
  <c r="BA31" i="22" s="1"/>
  <c r="BB31" i="1"/>
  <c r="BB31" i="22" s="1"/>
  <c r="BC31" i="1"/>
  <c r="BC31" i="22" s="1"/>
  <c r="BD31" i="1"/>
  <c r="BD31" i="22" s="1"/>
  <c r="BE31" i="1"/>
  <c r="BE31" i="22" s="1"/>
  <c r="BF31" i="1"/>
  <c r="BF31" i="22" s="1"/>
  <c r="BG31" i="1"/>
  <c r="BG31" i="22" s="1"/>
  <c r="BH31" i="1"/>
  <c r="BH31" i="22" s="1"/>
  <c r="BI31" i="1"/>
  <c r="BI31" i="22" s="1"/>
  <c r="BK31" i="1"/>
  <c r="BK31" i="22" s="1"/>
  <c r="BL31" i="1"/>
  <c r="BL31" i="22" s="1"/>
  <c r="BM31" i="1"/>
  <c r="BM31" i="22" s="1"/>
  <c r="BN31" i="1"/>
  <c r="BN31" i="22" s="1"/>
  <c r="BO31" i="1"/>
  <c r="BO31" i="22" s="1"/>
  <c r="BP31" i="1"/>
  <c r="BP31" i="22" s="1"/>
  <c r="BQ31" i="1"/>
  <c r="BQ31" i="22" s="1"/>
  <c r="BR31" i="1"/>
  <c r="BR31" i="22" s="1"/>
  <c r="BS31" i="1"/>
  <c r="BS31" i="22" s="1"/>
  <c r="BT31" i="1"/>
  <c r="BT31" i="22" s="1"/>
  <c r="BU31" i="1"/>
  <c r="BU31" i="22" s="1"/>
  <c r="BV31" i="1"/>
  <c r="BV31" i="22" s="1"/>
  <c r="BW31" i="1"/>
  <c r="BW31" i="22" s="1"/>
  <c r="BX31" i="1"/>
  <c r="BX31" i="22" s="1"/>
  <c r="BY31" i="1"/>
  <c r="BY31" i="22" s="1"/>
  <c r="BZ31" i="1"/>
  <c r="BZ31" i="22" s="1"/>
  <c r="CA31" i="1"/>
  <c r="CA31" i="22" s="1"/>
  <c r="CB31" i="1"/>
  <c r="CB31" i="22" s="1"/>
  <c r="CC31" i="1"/>
  <c r="CC31" i="22" s="1"/>
  <c r="CD31" i="1"/>
  <c r="CD31" i="22" s="1"/>
  <c r="CF31" i="1"/>
  <c r="CF31" i="22" s="1"/>
  <c r="CG31" i="1"/>
  <c r="CG31" i="22" s="1"/>
  <c r="CH31" i="1"/>
  <c r="CH31" i="22" s="1"/>
  <c r="CI31" i="1"/>
  <c r="CI31" i="22" s="1"/>
  <c r="CJ31" i="1"/>
  <c r="CJ31" i="22" s="1"/>
  <c r="CK31" i="1"/>
  <c r="CK31" i="22" s="1"/>
  <c r="CL31" i="1"/>
  <c r="CL31" i="22" s="1"/>
  <c r="CM31" i="1"/>
  <c r="CM31" i="22" s="1"/>
  <c r="CN31" i="1"/>
  <c r="CN31" i="22" s="1"/>
  <c r="CO31" i="1"/>
  <c r="CO31" i="22" s="1"/>
  <c r="CP31" i="1"/>
  <c r="CP31" i="22" s="1"/>
  <c r="CQ31" i="1"/>
  <c r="CQ31" i="22" s="1"/>
  <c r="CR31" i="1"/>
  <c r="CR31" i="22" s="1"/>
  <c r="CS31" i="1"/>
  <c r="CS31" i="22" s="1"/>
  <c r="CT31" i="1"/>
  <c r="CT31" i="22" s="1"/>
  <c r="CU31" i="1"/>
  <c r="CU31" i="22" s="1"/>
  <c r="CV31" i="1"/>
  <c r="CV31" i="22" s="1"/>
  <c r="CW31" i="1"/>
  <c r="CW31" i="22" s="1"/>
  <c r="CX31" i="1"/>
  <c r="CX31" i="22" s="1"/>
  <c r="CY31" i="1"/>
  <c r="CY31" i="22" s="1"/>
  <c r="AB32" i="1"/>
  <c r="AB32" i="22" s="1"/>
  <c r="AQ32" i="1"/>
  <c r="AQ32" i="22" s="1"/>
  <c r="AR32" i="1"/>
  <c r="AR32" i="22" s="1"/>
  <c r="AS32" i="1"/>
  <c r="AS32" i="22" s="1"/>
  <c r="AT32" i="1"/>
  <c r="AT32" i="22" s="1"/>
  <c r="AU32" i="1"/>
  <c r="AU32" i="22" s="1"/>
  <c r="AV32" i="1"/>
  <c r="AV32" i="22" s="1"/>
  <c r="AW32" i="1"/>
  <c r="AW32" i="22" s="1"/>
  <c r="AX32" i="1"/>
  <c r="AX32" i="22" s="1"/>
  <c r="AY32" i="1"/>
  <c r="AY32" i="22" s="1"/>
  <c r="AZ32" i="1"/>
  <c r="AZ32" i="22" s="1"/>
  <c r="BA32" i="1"/>
  <c r="BA32" i="22" s="1"/>
  <c r="BB32" i="1"/>
  <c r="BB32" i="22" s="1"/>
  <c r="BC32" i="1"/>
  <c r="BC32" i="22" s="1"/>
  <c r="BD32" i="1"/>
  <c r="BD32" i="22" s="1"/>
  <c r="BE32" i="1"/>
  <c r="BE32" i="22" s="1"/>
  <c r="BF32" i="1"/>
  <c r="BF32" i="22" s="1"/>
  <c r="BG32" i="1"/>
  <c r="BG32" i="22" s="1"/>
  <c r="BH32" i="1"/>
  <c r="BH32" i="22" s="1"/>
  <c r="BI32" i="1"/>
  <c r="BI32" i="22" s="1"/>
  <c r="BK32" i="1"/>
  <c r="BK32" i="22" s="1"/>
  <c r="BL32" i="1"/>
  <c r="BL32" i="22" s="1"/>
  <c r="BM32" i="1"/>
  <c r="BM32" i="22" s="1"/>
  <c r="BN32" i="1"/>
  <c r="BN32" i="22" s="1"/>
  <c r="BO32" i="1"/>
  <c r="BO32" i="22" s="1"/>
  <c r="BP32" i="1"/>
  <c r="BP32" i="22" s="1"/>
  <c r="BQ32" i="1"/>
  <c r="BQ32" i="22" s="1"/>
  <c r="BR32" i="1"/>
  <c r="BR32" i="22" s="1"/>
  <c r="BS32" i="1"/>
  <c r="BS32" i="22" s="1"/>
  <c r="BT32" i="1"/>
  <c r="BT32" i="22" s="1"/>
  <c r="BU32" i="1"/>
  <c r="BU32" i="22" s="1"/>
  <c r="BV32" i="1"/>
  <c r="BV32" i="22" s="1"/>
  <c r="BW32" i="1"/>
  <c r="BW32" i="22" s="1"/>
  <c r="BX32" i="1"/>
  <c r="BX32" i="22" s="1"/>
  <c r="BY32" i="1"/>
  <c r="BY32" i="22" s="1"/>
  <c r="BZ32" i="1"/>
  <c r="BZ32" i="22" s="1"/>
  <c r="CA32" i="1"/>
  <c r="CA32" i="22" s="1"/>
  <c r="CB32" i="1"/>
  <c r="CB32" i="22" s="1"/>
  <c r="CC32" i="1"/>
  <c r="CC32" i="22" s="1"/>
  <c r="CD32" i="1"/>
  <c r="CD32" i="22" s="1"/>
  <c r="CF32" i="1"/>
  <c r="CF32" i="22" s="1"/>
  <c r="CG32" i="1"/>
  <c r="CG32" i="22" s="1"/>
  <c r="CH32" i="1"/>
  <c r="CH32" i="22" s="1"/>
  <c r="CI32" i="1"/>
  <c r="CI32" i="22" s="1"/>
  <c r="CJ32" i="1"/>
  <c r="CJ32" i="22" s="1"/>
  <c r="CK32" i="1"/>
  <c r="CK32" i="22" s="1"/>
  <c r="CL32" i="1"/>
  <c r="CL32" i="22" s="1"/>
  <c r="CM32" i="1"/>
  <c r="CM32" i="22" s="1"/>
  <c r="CN32" i="1"/>
  <c r="CN32" i="22" s="1"/>
  <c r="CO32" i="1"/>
  <c r="CO32" i="22" s="1"/>
  <c r="CP32" i="1"/>
  <c r="CP32" i="22" s="1"/>
  <c r="CQ32" i="1"/>
  <c r="CQ32" i="22" s="1"/>
  <c r="CR32" i="1"/>
  <c r="CR32" i="22" s="1"/>
  <c r="CS32" i="1"/>
  <c r="CS32" i="22" s="1"/>
  <c r="CT32" i="1"/>
  <c r="CT32" i="22" s="1"/>
  <c r="CU32" i="1"/>
  <c r="CU32" i="22" s="1"/>
  <c r="CV32" i="1"/>
  <c r="CV32" i="22" s="1"/>
  <c r="CW32" i="1"/>
  <c r="CW32" i="22" s="1"/>
  <c r="CX32" i="1"/>
  <c r="CX32" i="22" s="1"/>
  <c r="CY32" i="1"/>
  <c r="CY32" i="22" s="1"/>
  <c r="AB33" i="1"/>
  <c r="AB33" i="22" s="1"/>
  <c r="AQ33" i="1"/>
  <c r="AQ33" i="22" s="1"/>
  <c r="AR33" i="1"/>
  <c r="AR33" i="22" s="1"/>
  <c r="AS33" i="1"/>
  <c r="AS33" i="22" s="1"/>
  <c r="AT33" i="1"/>
  <c r="AT33" i="22" s="1"/>
  <c r="AU33" i="1"/>
  <c r="AU33" i="22" s="1"/>
  <c r="AV33" i="1"/>
  <c r="AV33" i="22" s="1"/>
  <c r="AW33" i="1"/>
  <c r="AW33" i="22" s="1"/>
  <c r="AX33" i="1"/>
  <c r="AX33" i="22" s="1"/>
  <c r="AY33" i="1"/>
  <c r="AY33" i="22" s="1"/>
  <c r="AZ33" i="1"/>
  <c r="AZ33" i="22" s="1"/>
  <c r="BA33" i="1"/>
  <c r="BA33" i="22" s="1"/>
  <c r="BB33" i="1"/>
  <c r="BB33" i="22" s="1"/>
  <c r="BC33" i="1"/>
  <c r="BC33" i="22" s="1"/>
  <c r="BD33" i="1"/>
  <c r="BD33" i="22" s="1"/>
  <c r="BE33" i="1"/>
  <c r="BE33" i="22" s="1"/>
  <c r="BF33" i="1"/>
  <c r="BF33" i="22" s="1"/>
  <c r="BG33" i="1"/>
  <c r="BG33" i="22" s="1"/>
  <c r="BH33" i="1"/>
  <c r="BH33" i="22" s="1"/>
  <c r="BI33" i="1"/>
  <c r="BI33" i="22" s="1"/>
  <c r="BK33" i="1"/>
  <c r="BK33" i="22" s="1"/>
  <c r="BL33" i="1"/>
  <c r="BL33" i="22" s="1"/>
  <c r="BM33" i="1"/>
  <c r="BM33" i="22" s="1"/>
  <c r="BN33" i="1"/>
  <c r="BN33" i="22" s="1"/>
  <c r="BO33" i="1"/>
  <c r="BO33" i="22" s="1"/>
  <c r="BP33" i="1"/>
  <c r="BP33" i="22" s="1"/>
  <c r="BQ33" i="1"/>
  <c r="BQ33" i="22" s="1"/>
  <c r="BR33" i="1"/>
  <c r="BR33" i="22" s="1"/>
  <c r="BS33" i="1"/>
  <c r="BS33" i="22" s="1"/>
  <c r="BT33" i="1"/>
  <c r="BT33" i="22" s="1"/>
  <c r="BU33" i="1"/>
  <c r="BU33" i="22" s="1"/>
  <c r="BV33" i="1"/>
  <c r="BV33" i="22" s="1"/>
  <c r="BW33" i="1"/>
  <c r="BW33" i="22" s="1"/>
  <c r="BX33" i="1"/>
  <c r="BX33" i="22" s="1"/>
  <c r="BY33" i="1"/>
  <c r="BY33" i="22" s="1"/>
  <c r="BZ33" i="1"/>
  <c r="BZ33" i="22" s="1"/>
  <c r="CA33" i="1"/>
  <c r="CA33" i="22" s="1"/>
  <c r="CB33" i="1"/>
  <c r="CB33" i="22" s="1"/>
  <c r="CC33" i="1"/>
  <c r="CC33" i="22" s="1"/>
  <c r="CD33" i="1"/>
  <c r="CD33" i="22" s="1"/>
  <c r="CF33" i="1"/>
  <c r="CF33" i="22" s="1"/>
  <c r="CG33" i="1"/>
  <c r="CG33" i="22" s="1"/>
  <c r="CH33" i="1"/>
  <c r="CH33" i="22" s="1"/>
  <c r="CI33" i="1"/>
  <c r="CI33" i="22" s="1"/>
  <c r="CJ33" i="1"/>
  <c r="CJ33" i="22" s="1"/>
  <c r="CK33" i="1"/>
  <c r="CK33" i="22" s="1"/>
  <c r="CL33" i="1"/>
  <c r="CL33" i="22" s="1"/>
  <c r="CM33" i="1"/>
  <c r="CM33" i="22" s="1"/>
  <c r="CN33" i="1"/>
  <c r="CN33" i="22" s="1"/>
  <c r="CO33" i="1"/>
  <c r="CO33" i="22" s="1"/>
  <c r="CP33" i="1"/>
  <c r="CP33" i="22" s="1"/>
  <c r="CQ33" i="1"/>
  <c r="CQ33" i="22" s="1"/>
  <c r="CR33" i="1"/>
  <c r="CR33" i="22" s="1"/>
  <c r="CS33" i="1"/>
  <c r="CS33" i="22" s="1"/>
  <c r="CT33" i="1"/>
  <c r="CT33" i="22" s="1"/>
  <c r="CU33" i="1"/>
  <c r="CU33" i="22" s="1"/>
  <c r="CV33" i="1"/>
  <c r="CV33" i="22" s="1"/>
  <c r="CW33" i="1"/>
  <c r="CW33" i="22" s="1"/>
  <c r="CX33" i="1"/>
  <c r="CX33" i="22" s="1"/>
  <c r="CY33" i="1"/>
  <c r="CY33" i="22" s="1"/>
  <c r="AB34" i="1"/>
  <c r="AQ34" i="1"/>
  <c r="AR34" i="1"/>
  <c r="AS34" i="1"/>
  <c r="AT34" i="1"/>
  <c r="AS2" i="7" s="1"/>
  <c r="AU34" i="1"/>
  <c r="AV34" i="1"/>
  <c r="AW34" i="1"/>
  <c r="AX34" i="1"/>
  <c r="AW2" i="7" s="1"/>
  <c r="AY34" i="1"/>
  <c r="AZ34" i="1"/>
  <c r="BA34" i="1"/>
  <c r="BB34" i="1"/>
  <c r="BA2" i="7" s="1"/>
  <c r="BC34" i="1"/>
  <c r="BD34" i="1"/>
  <c r="BE34" i="1"/>
  <c r="BF34" i="1"/>
  <c r="BE2" i="7" s="1"/>
  <c r="BG34" i="1"/>
  <c r="BH34" i="1"/>
  <c r="BI34" i="1"/>
  <c r="BK34" i="1"/>
  <c r="BJ2" i="7" s="1"/>
  <c r="BL34" i="1"/>
  <c r="BM34" i="1"/>
  <c r="BN34" i="1"/>
  <c r="BO34" i="1"/>
  <c r="BN2" i="7" s="1"/>
  <c r="BP34" i="1"/>
  <c r="BQ34" i="1"/>
  <c r="BR34" i="1"/>
  <c r="BS34" i="1"/>
  <c r="BR2" i="7" s="1"/>
  <c r="BT34" i="1"/>
  <c r="BU34" i="1"/>
  <c r="BV34" i="1"/>
  <c r="BW34" i="1"/>
  <c r="BV2" i="7" s="1"/>
  <c r="BX34" i="1"/>
  <c r="BY34" i="1"/>
  <c r="BZ34" i="1"/>
  <c r="CA34" i="1"/>
  <c r="BZ2" i="7" s="1"/>
  <c r="CB34" i="1"/>
  <c r="CC34" i="1"/>
  <c r="CD34" i="1"/>
  <c r="CF34" i="1"/>
  <c r="CE2" i="7" s="1"/>
  <c r="CG34" i="1"/>
  <c r="CH34" i="1"/>
  <c r="CI34" i="1"/>
  <c r="CJ34" i="1"/>
  <c r="CI2" i="7" s="1"/>
  <c r="CK34" i="1"/>
  <c r="CL34" i="1"/>
  <c r="CM34" i="1"/>
  <c r="CN34" i="1"/>
  <c r="CM2" i="7" s="1"/>
  <c r="CO34" i="1"/>
  <c r="CP34" i="1"/>
  <c r="CQ34" i="1"/>
  <c r="CR34" i="1"/>
  <c r="CQ2" i="7" s="1"/>
  <c r="CS34" i="1"/>
  <c r="CT34" i="1"/>
  <c r="CU34" i="1"/>
  <c r="CV34" i="1"/>
  <c r="CU2" i="7" s="1"/>
  <c r="CW34" i="1"/>
  <c r="CX34" i="1"/>
  <c r="CY34" i="1"/>
  <c r="AB35" i="1"/>
  <c r="AA3" i="7" s="1"/>
  <c r="AQ35" i="1"/>
  <c r="AR35" i="1"/>
  <c r="AS35" i="1"/>
  <c r="AT35" i="1"/>
  <c r="AS3" i="7" s="1"/>
  <c r="AU35" i="1"/>
  <c r="AV35" i="1"/>
  <c r="AW35" i="1"/>
  <c r="AX35" i="1"/>
  <c r="AW3" i="7" s="1"/>
  <c r="AY35" i="1"/>
  <c r="AZ35" i="1"/>
  <c r="BA35" i="1"/>
  <c r="BB35" i="1"/>
  <c r="BA3" i="7" s="1"/>
  <c r="BC35" i="1"/>
  <c r="BD35" i="1"/>
  <c r="BE35" i="1"/>
  <c r="BF35" i="1"/>
  <c r="BE3" i="7" s="1"/>
  <c r="BG35" i="1"/>
  <c r="BH35" i="1"/>
  <c r="BI35" i="1"/>
  <c r="BK35" i="1"/>
  <c r="BJ3" i="7" s="1"/>
  <c r="BL35" i="1"/>
  <c r="BM35" i="1"/>
  <c r="BN35" i="1"/>
  <c r="BO35" i="1"/>
  <c r="BN3" i="7" s="1"/>
  <c r="BP35" i="1"/>
  <c r="BQ35" i="1"/>
  <c r="BR35" i="1"/>
  <c r="BS35" i="1"/>
  <c r="BR3" i="7" s="1"/>
  <c r="BT35" i="1"/>
  <c r="BU35" i="1"/>
  <c r="BV35" i="1"/>
  <c r="BW35" i="1"/>
  <c r="BV3" i="7" s="1"/>
  <c r="BX35" i="1"/>
  <c r="BY35" i="1"/>
  <c r="BZ35" i="1"/>
  <c r="CA35" i="1"/>
  <c r="BZ3" i="7" s="1"/>
  <c r="CB35" i="1"/>
  <c r="CC35" i="1"/>
  <c r="CD35" i="1"/>
  <c r="CF35" i="1"/>
  <c r="CE3" i="7" s="1"/>
  <c r="CG35" i="1"/>
  <c r="CH35" i="1"/>
  <c r="CI35" i="1"/>
  <c r="CJ35" i="1"/>
  <c r="CI3" i="7" s="1"/>
  <c r="CK35" i="1"/>
  <c r="CL35" i="1"/>
  <c r="CM35" i="1"/>
  <c r="CN35" i="1"/>
  <c r="CM3" i="7" s="1"/>
  <c r="CO35" i="1"/>
  <c r="CP35" i="1"/>
  <c r="CQ35" i="1"/>
  <c r="CR35" i="1"/>
  <c r="CQ3" i="7" s="1"/>
  <c r="CS35" i="1"/>
  <c r="CT35" i="1"/>
  <c r="CU35" i="1"/>
  <c r="CV35" i="1"/>
  <c r="CU3" i="7" s="1"/>
  <c r="CW35" i="1"/>
  <c r="CX35" i="1"/>
  <c r="CY35" i="1"/>
  <c r="AB36" i="1"/>
  <c r="AA4" i="7" s="1"/>
  <c r="AQ36" i="1"/>
  <c r="AR36" i="1"/>
  <c r="AS36" i="1"/>
  <c r="AT36" i="1"/>
  <c r="AU36" i="1"/>
  <c r="AV36" i="1"/>
  <c r="AW36" i="1"/>
  <c r="AX36" i="1"/>
  <c r="AW4" i="7" s="1"/>
  <c r="AY36" i="1"/>
  <c r="AZ36" i="1"/>
  <c r="BA36" i="1"/>
  <c r="BB36" i="1"/>
  <c r="BC36" i="1"/>
  <c r="BD36" i="1"/>
  <c r="BE36" i="1"/>
  <c r="BF36" i="1"/>
  <c r="BE4" i="7" s="1"/>
  <c r="BG36" i="1"/>
  <c r="BH36" i="1"/>
  <c r="BI36" i="1"/>
  <c r="BK36" i="1"/>
  <c r="BL36" i="1"/>
  <c r="BM36" i="1"/>
  <c r="BN36" i="1"/>
  <c r="BO36" i="1"/>
  <c r="BN4" i="7" s="1"/>
  <c r="BP36" i="1"/>
  <c r="BQ36" i="1"/>
  <c r="BR36" i="1"/>
  <c r="BS36" i="1"/>
  <c r="BT36" i="1"/>
  <c r="BU36" i="1"/>
  <c r="BV36" i="1"/>
  <c r="BW36" i="1"/>
  <c r="BV4" i="7" s="1"/>
  <c r="BX36" i="1"/>
  <c r="BY36" i="1"/>
  <c r="BZ36" i="1"/>
  <c r="CA36" i="1"/>
  <c r="CB36" i="1"/>
  <c r="CC36" i="1"/>
  <c r="CD36" i="1"/>
  <c r="CF36" i="1"/>
  <c r="CE4" i="7" s="1"/>
  <c r="CG36" i="1"/>
  <c r="CH36" i="1"/>
  <c r="CI36" i="1"/>
  <c r="CJ36" i="1"/>
  <c r="CK36" i="1"/>
  <c r="CL36" i="1"/>
  <c r="CM36" i="1"/>
  <c r="CN36" i="1"/>
  <c r="CM4" i="7" s="1"/>
  <c r="CO36" i="1"/>
  <c r="CP36" i="1"/>
  <c r="CQ36" i="1"/>
  <c r="CR36" i="1"/>
  <c r="CS36" i="1"/>
  <c r="CT36" i="1"/>
  <c r="CU36" i="1"/>
  <c r="CV36" i="1"/>
  <c r="CU4" i="7" s="1"/>
  <c r="CW36" i="1"/>
  <c r="CX36" i="1"/>
  <c r="CY36" i="1"/>
  <c r="AB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A5" i="7" s="1"/>
  <c r="BC37" i="1"/>
  <c r="BD37" i="1"/>
  <c r="BE37" i="1"/>
  <c r="BF37" i="1"/>
  <c r="BG37" i="1"/>
  <c r="BH37" i="1"/>
  <c r="BI37" i="1"/>
  <c r="BK37" i="1"/>
  <c r="BJ5" i="7" s="1"/>
  <c r="BL37" i="1"/>
  <c r="BM37" i="1"/>
  <c r="BN37" i="1"/>
  <c r="BO37" i="1"/>
  <c r="BP37" i="1"/>
  <c r="BQ37" i="1"/>
  <c r="BR37" i="1"/>
  <c r="BS37" i="1"/>
  <c r="BR5" i="7" s="1"/>
  <c r="BT37" i="1"/>
  <c r="BU37" i="1"/>
  <c r="BV37" i="1"/>
  <c r="BW37" i="1"/>
  <c r="BX37" i="1"/>
  <c r="BY37" i="1"/>
  <c r="BZ37" i="1"/>
  <c r="CA37" i="1"/>
  <c r="BZ5" i="7" s="1"/>
  <c r="CB37" i="1"/>
  <c r="CC37" i="1"/>
  <c r="CD37" i="1"/>
  <c r="CF37" i="1"/>
  <c r="CG37" i="1"/>
  <c r="CH37" i="1"/>
  <c r="CI37" i="1"/>
  <c r="CJ37" i="1"/>
  <c r="CI5" i="7" s="1"/>
  <c r="CK37" i="1"/>
  <c r="CL37" i="1"/>
  <c r="CM37" i="1"/>
  <c r="CN37" i="1"/>
  <c r="CO37" i="1"/>
  <c r="CP37" i="1"/>
  <c r="CQ37" i="1"/>
  <c r="CR37" i="1"/>
  <c r="CQ5" i="7" s="1"/>
  <c r="CS37" i="1"/>
  <c r="CT37" i="1"/>
  <c r="CU37" i="1"/>
  <c r="CV37" i="1"/>
  <c r="CW37" i="1"/>
  <c r="CX37" i="1"/>
  <c r="CY37" i="1"/>
  <c r="AB38" i="1"/>
  <c r="AA6" i="7" s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AB39" i="1"/>
  <c r="AQ39" i="1"/>
  <c r="AR39" i="1"/>
  <c r="AS39" i="1"/>
  <c r="AT39" i="1"/>
  <c r="AS7" i="7" s="1"/>
  <c r="AU39" i="1"/>
  <c r="AV39" i="1"/>
  <c r="AW39" i="1"/>
  <c r="AX39" i="1"/>
  <c r="AW7" i="7" s="1"/>
  <c r="AY39" i="1"/>
  <c r="AZ39" i="1"/>
  <c r="BA39" i="1"/>
  <c r="BB39" i="1"/>
  <c r="BA7" i="7" s="1"/>
  <c r="BC39" i="1"/>
  <c r="BD39" i="1"/>
  <c r="BE39" i="1"/>
  <c r="BF39" i="1"/>
  <c r="BE7" i="7" s="1"/>
  <c r="BG39" i="1"/>
  <c r="BH39" i="1"/>
  <c r="BI39" i="1"/>
  <c r="BK39" i="1"/>
  <c r="BJ7" i="7" s="1"/>
  <c r="BL39" i="1"/>
  <c r="BM39" i="1"/>
  <c r="BN39" i="1"/>
  <c r="BO39" i="1"/>
  <c r="BN7" i="7" s="1"/>
  <c r="BP39" i="1"/>
  <c r="BQ39" i="1"/>
  <c r="BR39" i="1"/>
  <c r="BS39" i="1"/>
  <c r="BR7" i="7" s="1"/>
  <c r="BT39" i="1"/>
  <c r="BU39" i="1"/>
  <c r="BV39" i="1"/>
  <c r="BW39" i="1"/>
  <c r="BV7" i="7" s="1"/>
  <c r="BX39" i="1"/>
  <c r="BY39" i="1"/>
  <c r="BZ39" i="1"/>
  <c r="CA39" i="1"/>
  <c r="BZ7" i="7" s="1"/>
  <c r="CB39" i="1"/>
  <c r="CC39" i="1"/>
  <c r="CD39" i="1"/>
  <c r="CF39" i="1"/>
  <c r="CE7" i="7" s="1"/>
  <c r="CG39" i="1"/>
  <c r="CH39" i="1"/>
  <c r="CI39" i="1"/>
  <c r="CJ39" i="1"/>
  <c r="CI7" i="7" s="1"/>
  <c r="CK39" i="1"/>
  <c r="CL39" i="1"/>
  <c r="CM39" i="1"/>
  <c r="CN39" i="1"/>
  <c r="CM7" i="7" s="1"/>
  <c r="CO39" i="1"/>
  <c r="CP39" i="1"/>
  <c r="CQ39" i="1"/>
  <c r="CR39" i="1"/>
  <c r="CQ7" i="7" s="1"/>
  <c r="CS39" i="1"/>
  <c r="CT39" i="1"/>
  <c r="CU39" i="1"/>
  <c r="CV39" i="1"/>
  <c r="CU7" i="7" s="1"/>
  <c r="CW39" i="1"/>
  <c r="CX39" i="1"/>
  <c r="CY39" i="1"/>
  <c r="AB40" i="1"/>
  <c r="AA8" i="7" s="1"/>
  <c r="AQ40" i="1"/>
  <c r="AR40" i="1"/>
  <c r="AS40" i="1"/>
  <c r="AT40" i="1"/>
  <c r="AS8" i="7" s="1"/>
  <c r="AU40" i="1"/>
  <c r="AV40" i="1"/>
  <c r="AW40" i="1"/>
  <c r="AX40" i="1"/>
  <c r="AW8" i="7" s="1"/>
  <c r="AY40" i="1"/>
  <c r="AZ40" i="1"/>
  <c r="BA40" i="1"/>
  <c r="BB40" i="1"/>
  <c r="BA8" i="7" s="1"/>
  <c r="BC40" i="1"/>
  <c r="BD40" i="1"/>
  <c r="BE40" i="1"/>
  <c r="BF40" i="1"/>
  <c r="BE8" i="7" s="1"/>
  <c r="BG40" i="1"/>
  <c r="BH40" i="1"/>
  <c r="BI40" i="1"/>
  <c r="BK40" i="1"/>
  <c r="BJ8" i="7" s="1"/>
  <c r="BL40" i="1"/>
  <c r="BM40" i="1"/>
  <c r="BN40" i="1"/>
  <c r="BO40" i="1"/>
  <c r="BN8" i="7" s="1"/>
  <c r="BP40" i="1"/>
  <c r="BQ40" i="1"/>
  <c r="BR40" i="1"/>
  <c r="BS40" i="1"/>
  <c r="BR8" i="7" s="1"/>
  <c r="BT40" i="1"/>
  <c r="BU40" i="1"/>
  <c r="BV40" i="1"/>
  <c r="BW40" i="1"/>
  <c r="BV8" i="7" s="1"/>
  <c r="BX40" i="1"/>
  <c r="BY40" i="1"/>
  <c r="BZ40" i="1"/>
  <c r="CA40" i="1"/>
  <c r="BZ8" i="7" s="1"/>
  <c r="CB40" i="1"/>
  <c r="CC40" i="1"/>
  <c r="CD40" i="1"/>
  <c r="CF40" i="1"/>
  <c r="CE8" i="7" s="1"/>
  <c r="CG40" i="1"/>
  <c r="CH40" i="1"/>
  <c r="CI40" i="1"/>
  <c r="CJ40" i="1"/>
  <c r="CI8" i="7" s="1"/>
  <c r="CK40" i="1"/>
  <c r="CL40" i="1"/>
  <c r="CM40" i="1"/>
  <c r="CN40" i="1"/>
  <c r="CM8" i="7" s="1"/>
  <c r="CO40" i="1"/>
  <c r="CP40" i="1"/>
  <c r="CQ40" i="1"/>
  <c r="CR40" i="1"/>
  <c r="CQ8" i="7" s="1"/>
  <c r="CS40" i="1"/>
  <c r="CT40" i="1"/>
  <c r="CU40" i="1"/>
  <c r="CV40" i="1"/>
  <c r="CU8" i="7" s="1"/>
  <c r="CW40" i="1"/>
  <c r="CX40" i="1"/>
  <c r="CY40" i="1"/>
  <c r="AB41" i="1"/>
  <c r="AA9" i="7" s="1"/>
  <c r="AQ41" i="1"/>
  <c r="AR41" i="1"/>
  <c r="AS41" i="1"/>
  <c r="AT41" i="1"/>
  <c r="AS9" i="7" s="1"/>
  <c r="AU41" i="1"/>
  <c r="AV41" i="1"/>
  <c r="AW41" i="1"/>
  <c r="AX41" i="1"/>
  <c r="AW9" i="7" s="1"/>
  <c r="AY41" i="1"/>
  <c r="AZ41" i="1"/>
  <c r="BA41" i="1"/>
  <c r="BB41" i="1"/>
  <c r="BA9" i="7" s="1"/>
  <c r="BC41" i="1"/>
  <c r="BD41" i="1"/>
  <c r="BE41" i="1"/>
  <c r="BF41" i="1"/>
  <c r="BE9" i="7" s="1"/>
  <c r="BG41" i="1"/>
  <c r="BH41" i="1"/>
  <c r="BI41" i="1"/>
  <c r="BK41" i="1"/>
  <c r="BJ9" i="7" s="1"/>
  <c r="BL41" i="1"/>
  <c r="BM41" i="1"/>
  <c r="BN41" i="1"/>
  <c r="BO41" i="1"/>
  <c r="BN9" i="7" s="1"/>
  <c r="BP41" i="1"/>
  <c r="BQ41" i="1"/>
  <c r="BR41" i="1"/>
  <c r="BS41" i="1"/>
  <c r="BR9" i="7" s="1"/>
  <c r="BT41" i="1"/>
  <c r="BU41" i="1"/>
  <c r="BV41" i="1"/>
  <c r="BW41" i="1"/>
  <c r="BV9" i="7" s="1"/>
  <c r="BX41" i="1"/>
  <c r="BY41" i="1"/>
  <c r="BZ41" i="1"/>
  <c r="CA41" i="1"/>
  <c r="BZ9" i="7" s="1"/>
  <c r="CB41" i="1"/>
  <c r="CC41" i="1"/>
  <c r="CD41" i="1"/>
  <c r="CF41" i="1"/>
  <c r="CE9" i="7" s="1"/>
  <c r="CG41" i="1"/>
  <c r="CH41" i="1"/>
  <c r="CI41" i="1"/>
  <c r="CJ41" i="1"/>
  <c r="CI9" i="7" s="1"/>
  <c r="CK41" i="1"/>
  <c r="CL41" i="1"/>
  <c r="CM41" i="1"/>
  <c r="CN41" i="1"/>
  <c r="CM9" i="7" s="1"/>
  <c r="CO41" i="1"/>
  <c r="CP41" i="1"/>
  <c r="CQ41" i="1"/>
  <c r="CR41" i="1"/>
  <c r="CQ9" i="7" s="1"/>
  <c r="CS41" i="1"/>
  <c r="CT41" i="1"/>
  <c r="CU41" i="1"/>
  <c r="CV41" i="1"/>
  <c r="CU9" i="7" s="1"/>
  <c r="CW41" i="1"/>
  <c r="CX41" i="1"/>
  <c r="CY41" i="1"/>
  <c r="AB42" i="1"/>
  <c r="AA10" i="7" s="1"/>
  <c r="AQ42" i="1"/>
  <c r="AR42" i="1"/>
  <c r="AS42" i="1"/>
  <c r="AT42" i="1"/>
  <c r="AS10" i="7" s="1"/>
  <c r="AU42" i="1"/>
  <c r="AV42" i="1"/>
  <c r="AW42" i="1"/>
  <c r="AX42" i="1"/>
  <c r="AW10" i="7" s="1"/>
  <c r="AY42" i="1"/>
  <c r="AZ42" i="1"/>
  <c r="BA42" i="1"/>
  <c r="BB42" i="1"/>
  <c r="BA10" i="7" s="1"/>
  <c r="BC42" i="1"/>
  <c r="BD42" i="1"/>
  <c r="BE42" i="1"/>
  <c r="BF42" i="1"/>
  <c r="BE10" i="7" s="1"/>
  <c r="BG42" i="1"/>
  <c r="BH42" i="1"/>
  <c r="BI42" i="1"/>
  <c r="BK42" i="1"/>
  <c r="BJ10" i="7" s="1"/>
  <c r="BL42" i="1"/>
  <c r="BM42" i="1"/>
  <c r="BN42" i="1"/>
  <c r="BO42" i="1"/>
  <c r="BN10" i="7" s="1"/>
  <c r="BP42" i="1"/>
  <c r="BQ42" i="1"/>
  <c r="BR42" i="1"/>
  <c r="BS42" i="1"/>
  <c r="BR10" i="7" s="1"/>
  <c r="BT42" i="1"/>
  <c r="BU42" i="1"/>
  <c r="BV42" i="1"/>
  <c r="BW42" i="1"/>
  <c r="BV10" i="7" s="1"/>
  <c r="BX42" i="1"/>
  <c r="BY42" i="1"/>
  <c r="BZ42" i="1"/>
  <c r="CA42" i="1"/>
  <c r="BZ10" i="7" s="1"/>
  <c r="CB42" i="1"/>
  <c r="CC42" i="1"/>
  <c r="CD42" i="1"/>
  <c r="CF42" i="1"/>
  <c r="CE10" i="7" s="1"/>
  <c r="CG42" i="1"/>
  <c r="CH42" i="1"/>
  <c r="CI42" i="1"/>
  <c r="CJ42" i="1"/>
  <c r="CI10" i="7" s="1"/>
  <c r="CK42" i="1"/>
  <c r="CL42" i="1"/>
  <c r="CM42" i="1"/>
  <c r="CN42" i="1"/>
  <c r="CM10" i="7" s="1"/>
  <c r="CO42" i="1"/>
  <c r="CP42" i="1"/>
  <c r="CQ42" i="1"/>
  <c r="CR42" i="1"/>
  <c r="CQ10" i="7" s="1"/>
  <c r="CS42" i="1"/>
  <c r="CT42" i="1"/>
  <c r="CU42" i="1"/>
  <c r="CV42" i="1"/>
  <c r="CU10" i="7" s="1"/>
  <c r="CW42" i="1"/>
  <c r="CX42" i="1"/>
  <c r="CY42" i="1"/>
  <c r="AB43" i="1"/>
  <c r="AA11" i="7" s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AB44" i="1"/>
  <c r="AQ44" i="1"/>
  <c r="AR44" i="1"/>
  <c r="AS44" i="1"/>
  <c r="AT44" i="1"/>
  <c r="AS12" i="7" s="1"/>
  <c r="AU44" i="1"/>
  <c r="AV44" i="1"/>
  <c r="AW44" i="1"/>
  <c r="AX44" i="1"/>
  <c r="AW12" i="7" s="1"/>
  <c r="AY44" i="1"/>
  <c r="AZ44" i="1"/>
  <c r="BA44" i="1"/>
  <c r="BB44" i="1"/>
  <c r="BA12" i="7" s="1"/>
  <c r="BC44" i="1"/>
  <c r="BD44" i="1"/>
  <c r="BE44" i="1"/>
  <c r="BF44" i="1"/>
  <c r="BE12" i="7" s="1"/>
  <c r="BG44" i="1"/>
  <c r="BH44" i="1"/>
  <c r="BI44" i="1"/>
  <c r="BK44" i="1"/>
  <c r="BJ12" i="7" s="1"/>
  <c r="BL44" i="1"/>
  <c r="BM44" i="1"/>
  <c r="BN44" i="1"/>
  <c r="BO44" i="1"/>
  <c r="BN12" i="7" s="1"/>
  <c r="BP44" i="1"/>
  <c r="BQ44" i="1"/>
  <c r="BR44" i="1"/>
  <c r="BS44" i="1"/>
  <c r="BR12" i="7" s="1"/>
  <c r="BT44" i="1"/>
  <c r="BU44" i="1"/>
  <c r="BV44" i="1"/>
  <c r="BW44" i="1"/>
  <c r="BV12" i="7" s="1"/>
  <c r="BX44" i="1"/>
  <c r="BY44" i="1"/>
  <c r="BZ44" i="1"/>
  <c r="CA44" i="1"/>
  <c r="BZ12" i="7" s="1"/>
  <c r="CB44" i="1"/>
  <c r="CC44" i="1"/>
  <c r="CD44" i="1"/>
  <c r="CF44" i="1"/>
  <c r="CE12" i="7" s="1"/>
  <c r="CG44" i="1"/>
  <c r="CH44" i="1"/>
  <c r="CI44" i="1"/>
  <c r="CJ44" i="1"/>
  <c r="CI12" i="7" s="1"/>
  <c r="CK44" i="1"/>
  <c r="CL44" i="1"/>
  <c r="CM44" i="1"/>
  <c r="CN44" i="1"/>
  <c r="CM12" i="7" s="1"/>
  <c r="CO44" i="1"/>
  <c r="CP44" i="1"/>
  <c r="CQ44" i="1"/>
  <c r="CR44" i="1"/>
  <c r="CQ12" i="7" s="1"/>
  <c r="CS44" i="1"/>
  <c r="CT44" i="1"/>
  <c r="CU44" i="1"/>
  <c r="CV44" i="1"/>
  <c r="CU12" i="7" s="1"/>
  <c r="CW44" i="1"/>
  <c r="CX44" i="1"/>
  <c r="CY44" i="1"/>
  <c r="AB45" i="1"/>
  <c r="AA13" i="7" s="1"/>
  <c r="AQ45" i="1"/>
  <c r="AR45" i="1"/>
  <c r="AS45" i="1"/>
  <c r="AT45" i="1"/>
  <c r="AS13" i="7" s="1"/>
  <c r="AU45" i="1"/>
  <c r="AV45" i="1"/>
  <c r="AW45" i="1"/>
  <c r="AX45" i="1"/>
  <c r="AW13" i="7" s="1"/>
  <c r="AY45" i="1"/>
  <c r="AZ45" i="1"/>
  <c r="BA45" i="1"/>
  <c r="BB45" i="1"/>
  <c r="BA13" i="7" s="1"/>
  <c r="BC45" i="1"/>
  <c r="BD45" i="1"/>
  <c r="BE45" i="1"/>
  <c r="BF45" i="1"/>
  <c r="BE13" i="7" s="1"/>
  <c r="BG45" i="1"/>
  <c r="BH45" i="1"/>
  <c r="BI45" i="1"/>
  <c r="BK45" i="1"/>
  <c r="BJ13" i="7" s="1"/>
  <c r="BL45" i="1"/>
  <c r="BM45" i="1"/>
  <c r="BN45" i="1"/>
  <c r="BO45" i="1"/>
  <c r="BN13" i="7" s="1"/>
  <c r="BP45" i="1"/>
  <c r="BQ45" i="1"/>
  <c r="BR45" i="1"/>
  <c r="BS45" i="1"/>
  <c r="BR13" i="7" s="1"/>
  <c r="BT45" i="1"/>
  <c r="BU45" i="1"/>
  <c r="BV45" i="1"/>
  <c r="BW45" i="1"/>
  <c r="BV13" i="7" s="1"/>
  <c r="BX45" i="1"/>
  <c r="BY45" i="1"/>
  <c r="BZ45" i="1"/>
  <c r="CA45" i="1"/>
  <c r="BZ13" i="7" s="1"/>
  <c r="CB45" i="1"/>
  <c r="CC45" i="1"/>
  <c r="CD45" i="1"/>
  <c r="CF45" i="1"/>
  <c r="CE13" i="7" s="1"/>
  <c r="CG45" i="1"/>
  <c r="CH45" i="1"/>
  <c r="CI45" i="1"/>
  <c r="CJ45" i="1"/>
  <c r="CI13" i="7" s="1"/>
  <c r="CK45" i="1"/>
  <c r="CL45" i="1"/>
  <c r="CM45" i="1"/>
  <c r="CN45" i="1"/>
  <c r="CM13" i="7" s="1"/>
  <c r="CO45" i="1"/>
  <c r="CP45" i="1"/>
  <c r="CQ45" i="1"/>
  <c r="CR45" i="1"/>
  <c r="CQ13" i="7" s="1"/>
  <c r="CS45" i="1"/>
  <c r="CT45" i="1"/>
  <c r="CU45" i="1"/>
  <c r="CV45" i="1"/>
  <c r="CU13" i="7" s="1"/>
  <c r="CW45" i="1"/>
  <c r="CX45" i="1"/>
  <c r="CY45" i="1"/>
  <c r="AB46" i="1"/>
  <c r="AA14" i="7" s="1"/>
  <c r="AQ46" i="1"/>
  <c r="AR46" i="1"/>
  <c r="AS46" i="1"/>
  <c r="AT46" i="1"/>
  <c r="AS14" i="7" s="1"/>
  <c r="AU46" i="1"/>
  <c r="AV46" i="1"/>
  <c r="AW46" i="1"/>
  <c r="AX46" i="1"/>
  <c r="AW14" i="7" s="1"/>
  <c r="AY46" i="1"/>
  <c r="AZ46" i="1"/>
  <c r="BA46" i="1"/>
  <c r="BB46" i="1"/>
  <c r="BA14" i="7" s="1"/>
  <c r="BC46" i="1"/>
  <c r="BD46" i="1"/>
  <c r="BE46" i="1"/>
  <c r="BF46" i="1"/>
  <c r="BE14" i="7" s="1"/>
  <c r="BG46" i="1"/>
  <c r="BH46" i="1"/>
  <c r="BI46" i="1"/>
  <c r="BK46" i="1"/>
  <c r="BJ14" i="7" s="1"/>
  <c r="BL46" i="1"/>
  <c r="BM46" i="1"/>
  <c r="BN46" i="1"/>
  <c r="BO46" i="1"/>
  <c r="BN14" i="7" s="1"/>
  <c r="BP46" i="1"/>
  <c r="BQ46" i="1"/>
  <c r="BR46" i="1"/>
  <c r="BS46" i="1"/>
  <c r="BR14" i="7" s="1"/>
  <c r="BT46" i="1"/>
  <c r="BU46" i="1"/>
  <c r="BV46" i="1"/>
  <c r="BW46" i="1"/>
  <c r="BV14" i="7" s="1"/>
  <c r="BX46" i="1"/>
  <c r="BY46" i="1"/>
  <c r="BZ46" i="1"/>
  <c r="CA46" i="1"/>
  <c r="BZ14" i="7" s="1"/>
  <c r="CB46" i="1"/>
  <c r="CC46" i="1"/>
  <c r="CD46" i="1"/>
  <c r="CF46" i="1"/>
  <c r="CE14" i="7" s="1"/>
  <c r="CG46" i="1"/>
  <c r="CH46" i="1"/>
  <c r="CI46" i="1"/>
  <c r="CJ46" i="1"/>
  <c r="CI14" i="7" s="1"/>
  <c r="CK46" i="1"/>
  <c r="CL46" i="1"/>
  <c r="CM46" i="1"/>
  <c r="CN46" i="1"/>
  <c r="CM14" i="7" s="1"/>
  <c r="CO46" i="1"/>
  <c r="CP46" i="1"/>
  <c r="CQ46" i="1"/>
  <c r="CR46" i="1"/>
  <c r="CQ14" i="7" s="1"/>
  <c r="CS46" i="1"/>
  <c r="CT46" i="1"/>
  <c r="CU46" i="1"/>
  <c r="CV46" i="1"/>
  <c r="CU14" i="7" s="1"/>
  <c r="CW46" i="1"/>
  <c r="CX46" i="1"/>
  <c r="CY46" i="1"/>
  <c r="AB47" i="1"/>
  <c r="AA15" i="7" s="1"/>
  <c r="AQ47" i="1"/>
  <c r="AR47" i="1"/>
  <c r="AS47" i="1"/>
  <c r="AT47" i="1"/>
  <c r="AS15" i="7" s="1"/>
  <c r="AU47" i="1"/>
  <c r="AV47" i="1"/>
  <c r="AW47" i="1"/>
  <c r="AX47" i="1"/>
  <c r="AY47" i="1"/>
  <c r="AZ47" i="1"/>
  <c r="BA47" i="1"/>
  <c r="BB47" i="1"/>
  <c r="BA15" i="7" s="1"/>
  <c r="BC47" i="1"/>
  <c r="BD47" i="1"/>
  <c r="BE47" i="1"/>
  <c r="BF47" i="1"/>
  <c r="BG47" i="1"/>
  <c r="BH47" i="1"/>
  <c r="BI47" i="1"/>
  <c r="BK47" i="1"/>
  <c r="BJ15" i="7" s="1"/>
  <c r="BL47" i="1"/>
  <c r="BM47" i="1"/>
  <c r="BN47" i="1"/>
  <c r="BO47" i="1"/>
  <c r="BP47" i="1"/>
  <c r="BQ47" i="1"/>
  <c r="BR47" i="1"/>
  <c r="BS47" i="1"/>
  <c r="BR15" i="7" s="1"/>
  <c r="BT47" i="1"/>
  <c r="BU47" i="1"/>
  <c r="BV47" i="1"/>
  <c r="BW47" i="1"/>
  <c r="BX47" i="1"/>
  <c r="BY47" i="1"/>
  <c r="BZ47" i="1"/>
  <c r="CA47" i="1"/>
  <c r="BZ15" i="7" s="1"/>
  <c r="CB47" i="1"/>
  <c r="CC47" i="1"/>
  <c r="CD47" i="1"/>
  <c r="CF47" i="1"/>
  <c r="CG47" i="1"/>
  <c r="CH47" i="1"/>
  <c r="CI47" i="1"/>
  <c r="CJ47" i="1"/>
  <c r="CI15" i="7" s="1"/>
  <c r="CK47" i="1"/>
  <c r="CL47" i="1"/>
  <c r="CM47" i="1"/>
  <c r="CN47" i="1"/>
  <c r="CO47" i="1"/>
  <c r="CP47" i="1"/>
  <c r="CQ47" i="1"/>
  <c r="CR47" i="1"/>
  <c r="CQ15" i="7" s="1"/>
  <c r="CS47" i="1"/>
  <c r="CT47" i="1"/>
  <c r="CU47" i="1"/>
  <c r="CV47" i="1"/>
  <c r="CW47" i="1"/>
  <c r="CX47" i="1"/>
  <c r="CY47" i="1"/>
  <c r="AB48" i="1"/>
  <c r="AA16" i="7" s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AB49" i="1"/>
  <c r="AQ49" i="1"/>
  <c r="AR49" i="1"/>
  <c r="AS49" i="1"/>
  <c r="AT49" i="1"/>
  <c r="AS17" i="7" s="1"/>
  <c r="AU49" i="1"/>
  <c r="AV49" i="1"/>
  <c r="AW49" i="1"/>
  <c r="AX49" i="1"/>
  <c r="AW17" i="7" s="1"/>
  <c r="AY49" i="1"/>
  <c r="AZ49" i="1"/>
  <c r="BA49" i="1"/>
  <c r="BB49" i="1"/>
  <c r="BA17" i="7" s="1"/>
  <c r="BC49" i="1"/>
  <c r="BD49" i="1"/>
  <c r="BE49" i="1"/>
  <c r="BF49" i="1"/>
  <c r="BG49" i="1"/>
  <c r="BH49" i="1"/>
  <c r="BI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AB50" i="1"/>
  <c r="AQ50" i="1"/>
  <c r="AR50" i="1"/>
  <c r="AS50" i="1"/>
  <c r="AT50" i="1"/>
  <c r="AS18" i="7" s="1"/>
  <c r="AU50" i="1"/>
  <c r="AV50" i="1"/>
  <c r="AW50" i="1"/>
  <c r="AX50" i="1"/>
  <c r="AW18" i="7" s="1"/>
  <c r="AY50" i="1"/>
  <c r="AZ50" i="1"/>
  <c r="BA50" i="1"/>
  <c r="BB50" i="1"/>
  <c r="BA18" i="7" s="1"/>
  <c r="BC50" i="1"/>
  <c r="BD50" i="1"/>
  <c r="BE50" i="1"/>
  <c r="BF50" i="1"/>
  <c r="BE18" i="7" s="1"/>
  <c r="BG50" i="1"/>
  <c r="BH50" i="1"/>
  <c r="BI50" i="1"/>
  <c r="BK50" i="1"/>
  <c r="BJ18" i="7" s="1"/>
  <c r="BL50" i="1"/>
  <c r="BM50" i="1"/>
  <c r="BN50" i="1"/>
  <c r="BO50" i="1"/>
  <c r="BN18" i="7" s="1"/>
  <c r="BP50" i="1"/>
  <c r="BQ50" i="1"/>
  <c r="BR50" i="1"/>
  <c r="BS50" i="1"/>
  <c r="BR18" i="7" s="1"/>
  <c r="BT50" i="1"/>
  <c r="BU50" i="1"/>
  <c r="BV50" i="1"/>
  <c r="BW50" i="1"/>
  <c r="BV18" i="7" s="1"/>
  <c r="BX50" i="1"/>
  <c r="BY50" i="1"/>
  <c r="BZ50" i="1"/>
  <c r="CA50" i="1"/>
  <c r="BZ18" i="7" s="1"/>
  <c r="CB50" i="1"/>
  <c r="CC50" i="1"/>
  <c r="CD50" i="1"/>
  <c r="CF50" i="1"/>
  <c r="CE18" i="7" s="1"/>
  <c r="CG50" i="1"/>
  <c r="CH50" i="1"/>
  <c r="CI50" i="1"/>
  <c r="CJ50" i="1"/>
  <c r="CI18" i="7" s="1"/>
  <c r="CK50" i="1"/>
  <c r="CL50" i="1"/>
  <c r="CM50" i="1"/>
  <c r="CN50" i="1"/>
  <c r="CM18" i="7" s="1"/>
  <c r="CO50" i="1"/>
  <c r="CP50" i="1"/>
  <c r="CQ50" i="1"/>
  <c r="CR50" i="1"/>
  <c r="CQ18" i="7" s="1"/>
  <c r="CS50" i="1"/>
  <c r="CT50" i="1"/>
  <c r="CU50" i="1"/>
  <c r="CV50" i="1"/>
  <c r="CU18" i="7" s="1"/>
  <c r="CW50" i="1"/>
  <c r="CX50" i="1"/>
  <c r="CY50" i="1"/>
  <c r="AB51" i="1"/>
  <c r="AA19" i="7" s="1"/>
  <c r="AQ51" i="1"/>
  <c r="AR51" i="1"/>
  <c r="AS51" i="1"/>
  <c r="AT51" i="1"/>
  <c r="AS19" i="7" s="1"/>
  <c r="AU51" i="1"/>
  <c r="AV51" i="1"/>
  <c r="AW51" i="1"/>
  <c r="AX51" i="1"/>
  <c r="AW19" i="7" s="1"/>
  <c r="AY51" i="1"/>
  <c r="AZ51" i="1"/>
  <c r="BA51" i="1"/>
  <c r="BB51" i="1"/>
  <c r="BA19" i="7" s="1"/>
  <c r="BC51" i="1"/>
  <c r="BD51" i="1"/>
  <c r="BE51" i="1"/>
  <c r="BF51" i="1"/>
  <c r="BE19" i="7" s="1"/>
  <c r="BG51" i="1"/>
  <c r="BH51" i="1"/>
  <c r="BI51" i="1"/>
  <c r="BK51" i="1"/>
  <c r="BJ19" i="7" s="1"/>
  <c r="BL51" i="1"/>
  <c r="BM51" i="1"/>
  <c r="BN51" i="1"/>
  <c r="BO51" i="1"/>
  <c r="BN19" i="7" s="1"/>
  <c r="BP51" i="1"/>
  <c r="BQ51" i="1"/>
  <c r="BR51" i="1"/>
  <c r="BS51" i="1"/>
  <c r="BR19" i="7" s="1"/>
  <c r="BT51" i="1"/>
  <c r="BU51" i="1"/>
  <c r="BV51" i="1"/>
  <c r="BW51" i="1"/>
  <c r="BV19" i="7" s="1"/>
  <c r="BX51" i="1"/>
  <c r="BY51" i="1"/>
  <c r="BZ51" i="1"/>
  <c r="CA51" i="1"/>
  <c r="BZ19" i="7" s="1"/>
  <c r="CB51" i="1"/>
  <c r="CC51" i="1"/>
  <c r="CD51" i="1"/>
  <c r="CF51" i="1"/>
  <c r="CE19" i="7" s="1"/>
  <c r="CG51" i="1"/>
  <c r="CH51" i="1"/>
  <c r="CI51" i="1"/>
  <c r="CJ51" i="1"/>
  <c r="CI19" i="7" s="1"/>
  <c r="CK51" i="1"/>
  <c r="CL51" i="1"/>
  <c r="CM51" i="1"/>
  <c r="CN51" i="1"/>
  <c r="CM19" i="7" s="1"/>
  <c r="CO51" i="1"/>
  <c r="CP51" i="1"/>
  <c r="CQ51" i="1"/>
  <c r="CR51" i="1"/>
  <c r="CQ19" i="7" s="1"/>
  <c r="CS51" i="1"/>
  <c r="CT51" i="1"/>
  <c r="CU51" i="1"/>
  <c r="CV51" i="1"/>
  <c r="CU19" i="7" s="1"/>
  <c r="CW51" i="1"/>
  <c r="CX51" i="1"/>
  <c r="CY51" i="1"/>
  <c r="AB52" i="1"/>
  <c r="AA20" i="7" s="1"/>
  <c r="AQ52" i="1"/>
  <c r="AR52" i="1"/>
  <c r="AS52" i="1"/>
  <c r="AT52" i="1"/>
  <c r="AS20" i="7" s="1"/>
  <c r="AU52" i="1"/>
  <c r="AV52" i="1"/>
  <c r="AW52" i="1"/>
  <c r="AX52" i="1"/>
  <c r="AW20" i="7" s="1"/>
  <c r="AY52" i="1"/>
  <c r="AZ52" i="1"/>
  <c r="BA52" i="1"/>
  <c r="BB52" i="1"/>
  <c r="BA20" i="7" s="1"/>
  <c r="BC52" i="1"/>
  <c r="BD52" i="1"/>
  <c r="BE52" i="1"/>
  <c r="BF52" i="1"/>
  <c r="BE20" i="7" s="1"/>
  <c r="BG52" i="1"/>
  <c r="BH52" i="1"/>
  <c r="BI52" i="1"/>
  <c r="BK52" i="1"/>
  <c r="BJ20" i="7" s="1"/>
  <c r="BL52" i="1"/>
  <c r="BM52" i="1"/>
  <c r="BN52" i="1"/>
  <c r="BO52" i="1"/>
  <c r="BN20" i="7" s="1"/>
  <c r="BP52" i="1"/>
  <c r="BQ52" i="1"/>
  <c r="BR52" i="1"/>
  <c r="BS52" i="1"/>
  <c r="BR20" i="7" s="1"/>
  <c r="BT52" i="1"/>
  <c r="BU52" i="1"/>
  <c r="BV52" i="1"/>
  <c r="BW52" i="1"/>
  <c r="BV20" i="7" s="1"/>
  <c r="BX52" i="1"/>
  <c r="BY52" i="1"/>
  <c r="BZ52" i="1"/>
  <c r="CA52" i="1"/>
  <c r="BZ20" i="7" s="1"/>
  <c r="CB52" i="1"/>
  <c r="CC52" i="1"/>
  <c r="CD52" i="1"/>
  <c r="CF52" i="1"/>
  <c r="CE20" i="7" s="1"/>
  <c r="CG52" i="1"/>
  <c r="CH52" i="1"/>
  <c r="CI52" i="1"/>
  <c r="CJ52" i="1"/>
  <c r="CI20" i="7" s="1"/>
  <c r="CK52" i="1"/>
  <c r="CL52" i="1"/>
  <c r="CM52" i="1"/>
  <c r="CN52" i="1"/>
  <c r="CM20" i="7" s="1"/>
  <c r="CO52" i="1"/>
  <c r="CP52" i="1"/>
  <c r="CQ52" i="1"/>
  <c r="CR52" i="1"/>
  <c r="CQ20" i="7" s="1"/>
  <c r="CS52" i="1"/>
  <c r="CT52" i="1"/>
  <c r="CU52" i="1"/>
  <c r="CV52" i="1"/>
  <c r="CU20" i="7" s="1"/>
  <c r="CW52" i="1"/>
  <c r="CX52" i="1"/>
  <c r="CY52" i="1"/>
  <c r="AB53" i="1"/>
  <c r="AA21" i="7" s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AB54" i="1"/>
  <c r="AQ54" i="1"/>
  <c r="AR54" i="1"/>
  <c r="AS54" i="1"/>
  <c r="AT54" i="1"/>
  <c r="AS22" i="7" s="1"/>
  <c r="AU54" i="1"/>
  <c r="AV54" i="1"/>
  <c r="AW54" i="1"/>
  <c r="AX54" i="1"/>
  <c r="AW22" i="7" s="1"/>
  <c r="AY54" i="1"/>
  <c r="AZ54" i="1"/>
  <c r="BA54" i="1"/>
  <c r="BB54" i="1"/>
  <c r="BA22" i="7" s="1"/>
  <c r="BC54" i="1"/>
  <c r="BD54" i="1"/>
  <c r="BE54" i="1"/>
  <c r="BF54" i="1"/>
  <c r="BE22" i="7" s="1"/>
  <c r="BG54" i="1"/>
  <c r="BH54" i="1"/>
  <c r="BI54" i="1"/>
  <c r="BK54" i="1"/>
  <c r="BJ22" i="7" s="1"/>
  <c r="BL54" i="1"/>
  <c r="BM54" i="1"/>
  <c r="BN54" i="1"/>
  <c r="BO54" i="1"/>
  <c r="BN22" i="7" s="1"/>
  <c r="BP54" i="1"/>
  <c r="BQ54" i="1"/>
  <c r="BR54" i="1"/>
  <c r="BS54" i="1"/>
  <c r="BR22" i="7" s="1"/>
  <c r="BT54" i="1"/>
  <c r="BU54" i="1"/>
  <c r="BV54" i="1"/>
  <c r="BW54" i="1"/>
  <c r="BV22" i="7" s="1"/>
  <c r="BX54" i="1"/>
  <c r="BY54" i="1"/>
  <c r="BZ54" i="1"/>
  <c r="CA54" i="1"/>
  <c r="BZ22" i="7" s="1"/>
  <c r="CB54" i="1"/>
  <c r="CC54" i="1"/>
  <c r="CD54" i="1"/>
  <c r="CF54" i="1"/>
  <c r="CE22" i="7" s="1"/>
  <c r="CG54" i="1"/>
  <c r="CH54" i="1"/>
  <c r="CI54" i="1"/>
  <c r="CJ54" i="1"/>
  <c r="CI22" i="7" s="1"/>
  <c r="CK54" i="1"/>
  <c r="CL54" i="1"/>
  <c r="CM54" i="1"/>
  <c r="CN54" i="1"/>
  <c r="CM22" i="7" s="1"/>
  <c r="CO54" i="1"/>
  <c r="CP54" i="1"/>
  <c r="CQ54" i="1"/>
  <c r="CR54" i="1"/>
  <c r="CQ22" i="7" s="1"/>
  <c r="CS54" i="1"/>
  <c r="CT54" i="1"/>
  <c r="CU54" i="1"/>
  <c r="CV54" i="1"/>
  <c r="CU22" i="7" s="1"/>
  <c r="CW54" i="1"/>
  <c r="CX54" i="1"/>
  <c r="CY54" i="1"/>
  <c r="AB55" i="1"/>
  <c r="AA23" i="7" s="1"/>
  <c r="AQ55" i="1"/>
  <c r="AR55" i="1"/>
  <c r="AS55" i="1"/>
  <c r="AT55" i="1"/>
  <c r="AS23" i="7" s="1"/>
  <c r="AU55" i="1"/>
  <c r="AV55" i="1"/>
  <c r="AW55" i="1"/>
  <c r="AX55" i="1"/>
  <c r="AW23" i="7" s="1"/>
  <c r="AY55" i="1"/>
  <c r="AZ55" i="1"/>
  <c r="BA55" i="1"/>
  <c r="BB55" i="1"/>
  <c r="BA23" i="7" s="1"/>
  <c r="BC55" i="1"/>
  <c r="BD55" i="1"/>
  <c r="BE55" i="1"/>
  <c r="BF55" i="1"/>
  <c r="BE23" i="7" s="1"/>
  <c r="BG55" i="1"/>
  <c r="BH55" i="1"/>
  <c r="BI55" i="1"/>
  <c r="BK55" i="1"/>
  <c r="BJ23" i="7" s="1"/>
  <c r="BL55" i="1"/>
  <c r="BM55" i="1"/>
  <c r="BN55" i="1"/>
  <c r="BO55" i="1"/>
  <c r="BN23" i="7" s="1"/>
  <c r="BP55" i="1"/>
  <c r="BQ55" i="1"/>
  <c r="BR55" i="1"/>
  <c r="BS55" i="1"/>
  <c r="BR23" i="7" s="1"/>
  <c r="BT55" i="1"/>
  <c r="BU55" i="1"/>
  <c r="BV55" i="1"/>
  <c r="BW55" i="1"/>
  <c r="BV23" i="7" s="1"/>
  <c r="BX55" i="1"/>
  <c r="BY55" i="1"/>
  <c r="BZ55" i="1"/>
  <c r="CA55" i="1"/>
  <c r="BZ23" i="7" s="1"/>
  <c r="CB55" i="1"/>
  <c r="CC55" i="1"/>
  <c r="CD55" i="1"/>
  <c r="CF55" i="1"/>
  <c r="CE23" i="7" s="1"/>
  <c r="CG55" i="1"/>
  <c r="CH55" i="1"/>
  <c r="CI55" i="1"/>
  <c r="CJ55" i="1"/>
  <c r="CI23" i="7" s="1"/>
  <c r="CK55" i="1"/>
  <c r="CL55" i="1"/>
  <c r="CM55" i="1"/>
  <c r="CN55" i="1"/>
  <c r="CM23" i="7" s="1"/>
  <c r="CO55" i="1"/>
  <c r="CP55" i="1"/>
  <c r="CQ55" i="1"/>
  <c r="CR55" i="1"/>
  <c r="CQ23" i="7" s="1"/>
  <c r="CS55" i="1"/>
  <c r="CT55" i="1"/>
  <c r="CU55" i="1"/>
  <c r="CV55" i="1"/>
  <c r="CU23" i="7" s="1"/>
  <c r="CW55" i="1"/>
  <c r="CX55" i="1"/>
  <c r="CY55" i="1"/>
  <c r="AB56" i="1"/>
  <c r="AA24" i="7" s="1"/>
  <c r="AQ56" i="1"/>
  <c r="AR56" i="1"/>
  <c r="AS56" i="1"/>
  <c r="AT56" i="1"/>
  <c r="AU56" i="1"/>
  <c r="AV56" i="1"/>
  <c r="AW56" i="1"/>
  <c r="AX56" i="1"/>
  <c r="AW24" i="7" s="1"/>
  <c r="AY56" i="1"/>
  <c r="AZ56" i="1"/>
  <c r="BA56" i="1"/>
  <c r="BB56" i="1"/>
  <c r="BC56" i="1"/>
  <c r="BD56" i="1"/>
  <c r="BE56" i="1"/>
  <c r="BF56" i="1"/>
  <c r="BE24" i="7" s="1"/>
  <c r="BG56" i="1"/>
  <c r="BH56" i="1"/>
  <c r="BI56" i="1"/>
  <c r="BK56" i="1"/>
  <c r="BL56" i="1"/>
  <c r="BM56" i="1"/>
  <c r="BN56" i="1"/>
  <c r="BO56" i="1"/>
  <c r="BN24" i="7" s="1"/>
  <c r="BP56" i="1"/>
  <c r="BQ56" i="1"/>
  <c r="BR56" i="1"/>
  <c r="BS56" i="1"/>
  <c r="BT56" i="1"/>
  <c r="BU56" i="1"/>
  <c r="BV56" i="1"/>
  <c r="BW56" i="1"/>
  <c r="BV24" i="7" s="1"/>
  <c r="BX56" i="1"/>
  <c r="BY56" i="1"/>
  <c r="BZ56" i="1"/>
  <c r="CA56" i="1"/>
  <c r="CB56" i="1"/>
  <c r="CC56" i="1"/>
  <c r="CD56" i="1"/>
  <c r="CF56" i="1"/>
  <c r="CE24" i="7" s="1"/>
  <c r="CG56" i="1"/>
  <c r="CH56" i="1"/>
  <c r="CI56" i="1"/>
  <c r="CJ56" i="1"/>
  <c r="CK56" i="1"/>
  <c r="CL56" i="1"/>
  <c r="CM56" i="1"/>
  <c r="CN56" i="1"/>
  <c r="CM24" i="7" s="1"/>
  <c r="CO56" i="1"/>
  <c r="CP56" i="1"/>
  <c r="CQ56" i="1"/>
  <c r="CR56" i="1"/>
  <c r="CS56" i="1"/>
  <c r="CT56" i="1"/>
  <c r="CU56" i="1"/>
  <c r="CV56" i="1"/>
  <c r="CU24" i="7" s="1"/>
  <c r="CW56" i="1"/>
  <c r="CX56" i="1"/>
  <c r="CY56" i="1"/>
  <c r="AB57" i="1"/>
  <c r="AA2" i="8" s="1"/>
  <c r="AO2" i="8"/>
  <c r="AQ57" i="1"/>
  <c r="AP2" i="8" s="1"/>
  <c r="AR57" i="1"/>
  <c r="AQ2" i="8" s="1"/>
  <c r="AS57" i="1"/>
  <c r="AR2" i="8" s="1"/>
  <c r="AT57" i="1"/>
  <c r="AS2" i="8" s="1"/>
  <c r="AU57" i="1"/>
  <c r="AT2" i="8" s="1"/>
  <c r="AV57" i="1"/>
  <c r="AU2" i="8" s="1"/>
  <c r="AW57" i="1"/>
  <c r="AV2" i="8" s="1"/>
  <c r="AX57" i="1"/>
  <c r="AW2" i="8" s="1"/>
  <c r="AY57" i="1"/>
  <c r="AX2" i="8" s="1"/>
  <c r="AZ57" i="1"/>
  <c r="AY2" i="8" s="1"/>
  <c r="BA57" i="1"/>
  <c r="AZ2" i="8" s="1"/>
  <c r="BB57" i="1"/>
  <c r="BA2" i="8" s="1"/>
  <c r="BC57" i="1"/>
  <c r="BB2" i="8" s="1"/>
  <c r="BD57" i="1"/>
  <c r="BC2" i="8" s="1"/>
  <c r="BE57" i="1"/>
  <c r="BD2" i="8" s="1"/>
  <c r="BF57" i="1"/>
  <c r="BE2" i="8" s="1"/>
  <c r="BG57" i="1"/>
  <c r="BF2" i="8" s="1"/>
  <c r="BH57" i="1"/>
  <c r="BG2" i="8" s="1"/>
  <c r="BI57" i="1"/>
  <c r="BH2" i="8" s="1"/>
  <c r="BK57" i="1"/>
  <c r="BJ2" i="8" s="1"/>
  <c r="BL57" i="1"/>
  <c r="BK2" i="8" s="1"/>
  <c r="BM57" i="1"/>
  <c r="BL2" i="8" s="1"/>
  <c r="BN57" i="1"/>
  <c r="BM2" i="8" s="1"/>
  <c r="BO57" i="1"/>
  <c r="BN2" i="8" s="1"/>
  <c r="BP57" i="1"/>
  <c r="BO2" i="8" s="1"/>
  <c r="BQ57" i="1"/>
  <c r="BP2" i="8" s="1"/>
  <c r="BR57" i="1"/>
  <c r="BQ2" i="8" s="1"/>
  <c r="BS57" i="1"/>
  <c r="BR2" i="8" s="1"/>
  <c r="BT57" i="1"/>
  <c r="BS2" i="8" s="1"/>
  <c r="BU57" i="1"/>
  <c r="BT2" i="8" s="1"/>
  <c r="BV57" i="1"/>
  <c r="BU2" i="8" s="1"/>
  <c r="BW57" i="1"/>
  <c r="BV2" i="8" s="1"/>
  <c r="BX57" i="1"/>
  <c r="BW2" i="8" s="1"/>
  <c r="BY57" i="1"/>
  <c r="BX2" i="8" s="1"/>
  <c r="BZ57" i="1"/>
  <c r="BY2" i="8" s="1"/>
  <c r="CA57" i="1"/>
  <c r="BZ2" i="8" s="1"/>
  <c r="CB57" i="1"/>
  <c r="CA2" i="8" s="1"/>
  <c r="CC57" i="1"/>
  <c r="CB2" i="8" s="1"/>
  <c r="CD57" i="1"/>
  <c r="CC2" i="8" s="1"/>
  <c r="CF57" i="1"/>
  <c r="CE2" i="8" s="1"/>
  <c r="CG57" i="1"/>
  <c r="CF2" i="8" s="1"/>
  <c r="CH57" i="1"/>
  <c r="CG2" i="8" s="1"/>
  <c r="CI57" i="1"/>
  <c r="CH2" i="8" s="1"/>
  <c r="CJ57" i="1"/>
  <c r="CI2" i="8" s="1"/>
  <c r="CK57" i="1"/>
  <c r="CJ2" i="8" s="1"/>
  <c r="CL57" i="1"/>
  <c r="CK2" i="8" s="1"/>
  <c r="CM57" i="1"/>
  <c r="CL2" i="8" s="1"/>
  <c r="CN57" i="1"/>
  <c r="CM2" i="8" s="1"/>
  <c r="CO57" i="1"/>
  <c r="CN2" i="8" s="1"/>
  <c r="CP57" i="1"/>
  <c r="CO2" i="8" s="1"/>
  <c r="CQ57" i="1"/>
  <c r="CP2" i="8" s="1"/>
  <c r="CR57" i="1"/>
  <c r="CQ2" i="8" s="1"/>
  <c r="CS57" i="1"/>
  <c r="CR2" i="8" s="1"/>
  <c r="CT57" i="1"/>
  <c r="CS2" i="8" s="1"/>
  <c r="CU57" i="1"/>
  <c r="CT2" i="8" s="1"/>
  <c r="CV57" i="1"/>
  <c r="CU2" i="8" s="1"/>
  <c r="CW57" i="1"/>
  <c r="CV2" i="8" s="1"/>
  <c r="CX57" i="1"/>
  <c r="CW2" i="8" s="1"/>
  <c r="CY57" i="1"/>
  <c r="CX2" i="8" s="1"/>
  <c r="AB58" i="1"/>
  <c r="AA3" i="8" s="1"/>
  <c r="AO3" i="8"/>
  <c r="AQ58" i="1"/>
  <c r="AP3" i="8" s="1"/>
  <c r="AR58" i="1"/>
  <c r="AQ3" i="8" s="1"/>
  <c r="AS58" i="1"/>
  <c r="AR3" i="8" s="1"/>
  <c r="AT58" i="1"/>
  <c r="AS3" i="8" s="1"/>
  <c r="AU58" i="1"/>
  <c r="AT3" i="8" s="1"/>
  <c r="AV58" i="1"/>
  <c r="AU3" i="8" s="1"/>
  <c r="AW58" i="1"/>
  <c r="AV3" i="8" s="1"/>
  <c r="AX58" i="1"/>
  <c r="AW3" i="8" s="1"/>
  <c r="AY58" i="1"/>
  <c r="AX3" i="8" s="1"/>
  <c r="AZ58" i="1"/>
  <c r="AY3" i="8" s="1"/>
  <c r="BA58" i="1"/>
  <c r="AZ3" i="8" s="1"/>
  <c r="BB58" i="1"/>
  <c r="BA3" i="8" s="1"/>
  <c r="BC58" i="1"/>
  <c r="BB3" i="8" s="1"/>
  <c r="BD58" i="1"/>
  <c r="BC3" i="8" s="1"/>
  <c r="BE58" i="1"/>
  <c r="BD3" i="8" s="1"/>
  <c r="BF58" i="1"/>
  <c r="BE3" i="8" s="1"/>
  <c r="BG58" i="1"/>
  <c r="BF3" i="8" s="1"/>
  <c r="BH58" i="1"/>
  <c r="BG3" i="8" s="1"/>
  <c r="BI58" i="1"/>
  <c r="BH3" i="8" s="1"/>
  <c r="BK58" i="1"/>
  <c r="BJ3" i="8" s="1"/>
  <c r="BL58" i="1"/>
  <c r="BK3" i="8" s="1"/>
  <c r="BM58" i="1"/>
  <c r="BL3" i="8" s="1"/>
  <c r="BN58" i="1"/>
  <c r="BM3" i="8" s="1"/>
  <c r="BO58" i="1"/>
  <c r="BN3" i="8" s="1"/>
  <c r="BP58" i="1"/>
  <c r="BO3" i="8" s="1"/>
  <c r="BQ58" i="1"/>
  <c r="BP3" i="8" s="1"/>
  <c r="BR58" i="1"/>
  <c r="BQ3" i="8" s="1"/>
  <c r="BS58" i="1"/>
  <c r="BR3" i="8" s="1"/>
  <c r="BT58" i="1"/>
  <c r="BS3" i="8" s="1"/>
  <c r="BU58" i="1"/>
  <c r="BT3" i="8" s="1"/>
  <c r="BV58" i="1"/>
  <c r="BU3" i="8" s="1"/>
  <c r="BW58" i="1"/>
  <c r="BV3" i="8" s="1"/>
  <c r="BX58" i="1"/>
  <c r="BW3" i="8" s="1"/>
  <c r="BY58" i="1"/>
  <c r="BX3" i="8" s="1"/>
  <c r="BZ58" i="1"/>
  <c r="BY3" i="8" s="1"/>
  <c r="CA58" i="1"/>
  <c r="BZ3" i="8" s="1"/>
  <c r="CB58" i="1"/>
  <c r="CA3" i="8" s="1"/>
  <c r="CC58" i="1"/>
  <c r="CB3" i="8" s="1"/>
  <c r="CD58" i="1"/>
  <c r="CC3" i="8" s="1"/>
  <c r="CF58" i="1"/>
  <c r="CE3" i="8" s="1"/>
  <c r="CG58" i="1"/>
  <c r="CF3" i="8" s="1"/>
  <c r="CH58" i="1"/>
  <c r="CG3" i="8" s="1"/>
  <c r="CI58" i="1"/>
  <c r="CH3" i="8" s="1"/>
  <c r="CJ58" i="1"/>
  <c r="CI3" i="8" s="1"/>
  <c r="CK58" i="1"/>
  <c r="CJ3" i="8" s="1"/>
  <c r="CL58" i="1"/>
  <c r="CK3" i="8" s="1"/>
  <c r="CM58" i="1"/>
  <c r="CL3" i="8" s="1"/>
  <c r="CN58" i="1"/>
  <c r="CM3" i="8" s="1"/>
  <c r="CO58" i="1"/>
  <c r="CN3" i="8" s="1"/>
  <c r="CP58" i="1"/>
  <c r="CO3" i="8" s="1"/>
  <c r="CQ58" i="1"/>
  <c r="CP3" i="8" s="1"/>
  <c r="CR58" i="1"/>
  <c r="CQ3" i="8" s="1"/>
  <c r="CS58" i="1"/>
  <c r="CR3" i="8" s="1"/>
  <c r="CT58" i="1"/>
  <c r="CS3" i="8" s="1"/>
  <c r="CU58" i="1"/>
  <c r="CT3" i="8" s="1"/>
  <c r="CV58" i="1"/>
  <c r="CU3" i="8" s="1"/>
  <c r="CW58" i="1"/>
  <c r="CV3" i="8" s="1"/>
  <c r="CX58" i="1"/>
  <c r="CW3" i="8" s="1"/>
  <c r="CY58" i="1"/>
  <c r="CX3" i="8" s="1"/>
  <c r="AB59" i="1"/>
  <c r="AA4" i="8" s="1"/>
  <c r="AO4" i="8"/>
  <c r="AQ59" i="1"/>
  <c r="AP4" i="8" s="1"/>
  <c r="AR59" i="1"/>
  <c r="AQ4" i="8" s="1"/>
  <c r="AS59" i="1"/>
  <c r="AR4" i="8" s="1"/>
  <c r="AT59" i="1"/>
  <c r="AS4" i="8" s="1"/>
  <c r="AU59" i="1"/>
  <c r="AT4" i="8" s="1"/>
  <c r="AV59" i="1"/>
  <c r="AU4" i="8" s="1"/>
  <c r="AW59" i="1"/>
  <c r="AV4" i="8" s="1"/>
  <c r="AX59" i="1"/>
  <c r="AW4" i="8" s="1"/>
  <c r="AY59" i="1"/>
  <c r="AX4" i="8" s="1"/>
  <c r="AZ59" i="1"/>
  <c r="AY4" i="8" s="1"/>
  <c r="BA59" i="1"/>
  <c r="AZ4" i="8" s="1"/>
  <c r="BB59" i="1"/>
  <c r="BA4" i="8" s="1"/>
  <c r="BC59" i="1"/>
  <c r="BB4" i="8" s="1"/>
  <c r="BD59" i="1"/>
  <c r="BC4" i="8" s="1"/>
  <c r="BE59" i="1"/>
  <c r="BD4" i="8" s="1"/>
  <c r="BF59" i="1"/>
  <c r="BE4" i="8" s="1"/>
  <c r="BG59" i="1"/>
  <c r="BF4" i="8" s="1"/>
  <c r="BH59" i="1"/>
  <c r="BG4" i="8" s="1"/>
  <c r="BI59" i="1"/>
  <c r="BH4" i="8" s="1"/>
  <c r="BK59" i="1"/>
  <c r="BJ4" i="8" s="1"/>
  <c r="BL59" i="1"/>
  <c r="BK4" i="8" s="1"/>
  <c r="BM59" i="1"/>
  <c r="BL4" i="8" s="1"/>
  <c r="BN59" i="1"/>
  <c r="BM4" i="8" s="1"/>
  <c r="BO59" i="1"/>
  <c r="BN4" i="8" s="1"/>
  <c r="BP59" i="1"/>
  <c r="BO4" i="8" s="1"/>
  <c r="BQ59" i="1"/>
  <c r="BP4" i="8" s="1"/>
  <c r="BR59" i="1"/>
  <c r="BQ4" i="8" s="1"/>
  <c r="BS59" i="1"/>
  <c r="BR4" i="8" s="1"/>
  <c r="BT59" i="1"/>
  <c r="BS4" i="8" s="1"/>
  <c r="BU59" i="1"/>
  <c r="BT4" i="8" s="1"/>
  <c r="BV59" i="1"/>
  <c r="BU4" i="8" s="1"/>
  <c r="BW59" i="1"/>
  <c r="BV4" i="8" s="1"/>
  <c r="BX59" i="1"/>
  <c r="BW4" i="8" s="1"/>
  <c r="BY59" i="1"/>
  <c r="BX4" i="8" s="1"/>
  <c r="BZ59" i="1"/>
  <c r="BY4" i="8" s="1"/>
  <c r="CA59" i="1"/>
  <c r="BZ4" i="8" s="1"/>
  <c r="CB59" i="1"/>
  <c r="CA4" i="8" s="1"/>
  <c r="CC59" i="1"/>
  <c r="CB4" i="8" s="1"/>
  <c r="CD59" i="1"/>
  <c r="CC4" i="8" s="1"/>
  <c r="CF59" i="1"/>
  <c r="CE4" i="8" s="1"/>
  <c r="CG59" i="1"/>
  <c r="CF4" i="8" s="1"/>
  <c r="CH59" i="1"/>
  <c r="CG4" i="8" s="1"/>
  <c r="CI59" i="1"/>
  <c r="CH4" i="8" s="1"/>
  <c r="CJ59" i="1"/>
  <c r="CI4" i="8" s="1"/>
  <c r="CK59" i="1"/>
  <c r="CJ4" i="8" s="1"/>
  <c r="CL59" i="1"/>
  <c r="CK4" i="8" s="1"/>
  <c r="CM59" i="1"/>
  <c r="CL4" i="8" s="1"/>
  <c r="CN59" i="1"/>
  <c r="CM4" i="8" s="1"/>
  <c r="CO59" i="1"/>
  <c r="CN4" i="8" s="1"/>
  <c r="CP59" i="1"/>
  <c r="CO4" i="8" s="1"/>
  <c r="CQ59" i="1"/>
  <c r="CP4" i="8" s="1"/>
  <c r="CR59" i="1"/>
  <c r="CQ4" i="8" s="1"/>
  <c r="CS59" i="1"/>
  <c r="CR4" i="8" s="1"/>
  <c r="CT59" i="1"/>
  <c r="CS4" i="8" s="1"/>
  <c r="CU59" i="1"/>
  <c r="CT4" i="8" s="1"/>
  <c r="CV59" i="1"/>
  <c r="CU4" i="8" s="1"/>
  <c r="CW59" i="1"/>
  <c r="CV4" i="8" s="1"/>
  <c r="CX59" i="1"/>
  <c r="CW4" i="8" s="1"/>
  <c r="CY59" i="1"/>
  <c r="CX4" i="8" s="1"/>
  <c r="AB60" i="1"/>
  <c r="AA5" i="8" s="1"/>
  <c r="AO5" i="8"/>
  <c r="AQ60" i="1"/>
  <c r="AP5" i="8" s="1"/>
  <c r="AR60" i="1"/>
  <c r="AQ5" i="8" s="1"/>
  <c r="AS60" i="1"/>
  <c r="AR5" i="8" s="1"/>
  <c r="AT60" i="1"/>
  <c r="AS5" i="8" s="1"/>
  <c r="AU60" i="1"/>
  <c r="AT5" i="8" s="1"/>
  <c r="AV60" i="1"/>
  <c r="AU5" i="8" s="1"/>
  <c r="AW60" i="1"/>
  <c r="AV5" i="8" s="1"/>
  <c r="AX60" i="1"/>
  <c r="AW5" i="8" s="1"/>
  <c r="AY60" i="1"/>
  <c r="AX5" i="8" s="1"/>
  <c r="AZ60" i="1"/>
  <c r="AY5" i="8" s="1"/>
  <c r="BA60" i="1"/>
  <c r="AZ5" i="8" s="1"/>
  <c r="BB60" i="1"/>
  <c r="BA5" i="8" s="1"/>
  <c r="BC60" i="1"/>
  <c r="BB5" i="8" s="1"/>
  <c r="BD60" i="1"/>
  <c r="BC5" i="8" s="1"/>
  <c r="BE60" i="1"/>
  <c r="BD5" i="8" s="1"/>
  <c r="BF60" i="1"/>
  <c r="BE5" i="8" s="1"/>
  <c r="BG60" i="1"/>
  <c r="BF5" i="8" s="1"/>
  <c r="BH60" i="1"/>
  <c r="BG5" i="8" s="1"/>
  <c r="BI60" i="1"/>
  <c r="BH5" i="8" s="1"/>
  <c r="BK60" i="1"/>
  <c r="BJ5" i="8" s="1"/>
  <c r="BL60" i="1"/>
  <c r="BK5" i="8" s="1"/>
  <c r="BM60" i="1"/>
  <c r="BL5" i="8" s="1"/>
  <c r="BN60" i="1"/>
  <c r="BM5" i="8" s="1"/>
  <c r="BO60" i="1"/>
  <c r="BN5" i="8" s="1"/>
  <c r="BP60" i="1"/>
  <c r="BO5" i="8" s="1"/>
  <c r="BQ60" i="1"/>
  <c r="BP5" i="8" s="1"/>
  <c r="BR60" i="1"/>
  <c r="BQ5" i="8" s="1"/>
  <c r="BS60" i="1"/>
  <c r="BR5" i="8" s="1"/>
  <c r="BT60" i="1"/>
  <c r="BS5" i="8" s="1"/>
  <c r="BU60" i="1"/>
  <c r="BT5" i="8" s="1"/>
  <c r="BV60" i="1"/>
  <c r="BU5" i="8" s="1"/>
  <c r="BW60" i="1"/>
  <c r="BV5" i="8" s="1"/>
  <c r="BX60" i="1"/>
  <c r="BW5" i="8" s="1"/>
  <c r="BY60" i="1"/>
  <c r="BX5" i="8" s="1"/>
  <c r="BZ60" i="1"/>
  <c r="BY5" i="8" s="1"/>
  <c r="CA60" i="1"/>
  <c r="BZ5" i="8" s="1"/>
  <c r="CB60" i="1"/>
  <c r="CA5" i="8" s="1"/>
  <c r="CC60" i="1"/>
  <c r="CB5" i="8" s="1"/>
  <c r="CD60" i="1"/>
  <c r="CC5" i="8" s="1"/>
  <c r="CF60" i="1"/>
  <c r="CE5" i="8" s="1"/>
  <c r="CG60" i="1"/>
  <c r="CF5" i="8" s="1"/>
  <c r="CH60" i="1"/>
  <c r="CG5" i="8" s="1"/>
  <c r="CI60" i="1"/>
  <c r="CH5" i="8" s="1"/>
  <c r="CJ60" i="1"/>
  <c r="CI5" i="8" s="1"/>
  <c r="CK60" i="1"/>
  <c r="CJ5" i="8" s="1"/>
  <c r="CL60" i="1"/>
  <c r="CK5" i="8" s="1"/>
  <c r="CM60" i="1"/>
  <c r="CL5" i="8" s="1"/>
  <c r="CN60" i="1"/>
  <c r="CM5" i="8" s="1"/>
  <c r="CO60" i="1"/>
  <c r="CN5" i="8" s="1"/>
  <c r="CP60" i="1"/>
  <c r="CO5" i="8" s="1"/>
  <c r="CQ60" i="1"/>
  <c r="CP5" i="8" s="1"/>
  <c r="CR60" i="1"/>
  <c r="CQ5" i="8" s="1"/>
  <c r="CS60" i="1"/>
  <c r="CR5" i="8" s="1"/>
  <c r="CT60" i="1"/>
  <c r="CS5" i="8" s="1"/>
  <c r="CU60" i="1"/>
  <c r="CT5" i="8" s="1"/>
  <c r="CV60" i="1"/>
  <c r="CU5" i="8" s="1"/>
  <c r="CW60" i="1"/>
  <c r="CV5" i="8" s="1"/>
  <c r="CX60" i="1"/>
  <c r="CW5" i="8" s="1"/>
  <c r="CY60" i="1"/>
  <c r="CX5" i="8" s="1"/>
  <c r="AB61" i="1"/>
  <c r="AA6" i="8" s="1"/>
  <c r="AO6" i="8"/>
  <c r="AQ61" i="1"/>
  <c r="AP6" i="8" s="1"/>
  <c r="AR61" i="1"/>
  <c r="AQ6" i="8" s="1"/>
  <c r="AS61" i="1"/>
  <c r="AR6" i="8" s="1"/>
  <c r="AT61" i="1"/>
  <c r="AS6" i="8" s="1"/>
  <c r="AU61" i="1"/>
  <c r="AT6" i="8" s="1"/>
  <c r="AV61" i="1"/>
  <c r="AU6" i="8" s="1"/>
  <c r="AW61" i="1"/>
  <c r="AV6" i="8" s="1"/>
  <c r="AX61" i="1"/>
  <c r="AW6" i="8" s="1"/>
  <c r="AY61" i="1"/>
  <c r="AX6" i="8" s="1"/>
  <c r="AZ61" i="1"/>
  <c r="AY6" i="8" s="1"/>
  <c r="BA61" i="1"/>
  <c r="AZ6" i="8" s="1"/>
  <c r="BB61" i="1"/>
  <c r="BA6" i="8" s="1"/>
  <c r="BC61" i="1"/>
  <c r="BB6" i="8" s="1"/>
  <c r="BD61" i="1"/>
  <c r="BC6" i="8" s="1"/>
  <c r="BE61" i="1"/>
  <c r="BD6" i="8" s="1"/>
  <c r="BF61" i="1"/>
  <c r="BE6" i="8" s="1"/>
  <c r="BG61" i="1"/>
  <c r="BF6" i="8" s="1"/>
  <c r="BH61" i="1"/>
  <c r="BG6" i="8" s="1"/>
  <c r="BI61" i="1"/>
  <c r="BH6" i="8" s="1"/>
  <c r="BK61" i="1"/>
  <c r="BJ6" i="8" s="1"/>
  <c r="BL61" i="1"/>
  <c r="BK6" i="8" s="1"/>
  <c r="BM61" i="1"/>
  <c r="BL6" i="8" s="1"/>
  <c r="BN61" i="1"/>
  <c r="BM6" i="8" s="1"/>
  <c r="BO61" i="1"/>
  <c r="BN6" i="8" s="1"/>
  <c r="BP61" i="1"/>
  <c r="BO6" i="8" s="1"/>
  <c r="BQ61" i="1"/>
  <c r="BP6" i="8" s="1"/>
  <c r="BR61" i="1"/>
  <c r="BQ6" i="8" s="1"/>
  <c r="BS61" i="1"/>
  <c r="BR6" i="8" s="1"/>
  <c r="BT61" i="1"/>
  <c r="BS6" i="8" s="1"/>
  <c r="BU61" i="1"/>
  <c r="BT6" i="8" s="1"/>
  <c r="BV61" i="1"/>
  <c r="BU6" i="8" s="1"/>
  <c r="BW61" i="1"/>
  <c r="BV6" i="8" s="1"/>
  <c r="BX61" i="1"/>
  <c r="BW6" i="8" s="1"/>
  <c r="BY61" i="1"/>
  <c r="BX6" i="8" s="1"/>
  <c r="BZ61" i="1"/>
  <c r="BY6" i="8" s="1"/>
  <c r="CA61" i="1"/>
  <c r="BZ6" i="8" s="1"/>
  <c r="CB61" i="1"/>
  <c r="CA6" i="8" s="1"/>
  <c r="CC61" i="1"/>
  <c r="CB6" i="8" s="1"/>
  <c r="CD61" i="1"/>
  <c r="CC6" i="8" s="1"/>
  <c r="CF61" i="1"/>
  <c r="CE6" i="8" s="1"/>
  <c r="CG61" i="1"/>
  <c r="CF6" i="8" s="1"/>
  <c r="CH61" i="1"/>
  <c r="CG6" i="8" s="1"/>
  <c r="CI61" i="1"/>
  <c r="CH6" i="8" s="1"/>
  <c r="CJ61" i="1"/>
  <c r="CI6" i="8" s="1"/>
  <c r="CK61" i="1"/>
  <c r="CJ6" i="8" s="1"/>
  <c r="CL61" i="1"/>
  <c r="CK6" i="8" s="1"/>
  <c r="CM61" i="1"/>
  <c r="CL6" i="8" s="1"/>
  <c r="CN61" i="1"/>
  <c r="CM6" i="8" s="1"/>
  <c r="CO61" i="1"/>
  <c r="CN6" i="8" s="1"/>
  <c r="CP61" i="1"/>
  <c r="CO6" i="8" s="1"/>
  <c r="CQ61" i="1"/>
  <c r="CP6" i="8" s="1"/>
  <c r="CR61" i="1"/>
  <c r="CQ6" i="8" s="1"/>
  <c r="CS61" i="1"/>
  <c r="CR6" i="8" s="1"/>
  <c r="CT61" i="1"/>
  <c r="CS6" i="8" s="1"/>
  <c r="CU61" i="1"/>
  <c r="CT6" i="8" s="1"/>
  <c r="CV61" i="1"/>
  <c r="CU6" i="8" s="1"/>
  <c r="CW61" i="1"/>
  <c r="CV6" i="8" s="1"/>
  <c r="CX61" i="1"/>
  <c r="CW6" i="8" s="1"/>
  <c r="CY61" i="1"/>
  <c r="CX6" i="8" s="1"/>
  <c r="AB62" i="1"/>
  <c r="AA7" i="8" s="1"/>
  <c r="AO7" i="8"/>
  <c r="AQ62" i="1"/>
  <c r="AP7" i="8" s="1"/>
  <c r="AR62" i="1"/>
  <c r="AQ7" i="8" s="1"/>
  <c r="AS62" i="1"/>
  <c r="AR7" i="8" s="1"/>
  <c r="AT62" i="1"/>
  <c r="AS7" i="8" s="1"/>
  <c r="AU62" i="1"/>
  <c r="AT7" i="8" s="1"/>
  <c r="AV62" i="1"/>
  <c r="AU7" i="8" s="1"/>
  <c r="AW62" i="1"/>
  <c r="AV7" i="8" s="1"/>
  <c r="AX62" i="1"/>
  <c r="AW7" i="8" s="1"/>
  <c r="AY62" i="1"/>
  <c r="AX7" i="8" s="1"/>
  <c r="AZ62" i="1"/>
  <c r="AY7" i="8" s="1"/>
  <c r="BA62" i="1"/>
  <c r="AZ7" i="8" s="1"/>
  <c r="BB62" i="1"/>
  <c r="BA7" i="8" s="1"/>
  <c r="BC62" i="1"/>
  <c r="BB7" i="8" s="1"/>
  <c r="BD62" i="1"/>
  <c r="BC7" i="8" s="1"/>
  <c r="BE62" i="1"/>
  <c r="BD7" i="8" s="1"/>
  <c r="BF62" i="1"/>
  <c r="BE7" i="8" s="1"/>
  <c r="BG62" i="1"/>
  <c r="BF7" i="8" s="1"/>
  <c r="BH62" i="1"/>
  <c r="BG7" i="8" s="1"/>
  <c r="BI62" i="1"/>
  <c r="BH7" i="8" s="1"/>
  <c r="BK62" i="1"/>
  <c r="BJ7" i="8" s="1"/>
  <c r="BL62" i="1"/>
  <c r="BK7" i="8" s="1"/>
  <c r="BM62" i="1"/>
  <c r="BL7" i="8" s="1"/>
  <c r="BN62" i="1"/>
  <c r="BM7" i="8" s="1"/>
  <c r="BO62" i="1"/>
  <c r="BN7" i="8" s="1"/>
  <c r="BP62" i="1"/>
  <c r="BO7" i="8" s="1"/>
  <c r="BQ62" i="1"/>
  <c r="BP7" i="8" s="1"/>
  <c r="BR62" i="1"/>
  <c r="BQ7" i="8" s="1"/>
  <c r="BS62" i="1"/>
  <c r="BR7" i="8" s="1"/>
  <c r="BT62" i="1"/>
  <c r="BS7" i="8" s="1"/>
  <c r="BU62" i="1"/>
  <c r="BT7" i="8" s="1"/>
  <c r="BV62" i="1"/>
  <c r="BU7" i="8" s="1"/>
  <c r="BW62" i="1"/>
  <c r="BV7" i="8" s="1"/>
  <c r="BX62" i="1"/>
  <c r="BW7" i="8" s="1"/>
  <c r="BY62" i="1"/>
  <c r="BX7" i="8" s="1"/>
  <c r="BZ62" i="1"/>
  <c r="BY7" i="8" s="1"/>
  <c r="CA62" i="1"/>
  <c r="BZ7" i="8" s="1"/>
  <c r="CB62" i="1"/>
  <c r="CA7" i="8" s="1"/>
  <c r="CC62" i="1"/>
  <c r="CB7" i="8" s="1"/>
  <c r="CD62" i="1"/>
  <c r="CC7" i="8" s="1"/>
  <c r="CF62" i="1"/>
  <c r="CE7" i="8" s="1"/>
  <c r="CG62" i="1"/>
  <c r="CF7" i="8" s="1"/>
  <c r="CH62" i="1"/>
  <c r="CG7" i="8" s="1"/>
  <c r="CI62" i="1"/>
  <c r="CH7" i="8" s="1"/>
  <c r="CJ62" i="1"/>
  <c r="CI7" i="8" s="1"/>
  <c r="CK62" i="1"/>
  <c r="CJ7" i="8" s="1"/>
  <c r="CL62" i="1"/>
  <c r="CK7" i="8" s="1"/>
  <c r="CM62" i="1"/>
  <c r="CL7" i="8" s="1"/>
  <c r="CN62" i="1"/>
  <c r="CM7" i="8" s="1"/>
  <c r="CO62" i="1"/>
  <c r="CN7" i="8" s="1"/>
  <c r="CP62" i="1"/>
  <c r="CO7" i="8" s="1"/>
  <c r="CQ62" i="1"/>
  <c r="CP7" i="8" s="1"/>
  <c r="CR62" i="1"/>
  <c r="CQ7" i="8" s="1"/>
  <c r="CS62" i="1"/>
  <c r="CR7" i="8" s="1"/>
  <c r="CT62" i="1"/>
  <c r="CS7" i="8" s="1"/>
  <c r="CU62" i="1"/>
  <c r="CT7" i="8" s="1"/>
  <c r="CV62" i="1"/>
  <c r="CU7" i="8" s="1"/>
  <c r="CW62" i="1"/>
  <c r="CV7" i="8" s="1"/>
  <c r="CX62" i="1"/>
  <c r="CW7" i="8" s="1"/>
  <c r="CY62" i="1"/>
  <c r="CX7" i="8" s="1"/>
  <c r="AB63" i="1"/>
  <c r="AA8" i="8" s="1"/>
  <c r="AO8" i="8"/>
  <c r="AQ63" i="1"/>
  <c r="AP8" i="8" s="1"/>
  <c r="AR63" i="1"/>
  <c r="AQ8" i="8" s="1"/>
  <c r="AS63" i="1"/>
  <c r="AR8" i="8" s="1"/>
  <c r="AT63" i="1"/>
  <c r="AS8" i="8" s="1"/>
  <c r="AU63" i="1"/>
  <c r="AT8" i="8" s="1"/>
  <c r="AV63" i="1"/>
  <c r="AU8" i="8" s="1"/>
  <c r="AW63" i="1"/>
  <c r="AV8" i="8" s="1"/>
  <c r="AX63" i="1"/>
  <c r="AW8" i="8" s="1"/>
  <c r="AY63" i="1"/>
  <c r="AX8" i="8" s="1"/>
  <c r="AZ63" i="1"/>
  <c r="AY8" i="8" s="1"/>
  <c r="BA63" i="1"/>
  <c r="AZ8" i="8" s="1"/>
  <c r="BB63" i="1"/>
  <c r="BA8" i="8" s="1"/>
  <c r="BC63" i="1"/>
  <c r="BB8" i="8" s="1"/>
  <c r="BD63" i="1"/>
  <c r="BC8" i="8" s="1"/>
  <c r="BE63" i="1"/>
  <c r="BD8" i="8" s="1"/>
  <c r="BF63" i="1"/>
  <c r="BE8" i="8" s="1"/>
  <c r="BG63" i="1"/>
  <c r="BF8" i="8" s="1"/>
  <c r="BH63" i="1"/>
  <c r="BG8" i="8" s="1"/>
  <c r="BI63" i="1"/>
  <c r="BH8" i="8" s="1"/>
  <c r="BK63" i="1"/>
  <c r="BJ8" i="8" s="1"/>
  <c r="BL63" i="1"/>
  <c r="BK8" i="8" s="1"/>
  <c r="BM63" i="1"/>
  <c r="BL8" i="8" s="1"/>
  <c r="BN63" i="1"/>
  <c r="BM8" i="8" s="1"/>
  <c r="BO63" i="1"/>
  <c r="BN8" i="8" s="1"/>
  <c r="BP63" i="1"/>
  <c r="BO8" i="8" s="1"/>
  <c r="BQ63" i="1"/>
  <c r="BP8" i="8" s="1"/>
  <c r="BR63" i="1"/>
  <c r="BQ8" i="8" s="1"/>
  <c r="BS63" i="1"/>
  <c r="BR8" i="8" s="1"/>
  <c r="BT63" i="1"/>
  <c r="BS8" i="8" s="1"/>
  <c r="BU63" i="1"/>
  <c r="BT8" i="8" s="1"/>
  <c r="BV63" i="1"/>
  <c r="BU8" i="8" s="1"/>
  <c r="BW63" i="1"/>
  <c r="BV8" i="8" s="1"/>
  <c r="BX63" i="1"/>
  <c r="BW8" i="8" s="1"/>
  <c r="BY63" i="1"/>
  <c r="BX8" i="8" s="1"/>
  <c r="BZ63" i="1"/>
  <c r="BY8" i="8" s="1"/>
  <c r="CA63" i="1"/>
  <c r="BZ8" i="8" s="1"/>
  <c r="CB63" i="1"/>
  <c r="CA8" i="8" s="1"/>
  <c r="CC63" i="1"/>
  <c r="CB8" i="8" s="1"/>
  <c r="CD63" i="1"/>
  <c r="CC8" i="8" s="1"/>
  <c r="CF63" i="1"/>
  <c r="CE8" i="8" s="1"/>
  <c r="CG63" i="1"/>
  <c r="CF8" i="8" s="1"/>
  <c r="CH63" i="1"/>
  <c r="CG8" i="8" s="1"/>
  <c r="CI63" i="1"/>
  <c r="CH8" i="8" s="1"/>
  <c r="CJ63" i="1"/>
  <c r="CI8" i="8" s="1"/>
  <c r="CK63" i="1"/>
  <c r="CJ8" i="8" s="1"/>
  <c r="CL63" i="1"/>
  <c r="CK8" i="8" s="1"/>
  <c r="CM63" i="1"/>
  <c r="CL8" i="8" s="1"/>
  <c r="CN63" i="1"/>
  <c r="CM8" i="8" s="1"/>
  <c r="CO63" i="1"/>
  <c r="CN8" i="8" s="1"/>
  <c r="CP63" i="1"/>
  <c r="CO8" i="8" s="1"/>
  <c r="CQ63" i="1"/>
  <c r="CP8" i="8" s="1"/>
  <c r="CR63" i="1"/>
  <c r="CQ8" i="8" s="1"/>
  <c r="CS63" i="1"/>
  <c r="CR8" i="8" s="1"/>
  <c r="CT63" i="1"/>
  <c r="CS8" i="8" s="1"/>
  <c r="CU63" i="1"/>
  <c r="CT8" i="8" s="1"/>
  <c r="CV63" i="1"/>
  <c r="CU8" i="8" s="1"/>
  <c r="CW63" i="1"/>
  <c r="CV8" i="8" s="1"/>
  <c r="CX63" i="1"/>
  <c r="CW8" i="8" s="1"/>
  <c r="CY63" i="1"/>
  <c r="CX8" i="8" s="1"/>
  <c r="AB64" i="1"/>
  <c r="AA9" i="8" s="1"/>
  <c r="AO9" i="8"/>
  <c r="AQ64" i="1"/>
  <c r="AP9" i="8" s="1"/>
  <c r="AR64" i="1"/>
  <c r="AQ9" i="8" s="1"/>
  <c r="AS64" i="1"/>
  <c r="AR9" i="8" s="1"/>
  <c r="AT64" i="1"/>
  <c r="AS9" i="8" s="1"/>
  <c r="AU64" i="1"/>
  <c r="AT9" i="8" s="1"/>
  <c r="AV64" i="1"/>
  <c r="AU9" i="8" s="1"/>
  <c r="AW64" i="1"/>
  <c r="AV9" i="8" s="1"/>
  <c r="AX64" i="1"/>
  <c r="AW9" i="8" s="1"/>
  <c r="AY64" i="1"/>
  <c r="AX9" i="8" s="1"/>
  <c r="AZ64" i="1"/>
  <c r="AY9" i="8" s="1"/>
  <c r="BA64" i="1"/>
  <c r="AZ9" i="8" s="1"/>
  <c r="BB64" i="1"/>
  <c r="BA9" i="8" s="1"/>
  <c r="BC64" i="1"/>
  <c r="BB9" i="8" s="1"/>
  <c r="BD64" i="1"/>
  <c r="BC9" i="8" s="1"/>
  <c r="BE64" i="1"/>
  <c r="BD9" i="8" s="1"/>
  <c r="BF64" i="1"/>
  <c r="BE9" i="8" s="1"/>
  <c r="BG64" i="1"/>
  <c r="BF9" i="8" s="1"/>
  <c r="BH64" i="1"/>
  <c r="BG9" i="8" s="1"/>
  <c r="BI64" i="1"/>
  <c r="BH9" i="8" s="1"/>
  <c r="BK64" i="1"/>
  <c r="BJ9" i="8" s="1"/>
  <c r="BL64" i="1"/>
  <c r="BK9" i="8" s="1"/>
  <c r="BM64" i="1"/>
  <c r="BL9" i="8" s="1"/>
  <c r="BN64" i="1"/>
  <c r="BM9" i="8" s="1"/>
  <c r="BO64" i="1"/>
  <c r="BN9" i="8" s="1"/>
  <c r="BP64" i="1"/>
  <c r="BO9" i="8" s="1"/>
  <c r="BQ64" i="1"/>
  <c r="BP9" i="8" s="1"/>
  <c r="BR64" i="1"/>
  <c r="BQ9" i="8" s="1"/>
  <c r="BS64" i="1"/>
  <c r="BR9" i="8" s="1"/>
  <c r="BT64" i="1"/>
  <c r="BS9" i="8" s="1"/>
  <c r="BU64" i="1"/>
  <c r="BT9" i="8" s="1"/>
  <c r="BV64" i="1"/>
  <c r="BU9" i="8" s="1"/>
  <c r="BW64" i="1"/>
  <c r="BV9" i="8" s="1"/>
  <c r="BX64" i="1"/>
  <c r="BW9" i="8" s="1"/>
  <c r="BY64" i="1"/>
  <c r="BX9" i="8" s="1"/>
  <c r="BZ64" i="1"/>
  <c r="BY9" i="8" s="1"/>
  <c r="CA64" i="1"/>
  <c r="BZ9" i="8" s="1"/>
  <c r="CB64" i="1"/>
  <c r="CA9" i="8" s="1"/>
  <c r="CC64" i="1"/>
  <c r="CB9" i="8" s="1"/>
  <c r="CD64" i="1"/>
  <c r="CC9" i="8" s="1"/>
  <c r="CF64" i="1"/>
  <c r="CE9" i="8" s="1"/>
  <c r="CG64" i="1"/>
  <c r="CF9" i="8" s="1"/>
  <c r="CH64" i="1"/>
  <c r="CG9" i="8" s="1"/>
  <c r="CI64" i="1"/>
  <c r="CH9" i="8" s="1"/>
  <c r="CJ64" i="1"/>
  <c r="CI9" i="8" s="1"/>
  <c r="CK64" i="1"/>
  <c r="CJ9" i="8" s="1"/>
  <c r="CL64" i="1"/>
  <c r="CK9" i="8" s="1"/>
  <c r="CM64" i="1"/>
  <c r="CL9" i="8" s="1"/>
  <c r="CN64" i="1"/>
  <c r="CM9" i="8" s="1"/>
  <c r="CO64" i="1"/>
  <c r="CN9" i="8" s="1"/>
  <c r="CP64" i="1"/>
  <c r="CO9" i="8" s="1"/>
  <c r="CQ64" i="1"/>
  <c r="CP9" i="8" s="1"/>
  <c r="CR64" i="1"/>
  <c r="CQ9" i="8" s="1"/>
  <c r="CS64" i="1"/>
  <c r="CR9" i="8" s="1"/>
  <c r="CT64" i="1"/>
  <c r="CS9" i="8" s="1"/>
  <c r="CU64" i="1"/>
  <c r="CT9" i="8" s="1"/>
  <c r="CV64" i="1"/>
  <c r="CU9" i="8" s="1"/>
  <c r="CW64" i="1"/>
  <c r="CV9" i="8" s="1"/>
  <c r="CX64" i="1"/>
  <c r="CW9" i="8" s="1"/>
  <c r="CY64" i="1"/>
  <c r="CX9" i="8" s="1"/>
  <c r="AB65" i="1"/>
  <c r="AA10" i="8" s="1"/>
  <c r="AO10" i="8"/>
  <c r="AQ65" i="1"/>
  <c r="AP10" i="8" s="1"/>
  <c r="AR65" i="1"/>
  <c r="AQ10" i="8" s="1"/>
  <c r="AS65" i="1"/>
  <c r="AR10" i="8" s="1"/>
  <c r="AT65" i="1"/>
  <c r="AS10" i="8" s="1"/>
  <c r="AU65" i="1"/>
  <c r="AT10" i="8" s="1"/>
  <c r="AV65" i="1"/>
  <c r="AU10" i="8" s="1"/>
  <c r="AW65" i="1"/>
  <c r="AV10" i="8" s="1"/>
  <c r="AX65" i="1"/>
  <c r="AW10" i="8" s="1"/>
  <c r="AY65" i="1"/>
  <c r="AX10" i="8" s="1"/>
  <c r="AZ65" i="1"/>
  <c r="AY10" i="8" s="1"/>
  <c r="BA65" i="1"/>
  <c r="AZ10" i="8" s="1"/>
  <c r="BB65" i="1"/>
  <c r="BA10" i="8" s="1"/>
  <c r="BC65" i="1"/>
  <c r="BB10" i="8" s="1"/>
  <c r="BD65" i="1"/>
  <c r="BC10" i="8" s="1"/>
  <c r="BE65" i="1"/>
  <c r="BD10" i="8" s="1"/>
  <c r="BF65" i="1"/>
  <c r="BE10" i="8" s="1"/>
  <c r="BG65" i="1"/>
  <c r="BF10" i="8" s="1"/>
  <c r="BH65" i="1"/>
  <c r="BG10" i="8" s="1"/>
  <c r="BI65" i="1"/>
  <c r="BH10" i="8" s="1"/>
  <c r="BK65" i="1"/>
  <c r="BJ10" i="8" s="1"/>
  <c r="BL65" i="1"/>
  <c r="BK10" i="8" s="1"/>
  <c r="BM65" i="1"/>
  <c r="BL10" i="8" s="1"/>
  <c r="BN65" i="1"/>
  <c r="BM10" i="8" s="1"/>
  <c r="BO65" i="1"/>
  <c r="BN10" i="8" s="1"/>
  <c r="BP65" i="1"/>
  <c r="BO10" i="8" s="1"/>
  <c r="BQ65" i="1"/>
  <c r="BP10" i="8" s="1"/>
  <c r="BR65" i="1"/>
  <c r="BQ10" i="8" s="1"/>
  <c r="BS65" i="1"/>
  <c r="BR10" i="8" s="1"/>
  <c r="BT65" i="1"/>
  <c r="BS10" i="8" s="1"/>
  <c r="BU65" i="1"/>
  <c r="BT10" i="8" s="1"/>
  <c r="BV65" i="1"/>
  <c r="BU10" i="8" s="1"/>
  <c r="BW65" i="1"/>
  <c r="BV10" i="8" s="1"/>
  <c r="BX65" i="1"/>
  <c r="BW10" i="8" s="1"/>
  <c r="BY65" i="1"/>
  <c r="BX10" i="8" s="1"/>
  <c r="BZ65" i="1"/>
  <c r="BY10" i="8" s="1"/>
  <c r="CA65" i="1"/>
  <c r="BZ10" i="8" s="1"/>
  <c r="CB65" i="1"/>
  <c r="CA10" i="8" s="1"/>
  <c r="CC65" i="1"/>
  <c r="CB10" i="8" s="1"/>
  <c r="CD65" i="1"/>
  <c r="CC10" i="8" s="1"/>
  <c r="CF65" i="1"/>
  <c r="CE10" i="8" s="1"/>
  <c r="CG65" i="1"/>
  <c r="CF10" i="8" s="1"/>
  <c r="CH65" i="1"/>
  <c r="CG10" i="8" s="1"/>
  <c r="CI65" i="1"/>
  <c r="CH10" i="8" s="1"/>
  <c r="CJ65" i="1"/>
  <c r="CI10" i="8" s="1"/>
  <c r="CK65" i="1"/>
  <c r="CJ10" i="8" s="1"/>
  <c r="CL65" i="1"/>
  <c r="CK10" i="8" s="1"/>
  <c r="CM65" i="1"/>
  <c r="CL10" i="8" s="1"/>
  <c r="CN65" i="1"/>
  <c r="CM10" i="8" s="1"/>
  <c r="CO65" i="1"/>
  <c r="CN10" i="8" s="1"/>
  <c r="CP65" i="1"/>
  <c r="CO10" i="8" s="1"/>
  <c r="CQ65" i="1"/>
  <c r="CP10" i="8" s="1"/>
  <c r="CR65" i="1"/>
  <c r="CQ10" i="8" s="1"/>
  <c r="CS65" i="1"/>
  <c r="CR10" i="8" s="1"/>
  <c r="CT65" i="1"/>
  <c r="CS10" i="8" s="1"/>
  <c r="CU65" i="1"/>
  <c r="CT10" i="8" s="1"/>
  <c r="CV65" i="1"/>
  <c r="CU10" i="8" s="1"/>
  <c r="CW65" i="1"/>
  <c r="CV10" i="8" s="1"/>
  <c r="CX65" i="1"/>
  <c r="CW10" i="8" s="1"/>
  <c r="CY65" i="1"/>
  <c r="CX10" i="8" s="1"/>
  <c r="AB66" i="1"/>
  <c r="AA11" i="8" s="1"/>
  <c r="AO11" i="8"/>
  <c r="AQ66" i="1"/>
  <c r="AP11" i="8" s="1"/>
  <c r="AR66" i="1"/>
  <c r="AQ11" i="8" s="1"/>
  <c r="AS66" i="1"/>
  <c r="AR11" i="8" s="1"/>
  <c r="AT66" i="1"/>
  <c r="AS11" i="8" s="1"/>
  <c r="AU66" i="1"/>
  <c r="AT11" i="8" s="1"/>
  <c r="AV66" i="1"/>
  <c r="AU11" i="8" s="1"/>
  <c r="AW66" i="1"/>
  <c r="AV11" i="8" s="1"/>
  <c r="AX66" i="1"/>
  <c r="AW11" i="8" s="1"/>
  <c r="AY66" i="1"/>
  <c r="AX11" i="8" s="1"/>
  <c r="AZ66" i="1"/>
  <c r="AY11" i="8" s="1"/>
  <c r="BA66" i="1"/>
  <c r="AZ11" i="8" s="1"/>
  <c r="BB66" i="1"/>
  <c r="BA11" i="8" s="1"/>
  <c r="BC66" i="1"/>
  <c r="BB11" i="8" s="1"/>
  <c r="BD66" i="1"/>
  <c r="BC11" i="8" s="1"/>
  <c r="BE66" i="1"/>
  <c r="BD11" i="8" s="1"/>
  <c r="BF66" i="1"/>
  <c r="BE11" i="8" s="1"/>
  <c r="BG66" i="1"/>
  <c r="BF11" i="8" s="1"/>
  <c r="BH66" i="1"/>
  <c r="BG11" i="8" s="1"/>
  <c r="BI66" i="1"/>
  <c r="BH11" i="8" s="1"/>
  <c r="BK66" i="1"/>
  <c r="BJ11" i="8" s="1"/>
  <c r="BL66" i="1"/>
  <c r="BK11" i="8" s="1"/>
  <c r="BM66" i="1"/>
  <c r="BL11" i="8" s="1"/>
  <c r="BN66" i="1"/>
  <c r="BM11" i="8" s="1"/>
  <c r="BO66" i="1"/>
  <c r="BN11" i="8" s="1"/>
  <c r="BP66" i="1"/>
  <c r="BO11" i="8" s="1"/>
  <c r="BQ66" i="1"/>
  <c r="BP11" i="8" s="1"/>
  <c r="BR66" i="1"/>
  <c r="BQ11" i="8" s="1"/>
  <c r="BS66" i="1"/>
  <c r="BR11" i="8" s="1"/>
  <c r="BT66" i="1"/>
  <c r="BS11" i="8" s="1"/>
  <c r="BU66" i="1"/>
  <c r="BT11" i="8" s="1"/>
  <c r="BV66" i="1"/>
  <c r="BU11" i="8" s="1"/>
  <c r="BW66" i="1"/>
  <c r="BV11" i="8" s="1"/>
  <c r="BX66" i="1"/>
  <c r="BW11" i="8" s="1"/>
  <c r="BY66" i="1"/>
  <c r="BX11" i="8" s="1"/>
  <c r="BZ66" i="1"/>
  <c r="BY11" i="8" s="1"/>
  <c r="CA66" i="1"/>
  <c r="BZ11" i="8" s="1"/>
  <c r="CB66" i="1"/>
  <c r="CA11" i="8" s="1"/>
  <c r="CC66" i="1"/>
  <c r="CB11" i="8" s="1"/>
  <c r="CD66" i="1"/>
  <c r="CC11" i="8" s="1"/>
  <c r="CF66" i="1"/>
  <c r="CE11" i="8" s="1"/>
  <c r="CG66" i="1"/>
  <c r="CF11" i="8" s="1"/>
  <c r="CH66" i="1"/>
  <c r="CG11" i="8" s="1"/>
  <c r="CI66" i="1"/>
  <c r="CH11" i="8" s="1"/>
  <c r="CJ66" i="1"/>
  <c r="CI11" i="8" s="1"/>
  <c r="CK66" i="1"/>
  <c r="CJ11" i="8" s="1"/>
  <c r="CL66" i="1"/>
  <c r="CK11" i="8" s="1"/>
  <c r="CM66" i="1"/>
  <c r="CL11" i="8" s="1"/>
  <c r="CN66" i="1"/>
  <c r="CM11" i="8" s="1"/>
  <c r="CO66" i="1"/>
  <c r="CN11" i="8" s="1"/>
  <c r="CP66" i="1"/>
  <c r="CO11" i="8" s="1"/>
  <c r="CQ66" i="1"/>
  <c r="CP11" i="8" s="1"/>
  <c r="CR66" i="1"/>
  <c r="CQ11" i="8" s="1"/>
  <c r="CS66" i="1"/>
  <c r="CR11" i="8" s="1"/>
  <c r="CT66" i="1"/>
  <c r="CS11" i="8" s="1"/>
  <c r="CU66" i="1"/>
  <c r="CT11" i="8" s="1"/>
  <c r="CV66" i="1"/>
  <c r="CU11" i="8" s="1"/>
  <c r="CW66" i="1"/>
  <c r="CV11" i="8" s="1"/>
  <c r="CX66" i="1"/>
  <c r="CW11" i="8" s="1"/>
  <c r="CY66" i="1"/>
  <c r="CX11" i="8" s="1"/>
  <c r="AB67" i="1"/>
  <c r="AA12" i="8" s="1"/>
  <c r="AO12" i="8"/>
  <c r="AQ67" i="1"/>
  <c r="AP12" i="8" s="1"/>
  <c r="AR67" i="1"/>
  <c r="AQ12" i="8" s="1"/>
  <c r="AS67" i="1"/>
  <c r="AR12" i="8" s="1"/>
  <c r="AT67" i="1"/>
  <c r="AS12" i="8" s="1"/>
  <c r="AU67" i="1"/>
  <c r="AT12" i="8" s="1"/>
  <c r="AV67" i="1"/>
  <c r="AU12" i="8" s="1"/>
  <c r="AW67" i="1"/>
  <c r="AV12" i="8" s="1"/>
  <c r="AX67" i="1"/>
  <c r="AW12" i="8" s="1"/>
  <c r="AY67" i="1"/>
  <c r="AX12" i="8" s="1"/>
  <c r="AZ67" i="1"/>
  <c r="AY12" i="8" s="1"/>
  <c r="BA67" i="1"/>
  <c r="AZ12" i="8" s="1"/>
  <c r="BB67" i="1"/>
  <c r="BA12" i="8" s="1"/>
  <c r="BC67" i="1"/>
  <c r="BB12" i="8" s="1"/>
  <c r="BD67" i="1"/>
  <c r="BC12" i="8" s="1"/>
  <c r="BE67" i="1"/>
  <c r="BD12" i="8" s="1"/>
  <c r="BF67" i="1"/>
  <c r="BE12" i="8" s="1"/>
  <c r="BG67" i="1"/>
  <c r="BF12" i="8" s="1"/>
  <c r="BH67" i="1"/>
  <c r="BG12" i="8" s="1"/>
  <c r="BI67" i="1"/>
  <c r="BH12" i="8" s="1"/>
  <c r="BK67" i="1"/>
  <c r="BJ12" i="8" s="1"/>
  <c r="BL67" i="1"/>
  <c r="BK12" i="8" s="1"/>
  <c r="BM67" i="1"/>
  <c r="BL12" i="8" s="1"/>
  <c r="BN67" i="1"/>
  <c r="BM12" i="8" s="1"/>
  <c r="BO67" i="1"/>
  <c r="BN12" i="8" s="1"/>
  <c r="BP67" i="1"/>
  <c r="BO12" i="8" s="1"/>
  <c r="BQ67" i="1"/>
  <c r="BP12" i="8" s="1"/>
  <c r="BR67" i="1"/>
  <c r="BQ12" i="8" s="1"/>
  <c r="BS67" i="1"/>
  <c r="BR12" i="8" s="1"/>
  <c r="BT67" i="1"/>
  <c r="BS12" i="8" s="1"/>
  <c r="BU67" i="1"/>
  <c r="BT12" i="8" s="1"/>
  <c r="BV67" i="1"/>
  <c r="BU12" i="8" s="1"/>
  <c r="BW67" i="1"/>
  <c r="BV12" i="8" s="1"/>
  <c r="BX67" i="1"/>
  <c r="BW12" i="8" s="1"/>
  <c r="BY67" i="1"/>
  <c r="BX12" i="8" s="1"/>
  <c r="BZ67" i="1"/>
  <c r="BY12" i="8" s="1"/>
  <c r="CA67" i="1"/>
  <c r="BZ12" i="8" s="1"/>
  <c r="CB67" i="1"/>
  <c r="CA12" i="8" s="1"/>
  <c r="CC67" i="1"/>
  <c r="CB12" i="8" s="1"/>
  <c r="CD67" i="1"/>
  <c r="CC12" i="8" s="1"/>
  <c r="CF67" i="1"/>
  <c r="CE12" i="8" s="1"/>
  <c r="CG67" i="1"/>
  <c r="CF12" i="8" s="1"/>
  <c r="CH67" i="1"/>
  <c r="CG12" i="8" s="1"/>
  <c r="CI67" i="1"/>
  <c r="CH12" i="8" s="1"/>
  <c r="CJ67" i="1"/>
  <c r="CI12" i="8" s="1"/>
  <c r="CK67" i="1"/>
  <c r="CJ12" i="8" s="1"/>
  <c r="CL67" i="1"/>
  <c r="CK12" i="8" s="1"/>
  <c r="CM67" i="1"/>
  <c r="CL12" i="8" s="1"/>
  <c r="CN67" i="1"/>
  <c r="CM12" i="8" s="1"/>
  <c r="CO67" i="1"/>
  <c r="CN12" i="8" s="1"/>
  <c r="CP67" i="1"/>
  <c r="CO12" i="8" s="1"/>
  <c r="CQ67" i="1"/>
  <c r="CP12" i="8" s="1"/>
  <c r="CR67" i="1"/>
  <c r="CQ12" i="8" s="1"/>
  <c r="CS67" i="1"/>
  <c r="CR12" i="8" s="1"/>
  <c r="CT67" i="1"/>
  <c r="CS12" i="8" s="1"/>
  <c r="CU67" i="1"/>
  <c r="CT12" i="8" s="1"/>
  <c r="CV67" i="1"/>
  <c r="CU12" i="8" s="1"/>
  <c r="CW67" i="1"/>
  <c r="CV12" i="8" s="1"/>
  <c r="CX67" i="1"/>
  <c r="CW12" i="8" s="1"/>
  <c r="CY67" i="1"/>
  <c r="CX12" i="8" s="1"/>
  <c r="AB68" i="1"/>
  <c r="AA13" i="8" s="1"/>
  <c r="AO13" i="8"/>
  <c r="AQ68" i="1"/>
  <c r="AP13" i="8" s="1"/>
  <c r="AR68" i="1"/>
  <c r="AQ13" i="8" s="1"/>
  <c r="AS68" i="1"/>
  <c r="AR13" i="8" s="1"/>
  <c r="AT68" i="1"/>
  <c r="AS13" i="8" s="1"/>
  <c r="AU68" i="1"/>
  <c r="AT13" i="8" s="1"/>
  <c r="AV68" i="1"/>
  <c r="AU13" i="8" s="1"/>
  <c r="AW68" i="1"/>
  <c r="AV13" i="8" s="1"/>
  <c r="AX68" i="1"/>
  <c r="AW13" i="8" s="1"/>
  <c r="AY68" i="1"/>
  <c r="AX13" i="8" s="1"/>
  <c r="AZ68" i="1"/>
  <c r="AY13" i="8" s="1"/>
  <c r="BA68" i="1"/>
  <c r="AZ13" i="8" s="1"/>
  <c r="BB68" i="1"/>
  <c r="BA13" i="8" s="1"/>
  <c r="BC68" i="1"/>
  <c r="BB13" i="8" s="1"/>
  <c r="BD68" i="1"/>
  <c r="BC13" i="8" s="1"/>
  <c r="BE68" i="1"/>
  <c r="BD13" i="8" s="1"/>
  <c r="BF68" i="1"/>
  <c r="BE13" i="8" s="1"/>
  <c r="BG68" i="1"/>
  <c r="BF13" i="8" s="1"/>
  <c r="BH68" i="1"/>
  <c r="BG13" i="8" s="1"/>
  <c r="BI68" i="1"/>
  <c r="BH13" i="8" s="1"/>
  <c r="BK68" i="1"/>
  <c r="BJ13" i="8" s="1"/>
  <c r="BL68" i="1"/>
  <c r="BK13" i="8" s="1"/>
  <c r="BM68" i="1"/>
  <c r="BL13" i="8" s="1"/>
  <c r="BN68" i="1"/>
  <c r="BM13" i="8" s="1"/>
  <c r="BO68" i="1"/>
  <c r="BN13" i="8" s="1"/>
  <c r="BP68" i="1"/>
  <c r="BO13" i="8" s="1"/>
  <c r="BQ68" i="1"/>
  <c r="BP13" i="8" s="1"/>
  <c r="BR68" i="1"/>
  <c r="BQ13" i="8" s="1"/>
  <c r="BS68" i="1"/>
  <c r="BR13" i="8" s="1"/>
  <c r="BT68" i="1"/>
  <c r="BS13" i="8" s="1"/>
  <c r="BU68" i="1"/>
  <c r="BT13" i="8" s="1"/>
  <c r="BV68" i="1"/>
  <c r="BU13" i="8" s="1"/>
  <c r="BW68" i="1"/>
  <c r="BV13" i="8" s="1"/>
  <c r="BX68" i="1"/>
  <c r="BW13" i="8" s="1"/>
  <c r="BY68" i="1"/>
  <c r="BX13" i="8" s="1"/>
  <c r="BZ68" i="1"/>
  <c r="BY13" i="8" s="1"/>
  <c r="CA68" i="1"/>
  <c r="BZ13" i="8" s="1"/>
  <c r="CB68" i="1"/>
  <c r="CA13" i="8" s="1"/>
  <c r="CC68" i="1"/>
  <c r="CB13" i="8" s="1"/>
  <c r="CD68" i="1"/>
  <c r="CC13" i="8" s="1"/>
  <c r="CF68" i="1"/>
  <c r="CE13" i="8" s="1"/>
  <c r="CG68" i="1"/>
  <c r="CF13" i="8" s="1"/>
  <c r="CH68" i="1"/>
  <c r="CG13" i="8" s="1"/>
  <c r="CI68" i="1"/>
  <c r="CH13" i="8" s="1"/>
  <c r="CJ68" i="1"/>
  <c r="CI13" i="8" s="1"/>
  <c r="CK68" i="1"/>
  <c r="CJ13" i="8" s="1"/>
  <c r="CL68" i="1"/>
  <c r="CK13" i="8" s="1"/>
  <c r="CM68" i="1"/>
  <c r="CL13" i="8" s="1"/>
  <c r="CN68" i="1"/>
  <c r="CM13" i="8" s="1"/>
  <c r="CO68" i="1"/>
  <c r="CN13" i="8" s="1"/>
  <c r="CP68" i="1"/>
  <c r="CO13" i="8" s="1"/>
  <c r="CQ68" i="1"/>
  <c r="CP13" i="8" s="1"/>
  <c r="CR68" i="1"/>
  <c r="CQ13" i="8" s="1"/>
  <c r="CS68" i="1"/>
  <c r="CR13" i="8" s="1"/>
  <c r="CT68" i="1"/>
  <c r="CS13" i="8" s="1"/>
  <c r="CU68" i="1"/>
  <c r="CT13" i="8" s="1"/>
  <c r="CV68" i="1"/>
  <c r="CU13" i="8" s="1"/>
  <c r="CW68" i="1"/>
  <c r="CV13" i="8" s="1"/>
  <c r="CX68" i="1"/>
  <c r="CW13" i="8" s="1"/>
  <c r="CY68" i="1"/>
  <c r="CX13" i="8" s="1"/>
  <c r="AB69" i="1"/>
  <c r="AA14" i="8" s="1"/>
  <c r="AO14" i="8"/>
  <c r="AQ69" i="1"/>
  <c r="AP14" i="8" s="1"/>
  <c r="AR69" i="1"/>
  <c r="AQ14" i="8" s="1"/>
  <c r="AS69" i="1"/>
  <c r="AR14" i="8" s="1"/>
  <c r="AT69" i="1"/>
  <c r="AS14" i="8" s="1"/>
  <c r="AU69" i="1"/>
  <c r="AT14" i="8" s="1"/>
  <c r="AV69" i="1"/>
  <c r="AU14" i="8" s="1"/>
  <c r="AW69" i="1"/>
  <c r="AV14" i="8" s="1"/>
  <c r="AX69" i="1"/>
  <c r="AW14" i="8" s="1"/>
  <c r="AY69" i="1"/>
  <c r="AX14" i="8" s="1"/>
  <c r="AZ69" i="1"/>
  <c r="AY14" i="8" s="1"/>
  <c r="BA69" i="1"/>
  <c r="AZ14" i="8" s="1"/>
  <c r="BB69" i="1"/>
  <c r="BA14" i="8" s="1"/>
  <c r="BC69" i="1"/>
  <c r="BB14" i="8" s="1"/>
  <c r="BD69" i="1"/>
  <c r="BC14" i="8" s="1"/>
  <c r="BE69" i="1"/>
  <c r="BD14" i="8" s="1"/>
  <c r="BF69" i="1"/>
  <c r="BE14" i="8" s="1"/>
  <c r="BG69" i="1"/>
  <c r="BF14" i="8" s="1"/>
  <c r="BH69" i="1"/>
  <c r="BG14" i="8" s="1"/>
  <c r="BI69" i="1"/>
  <c r="BH14" i="8" s="1"/>
  <c r="BK69" i="1"/>
  <c r="BJ14" i="8" s="1"/>
  <c r="BL69" i="1"/>
  <c r="BK14" i="8" s="1"/>
  <c r="BM69" i="1"/>
  <c r="BL14" i="8" s="1"/>
  <c r="BN69" i="1"/>
  <c r="BM14" i="8" s="1"/>
  <c r="BO69" i="1"/>
  <c r="BN14" i="8" s="1"/>
  <c r="BP69" i="1"/>
  <c r="BO14" i="8" s="1"/>
  <c r="BQ69" i="1"/>
  <c r="BP14" i="8" s="1"/>
  <c r="BR69" i="1"/>
  <c r="BQ14" i="8" s="1"/>
  <c r="BS69" i="1"/>
  <c r="BR14" i="8" s="1"/>
  <c r="BT69" i="1"/>
  <c r="BS14" i="8" s="1"/>
  <c r="BU69" i="1"/>
  <c r="BT14" i="8" s="1"/>
  <c r="BV69" i="1"/>
  <c r="BU14" i="8" s="1"/>
  <c r="BW69" i="1"/>
  <c r="BV14" i="8" s="1"/>
  <c r="BX69" i="1"/>
  <c r="BW14" i="8" s="1"/>
  <c r="BY69" i="1"/>
  <c r="BX14" i="8" s="1"/>
  <c r="BZ69" i="1"/>
  <c r="BY14" i="8" s="1"/>
  <c r="CA69" i="1"/>
  <c r="BZ14" i="8" s="1"/>
  <c r="CB69" i="1"/>
  <c r="CA14" i="8" s="1"/>
  <c r="CC69" i="1"/>
  <c r="CB14" i="8" s="1"/>
  <c r="CD69" i="1"/>
  <c r="CC14" i="8" s="1"/>
  <c r="CF69" i="1"/>
  <c r="CE14" i="8" s="1"/>
  <c r="CG69" i="1"/>
  <c r="CF14" i="8" s="1"/>
  <c r="CH69" i="1"/>
  <c r="CG14" i="8" s="1"/>
  <c r="CI69" i="1"/>
  <c r="CH14" i="8" s="1"/>
  <c r="CJ69" i="1"/>
  <c r="CI14" i="8" s="1"/>
  <c r="CK69" i="1"/>
  <c r="CJ14" i="8" s="1"/>
  <c r="CL69" i="1"/>
  <c r="CK14" i="8" s="1"/>
  <c r="CM69" i="1"/>
  <c r="CL14" i="8" s="1"/>
  <c r="CN69" i="1"/>
  <c r="CM14" i="8" s="1"/>
  <c r="CO69" i="1"/>
  <c r="CN14" i="8" s="1"/>
  <c r="CP69" i="1"/>
  <c r="CO14" i="8" s="1"/>
  <c r="CQ69" i="1"/>
  <c r="CP14" i="8" s="1"/>
  <c r="CR69" i="1"/>
  <c r="CQ14" i="8" s="1"/>
  <c r="CS69" i="1"/>
  <c r="CR14" i="8" s="1"/>
  <c r="CT69" i="1"/>
  <c r="CS14" i="8" s="1"/>
  <c r="CU69" i="1"/>
  <c r="CT14" i="8" s="1"/>
  <c r="CV69" i="1"/>
  <c r="CU14" i="8" s="1"/>
  <c r="CW69" i="1"/>
  <c r="CV14" i="8" s="1"/>
  <c r="CX69" i="1"/>
  <c r="CW14" i="8" s="1"/>
  <c r="CY69" i="1"/>
  <c r="CX14" i="8" s="1"/>
  <c r="AB70" i="1"/>
  <c r="AA15" i="8" s="1"/>
  <c r="AO15" i="8"/>
  <c r="AQ70" i="1"/>
  <c r="AP15" i="8" s="1"/>
  <c r="AR70" i="1"/>
  <c r="AQ15" i="8" s="1"/>
  <c r="AS70" i="1"/>
  <c r="AR15" i="8" s="1"/>
  <c r="AT70" i="1"/>
  <c r="AS15" i="8" s="1"/>
  <c r="AU70" i="1"/>
  <c r="AT15" i="8" s="1"/>
  <c r="AV70" i="1"/>
  <c r="AU15" i="8" s="1"/>
  <c r="AW70" i="1"/>
  <c r="AV15" i="8" s="1"/>
  <c r="AX70" i="1"/>
  <c r="AW15" i="8" s="1"/>
  <c r="AY70" i="1"/>
  <c r="AX15" i="8" s="1"/>
  <c r="AZ70" i="1"/>
  <c r="AY15" i="8" s="1"/>
  <c r="BA70" i="1"/>
  <c r="AZ15" i="8" s="1"/>
  <c r="BB70" i="1"/>
  <c r="BA15" i="8" s="1"/>
  <c r="BC70" i="1"/>
  <c r="BB15" i="8" s="1"/>
  <c r="BD70" i="1"/>
  <c r="BC15" i="8" s="1"/>
  <c r="BE70" i="1"/>
  <c r="BD15" i="8" s="1"/>
  <c r="BF70" i="1"/>
  <c r="BE15" i="8" s="1"/>
  <c r="BG70" i="1"/>
  <c r="BF15" i="8" s="1"/>
  <c r="BH70" i="1"/>
  <c r="BG15" i="8" s="1"/>
  <c r="BI70" i="1"/>
  <c r="BH15" i="8" s="1"/>
  <c r="BK70" i="1"/>
  <c r="BJ15" i="8" s="1"/>
  <c r="BL70" i="1"/>
  <c r="BK15" i="8" s="1"/>
  <c r="BM70" i="1"/>
  <c r="BL15" i="8" s="1"/>
  <c r="BN70" i="1"/>
  <c r="BM15" i="8" s="1"/>
  <c r="BO70" i="1"/>
  <c r="BN15" i="8" s="1"/>
  <c r="BP70" i="1"/>
  <c r="BO15" i="8" s="1"/>
  <c r="BQ70" i="1"/>
  <c r="BP15" i="8" s="1"/>
  <c r="BR70" i="1"/>
  <c r="BQ15" i="8" s="1"/>
  <c r="BS70" i="1"/>
  <c r="BR15" i="8" s="1"/>
  <c r="BT70" i="1"/>
  <c r="BS15" i="8" s="1"/>
  <c r="BU70" i="1"/>
  <c r="BT15" i="8" s="1"/>
  <c r="BV70" i="1"/>
  <c r="BU15" i="8" s="1"/>
  <c r="BW70" i="1"/>
  <c r="BV15" i="8" s="1"/>
  <c r="BX70" i="1"/>
  <c r="BW15" i="8" s="1"/>
  <c r="BY70" i="1"/>
  <c r="BX15" i="8" s="1"/>
  <c r="BZ70" i="1"/>
  <c r="BY15" i="8" s="1"/>
  <c r="CA70" i="1"/>
  <c r="BZ15" i="8" s="1"/>
  <c r="CB70" i="1"/>
  <c r="CA15" i="8" s="1"/>
  <c r="CC70" i="1"/>
  <c r="CB15" i="8" s="1"/>
  <c r="CD70" i="1"/>
  <c r="CC15" i="8" s="1"/>
  <c r="CF70" i="1"/>
  <c r="CE15" i="8" s="1"/>
  <c r="CG70" i="1"/>
  <c r="CF15" i="8" s="1"/>
  <c r="CH70" i="1"/>
  <c r="CG15" i="8" s="1"/>
  <c r="CI70" i="1"/>
  <c r="CH15" i="8" s="1"/>
  <c r="CJ70" i="1"/>
  <c r="CI15" i="8" s="1"/>
  <c r="CK70" i="1"/>
  <c r="CJ15" i="8" s="1"/>
  <c r="CL70" i="1"/>
  <c r="CK15" i="8" s="1"/>
  <c r="CM70" i="1"/>
  <c r="CL15" i="8" s="1"/>
  <c r="CN70" i="1"/>
  <c r="CM15" i="8" s="1"/>
  <c r="CO70" i="1"/>
  <c r="CN15" i="8" s="1"/>
  <c r="CP70" i="1"/>
  <c r="CO15" i="8" s="1"/>
  <c r="CQ70" i="1"/>
  <c r="CP15" i="8" s="1"/>
  <c r="CR70" i="1"/>
  <c r="CQ15" i="8" s="1"/>
  <c r="CS70" i="1"/>
  <c r="CR15" i="8" s="1"/>
  <c r="CT70" i="1"/>
  <c r="CS15" i="8" s="1"/>
  <c r="CU70" i="1"/>
  <c r="CT15" i="8" s="1"/>
  <c r="CV70" i="1"/>
  <c r="CU15" i="8" s="1"/>
  <c r="CW70" i="1"/>
  <c r="CV15" i="8" s="1"/>
  <c r="CX70" i="1"/>
  <c r="CW15" i="8" s="1"/>
  <c r="CY70" i="1"/>
  <c r="CX15" i="8" s="1"/>
  <c r="AB71" i="1"/>
  <c r="AA16" i="8" s="1"/>
  <c r="AO16" i="8"/>
  <c r="AQ71" i="1"/>
  <c r="AP16" i="8" s="1"/>
  <c r="AR71" i="1"/>
  <c r="AQ16" i="8" s="1"/>
  <c r="AS71" i="1"/>
  <c r="AR16" i="8" s="1"/>
  <c r="AT71" i="1"/>
  <c r="AS16" i="8" s="1"/>
  <c r="AU71" i="1"/>
  <c r="AT16" i="8" s="1"/>
  <c r="AV71" i="1"/>
  <c r="AU16" i="8" s="1"/>
  <c r="AW71" i="1"/>
  <c r="AV16" i="8" s="1"/>
  <c r="AX71" i="1"/>
  <c r="AW16" i="8" s="1"/>
  <c r="AY71" i="1"/>
  <c r="AX16" i="8" s="1"/>
  <c r="AZ71" i="1"/>
  <c r="AY16" i="8" s="1"/>
  <c r="BA71" i="1"/>
  <c r="AZ16" i="8" s="1"/>
  <c r="BB71" i="1"/>
  <c r="BA16" i="8" s="1"/>
  <c r="BC71" i="1"/>
  <c r="BB16" i="8" s="1"/>
  <c r="BD71" i="1"/>
  <c r="BC16" i="8" s="1"/>
  <c r="BE71" i="1"/>
  <c r="BD16" i="8" s="1"/>
  <c r="BF71" i="1"/>
  <c r="BE16" i="8" s="1"/>
  <c r="BG71" i="1"/>
  <c r="BF16" i="8" s="1"/>
  <c r="BH71" i="1"/>
  <c r="BG16" i="8" s="1"/>
  <c r="BI71" i="1"/>
  <c r="BH16" i="8" s="1"/>
  <c r="BK71" i="1"/>
  <c r="BJ16" i="8" s="1"/>
  <c r="BL71" i="1"/>
  <c r="BK16" i="8" s="1"/>
  <c r="BM71" i="1"/>
  <c r="BL16" i="8" s="1"/>
  <c r="BN71" i="1"/>
  <c r="BM16" i="8" s="1"/>
  <c r="BO71" i="1"/>
  <c r="BN16" i="8" s="1"/>
  <c r="BP71" i="1"/>
  <c r="BO16" i="8" s="1"/>
  <c r="BQ71" i="1"/>
  <c r="BP16" i="8" s="1"/>
  <c r="BR71" i="1"/>
  <c r="BQ16" i="8" s="1"/>
  <c r="BS71" i="1"/>
  <c r="BR16" i="8" s="1"/>
  <c r="BT71" i="1"/>
  <c r="BS16" i="8" s="1"/>
  <c r="BU71" i="1"/>
  <c r="BT16" i="8" s="1"/>
  <c r="BV71" i="1"/>
  <c r="BU16" i="8" s="1"/>
  <c r="BW71" i="1"/>
  <c r="BV16" i="8" s="1"/>
  <c r="BX71" i="1"/>
  <c r="BW16" i="8" s="1"/>
  <c r="BY71" i="1"/>
  <c r="BX16" i="8" s="1"/>
  <c r="BZ71" i="1"/>
  <c r="BY16" i="8" s="1"/>
  <c r="CA71" i="1"/>
  <c r="BZ16" i="8" s="1"/>
  <c r="CB71" i="1"/>
  <c r="CA16" i="8" s="1"/>
  <c r="CC71" i="1"/>
  <c r="CB16" i="8" s="1"/>
  <c r="CD71" i="1"/>
  <c r="CC16" i="8" s="1"/>
  <c r="CF71" i="1"/>
  <c r="CE16" i="8" s="1"/>
  <c r="CG71" i="1"/>
  <c r="CF16" i="8" s="1"/>
  <c r="CH71" i="1"/>
  <c r="CG16" i="8" s="1"/>
  <c r="CI71" i="1"/>
  <c r="CH16" i="8" s="1"/>
  <c r="CJ71" i="1"/>
  <c r="CI16" i="8" s="1"/>
  <c r="CK71" i="1"/>
  <c r="CJ16" i="8" s="1"/>
  <c r="CL71" i="1"/>
  <c r="CK16" i="8" s="1"/>
  <c r="CM71" i="1"/>
  <c r="CL16" i="8" s="1"/>
  <c r="CN71" i="1"/>
  <c r="CM16" i="8" s="1"/>
  <c r="CO71" i="1"/>
  <c r="CN16" i="8" s="1"/>
  <c r="CP71" i="1"/>
  <c r="CO16" i="8" s="1"/>
  <c r="CQ71" i="1"/>
  <c r="CP16" i="8" s="1"/>
  <c r="CR71" i="1"/>
  <c r="CQ16" i="8" s="1"/>
  <c r="CS71" i="1"/>
  <c r="CR16" i="8" s="1"/>
  <c r="CT71" i="1"/>
  <c r="CS16" i="8" s="1"/>
  <c r="CU71" i="1"/>
  <c r="CT16" i="8" s="1"/>
  <c r="CV71" i="1"/>
  <c r="CU16" i="8" s="1"/>
  <c r="CW71" i="1"/>
  <c r="CV16" i="8" s="1"/>
  <c r="CX71" i="1"/>
  <c r="CW16" i="8" s="1"/>
  <c r="CY71" i="1"/>
  <c r="CX16" i="8" s="1"/>
  <c r="AB72" i="1"/>
  <c r="AA17" i="8" s="1"/>
  <c r="AO17" i="8"/>
  <c r="AQ72" i="1"/>
  <c r="AP17" i="8" s="1"/>
  <c r="AR72" i="1"/>
  <c r="AQ17" i="8" s="1"/>
  <c r="AS72" i="1"/>
  <c r="AR17" i="8" s="1"/>
  <c r="AT72" i="1"/>
  <c r="AS17" i="8" s="1"/>
  <c r="AU72" i="1"/>
  <c r="AT17" i="8" s="1"/>
  <c r="AV72" i="1"/>
  <c r="AU17" i="8" s="1"/>
  <c r="AW72" i="1"/>
  <c r="AV17" i="8" s="1"/>
  <c r="AX72" i="1"/>
  <c r="AW17" i="8" s="1"/>
  <c r="AY72" i="1"/>
  <c r="AX17" i="8" s="1"/>
  <c r="AZ72" i="1"/>
  <c r="AY17" i="8" s="1"/>
  <c r="BA72" i="1"/>
  <c r="AZ17" i="8" s="1"/>
  <c r="BB72" i="1"/>
  <c r="BA17" i="8" s="1"/>
  <c r="BC72" i="1"/>
  <c r="BB17" i="8" s="1"/>
  <c r="BD72" i="1"/>
  <c r="BC17" i="8" s="1"/>
  <c r="BE72" i="1"/>
  <c r="BD17" i="8" s="1"/>
  <c r="BF72" i="1"/>
  <c r="BE17" i="8" s="1"/>
  <c r="BG72" i="1"/>
  <c r="BF17" i="8" s="1"/>
  <c r="BH72" i="1"/>
  <c r="BG17" i="8" s="1"/>
  <c r="BI72" i="1"/>
  <c r="BH17" i="8" s="1"/>
  <c r="BK72" i="1"/>
  <c r="BJ17" i="8" s="1"/>
  <c r="BL72" i="1"/>
  <c r="BK17" i="8" s="1"/>
  <c r="BM72" i="1"/>
  <c r="BL17" i="8" s="1"/>
  <c r="BN72" i="1"/>
  <c r="BM17" i="8" s="1"/>
  <c r="BO72" i="1"/>
  <c r="BN17" i="8" s="1"/>
  <c r="BP72" i="1"/>
  <c r="BO17" i="8" s="1"/>
  <c r="BQ72" i="1"/>
  <c r="BP17" i="8" s="1"/>
  <c r="BR72" i="1"/>
  <c r="BQ17" i="8" s="1"/>
  <c r="BS72" i="1"/>
  <c r="BR17" i="8" s="1"/>
  <c r="BT72" i="1"/>
  <c r="BS17" i="8" s="1"/>
  <c r="BU72" i="1"/>
  <c r="BT17" i="8" s="1"/>
  <c r="BV72" i="1"/>
  <c r="BU17" i="8" s="1"/>
  <c r="BW72" i="1"/>
  <c r="BV17" i="8" s="1"/>
  <c r="BX72" i="1"/>
  <c r="BW17" i="8" s="1"/>
  <c r="BY72" i="1"/>
  <c r="BX17" i="8" s="1"/>
  <c r="BZ72" i="1"/>
  <c r="BY17" i="8" s="1"/>
  <c r="CA72" i="1"/>
  <c r="BZ17" i="8" s="1"/>
  <c r="CB72" i="1"/>
  <c r="CA17" i="8" s="1"/>
  <c r="CC72" i="1"/>
  <c r="CB17" i="8" s="1"/>
  <c r="CD72" i="1"/>
  <c r="CC17" i="8" s="1"/>
  <c r="CF72" i="1"/>
  <c r="CE17" i="8" s="1"/>
  <c r="CG72" i="1"/>
  <c r="CF17" i="8" s="1"/>
  <c r="CH72" i="1"/>
  <c r="CG17" i="8" s="1"/>
  <c r="CI72" i="1"/>
  <c r="CH17" i="8" s="1"/>
  <c r="CJ72" i="1"/>
  <c r="CI17" i="8" s="1"/>
  <c r="CK72" i="1"/>
  <c r="CJ17" i="8" s="1"/>
  <c r="CL72" i="1"/>
  <c r="CK17" i="8" s="1"/>
  <c r="CM72" i="1"/>
  <c r="CL17" i="8" s="1"/>
  <c r="CN72" i="1"/>
  <c r="CM17" i="8" s="1"/>
  <c r="CO72" i="1"/>
  <c r="CN17" i="8" s="1"/>
  <c r="CP72" i="1"/>
  <c r="CO17" i="8" s="1"/>
  <c r="CQ72" i="1"/>
  <c r="CP17" i="8" s="1"/>
  <c r="CR72" i="1"/>
  <c r="CQ17" i="8" s="1"/>
  <c r="CS72" i="1"/>
  <c r="CR17" i="8" s="1"/>
  <c r="CT72" i="1"/>
  <c r="CS17" i="8" s="1"/>
  <c r="CU72" i="1"/>
  <c r="CT17" i="8" s="1"/>
  <c r="CV72" i="1"/>
  <c r="CU17" i="8" s="1"/>
  <c r="CW72" i="1"/>
  <c r="CV17" i="8" s="1"/>
  <c r="CX72" i="1"/>
  <c r="CW17" i="8" s="1"/>
  <c r="CY72" i="1"/>
  <c r="CX17" i="8" s="1"/>
  <c r="AB73" i="1"/>
  <c r="AA18" i="8" s="1"/>
  <c r="AO18" i="8"/>
  <c r="AQ73" i="1"/>
  <c r="AP18" i="8" s="1"/>
  <c r="AR73" i="1"/>
  <c r="AQ18" i="8" s="1"/>
  <c r="AS73" i="1"/>
  <c r="AR18" i="8" s="1"/>
  <c r="AT73" i="1"/>
  <c r="AS18" i="8" s="1"/>
  <c r="AU73" i="1"/>
  <c r="AT18" i="8" s="1"/>
  <c r="AV73" i="1"/>
  <c r="AU18" i="8" s="1"/>
  <c r="AW73" i="1"/>
  <c r="AV18" i="8" s="1"/>
  <c r="AX73" i="1"/>
  <c r="AW18" i="8" s="1"/>
  <c r="AY73" i="1"/>
  <c r="AX18" i="8" s="1"/>
  <c r="AZ73" i="1"/>
  <c r="AY18" i="8" s="1"/>
  <c r="BA73" i="1"/>
  <c r="AZ18" i="8" s="1"/>
  <c r="BB73" i="1"/>
  <c r="BA18" i="8" s="1"/>
  <c r="BC73" i="1"/>
  <c r="BB18" i="8" s="1"/>
  <c r="BD73" i="1"/>
  <c r="BC18" i="8" s="1"/>
  <c r="BE73" i="1"/>
  <c r="BD18" i="8" s="1"/>
  <c r="BF73" i="1"/>
  <c r="BE18" i="8" s="1"/>
  <c r="BG73" i="1"/>
  <c r="BF18" i="8" s="1"/>
  <c r="BH73" i="1"/>
  <c r="BG18" i="8" s="1"/>
  <c r="BI73" i="1"/>
  <c r="BH18" i="8" s="1"/>
  <c r="BK73" i="1"/>
  <c r="BJ18" i="8" s="1"/>
  <c r="BL73" i="1"/>
  <c r="BK18" i="8" s="1"/>
  <c r="BM73" i="1"/>
  <c r="BL18" i="8" s="1"/>
  <c r="BN73" i="1"/>
  <c r="BM18" i="8" s="1"/>
  <c r="BO73" i="1"/>
  <c r="BN18" i="8" s="1"/>
  <c r="BP73" i="1"/>
  <c r="BO18" i="8" s="1"/>
  <c r="BQ73" i="1"/>
  <c r="BP18" i="8" s="1"/>
  <c r="BR73" i="1"/>
  <c r="BQ18" i="8" s="1"/>
  <c r="BS73" i="1"/>
  <c r="BR18" i="8" s="1"/>
  <c r="BT73" i="1"/>
  <c r="BS18" i="8" s="1"/>
  <c r="BU73" i="1"/>
  <c r="BT18" i="8" s="1"/>
  <c r="BV73" i="1"/>
  <c r="BU18" i="8" s="1"/>
  <c r="BW73" i="1"/>
  <c r="BV18" i="8" s="1"/>
  <c r="BX73" i="1"/>
  <c r="BW18" i="8" s="1"/>
  <c r="BY73" i="1"/>
  <c r="BX18" i="8" s="1"/>
  <c r="BZ73" i="1"/>
  <c r="BY18" i="8" s="1"/>
  <c r="CA73" i="1"/>
  <c r="BZ18" i="8" s="1"/>
  <c r="CB73" i="1"/>
  <c r="CA18" i="8" s="1"/>
  <c r="CC73" i="1"/>
  <c r="CB18" i="8" s="1"/>
  <c r="CD73" i="1"/>
  <c r="CC18" i="8" s="1"/>
  <c r="CF73" i="1"/>
  <c r="CE18" i="8" s="1"/>
  <c r="CG73" i="1"/>
  <c r="CF18" i="8" s="1"/>
  <c r="CH73" i="1"/>
  <c r="CG18" i="8" s="1"/>
  <c r="CI73" i="1"/>
  <c r="CH18" i="8" s="1"/>
  <c r="CJ73" i="1"/>
  <c r="CI18" i="8" s="1"/>
  <c r="CK73" i="1"/>
  <c r="CJ18" i="8" s="1"/>
  <c r="CL73" i="1"/>
  <c r="CK18" i="8" s="1"/>
  <c r="CM73" i="1"/>
  <c r="CL18" i="8" s="1"/>
  <c r="CN73" i="1"/>
  <c r="CM18" i="8" s="1"/>
  <c r="CO73" i="1"/>
  <c r="CN18" i="8" s="1"/>
  <c r="CP73" i="1"/>
  <c r="CO18" i="8" s="1"/>
  <c r="CQ73" i="1"/>
  <c r="CP18" i="8" s="1"/>
  <c r="CR73" i="1"/>
  <c r="CQ18" i="8" s="1"/>
  <c r="CS73" i="1"/>
  <c r="CR18" i="8" s="1"/>
  <c r="CT73" i="1"/>
  <c r="CS18" i="8" s="1"/>
  <c r="CU73" i="1"/>
  <c r="CT18" i="8" s="1"/>
  <c r="CV73" i="1"/>
  <c r="CU18" i="8" s="1"/>
  <c r="CW73" i="1"/>
  <c r="CV18" i="8" s="1"/>
  <c r="CX73" i="1"/>
  <c r="CW18" i="8" s="1"/>
  <c r="CY73" i="1"/>
  <c r="CX18" i="8" s="1"/>
  <c r="AB74" i="1"/>
  <c r="AA19" i="8" s="1"/>
  <c r="AO19" i="8"/>
  <c r="AQ74" i="1"/>
  <c r="AP19" i="8" s="1"/>
  <c r="AR74" i="1"/>
  <c r="AQ19" i="8" s="1"/>
  <c r="AS74" i="1"/>
  <c r="AR19" i="8" s="1"/>
  <c r="AT74" i="1"/>
  <c r="AS19" i="8" s="1"/>
  <c r="AU74" i="1"/>
  <c r="AT19" i="8" s="1"/>
  <c r="AV74" i="1"/>
  <c r="AU19" i="8" s="1"/>
  <c r="AW74" i="1"/>
  <c r="AV19" i="8" s="1"/>
  <c r="AX74" i="1"/>
  <c r="AW19" i="8" s="1"/>
  <c r="AY74" i="1"/>
  <c r="AX19" i="8" s="1"/>
  <c r="AZ74" i="1"/>
  <c r="AY19" i="8" s="1"/>
  <c r="BA74" i="1"/>
  <c r="AZ19" i="8" s="1"/>
  <c r="BB74" i="1"/>
  <c r="BA19" i="8" s="1"/>
  <c r="BC74" i="1"/>
  <c r="BB19" i="8" s="1"/>
  <c r="BD74" i="1"/>
  <c r="BC19" i="8" s="1"/>
  <c r="BE74" i="1"/>
  <c r="BD19" i="8" s="1"/>
  <c r="BF74" i="1"/>
  <c r="BE19" i="8" s="1"/>
  <c r="BG74" i="1"/>
  <c r="BF19" i="8" s="1"/>
  <c r="BH74" i="1"/>
  <c r="BG19" i="8" s="1"/>
  <c r="BI74" i="1"/>
  <c r="BH19" i="8" s="1"/>
  <c r="BK74" i="1"/>
  <c r="BJ19" i="8" s="1"/>
  <c r="BL74" i="1"/>
  <c r="BK19" i="8" s="1"/>
  <c r="BM74" i="1"/>
  <c r="BL19" i="8" s="1"/>
  <c r="BN74" i="1"/>
  <c r="BM19" i="8" s="1"/>
  <c r="BO74" i="1"/>
  <c r="BN19" i="8" s="1"/>
  <c r="BP74" i="1"/>
  <c r="BO19" i="8" s="1"/>
  <c r="BQ74" i="1"/>
  <c r="BP19" i="8" s="1"/>
  <c r="BR74" i="1"/>
  <c r="BQ19" i="8" s="1"/>
  <c r="BS74" i="1"/>
  <c r="BR19" i="8" s="1"/>
  <c r="BT74" i="1"/>
  <c r="BS19" i="8" s="1"/>
  <c r="BU74" i="1"/>
  <c r="BT19" i="8" s="1"/>
  <c r="BV74" i="1"/>
  <c r="BU19" i="8" s="1"/>
  <c r="BW74" i="1"/>
  <c r="BV19" i="8" s="1"/>
  <c r="BX74" i="1"/>
  <c r="BW19" i="8" s="1"/>
  <c r="BY74" i="1"/>
  <c r="BX19" i="8" s="1"/>
  <c r="BZ74" i="1"/>
  <c r="BY19" i="8" s="1"/>
  <c r="CA74" i="1"/>
  <c r="BZ19" i="8" s="1"/>
  <c r="CB74" i="1"/>
  <c r="CA19" i="8" s="1"/>
  <c r="CC74" i="1"/>
  <c r="CB19" i="8" s="1"/>
  <c r="CD74" i="1"/>
  <c r="CC19" i="8" s="1"/>
  <c r="CF74" i="1"/>
  <c r="CE19" i="8" s="1"/>
  <c r="CG74" i="1"/>
  <c r="CF19" i="8" s="1"/>
  <c r="CH74" i="1"/>
  <c r="CG19" i="8" s="1"/>
  <c r="CI74" i="1"/>
  <c r="CH19" i="8" s="1"/>
  <c r="CJ74" i="1"/>
  <c r="CI19" i="8" s="1"/>
  <c r="CK74" i="1"/>
  <c r="CJ19" i="8" s="1"/>
  <c r="CL74" i="1"/>
  <c r="CK19" i="8" s="1"/>
  <c r="CM74" i="1"/>
  <c r="CL19" i="8" s="1"/>
  <c r="CN74" i="1"/>
  <c r="CM19" i="8" s="1"/>
  <c r="CO74" i="1"/>
  <c r="CN19" i="8" s="1"/>
  <c r="CP74" i="1"/>
  <c r="CO19" i="8" s="1"/>
  <c r="CQ74" i="1"/>
  <c r="CP19" i="8" s="1"/>
  <c r="CR74" i="1"/>
  <c r="CQ19" i="8" s="1"/>
  <c r="CS74" i="1"/>
  <c r="CR19" i="8" s="1"/>
  <c r="CT74" i="1"/>
  <c r="CS19" i="8" s="1"/>
  <c r="CU74" i="1"/>
  <c r="CT19" i="8" s="1"/>
  <c r="CV74" i="1"/>
  <c r="CU19" i="8" s="1"/>
  <c r="CW74" i="1"/>
  <c r="CV19" i="8" s="1"/>
  <c r="CX74" i="1"/>
  <c r="CW19" i="8" s="1"/>
  <c r="CY74" i="1"/>
  <c r="CX19" i="8" s="1"/>
  <c r="AB75" i="1"/>
  <c r="AA20" i="8" s="1"/>
  <c r="AO20" i="8"/>
  <c r="AQ75" i="1"/>
  <c r="AP20" i="8" s="1"/>
  <c r="AR75" i="1"/>
  <c r="AQ20" i="8" s="1"/>
  <c r="AS75" i="1"/>
  <c r="AR20" i="8" s="1"/>
  <c r="AT75" i="1"/>
  <c r="AS20" i="8" s="1"/>
  <c r="AU75" i="1"/>
  <c r="AT20" i="8" s="1"/>
  <c r="AV75" i="1"/>
  <c r="AU20" i="8" s="1"/>
  <c r="AW75" i="1"/>
  <c r="AV20" i="8" s="1"/>
  <c r="AX75" i="1"/>
  <c r="AW20" i="8" s="1"/>
  <c r="AY75" i="1"/>
  <c r="AX20" i="8" s="1"/>
  <c r="AZ75" i="1"/>
  <c r="AY20" i="8" s="1"/>
  <c r="BA75" i="1"/>
  <c r="AZ20" i="8" s="1"/>
  <c r="BB75" i="1"/>
  <c r="BA20" i="8" s="1"/>
  <c r="BC75" i="1"/>
  <c r="BB20" i="8" s="1"/>
  <c r="BD75" i="1"/>
  <c r="BC20" i="8" s="1"/>
  <c r="BE75" i="1"/>
  <c r="BD20" i="8" s="1"/>
  <c r="BF75" i="1"/>
  <c r="BE20" i="8" s="1"/>
  <c r="BG75" i="1"/>
  <c r="BF20" i="8" s="1"/>
  <c r="BH75" i="1"/>
  <c r="BG20" i="8" s="1"/>
  <c r="BI75" i="1"/>
  <c r="BH20" i="8" s="1"/>
  <c r="BK75" i="1"/>
  <c r="BJ20" i="8" s="1"/>
  <c r="BL75" i="1"/>
  <c r="BK20" i="8" s="1"/>
  <c r="BM75" i="1"/>
  <c r="BL20" i="8" s="1"/>
  <c r="BN75" i="1"/>
  <c r="BM20" i="8" s="1"/>
  <c r="BO75" i="1"/>
  <c r="BN20" i="8" s="1"/>
  <c r="BP75" i="1"/>
  <c r="BO20" i="8" s="1"/>
  <c r="BQ75" i="1"/>
  <c r="BP20" i="8" s="1"/>
  <c r="BR75" i="1"/>
  <c r="BQ20" i="8" s="1"/>
  <c r="BS75" i="1"/>
  <c r="BR20" i="8" s="1"/>
  <c r="BT75" i="1"/>
  <c r="BS20" i="8" s="1"/>
  <c r="BU75" i="1"/>
  <c r="BT20" i="8" s="1"/>
  <c r="BV75" i="1"/>
  <c r="BU20" i="8" s="1"/>
  <c r="BW75" i="1"/>
  <c r="BV20" i="8" s="1"/>
  <c r="BX75" i="1"/>
  <c r="BW20" i="8" s="1"/>
  <c r="BY75" i="1"/>
  <c r="BX20" i="8" s="1"/>
  <c r="BZ75" i="1"/>
  <c r="BY20" i="8" s="1"/>
  <c r="CA75" i="1"/>
  <c r="BZ20" i="8" s="1"/>
  <c r="CB75" i="1"/>
  <c r="CA20" i="8" s="1"/>
  <c r="CC75" i="1"/>
  <c r="CB20" i="8" s="1"/>
  <c r="CD75" i="1"/>
  <c r="CC20" i="8" s="1"/>
  <c r="CF75" i="1"/>
  <c r="CE20" i="8" s="1"/>
  <c r="CG75" i="1"/>
  <c r="CF20" i="8" s="1"/>
  <c r="CH75" i="1"/>
  <c r="CG20" i="8" s="1"/>
  <c r="CI75" i="1"/>
  <c r="CH20" i="8" s="1"/>
  <c r="CJ75" i="1"/>
  <c r="CI20" i="8" s="1"/>
  <c r="CK75" i="1"/>
  <c r="CJ20" i="8" s="1"/>
  <c r="CL75" i="1"/>
  <c r="CK20" i="8" s="1"/>
  <c r="CM75" i="1"/>
  <c r="CL20" i="8" s="1"/>
  <c r="CN75" i="1"/>
  <c r="CM20" i="8" s="1"/>
  <c r="CO75" i="1"/>
  <c r="CN20" i="8" s="1"/>
  <c r="CP75" i="1"/>
  <c r="CO20" i="8" s="1"/>
  <c r="CQ75" i="1"/>
  <c r="CP20" i="8" s="1"/>
  <c r="CR75" i="1"/>
  <c r="CQ20" i="8" s="1"/>
  <c r="CS75" i="1"/>
  <c r="CR20" i="8" s="1"/>
  <c r="CT75" i="1"/>
  <c r="CS20" i="8" s="1"/>
  <c r="CU75" i="1"/>
  <c r="CT20" i="8" s="1"/>
  <c r="CV75" i="1"/>
  <c r="CU20" i="8" s="1"/>
  <c r="CW75" i="1"/>
  <c r="CV20" i="8" s="1"/>
  <c r="CX75" i="1"/>
  <c r="CW20" i="8" s="1"/>
  <c r="CY75" i="1"/>
  <c r="CX20" i="8" s="1"/>
  <c r="AB76" i="1"/>
  <c r="AA21" i="8" s="1"/>
  <c r="AO21" i="8"/>
  <c r="AQ76" i="1"/>
  <c r="AP21" i="8" s="1"/>
  <c r="AR76" i="1"/>
  <c r="AQ21" i="8" s="1"/>
  <c r="AS76" i="1"/>
  <c r="AR21" i="8" s="1"/>
  <c r="AT76" i="1"/>
  <c r="AS21" i="8" s="1"/>
  <c r="AU76" i="1"/>
  <c r="AT21" i="8" s="1"/>
  <c r="AV76" i="1"/>
  <c r="AU21" i="8" s="1"/>
  <c r="AW76" i="1"/>
  <c r="AV21" i="8" s="1"/>
  <c r="AX76" i="1"/>
  <c r="AW21" i="8" s="1"/>
  <c r="AY76" i="1"/>
  <c r="AX21" i="8" s="1"/>
  <c r="AZ76" i="1"/>
  <c r="AY21" i="8" s="1"/>
  <c r="BA76" i="1"/>
  <c r="AZ21" i="8" s="1"/>
  <c r="BB76" i="1"/>
  <c r="BA21" i="8" s="1"/>
  <c r="BC76" i="1"/>
  <c r="BB21" i="8" s="1"/>
  <c r="BD76" i="1"/>
  <c r="BC21" i="8" s="1"/>
  <c r="BE76" i="1"/>
  <c r="BD21" i="8" s="1"/>
  <c r="BF76" i="1"/>
  <c r="BE21" i="8" s="1"/>
  <c r="BG76" i="1"/>
  <c r="BF21" i="8" s="1"/>
  <c r="BH76" i="1"/>
  <c r="BG21" i="8" s="1"/>
  <c r="BI76" i="1"/>
  <c r="BH21" i="8" s="1"/>
  <c r="BK76" i="1"/>
  <c r="BJ21" i="8" s="1"/>
  <c r="BL76" i="1"/>
  <c r="BK21" i="8" s="1"/>
  <c r="BM76" i="1"/>
  <c r="BL21" i="8" s="1"/>
  <c r="BN76" i="1"/>
  <c r="BM21" i="8" s="1"/>
  <c r="BO76" i="1"/>
  <c r="BN21" i="8" s="1"/>
  <c r="BP76" i="1"/>
  <c r="BO21" i="8" s="1"/>
  <c r="BQ76" i="1"/>
  <c r="BP21" i="8" s="1"/>
  <c r="BR76" i="1"/>
  <c r="BQ21" i="8" s="1"/>
  <c r="BS76" i="1"/>
  <c r="BR21" i="8" s="1"/>
  <c r="BT76" i="1"/>
  <c r="BS21" i="8" s="1"/>
  <c r="BU76" i="1"/>
  <c r="BT21" i="8" s="1"/>
  <c r="BV76" i="1"/>
  <c r="BU21" i="8" s="1"/>
  <c r="BW76" i="1"/>
  <c r="BV21" i="8" s="1"/>
  <c r="BX76" i="1"/>
  <c r="BW21" i="8" s="1"/>
  <c r="BY76" i="1"/>
  <c r="BX21" i="8" s="1"/>
  <c r="BZ76" i="1"/>
  <c r="BY21" i="8" s="1"/>
  <c r="CA76" i="1"/>
  <c r="BZ21" i="8" s="1"/>
  <c r="CB76" i="1"/>
  <c r="CA21" i="8" s="1"/>
  <c r="CC76" i="1"/>
  <c r="CB21" i="8" s="1"/>
  <c r="CD76" i="1"/>
  <c r="CC21" i="8" s="1"/>
  <c r="CF76" i="1"/>
  <c r="CE21" i="8" s="1"/>
  <c r="CG76" i="1"/>
  <c r="CF21" i="8" s="1"/>
  <c r="CH76" i="1"/>
  <c r="CG21" i="8" s="1"/>
  <c r="CI76" i="1"/>
  <c r="CH21" i="8" s="1"/>
  <c r="CJ76" i="1"/>
  <c r="CI21" i="8" s="1"/>
  <c r="CK76" i="1"/>
  <c r="CJ21" i="8" s="1"/>
  <c r="CL76" i="1"/>
  <c r="CK21" i="8" s="1"/>
  <c r="CM76" i="1"/>
  <c r="CL21" i="8" s="1"/>
  <c r="CN76" i="1"/>
  <c r="CM21" i="8" s="1"/>
  <c r="CO76" i="1"/>
  <c r="CN21" i="8" s="1"/>
  <c r="CP76" i="1"/>
  <c r="CO21" i="8" s="1"/>
  <c r="CQ76" i="1"/>
  <c r="CP21" i="8" s="1"/>
  <c r="CR76" i="1"/>
  <c r="CQ21" i="8" s="1"/>
  <c r="CS76" i="1"/>
  <c r="CR21" i="8" s="1"/>
  <c r="CT76" i="1"/>
  <c r="CS21" i="8" s="1"/>
  <c r="CU76" i="1"/>
  <c r="CT21" i="8" s="1"/>
  <c r="CV76" i="1"/>
  <c r="CU21" i="8" s="1"/>
  <c r="CW76" i="1"/>
  <c r="CV21" i="8" s="1"/>
  <c r="CX76" i="1"/>
  <c r="CW21" i="8" s="1"/>
  <c r="CY76" i="1"/>
  <c r="CX21" i="8" s="1"/>
  <c r="AB77" i="1"/>
  <c r="AA22" i="8" s="1"/>
  <c r="AO22" i="8"/>
  <c r="AQ77" i="1"/>
  <c r="AP22" i="8" s="1"/>
  <c r="AR77" i="1"/>
  <c r="AQ22" i="8" s="1"/>
  <c r="AS77" i="1"/>
  <c r="AR22" i="8" s="1"/>
  <c r="AT77" i="1"/>
  <c r="AS22" i="8" s="1"/>
  <c r="AU77" i="1"/>
  <c r="AT22" i="8" s="1"/>
  <c r="AV77" i="1"/>
  <c r="AU22" i="8" s="1"/>
  <c r="AW77" i="1"/>
  <c r="AV22" i="8" s="1"/>
  <c r="AX77" i="1"/>
  <c r="AW22" i="8" s="1"/>
  <c r="AY77" i="1"/>
  <c r="AX22" i="8" s="1"/>
  <c r="AZ77" i="1"/>
  <c r="AY22" i="8" s="1"/>
  <c r="BA77" i="1"/>
  <c r="AZ22" i="8" s="1"/>
  <c r="BB77" i="1"/>
  <c r="BA22" i="8" s="1"/>
  <c r="BC77" i="1"/>
  <c r="BB22" i="8" s="1"/>
  <c r="BD77" i="1"/>
  <c r="BC22" i="8" s="1"/>
  <c r="BE77" i="1"/>
  <c r="BD22" i="8" s="1"/>
  <c r="BF77" i="1"/>
  <c r="BE22" i="8" s="1"/>
  <c r="BG77" i="1"/>
  <c r="BF22" i="8" s="1"/>
  <c r="BH77" i="1"/>
  <c r="BG22" i="8" s="1"/>
  <c r="BI77" i="1"/>
  <c r="BH22" i="8" s="1"/>
  <c r="BK77" i="1"/>
  <c r="BJ22" i="8" s="1"/>
  <c r="BL77" i="1"/>
  <c r="BK22" i="8" s="1"/>
  <c r="BM77" i="1"/>
  <c r="BL22" i="8" s="1"/>
  <c r="BN77" i="1"/>
  <c r="BM22" i="8" s="1"/>
  <c r="BO77" i="1"/>
  <c r="BN22" i="8" s="1"/>
  <c r="BP77" i="1"/>
  <c r="BO22" i="8" s="1"/>
  <c r="BQ77" i="1"/>
  <c r="BP22" i="8" s="1"/>
  <c r="BR77" i="1"/>
  <c r="BQ22" i="8" s="1"/>
  <c r="BS77" i="1"/>
  <c r="BR22" i="8" s="1"/>
  <c r="BT77" i="1"/>
  <c r="BS22" i="8" s="1"/>
  <c r="BU77" i="1"/>
  <c r="BT22" i="8" s="1"/>
  <c r="BV77" i="1"/>
  <c r="BU22" i="8" s="1"/>
  <c r="BW77" i="1"/>
  <c r="BV22" i="8" s="1"/>
  <c r="BX77" i="1"/>
  <c r="BW22" i="8" s="1"/>
  <c r="BY77" i="1"/>
  <c r="BX22" i="8" s="1"/>
  <c r="BZ77" i="1"/>
  <c r="BY22" i="8" s="1"/>
  <c r="CA77" i="1"/>
  <c r="BZ22" i="8" s="1"/>
  <c r="CB77" i="1"/>
  <c r="CA22" i="8" s="1"/>
  <c r="CC77" i="1"/>
  <c r="CB22" i="8" s="1"/>
  <c r="CD77" i="1"/>
  <c r="CC22" i="8" s="1"/>
  <c r="CF77" i="1"/>
  <c r="CE22" i="8" s="1"/>
  <c r="CG77" i="1"/>
  <c r="CF22" i="8" s="1"/>
  <c r="CH77" i="1"/>
  <c r="CG22" i="8" s="1"/>
  <c r="CI77" i="1"/>
  <c r="CH22" i="8" s="1"/>
  <c r="CJ77" i="1"/>
  <c r="CI22" i="8" s="1"/>
  <c r="CK77" i="1"/>
  <c r="CJ22" i="8" s="1"/>
  <c r="CL77" i="1"/>
  <c r="CK22" i="8" s="1"/>
  <c r="CM77" i="1"/>
  <c r="CL22" i="8" s="1"/>
  <c r="CN77" i="1"/>
  <c r="CM22" i="8" s="1"/>
  <c r="CO77" i="1"/>
  <c r="CN22" i="8" s="1"/>
  <c r="CP77" i="1"/>
  <c r="CO22" i="8" s="1"/>
  <c r="CQ77" i="1"/>
  <c r="CP22" i="8" s="1"/>
  <c r="CR77" i="1"/>
  <c r="CQ22" i="8" s="1"/>
  <c r="CS77" i="1"/>
  <c r="CR22" i="8" s="1"/>
  <c r="CT77" i="1"/>
  <c r="CS22" i="8" s="1"/>
  <c r="CU77" i="1"/>
  <c r="CT22" i="8" s="1"/>
  <c r="CV77" i="1"/>
  <c r="CU22" i="8" s="1"/>
  <c r="CW77" i="1"/>
  <c r="CV22" i="8" s="1"/>
  <c r="CX77" i="1"/>
  <c r="CW22" i="8" s="1"/>
  <c r="CY77" i="1"/>
  <c r="CX22" i="8" s="1"/>
  <c r="AB78" i="1"/>
  <c r="AA23" i="8" s="1"/>
  <c r="AO23" i="8"/>
  <c r="AQ78" i="1"/>
  <c r="AP23" i="8" s="1"/>
  <c r="AR78" i="1"/>
  <c r="AQ23" i="8" s="1"/>
  <c r="AS78" i="1"/>
  <c r="AR23" i="8" s="1"/>
  <c r="AT78" i="1"/>
  <c r="AS23" i="8" s="1"/>
  <c r="AU78" i="1"/>
  <c r="AT23" i="8" s="1"/>
  <c r="AV78" i="1"/>
  <c r="AU23" i="8" s="1"/>
  <c r="AW78" i="1"/>
  <c r="AV23" i="8" s="1"/>
  <c r="AX78" i="1"/>
  <c r="AW23" i="8" s="1"/>
  <c r="AY78" i="1"/>
  <c r="AX23" i="8" s="1"/>
  <c r="AZ78" i="1"/>
  <c r="AY23" i="8" s="1"/>
  <c r="BA78" i="1"/>
  <c r="AZ23" i="8" s="1"/>
  <c r="BB78" i="1"/>
  <c r="BA23" i="8" s="1"/>
  <c r="BC78" i="1"/>
  <c r="BB23" i="8" s="1"/>
  <c r="BD78" i="1"/>
  <c r="BC23" i="8" s="1"/>
  <c r="BE78" i="1"/>
  <c r="BD23" i="8" s="1"/>
  <c r="BF78" i="1"/>
  <c r="BE23" i="8" s="1"/>
  <c r="BG78" i="1"/>
  <c r="BF23" i="8" s="1"/>
  <c r="BH78" i="1"/>
  <c r="BG23" i="8" s="1"/>
  <c r="BI78" i="1"/>
  <c r="BH23" i="8" s="1"/>
  <c r="BK78" i="1"/>
  <c r="BJ23" i="8" s="1"/>
  <c r="BL78" i="1"/>
  <c r="BK23" i="8" s="1"/>
  <c r="BM78" i="1"/>
  <c r="BL23" i="8" s="1"/>
  <c r="BN78" i="1"/>
  <c r="BM23" i="8" s="1"/>
  <c r="BO78" i="1"/>
  <c r="BN23" i="8" s="1"/>
  <c r="BP78" i="1"/>
  <c r="BO23" i="8" s="1"/>
  <c r="BQ78" i="1"/>
  <c r="BP23" i="8" s="1"/>
  <c r="BR78" i="1"/>
  <c r="BQ23" i="8" s="1"/>
  <c r="BS78" i="1"/>
  <c r="BR23" i="8" s="1"/>
  <c r="BT78" i="1"/>
  <c r="BS23" i="8" s="1"/>
  <c r="BU78" i="1"/>
  <c r="BT23" i="8" s="1"/>
  <c r="BV78" i="1"/>
  <c r="BU23" i="8" s="1"/>
  <c r="BW78" i="1"/>
  <c r="BV23" i="8" s="1"/>
  <c r="BX78" i="1"/>
  <c r="BW23" i="8" s="1"/>
  <c r="BY78" i="1"/>
  <c r="BX23" i="8" s="1"/>
  <c r="BZ78" i="1"/>
  <c r="BY23" i="8" s="1"/>
  <c r="CA78" i="1"/>
  <c r="BZ23" i="8" s="1"/>
  <c r="CB78" i="1"/>
  <c r="CA23" i="8" s="1"/>
  <c r="CC78" i="1"/>
  <c r="CB23" i="8" s="1"/>
  <c r="CD78" i="1"/>
  <c r="CC23" i="8" s="1"/>
  <c r="CF78" i="1"/>
  <c r="CE23" i="8" s="1"/>
  <c r="CG78" i="1"/>
  <c r="CF23" i="8" s="1"/>
  <c r="CH78" i="1"/>
  <c r="CG23" i="8" s="1"/>
  <c r="CI78" i="1"/>
  <c r="CH23" i="8" s="1"/>
  <c r="CJ78" i="1"/>
  <c r="CI23" i="8" s="1"/>
  <c r="CK78" i="1"/>
  <c r="CJ23" i="8" s="1"/>
  <c r="CL78" i="1"/>
  <c r="CK23" i="8" s="1"/>
  <c r="CM78" i="1"/>
  <c r="CL23" i="8" s="1"/>
  <c r="CN78" i="1"/>
  <c r="CM23" i="8" s="1"/>
  <c r="CO78" i="1"/>
  <c r="CN23" i="8" s="1"/>
  <c r="CP78" i="1"/>
  <c r="CO23" i="8" s="1"/>
  <c r="CQ78" i="1"/>
  <c r="CP23" i="8" s="1"/>
  <c r="CR78" i="1"/>
  <c r="CQ23" i="8" s="1"/>
  <c r="CS78" i="1"/>
  <c r="CR23" i="8" s="1"/>
  <c r="CT78" i="1"/>
  <c r="CS23" i="8" s="1"/>
  <c r="CU78" i="1"/>
  <c r="CT23" i="8" s="1"/>
  <c r="CV78" i="1"/>
  <c r="CU23" i="8" s="1"/>
  <c r="CW78" i="1"/>
  <c r="CV23" i="8" s="1"/>
  <c r="CX78" i="1"/>
  <c r="CW23" i="8" s="1"/>
  <c r="CY78" i="1"/>
  <c r="CX23" i="8" s="1"/>
  <c r="AB79" i="1"/>
  <c r="AA24" i="8" s="1"/>
  <c r="AO24" i="8"/>
  <c r="AQ79" i="1"/>
  <c r="AP24" i="8" s="1"/>
  <c r="AR79" i="1"/>
  <c r="AQ24" i="8" s="1"/>
  <c r="AS79" i="1"/>
  <c r="AR24" i="8" s="1"/>
  <c r="AT79" i="1"/>
  <c r="AS24" i="8" s="1"/>
  <c r="AU79" i="1"/>
  <c r="AT24" i="8" s="1"/>
  <c r="AV79" i="1"/>
  <c r="AU24" i="8" s="1"/>
  <c r="AW79" i="1"/>
  <c r="AV24" i="8" s="1"/>
  <c r="AX79" i="1"/>
  <c r="AW24" i="8" s="1"/>
  <c r="AY79" i="1"/>
  <c r="AX24" i="8" s="1"/>
  <c r="AZ79" i="1"/>
  <c r="AY24" i="8" s="1"/>
  <c r="BA79" i="1"/>
  <c r="AZ24" i="8" s="1"/>
  <c r="BB79" i="1"/>
  <c r="BA24" i="8" s="1"/>
  <c r="BC79" i="1"/>
  <c r="BB24" i="8" s="1"/>
  <c r="BD79" i="1"/>
  <c r="BC24" i="8" s="1"/>
  <c r="BE79" i="1"/>
  <c r="BD24" i="8" s="1"/>
  <c r="BF79" i="1"/>
  <c r="BE24" i="8" s="1"/>
  <c r="BG79" i="1"/>
  <c r="BF24" i="8" s="1"/>
  <c r="BH79" i="1"/>
  <c r="BG24" i="8" s="1"/>
  <c r="BI79" i="1"/>
  <c r="BH24" i="8" s="1"/>
  <c r="BK79" i="1"/>
  <c r="BJ24" i="8" s="1"/>
  <c r="BL79" i="1"/>
  <c r="BK24" i="8" s="1"/>
  <c r="BM79" i="1"/>
  <c r="BL24" i="8" s="1"/>
  <c r="BN79" i="1"/>
  <c r="BM24" i="8" s="1"/>
  <c r="BO79" i="1"/>
  <c r="BN24" i="8" s="1"/>
  <c r="BP79" i="1"/>
  <c r="BO24" i="8" s="1"/>
  <c r="BQ79" i="1"/>
  <c r="BP24" i="8" s="1"/>
  <c r="BR79" i="1"/>
  <c r="BQ24" i="8" s="1"/>
  <c r="BS79" i="1"/>
  <c r="BR24" i="8" s="1"/>
  <c r="BT79" i="1"/>
  <c r="BS24" i="8" s="1"/>
  <c r="BU79" i="1"/>
  <c r="BT24" i="8" s="1"/>
  <c r="BV79" i="1"/>
  <c r="BU24" i="8" s="1"/>
  <c r="BW79" i="1"/>
  <c r="BV24" i="8" s="1"/>
  <c r="BX79" i="1"/>
  <c r="BW24" i="8" s="1"/>
  <c r="BY79" i="1"/>
  <c r="BX24" i="8" s="1"/>
  <c r="BZ79" i="1"/>
  <c r="BY24" i="8" s="1"/>
  <c r="CA79" i="1"/>
  <c r="BZ24" i="8" s="1"/>
  <c r="CB79" i="1"/>
  <c r="CA24" i="8" s="1"/>
  <c r="CC79" i="1"/>
  <c r="CB24" i="8" s="1"/>
  <c r="CD79" i="1"/>
  <c r="CC24" i="8" s="1"/>
  <c r="CF79" i="1"/>
  <c r="CE24" i="8" s="1"/>
  <c r="CG79" i="1"/>
  <c r="CF24" i="8" s="1"/>
  <c r="CH79" i="1"/>
  <c r="CG24" i="8" s="1"/>
  <c r="CI79" i="1"/>
  <c r="CH24" i="8" s="1"/>
  <c r="CJ79" i="1"/>
  <c r="CI24" i="8" s="1"/>
  <c r="CK79" i="1"/>
  <c r="CJ24" i="8" s="1"/>
  <c r="CL79" i="1"/>
  <c r="CK24" i="8" s="1"/>
  <c r="CM79" i="1"/>
  <c r="CL24" i="8" s="1"/>
  <c r="CN79" i="1"/>
  <c r="CM24" i="8" s="1"/>
  <c r="CO79" i="1"/>
  <c r="CN24" i="8" s="1"/>
  <c r="CP79" i="1"/>
  <c r="CO24" i="8" s="1"/>
  <c r="CQ79" i="1"/>
  <c r="CP24" i="8" s="1"/>
  <c r="CR79" i="1"/>
  <c r="CQ24" i="8" s="1"/>
  <c r="CS79" i="1"/>
  <c r="CR24" i="8" s="1"/>
  <c r="CT79" i="1"/>
  <c r="CS24" i="8" s="1"/>
  <c r="CU79" i="1"/>
  <c r="CT24" i="8" s="1"/>
  <c r="CV79" i="1"/>
  <c r="CU24" i="8" s="1"/>
  <c r="CW79" i="1"/>
  <c r="CV24" i="8" s="1"/>
  <c r="CX79" i="1"/>
  <c r="CW24" i="8" s="1"/>
  <c r="CY79" i="1"/>
  <c r="CX24" i="8" s="1"/>
  <c r="AB80" i="1"/>
  <c r="AA25" i="8" s="1"/>
  <c r="AO25" i="8"/>
  <c r="AQ80" i="1"/>
  <c r="AP25" i="8" s="1"/>
  <c r="AR80" i="1"/>
  <c r="AQ25" i="8" s="1"/>
  <c r="AS80" i="1"/>
  <c r="AR25" i="8" s="1"/>
  <c r="AT80" i="1"/>
  <c r="AS25" i="8" s="1"/>
  <c r="AU80" i="1"/>
  <c r="AT25" i="8" s="1"/>
  <c r="AV80" i="1"/>
  <c r="AU25" i="8" s="1"/>
  <c r="AW80" i="1"/>
  <c r="AV25" i="8" s="1"/>
  <c r="AX80" i="1"/>
  <c r="AW25" i="8" s="1"/>
  <c r="AY80" i="1"/>
  <c r="AX25" i="8" s="1"/>
  <c r="AZ80" i="1"/>
  <c r="AY25" i="8" s="1"/>
  <c r="BA80" i="1"/>
  <c r="AZ25" i="8" s="1"/>
  <c r="BB80" i="1"/>
  <c r="BA25" i="8" s="1"/>
  <c r="BC80" i="1"/>
  <c r="BB25" i="8" s="1"/>
  <c r="BD80" i="1"/>
  <c r="BC25" i="8" s="1"/>
  <c r="BE80" i="1"/>
  <c r="BD25" i="8" s="1"/>
  <c r="BF80" i="1"/>
  <c r="BE25" i="8" s="1"/>
  <c r="BG80" i="1"/>
  <c r="BF25" i="8" s="1"/>
  <c r="BH80" i="1"/>
  <c r="BG25" i="8" s="1"/>
  <c r="BI80" i="1"/>
  <c r="BH25" i="8" s="1"/>
  <c r="BK80" i="1"/>
  <c r="BJ25" i="8" s="1"/>
  <c r="BL80" i="1"/>
  <c r="BK25" i="8" s="1"/>
  <c r="BM80" i="1"/>
  <c r="BL25" i="8" s="1"/>
  <c r="BN80" i="1"/>
  <c r="BM25" i="8" s="1"/>
  <c r="BO80" i="1"/>
  <c r="BN25" i="8" s="1"/>
  <c r="BP80" i="1"/>
  <c r="BO25" i="8" s="1"/>
  <c r="BQ80" i="1"/>
  <c r="BP25" i="8" s="1"/>
  <c r="BR80" i="1"/>
  <c r="BQ25" i="8" s="1"/>
  <c r="BS80" i="1"/>
  <c r="BR25" i="8" s="1"/>
  <c r="BT80" i="1"/>
  <c r="BS25" i="8" s="1"/>
  <c r="BU80" i="1"/>
  <c r="BT25" i="8" s="1"/>
  <c r="BV80" i="1"/>
  <c r="BU25" i="8" s="1"/>
  <c r="BW80" i="1"/>
  <c r="BV25" i="8" s="1"/>
  <c r="BX80" i="1"/>
  <c r="BW25" i="8" s="1"/>
  <c r="BY80" i="1"/>
  <c r="BX25" i="8" s="1"/>
  <c r="BZ80" i="1"/>
  <c r="BY25" i="8" s="1"/>
  <c r="CA80" i="1"/>
  <c r="BZ25" i="8" s="1"/>
  <c r="CB80" i="1"/>
  <c r="CA25" i="8" s="1"/>
  <c r="CC80" i="1"/>
  <c r="CB25" i="8" s="1"/>
  <c r="CD80" i="1"/>
  <c r="CC25" i="8" s="1"/>
  <c r="CF80" i="1"/>
  <c r="CE25" i="8" s="1"/>
  <c r="CG80" i="1"/>
  <c r="CF25" i="8" s="1"/>
  <c r="CH80" i="1"/>
  <c r="CG25" i="8" s="1"/>
  <c r="CI80" i="1"/>
  <c r="CH25" i="8" s="1"/>
  <c r="CJ80" i="1"/>
  <c r="CI25" i="8" s="1"/>
  <c r="CK80" i="1"/>
  <c r="CJ25" i="8" s="1"/>
  <c r="CL80" i="1"/>
  <c r="CK25" i="8" s="1"/>
  <c r="CM80" i="1"/>
  <c r="CL25" i="8" s="1"/>
  <c r="CN80" i="1"/>
  <c r="CM25" i="8" s="1"/>
  <c r="CO80" i="1"/>
  <c r="CN25" i="8" s="1"/>
  <c r="CP80" i="1"/>
  <c r="CO25" i="8" s="1"/>
  <c r="CQ80" i="1"/>
  <c r="CP25" i="8" s="1"/>
  <c r="CR80" i="1"/>
  <c r="CQ25" i="8" s="1"/>
  <c r="CS80" i="1"/>
  <c r="CR25" i="8" s="1"/>
  <c r="CT80" i="1"/>
  <c r="CS25" i="8" s="1"/>
  <c r="CU80" i="1"/>
  <c r="CT25" i="8" s="1"/>
  <c r="CV80" i="1"/>
  <c r="CU25" i="8" s="1"/>
  <c r="CW80" i="1"/>
  <c r="CV25" i="8" s="1"/>
  <c r="CX80" i="1"/>
  <c r="CW25" i="8" s="1"/>
  <c r="CY80" i="1"/>
  <c r="CX25" i="8" s="1"/>
  <c r="AB81" i="1"/>
  <c r="AA26" i="8" s="1"/>
  <c r="AO26" i="8"/>
  <c r="AQ81" i="1"/>
  <c r="AP26" i="8" s="1"/>
  <c r="AR81" i="1"/>
  <c r="AQ26" i="8" s="1"/>
  <c r="AS81" i="1"/>
  <c r="AR26" i="8" s="1"/>
  <c r="AT81" i="1"/>
  <c r="AS26" i="8" s="1"/>
  <c r="AU81" i="1"/>
  <c r="AT26" i="8" s="1"/>
  <c r="AV81" i="1"/>
  <c r="AU26" i="8" s="1"/>
  <c r="AW81" i="1"/>
  <c r="AV26" i="8" s="1"/>
  <c r="AX81" i="1"/>
  <c r="AW26" i="8" s="1"/>
  <c r="AY81" i="1"/>
  <c r="AX26" i="8" s="1"/>
  <c r="AZ81" i="1"/>
  <c r="AY26" i="8" s="1"/>
  <c r="BA81" i="1"/>
  <c r="AZ26" i="8" s="1"/>
  <c r="BB81" i="1"/>
  <c r="BA26" i="8" s="1"/>
  <c r="BC81" i="1"/>
  <c r="BB26" i="8" s="1"/>
  <c r="BD81" i="1"/>
  <c r="BC26" i="8" s="1"/>
  <c r="BE81" i="1"/>
  <c r="BD26" i="8" s="1"/>
  <c r="BF81" i="1"/>
  <c r="BE26" i="8" s="1"/>
  <c r="BG81" i="1"/>
  <c r="BF26" i="8" s="1"/>
  <c r="BH81" i="1"/>
  <c r="BG26" i="8" s="1"/>
  <c r="BI81" i="1"/>
  <c r="BH26" i="8" s="1"/>
  <c r="BK81" i="1"/>
  <c r="BJ26" i="8" s="1"/>
  <c r="BL81" i="1"/>
  <c r="BK26" i="8" s="1"/>
  <c r="BM81" i="1"/>
  <c r="BL26" i="8" s="1"/>
  <c r="BN81" i="1"/>
  <c r="BM26" i="8" s="1"/>
  <c r="BO81" i="1"/>
  <c r="BN26" i="8" s="1"/>
  <c r="BP81" i="1"/>
  <c r="BO26" i="8" s="1"/>
  <c r="BQ81" i="1"/>
  <c r="BP26" i="8" s="1"/>
  <c r="BR81" i="1"/>
  <c r="BQ26" i="8" s="1"/>
  <c r="BS81" i="1"/>
  <c r="BR26" i="8" s="1"/>
  <c r="BT81" i="1"/>
  <c r="BS26" i="8" s="1"/>
  <c r="BU81" i="1"/>
  <c r="BT26" i="8" s="1"/>
  <c r="BV81" i="1"/>
  <c r="BU26" i="8" s="1"/>
  <c r="BW81" i="1"/>
  <c r="BV26" i="8" s="1"/>
  <c r="BX81" i="1"/>
  <c r="BW26" i="8" s="1"/>
  <c r="BY81" i="1"/>
  <c r="BX26" i="8" s="1"/>
  <c r="BZ81" i="1"/>
  <c r="BY26" i="8" s="1"/>
  <c r="CA81" i="1"/>
  <c r="BZ26" i="8" s="1"/>
  <c r="CB81" i="1"/>
  <c r="CA26" i="8" s="1"/>
  <c r="CC81" i="1"/>
  <c r="CB26" i="8" s="1"/>
  <c r="CD81" i="1"/>
  <c r="CC26" i="8" s="1"/>
  <c r="CF81" i="1"/>
  <c r="CE26" i="8" s="1"/>
  <c r="CG81" i="1"/>
  <c r="CF26" i="8" s="1"/>
  <c r="CH81" i="1"/>
  <c r="CG26" i="8" s="1"/>
  <c r="CI81" i="1"/>
  <c r="CH26" i="8" s="1"/>
  <c r="CJ81" i="1"/>
  <c r="CI26" i="8" s="1"/>
  <c r="CK81" i="1"/>
  <c r="CJ26" i="8" s="1"/>
  <c r="CL81" i="1"/>
  <c r="CK26" i="8" s="1"/>
  <c r="CM81" i="1"/>
  <c r="CL26" i="8" s="1"/>
  <c r="CN81" i="1"/>
  <c r="CM26" i="8" s="1"/>
  <c r="CO81" i="1"/>
  <c r="CN26" i="8" s="1"/>
  <c r="CP81" i="1"/>
  <c r="CO26" i="8" s="1"/>
  <c r="CQ81" i="1"/>
  <c r="CP26" i="8" s="1"/>
  <c r="CR81" i="1"/>
  <c r="CQ26" i="8" s="1"/>
  <c r="CS81" i="1"/>
  <c r="CR26" i="8" s="1"/>
  <c r="CT81" i="1"/>
  <c r="CS26" i="8" s="1"/>
  <c r="CU81" i="1"/>
  <c r="CT26" i="8" s="1"/>
  <c r="CV81" i="1"/>
  <c r="CU26" i="8" s="1"/>
  <c r="CW81" i="1"/>
  <c r="CV26" i="8" s="1"/>
  <c r="CX81" i="1"/>
  <c r="CW26" i="8" s="1"/>
  <c r="CY81" i="1"/>
  <c r="CX26" i="8" s="1"/>
  <c r="AB82" i="1"/>
  <c r="AA27" i="8" s="1"/>
  <c r="AO27" i="8"/>
  <c r="AQ82" i="1"/>
  <c r="AP27" i="8" s="1"/>
  <c r="AR82" i="1"/>
  <c r="AQ27" i="8" s="1"/>
  <c r="AS82" i="1"/>
  <c r="AR27" i="8" s="1"/>
  <c r="AT82" i="1"/>
  <c r="AS27" i="8" s="1"/>
  <c r="AU82" i="1"/>
  <c r="AT27" i="8" s="1"/>
  <c r="AV82" i="1"/>
  <c r="AU27" i="8" s="1"/>
  <c r="AW82" i="1"/>
  <c r="AV27" i="8" s="1"/>
  <c r="AX82" i="1"/>
  <c r="AW27" i="8" s="1"/>
  <c r="AY82" i="1"/>
  <c r="AX27" i="8" s="1"/>
  <c r="AZ82" i="1"/>
  <c r="AY27" i="8" s="1"/>
  <c r="BA82" i="1"/>
  <c r="AZ27" i="8" s="1"/>
  <c r="BB82" i="1"/>
  <c r="BA27" i="8" s="1"/>
  <c r="BC82" i="1"/>
  <c r="BB27" i="8" s="1"/>
  <c r="BD82" i="1"/>
  <c r="BC27" i="8" s="1"/>
  <c r="BE82" i="1"/>
  <c r="BD27" i="8" s="1"/>
  <c r="BF82" i="1"/>
  <c r="BE27" i="8" s="1"/>
  <c r="BG82" i="1"/>
  <c r="BF27" i="8" s="1"/>
  <c r="BH82" i="1"/>
  <c r="BG27" i="8" s="1"/>
  <c r="BI82" i="1"/>
  <c r="BH27" i="8" s="1"/>
  <c r="BK82" i="1"/>
  <c r="BJ27" i="8" s="1"/>
  <c r="BL82" i="1"/>
  <c r="BK27" i="8" s="1"/>
  <c r="BM82" i="1"/>
  <c r="BL27" i="8" s="1"/>
  <c r="BN82" i="1"/>
  <c r="BM27" i="8" s="1"/>
  <c r="BO82" i="1"/>
  <c r="BN27" i="8" s="1"/>
  <c r="BP82" i="1"/>
  <c r="BO27" i="8" s="1"/>
  <c r="BQ82" i="1"/>
  <c r="BP27" i="8" s="1"/>
  <c r="BR82" i="1"/>
  <c r="BQ27" i="8" s="1"/>
  <c r="BS82" i="1"/>
  <c r="BR27" i="8" s="1"/>
  <c r="BT82" i="1"/>
  <c r="BS27" i="8" s="1"/>
  <c r="BU82" i="1"/>
  <c r="BT27" i="8" s="1"/>
  <c r="BV82" i="1"/>
  <c r="BU27" i="8" s="1"/>
  <c r="BW82" i="1"/>
  <c r="BV27" i="8" s="1"/>
  <c r="BX82" i="1"/>
  <c r="BW27" i="8" s="1"/>
  <c r="BY82" i="1"/>
  <c r="BX27" i="8" s="1"/>
  <c r="BZ82" i="1"/>
  <c r="BY27" i="8" s="1"/>
  <c r="CA82" i="1"/>
  <c r="BZ27" i="8" s="1"/>
  <c r="CB82" i="1"/>
  <c r="CA27" i="8" s="1"/>
  <c r="CC82" i="1"/>
  <c r="CB27" i="8" s="1"/>
  <c r="CD82" i="1"/>
  <c r="CC27" i="8" s="1"/>
  <c r="CF82" i="1"/>
  <c r="CE27" i="8" s="1"/>
  <c r="CG82" i="1"/>
  <c r="CF27" i="8" s="1"/>
  <c r="CH82" i="1"/>
  <c r="CG27" i="8" s="1"/>
  <c r="CI82" i="1"/>
  <c r="CH27" i="8" s="1"/>
  <c r="CJ82" i="1"/>
  <c r="CI27" i="8" s="1"/>
  <c r="CK82" i="1"/>
  <c r="CJ27" i="8" s="1"/>
  <c r="CL82" i="1"/>
  <c r="CK27" i="8" s="1"/>
  <c r="CM82" i="1"/>
  <c r="CL27" i="8" s="1"/>
  <c r="CN82" i="1"/>
  <c r="CM27" i="8" s="1"/>
  <c r="CO82" i="1"/>
  <c r="CN27" i="8" s="1"/>
  <c r="CP82" i="1"/>
  <c r="CO27" i="8" s="1"/>
  <c r="CQ82" i="1"/>
  <c r="CP27" i="8" s="1"/>
  <c r="CR82" i="1"/>
  <c r="CQ27" i="8" s="1"/>
  <c r="CS82" i="1"/>
  <c r="CR27" i="8" s="1"/>
  <c r="CT82" i="1"/>
  <c r="CS27" i="8" s="1"/>
  <c r="CU82" i="1"/>
  <c r="CT27" i="8" s="1"/>
  <c r="CV82" i="1"/>
  <c r="CU27" i="8" s="1"/>
  <c r="CW82" i="1"/>
  <c r="CV27" i="8" s="1"/>
  <c r="CX82" i="1"/>
  <c r="CW27" i="8" s="1"/>
  <c r="CY82" i="1"/>
  <c r="CX27" i="8" s="1"/>
  <c r="AB83" i="1"/>
  <c r="AA28" i="8" s="1"/>
  <c r="AO28" i="8"/>
  <c r="AQ83" i="1"/>
  <c r="AP28" i="8" s="1"/>
  <c r="AR83" i="1"/>
  <c r="AQ28" i="8" s="1"/>
  <c r="AS83" i="1"/>
  <c r="AR28" i="8" s="1"/>
  <c r="AT83" i="1"/>
  <c r="AS28" i="8" s="1"/>
  <c r="AU83" i="1"/>
  <c r="AT28" i="8" s="1"/>
  <c r="AV83" i="1"/>
  <c r="AU28" i="8" s="1"/>
  <c r="AW83" i="1"/>
  <c r="AV28" i="8" s="1"/>
  <c r="AX83" i="1"/>
  <c r="AW28" i="8" s="1"/>
  <c r="AY83" i="1"/>
  <c r="AX28" i="8" s="1"/>
  <c r="AZ83" i="1"/>
  <c r="AY28" i="8" s="1"/>
  <c r="BA83" i="1"/>
  <c r="AZ28" i="8" s="1"/>
  <c r="BB83" i="1"/>
  <c r="BA28" i="8" s="1"/>
  <c r="BC83" i="1"/>
  <c r="BB28" i="8" s="1"/>
  <c r="BD83" i="1"/>
  <c r="BC28" i="8" s="1"/>
  <c r="BE83" i="1"/>
  <c r="BD28" i="8" s="1"/>
  <c r="BF83" i="1"/>
  <c r="BE28" i="8" s="1"/>
  <c r="BG83" i="1"/>
  <c r="BF28" i="8" s="1"/>
  <c r="BH83" i="1"/>
  <c r="BG28" i="8" s="1"/>
  <c r="BI83" i="1"/>
  <c r="BH28" i="8" s="1"/>
  <c r="BK83" i="1"/>
  <c r="BJ28" i="8" s="1"/>
  <c r="BL83" i="1"/>
  <c r="BK28" i="8" s="1"/>
  <c r="BM83" i="1"/>
  <c r="BL28" i="8" s="1"/>
  <c r="BN83" i="1"/>
  <c r="BM28" i="8" s="1"/>
  <c r="BO83" i="1"/>
  <c r="BN28" i="8" s="1"/>
  <c r="BP83" i="1"/>
  <c r="BO28" i="8" s="1"/>
  <c r="BQ83" i="1"/>
  <c r="BP28" i="8" s="1"/>
  <c r="BR83" i="1"/>
  <c r="BQ28" i="8" s="1"/>
  <c r="BS83" i="1"/>
  <c r="BR28" i="8" s="1"/>
  <c r="BT83" i="1"/>
  <c r="BS28" i="8" s="1"/>
  <c r="BU83" i="1"/>
  <c r="BT28" i="8" s="1"/>
  <c r="BV83" i="1"/>
  <c r="BU28" i="8" s="1"/>
  <c r="BW83" i="1"/>
  <c r="BV28" i="8" s="1"/>
  <c r="BX83" i="1"/>
  <c r="BW28" i="8" s="1"/>
  <c r="BY83" i="1"/>
  <c r="BX28" i="8" s="1"/>
  <c r="BZ83" i="1"/>
  <c r="BY28" i="8" s="1"/>
  <c r="CA83" i="1"/>
  <c r="BZ28" i="8" s="1"/>
  <c r="CB83" i="1"/>
  <c r="CA28" i="8" s="1"/>
  <c r="CC83" i="1"/>
  <c r="CB28" i="8" s="1"/>
  <c r="CD83" i="1"/>
  <c r="CC28" i="8" s="1"/>
  <c r="CF83" i="1"/>
  <c r="CE28" i="8" s="1"/>
  <c r="CG83" i="1"/>
  <c r="CF28" i="8" s="1"/>
  <c r="CH83" i="1"/>
  <c r="CG28" i="8" s="1"/>
  <c r="CI83" i="1"/>
  <c r="CH28" i="8" s="1"/>
  <c r="CJ83" i="1"/>
  <c r="CI28" i="8" s="1"/>
  <c r="CK83" i="1"/>
  <c r="CJ28" i="8" s="1"/>
  <c r="CL83" i="1"/>
  <c r="CK28" i="8" s="1"/>
  <c r="CM83" i="1"/>
  <c r="CL28" i="8" s="1"/>
  <c r="CN83" i="1"/>
  <c r="CM28" i="8" s="1"/>
  <c r="CO83" i="1"/>
  <c r="CN28" i="8" s="1"/>
  <c r="CP83" i="1"/>
  <c r="CO28" i="8" s="1"/>
  <c r="CQ83" i="1"/>
  <c r="CP28" i="8" s="1"/>
  <c r="CR83" i="1"/>
  <c r="CQ28" i="8" s="1"/>
  <c r="CS83" i="1"/>
  <c r="CR28" i="8" s="1"/>
  <c r="CT83" i="1"/>
  <c r="CS28" i="8" s="1"/>
  <c r="CU83" i="1"/>
  <c r="CT28" i="8" s="1"/>
  <c r="CV83" i="1"/>
  <c r="CU28" i="8" s="1"/>
  <c r="CW83" i="1"/>
  <c r="CV28" i="8" s="1"/>
  <c r="CX83" i="1"/>
  <c r="CW28" i="8" s="1"/>
  <c r="CY83" i="1"/>
  <c r="CX28" i="8" s="1"/>
  <c r="AB84" i="1"/>
  <c r="AA29" i="8" s="1"/>
  <c r="AO29" i="8"/>
  <c r="AQ84" i="1"/>
  <c r="AP29" i="8" s="1"/>
  <c r="AR84" i="1"/>
  <c r="AQ29" i="8" s="1"/>
  <c r="AS84" i="1"/>
  <c r="AR29" i="8" s="1"/>
  <c r="AT84" i="1"/>
  <c r="AS29" i="8" s="1"/>
  <c r="AU84" i="1"/>
  <c r="AT29" i="8" s="1"/>
  <c r="AV84" i="1"/>
  <c r="AU29" i="8" s="1"/>
  <c r="AW84" i="1"/>
  <c r="AV29" i="8" s="1"/>
  <c r="AX84" i="1"/>
  <c r="AW29" i="8" s="1"/>
  <c r="AY84" i="1"/>
  <c r="AX29" i="8" s="1"/>
  <c r="AZ84" i="1"/>
  <c r="AY29" i="8" s="1"/>
  <c r="BA84" i="1"/>
  <c r="AZ29" i="8" s="1"/>
  <c r="BB84" i="1"/>
  <c r="BA29" i="8" s="1"/>
  <c r="BC84" i="1"/>
  <c r="BB29" i="8" s="1"/>
  <c r="BD84" i="1"/>
  <c r="BC29" i="8" s="1"/>
  <c r="BE84" i="1"/>
  <c r="BD29" i="8" s="1"/>
  <c r="BF84" i="1"/>
  <c r="BE29" i="8" s="1"/>
  <c r="BG84" i="1"/>
  <c r="BF29" i="8" s="1"/>
  <c r="BH84" i="1"/>
  <c r="BG29" i="8" s="1"/>
  <c r="BI84" i="1"/>
  <c r="BH29" i="8" s="1"/>
  <c r="BK84" i="1"/>
  <c r="BJ29" i="8" s="1"/>
  <c r="BL84" i="1"/>
  <c r="BK29" i="8" s="1"/>
  <c r="BM84" i="1"/>
  <c r="BL29" i="8" s="1"/>
  <c r="BN84" i="1"/>
  <c r="BM29" i="8" s="1"/>
  <c r="BO84" i="1"/>
  <c r="BN29" i="8" s="1"/>
  <c r="BP84" i="1"/>
  <c r="BO29" i="8" s="1"/>
  <c r="BQ84" i="1"/>
  <c r="BP29" i="8" s="1"/>
  <c r="BR84" i="1"/>
  <c r="BQ29" i="8" s="1"/>
  <c r="BS84" i="1"/>
  <c r="BR29" i="8" s="1"/>
  <c r="BT84" i="1"/>
  <c r="BS29" i="8" s="1"/>
  <c r="BU84" i="1"/>
  <c r="BT29" i="8" s="1"/>
  <c r="BV84" i="1"/>
  <c r="BU29" i="8" s="1"/>
  <c r="BW84" i="1"/>
  <c r="BV29" i="8" s="1"/>
  <c r="BX84" i="1"/>
  <c r="BW29" i="8" s="1"/>
  <c r="BY84" i="1"/>
  <c r="BX29" i="8" s="1"/>
  <c r="BZ84" i="1"/>
  <c r="BY29" i="8" s="1"/>
  <c r="CA84" i="1"/>
  <c r="BZ29" i="8" s="1"/>
  <c r="CB84" i="1"/>
  <c r="CA29" i="8" s="1"/>
  <c r="CC84" i="1"/>
  <c r="CB29" i="8" s="1"/>
  <c r="CD84" i="1"/>
  <c r="CC29" i="8" s="1"/>
  <c r="CF84" i="1"/>
  <c r="CE29" i="8" s="1"/>
  <c r="CG84" i="1"/>
  <c r="CF29" i="8" s="1"/>
  <c r="CH84" i="1"/>
  <c r="CG29" i="8" s="1"/>
  <c r="CI84" i="1"/>
  <c r="CH29" i="8" s="1"/>
  <c r="CJ84" i="1"/>
  <c r="CI29" i="8" s="1"/>
  <c r="CK84" i="1"/>
  <c r="CJ29" i="8" s="1"/>
  <c r="CL84" i="1"/>
  <c r="CK29" i="8" s="1"/>
  <c r="CM84" i="1"/>
  <c r="CL29" i="8" s="1"/>
  <c r="CN84" i="1"/>
  <c r="CM29" i="8" s="1"/>
  <c r="CO84" i="1"/>
  <c r="CN29" i="8" s="1"/>
  <c r="CP84" i="1"/>
  <c r="CO29" i="8" s="1"/>
  <c r="CQ84" i="1"/>
  <c r="CP29" i="8" s="1"/>
  <c r="CR84" i="1"/>
  <c r="CQ29" i="8" s="1"/>
  <c r="CS84" i="1"/>
  <c r="CR29" i="8" s="1"/>
  <c r="CT84" i="1"/>
  <c r="CS29" i="8" s="1"/>
  <c r="CU84" i="1"/>
  <c r="CT29" i="8" s="1"/>
  <c r="CV84" i="1"/>
  <c r="CU29" i="8" s="1"/>
  <c r="CW84" i="1"/>
  <c r="CV29" i="8" s="1"/>
  <c r="CX84" i="1"/>
  <c r="CW29" i="8" s="1"/>
  <c r="CY84" i="1"/>
  <c r="CX29" i="8" s="1"/>
  <c r="AB85" i="1"/>
  <c r="AA30" i="8" s="1"/>
  <c r="AO30" i="8"/>
  <c r="AQ85" i="1"/>
  <c r="AP30" i="8" s="1"/>
  <c r="AR85" i="1"/>
  <c r="AQ30" i="8" s="1"/>
  <c r="AS85" i="1"/>
  <c r="AR30" i="8" s="1"/>
  <c r="AT85" i="1"/>
  <c r="AS30" i="8" s="1"/>
  <c r="AU85" i="1"/>
  <c r="AT30" i="8" s="1"/>
  <c r="AV85" i="1"/>
  <c r="AU30" i="8" s="1"/>
  <c r="AW85" i="1"/>
  <c r="AV30" i="8" s="1"/>
  <c r="AX85" i="1"/>
  <c r="AW30" i="8" s="1"/>
  <c r="AY85" i="1"/>
  <c r="AX30" i="8" s="1"/>
  <c r="AZ85" i="1"/>
  <c r="AY30" i="8" s="1"/>
  <c r="BA85" i="1"/>
  <c r="AZ30" i="8" s="1"/>
  <c r="BB85" i="1"/>
  <c r="BA30" i="8" s="1"/>
  <c r="BC85" i="1"/>
  <c r="BB30" i="8" s="1"/>
  <c r="BD85" i="1"/>
  <c r="BC30" i="8" s="1"/>
  <c r="BE85" i="1"/>
  <c r="BD30" i="8" s="1"/>
  <c r="BF85" i="1"/>
  <c r="BE30" i="8" s="1"/>
  <c r="BG85" i="1"/>
  <c r="BF30" i="8" s="1"/>
  <c r="BH85" i="1"/>
  <c r="BG30" i="8" s="1"/>
  <c r="BI85" i="1"/>
  <c r="BH30" i="8" s="1"/>
  <c r="BK85" i="1"/>
  <c r="BJ30" i="8" s="1"/>
  <c r="BL85" i="1"/>
  <c r="BK30" i="8" s="1"/>
  <c r="BM85" i="1"/>
  <c r="BL30" i="8" s="1"/>
  <c r="BN85" i="1"/>
  <c r="BM30" i="8" s="1"/>
  <c r="BO85" i="1"/>
  <c r="BN30" i="8" s="1"/>
  <c r="BP85" i="1"/>
  <c r="BO30" i="8" s="1"/>
  <c r="BQ85" i="1"/>
  <c r="BP30" i="8" s="1"/>
  <c r="BR85" i="1"/>
  <c r="BQ30" i="8" s="1"/>
  <c r="BS85" i="1"/>
  <c r="BR30" i="8" s="1"/>
  <c r="BT85" i="1"/>
  <c r="BS30" i="8" s="1"/>
  <c r="BU85" i="1"/>
  <c r="BT30" i="8" s="1"/>
  <c r="BV85" i="1"/>
  <c r="BU30" i="8" s="1"/>
  <c r="BW85" i="1"/>
  <c r="BV30" i="8" s="1"/>
  <c r="BX85" i="1"/>
  <c r="BW30" i="8" s="1"/>
  <c r="BY85" i="1"/>
  <c r="BX30" i="8" s="1"/>
  <c r="BZ85" i="1"/>
  <c r="BY30" i="8" s="1"/>
  <c r="CA85" i="1"/>
  <c r="BZ30" i="8" s="1"/>
  <c r="CB85" i="1"/>
  <c r="CA30" i="8" s="1"/>
  <c r="CC85" i="1"/>
  <c r="CB30" i="8" s="1"/>
  <c r="CD85" i="1"/>
  <c r="CC30" i="8" s="1"/>
  <c r="CF85" i="1"/>
  <c r="CE30" i="8" s="1"/>
  <c r="CG85" i="1"/>
  <c r="CF30" i="8" s="1"/>
  <c r="CH85" i="1"/>
  <c r="CG30" i="8" s="1"/>
  <c r="CI85" i="1"/>
  <c r="CH30" i="8" s="1"/>
  <c r="CJ85" i="1"/>
  <c r="CI30" i="8" s="1"/>
  <c r="CK85" i="1"/>
  <c r="CJ30" i="8" s="1"/>
  <c r="CL85" i="1"/>
  <c r="CK30" i="8" s="1"/>
  <c r="CM85" i="1"/>
  <c r="CL30" i="8" s="1"/>
  <c r="CN85" i="1"/>
  <c r="CM30" i="8" s="1"/>
  <c r="CO85" i="1"/>
  <c r="CN30" i="8" s="1"/>
  <c r="CP85" i="1"/>
  <c r="CO30" i="8" s="1"/>
  <c r="CQ85" i="1"/>
  <c r="CP30" i="8" s="1"/>
  <c r="CR85" i="1"/>
  <c r="CQ30" i="8" s="1"/>
  <c r="CS85" i="1"/>
  <c r="CR30" i="8" s="1"/>
  <c r="CT85" i="1"/>
  <c r="CS30" i="8" s="1"/>
  <c r="CU85" i="1"/>
  <c r="CT30" i="8" s="1"/>
  <c r="CV85" i="1"/>
  <c r="CU30" i="8" s="1"/>
  <c r="CW85" i="1"/>
  <c r="CV30" i="8" s="1"/>
  <c r="CX85" i="1"/>
  <c r="CW30" i="8" s="1"/>
  <c r="CY85" i="1"/>
  <c r="CX30" i="8" s="1"/>
  <c r="AB86" i="1"/>
  <c r="AA31" i="8" s="1"/>
  <c r="AO31" i="8"/>
  <c r="AQ86" i="1"/>
  <c r="AP31" i="8" s="1"/>
  <c r="AR86" i="1"/>
  <c r="AQ31" i="8" s="1"/>
  <c r="AS86" i="1"/>
  <c r="AR31" i="8" s="1"/>
  <c r="AT86" i="1"/>
  <c r="AS31" i="8" s="1"/>
  <c r="AU86" i="1"/>
  <c r="AT31" i="8" s="1"/>
  <c r="AV86" i="1"/>
  <c r="AU31" i="8" s="1"/>
  <c r="AW86" i="1"/>
  <c r="AV31" i="8" s="1"/>
  <c r="AX86" i="1"/>
  <c r="AW31" i="8" s="1"/>
  <c r="AY86" i="1"/>
  <c r="AX31" i="8" s="1"/>
  <c r="AZ86" i="1"/>
  <c r="AY31" i="8" s="1"/>
  <c r="BA86" i="1"/>
  <c r="AZ31" i="8" s="1"/>
  <c r="BB86" i="1"/>
  <c r="BA31" i="8" s="1"/>
  <c r="BC86" i="1"/>
  <c r="BB31" i="8" s="1"/>
  <c r="BD86" i="1"/>
  <c r="BC31" i="8" s="1"/>
  <c r="BE86" i="1"/>
  <c r="BD31" i="8" s="1"/>
  <c r="BF86" i="1"/>
  <c r="BE31" i="8" s="1"/>
  <c r="BG86" i="1"/>
  <c r="BF31" i="8" s="1"/>
  <c r="BH86" i="1"/>
  <c r="BG31" i="8" s="1"/>
  <c r="BI86" i="1"/>
  <c r="BH31" i="8" s="1"/>
  <c r="BK86" i="1"/>
  <c r="BJ31" i="8" s="1"/>
  <c r="BL86" i="1"/>
  <c r="BK31" i="8" s="1"/>
  <c r="BM86" i="1"/>
  <c r="BL31" i="8" s="1"/>
  <c r="BN86" i="1"/>
  <c r="BM31" i="8" s="1"/>
  <c r="BO86" i="1"/>
  <c r="BN31" i="8" s="1"/>
  <c r="BP86" i="1"/>
  <c r="BO31" i="8" s="1"/>
  <c r="BQ86" i="1"/>
  <c r="BP31" i="8" s="1"/>
  <c r="BR86" i="1"/>
  <c r="BQ31" i="8" s="1"/>
  <c r="BS86" i="1"/>
  <c r="BR31" i="8" s="1"/>
  <c r="BT86" i="1"/>
  <c r="BS31" i="8" s="1"/>
  <c r="BU86" i="1"/>
  <c r="BT31" i="8" s="1"/>
  <c r="BV86" i="1"/>
  <c r="BU31" i="8" s="1"/>
  <c r="BW86" i="1"/>
  <c r="BV31" i="8" s="1"/>
  <c r="BX86" i="1"/>
  <c r="BW31" i="8" s="1"/>
  <c r="BY86" i="1"/>
  <c r="BX31" i="8" s="1"/>
  <c r="BZ86" i="1"/>
  <c r="BY31" i="8" s="1"/>
  <c r="CA86" i="1"/>
  <c r="BZ31" i="8" s="1"/>
  <c r="CB86" i="1"/>
  <c r="CA31" i="8" s="1"/>
  <c r="CC86" i="1"/>
  <c r="CB31" i="8" s="1"/>
  <c r="CD86" i="1"/>
  <c r="CC31" i="8" s="1"/>
  <c r="CF86" i="1"/>
  <c r="CE31" i="8" s="1"/>
  <c r="CG86" i="1"/>
  <c r="CF31" i="8" s="1"/>
  <c r="CH86" i="1"/>
  <c r="CG31" i="8" s="1"/>
  <c r="CI86" i="1"/>
  <c r="CH31" i="8" s="1"/>
  <c r="CJ86" i="1"/>
  <c r="CI31" i="8" s="1"/>
  <c r="CK86" i="1"/>
  <c r="CJ31" i="8" s="1"/>
  <c r="CL86" i="1"/>
  <c r="CK31" i="8" s="1"/>
  <c r="CM86" i="1"/>
  <c r="CL31" i="8" s="1"/>
  <c r="CN86" i="1"/>
  <c r="CM31" i="8" s="1"/>
  <c r="CO86" i="1"/>
  <c r="CN31" i="8" s="1"/>
  <c r="CP86" i="1"/>
  <c r="CO31" i="8" s="1"/>
  <c r="CQ86" i="1"/>
  <c r="CP31" i="8" s="1"/>
  <c r="CR86" i="1"/>
  <c r="CQ31" i="8" s="1"/>
  <c r="CS86" i="1"/>
  <c r="CR31" i="8" s="1"/>
  <c r="CT86" i="1"/>
  <c r="CS31" i="8" s="1"/>
  <c r="CU86" i="1"/>
  <c r="CT31" i="8" s="1"/>
  <c r="CV86" i="1"/>
  <c r="CU31" i="8" s="1"/>
  <c r="CW86" i="1"/>
  <c r="CV31" i="8" s="1"/>
  <c r="CX86" i="1"/>
  <c r="CW31" i="8" s="1"/>
  <c r="CY86" i="1"/>
  <c r="CX31" i="8" s="1"/>
  <c r="AB87" i="1"/>
  <c r="AA32" i="8" s="1"/>
  <c r="AO32" i="8"/>
  <c r="AQ87" i="1"/>
  <c r="AP32" i="8" s="1"/>
  <c r="AR87" i="1"/>
  <c r="AQ32" i="8" s="1"/>
  <c r="AS87" i="1"/>
  <c r="AR32" i="8" s="1"/>
  <c r="AT87" i="1"/>
  <c r="AS32" i="8" s="1"/>
  <c r="AU87" i="1"/>
  <c r="AT32" i="8" s="1"/>
  <c r="AV87" i="1"/>
  <c r="AU32" i="8" s="1"/>
  <c r="AW87" i="1"/>
  <c r="AV32" i="8" s="1"/>
  <c r="AX87" i="1"/>
  <c r="AW32" i="8" s="1"/>
  <c r="AY87" i="1"/>
  <c r="AX32" i="8" s="1"/>
  <c r="AZ87" i="1"/>
  <c r="AY32" i="8" s="1"/>
  <c r="BA87" i="1"/>
  <c r="AZ32" i="8" s="1"/>
  <c r="BB87" i="1"/>
  <c r="BA32" i="8" s="1"/>
  <c r="BC87" i="1"/>
  <c r="BB32" i="8" s="1"/>
  <c r="BD87" i="1"/>
  <c r="BC32" i="8" s="1"/>
  <c r="BE87" i="1"/>
  <c r="BD32" i="8" s="1"/>
  <c r="BF87" i="1"/>
  <c r="BE32" i="8" s="1"/>
  <c r="BG87" i="1"/>
  <c r="BF32" i="8" s="1"/>
  <c r="BH87" i="1"/>
  <c r="BG32" i="8" s="1"/>
  <c r="BI87" i="1"/>
  <c r="BH32" i="8" s="1"/>
  <c r="BK87" i="1"/>
  <c r="BJ32" i="8" s="1"/>
  <c r="BL87" i="1"/>
  <c r="BK32" i="8" s="1"/>
  <c r="BM87" i="1"/>
  <c r="BL32" i="8" s="1"/>
  <c r="BN87" i="1"/>
  <c r="BM32" i="8" s="1"/>
  <c r="BO87" i="1"/>
  <c r="BN32" i="8" s="1"/>
  <c r="BP87" i="1"/>
  <c r="BO32" i="8" s="1"/>
  <c r="BQ87" i="1"/>
  <c r="BP32" i="8" s="1"/>
  <c r="BR87" i="1"/>
  <c r="BQ32" i="8" s="1"/>
  <c r="BS87" i="1"/>
  <c r="BR32" i="8" s="1"/>
  <c r="BT87" i="1"/>
  <c r="BS32" i="8" s="1"/>
  <c r="BU87" i="1"/>
  <c r="BT32" i="8" s="1"/>
  <c r="BV87" i="1"/>
  <c r="BU32" i="8" s="1"/>
  <c r="BW87" i="1"/>
  <c r="BV32" i="8" s="1"/>
  <c r="BX87" i="1"/>
  <c r="BW32" i="8" s="1"/>
  <c r="BY87" i="1"/>
  <c r="BX32" i="8" s="1"/>
  <c r="BZ87" i="1"/>
  <c r="BY32" i="8" s="1"/>
  <c r="CA87" i="1"/>
  <c r="BZ32" i="8" s="1"/>
  <c r="CB87" i="1"/>
  <c r="CA32" i="8" s="1"/>
  <c r="CC87" i="1"/>
  <c r="CB32" i="8" s="1"/>
  <c r="CD87" i="1"/>
  <c r="CC32" i="8" s="1"/>
  <c r="CF87" i="1"/>
  <c r="CE32" i="8" s="1"/>
  <c r="CG87" i="1"/>
  <c r="CF32" i="8" s="1"/>
  <c r="CH87" i="1"/>
  <c r="CG32" i="8" s="1"/>
  <c r="CI87" i="1"/>
  <c r="CH32" i="8" s="1"/>
  <c r="CJ87" i="1"/>
  <c r="CI32" i="8" s="1"/>
  <c r="CK87" i="1"/>
  <c r="CJ32" i="8" s="1"/>
  <c r="CL87" i="1"/>
  <c r="CK32" i="8" s="1"/>
  <c r="CM87" i="1"/>
  <c r="CL32" i="8" s="1"/>
  <c r="CN87" i="1"/>
  <c r="CM32" i="8" s="1"/>
  <c r="CO87" i="1"/>
  <c r="CN32" i="8" s="1"/>
  <c r="CP87" i="1"/>
  <c r="CO32" i="8" s="1"/>
  <c r="CQ87" i="1"/>
  <c r="CP32" i="8" s="1"/>
  <c r="CR87" i="1"/>
  <c r="CQ32" i="8" s="1"/>
  <c r="CS87" i="1"/>
  <c r="CR32" i="8" s="1"/>
  <c r="CT87" i="1"/>
  <c r="CS32" i="8" s="1"/>
  <c r="CU87" i="1"/>
  <c r="CT32" i="8" s="1"/>
  <c r="CV87" i="1"/>
  <c r="CU32" i="8" s="1"/>
  <c r="CW87" i="1"/>
  <c r="CV32" i="8" s="1"/>
  <c r="CX87" i="1"/>
  <c r="CW32" i="8" s="1"/>
  <c r="CY87" i="1"/>
  <c r="CX32" i="8" s="1"/>
  <c r="AB88" i="1"/>
  <c r="AA33" i="8" s="1"/>
  <c r="AO33" i="8"/>
  <c r="AQ88" i="1"/>
  <c r="AP33" i="8" s="1"/>
  <c r="AR88" i="1"/>
  <c r="AQ33" i="8" s="1"/>
  <c r="AS88" i="1"/>
  <c r="AR33" i="8" s="1"/>
  <c r="AT88" i="1"/>
  <c r="AS33" i="8" s="1"/>
  <c r="AU88" i="1"/>
  <c r="AT33" i="8" s="1"/>
  <c r="AV88" i="1"/>
  <c r="AU33" i="8" s="1"/>
  <c r="AW88" i="1"/>
  <c r="AV33" i="8" s="1"/>
  <c r="AX88" i="1"/>
  <c r="AW33" i="8" s="1"/>
  <c r="AY88" i="1"/>
  <c r="AX33" i="8" s="1"/>
  <c r="AZ88" i="1"/>
  <c r="AY33" i="8" s="1"/>
  <c r="BA88" i="1"/>
  <c r="AZ33" i="8" s="1"/>
  <c r="BB88" i="1"/>
  <c r="BA33" i="8" s="1"/>
  <c r="BC88" i="1"/>
  <c r="BB33" i="8" s="1"/>
  <c r="BD88" i="1"/>
  <c r="BC33" i="8" s="1"/>
  <c r="BE88" i="1"/>
  <c r="BD33" i="8" s="1"/>
  <c r="BF88" i="1"/>
  <c r="BE33" i="8" s="1"/>
  <c r="BG88" i="1"/>
  <c r="BF33" i="8" s="1"/>
  <c r="BH88" i="1"/>
  <c r="BG33" i="8" s="1"/>
  <c r="BI88" i="1"/>
  <c r="BH33" i="8" s="1"/>
  <c r="BK88" i="1"/>
  <c r="BJ33" i="8" s="1"/>
  <c r="BL88" i="1"/>
  <c r="BK33" i="8" s="1"/>
  <c r="BM88" i="1"/>
  <c r="BL33" i="8" s="1"/>
  <c r="BN88" i="1"/>
  <c r="BM33" i="8" s="1"/>
  <c r="BO88" i="1"/>
  <c r="BN33" i="8" s="1"/>
  <c r="BP88" i="1"/>
  <c r="BO33" i="8" s="1"/>
  <c r="BQ88" i="1"/>
  <c r="BP33" i="8" s="1"/>
  <c r="BR88" i="1"/>
  <c r="BQ33" i="8" s="1"/>
  <c r="BS88" i="1"/>
  <c r="BR33" i="8" s="1"/>
  <c r="BT88" i="1"/>
  <c r="BS33" i="8" s="1"/>
  <c r="BU88" i="1"/>
  <c r="BT33" i="8" s="1"/>
  <c r="BV88" i="1"/>
  <c r="BU33" i="8" s="1"/>
  <c r="BW88" i="1"/>
  <c r="BV33" i="8" s="1"/>
  <c r="BX88" i="1"/>
  <c r="BW33" i="8" s="1"/>
  <c r="BY88" i="1"/>
  <c r="BX33" i="8" s="1"/>
  <c r="BZ88" i="1"/>
  <c r="BY33" i="8" s="1"/>
  <c r="CA88" i="1"/>
  <c r="BZ33" i="8" s="1"/>
  <c r="CB88" i="1"/>
  <c r="CA33" i="8" s="1"/>
  <c r="CC88" i="1"/>
  <c r="CB33" i="8" s="1"/>
  <c r="CD88" i="1"/>
  <c r="CC33" i="8" s="1"/>
  <c r="CF88" i="1"/>
  <c r="CE33" i="8" s="1"/>
  <c r="CG88" i="1"/>
  <c r="CF33" i="8" s="1"/>
  <c r="CH88" i="1"/>
  <c r="CG33" i="8" s="1"/>
  <c r="CI88" i="1"/>
  <c r="CH33" i="8" s="1"/>
  <c r="CJ88" i="1"/>
  <c r="CI33" i="8" s="1"/>
  <c r="CK88" i="1"/>
  <c r="CJ33" i="8" s="1"/>
  <c r="CL88" i="1"/>
  <c r="CK33" i="8" s="1"/>
  <c r="CM88" i="1"/>
  <c r="CL33" i="8" s="1"/>
  <c r="CN88" i="1"/>
  <c r="CM33" i="8" s="1"/>
  <c r="CO88" i="1"/>
  <c r="CN33" i="8" s="1"/>
  <c r="CP88" i="1"/>
  <c r="CO33" i="8" s="1"/>
  <c r="CQ88" i="1"/>
  <c r="CP33" i="8" s="1"/>
  <c r="CR88" i="1"/>
  <c r="CQ33" i="8" s="1"/>
  <c r="CS88" i="1"/>
  <c r="CR33" i="8" s="1"/>
  <c r="CT88" i="1"/>
  <c r="CS33" i="8" s="1"/>
  <c r="CU88" i="1"/>
  <c r="CT33" i="8" s="1"/>
  <c r="CV88" i="1"/>
  <c r="CU33" i="8" s="1"/>
  <c r="CW88" i="1"/>
  <c r="CV33" i="8" s="1"/>
  <c r="CX88" i="1"/>
  <c r="CW33" i="8" s="1"/>
  <c r="CY88" i="1"/>
  <c r="CX33" i="8" s="1"/>
  <c r="AB89" i="1"/>
  <c r="AA34" i="8" s="1"/>
  <c r="AO34" i="8"/>
  <c r="AQ89" i="1"/>
  <c r="AP34" i="8" s="1"/>
  <c r="AR89" i="1"/>
  <c r="AQ34" i="8" s="1"/>
  <c r="AS89" i="1"/>
  <c r="AR34" i="8" s="1"/>
  <c r="AT89" i="1"/>
  <c r="AS34" i="8" s="1"/>
  <c r="AU89" i="1"/>
  <c r="AT34" i="8" s="1"/>
  <c r="AV89" i="1"/>
  <c r="AU34" i="8" s="1"/>
  <c r="AW89" i="1"/>
  <c r="AV34" i="8" s="1"/>
  <c r="AX89" i="1"/>
  <c r="AW34" i="8" s="1"/>
  <c r="AY89" i="1"/>
  <c r="AX34" i="8" s="1"/>
  <c r="AZ89" i="1"/>
  <c r="AY34" i="8" s="1"/>
  <c r="BA89" i="1"/>
  <c r="AZ34" i="8" s="1"/>
  <c r="BB89" i="1"/>
  <c r="BA34" i="8" s="1"/>
  <c r="BC89" i="1"/>
  <c r="BB34" i="8" s="1"/>
  <c r="BD89" i="1"/>
  <c r="BC34" i="8" s="1"/>
  <c r="BE89" i="1"/>
  <c r="BD34" i="8" s="1"/>
  <c r="BF89" i="1"/>
  <c r="BE34" i="8" s="1"/>
  <c r="BG89" i="1"/>
  <c r="BF34" i="8" s="1"/>
  <c r="BH89" i="1"/>
  <c r="BG34" i="8" s="1"/>
  <c r="BI89" i="1"/>
  <c r="BH34" i="8" s="1"/>
  <c r="BK89" i="1"/>
  <c r="BJ34" i="8" s="1"/>
  <c r="BL89" i="1"/>
  <c r="BK34" i="8" s="1"/>
  <c r="BM89" i="1"/>
  <c r="BL34" i="8" s="1"/>
  <c r="BN89" i="1"/>
  <c r="BM34" i="8" s="1"/>
  <c r="BO89" i="1"/>
  <c r="BN34" i="8" s="1"/>
  <c r="BP89" i="1"/>
  <c r="BO34" i="8" s="1"/>
  <c r="BQ89" i="1"/>
  <c r="BP34" i="8" s="1"/>
  <c r="BR89" i="1"/>
  <c r="BQ34" i="8" s="1"/>
  <c r="BS89" i="1"/>
  <c r="BR34" i="8" s="1"/>
  <c r="BT89" i="1"/>
  <c r="BS34" i="8" s="1"/>
  <c r="BU89" i="1"/>
  <c r="BT34" i="8" s="1"/>
  <c r="BV89" i="1"/>
  <c r="BU34" i="8" s="1"/>
  <c r="BW89" i="1"/>
  <c r="BV34" i="8" s="1"/>
  <c r="BX89" i="1"/>
  <c r="BW34" i="8" s="1"/>
  <c r="BY89" i="1"/>
  <c r="BX34" i="8" s="1"/>
  <c r="BZ89" i="1"/>
  <c r="BY34" i="8" s="1"/>
  <c r="CA89" i="1"/>
  <c r="BZ34" i="8" s="1"/>
  <c r="CB89" i="1"/>
  <c r="CA34" i="8" s="1"/>
  <c r="CC89" i="1"/>
  <c r="CB34" i="8" s="1"/>
  <c r="CD89" i="1"/>
  <c r="CC34" i="8" s="1"/>
  <c r="CF89" i="1"/>
  <c r="CE34" i="8" s="1"/>
  <c r="CG89" i="1"/>
  <c r="CF34" i="8" s="1"/>
  <c r="CH89" i="1"/>
  <c r="CG34" i="8" s="1"/>
  <c r="CI89" i="1"/>
  <c r="CH34" i="8" s="1"/>
  <c r="CJ89" i="1"/>
  <c r="CI34" i="8" s="1"/>
  <c r="CK89" i="1"/>
  <c r="CJ34" i="8" s="1"/>
  <c r="CL89" i="1"/>
  <c r="CK34" i="8" s="1"/>
  <c r="CM89" i="1"/>
  <c r="CL34" i="8" s="1"/>
  <c r="CN89" i="1"/>
  <c r="CM34" i="8" s="1"/>
  <c r="CO89" i="1"/>
  <c r="CN34" i="8" s="1"/>
  <c r="CP89" i="1"/>
  <c r="CO34" i="8" s="1"/>
  <c r="CQ89" i="1"/>
  <c r="CP34" i="8" s="1"/>
  <c r="CR89" i="1"/>
  <c r="CQ34" i="8" s="1"/>
  <c r="CS89" i="1"/>
  <c r="CR34" i="8" s="1"/>
  <c r="CT89" i="1"/>
  <c r="CS34" i="8" s="1"/>
  <c r="CU89" i="1"/>
  <c r="CT34" i="8" s="1"/>
  <c r="CV89" i="1"/>
  <c r="CU34" i="8" s="1"/>
  <c r="CW89" i="1"/>
  <c r="CV34" i="8" s="1"/>
  <c r="CX89" i="1"/>
  <c r="CW34" i="8" s="1"/>
  <c r="CY89" i="1"/>
  <c r="CX34" i="8" s="1"/>
  <c r="AB90" i="1"/>
  <c r="AA35" i="8" s="1"/>
  <c r="AO35" i="8"/>
  <c r="AQ90" i="1"/>
  <c r="AP35" i="8" s="1"/>
  <c r="AR90" i="1"/>
  <c r="AQ35" i="8" s="1"/>
  <c r="AS90" i="1"/>
  <c r="AR35" i="8" s="1"/>
  <c r="AT90" i="1"/>
  <c r="AS35" i="8" s="1"/>
  <c r="AU90" i="1"/>
  <c r="AT35" i="8" s="1"/>
  <c r="AV90" i="1"/>
  <c r="AU35" i="8" s="1"/>
  <c r="AW90" i="1"/>
  <c r="AV35" i="8" s="1"/>
  <c r="AX90" i="1"/>
  <c r="AW35" i="8" s="1"/>
  <c r="AY90" i="1"/>
  <c r="AX35" i="8" s="1"/>
  <c r="AZ90" i="1"/>
  <c r="AY35" i="8" s="1"/>
  <c r="BA90" i="1"/>
  <c r="AZ35" i="8" s="1"/>
  <c r="BB90" i="1"/>
  <c r="BA35" i="8" s="1"/>
  <c r="BC90" i="1"/>
  <c r="BB35" i="8" s="1"/>
  <c r="BD90" i="1"/>
  <c r="BC35" i="8" s="1"/>
  <c r="BE90" i="1"/>
  <c r="BD35" i="8" s="1"/>
  <c r="BF90" i="1"/>
  <c r="BE35" i="8" s="1"/>
  <c r="BG90" i="1"/>
  <c r="BF35" i="8" s="1"/>
  <c r="BH90" i="1"/>
  <c r="BG35" i="8" s="1"/>
  <c r="BI90" i="1"/>
  <c r="BH35" i="8" s="1"/>
  <c r="BK90" i="1"/>
  <c r="BJ35" i="8" s="1"/>
  <c r="BL90" i="1"/>
  <c r="BK35" i="8" s="1"/>
  <c r="BM90" i="1"/>
  <c r="BL35" i="8" s="1"/>
  <c r="BN90" i="1"/>
  <c r="BM35" i="8" s="1"/>
  <c r="BO90" i="1"/>
  <c r="BN35" i="8" s="1"/>
  <c r="BP90" i="1"/>
  <c r="BO35" i="8" s="1"/>
  <c r="BQ90" i="1"/>
  <c r="BP35" i="8" s="1"/>
  <c r="BR90" i="1"/>
  <c r="BQ35" i="8" s="1"/>
  <c r="BS90" i="1"/>
  <c r="BR35" i="8" s="1"/>
  <c r="BT90" i="1"/>
  <c r="BS35" i="8" s="1"/>
  <c r="BU90" i="1"/>
  <c r="BT35" i="8" s="1"/>
  <c r="BV90" i="1"/>
  <c r="BU35" i="8" s="1"/>
  <c r="BW90" i="1"/>
  <c r="BV35" i="8" s="1"/>
  <c r="BX90" i="1"/>
  <c r="BW35" i="8" s="1"/>
  <c r="BY90" i="1"/>
  <c r="BX35" i="8" s="1"/>
  <c r="BZ90" i="1"/>
  <c r="BY35" i="8" s="1"/>
  <c r="CA90" i="1"/>
  <c r="BZ35" i="8" s="1"/>
  <c r="CB90" i="1"/>
  <c r="CA35" i="8" s="1"/>
  <c r="CC90" i="1"/>
  <c r="CB35" i="8" s="1"/>
  <c r="CD90" i="1"/>
  <c r="CC35" i="8" s="1"/>
  <c r="CF90" i="1"/>
  <c r="CE35" i="8" s="1"/>
  <c r="CG90" i="1"/>
  <c r="CF35" i="8" s="1"/>
  <c r="CH90" i="1"/>
  <c r="CG35" i="8" s="1"/>
  <c r="CI90" i="1"/>
  <c r="CH35" i="8" s="1"/>
  <c r="CJ90" i="1"/>
  <c r="CI35" i="8" s="1"/>
  <c r="CK90" i="1"/>
  <c r="CJ35" i="8" s="1"/>
  <c r="CL90" i="1"/>
  <c r="CK35" i="8" s="1"/>
  <c r="CM90" i="1"/>
  <c r="CL35" i="8" s="1"/>
  <c r="CN90" i="1"/>
  <c r="CM35" i="8" s="1"/>
  <c r="CO90" i="1"/>
  <c r="CN35" i="8" s="1"/>
  <c r="CP90" i="1"/>
  <c r="CO35" i="8" s="1"/>
  <c r="CQ90" i="1"/>
  <c r="CP35" i="8" s="1"/>
  <c r="CR90" i="1"/>
  <c r="CQ35" i="8" s="1"/>
  <c r="CS90" i="1"/>
  <c r="CR35" i="8" s="1"/>
  <c r="CT90" i="1"/>
  <c r="CS35" i="8" s="1"/>
  <c r="CU90" i="1"/>
  <c r="CT35" i="8" s="1"/>
  <c r="CV90" i="1"/>
  <c r="CU35" i="8" s="1"/>
  <c r="CW90" i="1"/>
  <c r="CV35" i="8" s="1"/>
  <c r="CX90" i="1"/>
  <c r="CW35" i="8" s="1"/>
  <c r="CY90" i="1"/>
  <c r="CX35" i="8" s="1"/>
  <c r="AB91" i="1"/>
  <c r="AA36" i="8" s="1"/>
  <c r="AO36" i="8"/>
  <c r="AQ91" i="1"/>
  <c r="AP36" i="8" s="1"/>
  <c r="AR91" i="1"/>
  <c r="AQ36" i="8" s="1"/>
  <c r="AS91" i="1"/>
  <c r="AR36" i="8" s="1"/>
  <c r="AT91" i="1"/>
  <c r="AS36" i="8" s="1"/>
  <c r="AU91" i="1"/>
  <c r="AT36" i="8" s="1"/>
  <c r="AV91" i="1"/>
  <c r="AU36" i="8" s="1"/>
  <c r="AW91" i="1"/>
  <c r="AV36" i="8" s="1"/>
  <c r="AX91" i="1"/>
  <c r="AW36" i="8" s="1"/>
  <c r="AY91" i="1"/>
  <c r="AX36" i="8" s="1"/>
  <c r="AZ91" i="1"/>
  <c r="AY36" i="8" s="1"/>
  <c r="BA91" i="1"/>
  <c r="AZ36" i="8" s="1"/>
  <c r="BB91" i="1"/>
  <c r="BA36" i="8" s="1"/>
  <c r="BC91" i="1"/>
  <c r="BB36" i="8" s="1"/>
  <c r="BD91" i="1"/>
  <c r="BC36" i="8" s="1"/>
  <c r="BE91" i="1"/>
  <c r="BD36" i="8" s="1"/>
  <c r="BF91" i="1"/>
  <c r="BE36" i="8" s="1"/>
  <c r="BG91" i="1"/>
  <c r="BF36" i="8" s="1"/>
  <c r="BH91" i="1"/>
  <c r="BG36" i="8" s="1"/>
  <c r="BI91" i="1"/>
  <c r="BH36" i="8" s="1"/>
  <c r="BK91" i="1"/>
  <c r="BJ36" i="8" s="1"/>
  <c r="BL91" i="1"/>
  <c r="BK36" i="8" s="1"/>
  <c r="BM91" i="1"/>
  <c r="BL36" i="8" s="1"/>
  <c r="BN91" i="1"/>
  <c r="BM36" i="8" s="1"/>
  <c r="BO91" i="1"/>
  <c r="BN36" i="8" s="1"/>
  <c r="BP91" i="1"/>
  <c r="BO36" i="8" s="1"/>
  <c r="BQ91" i="1"/>
  <c r="BP36" i="8" s="1"/>
  <c r="BR91" i="1"/>
  <c r="BQ36" i="8" s="1"/>
  <c r="BS91" i="1"/>
  <c r="BR36" i="8" s="1"/>
  <c r="BT91" i="1"/>
  <c r="BS36" i="8" s="1"/>
  <c r="BU91" i="1"/>
  <c r="BT36" i="8" s="1"/>
  <c r="BV91" i="1"/>
  <c r="BU36" i="8" s="1"/>
  <c r="BW91" i="1"/>
  <c r="BV36" i="8" s="1"/>
  <c r="BX91" i="1"/>
  <c r="BW36" i="8" s="1"/>
  <c r="BY91" i="1"/>
  <c r="BX36" i="8" s="1"/>
  <c r="BZ91" i="1"/>
  <c r="BY36" i="8" s="1"/>
  <c r="CA91" i="1"/>
  <c r="BZ36" i="8" s="1"/>
  <c r="CB91" i="1"/>
  <c r="CA36" i="8" s="1"/>
  <c r="CC91" i="1"/>
  <c r="CB36" i="8" s="1"/>
  <c r="CD91" i="1"/>
  <c r="CC36" i="8" s="1"/>
  <c r="CF91" i="1"/>
  <c r="CE36" i="8" s="1"/>
  <c r="CG91" i="1"/>
  <c r="CF36" i="8" s="1"/>
  <c r="CH91" i="1"/>
  <c r="CG36" i="8" s="1"/>
  <c r="CI91" i="1"/>
  <c r="CH36" i="8" s="1"/>
  <c r="CJ91" i="1"/>
  <c r="CI36" i="8" s="1"/>
  <c r="CK91" i="1"/>
  <c r="CJ36" i="8" s="1"/>
  <c r="CL91" i="1"/>
  <c r="CK36" i="8" s="1"/>
  <c r="CM91" i="1"/>
  <c r="CL36" i="8" s="1"/>
  <c r="CN91" i="1"/>
  <c r="CM36" i="8" s="1"/>
  <c r="CO91" i="1"/>
  <c r="CN36" i="8" s="1"/>
  <c r="CP91" i="1"/>
  <c r="CO36" i="8" s="1"/>
  <c r="CQ91" i="1"/>
  <c r="CP36" i="8" s="1"/>
  <c r="CR91" i="1"/>
  <c r="CQ36" i="8" s="1"/>
  <c r="CS91" i="1"/>
  <c r="CR36" i="8" s="1"/>
  <c r="CT91" i="1"/>
  <c r="CS36" i="8" s="1"/>
  <c r="CU91" i="1"/>
  <c r="CT36" i="8" s="1"/>
  <c r="CV91" i="1"/>
  <c r="CU36" i="8" s="1"/>
  <c r="CW91" i="1"/>
  <c r="CV36" i="8" s="1"/>
  <c r="CX91" i="1"/>
  <c r="CW36" i="8" s="1"/>
  <c r="CY91" i="1"/>
  <c r="CX36" i="8" s="1"/>
  <c r="AB92" i="1"/>
  <c r="AA37" i="8" s="1"/>
  <c r="AO37" i="8"/>
  <c r="AQ92" i="1"/>
  <c r="AP37" i="8" s="1"/>
  <c r="AR92" i="1"/>
  <c r="AQ37" i="8" s="1"/>
  <c r="AS92" i="1"/>
  <c r="AR37" i="8" s="1"/>
  <c r="AT92" i="1"/>
  <c r="AS37" i="8" s="1"/>
  <c r="AU92" i="1"/>
  <c r="AT37" i="8" s="1"/>
  <c r="AV92" i="1"/>
  <c r="AU37" i="8" s="1"/>
  <c r="AW92" i="1"/>
  <c r="AV37" i="8" s="1"/>
  <c r="AX92" i="1"/>
  <c r="AW37" i="8" s="1"/>
  <c r="AY92" i="1"/>
  <c r="AX37" i="8" s="1"/>
  <c r="AZ92" i="1"/>
  <c r="AY37" i="8" s="1"/>
  <c r="BA92" i="1"/>
  <c r="AZ37" i="8" s="1"/>
  <c r="BB92" i="1"/>
  <c r="BA37" i="8" s="1"/>
  <c r="BC92" i="1"/>
  <c r="BB37" i="8" s="1"/>
  <c r="BD92" i="1"/>
  <c r="BC37" i="8" s="1"/>
  <c r="BE92" i="1"/>
  <c r="BD37" i="8" s="1"/>
  <c r="BF92" i="1"/>
  <c r="BE37" i="8" s="1"/>
  <c r="BG92" i="1"/>
  <c r="BF37" i="8" s="1"/>
  <c r="BH92" i="1"/>
  <c r="BG37" i="8" s="1"/>
  <c r="BI92" i="1"/>
  <c r="BH37" i="8" s="1"/>
  <c r="BK92" i="1"/>
  <c r="BJ37" i="8" s="1"/>
  <c r="BL92" i="1"/>
  <c r="BK37" i="8" s="1"/>
  <c r="BM92" i="1"/>
  <c r="BL37" i="8" s="1"/>
  <c r="BN92" i="1"/>
  <c r="BM37" i="8" s="1"/>
  <c r="BO92" i="1"/>
  <c r="BN37" i="8" s="1"/>
  <c r="BP92" i="1"/>
  <c r="BO37" i="8" s="1"/>
  <c r="BQ92" i="1"/>
  <c r="BP37" i="8" s="1"/>
  <c r="BR92" i="1"/>
  <c r="BQ37" i="8" s="1"/>
  <c r="BS92" i="1"/>
  <c r="BR37" i="8" s="1"/>
  <c r="BT92" i="1"/>
  <c r="BS37" i="8" s="1"/>
  <c r="BU92" i="1"/>
  <c r="BT37" i="8" s="1"/>
  <c r="BV92" i="1"/>
  <c r="BU37" i="8" s="1"/>
  <c r="BW92" i="1"/>
  <c r="BV37" i="8" s="1"/>
  <c r="BX92" i="1"/>
  <c r="BW37" i="8" s="1"/>
  <c r="BY92" i="1"/>
  <c r="BX37" i="8" s="1"/>
  <c r="BZ92" i="1"/>
  <c r="BY37" i="8" s="1"/>
  <c r="CA92" i="1"/>
  <c r="BZ37" i="8" s="1"/>
  <c r="CB92" i="1"/>
  <c r="CA37" i="8" s="1"/>
  <c r="CC92" i="1"/>
  <c r="CB37" i="8" s="1"/>
  <c r="CD92" i="1"/>
  <c r="CC37" i="8" s="1"/>
  <c r="CF92" i="1"/>
  <c r="CE37" i="8" s="1"/>
  <c r="CG92" i="1"/>
  <c r="CF37" i="8" s="1"/>
  <c r="CH92" i="1"/>
  <c r="CG37" i="8" s="1"/>
  <c r="CI92" i="1"/>
  <c r="CH37" i="8" s="1"/>
  <c r="CJ92" i="1"/>
  <c r="CI37" i="8" s="1"/>
  <c r="CK92" i="1"/>
  <c r="CJ37" i="8" s="1"/>
  <c r="CL92" i="1"/>
  <c r="CK37" i="8" s="1"/>
  <c r="CM92" i="1"/>
  <c r="CL37" i="8" s="1"/>
  <c r="CN92" i="1"/>
  <c r="CM37" i="8" s="1"/>
  <c r="CO92" i="1"/>
  <c r="CN37" i="8" s="1"/>
  <c r="CP92" i="1"/>
  <c r="CO37" i="8" s="1"/>
  <c r="CQ92" i="1"/>
  <c r="CP37" i="8" s="1"/>
  <c r="CR92" i="1"/>
  <c r="CQ37" i="8" s="1"/>
  <c r="CS92" i="1"/>
  <c r="CR37" i="8" s="1"/>
  <c r="CT92" i="1"/>
  <c r="CS37" i="8" s="1"/>
  <c r="CU92" i="1"/>
  <c r="CT37" i="8" s="1"/>
  <c r="CV92" i="1"/>
  <c r="CU37" i="8" s="1"/>
  <c r="CW92" i="1"/>
  <c r="CV37" i="8" s="1"/>
  <c r="CX92" i="1"/>
  <c r="CW37" i="8" s="1"/>
  <c r="CY92" i="1"/>
  <c r="CX37" i="8" s="1"/>
  <c r="AB93" i="1"/>
  <c r="AA38" i="8" s="1"/>
  <c r="AO38" i="8"/>
  <c r="AQ93" i="1"/>
  <c r="AP38" i="8" s="1"/>
  <c r="AR93" i="1"/>
  <c r="AQ38" i="8" s="1"/>
  <c r="AS93" i="1"/>
  <c r="AR38" i="8" s="1"/>
  <c r="AT93" i="1"/>
  <c r="AS38" i="8" s="1"/>
  <c r="AU93" i="1"/>
  <c r="AT38" i="8" s="1"/>
  <c r="AV93" i="1"/>
  <c r="AU38" i="8" s="1"/>
  <c r="AW93" i="1"/>
  <c r="AV38" i="8" s="1"/>
  <c r="AX93" i="1"/>
  <c r="AW38" i="8" s="1"/>
  <c r="AY93" i="1"/>
  <c r="AX38" i="8" s="1"/>
  <c r="AZ93" i="1"/>
  <c r="AY38" i="8" s="1"/>
  <c r="BA93" i="1"/>
  <c r="AZ38" i="8" s="1"/>
  <c r="BB93" i="1"/>
  <c r="BA38" i="8" s="1"/>
  <c r="BC93" i="1"/>
  <c r="BB38" i="8" s="1"/>
  <c r="BD93" i="1"/>
  <c r="BC38" i="8" s="1"/>
  <c r="BE93" i="1"/>
  <c r="BD38" i="8" s="1"/>
  <c r="BF93" i="1"/>
  <c r="BE38" i="8" s="1"/>
  <c r="BG93" i="1"/>
  <c r="BF38" i="8" s="1"/>
  <c r="BH93" i="1"/>
  <c r="BG38" i="8" s="1"/>
  <c r="BI93" i="1"/>
  <c r="BH38" i="8" s="1"/>
  <c r="BK93" i="1"/>
  <c r="BJ38" i="8" s="1"/>
  <c r="BL93" i="1"/>
  <c r="BK38" i="8" s="1"/>
  <c r="BM93" i="1"/>
  <c r="BL38" i="8" s="1"/>
  <c r="BN93" i="1"/>
  <c r="BM38" i="8" s="1"/>
  <c r="BO93" i="1"/>
  <c r="BN38" i="8" s="1"/>
  <c r="BP93" i="1"/>
  <c r="BO38" i="8" s="1"/>
  <c r="BQ93" i="1"/>
  <c r="BP38" i="8" s="1"/>
  <c r="BR93" i="1"/>
  <c r="BQ38" i="8" s="1"/>
  <c r="BS93" i="1"/>
  <c r="BR38" i="8" s="1"/>
  <c r="BT93" i="1"/>
  <c r="BS38" i="8" s="1"/>
  <c r="BU93" i="1"/>
  <c r="BT38" i="8" s="1"/>
  <c r="BV93" i="1"/>
  <c r="BU38" i="8" s="1"/>
  <c r="BW93" i="1"/>
  <c r="BV38" i="8" s="1"/>
  <c r="BX93" i="1"/>
  <c r="BW38" i="8" s="1"/>
  <c r="BY93" i="1"/>
  <c r="BX38" i="8" s="1"/>
  <c r="BZ93" i="1"/>
  <c r="BY38" i="8" s="1"/>
  <c r="CA93" i="1"/>
  <c r="BZ38" i="8" s="1"/>
  <c r="CB93" i="1"/>
  <c r="CA38" i="8" s="1"/>
  <c r="CC93" i="1"/>
  <c r="CB38" i="8" s="1"/>
  <c r="CD93" i="1"/>
  <c r="CC38" i="8" s="1"/>
  <c r="CF93" i="1"/>
  <c r="CE38" i="8" s="1"/>
  <c r="CG93" i="1"/>
  <c r="CF38" i="8" s="1"/>
  <c r="CH93" i="1"/>
  <c r="CG38" i="8" s="1"/>
  <c r="CI93" i="1"/>
  <c r="CH38" i="8" s="1"/>
  <c r="CJ93" i="1"/>
  <c r="CI38" i="8" s="1"/>
  <c r="CK93" i="1"/>
  <c r="CJ38" i="8" s="1"/>
  <c r="CL93" i="1"/>
  <c r="CK38" i="8" s="1"/>
  <c r="CM93" i="1"/>
  <c r="CL38" i="8" s="1"/>
  <c r="CN93" i="1"/>
  <c r="CM38" i="8" s="1"/>
  <c r="CO93" i="1"/>
  <c r="CN38" i="8" s="1"/>
  <c r="CP93" i="1"/>
  <c r="CO38" i="8" s="1"/>
  <c r="CQ93" i="1"/>
  <c r="CP38" i="8" s="1"/>
  <c r="CR93" i="1"/>
  <c r="CQ38" i="8" s="1"/>
  <c r="CS93" i="1"/>
  <c r="CR38" i="8" s="1"/>
  <c r="CT93" i="1"/>
  <c r="CS38" i="8" s="1"/>
  <c r="CU93" i="1"/>
  <c r="CT38" i="8" s="1"/>
  <c r="CV93" i="1"/>
  <c r="CU38" i="8" s="1"/>
  <c r="CW93" i="1"/>
  <c r="CV38" i="8" s="1"/>
  <c r="CX93" i="1"/>
  <c r="CW38" i="8" s="1"/>
  <c r="CY93" i="1"/>
  <c r="CX38" i="8" s="1"/>
  <c r="AB94" i="1"/>
  <c r="AA39" i="8" s="1"/>
  <c r="AO39" i="8"/>
  <c r="AQ94" i="1"/>
  <c r="AP39" i="8" s="1"/>
  <c r="AR94" i="1"/>
  <c r="AQ39" i="8" s="1"/>
  <c r="AS94" i="1"/>
  <c r="AR39" i="8" s="1"/>
  <c r="AT94" i="1"/>
  <c r="AS39" i="8" s="1"/>
  <c r="AU94" i="1"/>
  <c r="AT39" i="8" s="1"/>
  <c r="AV94" i="1"/>
  <c r="AU39" i="8" s="1"/>
  <c r="AW94" i="1"/>
  <c r="AV39" i="8" s="1"/>
  <c r="AX94" i="1"/>
  <c r="AW39" i="8" s="1"/>
  <c r="AY94" i="1"/>
  <c r="AX39" i="8" s="1"/>
  <c r="AZ94" i="1"/>
  <c r="AY39" i="8" s="1"/>
  <c r="BA94" i="1"/>
  <c r="AZ39" i="8" s="1"/>
  <c r="BB94" i="1"/>
  <c r="BA39" i="8" s="1"/>
  <c r="BC94" i="1"/>
  <c r="BB39" i="8" s="1"/>
  <c r="BD94" i="1"/>
  <c r="BC39" i="8" s="1"/>
  <c r="BE94" i="1"/>
  <c r="BD39" i="8" s="1"/>
  <c r="BF94" i="1"/>
  <c r="BE39" i="8" s="1"/>
  <c r="BG94" i="1"/>
  <c r="BF39" i="8" s="1"/>
  <c r="BH94" i="1"/>
  <c r="BG39" i="8" s="1"/>
  <c r="BI94" i="1"/>
  <c r="BH39" i="8" s="1"/>
  <c r="BK94" i="1"/>
  <c r="BJ39" i="8" s="1"/>
  <c r="BL94" i="1"/>
  <c r="BK39" i="8" s="1"/>
  <c r="BM94" i="1"/>
  <c r="BL39" i="8" s="1"/>
  <c r="BN94" i="1"/>
  <c r="BM39" i="8" s="1"/>
  <c r="BO94" i="1"/>
  <c r="BN39" i="8" s="1"/>
  <c r="BP94" i="1"/>
  <c r="BO39" i="8" s="1"/>
  <c r="BQ94" i="1"/>
  <c r="BP39" i="8" s="1"/>
  <c r="BR94" i="1"/>
  <c r="BQ39" i="8" s="1"/>
  <c r="BS94" i="1"/>
  <c r="BR39" i="8" s="1"/>
  <c r="BT94" i="1"/>
  <c r="BS39" i="8" s="1"/>
  <c r="BU94" i="1"/>
  <c r="BT39" i="8" s="1"/>
  <c r="BV94" i="1"/>
  <c r="BU39" i="8" s="1"/>
  <c r="BW94" i="1"/>
  <c r="BV39" i="8" s="1"/>
  <c r="BX94" i="1"/>
  <c r="BW39" i="8" s="1"/>
  <c r="BY94" i="1"/>
  <c r="BX39" i="8" s="1"/>
  <c r="BZ94" i="1"/>
  <c r="BY39" i="8" s="1"/>
  <c r="CA94" i="1"/>
  <c r="BZ39" i="8" s="1"/>
  <c r="CB94" i="1"/>
  <c r="CA39" i="8" s="1"/>
  <c r="CC94" i="1"/>
  <c r="CB39" i="8" s="1"/>
  <c r="CD94" i="1"/>
  <c r="CC39" i="8" s="1"/>
  <c r="CF94" i="1"/>
  <c r="CE39" i="8" s="1"/>
  <c r="CG94" i="1"/>
  <c r="CF39" i="8" s="1"/>
  <c r="CH94" i="1"/>
  <c r="CG39" i="8" s="1"/>
  <c r="CI94" i="1"/>
  <c r="CH39" i="8" s="1"/>
  <c r="CJ94" i="1"/>
  <c r="CI39" i="8" s="1"/>
  <c r="CK94" i="1"/>
  <c r="CJ39" i="8" s="1"/>
  <c r="CL94" i="1"/>
  <c r="CK39" i="8" s="1"/>
  <c r="CM94" i="1"/>
  <c r="CL39" i="8" s="1"/>
  <c r="CN94" i="1"/>
  <c r="CM39" i="8" s="1"/>
  <c r="CO94" i="1"/>
  <c r="CN39" i="8" s="1"/>
  <c r="CP94" i="1"/>
  <c r="CO39" i="8" s="1"/>
  <c r="CQ94" i="1"/>
  <c r="CP39" i="8" s="1"/>
  <c r="CR94" i="1"/>
  <c r="CQ39" i="8" s="1"/>
  <c r="CS94" i="1"/>
  <c r="CR39" i="8" s="1"/>
  <c r="CT94" i="1"/>
  <c r="CS39" i="8" s="1"/>
  <c r="CU94" i="1"/>
  <c r="CT39" i="8" s="1"/>
  <c r="CV94" i="1"/>
  <c r="CU39" i="8" s="1"/>
  <c r="CW94" i="1"/>
  <c r="CV39" i="8" s="1"/>
  <c r="CX94" i="1"/>
  <c r="CW39" i="8" s="1"/>
  <c r="CY94" i="1"/>
  <c r="CX39" i="8" s="1"/>
  <c r="AB95" i="1"/>
  <c r="AA40" i="8" s="1"/>
  <c r="AO40" i="8"/>
  <c r="AQ95" i="1"/>
  <c r="AP40" i="8" s="1"/>
  <c r="AR95" i="1"/>
  <c r="AQ40" i="8" s="1"/>
  <c r="AS95" i="1"/>
  <c r="AR40" i="8" s="1"/>
  <c r="AT95" i="1"/>
  <c r="AS40" i="8" s="1"/>
  <c r="AU95" i="1"/>
  <c r="AT40" i="8" s="1"/>
  <c r="AV95" i="1"/>
  <c r="AU40" i="8" s="1"/>
  <c r="AW95" i="1"/>
  <c r="AV40" i="8" s="1"/>
  <c r="AX95" i="1"/>
  <c r="AW40" i="8" s="1"/>
  <c r="AY95" i="1"/>
  <c r="AX40" i="8" s="1"/>
  <c r="AZ95" i="1"/>
  <c r="AY40" i="8" s="1"/>
  <c r="BA95" i="1"/>
  <c r="AZ40" i="8" s="1"/>
  <c r="BB95" i="1"/>
  <c r="BA40" i="8" s="1"/>
  <c r="BC95" i="1"/>
  <c r="BB40" i="8" s="1"/>
  <c r="BD95" i="1"/>
  <c r="BC40" i="8" s="1"/>
  <c r="BE95" i="1"/>
  <c r="BD40" i="8" s="1"/>
  <c r="BF95" i="1"/>
  <c r="BE40" i="8" s="1"/>
  <c r="BG95" i="1"/>
  <c r="BF40" i="8" s="1"/>
  <c r="BH95" i="1"/>
  <c r="BG40" i="8" s="1"/>
  <c r="BI95" i="1"/>
  <c r="BH40" i="8" s="1"/>
  <c r="BK95" i="1"/>
  <c r="BJ40" i="8" s="1"/>
  <c r="BL95" i="1"/>
  <c r="BK40" i="8" s="1"/>
  <c r="BM95" i="1"/>
  <c r="BL40" i="8" s="1"/>
  <c r="BN95" i="1"/>
  <c r="BM40" i="8" s="1"/>
  <c r="BO95" i="1"/>
  <c r="BN40" i="8" s="1"/>
  <c r="BP95" i="1"/>
  <c r="BO40" i="8" s="1"/>
  <c r="BQ95" i="1"/>
  <c r="BP40" i="8" s="1"/>
  <c r="BR95" i="1"/>
  <c r="BQ40" i="8" s="1"/>
  <c r="BS95" i="1"/>
  <c r="BR40" i="8" s="1"/>
  <c r="BT95" i="1"/>
  <c r="BS40" i="8" s="1"/>
  <c r="BU95" i="1"/>
  <c r="BT40" i="8" s="1"/>
  <c r="BV95" i="1"/>
  <c r="BU40" i="8" s="1"/>
  <c r="BW95" i="1"/>
  <c r="BV40" i="8" s="1"/>
  <c r="BX95" i="1"/>
  <c r="BW40" i="8" s="1"/>
  <c r="BY95" i="1"/>
  <c r="BX40" i="8" s="1"/>
  <c r="BZ95" i="1"/>
  <c r="BY40" i="8" s="1"/>
  <c r="CA95" i="1"/>
  <c r="BZ40" i="8" s="1"/>
  <c r="CB95" i="1"/>
  <c r="CA40" i="8" s="1"/>
  <c r="CC95" i="1"/>
  <c r="CB40" i="8" s="1"/>
  <c r="CD95" i="1"/>
  <c r="CC40" i="8" s="1"/>
  <c r="CF95" i="1"/>
  <c r="CE40" i="8" s="1"/>
  <c r="CG95" i="1"/>
  <c r="CF40" i="8" s="1"/>
  <c r="CH95" i="1"/>
  <c r="CG40" i="8" s="1"/>
  <c r="CI95" i="1"/>
  <c r="CH40" i="8" s="1"/>
  <c r="CJ95" i="1"/>
  <c r="CI40" i="8" s="1"/>
  <c r="CK95" i="1"/>
  <c r="CJ40" i="8" s="1"/>
  <c r="CL95" i="1"/>
  <c r="CK40" i="8" s="1"/>
  <c r="CM95" i="1"/>
  <c r="CL40" i="8" s="1"/>
  <c r="CN95" i="1"/>
  <c r="CM40" i="8" s="1"/>
  <c r="CO95" i="1"/>
  <c r="CN40" i="8" s="1"/>
  <c r="CP95" i="1"/>
  <c r="CO40" i="8" s="1"/>
  <c r="CQ95" i="1"/>
  <c r="CP40" i="8" s="1"/>
  <c r="CR95" i="1"/>
  <c r="CQ40" i="8" s="1"/>
  <c r="CS95" i="1"/>
  <c r="CR40" i="8" s="1"/>
  <c r="CT95" i="1"/>
  <c r="CS40" i="8" s="1"/>
  <c r="CU95" i="1"/>
  <c r="CT40" i="8" s="1"/>
  <c r="CV95" i="1"/>
  <c r="CU40" i="8" s="1"/>
  <c r="CW95" i="1"/>
  <c r="CV40" i="8" s="1"/>
  <c r="CX95" i="1"/>
  <c r="CW40" i="8" s="1"/>
  <c r="CY95" i="1"/>
  <c r="CX40" i="8" s="1"/>
  <c r="AB96" i="1"/>
  <c r="AA41" i="8" s="1"/>
  <c r="AO41" i="8"/>
  <c r="AQ96" i="1"/>
  <c r="AP41" i="8" s="1"/>
  <c r="AR96" i="1"/>
  <c r="AQ41" i="8" s="1"/>
  <c r="AS96" i="1"/>
  <c r="AR41" i="8" s="1"/>
  <c r="AT96" i="1"/>
  <c r="AS41" i="8" s="1"/>
  <c r="AU96" i="1"/>
  <c r="AT41" i="8" s="1"/>
  <c r="AV96" i="1"/>
  <c r="AU41" i="8" s="1"/>
  <c r="AW96" i="1"/>
  <c r="AV41" i="8" s="1"/>
  <c r="AX96" i="1"/>
  <c r="AW41" i="8" s="1"/>
  <c r="AY96" i="1"/>
  <c r="AX41" i="8" s="1"/>
  <c r="AZ96" i="1"/>
  <c r="AY41" i="8" s="1"/>
  <c r="BA96" i="1"/>
  <c r="AZ41" i="8" s="1"/>
  <c r="BB96" i="1"/>
  <c r="BA41" i="8" s="1"/>
  <c r="BC96" i="1"/>
  <c r="BB41" i="8" s="1"/>
  <c r="BD96" i="1"/>
  <c r="BC41" i="8" s="1"/>
  <c r="BE96" i="1"/>
  <c r="BD41" i="8" s="1"/>
  <c r="BF96" i="1"/>
  <c r="BE41" i="8" s="1"/>
  <c r="BG96" i="1"/>
  <c r="BF41" i="8" s="1"/>
  <c r="BH96" i="1"/>
  <c r="BG41" i="8" s="1"/>
  <c r="BI96" i="1"/>
  <c r="BH41" i="8" s="1"/>
  <c r="BK96" i="1"/>
  <c r="BJ41" i="8" s="1"/>
  <c r="BL96" i="1"/>
  <c r="BK41" i="8" s="1"/>
  <c r="BM96" i="1"/>
  <c r="BL41" i="8" s="1"/>
  <c r="BN96" i="1"/>
  <c r="BM41" i="8" s="1"/>
  <c r="BO96" i="1"/>
  <c r="BN41" i="8" s="1"/>
  <c r="BP96" i="1"/>
  <c r="BO41" i="8" s="1"/>
  <c r="BQ96" i="1"/>
  <c r="BP41" i="8" s="1"/>
  <c r="BR96" i="1"/>
  <c r="BQ41" i="8" s="1"/>
  <c r="BS96" i="1"/>
  <c r="BR41" i="8" s="1"/>
  <c r="BT96" i="1"/>
  <c r="BS41" i="8" s="1"/>
  <c r="BU96" i="1"/>
  <c r="BT41" i="8" s="1"/>
  <c r="BV96" i="1"/>
  <c r="BU41" i="8" s="1"/>
  <c r="BW96" i="1"/>
  <c r="BV41" i="8" s="1"/>
  <c r="BX96" i="1"/>
  <c r="BW41" i="8" s="1"/>
  <c r="BY96" i="1"/>
  <c r="BX41" i="8" s="1"/>
  <c r="BZ96" i="1"/>
  <c r="BY41" i="8" s="1"/>
  <c r="CA96" i="1"/>
  <c r="BZ41" i="8" s="1"/>
  <c r="CB96" i="1"/>
  <c r="CA41" i="8" s="1"/>
  <c r="CC96" i="1"/>
  <c r="CB41" i="8" s="1"/>
  <c r="CD96" i="1"/>
  <c r="CC41" i="8" s="1"/>
  <c r="CF96" i="1"/>
  <c r="CE41" i="8" s="1"/>
  <c r="CG96" i="1"/>
  <c r="CF41" i="8" s="1"/>
  <c r="CH96" i="1"/>
  <c r="CG41" i="8" s="1"/>
  <c r="CI96" i="1"/>
  <c r="CH41" i="8" s="1"/>
  <c r="CJ96" i="1"/>
  <c r="CI41" i="8" s="1"/>
  <c r="CK96" i="1"/>
  <c r="CJ41" i="8" s="1"/>
  <c r="CL96" i="1"/>
  <c r="CK41" i="8" s="1"/>
  <c r="CM96" i="1"/>
  <c r="CL41" i="8" s="1"/>
  <c r="CN96" i="1"/>
  <c r="CM41" i="8" s="1"/>
  <c r="CO96" i="1"/>
  <c r="CN41" i="8" s="1"/>
  <c r="CP96" i="1"/>
  <c r="CO41" i="8" s="1"/>
  <c r="CQ96" i="1"/>
  <c r="CP41" i="8" s="1"/>
  <c r="CR96" i="1"/>
  <c r="CQ41" i="8" s="1"/>
  <c r="CS96" i="1"/>
  <c r="CR41" i="8" s="1"/>
  <c r="CT96" i="1"/>
  <c r="CS41" i="8" s="1"/>
  <c r="CU96" i="1"/>
  <c r="CT41" i="8" s="1"/>
  <c r="CV96" i="1"/>
  <c r="CU41" i="8" s="1"/>
  <c r="CW96" i="1"/>
  <c r="CV41" i="8" s="1"/>
  <c r="CX96" i="1"/>
  <c r="CW41" i="8" s="1"/>
  <c r="CY96" i="1"/>
  <c r="CX41" i="8" s="1"/>
  <c r="AB97" i="1"/>
  <c r="AA42" i="8" s="1"/>
  <c r="AO42" i="8"/>
  <c r="AQ97" i="1"/>
  <c r="AP42" i="8" s="1"/>
  <c r="AR97" i="1"/>
  <c r="AQ42" i="8" s="1"/>
  <c r="AS97" i="1"/>
  <c r="AR42" i="8" s="1"/>
  <c r="AT97" i="1"/>
  <c r="AS42" i="8" s="1"/>
  <c r="AU97" i="1"/>
  <c r="AT42" i="8" s="1"/>
  <c r="AV97" i="1"/>
  <c r="AU42" i="8" s="1"/>
  <c r="AW97" i="1"/>
  <c r="AV42" i="8" s="1"/>
  <c r="AX97" i="1"/>
  <c r="AW42" i="8" s="1"/>
  <c r="AY97" i="1"/>
  <c r="AX42" i="8" s="1"/>
  <c r="AZ97" i="1"/>
  <c r="AY42" i="8" s="1"/>
  <c r="BA97" i="1"/>
  <c r="AZ42" i="8" s="1"/>
  <c r="BB97" i="1"/>
  <c r="BA42" i="8" s="1"/>
  <c r="BC97" i="1"/>
  <c r="BB42" i="8" s="1"/>
  <c r="BD97" i="1"/>
  <c r="BC42" i="8" s="1"/>
  <c r="BE97" i="1"/>
  <c r="BD42" i="8" s="1"/>
  <c r="BF97" i="1"/>
  <c r="BE42" i="8" s="1"/>
  <c r="BG97" i="1"/>
  <c r="BF42" i="8" s="1"/>
  <c r="BH97" i="1"/>
  <c r="BG42" i="8" s="1"/>
  <c r="BI97" i="1"/>
  <c r="BH42" i="8" s="1"/>
  <c r="BK97" i="1"/>
  <c r="BJ42" i="8" s="1"/>
  <c r="BL97" i="1"/>
  <c r="BK42" i="8" s="1"/>
  <c r="BM97" i="1"/>
  <c r="BL42" i="8" s="1"/>
  <c r="BN97" i="1"/>
  <c r="BM42" i="8" s="1"/>
  <c r="BO97" i="1"/>
  <c r="BN42" i="8" s="1"/>
  <c r="BP97" i="1"/>
  <c r="BO42" i="8" s="1"/>
  <c r="BQ97" i="1"/>
  <c r="BP42" i="8" s="1"/>
  <c r="BR97" i="1"/>
  <c r="BQ42" i="8" s="1"/>
  <c r="BS97" i="1"/>
  <c r="BR42" i="8" s="1"/>
  <c r="BT97" i="1"/>
  <c r="BS42" i="8" s="1"/>
  <c r="BU97" i="1"/>
  <c r="BT42" i="8" s="1"/>
  <c r="BV97" i="1"/>
  <c r="BU42" i="8" s="1"/>
  <c r="BW97" i="1"/>
  <c r="BV42" i="8" s="1"/>
  <c r="BX97" i="1"/>
  <c r="BW42" i="8" s="1"/>
  <c r="BY97" i="1"/>
  <c r="BX42" i="8" s="1"/>
  <c r="BZ97" i="1"/>
  <c r="BY42" i="8" s="1"/>
  <c r="CA97" i="1"/>
  <c r="BZ42" i="8" s="1"/>
  <c r="CB97" i="1"/>
  <c r="CA42" i="8" s="1"/>
  <c r="CC97" i="1"/>
  <c r="CB42" i="8" s="1"/>
  <c r="CD97" i="1"/>
  <c r="CC42" i="8" s="1"/>
  <c r="CF97" i="1"/>
  <c r="CE42" i="8" s="1"/>
  <c r="CG97" i="1"/>
  <c r="CF42" i="8" s="1"/>
  <c r="CH97" i="1"/>
  <c r="CG42" i="8" s="1"/>
  <c r="CI97" i="1"/>
  <c r="CH42" i="8" s="1"/>
  <c r="CJ97" i="1"/>
  <c r="CI42" i="8" s="1"/>
  <c r="CK97" i="1"/>
  <c r="CJ42" i="8" s="1"/>
  <c r="CL97" i="1"/>
  <c r="CK42" i="8" s="1"/>
  <c r="CM97" i="1"/>
  <c r="CL42" i="8" s="1"/>
  <c r="CN97" i="1"/>
  <c r="CM42" i="8" s="1"/>
  <c r="CO97" i="1"/>
  <c r="CN42" i="8" s="1"/>
  <c r="CP97" i="1"/>
  <c r="CO42" i="8" s="1"/>
  <c r="CQ97" i="1"/>
  <c r="CP42" i="8" s="1"/>
  <c r="CR97" i="1"/>
  <c r="CQ42" i="8" s="1"/>
  <c r="CS97" i="1"/>
  <c r="CR42" i="8" s="1"/>
  <c r="CT97" i="1"/>
  <c r="CS42" i="8" s="1"/>
  <c r="CU97" i="1"/>
  <c r="CT42" i="8" s="1"/>
  <c r="CV97" i="1"/>
  <c r="CU42" i="8" s="1"/>
  <c r="CW97" i="1"/>
  <c r="CV42" i="8" s="1"/>
  <c r="CX97" i="1"/>
  <c r="CW42" i="8" s="1"/>
  <c r="CY97" i="1"/>
  <c r="CX42" i="8" s="1"/>
  <c r="AB98" i="1"/>
  <c r="AA43" i="8" s="1"/>
  <c r="AO43" i="8"/>
  <c r="AQ98" i="1"/>
  <c r="AP43" i="8" s="1"/>
  <c r="AR98" i="1"/>
  <c r="AQ43" i="8" s="1"/>
  <c r="AS98" i="1"/>
  <c r="AR43" i="8" s="1"/>
  <c r="AT98" i="1"/>
  <c r="AS43" i="8" s="1"/>
  <c r="AU98" i="1"/>
  <c r="AT43" i="8" s="1"/>
  <c r="AV98" i="1"/>
  <c r="AU43" i="8" s="1"/>
  <c r="AW98" i="1"/>
  <c r="AV43" i="8" s="1"/>
  <c r="AX98" i="1"/>
  <c r="AW43" i="8" s="1"/>
  <c r="AY98" i="1"/>
  <c r="AX43" i="8" s="1"/>
  <c r="AZ98" i="1"/>
  <c r="AY43" i="8" s="1"/>
  <c r="BA98" i="1"/>
  <c r="AZ43" i="8" s="1"/>
  <c r="BB98" i="1"/>
  <c r="BA43" i="8" s="1"/>
  <c r="BC98" i="1"/>
  <c r="BB43" i="8" s="1"/>
  <c r="BD98" i="1"/>
  <c r="BC43" i="8" s="1"/>
  <c r="BE98" i="1"/>
  <c r="BD43" i="8" s="1"/>
  <c r="BF98" i="1"/>
  <c r="BE43" i="8" s="1"/>
  <c r="BG98" i="1"/>
  <c r="BF43" i="8" s="1"/>
  <c r="BH98" i="1"/>
  <c r="BG43" i="8" s="1"/>
  <c r="BI98" i="1"/>
  <c r="BH43" i="8" s="1"/>
  <c r="BK98" i="1"/>
  <c r="BJ43" i="8" s="1"/>
  <c r="BL98" i="1"/>
  <c r="BK43" i="8" s="1"/>
  <c r="BM98" i="1"/>
  <c r="BL43" i="8" s="1"/>
  <c r="BN98" i="1"/>
  <c r="BM43" i="8" s="1"/>
  <c r="BO98" i="1"/>
  <c r="BN43" i="8" s="1"/>
  <c r="BP98" i="1"/>
  <c r="BO43" i="8" s="1"/>
  <c r="BQ98" i="1"/>
  <c r="BP43" i="8" s="1"/>
  <c r="BR98" i="1"/>
  <c r="BQ43" i="8" s="1"/>
  <c r="BS98" i="1"/>
  <c r="BR43" i="8" s="1"/>
  <c r="BT98" i="1"/>
  <c r="BS43" i="8" s="1"/>
  <c r="BU98" i="1"/>
  <c r="BT43" i="8" s="1"/>
  <c r="BV98" i="1"/>
  <c r="BU43" i="8" s="1"/>
  <c r="BW98" i="1"/>
  <c r="BV43" i="8" s="1"/>
  <c r="BX98" i="1"/>
  <c r="BW43" i="8" s="1"/>
  <c r="BY98" i="1"/>
  <c r="BX43" i="8" s="1"/>
  <c r="BZ98" i="1"/>
  <c r="BY43" i="8" s="1"/>
  <c r="CA98" i="1"/>
  <c r="BZ43" i="8" s="1"/>
  <c r="CB98" i="1"/>
  <c r="CA43" i="8" s="1"/>
  <c r="CC98" i="1"/>
  <c r="CB43" i="8" s="1"/>
  <c r="CD98" i="1"/>
  <c r="CC43" i="8" s="1"/>
  <c r="CF98" i="1"/>
  <c r="CE43" i="8" s="1"/>
  <c r="CG98" i="1"/>
  <c r="CF43" i="8" s="1"/>
  <c r="CH98" i="1"/>
  <c r="CG43" i="8" s="1"/>
  <c r="CI98" i="1"/>
  <c r="CH43" i="8" s="1"/>
  <c r="CJ98" i="1"/>
  <c r="CI43" i="8" s="1"/>
  <c r="CK98" i="1"/>
  <c r="CJ43" i="8" s="1"/>
  <c r="CL98" i="1"/>
  <c r="CK43" i="8" s="1"/>
  <c r="CM98" i="1"/>
  <c r="CL43" i="8" s="1"/>
  <c r="CN98" i="1"/>
  <c r="CM43" i="8" s="1"/>
  <c r="CO98" i="1"/>
  <c r="CN43" i="8" s="1"/>
  <c r="CP98" i="1"/>
  <c r="CO43" i="8" s="1"/>
  <c r="CQ98" i="1"/>
  <c r="CP43" i="8" s="1"/>
  <c r="CR98" i="1"/>
  <c r="CQ43" i="8" s="1"/>
  <c r="CS98" i="1"/>
  <c r="CR43" i="8" s="1"/>
  <c r="CT98" i="1"/>
  <c r="CS43" i="8" s="1"/>
  <c r="CU98" i="1"/>
  <c r="CT43" i="8" s="1"/>
  <c r="CV98" i="1"/>
  <c r="CU43" i="8" s="1"/>
  <c r="CW98" i="1"/>
  <c r="CV43" i="8" s="1"/>
  <c r="CX98" i="1"/>
  <c r="CW43" i="8" s="1"/>
  <c r="CY98" i="1"/>
  <c r="CX43" i="8" s="1"/>
  <c r="AB99" i="1"/>
  <c r="AA44" i="8" s="1"/>
  <c r="AO44" i="8"/>
  <c r="AQ99" i="1"/>
  <c r="AP44" i="8" s="1"/>
  <c r="AR99" i="1"/>
  <c r="AQ44" i="8" s="1"/>
  <c r="AS99" i="1"/>
  <c r="AR44" i="8" s="1"/>
  <c r="AT99" i="1"/>
  <c r="AS44" i="8" s="1"/>
  <c r="AU99" i="1"/>
  <c r="AT44" i="8" s="1"/>
  <c r="AV99" i="1"/>
  <c r="AU44" i="8" s="1"/>
  <c r="AW99" i="1"/>
  <c r="AV44" i="8" s="1"/>
  <c r="AX99" i="1"/>
  <c r="AW44" i="8" s="1"/>
  <c r="AY99" i="1"/>
  <c r="AX44" i="8" s="1"/>
  <c r="AZ99" i="1"/>
  <c r="AY44" i="8" s="1"/>
  <c r="BA99" i="1"/>
  <c r="AZ44" i="8" s="1"/>
  <c r="BB99" i="1"/>
  <c r="BA44" i="8" s="1"/>
  <c r="BC99" i="1"/>
  <c r="BB44" i="8" s="1"/>
  <c r="BD99" i="1"/>
  <c r="BC44" i="8" s="1"/>
  <c r="BE99" i="1"/>
  <c r="BD44" i="8" s="1"/>
  <c r="BF99" i="1"/>
  <c r="BE44" i="8" s="1"/>
  <c r="BG99" i="1"/>
  <c r="BF44" i="8" s="1"/>
  <c r="BH99" i="1"/>
  <c r="BG44" i="8" s="1"/>
  <c r="BI99" i="1"/>
  <c r="BH44" i="8" s="1"/>
  <c r="BK99" i="1"/>
  <c r="BJ44" i="8" s="1"/>
  <c r="BL99" i="1"/>
  <c r="BK44" i="8" s="1"/>
  <c r="BM99" i="1"/>
  <c r="BL44" i="8" s="1"/>
  <c r="BN99" i="1"/>
  <c r="BM44" i="8" s="1"/>
  <c r="BO99" i="1"/>
  <c r="BN44" i="8" s="1"/>
  <c r="BP99" i="1"/>
  <c r="BO44" i="8" s="1"/>
  <c r="BQ99" i="1"/>
  <c r="BP44" i="8" s="1"/>
  <c r="BR99" i="1"/>
  <c r="BQ44" i="8" s="1"/>
  <c r="BS99" i="1"/>
  <c r="BR44" i="8" s="1"/>
  <c r="BT99" i="1"/>
  <c r="BS44" i="8" s="1"/>
  <c r="BU99" i="1"/>
  <c r="BT44" i="8" s="1"/>
  <c r="BV99" i="1"/>
  <c r="BU44" i="8" s="1"/>
  <c r="BW99" i="1"/>
  <c r="BV44" i="8" s="1"/>
  <c r="BX99" i="1"/>
  <c r="BW44" i="8" s="1"/>
  <c r="BY99" i="1"/>
  <c r="BX44" i="8" s="1"/>
  <c r="BZ99" i="1"/>
  <c r="BY44" i="8" s="1"/>
  <c r="CA99" i="1"/>
  <c r="BZ44" i="8" s="1"/>
  <c r="CB99" i="1"/>
  <c r="CA44" i="8" s="1"/>
  <c r="CC99" i="1"/>
  <c r="CB44" i="8" s="1"/>
  <c r="CD99" i="1"/>
  <c r="CC44" i="8" s="1"/>
  <c r="CF99" i="1"/>
  <c r="CE44" i="8" s="1"/>
  <c r="CG99" i="1"/>
  <c r="CF44" i="8" s="1"/>
  <c r="CH99" i="1"/>
  <c r="CG44" i="8" s="1"/>
  <c r="CI99" i="1"/>
  <c r="CH44" i="8" s="1"/>
  <c r="CJ99" i="1"/>
  <c r="CI44" i="8" s="1"/>
  <c r="CK99" i="1"/>
  <c r="CJ44" i="8" s="1"/>
  <c r="CL99" i="1"/>
  <c r="CK44" i="8" s="1"/>
  <c r="CM99" i="1"/>
  <c r="CL44" i="8" s="1"/>
  <c r="CN99" i="1"/>
  <c r="CM44" i="8" s="1"/>
  <c r="CO99" i="1"/>
  <c r="CN44" i="8" s="1"/>
  <c r="CP99" i="1"/>
  <c r="CO44" i="8" s="1"/>
  <c r="CQ99" i="1"/>
  <c r="CP44" i="8" s="1"/>
  <c r="CR99" i="1"/>
  <c r="CQ44" i="8" s="1"/>
  <c r="CS99" i="1"/>
  <c r="CR44" i="8" s="1"/>
  <c r="CT99" i="1"/>
  <c r="CS44" i="8" s="1"/>
  <c r="CU99" i="1"/>
  <c r="CT44" i="8" s="1"/>
  <c r="CV99" i="1"/>
  <c r="CU44" i="8" s="1"/>
  <c r="CW99" i="1"/>
  <c r="CV44" i="8" s="1"/>
  <c r="CX99" i="1"/>
  <c r="CW44" i="8" s="1"/>
  <c r="CY99" i="1"/>
  <c r="CX44" i="8" s="1"/>
  <c r="AB100" i="1"/>
  <c r="AA45" i="8" s="1"/>
  <c r="AO45" i="8"/>
  <c r="AQ100" i="1"/>
  <c r="AP45" i="8" s="1"/>
  <c r="AR100" i="1"/>
  <c r="AQ45" i="8" s="1"/>
  <c r="AS100" i="1"/>
  <c r="AR45" i="8" s="1"/>
  <c r="AT100" i="1"/>
  <c r="AS45" i="8" s="1"/>
  <c r="AU100" i="1"/>
  <c r="AT45" i="8" s="1"/>
  <c r="AV100" i="1"/>
  <c r="AU45" i="8" s="1"/>
  <c r="AW100" i="1"/>
  <c r="AV45" i="8" s="1"/>
  <c r="AX100" i="1"/>
  <c r="AW45" i="8" s="1"/>
  <c r="AY100" i="1"/>
  <c r="AX45" i="8" s="1"/>
  <c r="AZ100" i="1"/>
  <c r="AY45" i="8" s="1"/>
  <c r="BA100" i="1"/>
  <c r="AZ45" i="8" s="1"/>
  <c r="BB100" i="1"/>
  <c r="BA45" i="8" s="1"/>
  <c r="BC100" i="1"/>
  <c r="BB45" i="8" s="1"/>
  <c r="BD100" i="1"/>
  <c r="BC45" i="8" s="1"/>
  <c r="BE100" i="1"/>
  <c r="BD45" i="8" s="1"/>
  <c r="BF100" i="1"/>
  <c r="BE45" i="8" s="1"/>
  <c r="BG100" i="1"/>
  <c r="BF45" i="8" s="1"/>
  <c r="BH100" i="1"/>
  <c r="BG45" i="8" s="1"/>
  <c r="BI100" i="1"/>
  <c r="BH45" i="8" s="1"/>
  <c r="BK100" i="1"/>
  <c r="BJ45" i="8" s="1"/>
  <c r="BL100" i="1"/>
  <c r="BK45" i="8" s="1"/>
  <c r="BM100" i="1"/>
  <c r="BL45" i="8" s="1"/>
  <c r="BN100" i="1"/>
  <c r="BM45" i="8" s="1"/>
  <c r="BO100" i="1"/>
  <c r="BN45" i="8" s="1"/>
  <c r="BP100" i="1"/>
  <c r="BO45" i="8" s="1"/>
  <c r="BQ100" i="1"/>
  <c r="BP45" i="8" s="1"/>
  <c r="BR100" i="1"/>
  <c r="BQ45" i="8" s="1"/>
  <c r="BS100" i="1"/>
  <c r="BR45" i="8" s="1"/>
  <c r="BT100" i="1"/>
  <c r="BS45" i="8" s="1"/>
  <c r="BU100" i="1"/>
  <c r="BT45" i="8" s="1"/>
  <c r="BV100" i="1"/>
  <c r="BU45" i="8" s="1"/>
  <c r="BW100" i="1"/>
  <c r="BV45" i="8" s="1"/>
  <c r="BX100" i="1"/>
  <c r="BW45" i="8" s="1"/>
  <c r="BY100" i="1"/>
  <c r="BX45" i="8" s="1"/>
  <c r="BZ100" i="1"/>
  <c r="BY45" i="8" s="1"/>
  <c r="CA100" i="1"/>
  <c r="BZ45" i="8" s="1"/>
  <c r="CB100" i="1"/>
  <c r="CA45" i="8" s="1"/>
  <c r="CC100" i="1"/>
  <c r="CB45" i="8" s="1"/>
  <c r="CD100" i="1"/>
  <c r="CC45" i="8" s="1"/>
  <c r="CF100" i="1"/>
  <c r="CE45" i="8" s="1"/>
  <c r="CG100" i="1"/>
  <c r="CF45" i="8" s="1"/>
  <c r="CH100" i="1"/>
  <c r="CG45" i="8" s="1"/>
  <c r="CI100" i="1"/>
  <c r="CH45" i="8" s="1"/>
  <c r="CJ100" i="1"/>
  <c r="CI45" i="8" s="1"/>
  <c r="CK100" i="1"/>
  <c r="CJ45" i="8" s="1"/>
  <c r="CL100" i="1"/>
  <c r="CK45" i="8" s="1"/>
  <c r="CM100" i="1"/>
  <c r="CL45" i="8" s="1"/>
  <c r="CN100" i="1"/>
  <c r="CM45" i="8" s="1"/>
  <c r="CO100" i="1"/>
  <c r="CN45" i="8" s="1"/>
  <c r="CP100" i="1"/>
  <c r="CO45" i="8" s="1"/>
  <c r="CQ100" i="1"/>
  <c r="CP45" i="8" s="1"/>
  <c r="CR100" i="1"/>
  <c r="CQ45" i="8" s="1"/>
  <c r="CS100" i="1"/>
  <c r="CR45" i="8" s="1"/>
  <c r="CT100" i="1"/>
  <c r="CS45" i="8" s="1"/>
  <c r="CU100" i="1"/>
  <c r="CT45" i="8" s="1"/>
  <c r="CV100" i="1"/>
  <c r="CU45" i="8" s="1"/>
  <c r="CW100" i="1"/>
  <c r="CV45" i="8" s="1"/>
  <c r="CX100" i="1"/>
  <c r="CW45" i="8" s="1"/>
  <c r="CY100" i="1"/>
  <c r="CX45" i="8" s="1"/>
  <c r="AB101" i="1"/>
  <c r="AA46" i="8" s="1"/>
  <c r="AO46" i="8"/>
  <c r="AQ101" i="1"/>
  <c r="AP46" i="8" s="1"/>
  <c r="AR101" i="1"/>
  <c r="AQ46" i="8" s="1"/>
  <c r="AS101" i="1"/>
  <c r="AR46" i="8" s="1"/>
  <c r="AT101" i="1"/>
  <c r="AS46" i="8" s="1"/>
  <c r="AU101" i="1"/>
  <c r="AT46" i="8" s="1"/>
  <c r="AV101" i="1"/>
  <c r="AU46" i="8" s="1"/>
  <c r="AW101" i="1"/>
  <c r="AV46" i="8" s="1"/>
  <c r="AX101" i="1"/>
  <c r="AW46" i="8" s="1"/>
  <c r="AY101" i="1"/>
  <c r="AX46" i="8" s="1"/>
  <c r="AZ101" i="1"/>
  <c r="AY46" i="8" s="1"/>
  <c r="BA101" i="1"/>
  <c r="AZ46" i="8" s="1"/>
  <c r="BB101" i="1"/>
  <c r="BA46" i="8" s="1"/>
  <c r="BC101" i="1"/>
  <c r="BB46" i="8" s="1"/>
  <c r="BD101" i="1"/>
  <c r="BC46" i="8" s="1"/>
  <c r="BE101" i="1"/>
  <c r="BD46" i="8" s="1"/>
  <c r="BF101" i="1"/>
  <c r="BE46" i="8" s="1"/>
  <c r="BG101" i="1"/>
  <c r="BF46" i="8" s="1"/>
  <c r="BH101" i="1"/>
  <c r="BG46" i="8" s="1"/>
  <c r="BI101" i="1"/>
  <c r="BH46" i="8" s="1"/>
  <c r="BK101" i="1"/>
  <c r="BJ46" i="8" s="1"/>
  <c r="BL101" i="1"/>
  <c r="BK46" i="8" s="1"/>
  <c r="BM101" i="1"/>
  <c r="BL46" i="8" s="1"/>
  <c r="BN101" i="1"/>
  <c r="BM46" i="8" s="1"/>
  <c r="BO101" i="1"/>
  <c r="BN46" i="8" s="1"/>
  <c r="BP101" i="1"/>
  <c r="BO46" i="8" s="1"/>
  <c r="BQ101" i="1"/>
  <c r="BP46" i="8" s="1"/>
  <c r="BR101" i="1"/>
  <c r="BQ46" i="8" s="1"/>
  <c r="BS101" i="1"/>
  <c r="BR46" i="8" s="1"/>
  <c r="BT101" i="1"/>
  <c r="BS46" i="8" s="1"/>
  <c r="BU101" i="1"/>
  <c r="BT46" i="8" s="1"/>
  <c r="BV101" i="1"/>
  <c r="BU46" i="8" s="1"/>
  <c r="BW101" i="1"/>
  <c r="BV46" i="8" s="1"/>
  <c r="BX101" i="1"/>
  <c r="BW46" i="8" s="1"/>
  <c r="BY101" i="1"/>
  <c r="BX46" i="8" s="1"/>
  <c r="BZ101" i="1"/>
  <c r="BY46" i="8" s="1"/>
  <c r="CA101" i="1"/>
  <c r="BZ46" i="8" s="1"/>
  <c r="CB101" i="1"/>
  <c r="CA46" i="8" s="1"/>
  <c r="CC101" i="1"/>
  <c r="CB46" i="8" s="1"/>
  <c r="CD101" i="1"/>
  <c r="CC46" i="8" s="1"/>
  <c r="CF101" i="1"/>
  <c r="CE46" i="8" s="1"/>
  <c r="CG101" i="1"/>
  <c r="CF46" i="8" s="1"/>
  <c r="CH101" i="1"/>
  <c r="CG46" i="8" s="1"/>
  <c r="CI101" i="1"/>
  <c r="CH46" i="8" s="1"/>
  <c r="CJ101" i="1"/>
  <c r="CI46" i="8" s="1"/>
  <c r="CK101" i="1"/>
  <c r="CJ46" i="8" s="1"/>
  <c r="CL101" i="1"/>
  <c r="CK46" i="8" s="1"/>
  <c r="CM101" i="1"/>
  <c r="CL46" i="8" s="1"/>
  <c r="CN101" i="1"/>
  <c r="CM46" i="8" s="1"/>
  <c r="CO101" i="1"/>
  <c r="CN46" i="8" s="1"/>
  <c r="CP101" i="1"/>
  <c r="CO46" i="8" s="1"/>
  <c r="CQ101" i="1"/>
  <c r="CP46" i="8" s="1"/>
  <c r="CR101" i="1"/>
  <c r="CQ46" i="8" s="1"/>
  <c r="CS101" i="1"/>
  <c r="CR46" i="8" s="1"/>
  <c r="CT101" i="1"/>
  <c r="CS46" i="8" s="1"/>
  <c r="CU101" i="1"/>
  <c r="CT46" i="8" s="1"/>
  <c r="CV101" i="1"/>
  <c r="CU46" i="8" s="1"/>
  <c r="CW101" i="1"/>
  <c r="CV46" i="8" s="1"/>
  <c r="CX101" i="1"/>
  <c r="CW46" i="8" s="1"/>
  <c r="CY101" i="1"/>
  <c r="CX46" i="8" s="1"/>
  <c r="AB102" i="1"/>
  <c r="AA47" i="8" s="1"/>
  <c r="AO47" i="8"/>
  <c r="AQ102" i="1"/>
  <c r="AP47" i="8" s="1"/>
  <c r="AR102" i="1"/>
  <c r="AQ47" i="8" s="1"/>
  <c r="AS102" i="1"/>
  <c r="AR47" i="8" s="1"/>
  <c r="AT102" i="1"/>
  <c r="AS47" i="8" s="1"/>
  <c r="AU102" i="1"/>
  <c r="AT47" i="8" s="1"/>
  <c r="AV102" i="1"/>
  <c r="AU47" i="8" s="1"/>
  <c r="AW102" i="1"/>
  <c r="AV47" i="8" s="1"/>
  <c r="AX102" i="1"/>
  <c r="AW47" i="8" s="1"/>
  <c r="AY102" i="1"/>
  <c r="AX47" i="8" s="1"/>
  <c r="AZ102" i="1"/>
  <c r="AY47" i="8" s="1"/>
  <c r="BA102" i="1"/>
  <c r="AZ47" i="8" s="1"/>
  <c r="BB102" i="1"/>
  <c r="BA47" i="8" s="1"/>
  <c r="BC102" i="1"/>
  <c r="BB47" i="8" s="1"/>
  <c r="BD102" i="1"/>
  <c r="BC47" i="8" s="1"/>
  <c r="BE102" i="1"/>
  <c r="BD47" i="8" s="1"/>
  <c r="BF102" i="1"/>
  <c r="BE47" i="8" s="1"/>
  <c r="BG102" i="1"/>
  <c r="BF47" i="8" s="1"/>
  <c r="BH102" i="1"/>
  <c r="BG47" i="8" s="1"/>
  <c r="BI102" i="1"/>
  <c r="BH47" i="8" s="1"/>
  <c r="BK102" i="1"/>
  <c r="BJ47" i="8" s="1"/>
  <c r="BL102" i="1"/>
  <c r="BK47" i="8" s="1"/>
  <c r="BM102" i="1"/>
  <c r="BL47" i="8" s="1"/>
  <c r="BN102" i="1"/>
  <c r="BM47" i="8" s="1"/>
  <c r="BO102" i="1"/>
  <c r="BN47" i="8" s="1"/>
  <c r="BP102" i="1"/>
  <c r="BO47" i="8" s="1"/>
  <c r="BQ102" i="1"/>
  <c r="BP47" i="8" s="1"/>
  <c r="BR102" i="1"/>
  <c r="BQ47" i="8" s="1"/>
  <c r="BS102" i="1"/>
  <c r="BR47" i="8" s="1"/>
  <c r="BT102" i="1"/>
  <c r="BS47" i="8" s="1"/>
  <c r="BU102" i="1"/>
  <c r="BT47" i="8" s="1"/>
  <c r="BV102" i="1"/>
  <c r="BU47" i="8" s="1"/>
  <c r="BW102" i="1"/>
  <c r="BV47" i="8" s="1"/>
  <c r="BX102" i="1"/>
  <c r="BW47" i="8" s="1"/>
  <c r="BY102" i="1"/>
  <c r="BX47" i="8" s="1"/>
  <c r="BZ102" i="1"/>
  <c r="BY47" i="8" s="1"/>
  <c r="CA102" i="1"/>
  <c r="BZ47" i="8" s="1"/>
  <c r="CB102" i="1"/>
  <c r="CA47" i="8" s="1"/>
  <c r="CC102" i="1"/>
  <c r="CB47" i="8" s="1"/>
  <c r="CD102" i="1"/>
  <c r="CC47" i="8" s="1"/>
  <c r="CF102" i="1"/>
  <c r="CE47" i="8" s="1"/>
  <c r="CG102" i="1"/>
  <c r="CF47" i="8" s="1"/>
  <c r="CH102" i="1"/>
  <c r="CG47" i="8" s="1"/>
  <c r="CI102" i="1"/>
  <c r="CH47" i="8" s="1"/>
  <c r="CJ102" i="1"/>
  <c r="CI47" i="8" s="1"/>
  <c r="CK102" i="1"/>
  <c r="CJ47" i="8" s="1"/>
  <c r="CL102" i="1"/>
  <c r="CK47" i="8" s="1"/>
  <c r="CM102" i="1"/>
  <c r="CL47" i="8" s="1"/>
  <c r="CN102" i="1"/>
  <c r="CM47" i="8" s="1"/>
  <c r="CO102" i="1"/>
  <c r="CN47" i="8" s="1"/>
  <c r="CP102" i="1"/>
  <c r="CO47" i="8" s="1"/>
  <c r="CQ102" i="1"/>
  <c r="CP47" i="8" s="1"/>
  <c r="CR102" i="1"/>
  <c r="CQ47" i="8" s="1"/>
  <c r="CS102" i="1"/>
  <c r="CR47" i="8" s="1"/>
  <c r="CT102" i="1"/>
  <c r="CS47" i="8" s="1"/>
  <c r="CU102" i="1"/>
  <c r="CT47" i="8" s="1"/>
  <c r="CV102" i="1"/>
  <c r="CU47" i="8" s="1"/>
  <c r="CW102" i="1"/>
  <c r="CV47" i="8" s="1"/>
  <c r="CX102" i="1"/>
  <c r="CW47" i="8" s="1"/>
  <c r="CY102" i="1"/>
  <c r="CX47" i="8" s="1"/>
  <c r="AB103" i="1"/>
  <c r="AA48" i="8" s="1"/>
  <c r="AO48" i="8"/>
  <c r="AQ103" i="1"/>
  <c r="AP48" i="8" s="1"/>
  <c r="AR103" i="1"/>
  <c r="AQ48" i="8" s="1"/>
  <c r="AS103" i="1"/>
  <c r="AR48" i="8" s="1"/>
  <c r="AT103" i="1"/>
  <c r="AS48" i="8" s="1"/>
  <c r="AU103" i="1"/>
  <c r="AT48" i="8" s="1"/>
  <c r="AV103" i="1"/>
  <c r="AU48" i="8" s="1"/>
  <c r="AW103" i="1"/>
  <c r="AV48" i="8" s="1"/>
  <c r="AX103" i="1"/>
  <c r="AW48" i="8" s="1"/>
  <c r="AY103" i="1"/>
  <c r="AX48" i="8" s="1"/>
  <c r="AZ103" i="1"/>
  <c r="AY48" i="8" s="1"/>
  <c r="BA103" i="1"/>
  <c r="AZ48" i="8" s="1"/>
  <c r="BB103" i="1"/>
  <c r="BA48" i="8" s="1"/>
  <c r="BC103" i="1"/>
  <c r="BB48" i="8" s="1"/>
  <c r="BD103" i="1"/>
  <c r="BC48" i="8" s="1"/>
  <c r="BE103" i="1"/>
  <c r="BD48" i="8" s="1"/>
  <c r="BF103" i="1"/>
  <c r="BE48" i="8" s="1"/>
  <c r="BG103" i="1"/>
  <c r="BF48" i="8" s="1"/>
  <c r="BH103" i="1"/>
  <c r="BG48" i="8" s="1"/>
  <c r="BI103" i="1"/>
  <c r="BH48" i="8" s="1"/>
  <c r="BK103" i="1"/>
  <c r="BJ48" i="8" s="1"/>
  <c r="BL103" i="1"/>
  <c r="BK48" i="8" s="1"/>
  <c r="BM103" i="1"/>
  <c r="BL48" i="8" s="1"/>
  <c r="BN103" i="1"/>
  <c r="BM48" i="8" s="1"/>
  <c r="BO103" i="1"/>
  <c r="BN48" i="8" s="1"/>
  <c r="BP103" i="1"/>
  <c r="BO48" i="8" s="1"/>
  <c r="BQ103" i="1"/>
  <c r="BP48" i="8" s="1"/>
  <c r="BR103" i="1"/>
  <c r="BQ48" i="8" s="1"/>
  <c r="BS103" i="1"/>
  <c r="BR48" i="8" s="1"/>
  <c r="BT103" i="1"/>
  <c r="BS48" i="8" s="1"/>
  <c r="BU103" i="1"/>
  <c r="BT48" i="8" s="1"/>
  <c r="BV103" i="1"/>
  <c r="BU48" i="8" s="1"/>
  <c r="BW103" i="1"/>
  <c r="BV48" i="8" s="1"/>
  <c r="BX103" i="1"/>
  <c r="BW48" i="8" s="1"/>
  <c r="BY103" i="1"/>
  <c r="BX48" i="8" s="1"/>
  <c r="BZ103" i="1"/>
  <c r="BY48" i="8" s="1"/>
  <c r="CA103" i="1"/>
  <c r="BZ48" i="8" s="1"/>
  <c r="CB103" i="1"/>
  <c r="CA48" i="8" s="1"/>
  <c r="CC103" i="1"/>
  <c r="CB48" i="8" s="1"/>
  <c r="CD103" i="1"/>
  <c r="CC48" i="8" s="1"/>
  <c r="CF103" i="1"/>
  <c r="CE48" i="8" s="1"/>
  <c r="CG103" i="1"/>
  <c r="CF48" i="8" s="1"/>
  <c r="CH103" i="1"/>
  <c r="CG48" i="8" s="1"/>
  <c r="CI103" i="1"/>
  <c r="CH48" i="8" s="1"/>
  <c r="CJ103" i="1"/>
  <c r="CI48" i="8" s="1"/>
  <c r="CK103" i="1"/>
  <c r="CJ48" i="8" s="1"/>
  <c r="CL103" i="1"/>
  <c r="CK48" i="8" s="1"/>
  <c r="CM103" i="1"/>
  <c r="CL48" i="8" s="1"/>
  <c r="CN103" i="1"/>
  <c r="CM48" i="8" s="1"/>
  <c r="CO103" i="1"/>
  <c r="CN48" i="8" s="1"/>
  <c r="CP103" i="1"/>
  <c r="CO48" i="8" s="1"/>
  <c r="CQ103" i="1"/>
  <c r="CP48" i="8" s="1"/>
  <c r="CR103" i="1"/>
  <c r="CQ48" i="8" s="1"/>
  <c r="CS103" i="1"/>
  <c r="CR48" i="8" s="1"/>
  <c r="CT103" i="1"/>
  <c r="CS48" i="8" s="1"/>
  <c r="CU103" i="1"/>
  <c r="CT48" i="8" s="1"/>
  <c r="CV103" i="1"/>
  <c r="CU48" i="8" s="1"/>
  <c r="CW103" i="1"/>
  <c r="CV48" i="8" s="1"/>
  <c r="CX103" i="1"/>
  <c r="CW48" i="8" s="1"/>
  <c r="CY103" i="1"/>
  <c r="CX48" i="8" s="1"/>
  <c r="AB104" i="1"/>
  <c r="AA49" i="8" s="1"/>
  <c r="AO49" i="8"/>
  <c r="AQ104" i="1"/>
  <c r="AP49" i="8" s="1"/>
  <c r="AR104" i="1"/>
  <c r="AQ49" i="8" s="1"/>
  <c r="AS104" i="1"/>
  <c r="AR49" i="8" s="1"/>
  <c r="AT104" i="1"/>
  <c r="AS49" i="8" s="1"/>
  <c r="AU104" i="1"/>
  <c r="AT49" i="8" s="1"/>
  <c r="AV104" i="1"/>
  <c r="AU49" i="8" s="1"/>
  <c r="AW104" i="1"/>
  <c r="AV49" i="8" s="1"/>
  <c r="AX104" i="1"/>
  <c r="AW49" i="8" s="1"/>
  <c r="AY104" i="1"/>
  <c r="AX49" i="8" s="1"/>
  <c r="AZ104" i="1"/>
  <c r="AY49" i="8" s="1"/>
  <c r="BA104" i="1"/>
  <c r="AZ49" i="8" s="1"/>
  <c r="BB104" i="1"/>
  <c r="BA49" i="8" s="1"/>
  <c r="BC104" i="1"/>
  <c r="BB49" i="8" s="1"/>
  <c r="BD104" i="1"/>
  <c r="BC49" i="8" s="1"/>
  <c r="BE104" i="1"/>
  <c r="BD49" i="8" s="1"/>
  <c r="BF104" i="1"/>
  <c r="BE49" i="8" s="1"/>
  <c r="BG104" i="1"/>
  <c r="BF49" i="8" s="1"/>
  <c r="BH104" i="1"/>
  <c r="BG49" i="8" s="1"/>
  <c r="BI104" i="1"/>
  <c r="BH49" i="8" s="1"/>
  <c r="BK104" i="1"/>
  <c r="BJ49" i="8" s="1"/>
  <c r="BL104" i="1"/>
  <c r="BK49" i="8" s="1"/>
  <c r="BM104" i="1"/>
  <c r="BL49" i="8" s="1"/>
  <c r="BN104" i="1"/>
  <c r="BM49" i="8" s="1"/>
  <c r="BO104" i="1"/>
  <c r="BN49" i="8" s="1"/>
  <c r="BP104" i="1"/>
  <c r="BO49" i="8" s="1"/>
  <c r="BQ104" i="1"/>
  <c r="BP49" i="8" s="1"/>
  <c r="BR104" i="1"/>
  <c r="BQ49" i="8" s="1"/>
  <c r="BS104" i="1"/>
  <c r="BR49" i="8" s="1"/>
  <c r="BT104" i="1"/>
  <c r="BS49" i="8" s="1"/>
  <c r="BU104" i="1"/>
  <c r="BT49" i="8" s="1"/>
  <c r="BV104" i="1"/>
  <c r="BU49" i="8" s="1"/>
  <c r="BW104" i="1"/>
  <c r="BV49" i="8" s="1"/>
  <c r="BX104" i="1"/>
  <c r="BW49" i="8" s="1"/>
  <c r="BY104" i="1"/>
  <c r="BX49" i="8" s="1"/>
  <c r="BZ104" i="1"/>
  <c r="BY49" i="8" s="1"/>
  <c r="CA104" i="1"/>
  <c r="BZ49" i="8" s="1"/>
  <c r="CB104" i="1"/>
  <c r="CA49" i="8" s="1"/>
  <c r="CC104" i="1"/>
  <c r="CB49" i="8" s="1"/>
  <c r="CD104" i="1"/>
  <c r="CC49" i="8" s="1"/>
  <c r="CF104" i="1"/>
  <c r="CE49" i="8" s="1"/>
  <c r="CG104" i="1"/>
  <c r="CF49" i="8" s="1"/>
  <c r="CH104" i="1"/>
  <c r="CG49" i="8" s="1"/>
  <c r="CI104" i="1"/>
  <c r="CH49" i="8" s="1"/>
  <c r="CJ104" i="1"/>
  <c r="CI49" i="8" s="1"/>
  <c r="CK104" i="1"/>
  <c r="CJ49" i="8" s="1"/>
  <c r="CL104" i="1"/>
  <c r="CK49" i="8" s="1"/>
  <c r="CM104" i="1"/>
  <c r="CL49" i="8" s="1"/>
  <c r="CN104" i="1"/>
  <c r="CM49" i="8" s="1"/>
  <c r="CO104" i="1"/>
  <c r="CN49" i="8" s="1"/>
  <c r="CP104" i="1"/>
  <c r="CO49" i="8" s="1"/>
  <c r="CQ104" i="1"/>
  <c r="CP49" i="8" s="1"/>
  <c r="CR104" i="1"/>
  <c r="CQ49" i="8" s="1"/>
  <c r="CS104" i="1"/>
  <c r="CR49" i="8" s="1"/>
  <c r="CT104" i="1"/>
  <c r="CS49" i="8" s="1"/>
  <c r="CU104" i="1"/>
  <c r="CT49" i="8" s="1"/>
  <c r="CV104" i="1"/>
  <c r="CU49" i="8" s="1"/>
  <c r="CW104" i="1"/>
  <c r="CV49" i="8" s="1"/>
  <c r="CX104" i="1"/>
  <c r="CW49" i="8" s="1"/>
  <c r="CY104" i="1"/>
  <c r="CX49" i="8" s="1"/>
  <c r="AB105" i="1"/>
  <c r="AA50" i="8" s="1"/>
  <c r="AO50" i="8"/>
  <c r="AQ105" i="1"/>
  <c r="AP50" i="8" s="1"/>
  <c r="AR105" i="1"/>
  <c r="AQ50" i="8" s="1"/>
  <c r="AS105" i="1"/>
  <c r="AR50" i="8" s="1"/>
  <c r="AT105" i="1"/>
  <c r="AS50" i="8" s="1"/>
  <c r="AU105" i="1"/>
  <c r="AT50" i="8" s="1"/>
  <c r="AV105" i="1"/>
  <c r="AU50" i="8" s="1"/>
  <c r="AW105" i="1"/>
  <c r="AV50" i="8" s="1"/>
  <c r="AX105" i="1"/>
  <c r="AW50" i="8" s="1"/>
  <c r="AY105" i="1"/>
  <c r="AX50" i="8" s="1"/>
  <c r="AZ105" i="1"/>
  <c r="AY50" i="8" s="1"/>
  <c r="BA105" i="1"/>
  <c r="AZ50" i="8" s="1"/>
  <c r="BB105" i="1"/>
  <c r="BA50" i="8" s="1"/>
  <c r="BC105" i="1"/>
  <c r="BB50" i="8" s="1"/>
  <c r="BD105" i="1"/>
  <c r="BC50" i="8" s="1"/>
  <c r="BE105" i="1"/>
  <c r="BD50" i="8" s="1"/>
  <c r="BF105" i="1"/>
  <c r="BE50" i="8" s="1"/>
  <c r="BG105" i="1"/>
  <c r="BF50" i="8" s="1"/>
  <c r="BH105" i="1"/>
  <c r="BG50" i="8" s="1"/>
  <c r="BI105" i="1"/>
  <c r="BH50" i="8" s="1"/>
  <c r="BK105" i="1"/>
  <c r="BJ50" i="8" s="1"/>
  <c r="BL105" i="1"/>
  <c r="BK50" i="8" s="1"/>
  <c r="BM105" i="1"/>
  <c r="BL50" i="8" s="1"/>
  <c r="BN105" i="1"/>
  <c r="BM50" i="8" s="1"/>
  <c r="BO105" i="1"/>
  <c r="BN50" i="8" s="1"/>
  <c r="BP105" i="1"/>
  <c r="BO50" i="8" s="1"/>
  <c r="BQ105" i="1"/>
  <c r="BP50" i="8" s="1"/>
  <c r="BR105" i="1"/>
  <c r="BQ50" i="8" s="1"/>
  <c r="BS105" i="1"/>
  <c r="BR50" i="8" s="1"/>
  <c r="BT105" i="1"/>
  <c r="BS50" i="8" s="1"/>
  <c r="BU105" i="1"/>
  <c r="BT50" i="8" s="1"/>
  <c r="BV105" i="1"/>
  <c r="BU50" i="8" s="1"/>
  <c r="BW105" i="1"/>
  <c r="BV50" i="8" s="1"/>
  <c r="BX105" i="1"/>
  <c r="BW50" i="8" s="1"/>
  <c r="BY105" i="1"/>
  <c r="BX50" i="8" s="1"/>
  <c r="BZ105" i="1"/>
  <c r="BY50" i="8" s="1"/>
  <c r="CA105" i="1"/>
  <c r="BZ50" i="8" s="1"/>
  <c r="CB105" i="1"/>
  <c r="CA50" i="8" s="1"/>
  <c r="CC105" i="1"/>
  <c r="CB50" i="8" s="1"/>
  <c r="CD105" i="1"/>
  <c r="CC50" i="8" s="1"/>
  <c r="CF105" i="1"/>
  <c r="CE50" i="8" s="1"/>
  <c r="CG105" i="1"/>
  <c r="CF50" i="8" s="1"/>
  <c r="CH105" i="1"/>
  <c r="CG50" i="8" s="1"/>
  <c r="CI105" i="1"/>
  <c r="CH50" i="8" s="1"/>
  <c r="CJ105" i="1"/>
  <c r="CI50" i="8" s="1"/>
  <c r="CK105" i="1"/>
  <c r="CJ50" i="8" s="1"/>
  <c r="CL105" i="1"/>
  <c r="CK50" i="8" s="1"/>
  <c r="CM105" i="1"/>
  <c r="CL50" i="8" s="1"/>
  <c r="CN105" i="1"/>
  <c r="CM50" i="8" s="1"/>
  <c r="CO105" i="1"/>
  <c r="CN50" i="8" s="1"/>
  <c r="CP105" i="1"/>
  <c r="CO50" i="8" s="1"/>
  <c r="CQ105" i="1"/>
  <c r="CP50" i="8" s="1"/>
  <c r="CR105" i="1"/>
  <c r="CQ50" i="8" s="1"/>
  <c r="CS105" i="1"/>
  <c r="CR50" i="8" s="1"/>
  <c r="CT105" i="1"/>
  <c r="CS50" i="8" s="1"/>
  <c r="CU105" i="1"/>
  <c r="CT50" i="8" s="1"/>
  <c r="CV105" i="1"/>
  <c r="CU50" i="8" s="1"/>
  <c r="CW105" i="1"/>
  <c r="CV50" i="8" s="1"/>
  <c r="CX105" i="1"/>
  <c r="CW50" i="8" s="1"/>
  <c r="CY105" i="1"/>
  <c r="CX50" i="8" s="1"/>
  <c r="AB106" i="1"/>
  <c r="AA51" i="8" s="1"/>
  <c r="AO51" i="8"/>
  <c r="AQ106" i="1"/>
  <c r="AP51" i="8" s="1"/>
  <c r="AR106" i="1"/>
  <c r="AQ51" i="8" s="1"/>
  <c r="AS106" i="1"/>
  <c r="AR51" i="8" s="1"/>
  <c r="AT106" i="1"/>
  <c r="AS51" i="8" s="1"/>
  <c r="AU106" i="1"/>
  <c r="AT51" i="8" s="1"/>
  <c r="AV106" i="1"/>
  <c r="AU51" i="8" s="1"/>
  <c r="AW106" i="1"/>
  <c r="AV51" i="8" s="1"/>
  <c r="AX106" i="1"/>
  <c r="AW51" i="8" s="1"/>
  <c r="AY106" i="1"/>
  <c r="AX51" i="8" s="1"/>
  <c r="AZ106" i="1"/>
  <c r="AY51" i="8" s="1"/>
  <c r="BA106" i="1"/>
  <c r="AZ51" i="8" s="1"/>
  <c r="BB106" i="1"/>
  <c r="BA51" i="8" s="1"/>
  <c r="BC106" i="1"/>
  <c r="BB51" i="8" s="1"/>
  <c r="BD106" i="1"/>
  <c r="BC51" i="8" s="1"/>
  <c r="BE106" i="1"/>
  <c r="BD51" i="8" s="1"/>
  <c r="BF106" i="1"/>
  <c r="BE51" i="8" s="1"/>
  <c r="BG106" i="1"/>
  <c r="BF51" i="8" s="1"/>
  <c r="BH106" i="1"/>
  <c r="BG51" i="8" s="1"/>
  <c r="BI106" i="1"/>
  <c r="BH51" i="8" s="1"/>
  <c r="BK106" i="1"/>
  <c r="BJ51" i="8" s="1"/>
  <c r="BL106" i="1"/>
  <c r="BK51" i="8" s="1"/>
  <c r="BM106" i="1"/>
  <c r="BL51" i="8" s="1"/>
  <c r="BN106" i="1"/>
  <c r="BM51" i="8" s="1"/>
  <c r="BO106" i="1"/>
  <c r="BN51" i="8" s="1"/>
  <c r="BP106" i="1"/>
  <c r="BO51" i="8" s="1"/>
  <c r="BQ106" i="1"/>
  <c r="BP51" i="8" s="1"/>
  <c r="BR106" i="1"/>
  <c r="BQ51" i="8" s="1"/>
  <c r="BS106" i="1"/>
  <c r="BR51" i="8" s="1"/>
  <c r="BT106" i="1"/>
  <c r="BS51" i="8" s="1"/>
  <c r="BU106" i="1"/>
  <c r="BT51" i="8" s="1"/>
  <c r="BV106" i="1"/>
  <c r="BU51" i="8" s="1"/>
  <c r="BW106" i="1"/>
  <c r="BV51" i="8" s="1"/>
  <c r="BX106" i="1"/>
  <c r="BW51" i="8" s="1"/>
  <c r="BY106" i="1"/>
  <c r="BX51" i="8" s="1"/>
  <c r="BZ106" i="1"/>
  <c r="BY51" i="8" s="1"/>
  <c r="CA106" i="1"/>
  <c r="BZ51" i="8" s="1"/>
  <c r="CB106" i="1"/>
  <c r="CA51" i="8" s="1"/>
  <c r="CC106" i="1"/>
  <c r="CB51" i="8" s="1"/>
  <c r="CD106" i="1"/>
  <c r="CC51" i="8" s="1"/>
  <c r="CF106" i="1"/>
  <c r="CE51" i="8" s="1"/>
  <c r="CG106" i="1"/>
  <c r="CF51" i="8" s="1"/>
  <c r="CH106" i="1"/>
  <c r="CG51" i="8" s="1"/>
  <c r="CI106" i="1"/>
  <c r="CH51" i="8" s="1"/>
  <c r="CJ106" i="1"/>
  <c r="CI51" i="8" s="1"/>
  <c r="CK106" i="1"/>
  <c r="CJ51" i="8" s="1"/>
  <c r="CL106" i="1"/>
  <c r="CK51" i="8" s="1"/>
  <c r="CM106" i="1"/>
  <c r="CL51" i="8" s="1"/>
  <c r="CN106" i="1"/>
  <c r="CM51" i="8" s="1"/>
  <c r="CO106" i="1"/>
  <c r="CN51" i="8" s="1"/>
  <c r="CP106" i="1"/>
  <c r="CO51" i="8" s="1"/>
  <c r="CQ106" i="1"/>
  <c r="CP51" i="8" s="1"/>
  <c r="CR106" i="1"/>
  <c r="CQ51" i="8" s="1"/>
  <c r="CS106" i="1"/>
  <c r="CR51" i="8" s="1"/>
  <c r="CT106" i="1"/>
  <c r="CS51" i="8" s="1"/>
  <c r="CU106" i="1"/>
  <c r="CT51" i="8" s="1"/>
  <c r="CV106" i="1"/>
  <c r="CU51" i="8" s="1"/>
  <c r="CW106" i="1"/>
  <c r="CV51" i="8" s="1"/>
  <c r="CX106" i="1"/>
  <c r="CW51" i="8" s="1"/>
  <c r="CY106" i="1"/>
  <c r="CX51" i="8" s="1"/>
  <c r="AB107" i="1"/>
  <c r="AA52" i="8" s="1"/>
  <c r="AO52" i="8"/>
  <c r="AQ107" i="1"/>
  <c r="AP52" i="8" s="1"/>
  <c r="AR107" i="1"/>
  <c r="AQ52" i="8" s="1"/>
  <c r="AS107" i="1"/>
  <c r="AR52" i="8" s="1"/>
  <c r="AT107" i="1"/>
  <c r="AS52" i="8" s="1"/>
  <c r="AU107" i="1"/>
  <c r="AT52" i="8" s="1"/>
  <c r="AV107" i="1"/>
  <c r="AU52" i="8" s="1"/>
  <c r="AW107" i="1"/>
  <c r="AV52" i="8" s="1"/>
  <c r="AX107" i="1"/>
  <c r="AW52" i="8" s="1"/>
  <c r="AY107" i="1"/>
  <c r="AX52" i="8" s="1"/>
  <c r="AZ107" i="1"/>
  <c r="AY52" i="8" s="1"/>
  <c r="BA107" i="1"/>
  <c r="AZ52" i="8" s="1"/>
  <c r="BB107" i="1"/>
  <c r="BA52" i="8" s="1"/>
  <c r="BC107" i="1"/>
  <c r="BB52" i="8" s="1"/>
  <c r="BD107" i="1"/>
  <c r="BC52" i="8" s="1"/>
  <c r="BE107" i="1"/>
  <c r="BD52" i="8" s="1"/>
  <c r="BF107" i="1"/>
  <c r="BE52" i="8" s="1"/>
  <c r="BG107" i="1"/>
  <c r="BF52" i="8" s="1"/>
  <c r="BH107" i="1"/>
  <c r="BG52" i="8" s="1"/>
  <c r="BI107" i="1"/>
  <c r="BH52" i="8" s="1"/>
  <c r="BK107" i="1"/>
  <c r="BJ52" i="8" s="1"/>
  <c r="BL107" i="1"/>
  <c r="BK52" i="8" s="1"/>
  <c r="BM107" i="1"/>
  <c r="BL52" i="8" s="1"/>
  <c r="BN107" i="1"/>
  <c r="BM52" i="8" s="1"/>
  <c r="BO107" i="1"/>
  <c r="BN52" i="8" s="1"/>
  <c r="BP107" i="1"/>
  <c r="BO52" i="8" s="1"/>
  <c r="BQ107" i="1"/>
  <c r="BP52" i="8" s="1"/>
  <c r="BR107" i="1"/>
  <c r="BQ52" i="8" s="1"/>
  <c r="BS107" i="1"/>
  <c r="BR52" i="8" s="1"/>
  <c r="BT107" i="1"/>
  <c r="BS52" i="8" s="1"/>
  <c r="BU107" i="1"/>
  <c r="BT52" i="8" s="1"/>
  <c r="BV107" i="1"/>
  <c r="BU52" i="8" s="1"/>
  <c r="BW107" i="1"/>
  <c r="BV52" i="8" s="1"/>
  <c r="BX107" i="1"/>
  <c r="BW52" i="8" s="1"/>
  <c r="BY107" i="1"/>
  <c r="BX52" i="8" s="1"/>
  <c r="BZ107" i="1"/>
  <c r="BY52" i="8" s="1"/>
  <c r="CA107" i="1"/>
  <c r="BZ52" i="8" s="1"/>
  <c r="CB107" i="1"/>
  <c r="CA52" i="8" s="1"/>
  <c r="CC107" i="1"/>
  <c r="CB52" i="8" s="1"/>
  <c r="CD107" i="1"/>
  <c r="CC52" i="8" s="1"/>
  <c r="CF107" i="1"/>
  <c r="CE52" i="8" s="1"/>
  <c r="CG107" i="1"/>
  <c r="CF52" i="8" s="1"/>
  <c r="CH107" i="1"/>
  <c r="CG52" i="8" s="1"/>
  <c r="CI107" i="1"/>
  <c r="CH52" i="8" s="1"/>
  <c r="CJ107" i="1"/>
  <c r="CI52" i="8" s="1"/>
  <c r="CK107" i="1"/>
  <c r="CJ52" i="8" s="1"/>
  <c r="CL107" i="1"/>
  <c r="CK52" i="8" s="1"/>
  <c r="CM107" i="1"/>
  <c r="CL52" i="8" s="1"/>
  <c r="CN107" i="1"/>
  <c r="CM52" i="8" s="1"/>
  <c r="CO107" i="1"/>
  <c r="CN52" i="8" s="1"/>
  <c r="CP107" i="1"/>
  <c r="CO52" i="8" s="1"/>
  <c r="CQ107" i="1"/>
  <c r="CP52" i="8" s="1"/>
  <c r="CR107" i="1"/>
  <c r="CQ52" i="8" s="1"/>
  <c r="CS107" i="1"/>
  <c r="CR52" i="8" s="1"/>
  <c r="CT107" i="1"/>
  <c r="CS52" i="8" s="1"/>
  <c r="CU107" i="1"/>
  <c r="CT52" i="8" s="1"/>
  <c r="CV107" i="1"/>
  <c r="CU52" i="8" s="1"/>
  <c r="CW107" i="1"/>
  <c r="CV52" i="8" s="1"/>
  <c r="CX107" i="1"/>
  <c r="CW52" i="8" s="1"/>
  <c r="CY107" i="1"/>
  <c r="CX52" i="8" s="1"/>
  <c r="AB108" i="1"/>
  <c r="AA53" i="8" s="1"/>
  <c r="AO53" i="8"/>
  <c r="AQ108" i="1"/>
  <c r="AP53" i="8" s="1"/>
  <c r="AR108" i="1"/>
  <c r="AQ53" i="8" s="1"/>
  <c r="AS108" i="1"/>
  <c r="AR53" i="8" s="1"/>
  <c r="AT108" i="1"/>
  <c r="AS53" i="8" s="1"/>
  <c r="AU108" i="1"/>
  <c r="AT53" i="8" s="1"/>
  <c r="AV108" i="1"/>
  <c r="AU53" i="8" s="1"/>
  <c r="AW108" i="1"/>
  <c r="AV53" i="8" s="1"/>
  <c r="AX108" i="1"/>
  <c r="AW53" i="8" s="1"/>
  <c r="AY108" i="1"/>
  <c r="AX53" i="8" s="1"/>
  <c r="AZ108" i="1"/>
  <c r="AY53" i="8" s="1"/>
  <c r="BA108" i="1"/>
  <c r="AZ53" i="8" s="1"/>
  <c r="BB108" i="1"/>
  <c r="BA53" i="8" s="1"/>
  <c r="BC108" i="1"/>
  <c r="BB53" i="8" s="1"/>
  <c r="BD108" i="1"/>
  <c r="BC53" i="8" s="1"/>
  <c r="BE108" i="1"/>
  <c r="BD53" i="8" s="1"/>
  <c r="BF108" i="1"/>
  <c r="BE53" i="8" s="1"/>
  <c r="BG108" i="1"/>
  <c r="BF53" i="8" s="1"/>
  <c r="BH108" i="1"/>
  <c r="BG53" i="8" s="1"/>
  <c r="BI108" i="1"/>
  <c r="BH53" i="8" s="1"/>
  <c r="BK108" i="1"/>
  <c r="BJ53" i="8" s="1"/>
  <c r="BL108" i="1"/>
  <c r="BK53" i="8" s="1"/>
  <c r="BM108" i="1"/>
  <c r="BL53" i="8" s="1"/>
  <c r="BN108" i="1"/>
  <c r="BM53" i="8" s="1"/>
  <c r="BO108" i="1"/>
  <c r="BN53" i="8" s="1"/>
  <c r="BP108" i="1"/>
  <c r="BO53" i="8" s="1"/>
  <c r="BQ108" i="1"/>
  <c r="BP53" i="8" s="1"/>
  <c r="BR108" i="1"/>
  <c r="BQ53" i="8" s="1"/>
  <c r="BS108" i="1"/>
  <c r="BR53" i="8" s="1"/>
  <c r="BT108" i="1"/>
  <c r="BS53" i="8" s="1"/>
  <c r="BU108" i="1"/>
  <c r="BT53" i="8" s="1"/>
  <c r="BV108" i="1"/>
  <c r="BU53" i="8" s="1"/>
  <c r="BW108" i="1"/>
  <c r="BV53" i="8" s="1"/>
  <c r="BX108" i="1"/>
  <c r="BW53" i="8" s="1"/>
  <c r="BY108" i="1"/>
  <c r="BX53" i="8" s="1"/>
  <c r="BZ108" i="1"/>
  <c r="BY53" i="8" s="1"/>
  <c r="CA108" i="1"/>
  <c r="BZ53" i="8" s="1"/>
  <c r="CB108" i="1"/>
  <c r="CA53" i="8" s="1"/>
  <c r="CC108" i="1"/>
  <c r="CB53" i="8" s="1"/>
  <c r="CD108" i="1"/>
  <c r="CC53" i="8" s="1"/>
  <c r="CF108" i="1"/>
  <c r="CE53" i="8" s="1"/>
  <c r="CG108" i="1"/>
  <c r="CF53" i="8" s="1"/>
  <c r="CH108" i="1"/>
  <c r="CG53" i="8" s="1"/>
  <c r="CI108" i="1"/>
  <c r="CH53" i="8" s="1"/>
  <c r="CJ108" i="1"/>
  <c r="CI53" i="8" s="1"/>
  <c r="CK108" i="1"/>
  <c r="CJ53" i="8" s="1"/>
  <c r="CL108" i="1"/>
  <c r="CK53" i="8" s="1"/>
  <c r="CM108" i="1"/>
  <c r="CL53" i="8" s="1"/>
  <c r="CN108" i="1"/>
  <c r="CM53" i="8" s="1"/>
  <c r="CO108" i="1"/>
  <c r="CN53" i="8" s="1"/>
  <c r="CP108" i="1"/>
  <c r="CO53" i="8" s="1"/>
  <c r="CQ108" i="1"/>
  <c r="CP53" i="8" s="1"/>
  <c r="CR108" i="1"/>
  <c r="CQ53" i="8" s="1"/>
  <c r="CS108" i="1"/>
  <c r="CR53" i="8" s="1"/>
  <c r="CT108" i="1"/>
  <c r="CS53" i="8" s="1"/>
  <c r="CU108" i="1"/>
  <c r="CT53" i="8" s="1"/>
  <c r="CV108" i="1"/>
  <c r="CU53" i="8" s="1"/>
  <c r="CW108" i="1"/>
  <c r="CV53" i="8" s="1"/>
  <c r="CX108" i="1"/>
  <c r="CW53" i="8" s="1"/>
  <c r="CY108" i="1"/>
  <c r="CX53" i="8" s="1"/>
  <c r="AB109" i="1"/>
  <c r="AA54" i="8" s="1"/>
  <c r="AO54" i="8"/>
  <c r="AQ109" i="1"/>
  <c r="AP54" i="8" s="1"/>
  <c r="AR109" i="1"/>
  <c r="AQ54" i="8" s="1"/>
  <c r="AS109" i="1"/>
  <c r="AR54" i="8" s="1"/>
  <c r="AT109" i="1"/>
  <c r="AS54" i="8" s="1"/>
  <c r="AU109" i="1"/>
  <c r="AT54" i="8" s="1"/>
  <c r="AV109" i="1"/>
  <c r="AU54" i="8" s="1"/>
  <c r="AW109" i="1"/>
  <c r="AV54" i="8" s="1"/>
  <c r="AX109" i="1"/>
  <c r="AW54" i="8" s="1"/>
  <c r="AY109" i="1"/>
  <c r="AX54" i="8" s="1"/>
  <c r="AZ109" i="1"/>
  <c r="AY54" i="8" s="1"/>
  <c r="BA109" i="1"/>
  <c r="AZ54" i="8" s="1"/>
  <c r="BB109" i="1"/>
  <c r="BA54" i="8" s="1"/>
  <c r="BC109" i="1"/>
  <c r="BB54" i="8" s="1"/>
  <c r="BD109" i="1"/>
  <c r="BC54" i="8" s="1"/>
  <c r="BE109" i="1"/>
  <c r="BD54" i="8" s="1"/>
  <c r="BF109" i="1"/>
  <c r="BE54" i="8" s="1"/>
  <c r="BG109" i="1"/>
  <c r="BF54" i="8" s="1"/>
  <c r="BH109" i="1"/>
  <c r="BG54" i="8" s="1"/>
  <c r="BI109" i="1"/>
  <c r="BH54" i="8" s="1"/>
  <c r="BK109" i="1"/>
  <c r="BJ54" i="8" s="1"/>
  <c r="BL109" i="1"/>
  <c r="BK54" i="8" s="1"/>
  <c r="BM109" i="1"/>
  <c r="BL54" i="8" s="1"/>
  <c r="BN109" i="1"/>
  <c r="BM54" i="8" s="1"/>
  <c r="BO109" i="1"/>
  <c r="BN54" i="8" s="1"/>
  <c r="BP109" i="1"/>
  <c r="BO54" i="8" s="1"/>
  <c r="BQ109" i="1"/>
  <c r="BP54" i="8" s="1"/>
  <c r="BR109" i="1"/>
  <c r="BQ54" i="8" s="1"/>
  <c r="BS109" i="1"/>
  <c r="BR54" i="8" s="1"/>
  <c r="BT109" i="1"/>
  <c r="BS54" i="8" s="1"/>
  <c r="BU109" i="1"/>
  <c r="BT54" i="8" s="1"/>
  <c r="BV109" i="1"/>
  <c r="BU54" i="8" s="1"/>
  <c r="BW109" i="1"/>
  <c r="BV54" i="8" s="1"/>
  <c r="BX109" i="1"/>
  <c r="BW54" i="8" s="1"/>
  <c r="BY109" i="1"/>
  <c r="BX54" i="8" s="1"/>
  <c r="BZ109" i="1"/>
  <c r="BY54" i="8" s="1"/>
  <c r="CA109" i="1"/>
  <c r="BZ54" i="8" s="1"/>
  <c r="CB109" i="1"/>
  <c r="CA54" i="8" s="1"/>
  <c r="CC109" i="1"/>
  <c r="CB54" i="8" s="1"/>
  <c r="CD109" i="1"/>
  <c r="CC54" i="8" s="1"/>
  <c r="CF109" i="1"/>
  <c r="CE54" i="8" s="1"/>
  <c r="CG109" i="1"/>
  <c r="CF54" i="8" s="1"/>
  <c r="CH109" i="1"/>
  <c r="CG54" i="8" s="1"/>
  <c r="CI109" i="1"/>
  <c r="CH54" i="8" s="1"/>
  <c r="CJ109" i="1"/>
  <c r="CI54" i="8" s="1"/>
  <c r="CK109" i="1"/>
  <c r="CJ54" i="8" s="1"/>
  <c r="CL109" i="1"/>
  <c r="CK54" i="8" s="1"/>
  <c r="CM109" i="1"/>
  <c r="CL54" i="8" s="1"/>
  <c r="CN109" i="1"/>
  <c r="CM54" i="8" s="1"/>
  <c r="CO109" i="1"/>
  <c r="CN54" i="8" s="1"/>
  <c r="CP109" i="1"/>
  <c r="CO54" i="8" s="1"/>
  <c r="CQ109" i="1"/>
  <c r="CP54" i="8" s="1"/>
  <c r="CR109" i="1"/>
  <c r="CQ54" i="8" s="1"/>
  <c r="CS109" i="1"/>
  <c r="CR54" i="8" s="1"/>
  <c r="CT109" i="1"/>
  <c r="CS54" i="8" s="1"/>
  <c r="CU109" i="1"/>
  <c r="CT54" i="8" s="1"/>
  <c r="CV109" i="1"/>
  <c r="CU54" i="8" s="1"/>
  <c r="CW109" i="1"/>
  <c r="CV54" i="8" s="1"/>
  <c r="CX109" i="1"/>
  <c r="CW54" i="8" s="1"/>
  <c r="CY109" i="1"/>
  <c r="CX54" i="8" s="1"/>
  <c r="DA109" i="1"/>
  <c r="CZ54" i="8" s="1"/>
  <c r="DG109" i="1"/>
  <c r="DF54" i="8" s="1"/>
  <c r="DH109" i="1"/>
  <c r="DG54" i="8" s="1"/>
  <c r="DM109" i="1"/>
  <c r="DL54" i="8" s="1"/>
  <c r="DN109" i="1"/>
  <c r="DM54" i="8" s="1"/>
  <c r="AB110" i="1"/>
  <c r="AA55" i="8" s="1"/>
  <c r="AO55" i="8"/>
  <c r="AQ110" i="1"/>
  <c r="AP55" i="8" s="1"/>
  <c r="AR110" i="1"/>
  <c r="AQ55" i="8" s="1"/>
  <c r="AS110" i="1"/>
  <c r="AR55" i="8" s="1"/>
  <c r="AT110" i="1"/>
  <c r="AS55" i="8" s="1"/>
  <c r="AU110" i="1"/>
  <c r="AT55" i="8" s="1"/>
  <c r="AV110" i="1"/>
  <c r="AU55" i="8" s="1"/>
  <c r="AW110" i="1"/>
  <c r="AV55" i="8" s="1"/>
  <c r="AX110" i="1"/>
  <c r="AW55" i="8" s="1"/>
  <c r="AY110" i="1"/>
  <c r="AX55" i="8" s="1"/>
  <c r="AZ110" i="1"/>
  <c r="AY55" i="8" s="1"/>
  <c r="BA110" i="1"/>
  <c r="AZ55" i="8" s="1"/>
  <c r="BB110" i="1"/>
  <c r="BA55" i="8" s="1"/>
  <c r="BC110" i="1"/>
  <c r="BB55" i="8" s="1"/>
  <c r="BD110" i="1"/>
  <c r="BC55" i="8" s="1"/>
  <c r="BE110" i="1"/>
  <c r="BD55" i="8" s="1"/>
  <c r="BF110" i="1"/>
  <c r="BE55" i="8" s="1"/>
  <c r="BG110" i="1"/>
  <c r="BF55" i="8" s="1"/>
  <c r="BH110" i="1"/>
  <c r="BG55" i="8" s="1"/>
  <c r="BI110" i="1"/>
  <c r="BH55" i="8" s="1"/>
  <c r="BK110" i="1"/>
  <c r="BJ55" i="8" s="1"/>
  <c r="BL110" i="1"/>
  <c r="BK55" i="8" s="1"/>
  <c r="BM110" i="1"/>
  <c r="BL55" i="8" s="1"/>
  <c r="BN110" i="1"/>
  <c r="BM55" i="8" s="1"/>
  <c r="BO110" i="1"/>
  <c r="BN55" i="8" s="1"/>
  <c r="BP110" i="1"/>
  <c r="BO55" i="8" s="1"/>
  <c r="BQ110" i="1"/>
  <c r="BP55" i="8" s="1"/>
  <c r="BR110" i="1"/>
  <c r="BQ55" i="8" s="1"/>
  <c r="BS110" i="1"/>
  <c r="BR55" i="8" s="1"/>
  <c r="BT110" i="1"/>
  <c r="BS55" i="8" s="1"/>
  <c r="BU110" i="1"/>
  <c r="BT55" i="8" s="1"/>
  <c r="BV110" i="1"/>
  <c r="BU55" i="8" s="1"/>
  <c r="BW110" i="1"/>
  <c r="BV55" i="8" s="1"/>
  <c r="BX110" i="1"/>
  <c r="BW55" i="8" s="1"/>
  <c r="BY110" i="1"/>
  <c r="BX55" i="8" s="1"/>
  <c r="BZ110" i="1"/>
  <c r="BY55" i="8" s="1"/>
  <c r="CA110" i="1"/>
  <c r="BZ55" i="8" s="1"/>
  <c r="CB110" i="1"/>
  <c r="CA55" i="8" s="1"/>
  <c r="CC110" i="1"/>
  <c r="CB55" i="8" s="1"/>
  <c r="CD110" i="1"/>
  <c r="CC55" i="8" s="1"/>
  <c r="CF110" i="1"/>
  <c r="CE55" i="8" s="1"/>
  <c r="CG110" i="1"/>
  <c r="CF55" i="8" s="1"/>
  <c r="CH110" i="1"/>
  <c r="CG55" i="8" s="1"/>
  <c r="CI110" i="1"/>
  <c r="CH55" i="8" s="1"/>
  <c r="CJ110" i="1"/>
  <c r="CI55" i="8" s="1"/>
  <c r="CK110" i="1"/>
  <c r="CJ55" i="8" s="1"/>
  <c r="CL110" i="1"/>
  <c r="CK55" i="8" s="1"/>
  <c r="CM110" i="1"/>
  <c r="CL55" i="8" s="1"/>
  <c r="CN110" i="1"/>
  <c r="CM55" i="8" s="1"/>
  <c r="CO110" i="1"/>
  <c r="CN55" i="8" s="1"/>
  <c r="CP110" i="1"/>
  <c r="CO55" i="8" s="1"/>
  <c r="CQ110" i="1"/>
  <c r="CP55" i="8" s="1"/>
  <c r="CR110" i="1"/>
  <c r="CQ55" i="8" s="1"/>
  <c r="CS110" i="1"/>
  <c r="CR55" i="8" s="1"/>
  <c r="CT110" i="1"/>
  <c r="CS55" i="8" s="1"/>
  <c r="CU110" i="1"/>
  <c r="CT55" i="8" s="1"/>
  <c r="CV110" i="1"/>
  <c r="CU55" i="8" s="1"/>
  <c r="CW110" i="1"/>
  <c r="CV55" i="8" s="1"/>
  <c r="CX110" i="1"/>
  <c r="CW55" i="8" s="1"/>
  <c r="CY110" i="1"/>
  <c r="CX55" i="8" s="1"/>
  <c r="DA110" i="1"/>
  <c r="CZ55" i="8" s="1"/>
  <c r="DG110" i="1"/>
  <c r="DF55" i="8" s="1"/>
  <c r="DH110" i="1"/>
  <c r="DG55" i="8" s="1"/>
  <c r="DM110" i="1"/>
  <c r="DL55" i="8" s="1"/>
  <c r="DN110" i="1"/>
  <c r="DM55" i="8" s="1"/>
  <c r="AB111" i="1"/>
  <c r="AA56" i="8" s="1"/>
  <c r="AO56" i="8"/>
  <c r="AQ111" i="1"/>
  <c r="AP56" i="8" s="1"/>
  <c r="AR111" i="1"/>
  <c r="AQ56" i="8" s="1"/>
  <c r="AS111" i="1"/>
  <c r="AR56" i="8" s="1"/>
  <c r="AT111" i="1"/>
  <c r="AS56" i="8" s="1"/>
  <c r="AU111" i="1"/>
  <c r="AT56" i="8" s="1"/>
  <c r="AV111" i="1"/>
  <c r="AU56" i="8" s="1"/>
  <c r="AW111" i="1"/>
  <c r="AV56" i="8" s="1"/>
  <c r="AX111" i="1"/>
  <c r="AW56" i="8" s="1"/>
  <c r="AY111" i="1"/>
  <c r="AX56" i="8" s="1"/>
  <c r="AZ111" i="1"/>
  <c r="AY56" i="8" s="1"/>
  <c r="BA111" i="1"/>
  <c r="AZ56" i="8" s="1"/>
  <c r="BB111" i="1"/>
  <c r="BA56" i="8" s="1"/>
  <c r="BC111" i="1"/>
  <c r="BB56" i="8" s="1"/>
  <c r="BD111" i="1"/>
  <c r="BC56" i="8" s="1"/>
  <c r="BE111" i="1"/>
  <c r="BD56" i="8" s="1"/>
  <c r="BF111" i="1"/>
  <c r="BE56" i="8" s="1"/>
  <c r="BG111" i="1"/>
  <c r="BF56" i="8" s="1"/>
  <c r="BH111" i="1"/>
  <c r="BG56" i="8" s="1"/>
  <c r="BI111" i="1"/>
  <c r="BH56" i="8" s="1"/>
  <c r="BK111" i="1"/>
  <c r="BJ56" i="8" s="1"/>
  <c r="BL111" i="1"/>
  <c r="BK56" i="8" s="1"/>
  <c r="BM111" i="1"/>
  <c r="BL56" i="8" s="1"/>
  <c r="BN111" i="1"/>
  <c r="BM56" i="8" s="1"/>
  <c r="BO111" i="1"/>
  <c r="BN56" i="8" s="1"/>
  <c r="BP111" i="1"/>
  <c r="BO56" i="8" s="1"/>
  <c r="BQ111" i="1"/>
  <c r="BP56" i="8" s="1"/>
  <c r="BR111" i="1"/>
  <c r="BQ56" i="8" s="1"/>
  <c r="BS111" i="1"/>
  <c r="BR56" i="8" s="1"/>
  <c r="BT111" i="1"/>
  <c r="BS56" i="8" s="1"/>
  <c r="BU111" i="1"/>
  <c r="BT56" i="8" s="1"/>
  <c r="BV111" i="1"/>
  <c r="BU56" i="8" s="1"/>
  <c r="BW111" i="1"/>
  <c r="BV56" i="8" s="1"/>
  <c r="BX111" i="1"/>
  <c r="BW56" i="8" s="1"/>
  <c r="BY111" i="1"/>
  <c r="BX56" i="8" s="1"/>
  <c r="BZ111" i="1"/>
  <c r="BY56" i="8" s="1"/>
  <c r="CA111" i="1"/>
  <c r="BZ56" i="8" s="1"/>
  <c r="CB111" i="1"/>
  <c r="CA56" i="8" s="1"/>
  <c r="CC111" i="1"/>
  <c r="CB56" i="8" s="1"/>
  <c r="CD111" i="1"/>
  <c r="CC56" i="8" s="1"/>
  <c r="CF111" i="1"/>
  <c r="CE56" i="8" s="1"/>
  <c r="CG111" i="1"/>
  <c r="CF56" i="8" s="1"/>
  <c r="CH111" i="1"/>
  <c r="CG56" i="8" s="1"/>
  <c r="CI111" i="1"/>
  <c r="CH56" i="8" s="1"/>
  <c r="CJ111" i="1"/>
  <c r="CI56" i="8" s="1"/>
  <c r="CK111" i="1"/>
  <c r="CJ56" i="8" s="1"/>
  <c r="CL111" i="1"/>
  <c r="CK56" i="8" s="1"/>
  <c r="CM111" i="1"/>
  <c r="CL56" i="8" s="1"/>
  <c r="CN111" i="1"/>
  <c r="CM56" i="8" s="1"/>
  <c r="CO111" i="1"/>
  <c r="CN56" i="8" s="1"/>
  <c r="CP111" i="1"/>
  <c r="CO56" i="8" s="1"/>
  <c r="CQ111" i="1"/>
  <c r="CP56" i="8" s="1"/>
  <c r="CR111" i="1"/>
  <c r="CQ56" i="8" s="1"/>
  <c r="CS111" i="1"/>
  <c r="CR56" i="8" s="1"/>
  <c r="CT111" i="1"/>
  <c r="CS56" i="8" s="1"/>
  <c r="CU111" i="1"/>
  <c r="CT56" i="8" s="1"/>
  <c r="CV111" i="1"/>
  <c r="CU56" i="8" s="1"/>
  <c r="CW111" i="1"/>
  <c r="CV56" i="8" s="1"/>
  <c r="CX111" i="1"/>
  <c r="CW56" i="8" s="1"/>
  <c r="CY111" i="1"/>
  <c r="CX56" i="8" s="1"/>
  <c r="DA111" i="1"/>
  <c r="CZ56" i="8" s="1"/>
  <c r="DG111" i="1"/>
  <c r="DF56" i="8" s="1"/>
  <c r="DH111" i="1"/>
  <c r="DG56" i="8" s="1"/>
  <c r="DM111" i="1"/>
  <c r="DL56" i="8" s="1"/>
  <c r="DN111" i="1"/>
  <c r="DM56" i="8" s="1"/>
  <c r="AB112" i="1"/>
  <c r="AA57" i="8" s="1"/>
  <c r="AO57" i="8"/>
  <c r="AQ112" i="1"/>
  <c r="AP57" i="8" s="1"/>
  <c r="AR112" i="1"/>
  <c r="AQ57" i="8" s="1"/>
  <c r="AS112" i="1"/>
  <c r="AR57" i="8" s="1"/>
  <c r="AT112" i="1"/>
  <c r="AS57" i="8" s="1"/>
  <c r="AU112" i="1"/>
  <c r="AT57" i="8" s="1"/>
  <c r="AV112" i="1"/>
  <c r="AU57" i="8" s="1"/>
  <c r="AW112" i="1"/>
  <c r="AV57" i="8" s="1"/>
  <c r="AX112" i="1"/>
  <c r="AW57" i="8" s="1"/>
  <c r="AY112" i="1"/>
  <c r="AX57" i="8" s="1"/>
  <c r="AZ112" i="1"/>
  <c r="AY57" i="8" s="1"/>
  <c r="BA112" i="1"/>
  <c r="AZ57" i="8" s="1"/>
  <c r="BB112" i="1"/>
  <c r="BA57" i="8" s="1"/>
  <c r="BC112" i="1"/>
  <c r="BB57" i="8" s="1"/>
  <c r="BD112" i="1"/>
  <c r="BC57" i="8" s="1"/>
  <c r="BE112" i="1"/>
  <c r="BD57" i="8" s="1"/>
  <c r="BF112" i="1"/>
  <c r="BE57" i="8" s="1"/>
  <c r="BG112" i="1"/>
  <c r="BF57" i="8" s="1"/>
  <c r="BH112" i="1"/>
  <c r="BG57" i="8" s="1"/>
  <c r="BI112" i="1"/>
  <c r="BH57" i="8" s="1"/>
  <c r="BK112" i="1"/>
  <c r="BJ57" i="8" s="1"/>
  <c r="BL112" i="1"/>
  <c r="BK57" i="8" s="1"/>
  <c r="BM112" i="1"/>
  <c r="BL57" i="8" s="1"/>
  <c r="BN112" i="1"/>
  <c r="BM57" i="8" s="1"/>
  <c r="BO112" i="1"/>
  <c r="BN57" i="8" s="1"/>
  <c r="BP112" i="1"/>
  <c r="BO57" i="8" s="1"/>
  <c r="BQ112" i="1"/>
  <c r="BP57" i="8" s="1"/>
  <c r="BR112" i="1"/>
  <c r="BQ57" i="8" s="1"/>
  <c r="BS112" i="1"/>
  <c r="BR57" i="8" s="1"/>
  <c r="BT112" i="1"/>
  <c r="BS57" i="8" s="1"/>
  <c r="BU112" i="1"/>
  <c r="BT57" i="8" s="1"/>
  <c r="BV112" i="1"/>
  <c r="BU57" i="8" s="1"/>
  <c r="BW112" i="1"/>
  <c r="BV57" i="8" s="1"/>
  <c r="BX112" i="1"/>
  <c r="BW57" i="8" s="1"/>
  <c r="BY112" i="1"/>
  <c r="BX57" i="8" s="1"/>
  <c r="BZ112" i="1"/>
  <c r="BY57" i="8" s="1"/>
  <c r="CA112" i="1"/>
  <c r="BZ57" i="8" s="1"/>
  <c r="CB112" i="1"/>
  <c r="CA57" i="8" s="1"/>
  <c r="CC112" i="1"/>
  <c r="CB57" i="8" s="1"/>
  <c r="CD112" i="1"/>
  <c r="CC57" i="8" s="1"/>
  <c r="CF112" i="1"/>
  <c r="CE57" i="8" s="1"/>
  <c r="CG112" i="1"/>
  <c r="CF57" i="8" s="1"/>
  <c r="CH112" i="1"/>
  <c r="CG57" i="8" s="1"/>
  <c r="CI112" i="1"/>
  <c r="CH57" i="8" s="1"/>
  <c r="CJ112" i="1"/>
  <c r="CI57" i="8" s="1"/>
  <c r="CK112" i="1"/>
  <c r="CJ57" i="8" s="1"/>
  <c r="CL112" i="1"/>
  <c r="CK57" i="8" s="1"/>
  <c r="CM112" i="1"/>
  <c r="CL57" i="8" s="1"/>
  <c r="CN112" i="1"/>
  <c r="CM57" i="8" s="1"/>
  <c r="CO112" i="1"/>
  <c r="CN57" i="8" s="1"/>
  <c r="CP112" i="1"/>
  <c r="CO57" i="8" s="1"/>
  <c r="CQ112" i="1"/>
  <c r="CP57" i="8" s="1"/>
  <c r="CR112" i="1"/>
  <c r="CQ57" i="8" s="1"/>
  <c r="CS112" i="1"/>
  <c r="CR57" i="8" s="1"/>
  <c r="CT112" i="1"/>
  <c r="CS57" i="8" s="1"/>
  <c r="CU112" i="1"/>
  <c r="CT57" i="8" s="1"/>
  <c r="CV112" i="1"/>
  <c r="CU57" i="8" s="1"/>
  <c r="CW112" i="1"/>
  <c r="CV57" i="8" s="1"/>
  <c r="CX112" i="1"/>
  <c r="CW57" i="8" s="1"/>
  <c r="CY112" i="1"/>
  <c r="CX57" i="8" s="1"/>
  <c r="DA112" i="1"/>
  <c r="CZ57" i="8" s="1"/>
  <c r="DG112" i="1"/>
  <c r="DF57" i="8" s="1"/>
  <c r="DH112" i="1"/>
  <c r="DG57" i="8" s="1"/>
  <c r="DM112" i="1"/>
  <c r="DL57" i="8" s="1"/>
  <c r="DN112" i="1"/>
  <c r="DM57" i="8" s="1"/>
  <c r="AB113" i="1"/>
  <c r="AA58" i="8" s="1"/>
  <c r="AO58" i="8"/>
  <c r="AQ113" i="1"/>
  <c r="AP58" i="8" s="1"/>
  <c r="AR113" i="1"/>
  <c r="AQ58" i="8" s="1"/>
  <c r="AS113" i="1"/>
  <c r="AR58" i="8" s="1"/>
  <c r="AT113" i="1"/>
  <c r="AS58" i="8" s="1"/>
  <c r="AU113" i="1"/>
  <c r="AT58" i="8" s="1"/>
  <c r="AV113" i="1"/>
  <c r="AU58" i="8" s="1"/>
  <c r="AW113" i="1"/>
  <c r="AV58" i="8" s="1"/>
  <c r="AX113" i="1"/>
  <c r="AW58" i="8" s="1"/>
  <c r="AY113" i="1"/>
  <c r="AX58" i="8" s="1"/>
  <c r="AZ113" i="1"/>
  <c r="AY58" i="8" s="1"/>
  <c r="BA113" i="1"/>
  <c r="AZ58" i="8" s="1"/>
  <c r="BB113" i="1"/>
  <c r="BA58" i="8" s="1"/>
  <c r="BC113" i="1"/>
  <c r="BB58" i="8" s="1"/>
  <c r="BD113" i="1"/>
  <c r="BC58" i="8" s="1"/>
  <c r="BE113" i="1"/>
  <c r="BD58" i="8" s="1"/>
  <c r="BF113" i="1"/>
  <c r="BE58" i="8" s="1"/>
  <c r="BG113" i="1"/>
  <c r="BF58" i="8" s="1"/>
  <c r="BH113" i="1"/>
  <c r="BG58" i="8" s="1"/>
  <c r="BI113" i="1"/>
  <c r="BH58" i="8" s="1"/>
  <c r="BK113" i="1"/>
  <c r="BJ58" i="8" s="1"/>
  <c r="BL113" i="1"/>
  <c r="BK58" i="8" s="1"/>
  <c r="BM113" i="1"/>
  <c r="BL58" i="8" s="1"/>
  <c r="BN113" i="1"/>
  <c r="BM58" i="8" s="1"/>
  <c r="BO113" i="1"/>
  <c r="BN58" i="8" s="1"/>
  <c r="BP113" i="1"/>
  <c r="BO58" i="8" s="1"/>
  <c r="BQ113" i="1"/>
  <c r="BP58" i="8" s="1"/>
  <c r="BR113" i="1"/>
  <c r="BQ58" i="8" s="1"/>
  <c r="BS113" i="1"/>
  <c r="BR58" i="8" s="1"/>
  <c r="BT113" i="1"/>
  <c r="BS58" i="8" s="1"/>
  <c r="BU113" i="1"/>
  <c r="BT58" i="8" s="1"/>
  <c r="BV113" i="1"/>
  <c r="BU58" i="8" s="1"/>
  <c r="BW113" i="1"/>
  <c r="BV58" i="8" s="1"/>
  <c r="BX113" i="1"/>
  <c r="BW58" i="8" s="1"/>
  <c r="BY113" i="1"/>
  <c r="BX58" i="8" s="1"/>
  <c r="BZ113" i="1"/>
  <c r="BY58" i="8" s="1"/>
  <c r="CA113" i="1"/>
  <c r="BZ58" i="8" s="1"/>
  <c r="CB113" i="1"/>
  <c r="CA58" i="8" s="1"/>
  <c r="CC113" i="1"/>
  <c r="CB58" i="8" s="1"/>
  <c r="CD113" i="1"/>
  <c r="CC58" i="8" s="1"/>
  <c r="CF113" i="1"/>
  <c r="CE58" i="8" s="1"/>
  <c r="CG113" i="1"/>
  <c r="CF58" i="8" s="1"/>
  <c r="CH113" i="1"/>
  <c r="CG58" i="8" s="1"/>
  <c r="CI113" i="1"/>
  <c r="CH58" i="8" s="1"/>
  <c r="CJ113" i="1"/>
  <c r="CI58" i="8" s="1"/>
  <c r="CK113" i="1"/>
  <c r="CJ58" i="8" s="1"/>
  <c r="CL113" i="1"/>
  <c r="CK58" i="8" s="1"/>
  <c r="CM113" i="1"/>
  <c r="CL58" i="8" s="1"/>
  <c r="CN113" i="1"/>
  <c r="CM58" i="8" s="1"/>
  <c r="CO113" i="1"/>
  <c r="CN58" i="8" s="1"/>
  <c r="CP113" i="1"/>
  <c r="CO58" i="8" s="1"/>
  <c r="CQ113" i="1"/>
  <c r="CP58" i="8" s="1"/>
  <c r="CR113" i="1"/>
  <c r="CQ58" i="8" s="1"/>
  <c r="CS113" i="1"/>
  <c r="CR58" i="8" s="1"/>
  <c r="CT113" i="1"/>
  <c r="CS58" i="8" s="1"/>
  <c r="CU113" i="1"/>
  <c r="CT58" i="8" s="1"/>
  <c r="CV113" i="1"/>
  <c r="CU58" i="8" s="1"/>
  <c r="CW113" i="1"/>
  <c r="CV58" i="8" s="1"/>
  <c r="CX113" i="1"/>
  <c r="CW58" i="8" s="1"/>
  <c r="CY113" i="1"/>
  <c r="CX58" i="8" s="1"/>
  <c r="DA113" i="1"/>
  <c r="CZ58" i="8" s="1"/>
  <c r="DG113" i="1"/>
  <c r="DF58" i="8" s="1"/>
  <c r="DH113" i="1"/>
  <c r="DG58" i="8" s="1"/>
  <c r="DM113" i="1"/>
  <c r="DL58" i="8" s="1"/>
  <c r="DN113" i="1"/>
  <c r="DM58" i="8" s="1"/>
  <c r="AB114" i="1"/>
  <c r="AA59" i="8" s="1"/>
  <c r="AO59" i="8"/>
  <c r="AQ114" i="1"/>
  <c r="AP59" i="8" s="1"/>
  <c r="AR114" i="1"/>
  <c r="AQ59" i="8" s="1"/>
  <c r="AS114" i="1"/>
  <c r="AR59" i="8" s="1"/>
  <c r="AT114" i="1"/>
  <c r="AS59" i="8" s="1"/>
  <c r="AU114" i="1"/>
  <c r="AT59" i="8" s="1"/>
  <c r="AV114" i="1"/>
  <c r="AU59" i="8" s="1"/>
  <c r="AW114" i="1"/>
  <c r="AV59" i="8" s="1"/>
  <c r="AX114" i="1"/>
  <c r="AW59" i="8" s="1"/>
  <c r="AY114" i="1"/>
  <c r="AX59" i="8" s="1"/>
  <c r="AZ114" i="1"/>
  <c r="AY59" i="8" s="1"/>
  <c r="BA114" i="1"/>
  <c r="AZ59" i="8" s="1"/>
  <c r="BB114" i="1"/>
  <c r="BA59" i="8" s="1"/>
  <c r="BC114" i="1"/>
  <c r="BB59" i="8" s="1"/>
  <c r="BD114" i="1"/>
  <c r="BC59" i="8" s="1"/>
  <c r="BE114" i="1"/>
  <c r="BD59" i="8" s="1"/>
  <c r="BF114" i="1"/>
  <c r="BE59" i="8" s="1"/>
  <c r="BG114" i="1"/>
  <c r="BF59" i="8" s="1"/>
  <c r="BH114" i="1"/>
  <c r="BG59" i="8" s="1"/>
  <c r="BI114" i="1"/>
  <c r="BH59" i="8" s="1"/>
  <c r="BK114" i="1"/>
  <c r="BJ59" i="8" s="1"/>
  <c r="BL114" i="1"/>
  <c r="BK59" i="8" s="1"/>
  <c r="BM114" i="1"/>
  <c r="BL59" i="8" s="1"/>
  <c r="BN114" i="1"/>
  <c r="BM59" i="8" s="1"/>
  <c r="BO114" i="1"/>
  <c r="BN59" i="8" s="1"/>
  <c r="BP114" i="1"/>
  <c r="BO59" i="8" s="1"/>
  <c r="BQ114" i="1"/>
  <c r="BP59" i="8" s="1"/>
  <c r="BR114" i="1"/>
  <c r="BQ59" i="8" s="1"/>
  <c r="BS114" i="1"/>
  <c r="BR59" i="8" s="1"/>
  <c r="BT114" i="1"/>
  <c r="BS59" i="8" s="1"/>
  <c r="BU114" i="1"/>
  <c r="BT59" i="8" s="1"/>
  <c r="BV114" i="1"/>
  <c r="BU59" i="8" s="1"/>
  <c r="BW114" i="1"/>
  <c r="BV59" i="8" s="1"/>
  <c r="BX114" i="1"/>
  <c r="BW59" i="8" s="1"/>
  <c r="BY114" i="1"/>
  <c r="BX59" i="8" s="1"/>
  <c r="BZ114" i="1"/>
  <c r="BY59" i="8" s="1"/>
  <c r="CA114" i="1"/>
  <c r="BZ59" i="8" s="1"/>
  <c r="CB114" i="1"/>
  <c r="CA59" i="8" s="1"/>
  <c r="CC114" i="1"/>
  <c r="CB59" i="8" s="1"/>
  <c r="CD114" i="1"/>
  <c r="CC59" i="8" s="1"/>
  <c r="CF114" i="1"/>
  <c r="CE59" i="8" s="1"/>
  <c r="CG114" i="1"/>
  <c r="CF59" i="8" s="1"/>
  <c r="CH114" i="1"/>
  <c r="CG59" i="8" s="1"/>
  <c r="CI114" i="1"/>
  <c r="CH59" i="8" s="1"/>
  <c r="CJ114" i="1"/>
  <c r="CI59" i="8" s="1"/>
  <c r="CK114" i="1"/>
  <c r="CJ59" i="8" s="1"/>
  <c r="CL114" i="1"/>
  <c r="CK59" i="8" s="1"/>
  <c r="CM114" i="1"/>
  <c r="CL59" i="8" s="1"/>
  <c r="CN114" i="1"/>
  <c r="CM59" i="8" s="1"/>
  <c r="CO114" i="1"/>
  <c r="CN59" i="8" s="1"/>
  <c r="CP114" i="1"/>
  <c r="CO59" i="8" s="1"/>
  <c r="CQ114" i="1"/>
  <c r="CP59" i="8" s="1"/>
  <c r="CR114" i="1"/>
  <c r="CQ59" i="8" s="1"/>
  <c r="CS114" i="1"/>
  <c r="CR59" i="8" s="1"/>
  <c r="CT114" i="1"/>
  <c r="CS59" i="8" s="1"/>
  <c r="CU114" i="1"/>
  <c r="CT59" i="8" s="1"/>
  <c r="CV114" i="1"/>
  <c r="CU59" i="8" s="1"/>
  <c r="CW114" i="1"/>
  <c r="CV59" i="8" s="1"/>
  <c r="CX114" i="1"/>
  <c r="CW59" i="8" s="1"/>
  <c r="CY114" i="1"/>
  <c r="CX59" i="8" s="1"/>
  <c r="DA114" i="1"/>
  <c r="CZ59" i="8" s="1"/>
  <c r="DG114" i="1"/>
  <c r="DF59" i="8" s="1"/>
  <c r="DH114" i="1"/>
  <c r="DG59" i="8" s="1"/>
  <c r="DM114" i="1"/>
  <c r="DL59" i="8" s="1"/>
  <c r="DN114" i="1"/>
  <c r="DM59" i="8" s="1"/>
  <c r="AB115" i="1"/>
  <c r="AA60" i="8" s="1"/>
  <c r="AO60" i="8"/>
  <c r="AQ115" i="1"/>
  <c r="AP60" i="8" s="1"/>
  <c r="AR115" i="1"/>
  <c r="AQ60" i="8" s="1"/>
  <c r="AS115" i="1"/>
  <c r="AR60" i="8" s="1"/>
  <c r="AT115" i="1"/>
  <c r="AS60" i="8" s="1"/>
  <c r="AU115" i="1"/>
  <c r="AT60" i="8" s="1"/>
  <c r="AV115" i="1"/>
  <c r="AU60" i="8" s="1"/>
  <c r="AW115" i="1"/>
  <c r="AV60" i="8" s="1"/>
  <c r="AX115" i="1"/>
  <c r="AW60" i="8" s="1"/>
  <c r="AY115" i="1"/>
  <c r="AX60" i="8" s="1"/>
  <c r="AZ115" i="1"/>
  <c r="AY60" i="8" s="1"/>
  <c r="BA115" i="1"/>
  <c r="AZ60" i="8" s="1"/>
  <c r="BB115" i="1"/>
  <c r="BA60" i="8" s="1"/>
  <c r="BC115" i="1"/>
  <c r="BB60" i="8" s="1"/>
  <c r="BD115" i="1"/>
  <c r="BC60" i="8" s="1"/>
  <c r="BE115" i="1"/>
  <c r="BD60" i="8" s="1"/>
  <c r="BF115" i="1"/>
  <c r="BE60" i="8" s="1"/>
  <c r="BG115" i="1"/>
  <c r="BF60" i="8" s="1"/>
  <c r="BH115" i="1"/>
  <c r="BG60" i="8" s="1"/>
  <c r="BI115" i="1"/>
  <c r="BH60" i="8" s="1"/>
  <c r="BK115" i="1"/>
  <c r="BJ60" i="8" s="1"/>
  <c r="BL115" i="1"/>
  <c r="BK60" i="8" s="1"/>
  <c r="BM115" i="1"/>
  <c r="BL60" i="8" s="1"/>
  <c r="BN115" i="1"/>
  <c r="BM60" i="8" s="1"/>
  <c r="BO115" i="1"/>
  <c r="BN60" i="8" s="1"/>
  <c r="BP115" i="1"/>
  <c r="BO60" i="8" s="1"/>
  <c r="BQ115" i="1"/>
  <c r="BP60" i="8" s="1"/>
  <c r="BR115" i="1"/>
  <c r="BQ60" i="8" s="1"/>
  <c r="BS115" i="1"/>
  <c r="BR60" i="8" s="1"/>
  <c r="BT115" i="1"/>
  <c r="BS60" i="8" s="1"/>
  <c r="BU115" i="1"/>
  <c r="BT60" i="8" s="1"/>
  <c r="BV115" i="1"/>
  <c r="BU60" i="8" s="1"/>
  <c r="BW115" i="1"/>
  <c r="BV60" i="8" s="1"/>
  <c r="BX115" i="1"/>
  <c r="BW60" i="8" s="1"/>
  <c r="BY115" i="1"/>
  <c r="BX60" i="8" s="1"/>
  <c r="BZ115" i="1"/>
  <c r="BY60" i="8" s="1"/>
  <c r="CA115" i="1"/>
  <c r="BZ60" i="8" s="1"/>
  <c r="CB115" i="1"/>
  <c r="CA60" i="8" s="1"/>
  <c r="CC115" i="1"/>
  <c r="CB60" i="8" s="1"/>
  <c r="CD115" i="1"/>
  <c r="CC60" i="8" s="1"/>
  <c r="CF115" i="1"/>
  <c r="CE60" i="8" s="1"/>
  <c r="CG115" i="1"/>
  <c r="CF60" i="8" s="1"/>
  <c r="CH115" i="1"/>
  <c r="CG60" i="8" s="1"/>
  <c r="CI115" i="1"/>
  <c r="CH60" i="8" s="1"/>
  <c r="CJ115" i="1"/>
  <c r="CI60" i="8" s="1"/>
  <c r="CK115" i="1"/>
  <c r="CJ60" i="8" s="1"/>
  <c r="CL115" i="1"/>
  <c r="CK60" i="8" s="1"/>
  <c r="CM115" i="1"/>
  <c r="CL60" i="8" s="1"/>
  <c r="CN115" i="1"/>
  <c r="CM60" i="8" s="1"/>
  <c r="CO115" i="1"/>
  <c r="CN60" i="8" s="1"/>
  <c r="CP115" i="1"/>
  <c r="CO60" i="8" s="1"/>
  <c r="CQ115" i="1"/>
  <c r="CP60" i="8" s="1"/>
  <c r="CR115" i="1"/>
  <c r="CQ60" i="8" s="1"/>
  <c r="CS115" i="1"/>
  <c r="CR60" i="8" s="1"/>
  <c r="CT115" i="1"/>
  <c r="CS60" i="8" s="1"/>
  <c r="CU115" i="1"/>
  <c r="CT60" i="8" s="1"/>
  <c r="CV115" i="1"/>
  <c r="CU60" i="8" s="1"/>
  <c r="CW115" i="1"/>
  <c r="CV60" i="8" s="1"/>
  <c r="CX115" i="1"/>
  <c r="CW60" i="8" s="1"/>
  <c r="CY115" i="1"/>
  <c r="CX60" i="8" s="1"/>
  <c r="DA115" i="1"/>
  <c r="CZ60" i="8" s="1"/>
  <c r="DG115" i="1"/>
  <c r="DF60" i="8" s="1"/>
  <c r="DH115" i="1"/>
  <c r="DG60" i="8" s="1"/>
  <c r="DM115" i="1"/>
  <c r="DL60" i="8" s="1"/>
  <c r="DN115" i="1"/>
  <c r="DM60" i="8" s="1"/>
  <c r="AB116" i="1"/>
  <c r="AA61" i="8" s="1"/>
  <c r="AO61" i="8"/>
  <c r="AQ116" i="1"/>
  <c r="AP61" i="8" s="1"/>
  <c r="AR116" i="1"/>
  <c r="AQ61" i="8" s="1"/>
  <c r="AS116" i="1"/>
  <c r="AR61" i="8" s="1"/>
  <c r="AT116" i="1"/>
  <c r="AS61" i="8" s="1"/>
  <c r="AU116" i="1"/>
  <c r="AT61" i="8" s="1"/>
  <c r="AV116" i="1"/>
  <c r="AU61" i="8" s="1"/>
  <c r="AW116" i="1"/>
  <c r="AV61" i="8" s="1"/>
  <c r="AX116" i="1"/>
  <c r="AW61" i="8" s="1"/>
  <c r="AY116" i="1"/>
  <c r="AX61" i="8" s="1"/>
  <c r="AZ116" i="1"/>
  <c r="AY61" i="8" s="1"/>
  <c r="BA116" i="1"/>
  <c r="AZ61" i="8" s="1"/>
  <c r="BB116" i="1"/>
  <c r="BA61" i="8" s="1"/>
  <c r="BC116" i="1"/>
  <c r="BB61" i="8" s="1"/>
  <c r="BD116" i="1"/>
  <c r="BC61" i="8" s="1"/>
  <c r="BE116" i="1"/>
  <c r="BD61" i="8" s="1"/>
  <c r="BF116" i="1"/>
  <c r="BE61" i="8" s="1"/>
  <c r="BG116" i="1"/>
  <c r="BF61" i="8" s="1"/>
  <c r="BH116" i="1"/>
  <c r="BG61" i="8" s="1"/>
  <c r="BI116" i="1"/>
  <c r="BH61" i="8" s="1"/>
  <c r="BK116" i="1"/>
  <c r="BJ61" i="8" s="1"/>
  <c r="BL116" i="1"/>
  <c r="BK61" i="8" s="1"/>
  <c r="BM116" i="1"/>
  <c r="BL61" i="8" s="1"/>
  <c r="BN116" i="1"/>
  <c r="BM61" i="8" s="1"/>
  <c r="BO116" i="1"/>
  <c r="BN61" i="8" s="1"/>
  <c r="BP116" i="1"/>
  <c r="BO61" i="8" s="1"/>
  <c r="BQ116" i="1"/>
  <c r="BP61" i="8" s="1"/>
  <c r="BR116" i="1"/>
  <c r="BQ61" i="8" s="1"/>
  <c r="BS116" i="1"/>
  <c r="BR61" i="8" s="1"/>
  <c r="BT116" i="1"/>
  <c r="BS61" i="8" s="1"/>
  <c r="BU116" i="1"/>
  <c r="BT61" i="8" s="1"/>
  <c r="BV116" i="1"/>
  <c r="BU61" i="8" s="1"/>
  <c r="BW116" i="1"/>
  <c r="BV61" i="8" s="1"/>
  <c r="BX116" i="1"/>
  <c r="BW61" i="8" s="1"/>
  <c r="BY116" i="1"/>
  <c r="BX61" i="8" s="1"/>
  <c r="BZ116" i="1"/>
  <c r="BY61" i="8" s="1"/>
  <c r="CA116" i="1"/>
  <c r="BZ61" i="8" s="1"/>
  <c r="CB116" i="1"/>
  <c r="CA61" i="8" s="1"/>
  <c r="CC116" i="1"/>
  <c r="CB61" i="8" s="1"/>
  <c r="CD116" i="1"/>
  <c r="CC61" i="8" s="1"/>
  <c r="CF116" i="1"/>
  <c r="CE61" i="8" s="1"/>
  <c r="CG116" i="1"/>
  <c r="CF61" i="8" s="1"/>
  <c r="CH116" i="1"/>
  <c r="CG61" i="8" s="1"/>
  <c r="CI116" i="1"/>
  <c r="CH61" i="8" s="1"/>
  <c r="CJ116" i="1"/>
  <c r="CI61" i="8" s="1"/>
  <c r="CK116" i="1"/>
  <c r="CJ61" i="8" s="1"/>
  <c r="CL116" i="1"/>
  <c r="CK61" i="8" s="1"/>
  <c r="CM116" i="1"/>
  <c r="CL61" i="8" s="1"/>
  <c r="CN116" i="1"/>
  <c r="CM61" i="8" s="1"/>
  <c r="CO116" i="1"/>
  <c r="CN61" i="8" s="1"/>
  <c r="CP116" i="1"/>
  <c r="CO61" i="8" s="1"/>
  <c r="CQ116" i="1"/>
  <c r="CP61" i="8" s="1"/>
  <c r="CR116" i="1"/>
  <c r="CQ61" i="8" s="1"/>
  <c r="CS116" i="1"/>
  <c r="CR61" i="8" s="1"/>
  <c r="CT116" i="1"/>
  <c r="CS61" i="8" s="1"/>
  <c r="CU116" i="1"/>
  <c r="CT61" i="8" s="1"/>
  <c r="CV116" i="1"/>
  <c r="CU61" i="8" s="1"/>
  <c r="CW116" i="1"/>
  <c r="CV61" i="8" s="1"/>
  <c r="CX116" i="1"/>
  <c r="CW61" i="8" s="1"/>
  <c r="CY116" i="1"/>
  <c r="CX61" i="8" s="1"/>
  <c r="DA116" i="1"/>
  <c r="CZ61" i="8" s="1"/>
  <c r="DG116" i="1"/>
  <c r="DF61" i="8" s="1"/>
  <c r="DH116" i="1"/>
  <c r="DG61" i="8" s="1"/>
  <c r="DM116" i="1"/>
  <c r="DL61" i="8" s="1"/>
  <c r="DN116" i="1"/>
  <c r="DM61" i="8" s="1"/>
  <c r="AB117" i="1"/>
  <c r="AA62" i="8" s="1"/>
  <c r="AO62" i="8"/>
  <c r="AQ117" i="1"/>
  <c r="AP62" i="8" s="1"/>
  <c r="AR117" i="1"/>
  <c r="AQ62" i="8" s="1"/>
  <c r="AS117" i="1"/>
  <c r="AR62" i="8" s="1"/>
  <c r="AT117" i="1"/>
  <c r="AS62" i="8" s="1"/>
  <c r="AU117" i="1"/>
  <c r="AT62" i="8" s="1"/>
  <c r="AV117" i="1"/>
  <c r="AU62" i="8" s="1"/>
  <c r="AW117" i="1"/>
  <c r="AV62" i="8" s="1"/>
  <c r="AX117" i="1"/>
  <c r="AW62" i="8" s="1"/>
  <c r="AY117" i="1"/>
  <c r="AX62" i="8" s="1"/>
  <c r="AZ117" i="1"/>
  <c r="AY62" i="8" s="1"/>
  <c r="BA117" i="1"/>
  <c r="AZ62" i="8" s="1"/>
  <c r="BB117" i="1"/>
  <c r="BA62" i="8" s="1"/>
  <c r="BC117" i="1"/>
  <c r="BB62" i="8" s="1"/>
  <c r="BD117" i="1"/>
  <c r="BC62" i="8" s="1"/>
  <c r="BE117" i="1"/>
  <c r="BD62" i="8" s="1"/>
  <c r="BF117" i="1"/>
  <c r="BE62" i="8" s="1"/>
  <c r="BG117" i="1"/>
  <c r="BF62" i="8" s="1"/>
  <c r="BH117" i="1"/>
  <c r="BG62" i="8" s="1"/>
  <c r="BI117" i="1"/>
  <c r="BH62" i="8" s="1"/>
  <c r="BK117" i="1"/>
  <c r="BJ62" i="8" s="1"/>
  <c r="BL117" i="1"/>
  <c r="BK62" i="8" s="1"/>
  <c r="BM117" i="1"/>
  <c r="BL62" i="8" s="1"/>
  <c r="BN117" i="1"/>
  <c r="BM62" i="8" s="1"/>
  <c r="BO117" i="1"/>
  <c r="BN62" i="8" s="1"/>
  <c r="BP117" i="1"/>
  <c r="BO62" i="8" s="1"/>
  <c r="BQ117" i="1"/>
  <c r="BP62" i="8" s="1"/>
  <c r="BR117" i="1"/>
  <c r="BQ62" i="8" s="1"/>
  <c r="BS117" i="1"/>
  <c r="BR62" i="8" s="1"/>
  <c r="BT117" i="1"/>
  <c r="BS62" i="8" s="1"/>
  <c r="BU117" i="1"/>
  <c r="BT62" i="8" s="1"/>
  <c r="BV117" i="1"/>
  <c r="BU62" i="8" s="1"/>
  <c r="BW117" i="1"/>
  <c r="BV62" i="8" s="1"/>
  <c r="BX117" i="1"/>
  <c r="BW62" i="8" s="1"/>
  <c r="BY117" i="1"/>
  <c r="BX62" i="8" s="1"/>
  <c r="BZ117" i="1"/>
  <c r="BY62" i="8" s="1"/>
  <c r="CA117" i="1"/>
  <c r="BZ62" i="8" s="1"/>
  <c r="CB117" i="1"/>
  <c r="CA62" i="8" s="1"/>
  <c r="CC117" i="1"/>
  <c r="CB62" i="8" s="1"/>
  <c r="CD117" i="1"/>
  <c r="CC62" i="8" s="1"/>
  <c r="CF117" i="1"/>
  <c r="CE62" i="8" s="1"/>
  <c r="CG117" i="1"/>
  <c r="CF62" i="8" s="1"/>
  <c r="CH117" i="1"/>
  <c r="CG62" i="8" s="1"/>
  <c r="CI117" i="1"/>
  <c r="CH62" i="8" s="1"/>
  <c r="CJ117" i="1"/>
  <c r="CI62" i="8" s="1"/>
  <c r="CK117" i="1"/>
  <c r="CJ62" i="8" s="1"/>
  <c r="CL117" i="1"/>
  <c r="CK62" i="8" s="1"/>
  <c r="CM117" i="1"/>
  <c r="CL62" i="8" s="1"/>
  <c r="CN117" i="1"/>
  <c r="CM62" i="8" s="1"/>
  <c r="CO117" i="1"/>
  <c r="CN62" i="8" s="1"/>
  <c r="CP117" i="1"/>
  <c r="CO62" i="8" s="1"/>
  <c r="CQ117" i="1"/>
  <c r="CP62" i="8" s="1"/>
  <c r="CR117" i="1"/>
  <c r="CQ62" i="8" s="1"/>
  <c r="CS117" i="1"/>
  <c r="CR62" i="8" s="1"/>
  <c r="CT117" i="1"/>
  <c r="CS62" i="8" s="1"/>
  <c r="CU117" i="1"/>
  <c r="CT62" i="8" s="1"/>
  <c r="CV117" i="1"/>
  <c r="CU62" i="8" s="1"/>
  <c r="CW117" i="1"/>
  <c r="CV62" i="8" s="1"/>
  <c r="CX117" i="1"/>
  <c r="CW62" i="8" s="1"/>
  <c r="CY117" i="1"/>
  <c r="CX62" i="8" s="1"/>
  <c r="DA117" i="1"/>
  <c r="CZ62" i="8" s="1"/>
  <c r="DG117" i="1"/>
  <c r="DF62" i="8" s="1"/>
  <c r="DH117" i="1"/>
  <c r="DG62" i="8" s="1"/>
  <c r="DM117" i="1"/>
  <c r="DL62" i="8" s="1"/>
  <c r="DN117" i="1"/>
  <c r="DM62" i="8" s="1"/>
  <c r="AB118" i="1"/>
  <c r="AA63" i="8" s="1"/>
  <c r="AO63" i="8"/>
  <c r="AQ118" i="1"/>
  <c r="AP63" i="8" s="1"/>
  <c r="AR118" i="1"/>
  <c r="AQ63" i="8" s="1"/>
  <c r="AS118" i="1"/>
  <c r="AR63" i="8" s="1"/>
  <c r="AT118" i="1"/>
  <c r="AS63" i="8" s="1"/>
  <c r="AU118" i="1"/>
  <c r="AT63" i="8" s="1"/>
  <c r="AV118" i="1"/>
  <c r="AU63" i="8" s="1"/>
  <c r="AW118" i="1"/>
  <c r="AV63" i="8" s="1"/>
  <c r="AX118" i="1"/>
  <c r="AW63" i="8" s="1"/>
  <c r="AY118" i="1"/>
  <c r="AX63" i="8" s="1"/>
  <c r="AZ118" i="1"/>
  <c r="AY63" i="8" s="1"/>
  <c r="BA118" i="1"/>
  <c r="AZ63" i="8" s="1"/>
  <c r="BB118" i="1"/>
  <c r="BA63" i="8" s="1"/>
  <c r="BC118" i="1"/>
  <c r="BB63" i="8" s="1"/>
  <c r="BD118" i="1"/>
  <c r="BC63" i="8" s="1"/>
  <c r="BE118" i="1"/>
  <c r="BD63" i="8" s="1"/>
  <c r="BF118" i="1"/>
  <c r="BE63" i="8" s="1"/>
  <c r="BG118" i="1"/>
  <c r="BF63" i="8" s="1"/>
  <c r="BH118" i="1"/>
  <c r="BG63" i="8" s="1"/>
  <c r="BI118" i="1"/>
  <c r="BH63" i="8" s="1"/>
  <c r="BK118" i="1"/>
  <c r="BJ63" i="8" s="1"/>
  <c r="BL118" i="1"/>
  <c r="BK63" i="8" s="1"/>
  <c r="BM118" i="1"/>
  <c r="BL63" i="8" s="1"/>
  <c r="BN118" i="1"/>
  <c r="BM63" i="8" s="1"/>
  <c r="BO118" i="1"/>
  <c r="BN63" i="8" s="1"/>
  <c r="BP118" i="1"/>
  <c r="BO63" i="8" s="1"/>
  <c r="BQ118" i="1"/>
  <c r="BP63" i="8" s="1"/>
  <c r="BR118" i="1"/>
  <c r="BQ63" i="8" s="1"/>
  <c r="BS118" i="1"/>
  <c r="BR63" i="8" s="1"/>
  <c r="BT118" i="1"/>
  <c r="BS63" i="8" s="1"/>
  <c r="BU118" i="1"/>
  <c r="BT63" i="8" s="1"/>
  <c r="BV118" i="1"/>
  <c r="BU63" i="8" s="1"/>
  <c r="BW118" i="1"/>
  <c r="BV63" i="8" s="1"/>
  <c r="BX118" i="1"/>
  <c r="BW63" i="8" s="1"/>
  <c r="BY118" i="1"/>
  <c r="BX63" i="8" s="1"/>
  <c r="BZ118" i="1"/>
  <c r="BY63" i="8" s="1"/>
  <c r="CA118" i="1"/>
  <c r="BZ63" i="8" s="1"/>
  <c r="CB118" i="1"/>
  <c r="CA63" i="8" s="1"/>
  <c r="CC118" i="1"/>
  <c r="CB63" i="8" s="1"/>
  <c r="CD118" i="1"/>
  <c r="CC63" i="8" s="1"/>
  <c r="CF118" i="1"/>
  <c r="CE63" i="8" s="1"/>
  <c r="CG118" i="1"/>
  <c r="CF63" i="8" s="1"/>
  <c r="CH118" i="1"/>
  <c r="CG63" i="8" s="1"/>
  <c r="CI118" i="1"/>
  <c r="CH63" i="8" s="1"/>
  <c r="CJ118" i="1"/>
  <c r="CI63" i="8" s="1"/>
  <c r="CK118" i="1"/>
  <c r="CJ63" i="8" s="1"/>
  <c r="CL118" i="1"/>
  <c r="CK63" i="8" s="1"/>
  <c r="CM118" i="1"/>
  <c r="CL63" i="8" s="1"/>
  <c r="CN118" i="1"/>
  <c r="CM63" i="8" s="1"/>
  <c r="CO118" i="1"/>
  <c r="CN63" i="8" s="1"/>
  <c r="CP118" i="1"/>
  <c r="CO63" i="8" s="1"/>
  <c r="CQ118" i="1"/>
  <c r="CP63" i="8" s="1"/>
  <c r="CR118" i="1"/>
  <c r="CQ63" i="8" s="1"/>
  <c r="CS118" i="1"/>
  <c r="CR63" i="8" s="1"/>
  <c r="CT118" i="1"/>
  <c r="CS63" i="8" s="1"/>
  <c r="CU118" i="1"/>
  <c r="CT63" i="8" s="1"/>
  <c r="CV118" i="1"/>
  <c r="CU63" i="8" s="1"/>
  <c r="CW118" i="1"/>
  <c r="CV63" i="8" s="1"/>
  <c r="CX118" i="1"/>
  <c r="CW63" i="8" s="1"/>
  <c r="CY118" i="1"/>
  <c r="CX63" i="8" s="1"/>
  <c r="DA118" i="1"/>
  <c r="CZ63" i="8" s="1"/>
  <c r="DG118" i="1"/>
  <c r="DF63" i="8" s="1"/>
  <c r="DH118" i="1"/>
  <c r="DG63" i="8" s="1"/>
  <c r="DM118" i="1"/>
  <c r="DL63" i="8" s="1"/>
  <c r="DN118" i="1"/>
  <c r="DM63" i="8" s="1"/>
  <c r="AB119" i="1"/>
  <c r="AA64" i="8" s="1"/>
  <c r="AO64" i="8"/>
  <c r="AQ119" i="1"/>
  <c r="AP64" i="8" s="1"/>
  <c r="AR119" i="1"/>
  <c r="AQ64" i="8" s="1"/>
  <c r="AS119" i="1"/>
  <c r="AR64" i="8" s="1"/>
  <c r="AT119" i="1"/>
  <c r="AS64" i="8" s="1"/>
  <c r="AU119" i="1"/>
  <c r="AT64" i="8" s="1"/>
  <c r="AV119" i="1"/>
  <c r="AU64" i="8" s="1"/>
  <c r="AW119" i="1"/>
  <c r="AV64" i="8" s="1"/>
  <c r="AX119" i="1"/>
  <c r="AW64" i="8" s="1"/>
  <c r="AY119" i="1"/>
  <c r="AX64" i="8" s="1"/>
  <c r="AZ119" i="1"/>
  <c r="AY64" i="8" s="1"/>
  <c r="BA119" i="1"/>
  <c r="AZ64" i="8" s="1"/>
  <c r="BB119" i="1"/>
  <c r="BA64" i="8" s="1"/>
  <c r="BC119" i="1"/>
  <c r="BB64" i="8" s="1"/>
  <c r="BD119" i="1"/>
  <c r="BC64" i="8" s="1"/>
  <c r="BE119" i="1"/>
  <c r="BD64" i="8" s="1"/>
  <c r="BF119" i="1"/>
  <c r="BE64" i="8" s="1"/>
  <c r="BG119" i="1"/>
  <c r="BF64" i="8" s="1"/>
  <c r="BH119" i="1"/>
  <c r="BG64" i="8" s="1"/>
  <c r="BI119" i="1"/>
  <c r="BH64" i="8" s="1"/>
  <c r="BK119" i="1"/>
  <c r="BJ64" i="8" s="1"/>
  <c r="BL119" i="1"/>
  <c r="BK64" i="8" s="1"/>
  <c r="BM119" i="1"/>
  <c r="BL64" i="8" s="1"/>
  <c r="BN119" i="1"/>
  <c r="BM64" i="8" s="1"/>
  <c r="BO119" i="1"/>
  <c r="BN64" i="8" s="1"/>
  <c r="BP119" i="1"/>
  <c r="BO64" i="8" s="1"/>
  <c r="BQ119" i="1"/>
  <c r="BP64" i="8" s="1"/>
  <c r="BR119" i="1"/>
  <c r="BQ64" i="8" s="1"/>
  <c r="BS119" i="1"/>
  <c r="BR64" i="8" s="1"/>
  <c r="BT119" i="1"/>
  <c r="BS64" i="8" s="1"/>
  <c r="BU119" i="1"/>
  <c r="BT64" i="8" s="1"/>
  <c r="BV119" i="1"/>
  <c r="BU64" i="8" s="1"/>
  <c r="BW119" i="1"/>
  <c r="BV64" i="8" s="1"/>
  <c r="BX119" i="1"/>
  <c r="BW64" i="8" s="1"/>
  <c r="BY119" i="1"/>
  <c r="BX64" i="8" s="1"/>
  <c r="BZ119" i="1"/>
  <c r="BY64" i="8" s="1"/>
  <c r="CA119" i="1"/>
  <c r="BZ64" i="8" s="1"/>
  <c r="CB119" i="1"/>
  <c r="CA64" i="8" s="1"/>
  <c r="CC119" i="1"/>
  <c r="CB64" i="8" s="1"/>
  <c r="CD119" i="1"/>
  <c r="CC64" i="8" s="1"/>
  <c r="CF119" i="1"/>
  <c r="CE64" i="8" s="1"/>
  <c r="CG119" i="1"/>
  <c r="CF64" i="8" s="1"/>
  <c r="CH119" i="1"/>
  <c r="CG64" i="8" s="1"/>
  <c r="CI119" i="1"/>
  <c r="CH64" i="8" s="1"/>
  <c r="CJ119" i="1"/>
  <c r="CI64" i="8" s="1"/>
  <c r="CK119" i="1"/>
  <c r="CJ64" i="8" s="1"/>
  <c r="CL119" i="1"/>
  <c r="CK64" i="8" s="1"/>
  <c r="CM119" i="1"/>
  <c r="CL64" i="8" s="1"/>
  <c r="CN119" i="1"/>
  <c r="CM64" i="8" s="1"/>
  <c r="CO119" i="1"/>
  <c r="CN64" i="8" s="1"/>
  <c r="CP119" i="1"/>
  <c r="CO64" i="8" s="1"/>
  <c r="CQ119" i="1"/>
  <c r="CP64" i="8" s="1"/>
  <c r="CR119" i="1"/>
  <c r="CQ64" i="8" s="1"/>
  <c r="CS119" i="1"/>
  <c r="CR64" i="8" s="1"/>
  <c r="CT119" i="1"/>
  <c r="CS64" i="8" s="1"/>
  <c r="CU119" i="1"/>
  <c r="CT64" i="8" s="1"/>
  <c r="CV119" i="1"/>
  <c r="CU64" i="8" s="1"/>
  <c r="CW119" i="1"/>
  <c r="CV64" i="8" s="1"/>
  <c r="CX119" i="1"/>
  <c r="CW64" i="8" s="1"/>
  <c r="CY119" i="1"/>
  <c r="CX64" i="8" s="1"/>
  <c r="DA119" i="1"/>
  <c r="CZ64" i="8" s="1"/>
  <c r="DG119" i="1"/>
  <c r="DF64" i="8" s="1"/>
  <c r="DH119" i="1"/>
  <c r="DG64" i="8" s="1"/>
  <c r="DM119" i="1"/>
  <c r="DL64" i="8" s="1"/>
  <c r="DN119" i="1"/>
  <c r="DM64" i="8" s="1"/>
  <c r="AB120" i="1"/>
  <c r="AA65" i="8" s="1"/>
  <c r="AO65" i="8"/>
  <c r="AQ120" i="1"/>
  <c r="AP65" i="8" s="1"/>
  <c r="AR120" i="1"/>
  <c r="AQ65" i="8" s="1"/>
  <c r="AS120" i="1"/>
  <c r="AR65" i="8" s="1"/>
  <c r="AT120" i="1"/>
  <c r="AS65" i="8" s="1"/>
  <c r="AU120" i="1"/>
  <c r="AT65" i="8" s="1"/>
  <c r="AV120" i="1"/>
  <c r="AU65" i="8" s="1"/>
  <c r="AW120" i="1"/>
  <c r="AV65" i="8" s="1"/>
  <c r="AX120" i="1"/>
  <c r="AW65" i="8" s="1"/>
  <c r="AY120" i="1"/>
  <c r="AX65" i="8" s="1"/>
  <c r="AZ120" i="1"/>
  <c r="AY65" i="8" s="1"/>
  <c r="BA120" i="1"/>
  <c r="AZ65" i="8" s="1"/>
  <c r="BB120" i="1"/>
  <c r="BA65" i="8" s="1"/>
  <c r="BC120" i="1"/>
  <c r="BB65" i="8" s="1"/>
  <c r="BD120" i="1"/>
  <c r="BC65" i="8" s="1"/>
  <c r="BE120" i="1"/>
  <c r="BD65" i="8" s="1"/>
  <c r="BF120" i="1"/>
  <c r="BE65" i="8" s="1"/>
  <c r="BG120" i="1"/>
  <c r="BF65" i="8" s="1"/>
  <c r="BH120" i="1"/>
  <c r="BG65" i="8" s="1"/>
  <c r="BI120" i="1"/>
  <c r="BH65" i="8" s="1"/>
  <c r="BK120" i="1"/>
  <c r="BJ65" i="8" s="1"/>
  <c r="BL120" i="1"/>
  <c r="BK65" i="8" s="1"/>
  <c r="BM120" i="1"/>
  <c r="BL65" i="8" s="1"/>
  <c r="BN120" i="1"/>
  <c r="BM65" i="8" s="1"/>
  <c r="BO120" i="1"/>
  <c r="BN65" i="8" s="1"/>
  <c r="BP120" i="1"/>
  <c r="BO65" i="8" s="1"/>
  <c r="BQ120" i="1"/>
  <c r="BP65" i="8" s="1"/>
  <c r="BR120" i="1"/>
  <c r="BQ65" i="8" s="1"/>
  <c r="BS120" i="1"/>
  <c r="BR65" i="8" s="1"/>
  <c r="BT120" i="1"/>
  <c r="BS65" i="8" s="1"/>
  <c r="BU120" i="1"/>
  <c r="BT65" i="8" s="1"/>
  <c r="BV120" i="1"/>
  <c r="BU65" i="8" s="1"/>
  <c r="BW120" i="1"/>
  <c r="BV65" i="8" s="1"/>
  <c r="BX120" i="1"/>
  <c r="BW65" i="8" s="1"/>
  <c r="BY120" i="1"/>
  <c r="BX65" i="8" s="1"/>
  <c r="BZ120" i="1"/>
  <c r="BY65" i="8" s="1"/>
  <c r="CA120" i="1"/>
  <c r="BZ65" i="8" s="1"/>
  <c r="CB120" i="1"/>
  <c r="CA65" i="8" s="1"/>
  <c r="CC120" i="1"/>
  <c r="CB65" i="8" s="1"/>
  <c r="CD120" i="1"/>
  <c r="CC65" i="8" s="1"/>
  <c r="CF120" i="1"/>
  <c r="CE65" i="8" s="1"/>
  <c r="CG120" i="1"/>
  <c r="CF65" i="8" s="1"/>
  <c r="CH120" i="1"/>
  <c r="CG65" i="8" s="1"/>
  <c r="CI120" i="1"/>
  <c r="CH65" i="8" s="1"/>
  <c r="CJ120" i="1"/>
  <c r="CI65" i="8" s="1"/>
  <c r="CK120" i="1"/>
  <c r="CJ65" i="8" s="1"/>
  <c r="CL120" i="1"/>
  <c r="CK65" i="8" s="1"/>
  <c r="CM120" i="1"/>
  <c r="CL65" i="8" s="1"/>
  <c r="CN120" i="1"/>
  <c r="CM65" i="8" s="1"/>
  <c r="CO120" i="1"/>
  <c r="CN65" i="8" s="1"/>
  <c r="CP120" i="1"/>
  <c r="CO65" i="8" s="1"/>
  <c r="CQ120" i="1"/>
  <c r="CP65" i="8" s="1"/>
  <c r="CR120" i="1"/>
  <c r="CQ65" i="8" s="1"/>
  <c r="CS120" i="1"/>
  <c r="CR65" i="8" s="1"/>
  <c r="CT120" i="1"/>
  <c r="CS65" i="8" s="1"/>
  <c r="CU120" i="1"/>
  <c r="CT65" i="8" s="1"/>
  <c r="CV120" i="1"/>
  <c r="CU65" i="8" s="1"/>
  <c r="CW120" i="1"/>
  <c r="CV65" i="8" s="1"/>
  <c r="CX120" i="1"/>
  <c r="CW65" i="8" s="1"/>
  <c r="CY120" i="1"/>
  <c r="CX65" i="8" s="1"/>
  <c r="DA120" i="1"/>
  <c r="CZ65" i="8" s="1"/>
  <c r="DG120" i="1"/>
  <c r="DF65" i="8" s="1"/>
  <c r="DH120" i="1"/>
  <c r="DG65" i="8" s="1"/>
  <c r="DM120" i="1"/>
  <c r="DL65" i="8" s="1"/>
  <c r="DN120" i="1"/>
  <c r="DM65" i="8" s="1"/>
  <c r="AB121" i="1"/>
  <c r="AA66" i="8" s="1"/>
  <c r="AO66" i="8"/>
  <c r="AQ121" i="1"/>
  <c r="AP66" i="8" s="1"/>
  <c r="AR121" i="1"/>
  <c r="AQ66" i="8" s="1"/>
  <c r="AS121" i="1"/>
  <c r="AR66" i="8" s="1"/>
  <c r="AT121" i="1"/>
  <c r="AS66" i="8" s="1"/>
  <c r="AU121" i="1"/>
  <c r="AT66" i="8" s="1"/>
  <c r="AV121" i="1"/>
  <c r="AU66" i="8" s="1"/>
  <c r="AW121" i="1"/>
  <c r="AV66" i="8" s="1"/>
  <c r="AX121" i="1"/>
  <c r="AW66" i="8" s="1"/>
  <c r="AY121" i="1"/>
  <c r="AX66" i="8" s="1"/>
  <c r="AZ121" i="1"/>
  <c r="AY66" i="8" s="1"/>
  <c r="BA121" i="1"/>
  <c r="AZ66" i="8" s="1"/>
  <c r="BB121" i="1"/>
  <c r="BA66" i="8" s="1"/>
  <c r="BC121" i="1"/>
  <c r="BB66" i="8" s="1"/>
  <c r="BD121" i="1"/>
  <c r="BC66" i="8" s="1"/>
  <c r="BE121" i="1"/>
  <c r="BD66" i="8" s="1"/>
  <c r="BF121" i="1"/>
  <c r="BE66" i="8" s="1"/>
  <c r="BG121" i="1"/>
  <c r="BF66" i="8" s="1"/>
  <c r="BH121" i="1"/>
  <c r="BG66" i="8" s="1"/>
  <c r="BI121" i="1"/>
  <c r="BH66" i="8" s="1"/>
  <c r="BK121" i="1"/>
  <c r="BJ66" i="8" s="1"/>
  <c r="BL121" i="1"/>
  <c r="BK66" i="8" s="1"/>
  <c r="BM121" i="1"/>
  <c r="BL66" i="8" s="1"/>
  <c r="BN121" i="1"/>
  <c r="BM66" i="8" s="1"/>
  <c r="BO121" i="1"/>
  <c r="BN66" i="8" s="1"/>
  <c r="BP121" i="1"/>
  <c r="BO66" i="8" s="1"/>
  <c r="BQ121" i="1"/>
  <c r="BP66" i="8" s="1"/>
  <c r="BR121" i="1"/>
  <c r="BQ66" i="8" s="1"/>
  <c r="BS121" i="1"/>
  <c r="BR66" i="8" s="1"/>
  <c r="BT121" i="1"/>
  <c r="BS66" i="8" s="1"/>
  <c r="BU121" i="1"/>
  <c r="BT66" i="8" s="1"/>
  <c r="BV121" i="1"/>
  <c r="BU66" i="8" s="1"/>
  <c r="BW121" i="1"/>
  <c r="BV66" i="8" s="1"/>
  <c r="BX121" i="1"/>
  <c r="BW66" i="8" s="1"/>
  <c r="BY121" i="1"/>
  <c r="BX66" i="8" s="1"/>
  <c r="BZ121" i="1"/>
  <c r="BY66" i="8" s="1"/>
  <c r="CA121" i="1"/>
  <c r="BZ66" i="8" s="1"/>
  <c r="CB121" i="1"/>
  <c r="CA66" i="8" s="1"/>
  <c r="CC121" i="1"/>
  <c r="CB66" i="8" s="1"/>
  <c r="CD121" i="1"/>
  <c r="CC66" i="8" s="1"/>
  <c r="CF121" i="1"/>
  <c r="CE66" i="8" s="1"/>
  <c r="CG121" i="1"/>
  <c r="CF66" i="8" s="1"/>
  <c r="CH121" i="1"/>
  <c r="CG66" i="8" s="1"/>
  <c r="CI121" i="1"/>
  <c r="CH66" i="8" s="1"/>
  <c r="CJ121" i="1"/>
  <c r="CI66" i="8" s="1"/>
  <c r="CK121" i="1"/>
  <c r="CJ66" i="8" s="1"/>
  <c r="CL121" i="1"/>
  <c r="CK66" i="8" s="1"/>
  <c r="CM121" i="1"/>
  <c r="CL66" i="8" s="1"/>
  <c r="CN121" i="1"/>
  <c r="CM66" i="8" s="1"/>
  <c r="CO121" i="1"/>
  <c r="CN66" i="8" s="1"/>
  <c r="CP121" i="1"/>
  <c r="CO66" i="8" s="1"/>
  <c r="CQ121" i="1"/>
  <c r="CP66" i="8" s="1"/>
  <c r="CR121" i="1"/>
  <c r="CQ66" i="8" s="1"/>
  <c r="CS121" i="1"/>
  <c r="CR66" i="8" s="1"/>
  <c r="CT121" i="1"/>
  <c r="CS66" i="8" s="1"/>
  <c r="CU121" i="1"/>
  <c r="CT66" i="8" s="1"/>
  <c r="CV121" i="1"/>
  <c r="CU66" i="8" s="1"/>
  <c r="CW121" i="1"/>
  <c r="CV66" i="8" s="1"/>
  <c r="CX121" i="1"/>
  <c r="CW66" i="8" s="1"/>
  <c r="CY121" i="1"/>
  <c r="CX66" i="8" s="1"/>
  <c r="DA121" i="1"/>
  <c r="CZ66" i="8" s="1"/>
  <c r="DG121" i="1"/>
  <c r="DF66" i="8" s="1"/>
  <c r="DH121" i="1"/>
  <c r="DG66" i="8" s="1"/>
  <c r="DM121" i="1"/>
  <c r="DN121" i="1"/>
  <c r="AB122" i="1"/>
  <c r="AA67" i="8" s="1"/>
  <c r="AO67" i="8"/>
  <c r="AQ122" i="1"/>
  <c r="AP67" i="8" s="1"/>
  <c r="AR122" i="1"/>
  <c r="AQ67" i="8" s="1"/>
  <c r="AS122" i="1"/>
  <c r="AR67" i="8" s="1"/>
  <c r="AT122" i="1"/>
  <c r="AS67" i="8" s="1"/>
  <c r="AU122" i="1"/>
  <c r="AT67" i="8" s="1"/>
  <c r="AV122" i="1"/>
  <c r="AU67" i="8" s="1"/>
  <c r="AW122" i="1"/>
  <c r="AV67" i="8" s="1"/>
  <c r="AX122" i="1"/>
  <c r="AW67" i="8" s="1"/>
  <c r="AY122" i="1"/>
  <c r="AX67" i="8" s="1"/>
  <c r="AZ122" i="1"/>
  <c r="AY67" i="8" s="1"/>
  <c r="BA122" i="1"/>
  <c r="AZ67" i="8" s="1"/>
  <c r="BB122" i="1"/>
  <c r="BA67" i="8" s="1"/>
  <c r="BC122" i="1"/>
  <c r="BB67" i="8" s="1"/>
  <c r="BD122" i="1"/>
  <c r="BC67" i="8" s="1"/>
  <c r="BE122" i="1"/>
  <c r="BD67" i="8" s="1"/>
  <c r="BF122" i="1"/>
  <c r="BE67" i="8" s="1"/>
  <c r="BG122" i="1"/>
  <c r="BF67" i="8" s="1"/>
  <c r="BH122" i="1"/>
  <c r="BG67" i="8" s="1"/>
  <c r="BI122" i="1"/>
  <c r="BH67" i="8" s="1"/>
  <c r="BK122" i="1"/>
  <c r="BJ67" i="8" s="1"/>
  <c r="BL122" i="1"/>
  <c r="BK67" i="8" s="1"/>
  <c r="BM122" i="1"/>
  <c r="BL67" i="8" s="1"/>
  <c r="BN122" i="1"/>
  <c r="BM67" i="8" s="1"/>
  <c r="BO122" i="1"/>
  <c r="BN67" i="8" s="1"/>
  <c r="BP122" i="1"/>
  <c r="BO67" i="8" s="1"/>
  <c r="BQ122" i="1"/>
  <c r="BP67" i="8" s="1"/>
  <c r="BR122" i="1"/>
  <c r="BQ67" i="8" s="1"/>
  <c r="BS122" i="1"/>
  <c r="BR67" i="8" s="1"/>
  <c r="BT122" i="1"/>
  <c r="BS67" i="8" s="1"/>
  <c r="BU122" i="1"/>
  <c r="BT67" i="8" s="1"/>
  <c r="BV122" i="1"/>
  <c r="BU67" i="8" s="1"/>
  <c r="BW122" i="1"/>
  <c r="BV67" i="8" s="1"/>
  <c r="BX122" i="1"/>
  <c r="BW67" i="8" s="1"/>
  <c r="BY122" i="1"/>
  <c r="BX67" i="8" s="1"/>
  <c r="BZ122" i="1"/>
  <c r="BY67" i="8" s="1"/>
  <c r="CA122" i="1"/>
  <c r="BZ67" i="8" s="1"/>
  <c r="CB122" i="1"/>
  <c r="CA67" i="8" s="1"/>
  <c r="CC122" i="1"/>
  <c r="CB67" i="8" s="1"/>
  <c r="CD122" i="1"/>
  <c r="CC67" i="8" s="1"/>
  <c r="CF122" i="1"/>
  <c r="CE67" i="8" s="1"/>
  <c r="CG122" i="1"/>
  <c r="CF67" i="8" s="1"/>
  <c r="CH122" i="1"/>
  <c r="CG67" i="8" s="1"/>
  <c r="CI122" i="1"/>
  <c r="CH67" i="8" s="1"/>
  <c r="CJ122" i="1"/>
  <c r="CI67" i="8" s="1"/>
  <c r="CK122" i="1"/>
  <c r="CJ67" i="8" s="1"/>
  <c r="CL122" i="1"/>
  <c r="CK67" i="8" s="1"/>
  <c r="CM122" i="1"/>
  <c r="CL67" i="8" s="1"/>
  <c r="CN122" i="1"/>
  <c r="CM67" i="8" s="1"/>
  <c r="CO122" i="1"/>
  <c r="CN67" i="8" s="1"/>
  <c r="CP122" i="1"/>
  <c r="CO67" i="8" s="1"/>
  <c r="CQ122" i="1"/>
  <c r="CP67" i="8" s="1"/>
  <c r="CR122" i="1"/>
  <c r="CQ67" i="8" s="1"/>
  <c r="CS122" i="1"/>
  <c r="CR67" i="8" s="1"/>
  <c r="CT122" i="1"/>
  <c r="CS67" i="8" s="1"/>
  <c r="CU122" i="1"/>
  <c r="CT67" i="8" s="1"/>
  <c r="CV122" i="1"/>
  <c r="CU67" i="8" s="1"/>
  <c r="CW122" i="1"/>
  <c r="CV67" i="8" s="1"/>
  <c r="CX122" i="1"/>
  <c r="CW67" i="8" s="1"/>
  <c r="CY122" i="1"/>
  <c r="CX67" i="8" s="1"/>
  <c r="DA122" i="1"/>
  <c r="CZ67" i="8" s="1"/>
  <c r="DG122" i="1"/>
  <c r="DF67" i="8" s="1"/>
  <c r="DH122" i="1"/>
  <c r="DG67" i="8" s="1"/>
  <c r="DM122" i="1"/>
  <c r="DN122" i="1"/>
  <c r="AB123" i="1"/>
  <c r="AA68" i="8" s="1"/>
  <c r="AO68" i="8"/>
  <c r="AQ123" i="1"/>
  <c r="AP68" i="8" s="1"/>
  <c r="AR123" i="1"/>
  <c r="AQ68" i="8" s="1"/>
  <c r="AS123" i="1"/>
  <c r="AR68" i="8" s="1"/>
  <c r="AT123" i="1"/>
  <c r="AS68" i="8" s="1"/>
  <c r="AU123" i="1"/>
  <c r="AT68" i="8" s="1"/>
  <c r="AV123" i="1"/>
  <c r="AU68" i="8" s="1"/>
  <c r="AW123" i="1"/>
  <c r="AV68" i="8" s="1"/>
  <c r="AX123" i="1"/>
  <c r="AW68" i="8" s="1"/>
  <c r="AY123" i="1"/>
  <c r="AX68" i="8" s="1"/>
  <c r="AZ123" i="1"/>
  <c r="AY68" i="8" s="1"/>
  <c r="BA123" i="1"/>
  <c r="AZ68" i="8" s="1"/>
  <c r="BB123" i="1"/>
  <c r="BA68" i="8" s="1"/>
  <c r="BC123" i="1"/>
  <c r="BB68" i="8" s="1"/>
  <c r="BD123" i="1"/>
  <c r="BC68" i="8" s="1"/>
  <c r="BE123" i="1"/>
  <c r="BD68" i="8" s="1"/>
  <c r="BF123" i="1"/>
  <c r="BE68" i="8" s="1"/>
  <c r="BG123" i="1"/>
  <c r="BF68" i="8" s="1"/>
  <c r="BH123" i="1"/>
  <c r="BG68" i="8" s="1"/>
  <c r="BI123" i="1"/>
  <c r="BH68" i="8" s="1"/>
  <c r="BK123" i="1"/>
  <c r="BJ68" i="8" s="1"/>
  <c r="BL123" i="1"/>
  <c r="BK68" i="8" s="1"/>
  <c r="BM123" i="1"/>
  <c r="BL68" i="8" s="1"/>
  <c r="BN123" i="1"/>
  <c r="BM68" i="8" s="1"/>
  <c r="BO123" i="1"/>
  <c r="BN68" i="8" s="1"/>
  <c r="BP123" i="1"/>
  <c r="BO68" i="8" s="1"/>
  <c r="BQ123" i="1"/>
  <c r="BP68" i="8" s="1"/>
  <c r="BR123" i="1"/>
  <c r="BQ68" i="8" s="1"/>
  <c r="BS123" i="1"/>
  <c r="BR68" i="8" s="1"/>
  <c r="BT123" i="1"/>
  <c r="BS68" i="8" s="1"/>
  <c r="BU123" i="1"/>
  <c r="BT68" i="8" s="1"/>
  <c r="BV123" i="1"/>
  <c r="BU68" i="8" s="1"/>
  <c r="BW123" i="1"/>
  <c r="BV68" i="8" s="1"/>
  <c r="BX123" i="1"/>
  <c r="BW68" i="8" s="1"/>
  <c r="BY123" i="1"/>
  <c r="BX68" i="8" s="1"/>
  <c r="BZ123" i="1"/>
  <c r="BY68" i="8" s="1"/>
  <c r="CA123" i="1"/>
  <c r="BZ68" i="8" s="1"/>
  <c r="CB123" i="1"/>
  <c r="CA68" i="8" s="1"/>
  <c r="CC123" i="1"/>
  <c r="CB68" i="8" s="1"/>
  <c r="CD123" i="1"/>
  <c r="CC68" i="8" s="1"/>
  <c r="CF123" i="1"/>
  <c r="CE68" i="8" s="1"/>
  <c r="CG123" i="1"/>
  <c r="CF68" i="8" s="1"/>
  <c r="CH123" i="1"/>
  <c r="CG68" i="8" s="1"/>
  <c r="CI123" i="1"/>
  <c r="CH68" i="8" s="1"/>
  <c r="CJ123" i="1"/>
  <c r="CI68" i="8" s="1"/>
  <c r="CK123" i="1"/>
  <c r="CJ68" i="8" s="1"/>
  <c r="CL123" i="1"/>
  <c r="CK68" i="8" s="1"/>
  <c r="CM123" i="1"/>
  <c r="CL68" i="8" s="1"/>
  <c r="CN123" i="1"/>
  <c r="CM68" i="8" s="1"/>
  <c r="CO123" i="1"/>
  <c r="CN68" i="8" s="1"/>
  <c r="CP123" i="1"/>
  <c r="CO68" i="8" s="1"/>
  <c r="CQ123" i="1"/>
  <c r="CP68" i="8" s="1"/>
  <c r="CR123" i="1"/>
  <c r="CQ68" i="8" s="1"/>
  <c r="CS123" i="1"/>
  <c r="CR68" i="8" s="1"/>
  <c r="CT123" i="1"/>
  <c r="CS68" i="8" s="1"/>
  <c r="CU123" i="1"/>
  <c r="CT68" i="8" s="1"/>
  <c r="CV123" i="1"/>
  <c r="CU68" i="8" s="1"/>
  <c r="CW123" i="1"/>
  <c r="CV68" i="8" s="1"/>
  <c r="CX123" i="1"/>
  <c r="CW68" i="8" s="1"/>
  <c r="CY123" i="1"/>
  <c r="CX68" i="8" s="1"/>
  <c r="DA123" i="1"/>
  <c r="CZ68" i="8" s="1"/>
  <c r="DG123" i="1"/>
  <c r="DF68" i="8" s="1"/>
  <c r="DH123" i="1"/>
  <c r="DG68" i="8" s="1"/>
  <c r="DM123" i="1"/>
  <c r="DN123" i="1"/>
  <c r="AB124" i="1"/>
  <c r="AA69" i="8" s="1"/>
  <c r="AO69" i="8"/>
  <c r="AQ124" i="1"/>
  <c r="AP69" i="8" s="1"/>
  <c r="AR124" i="1"/>
  <c r="AQ69" i="8" s="1"/>
  <c r="AS124" i="1"/>
  <c r="AR69" i="8" s="1"/>
  <c r="AT124" i="1"/>
  <c r="AS69" i="8" s="1"/>
  <c r="AU124" i="1"/>
  <c r="AT69" i="8" s="1"/>
  <c r="AV124" i="1"/>
  <c r="AU69" i="8" s="1"/>
  <c r="AW124" i="1"/>
  <c r="AV69" i="8" s="1"/>
  <c r="AX124" i="1"/>
  <c r="AW69" i="8" s="1"/>
  <c r="AY124" i="1"/>
  <c r="AX69" i="8" s="1"/>
  <c r="AZ124" i="1"/>
  <c r="AY69" i="8" s="1"/>
  <c r="BA124" i="1"/>
  <c r="AZ69" i="8" s="1"/>
  <c r="BB124" i="1"/>
  <c r="BA69" i="8" s="1"/>
  <c r="BC124" i="1"/>
  <c r="BB69" i="8" s="1"/>
  <c r="BD124" i="1"/>
  <c r="BC69" i="8" s="1"/>
  <c r="BE124" i="1"/>
  <c r="BD69" i="8" s="1"/>
  <c r="BF124" i="1"/>
  <c r="BE69" i="8" s="1"/>
  <c r="BG124" i="1"/>
  <c r="BF69" i="8" s="1"/>
  <c r="BH124" i="1"/>
  <c r="BG69" i="8" s="1"/>
  <c r="BI124" i="1"/>
  <c r="BH69" i="8" s="1"/>
  <c r="BK124" i="1"/>
  <c r="BJ69" i="8" s="1"/>
  <c r="BL124" i="1"/>
  <c r="BK69" i="8" s="1"/>
  <c r="BM124" i="1"/>
  <c r="BL69" i="8" s="1"/>
  <c r="BN124" i="1"/>
  <c r="BM69" i="8" s="1"/>
  <c r="BO124" i="1"/>
  <c r="BN69" i="8" s="1"/>
  <c r="BP124" i="1"/>
  <c r="BO69" i="8" s="1"/>
  <c r="BQ124" i="1"/>
  <c r="BP69" i="8" s="1"/>
  <c r="BR124" i="1"/>
  <c r="BQ69" i="8" s="1"/>
  <c r="BS124" i="1"/>
  <c r="BR69" i="8" s="1"/>
  <c r="BT124" i="1"/>
  <c r="BS69" i="8" s="1"/>
  <c r="BU124" i="1"/>
  <c r="BT69" i="8" s="1"/>
  <c r="BV124" i="1"/>
  <c r="BU69" i="8" s="1"/>
  <c r="BW124" i="1"/>
  <c r="BV69" i="8" s="1"/>
  <c r="BX124" i="1"/>
  <c r="BW69" i="8" s="1"/>
  <c r="BY124" i="1"/>
  <c r="BX69" i="8" s="1"/>
  <c r="BZ124" i="1"/>
  <c r="BY69" i="8" s="1"/>
  <c r="CA124" i="1"/>
  <c r="BZ69" i="8" s="1"/>
  <c r="CB124" i="1"/>
  <c r="CA69" i="8" s="1"/>
  <c r="CC124" i="1"/>
  <c r="CB69" i="8" s="1"/>
  <c r="CD124" i="1"/>
  <c r="CC69" i="8" s="1"/>
  <c r="CF124" i="1"/>
  <c r="CE69" i="8" s="1"/>
  <c r="CG124" i="1"/>
  <c r="CF69" i="8" s="1"/>
  <c r="CH124" i="1"/>
  <c r="CG69" i="8" s="1"/>
  <c r="CI124" i="1"/>
  <c r="CH69" i="8" s="1"/>
  <c r="CJ124" i="1"/>
  <c r="CI69" i="8" s="1"/>
  <c r="CK124" i="1"/>
  <c r="CJ69" i="8" s="1"/>
  <c r="CL124" i="1"/>
  <c r="CK69" i="8" s="1"/>
  <c r="CM124" i="1"/>
  <c r="CL69" i="8" s="1"/>
  <c r="CN124" i="1"/>
  <c r="CM69" i="8" s="1"/>
  <c r="CO124" i="1"/>
  <c r="CN69" i="8" s="1"/>
  <c r="CP124" i="1"/>
  <c r="CO69" i="8" s="1"/>
  <c r="CQ124" i="1"/>
  <c r="CP69" i="8" s="1"/>
  <c r="CR124" i="1"/>
  <c r="CQ69" i="8" s="1"/>
  <c r="CS124" i="1"/>
  <c r="CR69" i="8" s="1"/>
  <c r="CT124" i="1"/>
  <c r="CS69" i="8" s="1"/>
  <c r="CU124" i="1"/>
  <c r="CT69" i="8" s="1"/>
  <c r="CV124" i="1"/>
  <c r="CU69" i="8" s="1"/>
  <c r="CW124" i="1"/>
  <c r="CV69" i="8" s="1"/>
  <c r="CX124" i="1"/>
  <c r="CW69" i="8" s="1"/>
  <c r="CY124" i="1"/>
  <c r="CX69" i="8" s="1"/>
  <c r="DA124" i="1"/>
  <c r="CZ69" i="8" s="1"/>
  <c r="DG124" i="1"/>
  <c r="DF69" i="8" s="1"/>
  <c r="DH124" i="1"/>
  <c r="DG69" i="8" s="1"/>
  <c r="DM124" i="1"/>
  <c r="DN124" i="1"/>
  <c r="AB125" i="1"/>
  <c r="AA70" i="8" s="1"/>
  <c r="AO70" i="8"/>
  <c r="AQ125" i="1"/>
  <c r="AP70" i="8" s="1"/>
  <c r="AR125" i="1"/>
  <c r="AQ70" i="8" s="1"/>
  <c r="AS125" i="1"/>
  <c r="AR70" i="8" s="1"/>
  <c r="AT125" i="1"/>
  <c r="AS70" i="8" s="1"/>
  <c r="AU125" i="1"/>
  <c r="AT70" i="8" s="1"/>
  <c r="AV125" i="1"/>
  <c r="AU70" i="8" s="1"/>
  <c r="AW125" i="1"/>
  <c r="AV70" i="8" s="1"/>
  <c r="AX125" i="1"/>
  <c r="AW70" i="8" s="1"/>
  <c r="AY125" i="1"/>
  <c r="AX70" i="8" s="1"/>
  <c r="AZ125" i="1"/>
  <c r="AY70" i="8" s="1"/>
  <c r="BA125" i="1"/>
  <c r="AZ70" i="8" s="1"/>
  <c r="BB125" i="1"/>
  <c r="BA70" i="8" s="1"/>
  <c r="BC125" i="1"/>
  <c r="BB70" i="8" s="1"/>
  <c r="BD125" i="1"/>
  <c r="BC70" i="8" s="1"/>
  <c r="BE125" i="1"/>
  <c r="BD70" i="8" s="1"/>
  <c r="BF125" i="1"/>
  <c r="BE70" i="8" s="1"/>
  <c r="BG125" i="1"/>
  <c r="BF70" i="8" s="1"/>
  <c r="BH125" i="1"/>
  <c r="BG70" i="8" s="1"/>
  <c r="BI125" i="1"/>
  <c r="BH70" i="8" s="1"/>
  <c r="BK125" i="1"/>
  <c r="BJ70" i="8" s="1"/>
  <c r="BL125" i="1"/>
  <c r="BK70" i="8" s="1"/>
  <c r="BM125" i="1"/>
  <c r="BL70" i="8" s="1"/>
  <c r="BN125" i="1"/>
  <c r="BM70" i="8" s="1"/>
  <c r="BO125" i="1"/>
  <c r="BN70" i="8" s="1"/>
  <c r="BP125" i="1"/>
  <c r="BO70" i="8" s="1"/>
  <c r="BQ125" i="1"/>
  <c r="BP70" i="8" s="1"/>
  <c r="BR125" i="1"/>
  <c r="BQ70" i="8" s="1"/>
  <c r="BS125" i="1"/>
  <c r="BR70" i="8" s="1"/>
  <c r="BT125" i="1"/>
  <c r="BS70" i="8" s="1"/>
  <c r="BU125" i="1"/>
  <c r="BT70" i="8" s="1"/>
  <c r="BV125" i="1"/>
  <c r="BU70" i="8" s="1"/>
  <c r="BW125" i="1"/>
  <c r="BV70" i="8" s="1"/>
  <c r="BX125" i="1"/>
  <c r="BW70" i="8" s="1"/>
  <c r="BY125" i="1"/>
  <c r="BX70" i="8" s="1"/>
  <c r="BZ125" i="1"/>
  <c r="BY70" i="8" s="1"/>
  <c r="CA125" i="1"/>
  <c r="BZ70" i="8" s="1"/>
  <c r="CB125" i="1"/>
  <c r="CA70" i="8" s="1"/>
  <c r="CC125" i="1"/>
  <c r="CB70" i="8" s="1"/>
  <c r="CD125" i="1"/>
  <c r="CC70" i="8" s="1"/>
  <c r="CF125" i="1"/>
  <c r="CE70" i="8" s="1"/>
  <c r="CG125" i="1"/>
  <c r="CF70" i="8" s="1"/>
  <c r="CH125" i="1"/>
  <c r="CG70" i="8" s="1"/>
  <c r="CI125" i="1"/>
  <c r="CH70" i="8" s="1"/>
  <c r="CJ125" i="1"/>
  <c r="CI70" i="8" s="1"/>
  <c r="CK125" i="1"/>
  <c r="CJ70" i="8" s="1"/>
  <c r="CL125" i="1"/>
  <c r="CK70" i="8" s="1"/>
  <c r="CM125" i="1"/>
  <c r="CL70" i="8" s="1"/>
  <c r="CN125" i="1"/>
  <c r="CM70" i="8" s="1"/>
  <c r="CO125" i="1"/>
  <c r="CN70" i="8" s="1"/>
  <c r="CP125" i="1"/>
  <c r="CO70" i="8" s="1"/>
  <c r="CQ125" i="1"/>
  <c r="CP70" i="8" s="1"/>
  <c r="CR125" i="1"/>
  <c r="CQ70" i="8" s="1"/>
  <c r="CS125" i="1"/>
  <c r="CR70" i="8" s="1"/>
  <c r="CT125" i="1"/>
  <c r="CS70" i="8" s="1"/>
  <c r="CU125" i="1"/>
  <c r="CT70" i="8" s="1"/>
  <c r="CV125" i="1"/>
  <c r="CU70" i="8" s="1"/>
  <c r="CW125" i="1"/>
  <c r="CV70" i="8" s="1"/>
  <c r="CX125" i="1"/>
  <c r="CW70" i="8" s="1"/>
  <c r="CY125" i="1"/>
  <c r="CX70" i="8" s="1"/>
  <c r="DA125" i="1"/>
  <c r="CZ70" i="8" s="1"/>
  <c r="DG125" i="1"/>
  <c r="DF70" i="8" s="1"/>
  <c r="DH125" i="1"/>
  <c r="DG70" i="8" s="1"/>
  <c r="DM125" i="1"/>
  <c r="DN125" i="1"/>
  <c r="AB126" i="1"/>
  <c r="AA71" i="8" s="1"/>
  <c r="AO71" i="8"/>
  <c r="AQ126" i="1"/>
  <c r="AP71" i="8" s="1"/>
  <c r="AR126" i="1"/>
  <c r="AQ71" i="8" s="1"/>
  <c r="AS126" i="1"/>
  <c r="AR71" i="8" s="1"/>
  <c r="AT126" i="1"/>
  <c r="AS71" i="8" s="1"/>
  <c r="AU126" i="1"/>
  <c r="AT71" i="8" s="1"/>
  <c r="AV126" i="1"/>
  <c r="AU71" i="8" s="1"/>
  <c r="AW126" i="1"/>
  <c r="AV71" i="8" s="1"/>
  <c r="AX126" i="1"/>
  <c r="AW71" i="8" s="1"/>
  <c r="AY126" i="1"/>
  <c r="AX71" i="8" s="1"/>
  <c r="AZ126" i="1"/>
  <c r="AY71" i="8" s="1"/>
  <c r="BA126" i="1"/>
  <c r="AZ71" i="8" s="1"/>
  <c r="BB126" i="1"/>
  <c r="BC126" i="1"/>
  <c r="BD126" i="1"/>
  <c r="BC71" i="8" s="1"/>
  <c r="BE126" i="1"/>
  <c r="BD71" i="8" s="1"/>
  <c r="BF126" i="1"/>
  <c r="BE71" i="8" s="1"/>
  <c r="BG126" i="1"/>
  <c r="BF71" i="8" s="1"/>
  <c r="BH126" i="1"/>
  <c r="BG71" i="8" s="1"/>
  <c r="BI126" i="1"/>
  <c r="BH71" i="8" s="1"/>
  <c r="BK126" i="1"/>
  <c r="BJ71" i="8" s="1"/>
  <c r="BL126" i="1"/>
  <c r="BK71" i="8" s="1"/>
  <c r="BM126" i="1"/>
  <c r="BL71" i="8" s="1"/>
  <c r="BN126" i="1"/>
  <c r="BM71" i="8" s="1"/>
  <c r="BO126" i="1"/>
  <c r="BN71" i="8" s="1"/>
  <c r="BP126" i="1"/>
  <c r="BO71" i="8" s="1"/>
  <c r="BQ126" i="1"/>
  <c r="BP71" i="8" s="1"/>
  <c r="BR126" i="1"/>
  <c r="BQ71" i="8" s="1"/>
  <c r="BS126" i="1"/>
  <c r="BR71" i="8" s="1"/>
  <c r="BT126" i="1"/>
  <c r="BS71" i="8" s="1"/>
  <c r="BU126" i="1"/>
  <c r="BT71" i="8" s="1"/>
  <c r="BV126" i="1"/>
  <c r="BU71" i="8" s="1"/>
  <c r="BW126" i="1"/>
  <c r="BV71" i="8" s="1"/>
  <c r="BX126" i="1"/>
  <c r="BW71" i="8" s="1"/>
  <c r="BY126" i="1"/>
  <c r="BX71" i="8" s="1"/>
  <c r="BZ126" i="1"/>
  <c r="BY71" i="8" s="1"/>
  <c r="CA126" i="1"/>
  <c r="BZ71" i="8" s="1"/>
  <c r="CB126" i="1"/>
  <c r="CA71" i="8" s="1"/>
  <c r="CC126" i="1"/>
  <c r="CB71" i="8" s="1"/>
  <c r="CD126" i="1"/>
  <c r="CC71" i="8" s="1"/>
  <c r="CF126" i="1"/>
  <c r="CE71" i="8" s="1"/>
  <c r="CG126" i="1"/>
  <c r="CF71" i="8" s="1"/>
  <c r="CH126" i="1"/>
  <c r="CG71" i="8" s="1"/>
  <c r="CI126" i="1"/>
  <c r="CH71" i="8" s="1"/>
  <c r="CJ126" i="1"/>
  <c r="CI71" i="8" s="1"/>
  <c r="CK126" i="1"/>
  <c r="CJ71" i="8" s="1"/>
  <c r="CL126" i="1"/>
  <c r="CK71" i="8" s="1"/>
  <c r="CM126" i="1"/>
  <c r="CL71" i="8" s="1"/>
  <c r="CN126" i="1"/>
  <c r="CM71" i="8" s="1"/>
  <c r="CO126" i="1"/>
  <c r="CN71" i="8" s="1"/>
  <c r="CP126" i="1"/>
  <c r="CO71" i="8" s="1"/>
  <c r="CQ126" i="1"/>
  <c r="CP71" i="8" s="1"/>
  <c r="CR126" i="1"/>
  <c r="CQ71" i="8" s="1"/>
  <c r="CS126" i="1"/>
  <c r="CR71" i="8" s="1"/>
  <c r="CT126" i="1"/>
  <c r="CS71" i="8" s="1"/>
  <c r="CU126" i="1"/>
  <c r="CT71" i="8" s="1"/>
  <c r="CV126" i="1"/>
  <c r="CU71" i="8" s="1"/>
  <c r="CW126" i="1"/>
  <c r="CV71" i="8" s="1"/>
  <c r="CX126" i="1"/>
  <c r="CW71" i="8" s="1"/>
  <c r="CY126" i="1"/>
  <c r="CX71" i="8" s="1"/>
  <c r="DA126" i="1"/>
  <c r="CZ71" i="8" s="1"/>
  <c r="DG126" i="1"/>
  <c r="DH126" i="1"/>
  <c r="DM126" i="1"/>
  <c r="DN126" i="1"/>
  <c r="AB127" i="1"/>
  <c r="AA72" i="8" s="1"/>
  <c r="AO72" i="8"/>
  <c r="AQ127" i="1"/>
  <c r="AP72" i="8" s="1"/>
  <c r="AR127" i="1"/>
  <c r="AQ72" i="8" s="1"/>
  <c r="AS127" i="1"/>
  <c r="AR72" i="8" s="1"/>
  <c r="AT127" i="1"/>
  <c r="AS72" i="8" s="1"/>
  <c r="AU127" i="1"/>
  <c r="AT72" i="8" s="1"/>
  <c r="AV127" i="1"/>
  <c r="AU72" i="8" s="1"/>
  <c r="AW127" i="1"/>
  <c r="AV72" i="8" s="1"/>
  <c r="AX127" i="1"/>
  <c r="AW72" i="8" s="1"/>
  <c r="AY127" i="1"/>
  <c r="AX72" i="8" s="1"/>
  <c r="AZ127" i="1"/>
  <c r="AY72" i="8" s="1"/>
  <c r="BA127" i="1"/>
  <c r="AZ72" i="8" s="1"/>
  <c r="BB127" i="1"/>
  <c r="BC127" i="1"/>
  <c r="BD127" i="1"/>
  <c r="BC72" i="8" s="1"/>
  <c r="BE127" i="1"/>
  <c r="BD72" i="8" s="1"/>
  <c r="BF127" i="1"/>
  <c r="BE72" i="8" s="1"/>
  <c r="BG127" i="1"/>
  <c r="BF72" i="8" s="1"/>
  <c r="BH127" i="1"/>
  <c r="BG72" i="8" s="1"/>
  <c r="BI127" i="1"/>
  <c r="BH72" i="8" s="1"/>
  <c r="BK127" i="1"/>
  <c r="BJ72" i="8" s="1"/>
  <c r="BL127" i="1"/>
  <c r="BK72" i="8" s="1"/>
  <c r="BM127" i="1"/>
  <c r="BL72" i="8" s="1"/>
  <c r="BN127" i="1"/>
  <c r="BM72" i="8" s="1"/>
  <c r="BO127" i="1"/>
  <c r="BN72" i="8" s="1"/>
  <c r="BP127" i="1"/>
  <c r="BO72" i="8" s="1"/>
  <c r="BQ127" i="1"/>
  <c r="BP72" i="8" s="1"/>
  <c r="BR127" i="1"/>
  <c r="BQ72" i="8" s="1"/>
  <c r="BS127" i="1"/>
  <c r="BR72" i="8" s="1"/>
  <c r="BT127" i="1"/>
  <c r="BS72" i="8" s="1"/>
  <c r="BU127" i="1"/>
  <c r="BT72" i="8" s="1"/>
  <c r="BV127" i="1"/>
  <c r="BU72" i="8" s="1"/>
  <c r="BW127" i="1"/>
  <c r="BV72" i="8" s="1"/>
  <c r="BX127" i="1"/>
  <c r="BW72" i="8" s="1"/>
  <c r="BY127" i="1"/>
  <c r="BX72" i="8" s="1"/>
  <c r="BZ127" i="1"/>
  <c r="BY72" i="8" s="1"/>
  <c r="CA127" i="1"/>
  <c r="BZ72" i="8" s="1"/>
  <c r="CB127" i="1"/>
  <c r="CA72" i="8" s="1"/>
  <c r="CC127" i="1"/>
  <c r="CB72" i="8" s="1"/>
  <c r="CD127" i="1"/>
  <c r="CC72" i="8" s="1"/>
  <c r="CF127" i="1"/>
  <c r="CE72" i="8" s="1"/>
  <c r="CG127" i="1"/>
  <c r="CF72" i="8" s="1"/>
  <c r="CH127" i="1"/>
  <c r="CG72" i="8" s="1"/>
  <c r="CI127" i="1"/>
  <c r="CH72" i="8" s="1"/>
  <c r="CJ127" i="1"/>
  <c r="CI72" i="8" s="1"/>
  <c r="CK127" i="1"/>
  <c r="CJ72" i="8" s="1"/>
  <c r="CL127" i="1"/>
  <c r="CK72" i="8" s="1"/>
  <c r="CM127" i="1"/>
  <c r="CL72" i="8" s="1"/>
  <c r="CN127" i="1"/>
  <c r="CM72" i="8" s="1"/>
  <c r="CO127" i="1"/>
  <c r="CN72" i="8" s="1"/>
  <c r="CP127" i="1"/>
  <c r="CO72" i="8" s="1"/>
  <c r="CQ127" i="1"/>
  <c r="CP72" i="8" s="1"/>
  <c r="CR127" i="1"/>
  <c r="CQ72" i="8" s="1"/>
  <c r="CS127" i="1"/>
  <c r="CR72" i="8" s="1"/>
  <c r="CT127" i="1"/>
  <c r="CS72" i="8" s="1"/>
  <c r="CU127" i="1"/>
  <c r="CT72" i="8" s="1"/>
  <c r="CV127" i="1"/>
  <c r="CU72" i="8" s="1"/>
  <c r="CW127" i="1"/>
  <c r="CV72" i="8" s="1"/>
  <c r="CX127" i="1"/>
  <c r="CW72" i="8" s="1"/>
  <c r="CY127" i="1"/>
  <c r="CX72" i="8" s="1"/>
  <c r="DA127" i="1"/>
  <c r="CZ72" i="8" s="1"/>
  <c r="DG127" i="1"/>
  <c r="DH127" i="1"/>
  <c r="DM127" i="1"/>
  <c r="DN127" i="1"/>
  <c r="AB128" i="1"/>
  <c r="AA73" i="8" s="1"/>
  <c r="AO73" i="8"/>
  <c r="AQ128" i="1"/>
  <c r="AP73" i="8" s="1"/>
  <c r="AR128" i="1"/>
  <c r="AQ73" i="8" s="1"/>
  <c r="AS128" i="1"/>
  <c r="AR73" i="8" s="1"/>
  <c r="AT128" i="1"/>
  <c r="AS73" i="8" s="1"/>
  <c r="AU128" i="1"/>
  <c r="AT73" i="8" s="1"/>
  <c r="AV128" i="1"/>
  <c r="AU73" i="8" s="1"/>
  <c r="AW128" i="1"/>
  <c r="AV73" i="8" s="1"/>
  <c r="AX128" i="1"/>
  <c r="AW73" i="8" s="1"/>
  <c r="AY128" i="1"/>
  <c r="AX73" i="8" s="1"/>
  <c r="AZ128" i="1"/>
  <c r="AY73" i="8" s="1"/>
  <c r="BA128" i="1"/>
  <c r="AZ73" i="8" s="1"/>
  <c r="BB128" i="1"/>
  <c r="BC128" i="1"/>
  <c r="BD128" i="1"/>
  <c r="BC73" i="8" s="1"/>
  <c r="BE128" i="1"/>
  <c r="BD73" i="8" s="1"/>
  <c r="BF128" i="1"/>
  <c r="BE73" i="8" s="1"/>
  <c r="BG128" i="1"/>
  <c r="BF73" i="8" s="1"/>
  <c r="BH128" i="1"/>
  <c r="BG73" i="8" s="1"/>
  <c r="BI128" i="1"/>
  <c r="BH73" i="8" s="1"/>
  <c r="BK128" i="1"/>
  <c r="BJ73" i="8" s="1"/>
  <c r="BL128" i="1"/>
  <c r="BK73" i="8" s="1"/>
  <c r="BM128" i="1"/>
  <c r="BL73" i="8" s="1"/>
  <c r="BN128" i="1"/>
  <c r="BM73" i="8" s="1"/>
  <c r="BO128" i="1"/>
  <c r="BN73" i="8" s="1"/>
  <c r="BP128" i="1"/>
  <c r="BO73" i="8" s="1"/>
  <c r="BQ128" i="1"/>
  <c r="BR128" i="1"/>
  <c r="BS128" i="1"/>
  <c r="BR73" i="8" s="1"/>
  <c r="BT128" i="1"/>
  <c r="BS73" i="8" s="1"/>
  <c r="BU128" i="1"/>
  <c r="BT73" i="8" s="1"/>
  <c r="BV128" i="1"/>
  <c r="BU73" i="8" s="1"/>
  <c r="BW128" i="1"/>
  <c r="BV73" i="8" s="1"/>
  <c r="BX128" i="1"/>
  <c r="BW73" i="8" s="1"/>
  <c r="BY128" i="1"/>
  <c r="BX73" i="8" s="1"/>
  <c r="BZ128" i="1"/>
  <c r="BY73" i="8" s="1"/>
  <c r="CA128" i="1"/>
  <c r="BZ73" i="8" s="1"/>
  <c r="CB128" i="1"/>
  <c r="CA73" i="8" s="1"/>
  <c r="CC128" i="1"/>
  <c r="CB73" i="8" s="1"/>
  <c r="CD128" i="1"/>
  <c r="CC73" i="8" s="1"/>
  <c r="CF128" i="1"/>
  <c r="CE73" i="8" s="1"/>
  <c r="CG128" i="1"/>
  <c r="CF73" i="8" s="1"/>
  <c r="CH128" i="1"/>
  <c r="CG73" i="8" s="1"/>
  <c r="CI128" i="1"/>
  <c r="CH73" i="8" s="1"/>
  <c r="CJ128" i="1"/>
  <c r="CI73" i="8" s="1"/>
  <c r="CK128" i="1"/>
  <c r="CJ73" i="8" s="1"/>
  <c r="CL128" i="1"/>
  <c r="CK73" i="8" s="1"/>
  <c r="CM128" i="1"/>
  <c r="CL73" i="8" s="1"/>
  <c r="CN128" i="1"/>
  <c r="CM73" i="8" s="1"/>
  <c r="CO128" i="1"/>
  <c r="CN73" i="8" s="1"/>
  <c r="CP128" i="1"/>
  <c r="CO73" i="8" s="1"/>
  <c r="CQ128" i="1"/>
  <c r="CP73" i="8" s="1"/>
  <c r="CR128" i="1"/>
  <c r="CQ73" i="8" s="1"/>
  <c r="CS128" i="1"/>
  <c r="CR73" i="8" s="1"/>
  <c r="CT128" i="1"/>
  <c r="CS73" i="8" s="1"/>
  <c r="CU128" i="1"/>
  <c r="CT73" i="8" s="1"/>
  <c r="CV128" i="1"/>
  <c r="CU73" i="8" s="1"/>
  <c r="CW128" i="1"/>
  <c r="CV73" i="8" s="1"/>
  <c r="CX128" i="1"/>
  <c r="CW73" i="8" s="1"/>
  <c r="CY128" i="1"/>
  <c r="CX73" i="8" s="1"/>
  <c r="DA128" i="1"/>
  <c r="CZ73" i="8" s="1"/>
  <c r="DG128" i="1"/>
  <c r="DH128" i="1"/>
  <c r="DM128" i="1"/>
  <c r="DN128" i="1"/>
  <c r="AB129" i="1"/>
  <c r="AB2" i="6" s="1"/>
  <c r="AQ129" i="1"/>
  <c r="AR129" i="1"/>
  <c r="AS129" i="1"/>
  <c r="AT129" i="1"/>
  <c r="AT2" i="6" s="1"/>
  <c r="AU129" i="1"/>
  <c r="AV129" i="1"/>
  <c r="AW129" i="1"/>
  <c r="AX129" i="1"/>
  <c r="AX2" i="6" s="1"/>
  <c r="AY129" i="1"/>
  <c r="AZ129" i="1"/>
  <c r="BA129" i="1"/>
  <c r="BB129" i="1"/>
  <c r="BC129" i="1"/>
  <c r="BD129" i="1"/>
  <c r="BE129" i="1"/>
  <c r="BF129" i="1"/>
  <c r="BF2" i="6" s="1"/>
  <c r="BG129" i="1"/>
  <c r="BH129" i="1"/>
  <c r="BI129" i="1"/>
  <c r="BK129" i="1"/>
  <c r="BL129" i="1"/>
  <c r="BM129" i="1"/>
  <c r="BN129" i="1"/>
  <c r="BO129" i="1"/>
  <c r="BO2" i="6" s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A2" i="6" s="1"/>
  <c r="CB129" i="1"/>
  <c r="CC129" i="1"/>
  <c r="CD129" i="1"/>
  <c r="CF129" i="1"/>
  <c r="CF2" i="6" s="1"/>
  <c r="CG129" i="1"/>
  <c r="CH129" i="1"/>
  <c r="CI129" i="1"/>
  <c r="CJ129" i="1"/>
  <c r="CJ2" i="6" s="1"/>
  <c r="CK129" i="1"/>
  <c r="CL129" i="1"/>
  <c r="CM129" i="1"/>
  <c r="CN129" i="1"/>
  <c r="CN2" i="6" s="1"/>
  <c r="CO129" i="1"/>
  <c r="CP129" i="1"/>
  <c r="CQ129" i="1"/>
  <c r="CR129" i="1"/>
  <c r="CR2" i="6" s="1"/>
  <c r="CS129" i="1"/>
  <c r="CT129" i="1"/>
  <c r="CU129" i="1"/>
  <c r="CV129" i="1"/>
  <c r="CV2" i="6" s="1"/>
  <c r="CW129" i="1"/>
  <c r="CX129" i="1"/>
  <c r="CY129" i="1"/>
  <c r="DA129" i="1"/>
  <c r="DA2" i="6" s="1"/>
  <c r="DG129" i="1"/>
  <c r="DH129" i="1"/>
  <c r="DM129" i="1"/>
  <c r="DN129" i="1"/>
  <c r="DN2" i="6" s="1"/>
  <c r="AB130" i="1"/>
  <c r="AQ130" i="1"/>
  <c r="AR130" i="1"/>
  <c r="AS130" i="1"/>
  <c r="AT130" i="1"/>
  <c r="AU130" i="1"/>
  <c r="AV130" i="1"/>
  <c r="AW130" i="1"/>
  <c r="AX130" i="1"/>
  <c r="AY130" i="1"/>
  <c r="AZ130" i="1"/>
  <c r="BA130" i="1"/>
  <c r="BA3" i="6" s="1"/>
  <c r="BB130" i="1"/>
  <c r="BC130" i="1"/>
  <c r="BD130" i="1"/>
  <c r="BE130" i="1"/>
  <c r="BF130" i="1"/>
  <c r="BG130" i="1"/>
  <c r="BH130" i="1"/>
  <c r="BI130" i="1"/>
  <c r="BK130" i="1"/>
  <c r="BL130" i="1"/>
  <c r="BM130" i="1"/>
  <c r="BN130" i="1"/>
  <c r="BN3" i="6" s="1"/>
  <c r="BO130" i="1"/>
  <c r="BP130" i="1"/>
  <c r="BQ130" i="1"/>
  <c r="BR130" i="1"/>
  <c r="BS130" i="1"/>
  <c r="BT130" i="1"/>
  <c r="BU130" i="1"/>
  <c r="BV130" i="1"/>
  <c r="BV3" i="6" s="1"/>
  <c r="BW130" i="1"/>
  <c r="BX130" i="1"/>
  <c r="BY130" i="1"/>
  <c r="BZ130" i="1"/>
  <c r="BZ3" i="6" s="1"/>
  <c r="CA130" i="1"/>
  <c r="CB130" i="1"/>
  <c r="CC130" i="1"/>
  <c r="CD130" i="1"/>
  <c r="CD3" i="6" s="1"/>
  <c r="CF130" i="1"/>
  <c r="CG130" i="1"/>
  <c r="CH130" i="1"/>
  <c r="CI130" i="1"/>
  <c r="CI3" i="6" s="1"/>
  <c r="CJ130" i="1"/>
  <c r="CK130" i="1"/>
  <c r="CL130" i="1"/>
  <c r="CM130" i="1"/>
  <c r="CM3" i="6" s="1"/>
  <c r="CN130" i="1"/>
  <c r="CO130" i="1"/>
  <c r="CP130" i="1"/>
  <c r="CQ130" i="1"/>
  <c r="CQ3" i="6" s="1"/>
  <c r="CR130" i="1"/>
  <c r="CS130" i="1"/>
  <c r="CT130" i="1"/>
  <c r="CU130" i="1"/>
  <c r="CU3" i="6" s="1"/>
  <c r="CV130" i="1"/>
  <c r="CW130" i="1"/>
  <c r="CX130" i="1"/>
  <c r="CY130" i="1"/>
  <c r="CY3" i="6" s="1"/>
  <c r="DA130" i="1"/>
  <c r="DA3" i="6" s="1"/>
  <c r="DG130" i="1"/>
  <c r="DH130" i="1"/>
  <c r="DM130" i="1"/>
  <c r="DM3" i="6" s="1"/>
  <c r="DN130" i="1"/>
  <c r="AB131" i="1"/>
  <c r="AQ131" i="1"/>
  <c r="AR131" i="1"/>
  <c r="AR4" i="6" s="1"/>
  <c r="AS131" i="1"/>
  <c r="AT131" i="1"/>
  <c r="AU131" i="1"/>
  <c r="AV131" i="1"/>
  <c r="AW131" i="1"/>
  <c r="AX131" i="1"/>
  <c r="AY131" i="1"/>
  <c r="AZ131" i="1"/>
  <c r="AZ4" i="6" s="1"/>
  <c r="BA131" i="1"/>
  <c r="BB131" i="1"/>
  <c r="BC131" i="1"/>
  <c r="BD131" i="1"/>
  <c r="BD4" i="6" s="1"/>
  <c r="BE131" i="1"/>
  <c r="BF131" i="1"/>
  <c r="BG131" i="1"/>
  <c r="BH131" i="1"/>
  <c r="BH4" i="6" s="1"/>
  <c r="BI131" i="1"/>
  <c r="BK131" i="1"/>
  <c r="BL131" i="1"/>
  <c r="BM131" i="1"/>
  <c r="BN131" i="1"/>
  <c r="BO131" i="1"/>
  <c r="BP131" i="1"/>
  <c r="BQ131" i="1"/>
  <c r="BR131" i="1"/>
  <c r="BS131" i="1"/>
  <c r="BT131" i="1"/>
  <c r="BU131" i="1"/>
  <c r="BU4" i="6" s="1"/>
  <c r="BV131" i="1"/>
  <c r="BW131" i="1"/>
  <c r="BX131" i="1"/>
  <c r="BY131" i="1"/>
  <c r="BZ131" i="1"/>
  <c r="CA131" i="1"/>
  <c r="CB131" i="1"/>
  <c r="CC131" i="1"/>
  <c r="CD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DA131" i="1"/>
  <c r="DA4" i="6" s="1"/>
  <c r="DG131" i="1"/>
  <c r="DH131" i="1"/>
  <c r="DH4" i="6" s="1"/>
  <c r="DM131" i="1"/>
  <c r="DN131" i="1"/>
  <c r="AB132" i="1"/>
  <c r="AQ132" i="1"/>
  <c r="AQ5" i="6" s="1"/>
  <c r="AR132" i="1"/>
  <c r="AS132" i="1"/>
  <c r="AT132" i="1"/>
  <c r="AU132" i="1"/>
  <c r="AU5" i="6" s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G5" i="6" s="1"/>
  <c r="BH132" i="1"/>
  <c r="BI132" i="1"/>
  <c r="BK132" i="1"/>
  <c r="BL132" i="1"/>
  <c r="BL5" i="6" s="1"/>
  <c r="BM132" i="1"/>
  <c r="BN132" i="1"/>
  <c r="BO132" i="1"/>
  <c r="BP132" i="1"/>
  <c r="BP5" i="6" s="1"/>
  <c r="BQ132" i="1"/>
  <c r="BR132" i="1"/>
  <c r="BS132" i="1"/>
  <c r="BT132" i="1"/>
  <c r="BT5" i="6" s="1"/>
  <c r="BU132" i="1"/>
  <c r="BV132" i="1"/>
  <c r="BW132" i="1"/>
  <c r="BX132" i="1"/>
  <c r="BY132" i="1"/>
  <c r="BZ132" i="1"/>
  <c r="CA132" i="1"/>
  <c r="CB132" i="1"/>
  <c r="CB5" i="6" s="1"/>
  <c r="CC132" i="1"/>
  <c r="CD132" i="1"/>
  <c r="CF132" i="1"/>
  <c r="CG132" i="1"/>
  <c r="CG5" i="6" s="1"/>
  <c r="CH132" i="1"/>
  <c r="CI132" i="1"/>
  <c r="CJ132" i="1"/>
  <c r="CK132" i="1"/>
  <c r="CK5" i="6" s="1"/>
  <c r="CL132" i="1"/>
  <c r="CM132" i="1"/>
  <c r="CN132" i="1"/>
  <c r="CO132" i="1"/>
  <c r="CO5" i="6" s="1"/>
  <c r="CP132" i="1"/>
  <c r="CQ132" i="1"/>
  <c r="CR132" i="1"/>
  <c r="CS132" i="1"/>
  <c r="CS5" i="6" s="1"/>
  <c r="CT132" i="1"/>
  <c r="CU132" i="1"/>
  <c r="CV132" i="1"/>
  <c r="CW132" i="1"/>
  <c r="CW5" i="6" s="1"/>
  <c r="CX132" i="1"/>
  <c r="CY132" i="1"/>
  <c r="DA132" i="1"/>
  <c r="DA5" i="6" s="1"/>
  <c r="DG132" i="1"/>
  <c r="DH132" i="1"/>
  <c r="DM132" i="1"/>
  <c r="DN132" i="1"/>
  <c r="AB133" i="1"/>
  <c r="AB6" i="6" s="1"/>
  <c r="AQ133" i="1"/>
  <c r="AR133" i="1"/>
  <c r="AS133" i="1"/>
  <c r="AT133" i="1"/>
  <c r="AT6" i="6" s="1"/>
  <c r="AU133" i="1"/>
  <c r="AV133" i="1"/>
  <c r="AW133" i="1"/>
  <c r="AX133" i="1"/>
  <c r="AX6" i="6" s="1"/>
  <c r="AY133" i="1"/>
  <c r="AZ133" i="1"/>
  <c r="BA133" i="1"/>
  <c r="BB133" i="1"/>
  <c r="BC133" i="1"/>
  <c r="BD133" i="1"/>
  <c r="BE133" i="1"/>
  <c r="BF133" i="1"/>
  <c r="BF6" i="6" s="1"/>
  <c r="BG133" i="1"/>
  <c r="BH133" i="1"/>
  <c r="BI133" i="1"/>
  <c r="BK133" i="1"/>
  <c r="BL133" i="1"/>
  <c r="BM133" i="1"/>
  <c r="BN133" i="1"/>
  <c r="BO133" i="1"/>
  <c r="BO6" i="6" s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A6" i="6" s="1"/>
  <c r="CB133" i="1"/>
  <c r="CC133" i="1"/>
  <c r="CD133" i="1"/>
  <c r="CF133" i="1"/>
  <c r="CF6" i="6" s="1"/>
  <c r="CG133" i="1"/>
  <c r="CH133" i="1"/>
  <c r="CI133" i="1"/>
  <c r="CJ133" i="1"/>
  <c r="CJ6" i="6" s="1"/>
  <c r="CK133" i="1"/>
  <c r="CL133" i="1"/>
  <c r="CM133" i="1"/>
  <c r="CN133" i="1"/>
  <c r="CN6" i="6" s="1"/>
  <c r="CO133" i="1"/>
  <c r="CP133" i="1"/>
  <c r="CQ133" i="1"/>
  <c r="CR133" i="1"/>
  <c r="CR6" i="6" s="1"/>
  <c r="CS133" i="1"/>
  <c r="CT133" i="1"/>
  <c r="CU133" i="1"/>
  <c r="CV133" i="1"/>
  <c r="CV6" i="6" s="1"/>
  <c r="CW133" i="1"/>
  <c r="CX133" i="1"/>
  <c r="CY133" i="1"/>
  <c r="DA133" i="1"/>
  <c r="DA6" i="6" s="1"/>
  <c r="DG133" i="1"/>
  <c r="DH133" i="1"/>
  <c r="DM133" i="1"/>
  <c r="DN133" i="1"/>
  <c r="DN6" i="6" s="1"/>
  <c r="AB134" i="1"/>
  <c r="AQ134" i="1"/>
  <c r="AR134" i="1"/>
  <c r="AS134" i="1"/>
  <c r="AT134" i="1"/>
  <c r="AU134" i="1"/>
  <c r="AV134" i="1"/>
  <c r="AW134" i="1"/>
  <c r="AX134" i="1"/>
  <c r="AY134" i="1"/>
  <c r="AZ134" i="1"/>
  <c r="BA134" i="1"/>
  <c r="BA7" i="6" s="1"/>
  <c r="BB134" i="1"/>
  <c r="BC134" i="1"/>
  <c r="BD134" i="1"/>
  <c r="BE134" i="1"/>
  <c r="BF134" i="1"/>
  <c r="BG134" i="1"/>
  <c r="BH134" i="1"/>
  <c r="BI134" i="1"/>
  <c r="BK134" i="1"/>
  <c r="BL134" i="1"/>
  <c r="BM134" i="1"/>
  <c r="BN134" i="1"/>
  <c r="BN7" i="6" s="1"/>
  <c r="BO134" i="1"/>
  <c r="BP134" i="1"/>
  <c r="BQ134" i="1"/>
  <c r="BR134" i="1"/>
  <c r="BS134" i="1"/>
  <c r="BT134" i="1"/>
  <c r="BU134" i="1"/>
  <c r="BV134" i="1"/>
  <c r="BV7" i="6" s="1"/>
  <c r="BW134" i="1"/>
  <c r="BX134" i="1"/>
  <c r="BY134" i="1"/>
  <c r="BZ134" i="1"/>
  <c r="BZ7" i="6" s="1"/>
  <c r="CA134" i="1"/>
  <c r="CB134" i="1"/>
  <c r="CC134" i="1"/>
  <c r="CD134" i="1"/>
  <c r="CD7" i="6" s="1"/>
  <c r="CF134" i="1"/>
  <c r="CG134" i="1"/>
  <c r="CH134" i="1"/>
  <c r="CI134" i="1"/>
  <c r="CI7" i="6" s="1"/>
  <c r="CJ134" i="1"/>
  <c r="CK134" i="1"/>
  <c r="CL134" i="1"/>
  <c r="CM134" i="1"/>
  <c r="CM7" i="6" s="1"/>
  <c r="CN134" i="1"/>
  <c r="CO134" i="1"/>
  <c r="CP134" i="1"/>
  <c r="CQ134" i="1"/>
  <c r="CQ7" i="6" s="1"/>
  <c r="CR134" i="1"/>
  <c r="CS134" i="1"/>
  <c r="CT134" i="1"/>
  <c r="CU134" i="1"/>
  <c r="CU7" i="6" s="1"/>
  <c r="CV134" i="1"/>
  <c r="CW134" i="1"/>
  <c r="CX134" i="1"/>
  <c r="CY134" i="1"/>
  <c r="CY7" i="6" s="1"/>
  <c r="DA134" i="1"/>
  <c r="DA7" i="6" s="1"/>
  <c r="DG134" i="1"/>
  <c r="DH134" i="1"/>
  <c r="DM134" i="1"/>
  <c r="DM7" i="6" s="1"/>
  <c r="DN134" i="1"/>
  <c r="AB135" i="1"/>
  <c r="AQ135" i="1"/>
  <c r="AR135" i="1"/>
  <c r="AR8" i="6" s="1"/>
  <c r="AS135" i="1"/>
  <c r="AT135" i="1"/>
  <c r="AU135" i="1"/>
  <c r="AV135" i="1"/>
  <c r="AW135" i="1"/>
  <c r="AX135" i="1"/>
  <c r="AY135" i="1"/>
  <c r="AZ135" i="1"/>
  <c r="AZ8" i="6" s="1"/>
  <c r="BA135" i="1"/>
  <c r="BB135" i="1"/>
  <c r="BC135" i="1"/>
  <c r="BD135" i="1"/>
  <c r="BD8" i="6" s="1"/>
  <c r="BE135" i="1"/>
  <c r="BF135" i="1"/>
  <c r="BG135" i="1"/>
  <c r="BH135" i="1"/>
  <c r="BH8" i="6" s="1"/>
  <c r="BI135" i="1"/>
  <c r="BK135" i="1"/>
  <c r="BL135" i="1"/>
  <c r="BM135" i="1"/>
  <c r="BN135" i="1"/>
  <c r="BO135" i="1"/>
  <c r="BP135" i="1"/>
  <c r="BQ135" i="1"/>
  <c r="BR135" i="1"/>
  <c r="BS135" i="1"/>
  <c r="BT135" i="1"/>
  <c r="BU135" i="1"/>
  <c r="BU8" i="6" s="1"/>
  <c r="BV135" i="1"/>
  <c r="BW135" i="1"/>
  <c r="BX135" i="1"/>
  <c r="BY135" i="1"/>
  <c r="BZ135" i="1"/>
  <c r="CA135" i="1"/>
  <c r="CB135" i="1"/>
  <c r="CC135" i="1"/>
  <c r="CD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DA135" i="1"/>
  <c r="DA8" i="6" s="1"/>
  <c r="DG135" i="1"/>
  <c r="DH135" i="1"/>
  <c r="DH8" i="6" s="1"/>
  <c r="DM135" i="1"/>
  <c r="DN135" i="1"/>
  <c r="AB136" i="1"/>
  <c r="AQ136" i="1"/>
  <c r="AQ9" i="6" s="1"/>
  <c r="AR136" i="1"/>
  <c r="AS136" i="1"/>
  <c r="AT136" i="1"/>
  <c r="AU136" i="1"/>
  <c r="AU9" i="6" s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G9" i="6" s="1"/>
  <c r="BH136" i="1"/>
  <c r="BI136" i="1"/>
  <c r="BK136" i="1"/>
  <c r="BL136" i="1"/>
  <c r="BL9" i="6" s="1"/>
  <c r="BM136" i="1"/>
  <c r="BN136" i="1"/>
  <c r="BO136" i="1"/>
  <c r="BP136" i="1"/>
  <c r="BP9" i="6" s="1"/>
  <c r="BQ136" i="1"/>
  <c r="BR136" i="1"/>
  <c r="BS136" i="1"/>
  <c r="BT136" i="1"/>
  <c r="BT9" i="6" s="1"/>
  <c r="BU136" i="1"/>
  <c r="BV136" i="1"/>
  <c r="BW136" i="1"/>
  <c r="BX136" i="1"/>
  <c r="BY136" i="1"/>
  <c r="BZ136" i="1"/>
  <c r="CA136" i="1"/>
  <c r="CB136" i="1"/>
  <c r="CB9" i="6" s="1"/>
  <c r="CC136" i="1"/>
  <c r="CD136" i="1"/>
  <c r="CF136" i="1"/>
  <c r="CG136" i="1"/>
  <c r="CG9" i="6" s="1"/>
  <c r="CH136" i="1"/>
  <c r="CI136" i="1"/>
  <c r="CJ136" i="1"/>
  <c r="CK136" i="1"/>
  <c r="CK9" i="6" s="1"/>
  <c r="CL136" i="1"/>
  <c r="CM136" i="1"/>
  <c r="CN136" i="1"/>
  <c r="CO136" i="1"/>
  <c r="CO9" i="6" s="1"/>
  <c r="CP136" i="1"/>
  <c r="CQ136" i="1"/>
  <c r="CR136" i="1"/>
  <c r="CS136" i="1"/>
  <c r="CS9" i="6" s="1"/>
  <c r="CT136" i="1"/>
  <c r="CU136" i="1"/>
  <c r="CV136" i="1"/>
  <c r="CW136" i="1"/>
  <c r="CW9" i="6" s="1"/>
  <c r="CX136" i="1"/>
  <c r="CY136" i="1"/>
  <c r="DA136" i="1"/>
  <c r="DA9" i="6" s="1"/>
  <c r="DG136" i="1"/>
  <c r="DH136" i="1"/>
  <c r="DM136" i="1"/>
  <c r="DN136" i="1"/>
  <c r="AB137" i="1"/>
  <c r="AB10" i="6" s="1"/>
  <c r="AQ137" i="1"/>
  <c r="AR137" i="1"/>
  <c r="AS137" i="1"/>
  <c r="AT137" i="1"/>
  <c r="AT10" i="6" s="1"/>
  <c r="AU137" i="1"/>
  <c r="AV137" i="1"/>
  <c r="AW137" i="1"/>
  <c r="AX137" i="1"/>
  <c r="AX10" i="6" s="1"/>
  <c r="AY137" i="1"/>
  <c r="AZ137" i="1"/>
  <c r="BA137" i="1"/>
  <c r="BB137" i="1"/>
  <c r="BC137" i="1"/>
  <c r="BD137" i="1"/>
  <c r="BE137" i="1"/>
  <c r="BF137" i="1"/>
  <c r="BF10" i="6" s="1"/>
  <c r="BG137" i="1"/>
  <c r="BH137" i="1"/>
  <c r="BI137" i="1"/>
  <c r="BK137" i="1"/>
  <c r="BL137" i="1"/>
  <c r="BM137" i="1"/>
  <c r="BN137" i="1"/>
  <c r="BO137" i="1"/>
  <c r="BO10" i="6" s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A10" i="6" s="1"/>
  <c r="CB137" i="1"/>
  <c r="CC137" i="1"/>
  <c r="CD137" i="1"/>
  <c r="CF137" i="1"/>
  <c r="CF10" i="6" s="1"/>
  <c r="CG137" i="1"/>
  <c r="CH137" i="1"/>
  <c r="CI137" i="1"/>
  <c r="CJ137" i="1"/>
  <c r="CJ10" i="6" s="1"/>
  <c r="CK137" i="1"/>
  <c r="CL137" i="1"/>
  <c r="CM137" i="1"/>
  <c r="CN137" i="1"/>
  <c r="CN10" i="6" s="1"/>
  <c r="CO137" i="1"/>
  <c r="CP137" i="1"/>
  <c r="CQ137" i="1"/>
  <c r="CR137" i="1"/>
  <c r="CR10" i="6" s="1"/>
  <c r="CS137" i="1"/>
  <c r="CT137" i="1"/>
  <c r="CU137" i="1"/>
  <c r="CV137" i="1"/>
  <c r="CV10" i="6" s="1"/>
  <c r="CW137" i="1"/>
  <c r="CX137" i="1"/>
  <c r="CY137" i="1"/>
  <c r="DA137" i="1"/>
  <c r="DA10" i="6" s="1"/>
  <c r="DG137" i="1"/>
  <c r="DH137" i="1"/>
  <c r="DM137" i="1"/>
  <c r="DN137" i="1"/>
  <c r="DN10" i="6" s="1"/>
  <c r="AB138" i="1"/>
  <c r="AQ138" i="1"/>
  <c r="AR138" i="1"/>
  <c r="AS138" i="1"/>
  <c r="AT138" i="1"/>
  <c r="AU138" i="1"/>
  <c r="AV138" i="1"/>
  <c r="AW138" i="1"/>
  <c r="AX138" i="1"/>
  <c r="AY138" i="1"/>
  <c r="AZ138" i="1"/>
  <c r="BA138" i="1"/>
  <c r="BA11" i="6" s="1"/>
  <c r="BB138" i="1"/>
  <c r="BC138" i="1"/>
  <c r="BD138" i="1"/>
  <c r="BE138" i="1"/>
  <c r="BF138" i="1"/>
  <c r="BG138" i="1"/>
  <c r="BH138" i="1"/>
  <c r="BI138" i="1"/>
  <c r="BK138" i="1"/>
  <c r="BL138" i="1"/>
  <c r="BM138" i="1"/>
  <c r="BN138" i="1"/>
  <c r="BN11" i="6" s="1"/>
  <c r="BO138" i="1"/>
  <c r="BP138" i="1"/>
  <c r="BQ138" i="1"/>
  <c r="BR138" i="1"/>
  <c r="BS138" i="1"/>
  <c r="BT138" i="1"/>
  <c r="BU138" i="1"/>
  <c r="BV138" i="1"/>
  <c r="BV11" i="6" s="1"/>
  <c r="BW138" i="1"/>
  <c r="BX138" i="1"/>
  <c r="BY138" i="1"/>
  <c r="BZ138" i="1"/>
  <c r="BZ11" i="6" s="1"/>
  <c r="CA138" i="1"/>
  <c r="CB138" i="1"/>
  <c r="CC138" i="1"/>
  <c r="CD138" i="1"/>
  <c r="CD11" i="6" s="1"/>
  <c r="CF138" i="1"/>
  <c r="CG138" i="1"/>
  <c r="CH138" i="1"/>
  <c r="CI138" i="1"/>
  <c r="CI11" i="6" s="1"/>
  <c r="CJ138" i="1"/>
  <c r="CK138" i="1"/>
  <c r="CL138" i="1"/>
  <c r="CM138" i="1"/>
  <c r="CM11" i="6" s="1"/>
  <c r="CN138" i="1"/>
  <c r="CO138" i="1"/>
  <c r="CP138" i="1"/>
  <c r="CQ138" i="1"/>
  <c r="CQ11" i="6" s="1"/>
  <c r="CR138" i="1"/>
  <c r="CS138" i="1"/>
  <c r="CT138" i="1"/>
  <c r="CU138" i="1"/>
  <c r="CU11" i="6" s="1"/>
  <c r="CV138" i="1"/>
  <c r="CW138" i="1"/>
  <c r="CX138" i="1"/>
  <c r="CY138" i="1"/>
  <c r="CY11" i="6" s="1"/>
  <c r="DA138" i="1"/>
  <c r="DA11" i="6" s="1"/>
  <c r="DG138" i="1"/>
  <c r="DH138" i="1"/>
  <c r="DM138" i="1"/>
  <c r="DM11" i="6" s="1"/>
  <c r="DN138" i="1"/>
  <c r="AB139" i="1"/>
  <c r="AQ139" i="1"/>
  <c r="AR139" i="1"/>
  <c r="AR12" i="6" s="1"/>
  <c r="AS139" i="1"/>
  <c r="AT139" i="1"/>
  <c r="AU139" i="1"/>
  <c r="AV139" i="1"/>
  <c r="AW139" i="1"/>
  <c r="AX139" i="1"/>
  <c r="AY139" i="1"/>
  <c r="AZ139" i="1"/>
  <c r="AZ12" i="6" s="1"/>
  <c r="BA139" i="1"/>
  <c r="BB139" i="1"/>
  <c r="BC139" i="1"/>
  <c r="BD139" i="1"/>
  <c r="BD12" i="6" s="1"/>
  <c r="BE139" i="1"/>
  <c r="BF139" i="1"/>
  <c r="BG139" i="1"/>
  <c r="BH139" i="1"/>
  <c r="BH12" i="6" s="1"/>
  <c r="BI139" i="1"/>
  <c r="BK139" i="1"/>
  <c r="BL139" i="1"/>
  <c r="BM139" i="1"/>
  <c r="BN139" i="1"/>
  <c r="BO139" i="1"/>
  <c r="BP139" i="1"/>
  <c r="BQ139" i="1"/>
  <c r="BR139" i="1"/>
  <c r="BS139" i="1"/>
  <c r="BT139" i="1"/>
  <c r="BU139" i="1"/>
  <c r="BU12" i="6" s="1"/>
  <c r="BV139" i="1"/>
  <c r="BW139" i="1"/>
  <c r="BX139" i="1"/>
  <c r="BY139" i="1"/>
  <c r="BZ139" i="1"/>
  <c r="CA139" i="1"/>
  <c r="CB139" i="1"/>
  <c r="CC139" i="1"/>
  <c r="CD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DA139" i="1"/>
  <c r="DA12" i="6" s="1"/>
  <c r="DG139" i="1"/>
  <c r="DH139" i="1"/>
  <c r="DH12" i="6" s="1"/>
  <c r="DM139" i="1"/>
  <c r="DN139" i="1"/>
  <c r="AB140" i="1"/>
  <c r="AQ140" i="1"/>
  <c r="AQ13" i="6" s="1"/>
  <c r="AR140" i="1"/>
  <c r="AS140" i="1"/>
  <c r="AT140" i="1"/>
  <c r="AU140" i="1"/>
  <c r="AU13" i="6" s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G13" i="6" s="1"/>
  <c r="BH140" i="1"/>
  <c r="BI140" i="1"/>
  <c r="BK140" i="1"/>
  <c r="BL140" i="1"/>
  <c r="BL13" i="6" s="1"/>
  <c r="BM140" i="1"/>
  <c r="BN140" i="1"/>
  <c r="BO140" i="1"/>
  <c r="BP140" i="1"/>
  <c r="BP13" i="6" s="1"/>
  <c r="BQ140" i="1"/>
  <c r="BR140" i="1"/>
  <c r="BS140" i="1"/>
  <c r="BT140" i="1"/>
  <c r="BT13" i="6" s="1"/>
  <c r="BU140" i="1"/>
  <c r="BV140" i="1"/>
  <c r="BW140" i="1"/>
  <c r="BX140" i="1"/>
  <c r="BY140" i="1"/>
  <c r="BZ140" i="1"/>
  <c r="CA140" i="1"/>
  <c r="CB140" i="1"/>
  <c r="CB13" i="6" s="1"/>
  <c r="CC140" i="1"/>
  <c r="CD140" i="1"/>
  <c r="CF140" i="1"/>
  <c r="CG140" i="1"/>
  <c r="CG13" i="6" s="1"/>
  <c r="CH140" i="1"/>
  <c r="CI140" i="1"/>
  <c r="CJ140" i="1"/>
  <c r="CK140" i="1"/>
  <c r="CK13" i="6" s="1"/>
  <c r="CL140" i="1"/>
  <c r="CM140" i="1"/>
  <c r="CN140" i="1"/>
  <c r="CO140" i="1"/>
  <c r="CO13" i="6" s="1"/>
  <c r="CP140" i="1"/>
  <c r="CQ140" i="1"/>
  <c r="CR140" i="1"/>
  <c r="CS140" i="1"/>
  <c r="CS13" i="6" s="1"/>
  <c r="CT140" i="1"/>
  <c r="CU140" i="1"/>
  <c r="CV140" i="1"/>
  <c r="CW140" i="1"/>
  <c r="CW13" i="6" s="1"/>
  <c r="CX140" i="1"/>
  <c r="CY140" i="1"/>
  <c r="DA140" i="1"/>
  <c r="DA13" i="6" s="1"/>
  <c r="DG140" i="1"/>
  <c r="DH140" i="1"/>
  <c r="DM140" i="1"/>
  <c r="DN140" i="1"/>
  <c r="AB141" i="1"/>
  <c r="AB14" i="6" s="1"/>
  <c r="AQ141" i="1"/>
  <c r="AR141" i="1"/>
  <c r="AS141" i="1"/>
  <c r="AT141" i="1"/>
  <c r="AT14" i="6" s="1"/>
  <c r="AU141" i="1"/>
  <c r="AV141" i="1"/>
  <c r="AW141" i="1"/>
  <c r="AX141" i="1"/>
  <c r="AX14" i="6" s="1"/>
  <c r="AY141" i="1"/>
  <c r="AZ141" i="1"/>
  <c r="BA141" i="1"/>
  <c r="BB141" i="1"/>
  <c r="BC141" i="1"/>
  <c r="BD141" i="1"/>
  <c r="BE141" i="1"/>
  <c r="BF141" i="1"/>
  <c r="BF14" i="6" s="1"/>
  <c r="BG141" i="1"/>
  <c r="BH141" i="1"/>
  <c r="BI141" i="1"/>
  <c r="BK141" i="1"/>
  <c r="BL141" i="1"/>
  <c r="BM141" i="1"/>
  <c r="BN141" i="1"/>
  <c r="BO141" i="1"/>
  <c r="BO14" i="6" s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A14" i="6" s="1"/>
  <c r="CB141" i="1"/>
  <c r="CC141" i="1"/>
  <c r="CD141" i="1"/>
  <c r="CF141" i="1"/>
  <c r="CF14" i="6" s="1"/>
  <c r="CG141" i="1"/>
  <c r="CH141" i="1"/>
  <c r="CI141" i="1"/>
  <c r="CJ141" i="1"/>
  <c r="CJ14" i="6" s="1"/>
  <c r="CK141" i="1"/>
  <c r="CL141" i="1"/>
  <c r="CM141" i="1"/>
  <c r="CN141" i="1"/>
  <c r="CN14" i="6" s="1"/>
  <c r="CO141" i="1"/>
  <c r="CP141" i="1"/>
  <c r="CQ141" i="1"/>
  <c r="CR141" i="1"/>
  <c r="CR14" i="6" s="1"/>
  <c r="CS141" i="1"/>
  <c r="CT141" i="1"/>
  <c r="CU141" i="1"/>
  <c r="CV141" i="1"/>
  <c r="CV14" i="6" s="1"/>
  <c r="CW141" i="1"/>
  <c r="CX141" i="1"/>
  <c r="CY141" i="1"/>
  <c r="DA141" i="1"/>
  <c r="DA14" i="6" s="1"/>
  <c r="DG141" i="1"/>
  <c r="DH141" i="1"/>
  <c r="DM141" i="1"/>
  <c r="DN141" i="1"/>
  <c r="DN14" i="6" s="1"/>
  <c r="AB142" i="1"/>
  <c r="AQ142" i="1"/>
  <c r="AR142" i="1"/>
  <c r="AS142" i="1"/>
  <c r="AT142" i="1"/>
  <c r="AU142" i="1"/>
  <c r="AV142" i="1"/>
  <c r="AW142" i="1"/>
  <c r="AX142" i="1"/>
  <c r="AY142" i="1"/>
  <c r="AZ142" i="1"/>
  <c r="BA142" i="1"/>
  <c r="BA15" i="6" s="1"/>
  <c r="BB142" i="1"/>
  <c r="BC142" i="1"/>
  <c r="BD142" i="1"/>
  <c r="BE142" i="1"/>
  <c r="BF142" i="1"/>
  <c r="BG142" i="1"/>
  <c r="BH142" i="1"/>
  <c r="BI142" i="1"/>
  <c r="BK142" i="1"/>
  <c r="BL142" i="1"/>
  <c r="BM142" i="1"/>
  <c r="BN142" i="1"/>
  <c r="BN15" i="6" s="1"/>
  <c r="BO142" i="1"/>
  <c r="BP142" i="1"/>
  <c r="BQ142" i="1"/>
  <c r="BR142" i="1"/>
  <c r="BS142" i="1"/>
  <c r="BT142" i="1"/>
  <c r="BU142" i="1"/>
  <c r="BV142" i="1"/>
  <c r="BV15" i="6" s="1"/>
  <c r="BW142" i="1"/>
  <c r="BX142" i="1"/>
  <c r="BY142" i="1"/>
  <c r="BZ142" i="1"/>
  <c r="BZ15" i="6" s="1"/>
  <c r="CA142" i="1"/>
  <c r="CB142" i="1"/>
  <c r="CC142" i="1"/>
  <c r="CD142" i="1"/>
  <c r="CD15" i="6" s="1"/>
  <c r="CF142" i="1"/>
  <c r="CG142" i="1"/>
  <c r="CH142" i="1"/>
  <c r="CI142" i="1"/>
  <c r="CI15" i="6" s="1"/>
  <c r="CJ142" i="1"/>
  <c r="CK142" i="1"/>
  <c r="CL142" i="1"/>
  <c r="CM142" i="1"/>
  <c r="CM15" i="6" s="1"/>
  <c r="CN142" i="1"/>
  <c r="CO142" i="1"/>
  <c r="CP142" i="1"/>
  <c r="CQ142" i="1"/>
  <c r="CQ15" i="6" s="1"/>
  <c r="CR142" i="1"/>
  <c r="CS142" i="1"/>
  <c r="CT142" i="1"/>
  <c r="CU142" i="1"/>
  <c r="CU15" i="6" s="1"/>
  <c r="CV142" i="1"/>
  <c r="CW142" i="1"/>
  <c r="CX142" i="1"/>
  <c r="CY142" i="1"/>
  <c r="CY15" i="6" s="1"/>
  <c r="DA142" i="1"/>
  <c r="DA15" i="6" s="1"/>
  <c r="DG142" i="1"/>
  <c r="DH142" i="1"/>
  <c r="DM142" i="1"/>
  <c r="DM15" i="6" s="1"/>
  <c r="DN142" i="1"/>
  <c r="AB143" i="1"/>
  <c r="AQ143" i="1"/>
  <c r="AR143" i="1"/>
  <c r="AR16" i="6" s="1"/>
  <c r="AS143" i="1"/>
  <c r="AT143" i="1"/>
  <c r="AU143" i="1"/>
  <c r="AV143" i="1"/>
  <c r="AW143" i="1"/>
  <c r="AX143" i="1"/>
  <c r="AY143" i="1"/>
  <c r="AZ143" i="1"/>
  <c r="AZ16" i="6" s="1"/>
  <c r="BA143" i="1"/>
  <c r="BB143" i="1"/>
  <c r="BC143" i="1"/>
  <c r="BD143" i="1"/>
  <c r="BD16" i="6" s="1"/>
  <c r="BE143" i="1"/>
  <c r="BF143" i="1"/>
  <c r="BG143" i="1"/>
  <c r="BH143" i="1"/>
  <c r="BH16" i="6" s="1"/>
  <c r="BI143" i="1"/>
  <c r="BK143" i="1"/>
  <c r="BL143" i="1"/>
  <c r="BM143" i="1"/>
  <c r="BN143" i="1"/>
  <c r="BO143" i="1"/>
  <c r="BP143" i="1"/>
  <c r="BQ143" i="1"/>
  <c r="BR143" i="1"/>
  <c r="BS143" i="1"/>
  <c r="BT143" i="1"/>
  <c r="BU143" i="1"/>
  <c r="BU16" i="6" s="1"/>
  <c r="BV143" i="1"/>
  <c r="BW143" i="1"/>
  <c r="BX143" i="1"/>
  <c r="BY143" i="1"/>
  <c r="BZ143" i="1"/>
  <c r="CA143" i="1"/>
  <c r="CB143" i="1"/>
  <c r="CC143" i="1"/>
  <c r="CD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DA143" i="1"/>
  <c r="DA16" i="6" s="1"/>
  <c r="DG143" i="1"/>
  <c r="DH143" i="1"/>
  <c r="DH16" i="6" s="1"/>
  <c r="DM143" i="1"/>
  <c r="DN143" i="1"/>
  <c r="AB144" i="1"/>
  <c r="AQ144" i="1"/>
  <c r="AQ17" i="6" s="1"/>
  <c r="AR144" i="1"/>
  <c r="AS144" i="1"/>
  <c r="AT144" i="1"/>
  <c r="AU144" i="1"/>
  <c r="AU17" i="6" s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G17" i="6" s="1"/>
  <c r="BH144" i="1"/>
  <c r="BI144" i="1"/>
  <c r="BK144" i="1"/>
  <c r="BL144" i="1"/>
  <c r="BL17" i="6" s="1"/>
  <c r="BM144" i="1"/>
  <c r="BN144" i="1"/>
  <c r="BO144" i="1"/>
  <c r="BP144" i="1"/>
  <c r="BP17" i="6" s="1"/>
  <c r="BQ144" i="1"/>
  <c r="BR144" i="1"/>
  <c r="BS144" i="1"/>
  <c r="BT144" i="1"/>
  <c r="BT17" i="6" s="1"/>
  <c r="BU144" i="1"/>
  <c r="BV144" i="1"/>
  <c r="BW144" i="1"/>
  <c r="BX144" i="1"/>
  <c r="BY144" i="1"/>
  <c r="BZ144" i="1"/>
  <c r="CA144" i="1"/>
  <c r="CB144" i="1"/>
  <c r="CB17" i="6" s="1"/>
  <c r="CC144" i="1"/>
  <c r="CD144" i="1"/>
  <c r="CF144" i="1"/>
  <c r="CG144" i="1"/>
  <c r="CG17" i="6" s="1"/>
  <c r="CH144" i="1"/>
  <c r="CI144" i="1"/>
  <c r="CJ144" i="1"/>
  <c r="CK144" i="1"/>
  <c r="CK17" i="6" s="1"/>
  <c r="CL144" i="1"/>
  <c r="CM144" i="1"/>
  <c r="CN144" i="1"/>
  <c r="CO144" i="1"/>
  <c r="CO17" i="6" s="1"/>
  <c r="CP144" i="1"/>
  <c r="CQ144" i="1"/>
  <c r="CR144" i="1"/>
  <c r="CS144" i="1"/>
  <c r="CS17" i="6" s="1"/>
  <c r="CT144" i="1"/>
  <c r="CU144" i="1"/>
  <c r="CV144" i="1"/>
  <c r="CW144" i="1"/>
  <c r="CW17" i="6" s="1"/>
  <c r="CX144" i="1"/>
  <c r="CY144" i="1"/>
  <c r="DA144" i="1"/>
  <c r="DA17" i="6" s="1"/>
  <c r="DG144" i="1"/>
  <c r="DH144" i="1"/>
  <c r="DM144" i="1"/>
  <c r="DN144" i="1"/>
  <c r="AB145" i="1"/>
  <c r="AB18" i="6" s="1"/>
  <c r="AQ145" i="1"/>
  <c r="AR145" i="1"/>
  <c r="AS145" i="1"/>
  <c r="AT145" i="1"/>
  <c r="AT18" i="6" s="1"/>
  <c r="AU145" i="1"/>
  <c r="AV145" i="1"/>
  <c r="AW145" i="1"/>
  <c r="AX145" i="1"/>
  <c r="AX18" i="6" s="1"/>
  <c r="AY145" i="1"/>
  <c r="AZ145" i="1"/>
  <c r="BA145" i="1"/>
  <c r="BB145" i="1"/>
  <c r="BC145" i="1"/>
  <c r="BD145" i="1"/>
  <c r="BE145" i="1"/>
  <c r="BF145" i="1"/>
  <c r="BF18" i="6" s="1"/>
  <c r="BG145" i="1"/>
  <c r="BH145" i="1"/>
  <c r="BI145" i="1"/>
  <c r="BK145" i="1"/>
  <c r="BL145" i="1"/>
  <c r="BM145" i="1"/>
  <c r="BN145" i="1"/>
  <c r="BO145" i="1"/>
  <c r="BO18" i="6" s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A18" i="6" s="1"/>
  <c r="CB145" i="1"/>
  <c r="CC145" i="1"/>
  <c r="CD145" i="1"/>
  <c r="CF145" i="1"/>
  <c r="CF18" i="6" s="1"/>
  <c r="CG145" i="1"/>
  <c r="CH145" i="1"/>
  <c r="CI145" i="1"/>
  <c r="CJ145" i="1"/>
  <c r="CJ18" i="6" s="1"/>
  <c r="CK145" i="1"/>
  <c r="CL145" i="1"/>
  <c r="CM145" i="1"/>
  <c r="CN145" i="1"/>
  <c r="CN18" i="6" s="1"/>
  <c r="CO145" i="1"/>
  <c r="CP145" i="1"/>
  <c r="CQ145" i="1"/>
  <c r="CR145" i="1"/>
  <c r="CR18" i="6" s="1"/>
  <c r="CS145" i="1"/>
  <c r="CT145" i="1"/>
  <c r="CU145" i="1"/>
  <c r="CV145" i="1"/>
  <c r="CV18" i="6" s="1"/>
  <c r="CW145" i="1"/>
  <c r="CX145" i="1"/>
  <c r="CY145" i="1"/>
  <c r="DA145" i="1"/>
  <c r="DA18" i="6" s="1"/>
  <c r="DG145" i="1"/>
  <c r="DH145" i="1"/>
  <c r="DM145" i="1"/>
  <c r="DN145" i="1"/>
  <c r="DN18" i="6" s="1"/>
  <c r="AB146" i="1"/>
  <c r="AQ146" i="1"/>
  <c r="AR146" i="1"/>
  <c r="AS146" i="1"/>
  <c r="AT146" i="1"/>
  <c r="AU146" i="1"/>
  <c r="AV146" i="1"/>
  <c r="AW146" i="1"/>
  <c r="AX146" i="1"/>
  <c r="AY146" i="1"/>
  <c r="AZ146" i="1"/>
  <c r="BA146" i="1"/>
  <c r="BA19" i="6" s="1"/>
  <c r="BB146" i="1"/>
  <c r="BC146" i="1"/>
  <c r="BD146" i="1"/>
  <c r="BE146" i="1"/>
  <c r="BF146" i="1"/>
  <c r="BG146" i="1"/>
  <c r="BH146" i="1"/>
  <c r="BI146" i="1"/>
  <c r="BK146" i="1"/>
  <c r="BL146" i="1"/>
  <c r="BM146" i="1"/>
  <c r="BN146" i="1"/>
  <c r="BN19" i="6" s="1"/>
  <c r="BO146" i="1"/>
  <c r="BP146" i="1"/>
  <c r="BQ146" i="1"/>
  <c r="BR146" i="1"/>
  <c r="BS146" i="1"/>
  <c r="BT146" i="1"/>
  <c r="BU146" i="1"/>
  <c r="BV146" i="1"/>
  <c r="BV19" i="6" s="1"/>
  <c r="BW146" i="1"/>
  <c r="BX146" i="1"/>
  <c r="BY146" i="1"/>
  <c r="BZ146" i="1"/>
  <c r="BZ19" i="6" s="1"/>
  <c r="CA146" i="1"/>
  <c r="CB146" i="1"/>
  <c r="CC146" i="1"/>
  <c r="CD146" i="1"/>
  <c r="CD19" i="6" s="1"/>
  <c r="CF146" i="1"/>
  <c r="CG146" i="1"/>
  <c r="CH146" i="1"/>
  <c r="CI146" i="1"/>
  <c r="CI19" i="6" s="1"/>
  <c r="CJ146" i="1"/>
  <c r="CK146" i="1"/>
  <c r="CL146" i="1"/>
  <c r="CM146" i="1"/>
  <c r="CM19" i="6" s="1"/>
  <c r="CN146" i="1"/>
  <c r="CO146" i="1"/>
  <c r="CP146" i="1"/>
  <c r="CQ146" i="1"/>
  <c r="CQ19" i="6" s="1"/>
  <c r="CR146" i="1"/>
  <c r="CS146" i="1"/>
  <c r="CT146" i="1"/>
  <c r="CU146" i="1"/>
  <c r="CU19" i="6" s="1"/>
  <c r="CV146" i="1"/>
  <c r="CW146" i="1"/>
  <c r="CX146" i="1"/>
  <c r="CY146" i="1"/>
  <c r="CY19" i="6" s="1"/>
  <c r="DA146" i="1"/>
  <c r="DA19" i="6" s="1"/>
  <c r="DG146" i="1"/>
  <c r="DH146" i="1"/>
  <c r="DM146" i="1"/>
  <c r="DM19" i="6" s="1"/>
  <c r="DN146" i="1"/>
  <c r="AB147" i="1"/>
  <c r="AQ147" i="1"/>
  <c r="AR147" i="1"/>
  <c r="AR20" i="6" s="1"/>
  <c r="AS147" i="1"/>
  <c r="AT147" i="1"/>
  <c r="AU147" i="1"/>
  <c r="AV147" i="1"/>
  <c r="AW147" i="1"/>
  <c r="AX147" i="1"/>
  <c r="AY147" i="1"/>
  <c r="AZ147" i="1"/>
  <c r="AZ20" i="6" s="1"/>
  <c r="BA147" i="1"/>
  <c r="BB147" i="1"/>
  <c r="BC147" i="1"/>
  <c r="BD147" i="1"/>
  <c r="BD20" i="6" s="1"/>
  <c r="BE147" i="1"/>
  <c r="BF147" i="1"/>
  <c r="BG147" i="1"/>
  <c r="BH147" i="1"/>
  <c r="BH20" i="6" s="1"/>
  <c r="BI147" i="1"/>
  <c r="BK147" i="1"/>
  <c r="BL147" i="1"/>
  <c r="BM147" i="1"/>
  <c r="BN147" i="1"/>
  <c r="BO147" i="1"/>
  <c r="BP147" i="1"/>
  <c r="BQ147" i="1"/>
  <c r="BR147" i="1"/>
  <c r="BS147" i="1"/>
  <c r="BT147" i="1"/>
  <c r="BU147" i="1"/>
  <c r="BU20" i="6" s="1"/>
  <c r="BV147" i="1"/>
  <c r="BW147" i="1"/>
  <c r="BX147" i="1"/>
  <c r="BY147" i="1"/>
  <c r="BZ147" i="1"/>
  <c r="CA147" i="1"/>
  <c r="CB147" i="1"/>
  <c r="CC147" i="1"/>
  <c r="CD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DA147" i="1"/>
  <c r="DA20" i="6" s="1"/>
  <c r="DG147" i="1"/>
  <c r="DH147" i="1"/>
  <c r="DH20" i="6" s="1"/>
  <c r="DM147" i="1"/>
  <c r="DN147" i="1"/>
  <c r="AB148" i="1"/>
  <c r="AQ148" i="1"/>
  <c r="AQ21" i="6" s="1"/>
  <c r="AR148" i="1"/>
  <c r="AS148" i="1"/>
  <c r="AT148" i="1"/>
  <c r="AU148" i="1"/>
  <c r="AU21" i="6" s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G21" i="6" s="1"/>
  <c r="BH148" i="1"/>
  <c r="BI148" i="1"/>
  <c r="BK148" i="1"/>
  <c r="BL148" i="1"/>
  <c r="BL21" i="6" s="1"/>
  <c r="BM148" i="1"/>
  <c r="BN148" i="1"/>
  <c r="BO148" i="1"/>
  <c r="BP148" i="1"/>
  <c r="BP21" i="6" s="1"/>
  <c r="BQ148" i="1"/>
  <c r="BR148" i="1"/>
  <c r="BS148" i="1"/>
  <c r="BT148" i="1"/>
  <c r="BT21" i="6" s="1"/>
  <c r="BU148" i="1"/>
  <c r="BV148" i="1"/>
  <c r="BW148" i="1"/>
  <c r="BX148" i="1"/>
  <c r="BY148" i="1"/>
  <c r="BZ148" i="1"/>
  <c r="CA148" i="1"/>
  <c r="CB148" i="1"/>
  <c r="CB21" i="6" s="1"/>
  <c r="CC148" i="1"/>
  <c r="CD148" i="1"/>
  <c r="CF148" i="1"/>
  <c r="CG148" i="1"/>
  <c r="CG21" i="6" s="1"/>
  <c r="CH148" i="1"/>
  <c r="CI148" i="1"/>
  <c r="CJ148" i="1"/>
  <c r="CK148" i="1"/>
  <c r="CK21" i="6" s="1"/>
  <c r="CL148" i="1"/>
  <c r="CM148" i="1"/>
  <c r="CN148" i="1"/>
  <c r="CO148" i="1"/>
  <c r="CO21" i="6" s="1"/>
  <c r="CP148" i="1"/>
  <c r="CQ148" i="1"/>
  <c r="CR148" i="1"/>
  <c r="CS148" i="1"/>
  <c r="CS21" i="6" s="1"/>
  <c r="CT148" i="1"/>
  <c r="CU148" i="1"/>
  <c r="CV148" i="1"/>
  <c r="CW148" i="1"/>
  <c r="CW21" i="6" s="1"/>
  <c r="CX148" i="1"/>
  <c r="CY148" i="1"/>
  <c r="DA148" i="1"/>
  <c r="DA21" i="6" s="1"/>
  <c r="DG148" i="1"/>
  <c r="DH148" i="1"/>
  <c r="DM148" i="1"/>
  <c r="DN148" i="1"/>
  <c r="AB149" i="1"/>
  <c r="AB22" i="6" s="1"/>
  <c r="AQ149" i="1"/>
  <c r="AR149" i="1"/>
  <c r="AS149" i="1"/>
  <c r="AT149" i="1"/>
  <c r="AT22" i="6" s="1"/>
  <c r="AU149" i="1"/>
  <c r="AV149" i="1"/>
  <c r="AW149" i="1"/>
  <c r="AX149" i="1"/>
  <c r="AX22" i="6" s="1"/>
  <c r="AY149" i="1"/>
  <c r="AZ149" i="1"/>
  <c r="BA149" i="1"/>
  <c r="BB149" i="1"/>
  <c r="BC149" i="1"/>
  <c r="BD149" i="1"/>
  <c r="BE149" i="1"/>
  <c r="BF149" i="1"/>
  <c r="BF22" i="6" s="1"/>
  <c r="BG149" i="1"/>
  <c r="BH149" i="1"/>
  <c r="BI149" i="1"/>
  <c r="BK149" i="1"/>
  <c r="BL149" i="1"/>
  <c r="BM149" i="1"/>
  <c r="BN149" i="1"/>
  <c r="BO149" i="1"/>
  <c r="BO22" i="6" s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A22" i="6" s="1"/>
  <c r="CB149" i="1"/>
  <c r="CC149" i="1"/>
  <c r="CD149" i="1"/>
  <c r="CF149" i="1"/>
  <c r="CF22" i="6" s="1"/>
  <c r="CG149" i="1"/>
  <c r="CH149" i="1"/>
  <c r="CI149" i="1"/>
  <c r="CJ149" i="1"/>
  <c r="CJ22" i="6" s="1"/>
  <c r="CK149" i="1"/>
  <c r="CL149" i="1"/>
  <c r="CM149" i="1"/>
  <c r="CN149" i="1"/>
  <c r="CN22" i="6" s="1"/>
  <c r="CO149" i="1"/>
  <c r="CP149" i="1"/>
  <c r="CQ149" i="1"/>
  <c r="CR149" i="1"/>
  <c r="CR22" i="6" s="1"/>
  <c r="CS149" i="1"/>
  <c r="CT149" i="1"/>
  <c r="CU149" i="1"/>
  <c r="CV149" i="1"/>
  <c r="CV22" i="6" s="1"/>
  <c r="CW149" i="1"/>
  <c r="CX149" i="1"/>
  <c r="CY149" i="1"/>
  <c r="DA149" i="1"/>
  <c r="DA22" i="6" s="1"/>
  <c r="DG149" i="1"/>
  <c r="DH149" i="1"/>
  <c r="DM149" i="1"/>
  <c r="DN149" i="1"/>
  <c r="DN22" i="6" s="1"/>
  <c r="AB150" i="1"/>
  <c r="AQ150" i="1"/>
  <c r="AR150" i="1"/>
  <c r="AS150" i="1"/>
  <c r="AT150" i="1"/>
  <c r="AU150" i="1"/>
  <c r="AV150" i="1"/>
  <c r="AW150" i="1"/>
  <c r="AX150" i="1"/>
  <c r="AY150" i="1"/>
  <c r="AZ150" i="1"/>
  <c r="BA150" i="1"/>
  <c r="BA23" i="6" s="1"/>
  <c r="BB150" i="1"/>
  <c r="BC150" i="1"/>
  <c r="BD150" i="1"/>
  <c r="BE150" i="1"/>
  <c r="BF150" i="1"/>
  <c r="BG150" i="1"/>
  <c r="BH150" i="1"/>
  <c r="BI150" i="1"/>
  <c r="BK150" i="1"/>
  <c r="BL150" i="1"/>
  <c r="BM150" i="1"/>
  <c r="BN150" i="1"/>
  <c r="BN23" i="6" s="1"/>
  <c r="BO150" i="1"/>
  <c r="BP150" i="1"/>
  <c r="BQ150" i="1"/>
  <c r="BR150" i="1"/>
  <c r="BS150" i="1"/>
  <c r="BT150" i="1"/>
  <c r="BU150" i="1"/>
  <c r="BV150" i="1"/>
  <c r="BV23" i="6" s="1"/>
  <c r="BW150" i="1"/>
  <c r="BX150" i="1"/>
  <c r="BY150" i="1"/>
  <c r="BZ150" i="1"/>
  <c r="BZ23" i="6" s="1"/>
  <c r="CA150" i="1"/>
  <c r="CB150" i="1"/>
  <c r="CC150" i="1"/>
  <c r="CD150" i="1"/>
  <c r="CD23" i="6" s="1"/>
  <c r="CF150" i="1"/>
  <c r="CG150" i="1"/>
  <c r="CH150" i="1"/>
  <c r="CI150" i="1"/>
  <c r="CI23" i="6" s="1"/>
  <c r="CJ150" i="1"/>
  <c r="CK150" i="1"/>
  <c r="CL150" i="1"/>
  <c r="CM150" i="1"/>
  <c r="CM23" i="6" s="1"/>
  <c r="CN150" i="1"/>
  <c r="CO150" i="1"/>
  <c r="CP150" i="1"/>
  <c r="CQ150" i="1"/>
  <c r="CQ23" i="6" s="1"/>
  <c r="CR150" i="1"/>
  <c r="CS150" i="1"/>
  <c r="CT150" i="1"/>
  <c r="CU150" i="1"/>
  <c r="CU23" i="6" s="1"/>
  <c r="CV150" i="1"/>
  <c r="CW150" i="1"/>
  <c r="CX150" i="1"/>
  <c r="CY150" i="1"/>
  <c r="CY23" i="6" s="1"/>
  <c r="DA150" i="1"/>
  <c r="DA23" i="6" s="1"/>
  <c r="DG150" i="1"/>
  <c r="DH150" i="1"/>
  <c r="DM150" i="1"/>
  <c r="DM23" i="6" s="1"/>
  <c r="DN150" i="1"/>
  <c r="AB151" i="1"/>
  <c r="AQ151" i="1"/>
  <c r="AR151" i="1"/>
  <c r="AR24" i="6" s="1"/>
  <c r="AS151" i="1"/>
  <c r="AT151" i="1"/>
  <c r="AU151" i="1"/>
  <c r="AV151" i="1"/>
  <c r="AW151" i="1"/>
  <c r="AX151" i="1"/>
  <c r="AY151" i="1"/>
  <c r="AZ151" i="1"/>
  <c r="AZ24" i="6" s="1"/>
  <c r="BA151" i="1"/>
  <c r="BB151" i="1"/>
  <c r="BC151" i="1"/>
  <c r="BD151" i="1"/>
  <c r="BD24" i="6" s="1"/>
  <c r="BE151" i="1"/>
  <c r="BF151" i="1"/>
  <c r="BG151" i="1"/>
  <c r="BH151" i="1"/>
  <c r="BH24" i="6" s="1"/>
  <c r="BI151" i="1"/>
  <c r="BK151" i="1"/>
  <c r="BL151" i="1"/>
  <c r="BM151" i="1"/>
  <c r="BN151" i="1"/>
  <c r="BO151" i="1"/>
  <c r="BP151" i="1"/>
  <c r="BQ151" i="1"/>
  <c r="BR151" i="1"/>
  <c r="BS151" i="1"/>
  <c r="BT151" i="1"/>
  <c r="BU151" i="1"/>
  <c r="BU24" i="6" s="1"/>
  <c r="BV151" i="1"/>
  <c r="BW151" i="1"/>
  <c r="BX151" i="1"/>
  <c r="BY151" i="1"/>
  <c r="BZ151" i="1"/>
  <c r="CA151" i="1"/>
  <c r="CB151" i="1"/>
  <c r="CC151" i="1"/>
  <c r="CD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DA151" i="1"/>
  <c r="DA24" i="6" s="1"/>
  <c r="DG151" i="1"/>
  <c r="DH151" i="1"/>
  <c r="DH24" i="6" s="1"/>
  <c r="DM151" i="1"/>
  <c r="DN151" i="1"/>
  <c r="AB152" i="1"/>
  <c r="AQ152" i="1"/>
  <c r="AQ25" i="6" s="1"/>
  <c r="AR152" i="1"/>
  <c r="AS152" i="1"/>
  <c r="AT152" i="1"/>
  <c r="AU152" i="1"/>
  <c r="AU25" i="6" s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G25" i="6" s="1"/>
  <c r="BH152" i="1"/>
  <c r="BI152" i="1"/>
  <c r="BK152" i="1"/>
  <c r="BL152" i="1"/>
  <c r="BL25" i="6" s="1"/>
  <c r="BM152" i="1"/>
  <c r="BN152" i="1"/>
  <c r="BO152" i="1"/>
  <c r="BP152" i="1"/>
  <c r="BP25" i="6" s="1"/>
  <c r="BQ152" i="1"/>
  <c r="BR152" i="1"/>
  <c r="BS152" i="1"/>
  <c r="BT152" i="1"/>
  <c r="BT25" i="6" s="1"/>
  <c r="BU152" i="1"/>
  <c r="BV152" i="1"/>
  <c r="BW152" i="1"/>
  <c r="BX152" i="1"/>
  <c r="BY152" i="1"/>
  <c r="BZ152" i="1"/>
  <c r="CA152" i="1"/>
  <c r="CB152" i="1"/>
  <c r="CB25" i="6" s="1"/>
  <c r="CC152" i="1"/>
  <c r="CD152" i="1"/>
  <c r="CF152" i="1"/>
  <c r="CG152" i="1"/>
  <c r="CG25" i="6" s="1"/>
  <c r="CH152" i="1"/>
  <c r="CI152" i="1"/>
  <c r="CJ152" i="1"/>
  <c r="CK152" i="1"/>
  <c r="CK25" i="6" s="1"/>
  <c r="CL152" i="1"/>
  <c r="CM152" i="1"/>
  <c r="CN152" i="1"/>
  <c r="CO152" i="1"/>
  <c r="CO25" i="6" s="1"/>
  <c r="CP152" i="1"/>
  <c r="CQ152" i="1"/>
  <c r="CR152" i="1"/>
  <c r="CS152" i="1"/>
  <c r="CS25" i="6" s="1"/>
  <c r="CT152" i="1"/>
  <c r="CU152" i="1"/>
  <c r="CV152" i="1"/>
  <c r="CW152" i="1"/>
  <c r="CW25" i="6" s="1"/>
  <c r="CX152" i="1"/>
  <c r="CY152" i="1"/>
  <c r="DA152" i="1"/>
  <c r="DA25" i="6" s="1"/>
  <c r="DG152" i="1"/>
  <c r="DH152" i="1"/>
  <c r="DM152" i="1"/>
  <c r="DN152" i="1"/>
  <c r="AB153" i="1"/>
  <c r="AB26" i="6" s="1"/>
  <c r="AQ153" i="1"/>
  <c r="AR153" i="1"/>
  <c r="AS153" i="1"/>
  <c r="AT153" i="1"/>
  <c r="AT26" i="6" s="1"/>
  <c r="AU153" i="1"/>
  <c r="AV153" i="1"/>
  <c r="AW153" i="1"/>
  <c r="AX153" i="1"/>
  <c r="AX26" i="6" s="1"/>
  <c r="AY153" i="1"/>
  <c r="AZ153" i="1"/>
  <c r="BA153" i="1"/>
  <c r="BB153" i="1"/>
  <c r="BC153" i="1"/>
  <c r="BD153" i="1"/>
  <c r="BE153" i="1"/>
  <c r="BF153" i="1"/>
  <c r="BF26" i="6" s="1"/>
  <c r="BG153" i="1"/>
  <c r="BH153" i="1"/>
  <c r="BI153" i="1"/>
  <c r="BK153" i="1"/>
  <c r="BL153" i="1"/>
  <c r="BM153" i="1"/>
  <c r="BN153" i="1"/>
  <c r="BO153" i="1"/>
  <c r="BO26" i="6" s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A26" i="6" s="1"/>
  <c r="CB153" i="1"/>
  <c r="CC153" i="1"/>
  <c r="CD153" i="1"/>
  <c r="CF153" i="1"/>
  <c r="CF26" i="6" s="1"/>
  <c r="CG153" i="1"/>
  <c r="CH153" i="1"/>
  <c r="CI153" i="1"/>
  <c r="CJ153" i="1"/>
  <c r="CJ26" i="6" s="1"/>
  <c r="CK153" i="1"/>
  <c r="CL153" i="1"/>
  <c r="CM153" i="1"/>
  <c r="CN153" i="1"/>
  <c r="CN26" i="6" s="1"/>
  <c r="CO153" i="1"/>
  <c r="CP153" i="1"/>
  <c r="CQ153" i="1"/>
  <c r="CR153" i="1"/>
  <c r="CR26" i="6" s="1"/>
  <c r="CS153" i="1"/>
  <c r="CT153" i="1"/>
  <c r="CU153" i="1"/>
  <c r="CV153" i="1"/>
  <c r="CV26" i="6" s="1"/>
  <c r="CW153" i="1"/>
  <c r="CX153" i="1"/>
  <c r="CY153" i="1"/>
  <c r="DA153" i="1"/>
  <c r="DA26" i="6" s="1"/>
  <c r="DG153" i="1"/>
  <c r="DH153" i="1"/>
  <c r="DM153" i="1"/>
  <c r="DN153" i="1"/>
  <c r="DN26" i="6" s="1"/>
  <c r="AB154" i="1"/>
  <c r="AQ154" i="1"/>
  <c r="AR154" i="1"/>
  <c r="AS154" i="1"/>
  <c r="AT154" i="1"/>
  <c r="AU154" i="1"/>
  <c r="AV154" i="1"/>
  <c r="AW154" i="1"/>
  <c r="AX154" i="1"/>
  <c r="AY154" i="1"/>
  <c r="AZ154" i="1"/>
  <c r="BA154" i="1"/>
  <c r="BA27" i="6" s="1"/>
  <c r="BB154" i="1"/>
  <c r="BC154" i="1"/>
  <c r="BD154" i="1"/>
  <c r="BE154" i="1"/>
  <c r="BF154" i="1"/>
  <c r="BG154" i="1"/>
  <c r="BH154" i="1"/>
  <c r="BI154" i="1"/>
  <c r="BK154" i="1"/>
  <c r="BL154" i="1"/>
  <c r="BM154" i="1"/>
  <c r="BN154" i="1"/>
  <c r="BN27" i="6" s="1"/>
  <c r="BO154" i="1"/>
  <c r="BP154" i="1"/>
  <c r="BQ154" i="1"/>
  <c r="BR154" i="1"/>
  <c r="BS154" i="1"/>
  <c r="BT154" i="1"/>
  <c r="BU154" i="1"/>
  <c r="BV154" i="1"/>
  <c r="BV27" i="6" s="1"/>
  <c r="BW154" i="1"/>
  <c r="BX154" i="1"/>
  <c r="BY154" i="1"/>
  <c r="BZ154" i="1"/>
  <c r="BZ27" i="6" s="1"/>
  <c r="CA154" i="1"/>
  <c r="CB154" i="1"/>
  <c r="CC154" i="1"/>
  <c r="CD154" i="1"/>
  <c r="CD27" i="6" s="1"/>
  <c r="CF154" i="1"/>
  <c r="CG154" i="1"/>
  <c r="CH154" i="1"/>
  <c r="CI154" i="1"/>
  <c r="CI27" i="6" s="1"/>
  <c r="CJ154" i="1"/>
  <c r="CK154" i="1"/>
  <c r="CL154" i="1"/>
  <c r="CM154" i="1"/>
  <c r="CM27" i="6" s="1"/>
  <c r="CN154" i="1"/>
  <c r="CO154" i="1"/>
  <c r="CP154" i="1"/>
  <c r="CQ154" i="1"/>
  <c r="CQ27" i="6" s="1"/>
  <c r="CR154" i="1"/>
  <c r="CS154" i="1"/>
  <c r="CT154" i="1"/>
  <c r="CU154" i="1"/>
  <c r="CU27" i="6" s="1"/>
  <c r="CV154" i="1"/>
  <c r="CW154" i="1"/>
  <c r="CX154" i="1"/>
  <c r="CY154" i="1"/>
  <c r="CY27" i="6" s="1"/>
  <c r="DA154" i="1"/>
  <c r="DA27" i="6" s="1"/>
  <c r="DG154" i="1"/>
  <c r="DH154" i="1"/>
  <c r="DM154" i="1"/>
  <c r="DM27" i="6" s="1"/>
  <c r="DN154" i="1"/>
  <c r="AB155" i="1"/>
  <c r="AQ155" i="1"/>
  <c r="AR155" i="1"/>
  <c r="AR28" i="6" s="1"/>
  <c r="AS155" i="1"/>
  <c r="AT155" i="1"/>
  <c r="AU155" i="1"/>
  <c r="AV155" i="1"/>
  <c r="AW155" i="1"/>
  <c r="AX155" i="1"/>
  <c r="AY155" i="1"/>
  <c r="AZ155" i="1"/>
  <c r="AZ28" i="6" s="1"/>
  <c r="BA155" i="1"/>
  <c r="BB155" i="1"/>
  <c r="BC155" i="1"/>
  <c r="BD155" i="1"/>
  <c r="BD28" i="6" s="1"/>
  <c r="BE155" i="1"/>
  <c r="BF155" i="1"/>
  <c r="BG155" i="1"/>
  <c r="BH155" i="1"/>
  <c r="BH28" i="6" s="1"/>
  <c r="BI155" i="1"/>
  <c r="BK155" i="1"/>
  <c r="BL155" i="1"/>
  <c r="BM155" i="1"/>
  <c r="BN155" i="1"/>
  <c r="BO155" i="1"/>
  <c r="BP155" i="1"/>
  <c r="BQ155" i="1"/>
  <c r="BR155" i="1"/>
  <c r="BS155" i="1"/>
  <c r="BT155" i="1"/>
  <c r="BU155" i="1"/>
  <c r="BU28" i="6" s="1"/>
  <c r="BV155" i="1"/>
  <c r="BW155" i="1"/>
  <c r="BX155" i="1"/>
  <c r="BY155" i="1"/>
  <c r="BZ155" i="1"/>
  <c r="CA155" i="1"/>
  <c r="CB155" i="1"/>
  <c r="CC155" i="1"/>
  <c r="CD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DA155" i="1"/>
  <c r="DA28" i="6" s="1"/>
  <c r="DG155" i="1"/>
  <c r="DH155" i="1"/>
  <c r="DH28" i="6" s="1"/>
  <c r="DM155" i="1"/>
  <c r="DN155" i="1"/>
  <c r="AB156" i="1"/>
  <c r="AQ156" i="1"/>
  <c r="AQ29" i="6" s="1"/>
  <c r="AR156" i="1"/>
  <c r="AS156" i="1"/>
  <c r="AT156" i="1"/>
  <c r="AU156" i="1"/>
  <c r="AU29" i="6" s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G29" i="6" s="1"/>
  <c r="BH156" i="1"/>
  <c r="BI156" i="1"/>
  <c r="BK156" i="1"/>
  <c r="BL156" i="1"/>
  <c r="BL29" i="6" s="1"/>
  <c r="BM156" i="1"/>
  <c r="BN156" i="1"/>
  <c r="BO156" i="1"/>
  <c r="BP156" i="1"/>
  <c r="BP29" i="6" s="1"/>
  <c r="BQ156" i="1"/>
  <c r="BR156" i="1"/>
  <c r="BS156" i="1"/>
  <c r="BT156" i="1"/>
  <c r="BT29" i="6" s="1"/>
  <c r="BU156" i="1"/>
  <c r="BV156" i="1"/>
  <c r="BW156" i="1"/>
  <c r="BX156" i="1"/>
  <c r="BY156" i="1"/>
  <c r="BZ156" i="1"/>
  <c r="CA156" i="1"/>
  <c r="CB156" i="1"/>
  <c r="CB29" i="6" s="1"/>
  <c r="CC156" i="1"/>
  <c r="CD156" i="1"/>
  <c r="CF156" i="1"/>
  <c r="CG156" i="1"/>
  <c r="CG29" i="6" s="1"/>
  <c r="CH156" i="1"/>
  <c r="CI156" i="1"/>
  <c r="CJ156" i="1"/>
  <c r="CK156" i="1"/>
  <c r="CK29" i="6" s="1"/>
  <c r="CL156" i="1"/>
  <c r="CM156" i="1"/>
  <c r="CN156" i="1"/>
  <c r="CO156" i="1"/>
  <c r="CO29" i="6" s="1"/>
  <c r="CP156" i="1"/>
  <c r="CQ156" i="1"/>
  <c r="CR156" i="1"/>
  <c r="CS156" i="1"/>
  <c r="CS29" i="6" s="1"/>
  <c r="CT156" i="1"/>
  <c r="CU156" i="1"/>
  <c r="CV156" i="1"/>
  <c r="CW156" i="1"/>
  <c r="CW29" i="6" s="1"/>
  <c r="CX156" i="1"/>
  <c r="CY156" i="1"/>
  <c r="DA156" i="1"/>
  <c r="DA29" i="6" s="1"/>
  <c r="DG156" i="1"/>
  <c r="DH156" i="1"/>
  <c r="DM156" i="1"/>
  <c r="DN156" i="1"/>
  <c r="AB157" i="1"/>
  <c r="AB30" i="6" s="1"/>
  <c r="AQ157" i="1"/>
  <c r="AR157" i="1"/>
  <c r="AS157" i="1"/>
  <c r="AT157" i="1"/>
  <c r="AT30" i="6" s="1"/>
  <c r="AU157" i="1"/>
  <c r="AV157" i="1"/>
  <c r="AW157" i="1"/>
  <c r="AX157" i="1"/>
  <c r="AX30" i="6" s="1"/>
  <c r="AY157" i="1"/>
  <c r="AZ157" i="1"/>
  <c r="BA157" i="1"/>
  <c r="BB157" i="1"/>
  <c r="BC157" i="1"/>
  <c r="BD157" i="1"/>
  <c r="BE157" i="1"/>
  <c r="BF157" i="1"/>
  <c r="BF30" i="6" s="1"/>
  <c r="BG157" i="1"/>
  <c r="BH157" i="1"/>
  <c r="BI157" i="1"/>
  <c r="BK157" i="1"/>
  <c r="BL157" i="1"/>
  <c r="BM157" i="1"/>
  <c r="BN157" i="1"/>
  <c r="BN30" i="6" s="1"/>
  <c r="BO157" i="1"/>
  <c r="BO30" i="6" s="1"/>
  <c r="BP157" i="1"/>
  <c r="BQ157" i="1"/>
  <c r="BR157" i="1"/>
  <c r="BS157" i="1"/>
  <c r="BS30" i="6" s="1"/>
  <c r="BT157" i="1"/>
  <c r="BU157" i="1"/>
  <c r="BV157" i="1"/>
  <c r="BV30" i="6" s="1"/>
  <c r="BW157" i="1"/>
  <c r="BX157" i="1"/>
  <c r="BY157" i="1"/>
  <c r="BZ157" i="1"/>
  <c r="CA157" i="1"/>
  <c r="CB157" i="1"/>
  <c r="CC157" i="1"/>
  <c r="CD157" i="1"/>
  <c r="CD30" i="6" s="1"/>
  <c r="CF157" i="1"/>
  <c r="CF30" i="6" s="1"/>
  <c r="CG157" i="1"/>
  <c r="CH157" i="1"/>
  <c r="CI157" i="1"/>
  <c r="CJ157" i="1"/>
  <c r="CJ30" i="6" s="1"/>
  <c r="CK157" i="1"/>
  <c r="CL157" i="1"/>
  <c r="CM157" i="1"/>
  <c r="CM30" i="6" s="1"/>
  <c r="CN157" i="1"/>
  <c r="CN30" i="6" s="1"/>
  <c r="CO157" i="1"/>
  <c r="CP157" i="1"/>
  <c r="CQ157" i="1"/>
  <c r="CR157" i="1"/>
  <c r="CR30" i="6" s="1"/>
  <c r="CS157" i="1"/>
  <c r="CT157" i="1"/>
  <c r="CU157" i="1"/>
  <c r="CU30" i="6" s="1"/>
  <c r="CV157" i="1"/>
  <c r="CV30" i="6" s="1"/>
  <c r="CW157" i="1"/>
  <c r="CX157" i="1"/>
  <c r="CY157" i="1"/>
  <c r="DA157" i="1"/>
  <c r="DA30" i="6" s="1"/>
  <c r="DG157" i="1"/>
  <c r="DH157" i="1"/>
  <c r="DM157" i="1"/>
  <c r="DN157" i="1"/>
  <c r="AB158" i="1"/>
  <c r="AQ158" i="1"/>
  <c r="AR158" i="1"/>
  <c r="AS158" i="1"/>
  <c r="AS31" i="6" s="1"/>
  <c r="AT158" i="1"/>
  <c r="AU158" i="1"/>
  <c r="AV158" i="1"/>
  <c r="AW158" i="1"/>
  <c r="AX158" i="1"/>
  <c r="AY158" i="1"/>
  <c r="AZ158" i="1"/>
  <c r="BA158" i="1"/>
  <c r="BA31" i="6" s="1"/>
  <c r="BB158" i="1"/>
  <c r="BC158" i="1"/>
  <c r="BD158" i="1"/>
  <c r="BE158" i="1"/>
  <c r="BE31" i="6" s="1"/>
  <c r="BF158" i="1"/>
  <c r="BG158" i="1"/>
  <c r="BH158" i="1"/>
  <c r="BI158" i="1"/>
  <c r="BI31" i="6" s="1"/>
  <c r="BK158" i="1"/>
  <c r="BL158" i="1"/>
  <c r="BM158" i="1"/>
  <c r="BN158" i="1"/>
  <c r="BN31" i="6" s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BZ31" i="6" s="1"/>
  <c r="CA158" i="1"/>
  <c r="CB158" i="1"/>
  <c r="CC158" i="1"/>
  <c r="CD158" i="1"/>
  <c r="CD31" i="6" s="1"/>
  <c r="CF158" i="1"/>
  <c r="CG158" i="1"/>
  <c r="CH158" i="1"/>
  <c r="CI158" i="1"/>
  <c r="CI31" i="6" s="1"/>
  <c r="CJ158" i="1"/>
  <c r="CK158" i="1"/>
  <c r="CL158" i="1"/>
  <c r="CM158" i="1"/>
  <c r="CM31" i="6" s="1"/>
  <c r="CN158" i="1"/>
  <c r="CO158" i="1"/>
  <c r="CP158" i="1"/>
  <c r="CQ158" i="1"/>
  <c r="CQ31" i="6" s="1"/>
  <c r="CR158" i="1"/>
  <c r="CS158" i="1"/>
  <c r="CT158" i="1"/>
  <c r="CU158" i="1"/>
  <c r="CU31" i="6" s="1"/>
  <c r="CV158" i="1"/>
  <c r="CW158" i="1"/>
  <c r="CX158" i="1"/>
  <c r="CY158" i="1"/>
  <c r="CY31" i="6" s="1"/>
  <c r="DA158" i="1"/>
  <c r="DA31" i="6" s="1"/>
  <c r="DG158" i="1"/>
  <c r="DH158" i="1"/>
  <c r="DM158" i="1"/>
  <c r="DM31" i="6" s="1"/>
  <c r="DN158" i="1"/>
  <c r="AB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AB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AB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AB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AB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AB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AB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AB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AB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AB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DA189" i="1"/>
  <c r="DG189" i="1"/>
  <c r="DH189" i="1"/>
  <c r="DM189" i="1"/>
  <c r="DN189" i="1"/>
  <c r="AB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DA190" i="1"/>
  <c r="DG190" i="1"/>
  <c r="DH190" i="1"/>
  <c r="DM190" i="1"/>
  <c r="DN190" i="1"/>
  <c r="AB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DA191" i="1"/>
  <c r="DG191" i="1"/>
  <c r="DH191" i="1"/>
  <c r="DM191" i="1"/>
  <c r="DN191" i="1"/>
  <c r="AB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DA192" i="1"/>
  <c r="DG192" i="1"/>
  <c r="DH192" i="1"/>
  <c r="DM192" i="1"/>
  <c r="DN192" i="1"/>
  <c r="AB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DA193" i="1"/>
  <c r="DG193" i="1"/>
  <c r="DH193" i="1"/>
  <c r="DM193" i="1"/>
  <c r="DN193" i="1"/>
  <c r="AB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DA194" i="1"/>
  <c r="DG194" i="1"/>
  <c r="DH194" i="1"/>
  <c r="DM194" i="1"/>
  <c r="DN194" i="1"/>
  <c r="AB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AB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AB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AB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AB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AB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AB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AB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AB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AB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AB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AB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DA206" i="1"/>
  <c r="DG206" i="1"/>
  <c r="DH206" i="1"/>
  <c r="DM206" i="1"/>
  <c r="DN206" i="1"/>
  <c r="AB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AB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AB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AB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AB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AB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AB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AB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AB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AB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DA216" i="1"/>
  <c r="DG216" i="1"/>
  <c r="DH216" i="1"/>
  <c r="DM216" i="1"/>
  <c r="DN216" i="1"/>
  <c r="AB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DA217" i="1"/>
  <c r="DG217" i="1"/>
  <c r="DH217" i="1"/>
  <c r="DM217" i="1"/>
  <c r="DN217" i="1"/>
  <c r="AB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DA218" i="1"/>
  <c r="DG218" i="1"/>
  <c r="DH218" i="1"/>
  <c r="DM218" i="1"/>
  <c r="DN218" i="1"/>
  <c r="AB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DA219" i="1"/>
  <c r="DG219" i="1"/>
  <c r="DH219" i="1"/>
  <c r="DM219" i="1"/>
  <c r="DN219" i="1"/>
  <c r="AB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DA220" i="1"/>
  <c r="DG220" i="1"/>
  <c r="DH220" i="1"/>
  <c r="DM220" i="1"/>
  <c r="DN220" i="1"/>
  <c r="AB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DA221" i="1"/>
  <c r="DG221" i="1"/>
  <c r="DH221" i="1"/>
  <c r="DM221" i="1"/>
  <c r="DN221" i="1"/>
  <c r="AB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AB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AB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AB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AB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AB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AB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AB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AB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AB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AB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AB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AB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AB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AB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AB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DA237" i="1"/>
  <c r="DG237" i="1"/>
  <c r="DH237" i="1"/>
  <c r="DM237" i="1"/>
  <c r="DN237" i="1"/>
  <c r="AB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DA238" i="1"/>
  <c r="DG238" i="1"/>
  <c r="DH238" i="1"/>
  <c r="DM238" i="1"/>
  <c r="DN238" i="1"/>
  <c r="AB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DA239" i="1"/>
  <c r="DG239" i="1"/>
  <c r="DH239" i="1"/>
  <c r="DM239" i="1"/>
  <c r="DN239" i="1"/>
  <c r="AB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DA240" i="1"/>
  <c r="DG240" i="1"/>
  <c r="DH240" i="1"/>
  <c r="DM240" i="1"/>
  <c r="DN240" i="1"/>
  <c r="AB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DA241" i="1"/>
  <c r="DG241" i="1"/>
  <c r="DH241" i="1"/>
  <c r="DM241" i="1"/>
  <c r="DN241" i="1"/>
  <c r="AB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DA242" i="1"/>
  <c r="DG242" i="1"/>
  <c r="DH242" i="1"/>
  <c r="DM242" i="1"/>
  <c r="DN242" i="1"/>
  <c r="AB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DA243" i="1"/>
  <c r="DG243" i="1"/>
  <c r="DH243" i="1"/>
  <c r="DM243" i="1"/>
  <c r="DN243" i="1"/>
  <c r="AB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DA244" i="1"/>
  <c r="DG244" i="1"/>
  <c r="DH244" i="1"/>
  <c r="DM244" i="1"/>
  <c r="DN244" i="1"/>
  <c r="AB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DA245" i="1"/>
  <c r="DG245" i="1"/>
  <c r="DH245" i="1"/>
  <c r="DM245" i="1"/>
  <c r="DN245" i="1"/>
  <c r="AB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DA246" i="1"/>
  <c r="DG246" i="1"/>
  <c r="DH246" i="1"/>
  <c r="DM246" i="1"/>
  <c r="DN246" i="1"/>
  <c r="AB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DA247" i="1"/>
  <c r="DG247" i="1"/>
  <c r="DH247" i="1"/>
  <c r="DM247" i="1"/>
  <c r="DN247" i="1"/>
  <c r="AB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AB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AB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AB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F251" i="1"/>
  <c r="CG251" i="1"/>
  <c r="CH251" i="1"/>
  <c r="CI251" i="1"/>
  <c r="CJ251" i="1"/>
  <c r="CK251" i="1"/>
  <c r="CL251" i="1"/>
  <c r="CM251" i="1"/>
  <c r="CN251" i="1"/>
  <c r="CO251" i="1"/>
  <c r="CP251" i="1"/>
  <c r="CQ251" i="1"/>
  <c r="CR251" i="1"/>
  <c r="CS251" i="1"/>
  <c r="CT251" i="1"/>
  <c r="CU251" i="1"/>
  <c r="CV251" i="1"/>
  <c r="CW251" i="1"/>
  <c r="CX251" i="1"/>
  <c r="CY251" i="1"/>
  <c r="AB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AB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K253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AB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AB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AB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AB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DM257" i="1"/>
  <c r="AB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DA258" i="1"/>
  <c r="DG258" i="1"/>
  <c r="DH258" i="1"/>
  <c r="DM258" i="1"/>
  <c r="DN258" i="1"/>
  <c r="AB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DA259" i="1"/>
  <c r="DG259" i="1"/>
  <c r="DH259" i="1"/>
  <c r="DM259" i="1"/>
  <c r="DN259" i="1"/>
  <c r="AB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F260" i="1"/>
  <c r="CG260" i="1"/>
  <c r="CH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U260" i="1"/>
  <c r="CV260" i="1"/>
  <c r="CW260" i="1"/>
  <c r="CX260" i="1"/>
  <c r="CY260" i="1"/>
  <c r="DA260" i="1"/>
  <c r="DG260" i="1"/>
  <c r="DH260" i="1"/>
  <c r="DM260" i="1"/>
  <c r="DN260" i="1"/>
  <c r="AB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DA261" i="1"/>
  <c r="DG261" i="1"/>
  <c r="DH261" i="1"/>
  <c r="DM261" i="1"/>
  <c r="DN261" i="1"/>
  <c r="AB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DA262" i="1"/>
  <c r="DG262" i="1"/>
  <c r="DH262" i="1"/>
  <c r="DM262" i="1"/>
  <c r="DN262" i="1"/>
  <c r="AB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DA263" i="1"/>
  <c r="DG263" i="1"/>
  <c r="DH263" i="1"/>
  <c r="DM263" i="1"/>
  <c r="DN263" i="1"/>
  <c r="AB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DA264" i="1"/>
  <c r="DG264" i="1"/>
  <c r="DH264" i="1"/>
  <c r="DM264" i="1"/>
  <c r="DN264" i="1"/>
  <c r="AB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H265" i="1"/>
  <c r="BI265" i="1"/>
  <c r="BK265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DA265" i="1"/>
  <c r="DG265" i="1"/>
  <c r="DH265" i="1"/>
  <c r="DM265" i="1"/>
  <c r="DN265" i="1"/>
  <c r="AB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BI266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F266" i="1"/>
  <c r="CG266" i="1"/>
  <c r="CH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DA266" i="1"/>
  <c r="DG266" i="1"/>
  <c r="DH266" i="1"/>
  <c r="DM266" i="1"/>
  <c r="DN266" i="1"/>
  <c r="AA1" i="7"/>
  <c r="AB1" i="7"/>
  <c r="AC1" i="7"/>
  <c r="AD1" i="7"/>
  <c r="AE1" i="7"/>
  <c r="AF1" i="7"/>
  <c r="AG1" i="7"/>
  <c r="AO1" i="7"/>
  <c r="AP1" i="7"/>
  <c r="AQ1" i="7"/>
  <c r="AR1" i="7"/>
  <c r="AS1" i="7"/>
  <c r="AT1" i="7"/>
  <c r="AU1" i="7"/>
  <c r="AV1" i="7"/>
  <c r="AW1" i="7"/>
  <c r="AX1" i="7"/>
  <c r="AY1" i="7"/>
  <c r="AZ1" i="7"/>
  <c r="BA1" i="7"/>
  <c r="BB1" i="7"/>
  <c r="BC1" i="7"/>
  <c r="BD1" i="7"/>
  <c r="BE1" i="7"/>
  <c r="BF1" i="7"/>
  <c r="BG1" i="7"/>
  <c r="BH1" i="7"/>
  <c r="BJ1" i="7"/>
  <c r="BK1" i="7"/>
  <c r="BL1" i="7"/>
  <c r="BM1" i="7"/>
  <c r="BN1" i="7"/>
  <c r="BO1" i="7"/>
  <c r="BP1" i="7"/>
  <c r="BQ1" i="7"/>
  <c r="BR1" i="7"/>
  <c r="BS1" i="7"/>
  <c r="BT1" i="7"/>
  <c r="BU1" i="7"/>
  <c r="BV1" i="7"/>
  <c r="BW1" i="7"/>
  <c r="BX1" i="7"/>
  <c r="BY1" i="7"/>
  <c r="BZ1" i="7"/>
  <c r="CA1" i="7"/>
  <c r="CB1" i="7"/>
  <c r="CC1" i="7"/>
  <c r="CZ1" i="7"/>
  <c r="DA1" i="7"/>
  <c r="DB1" i="7"/>
  <c r="DC1" i="7"/>
  <c r="DD1" i="7"/>
  <c r="DE1" i="7"/>
  <c r="DF1" i="7"/>
  <c r="DG1" i="7"/>
  <c r="DH1" i="7"/>
  <c r="DI1" i="7"/>
  <c r="DJ1" i="7"/>
  <c r="DK1" i="7"/>
  <c r="DL1" i="7"/>
  <c r="DM1" i="7"/>
  <c r="DN1" i="7"/>
  <c r="DO1" i="7"/>
  <c r="DP1" i="7"/>
  <c r="DQ1" i="7"/>
  <c r="DR1" i="7"/>
  <c r="DS1" i="7"/>
  <c r="EP1" i="7"/>
  <c r="AA2" i="7"/>
  <c r="AO2" i="7"/>
  <c r="AP2" i="7"/>
  <c r="AQ2" i="7"/>
  <c r="AR2" i="7"/>
  <c r="AT2" i="7"/>
  <c r="AU2" i="7"/>
  <c r="AV2" i="7"/>
  <c r="AX2" i="7"/>
  <c r="AY2" i="7"/>
  <c r="AZ2" i="7"/>
  <c r="BB2" i="7"/>
  <c r="BC2" i="7"/>
  <c r="BD2" i="7"/>
  <c r="BF2" i="7"/>
  <c r="BG2" i="7"/>
  <c r="BH2" i="7"/>
  <c r="BK2" i="7"/>
  <c r="BL2" i="7"/>
  <c r="BM2" i="7"/>
  <c r="BO2" i="7"/>
  <c r="BP2" i="7"/>
  <c r="BQ2" i="7"/>
  <c r="BS2" i="7"/>
  <c r="BT2" i="7"/>
  <c r="BU2" i="7"/>
  <c r="BW2" i="7"/>
  <c r="BX2" i="7"/>
  <c r="BY2" i="7"/>
  <c r="CA2" i="7"/>
  <c r="CB2" i="7"/>
  <c r="CC2" i="7"/>
  <c r="CF2" i="7"/>
  <c r="CG2" i="7"/>
  <c r="CH2" i="7"/>
  <c r="CJ2" i="7"/>
  <c r="CK2" i="7"/>
  <c r="CL2" i="7"/>
  <c r="CN2" i="7"/>
  <c r="CO2" i="7"/>
  <c r="CP2" i="7"/>
  <c r="CR2" i="7"/>
  <c r="CS2" i="7"/>
  <c r="CT2" i="7"/>
  <c r="CV2" i="7"/>
  <c r="CW2" i="7"/>
  <c r="CX2" i="7"/>
  <c r="AO3" i="7"/>
  <c r="AP3" i="7"/>
  <c r="AQ3" i="7"/>
  <c r="AR3" i="7"/>
  <c r="AT3" i="7"/>
  <c r="AU3" i="7"/>
  <c r="AV3" i="7"/>
  <c r="AX3" i="7"/>
  <c r="AY3" i="7"/>
  <c r="AZ3" i="7"/>
  <c r="BB3" i="7"/>
  <c r="BC3" i="7"/>
  <c r="BD3" i="7"/>
  <c r="BF3" i="7"/>
  <c r="BG3" i="7"/>
  <c r="BH3" i="7"/>
  <c r="BK3" i="7"/>
  <c r="BL3" i="7"/>
  <c r="BM3" i="7"/>
  <c r="BO3" i="7"/>
  <c r="BP3" i="7"/>
  <c r="BQ3" i="7"/>
  <c r="BS3" i="7"/>
  <c r="BT3" i="7"/>
  <c r="BU3" i="7"/>
  <c r="BW3" i="7"/>
  <c r="BX3" i="7"/>
  <c r="BY3" i="7"/>
  <c r="CA3" i="7"/>
  <c r="CB3" i="7"/>
  <c r="CC3" i="7"/>
  <c r="CF3" i="7"/>
  <c r="CG3" i="7"/>
  <c r="CH3" i="7"/>
  <c r="CJ3" i="7"/>
  <c r="CK3" i="7"/>
  <c r="CL3" i="7"/>
  <c r="CN3" i="7"/>
  <c r="CO3" i="7"/>
  <c r="CP3" i="7"/>
  <c r="CR3" i="7"/>
  <c r="CS3" i="7"/>
  <c r="CT3" i="7"/>
  <c r="CV3" i="7"/>
  <c r="CW3" i="7"/>
  <c r="CX3" i="7"/>
  <c r="AO4" i="7"/>
  <c r="AP4" i="7"/>
  <c r="AQ4" i="7"/>
  <c r="AR4" i="7"/>
  <c r="AS4" i="7"/>
  <c r="AT4" i="7"/>
  <c r="AU4" i="7"/>
  <c r="AV4" i="7"/>
  <c r="AX4" i="7"/>
  <c r="AY4" i="7"/>
  <c r="AZ4" i="7"/>
  <c r="BA4" i="7"/>
  <c r="BB4" i="7"/>
  <c r="BC4" i="7"/>
  <c r="BD4" i="7"/>
  <c r="BF4" i="7"/>
  <c r="BG4" i="7"/>
  <c r="BH4" i="7"/>
  <c r="BJ4" i="7"/>
  <c r="BK4" i="7"/>
  <c r="BL4" i="7"/>
  <c r="BM4" i="7"/>
  <c r="BO4" i="7"/>
  <c r="BP4" i="7"/>
  <c r="BQ4" i="7"/>
  <c r="BR4" i="7"/>
  <c r="BS4" i="7"/>
  <c r="BT4" i="7"/>
  <c r="BU4" i="7"/>
  <c r="BW4" i="7"/>
  <c r="BX4" i="7"/>
  <c r="BY4" i="7"/>
  <c r="BZ4" i="7"/>
  <c r="CA4" i="7"/>
  <c r="CB4" i="7"/>
  <c r="CC4" i="7"/>
  <c r="CF4" i="7"/>
  <c r="CG4" i="7"/>
  <c r="CH4" i="7"/>
  <c r="CI4" i="7"/>
  <c r="CJ4" i="7"/>
  <c r="CK4" i="7"/>
  <c r="CL4" i="7"/>
  <c r="CN4" i="7"/>
  <c r="CO4" i="7"/>
  <c r="CP4" i="7"/>
  <c r="CQ4" i="7"/>
  <c r="CR4" i="7"/>
  <c r="CS4" i="7"/>
  <c r="CT4" i="7"/>
  <c r="CV4" i="7"/>
  <c r="CW4" i="7"/>
  <c r="CX4" i="7"/>
  <c r="AA5" i="7"/>
  <c r="AO5" i="7"/>
  <c r="AP5" i="7"/>
  <c r="AQ5" i="7"/>
  <c r="AR5" i="7"/>
  <c r="AS5" i="7"/>
  <c r="AT5" i="7"/>
  <c r="AU5" i="7"/>
  <c r="AV5" i="7"/>
  <c r="AW5" i="7"/>
  <c r="AX5" i="7"/>
  <c r="AY5" i="7"/>
  <c r="AZ5" i="7"/>
  <c r="BB5" i="7"/>
  <c r="BC5" i="7"/>
  <c r="BD5" i="7"/>
  <c r="BE5" i="7"/>
  <c r="BF5" i="7"/>
  <c r="BG5" i="7"/>
  <c r="BH5" i="7"/>
  <c r="BK5" i="7"/>
  <c r="BL5" i="7"/>
  <c r="BM5" i="7"/>
  <c r="BN5" i="7"/>
  <c r="BO5" i="7"/>
  <c r="BP5" i="7"/>
  <c r="BQ5" i="7"/>
  <c r="BS5" i="7"/>
  <c r="BT5" i="7"/>
  <c r="BU5" i="7"/>
  <c r="BV5" i="7"/>
  <c r="BW5" i="7"/>
  <c r="BX5" i="7"/>
  <c r="BY5" i="7"/>
  <c r="CA5" i="7"/>
  <c r="CB5" i="7"/>
  <c r="CC5" i="7"/>
  <c r="CE5" i="7"/>
  <c r="CF5" i="7"/>
  <c r="CG5" i="7"/>
  <c r="CH5" i="7"/>
  <c r="CJ5" i="7"/>
  <c r="CK5" i="7"/>
  <c r="CL5" i="7"/>
  <c r="CM5" i="7"/>
  <c r="CN5" i="7"/>
  <c r="CO5" i="7"/>
  <c r="CP5" i="7"/>
  <c r="CR5" i="7"/>
  <c r="CS5" i="7"/>
  <c r="CT5" i="7"/>
  <c r="CU5" i="7"/>
  <c r="CV5" i="7"/>
  <c r="CW5" i="7"/>
  <c r="CX5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J6" i="7"/>
  <c r="BK6" i="7"/>
  <c r="BL6" i="7"/>
  <c r="BM6" i="7"/>
  <c r="BN6" i="7"/>
  <c r="BO6" i="7"/>
  <c r="BP6" i="7"/>
  <c r="BQ6" i="7"/>
  <c r="BR6" i="7"/>
  <c r="BS6" i="7"/>
  <c r="BT6" i="7"/>
  <c r="BU6" i="7"/>
  <c r="BV6" i="7"/>
  <c r="BW6" i="7"/>
  <c r="BX6" i="7"/>
  <c r="BY6" i="7"/>
  <c r="BZ6" i="7"/>
  <c r="CA6" i="7"/>
  <c r="CB6" i="7"/>
  <c r="CC6" i="7"/>
  <c r="CE6" i="7"/>
  <c r="CF6" i="7"/>
  <c r="CG6" i="7"/>
  <c r="CH6" i="7"/>
  <c r="CI6" i="7"/>
  <c r="CJ6" i="7"/>
  <c r="CK6" i="7"/>
  <c r="CL6" i="7"/>
  <c r="CM6" i="7"/>
  <c r="CN6" i="7"/>
  <c r="CO6" i="7"/>
  <c r="CP6" i="7"/>
  <c r="CQ6" i="7"/>
  <c r="CR6" i="7"/>
  <c r="CS6" i="7"/>
  <c r="CT6" i="7"/>
  <c r="CU6" i="7"/>
  <c r="CV6" i="7"/>
  <c r="CW6" i="7"/>
  <c r="CX6" i="7"/>
  <c r="AA7" i="7"/>
  <c r="AO7" i="7"/>
  <c r="AP7" i="7"/>
  <c r="AQ7" i="7"/>
  <c r="AR7" i="7"/>
  <c r="AT7" i="7"/>
  <c r="AU7" i="7"/>
  <c r="AV7" i="7"/>
  <c r="AX7" i="7"/>
  <c r="AY7" i="7"/>
  <c r="AZ7" i="7"/>
  <c r="BB7" i="7"/>
  <c r="BC7" i="7"/>
  <c r="BD7" i="7"/>
  <c r="BF7" i="7"/>
  <c r="BG7" i="7"/>
  <c r="BH7" i="7"/>
  <c r="BK7" i="7"/>
  <c r="BL7" i="7"/>
  <c r="BM7" i="7"/>
  <c r="BO7" i="7"/>
  <c r="BP7" i="7"/>
  <c r="BQ7" i="7"/>
  <c r="BS7" i="7"/>
  <c r="BT7" i="7"/>
  <c r="BU7" i="7"/>
  <c r="BW7" i="7"/>
  <c r="BX7" i="7"/>
  <c r="BY7" i="7"/>
  <c r="CA7" i="7"/>
  <c r="CB7" i="7"/>
  <c r="CC7" i="7"/>
  <c r="CF7" i="7"/>
  <c r="CG7" i="7"/>
  <c r="CH7" i="7"/>
  <c r="CJ7" i="7"/>
  <c r="CK7" i="7"/>
  <c r="CL7" i="7"/>
  <c r="CN7" i="7"/>
  <c r="CO7" i="7"/>
  <c r="CP7" i="7"/>
  <c r="CR7" i="7"/>
  <c r="CS7" i="7"/>
  <c r="CT7" i="7"/>
  <c r="CV7" i="7"/>
  <c r="CW7" i="7"/>
  <c r="CX7" i="7"/>
  <c r="AO8" i="7"/>
  <c r="AP8" i="7"/>
  <c r="AQ8" i="7"/>
  <c r="AR8" i="7"/>
  <c r="AT8" i="7"/>
  <c r="AU8" i="7"/>
  <c r="AV8" i="7"/>
  <c r="AX8" i="7"/>
  <c r="AY8" i="7"/>
  <c r="AZ8" i="7"/>
  <c r="BB8" i="7"/>
  <c r="BC8" i="7"/>
  <c r="BD8" i="7"/>
  <c r="BF8" i="7"/>
  <c r="BG8" i="7"/>
  <c r="BH8" i="7"/>
  <c r="BK8" i="7"/>
  <c r="BL8" i="7"/>
  <c r="BM8" i="7"/>
  <c r="BO8" i="7"/>
  <c r="BP8" i="7"/>
  <c r="BQ8" i="7"/>
  <c r="BS8" i="7"/>
  <c r="BT8" i="7"/>
  <c r="BU8" i="7"/>
  <c r="BW8" i="7"/>
  <c r="BX8" i="7"/>
  <c r="BY8" i="7"/>
  <c r="CA8" i="7"/>
  <c r="CB8" i="7"/>
  <c r="CC8" i="7"/>
  <c r="CF8" i="7"/>
  <c r="CG8" i="7"/>
  <c r="CH8" i="7"/>
  <c r="CJ8" i="7"/>
  <c r="CK8" i="7"/>
  <c r="CL8" i="7"/>
  <c r="CN8" i="7"/>
  <c r="CO8" i="7"/>
  <c r="CP8" i="7"/>
  <c r="CR8" i="7"/>
  <c r="CS8" i="7"/>
  <c r="CT8" i="7"/>
  <c r="CV8" i="7"/>
  <c r="CW8" i="7"/>
  <c r="CX8" i="7"/>
  <c r="AO9" i="7"/>
  <c r="AP9" i="7"/>
  <c r="AQ9" i="7"/>
  <c r="AR9" i="7"/>
  <c r="AT9" i="7"/>
  <c r="AU9" i="7"/>
  <c r="AV9" i="7"/>
  <c r="AX9" i="7"/>
  <c r="AY9" i="7"/>
  <c r="AZ9" i="7"/>
  <c r="BB9" i="7"/>
  <c r="BC9" i="7"/>
  <c r="BD9" i="7"/>
  <c r="BF9" i="7"/>
  <c r="BG9" i="7"/>
  <c r="BH9" i="7"/>
  <c r="BK9" i="7"/>
  <c r="BL9" i="7"/>
  <c r="BM9" i="7"/>
  <c r="BO9" i="7"/>
  <c r="BP9" i="7"/>
  <c r="BQ9" i="7"/>
  <c r="BS9" i="7"/>
  <c r="BT9" i="7"/>
  <c r="BU9" i="7"/>
  <c r="BW9" i="7"/>
  <c r="BX9" i="7"/>
  <c r="BY9" i="7"/>
  <c r="CA9" i="7"/>
  <c r="CB9" i="7"/>
  <c r="CC9" i="7"/>
  <c r="CF9" i="7"/>
  <c r="CG9" i="7"/>
  <c r="CH9" i="7"/>
  <c r="CJ9" i="7"/>
  <c r="CK9" i="7"/>
  <c r="CL9" i="7"/>
  <c r="CN9" i="7"/>
  <c r="CO9" i="7"/>
  <c r="CP9" i="7"/>
  <c r="CR9" i="7"/>
  <c r="CS9" i="7"/>
  <c r="CT9" i="7"/>
  <c r="CV9" i="7"/>
  <c r="CW9" i="7"/>
  <c r="CX9" i="7"/>
  <c r="AO10" i="7"/>
  <c r="AP10" i="7"/>
  <c r="AQ10" i="7"/>
  <c r="AR10" i="7"/>
  <c r="AT10" i="7"/>
  <c r="AU10" i="7"/>
  <c r="AV10" i="7"/>
  <c r="AX10" i="7"/>
  <c r="AY10" i="7"/>
  <c r="AZ10" i="7"/>
  <c r="BB10" i="7"/>
  <c r="BC10" i="7"/>
  <c r="BD10" i="7"/>
  <c r="BF10" i="7"/>
  <c r="BG10" i="7"/>
  <c r="BH10" i="7"/>
  <c r="BK10" i="7"/>
  <c r="BL10" i="7"/>
  <c r="BM10" i="7"/>
  <c r="BO10" i="7"/>
  <c r="BP10" i="7"/>
  <c r="BQ10" i="7"/>
  <c r="BS10" i="7"/>
  <c r="BT10" i="7"/>
  <c r="BU10" i="7"/>
  <c r="BW10" i="7"/>
  <c r="BX10" i="7"/>
  <c r="BY10" i="7"/>
  <c r="CA10" i="7"/>
  <c r="CB10" i="7"/>
  <c r="CC10" i="7"/>
  <c r="CF10" i="7"/>
  <c r="CG10" i="7"/>
  <c r="CH10" i="7"/>
  <c r="CJ10" i="7"/>
  <c r="CK10" i="7"/>
  <c r="CL10" i="7"/>
  <c r="CN10" i="7"/>
  <c r="CO10" i="7"/>
  <c r="CP10" i="7"/>
  <c r="CR10" i="7"/>
  <c r="CS10" i="7"/>
  <c r="CT10" i="7"/>
  <c r="CV10" i="7"/>
  <c r="CW10" i="7"/>
  <c r="CX10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AA12" i="7"/>
  <c r="AO12" i="7"/>
  <c r="AP12" i="7"/>
  <c r="AQ12" i="7"/>
  <c r="AR12" i="7"/>
  <c r="AT12" i="7"/>
  <c r="AU12" i="7"/>
  <c r="AV12" i="7"/>
  <c r="AX12" i="7"/>
  <c r="AY12" i="7"/>
  <c r="AZ12" i="7"/>
  <c r="BB12" i="7"/>
  <c r="BC12" i="7"/>
  <c r="BD12" i="7"/>
  <c r="BF12" i="7"/>
  <c r="BG12" i="7"/>
  <c r="BH12" i="7"/>
  <c r="BK12" i="7"/>
  <c r="BL12" i="7"/>
  <c r="BM12" i="7"/>
  <c r="BO12" i="7"/>
  <c r="BP12" i="7"/>
  <c r="BQ12" i="7"/>
  <c r="BS12" i="7"/>
  <c r="BT12" i="7"/>
  <c r="BU12" i="7"/>
  <c r="BW12" i="7"/>
  <c r="BX12" i="7"/>
  <c r="BY12" i="7"/>
  <c r="CA12" i="7"/>
  <c r="CB12" i="7"/>
  <c r="CC12" i="7"/>
  <c r="CF12" i="7"/>
  <c r="CG12" i="7"/>
  <c r="CH12" i="7"/>
  <c r="CJ12" i="7"/>
  <c r="CK12" i="7"/>
  <c r="CL12" i="7"/>
  <c r="CN12" i="7"/>
  <c r="CO12" i="7"/>
  <c r="CP12" i="7"/>
  <c r="CR12" i="7"/>
  <c r="CS12" i="7"/>
  <c r="CT12" i="7"/>
  <c r="CV12" i="7"/>
  <c r="CW12" i="7"/>
  <c r="CX12" i="7"/>
  <c r="AO13" i="7"/>
  <c r="AP13" i="7"/>
  <c r="AQ13" i="7"/>
  <c r="AR13" i="7"/>
  <c r="AT13" i="7"/>
  <c r="AU13" i="7"/>
  <c r="AV13" i="7"/>
  <c r="AX13" i="7"/>
  <c r="AY13" i="7"/>
  <c r="AZ13" i="7"/>
  <c r="BB13" i="7"/>
  <c r="BC13" i="7"/>
  <c r="BD13" i="7"/>
  <c r="BF13" i="7"/>
  <c r="BG13" i="7"/>
  <c r="BH13" i="7"/>
  <c r="BK13" i="7"/>
  <c r="BL13" i="7"/>
  <c r="BM13" i="7"/>
  <c r="BO13" i="7"/>
  <c r="BP13" i="7"/>
  <c r="BQ13" i="7"/>
  <c r="BS13" i="7"/>
  <c r="BT13" i="7"/>
  <c r="BU13" i="7"/>
  <c r="BW13" i="7"/>
  <c r="BX13" i="7"/>
  <c r="BY13" i="7"/>
  <c r="CA13" i="7"/>
  <c r="CB13" i="7"/>
  <c r="CC13" i="7"/>
  <c r="CF13" i="7"/>
  <c r="CG13" i="7"/>
  <c r="CH13" i="7"/>
  <c r="CJ13" i="7"/>
  <c r="CK13" i="7"/>
  <c r="CL13" i="7"/>
  <c r="CN13" i="7"/>
  <c r="CO13" i="7"/>
  <c r="CP13" i="7"/>
  <c r="CR13" i="7"/>
  <c r="CS13" i="7"/>
  <c r="CT13" i="7"/>
  <c r="CV13" i="7"/>
  <c r="CW13" i="7"/>
  <c r="CX13" i="7"/>
  <c r="AO14" i="7"/>
  <c r="AP14" i="7"/>
  <c r="AQ14" i="7"/>
  <c r="AR14" i="7"/>
  <c r="AT14" i="7"/>
  <c r="AU14" i="7"/>
  <c r="AV14" i="7"/>
  <c r="AX14" i="7"/>
  <c r="AY14" i="7"/>
  <c r="AZ14" i="7"/>
  <c r="BB14" i="7"/>
  <c r="BC14" i="7"/>
  <c r="BD14" i="7"/>
  <c r="BF14" i="7"/>
  <c r="BG14" i="7"/>
  <c r="BH14" i="7"/>
  <c r="BK14" i="7"/>
  <c r="BL14" i="7"/>
  <c r="BM14" i="7"/>
  <c r="BO14" i="7"/>
  <c r="BP14" i="7"/>
  <c r="BQ14" i="7"/>
  <c r="BS14" i="7"/>
  <c r="BT14" i="7"/>
  <c r="BU14" i="7"/>
  <c r="BW14" i="7"/>
  <c r="BX14" i="7"/>
  <c r="BY14" i="7"/>
  <c r="CA14" i="7"/>
  <c r="CB14" i="7"/>
  <c r="CC14" i="7"/>
  <c r="CF14" i="7"/>
  <c r="CG14" i="7"/>
  <c r="CH14" i="7"/>
  <c r="CJ14" i="7"/>
  <c r="CK14" i="7"/>
  <c r="CL14" i="7"/>
  <c r="CN14" i="7"/>
  <c r="CO14" i="7"/>
  <c r="CP14" i="7"/>
  <c r="CR14" i="7"/>
  <c r="CS14" i="7"/>
  <c r="CT14" i="7"/>
  <c r="CV14" i="7"/>
  <c r="CW14" i="7"/>
  <c r="CX14" i="7"/>
  <c r="AO15" i="7"/>
  <c r="AP15" i="7"/>
  <c r="AQ15" i="7"/>
  <c r="AR15" i="7"/>
  <c r="AT15" i="7"/>
  <c r="AU15" i="7"/>
  <c r="AV15" i="7"/>
  <c r="AW15" i="7"/>
  <c r="AX15" i="7"/>
  <c r="AY15" i="7"/>
  <c r="AZ15" i="7"/>
  <c r="BB15" i="7"/>
  <c r="BC15" i="7"/>
  <c r="BD15" i="7"/>
  <c r="BE15" i="7"/>
  <c r="BF15" i="7"/>
  <c r="BG15" i="7"/>
  <c r="BH15" i="7"/>
  <c r="BK15" i="7"/>
  <c r="BL15" i="7"/>
  <c r="BM15" i="7"/>
  <c r="BN15" i="7"/>
  <c r="BO15" i="7"/>
  <c r="BP15" i="7"/>
  <c r="BQ15" i="7"/>
  <c r="BS15" i="7"/>
  <c r="BT15" i="7"/>
  <c r="BU15" i="7"/>
  <c r="BV15" i="7"/>
  <c r="BW15" i="7"/>
  <c r="BX15" i="7"/>
  <c r="BY15" i="7"/>
  <c r="CA15" i="7"/>
  <c r="CB15" i="7"/>
  <c r="CC15" i="7"/>
  <c r="CE15" i="7"/>
  <c r="CF15" i="7"/>
  <c r="CG15" i="7"/>
  <c r="CH15" i="7"/>
  <c r="CJ15" i="7"/>
  <c r="CK15" i="7"/>
  <c r="CL15" i="7"/>
  <c r="CM15" i="7"/>
  <c r="CN15" i="7"/>
  <c r="CO15" i="7"/>
  <c r="CP15" i="7"/>
  <c r="CR15" i="7"/>
  <c r="CS15" i="7"/>
  <c r="CT15" i="7"/>
  <c r="CU15" i="7"/>
  <c r="CV15" i="7"/>
  <c r="CW15" i="7"/>
  <c r="CX15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AA17" i="7"/>
  <c r="AO17" i="7"/>
  <c r="AP17" i="7"/>
  <c r="AQ17" i="7"/>
  <c r="AR17" i="7"/>
  <c r="AT17" i="7"/>
  <c r="AU17" i="7"/>
  <c r="AV17" i="7"/>
  <c r="AX17" i="7"/>
  <c r="AY17" i="7"/>
  <c r="AZ17" i="7"/>
  <c r="BB17" i="7"/>
  <c r="BC17" i="7"/>
  <c r="BD17" i="7"/>
  <c r="BE17" i="7"/>
  <c r="BF17" i="7"/>
  <c r="BG17" i="7"/>
  <c r="BH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BV17" i="7"/>
  <c r="BW17" i="7"/>
  <c r="BX17" i="7"/>
  <c r="BY17" i="7"/>
  <c r="BZ17" i="7"/>
  <c r="CA17" i="7"/>
  <c r="CB17" i="7"/>
  <c r="CC17" i="7"/>
  <c r="CE17" i="7"/>
  <c r="CF17" i="7"/>
  <c r="CG17" i="7"/>
  <c r="CH17" i="7"/>
  <c r="CI17" i="7"/>
  <c r="CJ17" i="7"/>
  <c r="CK17" i="7"/>
  <c r="CL17" i="7"/>
  <c r="CM17" i="7"/>
  <c r="CN17" i="7"/>
  <c r="CO17" i="7"/>
  <c r="CP17" i="7"/>
  <c r="CQ17" i="7"/>
  <c r="CR17" i="7"/>
  <c r="CS17" i="7"/>
  <c r="CT17" i="7"/>
  <c r="CU17" i="7"/>
  <c r="CV17" i="7"/>
  <c r="CW17" i="7"/>
  <c r="CX17" i="7"/>
  <c r="AA18" i="7"/>
  <c r="AO18" i="7"/>
  <c r="AP18" i="7"/>
  <c r="AQ18" i="7"/>
  <c r="AR18" i="7"/>
  <c r="AT18" i="7"/>
  <c r="AU18" i="7"/>
  <c r="AV18" i="7"/>
  <c r="AX18" i="7"/>
  <c r="AY18" i="7"/>
  <c r="AZ18" i="7"/>
  <c r="BB18" i="7"/>
  <c r="BC18" i="7"/>
  <c r="BD18" i="7"/>
  <c r="BF18" i="7"/>
  <c r="BG18" i="7"/>
  <c r="BH18" i="7"/>
  <c r="BK18" i="7"/>
  <c r="BL18" i="7"/>
  <c r="BM18" i="7"/>
  <c r="BO18" i="7"/>
  <c r="BP18" i="7"/>
  <c r="BQ18" i="7"/>
  <c r="BS18" i="7"/>
  <c r="BT18" i="7"/>
  <c r="BU18" i="7"/>
  <c r="BW18" i="7"/>
  <c r="BX18" i="7"/>
  <c r="BY18" i="7"/>
  <c r="CA18" i="7"/>
  <c r="CB18" i="7"/>
  <c r="CC18" i="7"/>
  <c r="CF18" i="7"/>
  <c r="CG18" i="7"/>
  <c r="CH18" i="7"/>
  <c r="CJ18" i="7"/>
  <c r="CK18" i="7"/>
  <c r="CL18" i="7"/>
  <c r="CN18" i="7"/>
  <c r="CO18" i="7"/>
  <c r="CP18" i="7"/>
  <c r="CR18" i="7"/>
  <c r="CS18" i="7"/>
  <c r="CT18" i="7"/>
  <c r="CV18" i="7"/>
  <c r="CW18" i="7"/>
  <c r="CX18" i="7"/>
  <c r="AO19" i="7"/>
  <c r="AP19" i="7"/>
  <c r="AQ19" i="7"/>
  <c r="AR19" i="7"/>
  <c r="AT19" i="7"/>
  <c r="AU19" i="7"/>
  <c r="AV19" i="7"/>
  <c r="AX19" i="7"/>
  <c r="AY19" i="7"/>
  <c r="AZ19" i="7"/>
  <c r="BB19" i="7"/>
  <c r="BC19" i="7"/>
  <c r="BD19" i="7"/>
  <c r="BF19" i="7"/>
  <c r="BG19" i="7"/>
  <c r="BH19" i="7"/>
  <c r="BK19" i="7"/>
  <c r="BL19" i="7"/>
  <c r="BM19" i="7"/>
  <c r="BO19" i="7"/>
  <c r="BP19" i="7"/>
  <c r="BQ19" i="7"/>
  <c r="BS19" i="7"/>
  <c r="BT19" i="7"/>
  <c r="BU19" i="7"/>
  <c r="BW19" i="7"/>
  <c r="BX19" i="7"/>
  <c r="BY19" i="7"/>
  <c r="CA19" i="7"/>
  <c r="CB19" i="7"/>
  <c r="CC19" i="7"/>
  <c r="CF19" i="7"/>
  <c r="CG19" i="7"/>
  <c r="CH19" i="7"/>
  <c r="CJ19" i="7"/>
  <c r="CK19" i="7"/>
  <c r="CL19" i="7"/>
  <c r="CN19" i="7"/>
  <c r="CO19" i="7"/>
  <c r="CP19" i="7"/>
  <c r="CR19" i="7"/>
  <c r="CS19" i="7"/>
  <c r="CT19" i="7"/>
  <c r="CV19" i="7"/>
  <c r="CW19" i="7"/>
  <c r="CX19" i="7"/>
  <c r="AO20" i="7"/>
  <c r="AP20" i="7"/>
  <c r="AQ20" i="7"/>
  <c r="AR20" i="7"/>
  <c r="AT20" i="7"/>
  <c r="AU20" i="7"/>
  <c r="AV20" i="7"/>
  <c r="AX20" i="7"/>
  <c r="AY20" i="7"/>
  <c r="AZ20" i="7"/>
  <c r="BB20" i="7"/>
  <c r="BC20" i="7"/>
  <c r="BD20" i="7"/>
  <c r="BF20" i="7"/>
  <c r="BG20" i="7"/>
  <c r="BH20" i="7"/>
  <c r="BK20" i="7"/>
  <c r="BL20" i="7"/>
  <c r="BM20" i="7"/>
  <c r="BO20" i="7"/>
  <c r="BP20" i="7"/>
  <c r="BQ20" i="7"/>
  <c r="BS20" i="7"/>
  <c r="BT20" i="7"/>
  <c r="BU20" i="7"/>
  <c r="BW20" i="7"/>
  <c r="BX20" i="7"/>
  <c r="BY20" i="7"/>
  <c r="CA20" i="7"/>
  <c r="CB20" i="7"/>
  <c r="CC20" i="7"/>
  <c r="CF20" i="7"/>
  <c r="CG20" i="7"/>
  <c r="CH20" i="7"/>
  <c r="CJ20" i="7"/>
  <c r="CK20" i="7"/>
  <c r="CL20" i="7"/>
  <c r="CN20" i="7"/>
  <c r="CO20" i="7"/>
  <c r="CP20" i="7"/>
  <c r="CR20" i="7"/>
  <c r="CS20" i="7"/>
  <c r="CT20" i="7"/>
  <c r="CV20" i="7"/>
  <c r="CW20" i="7"/>
  <c r="CX20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AA22" i="7"/>
  <c r="AO22" i="7"/>
  <c r="AP22" i="7"/>
  <c r="AQ22" i="7"/>
  <c r="AR22" i="7"/>
  <c r="AT22" i="7"/>
  <c r="AU22" i="7"/>
  <c r="AV22" i="7"/>
  <c r="AX22" i="7"/>
  <c r="AY22" i="7"/>
  <c r="AZ22" i="7"/>
  <c r="BB22" i="7"/>
  <c r="BC22" i="7"/>
  <c r="BD22" i="7"/>
  <c r="BF22" i="7"/>
  <c r="BG22" i="7"/>
  <c r="BH22" i="7"/>
  <c r="BK22" i="7"/>
  <c r="BL22" i="7"/>
  <c r="BM22" i="7"/>
  <c r="BO22" i="7"/>
  <c r="BP22" i="7"/>
  <c r="BQ22" i="7"/>
  <c r="BS22" i="7"/>
  <c r="BT22" i="7"/>
  <c r="BU22" i="7"/>
  <c r="BW22" i="7"/>
  <c r="BX22" i="7"/>
  <c r="BY22" i="7"/>
  <c r="CA22" i="7"/>
  <c r="CB22" i="7"/>
  <c r="CC22" i="7"/>
  <c r="CF22" i="7"/>
  <c r="CG22" i="7"/>
  <c r="CH22" i="7"/>
  <c r="CJ22" i="7"/>
  <c r="CK22" i="7"/>
  <c r="CL22" i="7"/>
  <c r="CN22" i="7"/>
  <c r="CO22" i="7"/>
  <c r="CP22" i="7"/>
  <c r="CR22" i="7"/>
  <c r="CS22" i="7"/>
  <c r="CT22" i="7"/>
  <c r="CV22" i="7"/>
  <c r="CW22" i="7"/>
  <c r="CX22" i="7"/>
  <c r="AO23" i="7"/>
  <c r="AP23" i="7"/>
  <c r="AQ23" i="7"/>
  <c r="AR23" i="7"/>
  <c r="AT23" i="7"/>
  <c r="AU23" i="7"/>
  <c r="AV23" i="7"/>
  <c r="AX23" i="7"/>
  <c r="AY23" i="7"/>
  <c r="AZ23" i="7"/>
  <c r="BB23" i="7"/>
  <c r="BC23" i="7"/>
  <c r="BD23" i="7"/>
  <c r="BF23" i="7"/>
  <c r="BG23" i="7"/>
  <c r="BH23" i="7"/>
  <c r="BK23" i="7"/>
  <c r="BL23" i="7"/>
  <c r="BM23" i="7"/>
  <c r="BO23" i="7"/>
  <c r="BP23" i="7"/>
  <c r="BQ23" i="7"/>
  <c r="BS23" i="7"/>
  <c r="BT23" i="7"/>
  <c r="BU23" i="7"/>
  <c r="BW23" i="7"/>
  <c r="BX23" i="7"/>
  <c r="BY23" i="7"/>
  <c r="CA23" i="7"/>
  <c r="CB23" i="7"/>
  <c r="CC23" i="7"/>
  <c r="CF23" i="7"/>
  <c r="CG23" i="7"/>
  <c r="CH23" i="7"/>
  <c r="CJ23" i="7"/>
  <c r="CK23" i="7"/>
  <c r="CL23" i="7"/>
  <c r="CN23" i="7"/>
  <c r="CO23" i="7"/>
  <c r="CP23" i="7"/>
  <c r="CR23" i="7"/>
  <c r="CS23" i="7"/>
  <c r="CT23" i="7"/>
  <c r="CV23" i="7"/>
  <c r="CW23" i="7"/>
  <c r="CX23" i="7"/>
  <c r="AO24" i="7"/>
  <c r="AP24" i="7"/>
  <c r="AQ24" i="7"/>
  <c r="AR24" i="7"/>
  <c r="AS24" i="7"/>
  <c r="AT24" i="7"/>
  <c r="AU24" i="7"/>
  <c r="AV24" i="7"/>
  <c r="AX24" i="7"/>
  <c r="AY24" i="7"/>
  <c r="AZ24" i="7"/>
  <c r="BA24" i="7"/>
  <c r="BB24" i="7"/>
  <c r="BC24" i="7"/>
  <c r="BD24" i="7"/>
  <c r="BF24" i="7"/>
  <c r="BG24" i="7"/>
  <c r="BH24" i="7"/>
  <c r="BJ24" i="7"/>
  <c r="BK24" i="7"/>
  <c r="BL24" i="7"/>
  <c r="BM24" i="7"/>
  <c r="BO24" i="7"/>
  <c r="BP24" i="7"/>
  <c r="BQ24" i="7"/>
  <c r="BR24" i="7"/>
  <c r="BS24" i="7"/>
  <c r="BT24" i="7"/>
  <c r="BU24" i="7"/>
  <c r="BW24" i="7"/>
  <c r="BX24" i="7"/>
  <c r="BY24" i="7"/>
  <c r="BZ24" i="7"/>
  <c r="CA24" i="7"/>
  <c r="CB24" i="7"/>
  <c r="CC24" i="7"/>
  <c r="CF24" i="7"/>
  <c r="CG24" i="7"/>
  <c r="CH24" i="7"/>
  <c r="CI24" i="7"/>
  <c r="CJ24" i="7"/>
  <c r="CK24" i="7"/>
  <c r="CL24" i="7"/>
  <c r="CN24" i="7"/>
  <c r="CO24" i="7"/>
  <c r="CP24" i="7"/>
  <c r="CQ24" i="7"/>
  <c r="CR24" i="7"/>
  <c r="CS24" i="7"/>
  <c r="CT24" i="7"/>
  <c r="CV24" i="7"/>
  <c r="CW24" i="7"/>
  <c r="CX24" i="7"/>
  <c r="Y1" i="7"/>
  <c r="Z1" i="7"/>
  <c r="AC1" i="6"/>
  <c r="AD1" i="6"/>
  <c r="AE1" i="6"/>
  <c r="AF1" i="6"/>
  <c r="AG1" i="6"/>
  <c r="AH1" i="6"/>
  <c r="AP1" i="6"/>
  <c r="AQ1" i="6"/>
  <c r="AR1" i="6"/>
  <c r="AS1" i="6"/>
  <c r="AT1" i="6"/>
  <c r="AU1" i="6"/>
  <c r="AV1" i="6"/>
  <c r="AW1" i="6"/>
  <c r="AX1" i="6"/>
  <c r="AY1" i="6"/>
  <c r="AZ1" i="6"/>
  <c r="BA1" i="6"/>
  <c r="BB1" i="6"/>
  <c r="BC1" i="6"/>
  <c r="BD1" i="6"/>
  <c r="BE1" i="6"/>
  <c r="BF1" i="6"/>
  <c r="BG1" i="6"/>
  <c r="BH1" i="6"/>
  <c r="BI1" i="6"/>
  <c r="BK1" i="6"/>
  <c r="BL1" i="6"/>
  <c r="BM1" i="6"/>
  <c r="BN1" i="6"/>
  <c r="BO1" i="6"/>
  <c r="BP1" i="6"/>
  <c r="BQ1" i="6"/>
  <c r="BR1" i="6"/>
  <c r="BS1" i="6"/>
  <c r="BT1" i="6"/>
  <c r="BU1" i="6"/>
  <c r="BV1" i="6"/>
  <c r="BW1" i="6"/>
  <c r="BX1" i="6"/>
  <c r="BY1" i="6"/>
  <c r="BZ1" i="6"/>
  <c r="CA1" i="6"/>
  <c r="CB1" i="6"/>
  <c r="CC1" i="6"/>
  <c r="CD1" i="6"/>
  <c r="DA1" i="6"/>
  <c r="DB1" i="6"/>
  <c r="DC1" i="6"/>
  <c r="DD1" i="6"/>
  <c r="DE1" i="6"/>
  <c r="DF1" i="6"/>
  <c r="DG1" i="6"/>
  <c r="DH1" i="6"/>
  <c r="DI1" i="6"/>
  <c r="DJ1" i="6"/>
  <c r="DK1" i="6"/>
  <c r="DL1" i="6"/>
  <c r="DM1" i="6"/>
  <c r="DN1" i="6"/>
  <c r="DO1" i="6"/>
  <c r="DP1" i="6"/>
  <c r="DQ1" i="6"/>
  <c r="DR1" i="6"/>
  <c r="DS1" i="6"/>
  <c r="DT1" i="6"/>
  <c r="EQ1" i="6"/>
  <c r="AQ2" i="6"/>
  <c r="AR2" i="6"/>
  <c r="AS2" i="6"/>
  <c r="AU2" i="6"/>
  <c r="AY2" i="6"/>
  <c r="AZ2" i="6"/>
  <c r="BA2" i="6"/>
  <c r="BD2" i="6"/>
  <c r="BE2" i="6"/>
  <c r="BG2" i="6"/>
  <c r="BH2" i="6"/>
  <c r="BI2" i="6"/>
  <c r="BL2" i="6"/>
  <c r="BM2" i="6"/>
  <c r="BN2" i="6"/>
  <c r="BP2" i="6"/>
  <c r="BS2" i="6"/>
  <c r="BT2" i="6"/>
  <c r="BU2" i="6"/>
  <c r="BV2" i="6"/>
  <c r="BY2" i="6"/>
  <c r="BZ2" i="6"/>
  <c r="CB2" i="6"/>
  <c r="CC2" i="6"/>
  <c r="CD2" i="6"/>
  <c r="CG2" i="6"/>
  <c r="CH2" i="6"/>
  <c r="CI2" i="6"/>
  <c r="CK2" i="6"/>
  <c r="CL2" i="6"/>
  <c r="CM2" i="6"/>
  <c r="CO2" i="6"/>
  <c r="CP2" i="6"/>
  <c r="CQ2" i="6"/>
  <c r="CS2" i="6"/>
  <c r="CT2" i="6"/>
  <c r="CU2" i="6"/>
  <c r="CW2" i="6"/>
  <c r="CX2" i="6"/>
  <c r="CY2" i="6"/>
  <c r="DG2" i="6"/>
  <c r="DH2" i="6"/>
  <c r="DM2" i="6"/>
  <c r="AQ3" i="6"/>
  <c r="AR3" i="6"/>
  <c r="AS3" i="6"/>
  <c r="AT3" i="6"/>
  <c r="AU3" i="6"/>
  <c r="AX3" i="6"/>
  <c r="AY3" i="6"/>
  <c r="AZ3" i="6"/>
  <c r="BD3" i="6"/>
  <c r="BE3" i="6"/>
  <c r="BF3" i="6"/>
  <c r="BG3" i="6"/>
  <c r="BH3" i="6"/>
  <c r="BI3" i="6"/>
  <c r="BL3" i="6"/>
  <c r="BM3" i="6"/>
  <c r="BO3" i="6"/>
  <c r="BP3" i="6"/>
  <c r="BS3" i="6"/>
  <c r="BT3" i="6"/>
  <c r="BU3" i="6"/>
  <c r="BY3" i="6"/>
  <c r="CA3" i="6"/>
  <c r="CB3" i="6"/>
  <c r="CC3" i="6"/>
  <c r="CF3" i="6"/>
  <c r="CG3" i="6"/>
  <c r="CH3" i="6"/>
  <c r="CJ3" i="6"/>
  <c r="CK3" i="6"/>
  <c r="CL3" i="6"/>
  <c r="CN3" i="6"/>
  <c r="CO3" i="6"/>
  <c r="CP3" i="6"/>
  <c r="CR3" i="6"/>
  <c r="CS3" i="6"/>
  <c r="CT3" i="6"/>
  <c r="CV3" i="6"/>
  <c r="CW3" i="6"/>
  <c r="CX3" i="6"/>
  <c r="DG3" i="6"/>
  <c r="DH3" i="6"/>
  <c r="DN3" i="6"/>
  <c r="AQ4" i="6"/>
  <c r="AS4" i="6"/>
  <c r="AT4" i="6"/>
  <c r="AU4" i="6"/>
  <c r="AX4" i="6"/>
  <c r="AY4" i="6"/>
  <c r="BA4" i="6"/>
  <c r="BE4" i="6"/>
  <c r="BF4" i="6"/>
  <c r="BG4" i="6"/>
  <c r="BI4" i="6"/>
  <c r="BL4" i="6"/>
  <c r="BM4" i="6"/>
  <c r="BN4" i="6"/>
  <c r="BO4" i="6"/>
  <c r="BP4" i="6"/>
  <c r="BS4" i="6"/>
  <c r="BT4" i="6"/>
  <c r="BV4" i="6"/>
  <c r="BY4" i="6"/>
  <c r="BZ4" i="6"/>
  <c r="CA4" i="6"/>
  <c r="CB4" i="6"/>
  <c r="CC4" i="6"/>
  <c r="CD4" i="6"/>
  <c r="CF4" i="6"/>
  <c r="CG4" i="6"/>
  <c r="CH4" i="6"/>
  <c r="CI4" i="6"/>
  <c r="CJ4" i="6"/>
  <c r="CK4" i="6"/>
  <c r="CL4" i="6"/>
  <c r="CM4" i="6"/>
  <c r="CN4" i="6"/>
  <c r="CO4" i="6"/>
  <c r="CP4" i="6"/>
  <c r="CQ4" i="6"/>
  <c r="CR4" i="6"/>
  <c r="CS4" i="6"/>
  <c r="CT4" i="6"/>
  <c r="CU4" i="6"/>
  <c r="CV4" i="6"/>
  <c r="CW4" i="6"/>
  <c r="CX4" i="6"/>
  <c r="CY4" i="6"/>
  <c r="DG4" i="6"/>
  <c r="DM4" i="6"/>
  <c r="DN4" i="6"/>
  <c r="AR5" i="6"/>
  <c r="AS5" i="6"/>
  <c r="AT5" i="6"/>
  <c r="AX5" i="6"/>
  <c r="AY5" i="6"/>
  <c r="AZ5" i="6"/>
  <c r="BA5" i="6"/>
  <c r="BD5" i="6"/>
  <c r="BE5" i="6"/>
  <c r="BF5" i="6"/>
  <c r="BH5" i="6"/>
  <c r="BI5" i="6"/>
  <c r="BM5" i="6"/>
  <c r="BN5" i="6"/>
  <c r="BO5" i="6"/>
  <c r="BS5" i="6"/>
  <c r="BU5" i="6"/>
  <c r="BV5" i="6"/>
  <c r="BY5" i="6"/>
  <c r="BZ5" i="6"/>
  <c r="CA5" i="6"/>
  <c r="CC5" i="6"/>
  <c r="CD5" i="6"/>
  <c r="CF5" i="6"/>
  <c r="CH5" i="6"/>
  <c r="CI5" i="6"/>
  <c r="CJ5" i="6"/>
  <c r="CL5" i="6"/>
  <c r="CM5" i="6"/>
  <c r="CN5" i="6"/>
  <c r="CP5" i="6"/>
  <c r="CQ5" i="6"/>
  <c r="CR5" i="6"/>
  <c r="CT5" i="6"/>
  <c r="CU5" i="6"/>
  <c r="CV5" i="6"/>
  <c r="CX5" i="6"/>
  <c r="CY5" i="6"/>
  <c r="DG5" i="6"/>
  <c r="DH5" i="6"/>
  <c r="DM5" i="6"/>
  <c r="DN5" i="6"/>
  <c r="AQ6" i="6"/>
  <c r="AR6" i="6"/>
  <c r="AS6" i="6"/>
  <c r="AU6" i="6"/>
  <c r="AY6" i="6"/>
  <c r="AZ6" i="6"/>
  <c r="BA6" i="6"/>
  <c r="BD6" i="6"/>
  <c r="BE6" i="6"/>
  <c r="BG6" i="6"/>
  <c r="BH6" i="6"/>
  <c r="BI6" i="6"/>
  <c r="BL6" i="6"/>
  <c r="BM6" i="6"/>
  <c r="BN6" i="6"/>
  <c r="BP6" i="6"/>
  <c r="BS6" i="6"/>
  <c r="BT6" i="6"/>
  <c r="BU6" i="6"/>
  <c r="BV6" i="6"/>
  <c r="BY6" i="6"/>
  <c r="BZ6" i="6"/>
  <c r="CB6" i="6"/>
  <c r="CC6" i="6"/>
  <c r="CD6" i="6"/>
  <c r="CG6" i="6"/>
  <c r="CH6" i="6"/>
  <c r="CI6" i="6"/>
  <c r="CK6" i="6"/>
  <c r="CL6" i="6"/>
  <c r="CM6" i="6"/>
  <c r="CO6" i="6"/>
  <c r="CP6" i="6"/>
  <c r="CQ6" i="6"/>
  <c r="CS6" i="6"/>
  <c r="CT6" i="6"/>
  <c r="CU6" i="6"/>
  <c r="CW6" i="6"/>
  <c r="CX6" i="6"/>
  <c r="CY6" i="6"/>
  <c r="DG6" i="6"/>
  <c r="DH6" i="6"/>
  <c r="DM6" i="6"/>
  <c r="AQ7" i="6"/>
  <c r="AR7" i="6"/>
  <c r="AS7" i="6"/>
  <c r="AT7" i="6"/>
  <c r="AU7" i="6"/>
  <c r="AX7" i="6"/>
  <c r="AY7" i="6"/>
  <c r="AZ7" i="6"/>
  <c r="BD7" i="6"/>
  <c r="BE7" i="6"/>
  <c r="BF7" i="6"/>
  <c r="BG7" i="6"/>
  <c r="BH7" i="6"/>
  <c r="BI7" i="6"/>
  <c r="BL7" i="6"/>
  <c r="BM7" i="6"/>
  <c r="BO7" i="6"/>
  <c r="BP7" i="6"/>
  <c r="BS7" i="6"/>
  <c r="BT7" i="6"/>
  <c r="BU7" i="6"/>
  <c r="BY7" i="6"/>
  <c r="CA7" i="6"/>
  <c r="CB7" i="6"/>
  <c r="CC7" i="6"/>
  <c r="CF7" i="6"/>
  <c r="CG7" i="6"/>
  <c r="CH7" i="6"/>
  <c r="CJ7" i="6"/>
  <c r="CK7" i="6"/>
  <c r="CL7" i="6"/>
  <c r="CN7" i="6"/>
  <c r="CO7" i="6"/>
  <c r="CP7" i="6"/>
  <c r="CR7" i="6"/>
  <c r="CS7" i="6"/>
  <c r="CT7" i="6"/>
  <c r="CV7" i="6"/>
  <c r="CW7" i="6"/>
  <c r="CX7" i="6"/>
  <c r="DG7" i="6"/>
  <c r="DH7" i="6"/>
  <c r="DN7" i="6"/>
  <c r="AQ8" i="6"/>
  <c r="AS8" i="6"/>
  <c r="AT8" i="6"/>
  <c r="AU8" i="6"/>
  <c r="AX8" i="6"/>
  <c r="AY8" i="6"/>
  <c r="BA8" i="6"/>
  <c r="BE8" i="6"/>
  <c r="BF8" i="6"/>
  <c r="BG8" i="6"/>
  <c r="BI8" i="6"/>
  <c r="BL8" i="6"/>
  <c r="BM8" i="6"/>
  <c r="BN8" i="6"/>
  <c r="BO8" i="6"/>
  <c r="BP8" i="6"/>
  <c r="BS8" i="6"/>
  <c r="BT8" i="6"/>
  <c r="BV8" i="6"/>
  <c r="BY8" i="6"/>
  <c r="BZ8" i="6"/>
  <c r="CA8" i="6"/>
  <c r="CB8" i="6"/>
  <c r="CC8" i="6"/>
  <c r="CD8" i="6"/>
  <c r="CF8" i="6"/>
  <c r="CG8" i="6"/>
  <c r="CH8" i="6"/>
  <c r="CI8" i="6"/>
  <c r="CJ8" i="6"/>
  <c r="CK8" i="6"/>
  <c r="CL8" i="6"/>
  <c r="CM8" i="6"/>
  <c r="CN8" i="6"/>
  <c r="CO8" i="6"/>
  <c r="CP8" i="6"/>
  <c r="CQ8" i="6"/>
  <c r="CR8" i="6"/>
  <c r="CS8" i="6"/>
  <c r="CT8" i="6"/>
  <c r="CU8" i="6"/>
  <c r="CV8" i="6"/>
  <c r="CW8" i="6"/>
  <c r="CX8" i="6"/>
  <c r="CY8" i="6"/>
  <c r="DG8" i="6"/>
  <c r="DM8" i="6"/>
  <c r="DN8" i="6"/>
  <c r="AR9" i="6"/>
  <c r="AS9" i="6"/>
  <c r="AT9" i="6"/>
  <c r="AX9" i="6"/>
  <c r="AY9" i="6"/>
  <c r="AZ9" i="6"/>
  <c r="BA9" i="6"/>
  <c r="BD9" i="6"/>
  <c r="BE9" i="6"/>
  <c r="BF9" i="6"/>
  <c r="BH9" i="6"/>
  <c r="BI9" i="6"/>
  <c r="BM9" i="6"/>
  <c r="BN9" i="6"/>
  <c r="BO9" i="6"/>
  <c r="BS9" i="6"/>
  <c r="BU9" i="6"/>
  <c r="BV9" i="6"/>
  <c r="BY9" i="6"/>
  <c r="BZ9" i="6"/>
  <c r="CA9" i="6"/>
  <c r="CC9" i="6"/>
  <c r="CD9" i="6"/>
  <c r="CF9" i="6"/>
  <c r="CH9" i="6"/>
  <c r="CI9" i="6"/>
  <c r="CJ9" i="6"/>
  <c r="CL9" i="6"/>
  <c r="CM9" i="6"/>
  <c r="CN9" i="6"/>
  <c r="CP9" i="6"/>
  <c r="CQ9" i="6"/>
  <c r="CR9" i="6"/>
  <c r="CT9" i="6"/>
  <c r="CU9" i="6"/>
  <c r="CV9" i="6"/>
  <c r="CX9" i="6"/>
  <c r="CY9" i="6"/>
  <c r="DG9" i="6"/>
  <c r="DH9" i="6"/>
  <c r="DM9" i="6"/>
  <c r="DN9" i="6"/>
  <c r="AQ10" i="6"/>
  <c r="AR10" i="6"/>
  <c r="AS10" i="6"/>
  <c r="AU10" i="6"/>
  <c r="AY10" i="6"/>
  <c r="AZ10" i="6"/>
  <c r="BA10" i="6"/>
  <c r="BD10" i="6"/>
  <c r="BE10" i="6"/>
  <c r="BG10" i="6"/>
  <c r="BH10" i="6"/>
  <c r="BI10" i="6"/>
  <c r="BL10" i="6"/>
  <c r="BM10" i="6"/>
  <c r="BN10" i="6"/>
  <c r="BP10" i="6"/>
  <c r="BS10" i="6"/>
  <c r="BT10" i="6"/>
  <c r="BU10" i="6"/>
  <c r="BV10" i="6"/>
  <c r="BY10" i="6"/>
  <c r="BZ10" i="6"/>
  <c r="CB10" i="6"/>
  <c r="CC10" i="6"/>
  <c r="CD10" i="6"/>
  <c r="CG10" i="6"/>
  <c r="CH10" i="6"/>
  <c r="CI10" i="6"/>
  <c r="CK10" i="6"/>
  <c r="CL10" i="6"/>
  <c r="CM10" i="6"/>
  <c r="CO10" i="6"/>
  <c r="CP10" i="6"/>
  <c r="CQ10" i="6"/>
  <c r="CS10" i="6"/>
  <c r="CT10" i="6"/>
  <c r="CU10" i="6"/>
  <c r="CW10" i="6"/>
  <c r="CX10" i="6"/>
  <c r="CY10" i="6"/>
  <c r="DG10" i="6"/>
  <c r="DH10" i="6"/>
  <c r="DM10" i="6"/>
  <c r="AQ11" i="6"/>
  <c r="AR11" i="6"/>
  <c r="AS11" i="6"/>
  <c r="AT11" i="6"/>
  <c r="AU11" i="6"/>
  <c r="AX11" i="6"/>
  <c r="AY11" i="6"/>
  <c r="AZ11" i="6"/>
  <c r="BD11" i="6"/>
  <c r="BE11" i="6"/>
  <c r="BF11" i="6"/>
  <c r="BG11" i="6"/>
  <c r="BH11" i="6"/>
  <c r="BI11" i="6"/>
  <c r="BL11" i="6"/>
  <c r="BM11" i="6"/>
  <c r="BO11" i="6"/>
  <c r="BP11" i="6"/>
  <c r="BS11" i="6"/>
  <c r="BT11" i="6"/>
  <c r="BU11" i="6"/>
  <c r="BY11" i="6"/>
  <c r="CA11" i="6"/>
  <c r="CB11" i="6"/>
  <c r="CC11" i="6"/>
  <c r="CF11" i="6"/>
  <c r="CG11" i="6"/>
  <c r="CH11" i="6"/>
  <c r="CJ11" i="6"/>
  <c r="CK11" i="6"/>
  <c r="CL11" i="6"/>
  <c r="CN11" i="6"/>
  <c r="CO11" i="6"/>
  <c r="CP11" i="6"/>
  <c r="CR11" i="6"/>
  <c r="CS11" i="6"/>
  <c r="CT11" i="6"/>
  <c r="CV11" i="6"/>
  <c r="CW11" i="6"/>
  <c r="CX11" i="6"/>
  <c r="DG11" i="6"/>
  <c r="DH11" i="6"/>
  <c r="DN11" i="6"/>
  <c r="AQ12" i="6"/>
  <c r="AS12" i="6"/>
  <c r="AT12" i="6"/>
  <c r="AU12" i="6"/>
  <c r="AX12" i="6"/>
  <c r="AY12" i="6"/>
  <c r="BA12" i="6"/>
  <c r="BE12" i="6"/>
  <c r="BF12" i="6"/>
  <c r="BG12" i="6"/>
  <c r="BI12" i="6"/>
  <c r="BL12" i="6"/>
  <c r="BM12" i="6"/>
  <c r="BN12" i="6"/>
  <c r="BO12" i="6"/>
  <c r="BP12" i="6"/>
  <c r="BS12" i="6"/>
  <c r="BT12" i="6"/>
  <c r="BV12" i="6"/>
  <c r="BY12" i="6"/>
  <c r="BZ12" i="6"/>
  <c r="CA12" i="6"/>
  <c r="CB12" i="6"/>
  <c r="CC12" i="6"/>
  <c r="CD12" i="6"/>
  <c r="CF12" i="6"/>
  <c r="CG12" i="6"/>
  <c r="CH12" i="6"/>
  <c r="CI12" i="6"/>
  <c r="CJ12" i="6"/>
  <c r="CK12" i="6"/>
  <c r="CL12" i="6"/>
  <c r="CM12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DG12" i="6"/>
  <c r="DM12" i="6"/>
  <c r="DN12" i="6"/>
  <c r="AR13" i="6"/>
  <c r="AS13" i="6"/>
  <c r="AT13" i="6"/>
  <c r="AX13" i="6"/>
  <c r="AY13" i="6"/>
  <c r="AZ13" i="6"/>
  <c r="BA13" i="6"/>
  <c r="BD13" i="6"/>
  <c r="BE13" i="6"/>
  <c r="BF13" i="6"/>
  <c r="BH13" i="6"/>
  <c r="BI13" i="6"/>
  <c r="BM13" i="6"/>
  <c r="BN13" i="6"/>
  <c r="BO13" i="6"/>
  <c r="BS13" i="6"/>
  <c r="BU13" i="6"/>
  <c r="BV13" i="6"/>
  <c r="BY13" i="6"/>
  <c r="BZ13" i="6"/>
  <c r="CA13" i="6"/>
  <c r="CC13" i="6"/>
  <c r="CD13" i="6"/>
  <c r="CF13" i="6"/>
  <c r="CH13" i="6"/>
  <c r="CI13" i="6"/>
  <c r="CJ13" i="6"/>
  <c r="CL13" i="6"/>
  <c r="CM13" i="6"/>
  <c r="CN13" i="6"/>
  <c r="CP13" i="6"/>
  <c r="CQ13" i="6"/>
  <c r="CR13" i="6"/>
  <c r="CT13" i="6"/>
  <c r="CU13" i="6"/>
  <c r="CV13" i="6"/>
  <c r="CX13" i="6"/>
  <c r="CY13" i="6"/>
  <c r="DG13" i="6"/>
  <c r="DH13" i="6"/>
  <c r="DM13" i="6"/>
  <c r="DN13" i="6"/>
  <c r="AQ14" i="6"/>
  <c r="AR14" i="6"/>
  <c r="AS14" i="6"/>
  <c r="AU14" i="6"/>
  <c r="AY14" i="6"/>
  <c r="AZ14" i="6"/>
  <c r="BA14" i="6"/>
  <c r="BD14" i="6"/>
  <c r="BE14" i="6"/>
  <c r="BG14" i="6"/>
  <c r="BH14" i="6"/>
  <c r="BI14" i="6"/>
  <c r="BL14" i="6"/>
  <c r="BM14" i="6"/>
  <c r="BN14" i="6"/>
  <c r="BP14" i="6"/>
  <c r="BS14" i="6"/>
  <c r="BT14" i="6"/>
  <c r="BU14" i="6"/>
  <c r="BV14" i="6"/>
  <c r="BY14" i="6"/>
  <c r="BZ14" i="6"/>
  <c r="CB14" i="6"/>
  <c r="CC14" i="6"/>
  <c r="CD14" i="6"/>
  <c r="CG14" i="6"/>
  <c r="CH14" i="6"/>
  <c r="CI14" i="6"/>
  <c r="CK14" i="6"/>
  <c r="CL14" i="6"/>
  <c r="CM14" i="6"/>
  <c r="CO14" i="6"/>
  <c r="CP14" i="6"/>
  <c r="CQ14" i="6"/>
  <c r="CS14" i="6"/>
  <c r="CT14" i="6"/>
  <c r="CU14" i="6"/>
  <c r="CW14" i="6"/>
  <c r="CX14" i="6"/>
  <c r="CY14" i="6"/>
  <c r="DG14" i="6"/>
  <c r="DH14" i="6"/>
  <c r="DM14" i="6"/>
  <c r="AQ15" i="6"/>
  <c r="AR15" i="6"/>
  <c r="AS15" i="6"/>
  <c r="AT15" i="6"/>
  <c r="AU15" i="6"/>
  <c r="AX15" i="6"/>
  <c r="AY15" i="6"/>
  <c r="AZ15" i="6"/>
  <c r="BD15" i="6"/>
  <c r="BE15" i="6"/>
  <c r="BF15" i="6"/>
  <c r="BG15" i="6"/>
  <c r="BH15" i="6"/>
  <c r="BI15" i="6"/>
  <c r="BL15" i="6"/>
  <c r="BM15" i="6"/>
  <c r="BO15" i="6"/>
  <c r="BP15" i="6"/>
  <c r="BS15" i="6"/>
  <c r="BT15" i="6"/>
  <c r="BU15" i="6"/>
  <c r="BY15" i="6"/>
  <c r="CA15" i="6"/>
  <c r="CB15" i="6"/>
  <c r="CC15" i="6"/>
  <c r="CF15" i="6"/>
  <c r="CG15" i="6"/>
  <c r="CH15" i="6"/>
  <c r="CJ15" i="6"/>
  <c r="CK15" i="6"/>
  <c r="CL15" i="6"/>
  <c r="CN15" i="6"/>
  <c r="CO15" i="6"/>
  <c r="CP15" i="6"/>
  <c r="CR15" i="6"/>
  <c r="CS15" i="6"/>
  <c r="CT15" i="6"/>
  <c r="CV15" i="6"/>
  <c r="CW15" i="6"/>
  <c r="CX15" i="6"/>
  <c r="DG15" i="6"/>
  <c r="DH15" i="6"/>
  <c r="DN15" i="6"/>
  <c r="AQ16" i="6"/>
  <c r="AS16" i="6"/>
  <c r="AT16" i="6"/>
  <c r="AU16" i="6"/>
  <c r="AX16" i="6"/>
  <c r="AY16" i="6"/>
  <c r="BA16" i="6"/>
  <c r="BE16" i="6"/>
  <c r="BF16" i="6"/>
  <c r="BG16" i="6"/>
  <c r="BI16" i="6"/>
  <c r="BL16" i="6"/>
  <c r="BM16" i="6"/>
  <c r="BN16" i="6"/>
  <c r="BO16" i="6"/>
  <c r="BP16" i="6"/>
  <c r="BS16" i="6"/>
  <c r="BT16" i="6"/>
  <c r="BV16" i="6"/>
  <c r="BY16" i="6"/>
  <c r="BZ16" i="6"/>
  <c r="CA16" i="6"/>
  <c r="CB16" i="6"/>
  <c r="CC16" i="6"/>
  <c r="CD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DG16" i="6"/>
  <c r="DM16" i="6"/>
  <c r="DN16" i="6"/>
  <c r="AR17" i="6"/>
  <c r="AS17" i="6"/>
  <c r="AT17" i="6"/>
  <c r="AX17" i="6"/>
  <c r="AY17" i="6"/>
  <c r="AZ17" i="6"/>
  <c r="BA17" i="6"/>
  <c r="BD17" i="6"/>
  <c r="BE17" i="6"/>
  <c r="BF17" i="6"/>
  <c r="BH17" i="6"/>
  <c r="BI17" i="6"/>
  <c r="BM17" i="6"/>
  <c r="BN17" i="6"/>
  <c r="BO17" i="6"/>
  <c r="BS17" i="6"/>
  <c r="BU17" i="6"/>
  <c r="BV17" i="6"/>
  <c r="BY17" i="6"/>
  <c r="BZ17" i="6"/>
  <c r="CA17" i="6"/>
  <c r="CC17" i="6"/>
  <c r="CD17" i="6"/>
  <c r="CF17" i="6"/>
  <c r="CH17" i="6"/>
  <c r="CI17" i="6"/>
  <c r="CJ17" i="6"/>
  <c r="CL17" i="6"/>
  <c r="CM17" i="6"/>
  <c r="CN17" i="6"/>
  <c r="CP17" i="6"/>
  <c r="CQ17" i="6"/>
  <c r="CR17" i="6"/>
  <c r="CT17" i="6"/>
  <c r="CU17" i="6"/>
  <c r="CV17" i="6"/>
  <c r="CX17" i="6"/>
  <c r="CY17" i="6"/>
  <c r="DG17" i="6"/>
  <c r="DH17" i="6"/>
  <c r="DM17" i="6"/>
  <c r="DN17" i="6"/>
  <c r="AQ18" i="6"/>
  <c r="AR18" i="6"/>
  <c r="AS18" i="6"/>
  <c r="AU18" i="6"/>
  <c r="AY18" i="6"/>
  <c r="AZ18" i="6"/>
  <c r="BA18" i="6"/>
  <c r="BD18" i="6"/>
  <c r="BE18" i="6"/>
  <c r="BG18" i="6"/>
  <c r="BH18" i="6"/>
  <c r="BI18" i="6"/>
  <c r="BL18" i="6"/>
  <c r="BM18" i="6"/>
  <c r="BN18" i="6"/>
  <c r="BP18" i="6"/>
  <c r="BS18" i="6"/>
  <c r="BT18" i="6"/>
  <c r="BU18" i="6"/>
  <c r="BV18" i="6"/>
  <c r="BY18" i="6"/>
  <c r="BZ18" i="6"/>
  <c r="CB18" i="6"/>
  <c r="CC18" i="6"/>
  <c r="CD18" i="6"/>
  <c r="CG18" i="6"/>
  <c r="CH18" i="6"/>
  <c r="CI18" i="6"/>
  <c r="CK18" i="6"/>
  <c r="CL18" i="6"/>
  <c r="CM18" i="6"/>
  <c r="CO18" i="6"/>
  <c r="CP18" i="6"/>
  <c r="CQ18" i="6"/>
  <c r="CS18" i="6"/>
  <c r="CT18" i="6"/>
  <c r="CU18" i="6"/>
  <c r="CW18" i="6"/>
  <c r="CX18" i="6"/>
  <c r="CY18" i="6"/>
  <c r="DG18" i="6"/>
  <c r="DH18" i="6"/>
  <c r="DM18" i="6"/>
  <c r="AQ19" i="6"/>
  <c r="AR19" i="6"/>
  <c r="AS19" i="6"/>
  <c r="AT19" i="6"/>
  <c r="AU19" i="6"/>
  <c r="AX19" i="6"/>
  <c r="AY19" i="6"/>
  <c r="AZ19" i="6"/>
  <c r="BD19" i="6"/>
  <c r="BE19" i="6"/>
  <c r="BF19" i="6"/>
  <c r="BG19" i="6"/>
  <c r="BH19" i="6"/>
  <c r="BI19" i="6"/>
  <c r="BL19" i="6"/>
  <c r="BM19" i="6"/>
  <c r="BO19" i="6"/>
  <c r="BP19" i="6"/>
  <c r="BS19" i="6"/>
  <c r="BT19" i="6"/>
  <c r="BU19" i="6"/>
  <c r="BY19" i="6"/>
  <c r="CA19" i="6"/>
  <c r="CB19" i="6"/>
  <c r="CC19" i="6"/>
  <c r="CF19" i="6"/>
  <c r="CG19" i="6"/>
  <c r="CH19" i="6"/>
  <c r="CJ19" i="6"/>
  <c r="CK19" i="6"/>
  <c r="CL19" i="6"/>
  <c r="CN19" i="6"/>
  <c r="CO19" i="6"/>
  <c r="CP19" i="6"/>
  <c r="CR19" i="6"/>
  <c r="CS19" i="6"/>
  <c r="CT19" i="6"/>
  <c r="CV19" i="6"/>
  <c r="CW19" i="6"/>
  <c r="CX19" i="6"/>
  <c r="DG19" i="6"/>
  <c r="DH19" i="6"/>
  <c r="DN19" i="6"/>
  <c r="AQ20" i="6"/>
  <c r="AS20" i="6"/>
  <c r="AT20" i="6"/>
  <c r="AU20" i="6"/>
  <c r="AX20" i="6"/>
  <c r="AY20" i="6"/>
  <c r="BA20" i="6"/>
  <c r="BE20" i="6"/>
  <c r="BF20" i="6"/>
  <c r="BG20" i="6"/>
  <c r="BI20" i="6"/>
  <c r="BL20" i="6"/>
  <c r="BM20" i="6"/>
  <c r="BN20" i="6"/>
  <c r="BO20" i="6"/>
  <c r="BP20" i="6"/>
  <c r="BS20" i="6"/>
  <c r="BT20" i="6"/>
  <c r="BV20" i="6"/>
  <c r="BY20" i="6"/>
  <c r="BZ20" i="6"/>
  <c r="CA20" i="6"/>
  <c r="CB20" i="6"/>
  <c r="CC20" i="6"/>
  <c r="CD20" i="6"/>
  <c r="CF20" i="6"/>
  <c r="CG20" i="6"/>
  <c r="CH20" i="6"/>
  <c r="CI20" i="6"/>
  <c r="CJ20" i="6"/>
  <c r="CK20" i="6"/>
  <c r="CL20" i="6"/>
  <c r="CM20" i="6"/>
  <c r="CN20" i="6"/>
  <c r="CO20" i="6"/>
  <c r="CP20" i="6"/>
  <c r="CQ20" i="6"/>
  <c r="CR20" i="6"/>
  <c r="CS20" i="6"/>
  <c r="CT20" i="6"/>
  <c r="CU20" i="6"/>
  <c r="CV20" i="6"/>
  <c r="CW20" i="6"/>
  <c r="CX20" i="6"/>
  <c r="CY20" i="6"/>
  <c r="DG20" i="6"/>
  <c r="DM20" i="6"/>
  <c r="DN20" i="6"/>
  <c r="AR21" i="6"/>
  <c r="AS21" i="6"/>
  <c r="AT21" i="6"/>
  <c r="AX21" i="6"/>
  <c r="AY21" i="6"/>
  <c r="AZ21" i="6"/>
  <c r="BA21" i="6"/>
  <c r="BD21" i="6"/>
  <c r="BE21" i="6"/>
  <c r="BF21" i="6"/>
  <c r="BH21" i="6"/>
  <c r="BI21" i="6"/>
  <c r="BM21" i="6"/>
  <c r="BN21" i="6"/>
  <c r="BO21" i="6"/>
  <c r="BS21" i="6"/>
  <c r="BU21" i="6"/>
  <c r="BV21" i="6"/>
  <c r="BY21" i="6"/>
  <c r="BZ21" i="6"/>
  <c r="CA21" i="6"/>
  <c r="CC21" i="6"/>
  <c r="CD21" i="6"/>
  <c r="CF21" i="6"/>
  <c r="CH21" i="6"/>
  <c r="CI21" i="6"/>
  <c r="CJ21" i="6"/>
  <c r="CL21" i="6"/>
  <c r="CM21" i="6"/>
  <c r="CN21" i="6"/>
  <c r="CP21" i="6"/>
  <c r="CQ21" i="6"/>
  <c r="CR21" i="6"/>
  <c r="CT21" i="6"/>
  <c r="CU21" i="6"/>
  <c r="CV21" i="6"/>
  <c r="CX21" i="6"/>
  <c r="CY21" i="6"/>
  <c r="DG21" i="6"/>
  <c r="DH21" i="6"/>
  <c r="DM21" i="6"/>
  <c r="DN21" i="6"/>
  <c r="AQ22" i="6"/>
  <c r="AR22" i="6"/>
  <c r="AS22" i="6"/>
  <c r="AU22" i="6"/>
  <c r="AY22" i="6"/>
  <c r="AZ22" i="6"/>
  <c r="BA22" i="6"/>
  <c r="BD22" i="6"/>
  <c r="BE22" i="6"/>
  <c r="BG22" i="6"/>
  <c r="BH22" i="6"/>
  <c r="BI22" i="6"/>
  <c r="BL22" i="6"/>
  <c r="BM22" i="6"/>
  <c r="BN22" i="6"/>
  <c r="BP22" i="6"/>
  <c r="BS22" i="6"/>
  <c r="BT22" i="6"/>
  <c r="BU22" i="6"/>
  <c r="BV22" i="6"/>
  <c r="BY22" i="6"/>
  <c r="BZ22" i="6"/>
  <c r="CB22" i="6"/>
  <c r="CC22" i="6"/>
  <c r="CD22" i="6"/>
  <c r="CG22" i="6"/>
  <c r="CH22" i="6"/>
  <c r="CI22" i="6"/>
  <c r="CK22" i="6"/>
  <c r="CL22" i="6"/>
  <c r="CM22" i="6"/>
  <c r="CO22" i="6"/>
  <c r="CP22" i="6"/>
  <c r="CQ22" i="6"/>
  <c r="CS22" i="6"/>
  <c r="CT22" i="6"/>
  <c r="CU22" i="6"/>
  <c r="CW22" i="6"/>
  <c r="CX22" i="6"/>
  <c r="CY22" i="6"/>
  <c r="DG22" i="6"/>
  <c r="DH22" i="6"/>
  <c r="DM22" i="6"/>
  <c r="AQ23" i="6"/>
  <c r="AR23" i="6"/>
  <c r="AS23" i="6"/>
  <c r="AT23" i="6"/>
  <c r="AU23" i="6"/>
  <c r="AX23" i="6"/>
  <c r="AY23" i="6"/>
  <c r="AZ23" i="6"/>
  <c r="BD23" i="6"/>
  <c r="BE23" i="6"/>
  <c r="BF23" i="6"/>
  <c r="BG23" i="6"/>
  <c r="BH23" i="6"/>
  <c r="BI23" i="6"/>
  <c r="BL23" i="6"/>
  <c r="BM23" i="6"/>
  <c r="BO23" i="6"/>
  <c r="BP23" i="6"/>
  <c r="BS23" i="6"/>
  <c r="BT23" i="6"/>
  <c r="BU23" i="6"/>
  <c r="BY23" i="6"/>
  <c r="CA23" i="6"/>
  <c r="CB23" i="6"/>
  <c r="CC23" i="6"/>
  <c r="CF23" i="6"/>
  <c r="CG23" i="6"/>
  <c r="CH23" i="6"/>
  <c r="CJ23" i="6"/>
  <c r="CK23" i="6"/>
  <c r="CL23" i="6"/>
  <c r="CN23" i="6"/>
  <c r="CO23" i="6"/>
  <c r="CP23" i="6"/>
  <c r="CR23" i="6"/>
  <c r="CS23" i="6"/>
  <c r="CT23" i="6"/>
  <c r="CV23" i="6"/>
  <c r="CW23" i="6"/>
  <c r="CX23" i="6"/>
  <c r="DG23" i="6"/>
  <c r="DH23" i="6"/>
  <c r="DN23" i="6"/>
  <c r="AQ24" i="6"/>
  <c r="AS24" i="6"/>
  <c r="AT24" i="6"/>
  <c r="AU24" i="6"/>
  <c r="AX24" i="6"/>
  <c r="AY24" i="6"/>
  <c r="BA24" i="6"/>
  <c r="BE24" i="6"/>
  <c r="BF24" i="6"/>
  <c r="BG24" i="6"/>
  <c r="BI24" i="6"/>
  <c r="BL24" i="6"/>
  <c r="BM24" i="6"/>
  <c r="BN24" i="6"/>
  <c r="BO24" i="6"/>
  <c r="BP24" i="6"/>
  <c r="BS24" i="6"/>
  <c r="BT24" i="6"/>
  <c r="BV24" i="6"/>
  <c r="BY24" i="6"/>
  <c r="BZ24" i="6"/>
  <c r="CA24" i="6"/>
  <c r="CB24" i="6"/>
  <c r="CC24" i="6"/>
  <c r="CD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DG24" i="6"/>
  <c r="DM24" i="6"/>
  <c r="DN24" i="6"/>
  <c r="AR25" i="6"/>
  <c r="AS25" i="6"/>
  <c r="AT25" i="6"/>
  <c r="AX25" i="6"/>
  <c r="AY25" i="6"/>
  <c r="AZ25" i="6"/>
  <c r="BA25" i="6"/>
  <c r="BD25" i="6"/>
  <c r="BE25" i="6"/>
  <c r="BF25" i="6"/>
  <c r="BH25" i="6"/>
  <c r="BI25" i="6"/>
  <c r="BM25" i="6"/>
  <c r="BN25" i="6"/>
  <c r="BO25" i="6"/>
  <c r="BS25" i="6"/>
  <c r="BU25" i="6"/>
  <c r="BV25" i="6"/>
  <c r="BY25" i="6"/>
  <c r="BZ25" i="6"/>
  <c r="CA25" i="6"/>
  <c r="CC25" i="6"/>
  <c r="CD25" i="6"/>
  <c r="CF25" i="6"/>
  <c r="CH25" i="6"/>
  <c r="CI25" i="6"/>
  <c r="CJ25" i="6"/>
  <c r="CL25" i="6"/>
  <c r="CM25" i="6"/>
  <c r="CN25" i="6"/>
  <c r="CP25" i="6"/>
  <c r="CQ25" i="6"/>
  <c r="CR25" i="6"/>
  <c r="CT25" i="6"/>
  <c r="CU25" i="6"/>
  <c r="CV25" i="6"/>
  <c r="CX25" i="6"/>
  <c r="CY25" i="6"/>
  <c r="DG25" i="6"/>
  <c r="DH25" i="6"/>
  <c r="DM25" i="6"/>
  <c r="DN25" i="6"/>
  <c r="AQ26" i="6"/>
  <c r="AR26" i="6"/>
  <c r="AS26" i="6"/>
  <c r="AU26" i="6"/>
  <c r="AY26" i="6"/>
  <c r="AZ26" i="6"/>
  <c r="BA26" i="6"/>
  <c r="BD26" i="6"/>
  <c r="BE26" i="6"/>
  <c r="BG26" i="6"/>
  <c r="BH26" i="6"/>
  <c r="BI26" i="6"/>
  <c r="BL26" i="6"/>
  <c r="BM26" i="6"/>
  <c r="BN26" i="6"/>
  <c r="BP26" i="6"/>
  <c r="BS26" i="6"/>
  <c r="BT26" i="6"/>
  <c r="BU26" i="6"/>
  <c r="BV26" i="6"/>
  <c r="BY26" i="6"/>
  <c r="BZ26" i="6"/>
  <c r="CB26" i="6"/>
  <c r="CC26" i="6"/>
  <c r="CD26" i="6"/>
  <c r="CG26" i="6"/>
  <c r="CH26" i="6"/>
  <c r="CI26" i="6"/>
  <c r="CK26" i="6"/>
  <c r="CL26" i="6"/>
  <c r="CM26" i="6"/>
  <c r="CO26" i="6"/>
  <c r="CP26" i="6"/>
  <c r="CQ26" i="6"/>
  <c r="CS26" i="6"/>
  <c r="CT26" i="6"/>
  <c r="CU26" i="6"/>
  <c r="CW26" i="6"/>
  <c r="CX26" i="6"/>
  <c r="CY26" i="6"/>
  <c r="DG26" i="6"/>
  <c r="DH26" i="6"/>
  <c r="DM26" i="6"/>
  <c r="AQ27" i="6"/>
  <c r="AR27" i="6"/>
  <c r="AS27" i="6"/>
  <c r="AT27" i="6"/>
  <c r="AU27" i="6"/>
  <c r="AX27" i="6"/>
  <c r="AY27" i="6"/>
  <c r="AZ27" i="6"/>
  <c r="BD27" i="6"/>
  <c r="BE27" i="6"/>
  <c r="BF27" i="6"/>
  <c r="BG27" i="6"/>
  <c r="BH27" i="6"/>
  <c r="BI27" i="6"/>
  <c r="BL27" i="6"/>
  <c r="BM27" i="6"/>
  <c r="BO27" i="6"/>
  <c r="BP27" i="6"/>
  <c r="BS27" i="6"/>
  <c r="BT27" i="6"/>
  <c r="BU27" i="6"/>
  <c r="BY27" i="6"/>
  <c r="CA27" i="6"/>
  <c r="CB27" i="6"/>
  <c r="CC27" i="6"/>
  <c r="CF27" i="6"/>
  <c r="CG27" i="6"/>
  <c r="CH27" i="6"/>
  <c r="CJ27" i="6"/>
  <c r="CK27" i="6"/>
  <c r="CL27" i="6"/>
  <c r="CN27" i="6"/>
  <c r="CO27" i="6"/>
  <c r="CP27" i="6"/>
  <c r="CR27" i="6"/>
  <c r="CS27" i="6"/>
  <c r="CT27" i="6"/>
  <c r="CV27" i="6"/>
  <c r="CW27" i="6"/>
  <c r="CX27" i="6"/>
  <c r="DG27" i="6"/>
  <c r="DH27" i="6"/>
  <c r="DN27" i="6"/>
  <c r="AQ28" i="6"/>
  <c r="AS28" i="6"/>
  <c r="AT28" i="6"/>
  <c r="AU28" i="6"/>
  <c r="AX28" i="6"/>
  <c r="AY28" i="6"/>
  <c r="BA28" i="6"/>
  <c r="BE28" i="6"/>
  <c r="BF28" i="6"/>
  <c r="BG28" i="6"/>
  <c r="BI28" i="6"/>
  <c r="BL28" i="6"/>
  <c r="BM28" i="6"/>
  <c r="BN28" i="6"/>
  <c r="BO28" i="6"/>
  <c r="BP28" i="6"/>
  <c r="BS28" i="6"/>
  <c r="BT28" i="6"/>
  <c r="BV28" i="6"/>
  <c r="BY28" i="6"/>
  <c r="BZ28" i="6"/>
  <c r="CA28" i="6"/>
  <c r="CB28" i="6"/>
  <c r="CC28" i="6"/>
  <c r="CD28" i="6"/>
  <c r="CF28" i="6"/>
  <c r="CG28" i="6"/>
  <c r="CH28" i="6"/>
  <c r="CI28" i="6"/>
  <c r="CJ28" i="6"/>
  <c r="CK28" i="6"/>
  <c r="CL28" i="6"/>
  <c r="CM28" i="6"/>
  <c r="CN28" i="6"/>
  <c r="CO28" i="6"/>
  <c r="CP28" i="6"/>
  <c r="CQ28" i="6"/>
  <c r="CR28" i="6"/>
  <c r="CS28" i="6"/>
  <c r="CT28" i="6"/>
  <c r="CU28" i="6"/>
  <c r="CV28" i="6"/>
  <c r="CW28" i="6"/>
  <c r="CX28" i="6"/>
  <c r="CY28" i="6"/>
  <c r="DG28" i="6"/>
  <c r="DM28" i="6"/>
  <c r="DN28" i="6"/>
  <c r="AR29" i="6"/>
  <c r="AS29" i="6"/>
  <c r="AT29" i="6"/>
  <c r="AX29" i="6"/>
  <c r="AY29" i="6"/>
  <c r="AZ29" i="6"/>
  <c r="BA29" i="6"/>
  <c r="BD29" i="6"/>
  <c r="BE29" i="6"/>
  <c r="BF29" i="6"/>
  <c r="BH29" i="6"/>
  <c r="BI29" i="6"/>
  <c r="BM29" i="6"/>
  <c r="BN29" i="6"/>
  <c r="BO29" i="6"/>
  <c r="BS29" i="6"/>
  <c r="BU29" i="6"/>
  <c r="BV29" i="6"/>
  <c r="BY29" i="6"/>
  <c r="BZ29" i="6"/>
  <c r="CA29" i="6"/>
  <c r="CC29" i="6"/>
  <c r="CD29" i="6"/>
  <c r="CF29" i="6"/>
  <c r="CH29" i="6"/>
  <c r="CI29" i="6"/>
  <c r="CJ29" i="6"/>
  <c r="CL29" i="6"/>
  <c r="CM29" i="6"/>
  <c r="CN29" i="6"/>
  <c r="CP29" i="6"/>
  <c r="CQ29" i="6"/>
  <c r="CR29" i="6"/>
  <c r="CT29" i="6"/>
  <c r="CU29" i="6"/>
  <c r="CV29" i="6"/>
  <c r="CX29" i="6"/>
  <c r="CY29" i="6"/>
  <c r="DG29" i="6"/>
  <c r="DH29" i="6"/>
  <c r="DM29" i="6"/>
  <c r="DN29" i="6"/>
  <c r="AQ30" i="6"/>
  <c r="AR30" i="6"/>
  <c r="AS30" i="6"/>
  <c r="AU30" i="6"/>
  <c r="AY30" i="6"/>
  <c r="AZ30" i="6"/>
  <c r="BA30" i="6"/>
  <c r="BD30" i="6"/>
  <c r="BE30" i="6"/>
  <c r="BG30" i="6"/>
  <c r="BH30" i="6"/>
  <c r="BI30" i="6"/>
  <c r="BL30" i="6"/>
  <c r="BM30" i="6"/>
  <c r="BP30" i="6"/>
  <c r="BT30" i="6"/>
  <c r="BU30" i="6"/>
  <c r="BY30" i="6"/>
  <c r="BZ30" i="6"/>
  <c r="CA30" i="6"/>
  <c r="CB30" i="6"/>
  <c r="CC30" i="6"/>
  <c r="CG30" i="6"/>
  <c r="CH30" i="6"/>
  <c r="CI30" i="6"/>
  <c r="CK30" i="6"/>
  <c r="CL30" i="6"/>
  <c r="CO30" i="6"/>
  <c r="CP30" i="6"/>
  <c r="CQ30" i="6"/>
  <c r="CS30" i="6"/>
  <c r="CT30" i="6"/>
  <c r="CW30" i="6"/>
  <c r="CX30" i="6"/>
  <c r="CY30" i="6"/>
  <c r="DG30" i="6"/>
  <c r="DH30" i="6"/>
  <c r="DM30" i="6"/>
  <c r="DN30" i="6"/>
  <c r="AQ31" i="6"/>
  <c r="AR31" i="6"/>
  <c r="AT31" i="6"/>
  <c r="AU31" i="6"/>
  <c r="AX31" i="6"/>
  <c r="AY31" i="6"/>
  <c r="AZ31" i="6"/>
  <c r="BD31" i="6"/>
  <c r="BF31" i="6"/>
  <c r="BG31" i="6"/>
  <c r="BH31" i="6"/>
  <c r="BL31" i="6"/>
  <c r="BM31" i="6"/>
  <c r="BO31" i="6"/>
  <c r="BP31" i="6"/>
  <c r="BS31" i="6"/>
  <c r="BT31" i="6"/>
  <c r="BU31" i="6"/>
  <c r="BV31" i="6"/>
  <c r="BY31" i="6"/>
  <c r="CA31" i="6"/>
  <c r="CB31" i="6"/>
  <c r="CC31" i="6"/>
  <c r="CF31" i="6"/>
  <c r="CG31" i="6"/>
  <c r="CH31" i="6"/>
  <c r="CJ31" i="6"/>
  <c r="CK31" i="6"/>
  <c r="CL31" i="6"/>
  <c r="CN31" i="6"/>
  <c r="CO31" i="6"/>
  <c r="CP31" i="6"/>
  <c r="CR31" i="6"/>
  <c r="CS31" i="6"/>
  <c r="CT31" i="6"/>
  <c r="CV31" i="6"/>
  <c r="CW31" i="6"/>
  <c r="CX31" i="6"/>
  <c r="DG31" i="6"/>
  <c r="DH31" i="6"/>
  <c r="DN31" i="6"/>
  <c r="AA1" i="6"/>
  <c r="AB1" i="6"/>
  <c r="AB3" i="6"/>
  <c r="AB4" i="6"/>
  <c r="AB5" i="6"/>
  <c r="AB7" i="6"/>
  <c r="AB8" i="6"/>
  <c r="AB9" i="6"/>
  <c r="AB11" i="6"/>
  <c r="AB12" i="6"/>
  <c r="AB13" i="6"/>
  <c r="AB15" i="6"/>
  <c r="AB16" i="6"/>
  <c r="AB17" i="6"/>
  <c r="AB19" i="6"/>
  <c r="AB20" i="6"/>
  <c r="AB21" i="6"/>
  <c r="AB23" i="6"/>
  <c r="AB24" i="6"/>
  <c r="AB25" i="6"/>
  <c r="AB27" i="6"/>
  <c r="AB28" i="6"/>
  <c r="AB29" i="6"/>
  <c r="AB31" i="6"/>
  <c r="AB2" i="2"/>
  <c r="AB2" i="10" s="1"/>
  <c r="AP2" i="2"/>
  <c r="AP2" i="10" s="1"/>
  <c r="AQ2" i="2"/>
  <c r="AQ2" i="10" s="1"/>
  <c r="AR2" i="2"/>
  <c r="AR2" i="10" s="1"/>
  <c r="AS2" i="2"/>
  <c r="AS2" i="10" s="1"/>
  <c r="AT2" i="2"/>
  <c r="AT2" i="10" s="1"/>
  <c r="AU2" i="2"/>
  <c r="AU2" i="10" s="1"/>
  <c r="AV2" i="2"/>
  <c r="AV2" i="10" s="1"/>
  <c r="AW2" i="2"/>
  <c r="AW2" i="10" s="1"/>
  <c r="AX2" i="2"/>
  <c r="AX2" i="10" s="1"/>
  <c r="AY2" i="2"/>
  <c r="AY2" i="10" s="1"/>
  <c r="AZ2" i="2"/>
  <c r="AZ2" i="10" s="1"/>
  <c r="BA2" i="2"/>
  <c r="BA2" i="10" s="1"/>
  <c r="BB2" i="2"/>
  <c r="BB2" i="10" s="1"/>
  <c r="BC2" i="2"/>
  <c r="BC2" i="10" s="1"/>
  <c r="BD2" i="2"/>
  <c r="BD2" i="10" s="1"/>
  <c r="BE2" i="2"/>
  <c r="BE2" i="10" s="1"/>
  <c r="BF2" i="2"/>
  <c r="BF2" i="10" s="1"/>
  <c r="BG2" i="2"/>
  <c r="BG2" i="10" s="1"/>
  <c r="BH2" i="2"/>
  <c r="BH2" i="10" s="1"/>
  <c r="BI2" i="2"/>
  <c r="BI2" i="10" s="1"/>
  <c r="BK2" i="2"/>
  <c r="BK2" i="10" s="1"/>
  <c r="BL2" i="2"/>
  <c r="BL2" i="10" s="1"/>
  <c r="BM2" i="2"/>
  <c r="BM2" i="10" s="1"/>
  <c r="BN2" i="2"/>
  <c r="BN2" i="10" s="1"/>
  <c r="BO2" i="2"/>
  <c r="BO2" i="10" s="1"/>
  <c r="BP2" i="2"/>
  <c r="BP2" i="10" s="1"/>
  <c r="BQ2" i="2"/>
  <c r="BQ2" i="10" s="1"/>
  <c r="BR2" i="2"/>
  <c r="BR2" i="10" s="1"/>
  <c r="BS2" i="2"/>
  <c r="BS2" i="10" s="1"/>
  <c r="BT2" i="2"/>
  <c r="BT2" i="10" s="1"/>
  <c r="BU2" i="2"/>
  <c r="BU2" i="10" s="1"/>
  <c r="BV2" i="2"/>
  <c r="BV2" i="10" s="1"/>
  <c r="BW2" i="2"/>
  <c r="BW2" i="10" s="1"/>
  <c r="BX2" i="2"/>
  <c r="BX2" i="10" s="1"/>
  <c r="BY2" i="2"/>
  <c r="BY2" i="10" s="1"/>
  <c r="BZ2" i="2"/>
  <c r="BZ2" i="10" s="1"/>
  <c r="CA2" i="2"/>
  <c r="CA2" i="10" s="1"/>
  <c r="CB2" i="2"/>
  <c r="CB2" i="10" s="1"/>
  <c r="CC2" i="2"/>
  <c r="CC2" i="10" s="1"/>
  <c r="CD2" i="2"/>
  <c r="CD2" i="10" s="1"/>
  <c r="CF2" i="2"/>
  <c r="CF2" i="10" s="1"/>
  <c r="CG2" i="2"/>
  <c r="CG2" i="10" s="1"/>
  <c r="CH2" i="2"/>
  <c r="CH2" i="10" s="1"/>
  <c r="CI2" i="2"/>
  <c r="CI2" i="10" s="1"/>
  <c r="CJ2" i="2"/>
  <c r="CJ2" i="10" s="1"/>
  <c r="CK2" i="2"/>
  <c r="CK2" i="10" s="1"/>
  <c r="CL2" i="2"/>
  <c r="CL2" i="10" s="1"/>
  <c r="CM2" i="2"/>
  <c r="CM2" i="10" s="1"/>
  <c r="CN2" i="2"/>
  <c r="CN2" i="10" s="1"/>
  <c r="CO2" i="2"/>
  <c r="CO2" i="10" s="1"/>
  <c r="CP2" i="2"/>
  <c r="CP2" i="10" s="1"/>
  <c r="CQ2" i="2"/>
  <c r="CQ2" i="10" s="1"/>
  <c r="CR2" i="2"/>
  <c r="CR2" i="10" s="1"/>
  <c r="CS2" i="2"/>
  <c r="CS2" i="10" s="1"/>
  <c r="CT2" i="2"/>
  <c r="CT2" i="10" s="1"/>
  <c r="CU2" i="2"/>
  <c r="CU2" i="10" s="1"/>
  <c r="CV2" i="2"/>
  <c r="CV2" i="10" s="1"/>
  <c r="CW2" i="2"/>
  <c r="CW2" i="10" s="1"/>
  <c r="CX2" i="2"/>
  <c r="CX2" i="10" s="1"/>
  <c r="CY2" i="2"/>
  <c r="CY2" i="10" s="1"/>
  <c r="AB3" i="2"/>
  <c r="AB3" i="10" s="1"/>
  <c r="AP3" i="2"/>
  <c r="AP3" i="10" s="1"/>
  <c r="AQ3" i="2"/>
  <c r="AQ3" i="10" s="1"/>
  <c r="AR3" i="2"/>
  <c r="AR3" i="10" s="1"/>
  <c r="AS3" i="2"/>
  <c r="AS3" i="10" s="1"/>
  <c r="AT3" i="2"/>
  <c r="AT3" i="10" s="1"/>
  <c r="AU3" i="2"/>
  <c r="AU3" i="10" s="1"/>
  <c r="AV3" i="2"/>
  <c r="AV3" i="10" s="1"/>
  <c r="AW3" i="2"/>
  <c r="AW3" i="10" s="1"/>
  <c r="AX3" i="2"/>
  <c r="AX3" i="10" s="1"/>
  <c r="AY3" i="2"/>
  <c r="AY3" i="10" s="1"/>
  <c r="AZ3" i="2"/>
  <c r="AZ3" i="10" s="1"/>
  <c r="BA3" i="2"/>
  <c r="BA3" i="10" s="1"/>
  <c r="BB3" i="2"/>
  <c r="BB3" i="10" s="1"/>
  <c r="BC3" i="2"/>
  <c r="BC3" i="10" s="1"/>
  <c r="BD3" i="2"/>
  <c r="BD3" i="10" s="1"/>
  <c r="BE3" i="2"/>
  <c r="BE3" i="10" s="1"/>
  <c r="BF3" i="2"/>
  <c r="BF3" i="10" s="1"/>
  <c r="BG3" i="2"/>
  <c r="BG3" i="10" s="1"/>
  <c r="BH3" i="2"/>
  <c r="BH3" i="10" s="1"/>
  <c r="BI3" i="2"/>
  <c r="BI3" i="10" s="1"/>
  <c r="BK3" i="2"/>
  <c r="BK3" i="10" s="1"/>
  <c r="BL3" i="2"/>
  <c r="BL3" i="10" s="1"/>
  <c r="BM3" i="2"/>
  <c r="BM3" i="10" s="1"/>
  <c r="BN3" i="2"/>
  <c r="BN3" i="10" s="1"/>
  <c r="BO3" i="2"/>
  <c r="BO3" i="10" s="1"/>
  <c r="BP3" i="2"/>
  <c r="BP3" i="10" s="1"/>
  <c r="BQ3" i="2"/>
  <c r="BQ3" i="10" s="1"/>
  <c r="BR3" i="2"/>
  <c r="BR3" i="10" s="1"/>
  <c r="BS3" i="2"/>
  <c r="BS3" i="10" s="1"/>
  <c r="BT3" i="2"/>
  <c r="BT3" i="10" s="1"/>
  <c r="BU3" i="2"/>
  <c r="BU3" i="10" s="1"/>
  <c r="BV3" i="2"/>
  <c r="BV3" i="10" s="1"/>
  <c r="BW3" i="2"/>
  <c r="BW3" i="10" s="1"/>
  <c r="BX3" i="2"/>
  <c r="BX3" i="10" s="1"/>
  <c r="BY3" i="2"/>
  <c r="BY3" i="10" s="1"/>
  <c r="BZ3" i="2"/>
  <c r="BZ3" i="10" s="1"/>
  <c r="CA3" i="2"/>
  <c r="CA3" i="10" s="1"/>
  <c r="CB3" i="2"/>
  <c r="CB3" i="10" s="1"/>
  <c r="CC3" i="2"/>
  <c r="CC3" i="10" s="1"/>
  <c r="CD3" i="2"/>
  <c r="CD3" i="10" s="1"/>
  <c r="CF3" i="2"/>
  <c r="CF3" i="10" s="1"/>
  <c r="CG3" i="2"/>
  <c r="CG3" i="10" s="1"/>
  <c r="CH3" i="2"/>
  <c r="CH3" i="10" s="1"/>
  <c r="CI3" i="2"/>
  <c r="CI3" i="10" s="1"/>
  <c r="CJ3" i="2"/>
  <c r="CJ3" i="10" s="1"/>
  <c r="CK3" i="2"/>
  <c r="CK3" i="10" s="1"/>
  <c r="CL3" i="2"/>
  <c r="CL3" i="10" s="1"/>
  <c r="CM3" i="2"/>
  <c r="CM3" i="10" s="1"/>
  <c r="CN3" i="2"/>
  <c r="CN3" i="10" s="1"/>
  <c r="CO3" i="2"/>
  <c r="CO3" i="10" s="1"/>
  <c r="CP3" i="2"/>
  <c r="CP3" i="10" s="1"/>
  <c r="CQ3" i="2"/>
  <c r="CQ3" i="10" s="1"/>
  <c r="CR3" i="2"/>
  <c r="CR3" i="10" s="1"/>
  <c r="CS3" i="2"/>
  <c r="CS3" i="10" s="1"/>
  <c r="CT3" i="2"/>
  <c r="CT3" i="10" s="1"/>
  <c r="CU3" i="2"/>
  <c r="CU3" i="10" s="1"/>
  <c r="CV3" i="2"/>
  <c r="CV3" i="10" s="1"/>
  <c r="CW3" i="2"/>
  <c r="CW3" i="10" s="1"/>
  <c r="CX3" i="2"/>
  <c r="CX3" i="10" s="1"/>
  <c r="CY3" i="2"/>
  <c r="CY3" i="10" s="1"/>
  <c r="AB4" i="2"/>
  <c r="AB4" i="10" s="1"/>
  <c r="AP4" i="2"/>
  <c r="AP4" i="10" s="1"/>
  <c r="AQ4" i="2"/>
  <c r="AQ4" i="10" s="1"/>
  <c r="AR4" i="2"/>
  <c r="AR4" i="10" s="1"/>
  <c r="AS4" i="2"/>
  <c r="AS4" i="10" s="1"/>
  <c r="AT4" i="2"/>
  <c r="AT4" i="10" s="1"/>
  <c r="AU4" i="2"/>
  <c r="AU4" i="10" s="1"/>
  <c r="AV4" i="2"/>
  <c r="AV4" i="10" s="1"/>
  <c r="AW4" i="2"/>
  <c r="AW4" i="10" s="1"/>
  <c r="AX4" i="2"/>
  <c r="AX4" i="10" s="1"/>
  <c r="AY4" i="2"/>
  <c r="AY4" i="10" s="1"/>
  <c r="AZ4" i="2"/>
  <c r="AZ4" i="10" s="1"/>
  <c r="BA4" i="2"/>
  <c r="BA4" i="10" s="1"/>
  <c r="BB4" i="2"/>
  <c r="BB4" i="10" s="1"/>
  <c r="BC4" i="2"/>
  <c r="BC4" i="10" s="1"/>
  <c r="BD4" i="2"/>
  <c r="BD4" i="10" s="1"/>
  <c r="BE4" i="2"/>
  <c r="BE4" i="10" s="1"/>
  <c r="BF4" i="2"/>
  <c r="BF4" i="10" s="1"/>
  <c r="BG4" i="2"/>
  <c r="BG4" i="10" s="1"/>
  <c r="BH4" i="2"/>
  <c r="BH4" i="10" s="1"/>
  <c r="BI4" i="2"/>
  <c r="BI4" i="10" s="1"/>
  <c r="BK4" i="2"/>
  <c r="BK4" i="10" s="1"/>
  <c r="BL4" i="2"/>
  <c r="BL4" i="10" s="1"/>
  <c r="BM4" i="2"/>
  <c r="BM4" i="10" s="1"/>
  <c r="BN4" i="2"/>
  <c r="BN4" i="10" s="1"/>
  <c r="BO4" i="2"/>
  <c r="BO4" i="10" s="1"/>
  <c r="BP4" i="2"/>
  <c r="BP4" i="10" s="1"/>
  <c r="BQ4" i="2"/>
  <c r="BQ4" i="10" s="1"/>
  <c r="BR4" i="2"/>
  <c r="BR4" i="10" s="1"/>
  <c r="BS4" i="2"/>
  <c r="BS4" i="10" s="1"/>
  <c r="BT4" i="2"/>
  <c r="BT4" i="10" s="1"/>
  <c r="BU4" i="2"/>
  <c r="BU4" i="10" s="1"/>
  <c r="BV4" i="2"/>
  <c r="BV4" i="10" s="1"/>
  <c r="BW4" i="2"/>
  <c r="BW4" i="10" s="1"/>
  <c r="BX4" i="2"/>
  <c r="BX4" i="10" s="1"/>
  <c r="BY4" i="2"/>
  <c r="BY4" i="10" s="1"/>
  <c r="BZ4" i="2"/>
  <c r="BZ4" i="10" s="1"/>
  <c r="CA4" i="2"/>
  <c r="CA4" i="10" s="1"/>
  <c r="CB4" i="2"/>
  <c r="CB4" i="10" s="1"/>
  <c r="CC4" i="2"/>
  <c r="CC4" i="10" s="1"/>
  <c r="CD4" i="2"/>
  <c r="CD4" i="10" s="1"/>
  <c r="CF4" i="2"/>
  <c r="CF4" i="10" s="1"/>
  <c r="CG4" i="2"/>
  <c r="CG4" i="10" s="1"/>
  <c r="CH4" i="2"/>
  <c r="CH4" i="10" s="1"/>
  <c r="CI4" i="2"/>
  <c r="CI4" i="10" s="1"/>
  <c r="CJ4" i="2"/>
  <c r="CJ4" i="10" s="1"/>
  <c r="CK4" i="2"/>
  <c r="CK4" i="10" s="1"/>
  <c r="CL4" i="2"/>
  <c r="CL4" i="10" s="1"/>
  <c r="CM4" i="2"/>
  <c r="CM4" i="10" s="1"/>
  <c r="CN4" i="2"/>
  <c r="CN4" i="10" s="1"/>
  <c r="CO4" i="2"/>
  <c r="CO4" i="10" s="1"/>
  <c r="CP4" i="2"/>
  <c r="CP4" i="10" s="1"/>
  <c r="CQ4" i="2"/>
  <c r="CQ4" i="10" s="1"/>
  <c r="CR4" i="2"/>
  <c r="CR4" i="10" s="1"/>
  <c r="CS4" i="2"/>
  <c r="CS4" i="10" s="1"/>
  <c r="CT4" i="2"/>
  <c r="CT4" i="10" s="1"/>
  <c r="CU4" i="2"/>
  <c r="CU4" i="10" s="1"/>
  <c r="CV4" i="2"/>
  <c r="CV4" i="10" s="1"/>
  <c r="CW4" i="2"/>
  <c r="CW4" i="10" s="1"/>
  <c r="CX4" i="2"/>
  <c r="CX4" i="10" s="1"/>
  <c r="CY4" i="2"/>
  <c r="CY4" i="10" s="1"/>
  <c r="AB5" i="2"/>
  <c r="AB5" i="10" s="1"/>
  <c r="AP5" i="2"/>
  <c r="AP5" i="10" s="1"/>
  <c r="AQ5" i="2"/>
  <c r="AQ5" i="10" s="1"/>
  <c r="AR5" i="2"/>
  <c r="AR5" i="10" s="1"/>
  <c r="AS5" i="2"/>
  <c r="AS5" i="10" s="1"/>
  <c r="AT5" i="2"/>
  <c r="AT5" i="10" s="1"/>
  <c r="AU5" i="2"/>
  <c r="AU5" i="10" s="1"/>
  <c r="AV5" i="2"/>
  <c r="AV5" i="10" s="1"/>
  <c r="AW5" i="2"/>
  <c r="AW5" i="10" s="1"/>
  <c r="AX5" i="2"/>
  <c r="AX5" i="10" s="1"/>
  <c r="AY5" i="2"/>
  <c r="AY5" i="10" s="1"/>
  <c r="AZ5" i="2"/>
  <c r="AZ5" i="10" s="1"/>
  <c r="BA5" i="2"/>
  <c r="BA5" i="10" s="1"/>
  <c r="BB5" i="2"/>
  <c r="BB5" i="10" s="1"/>
  <c r="BC5" i="2"/>
  <c r="BC5" i="10" s="1"/>
  <c r="BD5" i="2"/>
  <c r="BD5" i="10" s="1"/>
  <c r="BE5" i="2"/>
  <c r="BE5" i="10" s="1"/>
  <c r="BF5" i="2"/>
  <c r="BF5" i="10" s="1"/>
  <c r="BG5" i="2"/>
  <c r="BG5" i="10" s="1"/>
  <c r="BH5" i="2"/>
  <c r="BH5" i="10" s="1"/>
  <c r="BI5" i="2"/>
  <c r="BI5" i="10" s="1"/>
  <c r="BK5" i="2"/>
  <c r="BK5" i="10" s="1"/>
  <c r="BL5" i="2"/>
  <c r="BL5" i="10" s="1"/>
  <c r="BM5" i="2"/>
  <c r="BM5" i="10" s="1"/>
  <c r="BN5" i="2"/>
  <c r="BN5" i="10" s="1"/>
  <c r="BO5" i="2"/>
  <c r="BO5" i="10" s="1"/>
  <c r="BP5" i="2"/>
  <c r="BP5" i="10" s="1"/>
  <c r="BQ5" i="2"/>
  <c r="BQ5" i="10" s="1"/>
  <c r="BR5" i="2"/>
  <c r="BR5" i="10" s="1"/>
  <c r="BS5" i="2"/>
  <c r="BS5" i="10" s="1"/>
  <c r="BT5" i="2"/>
  <c r="BT5" i="10" s="1"/>
  <c r="BU5" i="2"/>
  <c r="BU5" i="10" s="1"/>
  <c r="BV5" i="2"/>
  <c r="BV5" i="10" s="1"/>
  <c r="BW5" i="2"/>
  <c r="BW5" i="10" s="1"/>
  <c r="BX5" i="2"/>
  <c r="BX5" i="10" s="1"/>
  <c r="BY5" i="2"/>
  <c r="BY5" i="10" s="1"/>
  <c r="BZ5" i="2"/>
  <c r="BZ5" i="10" s="1"/>
  <c r="CA5" i="2"/>
  <c r="CA5" i="10" s="1"/>
  <c r="CB5" i="2"/>
  <c r="CB5" i="10" s="1"/>
  <c r="CC5" i="2"/>
  <c r="CC5" i="10" s="1"/>
  <c r="CD5" i="2"/>
  <c r="CD5" i="10" s="1"/>
  <c r="CF5" i="2"/>
  <c r="CF5" i="10" s="1"/>
  <c r="CG5" i="2"/>
  <c r="CG5" i="10" s="1"/>
  <c r="CH5" i="2"/>
  <c r="CH5" i="10" s="1"/>
  <c r="CI5" i="2"/>
  <c r="CI5" i="10" s="1"/>
  <c r="CJ5" i="2"/>
  <c r="CJ5" i="10" s="1"/>
  <c r="CK5" i="2"/>
  <c r="CK5" i="10" s="1"/>
  <c r="CL5" i="2"/>
  <c r="CL5" i="10" s="1"/>
  <c r="CM5" i="2"/>
  <c r="CM5" i="10" s="1"/>
  <c r="CN5" i="2"/>
  <c r="CN5" i="10" s="1"/>
  <c r="CO5" i="2"/>
  <c r="CO5" i="10" s="1"/>
  <c r="CP5" i="2"/>
  <c r="CP5" i="10" s="1"/>
  <c r="CQ5" i="2"/>
  <c r="CQ5" i="10" s="1"/>
  <c r="CR5" i="2"/>
  <c r="CR5" i="10" s="1"/>
  <c r="CS5" i="2"/>
  <c r="CS5" i="10" s="1"/>
  <c r="CT5" i="2"/>
  <c r="CT5" i="10" s="1"/>
  <c r="CU5" i="2"/>
  <c r="CU5" i="10" s="1"/>
  <c r="CV5" i="2"/>
  <c r="CV5" i="10" s="1"/>
  <c r="CW5" i="2"/>
  <c r="CW5" i="10" s="1"/>
  <c r="CX5" i="2"/>
  <c r="CX5" i="10" s="1"/>
  <c r="CY5" i="2"/>
  <c r="CY5" i="10" s="1"/>
  <c r="AB6" i="2"/>
  <c r="AB6" i="10" s="1"/>
  <c r="AP6" i="2"/>
  <c r="AP6" i="10" s="1"/>
  <c r="AQ6" i="2"/>
  <c r="AQ6" i="10" s="1"/>
  <c r="AR6" i="2"/>
  <c r="AR6" i="10" s="1"/>
  <c r="AS6" i="2"/>
  <c r="AS6" i="10" s="1"/>
  <c r="AT6" i="2"/>
  <c r="AT6" i="10" s="1"/>
  <c r="AU6" i="2"/>
  <c r="AU6" i="10" s="1"/>
  <c r="AV6" i="2"/>
  <c r="AV6" i="10" s="1"/>
  <c r="AW6" i="2"/>
  <c r="AW6" i="10" s="1"/>
  <c r="AX6" i="2"/>
  <c r="AX6" i="10" s="1"/>
  <c r="AY6" i="2"/>
  <c r="AY6" i="10" s="1"/>
  <c r="AZ6" i="2"/>
  <c r="AZ6" i="10" s="1"/>
  <c r="BA6" i="2"/>
  <c r="BA6" i="10" s="1"/>
  <c r="BB6" i="2"/>
  <c r="BB6" i="10" s="1"/>
  <c r="BC6" i="2"/>
  <c r="BC6" i="10" s="1"/>
  <c r="BD6" i="2"/>
  <c r="BD6" i="10" s="1"/>
  <c r="BE6" i="2"/>
  <c r="BE6" i="10" s="1"/>
  <c r="BF6" i="2"/>
  <c r="BF6" i="10" s="1"/>
  <c r="BG6" i="2"/>
  <c r="BG6" i="10" s="1"/>
  <c r="BH6" i="2"/>
  <c r="BH6" i="10" s="1"/>
  <c r="BI6" i="2"/>
  <c r="BI6" i="10" s="1"/>
  <c r="BK6" i="2"/>
  <c r="BK6" i="10" s="1"/>
  <c r="BL6" i="2"/>
  <c r="BL6" i="10" s="1"/>
  <c r="BM6" i="2"/>
  <c r="BM6" i="10" s="1"/>
  <c r="BN6" i="2"/>
  <c r="BN6" i="10" s="1"/>
  <c r="BO6" i="2"/>
  <c r="BO6" i="10" s="1"/>
  <c r="BP6" i="2"/>
  <c r="BP6" i="10" s="1"/>
  <c r="BQ6" i="2"/>
  <c r="BQ6" i="10" s="1"/>
  <c r="BR6" i="2"/>
  <c r="BR6" i="10" s="1"/>
  <c r="BS6" i="2"/>
  <c r="BS6" i="10" s="1"/>
  <c r="BT6" i="2"/>
  <c r="BT6" i="10" s="1"/>
  <c r="BU6" i="2"/>
  <c r="BU6" i="10" s="1"/>
  <c r="BV6" i="2"/>
  <c r="BV6" i="10" s="1"/>
  <c r="BW6" i="2"/>
  <c r="BW6" i="10" s="1"/>
  <c r="BX6" i="2"/>
  <c r="BX6" i="10" s="1"/>
  <c r="BY6" i="2"/>
  <c r="BY6" i="10" s="1"/>
  <c r="BZ6" i="2"/>
  <c r="BZ6" i="10" s="1"/>
  <c r="CA6" i="2"/>
  <c r="CA6" i="10" s="1"/>
  <c r="CB6" i="2"/>
  <c r="CB6" i="10" s="1"/>
  <c r="CC6" i="2"/>
  <c r="CC6" i="10" s="1"/>
  <c r="CD6" i="2"/>
  <c r="CD6" i="10" s="1"/>
  <c r="CF6" i="2"/>
  <c r="CF6" i="10" s="1"/>
  <c r="CG6" i="2"/>
  <c r="CG6" i="10" s="1"/>
  <c r="CH6" i="2"/>
  <c r="CH6" i="10" s="1"/>
  <c r="CI6" i="2"/>
  <c r="CI6" i="10" s="1"/>
  <c r="CJ6" i="2"/>
  <c r="CJ6" i="10" s="1"/>
  <c r="CK6" i="2"/>
  <c r="CK6" i="10" s="1"/>
  <c r="CL6" i="2"/>
  <c r="CL6" i="10" s="1"/>
  <c r="CM6" i="2"/>
  <c r="CM6" i="10" s="1"/>
  <c r="CN6" i="2"/>
  <c r="CN6" i="10" s="1"/>
  <c r="CO6" i="2"/>
  <c r="CO6" i="10" s="1"/>
  <c r="CP6" i="2"/>
  <c r="CP6" i="10" s="1"/>
  <c r="CQ6" i="2"/>
  <c r="CQ6" i="10" s="1"/>
  <c r="CR6" i="2"/>
  <c r="CR6" i="10" s="1"/>
  <c r="CS6" i="2"/>
  <c r="CS6" i="10" s="1"/>
  <c r="CT6" i="2"/>
  <c r="CT6" i="10" s="1"/>
  <c r="CU6" i="2"/>
  <c r="CU6" i="10" s="1"/>
  <c r="CV6" i="2"/>
  <c r="CV6" i="10" s="1"/>
  <c r="CW6" i="2"/>
  <c r="CW6" i="10" s="1"/>
  <c r="CX6" i="2"/>
  <c r="CX6" i="10" s="1"/>
  <c r="CY6" i="2"/>
  <c r="CY6" i="10" s="1"/>
  <c r="AB7" i="2"/>
  <c r="AB7" i="10" s="1"/>
  <c r="AP7" i="2"/>
  <c r="AP7" i="10" s="1"/>
  <c r="AQ7" i="2"/>
  <c r="AQ7" i="10" s="1"/>
  <c r="AR7" i="2"/>
  <c r="AR7" i="10" s="1"/>
  <c r="AS7" i="2"/>
  <c r="AS7" i="10" s="1"/>
  <c r="AT7" i="2"/>
  <c r="AT7" i="10" s="1"/>
  <c r="AU7" i="2"/>
  <c r="AU7" i="10" s="1"/>
  <c r="AV7" i="2"/>
  <c r="AV7" i="10" s="1"/>
  <c r="AW7" i="2"/>
  <c r="AW7" i="10" s="1"/>
  <c r="AX7" i="2"/>
  <c r="AX7" i="10" s="1"/>
  <c r="AY7" i="2"/>
  <c r="AY7" i="10" s="1"/>
  <c r="AZ7" i="2"/>
  <c r="AZ7" i="10" s="1"/>
  <c r="BA7" i="2"/>
  <c r="BA7" i="10" s="1"/>
  <c r="BB7" i="2"/>
  <c r="BB7" i="10" s="1"/>
  <c r="BC7" i="2"/>
  <c r="BC7" i="10" s="1"/>
  <c r="BD7" i="2"/>
  <c r="BD7" i="10" s="1"/>
  <c r="BE7" i="2"/>
  <c r="BE7" i="10" s="1"/>
  <c r="BF7" i="2"/>
  <c r="BF7" i="10" s="1"/>
  <c r="BG7" i="2"/>
  <c r="BG7" i="10" s="1"/>
  <c r="BH7" i="2"/>
  <c r="BH7" i="10" s="1"/>
  <c r="BI7" i="2"/>
  <c r="BI7" i="10" s="1"/>
  <c r="BK7" i="2"/>
  <c r="BK7" i="10" s="1"/>
  <c r="BL7" i="2"/>
  <c r="BL7" i="10" s="1"/>
  <c r="BM7" i="2"/>
  <c r="BM7" i="10" s="1"/>
  <c r="BN7" i="2"/>
  <c r="BN7" i="10" s="1"/>
  <c r="BO7" i="2"/>
  <c r="BO7" i="10" s="1"/>
  <c r="BP7" i="2"/>
  <c r="BP7" i="10" s="1"/>
  <c r="BQ7" i="2"/>
  <c r="BQ7" i="10" s="1"/>
  <c r="BR7" i="2"/>
  <c r="BR7" i="10" s="1"/>
  <c r="BS7" i="2"/>
  <c r="BS7" i="10" s="1"/>
  <c r="BT7" i="2"/>
  <c r="BT7" i="10" s="1"/>
  <c r="BU7" i="2"/>
  <c r="BU7" i="10" s="1"/>
  <c r="BV7" i="2"/>
  <c r="BV7" i="10" s="1"/>
  <c r="BW7" i="2"/>
  <c r="BW7" i="10" s="1"/>
  <c r="BX7" i="2"/>
  <c r="BX7" i="10" s="1"/>
  <c r="BY7" i="2"/>
  <c r="BY7" i="10" s="1"/>
  <c r="BZ7" i="2"/>
  <c r="BZ7" i="10" s="1"/>
  <c r="CA7" i="2"/>
  <c r="CA7" i="10" s="1"/>
  <c r="CB7" i="2"/>
  <c r="CB7" i="10" s="1"/>
  <c r="CC7" i="2"/>
  <c r="CC7" i="10" s="1"/>
  <c r="CD7" i="2"/>
  <c r="CD7" i="10" s="1"/>
  <c r="CF7" i="2"/>
  <c r="CF7" i="10" s="1"/>
  <c r="CG7" i="2"/>
  <c r="CG7" i="10" s="1"/>
  <c r="CH7" i="2"/>
  <c r="CH7" i="10" s="1"/>
  <c r="CI7" i="2"/>
  <c r="CI7" i="10" s="1"/>
  <c r="CJ7" i="2"/>
  <c r="CJ7" i="10" s="1"/>
  <c r="CK7" i="2"/>
  <c r="CK7" i="10" s="1"/>
  <c r="CL7" i="2"/>
  <c r="CL7" i="10" s="1"/>
  <c r="CM7" i="2"/>
  <c r="CM7" i="10" s="1"/>
  <c r="CN7" i="2"/>
  <c r="CN7" i="10" s="1"/>
  <c r="CO7" i="2"/>
  <c r="CO7" i="10" s="1"/>
  <c r="CP7" i="2"/>
  <c r="CP7" i="10" s="1"/>
  <c r="CQ7" i="2"/>
  <c r="CQ7" i="10" s="1"/>
  <c r="CR7" i="2"/>
  <c r="CR7" i="10" s="1"/>
  <c r="CS7" i="2"/>
  <c r="CS7" i="10" s="1"/>
  <c r="CT7" i="2"/>
  <c r="CT7" i="10" s="1"/>
  <c r="CU7" i="2"/>
  <c r="CU7" i="10" s="1"/>
  <c r="CV7" i="2"/>
  <c r="CV7" i="10" s="1"/>
  <c r="CW7" i="2"/>
  <c r="CW7" i="10" s="1"/>
  <c r="CX7" i="2"/>
  <c r="CX7" i="10" s="1"/>
  <c r="CY7" i="2"/>
  <c r="CY7" i="10" s="1"/>
  <c r="AB8" i="2"/>
  <c r="AB8" i="10" s="1"/>
  <c r="AP8" i="2"/>
  <c r="AP8" i="10" s="1"/>
  <c r="AQ8" i="2"/>
  <c r="AQ8" i="10" s="1"/>
  <c r="AR8" i="2"/>
  <c r="AR8" i="10" s="1"/>
  <c r="AS8" i="2"/>
  <c r="AS8" i="10" s="1"/>
  <c r="AT8" i="2"/>
  <c r="AT8" i="10" s="1"/>
  <c r="AU8" i="2"/>
  <c r="AU8" i="10" s="1"/>
  <c r="AV8" i="2"/>
  <c r="AV8" i="10" s="1"/>
  <c r="AW8" i="2"/>
  <c r="AW8" i="10" s="1"/>
  <c r="AX8" i="2"/>
  <c r="AX8" i="10" s="1"/>
  <c r="AY8" i="2"/>
  <c r="AY8" i="10" s="1"/>
  <c r="AZ8" i="2"/>
  <c r="AZ8" i="10" s="1"/>
  <c r="BA8" i="2"/>
  <c r="BA8" i="10" s="1"/>
  <c r="BB8" i="2"/>
  <c r="BB8" i="10" s="1"/>
  <c r="BC8" i="2"/>
  <c r="BC8" i="10" s="1"/>
  <c r="BD8" i="2"/>
  <c r="BD8" i="10" s="1"/>
  <c r="BE8" i="2"/>
  <c r="BE8" i="10" s="1"/>
  <c r="BF8" i="2"/>
  <c r="BF8" i="10" s="1"/>
  <c r="BG8" i="2"/>
  <c r="BG8" i="10" s="1"/>
  <c r="BH8" i="2"/>
  <c r="BH8" i="10" s="1"/>
  <c r="BI8" i="2"/>
  <c r="BI8" i="10" s="1"/>
  <c r="BK8" i="2"/>
  <c r="BK8" i="10" s="1"/>
  <c r="BL8" i="2"/>
  <c r="BL8" i="10" s="1"/>
  <c r="BM8" i="2"/>
  <c r="BM8" i="10" s="1"/>
  <c r="BN8" i="2"/>
  <c r="BN8" i="10" s="1"/>
  <c r="BO8" i="2"/>
  <c r="BO8" i="10" s="1"/>
  <c r="BP8" i="2"/>
  <c r="BP8" i="10" s="1"/>
  <c r="BQ8" i="2"/>
  <c r="BQ8" i="10" s="1"/>
  <c r="BR8" i="2"/>
  <c r="BR8" i="10" s="1"/>
  <c r="BS8" i="2"/>
  <c r="BS8" i="10" s="1"/>
  <c r="BT8" i="2"/>
  <c r="BT8" i="10" s="1"/>
  <c r="BU8" i="2"/>
  <c r="BU8" i="10" s="1"/>
  <c r="BV8" i="2"/>
  <c r="BV8" i="10" s="1"/>
  <c r="BW8" i="2"/>
  <c r="BW8" i="10" s="1"/>
  <c r="BX8" i="2"/>
  <c r="BX8" i="10" s="1"/>
  <c r="BY8" i="2"/>
  <c r="BY8" i="10" s="1"/>
  <c r="BZ8" i="2"/>
  <c r="BZ8" i="10" s="1"/>
  <c r="CA8" i="2"/>
  <c r="CA8" i="10" s="1"/>
  <c r="CB8" i="2"/>
  <c r="CB8" i="10" s="1"/>
  <c r="CC8" i="2"/>
  <c r="CC8" i="10" s="1"/>
  <c r="CD8" i="2"/>
  <c r="CD8" i="10" s="1"/>
  <c r="CF8" i="2"/>
  <c r="CF8" i="10" s="1"/>
  <c r="CG8" i="2"/>
  <c r="CG8" i="10" s="1"/>
  <c r="CH8" i="2"/>
  <c r="CH8" i="10" s="1"/>
  <c r="CI8" i="2"/>
  <c r="CI8" i="10" s="1"/>
  <c r="CJ8" i="2"/>
  <c r="CJ8" i="10" s="1"/>
  <c r="CK8" i="2"/>
  <c r="CK8" i="10" s="1"/>
  <c r="CL8" i="2"/>
  <c r="CL8" i="10" s="1"/>
  <c r="CM8" i="2"/>
  <c r="CM8" i="10" s="1"/>
  <c r="CN8" i="2"/>
  <c r="CN8" i="10" s="1"/>
  <c r="CO8" i="2"/>
  <c r="CO8" i="10" s="1"/>
  <c r="CP8" i="2"/>
  <c r="CP8" i="10" s="1"/>
  <c r="CQ8" i="2"/>
  <c r="CQ8" i="10" s="1"/>
  <c r="CR8" i="2"/>
  <c r="CR8" i="10" s="1"/>
  <c r="CS8" i="2"/>
  <c r="CS8" i="10" s="1"/>
  <c r="CT8" i="2"/>
  <c r="CT8" i="10" s="1"/>
  <c r="CU8" i="2"/>
  <c r="CU8" i="10" s="1"/>
  <c r="CV8" i="2"/>
  <c r="CV8" i="10" s="1"/>
  <c r="CW8" i="2"/>
  <c r="CW8" i="10" s="1"/>
  <c r="CX8" i="2"/>
  <c r="CX8" i="10" s="1"/>
  <c r="CY8" i="2"/>
  <c r="CY8" i="10" s="1"/>
  <c r="AB9" i="2"/>
  <c r="AB9" i="10" s="1"/>
  <c r="AP9" i="2"/>
  <c r="AP9" i="10" s="1"/>
  <c r="AQ9" i="2"/>
  <c r="AQ9" i="10" s="1"/>
  <c r="AR9" i="2"/>
  <c r="AR9" i="10" s="1"/>
  <c r="AS9" i="2"/>
  <c r="AS9" i="10" s="1"/>
  <c r="AT9" i="2"/>
  <c r="AT9" i="10" s="1"/>
  <c r="AU9" i="2"/>
  <c r="AU9" i="10" s="1"/>
  <c r="AV9" i="2"/>
  <c r="AV9" i="10" s="1"/>
  <c r="AW9" i="2"/>
  <c r="AW9" i="10" s="1"/>
  <c r="AX9" i="2"/>
  <c r="AX9" i="10" s="1"/>
  <c r="AY9" i="2"/>
  <c r="AY9" i="10" s="1"/>
  <c r="AZ9" i="2"/>
  <c r="AZ9" i="10" s="1"/>
  <c r="BA9" i="2"/>
  <c r="BA9" i="10" s="1"/>
  <c r="BB9" i="2"/>
  <c r="BB9" i="10" s="1"/>
  <c r="BC9" i="2"/>
  <c r="BC9" i="10" s="1"/>
  <c r="BD9" i="2"/>
  <c r="BD9" i="10" s="1"/>
  <c r="BE9" i="2"/>
  <c r="BE9" i="10" s="1"/>
  <c r="BF9" i="2"/>
  <c r="BF9" i="10" s="1"/>
  <c r="BG9" i="2"/>
  <c r="BG9" i="10" s="1"/>
  <c r="BH9" i="2"/>
  <c r="BH9" i="10" s="1"/>
  <c r="BI9" i="2"/>
  <c r="BI9" i="10" s="1"/>
  <c r="BK9" i="2"/>
  <c r="BK9" i="10" s="1"/>
  <c r="BL9" i="2"/>
  <c r="BL9" i="10" s="1"/>
  <c r="BM9" i="2"/>
  <c r="BM9" i="10" s="1"/>
  <c r="BN9" i="2"/>
  <c r="BN9" i="10" s="1"/>
  <c r="BO9" i="2"/>
  <c r="BO9" i="10" s="1"/>
  <c r="BP9" i="2"/>
  <c r="BP9" i="10" s="1"/>
  <c r="BQ9" i="2"/>
  <c r="BQ9" i="10" s="1"/>
  <c r="BR9" i="2"/>
  <c r="BR9" i="10" s="1"/>
  <c r="BS9" i="2"/>
  <c r="BS9" i="10" s="1"/>
  <c r="BT9" i="2"/>
  <c r="BT9" i="10" s="1"/>
  <c r="BU9" i="2"/>
  <c r="BU9" i="10" s="1"/>
  <c r="BV9" i="2"/>
  <c r="BV9" i="10" s="1"/>
  <c r="BW9" i="2"/>
  <c r="BW9" i="10" s="1"/>
  <c r="BX9" i="2"/>
  <c r="BX9" i="10" s="1"/>
  <c r="BY9" i="2"/>
  <c r="BY9" i="10" s="1"/>
  <c r="BZ9" i="2"/>
  <c r="BZ9" i="10" s="1"/>
  <c r="CA9" i="2"/>
  <c r="CA9" i="10" s="1"/>
  <c r="CB9" i="2"/>
  <c r="CB9" i="10" s="1"/>
  <c r="CC9" i="2"/>
  <c r="CC9" i="10" s="1"/>
  <c r="CD9" i="2"/>
  <c r="CD9" i="10" s="1"/>
  <c r="CF9" i="2"/>
  <c r="CF9" i="10" s="1"/>
  <c r="CG9" i="2"/>
  <c r="CG9" i="10" s="1"/>
  <c r="CH9" i="2"/>
  <c r="CH9" i="10" s="1"/>
  <c r="CI9" i="2"/>
  <c r="CI9" i="10" s="1"/>
  <c r="CJ9" i="2"/>
  <c r="CJ9" i="10" s="1"/>
  <c r="CK9" i="2"/>
  <c r="CK9" i="10" s="1"/>
  <c r="CL9" i="2"/>
  <c r="CL9" i="10" s="1"/>
  <c r="CM9" i="2"/>
  <c r="CM9" i="10" s="1"/>
  <c r="CN9" i="2"/>
  <c r="CN9" i="10" s="1"/>
  <c r="CO9" i="2"/>
  <c r="CO9" i="10" s="1"/>
  <c r="CP9" i="2"/>
  <c r="CP9" i="10" s="1"/>
  <c r="CQ9" i="2"/>
  <c r="CQ9" i="10" s="1"/>
  <c r="CR9" i="2"/>
  <c r="CR9" i="10" s="1"/>
  <c r="CS9" i="2"/>
  <c r="CS9" i="10" s="1"/>
  <c r="CT9" i="2"/>
  <c r="CT9" i="10" s="1"/>
  <c r="CU9" i="2"/>
  <c r="CU9" i="10" s="1"/>
  <c r="CV9" i="2"/>
  <c r="CV9" i="10" s="1"/>
  <c r="CW9" i="2"/>
  <c r="CW9" i="10" s="1"/>
  <c r="CX9" i="2"/>
  <c r="CX9" i="10" s="1"/>
  <c r="CY9" i="2"/>
  <c r="CY9" i="10" s="1"/>
  <c r="AB10" i="2"/>
  <c r="AB10" i="10" s="1"/>
  <c r="AP10" i="2"/>
  <c r="AP10" i="10" s="1"/>
  <c r="AQ10" i="2"/>
  <c r="AQ10" i="10" s="1"/>
  <c r="AR10" i="2"/>
  <c r="AR10" i="10" s="1"/>
  <c r="AS10" i="2"/>
  <c r="AS10" i="10" s="1"/>
  <c r="AT10" i="2"/>
  <c r="AT10" i="10" s="1"/>
  <c r="AU10" i="2"/>
  <c r="AU10" i="10" s="1"/>
  <c r="AV10" i="2"/>
  <c r="AV10" i="10" s="1"/>
  <c r="AW10" i="2"/>
  <c r="AW10" i="10" s="1"/>
  <c r="AX10" i="2"/>
  <c r="AX10" i="10" s="1"/>
  <c r="AY10" i="2"/>
  <c r="AY10" i="10" s="1"/>
  <c r="AZ10" i="2"/>
  <c r="AZ10" i="10" s="1"/>
  <c r="BA10" i="2"/>
  <c r="BA10" i="10" s="1"/>
  <c r="BB10" i="2"/>
  <c r="BB10" i="10" s="1"/>
  <c r="BC10" i="2"/>
  <c r="BC10" i="10" s="1"/>
  <c r="BD10" i="2"/>
  <c r="BD10" i="10" s="1"/>
  <c r="BE10" i="2"/>
  <c r="BE10" i="10" s="1"/>
  <c r="BF10" i="2"/>
  <c r="BF10" i="10" s="1"/>
  <c r="BG10" i="2"/>
  <c r="BG10" i="10" s="1"/>
  <c r="BH10" i="2"/>
  <c r="BH10" i="10" s="1"/>
  <c r="BI10" i="2"/>
  <c r="BI10" i="10" s="1"/>
  <c r="BK10" i="2"/>
  <c r="BK10" i="10" s="1"/>
  <c r="BL10" i="2"/>
  <c r="BL10" i="10" s="1"/>
  <c r="BM10" i="2"/>
  <c r="BM10" i="10" s="1"/>
  <c r="BN10" i="2"/>
  <c r="BN10" i="10" s="1"/>
  <c r="BO10" i="2"/>
  <c r="BO10" i="10" s="1"/>
  <c r="BP10" i="2"/>
  <c r="BP10" i="10" s="1"/>
  <c r="BQ10" i="2"/>
  <c r="BQ10" i="10" s="1"/>
  <c r="BR10" i="2"/>
  <c r="BR10" i="10" s="1"/>
  <c r="BS10" i="2"/>
  <c r="BS10" i="10" s="1"/>
  <c r="BT10" i="2"/>
  <c r="BT10" i="10" s="1"/>
  <c r="BU10" i="2"/>
  <c r="BU10" i="10" s="1"/>
  <c r="BV10" i="2"/>
  <c r="BV10" i="10" s="1"/>
  <c r="BW10" i="2"/>
  <c r="BW10" i="10" s="1"/>
  <c r="BX10" i="2"/>
  <c r="BX10" i="10" s="1"/>
  <c r="BY10" i="2"/>
  <c r="BY10" i="10" s="1"/>
  <c r="BZ10" i="2"/>
  <c r="BZ10" i="10" s="1"/>
  <c r="CA10" i="2"/>
  <c r="CA10" i="10" s="1"/>
  <c r="CB10" i="2"/>
  <c r="CB10" i="10" s="1"/>
  <c r="CC10" i="2"/>
  <c r="CC10" i="10" s="1"/>
  <c r="CD10" i="2"/>
  <c r="CD10" i="10" s="1"/>
  <c r="CF10" i="2"/>
  <c r="CF10" i="10" s="1"/>
  <c r="CG10" i="2"/>
  <c r="CG10" i="10" s="1"/>
  <c r="CH10" i="2"/>
  <c r="CH10" i="10" s="1"/>
  <c r="CI10" i="2"/>
  <c r="CI10" i="10" s="1"/>
  <c r="CJ10" i="2"/>
  <c r="CJ10" i="10" s="1"/>
  <c r="CK10" i="2"/>
  <c r="CK10" i="10" s="1"/>
  <c r="CL10" i="2"/>
  <c r="CL10" i="10" s="1"/>
  <c r="CM10" i="2"/>
  <c r="CM10" i="10" s="1"/>
  <c r="CN10" i="2"/>
  <c r="CN10" i="10" s="1"/>
  <c r="CO10" i="2"/>
  <c r="CO10" i="10" s="1"/>
  <c r="CP10" i="2"/>
  <c r="CP10" i="10" s="1"/>
  <c r="CQ10" i="2"/>
  <c r="CQ10" i="10" s="1"/>
  <c r="CR10" i="2"/>
  <c r="CR10" i="10" s="1"/>
  <c r="CS10" i="2"/>
  <c r="CS10" i="10" s="1"/>
  <c r="CT10" i="2"/>
  <c r="CT10" i="10" s="1"/>
  <c r="CU10" i="2"/>
  <c r="CU10" i="10" s="1"/>
  <c r="CV10" i="2"/>
  <c r="CV10" i="10" s="1"/>
  <c r="CW10" i="2"/>
  <c r="CW10" i="10" s="1"/>
  <c r="CX10" i="2"/>
  <c r="CX10" i="10" s="1"/>
  <c r="CY10" i="2"/>
  <c r="CY10" i="10" s="1"/>
  <c r="AB11" i="2"/>
  <c r="AB11" i="10" s="1"/>
  <c r="AP11" i="2"/>
  <c r="AP11" i="10" s="1"/>
  <c r="AQ11" i="2"/>
  <c r="AQ11" i="10" s="1"/>
  <c r="AR11" i="2"/>
  <c r="AR11" i="10" s="1"/>
  <c r="AS11" i="2"/>
  <c r="AS11" i="10" s="1"/>
  <c r="AT11" i="2"/>
  <c r="AT11" i="10" s="1"/>
  <c r="AU11" i="2"/>
  <c r="AU11" i="10" s="1"/>
  <c r="AV11" i="2"/>
  <c r="AV11" i="10" s="1"/>
  <c r="AW11" i="2"/>
  <c r="AW11" i="10" s="1"/>
  <c r="AX11" i="2"/>
  <c r="AX11" i="10" s="1"/>
  <c r="AY11" i="2"/>
  <c r="AY11" i="10" s="1"/>
  <c r="AZ11" i="2"/>
  <c r="AZ11" i="10" s="1"/>
  <c r="BA11" i="2"/>
  <c r="BA11" i="10" s="1"/>
  <c r="BB11" i="2"/>
  <c r="BB11" i="10" s="1"/>
  <c r="BC11" i="2"/>
  <c r="BC11" i="10" s="1"/>
  <c r="BD11" i="2"/>
  <c r="BD11" i="10" s="1"/>
  <c r="BE11" i="2"/>
  <c r="BE11" i="10" s="1"/>
  <c r="BF11" i="2"/>
  <c r="BF11" i="10" s="1"/>
  <c r="BG11" i="2"/>
  <c r="BG11" i="10" s="1"/>
  <c r="BH11" i="2"/>
  <c r="BH11" i="10" s="1"/>
  <c r="BI11" i="2"/>
  <c r="BI11" i="10" s="1"/>
  <c r="BK11" i="2"/>
  <c r="BK11" i="10" s="1"/>
  <c r="BL11" i="2"/>
  <c r="BL11" i="10" s="1"/>
  <c r="BM11" i="2"/>
  <c r="BM11" i="10" s="1"/>
  <c r="BN11" i="2"/>
  <c r="BN11" i="10" s="1"/>
  <c r="BO11" i="2"/>
  <c r="BO11" i="10" s="1"/>
  <c r="BP11" i="2"/>
  <c r="BP11" i="10" s="1"/>
  <c r="BQ11" i="2"/>
  <c r="BQ11" i="10" s="1"/>
  <c r="BR11" i="2"/>
  <c r="BR11" i="10" s="1"/>
  <c r="BS11" i="2"/>
  <c r="BS11" i="10" s="1"/>
  <c r="BT11" i="2"/>
  <c r="BT11" i="10" s="1"/>
  <c r="BU11" i="2"/>
  <c r="BU11" i="10" s="1"/>
  <c r="BV11" i="2"/>
  <c r="BV11" i="10" s="1"/>
  <c r="BW11" i="2"/>
  <c r="BW11" i="10" s="1"/>
  <c r="BX11" i="2"/>
  <c r="BX11" i="10" s="1"/>
  <c r="BY11" i="2"/>
  <c r="BY11" i="10" s="1"/>
  <c r="BZ11" i="2"/>
  <c r="BZ11" i="10" s="1"/>
  <c r="CA11" i="2"/>
  <c r="CA11" i="10" s="1"/>
  <c r="CB11" i="2"/>
  <c r="CB11" i="10" s="1"/>
  <c r="CC11" i="2"/>
  <c r="CC11" i="10" s="1"/>
  <c r="CD11" i="2"/>
  <c r="CD11" i="10" s="1"/>
  <c r="CF11" i="2"/>
  <c r="CF11" i="10" s="1"/>
  <c r="CG11" i="2"/>
  <c r="CG11" i="10" s="1"/>
  <c r="CH11" i="2"/>
  <c r="CH11" i="10" s="1"/>
  <c r="CI11" i="2"/>
  <c r="CI11" i="10" s="1"/>
  <c r="CJ11" i="2"/>
  <c r="CJ11" i="10" s="1"/>
  <c r="CK11" i="2"/>
  <c r="CK11" i="10" s="1"/>
  <c r="CL11" i="2"/>
  <c r="CL11" i="10" s="1"/>
  <c r="CM11" i="2"/>
  <c r="CM11" i="10" s="1"/>
  <c r="CN11" i="2"/>
  <c r="CN11" i="10" s="1"/>
  <c r="CO11" i="2"/>
  <c r="CO11" i="10" s="1"/>
  <c r="CP11" i="2"/>
  <c r="CP11" i="10" s="1"/>
  <c r="CQ11" i="2"/>
  <c r="CQ11" i="10" s="1"/>
  <c r="CR11" i="2"/>
  <c r="CR11" i="10" s="1"/>
  <c r="CS11" i="2"/>
  <c r="CS11" i="10" s="1"/>
  <c r="CT11" i="2"/>
  <c r="CT11" i="10" s="1"/>
  <c r="CU11" i="2"/>
  <c r="CU11" i="10" s="1"/>
  <c r="CV11" i="2"/>
  <c r="CV11" i="10" s="1"/>
  <c r="CW11" i="2"/>
  <c r="CW11" i="10" s="1"/>
  <c r="CX11" i="2"/>
  <c r="CX11" i="10" s="1"/>
  <c r="CY11" i="2"/>
  <c r="CY11" i="10" s="1"/>
  <c r="AB12" i="2"/>
  <c r="AB12" i="10" s="1"/>
  <c r="AP12" i="2"/>
  <c r="AP12" i="10" s="1"/>
  <c r="AQ12" i="2"/>
  <c r="AQ12" i="10" s="1"/>
  <c r="AR12" i="2"/>
  <c r="AR12" i="10" s="1"/>
  <c r="AS12" i="2"/>
  <c r="AS12" i="10" s="1"/>
  <c r="AT12" i="2"/>
  <c r="AT12" i="10" s="1"/>
  <c r="AU12" i="2"/>
  <c r="AU12" i="10" s="1"/>
  <c r="AV12" i="2"/>
  <c r="AV12" i="10" s="1"/>
  <c r="AW12" i="2"/>
  <c r="AW12" i="10" s="1"/>
  <c r="AX12" i="2"/>
  <c r="AX12" i="10" s="1"/>
  <c r="AY12" i="2"/>
  <c r="AY12" i="10" s="1"/>
  <c r="AZ12" i="2"/>
  <c r="AZ12" i="10" s="1"/>
  <c r="BA12" i="2"/>
  <c r="BA12" i="10" s="1"/>
  <c r="BB12" i="2"/>
  <c r="BB12" i="10" s="1"/>
  <c r="BC12" i="2"/>
  <c r="BC12" i="10" s="1"/>
  <c r="BD12" i="2"/>
  <c r="BD12" i="10" s="1"/>
  <c r="BE12" i="2"/>
  <c r="BE12" i="10" s="1"/>
  <c r="BF12" i="2"/>
  <c r="BF12" i="10" s="1"/>
  <c r="BG12" i="2"/>
  <c r="BG12" i="10" s="1"/>
  <c r="BH12" i="2"/>
  <c r="BH12" i="10" s="1"/>
  <c r="BI12" i="2"/>
  <c r="BI12" i="10" s="1"/>
  <c r="BK12" i="2"/>
  <c r="BK12" i="10" s="1"/>
  <c r="BL12" i="2"/>
  <c r="BL12" i="10" s="1"/>
  <c r="BM12" i="2"/>
  <c r="BM12" i="10" s="1"/>
  <c r="BN12" i="2"/>
  <c r="BN12" i="10" s="1"/>
  <c r="BO12" i="2"/>
  <c r="BO12" i="10" s="1"/>
  <c r="BP12" i="2"/>
  <c r="BP12" i="10" s="1"/>
  <c r="BQ12" i="2"/>
  <c r="BQ12" i="10" s="1"/>
  <c r="BR12" i="2"/>
  <c r="BR12" i="10" s="1"/>
  <c r="BS12" i="2"/>
  <c r="BS12" i="10" s="1"/>
  <c r="BT12" i="2"/>
  <c r="BT12" i="10" s="1"/>
  <c r="BU12" i="2"/>
  <c r="BU12" i="10" s="1"/>
  <c r="BV12" i="2"/>
  <c r="BV12" i="10" s="1"/>
  <c r="BW12" i="2"/>
  <c r="BW12" i="10" s="1"/>
  <c r="BX12" i="2"/>
  <c r="BX12" i="10" s="1"/>
  <c r="BY12" i="2"/>
  <c r="BY12" i="10" s="1"/>
  <c r="BZ12" i="2"/>
  <c r="BZ12" i="10" s="1"/>
  <c r="CA12" i="2"/>
  <c r="CA12" i="10" s="1"/>
  <c r="CB12" i="2"/>
  <c r="CB12" i="10" s="1"/>
  <c r="CC12" i="2"/>
  <c r="CC12" i="10" s="1"/>
  <c r="CD12" i="2"/>
  <c r="CD12" i="10" s="1"/>
  <c r="CF12" i="2"/>
  <c r="CF12" i="10" s="1"/>
  <c r="CG12" i="2"/>
  <c r="CG12" i="10" s="1"/>
  <c r="CH12" i="2"/>
  <c r="CH12" i="10" s="1"/>
  <c r="CI12" i="2"/>
  <c r="CI12" i="10" s="1"/>
  <c r="CJ12" i="2"/>
  <c r="CJ12" i="10" s="1"/>
  <c r="CK12" i="2"/>
  <c r="CK12" i="10" s="1"/>
  <c r="CL12" i="2"/>
  <c r="CL12" i="10" s="1"/>
  <c r="CM12" i="2"/>
  <c r="CM12" i="10" s="1"/>
  <c r="CN12" i="2"/>
  <c r="CN12" i="10" s="1"/>
  <c r="CO12" i="2"/>
  <c r="CO12" i="10" s="1"/>
  <c r="CP12" i="2"/>
  <c r="CP12" i="10" s="1"/>
  <c r="CQ12" i="2"/>
  <c r="CQ12" i="10" s="1"/>
  <c r="CR12" i="2"/>
  <c r="CR12" i="10" s="1"/>
  <c r="CS12" i="2"/>
  <c r="CS12" i="10" s="1"/>
  <c r="CT12" i="2"/>
  <c r="CT12" i="10" s="1"/>
  <c r="CU12" i="2"/>
  <c r="CU12" i="10" s="1"/>
  <c r="CV12" i="2"/>
  <c r="CV12" i="10" s="1"/>
  <c r="CW12" i="2"/>
  <c r="CW12" i="10" s="1"/>
  <c r="CX12" i="2"/>
  <c r="CX12" i="10" s="1"/>
  <c r="CY12" i="2"/>
  <c r="CY12" i="10" s="1"/>
  <c r="AB13" i="2"/>
  <c r="AB13" i="10" s="1"/>
  <c r="AP13" i="2"/>
  <c r="AP13" i="10" s="1"/>
  <c r="AQ13" i="2"/>
  <c r="AQ13" i="10" s="1"/>
  <c r="AR13" i="2"/>
  <c r="AR13" i="10" s="1"/>
  <c r="AS13" i="2"/>
  <c r="AS13" i="10" s="1"/>
  <c r="AT13" i="2"/>
  <c r="AT13" i="10" s="1"/>
  <c r="AU13" i="2"/>
  <c r="AU13" i="10" s="1"/>
  <c r="AV13" i="2"/>
  <c r="AV13" i="10" s="1"/>
  <c r="AW13" i="2"/>
  <c r="AW13" i="10" s="1"/>
  <c r="AX13" i="2"/>
  <c r="AX13" i="10" s="1"/>
  <c r="AY13" i="2"/>
  <c r="AY13" i="10" s="1"/>
  <c r="AZ13" i="2"/>
  <c r="AZ13" i="10" s="1"/>
  <c r="BA13" i="2"/>
  <c r="BA13" i="10" s="1"/>
  <c r="BB13" i="2"/>
  <c r="BB13" i="10" s="1"/>
  <c r="BC13" i="2"/>
  <c r="BC13" i="10" s="1"/>
  <c r="BD13" i="2"/>
  <c r="BD13" i="10" s="1"/>
  <c r="BE13" i="2"/>
  <c r="BE13" i="10" s="1"/>
  <c r="BF13" i="2"/>
  <c r="BF13" i="10" s="1"/>
  <c r="BG13" i="2"/>
  <c r="BG13" i="10" s="1"/>
  <c r="BH13" i="2"/>
  <c r="BH13" i="10" s="1"/>
  <c r="BI13" i="2"/>
  <c r="BI13" i="10" s="1"/>
  <c r="BK13" i="2"/>
  <c r="BK13" i="10" s="1"/>
  <c r="BL13" i="2"/>
  <c r="BL13" i="10" s="1"/>
  <c r="BM13" i="2"/>
  <c r="BM13" i="10" s="1"/>
  <c r="BN13" i="2"/>
  <c r="BN13" i="10" s="1"/>
  <c r="BO13" i="2"/>
  <c r="BO13" i="10" s="1"/>
  <c r="BP13" i="2"/>
  <c r="BP13" i="10" s="1"/>
  <c r="BQ13" i="2"/>
  <c r="BQ13" i="10" s="1"/>
  <c r="BR13" i="2"/>
  <c r="BR13" i="10" s="1"/>
  <c r="BS13" i="2"/>
  <c r="BS13" i="10" s="1"/>
  <c r="BT13" i="2"/>
  <c r="BT13" i="10" s="1"/>
  <c r="BU13" i="2"/>
  <c r="BU13" i="10" s="1"/>
  <c r="BV13" i="2"/>
  <c r="BV13" i="10" s="1"/>
  <c r="BW13" i="2"/>
  <c r="BW13" i="10" s="1"/>
  <c r="BX13" i="2"/>
  <c r="BX13" i="10" s="1"/>
  <c r="BY13" i="2"/>
  <c r="BY13" i="10" s="1"/>
  <c r="BZ13" i="2"/>
  <c r="BZ13" i="10" s="1"/>
  <c r="CA13" i="2"/>
  <c r="CA13" i="10" s="1"/>
  <c r="CB13" i="2"/>
  <c r="CB13" i="10" s="1"/>
  <c r="CC13" i="2"/>
  <c r="CC13" i="10" s="1"/>
  <c r="CD13" i="2"/>
  <c r="CD13" i="10" s="1"/>
  <c r="CF13" i="2"/>
  <c r="CF13" i="10" s="1"/>
  <c r="CG13" i="2"/>
  <c r="CG13" i="10" s="1"/>
  <c r="CH13" i="2"/>
  <c r="CH13" i="10" s="1"/>
  <c r="CI13" i="2"/>
  <c r="CI13" i="10" s="1"/>
  <c r="CJ13" i="2"/>
  <c r="CJ13" i="10" s="1"/>
  <c r="CK13" i="2"/>
  <c r="CK13" i="10" s="1"/>
  <c r="CL13" i="2"/>
  <c r="CL13" i="10" s="1"/>
  <c r="CM13" i="2"/>
  <c r="CM13" i="10" s="1"/>
  <c r="CN13" i="2"/>
  <c r="CN13" i="10" s="1"/>
  <c r="CO13" i="2"/>
  <c r="CO13" i="10" s="1"/>
  <c r="CP13" i="2"/>
  <c r="CP13" i="10" s="1"/>
  <c r="CQ13" i="2"/>
  <c r="CQ13" i="10" s="1"/>
  <c r="CR13" i="2"/>
  <c r="CR13" i="10" s="1"/>
  <c r="CS13" i="2"/>
  <c r="CS13" i="10" s="1"/>
  <c r="CT13" i="2"/>
  <c r="CT13" i="10" s="1"/>
  <c r="CU13" i="2"/>
  <c r="CU13" i="10" s="1"/>
  <c r="CV13" i="2"/>
  <c r="CV13" i="10" s="1"/>
  <c r="CW13" i="2"/>
  <c r="CW13" i="10" s="1"/>
  <c r="CX13" i="2"/>
  <c r="CX13" i="10" s="1"/>
  <c r="CY13" i="2"/>
  <c r="CY13" i="10" s="1"/>
  <c r="AB14" i="2"/>
  <c r="AB14" i="10" s="1"/>
  <c r="AP14" i="2"/>
  <c r="AP14" i="10" s="1"/>
  <c r="AQ14" i="2"/>
  <c r="AQ14" i="10" s="1"/>
  <c r="AR14" i="2"/>
  <c r="AR14" i="10" s="1"/>
  <c r="AS14" i="2"/>
  <c r="AS14" i="10" s="1"/>
  <c r="AT14" i="2"/>
  <c r="AT14" i="10" s="1"/>
  <c r="AU14" i="2"/>
  <c r="AU14" i="10" s="1"/>
  <c r="AV14" i="2"/>
  <c r="AV14" i="10" s="1"/>
  <c r="AW14" i="2"/>
  <c r="AW14" i="10" s="1"/>
  <c r="AX14" i="2"/>
  <c r="AX14" i="10" s="1"/>
  <c r="AY14" i="2"/>
  <c r="AY14" i="10" s="1"/>
  <c r="AZ14" i="2"/>
  <c r="AZ14" i="10" s="1"/>
  <c r="BA14" i="2"/>
  <c r="BA14" i="10" s="1"/>
  <c r="BB14" i="2"/>
  <c r="BB14" i="10" s="1"/>
  <c r="BC14" i="2"/>
  <c r="BC14" i="10" s="1"/>
  <c r="BD14" i="2"/>
  <c r="BD14" i="10" s="1"/>
  <c r="BE14" i="2"/>
  <c r="BE14" i="10" s="1"/>
  <c r="BF14" i="2"/>
  <c r="BF14" i="10" s="1"/>
  <c r="BG14" i="2"/>
  <c r="BG14" i="10" s="1"/>
  <c r="BH14" i="2"/>
  <c r="BH14" i="10" s="1"/>
  <c r="BI14" i="2"/>
  <c r="BI14" i="10" s="1"/>
  <c r="BK14" i="2"/>
  <c r="BK14" i="10" s="1"/>
  <c r="BL14" i="2"/>
  <c r="BL14" i="10" s="1"/>
  <c r="BM14" i="2"/>
  <c r="BM14" i="10" s="1"/>
  <c r="BN14" i="2"/>
  <c r="BN14" i="10" s="1"/>
  <c r="BO14" i="2"/>
  <c r="BO14" i="10" s="1"/>
  <c r="BP14" i="2"/>
  <c r="BP14" i="10" s="1"/>
  <c r="BQ14" i="2"/>
  <c r="BQ14" i="10" s="1"/>
  <c r="BR14" i="2"/>
  <c r="BR14" i="10" s="1"/>
  <c r="BS14" i="2"/>
  <c r="BS14" i="10" s="1"/>
  <c r="BT14" i="2"/>
  <c r="BT14" i="10" s="1"/>
  <c r="BU14" i="2"/>
  <c r="BU14" i="10" s="1"/>
  <c r="BV14" i="2"/>
  <c r="BV14" i="10" s="1"/>
  <c r="BW14" i="2"/>
  <c r="BW14" i="10" s="1"/>
  <c r="BX14" i="2"/>
  <c r="BX14" i="10" s="1"/>
  <c r="BY14" i="2"/>
  <c r="BY14" i="10" s="1"/>
  <c r="BZ14" i="2"/>
  <c r="BZ14" i="10" s="1"/>
  <c r="CA14" i="2"/>
  <c r="CA14" i="10" s="1"/>
  <c r="CB14" i="2"/>
  <c r="CB14" i="10" s="1"/>
  <c r="CC14" i="2"/>
  <c r="CC14" i="10" s="1"/>
  <c r="CD14" i="2"/>
  <c r="CD14" i="10" s="1"/>
  <c r="CF14" i="2"/>
  <c r="CF14" i="10" s="1"/>
  <c r="CG14" i="2"/>
  <c r="CG14" i="10" s="1"/>
  <c r="CH14" i="2"/>
  <c r="CH14" i="10" s="1"/>
  <c r="CI14" i="2"/>
  <c r="CI14" i="10" s="1"/>
  <c r="CJ14" i="2"/>
  <c r="CJ14" i="10" s="1"/>
  <c r="CK14" i="2"/>
  <c r="CK14" i="10" s="1"/>
  <c r="CL14" i="2"/>
  <c r="CL14" i="10" s="1"/>
  <c r="CM14" i="2"/>
  <c r="CM14" i="10" s="1"/>
  <c r="CN14" i="2"/>
  <c r="CN14" i="10" s="1"/>
  <c r="CO14" i="2"/>
  <c r="CO14" i="10" s="1"/>
  <c r="CP14" i="2"/>
  <c r="CP14" i="10" s="1"/>
  <c r="CQ14" i="2"/>
  <c r="CQ14" i="10" s="1"/>
  <c r="CR14" i="2"/>
  <c r="CR14" i="10" s="1"/>
  <c r="CS14" i="2"/>
  <c r="CS14" i="10" s="1"/>
  <c r="CT14" i="2"/>
  <c r="CT14" i="10" s="1"/>
  <c r="CU14" i="2"/>
  <c r="CU14" i="10" s="1"/>
  <c r="CV14" i="2"/>
  <c r="CV14" i="10" s="1"/>
  <c r="CW14" i="2"/>
  <c r="CW14" i="10" s="1"/>
  <c r="CX14" i="2"/>
  <c r="CX14" i="10" s="1"/>
  <c r="CY14" i="2"/>
  <c r="CY14" i="10" s="1"/>
  <c r="AB15" i="2"/>
  <c r="AB15" i="10" s="1"/>
  <c r="AP15" i="2"/>
  <c r="AP15" i="10" s="1"/>
  <c r="AQ15" i="2"/>
  <c r="AQ15" i="10" s="1"/>
  <c r="AR15" i="2"/>
  <c r="AR15" i="10" s="1"/>
  <c r="AS15" i="2"/>
  <c r="AS15" i="10" s="1"/>
  <c r="AT15" i="2"/>
  <c r="AT15" i="10" s="1"/>
  <c r="AU15" i="2"/>
  <c r="AU15" i="10" s="1"/>
  <c r="AV15" i="2"/>
  <c r="AV15" i="10" s="1"/>
  <c r="AW15" i="2"/>
  <c r="AW15" i="10" s="1"/>
  <c r="AX15" i="2"/>
  <c r="AX15" i="10" s="1"/>
  <c r="AY15" i="2"/>
  <c r="AY15" i="10" s="1"/>
  <c r="AZ15" i="2"/>
  <c r="AZ15" i="10" s="1"/>
  <c r="BA15" i="2"/>
  <c r="BA15" i="10" s="1"/>
  <c r="BB15" i="2"/>
  <c r="BB15" i="10" s="1"/>
  <c r="BC15" i="2"/>
  <c r="BC15" i="10" s="1"/>
  <c r="BD15" i="2"/>
  <c r="BD15" i="10" s="1"/>
  <c r="BE15" i="2"/>
  <c r="BE15" i="10" s="1"/>
  <c r="BF15" i="2"/>
  <c r="BF15" i="10" s="1"/>
  <c r="BG15" i="2"/>
  <c r="BG15" i="10" s="1"/>
  <c r="BH15" i="2"/>
  <c r="BH15" i="10" s="1"/>
  <c r="BI15" i="2"/>
  <c r="BI15" i="10" s="1"/>
  <c r="BK15" i="2"/>
  <c r="BK15" i="10" s="1"/>
  <c r="BL15" i="2"/>
  <c r="BL15" i="10" s="1"/>
  <c r="BM15" i="2"/>
  <c r="BM15" i="10" s="1"/>
  <c r="BN15" i="2"/>
  <c r="BN15" i="10" s="1"/>
  <c r="BO15" i="2"/>
  <c r="BO15" i="10" s="1"/>
  <c r="BP15" i="2"/>
  <c r="BP15" i="10" s="1"/>
  <c r="BQ15" i="2"/>
  <c r="BQ15" i="10" s="1"/>
  <c r="BR15" i="2"/>
  <c r="BR15" i="10" s="1"/>
  <c r="BS15" i="2"/>
  <c r="BS15" i="10" s="1"/>
  <c r="BT15" i="2"/>
  <c r="BT15" i="10" s="1"/>
  <c r="BU15" i="2"/>
  <c r="BU15" i="10" s="1"/>
  <c r="BV15" i="2"/>
  <c r="BV15" i="10" s="1"/>
  <c r="BW15" i="2"/>
  <c r="BW15" i="10" s="1"/>
  <c r="BX15" i="2"/>
  <c r="BX15" i="10" s="1"/>
  <c r="BY15" i="2"/>
  <c r="BY15" i="10" s="1"/>
  <c r="BZ15" i="2"/>
  <c r="BZ15" i="10" s="1"/>
  <c r="CA15" i="2"/>
  <c r="CA15" i="10" s="1"/>
  <c r="CB15" i="2"/>
  <c r="CB15" i="10" s="1"/>
  <c r="CC15" i="2"/>
  <c r="CC15" i="10" s="1"/>
  <c r="CD15" i="2"/>
  <c r="CD15" i="10" s="1"/>
  <c r="CF15" i="2"/>
  <c r="CF15" i="10" s="1"/>
  <c r="CG15" i="2"/>
  <c r="CG15" i="10" s="1"/>
  <c r="CH15" i="2"/>
  <c r="CH15" i="10" s="1"/>
  <c r="CI15" i="2"/>
  <c r="CI15" i="10" s="1"/>
  <c r="CJ15" i="2"/>
  <c r="CJ15" i="10" s="1"/>
  <c r="CK15" i="2"/>
  <c r="CK15" i="10" s="1"/>
  <c r="CL15" i="2"/>
  <c r="CL15" i="10" s="1"/>
  <c r="CM15" i="2"/>
  <c r="CM15" i="10" s="1"/>
  <c r="CN15" i="2"/>
  <c r="CN15" i="10" s="1"/>
  <c r="CO15" i="2"/>
  <c r="CO15" i="10" s="1"/>
  <c r="CP15" i="2"/>
  <c r="CP15" i="10" s="1"/>
  <c r="CQ15" i="2"/>
  <c r="CQ15" i="10" s="1"/>
  <c r="CR15" i="2"/>
  <c r="CR15" i="10" s="1"/>
  <c r="CS15" i="2"/>
  <c r="CS15" i="10" s="1"/>
  <c r="CT15" i="2"/>
  <c r="CT15" i="10" s="1"/>
  <c r="CU15" i="2"/>
  <c r="CU15" i="10" s="1"/>
  <c r="CV15" i="2"/>
  <c r="CV15" i="10" s="1"/>
  <c r="CW15" i="2"/>
  <c r="CW15" i="10" s="1"/>
  <c r="CX15" i="2"/>
  <c r="CX15" i="10" s="1"/>
  <c r="CY15" i="2"/>
  <c r="CY15" i="10" s="1"/>
  <c r="AB16" i="2"/>
  <c r="AB16" i="10" s="1"/>
  <c r="AP16" i="2"/>
  <c r="AP16" i="10" s="1"/>
  <c r="AQ16" i="2"/>
  <c r="AQ16" i="10" s="1"/>
  <c r="AR16" i="2"/>
  <c r="AR16" i="10" s="1"/>
  <c r="AS16" i="2"/>
  <c r="AS16" i="10" s="1"/>
  <c r="AT16" i="2"/>
  <c r="AT16" i="10" s="1"/>
  <c r="AU16" i="2"/>
  <c r="AU16" i="10" s="1"/>
  <c r="AV16" i="2"/>
  <c r="AV16" i="10" s="1"/>
  <c r="AW16" i="2"/>
  <c r="AW16" i="10" s="1"/>
  <c r="AX16" i="2"/>
  <c r="AX16" i="10" s="1"/>
  <c r="AY16" i="2"/>
  <c r="AY16" i="10" s="1"/>
  <c r="AZ16" i="2"/>
  <c r="AZ16" i="10" s="1"/>
  <c r="BA16" i="2"/>
  <c r="BA16" i="10" s="1"/>
  <c r="BB16" i="2"/>
  <c r="BB16" i="10" s="1"/>
  <c r="BC16" i="2"/>
  <c r="BC16" i="10" s="1"/>
  <c r="BD16" i="2"/>
  <c r="BD16" i="10" s="1"/>
  <c r="BE16" i="2"/>
  <c r="BE16" i="10" s="1"/>
  <c r="BF16" i="2"/>
  <c r="BF16" i="10" s="1"/>
  <c r="BG16" i="2"/>
  <c r="BG16" i="10" s="1"/>
  <c r="BH16" i="2"/>
  <c r="BH16" i="10" s="1"/>
  <c r="BI16" i="2"/>
  <c r="BI16" i="10" s="1"/>
  <c r="BK16" i="2"/>
  <c r="BK16" i="10" s="1"/>
  <c r="BL16" i="2"/>
  <c r="BL16" i="10" s="1"/>
  <c r="BM16" i="2"/>
  <c r="BM16" i="10" s="1"/>
  <c r="BN16" i="2"/>
  <c r="BN16" i="10" s="1"/>
  <c r="BO16" i="2"/>
  <c r="BO16" i="10" s="1"/>
  <c r="BP16" i="2"/>
  <c r="BP16" i="10" s="1"/>
  <c r="BQ16" i="2"/>
  <c r="BQ16" i="10" s="1"/>
  <c r="BR16" i="2"/>
  <c r="BR16" i="10" s="1"/>
  <c r="BS16" i="2"/>
  <c r="BS16" i="10" s="1"/>
  <c r="BT16" i="2"/>
  <c r="BT16" i="10" s="1"/>
  <c r="BU16" i="2"/>
  <c r="BU16" i="10" s="1"/>
  <c r="BV16" i="2"/>
  <c r="BV16" i="10" s="1"/>
  <c r="BW16" i="2"/>
  <c r="BW16" i="10" s="1"/>
  <c r="BX16" i="2"/>
  <c r="BX16" i="10" s="1"/>
  <c r="BY16" i="2"/>
  <c r="BY16" i="10" s="1"/>
  <c r="BZ16" i="2"/>
  <c r="BZ16" i="10" s="1"/>
  <c r="CA16" i="2"/>
  <c r="CA16" i="10" s="1"/>
  <c r="CB16" i="2"/>
  <c r="CB16" i="10" s="1"/>
  <c r="CC16" i="2"/>
  <c r="CC16" i="10" s="1"/>
  <c r="CD16" i="2"/>
  <c r="CD16" i="10" s="1"/>
  <c r="CF16" i="2"/>
  <c r="CF16" i="10" s="1"/>
  <c r="CG16" i="2"/>
  <c r="CG16" i="10" s="1"/>
  <c r="CH16" i="2"/>
  <c r="CH16" i="10" s="1"/>
  <c r="CI16" i="2"/>
  <c r="CI16" i="10" s="1"/>
  <c r="CJ16" i="2"/>
  <c r="CJ16" i="10" s="1"/>
  <c r="CK16" i="2"/>
  <c r="CK16" i="10" s="1"/>
  <c r="CL16" i="2"/>
  <c r="CL16" i="10" s="1"/>
  <c r="CM16" i="2"/>
  <c r="CM16" i="10" s="1"/>
  <c r="CN16" i="2"/>
  <c r="CN16" i="10" s="1"/>
  <c r="CO16" i="2"/>
  <c r="CO16" i="10" s="1"/>
  <c r="CP16" i="2"/>
  <c r="CP16" i="10" s="1"/>
  <c r="CQ16" i="2"/>
  <c r="CQ16" i="10" s="1"/>
  <c r="CR16" i="2"/>
  <c r="CR16" i="10" s="1"/>
  <c r="CS16" i="2"/>
  <c r="CS16" i="10" s="1"/>
  <c r="CT16" i="2"/>
  <c r="CT16" i="10" s="1"/>
  <c r="CU16" i="2"/>
  <c r="CU16" i="10" s="1"/>
  <c r="CV16" i="2"/>
  <c r="CV16" i="10" s="1"/>
  <c r="CW16" i="2"/>
  <c r="CW16" i="10" s="1"/>
  <c r="CX16" i="2"/>
  <c r="CX16" i="10" s="1"/>
  <c r="CY16" i="2"/>
  <c r="CY16" i="10" s="1"/>
  <c r="AB17" i="2"/>
  <c r="AB17" i="10" s="1"/>
  <c r="AP17" i="2"/>
  <c r="AP17" i="10" s="1"/>
  <c r="AQ17" i="2"/>
  <c r="AQ17" i="10" s="1"/>
  <c r="AR17" i="2"/>
  <c r="AR17" i="10" s="1"/>
  <c r="AS17" i="2"/>
  <c r="AS17" i="10" s="1"/>
  <c r="AT17" i="2"/>
  <c r="AT17" i="10" s="1"/>
  <c r="AU17" i="2"/>
  <c r="AU17" i="10" s="1"/>
  <c r="AV17" i="2"/>
  <c r="AV17" i="10" s="1"/>
  <c r="AW17" i="2"/>
  <c r="AW17" i="10" s="1"/>
  <c r="AX17" i="2"/>
  <c r="AX17" i="10" s="1"/>
  <c r="AY17" i="2"/>
  <c r="AY17" i="10" s="1"/>
  <c r="AZ17" i="2"/>
  <c r="AZ17" i="10" s="1"/>
  <c r="BA17" i="2"/>
  <c r="BA17" i="10" s="1"/>
  <c r="BB17" i="2"/>
  <c r="BB17" i="10" s="1"/>
  <c r="BC17" i="2"/>
  <c r="BC17" i="10" s="1"/>
  <c r="BD17" i="2"/>
  <c r="BD17" i="10" s="1"/>
  <c r="BE17" i="2"/>
  <c r="BE17" i="10" s="1"/>
  <c r="BF17" i="2"/>
  <c r="BF17" i="10" s="1"/>
  <c r="BG17" i="2"/>
  <c r="BG17" i="10" s="1"/>
  <c r="BH17" i="2"/>
  <c r="BH17" i="10" s="1"/>
  <c r="BI17" i="2"/>
  <c r="BI17" i="10" s="1"/>
  <c r="BK17" i="2"/>
  <c r="BK17" i="10" s="1"/>
  <c r="BL17" i="2"/>
  <c r="BL17" i="10" s="1"/>
  <c r="BM17" i="2"/>
  <c r="BM17" i="10" s="1"/>
  <c r="BN17" i="2"/>
  <c r="BN17" i="10" s="1"/>
  <c r="BO17" i="2"/>
  <c r="BO17" i="10" s="1"/>
  <c r="BP17" i="2"/>
  <c r="BP17" i="10" s="1"/>
  <c r="BQ17" i="2"/>
  <c r="BQ17" i="10" s="1"/>
  <c r="BR17" i="2"/>
  <c r="BR17" i="10" s="1"/>
  <c r="BS17" i="2"/>
  <c r="BS17" i="10" s="1"/>
  <c r="BT17" i="2"/>
  <c r="BT17" i="10" s="1"/>
  <c r="BU17" i="2"/>
  <c r="BU17" i="10" s="1"/>
  <c r="BV17" i="2"/>
  <c r="BV17" i="10" s="1"/>
  <c r="BW17" i="2"/>
  <c r="BW17" i="10" s="1"/>
  <c r="BX17" i="2"/>
  <c r="BX17" i="10" s="1"/>
  <c r="BY17" i="2"/>
  <c r="BY17" i="10" s="1"/>
  <c r="BZ17" i="2"/>
  <c r="BZ17" i="10" s="1"/>
  <c r="CA17" i="2"/>
  <c r="CA17" i="10" s="1"/>
  <c r="CB17" i="2"/>
  <c r="CB17" i="10" s="1"/>
  <c r="CC17" i="2"/>
  <c r="CC17" i="10" s="1"/>
  <c r="CD17" i="2"/>
  <c r="CD17" i="10" s="1"/>
  <c r="CF17" i="2"/>
  <c r="CF17" i="10" s="1"/>
  <c r="CG17" i="2"/>
  <c r="CG17" i="10" s="1"/>
  <c r="CH17" i="2"/>
  <c r="CH17" i="10" s="1"/>
  <c r="CI17" i="2"/>
  <c r="CI17" i="10" s="1"/>
  <c r="CJ17" i="2"/>
  <c r="CJ17" i="10" s="1"/>
  <c r="CK17" i="2"/>
  <c r="CK17" i="10" s="1"/>
  <c r="CL17" i="2"/>
  <c r="CL17" i="10" s="1"/>
  <c r="CM17" i="2"/>
  <c r="CM17" i="10" s="1"/>
  <c r="CN17" i="2"/>
  <c r="CN17" i="10" s="1"/>
  <c r="CO17" i="2"/>
  <c r="CO17" i="10" s="1"/>
  <c r="CP17" i="2"/>
  <c r="CP17" i="10" s="1"/>
  <c r="CQ17" i="2"/>
  <c r="CQ17" i="10" s="1"/>
  <c r="CR17" i="2"/>
  <c r="CR17" i="10" s="1"/>
  <c r="CS17" i="2"/>
  <c r="CS17" i="10" s="1"/>
  <c r="CT17" i="2"/>
  <c r="CT17" i="10" s="1"/>
  <c r="CU17" i="2"/>
  <c r="CU17" i="10" s="1"/>
  <c r="CV17" i="2"/>
  <c r="CV17" i="10" s="1"/>
  <c r="CW17" i="2"/>
  <c r="CW17" i="10" s="1"/>
  <c r="CX17" i="2"/>
  <c r="CX17" i="10" s="1"/>
  <c r="CY17" i="2"/>
  <c r="CY17" i="10" s="1"/>
  <c r="AB18" i="2"/>
  <c r="AB18" i="10" s="1"/>
  <c r="AP18" i="2"/>
  <c r="AP18" i="10" s="1"/>
  <c r="AQ18" i="2"/>
  <c r="AQ18" i="10" s="1"/>
  <c r="AR18" i="2"/>
  <c r="AR18" i="10" s="1"/>
  <c r="AS18" i="2"/>
  <c r="AS18" i="10" s="1"/>
  <c r="AT18" i="2"/>
  <c r="AT18" i="10" s="1"/>
  <c r="AU18" i="2"/>
  <c r="AU18" i="10" s="1"/>
  <c r="AV18" i="2"/>
  <c r="AV18" i="10" s="1"/>
  <c r="AW18" i="2"/>
  <c r="AW18" i="10" s="1"/>
  <c r="AX18" i="2"/>
  <c r="AX18" i="10" s="1"/>
  <c r="AY18" i="2"/>
  <c r="AY18" i="10" s="1"/>
  <c r="AZ18" i="2"/>
  <c r="AZ18" i="10" s="1"/>
  <c r="BA18" i="2"/>
  <c r="BA18" i="10" s="1"/>
  <c r="BB18" i="2"/>
  <c r="BB18" i="10" s="1"/>
  <c r="BC18" i="2"/>
  <c r="BC18" i="10" s="1"/>
  <c r="BD18" i="2"/>
  <c r="BD18" i="10" s="1"/>
  <c r="BE18" i="2"/>
  <c r="BE18" i="10" s="1"/>
  <c r="BF18" i="2"/>
  <c r="BF18" i="10" s="1"/>
  <c r="BG18" i="2"/>
  <c r="BG18" i="10" s="1"/>
  <c r="BH18" i="2"/>
  <c r="BH18" i="10" s="1"/>
  <c r="BI18" i="2"/>
  <c r="BI18" i="10" s="1"/>
  <c r="BK18" i="2"/>
  <c r="BK18" i="10" s="1"/>
  <c r="BL18" i="2"/>
  <c r="BL18" i="10" s="1"/>
  <c r="BM18" i="2"/>
  <c r="BM18" i="10" s="1"/>
  <c r="BN18" i="2"/>
  <c r="BN18" i="10" s="1"/>
  <c r="BO18" i="2"/>
  <c r="BO18" i="10" s="1"/>
  <c r="BP18" i="2"/>
  <c r="BP18" i="10" s="1"/>
  <c r="BQ18" i="2"/>
  <c r="BQ18" i="10" s="1"/>
  <c r="BR18" i="2"/>
  <c r="BR18" i="10" s="1"/>
  <c r="BS18" i="2"/>
  <c r="BS18" i="10" s="1"/>
  <c r="BT18" i="2"/>
  <c r="BT18" i="10" s="1"/>
  <c r="BU18" i="2"/>
  <c r="BU18" i="10" s="1"/>
  <c r="BV18" i="2"/>
  <c r="BV18" i="10" s="1"/>
  <c r="BW18" i="2"/>
  <c r="BW18" i="10" s="1"/>
  <c r="BX18" i="2"/>
  <c r="BX18" i="10" s="1"/>
  <c r="BY18" i="2"/>
  <c r="BY18" i="10" s="1"/>
  <c r="BZ18" i="2"/>
  <c r="BZ18" i="10" s="1"/>
  <c r="CA18" i="2"/>
  <c r="CA18" i="10" s="1"/>
  <c r="CB18" i="2"/>
  <c r="CB18" i="10" s="1"/>
  <c r="CC18" i="2"/>
  <c r="CC18" i="10" s="1"/>
  <c r="CD18" i="2"/>
  <c r="CD18" i="10" s="1"/>
  <c r="CF18" i="2"/>
  <c r="CF18" i="10" s="1"/>
  <c r="CG18" i="2"/>
  <c r="CG18" i="10" s="1"/>
  <c r="CH18" i="2"/>
  <c r="CH18" i="10" s="1"/>
  <c r="CI18" i="2"/>
  <c r="CI18" i="10" s="1"/>
  <c r="CJ18" i="2"/>
  <c r="CJ18" i="10" s="1"/>
  <c r="CK18" i="2"/>
  <c r="CK18" i="10" s="1"/>
  <c r="CL18" i="2"/>
  <c r="CL18" i="10" s="1"/>
  <c r="CM18" i="2"/>
  <c r="CM18" i="10" s="1"/>
  <c r="CN18" i="2"/>
  <c r="CN18" i="10" s="1"/>
  <c r="CO18" i="2"/>
  <c r="CO18" i="10" s="1"/>
  <c r="CP18" i="2"/>
  <c r="CP18" i="10" s="1"/>
  <c r="CQ18" i="2"/>
  <c r="CQ18" i="10" s="1"/>
  <c r="CR18" i="2"/>
  <c r="CR18" i="10" s="1"/>
  <c r="CS18" i="2"/>
  <c r="CS18" i="10" s="1"/>
  <c r="CT18" i="2"/>
  <c r="CT18" i="10" s="1"/>
  <c r="CU18" i="2"/>
  <c r="CU18" i="10" s="1"/>
  <c r="CV18" i="2"/>
  <c r="CV18" i="10" s="1"/>
  <c r="CW18" i="2"/>
  <c r="CW18" i="10" s="1"/>
  <c r="CX18" i="2"/>
  <c r="CX18" i="10" s="1"/>
  <c r="CY18" i="2"/>
  <c r="CY18" i="10" s="1"/>
  <c r="AB19" i="2"/>
  <c r="AB19" i="10" s="1"/>
  <c r="AP19" i="2"/>
  <c r="AP19" i="10" s="1"/>
  <c r="AQ19" i="2"/>
  <c r="AQ19" i="10" s="1"/>
  <c r="AR19" i="2"/>
  <c r="AR19" i="10" s="1"/>
  <c r="AS19" i="2"/>
  <c r="AS19" i="10" s="1"/>
  <c r="AT19" i="2"/>
  <c r="AT19" i="10" s="1"/>
  <c r="AU19" i="2"/>
  <c r="AU19" i="10" s="1"/>
  <c r="AV19" i="2"/>
  <c r="AV19" i="10" s="1"/>
  <c r="AW19" i="2"/>
  <c r="AW19" i="10" s="1"/>
  <c r="AX19" i="2"/>
  <c r="AX19" i="10" s="1"/>
  <c r="AY19" i="2"/>
  <c r="AY19" i="10" s="1"/>
  <c r="AZ19" i="2"/>
  <c r="AZ19" i="10" s="1"/>
  <c r="BA19" i="2"/>
  <c r="BA19" i="10" s="1"/>
  <c r="BB19" i="2"/>
  <c r="BB19" i="10" s="1"/>
  <c r="BC19" i="2"/>
  <c r="BC19" i="10" s="1"/>
  <c r="BD19" i="2"/>
  <c r="BD19" i="10" s="1"/>
  <c r="BE19" i="2"/>
  <c r="BE19" i="10" s="1"/>
  <c r="BF19" i="2"/>
  <c r="BF19" i="10" s="1"/>
  <c r="BG19" i="2"/>
  <c r="BG19" i="10" s="1"/>
  <c r="BH19" i="2"/>
  <c r="BH19" i="10" s="1"/>
  <c r="BI19" i="2"/>
  <c r="BI19" i="10" s="1"/>
  <c r="BK19" i="2"/>
  <c r="BK19" i="10" s="1"/>
  <c r="BL19" i="2"/>
  <c r="BL19" i="10" s="1"/>
  <c r="BM19" i="2"/>
  <c r="BM19" i="10" s="1"/>
  <c r="BN19" i="2"/>
  <c r="BN19" i="10" s="1"/>
  <c r="BO19" i="2"/>
  <c r="BO19" i="10" s="1"/>
  <c r="BP19" i="2"/>
  <c r="BP19" i="10" s="1"/>
  <c r="BQ19" i="2"/>
  <c r="BQ19" i="10" s="1"/>
  <c r="BR19" i="2"/>
  <c r="BR19" i="10" s="1"/>
  <c r="BS19" i="2"/>
  <c r="BS19" i="10" s="1"/>
  <c r="BT19" i="2"/>
  <c r="BT19" i="10" s="1"/>
  <c r="BU19" i="2"/>
  <c r="BU19" i="10" s="1"/>
  <c r="BV19" i="2"/>
  <c r="BV19" i="10" s="1"/>
  <c r="BW19" i="2"/>
  <c r="BW19" i="10" s="1"/>
  <c r="BX19" i="2"/>
  <c r="BX19" i="10" s="1"/>
  <c r="BY19" i="2"/>
  <c r="BY19" i="10" s="1"/>
  <c r="BZ19" i="2"/>
  <c r="BZ19" i="10" s="1"/>
  <c r="CA19" i="2"/>
  <c r="CA19" i="10" s="1"/>
  <c r="CB19" i="2"/>
  <c r="CB19" i="10" s="1"/>
  <c r="CC19" i="2"/>
  <c r="CC19" i="10" s="1"/>
  <c r="CD19" i="2"/>
  <c r="CD19" i="10" s="1"/>
  <c r="CF19" i="2"/>
  <c r="CF19" i="10" s="1"/>
  <c r="CG19" i="2"/>
  <c r="CG19" i="10" s="1"/>
  <c r="CH19" i="2"/>
  <c r="CH19" i="10" s="1"/>
  <c r="CI19" i="2"/>
  <c r="CI19" i="10" s="1"/>
  <c r="CJ19" i="2"/>
  <c r="CJ19" i="10" s="1"/>
  <c r="CK19" i="2"/>
  <c r="CK19" i="10" s="1"/>
  <c r="CL19" i="2"/>
  <c r="CL19" i="10" s="1"/>
  <c r="CM19" i="2"/>
  <c r="CM19" i="10" s="1"/>
  <c r="CN19" i="2"/>
  <c r="CN19" i="10" s="1"/>
  <c r="CO19" i="2"/>
  <c r="CO19" i="10" s="1"/>
  <c r="CP19" i="2"/>
  <c r="CP19" i="10" s="1"/>
  <c r="CQ19" i="2"/>
  <c r="CQ19" i="10" s="1"/>
  <c r="CR19" i="2"/>
  <c r="CR19" i="10" s="1"/>
  <c r="CS19" i="2"/>
  <c r="CS19" i="10" s="1"/>
  <c r="CT19" i="2"/>
  <c r="CT19" i="10" s="1"/>
  <c r="CU19" i="2"/>
  <c r="CU19" i="10" s="1"/>
  <c r="CV19" i="2"/>
  <c r="CV19" i="10" s="1"/>
  <c r="CW19" i="2"/>
  <c r="CW19" i="10" s="1"/>
  <c r="CX19" i="2"/>
  <c r="CX19" i="10" s="1"/>
  <c r="CY19" i="2"/>
  <c r="CY19" i="10" s="1"/>
  <c r="AB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AB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AB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AB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AB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AB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AB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AB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AB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AB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AB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AB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AB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AB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AB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AB35" i="2"/>
  <c r="AB20" i="10" s="1"/>
  <c r="AP35" i="2"/>
  <c r="AP20" i="10" s="1"/>
  <c r="AQ35" i="2"/>
  <c r="AQ20" i="10" s="1"/>
  <c r="AR35" i="2"/>
  <c r="AR20" i="10" s="1"/>
  <c r="AS35" i="2"/>
  <c r="AS20" i="10" s="1"/>
  <c r="AT35" i="2"/>
  <c r="AT20" i="10" s="1"/>
  <c r="AU35" i="2"/>
  <c r="AU20" i="10" s="1"/>
  <c r="AV35" i="2"/>
  <c r="AV20" i="10" s="1"/>
  <c r="AW35" i="2"/>
  <c r="AW20" i="10" s="1"/>
  <c r="AX35" i="2"/>
  <c r="AX20" i="10" s="1"/>
  <c r="AY35" i="2"/>
  <c r="AY20" i="10" s="1"/>
  <c r="AZ35" i="2"/>
  <c r="AZ20" i="10" s="1"/>
  <c r="BA35" i="2"/>
  <c r="BA20" i="10" s="1"/>
  <c r="BB35" i="2"/>
  <c r="BB20" i="10" s="1"/>
  <c r="BC35" i="2"/>
  <c r="BC20" i="10" s="1"/>
  <c r="BD35" i="2"/>
  <c r="BD20" i="10" s="1"/>
  <c r="BE35" i="2"/>
  <c r="BE20" i="10" s="1"/>
  <c r="BF35" i="2"/>
  <c r="BF20" i="10" s="1"/>
  <c r="BG35" i="2"/>
  <c r="BG20" i="10" s="1"/>
  <c r="BH35" i="2"/>
  <c r="BH20" i="10" s="1"/>
  <c r="BI35" i="2"/>
  <c r="BI20" i="10" s="1"/>
  <c r="BK35" i="2"/>
  <c r="BK20" i="10" s="1"/>
  <c r="BL35" i="2"/>
  <c r="BL20" i="10" s="1"/>
  <c r="BM35" i="2"/>
  <c r="BM20" i="10" s="1"/>
  <c r="BN35" i="2"/>
  <c r="BN20" i="10" s="1"/>
  <c r="BO35" i="2"/>
  <c r="BO20" i="10" s="1"/>
  <c r="BP35" i="2"/>
  <c r="BP20" i="10" s="1"/>
  <c r="BQ35" i="2"/>
  <c r="BQ20" i="10" s="1"/>
  <c r="BR35" i="2"/>
  <c r="BR20" i="10" s="1"/>
  <c r="BS35" i="2"/>
  <c r="BS20" i="10" s="1"/>
  <c r="BT35" i="2"/>
  <c r="BT20" i="10" s="1"/>
  <c r="BU35" i="2"/>
  <c r="BU20" i="10" s="1"/>
  <c r="BV35" i="2"/>
  <c r="BV20" i="10" s="1"/>
  <c r="BW35" i="2"/>
  <c r="BW20" i="10" s="1"/>
  <c r="BX35" i="2"/>
  <c r="BX20" i="10" s="1"/>
  <c r="BY35" i="2"/>
  <c r="BY20" i="10" s="1"/>
  <c r="BZ35" i="2"/>
  <c r="BZ20" i="10" s="1"/>
  <c r="CA35" i="2"/>
  <c r="CA20" i="10" s="1"/>
  <c r="CB35" i="2"/>
  <c r="CB20" i="10" s="1"/>
  <c r="CC35" i="2"/>
  <c r="CC20" i="10" s="1"/>
  <c r="CD35" i="2"/>
  <c r="CD20" i="10" s="1"/>
  <c r="CF35" i="2"/>
  <c r="CF20" i="10" s="1"/>
  <c r="CG35" i="2"/>
  <c r="CG20" i="10" s="1"/>
  <c r="CH35" i="2"/>
  <c r="CH20" i="10" s="1"/>
  <c r="CI35" i="2"/>
  <c r="CI20" i="10" s="1"/>
  <c r="CJ35" i="2"/>
  <c r="CJ20" i="10" s="1"/>
  <c r="CK35" i="2"/>
  <c r="CK20" i="10" s="1"/>
  <c r="CL35" i="2"/>
  <c r="CL20" i="10" s="1"/>
  <c r="CM35" i="2"/>
  <c r="CM20" i="10" s="1"/>
  <c r="CN35" i="2"/>
  <c r="CN20" i="10" s="1"/>
  <c r="CO35" i="2"/>
  <c r="CO20" i="10" s="1"/>
  <c r="CP35" i="2"/>
  <c r="CP20" i="10" s="1"/>
  <c r="CQ35" i="2"/>
  <c r="CQ20" i="10" s="1"/>
  <c r="CR35" i="2"/>
  <c r="CR20" i="10" s="1"/>
  <c r="CS35" i="2"/>
  <c r="CS20" i="10" s="1"/>
  <c r="CT35" i="2"/>
  <c r="CT20" i="10" s="1"/>
  <c r="CU35" i="2"/>
  <c r="CU20" i="10" s="1"/>
  <c r="CV35" i="2"/>
  <c r="CV20" i="10" s="1"/>
  <c r="CW35" i="2"/>
  <c r="CW20" i="10" s="1"/>
  <c r="CX35" i="2"/>
  <c r="CX20" i="10" s="1"/>
  <c r="CY35" i="2"/>
  <c r="CY20" i="10" s="1"/>
  <c r="AB36" i="2"/>
  <c r="AB21" i="10" s="1"/>
  <c r="AP36" i="2"/>
  <c r="AP21" i="10" s="1"/>
  <c r="AQ36" i="2"/>
  <c r="AQ21" i="10" s="1"/>
  <c r="AR36" i="2"/>
  <c r="AR21" i="10" s="1"/>
  <c r="AS36" i="2"/>
  <c r="AS21" i="10" s="1"/>
  <c r="AT36" i="2"/>
  <c r="AT21" i="10" s="1"/>
  <c r="AU36" i="2"/>
  <c r="AU21" i="10" s="1"/>
  <c r="AV36" i="2"/>
  <c r="AV21" i="10" s="1"/>
  <c r="AW36" i="2"/>
  <c r="AW21" i="10" s="1"/>
  <c r="AX36" i="2"/>
  <c r="AX21" i="10" s="1"/>
  <c r="AY36" i="2"/>
  <c r="AY21" i="10" s="1"/>
  <c r="AZ36" i="2"/>
  <c r="AZ21" i="10" s="1"/>
  <c r="BA36" i="2"/>
  <c r="BA21" i="10" s="1"/>
  <c r="BB36" i="2"/>
  <c r="BB21" i="10" s="1"/>
  <c r="BC36" i="2"/>
  <c r="BC21" i="10" s="1"/>
  <c r="BD36" i="2"/>
  <c r="BD21" i="10" s="1"/>
  <c r="BE36" i="2"/>
  <c r="BE21" i="10" s="1"/>
  <c r="BF36" i="2"/>
  <c r="BF21" i="10" s="1"/>
  <c r="BG36" i="2"/>
  <c r="BG21" i="10" s="1"/>
  <c r="BH36" i="2"/>
  <c r="BH21" i="10" s="1"/>
  <c r="BI36" i="2"/>
  <c r="BI21" i="10" s="1"/>
  <c r="BK36" i="2"/>
  <c r="BK21" i="10" s="1"/>
  <c r="BL36" i="2"/>
  <c r="BL21" i="10" s="1"/>
  <c r="BM36" i="2"/>
  <c r="BM21" i="10" s="1"/>
  <c r="BN36" i="2"/>
  <c r="BN21" i="10" s="1"/>
  <c r="BO36" i="2"/>
  <c r="BO21" i="10" s="1"/>
  <c r="BP36" i="2"/>
  <c r="BP21" i="10" s="1"/>
  <c r="BQ36" i="2"/>
  <c r="BQ21" i="10" s="1"/>
  <c r="BR36" i="2"/>
  <c r="BR21" i="10" s="1"/>
  <c r="BS36" i="2"/>
  <c r="BS21" i="10" s="1"/>
  <c r="BT36" i="2"/>
  <c r="BT21" i="10" s="1"/>
  <c r="BU36" i="2"/>
  <c r="BU21" i="10" s="1"/>
  <c r="BV36" i="2"/>
  <c r="BV21" i="10" s="1"/>
  <c r="BW36" i="2"/>
  <c r="BW21" i="10" s="1"/>
  <c r="BX36" i="2"/>
  <c r="BX21" i="10" s="1"/>
  <c r="BY36" i="2"/>
  <c r="BY21" i="10" s="1"/>
  <c r="BZ36" i="2"/>
  <c r="BZ21" i="10" s="1"/>
  <c r="CA36" i="2"/>
  <c r="CA21" i="10" s="1"/>
  <c r="CB36" i="2"/>
  <c r="CB21" i="10" s="1"/>
  <c r="CC36" i="2"/>
  <c r="CC21" i="10" s="1"/>
  <c r="CD36" i="2"/>
  <c r="CD21" i="10" s="1"/>
  <c r="CF36" i="2"/>
  <c r="CF21" i="10" s="1"/>
  <c r="CG36" i="2"/>
  <c r="CG21" i="10" s="1"/>
  <c r="CH36" i="2"/>
  <c r="CH21" i="10" s="1"/>
  <c r="CI36" i="2"/>
  <c r="CI21" i="10" s="1"/>
  <c r="CJ36" i="2"/>
  <c r="CJ21" i="10" s="1"/>
  <c r="CK36" i="2"/>
  <c r="CK21" i="10" s="1"/>
  <c r="CL36" i="2"/>
  <c r="CL21" i="10" s="1"/>
  <c r="CM36" i="2"/>
  <c r="CM21" i="10" s="1"/>
  <c r="CN36" i="2"/>
  <c r="CN21" i="10" s="1"/>
  <c r="CO36" i="2"/>
  <c r="CO21" i="10" s="1"/>
  <c r="CP36" i="2"/>
  <c r="CP21" i="10" s="1"/>
  <c r="CQ36" i="2"/>
  <c r="CQ21" i="10" s="1"/>
  <c r="CR36" i="2"/>
  <c r="CR21" i="10" s="1"/>
  <c r="CS36" i="2"/>
  <c r="CS21" i="10" s="1"/>
  <c r="CT36" i="2"/>
  <c r="CT21" i="10" s="1"/>
  <c r="CU36" i="2"/>
  <c r="CU21" i="10" s="1"/>
  <c r="CV36" i="2"/>
  <c r="CV21" i="10" s="1"/>
  <c r="CW36" i="2"/>
  <c r="CW21" i="10" s="1"/>
  <c r="CX36" i="2"/>
  <c r="CX21" i="10" s="1"/>
  <c r="CY36" i="2"/>
  <c r="CY21" i="10" s="1"/>
  <c r="AB37" i="2"/>
  <c r="AB22" i="10" s="1"/>
  <c r="AP37" i="2"/>
  <c r="AP22" i="10" s="1"/>
  <c r="AQ37" i="2"/>
  <c r="AQ22" i="10" s="1"/>
  <c r="AR37" i="2"/>
  <c r="AR22" i="10" s="1"/>
  <c r="AS37" i="2"/>
  <c r="AS22" i="10" s="1"/>
  <c r="AT37" i="2"/>
  <c r="AT22" i="10" s="1"/>
  <c r="AU37" i="2"/>
  <c r="AU22" i="10" s="1"/>
  <c r="AV37" i="2"/>
  <c r="AV22" i="10" s="1"/>
  <c r="AW37" i="2"/>
  <c r="AW22" i="10" s="1"/>
  <c r="AX37" i="2"/>
  <c r="AX22" i="10" s="1"/>
  <c r="AY37" i="2"/>
  <c r="AY22" i="10" s="1"/>
  <c r="AZ37" i="2"/>
  <c r="AZ22" i="10" s="1"/>
  <c r="BA37" i="2"/>
  <c r="BA22" i="10" s="1"/>
  <c r="BB37" i="2"/>
  <c r="BB22" i="10" s="1"/>
  <c r="BC37" i="2"/>
  <c r="BC22" i="10" s="1"/>
  <c r="BD37" i="2"/>
  <c r="BD22" i="10" s="1"/>
  <c r="BE37" i="2"/>
  <c r="BE22" i="10" s="1"/>
  <c r="BF37" i="2"/>
  <c r="BF22" i="10" s="1"/>
  <c r="BG37" i="2"/>
  <c r="BG22" i="10" s="1"/>
  <c r="BH37" i="2"/>
  <c r="BH22" i="10" s="1"/>
  <c r="BI37" i="2"/>
  <c r="BI22" i="10" s="1"/>
  <c r="BK37" i="2"/>
  <c r="BK22" i="10" s="1"/>
  <c r="BL37" i="2"/>
  <c r="BL22" i="10" s="1"/>
  <c r="BM37" i="2"/>
  <c r="BM22" i="10" s="1"/>
  <c r="BN37" i="2"/>
  <c r="BN22" i="10" s="1"/>
  <c r="BO37" i="2"/>
  <c r="BO22" i="10" s="1"/>
  <c r="BP37" i="2"/>
  <c r="BP22" i="10" s="1"/>
  <c r="BQ37" i="2"/>
  <c r="BQ22" i="10" s="1"/>
  <c r="BR37" i="2"/>
  <c r="BR22" i="10" s="1"/>
  <c r="BS37" i="2"/>
  <c r="BS22" i="10" s="1"/>
  <c r="BT37" i="2"/>
  <c r="BT22" i="10" s="1"/>
  <c r="BU37" i="2"/>
  <c r="BU22" i="10" s="1"/>
  <c r="BV37" i="2"/>
  <c r="BV22" i="10" s="1"/>
  <c r="BW37" i="2"/>
  <c r="BW22" i="10" s="1"/>
  <c r="BX37" i="2"/>
  <c r="BX22" i="10" s="1"/>
  <c r="BY37" i="2"/>
  <c r="BY22" i="10" s="1"/>
  <c r="BZ37" i="2"/>
  <c r="BZ22" i="10" s="1"/>
  <c r="CA37" i="2"/>
  <c r="CA22" i="10" s="1"/>
  <c r="CB37" i="2"/>
  <c r="CB22" i="10" s="1"/>
  <c r="CC37" i="2"/>
  <c r="CC22" i="10" s="1"/>
  <c r="CD37" i="2"/>
  <c r="CD22" i="10" s="1"/>
  <c r="CF37" i="2"/>
  <c r="CF22" i="10" s="1"/>
  <c r="CG37" i="2"/>
  <c r="CG22" i="10" s="1"/>
  <c r="CH37" i="2"/>
  <c r="CH22" i="10" s="1"/>
  <c r="CI37" i="2"/>
  <c r="CI22" i="10" s="1"/>
  <c r="CJ37" i="2"/>
  <c r="CJ22" i="10" s="1"/>
  <c r="CK37" i="2"/>
  <c r="CK22" i="10" s="1"/>
  <c r="CL37" i="2"/>
  <c r="CL22" i="10" s="1"/>
  <c r="CM37" i="2"/>
  <c r="CM22" i="10" s="1"/>
  <c r="CN37" i="2"/>
  <c r="CN22" i="10" s="1"/>
  <c r="CO37" i="2"/>
  <c r="CO22" i="10" s="1"/>
  <c r="CP37" i="2"/>
  <c r="CP22" i="10" s="1"/>
  <c r="CQ37" i="2"/>
  <c r="CQ22" i="10" s="1"/>
  <c r="CR37" i="2"/>
  <c r="CR22" i="10" s="1"/>
  <c r="CS37" i="2"/>
  <c r="CS22" i="10" s="1"/>
  <c r="CT37" i="2"/>
  <c r="CT22" i="10" s="1"/>
  <c r="CU37" i="2"/>
  <c r="CU22" i="10" s="1"/>
  <c r="CV37" i="2"/>
  <c r="CV22" i="10" s="1"/>
  <c r="CW37" i="2"/>
  <c r="CW22" i="10" s="1"/>
  <c r="CX37" i="2"/>
  <c r="CX22" i="10" s="1"/>
  <c r="CY37" i="2"/>
  <c r="CY22" i="10" s="1"/>
  <c r="AB38" i="2"/>
  <c r="AB23" i="10" s="1"/>
  <c r="AP38" i="2"/>
  <c r="AP23" i="10" s="1"/>
  <c r="AQ38" i="2"/>
  <c r="AQ23" i="10" s="1"/>
  <c r="AR38" i="2"/>
  <c r="AR23" i="10" s="1"/>
  <c r="AS38" i="2"/>
  <c r="AS23" i="10" s="1"/>
  <c r="AT38" i="2"/>
  <c r="AT23" i="10" s="1"/>
  <c r="AU38" i="2"/>
  <c r="AU23" i="10" s="1"/>
  <c r="AV38" i="2"/>
  <c r="AV23" i="10" s="1"/>
  <c r="AW38" i="2"/>
  <c r="AW23" i="10" s="1"/>
  <c r="AX38" i="2"/>
  <c r="AX23" i="10" s="1"/>
  <c r="AY38" i="2"/>
  <c r="AY23" i="10" s="1"/>
  <c r="AZ38" i="2"/>
  <c r="AZ23" i="10" s="1"/>
  <c r="BA38" i="2"/>
  <c r="BA23" i="10" s="1"/>
  <c r="BB38" i="2"/>
  <c r="BB23" i="10" s="1"/>
  <c r="BC38" i="2"/>
  <c r="BC23" i="10" s="1"/>
  <c r="BD38" i="2"/>
  <c r="BD23" i="10" s="1"/>
  <c r="BE38" i="2"/>
  <c r="BE23" i="10" s="1"/>
  <c r="BF38" i="2"/>
  <c r="BF23" i="10" s="1"/>
  <c r="BG38" i="2"/>
  <c r="BG23" i="10" s="1"/>
  <c r="BH38" i="2"/>
  <c r="BH23" i="10" s="1"/>
  <c r="BI38" i="2"/>
  <c r="BI23" i="10" s="1"/>
  <c r="BK38" i="2"/>
  <c r="BK23" i="10" s="1"/>
  <c r="BL38" i="2"/>
  <c r="BL23" i="10" s="1"/>
  <c r="BM38" i="2"/>
  <c r="BM23" i="10" s="1"/>
  <c r="BN38" i="2"/>
  <c r="BN23" i="10" s="1"/>
  <c r="BO38" i="2"/>
  <c r="BO23" i="10" s="1"/>
  <c r="BP38" i="2"/>
  <c r="BP23" i="10" s="1"/>
  <c r="BQ38" i="2"/>
  <c r="BQ23" i="10" s="1"/>
  <c r="BR38" i="2"/>
  <c r="BR23" i="10" s="1"/>
  <c r="BS38" i="2"/>
  <c r="BS23" i="10" s="1"/>
  <c r="BT38" i="2"/>
  <c r="BT23" i="10" s="1"/>
  <c r="BU38" i="2"/>
  <c r="BU23" i="10" s="1"/>
  <c r="BV38" i="2"/>
  <c r="BV23" i="10" s="1"/>
  <c r="BW38" i="2"/>
  <c r="BW23" i="10" s="1"/>
  <c r="BX38" i="2"/>
  <c r="BX23" i="10" s="1"/>
  <c r="BY38" i="2"/>
  <c r="BY23" i="10" s="1"/>
  <c r="BZ38" i="2"/>
  <c r="BZ23" i="10" s="1"/>
  <c r="CA38" i="2"/>
  <c r="CA23" i="10" s="1"/>
  <c r="CB38" i="2"/>
  <c r="CB23" i="10" s="1"/>
  <c r="CC38" i="2"/>
  <c r="CC23" i="10" s="1"/>
  <c r="CD38" i="2"/>
  <c r="CD23" i="10" s="1"/>
  <c r="CF38" i="2"/>
  <c r="CF23" i="10" s="1"/>
  <c r="CG38" i="2"/>
  <c r="CG23" i="10" s="1"/>
  <c r="CH38" i="2"/>
  <c r="CH23" i="10" s="1"/>
  <c r="CI38" i="2"/>
  <c r="CI23" i="10" s="1"/>
  <c r="CJ38" i="2"/>
  <c r="CJ23" i="10" s="1"/>
  <c r="CK38" i="2"/>
  <c r="CK23" i="10" s="1"/>
  <c r="CL38" i="2"/>
  <c r="CL23" i="10" s="1"/>
  <c r="CM38" i="2"/>
  <c r="CM23" i="10" s="1"/>
  <c r="CN38" i="2"/>
  <c r="CN23" i="10" s="1"/>
  <c r="CO38" i="2"/>
  <c r="CO23" i="10" s="1"/>
  <c r="CP38" i="2"/>
  <c r="CP23" i="10" s="1"/>
  <c r="CQ38" i="2"/>
  <c r="CQ23" i="10" s="1"/>
  <c r="CR38" i="2"/>
  <c r="CR23" i="10" s="1"/>
  <c r="CS38" i="2"/>
  <c r="CS23" i="10" s="1"/>
  <c r="CT38" i="2"/>
  <c r="CT23" i="10" s="1"/>
  <c r="CU38" i="2"/>
  <c r="CU23" i="10" s="1"/>
  <c r="CV38" i="2"/>
  <c r="CV23" i="10" s="1"/>
  <c r="CW38" i="2"/>
  <c r="CW23" i="10" s="1"/>
  <c r="CX38" i="2"/>
  <c r="CX23" i="10" s="1"/>
  <c r="CY38" i="2"/>
  <c r="CY23" i="10" s="1"/>
  <c r="AB39" i="2"/>
  <c r="AB24" i="10" s="1"/>
  <c r="AP39" i="2"/>
  <c r="AP24" i="10" s="1"/>
  <c r="AQ39" i="2"/>
  <c r="AQ24" i="10" s="1"/>
  <c r="AR39" i="2"/>
  <c r="AR24" i="10" s="1"/>
  <c r="AS39" i="2"/>
  <c r="AS24" i="10" s="1"/>
  <c r="AT39" i="2"/>
  <c r="AT24" i="10" s="1"/>
  <c r="AU39" i="2"/>
  <c r="AU24" i="10" s="1"/>
  <c r="AV39" i="2"/>
  <c r="AV24" i="10" s="1"/>
  <c r="AW39" i="2"/>
  <c r="AW24" i="10" s="1"/>
  <c r="AX39" i="2"/>
  <c r="AX24" i="10" s="1"/>
  <c r="AY39" i="2"/>
  <c r="AY24" i="10" s="1"/>
  <c r="AZ39" i="2"/>
  <c r="AZ24" i="10" s="1"/>
  <c r="BA39" i="2"/>
  <c r="BA24" i="10" s="1"/>
  <c r="BB39" i="2"/>
  <c r="BB24" i="10" s="1"/>
  <c r="BC39" i="2"/>
  <c r="BC24" i="10" s="1"/>
  <c r="BD39" i="2"/>
  <c r="BD24" i="10" s="1"/>
  <c r="BE39" i="2"/>
  <c r="BE24" i="10" s="1"/>
  <c r="BF39" i="2"/>
  <c r="BF24" i="10" s="1"/>
  <c r="BG39" i="2"/>
  <c r="BG24" i="10" s="1"/>
  <c r="BH39" i="2"/>
  <c r="BH24" i="10" s="1"/>
  <c r="BI39" i="2"/>
  <c r="BI24" i="10" s="1"/>
  <c r="BK39" i="2"/>
  <c r="BK24" i="10" s="1"/>
  <c r="BL39" i="2"/>
  <c r="BL24" i="10" s="1"/>
  <c r="BM39" i="2"/>
  <c r="BM24" i="10" s="1"/>
  <c r="BN39" i="2"/>
  <c r="BN24" i="10" s="1"/>
  <c r="BO39" i="2"/>
  <c r="BO24" i="10" s="1"/>
  <c r="BP39" i="2"/>
  <c r="BP24" i="10" s="1"/>
  <c r="BQ39" i="2"/>
  <c r="BQ24" i="10" s="1"/>
  <c r="BR39" i="2"/>
  <c r="BR24" i="10" s="1"/>
  <c r="BS39" i="2"/>
  <c r="BS24" i="10" s="1"/>
  <c r="BT39" i="2"/>
  <c r="BT24" i="10" s="1"/>
  <c r="BU39" i="2"/>
  <c r="BU24" i="10" s="1"/>
  <c r="BV39" i="2"/>
  <c r="BV24" i="10" s="1"/>
  <c r="BW39" i="2"/>
  <c r="BW24" i="10" s="1"/>
  <c r="BX39" i="2"/>
  <c r="BX24" i="10" s="1"/>
  <c r="BY39" i="2"/>
  <c r="BY24" i="10" s="1"/>
  <c r="BZ39" i="2"/>
  <c r="BZ24" i="10" s="1"/>
  <c r="CA39" i="2"/>
  <c r="CA24" i="10" s="1"/>
  <c r="CB39" i="2"/>
  <c r="CB24" i="10" s="1"/>
  <c r="CC39" i="2"/>
  <c r="CC24" i="10" s="1"/>
  <c r="CD39" i="2"/>
  <c r="CD24" i="10" s="1"/>
  <c r="CF39" i="2"/>
  <c r="CF24" i="10" s="1"/>
  <c r="CG39" i="2"/>
  <c r="CG24" i="10" s="1"/>
  <c r="CH39" i="2"/>
  <c r="CH24" i="10" s="1"/>
  <c r="CI39" i="2"/>
  <c r="CI24" i="10" s="1"/>
  <c r="CJ39" i="2"/>
  <c r="CJ24" i="10" s="1"/>
  <c r="CK39" i="2"/>
  <c r="CK24" i="10" s="1"/>
  <c r="CL39" i="2"/>
  <c r="CL24" i="10" s="1"/>
  <c r="CM39" i="2"/>
  <c r="CM24" i="10" s="1"/>
  <c r="CN39" i="2"/>
  <c r="CN24" i="10" s="1"/>
  <c r="CO39" i="2"/>
  <c r="CO24" i="10" s="1"/>
  <c r="CP39" i="2"/>
  <c r="CP24" i="10" s="1"/>
  <c r="CQ39" i="2"/>
  <c r="CQ24" i="10" s="1"/>
  <c r="CR39" i="2"/>
  <c r="CR24" i="10" s="1"/>
  <c r="CS39" i="2"/>
  <c r="CS24" i="10" s="1"/>
  <c r="CT39" i="2"/>
  <c r="CT24" i="10" s="1"/>
  <c r="CU39" i="2"/>
  <c r="CU24" i="10" s="1"/>
  <c r="CV39" i="2"/>
  <c r="CV24" i="10" s="1"/>
  <c r="CW39" i="2"/>
  <c r="CW24" i="10" s="1"/>
  <c r="CX39" i="2"/>
  <c r="CX24" i="10" s="1"/>
  <c r="CY39" i="2"/>
  <c r="CY24" i="10" s="1"/>
  <c r="AB40" i="2"/>
  <c r="AB25" i="10" s="1"/>
  <c r="AP40" i="2"/>
  <c r="AP25" i="10" s="1"/>
  <c r="AQ40" i="2"/>
  <c r="AQ25" i="10" s="1"/>
  <c r="AR40" i="2"/>
  <c r="AR25" i="10" s="1"/>
  <c r="AS40" i="2"/>
  <c r="AS25" i="10" s="1"/>
  <c r="AT40" i="2"/>
  <c r="AT25" i="10" s="1"/>
  <c r="AU40" i="2"/>
  <c r="AU25" i="10" s="1"/>
  <c r="AV40" i="2"/>
  <c r="AV25" i="10" s="1"/>
  <c r="AW40" i="2"/>
  <c r="AW25" i="10" s="1"/>
  <c r="AX40" i="2"/>
  <c r="AX25" i="10" s="1"/>
  <c r="AY40" i="2"/>
  <c r="AY25" i="10" s="1"/>
  <c r="AZ40" i="2"/>
  <c r="AZ25" i="10" s="1"/>
  <c r="BA40" i="2"/>
  <c r="BA25" i="10" s="1"/>
  <c r="BB40" i="2"/>
  <c r="BB25" i="10" s="1"/>
  <c r="BC40" i="2"/>
  <c r="BC25" i="10" s="1"/>
  <c r="BD40" i="2"/>
  <c r="BD25" i="10" s="1"/>
  <c r="BE40" i="2"/>
  <c r="BE25" i="10" s="1"/>
  <c r="BF40" i="2"/>
  <c r="BF25" i="10" s="1"/>
  <c r="BG40" i="2"/>
  <c r="BG25" i="10" s="1"/>
  <c r="BH40" i="2"/>
  <c r="BH25" i="10" s="1"/>
  <c r="BI40" i="2"/>
  <c r="BI25" i="10" s="1"/>
  <c r="BK40" i="2"/>
  <c r="BK25" i="10" s="1"/>
  <c r="BL40" i="2"/>
  <c r="BL25" i="10" s="1"/>
  <c r="BM40" i="2"/>
  <c r="BM25" i="10" s="1"/>
  <c r="BN40" i="2"/>
  <c r="BN25" i="10" s="1"/>
  <c r="BO40" i="2"/>
  <c r="BO25" i="10" s="1"/>
  <c r="BP40" i="2"/>
  <c r="BP25" i="10" s="1"/>
  <c r="BQ40" i="2"/>
  <c r="BQ25" i="10" s="1"/>
  <c r="BR40" i="2"/>
  <c r="BR25" i="10" s="1"/>
  <c r="BS40" i="2"/>
  <c r="BS25" i="10" s="1"/>
  <c r="BT40" i="2"/>
  <c r="BT25" i="10" s="1"/>
  <c r="BU40" i="2"/>
  <c r="BU25" i="10" s="1"/>
  <c r="BV40" i="2"/>
  <c r="BV25" i="10" s="1"/>
  <c r="BW40" i="2"/>
  <c r="BW25" i="10" s="1"/>
  <c r="BX40" i="2"/>
  <c r="BX25" i="10" s="1"/>
  <c r="BY40" i="2"/>
  <c r="BY25" i="10" s="1"/>
  <c r="BZ40" i="2"/>
  <c r="BZ25" i="10" s="1"/>
  <c r="CA40" i="2"/>
  <c r="CA25" i="10" s="1"/>
  <c r="CB40" i="2"/>
  <c r="CB25" i="10" s="1"/>
  <c r="CC40" i="2"/>
  <c r="CC25" i="10" s="1"/>
  <c r="CD40" i="2"/>
  <c r="CD25" i="10" s="1"/>
  <c r="CF40" i="2"/>
  <c r="CF25" i="10" s="1"/>
  <c r="CG40" i="2"/>
  <c r="CG25" i="10" s="1"/>
  <c r="CH40" i="2"/>
  <c r="CH25" i="10" s="1"/>
  <c r="CI40" i="2"/>
  <c r="CI25" i="10" s="1"/>
  <c r="CJ40" i="2"/>
  <c r="CJ25" i="10" s="1"/>
  <c r="CK40" i="2"/>
  <c r="CK25" i="10" s="1"/>
  <c r="CL40" i="2"/>
  <c r="CL25" i="10" s="1"/>
  <c r="CM40" i="2"/>
  <c r="CM25" i="10" s="1"/>
  <c r="CN40" i="2"/>
  <c r="CN25" i="10" s="1"/>
  <c r="CO40" i="2"/>
  <c r="CO25" i="10" s="1"/>
  <c r="CP40" i="2"/>
  <c r="CP25" i="10" s="1"/>
  <c r="CQ40" i="2"/>
  <c r="CQ25" i="10" s="1"/>
  <c r="CR40" i="2"/>
  <c r="CR25" i="10" s="1"/>
  <c r="CS40" i="2"/>
  <c r="CS25" i="10" s="1"/>
  <c r="CT40" i="2"/>
  <c r="CT25" i="10" s="1"/>
  <c r="CU40" i="2"/>
  <c r="CU25" i="10" s="1"/>
  <c r="CV40" i="2"/>
  <c r="CV25" i="10" s="1"/>
  <c r="CW40" i="2"/>
  <c r="CW25" i="10" s="1"/>
  <c r="CX40" i="2"/>
  <c r="CX25" i="10" s="1"/>
  <c r="CY40" i="2"/>
  <c r="CY25" i="10" s="1"/>
  <c r="AB41" i="2"/>
  <c r="AB26" i="10" s="1"/>
  <c r="AP41" i="2"/>
  <c r="AP26" i="10" s="1"/>
  <c r="AQ41" i="2"/>
  <c r="AQ26" i="10" s="1"/>
  <c r="AR41" i="2"/>
  <c r="AR26" i="10" s="1"/>
  <c r="AS41" i="2"/>
  <c r="AS26" i="10" s="1"/>
  <c r="AT41" i="2"/>
  <c r="AT26" i="10" s="1"/>
  <c r="AU41" i="2"/>
  <c r="AU26" i="10" s="1"/>
  <c r="AV41" i="2"/>
  <c r="AV26" i="10" s="1"/>
  <c r="AW41" i="2"/>
  <c r="AW26" i="10" s="1"/>
  <c r="AX41" i="2"/>
  <c r="AX26" i="10" s="1"/>
  <c r="AY41" i="2"/>
  <c r="AY26" i="10" s="1"/>
  <c r="AZ41" i="2"/>
  <c r="AZ26" i="10" s="1"/>
  <c r="BA41" i="2"/>
  <c r="BA26" i="10" s="1"/>
  <c r="BB41" i="2"/>
  <c r="BB26" i="10" s="1"/>
  <c r="BC41" i="2"/>
  <c r="BC26" i="10" s="1"/>
  <c r="BD41" i="2"/>
  <c r="BD26" i="10" s="1"/>
  <c r="BE41" i="2"/>
  <c r="BE26" i="10" s="1"/>
  <c r="BF41" i="2"/>
  <c r="BF26" i="10" s="1"/>
  <c r="BG41" i="2"/>
  <c r="BG26" i="10" s="1"/>
  <c r="BH41" i="2"/>
  <c r="BH26" i="10" s="1"/>
  <c r="BI41" i="2"/>
  <c r="BI26" i="10" s="1"/>
  <c r="BK41" i="2"/>
  <c r="BK26" i="10" s="1"/>
  <c r="BL41" i="2"/>
  <c r="BL26" i="10" s="1"/>
  <c r="BM41" i="2"/>
  <c r="BM26" i="10" s="1"/>
  <c r="BN41" i="2"/>
  <c r="BN26" i="10" s="1"/>
  <c r="BO41" i="2"/>
  <c r="BO26" i="10" s="1"/>
  <c r="BP41" i="2"/>
  <c r="BP26" i="10" s="1"/>
  <c r="BQ41" i="2"/>
  <c r="BQ26" i="10" s="1"/>
  <c r="BR41" i="2"/>
  <c r="BR26" i="10" s="1"/>
  <c r="BS41" i="2"/>
  <c r="BS26" i="10" s="1"/>
  <c r="BT41" i="2"/>
  <c r="BT26" i="10" s="1"/>
  <c r="BU41" i="2"/>
  <c r="BU26" i="10" s="1"/>
  <c r="BV41" i="2"/>
  <c r="BV26" i="10" s="1"/>
  <c r="BW41" i="2"/>
  <c r="BW26" i="10" s="1"/>
  <c r="BX41" i="2"/>
  <c r="BX26" i="10" s="1"/>
  <c r="BY41" i="2"/>
  <c r="BY26" i="10" s="1"/>
  <c r="BZ41" i="2"/>
  <c r="BZ26" i="10" s="1"/>
  <c r="CA41" i="2"/>
  <c r="CA26" i="10" s="1"/>
  <c r="CB41" i="2"/>
  <c r="CB26" i="10" s="1"/>
  <c r="CC41" i="2"/>
  <c r="CC26" i="10" s="1"/>
  <c r="CD41" i="2"/>
  <c r="CD26" i="10" s="1"/>
  <c r="CF41" i="2"/>
  <c r="CF26" i="10" s="1"/>
  <c r="CG41" i="2"/>
  <c r="CG26" i="10" s="1"/>
  <c r="CH41" i="2"/>
  <c r="CH26" i="10" s="1"/>
  <c r="CI41" i="2"/>
  <c r="CI26" i="10" s="1"/>
  <c r="CJ41" i="2"/>
  <c r="CJ26" i="10" s="1"/>
  <c r="CK41" i="2"/>
  <c r="CK26" i="10" s="1"/>
  <c r="CL41" i="2"/>
  <c r="CL26" i="10" s="1"/>
  <c r="CM41" i="2"/>
  <c r="CM26" i="10" s="1"/>
  <c r="CN41" i="2"/>
  <c r="CN26" i="10" s="1"/>
  <c r="CO41" i="2"/>
  <c r="CO26" i="10" s="1"/>
  <c r="CP41" i="2"/>
  <c r="CP26" i="10" s="1"/>
  <c r="CQ41" i="2"/>
  <c r="CQ26" i="10" s="1"/>
  <c r="CR41" i="2"/>
  <c r="CR26" i="10" s="1"/>
  <c r="CS41" i="2"/>
  <c r="CS26" i="10" s="1"/>
  <c r="CT41" i="2"/>
  <c r="CT26" i="10" s="1"/>
  <c r="CU41" i="2"/>
  <c r="CU26" i="10" s="1"/>
  <c r="CV41" i="2"/>
  <c r="CV26" i="10" s="1"/>
  <c r="CW41" i="2"/>
  <c r="CW26" i="10" s="1"/>
  <c r="CX41" i="2"/>
  <c r="CX26" i="10" s="1"/>
  <c r="CY41" i="2"/>
  <c r="CY26" i="10" s="1"/>
  <c r="AB42" i="2"/>
  <c r="AB27" i="10" s="1"/>
  <c r="AP42" i="2"/>
  <c r="AP27" i="10" s="1"/>
  <c r="AQ42" i="2"/>
  <c r="AQ27" i="10" s="1"/>
  <c r="AR42" i="2"/>
  <c r="AR27" i="10" s="1"/>
  <c r="AS42" i="2"/>
  <c r="AS27" i="10" s="1"/>
  <c r="AT42" i="2"/>
  <c r="AT27" i="10" s="1"/>
  <c r="AU42" i="2"/>
  <c r="AU27" i="10" s="1"/>
  <c r="AV42" i="2"/>
  <c r="AV27" i="10" s="1"/>
  <c r="AW42" i="2"/>
  <c r="AW27" i="10" s="1"/>
  <c r="AX42" i="2"/>
  <c r="AX27" i="10" s="1"/>
  <c r="AY42" i="2"/>
  <c r="AY27" i="10" s="1"/>
  <c r="AZ42" i="2"/>
  <c r="AZ27" i="10" s="1"/>
  <c r="BA42" i="2"/>
  <c r="BA27" i="10" s="1"/>
  <c r="BB42" i="2"/>
  <c r="BB27" i="10" s="1"/>
  <c r="BC42" i="2"/>
  <c r="BC27" i="10" s="1"/>
  <c r="BD42" i="2"/>
  <c r="BD27" i="10" s="1"/>
  <c r="BE42" i="2"/>
  <c r="BE27" i="10" s="1"/>
  <c r="BF42" i="2"/>
  <c r="BF27" i="10" s="1"/>
  <c r="BG42" i="2"/>
  <c r="BG27" i="10" s="1"/>
  <c r="BH42" i="2"/>
  <c r="BH27" i="10" s="1"/>
  <c r="BI42" i="2"/>
  <c r="BI27" i="10" s="1"/>
  <c r="BK42" i="2"/>
  <c r="BK27" i="10" s="1"/>
  <c r="BL42" i="2"/>
  <c r="BL27" i="10" s="1"/>
  <c r="BM42" i="2"/>
  <c r="BM27" i="10" s="1"/>
  <c r="BN42" i="2"/>
  <c r="BN27" i="10" s="1"/>
  <c r="BO42" i="2"/>
  <c r="BO27" i="10" s="1"/>
  <c r="BP42" i="2"/>
  <c r="BP27" i="10" s="1"/>
  <c r="BQ42" i="2"/>
  <c r="BQ27" i="10" s="1"/>
  <c r="BR42" i="2"/>
  <c r="BR27" i="10" s="1"/>
  <c r="BS42" i="2"/>
  <c r="BS27" i="10" s="1"/>
  <c r="BT42" i="2"/>
  <c r="BT27" i="10" s="1"/>
  <c r="BU42" i="2"/>
  <c r="BU27" i="10" s="1"/>
  <c r="BV42" i="2"/>
  <c r="BV27" i="10" s="1"/>
  <c r="BW42" i="2"/>
  <c r="BW27" i="10" s="1"/>
  <c r="BX42" i="2"/>
  <c r="BX27" i="10" s="1"/>
  <c r="BY42" i="2"/>
  <c r="BY27" i="10" s="1"/>
  <c r="BZ42" i="2"/>
  <c r="BZ27" i="10" s="1"/>
  <c r="CA42" i="2"/>
  <c r="CA27" i="10" s="1"/>
  <c r="CB42" i="2"/>
  <c r="CB27" i="10" s="1"/>
  <c r="CC42" i="2"/>
  <c r="CC27" i="10" s="1"/>
  <c r="CD42" i="2"/>
  <c r="CD27" i="10" s="1"/>
  <c r="CF42" i="2"/>
  <c r="CF27" i="10" s="1"/>
  <c r="CG42" i="2"/>
  <c r="CG27" i="10" s="1"/>
  <c r="CH42" i="2"/>
  <c r="CH27" i="10" s="1"/>
  <c r="CI42" i="2"/>
  <c r="CI27" i="10" s="1"/>
  <c r="CJ42" i="2"/>
  <c r="CJ27" i="10" s="1"/>
  <c r="CK42" i="2"/>
  <c r="CK27" i="10" s="1"/>
  <c r="CL42" i="2"/>
  <c r="CL27" i="10" s="1"/>
  <c r="CM42" i="2"/>
  <c r="CM27" i="10" s="1"/>
  <c r="CN42" i="2"/>
  <c r="CN27" i="10" s="1"/>
  <c r="CO42" i="2"/>
  <c r="CO27" i="10" s="1"/>
  <c r="CP42" i="2"/>
  <c r="CP27" i="10" s="1"/>
  <c r="CQ42" i="2"/>
  <c r="CQ27" i="10" s="1"/>
  <c r="CR42" i="2"/>
  <c r="CR27" i="10" s="1"/>
  <c r="CS42" i="2"/>
  <c r="CS27" i="10" s="1"/>
  <c r="CT42" i="2"/>
  <c r="CT27" i="10" s="1"/>
  <c r="CU42" i="2"/>
  <c r="CU27" i="10" s="1"/>
  <c r="CV42" i="2"/>
  <c r="CV27" i="10" s="1"/>
  <c r="CW42" i="2"/>
  <c r="CW27" i="10" s="1"/>
  <c r="CX42" i="2"/>
  <c r="CX27" i="10" s="1"/>
  <c r="CY42" i="2"/>
  <c r="CY27" i="10" s="1"/>
  <c r="AB43" i="2"/>
  <c r="AB28" i="10" s="1"/>
  <c r="AP43" i="2"/>
  <c r="AP28" i="10" s="1"/>
  <c r="AQ43" i="2"/>
  <c r="AQ28" i="10" s="1"/>
  <c r="AR43" i="2"/>
  <c r="AR28" i="10" s="1"/>
  <c r="AS43" i="2"/>
  <c r="AS28" i="10" s="1"/>
  <c r="AT43" i="2"/>
  <c r="AT28" i="10" s="1"/>
  <c r="AU43" i="2"/>
  <c r="AU28" i="10" s="1"/>
  <c r="AV43" i="2"/>
  <c r="AV28" i="10" s="1"/>
  <c r="AW43" i="2"/>
  <c r="AW28" i="10" s="1"/>
  <c r="AX43" i="2"/>
  <c r="AX28" i="10" s="1"/>
  <c r="AY43" i="2"/>
  <c r="AY28" i="10" s="1"/>
  <c r="AZ43" i="2"/>
  <c r="AZ28" i="10" s="1"/>
  <c r="BA43" i="2"/>
  <c r="BA28" i="10" s="1"/>
  <c r="BB43" i="2"/>
  <c r="BB28" i="10" s="1"/>
  <c r="BC43" i="2"/>
  <c r="BC28" i="10" s="1"/>
  <c r="BD43" i="2"/>
  <c r="BD28" i="10" s="1"/>
  <c r="BE43" i="2"/>
  <c r="BE28" i="10" s="1"/>
  <c r="BF43" i="2"/>
  <c r="BF28" i="10" s="1"/>
  <c r="BG43" i="2"/>
  <c r="BG28" i="10" s="1"/>
  <c r="BH43" i="2"/>
  <c r="BH28" i="10" s="1"/>
  <c r="BI43" i="2"/>
  <c r="BI28" i="10" s="1"/>
  <c r="BK43" i="2"/>
  <c r="BK28" i="10" s="1"/>
  <c r="BL43" i="2"/>
  <c r="BL28" i="10" s="1"/>
  <c r="BM43" i="2"/>
  <c r="BM28" i="10" s="1"/>
  <c r="BN43" i="2"/>
  <c r="BN28" i="10" s="1"/>
  <c r="BO43" i="2"/>
  <c r="BO28" i="10" s="1"/>
  <c r="BP43" i="2"/>
  <c r="BP28" i="10" s="1"/>
  <c r="BQ43" i="2"/>
  <c r="BQ28" i="10" s="1"/>
  <c r="BR43" i="2"/>
  <c r="BR28" i="10" s="1"/>
  <c r="BS43" i="2"/>
  <c r="BS28" i="10" s="1"/>
  <c r="BT43" i="2"/>
  <c r="BT28" i="10" s="1"/>
  <c r="BU43" i="2"/>
  <c r="BU28" i="10" s="1"/>
  <c r="BV43" i="2"/>
  <c r="BV28" i="10" s="1"/>
  <c r="BW43" i="2"/>
  <c r="BW28" i="10" s="1"/>
  <c r="BX43" i="2"/>
  <c r="BX28" i="10" s="1"/>
  <c r="BY43" i="2"/>
  <c r="BY28" i="10" s="1"/>
  <c r="BZ43" i="2"/>
  <c r="BZ28" i="10" s="1"/>
  <c r="CA43" i="2"/>
  <c r="CA28" i="10" s="1"/>
  <c r="CB43" i="2"/>
  <c r="CB28" i="10" s="1"/>
  <c r="CC43" i="2"/>
  <c r="CC28" i="10" s="1"/>
  <c r="CD43" i="2"/>
  <c r="CD28" i="10" s="1"/>
  <c r="CF43" i="2"/>
  <c r="CF28" i="10" s="1"/>
  <c r="CG43" i="2"/>
  <c r="CG28" i="10" s="1"/>
  <c r="CH43" i="2"/>
  <c r="CH28" i="10" s="1"/>
  <c r="CI43" i="2"/>
  <c r="CI28" i="10" s="1"/>
  <c r="CJ43" i="2"/>
  <c r="CJ28" i="10" s="1"/>
  <c r="CK43" i="2"/>
  <c r="CK28" i="10" s="1"/>
  <c r="CL43" i="2"/>
  <c r="CL28" i="10" s="1"/>
  <c r="CM43" i="2"/>
  <c r="CM28" i="10" s="1"/>
  <c r="CN43" i="2"/>
  <c r="CN28" i="10" s="1"/>
  <c r="CO43" i="2"/>
  <c r="CO28" i="10" s="1"/>
  <c r="CP43" i="2"/>
  <c r="CP28" i="10" s="1"/>
  <c r="CQ43" i="2"/>
  <c r="CQ28" i="10" s="1"/>
  <c r="CR43" i="2"/>
  <c r="CR28" i="10" s="1"/>
  <c r="CS43" i="2"/>
  <c r="CS28" i="10" s="1"/>
  <c r="CT43" i="2"/>
  <c r="CT28" i="10" s="1"/>
  <c r="CU43" i="2"/>
  <c r="CU28" i="10" s="1"/>
  <c r="CV43" i="2"/>
  <c r="CV28" i="10" s="1"/>
  <c r="CW43" i="2"/>
  <c r="CW28" i="10" s="1"/>
  <c r="CX43" i="2"/>
  <c r="CX28" i="10" s="1"/>
  <c r="CY43" i="2"/>
  <c r="CY28" i="10" s="1"/>
  <c r="AB44" i="2"/>
  <c r="AB29" i="10" s="1"/>
  <c r="AP44" i="2"/>
  <c r="AP29" i="10" s="1"/>
  <c r="AQ44" i="2"/>
  <c r="AQ29" i="10" s="1"/>
  <c r="AR44" i="2"/>
  <c r="AR29" i="10" s="1"/>
  <c r="AS44" i="2"/>
  <c r="AS29" i="10" s="1"/>
  <c r="AT44" i="2"/>
  <c r="AT29" i="10" s="1"/>
  <c r="AU44" i="2"/>
  <c r="AU29" i="10" s="1"/>
  <c r="AV44" i="2"/>
  <c r="AV29" i="10" s="1"/>
  <c r="AW44" i="2"/>
  <c r="AW29" i="10" s="1"/>
  <c r="AX44" i="2"/>
  <c r="AX29" i="10" s="1"/>
  <c r="AY44" i="2"/>
  <c r="AY29" i="10" s="1"/>
  <c r="AZ44" i="2"/>
  <c r="AZ29" i="10" s="1"/>
  <c r="BA44" i="2"/>
  <c r="BA29" i="10" s="1"/>
  <c r="BB44" i="2"/>
  <c r="BB29" i="10" s="1"/>
  <c r="BC44" i="2"/>
  <c r="BC29" i="10" s="1"/>
  <c r="BD44" i="2"/>
  <c r="BD29" i="10" s="1"/>
  <c r="BE44" i="2"/>
  <c r="BE29" i="10" s="1"/>
  <c r="BF44" i="2"/>
  <c r="BF29" i="10" s="1"/>
  <c r="BG44" i="2"/>
  <c r="BG29" i="10" s="1"/>
  <c r="BH44" i="2"/>
  <c r="BH29" i="10" s="1"/>
  <c r="BI44" i="2"/>
  <c r="BI29" i="10" s="1"/>
  <c r="BK44" i="2"/>
  <c r="BK29" i="10" s="1"/>
  <c r="BL44" i="2"/>
  <c r="BL29" i="10" s="1"/>
  <c r="BM44" i="2"/>
  <c r="BM29" i="10" s="1"/>
  <c r="BN44" i="2"/>
  <c r="BN29" i="10" s="1"/>
  <c r="BO44" i="2"/>
  <c r="BO29" i="10" s="1"/>
  <c r="BP44" i="2"/>
  <c r="BP29" i="10" s="1"/>
  <c r="BQ44" i="2"/>
  <c r="BQ29" i="10" s="1"/>
  <c r="BR44" i="2"/>
  <c r="BR29" i="10" s="1"/>
  <c r="BS44" i="2"/>
  <c r="BS29" i="10" s="1"/>
  <c r="BT44" i="2"/>
  <c r="BT29" i="10" s="1"/>
  <c r="BU44" i="2"/>
  <c r="BU29" i="10" s="1"/>
  <c r="BV44" i="2"/>
  <c r="BV29" i="10" s="1"/>
  <c r="BW44" i="2"/>
  <c r="BW29" i="10" s="1"/>
  <c r="BX44" i="2"/>
  <c r="BX29" i="10" s="1"/>
  <c r="BY44" i="2"/>
  <c r="BY29" i="10" s="1"/>
  <c r="BZ44" i="2"/>
  <c r="BZ29" i="10" s="1"/>
  <c r="CA44" i="2"/>
  <c r="CA29" i="10" s="1"/>
  <c r="CB44" i="2"/>
  <c r="CB29" i="10" s="1"/>
  <c r="CC44" i="2"/>
  <c r="CC29" i="10" s="1"/>
  <c r="CD44" i="2"/>
  <c r="CD29" i="10" s="1"/>
  <c r="CF44" i="2"/>
  <c r="CF29" i="10" s="1"/>
  <c r="CG44" i="2"/>
  <c r="CG29" i="10" s="1"/>
  <c r="CH44" i="2"/>
  <c r="CH29" i="10" s="1"/>
  <c r="CI44" i="2"/>
  <c r="CI29" i="10" s="1"/>
  <c r="CJ44" i="2"/>
  <c r="CJ29" i="10" s="1"/>
  <c r="CK44" i="2"/>
  <c r="CK29" i="10" s="1"/>
  <c r="CL44" i="2"/>
  <c r="CL29" i="10" s="1"/>
  <c r="CM44" i="2"/>
  <c r="CM29" i="10" s="1"/>
  <c r="CN44" i="2"/>
  <c r="CN29" i="10" s="1"/>
  <c r="CO44" i="2"/>
  <c r="CO29" i="10" s="1"/>
  <c r="CP44" i="2"/>
  <c r="CP29" i="10" s="1"/>
  <c r="CQ44" i="2"/>
  <c r="CQ29" i="10" s="1"/>
  <c r="CR44" i="2"/>
  <c r="CR29" i="10" s="1"/>
  <c r="CS44" i="2"/>
  <c r="CS29" i="10" s="1"/>
  <c r="CT44" i="2"/>
  <c r="CT29" i="10" s="1"/>
  <c r="CU44" i="2"/>
  <c r="CU29" i="10" s="1"/>
  <c r="CV44" i="2"/>
  <c r="CV29" i="10" s="1"/>
  <c r="CW44" i="2"/>
  <c r="CW29" i="10" s="1"/>
  <c r="CX44" i="2"/>
  <c r="CX29" i="10" s="1"/>
  <c r="CY44" i="2"/>
  <c r="CY29" i="10" s="1"/>
  <c r="AB45" i="2"/>
  <c r="AB30" i="10" s="1"/>
  <c r="AP45" i="2"/>
  <c r="AP30" i="10" s="1"/>
  <c r="AQ45" i="2"/>
  <c r="AQ30" i="10" s="1"/>
  <c r="AR45" i="2"/>
  <c r="AR30" i="10" s="1"/>
  <c r="AS45" i="2"/>
  <c r="AS30" i="10" s="1"/>
  <c r="AT45" i="2"/>
  <c r="AT30" i="10" s="1"/>
  <c r="AU45" i="2"/>
  <c r="AU30" i="10" s="1"/>
  <c r="AV45" i="2"/>
  <c r="AV30" i="10" s="1"/>
  <c r="AW45" i="2"/>
  <c r="AW30" i="10" s="1"/>
  <c r="AX45" i="2"/>
  <c r="AX30" i="10" s="1"/>
  <c r="AY45" i="2"/>
  <c r="AY30" i="10" s="1"/>
  <c r="AZ45" i="2"/>
  <c r="AZ30" i="10" s="1"/>
  <c r="BA45" i="2"/>
  <c r="BA30" i="10" s="1"/>
  <c r="BB45" i="2"/>
  <c r="BB30" i="10" s="1"/>
  <c r="BC45" i="2"/>
  <c r="BC30" i="10" s="1"/>
  <c r="BD45" i="2"/>
  <c r="BD30" i="10" s="1"/>
  <c r="BE45" i="2"/>
  <c r="BE30" i="10" s="1"/>
  <c r="BF45" i="2"/>
  <c r="BF30" i="10" s="1"/>
  <c r="BG45" i="2"/>
  <c r="BG30" i="10" s="1"/>
  <c r="BH45" i="2"/>
  <c r="BH30" i="10" s="1"/>
  <c r="BI45" i="2"/>
  <c r="BI30" i="10" s="1"/>
  <c r="BK45" i="2"/>
  <c r="BK30" i="10" s="1"/>
  <c r="BL45" i="2"/>
  <c r="BL30" i="10" s="1"/>
  <c r="BM45" i="2"/>
  <c r="BM30" i="10" s="1"/>
  <c r="BN45" i="2"/>
  <c r="BN30" i="10" s="1"/>
  <c r="BO45" i="2"/>
  <c r="BO30" i="10" s="1"/>
  <c r="BP45" i="2"/>
  <c r="BP30" i="10" s="1"/>
  <c r="BQ45" i="2"/>
  <c r="BQ30" i="10" s="1"/>
  <c r="BR45" i="2"/>
  <c r="BR30" i="10" s="1"/>
  <c r="BS45" i="2"/>
  <c r="BS30" i="10" s="1"/>
  <c r="BT45" i="2"/>
  <c r="BT30" i="10" s="1"/>
  <c r="BU45" i="2"/>
  <c r="BU30" i="10" s="1"/>
  <c r="BV45" i="2"/>
  <c r="BV30" i="10" s="1"/>
  <c r="BW45" i="2"/>
  <c r="BW30" i="10" s="1"/>
  <c r="BX45" i="2"/>
  <c r="BX30" i="10" s="1"/>
  <c r="BY45" i="2"/>
  <c r="BY30" i="10" s="1"/>
  <c r="BZ45" i="2"/>
  <c r="BZ30" i="10" s="1"/>
  <c r="CA45" i="2"/>
  <c r="CA30" i="10" s="1"/>
  <c r="CB45" i="2"/>
  <c r="CB30" i="10" s="1"/>
  <c r="CC45" i="2"/>
  <c r="CC30" i="10" s="1"/>
  <c r="CD45" i="2"/>
  <c r="CD30" i="10" s="1"/>
  <c r="CF45" i="2"/>
  <c r="CF30" i="10" s="1"/>
  <c r="CG45" i="2"/>
  <c r="CG30" i="10" s="1"/>
  <c r="CH45" i="2"/>
  <c r="CH30" i="10" s="1"/>
  <c r="CI45" i="2"/>
  <c r="CI30" i="10" s="1"/>
  <c r="CJ45" i="2"/>
  <c r="CJ30" i="10" s="1"/>
  <c r="CK45" i="2"/>
  <c r="CK30" i="10" s="1"/>
  <c r="CL45" i="2"/>
  <c r="CL30" i="10" s="1"/>
  <c r="CM45" i="2"/>
  <c r="CM30" i="10" s="1"/>
  <c r="CN45" i="2"/>
  <c r="CN30" i="10" s="1"/>
  <c r="CO45" i="2"/>
  <c r="CO30" i="10" s="1"/>
  <c r="CP45" i="2"/>
  <c r="CP30" i="10" s="1"/>
  <c r="CQ45" i="2"/>
  <c r="CQ30" i="10" s="1"/>
  <c r="CR45" i="2"/>
  <c r="CR30" i="10" s="1"/>
  <c r="CS45" i="2"/>
  <c r="CS30" i="10" s="1"/>
  <c r="CT45" i="2"/>
  <c r="CT30" i="10" s="1"/>
  <c r="CU45" i="2"/>
  <c r="CU30" i="10" s="1"/>
  <c r="CV45" i="2"/>
  <c r="CV30" i="10" s="1"/>
  <c r="CW45" i="2"/>
  <c r="CW30" i="10" s="1"/>
  <c r="CX45" i="2"/>
  <c r="CX30" i="10" s="1"/>
  <c r="CY45" i="2"/>
  <c r="CY30" i="10" s="1"/>
  <c r="AB46" i="2"/>
  <c r="AB31" i="10" s="1"/>
  <c r="AP46" i="2"/>
  <c r="AP31" i="10" s="1"/>
  <c r="AQ46" i="2"/>
  <c r="AQ31" i="10" s="1"/>
  <c r="AR46" i="2"/>
  <c r="AR31" i="10" s="1"/>
  <c r="AS46" i="2"/>
  <c r="AS31" i="10" s="1"/>
  <c r="AT46" i="2"/>
  <c r="AT31" i="10" s="1"/>
  <c r="AU46" i="2"/>
  <c r="AU31" i="10" s="1"/>
  <c r="AV46" i="2"/>
  <c r="AV31" i="10" s="1"/>
  <c r="AW46" i="2"/>
  <c r="AW31" i="10" s="1"/>
  <c r="AX46" i="2"/>
  <c r="AX31" i="10" s="1"/>
  <c r="AY46" i="2"/>
  <c r="AY31" i="10" s="1"/>
  <c r="AZ46" i="2"/>
  <c r="AZ31" i="10" s="1"/>
  <c r="BA46" i="2"/>
  <c r="BA31" i="10" s="1"/>
  <c r="BB46" i="2"/>
  <c r="BB31" i="10" s="1"/>
  <c r="BC46" i="2"/>
  <c r="BC31" i="10" s="1"/>
  <c r="BD46" i="2"/>
  <c r="BD31" i="10" s="1"/>
  <c r="BE46" i="2"/>
  <c r="BE31" i="10" s="1"/>
  <c r="BF46" i="2"/>
  <c r="BF31" i="10" s="1"/>
  <c r="BG46" i="2"/>
  <c r="BG31" i="10" s="1"/>
  <c r="BH46" i="2"/>
  <c r="BH31" i="10" s="1"/>
  <c r="BI46" i="2"/>
  <c r="BI31" i="10" s="1"/>
  <c r="BK46" i="2"/>
  <c r="BK31" i="10" s="1"/>
  <c r="BL46" i="2"/>
  <c r="BL31" i="10" s="1"/>
  <c r="BM46" i="2"/>
  <c r="BM31" i="10" s="1"/>
  <c r="BN46" i="2"/>
  <c r="BN31" i="10" s="1"/>
  <c r="BO46" i="2"/>
  <c r="BO31" i="10" s="1"/>
  <c r="BP46" i="2"/>
  <c r="BP31" i="10" s="1"/>
  <c r="BQ46" i="2"/>
  <c r="BQ31" i="10" s="1"/>
  <c r="BR46" i="2"/>
  <c r="BR31" i="10" s="1"/>
  <c r="BS46" i="2"/>
  <c r="BS31" i="10" s="1"/>
  <c r="BT46" i="2"/>
  <c r="BT31" i="10" s="1"/>
  <c r="BU46" i="2"/>
  <c r="BU31" i="10" s="1"/>
  <c r="BV46" i="2"/>
  <c r="BV31" i="10" s="1"/>
  <c r="BW46" i="2"/>
  <c r="BW31" i="10" s="1"/>
  <c r="BX46" i="2"/>
  <c r="BX31" i="10" s="1"/>
  <c r="BY46" i="2"/>
  <c r="BY31" i="10" s="1"/>
  <c r="BZ46" i="2"/>
  <c r="BZ31" i="10" s="1"/>
  <c r="CA46" i="2"/>
  <c r="CA31" i="10" s="1"/>
  <c r="CB46" i="2"/>
  <c r="CB31" i="10" s="1"/>
  <c r="CC46" i="2"/>
  <c r="CC31" i="10" s="1"/>
  <c r="CD46" i="2"/>
  <c r="CD31" i="10" s="1"/>
  <c r="CF46" i="2"/>
  <c r="CF31" i="10" s="1"/>
  <c r="CG46" i="2"/>
  <c r="CG31" i="10" s="1"/>
  <c r="CH46" i="2"/>
  <c r="CH31" i="10" s="1"/>
  <c r="CI46" i="2"/>
  <c r="CI31" i="10" s="1"/>
  <c r="CJ46" i="2"/>
  <c r="CJ31" i="10" s="1"/>
  <c r="CK46" i="2"/>
  <c r="CK31" i="10" s="1"/>
  <c r="CL46" i="2"/>
  <c r="CL31" i="10" s="1"/>
  <c r="CM46" i="2"/>
  <c r="CM31" i="10" s="1"/>
  <c r="CN46" i="2"/>
  <c r="CN31" i="10" s="1"/>
  <c r="CO46" i="2"/>
  <c r="CO31" i="10" s="1"/>
  <c r="CP46" i="2"/>
  <c r="CP31" i="10" s="1"/>
  <c r="CQ46" i="2"/>
  <c r="CQ31" i="10" s="1"/>
  <c r="CR46" i="2"/>
  <c r="CR31" i="10" s="1"/>
  <c r="CS46" i="2"/>
  <c r="CS31" i="10" s="1"/>
  <c r="CT46" i="2"/>
  <c r="CT31" i="10" s="1"/>
  <c r="CU46" i="2"/>
  <c r="CU31" i="10" s="1"/>
  <c r="CV46" i="2"/>
  <c r="CV31" i="10" s="1"/>
  <c r="CW46" i="2"/>
  <c r="CW31" i="10" s="1"/>
  <c r="CX46" i="2"/>
  <c r="CX31" i="10" s="1"/>
  <c r="CY46" i="2"/>
  <c r="CY31" i="10" s="1"/>
  <c r="AB47" i="2"/>
  <c r="AB40" i="10" s="1"/>
  <c r="AP47" i="2"/>
  <c r="AP40" i="10" s="1"/>
  <c r="AQ47" i="2"/>
  <c r="AQ40" i="10" s="1"/>
  <c r="AR47" i="2"/>
  <c r="AR40" i="10" s="1"/>
  <c r="AS47" i="2"/>
  <c r="AS40" i="10" s="1"/>
  <c r="AT47" i="2"/>
  <c r="AT40" i="10" s="1"/>
  <c r="AU47" i="2"/>
  <c r="AU40" i="10" s="1"/>
  <c r="AV47" i="2"/>
  <c r="AV40" i="10" s="1"/>
  <c r="AW47" i="2"/>
  <c r="AW40" i="10" s="1"/>
  <c r="AX47" i="2"/>
  <c r="AX40" i="10" s="1"/>
  <c r="AY47" i="2"/>
  <c r="AY40" i="10" s="1"/>
  <c r="AZ47" i="2"/>
  <c r="AZ40" i="10" s="1"/>
  <c r="BA47" i="2"/>
  <c r="BA40" i="10" s="1"/>
  <c r="BB47" i="2"/>
  <c r="BB40" i="10" s="1"/>
  <c r="BC47" i="2"/>
  <c r="BC40" i="10" s="1"/>
  <c r="BD47" i="2"/>
  <c r="BD40" i="10" s="1"/>
  <c r="BE47" i="2"/>
  <c r="BE40" i="10" s="1"/>
  <c r="BF47" i="2"/>
  <c r="BF40" i="10" s="1"/>
  <c r="BG47" i="2"/>
  <c r="BG40" i="10" s="1"/>
  <c r="BH47" i="2"/>
  <c r="BH40" i="10" s="1"/>
  <c r="BI47" i="2"/>
  <c r="BI40" i="10" s="1"/>
  <c r="BK47" i="2"/>
  <c r="BK40" i="10" s="1"/>
  <c r="BL47" i="2"/>
  <c r="BL40" i="10" s="1"/>
  <c r="BM47" i="2"/>
  <c r="BM40" i="10" s="1"/>
  <c r="BN47" i="2"/>
  <c r="BN40" i="10" s="1"/>
  <c r="BO47" i="2"/>
  <c r="BO40" i="10" s="1"/>
  <c r="BP47" i="2"/>
  <c r="BP40" i="10" s="1"/>
  <c r="BQ47" i="2"/>
  <c r="BQ40" i="10" s="1"/>
  <c r="BR47" i="2"/>
  <c r="BR40" i="10" s="1"/>
  <c r="BS47" i="2"/>
  <c r="BS40" i="10" s="1"/>
  <c r="BT47" i="2"/>
  <c r="BT40" i="10" s="1"/>
  <c r="BU47" i="2"/>
  <c r="BU40" i="10" s="1"/>
  <c r="BV47" i="2"/>
  <c r="BV40" i="10" s="1"/>
  <c r="BW47" i="2"/>
  <c r="BW40" i="10" s="1"/>
  <c r="BX47" i="2"/>
  <c r="BX40" i="10" s="1"/>
  <c r="BY47" i="2"/>
  <c r="BY40" i="10" s="1"/>
  <c r="BZ47" i="2"/>
  <c r="BZ40" i="10" s="1"/>
  <c r="CA47" i="2"/>
  <c r="CA40" i="10" s="1"/>
  <c r="CB47" i="2"/>
  <c r="CB40" i="10" s="1"/>
  <c r="CC47" i="2"/>
  <c r="CC40" i="10" s="1"/>
  <c r="CD47" i="2"/>
  <c r="CD40" i="10" s="1"/>
  <c r="CF47" i="2"/>
  <c r="CF40" i="10" s="1"/>
  <c r="CG47" i="2"/>
  <c r="CG40" i="10" s="1"/>
  <c r="CH47" i="2"/>
  <c r="CH40" i="10" s="1"/>
  <c r="CI47" i="2"/>
  <c r="CI40" i="10" s="1"/>
  <c r="CJ47" i="2"/>
  <c r="CJ40" i="10" s="1"/>
  <c r="CK47" i="2"/>
  <c r="CK40" i="10" s="1"/>
  <c r="CL47" i="2"/>
  <c r="CL40" i="10" s="1"/>
  <c r="CM47" i="2"/>
  <c r="CM40" i="10" s="1"/>
  <c r="CN47" i="2"/>
  <c r="CN40" i="10" s="1"/>
  <c r="CO47" i="2"/>
  <c r="CO40" i="10" s="1"/>
  <c r="CP47" i="2"/>
  <c r="CP40" i="10" s="1"/>
  <c r="CQ47" i="2"/>
  <c r="CQ40" i="10" s="1"/>
  <c r="CR47" i="2"/>
  <c r="CR40" i="10" s="1"/>
  <c r="CS47" i="2"/>
  <c r="CS40" i="10" s="1"/>
  <c r="CT47" i="2"/>
  <c r="CT40" i="10" s="1"/>
  <c r="CU47" i="2"/>
  <c r="CU40" i="10" s="1"/>
  <c r="CV47" i="2"/>
  <c r="CV40" i="10" s="1"/>
  <c r="CW47" i="2"/>
  <c r="CW40" i="10" s="1"/>
  <c r="CX47" i="2"/>
  <c r="CX40" i="10" s="1"/>
  <c r="CY47" i="2"/>
  <c r="CY40" i="10" s="1"/>
  <c r="AB48" i="2"/>
  <c r="AB41" i="10" s="1"/>
  <c r="AP48" i="2"/>
  <c r="AP41" i="10" s="1"/>
  <c r="AQ48" i="2"/>
  <c r="AQ41" i="10" s="1"/>
  <c r="AR48" i="2"/>
  <c r="AR41" i="10" s="1"/>
  <c r="AS48" i="2"/>
  <c r="AS41" i="10" s="1"/>
  <c r="AT48" i="2"/>
  <c r="AT41" i="10" s="1"/>
  <c r="AU48" i="2"/>
  <c r="AU41" i="10" s="1"/>
  <c r="AV48" i="2"/>
  <c r="AV41" i="10" s="1"/>
  <c r="AW48" i="2"/>
  <c r="AW41" i="10" s="1"/>
  <c r="AX48" i="2"/>
  <c r="AX41" i="10" s="1"/>
  <c r="AY48" i="2"/>
  <c r="AY41" i="10" s="1"/>
  <c r="AZ48" i="2"/>
  <c r="AZ41" i="10" s="1"/>
  <c r="BA48" i="2"/>
  <c r="BA41" i="10" s="1"/>
  <c r="BB48" i="2"/>
  <c r="BB41" i="10" s="1"/>
  <c r="BC48" i="2"/>
  <c r="BC41" i="10" s="1"/>
  <c r="BD48" i="2"/>
  <c r="BD41" i="10" s="1"/>
  <c r="BE48" i="2"/>
  <c r="BE41" i="10" s="1"/>
  <c r="BF48" i="2"/>
  <c r="BF41" i="10" s="1"/>
  <c r="BG48" i="2"/>
  <c r="BG41" i="10" s="1"/>
  <c r="BH48" i="2"/>
  <c r="BH41" i="10" s="1"/>
  <c r="BI48" i="2"/>
  <c r="BI41" i="10" s="1"/>
  <c r="BK48" i="2"/>
  <c r="BK41" i="10" s="1"/>
  <c r="BL48" i="2"/>
  <c r="BL41" i="10" s="1"/>
  <c r="BM48" i="2"/>
  <c r="BM41" i="10" s="1"/>
  <c r="BN48" i="2"/>
  <c r="BN41" i="10" s="1"/>
  <c r="BO48" i="2"/>
  <c r="BO41" i="10" s="1"/>
  <c r="BP48" i="2"/>
  <c r="BP41" i="10" s="1"/>
  <c r="BQ48" i="2"/>
  <c r="BQ41" i="10" s="1"/>
  <c r="BR48" i="2"/>
  <c r="BR41" i="10" s="1"/>
  <c r="BS48" i="2"/>
  <c r="BS41" i="10" s="1"/>
  <c r="BT48" i="2"/>
  <c r="BT41" i="10" s="1"/>
  <c r="BU48" i="2"/>
  <c r="BU41" i="10" s="1"/>
  <c r="BV48" i="2"/>
  <c r="BV41" i="10" s="1"/>
  <c r="BW48" i="2"/>
  <c r="BW41" i="10" s="1"/>
  <c r="BX48" i="2"/>
  <c r="BX41" i="10" s="1"/>
  <c r="BY48" i="2"/>
  <c r="BY41" i="10" s="1"/>
  <c r="BZ48" i="2"/>
  <c r="BZ41" i="10" s="1"/>
  <c r="CA48" i="2"/>
  <c r="CA41" i="10" s="1"/>
  <c r="CB48" i="2"/>
  <c r="CB41" i="10" s="1"/>
  <c r="CC48" i="2"/>
  <c r="CC41" i="10" s="1"/>
  <c r="CD48" i="2"/>
  <c r="CD41" i="10" s="1"/>
  <c r="CF48" i="2"/>
  <c r="CF41" i="10" s="1"/>
  <c r="CG48" i="2"/>
  <c r="CG41" i="10" s="1"/>
  <c r="CH48" i="2"/>
  <c r="CH41" i="10" s="1"/>
  <c r="CI48" i="2"/>
  <c r="CI41" i="10" s="1"/>
  <c r="CJ48" i="2"/>
  <c r="CJ41" i="10" s="1"/>
  <c r="CK48" i="2"/>
  <c r="CK41" i="10" s="1"/>
  <c r="CL48" i="2"/>
  <c r="CL41" i="10" s="1"/>
  <c r="CM48" i="2"/>
  <c r="CM41" i="10" s="1"/>
  <c r="CN48" i="2"/>
  <c r="CN41" i="10" s="1"/>
  <c r="CO48" i="2"/>
  <c r="CO41" i="10" s="1"/>
  <c r="CP48" i="2"/>
  <c r="CP41" i="10" s="1"/>
  <c r="CQ48" i="2"/>
  <c r="CQ41" i="10" s="1"/>
  <c r="CR48" i="2"/>
  <c r="CR41" i="10" s="1"/>
  <c r="CS48" i="2"/>
  <c r="CS41" i="10" s="1"/>
  <c r="CT48" i="2"/>
  <c r="CT41" i="10" s="1"/>
  <c r="CU48" i="2"/>
  <c r="CU41" i="10" s="1"/>
  <c r="CV48" i="2"/>
  <c r="CV41" i="10" s="1"/>
  <c r="CW48" i="2"/>
  <c r="CW41" i="10" s="1"/>
  <c r="CX48" i="2"/>
  <c r="CX41" i="10" s="1"/>
  <c r="CY48" i="2"/>
  <c r="CY41" i="10" s="1"/>
  <c r="AB49" i="2"/>
  <c r="AB42" i="10" s="1"/>
  <c r="AP49" i="2"/>
  <c r="AP42" i="10" s="1"/>
  <c r="AQ49" i="2"/>
  <c r="AQ42" i="10" s="1"/>
  <c r="AR49" i="2"/>
  <c r="AR42" i="10" s="1"/>
  <c r="AS49" i="2"/>
  <c r="AS42" i="10" s="1"/>
  <c r="AT49" i="2"/>
  <c r="AT42" i="10" s="1"/>
  <c r="AU49" i="2"/>
  <c r="AU42" i="10" s="1"/>
  <c r="AV49" i="2"/>
  <c r="AV42" i="10" s="1"/>
  <c r="AW49" i="2"/>
  <c r="AW42" i="10" s="1"/>
  <c r="AX49" i="2"/>
  <c r="AX42" i="10" s="1"/>
  <c r="AY49" i="2"/>
  <c r="AY42" i="10" s="1"/>
  <c r="AZ49" i="2"/>
  <c r="AZ42" i="10" s="1"/>
  <c r="BA49" i="2"/>
  <c r="BA42" i="10" s="1"/>
  <c r="BB49" i="2"/>
  <c r="BB42" i="10" s="1"/>
  <c r="BC49" i="2"/>
  <c r="BC42" i="10" s="1"/>
  <c r="BD49" i="2"/>
  <c r="BD42" i="10" s="1"/>
  <c r="BE49" i="2"/>
  <c r="BE42" i="10" s="1"/>
  <c r="BF49" i="2"/>
  <c r="BF42" i="10" s="1"/>
  <c r="BG49" i="2"/>
  <c r="BG42" i="10" s="1"/>
  <c r="BH49" i="2"/>
  <c r="BH42" i="10" s="1"/>
  <c r="BI49" i="2"/>
  <c r="BI42" i="10" s="1"/>
  <c r="BK49" i="2"/>
  <c r="BK42" i="10" s="1"/>
  <c r="BL49" i="2"/>
  <c r="BL42" i="10" s="1"/>
  <c r="BM49" i="2"/>
  <c r="BM42" i="10" s="1"/>
  <c r="BN49" i="2"/>
  <c r="BN42" i="10" s="1"/>
  <c r="BO49" i="2"/>
  <c r="BO42" i="10" s="1"/>
  <c r="BP49" i="2"/>
  <c r="BP42" i="10" s="1"/>
  <c r="BQ49" i="2"/>
  <c r="BQ42" i="10" s="1"/>
  <c r="BR49" i="2"/>
  <c r="BR42" i="10" s="1"/>
  <c r="BS49" i="2"/>
  <c r="BS42" i="10" s="1"/>
  <c r="BT49" i="2"/>
  <c r="BT42" i="10" s="1"/>
  <c r="BU49" i="2"/>
  <c r="BU42" i="10" s="1"/>
  <c r="BV49" i="2"/>
  <c r="BV42" i="10" s="1"/>
  <c r="BW49" i="2"/>
  <c r="BW42" i="10" s="1"/>
  <c r="BX49" i="2"/>
  <c r="BX42" i="10" s="1"/>
  <c r="BY49" i="2"/>
  <c r="BY42" i="10" s="1"/>
  <c r="BZ49" i="2"/>
  <c r="BZ42" i="10" s="1"/>
  <c r="CA49" i="2"/>
  <c r="CA42" i="10" s="1"/>
  <c r="CB49" i="2"/>
  <c r="CB42" i="10" s="1"/>
  <c r="CC49" i="2"/>
  <c r="CC42" i="10" s="1"/>
  <c r="CD49" i="2"/>
  <c r="CD42" i="10" s="1"/>
  <c r="CF49" i="2"/>
  <c r="CF42" i="10" s="1"/>
  <c r="CG49" i="2"/>
  <c r="CG42" i="10" s="1"/>
  <c r="CH49" i="2"/>
  <c r="CH42" i="10" s="1"/>
  <c r="CI49" i="2"/>
  <c r="CI42" i="10" s="1"/>
  <c r="CJ49" i="2"/>
  <c r="CJ42" i="10" s="1"/>
  <c r="CK49" i="2"/>
  <c r="CK42" i="10" s="1"/>
  <c r="CL49" i="2"/>
  <c r="CL42" i="10" s="1"/>
  <c r="CM49" i="2"/>
  <c r="CM42" i="10" s="1"/>
  <c r="CN49" i="2"/>
  <c r="CN42" i="10" s="1"/>
  <c r="CO49" i="2"/>
  <c r="CO42" i="10" s="1"/>
  <c r="CP49" i="2"/>
  <c r="CP42" i="10" s="1"/>
  <c r="CQ49" i="2"/>
  <c r="CQ42" i="10" s="1"/>
  <c r="CR49" i="2"/>
  <c r="CR42" i="10" s="1"/>
  <c r="CS49" i="2"/>
  <c r="CS42" i="10" s="1"/>
  <c r="CT49" i="2"/>
  <c r="CT42" i="10" s="1"/>
  <c r="CU49" i="2"/>
  <c r="CU42" i="10" s="1"/>
  <c r="CV49" i="2"/>
  <c r="CV42" i="10" s="1"/>
  <c r="CW49" i="2"/>
  <c r="CW42" i="10" s="1"/>
  <c r="CX49" i="2"/>
  <c r="CX42" i="10" s="1"/>
  <c r="CY49" i="2"/>
  <c r="CY42" i="10" s="1"/>
  <c r="AB50" i="2"/>
  <c r="AB43" i="10" s="1"/>
  <c r="AP50" i="2"/>
  <c r="AP43" i="10" s="1"/>
  <c r="AQ50" i="2"/>
  <c r="AQ43" i="10" s="1"/>
  <c r="AR50" i="2"/>
  <c r="AR43" i="10" s="1"/>
  <c r="AS50" i="2"/>
  <c r="AS43" i="10" s="1"/>
  <c r="AT50" i="2"/>
  <c r="AT43" i="10" s="1"/>
  <c r="AU50" i="2"/>
  <c r="AU43" i="10" s="1"/>
  <c r="AV50" i="2"/>
  <c r="AV43" i="10" s="1"/>
  <c r="AW50" i="2"/>
  <c r="AW43" i="10" s="1"/>
  <c r="AX50" i="2"/>
  <c r="AX43" i="10" s="1"/>
  <c r="AY50" i="2"/>
  <c r="AY43" i="10" s="1"/>
  <c r="AZ50" i="2"/>
  <c r="AZ43" i="10" s="1"/>
  <c r="BA50" i="2"/>
  <c r="BA43" i="10" s="1"/>
  <c r="BB50" i="2"/>
  <c r="BB43" i="10" s="1"/>
  <c r="BC50" i="2"/>
  <c r="BC43" i="10" s="1"/>
  <c r="BD50" i="2"/>
  <c r="BD43" i="10" s="1"/>
  <c r="BE50" i="2"/>
  <c r="BE43" i="10" s="1"/>
  <c r="BF50" i="2"/>
  <c r="BF43" i="10" s="1"/>
  <c r="BG50" i="2"/>
  <c r="BG43" i="10" s="1"/>
  <c r="BH50" i="2"/>
  <c r="BH43" i="10" s="1"/>
  <c r="BI50" i="2"/>
  <c r="BI43" i="10" s="1"/>
  <c r="BK50" i="2"/>
  <c r="BK43" i="10" s="1"/>
  <c r="BL50" i="2"/>
  <c r="BL43" i="10" s="1"/>
  <c r="BM50" i="2"/>
  <c r="BM43" i="10" s="1"/>
  <c r="BN50" i="2"/>
  <c r="BN43" i="10" s="1"/>
  <c r="BO50" i="2"/>
  <c r="BO43" i="10" s="1"/>
  <c r="BP50" i="2"/>
  <c r="BP43" i="10" s="1"/>
  <c r="BQ50" i="2"/>
  <c r="BQ43" i="10" s="1"/>
  <c r="BR50" i="2"/>
  <c r="BR43" i="10" s="1"/>
  <c r="BS50" i="2"/>
  <c r="BS43" i="10" s="1"/>
  <c r="BT50" i="2"/>
  <c r="BT43" i="10" s="1"/>
  <c r="BU50" i="2"/>
  <c r="BU43" i="10" s="1"/>
  <c r="BV50" i="2"/>
  <c r="BV43" i="10" s="1"/>
  <c r="BW50" i="2"/>
  <c r="BW43" i="10" s="1"/>
  <c r="BX50" i="2"/>
  <c r="BX43" i="10" s="1"/>
  <c r="BY50" i="2"/>
  <c r="BY43" i="10" s="1"/>
  <c r="BZ50" i="2"/>
  <c r="BZ43" i="10" s="1"/>
  <c r="CA50" i="2"/>
  <c r="CA43" i="10" s="1"/>
  <c r="CB50" i="2"/>
  <c r="CB43" i="10" s="1"/>
  <c r="CC50" i="2"/>
  <c r="CC43" i="10" s="1"/>
  <c r="CD50" i="2"/>
  <c r="CD43" i="10" s="1"/>
  <c r="CF50" i="2"/>
  <c r="CF43" i="10" s="1"/>
  <c r="CG50" i="2"/>
  <c r="CG43" i="10" s="1"/>
  <c r="CH50" i="2"/>
  <c r="CH43" i="10" s="1"/>
  <c r="CI50" i="2"/>
  <c r="CI43" i="10" s="1"/>
  <c r="CJ50" i="2"/>
  <c r="CJ43" i="10" s="1"/>
  <c r="CK50" i="2"/>
  <c r="CK43" i="10" s="1"/>
  <c r="CL50" i="2"/>
  <c r="CL43" i="10" s="1"/>
  <c r="CM50" i="2"/>
  <c r="CM43" i="10" s="1"/>
  <c r="CN50" i="2"/>
  <c r="CN43" i="10" s="1"/>
  <c r="CO50" i="2"/>
  <c r="CO43" i="10" s="1"/>
  <c r="CP50" i="2"/>
  <c r="CP43" i="10" s="1"/>
  <c r="CQ50" i="2"/>
  <c r="CQ43" i="10" s="1"/>
  <c r="CR50" i="2"/>
  <c r="CR43" i="10" s="1"/>
  <c r="CS50" i="2"/>
  <c r="CS43" i="10" s="1"/>
  <c r="CT50" i="2"/>
  <c r="CT43" i="10" s="1"/>
  <c r="CU50" i="2"/>
  <c r="CU43" i="10" s="1"/>
  <c r="CV50" i="2"/>
  <c r="CV43" i="10" s="1"/>
  <c r="CW50" i="2"/>
  <c r="CW43" i="10" s="1"/>
  <c r="CX50" i="2"/>
  <c r="CX43" i="10" s="1"/>
  <c r="CY50" i="2"/>
  <c r="CY43" i="10" s="1"/>
  <c r="AB51" i="2"/>
  <c r="AB44" i="10" s="1"/>
  <c r="AP51" i="2"/>
  <c r="AP44" i="10" s="1"/>
  <c r="AQ51" i="2"/>
  <c r="AQ44" i="10" s="1"/>
  <c r="AR51" i="2"/>
  <c r="AR44" i="10" s="1"/>
  <c r="AS51" i="2"/>
  <c r="AS44" i="10" s="1"/>
  <c r="AT51" i="2"/>
  <c r="AT44" i="10" s="1"/>
  <c r="AU51" i="2"/>
  <c r="AU44" i="10" s="1"/>
  <c r="AV51" i="2"/>
  <c r="AV44" i="10" s="1"/>
  <c r="AW51" i="2"/>
  <c r="AW44" i="10" s="1"/>
  <c r="AX51" i="2"/>
  <c r="AX44" i="10" s="1"/>
  <c r="AY51" i="2"/>
  <c r="AY44" i="10" s="1"/>
  <c r="AZ51" i="2"/>
  <c r="AZ44" i="10" s="1"/>
  <c r="BA51" i="2"/>
  <c r="BA44" i="10" s="1"/>
  <c r="BB51" i="2"/>
  <c r="BB44" i="10" s="1"/>
  <c r="BC51" i="2"/>
  <c r="BC44" i="10" s="1"/>
  <c r="BD51" i="2"/>
  <c r="BD44" i="10" s="1"/>
  <c r="BE51" i="2"/>
  <c r="BE44" i="10" s="1"/>
  <c r="BF51" i="2"/>
  <c r="BF44" i="10" s="1"/>
  <c r="BG51" i="2"/>
  <c r="BG44" i="10" s="1"/>
  <c r="BH51" i="2"/>
  <c r="BH44" i="10" s="1"/>
  <c r="BI51" i="2"/>
  <c r="BI44" i="10" s="1"/>
  <c r="BK51" i="2"/>
  <c r="BK44" i="10" s="1"/>
  <c r="BL51" i="2"/>
  <c r="BL44" i="10" s="1"/>
  <c r="BM51" i="2"/>
  <c r="BM44" i="10" s="1"/>
  <c r="BN51" i="2"/>
  <c r="BN44" i="10" s="1"/>
  <c r="BO51" i="2"/>
  <c r="BO44" i="10" s="1"/>
  <c r="BP51" i="2"/>
  <c r="BP44" i="10" s="1"/>
  <c r="BQ51" i="2"/>
  <c r="BQ44" i="10" s="1"/>
  <c r="BR51" i="2"/>
  <c r="BR44" i="10" s="1"/>
  <c r="BS51" i="2"/>
  <c r="BS44" i="10" s="1"/>
  <c r="BT51" i="2"/>
  <c r="BT44" i="10" s="1"/>
  <c r="BU51" i="2"/>
  <c r="BU44" i="10" s="1"/>
  <c r="BV51" i="2"/>
  <c r="BV44" i="10" s="1"/>
  <c r="BW51" i="2"/>
  <c r="BW44" i="10" s="1"/>
  <c r="BX51" i="2"/>
  <c r="BX44" i="10" s="1"/>
  <c r="BY51" i="2"/>
  <c r="BY44" i="10" s="1"/>
  <c r="BZ51" i="2"/>
  <c r="BZ44" i="10" s="1"/>
  <c r="CA51" i="2"/>
  <c r="CA44" i="10" s="1"/>
  <c r="CB51" i="2"/>
  <c r="CB44" i="10" s="1"/>
  <c r="CC51" i="2"/>
  <c r="CC44" i="10" s="1"/>
  <c r="CD51" i="2"/>
  <c r="CD44" i="10" s="1"/>
  <c r="CF51" i="2"/>
  <c r="CF44" i="10" s="1"/>
  <c r="CG51" i="2"/>
  <c r="CG44" i="10" s="1"/>
  <c r="CH51" i="2"/>
  <c r="CH44" i="10" s="1"/>
  <c r="CI51" i="2"/>
  <c r="CI44" i="10" s="1"/>
  <c r="CJ51" i="2"/>
  <c r="CJ44" i="10" s="1"/>
  <c r="CK51" i="2"/>
  <c r="CK44" i="10" s="1"/>
  <c r="CL51" i="2"/>
  <c r="CL44" i="10" s="1"/>
  <c r="CM51" i="2"/>
  <c r="CM44" i="10" s="1"/>
  <c r="CN51" i="2"/>
  <c r="CN44" i="10" s="1"/>
  <c r="CO51" i="2"/>
  <c r="CO44" i="10" s="1"/>
  <c r="CP51" i="2"/>
  <c r="CP44" i="10" s="1"/>
  <c r="CQ51" i="2"/>
  <c r="CQ44" i="10" s="1"/>
  <c r="CR51" i="2"/>
  <c r="CR44" i="10" s="1"/>
  <c r="CS51" i="2"/>
  <c r="CS44" i="10" s="1"/>
  <c r="CT51" i="2"/>
  <c r="CT44" i="10" s="1"/>
  <c r="CU51" i="2"/>
  <c r="CU44" i="10" s="1"/>
  <c r="CV51" i="2"/>
  <c r="CV44" i="10" s="1"/>
  <c r="CW51" i="2"/>
  <c r="CW44" i="10" s="1"/>
  <c r="CX51" i="2"/>
  <c r="CX44" i="10" s="1"/>
  <c r="CY51" i="2"/>
  <c r="CY44" i="10" s="1"/>
  <c r="AB52" i="2"/>
  <c r="AB45" i="10" s="1"/>
  <c r="AP52" i="2"/>
  <c r="AP45" i="10" s="1"/>
  <c r="AQ52" i="2"/>
  <c r="AQ45" i="10" s="1"/>
  <c r="AR52" i="2"/>
  <c r="AR45" i="10" s="1"/>
  <c r="AS52" i="2"/>
  <c r="AS45" i="10" s="1"/>
  <c r="AT52" i="2"/>
  <c r="AT45" i="10" s="1"/>
  <c r="AU52" i="2"/>
  <c r="AU45" i="10" s="1"/>
  <c r="AV52" i="2"/>
  <c r="AV45" i="10" s="1"/>
  <c r="AW52" i="2"/>
  <c r="AW45" i="10" s="1"/>
  <c r="AX52" i="2"/>
  <c r="AX45" i="10" s="1"/>
  <c r="AY52" i="2"/>
  <c r="AY45" i="10" s="1"/>
  <c r="AZ52" i="2"/>
  <c r="AZ45" i="10" s="1"/>
  <c r="BA52" i="2"/>
  <c r="BA45" i="10" s="1"/>
  <c r="BB52" i="2"/>
  <c r="BB45" i="10" s="1"/>
  <c r="BC52" i="2"/>
  <c r="BC45" i="10" s="1"/>
  <c r="BD52" i="2"/>
  <c r="BD45" i="10" s="1"/>
  <c r="BE52" i="2"/>
  <c r="BE45" i="10" s="1"/>
  <c r="BF52" i="2"/>
  <c r="BF45" i="10" s="1"/>
  <c r="BG52" i="2"/>
  <c r="BG45" i="10" s="1"/>
  <c r="BH52" i="2"/>
  <c r="BH45" i="10" s="1"/>
  <c r="BI52" i="2"/>
  <c r="BI45" i="10" s="1"/>
  <c r="BK52" i="2"/>
  <c r="BK45" i="10" s="1"/>
  <c r="BL52" i="2"/>
  <c r="BL45" i="10" s="1"/>
  <c r="BM52" i="2"/>
  <c r="BM45" i="10" s="1"/>
  <c r="BN52" i="2"/>
  <c r="BN45" i="10" s="1"/>
  <c r="BO52" i="2"/>
  <c r="BO45" i="10" s="1"/>
  <c r="BP52" i="2"/>
  <c r="BP45" i="10" s="1"/>
  <c r="BQ52" i="2"/>
  <c r="BQ45" i="10" s="1"/>
  <c r="BR52" i="2"/>
  <c r="BR45" i="10" s="1"/>
  <c r="BS52" i="2"/>
  <c r="BS45" i="10" s="1"/>
  <c r="BT52" i="2"/>
  <c r="BT45" i="10" s="1"/>
  <c r="BU52" i="2"/>
  <c r="BU45" i="10" s="1"/>
  <c r="BV52" i="2"/>
  <c r="BV45" i="10" s="1"/>
  <c r="BW52" i="2"/>
  <c r="BW45" i="10" s="1"/>
  <c r="BX52" i="2"/>
  <c r="BX45" i="10" s="1"/>
  <c r="BY52" i="2"/>
  <c r="BY45" i="10" s="1"/>
  <c r="BZ52" i="2"/>
  <c r="BZ45" i="10" s="1"/>
  <c r="CA52" i="2"/>
  <c r="CA45" i="10" s="1"/>
  <c r="CB52" i="2"/>
  <c r="CB45" i="10" s="1"/>
  <c r="CC52" i="2"/>
  <c r="CC45" i="10" s="1"/>
  <c r="CD52" i="2"/>
  <c r="CD45" i="10" s="1"/>
  <c r="CF52" i="2"/>
  <c r="CF45" i="10" s="1"/>
  <c r="CG52" i="2"/>
  <c r="CG45" i="10" s="1"/>
  <c r="CH52" i="2"/>
  <c r="CH45" i="10" s="1"/>
  <c r="CI52" i="2"/>
  <c r="CI45" i="10" s="1"/>
  <c r="CJ52" i="2"/>
  <c r="CJ45" i="10" s="1"/>
  <c r="CK52" i="2"/>
  <c r="CK45" i="10" s="1"/>
  <c r="CL52" i="2"/>
  <c r="CL45" i="10" s="1"/>
  <c r="CM52" i="2"/>
  <c r="CM45" i="10" s="1"/>
  <c r="CN52" i="2"/>
  <c r="CN45" i="10" s="1"/>
  <c r="CO52" i="2"/>
  <c r="CO45" i="10" s="1"/>
  <c r="CP52" i="2"/>
  <c r="CP45" i="10" s="1"/>
  <c r="CQ52" i="2"/>
  <c r="CQ45" i="10" s="1"/>
  <c r="CR52" i="2"/>
  <c r="CR45" i="10" s="1"/>
  <c r="CS52" i="2"/>
  <c r="CS45" i="10" s="1"/>
  <c r="CT52" i="2"/>
  <c r="CT45" i="10" s="1"/>
  <c r="CU52" i="2"/>
  <c r="CU45" i="10" s="1"/>
  <c r="CV52" i="2"/>
  <c r="CV45" i="10" s="1"/>
  <c r="CW52" i="2"/>
  <c r="CW45" i="10" s="1"/>
  <c r="CX52" i="2"/>
  <c r="CX45" i="10" s="1"/>
  <c r="CY52" i="2"/>
  <c r="CY45" i="10" s="1"/>
  <c r="AB53" i="2"/>
  <c r="AB46" i="10" s="1"/>
  <c r="AP53" i="2"/>
  <c r="AP46" i="10" s="1"/>
  <c r="AQ53" i="2"/>
  <c r="AQ46" i="10" s="1"/>
  <c r="AR53" i="2"/>
  <c r="AR46" i="10" s="1"/>
  <c r="AS53" i="2"/>
  <c r="AS46" i="10" s="1"/>
  <c r="AT53" i="2"/>
  <c r="AT46" i="10" s="1"/>
  <c r="AU53" i="2"/>
  <c r="AU46" i="10" s="1"/>
  <c r="AV53" i="2"/>
  <c r="AV46" i="10" s="1"/>
  <c r="AW53" i="2"/>
  <c r="AW46" i="10" s="1"/>
  <c r="AX53" i="2"/>
  <c r="AX46" i="10" s="1"/>
  <c r="AY53" i="2"/>
  <c r="AY46" i="10" s="1"/>
  <c r="AZ53" i="2"/>
  <c r="AZ46" i="10" s="1"/>
  <c r="BA53" i="2"/>
  <c r="BA46" i="10" s="1"/>
  <c r="BB53" i="2"/>
  <c r="BB46" i="10" s="1"/>
  <c r="BC53" i="2"/>
  <c r="BC46" i="10" s="1"/>
  <c r="BD53" i="2"/>
  <c r="BD46" i="10" s="1"/>
  <c r="BE53" i="2"/>
  <c r="BE46" i="10" s="1"/>
  <c r="BF53" i="2"/>
  <c r="BF46" i="10" s="1"/>
  <c r="BG53" i="2"/>
  <c r="BG46" i="10" s="1"/>
  <c r="BH53" i="2"/>
  <c r="BH46" i="10" s="1"/>
  <c r="BI53" i="2"/>
  <c r="BI46" i="10" s="1"/>
  <c r="BK53" i="2"/>
  <c r="BK46" i="10" s="1"/>
  <c r="BL53" i="2"/>
  <c r="BL46" i="10" s="1"/>
  <c r="BM53" i="2"/>
  <c r="BM46" i="10" s="1"/>
  <c r="BN53" i="2"/>
  <c r="BN46" i="10" s="1"/>
  <c r="BO53" i="2"/>
  <c r="BO46" i="10" s="1"/>
  <c r="BP53" i="2"/>
  <c r="BP46" i="10" s="1"/>
  <c r="BQ53" i="2"/>
  <c r="BQ46" i="10" s="1"/>
  <c r="BR53" i="2"/>
  <c r="BR46" i="10" s="1"/>
  <c r="BS53" i="2"/>
  <c r="BS46" i="10" s="1"/>
  <c r="BT53" i="2"/>
  <c r="BT46" i="10" s="1"/>
  <c r="BU53" i="2"/>
  <c r="BU46" i="10" s="1"/>
  <c r="BV53" i="2"/>
  <c r="BV46" i="10" s="1"/>
  <c r="BW53" i="2"/>
  <c r="BW46" i="10" s="1"/>
  <c r="BX53" i="2"/>
  <c r="BX46" i="10" s="1"/>
  <c r="BY53" i="2"/>
  <c r="BY46" i="10" s="1"/>
  <c r="BZ53" i="2"/>
  <c r="BZ46" i="10" s="1"/>
  <c r="CA53" i="2"/>
  <c r="CA46" i="10" s="1"/>
  <c r="CB53" i="2"/>
  <c r="CB46" i="10" s="1"/>
  <c r="CC53" i="2"/>
  <c r="CC46" i="10" s="1"/>
  <c r="CD53" i="2"/>
  <c r="CD46" i="10" s="1"/>
  <c r="CF53" i="2"/>
  <c r="CF46" i="10" s="1"/>
  <c r="CG53" i="2"/>
  <c r="CG46" i="10" s="1"/>
  <c r="CH53" i="2"/>
  <c r="CH46" i="10" s="1"/>
  <c r="CI53" i="2"/>
  <c r="CI46" i="10" s="1"/>
  <c r="CJ53" i="2"/>
  <c r="CJ46" i="10" s="1"/>
  <c r="CK53" i="2"/>
  <c r="CK46" i="10" s="1"/>
  <c r="CL53" i="2"/>
  <c r="CL46" i="10" s="1"/>
  <c r="CM53" i="2"/>
  <c r="CM46" i="10" s="1"/>
  <c r="CN53" i="2"/>
  <c r="CN46" i="10" s="1"/>
  <c r="CO53" i="2"/>
  <c r="CO46" i="10" s="1"/>
  <c r="CP53" i="2"/>
  <c r="CP46" i="10" s="1"/>
  <c r="CQ53" i="2"/>
  <c r="CQ46" i="10" s="1"/>
  <c r="CR53" i="2"/>
  <c r="CR46" i="10" s="1"/>
  <c r="CS53" i="2"/>
  <c r="CS46" i="10" s="1"/>
  <c r="CT53" i="2"/>
  <c r="CT46" i="10" s="1"/>
  <c r="CU53" i="2"/>
  <c r="CU46" i="10" s="1"/>
  <c r="CV53" i="2"/>
  <c r="CV46" i="10" s="1"/>
  <c r="CW53" i="2"/>
  <c r="CW46" i="10" s="1"/>
  <c r="CX53" i="2"/>
  <c r="CX46" i="10" s="1"/>
  <c r="CY53" i="2"/>
  <c r="CY46" i="10" s="1"/>
  <c r="AB54" i="2"/>
  <c r="AB47" i="10" s="1"/>
  <c r="AP54" i="2"/>
  <c r="AP47" i="10" s="1"/>
  <c r="AQ54" i="2"/>
  <c r="AQ47" i="10" s="1"/>
  <c r="AR54" i="2"/>
  <c r="AR47" i="10" s="1"/>
  <c r="AS54" i="2"/>
  <c r="AS47" i="10" s="1"/>
  <c r="AT54" i="2"/>
  <c r="AT47" i="10" s="1"/>
  <c r="AU54" i="2"/>
  <c r="AU47" i="10" s="1"/>
  <c r="AV54" i="2"/>
  <c r="AV47" i="10" s="1"/>
  <c r="AW54" i="2"/>
  <c r="AW47" i="10" s="1"/>
  <c r="AX54" i="2"/>
  <c r="AX47" i="10" s="1"/>
  <c r="AY54" i="2"/>
  <c r="AY47" i="10" s="1"/>
  <c r="AZ54" i="2"/>
  <c r="AZ47" i="10" s="1"/>
  <c r="BA54" i="2"/>
  <c r="BA47" i="10" s="1"/>
  <c r="BB54" i="2"/>
  <c r="BB47" i="10" s="1"/>
  <c r="BC54" i="2"/>
  <c r="BC47" i="10" s="1"/>
  <c r="BD54" i="2"/>
  <c r="BD47" i="10" s="1"/>
  <c r="BE54" i="2"/>
  <c r="BE47" i="10" s="1"/>
  <c r="BF54" i="2"/>
  <c r="BF47" i="10" s="1"/>
  <c r="BG54" i="2"/>
  <c r="BG47" i="10" s="1"/>
  <c r="BH54" i="2"/>
  <c r="BH47" i="10" s="1"/>
  <c r="BI54" i="2"/>
  <c r="BI47" i="10" s="1"/>
  <c r="BK54" i="2"/>
  <c r="BK47" i="10" s="1"/>
  <c r="BL54" i="2"/>
  <c r="BL47" i="10" s="1"/>
  <c r="BM54" i="2"/>
  <c r="BM47" i="10" s="1"/>
  <c r="BN54" i="2"/>
  <c r="BN47" i="10" s="1"/>
  <c r="BO54" i="2"/>
  <c r="BO47" i="10" s="1"/>
  <c r="BP54" i="2"/>
  <c r="BP47" i="10" s="1"/>
  <c r="BQ54" i="2"/>
  <c r="BQ47" i="10" s="1"/>
  <c r="BR54" i="2"/>
  <c r="BR47" i="10" s="1"/>
  <c r="BS54" i="2"/>
  <c r="BS47" i="10" s="1"/>
  <c r="BT54" i="2"/>
  <c r="BT47" i="10" s="1"/>
  <c r="BU54" i="2"/>
  <c r="BU47" i="10" s="1"/>
  <c r="BV54" i="2"/>
  <c r="BV47" i="10" s="1"/>
  <c r="BW54" i="2"/>
  <c r="BW47" i="10" s="1"/>
  <c r="BX54" i="2"/>
  <c r="BX47" i="10" s="1"/>
  <c r="BY54" i="2"/>
  <c r="BY47" i="10" s="1"/>
  <c r="BZ54" i="2"/>
  <c r="BZ47" i="10" s="1"/>
  <c r="CA54" i="2"/>
  <c r="CA47" i="10" s="1"/>
  <c r="CB54" i="2"/>
  <c r="CB47" i="10" s="1"/>
  <c r="CC54" i="2"/>
  <c r="CC47" i="10" s="1"/>
  <c r="CD54" i="2"/>
  <c r="CD47" i="10" s="1"/>
  <c r="CF54" i="2"/>
  <c r="CF47" i="10" s="1"/>
  <c r="CG54" i="2"/>
  <c r="CG47" i="10" s="1"/>
  <c r="CH54" i="2"/>
  <c r="CH47" i="10" s="1"/>
  <c r="CI54" i="2"/>
  <c r="CI47" i="10" s="1"/>
  <c r="CJ54" i="2"/>
  <c r="CJ47" i="10" s="1"/>
  <c r="CK54" i="2"/>
  <c r="CK47" i="10" s="1"/>
  <c r="CL54" i="2"/>
  <c r="CL47" i="10" s="1"/>
  <c r="CM54" i="2"/>
  <c r="CM47" i="10" s="1"/>
  <c r="CN54" i="2"/>
  <c r="CN47" i="10" s="1"/>
  <c r="CO54" i="2"/>
  <c r="CO47" i="10" s="1"/>
  <c r="CP54" i="2"/>
  <c r="CP47" i="10" s="1"/>
  <c r="CQ54" i="2"/>
  <c r="CQ47" i="10" s="1"/>
  <c r="CR54" i="2"/>
  <c r="CR47" i="10" s="1"/>
  <c r="CS54" i="2"/>
  <c r="CS47" i="10" s="1"/>
  <c r="CT54" i="2"/>
  <c r="CT47" i="10" s="1"/>
  <c r="CU54" i="2"/>
  <c r="CU47" i="10" s="1"/>
  <c r="CV54" i="2"/>
  <c r="CV47" i="10" s="1"/>
  <c r="CW54" i="2"/>
  <c r="CW47" i="10" s="1"/>
  <c r="CX54" i="2"/>
  <c r="CX47" i="10" s="1"/>
  <c r="CY54" i="2"/>
  <c r="CY47" i="10" s="1"/>
  <c r="AB55" i="2"/>
  <c r="AB48" i="10" s="1"/>
  <c r="AP55" i="2"/>
  <c r="AP48" i="10" s="1"/>
  <c r="AQ55" i="2"/>
  <c r="AQ48" i="10" s="1"/>
  <c r="AR55" i="2"/>
  <c r="AR48" i="10" s="1"/>
  <c r="AS55" i="2"/>
  <c r="AS48" i="10" s="1"/>
  <c r="AT55" i="2"/>
  <c r="AT48" i="10" s="1"/>
  <c r="AU55" i="2"/>
  <c r="AU48" i="10" s="1"/>
  <c r="AV55" i="2"/>
  <c r="AV48" i="10" s="1"/>
  <c r="AW55" i="2"/>
  <c r="AW48" i="10" s="1"/>
  <c r="AX55" i="2"/>
  <c r="AX48" i="10" s="1"/>
  <c r="AY55" i="2"/>
  <c r="AY48" i="10" s="1"/>
  <c r="AZ55" i="2"/>
  <c r="AZ48" i="10" s="1"/>
  <c r="BA55" i="2"/>
  <c r="BA48" i="10" s="1"/>
  <c r="BB55" i="2"/>
  <c r="BB48" i="10" s="1"/>
  <c r="BC55" i="2"/>
  <c r="BC48" i="10" s="1"/>
  <c r="BD55" i="2"/>
  <c r="BD48" i="10" s="1"/>
  <c r="BE55" i="2"/>
  <c r="BE48" i="10" s="1"/>
  <c r="BF55" i="2"/>
  <c r="BF48" i="10" s="1"/>
  <c r="BG55" i="2"/>
  <c r="BG48" i="10" s="1"/>
  <c r="BH55" i="2"/>
  <c r="BH48" i="10" s="1"/>
  <c r="BI55" i="2"/>
  <c r="BI48" i="10" s="1"/>
  <c r="BK55" i="2"/>
  <c r="BK48" i="10" s="1"/>
  <c r="BL55" i="2"/>
  <c r="BL48" i="10" s="1"/>
  <c r="BM55" i="2"/>
  <c r="BM48" i="10" s="1"/>
  <c r="BN55" i="2"/>
  <c r="BN48" i="10" s="1"/>
  <c r="BO55" i="2"/>
  <c r="BO48" i="10" s="1"/>
  <c r="BP55" i="2"/>
  <c r="BP48" i="10" s="1"/>
  <c r="BQ55" i="2"/>
  <c r="BQ48" i="10" s="1"/>
  <c r="BR55" i="2"/>
  <c r="BR48" i="10" s="1"/>
  <c r="BS55" i="2"/>
  <c r="BS48" i="10" s="1"/>
  <c r="BT55" i="2"/>
  <c r="BT48" i="10" s="1"/>
  <c r="BU55" i="2"/>
  <c r="BU48" i="10" s="1"/>
  <c r="BV55" i="2"/>
  <c r="BV48" i="10" s="1"/>
  <c r="BW55" i="2"/>
  <c r="BW48" i="10" s="1"/>
  <c r="BX55" i="2"/>
  <c r="BX48" i="10" s="1"/>
  <c r="BY55" i="2"/>
  <c r="BY48" i="10" s="1"/>
  <c r="BZ55" i="2"/>
  <c r="BZ48" i="10" s="1"/>
  <c r="CA55" i="2"/>
  <c r="CA48" i="10" s="1"/>
  <c r="CB55" i="2"/>
  <c r="CB48" i="10" s="1"/>
  <c r="CC55" i="2"/>
  <c r="CC48" i="10" s="1"/>
  <c r="CD55" i="2"/>
  <c r="CD48" i="10" s="1"/>
  <c r="CF55" i="2"/>
  <c r="CF48" i="10" s="1"/>
  <c r="CG55" i="2"/>
  <c r="CG48" i="10" s="1"/>
  <c r="CH55" i="2"/>
  <c r="CH48" i="10" s="1"/>
  <c r="CI55" i="2"/>
  <c r="CI48" i="10" s="1"/>
  <c r="CJ55" i="2"/>
  <c r="CJ48" i="10" s="1"/>
  <c r="CK55" i="2"/>
  <c r="CK48" i="10" s="1"/>
  <c r="CL55" i="2"/>
  <c r="CL48" i="10" s="1"/>
  <c r="CM55" i="2"/>
  <c r="CM48" i="10" s="1"/>
  <c r="CN55" i="2"/>
  <c r="CN48" i="10" s="1"/>
  <c r="CO55" i="2"/>
  <c r="CO48" i="10" s="1"/>
  <c r="CP55" i="2"/>
  <c r="CP48" i="10" s="1"/>
  <c r="CQ55" i="2"/>
  <c r="CQ48" i="10" s="1"/>
  <c r="CR55" i="2"/>
  <c r="CR48" i="10" s="1"/>
  <c r="CS55" i="2"/>
  <c r="CS48" i="10" s="1"/>
  <c r="CT55" i="2"/>
  <c r="CT48" i="10" s="1"/>
  <c r="CU55" i="2"/>
  <c r="CU48" i="10" s="1"/>
  <c r="CV55" i="2"/>
  <c r="CV48" i="10" s="1"/>
  <c r="CW55" i="2"/>
  <c r="CW48" i="10" s="1"/>
  <c r="CX55" i="2"/>
  <c r="CX48" i="10" s="1"/>
  <c r="CY55" i="2"/>
  <c r="CY48" i="10" s="1"/>
  <c r="AB56" i="2"/>
  <c r="AB49" i="10" s="1"/>
  <c r="AP56" i="2"/>
  <c r="AP49" i="10" s="1"/>
  <c r="AQ56" i="2"/>
  <c r="AQ49" i="10" s="1"/>
  <c r="AR56" i="2"/>
  <c r="AR49" i="10" s="1"/>
  <c r="AS56" i="2"/>
  <c r="AS49" i="10" s="1"/>
  <c r="AT56" i="2"/>
  <c r="AT49" i="10" s="1"/>
  <c r="AU56" i="2"/>
  <c r="AU49" i="10" s="1"/>
  <c r="AV56" i="2"/>
  <c r="AV49" i="10" s="1"/>
  <c r="AW56" i="2"/>
  <c r="AW49" i="10" s="1"/>
  <c r="AX56" i="2"/>
  <c r="AX49" i="10" s="1"/>
  <c r="AY56" i="2"/>
  <c r="AY49" i="10" s="1"/>
  <c r="AZ56" i="2"/>
  <c r="AZ49" i="10" s="1"/>
  <c r="BA56" i="2"/>
  <c r="BA49" i="10" s="1"/>
  <c r="BB56" i="2"/>
  <c r="BB49" i="10" s="1"/>
  <c r="BC56" i="2"/>
  <c r="BC49" i="10" s="1"/>
  <c r="BD56" i="2"/>
  <c r="BD49" i="10" s="1"/>
  <c r="BE56" i="2"/>
  <c r="BE49" i="10" s="1"/>
  <c r="BF56" i="2"/>
  <c r="BF49" i="10" s="1"/>
  <c r="BG56" i="2"/>
  <c r="BG49" i="10" s="1"/>
  <c r="BH56" i="2"/>
  <c r="BH49" i="10" s="1"/>
  <c r="BI56" i="2"/>
  <c r="BI49" i="10" s="1"/>
  <c r="BK56" i="2"/>
  <c r="BK49" i="10" s="1"/>
  <c r="BL56" i="2"/>
  <c r="BL49" i="10" s="1"/>
  <c r="BM56" i="2"/>
  <c r="BM49" i="10" s="1"/>
  <c r="BN56" i="2"/>
  <c r="BN49" i="10" s="1"/>
  <c r="BO56" i="2"/>
  <c r="BO49" i="10" s="1"/>
  <c r="BP56" i="2"/>
  <c r="BP49" i="10" s="1"/>
  <c r="BQ56" i="2"/>
  <c r="BQ49" i="10" s="1"/>
  <c r="BR56" i="2"/>
  <c r="BR49" i="10" s="1"/>
  <c r="BS56" i="2"/>
  <c r="BS49" i="10" s="1"/>
  <c r="BT56" i="2"/>
  <c r="BT49" i="10" s="1"/>
  <c r="BU56" i="2"/>
  <c r="BU49" i="10" s="1"/>
  <c r="BV56" i="2"/>
  <c r="BV49" i="10" s="1"/>
  <c r="BW56" i="2"/>
  <c r="BW49" i="10" s="1"/>
  <c r="BX56" i="2"/>
  <c r="BX49" i="10" s="1"/>
  <c r="BY56" i="2"/>
  <c r="BY49" i="10" s="1"/>
  <c r="BZ56" i="2"/>
  <c r="BZ49" i="10" s="1"/>
  <c r="CA56" i="2"/>
  <c r="CA49" i="10" s="1"/>
  <c r="CB56" i="2"/>
  <c r="CB49" i="10" s="1"/>
  <c r="CC56" i="2"/>
  <c r="CC49" i="10" s="1"/>
  <c r="CD56" i="2"/>
  <c r="CD49" i="10" s="1"/>
  <c r="CF56" i="2"/>
  <c r="CF49" i="10" s="1"/>
  <c r="CG56" i="2"/>
  <c r="CG49" i="10" s="1"/>
  <c r="CH56" i="2"/>
  <c r="CH49" i="10" s="1"/>
  <c r="CI56" i="2"/>
  <c r="CI49" i="10" s="1"/>
  <c r="CJ56" i="2"/>
  <c r="CJ49" i="10" s="1"/>
  <c r="CK56" i="2"/>
  <c r="CK49" i="10" s="1"/>
  <c r="CL56" i="2"/>
  <c r="CL49" i="10" s="1"/>
  <c r="CM56" i="2"/>
  <c r="CM49" i="10" s="1"/>
  <c r="CN56" i="2"/>
  <c r="CN49" i="10" s="1"/>
  <c r="CO56" i="2"/>
  <c r="CO49" i="10" s="1"/>
  <c r="CP56" i="2"/>
  <c r="CP49" i="10" s="1"/>
  <c r="CQ56" i="2"/>
  <c r="CQ49" i="10" s="1"/>
  <c r="CR56" i="2"/>
  <c r="CR49" i="10" s="1"/>
  <c r="CS56" i="2"/>
  <c r="CS49" i="10" s="1"/>
  <c r="CT56" i="2"/>
  <c r="CT49" i="10" s="1"/>
  <c r="CU56" i="2"/>
  <c r="CU49" i="10" s="1"/>
  <c r="CV56" i="2"/>
  <c r="CV49" i="10" s="1"/>
  <c r="CW56" i="2"/>
  <c r="CW49" i="10" s="1"/>
  <c r="CX56" i="2"/>
  <c r="CX49" i="10" s="1"/>
  <c r="CY56" i="2"/>
  <c r="CY49" i="10" s="1"/>
  <c r="AB57" i="2"/>
  <c r="AB50" i="10" s="1"/>
  <c r="AP57" i="2"/>
  <c r="AP50" i="10" s="1"/>
  <c r="AQ57" i="2"/>
  <c r="AQ50" i="10" s="1"/>
  <c r="AR57" i="2"/>
  <c r="AR50" i="10" s="1"/>
  <c r="AS57" i="2"/>
  <c r="AS50" i="10" s="1"/>
  <c r="AT57" i="2"/>
  <c r="AT50" i="10" s="1"/>
  <c r="AU57" i="2"/>
  <c r="AU50" i="10" s="1"/>
  <c r="AV57" i="2"/>
  <c r="AV50" i="10" s="1"/>
  <c r="AW57" i="2"/>
  <c r="AW50" i="10" s="1"/>
  <c r="AX57" i="2"/>
  <c r="AX50" i="10" s="1"/>
  <c r="AY57" i="2"/>
  <c r="AY50" i="10" s="1"/>
  <c r="AZ57" i="2"/>
  <c r="AZ50" i="10" s="1"/>
  <c r="BA57" i="2"/>
  <c r="BA50" i="10" s="1"/>
  <c r="BB57" i="2"/>
  <c r="BB50" i="10" s="1"/>
  <c r="BC57" i="2"/>
  <c r="BC50" i="10" s="1"/>
  <c r="BD57" i="2"/>
  <c r="BD50" i="10" s="1"/>
  <c r="BE57" i="2"/>
  <c r="BE50" i="10" s="1"/>
  <c r="BF57" i="2"/>
  <c r="BF50" i="10" s="1"/>
  <c r="BG57" i="2"/>
  <c r="BG50" i="10" s="1"/>
  <c r="BH57" i="2"/>
  <c r="BH50" i="10" s="1"/>
  <c r="BI57" i="2"/>
  <c r="BI50" i="10" s="1"/>
  <c r="BK57" i="2"/>
  <c r="BK50" i="10" s="1"/>
  <c r="BL57" i="2"/>
  <c r="BL50" i="10" s="1"/>
  <c r="BM57" i="2"/>
  <c r="BM50" i="10" s="1"/>
  <c r="BN57" i="2"/>
  <c r="BN50" i="10" s="1"/>
  <c r="BO57" i="2"/>
  <c r="BO50" i="10" s="1"/>
  <c r="BP57" i="2"/>
  <c r="BP50" i="10" s="1"/>
  <c r="BQ57" i="2"/>
  <c r="BQ50" i="10" s="1"/>
  <c r="BR57" i="2"/>
  <c r="BR50" i="10" s="1"/>
  <c r="BS57" i="2"/>
  <c r="BS50" i="10" s="1"/>
  <c r="BT57" i="2"/>
  <c r="BT50" i="10" s="1"/>
  <c r="BU57" i="2"/>
  <c r="BU50" i="10" s="1"/>
  <c r="BV57" i="2"/>
  <c r="BV50" i="10" s="1"/>
  <c r="BW57" i="2"/>
  <c r="BW50" i="10" s="1"/>
  <c r="BX57" i="2"/>
  <c r="BX50" i="10" s="1"/>
  <c r="BY57" i="2"/>
  <c r="BY50" i="10" s="1"/>
  <c r="BZ57" i="2"/>
  <c r="BZ50" i="10" s="1"/>
  <c r="CA57" i="2"/>
  <c r="CA50" i="10" s="1"/>
  <c r="CB57" i="2"/>
  <c r="CB50" i="10" s="1"/>
  <c r="CC57" i="2"/>
  <c r="CC50" i="10" s="1"/>
  <c r="CD57" i="2"/>
  <c r="CD50" i="10" s="1"/>
  <c r="CF57" i="2"/>
  <c r="CF50" i="10" s="1"/>
  <c r="CG57" i="2"/>
  <c r="CG50" i="10" s="1"/>
  <c r="CH57" i="2"/>
  <c r="CH50" i="10" s="1"/>
  <c r="CI57" i="2"/>
  <c r="CI50" i="10" s="1"/>
  <c r="CJ57" i="2"/>
  <c r="CJ50" i="10" s="1"/>
  <c r="CK57" i="2"/>
  <c r="CK50" i="10" s="1"/>
  <c r="CL57" i="2"/>
  <c r="CL50" i="10" s="1"/>
  <c r="CM57" i="2"/>
  <c r="CM50" i="10" s="1"/>
  <c r="CN57" i="2"/>
  <c r="CN50" i="10" s="1"/>
  <c r="CO57" i="2"/>
  <c r="CO50" i="10" s="1"/>
  <c r="CP57" i="2"/>
  <c r="CP50" i="10" s="1"/>
  <c r="CQ57" i="2"/>
  <c r="CQ50" i="10" s="1"/>
  <c r="CR57" i="2"/>
  <c r="CR50" i="10" s="1"/>
  <c r="CS57" i="2"/>
  <c r="CS50" i="10" s="1"/>
  <c r="CT57" i="2"/>
  <c r="CT50" i="10" s="1"/>
  <c r="CU57" i="2"/>
  <c r="CU50" i="10" s="1"/>
  <c r="CV57" i="2"/>
  <c r="CV50" i="10" s="1"/>
  <c r="CW57" i="2"/>
  <c r="CW50" i="10" s="1"/>
  <c r="CX57" i="2"/>
  <c r="CX50" i="10" s="1"/>
  <c r="CY57" i="2"/>
  <c r="CY50" i="10" s="1"/>
  <c r="AB58" i="2"/>
  <c r="AB51" i="10" s="1"/>
  <c r="AP58" i="2"/>
  <c r="AP51" i="10" s="1"/>
  <c r="AQ58" i="2"/>
  <c r="AQ51" i="10" s="1"/>
  <c r="AR58" i="2"/>
  <c r="AR51" i="10" s="1"/>
  <c r="AS58" i="2"/>
  <c r="AS51" i="10" s="1"/>
  <c r="AT58" i="2"/>
  <c r="AT51" i="10" s="1"/>
  <c r="AU58" i="2"/>
  <c r="AU51" i="10" s="1"/>
  <c r="AV58" i="2"/>
  <c r="AV51" i="10" s="1"/>
  <c r="AW58" i="2"/>
  <c r="AW51" i="10" s="1"/>
  <c r="AX58" i="2"/>
  <c r="AX51" i="10" s="1"/>
  <c r="AY58" i="2"/>
  <c r="AY51" i="10" s="1"/>
  <c r="AZ58" i="2"/>
  <c r="AZ51" i="10" s="1"/>
  <c r="BA58" i="2"/>
  <c r="BA51" i="10" s="1"/>
  <c r="BB58" i="2"/>
  <c r="BB51" i="10" s="1"/>
  <c r="BC58" i="2"/>
  <c r="BC51" i="10" s="1"/>
  <c r="BD58" i="2"/>
  <c r="BD51" i="10" s="1"/>
  <c r="BE58" i="2"/>
  <c r="BE51" i="10" s="1"/>
  <c r="BF58" i="2"/>
  <c r="BF51" i="10" s="1"/>
  <c r="BG58" i="2"/>
  <c r="BG51" i="10" s="1"/>
  <c r="BH58" i="2"/>
  <c r="BH51" i="10" s="1"/>
  <c r="BI58" i="2"/>
  <c r="BI51" i="10" s="1"/>
  <c r="BK58" i="2"/>
  <c r="BK51" i="10" s="1"/>
  <c r="BL58" i="2"/>
  <c r="BL51" i="10" s="1"/>
  <c r="BM58" i="2"/>
  <c r="BM51" i="10" s="1"/>
  <c r="BN58" i="2"/>
  <c r="BN51" i="10" s="1"/>
  <c r="BO58" i="2"/>
  <c r="BO51" i="10" s="1"/>
  <c r="BP58" i="2"/>
  <c r="BP51" i="10" s="1"/>
  <c r="BQ58" i="2"/>
  <c r="BQ51" i="10" s="1"/>
  <c r="BR58" i="2"/>
  <c r="BR51" i="10" s="1"/>
  <c r="BS58" i="2"/>
  <c r="BS51" i="10" s="1"/>
  <c r="BT58" i="2"/>
  <c r="BT51" i="10" s="1"/>
  <c r="BU58" i="2"/>
  <c r="BU51" i="10" s="1"/>
  <c r="BV58" i="2"/>
  <c r="BV51" i="10" s="1"/>
  <c r="BW58" i="2"/>
  <c r="BW51" i="10" s="1"/>
  <c r="BX58" i="2"/>
  <c r="BX51" i="10" s="1"/>
  <c r="BY58" i="2"/>
  <c r="BY51" i="10" s="1"/>
  <c r="BZ58" i="2"/>
  <c r="BZ51" i="10" s="1"/>
  <c r="CA58" i="2"/>
  <c r="CA51" i="10" s="1"/>
  <c r="CB58" i="2"/>
  <c r="CB51" i="10" s="1"/>
  <c r="CC58" i="2"/>
  <c r="CC51" i="10" s="1"/>
  <c r="CD58" i="2"/>
  <c r="CD51" i="10" s="1"/>
  <c r="CF58" i="2"/>
  <c r="CF51" i="10" s="1"/>
  <c r="CG58" i="2"/>
  <c r="CG51" i="10" s="1"/>
  <c r="CH58" i="2"/>
  <c r="CH51" i="10" s="1"/>
  <c r="CI58" i="2"/>
  <c r="CI51" i="10" s="1"/>
  <c r="CJ58" i="2"/>
  <c r="CJ51" i="10" s="1"/>
  <c r="CK58" i="2"/>
  <c r="CK51" i="10" s="1"/>
  <c r="CL58" i="2"/>
  <c r="CL51" i="10" s="1"/>
  <c r="CM58" i="2"/>
  <c r="CM51" i="10" s="1"/>
  <c r="CN58" i="2"/>
  <c r="CN51" i="10" s="1"/>
  <c r="CO58" i="2"/>
  <c r="CO51" i="10" s="1"/>
  <c r="CP58" i="2"/>
  <c r="CP51" i="10" s="1"/>
  <c r="CQ58" i="2"/>
  <c r="CQ51" i="10" s="1"/>
  <c r="CR58" i="2"/>
  <c r="CR51" i="10" s="1"/>
  <c r="CS58" i="2"/>
  <c r="CS51" i="10" s="1"/>
  <c r="CT58" i="2"/>
  <c r="CT51" i="10" s="1"/>
  <c r="CU58" i="2"/>
  <c r="CU51" i="10" s="1"/>
  <c r="CV58" i="2"/>
  <c r="CV51" i="10" s="1"/>
  <c r="CW58" i="2"/>
  <c r="CW51" i="10" s="1"/>
  <c r="CX58" i="2"/>
  <c r="CX51" i="10" s="1"/>
  <c r="CY58" i="2"/>
  <c r="CY51" i="10" s="1"/>
  <c r="AB59" i="2"/>
  <c r="AB52" i="10" s="1"/>
  <c r="AP59" i="2"/>
  <c r="AP52" i="10" s="1"/>
  <c r="AQ59" i="2"/>
  <c r="AQ52" i="10" s="1"/>
  <c r="AR59" i="2"/>
  <c r="AR52" i="10" s="1"/>
  <c r="AS59" i="2"/>
  <c r="AS52" i="10" s="1"/>
  <c r="AT59" i="2"/>
  <c r="AT52" i="10" s="1"/>
  <c r="AU59" i="2"/>
  <c r="AU52" i="10" s="1"/>
  <c r="AV59" i="2"/>
  <c r="AV52" i="10" s="1"/>
  <c r="AW59" i="2"/>
  <c r="AW52" i="10" s="1"/>
  <c r="AX59" i="2"/>
  <c r="AX52" i="10" s="1"/>
  <c r="AY59" i="2"/>
  <c r="AY52" i="10" s="1"/>
  <c r="AZ59" i="2"/>
  <c r="AZ52" i="10" s="1"/>
  <c r="BA59" i="2"/>
  <c r="BA52" i="10" s="1"/>
  <c r="BB59" i="2"/>
  <c r="BB52" i="10" s="1"/>
  <c r="BC59" i="2"/>
  <c r="BC52" i="10" s="1"/>
  <c r="BD59" i="2"/>
  <c r="BD52" i="10" s="1"/>
  <c r="BE59" i="2"/>
  <c r="BE52" i="10" s="1"/>
  <c r="BF59" i="2"/>
  <c r="BF52" i="10" s="1"/>
  <c r="BG59" i="2"/>
  <c r="BG52" i="10" s="1"/>
  <c r="BH59" i="2"/>
  <c r="BH52" i="10" s="1"/>
  <c r="BI59" i="2"/>
  <c r="BI52" i="10" s="1"/>
  <c r="BK59" i="2"/>
  <c r="BK52" i="10" s="1"/>
  <c r="BL59" i="2"/>
  <c r="BL52" i="10" s="1"/>
  <c r="BM59" i="2"/>
  <c r="BM52" i="10" s="1"/>
  <c r="BN59" i="2"/>
  <c r="BN52" i="10" s="1"/>
  <c r="BO59" i="2"/>
  <c r="BO52" i="10" s="1"/>
  <c r="BP59" i="2"/>
  <c r="BP52" i="10" s="1"/>
  <c r="BQ59" i="2"/>
  <c r="BQ52" i="10" s="1"/>
  <c r="BR59" i="2"/>
  <c r="BR52" i="10" s="1"/>
  <c r="BS59" i="2"/>
  <c r="BS52" i="10" s="1"/>
  <c r="BT59" i="2"/>
  <c r="BT52" i="10" s="1"/>
  <c r="BU59" i="2"/>
  <c r="BU52" i="10" s="1"/>
  <c r="BV59" i="2"/>
  <c r="BV52" i="10" s="1"/>
  <c r="BW59" i="2"/>
  <c r="BW52" i="10" s="1"/>
  <c r="BX59" i="2"/>
  <c r="BX52" i="10" s="1"/>
  <c r="BY59" i="2"/>
  <c r="BY52" i="10" s="1"/>
  <c r="BZ59" i="2"/>
  <c r="BZ52" i="10" s="1"/>
  <c r="CA59" i="2"/>
  <c r="CA52" i="10" s="1"/>
  <c r="CB59" i="2"/>
  <c r="CB52" i="10" s="1"/>
  <c r="CC59" i="2"/>
  <c r="CC52" i="10" s="1"/>
  <c r="CD59" i="2"/>
  <c r="CD52" i="10" s="1"/>
  <c r="CF59" i="2"/>
  <c r="CF52" i="10" s="1"/>
  <c r="CG59" i="2"/>
  <c r="CG52" i="10" s="1"/>
  <c r="CH59" i="2"/>
  <c r="CH52" i="10" s="1"/>
  <c r="CI59" i="2"/>
  <c r="CI52" i="10" s="1"/>
  <c r="CJ59" i="2"/>
  <c r="CJ52" i="10" s="1"/>
  <c r="CK59" i="2"/>
  <c r="CK52" i="10" s="1"/>
  <c r="CL59" i="2"/>
  <c r="CL52" i="10" s="1"/>
  <c r="CM59" i="2"/>
  <c r="CM52" i="10" s="1"/>
  <c r="CN59" i="2"/>
  <c r="CN52" i="10" s="1"/>
  <c r="CO59" i="2"/>
  <c r="CO52" i="10" s="1"/>
  <c r="CP59" i="2"/>
  <c r="CP52" i="10" s="1"/>
  <c r="CQ59" i="2"/>
  <c r="CQ52" i="10" s="1"/>
  <c r="CR59" i="2"/>
  <c r="CR52" i="10" s="1"/>
  <c r="CS59" i="2"/>
  <c r="CS52" i="10" s="1"/>
  <c r="CT59" i="2"/>
  <c r="CT52" i="10" s="1"/>
  <c r="CU59" i="2"/>
  <c r="CU52" i="10" s="1"/>
  <c r="CV59" i="2"/>
  <c r="CV52" i="10" s="1"/>
  <c r="CW59" i="2"/>
  <c r="CW52" i="10" s="1"/>
  <c r="CX59" i="2"/>
  <c r="CX52" i="10" s="1"/>
  <c r="CY59" i="2"/>
  <c r="CY52" i="10" s="1"/>
  <c r="AB60" i="2"/>
  <c r="AB53" i="10" s="1"/>
  <c r="AP60" i="2"/>
  <c r="AP53" i="10" s="1"/>
  <c r="AQ60" i="2"/>
  <c r="AQ53" i="10" s="1"/>
  <c r="AR60" i="2"/>
  <c r="AR53" i="10" s="1"/>
  <c r="AS60" i="2"/>
  <c r="AS53" i="10" s="1"/>
  <c r="AT60" i="2"/>
  <c r="AT53" i="10" s="1"/>
  <c r="AU60" i="2"/>
  <c r="AU53" i="10" s="1"/>
  <c r="AV60" i="2"/>
  <c r="AV53" i="10" s="1"/>
  <c r="AW60" i="2"/>
  <c r="AW53" i="10" s="1"/>
  <c r="AX60" i="2"/>
  <c r="AX53" i="10" s="1"/>
  <c r="AY60" i="2"/>
  <c r="AY53" i="10" s="1"/>
  <c r="AZ60" i="2"/>
  <c r="AZ53" i="10" s="1"/>
  <c r="BA60" i="2"/>
  <c r="BA53" i="10" s="1"/>
  <c r="BB60" i="2"/>
  <c r="BB53" i="10" s="1"/>
  <c r="BC60" i="2"/>
  <c r="BC53" i="10" s="1"/>
  <c r="BD60" i="2"/>
  <c r="BD53" i="10" s="1"/>
  <c r="BE60" i="2"/>
  <c r="BE53" i="10" s="1"/>
  <c r="BF60" i="2"/>
  <c r="BF53" i="10" s="1"/>
  <c r="BG60" i="2"/>
  <c r="BG53" i="10" s="1"/>
  <c r="BH60" i="2"/>
  <c r="BH53" i="10" s="1"/>
  <c r="BI60" i="2"/>
  <c r="BI53" i="10" s="1"/>
  <c r="BK60" i="2"/>
  <c r="BK53" i="10" s="1"/>
  <c r="BL60" i="2"/>
  <c r="BL53" i="10" s="1"/>
  <c r="BM60" i="2"/>
  <c r="BM53" i="10" s="1"/>
  <c r="BN60" i="2"/>
  <c r="BN53" i="10" s="1"/>
  <c r="BO60" i="2"/>
  <c r="BO53" i="10" s="1"/>
  <c r="BP60" i="2"/>
  <c r="BP53" i="10" s="1"/>
  <c r="BQ60" i="2"/>
  <c r="BQ53" i="10" s="1"/>
  <c r="BR60" i="2"/>
  <c r="BR53" i="10" s="1"/>
  <c r="BS60" i="2"/>
  <c r="BS53" i="10" s="1"/>
  <c r="BT60" i="2"/>
  <c r="BT53" i="10" s="1"/>
  <c r="BU60" i="2"/>
  <c r="BU53" i="10" s="1"/>
  <c r="BV60" i="2"/>
  <c r="BV53" i="10" s="1"/>
  <c r="BW60" i="2"/>
  <c r="BW53" i="10" s="1"/>
  <c r="BX60" i="2"/>
  <c r="BX53" i="10" s="1"/>
  <c r="BY60" i="2"/>
  <c r="BY53" i="10" s="1"/>
  <c r="BZ60" i="2"/>
  <c r="BZ53" i="10" s="1"/>
  <c r="CA60" i="2"/>
  <c r="CA53" i="10" s="1"/>
  <c r="CB60" i="2"/>
  <c r="CB53" i="10" s="1"/>
  <c r="CC60" i="2"/>
  <c r="CC53" i="10" s="1"/>
  <c r="CD60" i="2"/>
  <c r="CD53" i="10" s="1"/>
  <c r="CF60" i="2"/>
  <c r="CF53" i="10" s="1"/>
  <c r="CG60" i="2"/>
  <c r="CG53" i="10" s="1"/>
  <c r="CH60" i="2"/>
  <c r="CH53" i="10" s="1"/>
  <c r="CI60" i="2"/>
  <c r="CI53" i="10" s="1"/>
  <c r="CJ60" i="2"/>
  <c r="CJ53" i="10" s="1"/>
  <c r="CK60" i="2"/>
  <c r="CK53" i="10" s="1"/>
  <c r="CL60" i="2"/>
  <c r="CL53" i="10" s="1"/>
  <c r="CM60" i="2"/>
  <c r="CM53" i="10" s="1"/>
  <c r="CN60" i="2"/>
  <c r="CN53" i="10" s="1"/>
  <c r="CO60" i="2"/>
  <c r="CO53" i="10" s="1"/>
  <c r="CP60" i="2"/>
  <c r="CP53" i="10" s="1"/>
  <c r="CQ60" i="2"/>
  <c r="CQ53" i="10" s="1"/>
  <c r="CR60" i="2"/>
  <c r="CR53" i="10" s="1"/>
  <c r="CS60" i="2"/>
  <c r="CS53" i="10" s="1"/>
  <c r="CT60" i="2"/>
  <c r="CT53" i="10" s="1"/>
  <c r="CU60" i="2"/>
  <c r="CU53" i="10" s="1"/>
  <c r="CV60" i="2"/>
  <c r="CV53" i="10" s="1"/>
  <c r="CW60" i="2"/>
  <c r="CW53" i="10" s="1"/>
  <c r="CX60" i="2"/>
  <c r="CX53" i="10" s="1"/>
  <c r="CY60" i="2"/>
  <c r="CY53" i="10" s="1"/>
  <c r="AB61" i="2"/>
  <c r="AB54" i="10" s="1"/>
  <c r="AP61" i="2"/>
  <c r="AP54" i="10" s="1"/>
  <c r="AQ61" i="2"/>
  <c r="AQ54" i="10" s="1"/>
  <c r="AR61" i="2"/>
  <c r="AR54" i="10" s="1"/>
  <c r="AS61" i="2"/>
  <c r="AS54" i="10" s="1"/>
  <c r="AT61" i="2"/>
  <c r="AT54" i="10" s="1"/>
  <c r="AU61" i="2"/>
  <c r="AU54" i="10" s="1"/>
  <c r="AV61" i="2"/>
  <c r="AV54" i="10" s="1"/>
  <c r="AW61" i="2"/>
  <c r="AW54" i="10" s="1"/>
  <c r="AX61" i="2"/>
  <c r="AX54" i="10" s="1"/>
  <c r="AY61" i="2"/>
  <c r="AY54" i="10" s="1"/>
  <c r="AZ61" i="2"/>
  <c r="AZ54" i="10" s="1"/>
  <c r="BA61" i="2"/>
  <c r="BA54" i="10" s="1"/>
  <c r="BB61" i="2"/>
  <c r="BB54" i="10" s="1"/>
  <c r="BC61" i="2"/>
  <c r="BC54" i="10" s="1"/>
  <c r="BD61" i="2"/>
  <c r="BD54" i="10" s="1"/>
  <c r="BE61" i="2"/>
  <c r="BE54" i="10" s="1"/>
  <c r="BF61" i="2"/>
  <c r="BF54" i="10" s="1"/>
  <c r="BG61" i="2"/>
  <c r="BG54" i="10" s="1"/>
  <c r="BH61" i="2"/>
  <c r="BH54" i="10" s="1"/>
  <c r="BI61" i="2"/>
  <c r="BI54" i="10" s="1"/>
  <c r="BK61" i="2"/>
  <c r="BK54" i="10" s="1"/>
  <c r="BL61" i="2"/>
  <c r="BL54" i="10" s="1"/>
  <c r="BM61" i="2"/>
  <c r="BM54" i="10" s="1"/>
  <c r="BN61" i="2"/>
  <c r="BN54" i="10" s="1"/>
  <c r="BO61" i="2"/>
  <c r="BO54" i="10" s="1"/>
  <c r="BP61" i="2"/>
  <c r="BP54" i="10" s="1"/>
  <c r="BQ61" i="2"/>
  <c r="BQ54" i="10" s="1"/>
  <c r="BR61" i="2"/>
  <c r="BR54" i="10" s="1"/>
  <c r="BS61" i="2"/>
  <c r="BS54" i="10" s="1"/>
  <c r="BT61" i="2"/>
  <c r="BT54" i="10" s="1"/>
  <c r="BU61" i="2"/>
  <c r="BU54" i="10" s="1"/>
  <c r="BV61" i="2"/>
  <c r="BV54" i="10" s="1"/>
  <c r="BW61" i="2"/>
  <c r="BW54" i="10" s="1"/>
  <c r="BX61" i="2"/>
  <c r="BX54" i="10" s="1"/>
  <c r="BY61" i="2"/>
  <c r="BY54" i="10" s="1"/>
  <c r="BZ61" i="2"/>
  <c r="BZ54" i="10" s="1"/>
  <c r="CA61" i="2"/>
  <c r="CA54" i="10" s="1"/>
  <c r="CB61" i="2"/>
  <c r="CB54" i="10" s="1"/>
  <c r="CC61" i="2"/>
  <c r="CC54" i="10" s="1"/>
  <c r="CD61" i="2"/>
  <c r="CD54" i="10" s="1"/>
  <c r="CF61" i="2"/>
  <c r="CF54" i="10" s="1"/>
  <c r="CG61" i="2"/>
  <c r="CG54" i="10" s="1"/>
  <c r="CH61" i="2"/>
  <c r="CH54" i="10" s="1"/>
  <c r="CI61" i="2"/>
  <c r="CI54" i="10" s="1"/>
  <c r="CJ61" i="2"/>
  <c r="CJ54" i="10" s="1"/>
  <c r="CK61" i="2"/>
  <c r="CK54" i="10" s="1"/>
  <c r="CL61" i="2"/>
  <c r="CL54" i="10" s="1"/>
  <c r="CM61" i="2"/>
  <c r="CM54" i="10" s="1"/>
  <c r="CN61" i="2"/>
  <c r="CN54" i="10" s="1"/>
  <c r="CO61" i="2"/>
  <c r="CO54" i="10" s="1"/>
  <c r="CP61" i="2"/>
  <c r="CP54" i="10" s="1"/>
  <c r="CQ61" i="2"/>
  <c r="CQ54" i="10" s="1"/>
  <c r="CR61" i="2"/>
  <c r="CR54" i="10" s="1"/>
  <c r="CS61" i="2"/>
  <c r="CS54" i="10" s="1"/>
  <c r="CT61" i="2"/>
  <c r="CT54" i="10" s="1"/>
  <c r="CU61" i="2"/>
  <c r="CU54" i="10" s="1"/>
  <c r="CV61" i="2"/>
  <c r="CV54" i="10" s="1"/>
  <c r="CW61" i="2"/>
  <c r="CW54" i="10" s="1"/>
  <c r="CX61" i="2"/>
  <c r="CX54" i="10" s="1"/>
  <c r="CY61" i="2"/>
  <c r="CY54" i="10" s="1"/>
  <c r="AB62" i="2"/>
  <c r="AB55" i="10" s="1"/>
  <c r="AP62" i="2"/>
  <c r="AP55" i="10" s="1"/>
  <c r="AQ62" i="2"/>
  <c r="AQ55" i="10" s="1"/>
  <c r="AR62" i="2"/>
  <c r="AR55" i="10" s="1"/>
  <c r="AS62" i="2"/>
  <c r="AS55" i="10" s="1"/>
  <c r="AT62" i="2"/>
  <c r="AT55" i="10" s="1"/>
  <c r="AU62" i="2"/>
  <c r="AU55" i="10" s="1"/>
  <c r="AV62" i="2"/>
  <c r="AV55" i="10" s="1"/>
  <c r="AW62" i="2"/>
  <c r="AW55" i="10" s="1"/>
  <c r="AX62" i="2"/>
  <c r="AX55" i="10" s="1"/>
  <c r="AY62" i="2"/>
  <c r="AY55" i="10" s="1"/>
  <c r="AZ62" i="2"/>
  <c r="AZ55" i="10" s="1"/>
  <c r="BA62" i="2"/>
  <c r="BA55" i="10" s="1"/>
  <c r="BB62" i="2"/>
  <c r="BB55" i="10" s="1"/>
  <c r="BC62" i="2"/>
  <c r="BC55" i="10" s="1"/>
  <c r="BD62" i="2"/>
  <c r="BD55" i="10" s="1"/>
  <c r="BE62" i="2"/>
  <c r="BE55" i="10" s="1"/>
  <c r="BF62" i="2"/>
  <c r="BF55" i="10" s="1"/>
  <c r="BG62" i="2"/>
  <c r="BG55" i="10" s="1"/>
  <c r="BH62" i="2"/>
  <c r="BH55" i="10" s="1"/>
  <c r="BI62" i="2"/>
  <c r="BI55" i="10" s="1"/>
  <c r="BK62" i="2"/>
  <c r="BK55" i="10" s="1"/>
  <c r="BL62" i="2"/>
  <c r="BL55" i="10" s="1"/>
  <c r="BM62" i="2"/>
  <c r="BM55" i="10" s="1"/>
  <c r="BN62" i="2"/>
  <c r="BN55" i="10" s="1"/>
  <c r="BO62" i="2"/>
  <c r="BO55" i="10" s="1"/>
  <c r="BP62" i="2"/>
  <c r="BP55" i="10" s="1"/>
  <c r="BQ62" i="2"/>
  <c r="BQ55" i="10" s="1"/>
  <c r="BR62" i="2"/>
  <c r="BR55" i="10" s="1"/>
  <c r="BS62" i="2"/>
  <c r="BS55" i="10" s="1"/>
  <c r="BT62" i="2"/>
  <c r="BT55" i="10" s="1"/>
  <c r="BU62" i="2"/>
  <c r="BU55" i="10" s="1"/>
  <c r="BV62" i="2"/>
  <c r="BV55" i="10" s="1"/>
  <c r="BW62" i="2"/>
  <c r="BW55" i="10" s="1"/>
  <c r="BX62" i="2"/>
  <c r="BX55" i="10" s="1"/>
  <c r="BY62" i="2"/>
  <c r="BY55" i="10" s="1"/>
  <c r="BZ62" i="2"/>
  <c r="BZ55" i="10" s="1"/>
  <c r="CA62" i="2"/>
  <c r="CA55" i="10" s="1"/>
  <c r="CB62" i="2"/>
  <c r="CB55" i="10" s="1"/>
  <c r="CC62" i="2"/>
  <c r="CC55" i="10" s="1"/>
  <c r="CD62" i="2"/>
  <c r="CD55" i="10" s="1"/>
  <c r="CF62" i="2"/>
  <c r="CF55" i="10" s="1"/>
  <c r="CG62" i="2"/>
  <c r="CG55" i="10" s="1"/>
  <c r="CH62" i="2"/>
  <c r="CH55" i="10" s="1"/>
  <c r="CI62" i="2"/>
  <c r="CI55" i="10" s="1"/>
  <c r="CJ62" i="2"/>
  <c r="CJ55" i="10" s="1"/>
  <c r="CK62" i="2"/>
  <c r="CK55" i="10" s="1"/>
  <c r="CL62" i="2"/>
  <c r="CL55" i="10" s="1"/>
  <c r="CM62" i="2"/>
  <c r="CM55" i="10" s="1"/>
  <c r="CN62" i="2"/>
  <c r="CN55" i="10" s="1"/>
  <c r="CO62" i="2"/>
  <c r="CO55" i="10" s="1"/>
  <c r="CP62" i="2"/>
  <c r="CP55" i="10" s="1"/>
  <c r="CQ62" i="2"/>
  <c r="CQ55" i="10" s="1"/>
  <c r="CR62" i="2"/>
  <c r="CR55" i="10" s="1"/>
  <c r="CS62" i="2"/>
  <c r="CS55" i="10" s="1"/>
  <c r="CT62" i="2"/>
  <c r="CT55" i="10" s="1"/>
  <c r="CU62" i="2"/>
  <c r="CU55" i="10" s="1"/>
  <c r="CV62" i="2"/>
  <c r="CV55" i="10" s="1"/>
  <c r="CW62" i="2"/>
  <c r="CW55" i="10" s="1"/>
  <c r="CX62" i="2"/>
  <c r="CX55" i="10" s="1"/>
  <c r="CY62" i="2"/>
  <c r="CY55" i="10" s="1"/>
  <c r="AB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AB64" i="2"/>
  <c r="AA2" i="9" s="1"/>
  <c r="AP64" i="2"/>
  <c r="AO2" i="9" s="1"/>
  <c r="AQ64" i="2"/>
  <c r="AP2" i="9" s="1"/>
  <c r="AR64" i="2"/>
  <c r="AQ2" i="9" s="1"/>
  <c r="AS64" i="2"/>
  <c r="AR2" i="9" s="1"/>
  <c r="AT64" i="2"/>
  <c r="AS2" i="9" s="1"/>
  <c r="AU64" i="2"/>
  <c r="AT2" i="9" s="1"/>
  <c r="AV64" i="2"/>
  <c r="AU2" i="9" s="1"/>
  <c r="AW64" i="2"/>
  <c r="AV2" i="9" s="1"/>
  <c r="AX64" i="2"/>
  <c r="AW2" i="9" s="1"/>
  <c r="AY64" i="2"/>
  <c r="AX2" i="9" s="1"/>
  <c r="AZ64" i="2"/>
  <c r="AY2" i="9" s="1"/>
  <c r="BA64" i="2"/>
  <c r="AZ2" i="9" s="1"/>
  <c r="BB64" i="2"/>
  <c r="BA2" i="9" s="1"/>
  <c r="BC64" i="2"/>
  <c r="BB2" i="9" s="1"/>
  <c r="BD64" i="2"/>
  <c r="BC2" i="9" s="1"/>
  <c r="BE64" i="2"/>
  <c r="BD2" i="9" s="1"/>
  <c r="BF64" i="2"/>
  <c r="BE2" i="9" s="1"/>
  <c r="BG64" i="2"/>
  <c r="BF2" i="9" s="1"/>
  <c r="BH64" i="2"/>
  <c r="BG2" i="9" s="1"/>
  <c r="BI64" i="2"/>
  <c r="BH2" i="9" s="1"/>
  <c r="BK64" i="2"/>
  <c r="BJ2" i="9" s="1"/>
  <c r="BL64" i="2"/>
  <c r="BK2" i="9" s="1"/>
  <c r="BM64" i="2"/>
  <c r="BL2" i="9" s="1"/>
  <c r="BN64" i="2"/>
  <c r="BM2" i="9" s="1"/>
  <c r="BO64" i="2"/>
  <c r="BN2" i="9" s="1"/>
  <c r="BP64" i="2"/>
  <c r="BO2" i="9" s="1"/>
  <c r="BQ64" i="2"/>
  <c r="BP2" i="9" s="1"/>
  <c r="BR64" i="2"/>
  <c r="BQ2" i="9" s="1"/>
  <c r="BS64" i="2"/>
  <c r="BR2" i="9" s="1"/>
  <c r="BT64" i="2"/>
  <c r="BS2" i="9" s="1"/>
  <c r="BU64" i="2"/>
  <c r="BT2" i="9" s="1"/>
  <c r="BV64" i="2"/>
  <c r="BU2" i="9" s="1"/>
  <c r="BW64" i="2"/>
  <c r="BV2" i="9" s="1"/>
  <c r="BX64" i="2"/>
  <c r="BW2" i="9" s="1"/>
  <c r="BY64" i="2"/>
  <c r="BX2" i="9" s="1"/>
  <c r="BZ64" i="2"/>
  <c r="BY2" i="9" s="1"/>
  <c r="CA64" i="2"/>
  <c r="BZ2" i="9" s="1"/>
  <c r="CB64" i="2"/>
  <c r="CA2" i="9" s="1"/>
  <c r="CC64" i="2"/>
  <c r="CB2" i="9" s="1"/>
  <c r="CD64" i="2"/>
  <c r="CC2" i="9" s="1"/>
  <c r="CF64" i="2"/>
  <c r="CE2" i="9" s="1"/>
  <c r="CG64" i="2"/>
  <c r="CF2" i="9" s="1"/>
  <c r="CH64" i="2"/>
  <c r="CG2" i="9" s="1"/>
  <c r="CI64" i="2"/>
  <c r="CH2" i="9" s="1"/>
  <c r="CJ64" i="2"/>
  <c r="CI2" i="9" s="1"/>
  <c r="CK64" i="2"/>
  <c r="CJ2" i="9" s="1"/>
  <c r="CL64" i="2"/>
  <c r="CK2" i="9" s="1"/>
  <c r="CM64" i="2"/>
  <c r="CL2" i="9" s="1"/>
  <c r="CN64" i="2"/>
  <c r="CM2" i="9" s="1"/>
  <c r="CO64" i="2"/>
  <c r="CN2" i="9" s="1"/>
  <c r="CP64" i="2"/>
  <c r="CO2" i="9" s="1"/>
  <c r="CQ64" i="2"/>
  <c r="CP2" i="9" s="1"/>
  <c r="CR64" i="2"/>
  <c r="CQ2" i="9" s="1"/>
  <c r="CS64" i="2"/>
  <c r="CR2" i="9" s="1"/>
  <c r="CT64" i="2"/>
  <c r="CS2" i="9" s="1"/>
  <c r="CU64" i="2"/>
  <c r="CT2" i="9" s="1"/>
  <c r="CV64" i="2"/>
  <c r="CU2" i="9" s="1"/>
  <c r="CW64" i="2"/>
  <c r="CV2" i="9" s="1"/>
  <c r="CX64" i="2"/>
  <c r="CW2" i="9" s="1"/>
  <c r="CY64" i="2"/>
  <c r="CX2" i="9" s="1"/>
  <c r="AB65" i="2"/>
  <c r="AA3" i="9" s="1"/>
  <c r="AP65" i="2"/>
  <c r="AO3" i="9" s="1"/>
  <c r="AQ65" i="2"/>
  <c r="AP3" i="9" s="1"/>
  <c r="AR65" i="2"/>
  <c r="AQ3" i="9" s="1"/>
  <c r="AS65" i="2"/>
  <c r="AR3" i="9" s="1"/>
  <c r="AT65" i="2"/>
  <c r="AS3" i="9" s="1"/>
  <c r="AU65" i="2"/>
  <c r="AT3" i="9" s="1"/>
  <c r="AV65" i="2"/>
  <c r="AU3" i="9" s="1"/>
  <c r="AW65" i="2"/>
  <c r="AV3" i="9" s="1"/>
  <c r="AX65" i="2"/>
  <c r="AW3" i="9" s="1"/>
  <c r="AY65" i="2"/>
  <c r="AX3" i="9" s="1"/>
  <c r="AZ65" i="2"/>
  <c r="AY3" i="9" s="1"/>
  <c r="BA65" i="2"/>
  <c r="AZ3" i="9" s="1"/>
  <c r="BB65" i="2"/>
  <c r="BA3" i="9" s="1"/>
  <c r="BC65" i="2"/>
  <c r="BB3" i="9" s="1"/>
  <c r="BD65" i="2"/>
  <c r="BC3" i="9" s="1"/>
  <c r="BE65" i="2"/>
  <c r="BD3" i="9" s="1"/>
  <c r="BF65" i="2"/>
  <c r="BE3" i="9" s="1"/>
  <c r="BG65" i="2"/>
  <c r="BF3" i="9" s="1"/>
  <c r="BH65" i="2"/>
  <c r="BG3" i="9" s="1"/>
  <c r="BI65" i="2"/>
  <c r="BH3" i="9" s="1"/>
  <c r="BK65" i="2"/>
  <c r="BJ3" i="9" s="1"/>
  <c r="BL65" i="2"/>
  <c r="BK3" i="9" s="1"/>
  <c r="BM65" i="2"/>
  <c r="BL3" i="9" s="1"/>
  <c r="BN65" i="2"/>
  <c r="BM3" i="9" s="1"/>
  <c r="BO65" i="2"/>
  <c r="BN3" i="9" s="1"/>
  <c r="BP65" i="2"/>
  <c r="BO3" i="9" s="1"/>
  <c r="BQ65" i="2"/>
  <c r="BP3" i="9" s="1"/>
  <c r="BR65" i="2"/>
  <c r="BQ3" i="9" s="1"/>
  <c r="BS65" i="2"/>
  <c r="BR3" i="9" s="1"/>
  <c r="BT65" i="2"/>
  <c r="BS3" i="9" s="1"/>
  <c r="BU65" i="2"/>
  <c r="BT3" i="9" s="1"/>
  <c r="BV65" i="2"/>
  <c r="BU3" i="9" s="1"/>
  <c r="BW65" i="2"/>
  <c r="BV3" i="9" s="1"/>
  <c r="BX65" i="2"/>
  <c r="BW3" i="9" s="1"/>
  <c r="BY65" i="2"/>
  <c r="BX3" i="9" s="1"/>
  <c r="BZ65" i="2"/>
  <c r="BY3" i="9" s="1"/>
  <c r="CA65" i="2"/>
  <c r="BZ3" i="9" s="1"/>
  <c r="CB65" i="2"/>
  <c r="CA3" i="9" s="1"/>
  <c r="CC65" i="2"/>
  <c r="CB3" i="9" s="1"/>
  <c r="CD65" i="2"/>
  <c r="CC3" i="9" s="1"/>
  <c r="CF65" i="2"/>
  <c r="CE3" i="9" s="1"/>
  <c r="CG65" i="2"/>
  <c r="CF3" i="9" s="1"/>
  <c r="CH65" i="2"/>
  <c r="CG3" i="9" s="1"/>
  <c r="CI65" i="2"/>
  <c r="CH3" i="9" s="1"/>
  <c r="CJ65" i="2"/>
  <c r="CI3" i="9" s="1"/>
  <c r="CK65" i="2"/>
  <c r="CJ3" i="9" s="1"/>
  <c r="CL65" i="2"/>
  <c r="CK3" i="9" s="1"/>
  <c r="CM65" i="2"/>
  <c r="CL3" i="9" s="1"/>
  <c r="CN65" i="2"/>
  <c r="CM3" i="9" s="1"/>
  <c r="CO65" i="2"/>
  <c r="CN3" i="9" s="1"/>
  <c r="CP65" i="2"/>
  <c r="CO3" i="9" s="1"/>
  <c r="CQ65" i="2"/>
  <c r="CP3" i="9" s="1"/>
  <c r="CR65" i="2"/>
  <c r="CQ3" i="9" s="1"/>
  <c r="CS65" i="2"/>
  <c r="CR3" i="9" s="1"/>
  <c r="CT65" i="2"/>
  <c r="CS3" i="9" s="1"/>
  <c r="CU65" i="2"/>
  <c r="CT3" i="9" s="1"/>
  <c r="CV65" i="2"/>
  <c r="CU3" i="9" s="1"/>
  <c r="CW65" i="2"/>
  <c r="CV3" i="9" s="1"/>
  <c r="CX65" i="2"/>
  <c r="CW3" i="9" s="1"/>
  <c r="CY65" i="2"/>
  <c r="CX3" i="9" s="1"/>
  <c r="AB66" i="2"/>
  <c r="AA4" i="9" s="1"/>
  <c r="AP66" i="2"/>
  <c r="AO4" i="9" s="1"/>
  <c r="AQ66" i="2"/>
  <c r="AP4" i="9" s="1"/>
  <c r="AR66" i="2"/>
  <c r="AQ4" i="9" s="1"/>
  <c r="AS66" i="2"/>
  <c r="AR4" i="9" s="1"/>
  <c r="AT66" i="2"/>
  <c r="AS4" i="9" s="1"/>
  <c r="AU66" i="2"/>
  <c r="AT4" i="9" s="1"/>
  <c r="AV66" i="2"/>
  <c r="AU4" i="9" s="1"/>
  <c r="AW66" i="2"/>
  <c r="AV4" i="9" s="1"/>
  <c r="AX66" i="2"/>
  <c r="AW4" i="9" s="1"/>
  <c r="AY66" i="2"/>
  <c r="AX4" i="9" s="1"/>
  <c r="AZ66" i="2"/>
  <c r="AY4" i="9" s="1"/>
  <c r="BA66" i="2"/>
  <c r="AZ4" i="9" s="1"/>
  <c r="BB66" i="2"/>
  <c r="BA4" i="9" s="1"/>
  <c r="BC66" i="2"/>
  <c r="BB4" i="9" s="1"/>
  <c r="BD66" i="2"/>
  <c r="BC4" i="9" s="1"/>
  <c r="BE66" i="2"/>
  <c r="BD4" i="9" s="1"/>
  <c r="BF66" i="2"/>
  <c r="BE4" i="9" s="1"/>
  <c r="BG66" i="2"/>
  <c r="BF4" i="9" s="1"/>
  <c r="BH66" i="2"/>
  <c r="BG4" i="9" s="1"/>
  <c r="BI66" i="2"/>
  <c r="BH4" i="9" s="1"/>
  <c r="BK66" i="2"/>
  <c r="BJ4" i="9" s="1"/>
  <c r="BL66" i="2"/>
  <c r="BK4" i="9" s="1"/>
  <c r="BM66" i="2"/>
  <c r="BL4" i="9" s="1"/>
  <c r="BN66" i="2"/>
  <c r="BM4" i="9" s="1"/>
  <c r="BO66" i="2"/>
  <c r="BN4" i="9" s="1"/>
  <c r="BP66" i="2"/>
  <c r="BO4" i="9" s="1"/>
  <c r="BQ66" i="2"/>
  <c r="BP4" i="9" s="1"/>
  <c r="BR66" i="2"/>
  <c r="BQ4" i="9" s="1"/>
  <c r="BS66" i="2"/>
  <c r="BR4" i="9" s="1"/>
  <c r="BT66" i="2"/>
  <c r="BS4" i="9" s="1"/>
  <c r="BU66" i="2"/>
  <c r="BT4" i="9" s="1"/>
  <c r="BV66" i="2"/>
  <c r="BU4" i="9" s="1"/>
  <c r="BW66" i="2"/>
  <c r="BV4" i="9" s="1"/>
  <c r="BX66" i="2"/>
  <c r="BW4" i="9" s="1"/>
  <c r="BY66" i="2"/>
  <c r="BX4" i="9" s="1"/>
  <c r="BZ66" i="2"/>
  <c r="BY4" i="9" s="1"/>
  <c r="CA66" i="2"/>
  <c r="BZ4" i="9" s="1"/>
  <c r="CB66" i="2"/>
  <c r="CA4" i="9" s="1"/>
  <c r="CC66" i="2"/>
  <c r="CB4" i="9" s="1"/>
  <c r="CD66" i="2"/>
  <c r="CC4" i="9" s="1"/>
  <c r="CF66" i="2"/>
  <c r="CE4" i="9" s="1"/>
  <c r="CG66" i="2"/>
  <c r="CF4" i="9" s="1"/>
  <c r="CH66" i="2"/>
  <c r="CG4" i="9" s="1"/>
  <c r="CI66" i="2"/>
  <c r="CH4" i="9" s="1"/>
  <c r="CJ66" i="2"/>
  <c r="CI4" i="9" s="1"/>
  <c r="CK66" i="2"/>
  <c r="CJ4" i="9" s="1"/>
  <c r="CL66" i="2"/>
  <c r="CK4" i="9" s="1"/>
  <c r="CM66" i="2"/>
  <c r="CL4" i="9" s="1"/>
  <c r="CN66" i="2"/>
  <c r="CM4" i="9" s="1"/>
  <c r="CO66" i="2"/>
  <c r="CN4" i="9" s="1"/>
  <c r="CP66" i="2"/>
  <c r="CO4" i="9" s="1"/>
  <c r="CQ66" i="2"/>
  <c r="CP4" i="9" s="1"/>
  <c r="CR66" i="2"/>
  <c r="CQ4" i="9" s="1"/>
  <c r="CS66" i="2"/>
  <c r="CR4" i="9" s="1"/>
  <c r="CT66" i="2"/>
  <c r="CS4" i="9" s="1"/>
  <c r="CU66" i="2"/>
  <c r="CT4" i="9" s="1"/>
  <c r="CV66" i="2"/>
  <c r="CU4" i="9" s="1"/>
  <c r="CW66" i="2"/>
  <c r="CV4" i="9" s="1"/>
  <c r="CX66" i="2"/>
  <c r="CW4" i="9" s="1"/>
  <c r="CY66" i="2"/>
  <c r="CX4" i="9" s="1"/>
  <c r="AB67" i="2"/>
  <c r="AA5" i="9" s="1"/>
  <c r="AP67" i="2"/>
  <c r="AO5" i="9" s="1"/>
  <c r="AQ67" i="2"/>
  <c r="AP5" i="9" s="1"/>
  <c r="AR67" i="2"/>
  <c r="AQ5" i="9" s="1"/>
  <c r="AS67" i="2"/>
  <c r="AR5" i="9" s="1"/>
  <c r="AT67" i="2"/>
  <c r="AS5" i="9" s="1"/>
  <c r="AU67" i="2"/>
  <c r="AT5" i="9" s="1"/>
  <c r="AV67" i="2"/>
  <c r="AU5" i="9" s="1"/>
  <c r="AW67" i="2"/>
  <c r="AV5" i="9" s="1"/>
  <c r="AX67" i="2"/>
  <c r="AW5" i="9" s="1"/>
  <c r="AY67" i="2"/>
  <c r="AX5" i="9" s="1"/>
  <c r="AZ67" i="2"/>
  <c r="AY5" i="9" s="1"/>
  <c r="BA67" i="2"/>
  <c r="AZ5" i="9" s="1"/>
  <c r="BB67" i="2"/>
  <c r="BA5" i="9" s="1"/>
  <c r="BC67" i="2"/>
  <c r="BB5" i="9" s="1"/>
  <c r="BD67" i="2"/>
  <c r="BC5" i="9" s="1"/>
  <c r="BE67" i="2"/>
  <c r="BD5" i="9" s="1"/>
  <c r="BF67" i="2"/>
  <c r="BE5" i="9" s="1"/>
  <c r="BG67" i="2"/>
  <c r="BF5" i="9" s="1"/>
  <c r="BH67" i="2"/>
  <c r="BG5" i="9" s="1"/>
  <c r="BI67" i="2"/>
  <c r="BH5" i="9" s="1"/>
  <c r="BK67" i="2"/>
  <c r="BJ5" i="9" s="1"/>
  <c r="BL67" i="2"/>
  <c r="BK5" i="9" s="1"/>
  <c r="BM67" i="2"/>
  <c r="BL5" i="9" s="1"/>
  <c r="BN67" i="2"/>
  <c r="BM5" i="9" s="1"/>
  <c r="BO67" i="2"/>
  <c r="BN5" i="9" s="1"/>
  <c r="BP67" i="2"/>
  <c r="BO5" i="9" s="1"/>
  <c r="BQ67" i="2"/>
  <c r="BP5" i="9" s="1"/>
  <c r="BR67" i="2"/>
  <c r="BQ5" i="9" s="1"/>
  <c r="BS67" i="2"/>
  <c r="BR5" i="9" s="1"/>
  <c r="BT67" i="2"/>
  <c r="BS5" i="9" s="1"/>
  <c r="BU67" i="2"/>
  <c r="BT5" i="9" s="1"/>
  <c r="BV67" i="2"/>
  <c r="BU5" i="9" s="1"/>
  <c r="BW67" i="2"/>
  <c r="BV5" i="9" s="1"/>
  <c r="BX67" i="2"/>
  <c r="BW5" i="9" s="1"/>
  <c r="BY67" i="2"/>
  <c r="BX5" i="9" s="1"/>
  <c r="BZ67" i="2"/>
  <c r="BY5" i="9" s="1"/>
  <c r="CA67" i="2"/>
  <c r="BZ5" i="9" s="1"/>
  <c r="CB67" i="2"/>
  <c r="CA5" i="9" s="1"/>
  <c r="CC67" i="2"/>
  <c r="CB5" i="9" s="1"/>
  <c r="CD67" i="2"/>
  <c r="CC5" i="9" s="1"/>
  <c r="CF67" i="2"/>
  <c r="CE5" i="9" s="1"/>
  <c r="CG67" i="2"/>
  <c r="CF5" i="9" s="1"/>
  <c r="CH67" i="2"/>
  <c r="CG5" i="9" s="1"/>
  <c r="CI67" i="2"/>
  <c r="CH5" i="9" s="1"/>
  <c r="CJ67" i="2"/>
  <c r="CI5" i="9" s="1"/>
  <c r="CK67" i="2"/>
  <c r="CJ5" i="9" s="1"/>
  <c r="CL67" i="2"/>
  <c r="CK5" i="9" s="1"/>
  <c r="CM67" i="2"/>
  <c r="CL5" i="9" s="1"/>
  <c r="CN67" i="2"/>
  <c r="CM5" i="9" s="1"/>
  <c r="CO67" i="2"/>
  <c r="CN5" i="9" s="1"/>
  <c r="CP67" i="2"/>
  <c r="CO5" i="9" s="1"/>
  <c r="CQ67" i="2"/>
  <c r="CP5" i="9" s="1"/>
  <c r="CR67" i="2"/>
  <c r="CQ5" i="9" s="1"/>
  <c r="CS67" i="2"/>
  <c r="CR5" i="9" s="1"/>
  <c r="CT67" i="2"/>
  <c r="CS5" i="9" s="1"/>
  <c r="CU67" i="2"/>
  <c r="CT5" i="9" s="1"/>
  <c r="CV67" i="2"/>
  <c r="CU5" i="9" s="1"/>
  <c r="CW67" i="2"/>
  <c r="CV5" i="9" s="1"/>
  <c r="CX67" i="2"/>
  <c r="CW5" i="9" s="1"/>
  <c r="CY67" i="2"/>
  <c r="CX5" i="9" s="1"/>
  <c r="AB68" i="2"/>
  <c r="AA6" i="9" s="1"/>
  <c r="AP68" i="2"/>
  <c r="AO6" i="9" s="1"/>
  <c r="AQ68" i="2"/>
  <c r="AP6" i="9" s="1"/>
  <c r="AR68" i="2"/>
  <c r="AQ6" i="9" s="1"/>
  <c r="AS68" i="2"/>
  <c r="AR6" i="9" s="1"/>
  <c r="AT68" i="2"/>
  <c r="AS6" i="9" s="1"/>
  <c r="AU68" i="2"/>
  <c r="AT6" i="9" s="1"/>
  <c r="AV68" i="2"/>
  <c r="AU6" i="9" s="1"/>
  <c r="AW68" i="2"/>
  <c r="AV6" i="9" s="1"/>
  <c r="AX68" i="2"/>
  <c r="AW6" i="9" s="1"/>
  <c r="AY68" i="2"/>
  <c r="AX6" i="9" s="1"/>
  <c r="AZ68" i="2"/>
  <c r="AY6" i="9" s="1"/>
  <c r="BA68" i="2"/>
  <c r="AZ6" i="9" s="1"/>
  <c r="BB68" i="2"/>
  <c r="BA6" i="9" s="1"/>
  <c r="BC68" i="2"/>
  <c r="BB6" i="9" s="1"/>
  <c r="BD68" i="2"/>
  <c r="BC6" i="9" s="1"/>
  <c r="BE68" i="2"/>
  <c r="BD6" i="9" s="1"/>
  <c r="BF68" i="2"/>
  <c r="BE6" i="9" s="1"/>
  <c r="BG68" i="2"/>
  <c r="BF6" i="9" s="1"/>
  <c r="BH68" i="2"/>
  <c r="BG6" i="9" s="1"/>
  <c r="BI68" i="2"/>
  <c r="BH6" i="9" s="1"/>
  <c r="BK68" i="2"/>
  <c r="BJ6" i="9" s="1"/>
  <c r="BL68" i="2"/>
  <c r="BK6" i="9" s="1"/>
  <c r="BM68" i="2"/>
  <c r="BL6" i="9" s="1"/>
  <c r="BN68" i="2"/>
  <c r="BM6" i="9" s="1"/>
  <c r="BO68" i="2"/>
  <c r="BN6" i="9" s="1"/>
  <c r="BP68" i="2"/>
  <c r="BO6" i="9" s="1"/>
  <c r="BQ68" i="2"/>
  <c r="BP6" i="9" s="1"/>
  <c r="BR68" i="2"/>
  <c r="BQ6" i="9" s="1"/>
  <c r="BS68" i="2"/>
  <c r="BR6" i="9" s="1"/>
  <c r="BT68" i="2"/>
  <c r="BS6" i="9" s="1"/>
  <c r="BU68" i="2"/>
  <c r="BT6" i="9" s="1"/>
  <c r="BV68" i="2"/>
  <c r="BU6" i="9" s="1"/>
  <c r="BW68" i="2"/>
  <c r="BV6" i="9" s="1"/>
  <c r="BX68" i="2"/>
  <c r="BW6" i="9" s="1"/>
  <c r="BY68" i="2"/>
  <c r="BX6" i="9" s="1"/>
  <c r="BZ68" i="2"/>
  <c r="BY6" i="9" s="1"/>
  <c r="CA68" i="2"/>
  <c r="BZ6" i="9" s="1"/>
  <c r="CB68" i="2"/>
  <c r="CA6" i="9" s="1"/>
  <c r="CC68" i="2"/>
  <c r="CB6" i="9" s="1"/>
  <c r="CD68" i="2"/>
  <c r="CC6" i="9" s="1"/>
  <c r="CF68" i="2"/>
  <c r="CE6" i="9" s="1"/>
  <c r="CG68" i="2"/>
  <c r="CF6" i="9" s="1"/>
  <c r="CH68" i="2"/>
  <c r="CG6" i="9" s="1"/>
  <c r="CI68" i="2"/>
  <c r="CH6" i="9" s="1"/>
  <c r="CJ68" i="2"/>
  <c r="CI6" i="9" s="1"/>
  <c r="CK68" i="2"/>
  <c r="CJ6" i="9" s="1"/>
  <c r="CL68" i="2"/>
  <c r="CK6" i="9" s="1"/>
  <c r="CM68" i="2"/>
  <c r="CL6" i="9" s="1"/>
  <c r="CN68" i="2"/>
  <c r="CM6" i="9" s="1"/>
  <c r="CO68" i="2"/>
  <c r="CN6" i="9" s="1"/>
  <c r="CP68" i="2"/>
  <c r="CO6" i="9" s="1"/>
  <c r="CQ68" i="2"/>
  <c r="CP6" i="9" s="1"/>
  <c r="CR68" i="2"/>
  <c r="CQ6" i="9" s="1"/>
  <c r="CS68" i="2"/>
  <c r="CR6" i="9" s="1"/>
  <c r="CT68" i="2"/>
  <c r="CS6" i="9" s="1"/>
  <c r="CU68" i="2"/>
  <c r="CT6" i="9" s="1"/>
  <c r="CV68" i="2"/>
  <c r="CU6" i="9" s="1"/>
  <c r="CW68" i="2"/>
  <c r="CV6" i="9" s="1"/>
  <c r="CX68" i="2"/>
  <c r="CW6" i="9" s="1"/>
  <c r="CY68" i="2"/>
  <c r="CX6" i="9" s="1"/>
  <c r="AB69" i="2"/>
  <c r="AA7" i="9" s="1"/>
  <c r="AP69" i="2"/>
  <c r="AO7" i="9" s="1"/>
  <c r="AQ69" i="2"/>
  <c r="AP7" i="9" s="1"/>
  <c r="AR69" i="2"/>
  <c r="AQ7" i="9" s="1"/>
  <c r="AS69" i="2"/>
  <c r="AR7" i="9" s="1"/>
  <c r="AT69" i="2"/>
  <c r="AS7" i="9" s="1"/>
  <c r="AU69" i="2"/>
  <c r="AT7" i="9" s="1"/>
  <c r="AV69" i="2"/>
  <c r="AU7" i="9" s="1"/>
  <c r="AW69" i="2"/>
  <c r="AV7" i="9" s="1"/>
  <c r="AX69" i="2"/>
  <c r="AW7" i="9" s="1"/>
  <c r="AY69" i="2"/>
  <c r="AX7" i="9" s="1"/>
  <c r="AZ69" i="2"/>
  <c r="AY7" i="9" s="1"/>
  <c r="BA69" i="2"/>
  <c r="AZ7" i="9" s="1"/>
  <c r="BB69" i="2"/>
  <c r="BA7" i="9" s="1"/>
  <c r="BC69" i="2"/>
  <c r="BB7" i="9" s="1"/>
  <c r="BD69" i="2"/>
  <c r="BC7" i="9" s="1"/>
  <c r="BE69" i="2"/>
  <c r="BD7" i="9" s="1"/>
  <c r="BF69" i="2"/>
  <c r="BE7" i="9" s="1"/>
  <c r="BG69" i="2"/>
  <c r="BF7" i="9" s="1"/>
  <c r="BH69" i="2"/>
  <c r="BG7" i="9" s="1"/>
  <c r="BI69" i="2"/>
  <c r="BH7" i="9" s="1"/>
  <c r="BK69" i="2"/>
  <c r="BJ7" i="9" s="1"/>
  <c r="BL69" i="2"/>
  <c r="BK7" i="9" s="1"/>
  <c r="BM69" i="2"/>
  <c r="BL7" i="9" s="1"/>
  <c r="BN69" i="2"/>
  <c r="BM7" i="9" s="1"/>
  <c r="BO69" i="2"/>
  <c r="BN7" i="9" s="1"/>
  <c r="BP69" i="2"/>
  <c r="BO7" i="9" s="1"/>
  <c r="BQ69" i="2"/>
  <c r="BP7" i="9" s="1"/>
  <c r="BR69" i="2"/>
  <c r="BQ7" i="9" s="1"/>
  <c r="BS69" i="2"/>
  <c r="BR7" i="9" s="1"/>
  <c r="BT69" i="2"/>
  <c r="BS7" i="9" s="1"/>
  <c r="BU69" i="2"/>
  <c r="BT7" i="9" s="1"/>
  <c r="BV69" i="2"/>
  <c r="BU7" i="9" s="1"/>
  <c r="BW69" i="2"/>
  <c r="BV7" i="9" s="1"/>
  <c r="BX69" i="2"/>
  <c r="BW7" i="9" s="1"/>
  <c r="BY69" i="2"/>
  <c r="BX7" i="9" s="1"/>
  <c r="BZ69" i="2"/>
  <c r="BY7" i="9" s="1"/>
  <c r="CA69" i="2"/>
  <c r="BZ7" i="9" s="1"/>
  <c r="CB69" i="2"/>
  <c r="CA7" i="9" s="1"/>
  <c r="CC69" i="2"/>
  <c r="CB7" i="9" s="1"/>
  <c r="CD69" i="2"/>
  <c r="CC7" i="9" s="1"/>
  <c r="CF69" i="2"/>
  <c r="CE7" i="9" s="1"/>
  <c r="CG69" i="2"/>
  <c r="CF7" i="9" s="1"/>
  <c r="CH69" i="2"/>
  <c r="CG7" i="9" s="1"/>
  <c r="CI69" i="2"/>
  <c r="CH7" i="9" s="1"/>
  <c r="CJ69" i="2"/>
  <c r="CI7" i="9" s="1"/>
  <c r="CK69" i="2"/>
  <c r="CJ7" i="9" s="1"/>
  <c r="CL69" i="2"/>
  <c r="CK7" i="9" s="1"/>
  <c r="CM69" i="2"/>
  <c r="CL7" i="9" s="1"/>
  <c r="CN69" i="2"/>
  <c r="CM7" i="9" s="1"/>
  <c r="CO69" i="2"/>
  <c r="CN7" i="9" s="1"/>
  <c r="CP69" i="2"/>
  <c r="CO7" i="9" s="1"/>
  <c r="CQ69" i="2"/>
  <c r="CP7" i="9" s="1"/>
  <c r="CR69" i="2"/>
  <c r="CQ7" i="9" s="1"/>
  <c r="CS69" i="2"/>
  <c r="CR7" i="9" s="1"/>
  <c r="CT69" i="2"/>
  <c r="CS7" i="9" s="1"/>
  <c r="CU69" i="2"/>
  <c r="CT7" i="9" s="1"/>
  <c r="CV69" i="2"/>
  <c r="CU7" i="9" s="1"/>
  <c r="CW69" i="2"/>
  <c r="CV7" i="9" s="1"/>
  <c r="CX69" i="2"/>
  <c r="CW7" i="9" s="1"/>
  <c r="CY69" i="2"/>
  <c r="CX7" i="9" s="1"/>
  <c r="AB70" i="2"/>
  <c r="AA8" i="9" s="1"/>
  <c r="AP70" i="2"/>
  <c r="AO8" i="9" s="1"/>
  <c r="AQ70" i="2"/>
  <c r="AP8" i="9" s="1"/>
  <c r="AR70" i="2"/>
  <c r="AQ8" i="9" s="1"/>
  <c r="AS70" i="2"/>
  <c r="AR8" i="9" s="1"/>
  <c r="AT70" i="2"/>
  <c r="AS8" i="9" s="1"/>
  <c r="AU70" i="2"/>
  <c r="AT8" i="9" s="1"/>
  <c r="AV70" i="2"/>
  <c r="AU8" i="9" s="1"/>
  <c r="AW70" i="2"/>
  <c r="AV8" i="9" s="1"/>
  <c r="AX70" i="2"/>
  <c r="AW8" i="9" s="1"/>
  <c r="AY70" i="2"/>
  <c r="AX8" i="9" s="1"/>
  <c r="AZ70" i="2"/>
  <c r="AY8" i="9" s="1"/>
  <c r="BA70" i="2"/>
  <c r="AZ8" i="9" s="1"/>
  <c r="BB70" i="2"/>
  <c r="BA8" i="9" s="1"/>
  <c r="BC70" i="2"/>
  <c r="BB8" i="9" s="1"/>
  <c r="BD70" i="2"/>
  <c r="BC8" i="9" s="1"/>
  <c r="BE70" i="2"/>
  <c r="BD8" i="9" s="1"/>
  <c r="BF70" i="2"/>
  <c r="BE8" i="9" s="1"/>
  <c r="BG70" i="2"/>
  <c r="BF8" i="9" s="1"/>
  <c r="BH70" i="2"/>
  <c r="BG8" i="9" s="1"/>
  <c r="BI70" i="2"/>
  <c r="BH8" i="9" s="1"/>
  <c r="BK70" i="2"/>
  <c r="BJ8" i="9" s="1"/>
  <c r="BL70" i="2"/>
  <c r="BK8" i="9" s="1"/>
  <c r="BM70" i="2"/>
  <c r="BL8" i="9" s="1"/>
  <c r="BN70" i="2"/>
  <c r="BM8" i="9" s="1"/>
  <c r="BO70" i="2"/>
  <c r="BN8" i="9" s="1"/>
  <c r="BP70" i="2"/>
  <c r="BO8" i="9" s="1"/>
  <c r="BQ70" i="2"/>
  <c r="BP8" i="9" s="1"/>
  <c r="BR70" i="2"/>
  <c r="BQ8" i="9" s="1"/>
  <c r="BS70" i="2"/>
  <c r="BR8" i="9" s="1"/>
  <c r="BT70" i="2"/>
  <c r="BS8" i="9" s="1"/>
  <c r="BU70" i="2"/>
  <c r="BT8" i="9" s="1"/>
  <c r="BV70" i="2"/>
  <c r="BU8" i="9" s="1"/>
  <c r="BW70" i="2"/>
  <c r="BV8" i="9" s="1"/>
  <c r="BX70" i="2"/>
  <c r="BW8" i="9" s="1"/>
  <c r="BY70" i="2"/>
  <c r="BX8" i="9" s="1"/>
  <c r="BZ70" i="2"/>
  <c r="BY8" i="9" s="1"/>
  <c r="CA70" i="2"/>
  <c r="BZ8" i="9" s="1"/>
  <c r="CB70" i="2"/>
  <c r="CA8" i="9" s="1"/>
  <c r="CC70" i="2"/>
  <c r="CB8" i="9" s="1"/>
  <c r="CD70" i="2"/>
  <c r="CC8" i="9" s="1"/>
  <c r="CF70" i="2"/>
  <c r="CE8" i="9" s="1"/>
  <c r="CG70" i="2"/>
  <c r="CF8" i="9" s="1"/>
  <c r="CH70" i="2"/>
  <c r="CG8" i="9" s="1"/>
  <c r="CI70" i="2"/>
  <c r="CH8" i="9" s="1"/>
  <c r="CJ70" i="2"/>
  <c r="CI8" i="9" s="1"/>
  <c r="CK70" i="2"/>
  <c r="CJ8" i="9" s="1"/>
  <c r="CL70" i="2"/>
  <c r="CK8" i="9" s="1"/>
  <c r="CM70" i="2"/>
  <c r="CL8" i="9" s="1"/>
  <c r="CN70" i="2"/>
  <c r="CM8" i="9" s="1"/>
  <c r="CO70" i="2"/>
  <c r="CN8" i="9" s="1"/>
  <c r="CP70" i="2"/>
  <c r="CO8" i="9" s="1"/>
  <c r="CQ70" i="2"/>
  <c r="CP8" i="9" s="1"/>
  <c r="CR70" i="2"/>
  <c r="CQ8" i="9" s="1"/>
  <c r="CS70" i="2"/>
  <c r="CR8" i="9" s="1"/>
  <c r="CT70" i="2"/>
  <c r="CS8" i="9" s="1"/>
  <c r="CU70" i="2"/>
  <c r="CT8" i="9" s="1"/>
  <c r="CV70" i="2"/>
  <c r="CU8" i="9" s="1"/>
  <c r="CW70" i="2"/>
  <c r="CV8" i="9" s="1"/>
  <c r="CX70" i="2"/>
  <c r="CW8" i="9" s="1"/>
  <c r="CY70" i="2"/>
  <c r="CX8" i="9" s="1"/>
  <c r="AB71" i="2"/>
  <c r="AA9" i="9" s="1"/>
  <c r="AP71" i="2"/>
  <c r="AO9" i="9" s="1"/>
  <c r="AQ71" i="2"/>
  <c r="AP9" i="9" s="1"/>
  <c r="AR71" i="2"/>
  <c r="AQ9" i="9" s="1"/>
  <c r="AS71" i="2"/>
  <c r="AR9" i="9" s="1"/>
  <c r="AT71" i="2"/>
  <c r="AS9" i="9" s="1"/>
  <c r="AU71" i="2"/>
  <c r="AT9" i="9" s="1"/>
  <c r="AV71" i="2"/>
  <c r="AU9" i="9" s="1"/>
  <c r="AW71" i="2"/>
  <c r="AV9" i="9" s="1"/>
  <c r="AX71" i="2"/>
  <c r="AW9" i="9" s="1"/>
  <c r="AY71" i="2"/>
  <c r="AX9" i="9" s="1"/>
  <c r="AZ71" i="2"/>
  <c r="AY9" i="9" s="1"/>
  <c r="BA71" i="2"/>
  <c r="AZ9" i="9" s="1"/>
  <c r="BB71" i="2"/>
  <c r="BA9" i="9" s="1"/>
  <c r="BC71" i="2"/>
  <c r="BB9" i="9" s="1"/>
  <c r="BD71" i="2"/>
  <c r="BC9" i="9" s="1"/>
  <c r="BE71" i="2"/>
  <c r="BD9" i="9" s="1"/>
  <c r="BF71" i="2"/>
  <c r="BE9" i="9" s="1"/>
  <c r="BG71" i="2"/>
  <c r="BF9" i="9" s="1"/>
  <c r="BH71" i="2"/>
  <c r="BG9" i="9" s="1"/>
  <c r="BI71" i="2"/>
  <c r="BH9" i="9" s="1"/>
  <c r="BK71" i="2"/>
  <c r="BJ9" i="9" s="1"/>
  <c r="BL71" i="2"/>
  <c r="BK9" i="9" s="1"/>
  <c r="BM71" i="2"/>
  <c r="BL9" i="9" s="1"/>
  <c r="BN71" i="2"/>
  <c r="BM9" i="9" s="1"/>
  <c r="BO71" i="2"/>
  <c r="BN9" i="9" s="1"/>
  <c r="BP71" i="2"/>
  <c r="BO9" i="9" s="1"/>
  <c r="BQ71" i="2"/>
  <c r="BP9" i="9" s="1"/>
  <c r="BR71" i="2"/>
  <c r="BQ9" i="9" s="1"/>
  <c r="BS71" i="2"/>
  <c r="BR9" i="9" s="1"/>
  <c r="BT71" i="2"/>
  <c r="BS9" i="9" s="1"/>
  <c r="BU71" i="2"/>
  <c r="BT9" i="9" s="1"/>
  <c r="BV71" i="2"/>
  <c r="BU9" i="9" s="1"/>
  <c r="BW71" i="2"/>
  <c r="BV9" i="9" s="1"/>
  <c r="BX71" i="2"/>
  <c r="BW9" i="9" s="1"/>
  <c r="BY71" i="2"/>
  <c r="BX9" i="9" s="1"/>
  <c r="BZ71" i="2"/>
  <c r="BY9" i="9" s="1"/>
  <c r="CA71" i="2"/>
  <c r="BZ9" i="9" s="1"/>
  <c r="CB71" i="2"/>
  <c r="CA9" i="9" s="1"/>
  <c r="CC71" i="2"/>
  <c r="CB9" i="9" s="1"/>
  <c r="CD71" i="2"/>
  <c r="CC9" i="9" s="1"/>
  <c r="CF71" i="2"/>
  <c r="CE9" i="9" s="1"/>
  <c r="CG71" i="2"/>
  <c r="CF9" i="9" s="1"/>
  <c r="CH71" i="2"/>
  <c r="CG9" i="9" s="1"/>
  <c r="CI71" i="2"/>
  <c r="CH9" i="9" s="1"/>
  <c r="CJ71" i="2"/>
  <c r="CI9" i="9" s="1"/>
  <c r="CK71" i="2"/>
  <c r="CJ9" i="9" s="1"/>
  <c r="CL71" i="2"/>
  <c r="CK9" i="9" s="1"/>
  <c r="CM71" i="2"/>
  <c r="CL9" i="9" s="1"/>
  <c r="CN71" i="2"/>
  <c r="CM9" i="9" s="1"/>
  <c r="CO71" i="2"/>
  <c r="CN9" i="9" s="1"/>
  <c r="CP71" i="2"/>
  <c r="CO9" i="9" s="1"/>
  <c r="CQ71" i="2"/>
  <c r="CP9" i="9" s="1"/>
  <c r="CR71" i="2"/>
  <c r="CQ9" i="9" s="1"/>
  <c r="CS71" i="2"/>
  <c r="CR9" i="9" s="1"/>
  <c r="CT71" i="2"/>
  <c r="CS9" i="9" s="1"/>
  <c r="CU71" i="2"/>
  <c r="CT9" i="9" s="1"/>
  <c r="CV71" i="2"/>
  <c r="CU9" i="9" s="1"/>
  <c r="CW71" i="2"/>
  <c r="CV9" i="9" s="1"/>
  <c r="CX71" i="2"/>
  <c r="CW9" i="9" s="1"/>
  <c r="CY71" i="2"/>
  <c r="CX9" i="9" s="1"/>
  <c r="AB72" i="2"/>
  <c r="AA10" i="9" s="1"/>
  <c r="AP72" i="2"/>
  <c r="AO10" i="9" s="1"/>
  <c r="AQ72" i="2"/>
  <c r="AP10" i="9" s="1"/>
  <c r="AR72" i="2"/>
  <c r="AQ10" i="9" s="1"/>
  <c r="AS72" i="2"/>
  <c r="AR10" i="9" s="1"/>
  <c r="AT72" i="2"/>
  <c r="AS10" i="9" s="1"/>
  <c r="AU72" i="2"/>
  <c r="AT10" i="9" s="1"/>
  <c r="AV72" i="2"/>
  <c r="AU10" i="9" s="1"/>
  <c r="AW72" i="2"/>
  <c r="AV10" i="9" s="1"/>
  <c r="AX72" i="2"/>
  <c r="AW10" i="9" s="1"/>
  <c r="AY72" i="2"/>
  <c r="AX10" i="9" s="1"/>
  <c r="AZ72" i="2"/>
  <c r="AY10" i="9" s="1"/>
  <c r="BA72" i="2"/>
  <c r="AZ10" i="9" s="1"/>
  <c r="BB72" i="2"/>
  <c r="BA10" i="9" s="1"/>
  <c r="BC72" i="2"/>
  <c r="BB10" i="9" s="1"/>
  <c r="BD72" i="2"/>
  <c r="BC10" i="9" s="1"/>
  <c r="BE72" i="2"/>
  <c r="BD10" i="9" s="1"/>
  <c r="BF72" i="2"/>
  <c r="BE10" i="9" s="1"/>
  <c r="BG72" i="2"/>
  <c r="BF10" i="9" s="1"/>
  <c r="BH72" i="2"/>
  <c r="BG10" i="9" s="1"/>
  <c r="BI72" i="2"/>
  <c r="BH10" i="9" s="1"/>
  <c r="BK72" i="2"/>
  <c r="BJ10" i="9" s="1"/>
  <c r="BL72" i="2"/>
  <c r="BK10" i="9" s="1"/>
  <c r="BM72" i="2"/>
  <c r="BL10" i="9" s="1"/>
  <c r="BN72" i="2"/>
  <c r="BM10" i="9" s="1"/>
  <c r="BO72" i="2"/>
  <c r="BN10" i="9" s="1"/>
  <c r="BP72" i="2"/>
  <c r="BO10" i="9" s="1"/>
  <c r="BQ72" i="2"/>
  <c r="BP10" i="9" s="1"/>
  <c r="BR72" i="2"/>
  <c r="BQ10" i="9" s="1"/>
  <c r="BS72" i="2"/>
  <c r="BR10" i="9" s="1"/>
  <c r="BT72" i="2"/>
  <c r="BS10" i="9" s="1"/>
  <c r="BU72" i="2"/>
  <c r="BT10" i="9" s="1"/>
  <c r="BV72" i="2"/>
  <c r="BU10" i="9" s="1"/>
  <c r="BW72" i="2"/>
  <c r="BV10" i="9" s="1"/>
  <c r="BX72" i="2"/>
  <c r="BW10" i="9" s="1"/>
  <c r="BY72" i="2"/>
  <c r="BX10" i="9" s="1"/>
  <c r="BZ72" i="2"/>
  <c r="BY10" i="9" s="1"/>
  <c r="CA72" i="2"/>
  <c r="BZ10" i="9" s="1"/>
  <c r="CB72" i="2"/>
  <c r="CA10" i="9" s="1"/>
  <c r="CC72" i="2"/>
  <c r="CB10" i="9" s="1"/>
  <c r="CD72" i="2"/>
  <c r="CC10" i="9" s="1"/>
  <c r="CF72" i="2"/>
  <c r="CE10" i="9" s="1"/>
  <c r="CG72" i="2"/>
  <c r="CF10" i="9" s="1"/>
  <c r="CH72" i="2"/>
  <c r="CG10" i="9" s="1"/>
  <c r="CI72" i="2"/>
  <c r="CH10" i="9" s="1"/>
  <c r="CJ72" i="2"/>
  <c r="CI10" i="9" s="1"/>
  <c r="CK72" i="2"/>
  <c r="CJ10" i="9" s="1"/>
  <c r="CL72" i="2"/>
  <c r="CK10" i="9" s="1"/>
  <c r="CM72" i="2"/>
  <c r="CL10" i="9" s="1"/>
  <c r="CN72" i="2"/>
  <c r="CM10" i="9" s="1"/>
  <c r="CO72" i="2"/>
  <c r="CN10" i="9" s="1"/>
  <c r="CP72" i="2"/>
  <c r="CO10" i="9" s="1"/>
  <c r="CQ72" i="2"/>
  <c r="CP10" i="9" s="1"/>
  <c r="CR72" i="2"/>
  <c r="CQ10" i="9" s="1"/>
  <c r="CS72" i="2"/>
  <c r="CR10" i="9" s="1"/>
  <c r="CT72" i="2"/>
  <c r="CS10" i="9" s="1"/>
  <c r="CU72" i="2"/>
  <c r="CT10" i="9" s="1"/>
  <c r="CV72" i="2"/>
  <c r="CU10" i="9" s="1"/>
  <c r="CW72" i="2"/>
  <c r="CV10" i="9" s="1"/>
  <c r="CX72" i="2"/>
  <c r="CW10" i="9" s="1"/>
  <c r="CY72" i="2"/>
  <c r="CX10" i="9" s="1"/>
  <c r="AB73" i="2"/>
  <c r="AA11" i="9" s="1"/>
  <c r="AP73" i="2"/>
  <c r="AO11" i="9" s="1"/>
  <c r="AQ73" i="2"/>
  <c r="AP11" i="9" s="1"/>
  <c r="AR73" i="2"/>
  <c r="AQ11" i="9" s="1"/>
  <c r="AS73" i="2"/>
  <c r="AR11" i="9" s="1"/>
  <c r="AT73" i="2"/>
  <c r="AS11" i="9" s="1"/>
  <c r="AU73" i="2"/>
  <c r="AT11" i="9" s="1"/>
  <c r="AV73" i="2"/>
  <c r="AU11" i="9" s="1"/>
  <c r="AW73" i="2"/>
  <c r="AV11" i="9" s="1"/>
  <c r="AX73" i="2"/>
  <c r="AW11" i="9" s="1"/>
  <c r="AY73" i="2"/>
  <c r="AX11" i="9" s="1"/>
  <c r="AZ73" i="2"/>
  <c r="AY11" i="9" s="1"/>
  <c r="BA73" i="2"/>
  <c r="AZ11" i="9" s="1"/>
  <c r="BB73" i="2"/>
  <c r="BA11" i="9" s="1"/>
  <c r="BC73" i="2"/>
  <c r="BB11" i="9" s="1"/>
  <c r="BD73" i="2"/>
  <c r="BC11" i="9" s="1"/>
  <c r="BE73" i="2"/>
  <c r="BD11" i="9" s="1"/>
  <c r="BF73" i="2"/>
  <c r="BE11" i="9" s="1"/>
  <c r="BG73" i="2"/>
  <c r="BF11" i="9" s="1"/>
  <c r="BH73" i="2"/>
  <c r="BG11" i="9" s="1"/>
  <c r="BI73" i="2"/>
  <c r="BH11" i="9" s="1"/>
  <c r="BK73" i="2"/>
  <c r="BJ11" i="9" s="1"/>
  <c r="BL73" i="2"/>
  <c r="BK11" i="9" s="1"/>
  <c r="BM73" i="2"/>
  <c r="BL11" i="9" s="1"/>
  <c r="BN73" i="2"/>
  <c r="BM11" i="9" s="1"/>
  <c r="BO73" i="2"/>
  <c r="BN11" i="9" s="1"/>
  <c r="BP73" i="2"/>
  <c r="BO11" i="9" s="1"/>
  <c r="BQ73" i="2"/>
  <c r="BP11" i="9" s="1"/>
  <c r="BR73" i="2"/>
  <c r="BQ11" i="9" s="1"/>
  <c r="BS73" i="2"/>
  <c r="BR11" i="9" s="1"/>
  <c r="BT73" i="2"/>
  <c r="BS11" i="9" s="1"/>
  <c r="BU73" i="2"/>
  <c r="BT11" i="9" s="1"/>
  <c r="BV73" i="2"/>
  <c r="BU11" i="9" s="1"/>
  <c r="BW73" i="2"/>
  <c r="BV11" i="9" s="1"/>
  <c r="BX73" i="2"/>
  <c r="BW11" i="9" s="1"/>
  <c r="BY73" i="2"/>
  <c r="BX11" i="9" s="1"/>
  <c r="BZ73" i="2"/>
  <c r="BY11" i="9" s="1"/>
  <c r="CA73" i="2"/>
  <c r="BZ11" i="9" s="1"/>
  <c r="CB73" i="2"/>
  <c r="CA11" i="9" s="1"/>
  <c r="CC73" i="2"/>
  <c r="CB11" i="9" s="1"/>
  <c r="CD73" i="2"/>
  <c r="CC11" i="9" s="1"/>
  <c r="CF73" i="2"/>
  <c r="CE11" i="9" s="1"/>
  <c r="CG73" i="2"/>
  <c r="CF11" i="9" s="1"/>
  <c r="CH73" i="2"/>
  <c r="CG11" i="9" s="1"/>
  <c r="CI73" i="2"/>
  <c r="CH11" i="9" s="1"/>
  <c r="CJ73" i="2"/>
  <c r="CI11" i="9" s="1"/>
  <c r="CK73" i="2"/>
  <c r="CJ11" i="9" s="1"/>
  <c r="CL73" i="2"/>
  <c r="CK11" i="9" s="1"/>
  <c r="CM73" i="2"/>
  <c r="CL11" i="9" s="1"/>
  <c r="CN73" i="2"/>
  <c r="CM11" i="9" s="1"/>
  <c r="CO73" i="2"/>
  <c r="CN11" i="9" s="1"/>
  <c r="CP73" i="2"/>
  <c r="CO11" i="9" s="1"/>
  <c r="CQ73" i="2"/>
  <c r="CP11" i="9" s="1"/>
  <c r="CR73" i="2"/>
  <c r="CQ11" i="9" s="1"/>
  <c r="CS73" i="2"/>
  <c r="CR11" i="9" s="1"/>
  <c r="CT73" i="2"/>
  <c r="CS11" i="9" s="1"/>
  <c r="CU73" i="2"/>
  <c r="CT11" i="9" s="1"/>
  <c r="CV73" i="2"/>
  <c r="CU11" i="9" s="1"/>
  <c r="CW73" i="2"/>
  <c r="CV11" i="9" s="1"/>
  <c r="CX73" i="2"/>
  <c r="CW11" i="9" s="1"/>
  <c r="CY73" i="2"/>
  <c r="CX11" i="9" s="1"/>
  <c r="AB74" i="2"/>
  <c r="AA19" i="9" s="1"/>
  <c r="AP74" i="2"/>
  <c r="AO19" i="9" s="1"/>
  <c r="AQ74" i="2"/>
  <c r="AP19" i="9" s="1"/>
  <c r="AR74" i="2"/>
  <c r="AQ19" i="9" s="1"/>
  <c r="AS74" i="2"/>
  <c r="AR19" i="9" s="1"/>
  <c r="AT74" i="2"/>
  <c r="AS19" i="9" s="1"/>
  <c r="AU74" i="2"/>
  <c r="AT19" i="9" s="1"/>
  <c r="AV74" i="2"/>
  <c r="AU19" i="9" s="1"/>
  <c r="AW74" i="2"/>
  <c r="AV19" i="9" s="1"/>
  <c r="AX74" i="2"/>
  <c r="AW19" i="9" s="1"/>
  <c r="AY74" i="2"/>
  <c r="AX19" i="9" s="1"/>
  <c r="AZ74" i="2"/>
  <c r="AY19" i="9" s="1"/>
  <c r="BA74" i="2"/>
  <c r="AZ19" i="9" s="1"/>
  <c r="BB74" i="2"/>
  <c r="BA19" i="9" s="1"/>
  <c r="BC74" i="2"/>
  <c r="BB19" i="9" s="1"/>
  <c r="BD74" i="2"/>
  <c r="BC19" i="9" s="1"/>
  <c r="BE74" i="2"/>
  <c r="BD19" i="9" s="1"/>
  <c r="BF74" i="2"/>
  <c r="BE19" i="9" s="1"/>
  <c r="BG74" i="2"/>
  <c r="BF19" i="9" s="1"/>
  <c r="BH74" i="2"/>
  <c r="BG19" i="9" s="1"/>
  <c r="BI74" i="2"/>
  <c r="BH19" i="9" s="1"/>
  <c r="BK74" i="2"/>
  <c r="BJ19" i="9" s="1"/>
  <c r="BL74" i="2"/>
  <c r="BK19" i="9" s="1"/>
  <c r="BM74" i="2"/>
  <c r="BL19" i="9" s="1"/>
  <c r="BN74" i="2"/>
  <c r="BM19" i="9" s="1"/>
  <c r="BO74" i="2"/>
  <c r="BN19" i="9" s="1"/>
  <c r="BP74" i="2"/>
  <c r="BO19" i="9" s="1"/>
  <c r="BQ74" i="2"/>
  <c r="BP19" i="9" s="1"/>
  <c r="BR74" i="2"/>
  <c r="BQ19" i="9" s="1"/>
  <c r="BS74" i="2"/>
  <c r="BR19" i="9" s="1"/>
  <c r="BT74" i="2"/>
  <c r="BS19" i="9" s="1"/>
  <c r="BU74" i="2"/>
  <c r="BT19" i="9" s="1"/>
  <c r="BV74" i="2"/>
  <c r="BU19" i="9" s="1"/>
  <c r="BW74" i="2"/>
  <c r="BV19" i="9" s="1"/>
  <c r="BX74" i="2"/>
  <c r="BW19" i="9" s="1"/>
  <c r="BY74" i="2"/>
  <c r="BX19" i="9" s="1"/>
  <c r="BZ74" i="2"/>
  <c r="BY19" i="9" s="1"/>
  <c r="CA74" i="2"/>
  <c r="BZ19" i="9" s="1"/>
  <c r="CB74" i="2"/>
  <c r="CA19" i="9" s="1"/>
  <c r="CC74" i="2"/>
  <c r="CB19" i="9" s="1"/>
  <c r="CD74" i="2"/>
  <c r="CC19" i="9" s="1"/>
  <c r="CF74" i="2"/>
  <c r="CE19" i="9" s="1"/>
  <c r="CG74" i="2"/>
  <c r="CF19" i="9" s="1"/>
  <c r="CH74" i="2"/>
  <c r="CG19" i="9" s="1"/>
  <c r="CI74" i="2"/>
  <c r="CH19" i="9" s="1"/>
  <c r="CJ74" i="2"/>
  <c r="CI19" i="9" s="1"/>
  <c r="CK74" i="2"/>
  <c r="CJ19" i="9" s="1"/>
  <c r="CL74" i="2"/>
  <c r="CK19" i="9" s="1"/>
  <c r="CM74" i="2"/>
  <c r="CL19" i="9" s="1"/>
  <c r="CN74" i="2"/>
  <c r="CM19" i="9" s="1"/>
  <c r="CO74" i="2"/>
  <c r="CN19" i="9" s="1"/>
  <c r="CP74" i="2"/>
  <c r="CO19" i="9" s="1"/>
  <c r="CQ74" i="2"/>
  <c r="CP19" i="9" s="1"/>
  <c r="CR74" i="2"/>
  <c r="CQ19" i="9" s="1"/>
  <c r="CS74" i="2"/>
  <c r="CR19" i="9" s="1"/>
  <c r="CT74" i="2"/>
  <c r="CS19" i="9" s="1"/>
  <c r="CU74" i="2"/>
  <c r="CT19" i="9" s="1"/>
  <c r="CV74" i="2"/>
  <c r="CU19" i="9" s="1"/>
  <c r="CW74" i="2"/>
  <c r="CV19" i="9" s="1"/>
  <c r="CX74" i="2"/>
  <c r="CW19" i="9" s="1"/>
  <c r="CY74" i="2"/>
  <c r="CX19" i="9" s="1"/>
  <c r="AB75" i="2"/>
  <c r="AA20" i="9" s="1"/>
  <c r="AP75" i="2"/>
  <c r="AO20" i="9" s="1"/>
  <c r="AQ75" i="2"/>
  <c r="AP20" i="9" s="1"/>
  <c r="AR75" i="2"/>
  <c r="AQ20" i="9" s="1"/>
  <c r="AS75" i="2"/>
  <c r="AR20" i="9" s="1"/>
  <c r="AT75" i="2"/>
  <c r="AS20" i="9" s="1"/>
  <c r="AU75" i="2"/>
  <c r="AT20" i="9" s="1"/>
  <c r="AV75" i="2"/>
  <c r="AU20" i="9" s="1"/>
  <c r="AW75" i="2"/>
  <c r="AV20" i="9" s="1"/>
  <c r="AX75" i="2"/>
  <c r="AW20" i="9" s="1"/>
  <c r="AY75" i="2"/>
  <c r="AX20" i="9" s="1"/>
  <c r="AZ75" i="2"/>
  <c r="AY20" i="9" s="1"/>
  <c r="BA75" i="2"/>
  <c r="AZ20" i="9" s="1"/>
  <c r="BB75" i="2"/>
  <c r="BA20" i="9" s="1"/>
  <c r="BC75" i="2"/>
  <c r="BB20" i="9" s="1"/>
  <c r="BD75" i="2"/>
  <c r="BC20" i="9" s="1"/>
  <c r="BE75" i="2"/>
  <c r="BD20" i="9" s="1"/>
  <c r="BF75" i="2"/>
  <c r="BE20" i="9" s="1"/>
  <c r="BG75" i="2"/>
  <c r="BF20" i="9" s="1"/>
  <c r="BH75" i="2"/>
  <c r="BG20" i="9" s="1"/>
  <c r="BI75" i="2"/>
  <c r="BH20" i="9" s="1"/>
  <c r="BK75" i="2"/>
  <c r="BJ20" i="9" s="1"/>
  <c r="BL75" i="2"/>
  <c r="BK20" i="9" s="1"/>
  <c r="BM75" i="2"/>
  <c r="BL20" i="9" s="1"/>
  <c r="BN75" i="2"/>
  <c r="BM20" i="9" s="1"/>
  <c r="BO75" i="2"/>
  <c r="BN20" i="9" s="1"/>
  <c r="BP75" i="2"/>
  <c r="BO20" i="9" s="1"/>
  <c r="BQ75" i="2"/>
  <c r="BP20" i="9" s="1"/>
  <c r="BR75" i="2"/>
  <c r="BQ20" i="9" s="1"/>
  <c r="BS75" i="2"/>
  <c r="BR20" i="9" s="1"/>
  <c r="BT75" i="2"/>
  <c r="BS20" i="9" s="1"/>
  <c r="BU75" i="2"/>
  <c r="BT20" i="9" s="1"/>
  <c r="BV75" i="2"/>
  <c r="BU20" i="9" s="1"/>
  <c r="BW75" i="2"/>
  <c r="BV20" i="9" s="1"/>
  <c r="BX75" i="2"/>
  <c r="BW20" i="9" s="1"/>
  <c r="BY75" i="2"/>
  <c r="BX20" i="9" s="1"/>
  <c r="BZ75" i="2"/>
  <c r="BY20" i="9" s="1"/>
  <c r="CA75" i="2"/>
  <c r="BZ20" i="9" s="1"/>
  <c r="CB75" i="2"/>
  <c r="CA20" i="9" s="1"/>
  <c r="CC75" i="2"/>
  <c r="CB20" i="9" s="1"/>
  <c r="CD75" i="2"/>
  <c r="CC20" i="9" s="1"/>
  <c r="CF75" i="2"/>
  <c r="CE20" i="9" s="1"/>
  <c r="CG75" i="2"/>
  <c r="CF20" i="9" s="1"/>
  <c r="CH75" i="2"/>
  <c r="CG20" i="9" s="1"/>
  <c r="CI75" i="2"/>
  <c r="CH20" i="9" s="1"/>
  <c r="CJ75" i="2"/>
  <c r="CI20" i="9" s="1"/>
  <c r="CK75" i="2"/>
  <c r="CJ20" i="9" s="1"/>
  <c r="CL75" i="2"/>
  <c r="CK20" i="9" s="1"/>
  <c r="CM75" i="2"/>
  <c r="CL20" i="9" s="1"/>
  <c r="CN75" i="2"/>
  <c r="CM20" i="9" s="1"/>
  <c r="CO75" i="2"/>
  <c r="CN20" i="9" s="1"/>
  <c r="CP75" i="2"/>
  <c r="CO20" i="9" s="1"/>
  <c r="CQ75" i="2"/>
  <c r="CP20" i="9" s="1"/>
  <c r="CR75" i="2"/>
  <c r="CQ20" i="9" s="1"/>
  <c r="CS75" i="2"/>
  <c r="CR20" i="9" s="1"/>
  <c r="CT75" i="2"/>
  <c r="CS20" i="9" s="1"/>
  <c r="CU75" i="2"/>
  <c r="CT20" i="9" s="1"/>
  <c r="CV75" i="2"/>
  <c r="CU20" i="9" s="1"/>
  <c r="CW75" i="2"/>
  <c r="CV20" i="9" s="1"/>
  <c r="CX75" i="2"/>
  <c r="CW20" i="9" s="1"/>
  <c r="CY75" i="2"/>
  <c r="CX20" i="9" s="1"/>
  <c r="AB76" i="2"/>
  <c r="AA21" i="9" s="1"/>
  <c r="AP76" i="2"/>
  <c r="AO21" i="9" s="1"/>
  <c r="AQ76" i="2"/>
  <c r="AP21" i="9" s="1"/>
  <c r="AR76" i="2"/>
  <c r="AQ21" i="9" s="1"/>
  <c r="AS76" i="2"/>
  <c r="AR21" i="9" s="1"/>
  <c r="AT76" i="2"/>
  <c r="AS21" i="9" s="1"/>
  <c r="AU76" i="2"/>
  <c r="AT21" i="9" s="1"/>
  <c r="AV76" i="2"/>
  <c r="AU21" i="9" s="1"/>
  <c r="AW76" i="2"/>
  <c r="AV21" i="9" s="1"/>
  <c r="AX76" i="2"/>
  <c r="AW21" i="9" s="1"/>
  <c r="AY76" i="2"/>
  <c r="AX21" i="9" s="1"/>
  <c r="AZ76" i="2"/>
  <c r="AY21" i="9" s="1"/>
  <c r="BA76" i="2"/>
  <c r="AZ21" i="9" s="1"/>
  <c r="BB76" i="2"/>
  <c r="BA21" i="9" s="1"/>
  <c r="BC76" i="2"/>
  <c r="BB21" i="9" s="1"/>
  <c r="BD76" i="2"/>
  <c r="BC21" i="9" s="1"/>
  <c r="BE76" i="2"/>
  <c r="BD21" i="9" s="1"/>
  <c r="BF76" i="2"/>
  <c r="BE21" i="9" s="1"/>
  <c r="BG76" i="2"/>
  <c r="BF21" i="9" s="1"/>
  <c r="BH76" i="2"/>
  <c r="BG21" i="9" s="1"/>
  <c r="BI76" i="2"/>
  <c r="BH21" i="9" s="1"/>
  <c r="BK76" i="2"/>
  <c r="BJ21" i="9" s="1"/>
  <c r="BL76" i="2"/>
  <c r="BK21" i="9" s="1"/>
  <c r="BM76" i="2"/>
  <c r="BL21" i="9" s="1"/>
  <c r="BN76" i="2"/>
  <c r="BM21" i="9" s="1"/>
  <c r="BO76" i="2"/>
  <c r="BN21" i="9" s="1"/>
  <c r="BP76" i="2"/>
  <c r="BO21" i="9" s="1"/>
  <c r="BQ76" i="2"/>
  <c r="BP21" i="9" s="1"/>
  <c r="BR76" i="2"/>
  <c r="BQ21" i="9" s="1"/>
  <c r="BS76" i="2"/>
  <c r="BR21" i="9" s="1"/>
  <c r="BT76" i="2"/>
  <c r="BS21" i="9" s="1"/>
  <c r="BU76" i="2"/>
  <c r="BT21" i="9" s="1"/>
  <c r="BV76" i="2"/>
  <c r="BU21" i="9" s="1"/>
  <c r="BW76" i="2"/>
  <c r="BV21" i="9" s="1"/>
  <c r="BX76" i="2"/>
  <c r="BW21" i="9" s="1"/>
  <c r="BY76" i="2"/>
  <c r="BX21" i="9" s="1"/>
  <c r="BZ76" i="2"/>
  <c r="BY21" i="9" s="1"/>
  <c r="CA76" i="2"/>
  <c r="BZ21" i="9" s="1"/>
  <c r="CB76" i="2"/>
  <c r="CA21" i="9" s="1"/>
  <c r="CC76" i="2"/>
  <c r="CB21" i="9" s="1"/>
  <c r="CD76" i="2"/>
  <c r="CC21" i="9" s="1"/>
  <c r="CF76" i="2"/>
  <c r="CE21" i="9" s="1"/>
  <c r="CG76" i="2"/>
  <c r="CF21" i="9" s="1"/>
  <c r="CH76" i="2"/>
  <c r="CG21" i="9" s="1"/>
  <c r="CI76" i="2"/>
  <c r="CH21" i="9" s="1"/>
  <c r="CJ76" i="2"/>
  <c r="CI21" i="9" s="1"/>
  <c r="CK76" i="2"/>
  <c r="CJ21" i="9" s="1"/>
  <c r="CL76" i="2"/>
  <c r="CK21" i="9" s="1"/>
  <c r="CM76" i="2"/>
  <c r="CL21" i="9" s="1"/>
  <c r="CN76" i="2"/>
  <c r="CM21" i="9" s="1"/>
  <c r="CO76" i="2"/>
  <c r="CN21" i="9" s="1"/>
  <c r="CP76" i="2"/>
  <c r="CO21" i="9" s="1"/>
  <c r="CQ76" i="2"/>
  <c r="CP21" i="9" s="1"/>
  <c r="CR76" i="2"/>
  <c r="CQ21" i="9" s="1"/>
  <c r="CS76" i="2"/>
  <c r="CR21" i="9" s="1"/>
  <c r="CT76" i="2"/>
  <c r="CS21" i="9" s="1"/>
  <c r="CU76" i="2"/>
  <c r="CT21" i="9" s="1"/>
  <c r="CV76" i="2"/>
  <c r="CU21" i="9" s="1"/>
  <c r="CW76" i="2"/>
  <c r="CV21" i="9" s="1"/>
  <c r="CX76" i="2"/>
  <c r="CW21" i="9" s="1"/>
  <c r="CY76" i="2"/>
  <c r="CX21" i="9" s="1"/>
  <c r="AB77" i="2"/>
  <c r="AA22" i="9" s="1"/>
  <c r="AP77" i="2"/>
  <c r="AO22" i="9" s="1"/>
  <c r="AQ77" i="2"/>
  <c r="AP22" i="9" s="1"/>
  <c r="AR77" i="2"/>
  <c r="AQ22" i="9" s="1"/>
  <c r="AS77" i="2"/>
  <c r="AR22" i="9" s="1"/>
  <c r="AT77" i="2"/>
  <c r="AS22" i="9" s="1"/>
  <c r="AU77" i="2"/>
  <c r="AT22" i="9" s="1"/>
  <c r="AV77" i="2"/>
  <c r="AU22" i="9" s="1"/>
  <c r="AW77" i="2"/>
  <c r="AV22" i="9" s="1"/>
  <c r="AX77" i="2"/>
  <c r="AW22" i="9" s="1"/>
  <c r="AY77" i="2"/>
  <c r="AX22" i="9" s="1"/>
  <c r="AZ77" i="2"/>
  <c r="AY22" i="9" s="1"/>
  <c r="BA77" i="2"/>
  <c r="AZ22" i="9" s="1"/>
  <c r="BB77" i="2"/>
  <c r="BA22" i="9" s="1"/>
  <c r="BC77" i="2"/>
  <c r="BB22" i="9" s="1"/>
  <c r="BD77" i="2"/>
  <c r="BC22" i="9" s="1"/>
  <c r="BE77" i="2"/>
  <c r="BD22" i="9" s="1"/>
  <c r="BF77" i="2"/>
  <c r="BE22" i="9" s="1"/>
  <c r="BG77" i="2"/>
  <c r="BF22" i="9" s="1"/>
  <c r="BH77" i="2"/>
  <c r="BG22" i="9" s="1"/>
  <c r="BI77" i="2"/>
  <c r="BH22" i="9" s="1"/>
  <c r="BK77" i="2"/>
  <c r="BJ22" i="9" s="1"/>
  <c r="BL77" i="2"/>
  <c r="BK22" i="9" s="1"/>
  <c r="BM77" i="2"/>
  <c r="BL22" i="9" s="1"/>
  <c r="BN77" i="2"/>
  <c r="BM22" i="9" s="1"/>
  <c r="BO77" i="2"/>
  <c r="BN22" i="9" s="1"/>
  <c r="BP77" i="2"/>
  <c r="BO22" i="9" s="1"/>
  <c r="BQ77" i="2"/>
  <c r="BP22" i="9" s="1"/>
  <c r="BR77" i="2"/>
  <c r="BQ22" i="9" s="1"/>
  <c r="BS77" i="2"/>
  <c r="BR22" i="9" s="1"/>
  <c r="BT77" i="2"/>
  <c r="BS22" i="9" s="1"/>
  <c r="BU77" i="2"/>
  <c r="BT22" i="9" s="1"/>
  <c r="BV77" i="2"/>
  <c r="BU22" i="9" s="1"/>
  <c r="BW77" i="2"/>
  <c r="BV22" i="9" s="1"/>
  <c r="BX77" i="2"/>
  <c r="BW22" i="9" s="1"/>
  <c r="BY77" i="2"/>
  <c r="BX22" i="9" s="1"/>
  <c r="BZ77" i="2"/>
  <c r="BY22" i="9" s="1"/>
  <c r="CA77" i="2"/>
  <c r="BZ22" i="9" s="1"/>
  <c r="CB77" i="2"/>
  <c r="CA22" i="9" s="1"/>
  <c r="CC77" i="2"/>
  <c r="CB22" i="9" s="1"/>
  <c r="CD77" i="2"/>
  <c r="CC22" i="9" s="1"/>
  <c r="CF77" i="2"/>
  <c r="CE22" i="9" s="1"/>
  <c r="CG77" i="2"/>
  <c r="CF22" i="9" s="1"/>
  <c r="CH77" i="2"/>
  <c r="CG22" i="9" s="1"/>
  <c r="CI77" i="2"/>
  <c r="CH22" i="9" s="1"/>
  <c r="CJ77" i="2"/>
  <c r="CI22" i="9" s="1"/>
  <c r="CK77" i="2"/>
  <c r="CJ22" i="9" s="1"/>
  <c r="CL77" i="2"/>
  <c r="CK22" i="9" s="1"/>
  <c r="CM77" i="2"/>
  <c r="CL22" i="9" s="1"/>
  <c r="CN77" i="2"/>
  <c r="CM22" i="9" s="1"/>
  <c r="CO77" i="2"/>
  <c r="CN22" i="9" s="1"/>
  <c r="CP77" i="2"/>
  <c r="CO22" i="9" s="1"/>
  <c r="CQ77" i="2"/>
  <c r="CP22" i="9" s="1"/>
  <c r="CR77" i="2"/>
  <c r="CQ22" i="9" s="1"/>
  <c r="CS77" i="2"/>
  <c r="CR22" i="9" s="1"/>
  <c r="CT77" i="2"/>
  <c r="CS22" i="9" s="1"/>
  <c r="CU77" i="2"/>
  <c r="CT22" i="9" s="1"/>
  <c r="CV77" i="2"/>
  <c r="CU22" i="9" s="1"/>
  <c r="CW77" i="2"/>
  <c r="CV22" i="9" s="1"/>
  <c r="CX77" i="2"/>
  <c r="CW22" i="9" s="1"/>
  <c r="CY77" i="2"/>
  <c r="CX22" i="9" s="1"/>
  <c r="AB78" i="2"/>
  <c r="AA23" i="9" s="1"/>
  <c r="AP78" i="2"/>
  <c r="AO23" i="9" s="1"/>
  <c r="AQ78" i="2"/>
  <c r="AP23" i="9" s="1"/>
  <c r="AR78" i="2"/>
  <c r="AQ23" i="9" s="1"/>
  <c r="AS78" i="2"/>
  <c r="AR23" i="9" s="1"/>
  <c r="AT78" i="2"/>
  <c r="AS23" i="9" s="1"/>
  <c r="AU78" i="2"/>
  <c r="AT23" i="9" s="1"/>
  <c r="AV78" i="2"/>
  <c r="AU23" i="9" s="1"/>
  <c r="AW78" i="2"/>
  <c r="AV23" i="9" s="1"/>
  <c r="AX78" i="2"/>
  <c r="AW23" i="9" s="1"/>
  <c r="AY78" i="2"/>
  <c r="AX23" i="9" s="1"/>
  <c r="AZ78" i="2"/>
  <c r="AY23" i="9" s="1"/>
  <c r="BA78" i="2"/>
  <c r="AZ23" i="9" s="1"/>
  <c r="BB78" i="2"/>
  <c r="BA23" i="9" s="1"/>
  <c r="BC78" i="2"/>
  <c r="BB23" i="9" s="1"/>
  <c r="BD78" i="2"/>
  <c r="BC23" i="9" s="1"/>
  <c r="BE78" i="2"/>
  <c r="BD23" i="9" s="1"/>
  <c r="BF78" i="2"/>
  <c r="BE23" i="9" s="1"/>
  <c r="BG78" i="2"/>
  <c r="BF23" i="9" s="1"/>
  <c r="BH78" i="2"/>
  <c r="BG23" i="9" s="1"/>
  <c r="BI78" i="2"/>
  <c r="BH23" i="9" s="1"/>
  <c r="BK78" i="2"/>
  <c r="BJ23" i="9" s="1"/>
  <c r="BL78" i="2"/>
  <c r="BK23" i="9" s="1"/>
  <c r="BM78" i="2"/>
  <c r="BL23" i="9" s="1"/>
  <c r="BN78" i="2"/>
  <c r="BM23" i="9" s="1"/>
  <c r="BO78" i="2"/>
  <c r="BN23" i="9" s="1"/>
  <c r="BP78" i="2"/>
  <c r="BO23" i="9" s="1"/>
  <c r="BQ78" i="2"/>
  <c r="BP23" i="9" s="1"/>
  <c r="BR78" i="2"/>
  <c r="BQ23" i="9" s="1"/>
  <c r="BS78" i="2"/>
  <c r="BR23" i="9" s="1"/>
  <c r="BT78" i="2"/>
  <c r="BS23" i="9" s="1"/>
  <c r="BU78" i="2"/>
  <c r="BT23" i="9" s="1"/>
  <c r="BV78" i="2"/>
  <c r="BU23" i="9" s="1"/>
  <c r="BW78" i="2"/>
  <c r="BV23" i="9" s="1"/>
  <c r="BX78" i="2"/>
  <c r="BW23" i="9" s="1"/>
  <c r="BY78" i="2"/>
  <c r="BX23" i="9" s="1"/>
  <c r="BZ78" i="2"/>
  <c r="BY23" i="9" s="1"/>
  <c r="CA78" i="2"/>
  <c r="BZ23" i="9" s="1"/>
  <c r="CB78" i="2"/>
  <c r="CA23" i="9" s="1"/>
  <c r="CC78" i="2"/>
  <c r="CB23" i="9" s="1"/>
  <c r="CD78" i="2"/>
  <c r="CC23" i="9" s="1"/>
  <c r="CF78" i="2"/>
  <c r="CE23" i="9" s="1"/>
  <c r="CG78" i="2"/>
  <c r="CF23" i="9" s="1"/>
  <c r="CH78" i="2"/>
  <c r="CG23" i="9" s="1"/>
  <c r="CI78" i="2"/>
  <c r="CH23" i="9" s="1"/>
  <c r="CJ78" i="2"/>
  <c r="CI23" i="9" s="1"/>
  <c r="CK78" i="2"/>
  <c r="CJ23" i="9" s="1"/>
  <c r="CL78" i="2"/>
  <c r="CK23" i="9" s="1"/>
  <c r="CM78" i="2"/>
  <c r="CL23" i="9" s="1"/>
  <c r="CN78" i="2"/>
  <c r="CM23" i="9" s="1"/>
  <c r="CO78" i="2"/>
  <c r="CN23" i="9" s="1"/>
  <c r="CP78" i="2"/>
  <c r="CO23" i="9" s="1"/>
  <c r="CQ78" i="2"/>
  <c r="CP23" i="9" s="1"/>
  <c r="CR78" i="2"/>
  <c r="CQ23" i="9" s="1"/>
  <c r="CS78" i="2"/>
  <c r="CR23" i="9" s="1"/>
  <c r="CT78" i="2"/>
  <c r="CS23" i="9" s="1"/>
  <c r="CU78" i="2"/>
  <c r="CT23" i="9" s="1"/>
  <c r="CV78" i="2"/>
  <c r="CU23" i="9" s="1"/>
  <c r="CW78" i="2"/>
  <c r="CV23" i="9" s="1"/>
  <c r="CX78" i="2"/>
  <c r="CW23" i="9" s="1"/>
  <c r="CY78" i="2"/>
  <c r="CX23" i="9" s="1"/>
  <c r="AB79" i="2"/>
  <c r="AA24" i="9" s="1"/>
  <c r="AP79" i="2"/>
  <c r="AO24" i="9" s="1"/>
  <c r="AQ79" i="2"/>
  <c r="AP24" i="9" s="1"/>
  <c r="AR79" i="2"/>
  <c r="AQ24" i="9" s="1"/>
  <c r="AS79" i="2"/>
  <c r="AR24" i="9" s="1"/>
  <c r="AT79" i="2"/>
  <c r="AS24" i="9" s="1"/>
  <c r="AU79" i="2"/>
  <c r="AT24" i="9" s="1"/>
  <c r="AV79" i="2"/>
  <c r="AU24" i="9" s="1"/>
  <c r="AW79" i="2"/>
  <c r="AV24" i="9" s="1"/>
  <c r="AX79" i="2"/>
  <c r="AW24" i="9" s="1"/>
  <c r="AY79" i="2"/>
  <c r="AX24" i="9" s="1"/>
  <c r="AZ79" i="2"/>
  <c r="AY24" i="9" s="1"/>
  <c r="BA79" i="2"/>
  <c r="AZ24" i="9" s="1"/>
  <c r="BB79" i="2"/>
  <c r="BA24" i="9" s="1"/>
  <c r="BC79" i="2"/>
  <c r="BB24" i="9" s="1"/>
  <c r="BD79" i="2"/>
  <c r="BC24" i="9" s="1"/>
  <c r="BE79" i="2"/>
  <c r="BD24" i="9" s="1"/>
  <c r="BF79" i="2"/>
  <c r="BE24" i="9" s="1"/>
  <c r="BG79" i="2"/>
  <c r="BF24" i="9" s="1"/>
  <c r="BH79" i="2"/>
  <c r="BG24" i="9" s="1"/>
  <c r="BI79" i="2"/>
  <c r="BH24" i="9" s="1"/>
  <c r="BK79" i="2"/>
  <c r="BJ24" i="9" s="1"/>
  <c r="BL79" i="2"/>
  <c r="BK24" i="9" s="1"/>
  <c r="BM79" i="2"/>
  <c r="BL24" i="9" s="1"/>
  <c r="BN79" i="2"/>
  <c r="BM24" i="9" s="1"/>
  <c r="BO79" i="2"/>
  <c r="BN24" i="9" s="1"/>
  <c r="BP79" i="2"/>
  <c r="BO24" i="9" s="1"/>
  <c r="BQ79" i="2"/>
  <c r="BP24" i="9" s="1"/>
  <c r="BR79" i="2"/>
  <c r="BQ24" i="9" s="1"/>
  <c r="BS79" i="2"/>
  <c r="BR24" i="9" s="1"/>
  <c r="BT79" i="2"/>
  <c r="BS24" i="9" s="1"/>
  <c r="BU79" i="2"/>
  <c r="BT24" i="9" s="1"/>
  <c r="BV79" i="2"/>
  <c r="BU24" i="9" s="1"/>
  <c r="BW79" i="2"/>
  <c r="BV24" i="9" s="1"/>
  <c r="BX79" i="2"/>
  <c r="BW24" i="9" s="1"/>
  <c r="BY79" i="2"/>
  <c r="BX24" i="9" s="1"/>
  <c r="BZ79" i="2"/>
  <c r="BY24" i="9" s="1"/>
  <c r="CA79" i="2"/>
  <c r="BZ24" i="9" s="1"/>
  <c r="CB79" i="2"/>
  <c r="CA24" i="9" s="1"/>
  <c r="CC79" i="2"/>
  <c r="CB24" i="9" s="1"/>
  <c r="CD79" i="2"/>
  <c r="CC24" i="9" s="1"/>
  <c r="CF79" i="2"/>
  <c r="CE24" i="9" s="1"/>
  <c r="CG79" i="2"/>
  <c r="CF24" i="9" s="1"/>
  <c r="CH79" i="2"/>
  <c r="CG24" i="9" s="1"/>
  <c r="CI79" i="2"/>
  <c r="CH24" i="9" s="1"/>
  <c r="CJ79" i="2"/>
  <c r="CI24" i="9" s="1"/>
  <c r="CK79" i="2"/>
  <c r="CJ24" i="9" s="1"/>
  <c r="CL79" i="2"/>
  <c r="CK24" i="9" s="1"/>
  <c r="CM79" i="2"/>
  <c r="CL24" i="9" s="1"/>
  <c r="CN79" i="2"/>
  <c r="CM24" i="9" s="1"/>
  <c r="CO79" i="2"/>
  <c r="CN24" i="9" s="1"/>
  <c r="CP79" i="2"/>
  <c r="CO24" i="9" s="1"/>
  <c r="CQ79" i="2"/>
  <c r="CP24" i="9" s="1"/>
  <c r="CR79" i="2"/>
  <c r="CQ24" i="9" s="1"/>
  <c r="CS79" i="2"/>
  <c r="CR24" i="9" s="1"/>
  <c r="CT79" i="2"/>
  <c r="CS24" i="9" s="1"/>
  <c r="CU79" i="2"/>
  <c r="CT24" i="9" s="1"/>
  <c r="CV79" i="2"/>
  <c r="CU24" i="9" s="1"/>
  <c r="CW79" i="2"/>
  <c r="CV24" i="9" s="1"/>
  <c r="CX79" i="2"/>
  <c r="CW24" i="9" s="1"/>
  <c r="CY79" i="2"/>
  <c r="CX24" i="9" s="1"/>
  <c r="AB80" i="2"/>
  <c r="AA25" i="9" s="1"/>
  <c r="AP80" i="2"/>
  <c r="AO25" i="9" s="1"/>
  <c r="AQ80" i="2"/>
  <c r="AP25" i="9" s="1"/>
  <c r="AR80" i="2"/>
  <c r="AQ25" i="9" s="1"/>
  <c r="AS80" i="2"/>
  <c r="AR25" i="9" s="1"/>
  <c r="AT80" i="2"/>
  <c r="AS25" i="9" s="1"/>
  <c r="AU80" i="2"/>
  <c r="AT25" i="9" s="1"/>
  <c r="AV80" i="2"/>
  <c r="AU25" i="9" s="1"/>
  <c r="AW80" i="2"/>
  <c r="AV25" i="9" s="1"/>
  <c r="AX80" i="2"/>
  <c r="AW25" i="9" s="1"/>
  <c r="AY80" i="2"/>
  <c r="AX25" i="9" s="1"/>
  <c r="AZ80" i="2"/>
  <c r="AY25" i="9" s="1"/>
  <c r="BA80" i="2"/>
  <c r="AZ25" i="9" s="1"/>
  <c r="BB80" i="2"/>
  <c r="BA25" i="9" s="1"/>
  <c r="BC80" i="2"/>
  <c r="BB25" i="9" s="1"/>
  <c r="BD80" i="2"/>
  <c r="BC25" i="9" s="1"/>
  <c r="BE80" i="2"/>
  <c r="BD25" i="9" s="1"/>
  <c r="BF80" i="2"/>
  <c r="BE25" i="9" s="1"/>
  <c r="BG80" i="2"/>
  <c r="BF25" i="9" s="1"/>
  <c r="BH80" i="2"/>
  <c r="BG25" i="9" s="1"/>
  <c r="BI80" i="2"/>
  <c r="BH25" i="9" s="1"/>
  <c r="BK80" i="2"/>
  <c r="BJ25" i="9" s="1"/>
  <c r="BL80" i="2"/>
  <c r="BK25" i="9" s="1"/>
  <c r="BM80" i="2"/>
  <c r="BL25" i="9" s="1"/>
  <c r="BN80" i="2"/>
  <c r="BM25" i="9" s="1"/>
  <c r="BO80" i="2"/>
  <c r="BN25" i="9" s="1"/>
  <c r="BP80" i="2"/>
  <c r="BO25" i="9" s="1"/>
  <c r="BQ80" i="2"/>
  <c r="BP25" i="9" s="1"/>
  <c r="BR80" i="2"/>
  <c r="BQ25" i="9" s="1"/>
  <c r="BS80" i="2"/>
  <c r="BR25" i="9" s="1"/>
  <c r="BT80" i="2"/>
  <c r="BS25" i="9" s="1"/>
  <c r="BU80" i="2"/>
  <c r="BT25" i="9" s="1"/>
  <c r="BV80" i="2"/>
  <c r="BU25" i="9" s="1"/>
  <c r="BW80" i="2"/>
  <c r="BV25" i="9" s="1"/>
  <c r="BX80" i="2"/>
  <c r="BW25" i="9" s="1"/>
  <c r="BY80" i="2"/>
  <c r="BX25" i="9" s="1"/>
  <c r="BZ80" i="2"/>
  <c r="BY25" i="9" s="1"/>
  <c r="CA80" i="2"/>
  <c r="BZ25" i="9" s="1"/>
  <c r="CB80" i="2"/>
  <c r="CA25" i="9" s="1"/>
  <c r="CC80" i="2"/>
  <c r="CB25" i="9" s="1"/>
  <c r="CD80" i="2"/>
  <c r="CC25" i="9" s="1"/>
  <c r="CF80" i="2"/>
  <c r="CE25" i="9" s="1"/>
  <c r="CG80" i="2"/>
  <c r="CF25" i="9" s="1"/>
  <c r="CH80" i="2"/>
  <c r="CG25" i="9" s="1"/>
  <c r="CI80" i="2"/>
  <c r="CH25" i="9" s="1"/>
  <c r="CJ80" i="2"/>
  <c r="CI25" i="9" s="1"/>
  <c r="CK80" i="2"/>
  <c r="CJ25" i="9" s="1"/>
  <c r="CL80" i="2"/>
  <c r="CK25" i="9" s="1"/>
  <c r="CM80" i="2"/>
  <c r="CL25" i="9" s="1"/>
  <c r="CN80" i="2"/>
  <c r="CM25" i="9" s="1"/>
  <c r="CO80" i="2"/>
  <c r="CN25" i="9" s="1"/>
  <c r="CP80" i="2"/>
  <c r="CO25" i="9" s="1"/>
  <c r="CQ80" i="2"/>
  <c r="CP25" i="9" s="1"/>
  <c r="CR80" i="2"/>
  <c r="CQ25" i="9" s="1"/>
  <c r="CS80" i="2"/>
  <c r="CR25" i="9" s="1"/>
  <c r="CT80" i="2"/>
  <c r="CS25" i="9" s="1"/>
  <c r="CU80" i="2"/>
  <c r="CT25" i="9" s="1"/>
  <c r="CV80" i="2"/>
  <c r="CU25" i="9" s="1"/>
  <c r="CW80" i="2"/>
  <c r="CV25" i="9" s="1"/>
  <c r="CX80" i="2"/>
  <c r="CW25" i="9" s="1"/>
  <c r="CY80" i="2"/>
  <c r="CX25" i="9" s="1"/>
  <c r="AB81" i="2"/>
  <c r="AA26" i="9" s="1"/>
  <c r="AP81" i="2"/>
  <c r="AO26" i="9" s="1"/>
  <c r="AQ81" i="2"/>
  <c r="AP26" i="9" s="1"/>
  <c r="AR81" i="2"/>
  <c r="AQ26" i="9" s="1"/>
  <c r="AS81" i="2"/>
  <c r="AR26" i="9" s="1"/>
  <c r="AT81" i="2"/>
  <c r="AS26" i="9" s="1"/>
  <c r="AU81" i="2"/>
  <c r="AT26" i="9" s="1"/>
  <c r="AV81" i="2"/>
  <c r="AU26" i="9" s="1"/>
  <c r="AW81" i="2"/>
  <c r="AV26" i="9" s="1"/>
  <c r="AX81" i="2"/>
  <c r="AW26" i="9" s="1"/>
  <c r="AY81" i="2"/>
  <c r="AX26" i="9" s="1"/>
  <c r="AZ81" i="2"/>
  <c r="AY26" i="9" s="1"/>
  <c r="BA81" i="2"/>
  <c r="AZ26" i="9" s="1"/>
  <c r="BB81" i="2"/>
  <c r="BA26" i="9" s="1"/>
  <c r="BC81" i="2"/>
  <c r="BB26" i="9" s="1"/>
  <c r="BD81" i="2"/>
  <c r="BC26" i="9" s="1"/>
  <c r="BE81" i="2"/>
  <c r="BD26" i="9" s="1"/>
  <c r="BF81" i="2"/>
  <c r="BE26" i="9" s="1"/>
  <c r="BG81" i="2"/>
  <c r="BF26" i="9" s="1"/>
  <c r="BH81" i="2"/>
  <c r="BG26" i="9" s="1"/>
  <c r="BI81" i="2"/>
  <c r="BH26" i="9" s="1"/>
  <c r="BK81" i="2"/>
  <c r="BJ26" i="9" s="1"/>
  <c r="BL81" i="2"/>
  <c r="BK26" i="9" s="1"/>
  <c r="BM81" i="2"/>
  <c r="BL26" i="9" s="1"/>
  <c r="BN81" i="2"/>
  <c r="BM26" i="9" s="1"/>
  <c r="BO81" i="2"/>
  <c r="BN26" i="9" s="1"/>
  <c r="BP81" i="2"/>
  <c r="BO26" i="9" s="1"/>
  <c r="BQ81" i="2"/>
  <c r="BP26" i="9" s="1"/>
  <c r="BR81" i="2"/>
  <c r="BQ26" i="9" s="1"/>
  <c r="BS81" i="2"/>
  <c r="BR26" i="9" s="1"/>
  <c r="BT81" i="2"/>
  <c r="BS26" i="9" s="1"/>
  <c r="BU81" i="2"/>
  <c r="BT26" i="9" s="1"/>
  <c r="BV81" i="2"/>
  <c r="BU26" i="9" s="1"/>
  <c r="BW81" i="2"/>
  <c r="BV26" i="9" s="1"/>
  <c r="BX81" i="2"/>
  <c r="BW26" i="9" s="1"/>
  <c r="BY81" i="2"/>
  <c r="BX26" i="9" s="1"/>
  <c r="BZ81" i="2"/>
  <c r="BY26" i="9" s="1"/>
  <c r="CA81" i="2"/>
  <c r="BZ26" i="9" s="1"/>
  <c r="CB81" i="2"/>
  <c r="CA26" i="9" s="1"/>
  <c r="CC81" i="2"/>
  <c r="CB26" i="9" s="1"/>
  <c r="CD81" i="2"/>
  <c r="CC26" i="9" s="1"/>
  <c r="CF81" i="2"/>
  <c r="CE26" i="9" s="1"/>
  <c r="CG81" i="2"/>
  <c r="CF26" i="9" s="1"/>
  <c r="CH81" i="2"/>
  <c r="CG26" i="9" s="1"/>
  <c r="CI81" i="2"/>
  <c r="CH26" i="9" s="1"/>
  <c r="CJ81" i="2"/>
  <c r="CI26" i="9" s="1"/>
  <c r="CK81" i="2"/>
  <c r="CJ26" i="9" s="1"/>
  <c r="CL81" i="2"/>
  <c r="CK26" i="9" s="1"/>
  <c r="CM81" i="2"/>
  <c r="CL26" i="9" s="1"/>
  <c r="CN81" i="2"/>
  <c r="CM26" i="9" s="1"/>
  <c r="CO81" i="2"/>
  <c r="CN26" i="9" s="1"/>
  <c r="CP81" i="2"/>
  <c r="CO26" i="9" s="1"/>
  <c r="CQ81" i="2"/>
  <c r="CP26" i="9" s="1"/>
  <c r="CR81" i="2"/>
  <c r="CQ26" i="9" s="1"/>
  <c r="CS81" i="2"/>
  <c r="CR26" i="9" s="1"/>
  <c r="CT81" i="2"/>
  <c r="CS26" i="9" s="1"/>
  <c r="CU81" i="2"/>
  <c r="CT26" i="9" s="1"/>
  <c r="CV81" i="2"/>
  <c r="CU26" i="9" s="1"/>
  <c r="CW81" i="2"/>
  <c r="CV26" i="9" s="1"/>
  <c r="CX81" i="2"/>
  <c r="CW26" i="9" s="1"/>
  <c r="CY81" i="2"/>
  <c r="CX26" i="9" s="1"/>
  <c r="AB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AB83" i="2"/>
  <c r="AA12" i="9" s="1"/>
  <c r="AP83" i="2"/>
  <c r="AO12" i="9" s="1"/>
  <c r="AQ83" i="2"/>
  <c r="AP12" i="9" s="1"/>
  <c r="AR83" i="2"/>
  <c r="AQ12" i="9" s="1"/>
  <c r="AS83" i="2"/>
  <c r="AR12" i="9" s="1"/>
  <c r="AT83" i="2"/>
  <c r="AS12" i="9" s="1"/>
  <c r="AU83" i="2"/>
  <c r="AT12" i="9" s="1"/>
  <c r="AV83" i="2"/>
  <c r="AU12" i="9" s="1"/>
  <c r="AW83" i="2"/>
  <c r="AV12" i="9" s="1"/>
  <c r="AX83" i="2"/>
  <c r="AW12" i="9" s="1"/>
  <c r="AY83" i="2"/>
  <c r="AX12" i="9" s="1"/>
  <c r="AZ83" i="2"/>
  <c r="AY12" i="9" s="1"/>
  <c r="BA83" i="2"/>
  <c r="AZ12" i="9" s="1"/>
  <c r="BB83" i="2"/>
  <c r="BA12" i="9" s="1"/>
  <c r="BC83" i="2"/>
  <c r="BB12" i="9" s="1"/>
  <c r="BD83" i="2"/>
  <c r="BC12" i="9" s="1"/>
  <c r="BE83" i="2"/>
  <c r="BD12" i="9" s="1"/>
  <c r="BF83" i="2"/>
  <c r="BE12" i="9" s="1"/>
  <c r="BG83" i="2"/>
  <c r="BF12" i="9" s="1"/>
  <c r="BH83" i="2"/>
  <c r="BG12" i="9" s="1"/>
  <c r="BI83" i="2"/>
  <c r="BH12" i="9" s="1"/>
  <c r="BK83" i="2"/>
  <c r="BJ12" i="9" s="1"/>
  <c r="BL83" i="2"/>
  <c r="BK12" i="9" s="1"/>
  <c r="BM83" i="2"/>
  <c r="BL12" i="9" s="1"/>
  <c r="BN83" i="2"/>
  <c r="BM12" i="9" s="1"/>
  <c r="BO83" i="2"/>
  <c r="BN12" i="9" s="1"/>
  <c r="BP83" i="2"/>
  <c r="BO12" i="9" s="1"/>
  <c r="BQ83" i="2"/>
  <c r="BP12" i="9" s="1"/>
  <c r="BR83" i="2"/>
  <c r="BQ12" i="9" s="1"/>
  <c r="BS83" i="2"/>
  <c r="BR12" i="9" s="1"/>
  <c r="BT83" i="2"/>
  <c r="BS12" i="9" s="1"/>
  <c r="BU83" i="2"/>
  <c r="BT12" i="9" s="1"/>
  <c r="BV83" i="2"/>
  <c r="BU12" i="9" s="1"/>
  <c r="BW83" i="2"/>
  <c r="BV12" i="9" s="1"/>
  <c r="BX83" i="2"/>
  <c r="BW12" i="9" s="1"/>
  <c r="BY83" i="2"/>
  <c r="BX12" i="9" s="1"/>
  <c r="BZ83" i="2"/>
  <c r="BY12" i="9" s="1"/>
  <c r="CA83" i="2"/>
  <c r="BZ12" i="9" s="1"/>
  <c r="CB83" i="2"/>
  <c r="CA12" i="9" s="1"/>
  <c r="CC83" i="2"/>
  <c r="CB12" i="9" s="1"/>
  <c r="CD83" i="2"/>
  <c r="CC12" i="9" s="1"/>
  <c r="CF83" i="2"/>
  <c r="CE12" i="9" s="1"/>
  <c r="CG83" i="2"/>
  <c r="CF12" i="9" s="1"/>
  <c r="CH83" i="2"/>
  <c r="CG12" i="9" s="1"/>
  <c r="CI83" i="2"/>
  <c r="CH12" i="9" s="1"/>
  <c r="CJ83" i="2"/>
  <c r="CI12" i="9" s="1"/>
  <c r="CK83" i="2"/>
  <c r="CJ12" i="9" s="1"/>
  <c r="CL83" i="2"/>
  <c r="CK12" i="9" s="1"/>
  <c r="CM83" i="2"/>
  <c r="CL12" i="9" s="1"/>
  <c r="CN83" i="2"/>
  <c r="CM12" i="9" s="1"/>
  <c r="CO83" i="2"/>
  <c r="CN12" i="9" s="1"/>
  <c r="CP83" i="2"/>
  <c r="CO12" i="9" s="1"/>
  <c r="CQ83" i="2"/>
  <c r="CP12" i="9" s="1"/>
  <c r="CR83" i="2"/>
  <c r="CQ12" i="9" s="1"/>
  <c r="CS83" i="2"/>
  <c r="CR12" i="9" s="1"/>
  <c r="CT83" i="2"/>
  <c r="CS12" i="9" s="1"/>
  <c r="CU83" i="2"/>
  <c r="CT12" i="9" s="1"/>
  <c r="CV83" i="2"/>
  <c r="CU12" i="9" s="1"/>
  <c r="CW83" i="2"/>
  <c r="CV12" i="9" s="1"/>
  <c r="CX83" i="2"/>
  <c r="CW12" i="9" s="1"/>
  <c r="CY83" i="2"/>
  <c r="CX12" i="9" s="1"/>
  <c r="AB85" i="2"/>
  <c r="AA13" i="9" s="1"/>
  <c r="AP85" i="2"/>
  <c r="AO13" i="9" s="1"/>
  <c r="AQ85" i="2"/>
  <c r="AP13" i="9" s="1"/>
  <c r="AR85" i="2"/>
  <c r="AQ13" i="9" s="1"/>
  <c r="AS85" i="2"/>
  <c r="AR13" i="9" s="1"/>
  <c r="AT85" i="2"/>
  <c r="AS13" i="9" s="1"/>
  <c r="AU85" i="2"/>
  <c r="AT13" i="9" s="1"/>
  <c r="AV85" i="2"/>
  <c r="AU13" i="9" s="1"/>
  <c r="AW85" i="2"/>
  <c r="AV13" i="9" s="1"/>
  <c r="AX85" i="2"/>
  <c r="AW13" i="9" s="1"/>
  <c r="AY85" i="2"/>
  <c r="AX13" i="9" s="1"/>
  <c r="AZ85" i="2"/>
  <c r="AY13" i="9" s="1"/>
  <c r="BA85" i="2"/>
  <c r="AZ13" i="9" s="1"/>
  <c r="BB85" i="2"/>
  <c r="BA13" i="9" s="1"/>
  <c r="BC85" i="2"/>
  <c r="BB13" i="9" s="1"/>
  <c r="BD85" i="2"/>
  <c r="BC13" i="9" s="1"/>
  <c r="BE85" i="2"/>
  <c r="BD13" i="9" s="1"/>
  <c r="BF85" i="2"/>
  <c r="BE13" i="9" s="1"/>
  <c r="BG85" i="2"/>
  <c r="BF13" i="9" s="1"/>
  <c r="BH85" i="2"/>
  <c r="BG13" i="9" s="1"/>
  <c r="BI85" i="2"/>
  <c r="BH13" i="9" s="1"/>
  <c r="BK85" i="2"/>
  <c r="BJ13" i="9" s="1"/>
  <c r="BL85" i="2"/>
  <c r="BK13" i="9" s="1"/>
  <c r="BM85" i="2"/>
  <c r="BL13" i="9" s="1"/>
  <c r="BN85" i="2"/>
  <c r="BM13" i="9" s="1"/>
  <c r="BO85" i="2"/>
  <c r="BN13" i="9" s="1"/>
  <c r="BP85" i="2"/>
  <c r="BO13" i="9" s="1"/>
  <c r="BQ85" i="2"/>
  <c r="BP13" i="9" s="1"/>
  <c r="BR85" i="2"/>
  <c r="BQ13" i="9" s="1"/>
  <c r="BS85" i="2"/>
  <c r="BR13" i="9" s="1"/>
  <c r="BT85" i="2"/>
  <c r="BS13" i="9" s="1"/>
  <c r="BU85" i="2"/>
  <c r="BT13" i="9" s="1"/>
  <c r="BV85" i="2"/>
  <c r="BU13" i="9" s="1"/>
  <c r="BW85" i="2"/>
  <c r="BV13" i="9" s="1"/>
  <c r="BX85" i="2"/>
  <c r="BW13" i="9" s="1"/>
  <c r="BY85" i="2"/>
  <c r="BX13" i="9" s="1"/>
  <c r="BZ85" i="2"/>
  <c r="BY13" i="9" s="1"/>
  <c r="CA85" i="2"/>
  <c r="BZ13" i="9" s="1"/>
  <c r="CB85" i="2"/>
  <c r="CA13" i="9" s="1"/>
  <c r="CC85" i="2"/>
  <c r="CB13" i="9" s="1"/>
  <c r="CD85" i="2"/>
  <c r="CC13" i="9" s="1"/>
  <c r="CF85" i="2"/>
  <c r="CE13" i="9" s="1"/>
  <c r="CG85" i="2"/>
  <c r="CF13" i="9" s="1"/>
  <c r="CH85" i="2"/>
  <c r="CG13" i="9" s="1"/>
  <c r="CI85" i="2"/>
  <c r="CH13" i="9" s="1"/>
  <c r="CJ85" i="2"/>
  <c r="CI13" i="9" s="1"/>
  <c r="CK85" i="2"/>
  <c r="CJ13" i="9" s="1"/>
  <c r="CL85" i="2"/>
  <c r="CK13" i="9" s="1"/>
  <c r="CM85" i="2"/>
  <c r="CL13" i="9" s="1"/>
  <c r="CN85" i="2"/>
  <c r="CM13" i="9" s="1"/>
  <c r="CO85" i="2"/>
  <c r="CN13" i="9" s="1"/>
  <c r="CP85" i="2"/>
  <c r="CO13" i="9" s="1"/>
  <c r="CQ85" i="2"/>
  <c r="CP13" i="9" s="1"/>
  <c r="CR85" i="2"/>
  <c r="CQ13" i="9" s="1"/>
  <c r="CS85" i="2"/>
  <c r="CR13" i="9" s="1"/>
  <c r="CT85" i="2"/>
  <c r="CS13" i="9" s="1"/>
  <c r="CU85" i="2"/>
  <c r="CT13" i="9" s="1"/>
  <c r="CV85" i="2"/>
  <c r="CU13" i="9" s="1"/>
  <c r="CW85" i="2"/>
  <c r="CV13" i="9" s="1"/>
  <c r="CX85" i="2"/>
  <c r="CW13" i="9" s="1"/>
  <c r="CY85" i="2"/>
  <c r="CX13" i="9" s="1"/>
  <c r="AB86" i="2"/>
  <c r="AA14" i="9" s="1"/>
  <c r="AP86" i="2"/>
  <c r="AO14" i="9" s="1"/>
  <c r="AQ86" i="2"/>
  <c r="AP14" i="9" s="1"/>
  <c r="AR86" i="2"/>
  <c r="AQ14" i="9" s="1"/>
  <c r="AS86" i="2"/>
  <c r="AR14" i="9" s="1"/>
  <c r="AT86" i="2"/>
  <c r="AS14" i="9" s="1"/>
  <c r="AU86" i="2"/>
  <c r="AT14" i="9" s="1"/>
  <c r="AV86" i="2"/>
  <c r="AU14" i="9" s="1"/>
  <c r="AW86" i="2"/>
  <c r="AV14" i="9" s="1"/>
  <c r="AX86" i="2"/>
  <c r="AW14" i="9" s="1"/>
  <c r="AY86" i="2"/>
  <c r="AX14" i="9" s="1"/>
  <c r="AZ86" i="2"/>
  <c r="AY14" i="9" s="1"/>
  <c r="BA86" i="2"/>
  <c r="AZ14" i="9" s="1"/>
  <c r="BB86" i="2"/>
  <c r="BA14" i="9" s="1"/>
  <c r="BC86" i="2"/>
  <c r="BB14" i="9" s="1"/>
  <c r="BD86" i="2"/>
  <c r="BC14" i="9" s="1"/>
  <c r="BE86" i="2"/>
  <c r="BD14" i="9" s="1"/>
  <c r="BF86" i="2"/>
  <c r="BE14" i="9" s="1"/>
  <c r="BG86" i="2"/>
  <c r="BF14" i="9" s="1"/>
  <c r="BH86" i="2"/>
  <c r="BG14" i="9" s="1"/>
  <c r="BI86" i="2"/>
  <c r="BH14" i="9" s="1"/>
  <c r="BK86" i="2"/>
  <c r="BJ14" i="9" s="1"/>
  <c r="BL86" i="2"/>
  <c r="BK14" i="9" s="1"/>
  <c r="BM86" i="2"/>
  <c r="BL14" i="9" s="1"/>
  <c r="BN86" i="2"/>
  <c r="BM14" i="9" s="1"/>
  <c r="BO86" i="2"/>
  <c r="BN14" i="9" s="1"/>
  <c r="BP86" i="2"/>
  <c r="BO14" i="9" s="1"/>
  <c r="BQ86" i="2"/>
  <c r="BP14" i="9" s="1"/>
  <c r="BR86" i="2"/>
  <c r="BQ14" i="9" s="1"/>
  <c r="BS86" i="2"/>
  <c r="BR14" i="9" s="1"/>
  <c r="BT86" i="2"/>
  <c r="BS14" i="9" s="1"/>
  <c r="BU86" i="2"/>
  <c r="BT14" i="9" s="1"/>
  <c r="BV86" i="2"/>
  <c r="BU14" i="9" s="1"/>
  <c r="BW86" i="2"/>
  <c r="BV14" i="9" s="1"/>
  <c r="BX86" i="2"/>
  <c r="BW14" i="9" s="1"/>
  <c r="BY86" i="2"/>
  <c r="BX14" i="9" s="1"/>
  <c r="BZ86" i="2"/>
  <c r="BY14" i="9" s="1"/>
  <c r="CA86" i="2"/>
  <c r="BZ14" i="9" s="1"/>
  <c r="CB86" i="2"/>
  <c r="CA14" i="9" s="1"/>
  <c r="CC86" i="2"/>
  <c r="CB14" i="9" s="1"/>
  <c r="CD86" i="2"/>
  <c r="CC14" i="9" s="1"/>
  <c r="CF86" i="2"/>
  <c r="CE14" i="9" s="1"/>
  <c r="CG86" i="2"/>
  <c r="CF14" i="9" s="1"/>
  <c r="CH86" i="2"/>
  <c r="CG14" i="9" s="1"/>
  <c r="CI86" i="2"/>
  <c r="CH14" i="9" s="1"/>
  <c r="CJ86" i="2"/>
  <c r="CI14" i="9" s="1"/>
  <c r="CK86" i="2"/>
  <c r="CJ14" i="9" s="1"/>
  <c r="CL86" i="2"/>
  <c r="CK14" i="9" s="1"/>
  <c r="CM86" i="2"/>
  <c r="CL14" i="9" s="1"/>
  <c r="CN86" i="2"/>
  <c r="CM14" i="9" s="1"/>
  <c r="CO86" i="2"/>
  <c r="CN14" i="9" s="1"/>
  <c r="CP86" i="2"/>
  <c r="CO14" i="9" s="1"/>
  <c r="CQ86" i="2"/>
  <c r="CP14" i="9" s="1"/>
  <c r="CR86" i="2"/>
  <c r="CQ14" i="9" s="1"/>
  <c r="CS86" i="2"/>
  <c r="CR14" i="9" s="1"/>
  <c r="CT86" i="2"/>
  <c r="CS14" i="9" s="1"/>
  <c r="CU86" i="2"/>
  <c r="CT14" i="9" s="1"/>
  <c r="CV86" i="2"/>
  <c r="CU14" i="9" s="1"/>
  <c r="CW86" i="2"/>
  <c r="CV14" i="9" s="1"/>
  <c r="CX86" i="2"/>
  <c r="CW14" i="9" s="1"/>
  <c r="CY86" i="2"/>
  <c r="CX14" i="9" s="1"/>
  <c r="AB87" i="2"/>
  <c r="AA15" i="9" s="1"/>
  <c r="AP87" i="2"/>
  <c r="AO15" i="9" s="1"/>
  <c r="AQ87" i="2"/>
  <c r="AP15" i="9" s="1"/>
  <c r="AR87" i="2"/>
  <c r="AQ15" i="9" s="1"/>
  <c r="AS87" i="2"/>
  <c r="AR15" i="9" s="1"/>
  <c r="AT87" i="2"/>
  <c r="AS15" i="9" s="1"/>
  <c r="AU87" i="2"/>
  <c r="AT15" i="9" s="1"/>
  <c r="AV87" i="2"/>
  <c r="AU15" i="9" s="1"/>
  <c r="AW87" i="2"/>
  <c r="AV15" i="9" s="1"/>
  <c r="AX87" i="2"/>
  <c r="AW15" i="9" s="1"/>
  <c r="AY87" i="2"/>
  <c r="AX15" i="9" s="1"/>
  <c r="AZ87" i="2"/>
  <c r="AY15" i="9" s="1"/>
  <c r="BA87" i="2"/>
  <c r="AZ15" i="9" s="1"/>
  <c r="BB87" i="2"/>
  <c r="BA15" i="9" s="1"/>
  <c r="BC87" i="2"/>
  <c r="BB15" i="9" s="1"/>
  <c r="BD87" i="2"/>
  <c r="BC15" i="9" s="1"/>
  <c r="BE87" i="2"/>
  <c r="BD15" i="9" s="1"/>
  <c r="BF87" i="2"/>
  <c r="BE15" i="9" s="1"/>
  <c r="BG87" i="2"/>
  <c r="BF15" i="9" s="1"/>
  <c r="BH87" i="2"/>
  <c r="BG15" i="9" s="1"/>
  <c r="BI87" i="2"/>
  <c r="BH15" i="9" s="1"/>
  <c r="BK87" i="2"/>
  <c r="BJ15" i="9" s="1"/>
  <c r="BL87" i="2"/>
  <c r="BK15" i="9" s="1"/>
  <c r="BM87" i="2"/>
  <c r="BL15" i="9" s="1"/>
  <c r="BN87" i="2"/>
  <c r="BM15" i="9" s="1"/>
  <c r="BO87" i="2"/>
  <c r="BN15" i="9" s="1"/>
  <c r="BP87" i="2"/>
  <c r="BO15" i="9" s="1"/>
  <c r="BQ87" i="2"/>
  <c r="BP15" i="9" s="1"/>
  <c r="BR87" i="2"/>
  <c r="BQ15" i="9" s="1"/>
  <c r="BS87" i="2"/>
  <c r="BR15" i="9" s="1"/>
  <c r="BT87" i="2"/>
  <c r="BS15" i="9" s="1"/>
  <c r="BU87" i="2"/>
  <c r="BT15" i="9" s="1"/>
  <c r="BV87" i="2"/>
  <c r="BU15" i="9" s="1"/>
  <c r="BW87" i="2"/>
  <c r="BV15" i="9" s="1"/>
  <c r="BX87" i="2"/>
  <c r="BW15" i="9" s="1"/>
  <c r="BY87" i="2"/>
  <c r="BX15" i="9" s="1"/>
  <c r="BZ87" i="2"/>
  <c r="BY15" i="9" s="1"/>
  <c r="CA87" i="2"/>
  <c r="BZ15" i="9" s="1"/>
  <c r="CB87" i="2"/>
  <c r="CA15" i="9" s="1"/>
  <c r="CC87" i="2"/>
  <c r="CB15" i="9" s="1"/>
  <c r="CD87" i="2"/>
  <c r="CC15" i="9" s="1"/>
  <c r="CF87" i="2"/>
  <c r="CE15" i="9" s="1"/>
  <c r="CG87" i="2"/>
  <c r="CF15" i="9" s="1"/>
  <c r="CH87" i="2"/>
  <c r="CG15" i="9" s="1"/>
  <c r="CI87" i="2"/>
  <c r="CH15" i="9" s="1"/>
  <c r="CJ87" i="2"/>
  <c r="CI15" i="9" s="1"/>
  <c r="CK87" i="2"/>
  <c r="CJ15" i="9" s="1"/>
  <c r="CL87" i="2"/>
  <c r="CK15" i="9" s="1"/>
  <c r="CM87" i="2"/>
  <c r="CL15" i="9" s="1"/>
  <c r="CN87" i="2"/>
  <c r="CM15" i="9" s="1"/>
  <c r="CO87" i="2"/>
  <c r="CN15" i="9" s="1"/>
  <c r="CP87" i="2"/>
  <c r="CO15" i="9" s="1"/>
  <c r="CQ87" i="2"/>
  <c r="CP15" i="9" s="1"/>
  <c r="CR87" i="2"/>
  <c r="CQ15" i="9" s="1"/>
  <c r="CS87" i="2"/>
  <c r="CR15" i="9" s="1"/>
  <c r="CT87" i="2"/>
  <c r="CS15" i="9" s="1"/>
  <c r="CU87" i="2"/>
  <c r="CT15" i="9" s="1"/>
  <c r="CV87" i="2"/>
  <c r="CU15" i="9" s="1"/>
  <c r="CW87" i="2"/>
  <c r="CV15" i="9" s="1"/>
  <c r="CX87" i="2"/>
  <c r="CW15" i="9" s="1"/>
  <c r="CY87" i="2"/>
  <c r="CX15" i="9" s="1"/>
  <c r="AB88" i="2"/>
  <c r="AA16" i="9" s="1"/>
  <c r="AP88" i="2"/>
  <c r="AO16" i="9" s="1"/>
  <c r="AQ88" i="2"/>
  <c r="AP16" i="9" s="1"/>
  <c r="AR88" i="2"/>
  <c r="AQ16" i="9" s="1"/>
  <c r="AS88" i="2"/>
  <c r="AR16" i="9" s="1"/>
  <c r="AT88" i="2"/>
  <c r="AS16" i="9" s="1"/>
  <c r="AU88" i="2"/>
  <c r="AT16" i="9" s="1"/>
  <c r="AV88" i="2"/>
  <c r="AU16" i="9" s="1"/>
  <c r="AW88" i="2"/>
  <c r="AV16" i="9" s="1"/>
  <c r="AX88" i="2"/>
  <c r="AW16" i="9" s="1"/>
  <c r="AY88" i="2"/>
  <c r="AX16" i="9" s="1"/>
  <c r="AZ88" i="2"/>
  <c r="AY16" i="9" s="1"/>
  <c r="BA88" i="2"/>
  <c r="AZ16" i="9" s="1"/>
  <c r="BB88" i="2"/>
  <c r="BA16" i="9" s="1"/>
  <c r="BC88" i="2"/>
  <c r="BB16" i="9" s="1"/>
  <c r="BD88" i="2"/>
  <c r="BC16" i="9" s="1"/>
  <c r="BE88" i="2"/>
  <c r="BD16" i="9" s="1"/>
  <c r="BF88" i="2"/>
  <c r="BE16" i="9" s="1"/>
  <c r="BG88" i="2"/>
  <c r="BF16" i="9" s="1"/>
  <c r="BH88" i="2"/>
  <c r="BG16" i="9" s="1"/>
  <c r="BI88" i="2"/>
  <c r="BH16" i="9" s="1"/>
  <c r="BK88" i="2"/>
  <c r="BJ16" i="9" s="1"/>
  <c r="BL88" i="2"/>
  <c r="BK16" i="9" s="1"/>
  <c r="BM88" i="2"/>
  <c r="BL16" i="9" s="1"/>
  <c r="BN88" i="2"/>
  <c r="BM16" i="9" s="1"/>
  <c r="BO88" i="2"/>
  <c r="BN16" i="9" s="1"/>
  <c r="BP88" i="2"/>
  <c r="BO16" i="9" s="1"/>
  <c r="BQ88" i="2"/>
  <c r="BP16" i="9" s="1"/>
  <c r="BR88" i="2"/>
  <c r="BQ16" i="9" s="1"/>
  <c r="BS88" i="2"/>
  <c r="BR16" i="9" s="1"/>
  <c r="BT88" i="2"/>
  <c r="BS16" i="9" s="1"/>
  <c r="BU88" i="2"/>
  <c r="BT16" i="9" s="1"/>
  <c r="BV88" i="2"/>
  <c r="BU16" i="9" s="1"/>
  <c r="BW88" i="2"/>
  <c r="BV16" i="9" s="1"/>
  <c r="BX88" i="2"/>
  <c r="BW16" i="9" s="1"/>
  <c r="BY88" i="2"/>
  <c r="BX16" i="9" s="1"/>
  <c r="BZ88" i="2"/>
  <c r="BY16" i="9" s="1"/>
  <c r="CA88" i="2"/>
  <c r="BZ16" i="9" s="1"/>
  <c r="CB88" i="2"/>
  <c r="CA16" i="9" s="1"/>
  <c r="CC88" i="2"/>
  <c r="CB16" i="9" s="1"/>
  <c r="CD88" i="2"/>
  <c r="CC16" i="9" s="1"/>
  <c r="CF88" i="2"/>
  <c r="CE16" i="9" s="1"/>
  <c r="CG88" i="2"/>
  <c r="CF16" i="9" s="1"/>
  <c r="CH88" i="2"/>
  <c r="CG16" i="9" s="1"/>
  <c r="CI88" i="2"/>
  <c r="CH16" i="9" s="1"/>
  <c r="CJ88" i="2"/>
  <c r="CI16" i="9" s="1"/>
  <c r="CK88" i="2"/>
  <c r="CJ16" i="9" s="1"/>
  <c r="CL88" i="2"/>
  <c r="CK16" i="9" s="1"/>
  <c r="CM88" i="2"/>
  <c r="CL16" i="9" s="1"/>
  <c r="CN88" i="2"/>
  <c r="CM16" i="9" s="1"/>
  <c r="CO88" i="2"/>
  <c r="CN16" i="9" s="1"/>
  <c r="CP88" i="2"/>
  <c r="CO16" i="9" s="1"/>
  <c r="CQ88" i="2"/>
  <c r="CP16" i="9" s="1"/>
  <c r="CR88" i="2"/>
  <c r="CQ16" i="9" s="1"/>
  <c r="CS88" i="2"/>
  <c r="CR16" i="9" s="1"/>
  <c r="CT88" i="2"/>
  <c r="CS16" i="9" s="1"/>
  <c r="CU88" i="2"/>
  <c r="CT16" i="9" s="1"/>
  <c r="CV88" i="2"/>
  <c r="CU16" i="9" s="1"/>
  <c r="CW88" i="2"/>
  <c r="CV16" i="9" s="1"/>
  <c r="CX88" i="2"/>
  <c r="CW16" i="9" s="1"/>
  <c r="CY88" i="2"/>
  <c r="CX16" i="9" s="1"/>
  <c r="AB89" i="2"/>
  <c r="AA17" i="9" s="1"/>
  <c r="AP89" i="2"/>
  <c r="AO17" i="9" s="1"/>
  <c r="AQ89" i="2"/>
  <c r="AP17" i="9" s="1"/>
  <c r="AR89" i="2"/>
  <c r="AQ17" i="9" s="1"/>
  <c r="AS89" i="2"/>
  <c r="AR17" i="9" s="1"/>
  <c r="AT89" i="2"/>
  <c r="AS17" i="9" s="1"/>
  <c r="AU89" i="2"/>
  <c r="AT17" i="9" s="1"/>
  <c r="AV89" i="2"/>
  <c r="AU17" i="9" s="1"/>
  <c r="AW89" i="2"/>
  <c r="AV17" i="9" s="1"/>
  <c r="AX89" i="2"/>
  <c r="AW17" i="9" s="1"/>
  <c r="AY89" i="2"/>
  <c r="AX17" i="9" s="1"/>
  <c r="AZ89" i="2"/>
  <c r="AY17" i="9" s="1"/>
  <c r="BA89" i="2"/>
  <c r="AZ17" i="9" s="1"/>
  <c r="BB89" i="2"/>
  <c r="BA17" i="9" s="1"/>
  <c r="BC89" i="2"/>
  <c r="BB17" i="9" s="1"/>
  <c r="BD89" i="2"/>
  <c r="BC17" i="9" s="1"/>
  <c r="BE89" i="2"/>
  <c r="BD17" i="9" s="1"/>
  <c r="BF89" i="2"/>
  <c r="BE17" i="9" s="1"/>
  <c r="BG89" i="2"/>
  <c r="BF17" i="9" s="1"/>
  <c r="BH89" i="2"/>
  <c r="BG17" i="9" s="1"/>
  <c r="BI89" i="2"/>
  <c r="BH17" i="9" s="1"/>
  <c r="BK89" i="2"/>
  <c r="BJ17" i="9" s="1"/>
  <c r="BL89" i="2"/>
  <c r="BK17" i="9" s="1"/>
  <c r="BM89" i="2"/>
  <c r="BL17" i="9" s="1"/>
  <c r="BN89" i="2"/>
  <c r="BM17" i="9" s="1"/>
  <c r="BO89" i="2"/>
  <c r="BN17" i="9" s="1"/>
  <c r="BP89" i="2"/>
  <c r="BO17" i="9" s="1"/>
  <c r="BQ89" i="2"/>
  <c r="BP17" i="9" s="1"/>
  <c r="BR89" i="2"/>
  <c r="BQ17" i="9" s="1"/>
  <c r="BS89" i="2"/>
  <c r="BR17" i="9" s="1"/>
  <c r="BT89" i="2"/>
  <c r="BS17" i="9" s="1"/>
  <c r="BU89" i="2"/>
  <c r="BT17" i="9" s="1"/>
  <c r="BV89" i="2"/>
  <c r="BU17" i="9" s="1"/>
  <c r="BW89" i="2"/>
  <c r="BV17" i="9" s="1"/>
  <c r="BX89" i="2"/>
  <c r="BW17" i="9" s="1"/>
  <c r="BY89" i="2"/>
  <c r="BX17" i="9" s="1"/>
  <c r="BZ89" i="2"/>
  <c r="BY17" i="9" s="1"/>
  <c r="CA89" i="2"/>
  <c r="BZ17" i="9" s="1"/>
  <c r="CB89" i="2"/>
  <c r="CA17" i="9" s="1"/>
  <c r="CC89" i="2"/>
  <c r="CB17" i="9" s="1"/>
  <c r="CD89" i="2"/>
  <c r="CC17" i="9" s="1"/>
  <c r="CF89" i="2"/>
  <c r="CE17" i="9" s="1"/>
  <c r="CG89" i="2"/>
  <c r="CF17" i="9" s="1"/>
  <c r="CH89" i="2"/>
  <c r="CG17" i="9" s="1"/>
  <c r="CI89" i="2"/>
  <c r="CH17" i="9" s="1"/>
  <c r="CJ89" i="2"/>
  <c r="CI17" i="9" s="1"/>
  <c r="CK89" i="2"/>
  <c r="CJ17" i="9" s="1"/>
  <c r="CL89" i="2"/>
  <c r="CK17" i="9" s="1"/>
  <c r="CM89" i="2"/>
  <c r="CL17" i="9" s="1"/>
  <c r="CN89" i="2"/>
  <c r="CM17" i="9" s="1"/>
  <c r="CO89" i="2"/>
  <c r="CN17" i="9" s="1"/>
  <c r="CP89" i="2"/>
  <c r="CO17" i="9" s="1"/>
  <c r="CQ89" i="2"/>
  <c r="CP17" i="9" s="1"/>
  <c r="CR89" i="2"/>
  <c r="CQ17" i="9" s="1"/>
  <c r="CS89" i="2"/>
  <c r="CR17" i="9" s="1"/>
  <c r="CT89" i="2"/>
  <c r="CS17" i="9" s="1"/>
  <c r="CU89" i="2"/>
  <c r="CT17" i="9" s="1"/>
  <c r="CV89" i="2"/>
  <c r="CU17" i="9" s="1"/>
  <c r="CW89" i="2"/>
  <c r="CV17" i="9" s="1"/>
  <c r="CX89" i="2"/>
  <c r="CW17" i="9" s="1"/>
  <c r="CY89" i="2"/>
  <c r="CX17" i="9" s="1"/>
  <c r="AB90" i="2"/>
  <c r="AA18" i="9" s="1"/>
  <c r="AP90" i="2"/>
  <c r="AO18" i="9" s="1"/>
  <c r="AQ90" i="2"/>
  <c r="AP18" i="9" s="1"/>
  <c r="AR90" i="2"/>
  <c r="AQ18" i="9" s="1"/>
  <c r="AS90" i="2"/>
  <c r="AR18" i="9" s="1"/>
  <c r="AT90" i="2"/>
  <c r="AS18" i="9" s="1"/>
  <c r="AU90" i="2"/>
  <c r="AT18" i="9" s="1"/>
  <c r="AV90" i="2"/>
  <c r="AU18" i="9" s="1"/>
  <c r="AW90" i="2"/>
  <c r="AV18" i="9" s="1"/>
  <c r="AX90" i="2"/>
  <c r="AW18" i="9" s="1"/>
  <c r="AY90" i="2"/>
  <c r="AX18" i="9" s="1"/>
  <c r="AZ90" i="2"/>
  <c r="AY18" i="9" s="1"/>
  <c r="BA90" i="2"/>
  <c r="AZ18" i="9" s="1"/>
  <c r="BB90" i="2"/>
  <c r="BA18" i="9" s="1"/>
  <c r="BC90" i="2"/>
  <c r="BB18" i="9" s="1"/>
  <c r="BD90" i="2"/>
  <c r="BC18" i="9" s="1"/>
  <c r="BE90" i="2"/>
  <c r="BD18" i="9" s="1"/>
  <c r="BF90" i="2"/>
  <c r="BE18" i="9" s="1"/>
  <c r="BG90" i="2"/>
  <c r="BF18" i="9" s="1"/>
  <c r="BH90" i="2"/>
  <c r="BG18" i="9" s="1"/>
  <c r="BI90" i="2"/>
  <c r="BH18" i="9" s="1"/>
  <c r="BK90" i="2"/>
  <c r="BJ18" i="9" s="1"/>
  <c r="BL90" i="2"/>
  <c r="BK18" i="9" s="1"/>
  <c r="BM90" i="2"/>
  <c r="BL18" i="9" s="1"/>
  <c r="BN90" i="2"/>
  <c r="BM18" i="9" s="1"/>
  <c r="BO90" i="2"/>
  <c r="BN18" i="9" s="1"/>
  <c r="BP90" i="2"/>
  <c r="BO18" i="9" s="1"/>
  <c r="BQ90" i="2"/>
  <c r="BP18" i="9" s="1"/>
  <c r="BR90" i="2"/>
  <c r="BQ18" i="9" s="1"/>
  <c r="BS90" i="2"/>
  <c r="BR18" i="9" s="1"/>
  <c r="BT90" i="2"/>
  <c r="BS18" i="9" s="1"/>
  <c r="BU90" i="2"/>
  <c r="BT18" i="9" s="1"/>
  <c r="BV90" i="2"/>
  <c r="BU18" i="9" s="1"/>
  <c r="BW90" i="2"/>
  <c r="BV18" i="9" s="1"/>
  <c r="BX90" i="2"/>
  <c r="BW18" i="9" s="1"/>
  <c r="BY90" i="2"/>
  <c r="BX18" i="9" s="1"/>
  <c r="BZ90" i="2"/>
  <c r="BY18" i="9" s="1"/>
  <c r="CA90" i="2"/>
  <c r="BZ18" i="9" s="1"/>
  <c r="CB90" i="2"/>
  <c r="CA18" i="9" s="1"/>
  <c r="CC90" i="2"/>
  <c r="CB18" i="9" s="1"/>
  <c r="CD90" i="2"/>
  <c r="CC18" i="9" s="1"/>
  <c r="CF90" i="2"/>
  <c r="CE18" i="9" s="1"/>
  <c r="CG90" i="2"/>
  <c r="CF18" i="9" s="1"/>
  <c r="CH90" i="2"/>
  <c r="CG18" i="9" s="1"/>
  <c r="CI90" i="2"/>
  <c r="CH18" i="9" s="1"/>
  <c r="CJ90" i="2"/>
  <c r="CI18" i="9" s="1"/>
  <c r="CK90" i="2"/>
  <c r="CJ18" i="9" s="1"/>
  <c r="CL90" i="2"/>
  <c r="CK18" i="9" s="1"/>
  <c r="CM90" i="2"/>
  <c r="CL18" i="9" s="1"/>
  <c r="CN90" i="2"/>
  <c r="CM18" i="9" s="1"/>
  <c r="CO90" i="2"/>
  <c r="CN18" i="9" s="1"/>
  <c r="CP90" i="2"/>
  <c r="CO18" i="9" s="1"/>
  <c r="CQ90" i="2"/>
  <c r="CP18" i="9" s="1"/>
  <c r="CR90" i="2"/>
  <c r="CQ18" i="9" s="1"/>
  <c r="CS90" i="2"/>
  <c r="CR18" i="9" s="1"/>
  <c r="CT90" i="2"/>
  <c r="CS18" i="9" s="1"/>
  <c r="CU90" i="2"/>
  <c r="CT18" i="9" s="1"/>
  <c r="CV90" i="2"/>
  <c r="CU18" i="9" s="1"/>
  <c r="CW90" i="2"/>
  <c r="CV18" i="9" s="1"/>
  <c r="CX90" i="2"/>
  <c r="CW18" i="9" s="1"/>
  <c r="CY90" i="2"/>
  <c r="CX18" i="9" s="1"/>
  <c r="AB91" i="2"/>
  <c r="AB32" i="10" s="1"/>
  <c r="AP91" i="2"/>
  <c r="AP32" i="10" s="1"/>
  <c r="AQ91" i="2"/>
  <c r="AQ32" i="10" s="1"/>
  <c r="AR91" i="2"/>
  <c r="AR32" i="10" s="1"/>
  <c r="AS91" i="2"/>
  <c r="AS32" i="10" s="1"/>
  <c r="AT91" i="2"/>
  <c r="AT32" i="10" s="1"/>
  <c r="AU91" i="2"/>
  <c r="AU32" i="10" s="1"/>
  <c r="AV91" i="2"/>
  <c r="AV32" i="10" s="1"/>
  <c r="AW91" i="2"/>
  <c r="AW32" i="10" s="1"/>
  <c r="AX91" i="2"/>
  <c r="AX32" i="10" s="1"/>
  <c r="AY91" i="2"/>
  <c r="AY32" i="10" s="1"/>
  <c r="AZ91" i="2"/>
  <c r="AZ32" i="10" s="1"/>
  <c r="BA91" i="2"/>
  <c r="BA32" i="10" s="1"/>
  <c r="BB91" i="2"/>
  <c r="BB32" i="10" s="1"/>
  <c r="BC91" i="2"/>
  <c r="BC32" i="10" s="1"/>
  <c r="BD91" i="2"/>
  <c r="BD32" i="10" s="1"/>
  <c r="BE91" i="2"/>
  <c r="BE32" i="10" s="1"/>
  <c r="BF91" i="2"/>
  <c r="BF32" i="10" s="1"/>
  <c r="BG91" i="2"/>
  <c r="BG32" i="10" s="1"/>
  <c r="BH91" i="2"/>
  <c r="BH32" i="10" s="1"/>
  <c r="BI91" i="2"/>
  <c r="BI32" i="10" s="1"/>
  <c r="BK91" i="2"/>
  <c r="BK32" i="10" s="1"/>
  <c r="BL91" i="2"/>
  <c r="BL32" i="10" s="1"/>
  <c r="BM91" i="2"/>
  <c r="BM32" i="10" s="1"/>
  <c r="BN91" i="2"/>
  <c r="BN32" i="10" s="1"/>
  <c r="BO91" i="2"/>
  <c r="BO32" i="10" s="1"/>
  <c r="BP91" i="2"/>
  <c r="BP32" i="10" s="1"/>
  <c r="BQ91" i="2"/>
  <c r="BQ32" i="10" s="1"/>
  <c r="BR91" i="2"/>
  <c r="BR32" i="10" s="1"/>
  <c r="BS91" i="2"/>
  <c r="BS32" i="10" s="1"/>
  <c r="BT91" i="2"/>
  <c r="BT32" i="10" s="1"/>
  <c r="BU91" i="2"/>
  <c r="BU32" i="10" s="1"/>
  <c r="BV91" i="2"/>
  <c r="BV32" i="10" s="1"/>
  <c r="BW91" i="2"/>
  <c r="BW32" i="10" s="1"/>
  <c r="BX91" i="2"/>
  <c r="BX32" i="10" s="1"/>
  <c r="BY91" i="2"/>
  <c r="BY32" i="10" s="1"/>
  <c r="BZ91" i="2"/>
  <c r="BZ32" i="10" s="1"/>
  <c r="CA91" i="2"/>
  <c r="CA32" i="10" s="1"/>
  <c r="CB91" i="2"/>
  <c r="CB32" i="10" s="1"/>
  <c r="CC91" i="2"/>
  <c r="CC32" i="10" s="1"/>
  <c r="CD91" i="2"/>
  <c r="CD32" i="10" s="1"/>
  <c r="CF91" i="2"/>
  <c r="CF32" i="10" s="1"/>
  <c r="CG91" i="2"/>
  <c r="CG32" i="10" s="1"/>
  <c r="CH91" i="2"/>
  <c r="CH32" i="10" s="1"/>
  <c r="CI91" i="2"/>
  <c r="CI32" i="10" s="1"/>
  <c r="CJ91" i="2"/>
  <c r="CJ32" i="10" s="1"/>
  <c r="CK91" i="2"/>
  <c r="CK32" i="10" s="1"/>
  <c r="CL91" i="2"/>
  <c r="CL32" i="10" s="1"/>
  <c r="CM91" i="2"/>
  <c r="CM32" i="10" s="1"/>
  <c r="CN91" i="2"/>
  <c r="CN32" i="10" s="1"/>
  <c r="CO91" i="2"/>
  <c r="CO32" i="10" s="1"/>
  <c r="CP91" i="2"/>
  <c r="CP32" i="10" s="1"/>
  <c r="CQ91" i="2"/>
  <c r="CQ32" i="10" s="1"/>
  <c r="CR91" i="2"/>
  <c r="CR32" i="10" s="1"/>
  <c r="CS91" i="2"/>
  <c r="CS32" i="10" s="1"/>
  <c r="CT91" i="2"/>
  <c r="CT32" i="10" s="1"/>
  <c r="CU91" i="2"/>
  <c r="CU32" i="10" s="1"/>
  <c r="CV91" i="2"/>
  <c r="CV32" i="10" s="1"/>
  <c r="CW91" i="2"/>
  <c r="CW32" i="10" s="1"/>
  <c r="CX91" i="2"/>
  <c r="CX32" i="10" s="1"/>
  <c r="CY91" i="2"/>
  <c r="CY32" i="10" s="1"/>
  <c r="AB92" i="2"/>
  <c r="AB33" i="10" s="1"/>
  <c r="AP92" i="2"/>
  <c r="AP33" i="10" s="1"/>
  <c r="AQ92" i="2"/>
  <c r="AQ33" i="10" s="1"/>
  <c r="AR92" i="2"/>
  <c r="AR33" i="10" s="1"/>
  <c r="AS92" i="2"/>
  <c r="AS33" i="10" s="1"/>
  <c r="AT92" i="2"/>
  <c r="AT33" i="10" s="1"/>
  <c r="AU92" i="2"/>
  <c r="AU33" i="10" s="1"/>
  <c r="AV92" i="2"/>
  <c r="AV33" i="10" s="1"/>
  <c r="AW92" i="2"/>
  <c r="AW33" i="10" s="1"/>
  <c r="AX92" i="2"/>
  <c r="AX33" i="10" s="1"/>
  <c r="AY92" i="2"/>
  <c r="AY33" i="10" s="1"/>
  <c r="AZ92" i="2"/>
  <c r="AZ33" i="10" s="1"/>
  <c r="BA92" i="2"/>
  <c r="BA33" i="10" s="1"/>
  <c r="BB92" i="2"/>
  <c r="BB33" i="10" s="1"/>
  <c r="BC92" i="2"/>
  <c r="BC33" i="10" s="1"/>
  <c r="BD92" i="2"/>
  <c r="BD33" i="10" s="1"/>
  <c r="BE92" i="2"/>
  <c r="BE33" i="10" s="1"/>
  <c r="BF92" i="2"/>
  <c r="BF33" i="10" s="1"/>
  <c r="BG92" i="2"/>
  <c r="BG33" i="10" s="1"/>
  <c r="BH92" i="2"/>
  <c r="BH33" i="10" s="1"/>
  <c r="BI92" i="2"/>
  <c r="BI33" i="10" s="1"/>
  <c r="BK92" i="2"/>
  <c r="BK33" i="10" s="1"/>
  <c r="BL92" i="2"/>
  <c r="BL33" i="10" s="1"/>
  <c r="BM92" i="2"/>
  <c r="BM33" i="10" s="1"/>
  <c r="BN92" i="2"/>
  <c r="BN33" i="10" s="1"/>
  <c r="BO92" i="2"/>
  <c r="BO33" i="10" s="1"/>
  <c r="BP92" i="2"/>
  <c r="BP33" i="10" s="1"/>
  <c r="BQ92" i="2"/>
  <c r="BQ33" i="10" s="1"/>
  <c r="BR92" i="2"/>
  <c r="BR33" i="10" s="1"/>
  <c r="BS92" i="2"/>
  <c r="BS33" i="10" s="1"/>
  <c r="BT92" i="2"/>
  <c r="BT33" i="10" s="1"/>
  <c r="BU92" i="2"/>
  <c r="BU33" i="10" s="1"/>
  <c r="BV92" i="2"/>
  <c r="BV33" i="10" s="1"/>
  <c r="BW92" i="2"/>
  <c r="BW33" i="10" s="1"/>
  <c r="BX92" i="2"/>
  <c r="BX33" i="10" s="1"/>
  <c r="BY92" i="2"/>
  <c r="BY33" i="10" s="1"/>
  <c r="BZ92" i="2"/>
  <c r="BZ33" i="10" s="1"/>
  <c r="CA92" i="2"/>
  <c r="CA33" i="10" s="1"/>
  <c r="CB92" i="2"/>
  <c r="CB33" i="10" s="1"/>
  <c r="CC92" i="2"/>
  <c r="CC33" i="10" s="1"/>
  <c r="CD92" i="2"/>
  <c r="CD33" i="10" s="1"/>
  <c r="CF92" i="2"/>
  <c r="CF33" i="10" s="1"/>
  <c r="CG92" i="2"/>
  <c r="CG33" i="10" s="1"/>
  <c r="CH92" i="2"/>
  <c r="CH33" i="10" s="1"/>
  <c r="CI92" i="2"/>
  <c r="CI33" i="10" s="1"/>
  <c r="CJ92" i="2"/>
  <c r="CJ33" i="10" s="1"/>
  <c r="CK92" i="2"/>
  <c r="CK33" i="10" s="1"/>
  <c r="CL92" i="2"/>
  <c r="CL33" i="10" s="1"/>
  <c r="CM92" i="2"/>
  <c r="CM33" i="10" s="1"/>
  <c r="CN92" i="2"/>
  <c r="CN33" i="10" s="1"/>
  <c r="CO92" i="2"/>
  <c r="CO33" i="10" s="1"/>
  <c r="CP92" i="2"/>
  <c r="CP33" i="10" s="1"/>
  <c r="CQ92" i="2"/>
  <c r="CQ33" i="10" s="1"/>
  <c r="CR92" i="2"/>
  <c r="CR33" i="10" s="1"/>
  <c r="CS92" i="2"/>
  <c r="CS33" i="10" s="1"/>
  <c r="CT92" i="2"/>
  <c r="CT33" i="10" s="1"/>
  <c r="CU92" i="2"/>
  <c r="CU33" i="10" s="1"/>
  <c r="CV92" i="2"/>
  <c r="CV33" i="10" s="1"/>
  <c r="CW92" i="2"/>
  <c r="CW33" i="10" s="1"/>
  <c r="CX92" i="2"/>
  <c r="CX33" i="10" s="1"/>
  <c r="CY92" i="2"/>
  <c r="CY33" i="10" s="1"/>
  <c r="AB93" i="2"/>
  <c r="AB34" i="10" s="1"/>
  <c r="AP93" i="2"/>
  <c r="AP34" i="10" s="1"/>
  <c r="AQ93" i="2"/>
  <c r="AQ34" i="10" s="1"/>
  <c r="AR93" i="2"/>
  <c r="AR34" i="10" s="1"/>
  <c r="AS93" i="2"/>
  <c r="AS34" i="10" s="1"/>
  <c r="AT93" i="2"/>
  <c r="AT34" i="10" s="1"/>
  <c r="AU93" i="2"/>
  <c r="AU34" i="10" s="1"/>
  <c r="AV93" i="2"/>
  <c r="AV34" i="10" s="1"/>
  <c r="AW93" i="2"/>
  <c r="AW34" i="10" s="1"/>
  <c r="AX93" i="2"/>
  <c r="AX34" i="10" s="1"/>
  <c r="AY93" i="2"/>
  <c r="AY34" i="10" s="1"/>
  <c r="AZ93" i="2"/>
  <c r="AZ34" i="10" s="1"/>
  <c r="BA93" i="2"/>
  <c r="BA34" i="10" s="1"/>
  <c r="BB93" i="2"/>
  <c r="BB34" i="10" s="1"/>
  <c r="BC93" i="2"/>
  <c r="BC34" i="10" s="1"/>
  <c r="BD93" i="2"/>
  <c r="BD34" i="10" s="1"/>
  <c r="BE93" i="2"/>
  <c r="BE34" i="10" s="1"/>
  <c r="BF93" i="2"/>
  <c r="BF34" i="10" s="1"/>
  <c r="BG93" i="2"/>
  <c r="BG34" i="10" s="1"/>
  <c r="BH93" i="2"/>
  <c r="BH34" i="10" s="1"/>
  <c r="BI93" i="2"/>
  <c r="BI34" i="10" s="1"/>
  <c r="BK93" i="2"/>
  <c r="BK34" i="10" s="1"/>
  <c r="BL93" i="2"/>
  <c r="BL34" i="10" s="1"/>
  <c r="BM93" i="2"/>
  <c r="BM34" i="10" s="1"/>
  <c r="BN93" i="2"/>
  <c r="BN34" i="10" s="1"/>
  <c r="BO93" i="2"/>
  <c r="BO34" i="10" s="1"/>
  <c r="BP93" i="2"/>
  <c r="BP34" i="10" s="1"/>
  <c r="BQ93" i="2"/>
  <c r="BQ34" i="10" s="1"/>
  <c r="BR93" i="2"/>
  <c r="BR34" i="10" s="1"/>
  <c r="BS93" i="2"/>
  <c r="BS34" i="10" s="1"/>
  <c r="BT93" i="2"/>
  <c r="BT34" i="10" s="1"/>
  <c r="BU93" i="2"/>
  <c r="BU34" i="10" s="1"/>
  <c r="BV93" i="2"/>
  <c r="BV34" i="10" s="1"/>
  <c r="BW93" i="2"/>
  <c r="BW34" i="10" s="1"/>
  <c r="BX93" i="2"/>
  <c r="BX34" i="10" s="1"/>
  <c r="BY93" i="2"/>
  <c r="BY34" i="10" s="1"/>
  <c r="BZ93" i="2"/>
  <c r="BZ34" i="10" s="1"/>
  <c r="CA93" i="2"/>
  <c r="CA34" i="10" s="1"/>
  <c r="CB93" i="2"/>
  <c r="CB34" i="10" s="1"/>
  <c r="CC93" i="2"/>
  <c r="CC34" i="10" s="1"/>
  <c r="CD93" i="2"/>
  <c r="CD34" i="10" s="1"/>
  <c r="CF93" i="2"/>
  <c r="CF34" i="10" s="1"/>
  <c r="CG93" i="2"/>
  <c r="CG34" i="10" s="1"/>
  <c r="CH93" i="2"/>
  <c r="CH34" i="10" s="1"/>
  <c r="CI93" i="2"/>
  <c r="CI34" i="10" s="1"/>
  <c r="CJ93" i="2"/>
  <c r="CJ34" i="10" s="1"/>
  <c r="CK93" i="2"/>
  <c r="CK34" i="10" s="1"/>
  <c r="CL93" i="2"/>
  <c r="CL34" i="10" s="1"/>
  <c r="CM93" i="2"/>
  <c r="CM34" i="10" s="1"/>
  <c r="CN93" i="2"/>
  <c r="CN34" i="10" s="1"/>
  <c r="CO93" i="2"/>
  <c r="CO34" i="10" s="1"/>
  <c r="CP93" i="2"/>
  <c r="CP34" i="10" s="1"/>
  <c r="CQ93" i="2"/>
  <c r="CQ34" i="10" s="1"/>
  <c r="CR93" i="2"/>
  <c r="CR34" i="10" s="1"/>
  <c r="CS93" i="2"/>
  <c r="CS34" i="10" s="1"/>
  <c r="CT93" i="2"/>
  <c r="CT34" i="10" s="1"/>
  <c r="CU93" i="2"/>
  <c r="CU34" i="10" s="1"/>
  <c r="CV93" i="2"/>
  <c r="CV34" i="10" s="1"/>
  <c r="CW93" i="2"/>
  <c r="CW34" i="10" s="1"/>
  <c r="CX93" i="2"/>
  <c r="CX34" i="10" s="1"/>
  <c r="CY93" i="2"/>
  <c r="CY34" i="10" s="1"/>
  <c r="AB94" i="2"/>
  <c r="AB35" i="10" s="1"/>
  <c r="AP94" i="2"/>
  <c r="AP35" i="10" s="1"/>
  <c r="AQ94" i="2"/>
  <c r="AQ35" i="10" s="1"/>
  <c r="AR94" i="2"/>
  <c r="AR35" i="10" s="1"/>
  <c r="AS94" i="2"/>
  <c r="AS35" i="10" s="1"/>
  <c r="AT94" i="2"/>
  <c r="AT35" i="10" s="1"/>
  <c r="AU94" i="2"/>
  <c r="AU35" i="10" s="1"/>
  <c r="AV94" i="2"/>
  <c r="AV35" i="10" s="1"/>
  <c r="AW94" i="2"/>
  <c r="AW35" i="10" s="1"/>
  <c r="AX94" i="2"/>
  <c r="AX35" i="10" s="1"/>
  <c r="AY94" i="2"/>
  <c r="AY35" i="10" s="1"/>
  <c r="AZ94" i="2"/>
  <c r="AZ35" i="10" s="1"/>
  <c r="BA94" i="2"/>
  <c r="BA35" i="10" s="1"/>
  <c r="BB94" i="2"/>
  <c r="BB35" i="10" s="1"/>
  <c r="BC94" i="2"/>
  <c r="BC35" i="10" s="1"/>
  <c r="BD94" i="2"/>
  <c r="BD35" i="10" s="1"/>
  <c r="BE94" i="2"/>
  <c r="BE35" i="10" s="1"/>
  <c r="BF94" i="2"/>
  <c r="BF35" i="10" s="1"/>
  <c r="BG94" i="2"/>
  <c r="BG35" i="10" s="1"/>
  <c r="BH94" i="2"/>
  <c r="BH35" i="10" s="1"/>
  <c r="BI94" i="2"/>
  <c r="BI35" i="10" s="1"/>
  <c r="BK94" i="2"/>
  <c r="BK35" i="10" s="1"/>
  <c r="BL94" i="2"/>
  <c r="BL35" i="10" s="1"/>
  <c r="BM94" i="2"/>
  <c r="BM35" i="10" s="1"/>
  <c r="BN94" i="2"/>
  <c r="BN35" i="10" s="1"/>
  <c r="BO94" i="2"/>
  <c r="BO35" i="10" s="1"/>
  <c r="BP94" i="2"/>
  <c r="BP35" i="10" s="1"/>
  <c r="BQ94" i="2"/>
  <c r="BQ35" i="10" s="1"/>
  <c r="BR94" i="2"/>
  <c r="BR35" i="10" s="1"/>
  <c r="BS94" i="2"/>
  <c r="BS35" i="10" s="1"/>
  <c r="BT94" i="2"/>
  <c r="BT35" i="10" s="1"/>
  <c r="BU94" i="2"/>
  <c r="BU35" i="10" s="1"/>
  <c r="BV94" i="2"/>
  <c r="BV35" i="10" s="1"/>
  <c r="BW94" i="2"/>
  <c r="BW35" i="10" s="1"/>
  <c r="BX94" i="2"/>
  <c r="BX35" i="10" s="1"/>
  <c r="BY94" i="2"/>
  <c r="BY35" i="10" s="1"/>
  <c r="BZ94" i="2"/>
  <c r="BZ35" i="10" s="1"/>
  <c r="CA94" i="2"/>
  <c r="CA35" i="10" s="1"/>
  <c r="CB94" i="2"/>
  <c r="CB35" i="10" s="1"/>
  <c r="CC94" i="2"/>
  <c r="CC35" i="10" s="1"/>
  <c r="CD94" i="2"/>
  <c r="CD35" i="10" s="1"/>
  <c r="CF94" i="2"/>
  <c r="CF35" i="10" s="1"/>
  <c r="CG94" i="2"/>
  <c r="CG35" i="10" s="1"/>
  <c r="CH94" i="2"/>
  <c r="CH35" i="10" s="1"/>
  <c r="CI94" i="2"/>
  <c r="CI35" i="10" s="1"/>
  <c r="CJ94" i="2"/>
  <c r="CJ35" i="10" s="1"/>
  <c r="CK94" i="2"/>
  <c r="CK35" i="10" s="1"/>
  <c r="CL94" i="2"/>
  <c r="CL35" i="10" s="1"/>
  <c r="CM94" i="2"/>
  <c r="CM35" i="10" s="1"/>
  <c r="CN94" i="2"/>
  <c r="CN35" i="10" s="1"/>
  <c r="CO94" i="2"/>
  <c r="CO35" i="10" s="1"/>
  <c r="CP94" i="2"/>
  <c r="CP35" i="10" s="1"/>
  <c r="CQ94" i="2"/>
  <c r="CQ35" i="10" s="1"/>
  <c r="CR94" i="2"/>
  <c r="CR35" i="10" s="1"/>
  <c r="CS94" i="2"/>
  <c r="CS35" i="10" s="1"/>
  <c r="CT94" i="2"/>
  <c r="CT35" i="10" s="1"/>
  <c r="CU94" i="2"/>
  <c r="CU35" i="10" s="1"/>
  <c r="CV94" i="2"/>
  <c r="CV35" i="10" s="1"/>
  <c r="CW94" i="2"/>
  <c r="CW35" i="10" s="1"/>
  <c r="CX94" i="2"/>
  <c r="CX35" i="10" s="1"/>
  <c r="CY94" i="2"/>
  <c r="CY35" i="10" s="1"/>
  <c r="AB95" i="2"/>
  <c r="AB36" i="10" s="1"/>
  <c r="AP95" i="2"/>
  <c r="AP36" i="10" s="1"/>
  <c r="AQ95" i="2"/>
  <c r="AQ36" i="10" s="1"/>
  <c r="AR95" i="2"/>
  <c r="AR36" i="10" s="1"/>
  <c r="AS95" i="2"/>
  <c r="AS36" i="10" s="1"/>
  <c r="AT95" i="2"/>
  <c r="AT36" i="10" s="1"/>
  <c r="AU95" i="2"/>
  <c r="AU36" i="10" s="1"/>
  <c r="AV95" i="2"/>
  <c r="AV36" i="10" s="1"/>
  <c r="AW95" i="2"/>
  <c r="AW36" i="10" s="1"/>
  <c r="AX95" i="2"/>
  <c r="AX36" i="10" s="1"/>
  <c r="AY95" i="2"/>
  <c r="AY36" i="10" s="1"/>
  <c r="AZ95" i="2"/>
  <c r="AZ36" i="10" s="1"/>
  <c r="BA95" i="2"/>
  <c r="BA36" i="10" s="1"/>
  <c r="BB95" i="2"/>
  <c r="BB36" i="10" s="1"/>
  <c r="BC95" i="2"/>
  <c r="BC36" i="10" s="1"/>
  <c r="BD95" i="2"/>
  <c r="BD36" i="10" s="1"/>
  <c r="BE95" i="2"/>
  <c r="BE36" i="10" s="1"/>
  <c r="BF95" i="2"/>
  <c r="BF36" i="10" s="1"/>
  <c r="BG95" i="2"/>
  <c r="BG36" i="10" s="1"/>
  <c r="BH95" i="2"/>
  <c r="BH36" i="10" s="1"/>
  <c r="BI95" i="2"/>
  <c r="BI36" i="10" s="1"/>
  <c r="BK95" i="2"/>
  <c r="BK36" i="10" s="1"/>
  <c r="BL95" i="2"/>
  <c r="BL36" i="10" s="1"/>
  <c r="BM95" i="2"/>
  <c r="BM36" i="10" s="1"/>
  <c r="BN95" i="2"/>
  <c r="BN36" i="10" s="1"/>
  <c r="BO95" i="2"/>
  <c r="BO36" i="10" s="1"/>
  <c r="BP95" i="2"/>
  <c r="BP36" i="10" s="1"/>
  <c r="BQ95" i="2"/>
  <c r="BQ36" i="10" s="1"/>
  <c r="BR95" i="2"/>
  <c r="BR36" i="10" s="1"/>
  <c r="BS95" i="2"/>
  <c r="BS36" i="10" s="1"/>
  <c r="BT95" i="2"/>
  <c r="BT36" i="10" s="1"/>
  <c r="BU95" i="2"/>
  <c r="BU36" i="10" s="1"/>
  <c r="BV95" i="2"/>
  <c r="BV36" i="10" s="1"/>
  <c r="BW95" i="2"/>
  <c r="BW36" i="10" s="1"/>
  <c r="BX95" i="2"/>
  <c r="BX36" i="10" s="1"/>
  <c r="BY95" i="2"/>
  <c r="BY36" i="10" s="1"/>
  <c r="BZ95" i="2"/>
  <c r="BZ36" i="10" s="1"/>
  <c r="CA95" i="2"/>
  <c r="CA36" i="10" s="1"/>
  <c r="CB95" i="2"/>
  <c r="CB36" i="10" s="1"/>
  <c r="CC95" i="2"/>
  <c r="CC36" i="10" s="1"/>
  <c r="CD95" i="2"/>
  <c r="CD36" i="10" s="1"/>
  <c r="CF95" i="2"/>
  <c r="CF36" i="10" s="1"/>
  <c r="CG95" i="2"/>
  <c r="CG36" i="10" s="1"/>
  <c r="CH95" i="2"/>
  <c r="CH36" i="10" s="1"/>
  <c r="CI95" i="2"/>
  <c r="CI36" i="10" s="1"/>
  <c r="CJ95" i="2"/>
  <c r="CJ36" i="10" s="1"/>
  <c r="CK95" i="2"/>
  <c r="CK36" i="10" s="1"/>
  <c r="CL95" i="2"/>
  <c r="CL36" i="10" s="1"/>
  <c r="CM95" i="2"/>
  <c r="CM36" i="10" s="1"/>
  <c r="CN95" i="2"/>
  <c r="CN36" i="10" s="1"/>
  <c r="CO95" i="2"/>
  <c r="CO36" i="10" s="1"/>
  <c r="CP95" i="2"/>
  <c r="CP36" i="10" s="1"/>
  <c r="CQ95" i="2"/>
  <c r="CQ36" i="10" s="1"/>
  <c r="CR95" i="2"/>
  <c r="CR36" i="10" s="1"/>
  <c r="CS95" i="2"/>
  <c r="CS36" i="10" s="1"/>
  <c r="CT95" i="2"/>
  <c r="CT36" i="10" s="1"/>
  <c r="CU95" i="2"/>
  <c r="CU36" i="10" s="1"/>
  <c r="CV95" i="2"/>
  <c r="CV36" i="10" s="1"/>
  <c r="CW95" i="2"/>
  <c r="CW36" i="10" s="1"/>
  <c r="CX95" i="2"/>
  <c r="CX36" i="10" s="1"/>
  <c r="CY95" i="2"/>
  <c r="CY36" i="10" s="1"/>
  <c r="AB96" i="2"/>
  <c r="AB37" i="10" s="1"/>
  <c r="AP96" i="2"/>
  <c r="AP37" i="10" s="1"/>
  <c r="AQ96" i="2"/>
  <c r="AQ37" i="10" s="1"/>
  <c r="AR96" i="2"/>
  <c r="AR37" i="10" s="1"/>
  <c r="AS96" i="2"/>
  <c r="AS37" i="10" s="1"/>
  <c r="AT96" i="2"/>
  <c r="AT37" i="10" s="1"/>
  <c r="AU96" i="2"/>
  <c r="AU37" i="10" s="1"/>
  <c r="AV96" i="2"/>
  <c r="AV37" i="10" s="1"/>
  <c r="AW96" i="2"/>
  <c r="AW37" i="10" s="1"/>
  <c r="AX96" i="2"/>
  <c r="AX37" i="10" s="1"/>
  <c r="AY96" i="2"/>
  <c r="AY37" i="10" s="1"/>
  <c r="AZ96" i="2"/>
  <c r="AZ37" i="10" s="1"/>
  <c r="BA96" i="2"/>
  <c r="BA37" i="10" s="1"/>
  <c r="BB96" i="2"/>
  <c r="BB37" i="10" s="1"/>
  <c r="BC96" i="2"/>
  <c r="BC37" i="10" s="1"/>
  <c r="BD96" i="2"/>
  <c r="BD37" i="10" s="1"/>
  <c r="BE96" i="2"/>
  <c r="BE37" i="10" s="1"/>
  <c r="BF96" i="2"/>
  <c r="BF37" i="10" s="1"/>
  <c r="BG96" i="2"/>
  <c r="BG37" i="10" s="1"/>
  <c r="BH96" i="2"/>
  <c r="BH37" i="10" s="1"/>
  <c r="BI96" i="2"/>
  <c r="BI37" i="10" s="1"/>
  <c r="BK96" i="2"/>
  <c r="BK37" i="10" s="1"/>
  <c r="BL96" i="2"/>
  <c r="BL37" i="10" s="1"/>
  <c r="BM96" i="2"/>
  <c r="BM37" i="10" s="1"/>
  <c r="BN96" i="2"/>
  <c r="BN37" i="10" s="1"/>
  <c r="BO96" i="2"/>
  <c r="BO37" i="10" s="1"/>
  <c r="BP96" i="2"/>
  <c r="BP37" i="10" s="1"/>
  <c r="BQ96" i="2"/>
  <c r="BQ37" i="10" s="1"/>
  <c r="BR96" i="2"/>
  <c r="BR37" i="10" s="1"/>
  <c r="BS96" i="2"/>
  <c r="BS37" i="10" s="1"/>
  <c r="BT96" i="2"/>
  <c r="BT37" i="10" s="1"/>
  <c r="BU96" i="2"/>
  <c r="BU37" i="10" s="1"/>
  <c r="BV96" i="2"/>
  <c r="BV37" i="10" s="1"/>
  <c r="BW96" i="2"/>
  <c r="BW37" i="10" s="1"/>
  <c r="BX96" i="2"/>
  <c r="BX37" i="10" s="1"/>
  <c r="BY96" i="2"/>
  <c r="BY37" i="10" s="1"/>
  <c r="BZ96" i="2"/>
  <c r="BZ37" i="10" s="1"/>
  <c r="CA96" i="2"/>
  <c r="CA37" i="10" s="1"/>
  <c r="CB96" i="2"/>
  <c r="CB37" i="10" s="1"/>
  <c r="CC96" i="2"/>
  <c r="CC37" i="10" s="1"/>
  <c r="CD96" i="2"/>
  <c r="CD37" i="10" s="1"/>
  <c r="CF96" i="2"/>
  <c r="CF37" i="10" s="1"/>
  <c r="CG96" i="2"/>
  <c r="CG37" i="10" s="1"/>
  <c r="CH96" i="2"/>
  <c r="CH37" i="10" s="1"/>
  <c r="CI96" i="2"/>
  <c r="CI37" i="10" s="1"/>
  <c r="CJ96" i="2"/>
  <c r="CJ37" i="10" s="1"/>
  <c r="CK96" i="2"/>
  <c r="CK37" i="10" s="1"/>
  <c r="CL96" i="2"/>
  <c r="CL37" i="10" s="1"/>
  <c r="CM96" i="2"/>
  <c r="CM37" i="10" s="1"/>
  <c r="CN96" i="2"/>
  <c r="CN37" i="10" s="1"/>
  <c r="CO96" i="2"/>
  <c r="CO37" i="10" s="1"/>
  <c r="CP96" i="2"/>
  <c r="CP37" i="10" s="1"/>
  <c r="CQ96" i="2"/>
  <c r="CQ37" i="10" s="1"/>
  <c r="CR96" i="2"/>
  <c r="CR37" i="10" s="1"/>
  <c r="CS96" i="2"/>
  <c r="CS37" i="10" s="1"/>
  <c r="CT96" i="2"/>
  <c r="CT37" i="10" s="1"/>
  <c r="CU96" i="2"/>
  <c r="CU37" i="10" s="1"/>
  <c r="CV96" i="2"/>
  <c r="CV37" i="10" s="1"/>
  <c r="CW96" i="2"/>
  <c r="CW37" i="10" s="1"/>
  <c r="CX96" i="2"/>
  <c r="CX37" i="10" s="1"/>
  <c r="CY96" i="2"/>
  <c r="CY37" i="10" s="1"/>
  <c r="AB97" i="2"/>
  <c r="AB38" i="10" s="1"/>
  <c r="AP97" i="2"/>
  <c r="AP38" i="10" s="1"/>
  <c r="AQ97" i="2"/>
  <c r="AQ38" i="10" s="1"/>
  <c r="AR97" i="2"/>
  <c r="AR38" i="10" s="1"/>
  <c r="AS97" i="2"/>
  <c r="AS38" i="10" s="1"/>
  <c r="AT97" i="2"/>
  <c r="AT38" i="10" s="1"/>
  <c r="AU97" i="2"/>
  <c r="AU38" i="10" s="1"/>
  <c r="AV97" i="2"/>
  <c r="AV38" i="10" s="1"/>
  <c r="AW97" i="2"/>
  <c r="AW38" i="10" s="1"/>
  <c r="AX97" i="2"/>
  <c r="AX38" i="10" s="1"/>
  <c r="AY97" i="2"/>
  <c r="AY38" i="10" s="1"/>
  <c r="AZ97" i="2"/>
  <c r="AZ38" i="10" s="1"/>
  <c r="BA97" i="2"/>
  <c r="BA38" i="10" s="1"/>
  <c r="BB97" i="2"/>
  <c r="BB38" i="10" s="1"/>
  <c r="BC97" i="2"/>
  <c r="BC38" i="10" s="1"/>
  <c r="BD97" i="2"/>
  <c r="BD38" i="10" s="1"/>
  <c r="BE97" i="2"/>
  <c r="BE38" i="10" s="1"/>
  <c r="BF97" i="2"/>
  <c r="BF38" i="10" s="1"/>
  <c r="BG97" i="2"/>
  <c r="BG38" i="10" s="1"/>
  <c r="BH97" i="2"/>
  <c r="BH38" i="10" s="1"/>
  <c r="BI97" i="2"/>
  <c r="BI38" i="10" s="1"/>
  <c r="BK97" i="2"/>
  <c r="BK38" i="10" s="1"/>
  <c r="BL97" i="2"/>
  <c r="BL38" i="10" s="1"/>
  <c r="BM97" i="2"/>
  <c r="BM38" i="10" s="1"/>
  <c r="BN97" i="2"/>
  <c r="BN38" i="10" s="1"/>
  <c r="BO97" i="2"/>
  <c r="BO38" i="10" s="1"/>
  <c r="BP97" i="2"/>
  <c r="BP38" i="10" s="1"/>
  <c r="BQ97" i="2"/>
  <c r="BQ38" i="10" s="1"/>
  <c r="BR97" i="2"/>
  <c r="BR38" i="10" s="1"/>
  <c r="BS97" i="2"/>
  <c r="BS38" i="10" s="1"/>
  <c r="BT97" i="2"/>
  <c r="BT38" i="10" s="1"/>
  <c r="BU97" i="2"/>
  <c r="BU38" i="10" s="1"/>
  <c r="BV97" i="2"/>
  <c r="BV38" i="10" s="1"/>
  <c r="BW97" i="2"/>
  <c r="BW38" i="10" s="1"/>
  <c r="BX97" i="2"/>
  <c r="BX38" i="10" s="1"/>
  <c r="BY97" i="2"/>
  <c r="BY38" i="10" s="1"/>
  <c r="BZ97" i="2"/>
  <c r="BZ38" i="10" s="1"/>
  <c r="CA97" i="2"/>
  <c r="CA38" i="10" s="1"/>
  <c r="CB97" i="2"/>
  <c r="CB38" i="10" s="1"/>
  <c r="CC97" i="2"/>
  <c r="CC38" i="10" s="1"/>
  <c r="CD97" i="2"/>
  <c r="CD38" i="10" s="1"/>
  <c r="CF97" i="2"/>
  <c r="CF38" i="10" s="1"/>
  <c r="CG97" i="2"/>
  <c r="CG38" i="10" s="1"/>
  <c r="CH97" i="2"/>
  <c r="CH38" i="10" s="1"/>
  <c r="CI97" i="2"/>
  <c r="CI38" i="10" s="1"/>
  <c r="CJ97" i="2"/>
  <c r="CJ38" i="10" s="1"/>
  <c r="CK97" i="2"/>
  <c r="CK38" i="10" s="1"/>
  <c r="CL97" i="2"/>
  <c r="CL38" i="10" s="1"/>
  <c r="CM97" i="2"/>
  <c r="CM38" i="10" s="1"/>
  <c r="CN97" i="2"/>
  <c r="CN38" i="10" s="1"/>
  <c r="CO97" i="2"/>
  <c r="CO38" i="10" s="1"/>
  <c r="CP97" i="2"/>
  <c r="CP38" i="10" s="1"/>
  <c r="CQ97" i="2"/>
  <c r="CQ38" i="10" s="1"/>
  <c r="CR97" i="2"/>
  <c r="CR38" i="10" s="1"/>
  <c r="CS97" i="2"/>
  <c r="CS38" i="10" s="1"/>
  <c r="CT97" i="2"/>
  <c r="CT38" i="10" s="1"/>
  <c r="CU97" i="2"/>
  <c r="CU38" i="10" s="1"/>
  <c r="CV97" i="2"/>
  <c r="CV38" i="10" s="1"/>
  <c r="CW97" i="2"/>
  <c r="CW38" i="10" s="1"/>
  <c r="CX97" i="2"/>
  <c r="CX38" i="10" s="1"/>
  <c r="CY97" i="2"/>
  <c r="CY38" i="10" s="1"/>
  <c r="AB98" i="2"/>
  <c r="AB39" i="10" s="1"/>
  <c r="AP98" i="2"/>
  <c r="AP39" i="10" s="1"/>
  <c r="AQ98" i="2"/>
  <c r="AQ39" i="10" s="1"/>
  <c r="AR98" i="2"/>
  <c r="AR39" i="10" s="1"/>
  <c r="AS98" i="2"/>
  <c r="AS39" i="10" s="1"/>
  <c r="AT98" i="2"/>
  <c r="AT39" i="10" s="1"/>
  <c r="AU98" i="2"/>
  <c r="AU39" i="10" s="1"/>
  <c r="AV98" i="2"/>
  <c r="AV39" i="10" s="1"/>
  <c r="AW98" i="2"/>
  <c r="AW39" i="10" s="1"/>
  <c r="AX98" i="2"/>
  <c r="AX39" i="10" s="1"/>
  <c r="AY98" i="2"/>
  <c r="AY39" i="10" s="1"/>
  <c r="AZ98" i="2"/>
  <c r="AZ39" i="10" s="1"/>
  <c r="BA98" i="2"/>
  <c r="BA39" i="10" s="1"/>
  <c r="BB98" i="2"/>
  <c r="BB39" i="10" s="1"/>
  <c r="BC98" i="2"/>
  <c r="BC39" i="10" s="1"/>
  <c r="BD98" i="2"/>
  <c r="BD39" i="10" s="1"/>
  <c r="BE98" i="2"/>
  <c r="BE39" i="10" s="1"/>
  <c r="BF98" i="2"/>
  <c r="BF39" i="10" s="1"/>
  <c r="BG98" i="2"/>
  <c r="BG39" i="10" s="1"/>
  <c r="BH98" i="2"/>
  <c r="BH39" i="10" s="1"/>
  <c r="BI98" i="2"/>
  <c r="BI39" i="10" s="1"/>
  <c r="BK98" i="2"/>
  <c r="BK39" i="10" s="1"/>
  <c r="BL98" i="2"/>
  <c r="BL39" i="10" s="1"/>
  <c r="BM98" i="2"/>
  <c r="BM39" i="10" s="1"/>
  <c r="BN98" i="2"/>
  <c r="BN39" i="10" s="1"/>
  <c r="BO98" i="2"/>
  <c r="BO39" i="10" s="1"/>
  <c r="BP98" i="2"/>
  <c r="BP39" i="10" s="1"/>
  <c r="BQ98" i="2"/>
  <c r="BQ39" i="10" s="1"/>
  <c r="BR98" i="2"/>
  <c r="BR39" i="10" s="1"/>
  <c r="BS98" i="2"/>
  <c r="BS39" i="10" s="1"/>
  <c r="BT98" i="2"/>
  <c r="BT39" i="10" s="1"/>
  <c r="BU98" i="2"/>
  <c r="BU39" i="10" s="1"/>
  <c r="BV98" i="2"/>
  <c r="BV39" i="10" s="1"/>
  <c r="BW98" i="2"/>
  <c r="BW39" i="10" s="1"/>
  <c r="BX98" i="2"/>
  <c r="BX39" i="10" s="1"/>
  <c r="BY98" i="2"/>
  <c r="BY39" i="10" s="1"/>
  <c r="BZ98" i="2"/>
  <c r="BZ39" i="10" s="1"/>
  <c r="CA98" i="2"/>
  <c r="CA39" i="10" s="1"/>
  <c r="CB98" i="2"/>
  <c r="CB39" i="10" s="1"/>
  <c r="CC98" i="2"/>
  <c r="CC39" i="10" s="1"/>
  <c r="CD98" i="2"/>
  <c r="CD39" i="10" s="1"/>
  <c r="CF98" i="2"/>
  <c r="CF39" i="10" s="1"/>
  <c r="CG98" i="2"/>
  <c r="CG39" i="10" s="1"/>
  <c r="CH98" i="2"/>
  <c r="CH39" i="10" s="1"/>
  <c r="CI98" i="2"/>
  <c r="CI39" i="10" s="1"/>
  <c r="CJ98" i="2"/>
  <c r="CJ39" i="10" s="1"/>
  <c r="CK98" i="2"/>
  <c r="CK39" i="10" s="1"/>
  <c r="CL98" i="2"/>
  <c r="CL39" i="10" s="1"/>
  <c r="CM98" i="2"/>
  <c r="CM39" i="10" s="1"/>
  <c r="CN98" i="2"/>
  <c r="CN39" i="10" s="1"/>
  <c r="CO98" i="2"/>
  <c r="CO39" i="10" s="1"/>
  <c r="CP98" i="2"/>
  <c r="CP39" i="10" s="1"/>
  <c r="CQ98" i="2"/>
  <c r="CQ39" i="10" s="1"/>
  <c r="CR98" i="2"/>
  <c r="CR39" i="10" s="1"/>
  <c r="CS98" i="2"/>
  <c r="CS39" i="10" s="1"/>
  <c r="CT98" i="2"/>
  <c r="CT39" i="10" s="1"/>
  <c r="CU98" i="2"/>
  <c r="CU39" i="10" s="1"/>
  <c r="CV98" i="2"/>
  <c r="CV39" i="10" s="1"/>
  <c r="CW98" i="2"/>
  <c r="CW39" i="10" s="1"/>
  <c r="CX98" i="2"/>
  <c r="CX39" i="10" s="1"/>
  <c r="CY98" i="2"/>
  <c r="CY39" i="10" s="1"/>
  <c r="AA1" i="2"/>
  <c r="AB1" i="2"/>
  <c r="AC1" i="2"/>
  <c r="AD1" i="2"/>
  <c r="AE1" i="2"/>
  <c r="AF1" i="2"/>
  <c r="AG1" i="2"/>
  <c r="AH1" i="2"/>
  <c r="AP1" i="2"/>
  <c r="AQ1" i="2"/>
  <c r="AR1" i="2"/>
  <c r="AS1" i="2"/>
  <c r="AT1" i="2"/>
  <c r="AU1" i="2"/>
  <c r="AV1" i="2"/>
  <c r="AW1" i="2"/>
  <c r="AX1" i="2"/>
  <c r="AY1" i="2"/>
  <c r="AZ1" i="2"/>
  <c r="BA1" i="2"/>
  <c r="BB1" i="2"/>
  <c r="BC1" i="2"/>
  <c r="BD1" i="2"/>
  <c r="BE1" i="2"/>
  <c r="BF1" i="2"/>
  <c r="BG1" i="2"/>
  <c r="BH1" i="2"/>
  <c r="BI1" i="2"/>
  <c r="BK1" i="2"/>
  <c r="BL1" i="2"/>
  <c r="BM1" i="2"/>
  <c r="BN1" i="2"/>
  <c r="BO1" i="2"/>
  <c r="BP1" i="2"/>
  <c r="BQ1" i="2"/>
  <c r="BR1" i="2"/>
  <c r="BS1" i="2"/>
  <c r="BT1" i="2"/>
  <c r="BU1" i="2"/>
  <c r="BV1" i="2"/>
  <c r="BW1" i="2"/>
  <c r="BX1" i="2"/>
  <c r="BY1" i="2"/>
  <c r="BZ1" i="2"/>
  <c r="CA1" i="2"/>
  <c r="CB1" i="2"/>
  <c r="CC1" i="2"/>
  <c r="CD1" i="2"/>
  <c r="DA1" i="2"/>
  <c r="DB1" i="2"/>
  <c r="DC1" i="2"/>
  <c r="DD1" i="2"/>
  <c r="DE1" i="2"/>
  <c r="DF1" i="2"/>
  <c r="DG1" i="2"/>
  <c r="DH1" i="2"/>
  <c r="DI1" i="2"/>
  <c r="DJ1" i="2"/>
  <c r="DK1" i="2"/>
  <c r="DL1" i="2"/>
  <c r="DM1" i="2"/>
  <c r="DN1" i="2"/>
  <c r="DO1" i="2"/>
  <c r="DP1" i="2"/>
  <c r="DQ1" i="2"/>
  <c r="DR1" i="2"/>
  <c r="DS1" i="2"/>
  <c r="DT1" i="2"/>
  <c r="EQ1" i="2"/>
  <c r="Z266" i="1"/>
  <c r="AB2" i="3"/>
  <c r="AB2" i="11" s="1"/>
  <c r="AP2" i="11"/>
  <c r="AQ2" i="11"/>
  <c r="AR2" i="11"/>
  <c r="AS2" i="11"/>
  <c r="AT2" i="11"/>
  <c r="AU2" i="11"/>
  <c r="AV2" i="11"/>
  <c r="AW2" i="11"/>
  <c r="AX2" i="11"/>
  <c r="AY2" i="11"/>
  <c r="AZ2" i="11"/>
  <c r="BA2" i="11"/>
  <c r="BB2" i="11"/>
  <c r="BC2" i="11"/>
  <c r="BD2" i="11"/>
  <c r="BE2" i="11"/>
  <c r="BF2" i="11"/>
  <c r="BG2" i="11"/>
  <c r="BH2" i="11"/>
  <c r="BI2" i="11"/>
  <c r="BK2" i="11"/>
  <c r="BL2" i="11"/>
  <c r="BM2" i="11"/>
  <c r="BN2" i="11"/>
  <c r="BO2" i="11"/>
  <c r="BP2" i="11"/>
  <c r="BQ2" i="11"/>
  <c r="BR2" i="11"/>
  <c r="BS2" i="11"/>
  <c r="BT2" i="11"/>
  <c r="BU2" i="11"/>
  <c r="BV2" i="11"/>
  <c r="BW2" i="11"/>
  <c r="BX2" i="11"/>
  <c r="BY2" i="11"/>
  <c r="BZ2" i="11"/>
  <c r="CA2" i="11"/>
  <c r="CB2" i="11"/>
  <c r="CC2" i="11"/>
  <c r="CD2" i="11"/>
  <c r="CF2" i="11"/>
  <c r="CG2" i="11"/>
  <c r="CH2" i="11"/>
  <c r="CI2" i="11"/>
  <c r="CJ2" i="11"/>
  <c r="CK2" i="11"/>
  <c r="CL2" i="11"/>
  <c r="CM2" i="11"/>
  <c r="CN2" i="11"/>
  <c r="CO2" i="11"/>
  <c r="CP2" i="11"/>
  <c r="CQ2" i="11"/>
  <c r="CR2" i="11"/>
  <c r="CS2" i="11"/>
  <c r="CT2" i="11"/>
  <c r="CU2" i="11"/>
  <c r="CV2" i="11"/>
  <c r="CW2" i="11"/>
  <c r="CX2" i="11"/>
  <c r="CY2" i="11"/>
  <c r="AB3" i="3"/>
  <c r="AB3" i="11" s="1"/>
  <c r="AP3" i="11"/>
  <c r="AQ3" i="11"/>
  <c r="AR3" i="11"/>
  <c r="AS3" i="11"/>
  <c r="AT3" i="11"/>
  <c r="AU3" i="11"/>
  <c r="AV3" i="11"/>
  <c r="AW3" i="11"/>
  <c r="AX3" i="11"/>
  <c r="AY3" i="11"/>
  <c r="AZ3" i="11"/>
  <c r="BA3" i="11"/>
  <c r="BB3" i="11"/>
  <c r="BC3" i="11"/>
  <c r="BD3" i="11"/>
  <c r="BE3" i="11"/>
  <c r="BF3" i="11"/>
  <c r="BG3" i="11"/>
  <c r="BH3" i="11"/>
  <c r="BI3" i="11"/>
  <c r="BK3" i="11"/>
  <c r="BL3" i="11"/>
  <c r="BM3" i="11"/>
  <c r="BN3" i="11"/>
  <c r="BO3" i="11"/>
  <c r="BP3" i="11"/>
  <c r="BQ3" i="11"/>
  <c r="BR3" i="11"/>
  <c r="BS3" i="11"/>
  <c r="BT3" i="11"/>
  <c r="BU3" i="11"/>
  <c r="BV3" i="11"/>
  <c r="BW3" i="11"/>
  <c r="BX3" i="11"/>
  <c r="BY3" i="11"/>
  <c r="BZ3" i="11"/>
  <c r="CA3" i="11"/>
  <c r="CB3" i="11"/>
  <c r="CC3" i="11"/>
  <c r="CD3" i="11"/>
  <c r="CF3" i="11"/>
  <c r="CG3" i="11"/>
  <c r="CH3" i="11"/>
  <c r="CI3" i="11"/>
  <c r="CJ3" i="11"/>
  <c r="CK3" i="11"/>
  <c r="CL3" i="11"/>
  <c r="CM3" i="11"/>
  <c r="CN3" i="11"/>
  <c r="CO3" i="11"/>
  <c r="CP3" i="11"/>
  <c r="CQ3" i="11"/>
  <c r="CR3" i="11"/>
  <c r="CS3" i="11"/>
  <c r="CT3" i="11"/>
  <c r="CU3" i="11"/>
  <c r="CV3" i="11"/>
  <c r="CW3" i="11"/>
  <c r="CX3" i="11"/>
  <c r="CY3" i="11"/>
  <c r="AB4" i="3"/>
  <c r="AB4" i="11" s="1"/>
  <c r="AP4" i="11"/>
  <c r="AQ4" i="11"/>
  <c r="AR4" i="11"/>
  <c r="AS4" i="11"/>
  <c r="AT4" i="11"/>
  <c r="AU4" i="11"/>
  <c r="AV4" i="11"/>
  <c r="AW4" i="11"/>
  <c r="AX4" i="11"/>
  <c r="AY4" i="11"/>
  <c r="AZ4" i="11"/>
  <c r="BA4" i="11"/>
  <c r="BB4" i="11"/>
  <c r="BC4" i="11"/>
  <c r="BD4" i="11"/>
  <c r="BE4" i="11"/>
  <c r="BF4" i="11"/>
  <c r="BG4" i="11"/>
  <c r="BH4" i="11"/>
  <c r="BI4" i="11"/>
  <c r="BK4" i="11"/>
  <c r="BL4" i="11"/>
  <c r="BM4" i="11"/>
  <c r="BN4" i="11"/>
  <c r="BO4" i="11"/>
  <c r="BP4" i="11"/>
  <c r="BQ4" i="11"/>
  <c r="BR4" i="11"/>
  <c r="BS4" i="11"/>
  <c r="BT4" i="11"/>
  <c r="BU4" i="11"/>
  <c r="BV4" i="11"/>
  <c r="BW4" i="11"/>
  <c r="BX4" i="11"/>
  <c r="BY4" i="11"/>
  <c r="BZ4" i="11"/>
  <c r="CA4" i="11"/>
  <c r="CB4" i="11"/>
  <c r="CC4" i="11"/>
  <c r="CD4" i="11"/>
  <c r="CF4" i="11"/>
  <c r="CG4" i="11"/>
  <c r="CH4" i="11"/>
  <c r="CI4" i="11"/>
  <c r="CJ4" i="11"/>
  <c r="CK4" i="11"/>
  <c r="CL4" i="11"/>
  <c r="CM4" i="11"/>
  <c r="CN4" i="11"/>
  <c r="CO4" i="11"/>
  <c r="CP4" i="11"/>
  <c r="CQ4" i="11"/>
  <c r="CR4" i="11"/>
  <c r="CS4" i="11"/>
  <c r="CT4" i="11"/>
  <c r="CU4" i="11"/>
  <c r="CV4" i="11"/>
  <c r="CW4" i="11"/>
  <c r="CX4" i="11"/>
  <c r="CY4" i="11"/>
  <c r="AB5" i="3"/>
  <c r="AB5" i="11" s="1"/>
  <c r="AP5" i="11"/>
  <c r="AQ5" i="11"/>
  <c r="AR5" i="11"/>
  <c r="AS5" i="11"/>
  <c r="AT5" i="11"/>
  <c r="AU5" i="11"/>
  <c r="AV5" i="11"/>
  <c r="AW5" i="11"/>
  <c r="AX5" i="11"/>
  <c r="AY5" i="11"/>
  <c r="AZ5" i="11"/>
  <c r="BA5" i="11"/>
  <c r="BB5" i="11"/>
  <c r="BC5" i="11"/>
  <c r="BD5" i="11"/>
  <c r="BE5" i="11"/>
  <c r="BF5" i="11"/>
  <c r="BG5" i="11"/>
  <c r="BH5" i="11"/>
  <c r="BI5" i="11"/>
  <c r="BK5" i="11"/>
  <c r="BL5" i="11"/>
  <c r="BM5" i="11"/>
  <c r="BN5" i="11"/>
  <c r="BO5" i="11"/>
  <c r="BP5" i="11"/>
  <c r="BQ5" i="11"/>
  <c r="BR5" i="11"/>
  <c r="BS5" i="11"/>
  <c r="BT5" i="11"/>
  <c r="BU5" i="11"/>
  <c r="BV5" i="11"/>
  <c r="BW5" i="11"/>
  <c r="BX5" i="11"/>
  <c r="BY5" i="11"/>
  <c r="BZ5" i="11"/>
  <c r="CA5" i="11"/>
  <c r="CB5" i="11"/>
  <c r="CC5" i="11"/>
  <c r="CD5" i="11"/>
  <c r="CF5" i="11"/>
  <c r="CG5" i="11"/>
  <c r="CH5" i="11"/>
  <c r="CI5" i="11"/>
  <c r="CJ5" i="11"/>
  <c r="CK5" i="11"/>
  <c r="CL5" i="11"/>
  <c r="CM5" i="11"/>
  <c r="CN5" i="11"/>
  <c r="CO5" i="11"/>
  <c r="CP5" i="11"/>
  <c r="CQ5" i="11"/>
  <c r="CR5" i="11"/>
  <c r="CS5" i="11"/>
  <c r="CT5" i="11"/>
  <c r="CU5" i="11"/>
  <c r="CV5" i="11"/>
  <c r="CW5" i="11"/>
  <c r="CX5" i="11"/>
  <c r="CY5" i="11"/>
  <c r="AB6" i="3"/>
  <c r="AB6" i="11" s="1"/>
  <c r="AP6" i="11"/>
  <c r="AQ6" i="11"/>
  <c r="AR6" i="11"/>
  <c r="AS6" i="11"/>
  <c r="AT6" i="11"/>
  <c r="AU6" i="11"/>
  <c r="AV6" i="11"/>
  <c r="AW6" i="11"/>
  <c r="AX6" i="11"/>
  <c r="AY6" i="11"/>
  <c r="AZ6" i="11"/>
  <c r="BA6" i="11"/>
  <c r="BB6" i="11"/>
  <c r="BC6" i="11"/>
  <c r="BD6" i="11"/>
  <c r="BE6" i="11"/>
  <c r="BF6" i="11"/>
  <c r="BG6" i="11"/>
  <c r="BH6" i="11"/>
  <c r="BI6" i="11"/>
  <c r="BK6" i="11"/>
  <c r="BL6" i="11"/>
  <c r="BM6" i="11"/>
  <c r="BN6" i="11"/>
  <c r="BO6" i="11"/>
  <c r="BP6" i="11"/>
  <c r="BQ6" i="11"/>
  <c r="BR6" i="11"/>
  <c r="BS6" i="11"/>
  <c r="BT6" i="11"/>
  <c r="BU6" i="11"/>
  <c r="BV6" i="11"/>
  <c r="BW6" i="11"/>
  <c r="BX6" i="11"/>
  <c r="BY6" i="11"/>
  <c r="BZ6" i="11"/>
  <c r="CA6" i="11"/>
  <c r="CB6" i="11"/>
  <c r="CC6" i="11"/>
  <c r="CD6" i="11"/>
  <c r="CF6" i="11"/>
  <c r="CG6" i="11"/>
  <c r="CH6" i="11"/>
  <c r="CI6" i="11"/>
  <c r="CJ6" i="11"/>
  <c r="CK6" i="11"/>
  <c r="CL6" i="11"/>
  <c r="CM6" i="11"/>
  <c r="CN6" i="11"/>
  <c r="CO6" i="11"/>
  <c r="CP6" i="11"/>
  <c r="CQ6" i="11"/>
  <c r="CR6" i="11"/>
  <c r="CS6" i="11"/>
  <c r="CT6" i="11"/>
  <c r="CU6" i="11"/>
  <c r="CV6" i="11"/>
  <c r="CW6" i="11"/>
  <c r="CX6" i="11"/>
  <c r="CY6" i="11"/>
  <c r="AB7" i="3"/>
  <c r="AB7" i="11" s="1"/>
  <c r="AP7" i="11"/>
  <c r="AQ7" i="11"/>
  <c r="AR7" i="11"/>
  <c r="AS7" i="11"/>
  <c r="AT7" i="11"/>
  <c r="AU7" i="11"/>
  <c r="AV7" i="11"/>
  <c r="AW7" i="11"/>
  <c r="AX7" i="11"/>
  <c r="AY7" i="11"/>
  <c r="AZ7" i="11"/>
  <c r="BA7" i="11"/>
  <c r="BB7" i="11"/>
  <c r="BC7" i="11"/>
  <c r="BD7" i="11"/>
  <c r="BE7" i="11"/>
  <c r="BF7" i="11"/>
  <c r="BG7" i="11"/>
  <c r="BH7" i="11"/>
  <c r="BI7" i="11"/>
  <c r="BK7" i="11"/>
  <c r="BL7" i="11"/>
  <c r="BM7" i="11"/>
  <c r="BN7" i="11"/>
  <c r="BO7" i="11"/>
  <c r="BP7" i="11"/>
  <c r="BQ7" i="11"/>
  <c r="BR7" i="11"/>
  <c r="BS7" i="11"/>
  <c r="BT7" i="11"/>
  <c r="BU7" i="11"/>
  <c r="BV7" i="11"/>
  <c r="BW7" i="11"/>
  <c r="BX7" i="11"/>
  <c r="BY7" i="11"/>
  <c r="BZ7" i="11"/>
  <c r="CA7" i="11"/>
  <c r="CB7" i="11"/>
  <c r="CC7" i="11"/>
  <c r="CD7" i="11"/>
  <c r="CF7" i="11"/>
  <c r="CG7" i="11"/>
  <c r="CH7" i="11"/>
  <c r="CI7" i="11"/>
  <c r="CJ7" i="11"/>
  <c r="CK7" i="11"/>
  <c r="CL7" i="11"/>
  <c r="CM7" i="11"/>
  <c r="CN7" i="11"/>
  <c r="CO7" i="11"/>
  <c r="CP7" i="11"/>
  <c r="CQ7" i="11"/>
  <c r="CR7" i="11"/>
  <c r="CS7" i="11"/>
  <c r="CT7" i="11"/>
  <c r="CU7" i="11"/>
  <c r="CV7" i="11"/>
  <c r="CW7" i="11"/>
  <c r="CX7" i="11"/>
  <c r="CY7" i="11"/>
  <c r="AB8" i="3"/>
  <c r="AB8" i="11" s="1"/>
  <c r="AP8" i="11"/>
  <c r="AQ8" i="11"/>
  <c r="AR8" i="11"/>
  <c r="AS8" i="11"/>
  <c r="AT8" i="11"/>
  <c r="AU8" i="11"/>
  <c r="AV8" i="11"/>
  <c r="AW8" i="11"/>
  <c r="AX8" i="11"/>
  <c r="AY8" i="11"/>
  <c r="AZ8" i="11"/>
  <c r="BA8" i="11"/>
  <c r="BB8" i="11"/>
  <c r="BC8" i="11"/>
  <c r="BD8" i="11"/>
  <c r="BE8" i="11"/>
  <c r="BF8" i="11"/>
  <c r="BG8" i="11"/>
  <c r="BH8" i="11"/>
  <c r="BI8" i="11"/>
  <c r="BK8" i="11"/>
  <c r="BL8" i="11"/>
  <c r="BM8" i="11"/>
  <c r="BN8" i="11"/>
  <c r="BO8" i="11"/>
  <c r="BP8" i="11"/>
  <c r="BQ8" i="11"/>
  <c r="BR8" i="11"/>
  <c r="BS8" i="11"/>
  <c r="BT8" i="11"/>
  <c r="BU8" i="11"/>
  <c r="BV8" i="11"/>
  <c r="BW8" i="11"/>
  <c r="BX8" i="11"/>
  <c r="BY8" i="11"/>
  <c r="BZ8" i="11"/>
  <c r="CA8" i="11"/>
  <c r="CB8" i="11"/>
  <c r="CC8" i="11"/>
  <c r="CD8" i="11"/>
  <c r="CF8" i="11"/>
  <c r="CG8" i="11"/>
  <c r="CH8" i="11"/>
  <c r="CI8" i="11"/>
  <c r="CJ8" i="11"/>
  <c r="CK8" i="11"/>
  <c r="CL8" i="11"/>
  <c r="CM8" i="11"/>
  <c r="CN8" i="11"/>
  <c r="CO8" i="11"/>
  <c r="CP8" i="11"/>
  <c r="CQ8" i="11"/>
  <c r="CR8" i="11"/>
  <c r="CS8" i="11"/>
  <c r="CT8" i="11"/>
  <c r="CU8" i="11"/>
  <c r="CV8" i="11"/>
  <c r="CW8" i="11"/>
  <c r="CX8" i="11"/>
  <c r="CY8" i="11"/>
  <c r="AB9" i="3"/>
  <c r="AB9" i="11" s="1"/>
  <c r="AP9" i="11"/>
  <c r="AQ9" i="11"/>
  <c r="AR9" i="11"/>
  <c r="AS9" i="11"/>
  <c r="AT9" i="11"/>
  <c r="AU9" i="11"/>
  <c r="AV9" i="11"/>
  <c r="AW9" i="11"/>
  <c r="AX9" i="11"/>
  <c r="AY9" i="11"/>
  <c r="AZ9" i="11"/>
  <c r="BA9" i="11"/>
  <c r="BB9" i="11"/>
  <c r="BC9" i="11"/>
  <c r="BD9" i="11"/>
  <c r="BE9" i="11"/>
  <c r="BF9" i="11"/>
  <c r="BG9" i="11"/>
  <c r="BH9" i="11"/>
  <c r="BI9" i="11"/>
  <c r="BK9" i="11"/>
  <c r="BL9" i="11"/>
  <c r="BM9" i="11"/>
  <c r="BN9" i="11"/>
  <c r="BO9" i="11"/>
  <c r="BP9" i="11"/>
  <c r="BQ9" i="11"/>
  <c r="BR9" i="11"/>
  <c r="BS9" i="11"/>
  <c r="BT9" i="11"/>
  <c r="BU9" i="11"/>
  <c r="BV9" i="11"/>
  <c r="BW9" i="11"/>
  <c r="BX9" i="11"/>
  <c r="BY9" i="11"/>
  <c r="BZ9" i="11"/>
  <c r="CA9" i="11"/>
  <c r="CB9" i="11"/>
  <c r="CC9" i="11"/>
  <c r="CD9" i="11"/>
  <c r="CF9" i="11"/>
  <c r="CG9" i="11"/>
  <c r="CH9" i="11"/>
  <c r="CI9" i="11"/>
  <c r="CJ9" i="11"/>
  <c r="CK9" i="11"/>
  <c r="CL9" i="11"/>
  <c r="CM9" i="11"/>
  <c r="CN9" i="11"/>
  <c r="CO9" i="11"/>
  <c r="CP9" i="11"/>
  <c r="CQ9" i="11"/>
  <c r="CR9" i="11"/>
  <c r="CS9" i="11"/>
  <c r="CT9" i="11"/>
  <c r="CU9" i="11"/>
  <c r="CV9" i="11"/>
  <c r="CW9" i="11"/>
  <c r="CX9" i="11"/>
  <c r="CY9" i="11"/>
  <c r="AB10" i="3"/>
  <c r="AB10" i="11" s="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BB10" i="11"/>
  <c r="BC10" i="11"/>
  <c r="BD10" i="11"/>
  <c r="BE10" i="11"/>
  <c r="BF10" i="11"/>
  <c r="BG10" i="11"/>
  <c r="BH10" i="11"/>
  <c r="BI10" i="11"/>
  <c r="BK10" i="11"/>
  <c r="BL10" i="11"/>
  <c r="BM10" i="11"/>
  <c r="BN10" i="11"/>
  <c r="BO10" i="11"/>
  <c r="BP10" i="11"/>
  <c r="BQ10" i="11"/>
  <c r="BR10" i="11"/>
  <c r="BS10" i="11"/>
  <c r="BT10" i="11"/>
  <c r="BU10" i="11"/>
  <c r="BV10" i="11"/>
  <c r="BW10" i="11"/>
  <c r="BX10" i="11"/>
  <c r="BY10" i="11"/>
  <c r="BZ10" i="11"/>
  <c r="CA10" i="11"/>
  <c r="CB10" i="11"/>
  <c r="CC10" i="11"/>
  <c r="CD10" i="11"/>
  <c r="CF10" i="11"/>
  <c r="CG10" i="11"/>
  <c r="CH10" i="11"/>
  <c r="CI10" i="11"/>
  <c r="CJ10" i="11"/>
  <c r="CK10" i="11"/>
  <c r="CL10" i="11"/>
  <c r="CM10" i="11"/>
  <c r="CN10" i="11"/>
  <c r="CO10" i="11"/>
  <c r="CP10" i="11"/>
  <c r="CQ10" i="11"/>
  <c r="CR10" i="11"/>
  <c r="CS10" i="11"/>
  <c r="CT10" i="11"/>
  <c r="CU10" i="11"/>
  <c r="CV10" i="11"/>
  <c r="CW10" i="11"/>
  <c r="CX10" i="11"/>
  <c r="CY10" i="11"/>
  <c r="AB11" i="3"/>
  <c r="AB11" i="11" s="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BB11" i="11"/>
  <c r="BC11" i="11"/>
  <c r="BD11" i="11"/>
  <c r="BE11" i="11"/>
  <c r="BF11" i="11"/>
  <c r="BG11" i="11"/>
  <c r="BH11" i="11"/>
  <c r="BI11" i="11"/>
  <c r="BK11" i="11"/>
  <c r="BL11" i="11"/>
  <c r="BM11" i="11"/>
  <c r="BN11" i="11"/>
  <c r="BO11" i="11"/>
  <c r="BP11" i="11"/>
  <c r="BQ11" i="11"/>
  <c r="BR11" i="11"/>
  <c r="BS11" i="11"/>
  <c r="BT11" i="11"/>
  <c r="BU11" i="11"/>
  <c r="BV11" i="11"/>
  <c r="BW11" i="11"/>
  <c r="BX11" i="11"/>
  <c r="BY11" i="11"/>
  <c r="BZ11" i="11"/>
  <c r="CA11" i="11"/>
  <c r="CB11" i="11"/>
  <c r="CC11" i="11"/>
  <c r="CD11" i="11"/>
  <c r="CF11" i="11"/>
  <c r="CG11" i="11"/>
  <c r="CH11" i="11"/>
  <c r="CI11" i="11"/>
  <c r="CJ11" i="11"/>
  <c r="CK11" i="11"/>
  <c r="CL11" i="11"/>
  <c r="CM11" i="11"/>
  <c r="CN11" i="11"/>
  <c r="CO11" i="11"/>
  <c r="CP11" i="11"/>
  <c r="CQ11" i="11"/>
  <c r="CR11" i="11"/>
  <c r="CS11" i="11"/>
  <c r="CT11" i="11"/>
  <c r="CU11" i="11"/>
  <c r="CV11" i="11"/>
  <c r="CW11" i="11"/>
  <c r="CX11" i="11"/>
  <c r="CY11" i="11"/>
  <c r="AB12" i="3"/>
  <c r="AB12" i="11" s="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BB12" i="11"/>
  <c r="BC12" i="11"/>
  <c r="BD12" i="11"/>
  <c r="BE12" i="11"/>
  <c r="BF12" i="11"/>
  <c r="BG12" i="11"/>
  <c r="BH12" i="11"/>
  <c r="BI12" i="11"/>
  <c r="BK12" i="11"/>
  <c r="BL12" i="11"/>
  <c r="BM12" i="11"/>
  <c r="BN12" i="11"/>
  <c r="BO12" i="11"/>
  <c r="BP12" i="11"/>
  <c r="BQ12" i="11"/>
  <c r="BR12" i="11"/>
  <c r="BS12" i="11"/>
  <c r="BT12" i="11"/>
  <c r="BU12" i="11"/>
  <c r="BV12" i="11"/>
  <c r="BW12" i="11"/>
  <c r="BX12" i="11"/>
  <c r="BY12" i="11"/>
  <c r="BZ12" i="11"/>
  <c r="CA12" i="11"/>
  <c r="CB12" i="11"/>
  <c r="CC12" i="11"/>
  <c r="CD12" i="11"/>
  <c r="CF12" i="11"/>
  <c r="CG12" i="11"/>
  <c r="CH12" i="11"/>
  <c r="CI12" i="11"/>
  <c r="CJ12" i="11"/>
  <c r="CK12" i="11"/>
  <c r="CL12" i="11"/>
  <c r="CM12" i="11"/>
  <c r="CN12" i="11"/>
  <c r="CO12" i="11"/>
  <c r="CP12" i="11"/>
  <c r="CQ12" i="11"/>
  <c r="CR12" i="11"/>
  <c r="CS12" i="11"/>
  <c r="CT12" i="11"/>
  <c r="CU12" i="11"/>
  <c r="CV12" i="11"/>
  <c r="CW12" i="11"/>
  <c r="CX12" i="11"/>
  <c r="CY12" i="11"/>
  <c r="AB13" i="3"/>
  <c r="AB13" i="11" s="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BB13" i="11"/>
  <c r="BC13" i="11"/>
  <c r="BD13" i="11"/>
  <c r="BE13" i="11"/>
  <c r="BF13" i="11"/>
  <c r="BG13" i="11"/>
  <c r="BH13" i="11"/>
  <c r="BI13" i="11"/>
  <c r="BK13" i="11"/>
  <c r="BL13" i="11"/>
  <c r="BM13" i="11"/>
  <c r="BN13" i="11"/>
  <c r="BO13" i="11"/>
  <c r="BP13" i="11"/>
  <c r="BQ13" i="11"/>
  <c r="BR13" i="11"/>
  <c r="BS13" i="11"/>
  <c r="BT13" i="11"/>
  <c r="BU13" i="11"/>
  <c r="BV13" i="11"/>
  <c r="BW13" i="11"/>
  <c r="BX13" i="11"/>
  <c r="BY13" i="11"/>
  <c r="BZ13" i="11"/>
  <c r="CA13" i="11"/>
  <c r="CB13" i="11"/>
  <c r="CC13" i="11"/>
  <c r="CD13" i="11"/>
  <c r="CF13" i="11"/>
  <c r="CG13" i="11"/>
  <c r="CH13" i="11"/>
  <c r="CI13" i="11"/>
  <c r="CJ13" i="11"/>
  <c r="CK13" i="11"/>
  <c r="CL13" i="11"/>
  <c r="CM13" i="11"/>
  <c r="CN13" i="11"/>
  <c r="CO13" i="11"/>
  <c r="CP13" i="11"/>
  <c r="CQ13" i="11"/>
  <c r="CR13" i="11"/>
  <c r="CS13" i="11"/>
  <c r="CT13" i="11"/>
  <c r="CU13" i="11"/>
  <c r="CV13" i="11"/>
  <c r="CW13" i="11"/>
  <c r="CX13" i="11"/>
  <c r="CY13" i="11"/>
  <c r="AB14" i="3"/>
  <c r="AB14" i="11" s="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BB14" i="11"/>
  <c r="BC14" i="11"/>
  <c r="BD14" i="11"/>
  <c r="BE14" i="11"/>
  <c r="BF14" i="11"/>
  <c r="BG14" i="11"/>
  <c r="BH14" i="11"/>
  <c r="BI14" i="11"/>
  <c r="BK14" i="11"/>
  <c r="BL14" i="11"/>
  <c r="BM14" i="11"/>
  <c r="BN14" i="11"/>
  <c r="BO14" i="11"/>
  <c r="BP14" i="11"/>
  <c r="BQ14" i="11"/>
  <c r="BR14" i="11"/>
  <c r="BS14" i="11"/>
  <c r="BT14" i="11"/>
  <c r="BU14" i="11"/>
  <c r="BV14" i="11"/>
  <c r="BW14" i="11"/>
  <c r="BX14" i="11"/>
  <c r="BY14" i="11"/>
  <c r="BZ14" i="11"/>
  <c r="CA14" i="11"/>
  <c r="CB14" i="11"/>
  <c r="CC14" i="11"/>
  <c r="CD14" i="11"/>
  <c r="CF14" i="11"/>
  <c r="CG14" i="11"/>
  <c r="CH14" i="11"/>
  <c r="CI14" i="11"/>
  <c r="CJ14" i="11"/>
  <c r="CK14" i="11"/>
  <c r="CL14" i="11"/>
  <c r="CM14" i="11"/>
  <c r="CN14" i="11"/>
  <c r="CO14" i="11"/>
  <c r="CP14" i="11"/>
  <c r="CQ14" i="11"/>
  <c r="CR14" i="11"/>
  <c r="CS14" i="11"/>
  <c r="CT14" i="11"/>
  <c r="CU14" i="11"/>
  <c r="CV14" i="11"/>
  <c r="CW14" i="11"/>
  <c r="CX14" i="11"/>
  <c r="CY14" i="11"/>
  <c r="AB15" i="3"/>
  <c r="AB15" i="11" s="1"/>
  <c r="AP15" i="11"/>
  <c r="AQ15" i="11"/>
  <c r="AR15" i="11"/>
  <c r="AS15" i="11"/>
  <c r="AT15" i="11"/>
  <c r="AU15" i="11"/>
  <c r="AV15" i="11"/>
  <c r="AW15" i="11"/>
  <c r="AX15" i="11"/>
  <c r="AY15" i="11"/>
  <c r="AZ15" i="11"/>
  <c r="BA15" i="11"/>
  <c r="BB15" i="11"/>
  <c r="BC15" i="11"/>
  <c r="BD15" i="11"/>
  <c r="BE15" i="11"/>
  <c r="BF15" i="11"/>
  <c r="BG15" i="11"/>
  <c r="BH15" i="11"/>
  <c r="BI15" i="11"/>
  <c r="BK15" i="11"/>
  <c r="BL15" i="11"/>
  <c r="BM15" i="11"/>
  <c r="BN15" i="11"/>
  <c r="BO15" i="11"/>
  <c r="BP15" i="11"/>
  <c r="BQ15" i="11"/>
  <c r="BR15" i="11"/>
  <c r="BS15" i="11"/>
  <c r="BT15" i="11"/>
  <c r="BU15" i="11"/>
  <c r="BV15" i="11"/>
  <c r="BW15" i="11"/>
  <c r="BX15" i="11"/>
  <c r="BY15" i="11"/>
  <c r="BZ15" i="11"/>
  <c r="CA15" i="11"/>
  <c r="CB15" i="11"/>
  <c r="CC15" i="11"/>
  <c r="CD15" i="11"/>
  <c r="CF15" i="11"/>
  <c r="CG15" i="11"/>
  <c r="CH15" i="11"/>
  <c r="CI15" i="11"/>
  <c r="CJ15" i="11"/>
  <c r="CK15" i="11"/>
  <c r="CL15" i="11"/>
  <c r="CM15" i="11"/>
  <c r="CN15" i="11"/>
  <c r="CO15" i="11"/>
  <c r="CP15" i="11"/>
  <c r="CQ15" i="11"/>
  <c r="CR15" i="11"/>
  <c r="CS15" i="11"/>
  <c r="CT15" i="11"/>
  <c r="CU15" i="11"/>
  <c r="CV15" i="11"/>
  <c r="CW15" i="11"/>
  <c r="CX15" i="11"/>
  <c r="CY15" i="11"/>
  <c r="AB16" i="3"/>
  <c r="AB16" i="11" s="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BB16" i="11"/>
  <c r="BC16" i="11"/>
  <c r="BD16" i="11"/>
  <c r="BE16" i="11"/>
  <c r="BF16" i="11"/>
  <c r="BG16" i="11"/>
  <c r="BH16" i="11"/>
  <c r="BI16" i="11"/>
  <c r="BK16" i="11"/>
  <c r="BL16" i="11"/>
  <c r="BM16" i="11"/>
  <c r="BN16" i="11"/>
  <c r="BO16" i="11"/>
  <c r="BP16" i="11"/>
  <c r="BQ16" i="11"/>
  <c r="BR16" i="11"/>
  <c r="BS16" i="11"/>
  <c r="BT16" i="11"/>
  <c r="BU16" i="11"/>
  <c r="BV16" i="11"/>
  <c r="BW16" i="11"/>
  <c r="BX16" i="11"/>
  <c r="BY16" i="11"/>
  <c r="BZ16" i="11"/>
  <c r="CA16" i="11"/>
  <c r="CB16" i="11"/>
  <c r="CC16" i="11"/>
  <c r="CD16" i="11"/>
  <c r="CF16" i="11"/>
  <c r="CG16" i="11"/>
  <c r="CH16" i="11"/>
  <c r="CI16" i="11"/>
  <c r="CJ16" i="11"/>
  <c r="CK16" i="11"/>
  <c r="CL16" i="11"/>
  <c r="CM16" i="11"/>
  <c r="CN16" i="11"/>
  <c r="CO16" i="11"/>
  <c r="CP16" i="11"/>
  <c r="CQ16" i="11"/>
  <c r="CR16" i="11"/>
  <c r="CS16" i="11"/>
  <c r="CT16" i="11"/>
  <c r="CU16" i="11"/>
  <c r="CV16" i="11"/>
  <c r="CW16" i="11"/>
  <c r="CX16" i="11"/>
  <c r="CY16" i="11"/>
  <c r="AB17" i="3"/>
  <c r="AB17" i="11" s="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BB17" i="11"/>
  <c r="BC17" i="11"/>
  <c r="BD17" i="11"/>
  <c r="BE17" i="11"/>
  <c r="BF17" i="11"/>
  <c r="BG17" i="11"/>
  <c r="BH17" i="11"/>
  <c r="BI17" i="11"/>
  <c r="BK17" i="11"/>
  <c r="BL17" i="11"/>
  <c r="BM17" i="11"/>
  <c r="BN17" i="11"/>
  <c r="BO17" i="11"/>
  <c r="BP17" i="11"/>
  <c r="BQ17" i="11"/>
  <c r="BR17" i="11"/>
  <c r="BS17" i="11"/>
  <c r="BT17" i="11"/>
  <c r="BU17" i="11"/>
  <c r="BV17" i="11"/>
  <c r="BW17" i="11"/>
  <c r="BX17" i="11"/>
  <c r="BY17" i="11"/>
  <c r="BZ17" i="11"/>
  <c r="CA17" i="11"/>
  <c r="CB17" i="11"/>
  <c r="CC17" i="11"/>
  <c r="CD17" i="11"/>
  <c r="CF17" i="11"/>
  <c r="CG17" i="11"/>
  <c r="CH17" i="11"/>
  <c r="CI17" i="11"/>
  <c r="CJ17" i="11"/>
  <c r="CK17" i="11"/>
  <c r="CL17" i="11"/>
  <c r="CM17" i="11"/>
  <c r="CN17" i="11"/>
  <c r="CO17" i="11"/>
  <c r="CP17" i="11"/>
  <c r="CQ17" i="11"/>
  <c r="CR17" i="11"/>
  <c r="CS17" i="11"/>
  <c r="CT17" i="11"/>
  <c r="CU17" i="11"/>
  <c r="CV17" i="11"/>
  <c r="CW17" i="11"/>
  <c r="CX17" i="11"/>
  <c r="CY17" i="11"/>
  <c r="AB18" i="3"/>
  <c r="AB18" i="11" s="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BB18" i="11"/>
  <c r="BC18" i="11"/>
  <c r="BD18" i="11"/>
  <c r="BE18" i="11"/>
  <c r="BF18" i="11"/>
  <c r="BG18" i="11"/>
  <c r="BH18" i="11"/>
  <c r="BI18" i="11"/>
  <c r="BK18" i="11"/>
  <c r="BL18" i="11"/>
  <c r="BM18" i="11"/>
  <c r="BN18" i="11"/>
  <c r="BO18" i="11"/>
  <c r="BP18" i="11"/>
  <c r="BQ18" i="11"/>
  <c r="BR18" i="11"/>
  <c r="BS18" i="11"/>
  <c r="BT18" i="11"/>
  <c r="BU18" i="11"/>
  <c r="BV18" i="11"/>
  <c r="BW18" i="11"/>
  <c r="BX18" i="11"/>
  <c r="BY18" i="11"/>
  <c r="BZ18" i="11"/>
  <c r="CA18" i="11"/>
  <c r="CB18" i="11"/>
  <c r="CC18" i="11"/>
  <c r="CD18" i="11"/>
  <c r="CF18" i="11"/>
  <c r="CG18" i="11"/>
  <c r="CH18" i="11"/>
  <c r="CI18" i="11"/>
  <c r="CJ18" i="11"/>
  <c r="CK18" i="11"/>
  <c r="CL18" i="11"/>
  <c r="CM18" i="11"/>
  <c r="CN18" i="11"/>
  <c r="CO18" i="11"/>
  <c r="CP18" i="11"/>
  <c r="CQ18" i="11"/>
  <c r="CR18" i="11"/>
  <c r="CS18" i="11"/>
  <c r="CT18" i="11"/>
  <c r="CU18" i="11"/>
  <c r="CV18" i="11"/>
  <c r="CW18" i="11"/>
  <c r="CX18" i="11"/>
  <c r="CY18" i="11"/>
  <c r="AB19" i="3"/>
  <c r="AB19" i="11" s="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BB19" i="11"/>
  <c r="BC19" i="11"/>
  <c r="BD19" i="11"/>
  <c r="BE19" i="11"/>
  <c r="BF19" i="11"/>
  <c r="BG19" i="11"/>
  <c r="BH19" i="11"/>
  <c r="BI19" i="11"/>
  <c r="BK19" i="11"/>
  <c r="BL19" i="11"/>
  <c r="BM19" i="11"/>
  <c r="BN19" i="11"/>
  <c r="BO19" i="11"/>
  <c r="BP19" i="11"/>
  <c r="BQ19" i="11"/>
  <c r="BR19" i="11"/>
  <c r="BS19" i="11"/>
  <c r="BT19" i="11"/>
  <c r="BU19" i="11"/>
  <c r="BV19" i="11"/>
  <c r="BW19" i="11"/>
  <c r="BX19" i="11"/>
  <c r="BY19" i="11"/>
  <c r="BZ19" i="11"/>
  <c r="CA19" i="11"/>
  <c r="CB19" i="11"/>
  <c r="CC19" i="11"/>
  <c r="CD19" i="11"/>
  <c r="CF19" i="11"/>
  <c r="CG19" i="11"/>
  <c r="CH19" i="11"/>
  <c r="CI19" i="11"/>
  <c r="CJ19" i="11"/>
  <c r="CK19" i="11"/>
  <c r="CL19" i="11"/>
  <c r="CM19" i="11"/>
  <c r="CN19" i="11"/>
  <c r="CO19" i="11"/>
  <c r="CP19" i="11"/>
  <c r="CQ19" i="11"/>
  <c r="CR19" i="11"/>
  <c r="CS19" i="11"/>
  <c r="CT19" i="11"/>
  <c r="CU19" i="11"/>
  <c r="CV19" i="11"/>
  <c r="CW19" i="11"/>
  <c r="CX19" i="11"/>
  <c r="CY19" i="11"/>
  <c r="AB20" i="3"/>
  <c r="AB20" i="11" s="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BB20" i="11"/>
  <c r="BC20" i="11"/>
  <c r="BD20" i="11"/>
  <c r="BE20" i="11"/>
  <c r="BF20" i="11"/>
  <c r="BG20" i="11"/>
  <c r="BH20" i="11"/>
  <c r="BI20" i="11"/>
  <c r="BK20" i="11"/>
  <c r="BL20" i="11"/>
  <c r="BM20" i="11"/>
  <c r="BN20" i="11"/>
  <c r="BO20" i="11"/>
  <c r="BP20" i="11"/>
  <c r="BQ20" i="11"/>
  <c r="BR20" i="11"/>
  <c r="BS20" i="11"/>
  <c r="BT20" i="11"/>
  <c r="BU20" i="11"/>
  <c r="BV20" i="11"/>
  <c r="BW20" i="11"/>
  <c r="BX20" i="11"/>
  <c r="BY20" i="11"/>
  <c r="BZ20" i="11"/>
  <c r="CA20" i="11"/>
  <c r="CB20" i="11"/>
  <c r="CC20" i="11"/>
  <c r="CD20" i="11"/>
  <c r="CF20" i="11"/>
  <c r="CG20" i="11"/>
  <c r="CH20" i="11"/>
  <c r="CI20" i="11"/>
  <c r="CJ20" i="11"/>
  <c r="CK20" i="11"/>
  <c r="CL20" i="11"/>
  <c r="CM20" i="11"/>
  <c r="CN20" i="11"/>
  <c r="CO20" i="11"/>
  <c r="CP20" i="11"/>
  <c r="CQ20" i="11"/>
  <c r="CR20" i="11"/>
  <c r="CS20" i="11"/>
  <c r="CT20" i="11"/>
  <c r="CU20" i="11"/>
  <c r="CV20" i="11"/>
  <c r="CW20" i="11"/>
  <c r="CX20" i="11"/>
  <c r="CY20" i="11"/>
  <c r="AB21" i="3"/>
  <c r="AB21" i="11" s="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BB21" i="11"/>
  <c r="BC21" i="11"/>
  <c r="BD21" i="11"/>
  <c r="BE21" i="11"/>
  <c r="BF21" i="11"/>
  <c r="BG21" i="11"/>
  <c r="BH21" i="11"/>
  <c r="BI21" i="11"/>
  <c r="BK21" i="11"/>
  <c r="BL21" i="11"/>
  <c r="BM21" i="11"/>
  <c r="BN21" i="11"/>
  <c r="BO21" i="11"/>
  <c r="BP21" i="11"/>
  <c r="BQ21" i="11"/>
  <c r="BR21" i="11"/>
  <c r="BS21" i="11"/>
  <c r="BT21" i="11"/>
  <c r="BU21" i="11"/>
  <c r="BV21" i="11"/>
  <c r="BW21" i="11"/>
  <c r="BX21" i="11"/>
  <c r="BY21" i="11"/>
  <c r="BZ21" i="11"/>
  <c r="CA21" i="11"/>
  <c r="CB21" i="11"/>
  <c r="CC21" i="11"/>
  <c r="CD21" i="11"/>
  <c r="CF21" i="11"/>
  <c r="CG21" i="11"/>
  <c r="CH21" i="11"/>
  <c r="CI21" i="11"/>
  <c r="CJ21" i="11"/>
  <c r="CK21" i="11"/>
  <c r="CL21" i="11"/>
  <c r="CM21" i="11"/>
  <c r="CN21" i="11"/>
  <c r="CO21" i="11"/>
  <c r="CP21" i="11"/>
  <c r="CQ21" i="11"/>
  <c r="CR21" i="11"/>
  <c r="CS21" i="11"/>
  <c r="CT21" i="11"/>
  <c r="CU21" i="11"/>
  <c r="CV21" i="11"/>
  <c r="CW21" i="11"/>
  <c r="CX21" i="11"/>
  <c r="CY21" i="11"/>
  <c r="AB22" i="3"/>
  <c r="AB23" i="3"/>
  <c r="AB24" i="3"/>
  <c r="AB22" i="11" s="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BB22" i="11"/>
  <c r="BC22" i="11"/>
  <c r="BD22" i="11"/>
  <c r="BE22" i="11"/>
  <c r="BF22" i="11"/>
  <c r="BG22" i="11"/>
  <c r="BH22" i="11"/>
  <c r="BI22" i="11"/>
  <c r="BK22" i="11"/>
  <c r="BL22" i="11"/>
  <c r="BM22" i="11"/>
  <c r="BN22" i="11"/>
  <c r="BO22" i="11"/>
  <c r="BP22" i="11"/>
  <c r="BQ22" i="11"/>
  <c r="BR22" i="11"/>
  <c r="BS22" i="11"/>
  <c r="BT22" i="11"/>
  <c r="BU22" i="11"/>
  <c r="BV22" i="11"/>
  <c r="BW22" i="11"/>
  <c r="BX22" i="11"/>
  <c r="BY22" i="11"/>
  <c r="BZ22" i="11"/>
  <c r="CA22" i="11"/>
  <c r="CB22" i="11"/>
  <c r="CC22" i="11"/>
  <c r="CD22" i="11"/>
  <c r="CF22" i="11"/>
  <c r="CG22" i="11"/>
  <c r="CH22" i="11"/>
  <c r="CI22" i="11"/>
  <c r="CJ22" i="11"/>
  <c r="CK22" i="11"/>
  <c r="CL22" i="11"/>
  <c r="CM22" i="11"/>
  <c r="CN22" i="11"/>
  <c r="CO22" i="11"/>
  <c r="CP22" i="11"/>
  <c r="CQ22" i="11"/>
  <c r="CR22" i="11"/>
  <c r="CS22" i="11"/>
  <c r="CT22" i="11"/>
  <c r="CU22" i="11"/>
  <c r="CV22" i="11"/>
  <c r="CW22" i="11"/>
  <c r="CX22" i="11"/>
  <c r="CY22" i="11"/>
  <c r="AB25" i="3"/>
  <c r="AB23" i="11" s="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BB23" i="11"/>
  <c r="BC23" i="11"/>
  <c r="BD23" i="11"/>
  <c r="BE23" i="11"/>
  <c r="BF23" i="11"/>
  <c r="BG23" i="11"/>
  <c r="BH23" i="11"/>
  <c r="BI23" i="11"/>
  <c r="BK23" i="11"/>
  <c r="BL23" i="11"/>
  <c r="BM23" i="11"/>
  <c r="BN23" i="11"/>
  <c r="BO23" i="11"/>
  <c r="BP23" i="11"/>
  <c r="BQ23" i="11"/>
  <c r="BR23" i="11"/>
  <c r="BS23" i="11"/>
  <c r="BT23" i="11"/>
  <c r="BU23" i="11"/>
  <c r="BV23" i="11"/>
  <c r="BW23" i="11"/>
  <c r="BX23" i="11"/>
  <c r="BY23" i="11"/>
  <c r="BZ23" i="11"/>
  <c r="CA23" i="11"/>
  <c r="CB23" i="11"/>
  <c r="CC23" i="11"/>
  <c r="CD23" i="11"/>
  <c r="CF23" i="11"/>
  <c r="CG23" i="11"/>
  <c r="CH23" i="11"/>
  <c r="CI23" i="11"/>
  <c r="CJ23" i="11"/>
  <c r="CK23" i="11"/>
  <c r="CL23" i="11"/>
  <c r="CM23" i="11"/>
  <c r="CN23" i="11"/>
  <c r="CO23" i="11"/>
  <c r="CP23" i="11"/>
  <c r="CQ23" i="11"/>
  <c r="CR23" i="11"/>
  <c r="CS23" i="11"/>
  <c r="CT23" i="11"/>
  <c r="CU23" i="11"/>
  <c r="CV23" i="11"/>
  <c r="CW23" i="11"/>
  <c r="CX23" i="11"/>
  <c r="CY23" i="11"/>
  <c r="AB26" i="3"/>
  <c r="AB24" i="11" s="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BB24" i="11"/>
  <c r="BC24" i="11"/>
  <c r="BD24" i="11"/>
  <c r="BE24" i="11"/>
  <c r="BF24" i="11"/>
  <c r="BG24" i="11"/>
  <c r="BH24" i="11"/>
  <c r="BI24" i="11"/>
  <c r="BK24" i="11"/>
  <c r="BL24" i="11"/>
  <c r="BM24" i="11"/>
  <c r="BN24" i="11"/>
  <c r="BO24" i="11"/>
  <c r="BP24" i="11"/>
  <c r="BQ24" i="11"/>
  <c r="BR24" i="11"/>
  <c r="BS24" i="11"/>
  <c r="BT24" i="11"/>
  <c r="BU24" i="11"/>
  <c r="BV24" i="11"/>
  <c r="BW24" i="11"/>
  <c r="BX24" i="11"/>
  <c r="BY24" i="11"/>
  <c r="BZ24" i="11"/>
  <c r="CA24" i="11"/>
  <c r="CB24" i="11"/>
  <c r="CC24" i="11"/>
  <c r="CD24" i="11"/>
  <c r="CF24" i="11"/>
  <c r="CG24" i="11"/>
  <c r="CH24" i="11"/>
  <c r="CI24" i="11"/>
  <c r="CJ24" i="11"/>
  <c r="CK24" i="11"/>
  <c r="CL24" i="11"/>
  <c r="CM24" i="11"/>
  <c r="CN24" i="11"/>
  <c r="CO24" i="11"/>
  <c r="CP24" i="11"/>
  <c r="CQ24" i="11"/>
  <c r="CR24" i="11"/>
  <c r="CS24" i="11"/>
  <c r="CT24" i="11"/>
  <c r="CU24" i="11"/>
  <c r="CV24" i="11"/>
  <c r="CW24" i="11"/>
  <c r="CX24" i="11"/>
  <c r="CY24" i="11"/>
  <c r="AB27" i="3"/>
  <c r="AB25" i="11" s="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BB25" i="11"/>
  <c r="BC25" i="11"/>
  <c r="BD25" i="11"/>
  <c r="BE25" i="11"/>
  <c r="BF25" i="11"/>
  <c r="BG25" i="11"/>
  <c r="BH25" i="11"/>
  <c r="BI25" i="11"/>
  <c r="BK25" i="11"/>
  <c r="BL25" i="11"/>
  <c r="BM25" i="11"/>
  <c r="BN25" i="11"/>
  <c r="BO25" i="11"/>
  <c r="BP25" i="11"/>
  <c r="BQ25" i="11"/>
  <c r="BR25" i="11"/>
  <c r="BS25" i="11"/>
  <c r="BT25" i="11"/>
  <c r="BU25" i="11"/>
  <c r="BV25" i="11"/>
  <c r="BW25" i="11"/>
  <c r="BX25" i="11"/>
  <c r="BY25" i="11"/>
  <c r="BZ25" i="11"/>
  <c r="CA25" i="11"/>
  <c r="CB25" i="11"/>
  <c r="CC25" i="11"/>
  <c r="CD25" i="11"/>
  <c r="CF25" i="11"/>
  <c r="CG25" i="11"/>
  <c r="CH25" i="11"/>
  <c r="CI25" i="11"/>
  <c r="CJ25" i="11"/>
  <c r="CK25" i="11"/>
  <c r="CL25" i="11"/>
  <c r="CM25" i="11"/>
  <c r="CN25" i="11"/>
  <c r="CO25" i="11"/>
  <c r="CP25" i="11"/>
  <c r="CQ25" i="11"/>
  <c r="CR25" i="11"/>
  <c r="CS25" i="11"/>
  <c r="CT25" i="11"/>
  <c r="CU25" i="11"/>
  <c r="CV25" i="11"/>
  <c r="CW25" i="11"/>
  <c r="CX25" i="11"/>
  <c r="CY25" i="11"/>
  <c r="AB28" i="3"/>
  <c r="AB26" i="11" s="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BB26" i="11"/>
  <c r="BC26" i="11"/>
  <c r="BD26" i="11"/>
  <c r="BE26" i="11"/>
  <c r="BF26" i="11"/>
  <c r="BG26" i="11"/>
  <c r="BH26" i="11"/>
  <c r="BI26" i="11"/>
  <c r="BK26" i="11"/>
  <c r="BL26" i="11"/>
  <c r="BM26" i="11"/>
  <c r="BN26" i="11"/>
  <c r="BO26" i="11"/>
  <c r="BP26" i="11"/>
  <c r="BQ26" i="11"/>
  <c r="BR26" i="11"/>
  <c r="BS26" i="11"/>
  <c r="BT26" i="11"/>
  <c r="BU26" i="11"/>
  <c r="BV26" i="11"/>
  <c r="BW26" i="11"/>
  <c r="BX26" i="11"/>
  <c r="BY26" i="11"/>
  <c r="BZ26" i="11"/>
  <c r="CA26" i="11"/>
  <c r="CB26" i="11"/>
  <c r="CC26" i="11"/>
  <c r="CD26" i="11"/>
  <c r="CF26" i="11"/>
  <c r="CG26" i="11"/>
  <c r="CH26" i="11"/>
  <c r="CI26" i="11"/>
  <c r="CJ26" i="11"/>
  <c r="CK26" i="11"/>
  <c r="CL26" i="11"/>
  <c r="CM26" i="11"/>
  <c r="CN26" i="11"/>
  <c r="CO26" i="11"/>
  <c r="CP26" i="11"/>
  <c r="CQ26" i="11"/>
  <c r="CR26" i="11"/>
  <c r="CS26" i="11"/>
  <c r="CT26" i="11"/>
  <c r="CU26" i="11"/>
  <c r="CV26" i="11"/>
  <c r="CW26" i="11"/>
  <c r="CX26" i="11"/>
  <c r="CY26" i="11"/>
  <c r="AB29" i="3"/>
  <c r="AB27" i="11" s="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BB27" i="11"/>
  <c r="BC27" i="11"/>
  <c r="BD27" i="11"/>
  <c r="BE27" i="11"/>
  <c r="BF27" i="11"/>
  <c r="BG27" i="11"/>
  <c r="BH27" i="11"/>
  <c r="BI27" i="11"/>
  <c r="BK27" i="11"/>
  <c r="BL27" i="11"/>
  <c r="BM27" i="11"/>
  <c r="BN27" i="11"/>
  <c r="BO27" i="11"/>
  <c r="BP27" i="11"/>
  <c r="BQ27" i="11"/>
  <c r="BR27" i="11"/>
  <c r="BS27" i="11"/>
  <c r="BT27" i="11"/>
  <c r="BU27" i="11"/>
  <c r="BV27" i="11"/>
  <c r="BW27" i="11"/>
  <c r="BX27" i="11"/>
  <c r="BY27" i="11"/>
  <c r="BZ27" i="11"/>
  <c r="CA27" i="11"/>
  <c r="CB27" i="11"/>
  <c r="CC27" i="11"/>
  <c r="CD27" i="11"/>
  <c r="CF27" i="11"/>
  <c r="CG27" i="11"/>
  <c r="CH27" i="11"/>
  <c r="CI27" i="11"/>
  <c r="CJ27" i="11"/>
  <c r="CK27" i="11"/>
  <c r="CL27" i="11"/>
  <c r="CM27" i="11"/>
  <c r="CN27" i="11"/>
  <c r="CO27" i="11"/>
  <c r="CP27" i="11"/>
  <c r="CQ27" i="11"/>
  <c r="CR27" i="11"/>
  <c r="CS27" i="11"/>
  <c r="CT27" i="11"/>
  <c r="CU27" i="11"/>
  <c r="CV27" i="11"/>
  <c r="CW27" i="11"/>
  <c r="CX27" i="11"/>
  <c r="CY27" i="11"/>
  <c r="AB30" i="3"/>
  <c r="AB28" i="11" s="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BB28" i="11"/>
  <c r="BC28" i="11"/>
  <c r="BD28" i="11"/>
  <c r="BE28" i="11"/>
  <c r="BF28" i="11"/>
  <c r="BG28" i="11"/>
  <c r="BH28" i="11"/>
  <c r="BI28" i="11"/>
  <c r="BK28" i="11"/>
  <c r="BL28" i="11"/>
  <c r="BM28" i="11"/>
  <c r="BN28" i="11"/>
  <c r="BO28" i="11"/>
  <c r="BP28" i="11"/>
  <c r="BQ28" i="11"/>
  <c r="BR28" i="11"/>
  <c r="BS28" i="11"/>
  <c r="BT28" i="11"/>
  <c r="BU28" i="11"/>
  <c r="BV28" i="11"/>
  <c r="BW28" i="11"/>
  <c r="BX28" i="11"/>
  <c r="BY28" i="11"/>
  <c r="BZ28" i="11"/>
  <c r="CA28" i="11"/>
  <c r="CB28" i="11"/>
  <c r="CC28" i="11"/>
  <c r="CD28" i="11"/>
  <c r="CF28" i="11"/>
  <c r="CG28" i="11"/>
  <c r="CH28" i="11"/>
  <c r="CI28" i="11"/>
  <c r="CJ28" i="11"/>
  <c r="CK28" i="11"/>
  <c r="CL28" i="11"/>
  <c r="CM28" i="11"/>
  <c r="CN28" i="11"/>
  <c r="CO28" i="11"/>
  <c r="CP28" i="11"/>
  <c r="CQ28" i="11"/>
  <c r="CR28" i="11"/>
  <c r="CS28" i="11"/>
  <c r="CT28" i="11"/>
  <c r="CU28" i="11"/>
  <c r="CV28" i="11"/>
  <c r="CW28" i="11"/>
  <c r="CX28" i="11"/>
  <c r="CY28" i="11"/>
  <c r="AB31" i="3"/>
  <c r="AB2" i="13" s="1"/>
  <c r="AP2" i="13"/>
  <c r="AQ2" i="13"/>
  <c r="AR2" i="13"/>
  <c r="AS2" i="13"/>
  <c r="AT2" i="13"/>
  <c r="AU2" i="13"/>
  <c r="AV2" i="13"/>
  <c r="AW2" i="13"/>
  <c r="AX2" i="13"/>
  <c r="AY2" i="13"/>
  <c r="AZ2" i="13"/>
  <c r="BA2" i="13"/>
  <c r="BB2" i="13"/>
  <c r="BC2" i="13"/>
  <c r="BD2" i="13"/>
  <c r="BE2" i="13"/>
  <c r="BF2" i="13"/>
  <c r="BG2" i="13"/>
  <c r="BH2" i="13"/>
  <c r="BI2" i="13"/>
  <c r="BK2" i="13"/>
  <c r="BL2" i="13"/>
  <c r="BM2" i="13"/>
  <c r="BN2" i="13"/>
  <c r="BO2" i="13"/>
  <c r="BP2" i="13"/>
  <c r="BQ2" i="13"/>
  <c r="BR2" i="13"/>
  <c r="BS2" i="13"/>
  <c r="BT2" i="13"/>
  <c r="BU2" i="13"/>
  <c r="BV2" i="13"/>
  <c r="BW2" i="13"/>
  <c r="BX2" i="13"/>
  <c r="BY2" i="13"/>
  <c r="BZ2" i="13"/>
  <c r="CA2" i="13"/>
  <c r="CB2" i="13"/>
  <c r="CC2" i="13"/>
  <c r="CD2" i="13"/>
  <c r="CF2" i="13"/>
  <c r="CG2" i="13"/>
  <c r="CH2" i="13"/>
  <c r="CI2" i="13"/>
  <c r="CJ2" i="13"/>
  <c r="CK2" i="13"/>
  <c r="CL2" i="13"/>
  <c r="CM2" i="13"/>
  <c r="CN2" i="13"/>
  <c r="CO2" i="13"/>
  <c r="CP2" i="13"/>
  <c r="CQ2" i="13"/>
  <c r="CR2" i="13"/>
  <c r="CS2" i="13"/>
  <c r="CT2" i="13"/>
  <c r="CU2" i="13"/>
  <c r="CV2" i="13"/>
  <c r="CW2" i="13"/>
  <c r="CX2" i="13"/>
  <c r="CY2" i="13"/>
  <c r="AB32" i="3"/>
  <c r="AB3" i="13" s="1"/>
  <c r="AP3" i="13"/>
  <c r="AQ3" i="13"/>
  <c r="AR3" i="13"/>
  <c r="AS3" i="13"/>
  <c r="AT3" i="13"/>
  <c r="AU3" i="13"/>
  <c r="AV3" i="13"/>
  <c r="AW3" i="13"/>
  <c r="AX3" i="13"/>
  <c r="AY3" i="13"/>
  <c r="AZ3" i="13"/>
  <c r="BA3" i="13"/>
  <c r="BB3" i="13"/>
  <c r="BC3" i="13"/>
  <c r="BD3" i="13"/>
  <c r="BE3" i="13"/>
  <c r="BF3" i="13"/>
  <c r="BG3" i="13"/>
  <c r="BH3" i="13"/>
  <c r="BI3" i="13"/>
  <c r="BK3" i="13"/>
  <c r="BL3" i="13"/>
  <c r="BM3" i="13"/>
  <c r="BN3" i="13"/>
  <c r="BO3" i="13"/>
  <c r="BP3" i="13"/>
  <c r="BQ3" i="13"/>
  <c r="BR3" i="13"/>
  <c r="BS3" i="13"/>
  <c r="BT3" i="13"/>
  <c r="BU3" i="13"/>
  <c r="BV3" i="13"/>
  <c r="BW3" i="13"/>
  <c r="BX3" i="13"/>
  <c r="BY3" i="13"/>
  <c r="BZ3" i="13"/>
  <c r="CA3" i="13"/>
  <c r="CB3" i="13"/>
  <c r="CC3" i="13"/>
  <c r="CD3" i="13"/>
  <c r="CF3" i="13"/>
  <c r="CG3" i="13"/>
  <c r="CH3" i="13"/>
  <c r="CI3" i="13"/>
  <c r="CJ3" i="13"/>
  <c r="CK3" i="13"/>
  <c r="CL3" i="13"/>
  <c r="CM3" i="13"/>
  <c r="CN3" i="13"/>
  <c r="CO3" i="13"/>
  <c r="CP3" i="13"/>
  <c r="CQ3" i="13"/>
  <c r="CR3" i="13"/>
  <c r="CS3" i="13"/>
  <c r="CT3" i="13"/>
  <c r="CU3" i="13"/>
  <c r="CV3" i="13"/>
  <c r="CW3" i="13"/>
  <c r="CX3" i="13"/>
  <c r="CY3" i="13"/>
  <c r="AB33" i="3"/>
  <c r="AB4" i="13" s="1"/>
  <c r="AP4" i="13"/>
  <c r="AQ4" i="13"/>
  <c r="AR4" i="13"/>
  <c r="AS4" i="13"/>
  <c r="AT4" i="13"/>
  <c r="AU4" i="13"/>
  <c r="AV4" i="13"/>
  <c r="AW4" i="13"/>
  <c r="AX4" i="13"/>
  <c r="AY4" i="13"/>
  <c r="AZ4" i="13"/>
  <c r="BA4" i="13"/>
  <c r="BB4" i="13"/>
  <c r="BC4" i="13"/>
  <c r="BD4" i="13"/>
  <c r="BE4" i="13"/>
  <c r="BF4" i="13"/>
  <c r="BG4" i="13"/>
  <c r="BH4" i="13"/>
  <c r="BI4" i="13"/>
  <c r="BK4" i="13"/>
  <c r="BL4" i="13"/>
  <c r="BM4" i="13"/>
  <c r="BN4" i="13"/>
  <c r="BO4" i="13"/>
  <c r="BP4" i="13"/>
  <c r="BQ4" i="13"/>
  <c r="BR4" i="13"/>
  <c r="BS4" i="13"/>
  <c r="BT4" i="13"/>
  <c r="BU4" i="13"/>
  <c r="BV4" i="13"/>
  <c r="BW4" i="13"/>
  <c r="BX4" i="13"/>
  <c r="BY4" i="13"/>
  <c r="BZ4" i="13"/>
  <c r="CA4" i="13"/>
  <c r="CB4" i="13"/>
  <c r="CC4" i="13"/>
  <c r="CD4" i="13"/>
  <c r="CF4" i="13"/>
  <c r="CG4" i="13"/>
  <c r="CH4" i="13"/>
  <c r="CI4" i="13"/>
  <c r="CJ4" i="13"/>
  <c r="CK4" i="13"/>
  <c r="CL4" i="13"/>
  <c r="CM4" i="13"/>
  <c r="CN4" i="13"/>
  <c r="CO4" i="13"/>
  <c r="CP4" i="13"/>
  <c r="CQ4" i="13"/>
  <c r="CR4" i="13"/>
  <c r="CS4" i="13"/>
  <c r="CT4" i="13"/>
  <c r="CU4" i="13"/>
  <c r="CV4" i="13"/>
  <c r="CW4" i="13"/>
  <c r="CX4" i="13"/>
  <c r="CY4" i="13"/>
  <c r="AB34" i="3"/>
  <c r="AB5" i="13" s="1"/>
  <c r="AP5" i="13"/>
  <c r="AQ5" i="13"/>
  <c r="AR5" i="13"/>
  <c r="AS5" i="13"/>
  <c r="AT5" i="13"/>
  <c r="AU5" i="13"/>
  <c r="AV5" i="13"/>
  <c r="AW5" i="13"/>
  <c r="AX5" i="13"/>
  <c r="AY5" i="13"/>
  <c r="AZ5" i="13"/>
  <c r="BA5" i="13"/>
  <c r="BB5" i="13"/>
  <c r="BC5" i="13"/>
  <c r="BD5" i="13"/>
  <c r="BE5" i="13"/>
  <c r="BF5" i="13"/>
  <c r="BG5" i="13"/>
  <c r="BH5" i="13"/>
  <c r="BI5" i="13"/>
  <c r="BK5" i="13"/>
  <c r="BL5" i="13"/>
  <c r="BM5" i="13"/>
  <c r="BN5" i="13"/>
  <c r="BO5" i="13"/>
  <c r="BP5" i="13"/>
  <c r="BQ5" i="13"/>
  <c r="BR5" i="13"/>
  <c r="BS5" i="13"/>
  <c r="BT5" i="13"/>
  <c r="BU5" i="13"/>
  <c r="BV5" i="13"/>
  <c r="BW5" i="13"/>
  <c r="BX5" i="13"/>
  <c r="BY5" i="13"/>
  <c r="BZ5" i="13"/>
  <c r="CA5" i="13"/>
  <c r="CB5" i="13"/>
  <c r="CC5" i="13"/>
  <c r="CD5" i="13"/>
  <c r="CF5" i="13"/>
  <c r="CG5" i="13"/>
  <c r="CH5" i="13"/>
  <c r="CI5" i="13"/>
  <c r="CJ5" i="13"/>
  <c r="CK5" i="13"/>
  <c r="CL5" i="13"/>
  <c r="CM5" i="13"/>
  <c r="CN5" i="13"/>
  <c r="CO5" i="13"/>
  <c r="CP5" i="13"/>
  <c r="CQ5" i="13"/>
  <c r="CR5" i="13"/>
  <c r="CS5" i="13"/>
  <c r="CT5" i="13"/>
  <c r="CU5" i="13"/>
  <c r="CV5" i="13"/>
  <c r="CW5" i="13"/>
  <c r="CX5" i="13"/>
  <c r="CY5" i="13"/>
  <c r="AB35" i="3"/>
  <c r="AB6" i="13" s="1"/>
  <c r="AP6" i="13"/>
  <c r="AQ6" i="13"/>
  <c r="AR6" i="13"/>
  <c r="AS6" i="13"/>
  <c r="AT6" i="13"/>
  <c r="AU6" i="13"/>
  <c r="AV6" i="13"/>
  <c r="AW6" i="13"/>
  <c r="AX6" i="13"/>
  <c r="AY6" i="13"/>
  <c r="AZ6" i="13"/>
  <c r="BA6" i="13"/>
  <c r="BB6" i="13"/>
  <c r="BC6" i="13"/>
  <c r="BD6" i="13"/>
  <c r="BE6" i="13"/>
  <c r="BF6" i="13"/>
  <c r="BG6" i="13"/>
  <c r="BH6" i="13"/>
  <c r="BI6" i="13"/>
  <c r="BK6" i="13"/>
  <c r="BL6" i="13"/>
  <c r="BM6" i="13"/>
  <c r="BN6" i="13"/>
  <c r="BO6" i="13"/>
  <c r="BP6" i="13"/>
  <c r="BQ6" i="13"/>
  <c r="BR6" i="13"/>
  <c r="BS6" i="13"/>
  <c r="BT6" i="13"/>
  <c r="BU6" i="13"/>
  <c r="BV6" i="13"/>
  <c r="BW6" i="13"/>
  <c r="BX6" i="13"/>
  <c r="BY6" i="13"/>
  <c r="BZ6" i="13"/>
  <c r="CA6" i="13"/>
  <c r="CB6" i="13"/>
  <c r="CC6" i="13"/>
  <c r="CD6" i="13"/>
  <c r="CF6" i="13"/>
  <c r="CG6" i="13"/>
  <c r="CH6" i="13"/>
  <c r="CI6" i="13"/>
  <c r="CJ6" i="13"/>
  <c r="CK6" i="13"/>
  <c r="CL6" i="13"/>
  <c r="CM6" i="13"/>
  <c r="CN6" i="13"/>
  <c r="CO6" i="13"/>
  <c r="CP6" i="13"/>
  <c r="CQ6" i="13"/>
  <c r="CR6" i="13"/>
  <c r="CS6" i="13"/>
  <c r="CT6" i="13"/>
  <c r="CU6" i="13"/>
  <c r="CV6" i="13"/>
  <c r="CW6" i="13"/>
  <c r="CX6" i="13"/>
  <c r="CY6" i="13"/>
  <c r="AB36" i="3"/>
  <c r="AB7" i="13" s="1"/>
  <c r="AP7" i="13"/>
  <c r="AQ7" i="13"/>
  <c r="AR7" i="13"/>
  <c r="AS7" i="13"/>
  <c r="AT7" i="13"/>
  <c r="AU7" i="13"/>
  <c r="AV7" i="13"/>
  <c r="AW7" i="13"/>
  <c r="AX7" i="13"/>
  <c r="AY7" i="13"/>
  <c r="AZ7" i="13"/>
  <c r="BA7" i="13"/>
  <c r="BB7" i="13"/>
  <c r="BC7" i="13"/>
  <c r="BD7" i="13"/>
  <c r="BE7" i="13"/>
  <c r="BF7" i="13"/>
  <c r="BG7" i="13"/>
  <c r="BH7" i="13"/>
  <c r="BI7" i="13"/>
  <c r="BK7" i="13"/>
  <c r="BL7" i="13"/>
  <c r="BM7" i="13"/>
  <c r="BN7" i="13"/>
  <c r="BO7" i="13"/>
  <c r="BP7" i="13"/>
  <c r="BQ7" i="13"/>
  <c r="BR7" i="13"/>
  <c r="BS7" i="13"/>
  <c r="BT7" i="13"/>
  <c r="BU7" i="13"/>
  <c r="BV7" i="13"/>
  <c r="BW7" i="13"/>
  <c r="BX7" i="13"/>
  <c r="BY7" i="13"/>
  <c r="BZ7" i="13"/>
  <c r="CA7" i="13"/>
  <c r="CB7" i="13"/>
  <c r="CC7" i="13"/>
  <c r="CD7" i="13"/>
  <c r="CF7" i="13"/>
  <c r="CG7" i="13"/>
  <c r="CH7" i="13"/>
  <c r="CI7" i="13"/>
  <c r="CJ7" i="13"/>
  <c r="CK7" i="13"/>
  <c r="CL7" i="13"/>
  <c r="CM7" i="13"/>
  <c r="CN7" i="13"/>
  <c r="CO7" i="13"/>
  <c r="CP7" i="13"/>
  <c r="CQ7" i="13"/>
  <c r="CR7" i="13"/>
  <c r="CS7" i="13"/>
  <c r="CT7" i="13"/>
  <c r="CU7" i="13"/>
  <c r="CV7" i="13"/>
  <c r="CW7" i="13"/>
  <c r="CX7" i="13"/>
  <c r="CY7" i="13"/>
  <c r="AB37" i="3"/>
  <c r="AB38" i="3"/>
  <c r="AB39" i="3"/>
  <c r="AB40" i="3"/>
  <c r="AB41" i="3"/>
  <c r="AB42" i="3"/>
  <c r="AB43" i="3"/>
  <c r="AB44" i="3"/>
  <c r="AB45" i="3"/>
  <c r="AB46" i="3"/>
  <c r="AB1" i="3"/>
  <c r="AC1" i="3"/>
  <c r="AD1" i="3"/>
  <c r="AE1" i="3"/>
  <c r="AF1" i="3"/>
  <c r="AG1" i="3"/>
  <c r="AH1" i="3"/>
  <c r="AA1" i="3"/>
  <c r="AA3" i="4"/>
  <c r="AA2" i="1" s="1"/>
  <c r="AA2" i="22" s="1"/>
  <c r="AC3" i="4"/>
  <c r="AC2" i="1" s="1"/>
  <c r="AC2" i="22" s="1"/>
  <c r="AD3" i="4"/>
  <c r="AD2" i="1" s="1"/>
  <c r="AD2" i="22" s="1"/>
  <c r="AE3" i="4"/>
  <c r="AE2" i="1" s="1"/>
  <c r="AE2" i="22" s="1"/>
  <c r="AF3" i="4"/>
  <c r="AF2" i="1" s="1"/>
  <c r="AF2" i="22" s="1"/>
  <c r="AG3" i="4"/>
  <c r="AG2" i="1" s="1"/>
  <c r="AG2" i="22" s="1"/>
  <c r="AH3" i="4"/>
  <c r="AH2" i="1" s="1"/>
  <c r="AH2" i="22" s="1"/>
  <c r="AA4" i="4"/>
  <c r="AA3" i="1" s="1"/>
  <c r="AA3" i="22" s="1"/>
  <c r="AC4" i="4"/>
  <c r="AC3" i="1" s="1"/>
  <c r="AC3" i="22" s="1"/>
  <c r="AD4" i="4"/>
  <c r="AD3" i="1" s="1"/>
  <c r="AD3" i="22" s="1"/>
  <c r="AE4" i="4"/>
  <c r="AE3" i="1" s="1"/>
  <c r="AE3" i="22" s="1"/>
  <c r="AF4" i="4"/>
  <c r="AF3" i="1" s="1"/>
  <c r="AF3" i="22" s="1"/>
  <c r="AG4" i="4"/>
  <c r="AG3" i="1" s="1"/>
  <c r="AG3" i="22" s="1"/>
  <c r="AH4" i="4"/>
  <c r="AH3" i="1" s="1"/>
  <c r="AH3" i="22" s="1"/>
  <c r="AA5" i="4"/>
  <c r="AA4" i="1" s="1"/>
  <c r="AA4" i="22" s="1"/>
  <c r="AC5" i="4"/>
  <c r="AC4" i="1" s="1"/>
  <c r="AC4" i="22" s="1"/>
  <c r="AD5" i="4"/>
  <c r="AD4" i="1" s="1"/>
  <c r="AD4" i="22" s="1"/>
  <c r="AE5" i="4"/>
  <c r="AE4" i="1" s="1"/>
  <c r="AE4" i="22" s="1"/>
  <c r="AF5" i="4"/>
  <c r="AF4" i="1" s="1"/>
  <c r="AF4" i="22" s="1"/>
  <c r="AG5" i="4"/>
  <c r="AG4" i="1" s="1"/>
  <c r="AG4" i="22" s="1"/>
  <c r="AH5" i="4"/>
  <c r="AH4" i="1" s="1"/>
  <c r="AH4" i="22" s="1"/>
  <c r="AA6" i="4"/>
  <c r="AA5" i="1" s="1"/>
  <c r="AA5" i="22" s="1"/>
  <c r="AC6" i="4"/>
  <c r="AC5" i="1" s="1"/>
  <c r="AC5" i="22" s="1"/>
  <c r="AD6" i="4"/>
  <c r="AD5" i="1" s="1"/>
  <c r="AD5" i="22" s="1"/>
  <c r="AE6" i="4"/>
  <c r="AE5" i="1" s="1"/>
  <c r="AE5" i="22" s="1"/>
  <c r="AF6" i="4"/>
  <c r="AF5" i="1" s="1"/>
  <c r="AF5" i="22" s="1"/>
  <c r="AG6" i="4"/>
  <c r="AG5" i="1" s="1"/>
  <c r="AG5" i="22" s="1"/>
  <c r="AH6" i="4"/>
  <c r="AH5" i="1" s="1"/>
  <c r="AH5" i="22" s="1"/>
  <c r="AA7" i="4"/>
  <c r="AA6" i="1" s="1"/>
  <c r="AA6" i="22" s="1"/>
  <c r="AC7" i="4"/>
  <c r="AC6" i="1" s="1"/>
  <c r="AC6" i="22" s="1"/>
  <c r="AD7" i="4"/>
  <c r="AD6" i="1" s="1"/>
  <c r="AD6" i="22" s="1"/>
  <c r="AE7" i="4"/>
  <c r="AE6" i="1" s="1"/>
  <c r="AE6" i="22" s="1"/>
  <c r="AF7" i="4"/>
  <c r="AF6" i="1" s="1"/>
  <c r="AF6" i="22" s="1"/>
  <c r="AG7" i="4"/>
  <c r="AG6" i="1" s="1"/>
  <c r="AG6" i="22" s="1"/>
  <c r="AH7" i="4"/>
  <c r="AH6" i="1" s="1"/>
  <c r="AH6" i="22" s="1"/>
  <c r="AA8" i="4"/>
  <c r="AA7" i="1" s="1"/>
  <c r="AA7" i="22" s="1"/>
  <c r="AC8" i="4"/>
  <c r="AC7" i="1" s="1"/>
  <c r="AC7" i="22" s="1"/>
  <c r="AD8" i="4"/>
  <c r="AD7" i="1" s="1"/>
  <c r="AD7" i="22" s="1"/>
  <c r="AE8" i="4"/>
  <c r="AE7" i="1" s="1"/>
  <c r="AE7" i="22" s="1"/>
  <c r="AF8" i="4"/>
  <c r="AF7" i="1" s="1"/>
  <c r="AF7" i="22" s="1"/>
  <c r="AG8" i="4"/>
  <c r="AG7" i="1" s="1"/>
  <c r="AG7" i="22" s="1"/>
  <c r="AH8" i="4"/>
  <c r="AH7" i="1" s="1"/>
  <c r="AH7" i="22" s="1"/>
  <c r="AA9" i="4"/>
  <c r="AA8" i="1" s="1"/>
  <c r="AA8" i="22" s="1"/>
  <c r="AC9" i="4"/>
  <c r="AC8" i="1" s="1"/>
  <c r="AC8" i="22" s="1"/>
  <c r="AD9" i="4"/>
  <c r="AD8" i="1" s="1"/>
  <c r="AD8" i="22" s="1"/>
  <c r="AE9" i="4"/>
  <c r="AE8" i="1" s="1"/>
  <c r="AE8" i="22" s="1"/>
  <c r="AF9" i="4"/>
  <c r="AF8" i="1" s="1"/>
  <c r="AF8" i="22" s="1"/>
  <c r="AG9" i="4"/>
  <c r="AG8" i="1" s="1"/>
  <c r="AG8" i="22" s="1"/>
  <c r="AH9" i="4"/>
  <c r="AH8" i="1" s="1"/>
  <c r="AH8" i="22" s="1"/>
  <c r="AA10" i="4"/>
  <c r="AA9" i="1" s="1"/>
  <c r="AA9" i="22" s="1"/>
  <c r="AC10" i="4"/>
  <c r="AC9" i="1" s="1"/>
  <c r="AC9" i="22" s="1"/>
  <c r="AD10" i="4"/>
  <c r="AD9" i="1" s="1"/>
  <c r="AD9" i="22" s="1"/>
  <c r="AE10" i="4"/>
  <c r="AE9" i="1" s="1"/>
  <c r="AE9" i="22" s="1"/>
  <c r="AF10" i="4"/>
  <c r="AF9" i="1" s="1"/>
  <c r="AF9" i="22" s="1"/>
  <c r="AG10" i="4"/>
  <c r="AG9" i="1" s="1"/>
  <c r="AG9" i="22" s="1"/>
  <c r="AH10" i="4"/>
  <c r="AH9" i="1" s="1"/>
  <c r="AH9" i="22" s="1"/>
  <c r="AA11" i="4"/>
  <c r="AA10" i="1" s="1"/>
  <c r="AA10" i="22" s="1"/>
  <c r="AC11" i="4"/>
  <c r="AC10" i="1" s="1"/>
  <c r="AC10" i="22" s="1"/>
  <c r="AD11" i="4"/>
  <c r="AD10" i="1" s="1"/>
  <c r="AD10" i="22" s="1"/>
  <c r="AE11" i="4"/>
  <c r="AE10" i="1" s="1"/>
  <c r="AE10" i="22" s="1"/>
  <c r="AF11" i="4"/>
  <c r="AF10" i="1" s="1"/>
  <c r="AF10" i="22" s="1"/>
  <c r="AG11" i="4"/>
  <c r="AG10" i="1" s="1"/>
  <c r="AG10" i="22" s="1"/>
  <c r="AH11" i="4"/>
  <c r="AH10" i="1" s="1"/>
  <c r="AH10" i="22" s="1"/>
  <c r="AA12" i="4"/>
  <c r="AA11" i="1" s="1"/>
  <c r="AA11" i="22" s="1"/>
  <c r="AC12" i="4"/>
  <c r="AC11" i="1" s="1"/>
  <c r="AC11" i="22" s="1"/>
  <c r="AD12" i="4"/>
  <c r="AD11" i="1" s="1"/>
  <c r="AD11" i="22" s="1"/>
  <c r="AE12" i="4"/>
  <c r="AE11" i="1" s="1"/>
  <c r="AE11" i="22" s="1"/>
  <c r="AF12" i="4"/>
  <c r="AF11" i="1" s="1"/>
  <c r="AF11" i="22" s="1"/>
  <c r="AG12" i="4"/>
  <c r="AG11" i="1" s="1"/>
  <c r="AG11" i="22" s="1"/>
  <c r="AH12" i="4"/>
  <c r="AH11" i="1" s="1"/>
  <c r="AH11" i="22" s="1"/>
  <c r="AA13" i="4"/>
  <c r="AA12" i="1" s="1"/>
  <c r="AA12" i="22" s="1"/>
  <c r="AC13" i="4"/>
  <c r="AC12" i="1" s="1"/>
  <c r="AC12" i="22" s="1"/>
  <c r="AD13" i="4"/>
  <c r="AD12" i="1" s="1"/>
  <c r="AD12" i="22" s="1"/>
  <c r="AE13" i="4"/>
  <c r="AE12" i="1" s="1"/>
  <c r="AE12" i="22" s="1"/>
  <c r="AF13" i="4"/>
  <c r="AF12" i="1" s="1"/>
  <c r="AF12" i="22" s="1"/>
  <c r="AG13" i="4"/>
  <c r="AG12" i="1" s="1"/>
  <c r="AG12" i="22" s="1"/>
  <c r="AH13" i="4"/>
  <c r="AH12" i="1" s="1"/>
  <c r="AH12" i="22" s="1"/>
  <c r="AA14" i="4"/>
  <c r="AA13" i="1" s="1"/>
  <c r="AA13" i="22" s="1"/>
  <c r="AC14" i="4"/>
  <c r="AC13" i="1" s="1"/>
  <c r="AC13" i="22" s="1"/>
  <c r="AD14" i="4"/>
  <c r="AD13" i="1" s="1"/>
  <c r="AD13" i="22" s="1"/>
  <c r="AE14" i="4"/>
  <c r="AE13" i="1" s="1"/>
  <c r="AE13" i="22" s="1"/>
  <c r="AF14" i="4"/>
  <c r="AF13" i="1" s="1"/>
  <c r="AF13" i="22" s="1"/>
  <c r="AG14" i="4"/>
  <c r="AG13" i="1" s="1"/>
  <c r="AG13" i="22" s="1"/>
  <c r="AH14" i="4"/>
  <c r="AH13" i="1" s="1"/>
  <c r="AH13" i="22" s="1"/>
  <c r="AA15" i="4"/>
  <c r="AA14" i="1" s="1"/>
  <c r="AA14" i="22" s="1"/>
  <c r="AC15" i="4"/>
  <c r="AC14" i="1" s="1"/>
  <c r="AC14" i="22" s="1"/>
  <c r="AD15" i="4"/>
  <c r="AD14" i="1" s="1"/>
  <c r="AD14" i="22" s="1"/>
  <c r="AE15" i="4"/>
  <c r="AE14" i="1" s="1"/>
  <c r="AE14" i="22" s="1"/>
  <c r="AF15" i="4"/>
  <c r="AF14" i="1" s="1"/>
  <c r="AF14" i="22" s="1"/>
  <c r="AG15" i="4"/>
  <c r="AG14" i="1" s="1"/>
  <c r="AG14" i="22" s="1"/>
  <c r="AH15" i="4"/>
  <c r="AH14" i="1" s="1"/>
  <c r="AH14" i="22" s="1"/>
  <c r="AA16" i="4"/>
  <c r="AA15" i="1" s="1"/>
  <c r="AA15" i="22" s="1"/>
  <c r="AC16" i="4"/>
  <c r="AC15" i="1" s="1"/>
  <c r="AC15" i="22" s="1"/>
  <c r="AD16" i="4"/>
  <c r="AD15" i="1" s="1"/>
  <c r="AD15" i="22" s="1"/>
  <c r="AE16" i="4"/>
  <c r="AE15" i="1" s="1"/>
  <c r="AE15" i="22" s="1"/>
  <c r="AF16" i="4"/>
  <c r="AF15" i="1" s="1"/>
  <c r="AF15" i="22" s="1"/>
  <c r="AG16" i="4"/>
  <c r="AG15" i="1" s="1"/>
  <c r="AG15" i="22" s="1"/>
  <c r="AH16" i="4"/>
  <c r="AH15" i="1" s="1"/>
  <c r="AH15" i="22" s="1"/>
  <c r="AA17" i="4"/>
  <c r="AA16" i="1" s="1"/>
  <c r="AA16" i="22" s="1"/>
  <c r="AC17" i="4"/>
  <c r="AC16" i="1" s="1"/>
  <c r="AC16" i="22" s="1"/>
  <c r="AD17" i="4"/>
  <c r="AD16" i="1" s="1"/>
  <c r="AD16" i="22" s="1"/>
  <c r="AE17" i="4"/>
  <c r="AE16" i="1" s="1"/>
  <c r="AE16" i="22" s="1"/>
  <c r="AF17" i="4"/>
  <c r="AF16" i="1" s="1"/>
  <c r="AF16" i="22" s="1"/>
  <c r="AG17" i="4"/>
  <c r="AG16" i="1" s="1"/>
  <c r="AG16" i="22" s="1"/>
  <c r="AH17" i="4"/>
  <c r="AH16" i="1" s="1"/>
  <c r="AH16" i="22" s="1"/>
  <c r="AA18" i="4"/>
  <c r="AA17" i="1" s="1"/>
  <c r="AA17" i="22" s="1"/>
  <c r="AC18" i="4"/>
  <c r="AC17" i="1" s="1"/>
  <c r="AC17" i="22" s="1"/>
  <c r="AD18" i="4"/>
  <c r="AD17" i="1" s="1"/>
  <c r="AD17" i="22" s="1"/>
  <c r="AE18" i="4"/>
  <c r="AE17" i="1" s="1"/>
  <c r="AE17" i="22" s="1"/>
  <c r="AF18" i="4"/>
  <c r="AF17" i="1" s="1"/>
  <c r="AF17" i="22" s="1"/>
  <c r="AG18" i="4"/>
  <c r="AG17" i="1" s="1"/>
  <c r="AG17" i="22" s="1"/>
  <c r="AH18" i="4"/>
  <c r="AH17" i="1" s="1"/>
  <c r="AH17" i="22" s="1"/>
  <c r="AA19" i="4"/>
  <c r="AA18" i="1" s="1"/>
  <c r="AA18" i="22" s="1"/>
  <c r="AC19" i="4"/>
  <c r="AC18" i="1" s="1"/>
  <c r="AC18" i="22" s="1"/>
  <c r="AD19" i="4"/>
  <c r="AD18" i="1" s="1"/>
  <c r="AD18" i="22" s="1"/>
  <c r="AE19" i="4"/>
  <c r="AE18" i="1" s="1"/>
  <c r="AE18" i="22" s="1"/>
  <c r="AF19" i="4"/>
  <c r="AF18" i="1" s="1"/>
  <c r="AF18" i="22" s="1"/>
  <c r="AG19" i="4"/>
  <c r="AG18" i="1" s="1"/>
  <c r="AG18" i="22" s="1"/>
  <c r="AH19" i="4"/>
  <c r="AH18" i="1" s="1"/>
  <c r="AH18" i="22" s="1"/>
  <c r="AA20" i="4"/>
  <c r="AA19" i="1" s="1"/>
  <c r="AA19" i="22" s="1"/>
  <c r="AC20" i="4"/>
  <c r="AC19" i="1" s="1"/>
  <c r="AC19" i="22" s="1"/>
  <c r="AD20" i="4"/>
  <c r="AD19" i="1" s="1"/>
  <c r="AD19" i="22" s="1"/>
  <c r="AE20" i="4"/>
  <c r="AE19" i="1" s="1"/>
  <c r="AE19" i="22" s="1"/>
  <c r="AF20" i="4"/>
  <c r="AF19" i="1" s="1"/>
  <c r="AF19" i="22" s="1"/>
  <c r="AG20" i="4"/>
  <c r="AG19" i="1" s="1"/>
  <c r="AG19" i="22" s="1"/>
  <c r="AH20" i="4"/>
  <c r="AH19" i="1" s="1"/>
  <c r="AH19" i="22" s="1"/>
  <c r="AA21" i="4"/>
  <c r="AA20" i="1" s="1"/>
  <c r="AA20" i="22" s="1"/>
  <c r="AC21" i="4"/>
  <c r="AC20" i="1" s="1"/>
  <c r="AC20" i="22" s="1"/>
  <c r="AD21" i="4"/>
  <c r="AD20" i="1" s="1"/>
  <c r="AD20" i="22" s="1"/>
  <c r="AE21" i="4"/>
  <c r="AE20" i="1" s="1"/>
  <c r="AE20" i="22" s="1"/>
  <c r="AF21" i="4"/>
  <c r="AF20" i="1" s="1"/>
  <c r="AF20" i="22" s="1"/>
  <c r="AG21" i="4"/>
  <c r="AG20" i="1" s="1"/>
  <c r="AG20" i="22" s="1"/>
  <c r="AH21" i="4"/>
  <c r="AH20" i="1" s="1"/>
  <c r="AH20" i="22" s="1"/>
  <c r="AA22" i="4"/>
  <c r="AA21" i="1" s="1"/>
  <c r="AA21" i="22" s="1"/>
  <c r="AC22" i="4"/>
  <c r="AC21" i="1" s="1"/>
  <c r="AC21" i="22" s="1"/>
  <c r="AD22" i="4"/>
  <c r="AD21" i="1" s="1"/>
  <c r="AD21" i="22" s="1"/>
  <c r="AE22" i="4"/>
  <c r="AE21" i="1" s="1"/>
  <c r="AE21" i="22" s="1"/>
  <c r="AF22" i="4"/>
  <c r="AF21" i="1" s="1"/>
  <c r="AF21" i="22" s="1"/>
  <c r="AG22" i="4"/>
  <c r="AG21" i="1" s="1"/>
  <c r="AG21" i="22" s="1"/>
  <c r="AH22" i="4"/>
  <c r="AH21" i="1" s="1"/>
  <c r="AH21" i="22" s="1"/>
  <c r="AA23" i="4"/>
  <c r="AA22" i="1" s="1"/>
  <c r="AA22" i="22" s="1"/>
  <c r="AC23" i="4"/>
  <c r="AC22" i="1" s="1"/>
  <c r="AC22" i="22" s="1"/>
  <c r="AD23" i="4"/>
  <c r="AD22" i="1" s="1"/>
  <c r="AD22" i="22" s="1"/>
  <c r="AE23" i="4"/>
  <c r="AE22" i="1" s="1"/>
  <c r="AE22" i="22" s="1"/>
  <c r="AF23" i="4"/>
  <c r="AF22" i="1" s="1"/>
  <c r="AF22" i="22" s="1"/>
  <c r="AG23" i="4"/>
  <c r="AG22" i="1" s="1"/>
  <c r="AG22" i="22" s="1"/>
  <c r="AH23" i="4"/>
  <c r="AH22" i="1" s="1"/>
  <c r="AH22" i="22" s="1"/>
  <c r="AA24" i="4"/>
  <c r="AA23" i="1" s="1"/>
  <c r="AA23" i="22" s="1"/>
  <c r="AC24" i="4"/>
  <c r="AC23" i="1" s="1"/>
  <c r="AC23" i="22" s="1"/>
  <c r="AD24" i="4"/>
  <c r="AD23" i="1" s="1"/>
  <c r="AD23" i="22" s="1"/>
  <c r="AE24" i="4"/>
  <c r="AE23" i="1" s="1"/>
  <c r="AE23" i="22" s="1"/>
  <c r="AF24" i="4"/>
  <c r="AF23" i="1" s="1"/>
  <c r="AF23" i="22" s="1"/>
  <c r="AG24" i="4"/>
  <c r="AG23" i="1" s="1"/>
  <c r="AG23" i="22" s="1"/>
  <c r="AH24" i="4"/>
  <c r="AH23" i="1" s="1"/>
  <c r="AH23" i="22" s="1"/>
  <c r="AA25" i="4"/>
  <c r="AA24" i="1" s="1"/>
  <c r="AA24" i="22" s="1"/>
  <c r="AC25" i="4"/>
  <c r="AC24" i="1" s="1"/>
  <c r="AC24" i="22" s="1"/>
  <c r="AD25" i="4"/>
  <c r="AD24" i="1" s="1"/>
  <c r="AD24" i="22" s="1"/>
  <c r="AE25" i="4"/>
  <c r="AE24" i="1" s="1"/>
  <c r="AE24" i="22" s="1"/>
  <c r="AF25" i="4"/>
  <c r="AF24" i="1" s="1"/>
  <c r="AF24" i="22" s="1"/>
  <c r="AG25" i="4"/>
  <c r="AG24" i="1" s="1"/>
  <c r="AG24" i="22" s="1"/>
  <c r="AH25" i="4"/>
  <c r="AH24" i="1" s="1"/>
  <c r="AH24" i="22" s="1"/>
  <c r="AA26" i="4"/>
  <c r="AA25" i="1" s="1"/>
  <c r="AA25" i="22" s="1"/>
  <c r="AC26" i="4"/>
  <c r="AC25" i="1" s="1"/>
  <c r="AC25" i="22" s="1"/>
  <c r="AD26" i="4"/>
  <c r="AD25" i="1" s="1"/>
  <c r="AD25" i="22" s="1"/>
  <c r="AE26" i="4"/>
  <c r="AE25" i="1" s="1"/>
  <c r="AE25" i="22" s="1"/>
  <c r="AF26" i="4"/>
  <c r="AF25" i="1" s="1"/>
  <c r="AF25" i="22" s="1"/>
  <c r="AG26" i="4"/>
  <c r="AG25" i="1" s="1"/>
  <c r="AG25" i="22" s="1"/>
  <c r="AH26" i="4"/>
  <c r="AH25" i="1" s="1"/>
  <c r="AH25" i="22" s="1"/>
  <c r="AA27" i="4"/>
  <c r="AA26" i="1" s="1"/>
  <c r="AA26" i="22" s="1"/>
  <c r="AC27" i="4"/>
  <c r="AC26" i="1" s="1"/>
  <c r="AC26" i="22" s="1"/>
  <c r="AD27" i="4"/>
  <c r="AD26" i="1" s="1"/>
  <c r="AD26" i="22" s="1"/>
  <c r="AE27" i="4"/>
  <c r="AE26" i="1" s="1"/>
  <c r="AE26" i="22" s="1"/>
  <c r="AF27" i="4"/>
  <c r="AF26" i="1" s="1"/>
  <c r="AF26" i="22" s="1"/>
  <c r="AG27" i="4"/>
  <c r="AG26" i="1" s="1"/>
  <c r="AG26" i="22" s="1"/>
  <c r="AH27" i="4"/>
  <c r="AH26" i="1" s="1"/>
  <c r="AH26" i="22" s="1"/>
  <c r="AA28" i="4"/>
  <c r="AA27" i="1" s="1"/>
  <c r="AA27" i="22" s="1"/>
  <c r="AC28" i="4"/>
  <c r="AC27" i="1" s="1"/>
  <c r="AC27" i="22" s="1"/>
  <c r="AD28" i="4"/>
  <c r="AD27" i="1" s="1"/>
  <c r="AD27" i="22" s="1"/>
  <c r="AE28" i="4"/>
  <c r="AE27" i="1" s="1"/>
  <c r="AE27" i="22" s="1"/>
  <c r="AF28" i="4"/>
  <c r="AF27" i="1" s="1"/>
  <c r="AF27" i="22" s="1"/>
  <c r="AG28" i="4"/>
  <c r="AG27" i="1" s="1"/>
  <c r="AG27" i="22" s="1"/>
  <c r="AH28" i="4"/>
  <c r="AH27" i="1" s="1"/>
  <c r="AH27" i="22" s="1"/>
  <c r="AA29" i="4"/>
  <c r="AA28" i="1" s="1"/>
  <c r="AA28" i="22" s="1"/>
  <c r="AC29" i="4"/>
  <c r="AC28" i="1" s="1"/>
  <c r="AC28" i="22" s="1"/>
  <c r="AD29" i="4"/>
  <c r="AD28" i="1" s="1"/>
  <c r="AD28" i="22" s="1"/>
  <c r="AE29" i="4"/>
  <c r="AE28" i="1" s="1"/>
  <c r="AE28" i="22" s="1"/>
  <c r="AF29" i="4"/>
  <c r="AF28" i="1" s="1"/>
  <c r="AF28" i="22" s="1"/>
  <c r="AG29" i="4"/>
  <c r="AG28" i="1" s="1"/>
  <c r="AG28" i="22" s="1"/>
  <c r="AH29" i="4"/>
  <c r="AH28" i="1" s="1"/>
  <c r="AH28" i="22" s="1"/>
  <c r="AA30" i="4"/>
  <c r="AA29" i="1" s="1"/>
  <c r="AA29" i="22" s="1"/>
  <c r="AC30" i="4"/>
  <c r="AC29" i="1" s="1"/>
  <c r="AC29" i="22" s="1"/>
  <c r="AD30" i="4"/>
  <c r="AD29" i="1" s="1"/>
  <c r="AD29" i="22" s="1"/>
  <c r="AE30" i="4"/>
  <c r="AE29" i="1" s="1"/>
  <c r="AE29" i="22" s="1"/>
  <c r="AF30" i="4"/>
  <c r="AF29" i="1" s="1"/>
  <c r="AF29" i="22" s="1"/>
  <c r="AG30" i="4"/>
  <c r="AG29" i="1" s="1"/>
  <c r="AG29" i="22" s="1"/>
  <c r="AH30" i="4"/>
  <c r="AH29" i="1" s="1"/>
  <c r="AH29" i="22" s="1"/>
  <c r="AA31" i="4"/>
  <c r="AA30" i="1" s="1"/>
  <c r="AA30" i="22" s="1"/>
  <c r="AC31" i="4"/>
  <c r="AC30" i="1" s="1"/>
  <c r="AC30" i="22" s="1"/>
  <c r="AD31" i="4"/>
  <c r="AD30" i="1" s="1"/>
  <c r="AD30" i="22" s="1"/>
  <c r="AE31" i="4"/>
  <c r="AE30" i="1" s="1"/>
  <c r="AE30" i="22" s="1"/>
  <c r="AF31" i="4"/>
  <c r="AF30" i="1" s="1"/>
  <c r="AF30" i="22" s="1"/>
  <c r="AG31" i="4"/>
  <c r="AG30" i="1" s="1"/>
  <c r="AG30" i="22" s="1"/>
  <c r="AH31" i="4"/>
  <c r="AH30" i="1" s="1"/>
  <c r="AH30" i="22" s="1"/>
  <c r="AA32" i="4"/>
  <c r="AA31" i="1" s="1"/>
  <c r="AA31" i="22" s="1"/>
  <c r="AC32" i="4"/>
  <c r="AC31" i="1" s="1"/>
  <c r="AC31" i="22" s="1"/>
  <c r="AD32" i="4"/>
  <c r="AD31" i="1" s="1"/>
  <c r="AD31" i="22" s="1"/>
  <c r="AE32" i="4"/>
  <c r="AE31" i="1" s="1"/>
  <c r="AE31" i="22" s="1"/>
  <c r="AF32" i="4"/>
  <c r="AF31" i="1" s="1"/>
  <c r="AF31" i="22" s="1"/>
  <c r="AG32" i="4"/>
  <c r="AG31" i="1" s="1"/>
  <c r="AG31" i="22" s="1"/>
  <c r="AH32" i="4"/>
  <c r="AH31" i="1" s="1"/>
  <c r="AH31" i="22" s="1"/>
  <c r="AA33" i="4"/>
  <c r="AA32" i="1" s="1"/>
  <c r="AA32" i="22" s="1"/>
  <c r="AC33" i="4"/>
  <c r="AC32" i="1" s="1"/>
  <c r="AC32" i="22" s="1"/>
  <c r="AD33" i="4"/>
  <c r="AD32" i="1" s="1"/>
  <c r="AD32" i="22" s="1"/>
  <c r="AE33" i="4"/>
  <c r="AE32" i="1" s="1"/>
  <c r="AE32" i="22" s="1"/>
  <c r="AF33" i="4"/>
  <c r="AF32" i="1" s="1"/>
  <c r="AF32" i="22" s="1"/>
  <c r="AG33" i="4"/>
  <c r="AG32" i="1" s="1"/>
  <c r="AG32" i="22" s="1"/>
  <c r="AH33" i="4"/>
  <c r="AH32" i="1" s="1"/>
  <c r="AH32" i="22" s="1"/>
  <c r="AA34" i="4"/>
  <c r="AA33" i="1" s="1"/>
  <c r="AA33" i="22" s="1"/>
  <c r="AC34" i="4"/>
  <c r="AC33" i="1" s="1"/>
  <c r="AC33" i="22" s="1"/>
  <c r="AD34" i="4"/>
  <c r="AD33" i="1" s="1"/>
  <c r="AD33" i="22" s="1"/>
  <c r="AE34" i="4"/>
  <c r="AE33" i="1" s="1"/>
  <c r="AE33" i="22" s="1"/>
  <c r="AF34" i="4"/>
  <c r="AF33" i="1" s="1"/>
  <c r="AF33" i="22" s="1"/>
  <c r="AG34" i="4"/>
  <c r="AG33" i="1" s="1"/>
  <c r="AG33" i="22" s="1"/>
  <c r="AH34" i="4"/>
  <c r="AH33" i="1" s="1"/>
  <c r="AH33" i="22" s="1"/>
  <c r="AA35" i="4"/>
  <c r="AA34" i="1" s="1"/>
  <c r="Z2" i="7" s="1"/>
  <c r="AC35" i="4"/>
  <c r="AC34" i="1" s="1"/>
  <c r="AB2" i="7" s="1"/>
  <c r="AD35" i="4"/>
  <c r="AD34" i="1" s="1"/>
  <c r="AC2" i="7" s="1"/>
  <c r="AE35" i="4"/>
  <c r="AE34" i="1" s="1"/>
  <c r="AD2" i="7" s="1"/>
  <c r="AF35" i="4"/>
  <c r="AF34" i="1" s="1"/>
  <c r="AE2" i="7" s="1"/>
  <c r="AG35" i="4"/>
  <c r="AG34" i="1" s="1"/>
  <c r="AF2" i="7" s="1"/>
  <c r="AH35" i="4"/>
  <c r="AH34" i="1" s="1"/>
  <c r="AG2" i="7" s="1"/>
  <c r="AA36" i="4"/>
  <c r="AA35" i="1" s="1"/>
  <c r="Z3" i="7" s="1"/>
  <c r="AC36" i="4"/>
  <c r="AC35" i="1" s="1"/>
  <c r="AB3" i="7" s="1"/>
  <c r="AD36" i="4"/>
  <c r="AD35" i="1" s="1"/>
  <c r="AC3" i="7" s="1"/>
  <c r="AE36" i="4"/>
  <c r="AE35" i="1" s="1"/>
  <c r="AD3" i="7" s="1"/>
  <c r="AF36" i="4"/>
  <c r="AF35" i="1" s="1"/>
  <c r="AE3" i="7" s="1"/>
  <c r="AG36" i="4"/>
  <c r="AG35" i="1" s="1"/>
  <c r="AF3" i="7" s="1"/>
  <c r="AH36" i="4"/>
  <c r="AH35" i="1" s="1"/>
  <c r="AG3" i="7" s="1"/>
  <c r="AA37" i="4"/>
  <c r="AA36" i="1" s="1"/>
  <c r="Z4" i="7" s="1"/>
  <c r="AC37" i="4"/>
  <c r="AC36" i="1" s="1"/>
  <c r="AB4" i="7" s="1"/>
  <c r="AD37" i="4"/>
  <c r="AD36" i="1" s="1"/>
  <c r="AC4" i="7" s="1"/>
  <c r="AE37" i="4"/>
  <c r="AE36" i="1" s="1"/>
  <c r="AD4" i="7" s="1"/>
  <c r="AF37" i="4"/>
  <c r="AF36" i="1" s="1"/>
  <c r="AE4" i="7" s="1"/>
  <c r="AG37" i="4"/>
  <c r="AG36" i="1" s="1"/>
  <c r="AF4" i="7" s="1"/>
  <c r="AH37" i="4"/>
  <c r="AH36" i="1" s="1"/>
  <c r="AG4" i="7" s="1"/>
  <c r="AA38" i="4"/>
  <c r="AA37" i="1" s="1"/>
  <c r="Z5" i="7" s="1"/>
  <c r="AC38" i="4"/>
  <c r="AC37" i="1" s="1"/>
  <c r="AB5" i="7" s="1"/>
  <c r="AD38" i="4"/>
  <c r="AD37" i="1" s="1"/>
  <c r="AC5" i="7" s="1"/>
  <c r="AE38" i="4"/>
  <c r="AE37" i="1" s="1"/>
  <c r="AD5" i="7" s="1"/>
  <c r="AF38" i="4"/>
  <c r="AF37" i="1" s="1"/>
  <c r="AE5" i="7" s="1"/>
  <c r="AG38" i="4"/>
  <c r="AG37" i="1" s="1"/>
  <c r="AF5" i="7" s="1"/>
  <c r="AH38" i="4"/>
  <c r="AH37" i="1" s="1"/>
  <c r="AG5" i="7" s="1"/>
  <c r="AA39" i="4"/>
  <c r="AA38" i="1" s="1"/>
  <c r="Z6" i="7" s="1"/>
  <c r="AC39" i="4"/>
  <c r="AC38" i="1" s="1"/>
  <c r="AB6" i="7" s="1"/>
  <c r="AD39" i="4"/>
  <c r="AD38" i="1" s="1"/>
  <c r="AC6" i="7" s="1"/>
  <c r="AE39" i="4"/>
  <c r="AE38" i="1" s="1"/>
  <c r="AD6" i="7" s="1"/>
  <c r="AF39" i="4"/>
  <c r="AF38" i="1" s="1"/>
  <c r="AE6" i="7" s="1"/>
  <c r="AG39" i="4"/>
  <c r="AG38" i="1" s="1"/>
  <c r="AF6" i="7" s="1"/>
  <c r="AH39" i="4"/>
  <c r="AH38" i="1" s="1"/>
  <c r="AG6" i="7" s="1"/>
  <c r="AA40" i="4"/>
  <c r="AA39" i="1" s="1"/>
  <c r="Z7" i="7" s="1"/>
  <c r="AC40" i="4"/>
  <c r="AC39" i="1" s="1"/>
  <c r="AB7" i="7" s="1"/>
  <c r="AD40" i="4"/>
  <c r="AD39" i="1" s="1"/>
  <c r="AC7" i="7" s="1"/>
  <c r="AE40" i="4"/>
  <c r="AE39" i="1" s="1"/>
  <c r="AD7" i="7" s="1"/>
  <c r="AF40" i="4"/>
  <c r="AF39" i="1" s="1"/>
  <c r="AE7" i="7" s="1"/>
  <c r="AG40" i="4"/>
  <c r="AG39" i="1" s="1"/>
  <c r="AF7" i="7" s="1"/>
  <c r="AH40" i="4"/>
  <c r="AH39" i="1" s="1"/>
  <c r="AG7" i="7" s="1"/>
  <c r="AA41" i="4"/>
  <c r="AA40" i="1" s="1"/>
  <c r="Z8" i="7" s="1"/>
  <c r="AC41" i="4"/>
  <c r="AC40" i="1" s="1"/>
  <c r="AB8" i="7" s="1"/>
  <c r="AD41" i="4"/>
  <c r="AD40" i="1" s="1"/>
  <c r="AC8" i="7" s="1"/>
  <c r="AE41" i="4"/>
  <c r="AE40" i="1" s="1"/>
  <c r="AD8" i="7" s="1"/>
  <c r="AF41" i="4"/>
  <c r="AF40" i="1" s="1"/>
  <c r="AE8" i="7" s="1"/>
  <c r="AG41" i="4"/>
  <c r="AG40" i="1" s="1"/>
  <c r="AF8" i="7" s="1"/>
  <c r="AH41" i="4"/>
  <c r="AH40" i="1" s="1"/>
  <c r="AG8" i="7" s="1"/>
  <c r="AA42" i="4"/>
  <c r="AA41" i="1" s="1"/>
  <c r="Z9" i="7" s="1"/>
  <c r="AC42" i="4"/>
  <c r="AC41" i="1" s="1"/>
  <c r="AB9" i="7" s="1"/>
  <c r="AD42" i="4"/>
  <c r="AD41" i="1" s="1"/>
  <c r="AC9" i="7" s="1"/>
  <c r="AE42" i="4"/>
  <c r="AE41" i="1" s="1"/>
  <c r="AD9" i="7" s="1"/>
  <c r="AF42" i="4"/>
  <c r="AF41" i="1" s="1"/>
  <c r="AE9" i="7" s="1"/>
  <c r="AG42" i="4"/>
  <c r="AG41" i="1" s="1"/>
  <c r="AF9" i="7" s="1"/>
  <c r="AH42" i="4"/>
  <c r="AH41" i="1" s="1"/>
  <c r="AG9" i="7" s="1"/>
  <c r="AA43" i="4"/>
  <c r="AA42" i="1" s="1"/>
  <c r="Z10" i="7" s="1"/>
  <c r="AC43" i="4"/>
  <c r="AC42" i="1" s="1"/>
  <c r="AB10" i="7" s="1"/>
  <c r="AD43" i="4"/>
  <c r="AD42" i="1" s="1"/>
  <c r="AC10" i="7" s="1"/>
  <c r="AE43" i="4"/>
  <c r="AE42" i="1" s="1"/>
  <c r="AD10" i="7" s="1"/>
  <c r="AF43" i="4"/>
  <c r="AF42" i="1" s="1"/>
  <c r="AE10" i="7" s="1"/>
  <c r="AG43" i="4"/>
  <c r="AG42" i="1" s="1"/>
  <c r="AF10" i="7" s="1"/>
  <c r="AH43" i="4"/>
  <c r="AH42" i="1" s="1"/>
  <c r="AG10" i="7" s="1"/>
  <c r="AA44" i="4"/>
  <c r="AA43" i="1" s="1"/>
  <c r="Z11" i="7" s="1"/>
  <c r="AC44" i="4"/>
  <c r="AC43" i="1" s="1"/>
  <c r="AB11" i="7" s="1"/>
  <c r="AD44" i="4"/>
  <c r="AD43" i="1" s="1"/>
  <c r="AC11" i="7" s="1"/>
  <c r="AE44" i="4"/>
  <c r="AE43" i="1" s="1"/>
  <c r="AD11" i="7" s="1"/>
  <c r="AF44" i="4"/>
  <c r="AF43" i="1" s="1"/>
  <c r="AE11" i="7" s="1"/>
  <c r="AG44" i="4"/>
  <c r="AG43" i="1" s="1"/>
  <c r="AF11" i="7" s="1"/>
  <c r="AH44" i="4"/>
  <c r="AH43" i="1" s="1"/>
  <c r="AG11" i="7" s="1"/>
  <c r="AA45" i="4"/>
  <c r="AA44" i="1" s="1"/>
  <c r="Z12" i="7" s="1"/>
  <c r="AC45" i="4"/>
  <c r="AC44" i="1" s="1"/>
  <c r="AB12" i="7" s="1"/>
  <c r="AD45" i="4"/>
  <c r="AD44" i="1" s="1"/>
  <c r="AC12" i="7" s="1"/>
  <c r="AE45" i="4"/>
  <c r="AE44" i="1" s="1"/>
  <c r="AD12" i="7" s="1"/>
  <c r="AF45" i="4"/>
  <c r="AF44" i="1" s="1"/>
  <c r="AE12" i="7" s="1"/>
  <c r="AG45" i="4"/>
  <c r="AG44" i="1" s="1"/>
  <c r="AF12" i="7" s="1"/>
  <c r="AH45" i="4"/>
  <c r="AH44" i="1" s="1"/>
  <c r="AG12" i="7" s="1"/>
  <c r="AA46" i="4"/>
  <c r="AA45" i="1" s="1"/>
  <c r="Z13" i="7" s="1"/>
  <c r="AC46" i="4"/>
  <c r="AC45" i="1" s="1"/>
  <c r="AB13" i="7" s="1"/>
  <c r="AD46" i="4"/>
  <c r="AD45" i="1" s="1"/>
  <c r="AC13" i="7" s="1"/>
  <c r="AE46" i="4"/>
  <c r="AE45" i="1" s="1"/>
  <c r="AD13" i="7" s="1"/>
  <c r="AF46" i="4"/>
  <c r="AF45" i="1" s="1"/>
  <c r="AE13" i="7" s="1"/>
  <c r="AG46" i="4"/>
  <c r="AG45" i="1" s="1"/>
  <c r="AF13" i="7" s="1"/>
  <c r="AH46" i="4"/>
  <c r="AH45" i="1" s="1"/>
  <c r="AG13" i="7" s="1"/>
  <c r="AA47" i="4"/>
  <c r="AA46" i="1" s="1"/>
  <c r="Z14" i="7" s="1"/>
  <c r="AC47" i="4"/>
  <c r="AC46" i="1" s="1"/>
  <c r="AB14" i="7" s="1"/>
  <c r="AD47" i="4"/>
  <c r="AD46" i="1" s="1"/>
  <c r="AC14" i="7" s="1"/>
  <c r="AE47" i="4"/>
  <c r="AE46" i="1" s="1"/>
  <c r="AD14" i="7" s="1"/>
  <c r="AF47" i="4"/>
  <c r="AF46" i="1" s="1"/>
  <c r="AE14" i="7" s="1"/>
  <c r="AG47" i="4"/>
  <c r="AG46" i="1" s="1"/>
  <c r="AF14" i="7" s="1"/>
  <c r="AH47" i="4"/>
  <c r="AH46" i="1" s="1"/>
  <c r="AG14" i="7" s="1"/>
  <c r="AA48" i="4"/>
  <c r="AA47" i="1" s="1"/>
  <c r="Z15" i="7" s="1"/>
  <c r="AC48" i="4"/>
  <c r="AC47" i="1" s="1"/>
  <c r="AB15" i="7" s="1"/>
  <c r="AD48" i="4"/>
  <c r="AD47" i="1" s="1"/>
  <c r="AC15" i="7" s="1"/>
  <c r="AE48" i="4"/>
  <c r="AE47" i="1" s="1"/>
  <c r="AD15" i="7" s="1"/>
  <c r="AF48" i="4"/>
  <c r="AF47" i="1" s="1"/>
  <c r="AE15" i="7" s="1"/>
  <c r="AG48" i="4"/>
  <c r="AG47" i="1" s="1"/>
  <c r="AF15" i="7" s="1"/>
  <c r="AH48" i="4"/>
  <c r="AH47" i="1" s="1"/>
  <c r="AG15" i="7" s="1"/>
  <c r="AA49" i="4"/>
  <c r="AA48" i="1" s="1"/>
  <c r="Z16" i="7" s="1"/>
  <c r="AC49" i="4"/>
  <c r="AC48" i="1" s="1"/>
  <c r="AB16" i="7" s="1"/>
  <c r="AD49" i="4"/>
  <c r="AD48" i="1" s="1"/>
  <c r="AC16" i="7" s="1"/>
  <c r="AE49" i="4"/>
  <c r="AE48" i="1" s="1"/>
  <c r="AD16" i="7" s="1"/>
  <c r="AF49" i="4"/>
  <c r="AF48" i="1" s="1"/>
  <c r="AE16" i="7" s="1"/>
  <c r="AG49" i="4"/>
  <c r="AG48" i="1" s="1"/>
  <c r="AF16" i="7" s="1"/>
  <c r="AH49" i="4"/>
  <c r="AH48" i="1" s="1"/>
  <c r="AG16" i="7" s="1"/>
  <c r="AA50" i="4"/>
  <c r="AA49" i="1" s="1"/>
  <c r="Z17" i="7" s="1"/>
  <c r="AC50" i="4"/>
  <c r="AC49" i="1" s="1"/>
  <c r="AB17" i="7" s="1"/>
  <c r="AD50" i="4"/>
  <c r="AD49" i="1" s="1"/>
  <c r="AC17" i="7" s="1"/>
  <c r="AE50" i="4"/>
  <c r="AE49" i="1" s="1"/>
  <c r="AD17" i="7" s="1"/>
  <c r="AF50" i="4"/>
  <c r="AF49" i="1" s="1"/>
  <c r="AE17" i="7" s="1"/>
  <c r="AG50" i="4"/>
  <c r="AG49" i="1" s="1"/>
  <c r="AF17" i="7" s="1"/>
  <c r="AH50" i="4"/>
  <c r="AH49" i="1" s="1"/>
  <c r="AG17" i="7" s="1"/>
  <c r="AA51" i="4"/>
  <c r="AA50" i="1" s="1"/>
  <c r="Z18" i="7" s="1"/>
  <c r="AC51" i="4"/>
  <c r="AC50" i="1" s="1"/>
  <c r="AB18" i="7" s="1"/>
  <c r="AD51" i="4"/>
  <c r="AD50" i="1" s="1"/>
  <c r="AC18" i="7" s="1"/>
  <c r="AE51" i="4"/>
  <c r="AE50" i="1" s="1"/>
  <c r="AD18" i="7" s="1"/>
  <c r="AF51" i="4"/>
  <c r="AF50" i="1" s="1"/>
  <c r="AE18" i="7" s="1"/>
  <c r="AG51" i="4"/>
  <c r="AG50" i="1" s="1"/>
  <c r="AF18" i="7" s="1"/>
  <c r="AH51" i="4"/>
  <c r="AH50" i="1" s="1"/>
  <c r="AG18" i="7" s="1"/>
  <c r="AA52" i="4"/>
  <c r="AA51" i="1" s="1"/>
  <c r="Z19" i="7" s="1"/>
  <c r="AC52" i="4"/>
  <c r="AC51" i="1" s="1"/>
  <c r="AB19" i="7" s="1"/>
  <c r="AD52" i="4"/>
  <c r="AD51" i="1" s="1"/>
  <c r="AC19" i="7" s="1"/>
  <c r="AE52" i="4"/>
  <c r="AE51" i="1" s="1"/>
  <c r="AD19" i="7" s="1"/>
  <c r="AF52" i="4"/>
  <c r="AF51" i="1" s="1"/>
  <c r="AE19" i="7" s="1"/>
  <c r="AG52" i="4"/>
  <c r="AG51" i="1" s="1"/>
  <c r="AF19" i="7" s="1"/>
  <c r="AH52" i="4"/>
  <c r="AH51" i="1" s="1"/>
  <c r="AG19" i="7" s="1"/>
  <c r="AA53" i="4"/>
  <c r="AA52" i="1" s="1"/>
  <c r="Z20" i="7" s="1"/>
  <c r="AC53" i="4"/>
  <c r="AC52" i="1" s="1"/>
  <c r="AB20" i="7" s="1"/>
  <c r="AD53" i="4"/>
  <c r="AD52" i="1" s="1"/>
  <c r="AC20" i="7" s="1"/>
  <c r="AE53" i="4"/>
  <c r="AE52" i="1" s="1"/>
  <c r="AD20" i="7" s="1"/>
  <c r="AF53" i="4"/>
  <c r="AF52" i="1" s="1"/>
  <c r="AE20" i="7" s="1"/>
  <c r="AG53" i="4"/>
  <c r="AG52" i="1" s="1"/>
  <c r="AF20" i="7" s="1"/>
  <c r="AH53" i="4"/>
  <c r="AH52" i="1" s="1"/>
  <c r="AG20" i="7" s="1"/>
  <c r="AA54" i="4"/>
  <c r="AA53" i="1" s="1"/>
  <c r="Z21" i="7" s="1"/>
  <c r="AC54" i="4"/>
  <c r="AC53" i="1" s="1"/>
  <c r="AB21" i="7" s="1"/>
  <c r="AD54" i="4"/>
  <c r="AD53" i="1" s="1"/>
  <c r="AC21" i="7" s="1"/>
  <c r="AE54" i="4"/>
  <c r="AE53" i="1" s="1"/>
  <c r="AD21" i="7" s="1"/>
  <c r="AF54" i="4"/>
  <c r="AF53" i="1" s="1"/>
  <c r="AE21" i="7" s="1"/>
  <c r="AG54" i="4"/>
  <c r="AG53" i="1" s="1"/>
  <c r="AF21" i="7" s="1"/>
  <c r="AH54" i="4"/>
  <c r="AH53" i="1" s="1"/>
  <c r="AG21" i="7" s="1"/>
  <c r="AA55" i="4"/>
  <c r="AA54" i="1" s="1"/>
  <c r="Z22" i="7" s="1"/>
  <c r="AC55" i="4"/>
  <c r="AC54" i="1" s="1"/>
  <c r="AB22" i="7" s="1"/>
  <c r="AD55" i="4"/>
  <c r="AD54" i="1" s="1"/>
  <c r="AC22" i="7" s="1"/>
  <c r="AE55" i="4"/>
  <c r="AE54" i="1" s="1"/>
  <c r="AD22" i="7" s="1"/>
  <c r="AF55" i="4"/>
  <c r="AF54" i="1" s="1"/>
  <c r="AE22" i="7" s="1"/>
  <c r="AG55" i="4"/>
  <c r="AG54" i="1" s="1"/>
  <c r="AF22" i="7" s="1"/>
  <c r="AH55" i="4"/>
  <c r="AH54" i="1" s="1"/>
  <c r="AG22" i="7" s="1"/>
  <c r="AA56" i="4"/>
  <c r="AA55" i="1" s="1"/>
  <c r="Z23" i="7" s="1"/>
  <c r="AC56" i="4"/>
  <c r="AC55" i="1" s="1"/>
  <c r="AB23" i="7" s="1"/>
  <c r="AD56" i="4"/>
  <c r="AD55" i="1" s="1"/>
  <c r="AC23" i="7" s="1"/>
  <c r="AE56" i="4"/>
  <c r="AE55" i="1" s="1"/>
  <c r="AD23" i="7" s="1"/>
  <c r="AF56" i="4"/>
  <c r="AF55" i="1" s="1"/>
  <c r="AE23" i="7" s="1"/>
  <c r="AG56" i="4"/>
  <c r="AG55" i="1" s="1"/>
  <c r="AF23" i="7" s="1"/>
  <c r="AH56" i="4"/>
  <c r="AH55" i="1" s="1"/>
  <c r="AG23" i="7" s="1"/>
  <c r="AA57" i="4"/>
  <c r="AA56" i="1" s="1"/>
  <c r="Z24" i="7" s="1"/>
  <c r="AC57" i="4"/>
  <c r="AC56" i="1" s="1"/>
  <c r="AB24" i="7" s="1"/>
  <c r="AD57" i="4"/>
  <c r="AD56" i="1" s="1"/>
  <c r="AC24" i="7" s="1"/>
  <c r="AE57" i="4"/>
  <c r="AE56" i="1" s="1"/>
  <c r="AD24" i="7" s="1"/>
  <c r="AF57" i="4"/>
  <c r="AF56" i="1" s="1"/>
  <c r="AE24" i="7" s="1"/>
  <c r="AG57" i="4"/>
  <c r="AG56" i="1" s="1"/>
  <c r="AF24" i="7" s="1"/>
  <c r="AH57" i="4"/>
  <c r="AH56" i="1" s="1"/>
  <c r="AG24" i="7" s="1"/>
  <c r="AA58" i="4"/>
  <c r="AA57" i="1" s="1"/>
  <c r="Z2" i="8" s="1"/>
  <c r="AC58" i="4"/>
  <c r="AC57" i="1" s="1"/>
  <c r="AB2" i="8" s="1"/>
  <c r="AD58" i="4"/>
  <c r="AD57" i="1" s="1"/>
  <c r="AC2" i="8" s="1"/>
  <c r="AE58" i="4"/>
  <c r="AE57" i="1" s="1"/>
  <c r="AD2" i="8" s="1"/>
  <c r="AF58" i="4"/>
  <c r="AF57" i="1" s="1"/>
  <c r="AE2" i="8" s="1"/>
  <c r="AG58" i="4"/>
  <c r="AG57" i="1" s="1"/>
  <c r="AF2" i="8" s="1"/>
  <c r="AH58" i="4"/>
  <c r="AH57" i="1" s="1"/>
  <c r="AG2" i="8" s="1"/>
  <c r="AA59" i="4"/>
  <c r="AA58" i="1" s="1"/>
  <c r="Z3" i="8" s="1"/>
  <c r="AC59" i="4"/>
  <c r="AC58" i="1" s="1"/>
  <c r="AB3" i="8" s="1"/>
  <c r="AD59" i="4"/>
  <c r="AD58" i="1" s="1"/>
  <c r="AC3" i="8" s="1"/>
  <c r="AE59" i="4"/>
  <c r="AE58" i="1" s="1"/>
  <c r="AD3" i="8" s="1"/>
  <c r="AF59" i="4"/>
  <c r="AF58" i="1" s="1"/>
  <c r="AE3" i="8" s="1"/>
  <c r="AG59" i="4"/>
  <c r="AG58" i="1" s="1"/>
  <c r="AF3" i="8" s="1"/>
  <c r="AH59" i="4"/>
  <c r="AH58" i="1" s="1"/>
  <c r="AG3" i="8" s="1"/>
  <c r="AA60" i="4"/>
  <c r="AA59" i="1" s="1"/>
  <c r="Z4" i="8" s="1"/>
  <c r="AC60" i="4"/>
  <c r="AC59" i="1" s="1"/>
  <c r="AB4" i="8" s="1"/>
  <c r="AD60" i="4"/>
  <c r="AD59" i="1" s="1"/>
  <c r="AC4" i="8" s="1"/>
  <c r="AE60" i="4"/>
  <c r="AE59" i="1" s="1"/>
  <c r="AD4" i="8" s="1"/>
  <c r="AF60" i="4"/>
  <c r="AF59" i="1" s="1"/>
  <c r="AE4" i="8" s="1"/>
  <c r="AG60" i="4"/>
  <c r="AG59" i="1" s="1"/>
  <c r="AF4" i="8" s="1"/>
  <c r="AH60" i="4"/>
  <c r="AH59" i="1" s="1"/>
  <c r="AG4" i="8" s="1"/>
  <c r="AA61" i="4"/>
  <c r="AA60" i="1" s="1"/>
  <c r="Z5" i="8" s="1"/>
  <c r="AC61" i="4"/>
  <c r="AC60" i="1" s="1"/>
  <c r="AB5" i="8" s="1"/>
  <c r="AD61" i="4"/>
  <c r="AD60" i="1" s="1"/>
  <c r="AC5" i="8" s="1"/>
  <c r="AE61" i="4"/>
  <c r="AE60" i="1" s="1"/>
  <c r="AD5" i="8" s="1"/>
  <c r="AF61" i="4"/>
  <c r="AF60" i="1" s="1"/>
  <c r="AE5" i="8" s="1"/>
  <c r="AG61" i="4"/>
  <c r="AG60" i="1" s="1"/>
  <c r="AF5" i="8" s="1"/>
  <c r="AH61" i="4"/>
  <c r="AH60" i="1" s="1"/>
  <c r="AG5" i="8" s="1"/>
  <c r="AA62" i="4"/>
  <c r="AA61" i="1" s="1"/>
  <c r="Z6" i="8" s="1"/>
  <c r="AC62" i="4"/>
  <c r="AC61" i="1" s="1"/>
  <c r="AB6" i="8" s="1"/>
  <c r="AD62" i="4"/>
  <c r="AD61" i="1" s="1"/>
  <c r="AC6" i="8" s="1"/>
  <c r="AE62" i="4"/>
  <c r="AE61" i="1" s="1"/>
  <c r="AD6" i="8" s="1"/>
  <c r="AF62" i="4"/>
  <c r="AF61" i="1" s="1"/>
  <c r="AE6" i="8" s="1"/>
  <c r="AG62" i="4"/>
  <c r="AG61" i="1" s="1"/>
  <c r="AF6" i="8" s="1"/>
  <c r="AH62" i="4"/>
  <c r="AH61" i="1" s="1"/>
  <c r="AG6" i="8" s="1"/>
  <c r="AA63" i="4"/>
  <c r="AA62" i="1" s="1"/>
  <c r="Z7" i="8" s="1"/>
  <c r="AC63" i="4"/>
  <c r="AC62" i="1" s="1"/>
  <c r="AB7" i="8" s="1"/>
  <c r="AD63" i="4"/>
  <c r="AD62" i="1" s="1"/>
  <c r="AC7" i="8" s="1"/>
  <c r="AE63" i="4"/>
  <c r="AE62" i="1" s="1"/>
  <c r="AD7" i="8" s="1"/>
  <c r="AF63" i="4"/>
  <c r="AF62" i="1" s="1"/>
  <c r="AE7" i="8" s="1"/>
  <c r="AG63" i="4"/>
  <c r="AG62" i="1" s="1"/>
  <c r="AF7" i="8" s="1"/>
  <c r="AH63" i="4"/>
  <c r="AH62" i="1" s="1"/>
  <c r="AG7" i="8" s="1"/>
  <c r="AA64" i="4"/>
  <c r="AA63" i="1" s="1"/>
  <c r="Z8" i="8" s="1"/>
  <c r="AC64" i="4"/>
  <c r="AC63" i="1" s="1"/>
  <c r="AB8" i="8" s="1"/>
  <c r="AD64" i="4"/>
  <c r="AD63" i="1" s="1"/>
  <c r="AC8" i="8" s="1"/>
  <c r="AE64" i="4"/>
  <c r="AE63" i="1" s="1"/>
  <c r="AD8" i="8" s="1"/>
  <c r="AF64" i="4"/>
  <c r="AF63" i="1" s="1"/>
  <c r="AE8" i="8" s="1"/>
  <c r="AG64" i="4"/>
  <c r="AG63" i="1" s="1"/>
  <c r="AF8" i="8" s="1"/>
  <c r="AH64" i="4"/>
  <c r="AH63" i="1" s="1"/>
  <c r="AG8" i="8" s="1"/>
  <c r="AA65" i="4"/>
  <c r="AA64" i="1" s="1"/>
  <c r="Z9" i="8" s="1"/>
  <c r="AC65" i="4"/>
  <c r="AC64" i="1" s="1"/>
  <c r="AB9" i="8" s="1"/>
  <c r="AD65" i="4"/>
  <c r="AD64" i="1" s="1"/>
  <c r="AC9" i="8" s="1"/>
  <c r="AE65" i="4"/>
  <c r="AE64" i="1" s="1"/>
  <c r="AD9" i="8" s="1"/>
  <c r="AF65" i="4"/>
  <c r="AF64" i="1" s="1"/>
  <c r="AE9" i="8" s="1"/>
  <c r="AG65" i="4"/>
  <c r="AG64" i="1" s="1"/>
  <c r="AF9" i="8" s="1"/>
  <c r="AH65" i="4"/>
  <c r="AH64" i="1" s="1"/>
  <c r="AG9" i="8" s="1"/>
  <c r="AA66" i="4"/>
  <c r="AA65" i="1" s="1"/>
  <c r="Z10" i="8" s="1"/>
  <c r="AC66" i="4"/>
  <c r="AC65" i="1" s="1"/>
  <c r="AB10" i="8" s="1"/>
  <c r="AD66" i="4"/>
  <c r="AD65" i="1" s="1"/>
  <c r="AC10" i="8" s="1"/>
  <c r="AE66" i="4"/>
  <c r="AE65" i="1" s="1"/>
  <c r="AD10" i="8" s="1"/>
  <c r="AF66" i="4"/>
  <c r="AF65" i="1" s="1"/>
  <c r="AE10" i="8" s="1"/>
  <c r="AG66" i="4"/>
  <c r="AG65" i="1" s="1"/>
  <c r="AF10" i="8" s="1"/>
  <c r="AH66" i="4"/>
  <c r="AH65" i="1" s="1"/>
  <c r="AG10" i="8" s="1"/>
  <c r="AA67" i="4"/>
  <c r="AA66" i="1" s="1"/>
  <c r="Z11" i="8" s="1"/>
  <c r="AC67" i="4"/>
  <c r="AC66" i="1" s="1"/>
  <c r="AB11" i="8" s="1"/>
  <c r="AD67" i="4"/>
  <c r="AD66" i="1" s="1"/>
  <c r="AC11" i="8" s="1"/>
  <c r="AE67" i="4"/>
  <c r="AE66" i="1" s="1"/>
  <c r="AD11" i="8" s="1"/>
  <c r="AF67" i="4"/>
  <c r="AF66" i="1" s="1"/>
  <c r="AE11" i="8" s="1"/>
  <c r="AG67" i="4"/>
  <c r="AG66" i="1" s="1"/>
  <c r="AF11" i="8" s="1"/>
  <c r="AH67" i="4"/>
  <c r="AH66" i="1" s="1"/>
  <c r="AG11" i="8" s="1"/>
  <c r="AA68" i="4"/>
  <c r="AA67" i="1" s="1"/>
  <c r="Z12" i="8" s="1"/>
  <c r="AC68" i="4"/>
  <c r="AC67" i="1" s="1"/>
  <c r="AB12" i="8" s="1"/>
  <c r="AD68" i="4"/>
  <c r="AD67" i="1" s="1"/>
  <c r="AC12" i="8" s="1"/>
  <c r="AE68" i="4"/>
  <c r="AE67" i="1" s="1"/>
  <c r="AD12" i="8" s="1"/>
  <c r="AF68" i="4"/>
  <c r="AF67" i="1" s="1"/>
  <c r="AE12" i="8" s="1"/>
  <c r="AG68" i="4"/>
  <c r="AG67" i="1" s="1"/>
  <c r="AF12" i="8" s="1"/>
  <c r="AH68" i="4"/>
  <c r="AH67" i="1" s="1"/>
  <c r="AG12" i="8" s="1"/>
  <c r="AA69" i="4"/>
  <c r="AA68" i="1" s="1"/>
  <c r="Z13" i="8" s="1"/>
  <c r="AC69" i="4"/>
  <c r="AC68" i="1" s="1"/>
  <c r="AB13" i="8" s="1"/>
  <c r="AD69" i="4"/>
  <c r="AD68" i="1" s="1"/>
  <c r="AC13" i="8" s="1"/>
  <c r="AE69" i="4"/>
  <c r="AE68" i="1" s="1"/>
  <c r="AD13" i="8" s="1"/>
  <c r="AF69" i="4"/>
  <c r="AF68" i="1" s="1"/>
  <c r="AE13" i="8" s="1"/>
  <c r="AG69" i="4"/>
  <c r="AG68" i="1" s="1"/>
  <c r="AF13" i="8" s="1"/>
  <c r="AH69" i="4"/>
  <c r="AH68" i="1" s="1"/>
  <c r="AG13" i="8" s="1"/>
  <c r="AA70" i="4"/>
  <c r="AA69" i="1" s="1"/>
  <c r="Z14" i="8" s="1"/>
  <c r="AC70" i="4"/>
  <c r="AC69" i="1" s="1"/>
  <c r="AB14" i="8" s="1"/>
  <c r="AD70" i="4"/>
  <c r="AD69" i="1" s="1"/>
  <c r="AC14" i="8" s="1"/>
  <c r="AE70" i="4"/>
  <c r="AE69" i="1" s="1"/>
  <c r="AD14" i="8" s="1"/>
  <c r="AF70" i="4"/>
  <c r="AF69" i="1" s="1"/>
  <c r="AE14" i="8" s="1"/>
  <c r="AG70" i="4"/>
  <c r="AG69" i="1" s="1"/>
  <c r="AF14" i="8" s="1"/>
  <c r="AH70" i="4"/>
  <c r="AH69" i="1" s="1"/>
  <c r="AG14" i="8" s="1"/>
  <c r="AA71" i="4"/>
  <c r="AA70" i="1" s="1"/>
  <c r="Z15" i="8" s="1"/>
  <c r="AC71" i="4"/>
  <c r="AC70" i="1" s="1"/>
  <c r="AB15" i="8" s="1"/>
  <c r="AD71" i="4"/>
  <c r="AD70" i="1" s="1"/>
  <c r="AC15" i="8" s="1"/>
  <c r="AE71" i="4"/>
  <c r="AE70" i="1" s="1"/>
  <c r="AD15" i="8" s="1"/>
  <c r="AF71" i="4"/>
  <c r="AF70" i="1" s="1"/>
  <c r="AE15" i="8" s="1"/>
  <c r="AG71" i="4"/>
  <c r="AG70" i="1" s="1"/>
  <c r="AF15" i="8" s="1"/>
  <c r="AH71" i="4"/>
  <c r="AH70" i="1" s="1"/>
  <c r="AG15" i="8" s="1"/>
  <c r="AA72" i="4"/>
  <c r="AA71" i="1" s="1"/>
  <c r="Z16" i="8" s="1"/>
  <c r="AC72" i="4"/>
  <c r="AC71" i="1" s="1"/>
  <c r="AB16" i="8" s="1"/>
  <c r="AD72" i="4"/>
  <c r="AD71" i="1" s="1"/>
  <c r="AC16" i="8" s="1"/>
  <c r="AE72" i="4"/>
  <c r="AE71" i="1" s="1"/>
  <c r="AD16" i="8" s="1"/>
  <c r="AF72" i="4"/>
  <c r="AF71" i="1" s="1"/>
  <c r="AE16" i="8" s="1"/>
  <c r="AG72" i="4"/>
  <c r="AG71" i="1" s="1"/>
  <c r="AF16" i="8" s="1"/>
  <c r="AH72" i="4"/>
  <c r="AH71" i="1" s="1"/>
  <c r="AG16" i="8" s="1"/>
  <c r="AA73" i="4"/>
  <c r="AA72" i="1" s="1"/>
  <c r="Z17" i="8" s="1"/>
  <c r="AC73" i="4"/>
  <c r="AC72" i="1" s="1"/>
  <c r="AB17" i="8" s="1"/>
  <c r="AD73" i="4"/>
  <c r="AD72" i="1" s="1"/>
  <c r="AC17" i="8" s="1"/>
  <c r="AE73" i="4"/>
  <c r="AE72" i="1" s="1"/>
  <c r="AD17" i="8" s="1"/>
  <c r="AF73" i="4"/>
  <c r="AF72" i="1" s="1"/>
  <c r="AE17" i="8" s="1"/>
  <c r="AG73" i="4"/>
  <c r="AG72" i="1" s="1"/>
  <c r="AF17" i="8" s="1"/>
  <c r="AH73" i="4"/>
  <c r="AH72" i="1" s="1"/>
  <c r="AG17" i="8" s="1"/>
  <c r="AA74" i="4"/>
  <c r="AA73" i="1" s="1"/>
  <c r="Z18" i="8" s="1"/>
  <c r="AC74" i="4"/>
  <c r="AC73" i="1" s="1"/>
  <c r="AB18" i="8" s="1"/>
  <c r="AD74" i="4"/>
  <c r="AD73" i="1" s="1"/>
  <c r="AC18" i="8" s="1"/>
  <c r="AE74" i="4"/>
  <c r="AE73" i="1" s="1"/>
  <c r="AD18" i="8" s="1"/>
  <c r="AF74" i="4"/>
  <c r="AF73" i="1" s="1"/>
  <c r="AE18" i="8" s="1"/>
  <c r="AG74" i="4"/>
  <c r="AG73" i="1" s="1"/>
  <c r="AF18" i="8" s="1"/>
  <c r="AH74" i="4"/>
  <c r="AH73" i="1" s="1"/>
  <c r="AG18" i="8" s="1"/>
  <c r="AA75" i="4"/>
  <c r="AA74" i="1" s="1"/>
  <c r="Z19" i="8" s="1"/>
  <c r="AC75" i="4"/>
  <c r="AC74" i="1" s="1"/>
  <c r="AB19" i="8" s="1"/>
  <c r="AD75" i="4"/>
  <c r="AD74" i="1" s="1"/>
  <c r="AC19" i="8" s="1"/>
  <c r="AE75" i="4"/>
  <c r="AE74" i="1" s="1"/>
  <c r="AD19" i="8" s="1"/>
  <c r="AF75" i="4"/>
  <c r="AF74" i="1" s="1"/>
  <c r="AE19" i="8" s="1"/>
  <c r="AG75" i="4"/>
  <c r="AG74" i="1" s="1"/>
  <c r="AF19" i="8" s="1"/>
  <c r="AH75" i="4"/>
  <c r="AH74" i="1" s="1"/>
  <c r="AG19" i="8" s="1"/>
  <c r="AA76" i="4"/>
  <c r="AA75" i="1" s="1"/>
  <c r="Z20" i="8" s="1"/>
  <c r="AC76" i="4"/>
  <c r="AC75" i="1" s="1"/>
  <c r="AB20" i="8" s="1"/>
  <c r="AD76" i="4"/>
  <c r="AD75" i="1" s="1"/>
  <c r="AC20" i="8" s="1"/>
  <c r="AE76" i="4"/>
  <c r="AE75" i="1" s="1"/>
  <c r="AD20" i="8" s="1"/>
  <c r="AF76" i="4"/>
  <c r="AF75" i="1" s="1"/>
  <c r="AE20" i="8" s="1"/>
  <c r="AG76" i="4"/>
  <c r="AG75" i="1" s="1"/>
  <c r="AF20" i="8" s="1"/>
  <c r="AH76" i="4"/>
  <c r="AH75" i="1" s="1"/>
  <c r="AG20" i="8" s="1"/>
  <c r="AA77" i="4"/>
  <c r="AA76" i="1" s="1"/>
  <c r="Z21" i="8" s="1"/>
  <c r="AC77" i="4"/>
  <c r="AC76" i="1" s="1"/>
  <c r="AB21" i="8" s="1"/>
  <c r="AD77" i="4"/>
  <c r="AD76" i="1" s="1"/>
  <c r="AC21" i="8" s="1"/>
  <c r="AE77" i="4"/>
  <c r="AE76" i="1" s="1"/>
  <c r="AD21" i="8" s="1"/>
  <c r="AF77" i="4"/>
  <c r="AF76" i="1" s="1"/>
  <c r="AE21" i="8" s="1"/>
  <c r="AG77" i="4"/>
  <c r="AG76" i="1" s="1"/>
  <c r="AF21" i="8" s="1"/>
  <c r="AH77" i="4"/>
  <c r="AH76" i="1" s="1"/>
  <c r="AG21" i="8" s="1"/>
  <c r="AA78" i="4"/>
  <c r="AA77" i="1" s="1"/>
  <c r="Z22" i="8" s="1"/>
  <c r="AC78" i="4"/>
  <c r="AC77" i="1" s="1"/>
  <c r="AB22" i="8" s="1"/>
  <c r="AD78" i="4"/>
  <c r="AD77" i="1" s="1"/>
  <c r="AC22" i="8" s="1"/>
  <c r="AE78" i="4"/>
  <c r="AE77" i="1" s="1"/>
  <c r="AD22" i="8" s="1"/>
  <c r="AF78" i="4"/>
  <c r="AF77" i="1" s="1"/>
  <c r="AE22" i="8" s="1"/>
  <c r="AG78" i="4"/>
  <c r="AG77" i="1" s="1"/>
  <c r="AF22" i="8" s="1"/>
  <c r="AH78" i="4"/>
  <c r="AH77" i="1" s="1"/>
  <c r="AG22" i="8" s="1"/>
  <c r="AA79" i="4"/>
  <c r="AA78" i="1" s="1"/>
  <c r="Z23" i="8" s="1"/>
  <c r="AC79" i="4"/>
  <c r="AC78" i="1" s="1"/>
  <c r="AB23" i="8" s="1"/>
  <c r="AD79" i="4"/>
  <c r="AD78" i="1" s="1"/>
  <c r="AC23" i="8" s="1"/>
  <c r="AE79" i="4"/>
  <c r="AE78" i="1" s="1"/>
  <c r="AD23" i="8" s="1"/>
  <c r="AF79" i="4"/>
  <c r="AF78" i="1" s="1"/>
  <c r="AE23" i="8" s="1"/>
  <c r="AG79" i="4"/>
  <c r="AG78" i="1" s="1"/>
  <c r="AF23" i="8" s="1"/>
  <c r="AH79" i="4"/>
  <c r="AH78" i="1" s="1"/>
  <c r="AG23" i="8" s="1"/>
  <c r="AA80" i="4"/>
  <c r="AA79" i="1" s="1"/>
  <c r="Z24" i="8" s="1"/>
  <c r="AC80" i="4"/>
  <c r="AC79" i="1" s="1"/>
  <c r="AB24" i="8" s="1"/>
  <c r="AD80" i="4"/>
  <c r="AD79" i="1" s="1"/>
  <c r="AC24" i="8" s="1"/>
  <c r="AE80" i="4"/>
  <c r="AE79" i="1" s="1"/>
  <c r="AD24" i="8" s="1"/>
  <c r="AF80" i="4"/>
  <c r="AF79" i="1" s="1"/>
  <c r="AE24" i="8" s="1"/>
  <c r="AG80" i="4"/>
  <c r="AG79" i="1" s="1"/>
  <c r="AF24" i="8" s="1"/>
  <c r="AH80" i="4"/>
  <c r="AH79" i="1" s="1"/>
  <c r="AG24" i="8" s="1"/>
  <c r="AA81" i="4"/>
  <c r="AA80" i="1" s="1"/>
  <c r="Z25" i="8" s="1"/>
  <c r="AC81" i="4"/>
  <c r="AC80" i="1" s="1"/>
  <c r="AB25" i="8" s="1"/>
  <c r="AD81" i="4"/>
  <c r="AD80" i="1" s="1"/>
  <c r="AC25" i="8" s="1"/>
  <c r="AE81" i="4"/>
  <c r="AE80" i="1" s="1"/>
  <c r="AD25" i="8" s="1"/>
  <c r="AF81" i="4"/>
  <c r="AF80" i="1" s="1"/>
  <c r="AE25" i="8" s="1"/>
  <c r="AG81" i="4"/>
  <c r="AG80" i="1" s="1"/>
  <c r="AF25" i="8" s="1"/>
  <c r="AH81" i="4"/>
  <c r="AH80" i="1" s="1"/>
  <c r="AG25" i="8" s="1"/>
  <c r="AA82" i="4"/>
  <c r="AA81" i="1" s="1"/>
  <c r="Z26" i="8" s="1"/>
  <c r="AC82" i="4"/>
  <c r="AC81" i="1" s="1"/>
  <c r="AB26" i="8" s="1"/>
  <c r="AD82" i="4"/>
  <c r="AD81" i="1" s="1"/>
  <c r="AC26" i="8" s="1"/>
  <c r="AE82" i="4"/>
  <c r="AE81" i="1" s="1"/>
  <c r="AD26" i="8" s="1"/>
  <c r="AF82" i="4"/>
  <c r="AF81" i="1" s="1"/>
  <c r="AE26" i="8" s="1"/>
  <c r="AG82" i="4"/>
  <c r="AG81" i="1" s="1"/>
  <c r="AF26" i="8" s="1"/>
  <c r="AH82" i="4"/>
  <c r="AH81" i="1" s="1"/>
  <c r="AG26" i="8" s="1"/>
  <c r="AA83" i="4"/>
  <c r="AA82" i="1" s="1"/>
  <c r="Z27" i="8" s="1"/>
  <c r="AC83" i="4"/>
  <c r="AC82" i="1" s="1"/>
  <c r="AB27" i="8" s="1"/>
  <c r="AD83" i="4"/>
  <c r="AD82" i="1" s="1"/>
  <c r="AC27" i="8" s="1"/>
  <c r="AE83" i="4"/>
  <c r="AE82" i="1" s="1"/>
  <c r="AD27" i="8" s="1"/>
  <c r="AF83" i="4"/>
  <c r="AF82" i="1" s="1"/>
  <c r="AE27" i="8" s="1"/>
  <c r="AG83" i="4"/>
  <c r="AG82" i="1" s="1"/>
  <c r="AF27" i="8" s="1"/>
  <c r="AH83" i="4"/>
  <c r="AH82" i="1" s="1"/>
  <c r="AG27" i="8" s="1"/>
  <c r="AA84" i="4"/>
  <c r="AA83" i="1" s="1"/>
  <c r="Z28" i="8" s="1"/>
  <c r="AC84" i="4"/>
  <c r="AC83" i="1" s="1"/>
  <c r="AB28" i="8" s="1"/>
  <c r="AD84" i="4"/>
  <c r="AD83" i="1" s="1"/>
  <c r="AC28" i="8" s="1"/>
  <c r="AE84" i="4"/>
  <c r="AE83" i="1" s="1"/>
  <c r="AD28" i="8" s="1"/>
  <c r="AF84" i="4"/>
  <c r="AF83" i="1" s="1"/>
  <c r="AE28" i="8" s="1"/>
  <c r="AG84" i="4"/>
  <c r="AG83" i="1" s="1"/>
  <c r="AF28" i="8" s="1"/>
  <c r="AH84" i="4"/>
  <c r="AH83" i="1" s="1"/>
  <c r="AG28" i="8" s="1"/>
  <c r="AA85" i="4"/>
  <c r="AA84" i="1" s="1"/>
  <c r="Z29" i="8" s="1"/>
  <c r="AC85" i="4"/>
  <c r="AC84" i="1" s="1"/>
  <c r="AB29" i="8" s="1"/>
  <c r="AD85" i="4"/>
  <c r="AD84" i="1" s="1"/>
  <c r="AC29" i="8" s="1"/>
  <c r="AE85" i="4"/>
  <c r="AE84" i="1" s="1"/>
  <c r="AD29" i="8" s="1"/>
  <c r="AF85" i="4"/>
  <c r="AF84" i="1" s="1"/>
  <c r="AE29" i="8" s="1"/>
  <c r="AG85" i="4"/>
  <c r="AG84" i="1" s="1"/>
  <c r="AF29" i="8" s="1"/>
  <c r="AH85" i="4"/>
  <c r="AH84" i="1" s="1"/>
  <c r="AG29" i="8" s="1"/>
  <c r="AA86" i="4"/>
  <c r="AA85" i="1" s="1"/>
  <c r="Z30" i="8" s="1"/>
  <c r="AC86" i="4"/>
  <c r="AC85" i="1" s="1"/>
  <c r="AB30" i="8" s="1"/>
  <c r="AD86" i="4"/>
  <c r="AD85" i="1" s="1"/>
  <c r="AC30" i="8" s="1"/>
  <c r="AE86" i="4"/>
  <c r="AE85" i="1" s="1"/>
  <c r="AD30" i="8" s="1"/>
  <c r="AF86" i="4"/>
  <c r="AF85" i="1" s="1"/>
  <c r="AE30" i="8" s="1"/>
  <c r="AG86" i="4"/>
  <c r="AG85" i="1" s="1"/>
  <c r="AF30" i="8" s="1"/>
  <c r="AH86" i="4"/>
  <c r="AH85" i="1" s="1"/>
  <c r="AG30" i="8" s="1"/>
  <c r="AA87" i="4"/>
  <c r="AA86" i="1" s="1"/>
  <c r="Z31" i="8" s="1"/>
  <c r="AC87" i="4"/>
  <c r="AC86" i="1" s="1"/>
  <c r="AB31" i="8" s="1"/>
  <c r="AD87" i="4"/>
  <c r="AD86" i="1" s="1"/>
  <c r="AC31" i="8" s="1"/>
  <c r="AE87" i="4"/>
  <c r="AE86" i="1" s="1"/>
  <c r="AD31" i="8" s="1"/>
  <c r="AF87" i="4"/>
  <c r="AF86" i="1" s="1"/>
  <c r="AE31" i="8" s="1"/>
  <c r="AG87" i="4"/>
  <c r="AG86" i="1" s="1"/>
  <c r="AF31" i="8" s="1"/>
  <c r="AH87" i="4"/>
  <c r="AH86" i="1" s="1"/>
  <c r="AG31" i="8" s="1"/>
  <c r="AA88" i="4"/>
  <c r="AA87" i="1" s="1"/>
  <c r="Z32" i="8" s="1"/>
  <c r="AC88" i="4"/>
  <c r="AC87" i="1" s="1"/>
  <c r="AB32" i="8" s="1"/>
  <c r="AD88" i="4"/>
  <c r="AD87" i="1" s="1"/>
  <c r="AC32" i="8" s="1"/>
  <c r="AE88" i="4"/>
  <c r="AE87" i="1" s="1"/>
  <c r="AD32" i="8" s="1"/>
  <c r="AF88" i="4"/>
  <c r="AF87" i="1" s="1"/>
  <c r="AE32" i="8" s="1"/>
  <c r="AG88" i="4"/>
  <c r="AG87" i="1" s="1"/>
  <c r="AF32" i="8" s="1"/>
  <c r="AH88" i="4"/>
  <c r="AH87" i="1" s="1"/>
  <c r="AG32" i="8" s="1"/>
  <c r="AA89" i="4"/>
  <c r="AA88" i="1" s="1"/>
  <c r="Z33" i="8" s="1"/>
  <c r="AC89" i="4"/>
  <c r="AC88" i="1" s="1"/>
  <c r="AB33" i="8" s="1"/>
  <c r="AD89" i="4"/>
  <c r="AD88" i="1" s="1"/>
  <c r="AC33" i="8" s="1"/>
  <c r="AE89" i="4"/>
  <c r="AE88" i="1" s="1"/>
  <c r="AD33" i="8" s="1"/>
  <c r="AF89" i="4"/>
  <c r="AF88" i="1" s="1"/>
  <c r="AE33" i="8" s="1"/>
  <c r="AG89" i="4"/>
  <c r="AG88" i="1" s="1"/>
  <c r="AF33" i="8" s="1"/>
  <c r="AH89" i="4"/>
  <c r="AH88" i="1" s="1"/>
  <c r="AG33" i="8" s="1"/>
  <c r="AA90" i="4"/>
  <c r="AA89" i="1" s="1"/>
  <c r="Z34" i="8" s="1"/>
  <c r="AC90" i="4"/>
  <c r="AC89" i="1" s="1"/>
  <c r="AB34" i="8" s="1"/>
  <c r="AD90" i="4"/>
  <c r="AD89" i="1" s="1"/>
  <c r="AC34" i="8" s="1"/>
  <c r="AE90" i="4"/>
  <c r="AE89" i="1" s="1"/>
  <c r="AD34" i="8" s="1"/>
  <c r="AF90" i="4"/>
  <c r="AF89" i="1" s="1"/>
  <c r="AE34" i="8" s="1"/>
  <c r="AG90" i="4"/>
  <c r="AG89" i="1" s="1"/>
  <c r="AF34" i="8" s="1"/>
  <c r="AH90" i="4"/>
  <c r="AH89" i="1" s="1"/>
  <c r="AG34" i="8" s="1"/>
  <c r="AA91" i="4"/>
  <c r="AA90" i="1" s="1"/>
  <c r="Z35" i="8" s="1"/>
  <c r="AC91" i="4"/>
  <c r="AC90" i="1" s="1"/>
  <c r="AB35" i="8" s="1"/>
  <c r="AD91" i="4"/>
  <c r="AD90" i="1" s="1"/>
  <c r="AC35" i="8" s="1"/>
  <c r="AE91" i="4"/>
  <c r="AE90" i="1" s="1"/>
  <c r="AD35" i="8" s="1"/>
  <c r="AF91" i="4"/>
  <c r="AF90" i="1" s="1"/>
  <c r="AE35" i="8" s="1"/>
  <c r="AG91" i="4"/>
  <c r="AG90" i="1" s="1"/>
  <c r="AF35" i="8" s="1"/>
  <c r="AH91" i="4"/>
  <c r="AH90" i="1" s="1"/>
  <c r="AG35" i="8" s="1"/>
  <c r="AA92" i="4"/>
  <c r="AA91" i="1" s="1"/>
  <c r="Z36" i="8" s="1"/>
  <c r="AC92" i="4"/>
  <c r="AC91" i="1" s="1"/>
  <c r="AB36" i="8" s="1"/>
  <c r="AD92" i="4"/>
  <c r="AD91" i="1" s="1"/>
  <c r="AC36" i="8" s="1"/>
  <c r="AE92" i="4"/>
  <c r="AE91" i="1" s="1"/>
  <c r="AD36" i="8" s="1"/>
  <c r="AF92" i="4"/>
  <c r="AF91" i="1" s="1"/>
  <c r="AE36" i="8" s="1"/>
  <c r="AG92" i="4"/>
  <c r="AG91" i="1" s="1"/>
  <c r="AF36" i="8" s="1"/>
  <c r="AH92" i="4"/>
  <c r="AH91" i="1" s="1"/>
  <c r="AG36" i="8" s="1"/>
  <c r="AA93" i="4"/>
  <c r="AA92" i="1" s="1"/>
  <c r="Z37" i="8" s="1"/>
  <c r="AC93" i="4"/>
  <c r="AC92" i="1" s="1"/>
  <c r="AB37" i="8" s="1"/>
  <c r="AD93" i="4"/>
  <c r="AD92" i="1" s="1"/>
  <c r="AC37" i="8" s="1"/>
  <c r="AE93" i="4"/>
  <c r="AE92" i="1" s="1"/>
  <c r="AD37" i="8" s="1"/>
  <c r="AF93" i="4"/>
  <c r="AF92" i="1" s="1"/>
  <c r="AE37" i="8" s="1"/>
  <c r="AG93" i="4"/>
  <c r="AG92" i="1" s="1"/>
  <c r="AF37" i="8" s="1"/>
  <c r="AH93" i="4"/>
  <c r="AH92" i="1" s="1"/>
  <c r="AG37" i="8" s="1"/>
  <c r="AA94" i="4"/>
  <c r="AA93" i="1" s="1"/>
  <c r="Z38" i="8" s="1"/>
  <c r="AC94" i="4"/>
  <c r="AC93" i="1" s="1"/>
  <c r="AB38" i="8" s="1"/>
  <c r="AD94" i="4"/>
  <c r="AD93" i="1" s="1"/>
  <c r="AC38" i="8" s="1"/>
  <c r="AE94" i="4"/>
  <c r="AE93" i="1" s="1"/>
  <c r="AD38" i="8" s="1"/>
  <c r="AF94" i="4"/>
  <c r="AF93" i="1" s="1"/>
  <c r="AE38" i="8" s="1"/>
  <c r="AG94" i="4"/>
  <c r="AG93" i="1" s="1"/>
  <c r="AF38" i="8" s="1"/>
  <c r="AH94" i="4"/>
  <c r="AH93" i="1" s="1"/>
  <c r="AG38" i="8" s="1"/>
  <c r="AA95" i="4"/>
  <c r="AA94" i="1" s="1"/>
  <c r="Z39" i="8" s="1"/>
  <c r="AC95" i="4"/>
  <c r="AC94" i="1" s="1"/>
  <c r="AB39" i="8" s="1"/>
  <c r="AD95" i="4"/>
  <c r="AD94" i="1" s="1"/>
  <c r="AC39" i="8" s="1"/>
  <c r="AE95" i="4"/>
  <c r="AE94" i="1" s="1"/>
  <c r="AD39" i="8" s="1"/>
  <c r="AF95" i="4"/>
  <c r="AF94" i="1" s="1"/>
  <c r="AE39" i="8" s="1"/>
  <c r="AG95" i="4"/>
  <c r="AG94" i="1" s="1"/>
  <c r="AF39" i="8" s="1"/>
  <c r="AH95" i="4"/>
  <c r="AH94" i="1" s="1"/>
  <c r="AG39" i="8" s="1"/>
  <c r="AA96" i="4"/>
  <c r="AA95" i="1" s="1"/>
  <c r="Z40" i="8" s="1"/>
  <c r="AC96" i="4"/>
  <c r="AC95" i="1" s="1"/>
  <c r="AB40" i="8" s="1"/>
  <c r="AD96" i="4"/>
  <c r="AD95" i="1" s="1"/>
  <c r="AC40" i="8" s="1"/>
  <c r="AE96" i="4"/>
  <c r="AE95" i="1" s="1"/>
  <c r="AD40" i="8" s="1"/>
  <c r="AF96" i="4"/>
  <c r="AF95" i="1" s="1"/>
  <c r="AE40" i="8" s="1"/>
  <c r="AG96" i="4"/>
  <c r="AG95" i="1" s="1"/>
  <c r="AF40" i="8" s="1"/>
  <c r="AH96" i="4"/>
  <c r="AH95" i="1" s="1"/>
  <c r="AG40" i="8" s="1"/>
  <c r="AA97" i="4"/>
  <c r="AA96" i="1" s="1"/>
  <c r="Z41" i="8" s="1"/>
  <c r="AC97" i="4"/>
  <c r="AC96" i="1" s="1"/>
  <c r="AB41" i="8" s="1"/>
  <c r="AD97" i="4"/>
  <c r="AD96" i="1" s="1"/>
  <c r="AC41" i="8" s="1"/>
  <c r="AE97" i="4"/>
  <c r="AE96" i="1" s="1"/>
  <c r="AD41" i="8" s="1"/>
  <c r="AF97" i="4"/>
  <c r="AF96" i="1" s="1"/>
  <c r="AE41" i="8" s="1"/>
  <c r="AG97" i="4"/>
  <c r="AG96" i="1" s="1"/>
  <c r="AF41" i="8" s="1"/>
  <c r="AH97" i="4"/>
  <c r="AH96" i="1" s="1"/>
  <c r="AG41" i="8" s="1"/>
  <c r="AA98" i="4"/>
  <c r="AA97" i="1" s="1"/>
  <c r="Z42" i="8" s="1"/>
  <c r="AC98" i="4"/>
  <c r="AC97" i="1" s="1"/>
  <c r="AB42" i="8" s="1"/>
  <c r="AD98" i="4"/>
  <c r="AD97" i="1" s="1"/>
  <c r="AC42" i="8" s="1"/>
  <c r="AE98" i="4"/>
  <c r="AE97" i="1" s="1"/>
  <c r="AD42" i="8" s="1"/>
  <c r="AF98" i="4"/>
  <c r="AF97" i="1" s="1"/>
  <c r="AE42" i="8" s="1"/>
  <c r="AG98" i="4"/>
  <c r="AG97" i="1" s="1"/>
  <c r="AF42" i="8" s="1"/>
  <c r="AH98" i="4"/>
  <c r="AH97" i="1" s="1"/>
  <c r="AG42" i="8" s="1"/>
  <c r="AA99" i="4"/>
  <c r="AA98" i="1" s="1"/>
  <c r="Z43" i="8" s="1"/>
  <c r="AC99" i="4"/>
  <c r="AC98" i="1" s="1"/>
  <c r="AB43" i="8" s="1"/>
  <c r="AD99" i="4"/>
  <c r="AD98" i="1" s="1"/>
  <c r="AC43" i="8" s="1"/>
  <c r="AE99" i="4"/>
  <c r="AE98" i="1" s="1"/>
  <c r="AD43" i="8" s="1"/>
  <c r="AF99" i="4"/>
  <c r="AF98" i="1" s="1"/>
  <c r="AE43" i="8" s="1"/>
  <c r="AG99" i="4"/>
  <c r="AG98" i="1" s="1"/>
  <c r="AF43" i="8" s="1"/>
  <c r="AH99" i="4"/>
  <c r="AH98" i="1" s="1"/>
  <c r="AG43" i="8" s="1"/>
  <c r="AA100" i="4"/>
  <c r="AA99" i="1" s="1"/>
  <c r="Z44" i="8" s="1"/>
  <c r="AC100" i="4"/>
  <c r="AC99" i="1" s="1"/>
  <c r="AB44" i="8" s="1"/>
  <c r="AD100" i="4"/>
  <c r="AD99" i="1" s="1"/>
  <c r="AC44" i="8" s="1"/>
  <c r="AE100" i="4"/>
  <c r="AE99" i="1" s="1"/>
  <c r="AD44" i="8" s="1"/>
  <c r="AF100" i="4"/>
  <c r="AF99" i="1" s="1"/>
  <c r="AE44" i="8" s="1"/>
  <c r="AG100" i="4"/>
  <c r="AG99" i="1" s="1"/>
  <c r="AF44" i="8" s="1"/>
  <c r="AH100" i="4"/>
  <c r="AH99" i="1" s="1"/>
  <c r="AG44" i="8" s="1"/>
  <c r="AA101" i="4"/>
  <c r="AA100" i="1" s="1"/>
  <c r="Z45" i="8" s="1"/>
  <c r="AC101" i="4"/>
  <c r="AC100" i="1" s="1"/>
  <c r="AB45" i="8" s="1"/>
  <c r="AD101" i="4"/>
  <c r="AD100" i="1" s="1"/>
  <c r="AC45" i="8" s="1"/>
  <c r="AE101" i="4"/>
  <c r="AE100" i="1" s="1"/>
  <c r="AD45" i="8" s="1"/>
  <c r="AF101" i="4"/>
  <c r="AF100" i="1" s="1"/>
  <c r="AE45" i="8" s="1"/>
  <c r="AG101" i="4"/>
  <c r="AG100" i="1" s="1"/>
  <c r="AF45" i="8" s="1"/>
  <c r="AH101" i="4"/>
  <c r="AH100" i="1" s="1"/>
  <c r="AG45" i="8" s="1"/>
  <c r="AA102" i="4"/>
  <c r="AA101" i="1" s="1"/>
  <c r="Z46" i="8" s="1"/>
  <c r="AC102" i="4"/>
  <c r="AC101" i="1" s="1"/>
  <c r="AB46" i="8" s="1"/>
  <c r="AD102" i="4"/>
  <c r="AD101" i="1" s="1"/>
  <c r="AC46" i="8" s="1"/>
  <c r="AE102" i="4"/>
  <c r="AE101" i="1" s="1"/>
  <c r="AD46" i="8" s="1"/>
  <c r="AF102" i="4"/>
  <c r="AF101" i="1" s="1"/>
  <c r="AE46" i="8" s="1"/>
  <c r="AG102" i="4"/>
  <c r="AG101" i="1" s="1"/>
  <c r="AF46" i="8" s="1"/>
  <c r="AH102" i="4"/>
  <c r="AH101" i="1" s="1"/>
  <c r="AG46" i="8" s="1"/>
  <c r="AA103" i="4"/>
  <c r="AA102" i="1" s="1"/>
  <c r="Z47" i="8" s="1"/>
  <c r="AC103" i="4"/>
  <c r="AC102" i="1" s="1"/>
  <c r="AB47" i="8" s="1"/>
  <c r="AD103" i="4"/>
  <c r="AD102" i="1" s="1"/>
  <c r="AC47" i="8" s="1"/>
  <c r="AE103" i="4"/>
  <c r="AE102" i="1" s="1"/>
  <c r="AD47" i="8" s="1"/>
  <c r="AF103" i="4"/>
  <c r="AF102" i="1" s="1"/>
  <c r="AE47" i="8" s="1"/>
  <c r="AG103" i="4"/>
  <c r="AG102" i="1" s="1"/>
  <c r="AF47" i="8" s="1"/>
  <c r="AH103" i="4"/>
  <c r="AH102" i="1" s="1"/>
  <c r="AG47" i="8" s="1"/>
  <c r="AA104" i="4"/>
  <c r="AA103" i="1" s="1"/>
  <c r="Z48" i="8" s="1"/>
  <c r="AC104" i="4"/>
  <c r="AC103" i="1" s="1"/>
  <c r="AB48" i="8" s="1"/>
  <c r="AD104" i="4"/>
  <c r="AD103" i="1" s="1"/>
  <c r="AC48" i="8" s="1"/>
  <c r="AE104" i="4"/>
  <c r="AE103" i="1" s="1"/>
  <c r="AD48" i="8" s="1"/>
  <c r="AF104" i="4"/>
  <c r="AF103" i="1" s="1"/>
  <c r="AE48" i="8" s="1"/>
  <c r="AG104" i="4"/>
  <c r="AG103" i="1" s="1"/>
  <c r="AF48" i="8" s="1"/>
  <c r="AH104" i="4"/>
  <c r="AH103" i="1" s="1"/>
  <c r="AG48" i="8" s="1"/>
  <c r="AA105" i="4"/>
  <c r="AA104" i="1" s="1"/>
  <c r="Z49" i="8" s="1"/>
  <c r="AC105" i="4"/>
  <c r="AC104" i="1" s="1"/>
  <c r="AB49" i="8" s="1"/>
  <c r="AD105" i="4"/>
  <c r="AD104" i="1" s="1"/>
  <c r="AC49" i="8" s="1"/>
  <c r="AE105" i="4"/>
  <c r="AE104" i="1" s="1"/>
  <c r="AD49" i="8" s="1"/>
  <c r="AF105" i="4"/>
  <c r="AF104" i="1" s="1"/>
  <c r="AE49" i="8" s="1"/>
  <c r="AG105" i="4"/>
  <c r="AG104" i="1" s="1"/>
  <c r="AF49" i="8" s="1"/>
  <c r="AH105" i="4"/>
  <c r="AH104" i="1" s="1"/>
  <c r="AG49" i="8" s="1"/>
  <c r="AA106" i="4"/>
  <c r="AA105" i="1" s="1"/>
  <c r="Z50" i="8" s="1"/>
  <c r="AC106" i="4"/>
  <c r="AC105" i="1" s="1"/>
  <c r="AB50" i="8" s="1"/>
  <c r="AD106" i="4"/>
  <c r="AD105" i="1" s="1"/>
  <c r="AC50" i="8" s="1"/>
  <c r="AE106" i="4"/>
  <c r="AE105" i="1" s="1"/>
  <c r="AD50" i="8" s="1"/>
  <c r="AF106" i="4"/>
  <c r="AF105" i="1" s="1"/>
  <c r="AE50" i="8" s="1"/>
  <c r="AG106" i="4"/>
  <c r="AG105" i="1" s="1"/>
  <c r="AF50" i="8" s="1"/>
  <c r="AH106" i="4"/>
  <c r="AH105" i="1" s="1"/>
  <c r="AG50" i="8" s="1"/>
  <c r="AA107" i="4"/>
  <c r="AA106" i="1" s="1"/>
  <c r="Z51" i="8" s="1"/>
  <c r="AC107" i="4"/>
  <c r="AC106" i="1" s="1"/>
  <c r="AB51" i="8" s="1"/>
  <c r="AD107" i="4"/>
  <c r="AD106" i="1" s="1"/>
  <c r="AC51" i="8" s="1"/>
  <c r="AE107" i="4"/>
  <c r="AE106" i="1" s="1"/>
  <c r="AD51" i="8" s="1"/>
  <c r="AF107" i="4"/>
  <c r="AF106" i="1" s="1"/>
  <c r="AE51" i="8" s="1"/>
  <c r="AG107" i="4"/>
  <c r="AG106" i="1" s="1"/>
  <c r="AF51" i="8" s="1"/>
  <c r="AH107" i="4"/>
  <c r="AH106" i="1" s="1"/>
  <c r="AG51" i="8" s="1"/>
  <c r="AA108" i="4"/>
  <c r="AA107" i="1" s="1"/>
  <c r="Z52" i="8" s="1"/>
  <c r="AC108" i="4"/>
  <c r="AC107" i="1" s="1"/>
  <c r="AB52" i="8" s="1"/>
  <c r="AD108" i="4"/>
  <c r="AD107" i="1" s="1"/>
  <c r="AC52" i="8" s="1"/>
  <c r="AE108" i="4"/>
  <c r="AE107" i="1" s="1"/>
  <c r="AD52" i="8" s="1"/>
  <c r="AF108" i="4"/>
  <c r="AF107" i="1" s="1"/>
  <c r="AE52" i="8" s="1"/>
  <c r="AG108" i="4"/>
  <c r="AG107" i="1" s="1"/>
  <c r="AF52" i="8" s="1"/>
  <c r="AH108" i="4"/>
  <c r="AH107" i="1" s="1"/>
  <c r="AG52" i="8" s="1"/>
  <c r="AA109" i="4"/>
  <c r="AA108" i="1" s="1"/>
  <c r="Z53" i="8" s="1"/>
  <c r="AC109" i="4"/>
  <c r="AC108" i="1" s="1"/>
  <c r="AB53" i="8" s="1"/>
  <c r="AD109" i="4"/>
  <c r="AD108" i="1" s="1"/>
  <c r="AC53" i="8" s="1"/>
  <c r="AE109" i="4"/>
  <c r="AE108" i="1" s="1"/>
  <c r="AD53" i="8" s="1"/>
  <c r="AF109" i="4"/>
  <c r="AF108" i="1" s="1"/>
  <c r="AE53" i="8" s="1"/>
  <c r="AG109" i="4"/>
  <c r="AG108" i="1" s="1"/>
  <c r="AF53" i="8" s="1"/>
  <c r="AH109" i="4"/>
  <c r="AH108" i="1" s="1"/>
  <c r="AG53" i="8" s="1"/>
  <c r="AA110" i="4"/>
  <c r="AA109" i="1" s="1"/>
  <c r="Z54" i="8" s="1"/>
  <c r="AC110" i="4"/>
  <c r="AC109" i="1" s="1"/>
  <c r="AB54" i="8" s="1"/>
  <c r="AD110" i="4"/>
  <c r="AD109" i="1" s="1"/>
  <c r="AC54" i="8" s="1"/>
  <c r="AE110" i="4"/>
  <c r="AE109" i="1" s="1"/>
  <c r="AD54" i="8" s="1"/>
  <c r="AF110" i="4"/>
  <c r="AF109" i="1" s="1"/>
  <c r="AE54" i="8" s="1"/>
  <c r="AG110" i="4"/>
  <c r="AG109" i="1" s="1"/>
  <c r="AF54" i="8" s="1"/>
  <c r="AH110" i="4"/>
  <c r="AH109" i="1" s="1"/>
  <c r="AG54" i="8" s="1"/>
  <c r="AA111" i="4"/>
  <c r="AA110" i="1" s="1"/>
  <c r="Z55" i="8" s="1"/>
  <c r="AC111" i="4"/>
  <c r="AC110" i="1" s="1"/>
  <c r="AB55" i="8" s="1"/>
  <c r="AD111" i="4"/>
  <c r="AD110" i="1" s="1"/>
  <c r="AC55" i="8" s="1"/>
  <c r="AE111" i="4"/>
  <c r="AE110" i="1" s="1"/>
  <c r="AD55" i="8" s="1"/>
  <c r="AF111" i="4"/>
  <c r="AF110" i="1" s="1"/>
  <c r="AE55" i="8" s="1"/>
  <c r="AG111" i="4"/>
  <c r="AG110" i="1" s="1"/>
  <c r="AF55" i="8" s="1"/>
  <c r="AH111" i="4"/>
  <c r="AH110" i="1" s="1"/>
  <c r="AG55" i="8" s="1"/>
  <c r="AA112" i="4"/>
  <c r="AA111" i="1" s="1"/>
  <c r="Z56" i="8" s="1"/>
  <c r="AC112" i="4"/>
  <c r="AC111" i="1" s="1"/>
  <c r="AB56" i="8" s="1"/>
  <c r="AD112" i="4"/>
  <c r="AD111" i="1" s="1"/>
  <c r="AC56" i="8" s="1"/>
  <c r="AE112" i="4"/>
  <c r="AE111" i="1" s="1"/>
  <c r="AD56" i="8" s="1"/>
  <c r="AF112" i="4"/>
  <c r="AF111" i="1" s="1"/>
  <c r="AE56" i="8" s="1"/>
  <c r="AG112" i="4"/>
  <c r="AG111" i="1" s="1"/>
  <c r="AF56" i="8" s="1"/>
  <c r="AH112" i="4"/>
  <c r="AH111" i="1" s="1"/>
  <c r="AG56" i="8" s="1"/>
  <c r="AA113" i="4"/>
  <c r="AA112" i="1" s="1"/>
  <c r="Z57" i="8" s="1"/>
  <c r="AC113" i="4"/>
  <c r="AC112" i="1" s="1"/>
  <c r="AB57" i="8" s="1"/>
  <c r="AD113" i="4"/>
  <c r="AD112" i="1" s="1"/>
  <c r="AC57" i="8" s="1"/>
  <c r="AE113" i="4"/>
  <c r="AE112" i="1" s="1"/>
  <c r="AD57" i="8" s="1"/>
  <c r="AF113" i="4"/>
  <c r="AF112" i="1" s="1"/>
  <c r="AE57" i="8" s="1"/>
  <c r="AG113" i="4"/>
  <c r="AG112" i="1" s="1"/>
  <c r="AF57" i="8" s="1"/>
  <c r="AH113" i="4"/>
  <c r="AH112" i="1" s="1"/>
  <c r="AG57" i="8" s="1"/>
  <c r="AA114" i="4"/>
  <c r="AA113" i="1" s="1"/>
  <c r="Z58" i="8" s="1"/>
  <c r="AC114" i="4"/>
  <c r="AC113" i="1" s="1"/>
  <c r="AB58" i="8" s="1"/>
  <c r="AD114" i="4"/>
  <c r="AD113" i="1" s="1"/>
  <c r="AC58" i="8" s="1"/>
  <c r="AE114" i="4"/>
  <c r="AE113" i="1" s="1"/>
  <c r="AD58" i="8" s="1"/>
  <c r="AF114" i="4"/>
  <c r="AF113" i="1" s="1"/>
  <c r="AE58" i="8" s="1"/>
  <c r="AG114" i="4"/>
  <c r="AG113" i="1" s="1"/>
  <c r="AF58" i="8" s="1"/>
  <c r="AH114" i="4"/>
  <c r="AH113" i="1" s="1"/>
  <c r="AG58" i="8" s="1"/>
  <c r="AA115" i="4"/>
  <c r="AA114" i="1" s="1"/>
  <c r="Z59" i="8" s="1"/>
  <c r="AC115" i="4"/>
  <c r="AC114" i="1" s="1"/>
  <c r="AB59" i="8" s="1"/>
  <c r="AD115" i="4"/>
  <c r="AD114" i="1" s="1"/>
  <c r="AC59" i="8" s="1"/>
  <c r="AE115" i="4"/>
  <c r="AE114" i="1" s="1"/>
  <c r="AD59" i="8" s="1"/>
  <c r="AF115" i="4"/>
  <c r="AF114" i="1" s="1"/>
  <c r="AE59" i="8" s="1"/>
  <c r="AG115" i="4"/>
  <c r="AG114" i="1" s="1"/>
  <c r="AF59" i="8" s="1"/>
  <c r="AH115" i="4"/>
  <c r="AH114" i="1" s="1"/>
  <c r="AG59" i="8" s="1"/>
  <c r="AA116" i="4"/>
  <c r="AA115" i="1" s="1"/>
  <c r="Z60" i="8" s="1"/>
  <c r="AC116" i="4"/>
  <c r="AC115" i="1" s="1"/>
  <c r="AB60" i="8" s="1"/>
  <c r="AD116" i="4"/>
  <c r="AD115" i="1" s="1"/>
  <c r="AC60" i="8" s="1"/>
  <c r="AE116" i="4"/>
  <c r="AE115" i="1" s="1"/>
  <c r="AD60" i="8" s="1"/>
  <c r="AF116" i="4"/>
  <c r="AF115" i="1" s="1"/>
  <c r="AE60" i="8" s="1"/>
  <c r="AG116" i="4"/>
  <c r="AG115" i="1" s="1"/>
  <c r="AF60" i="8" s="1"/>
  <c r="AH116" i="4"/>
  <c r="AH115" i="1" s="1"/>
  <c r="AG60" i="8" s="1"/>
  <c r="AA117" i="4"/>
  <c r="AA116" i="1" s="1"/>
  <c r="Z61" i="8" s="1"/>
  <c r="AC117" i="4"/>
  <c r="AC116" i="1" s="1"/>
  <c r="AB61" i="8" s="1"/>
  <c r="AD117" i="4"/>
  <c r="AD116" i="1" s="1"/>
  <c r="AC61" i="8" s="1"/>
  <c r="AE117" i="4"/>
  <c r="AE116" i="1" s="1"/>
  <c r="AD61" i="8" s="1"/>
  <c r="AF117" i="4"/>
  <c r="AF116" i="1" s="1"/>
  <c r="AE61" i="8" s="1"/>
  <c r="AG117" i="4"/>
  <c r="AG116" i="1" s="1"/>
  <c r="AF61" i="8" s="1"/>
  <c r="AH117" i="4"/>
  <c r="AH116" i="1" s="1"/>
  <c r="AG61" i="8" s="1"/>
  <c r="AA118" i="4"/>
  <c r="AA117" i="1" s="1"/>
  <c r="Z62" i="8" s="1"/>
  <c r="AC118" i="4"/>
  <c r="AC117" i="1" s="1"/>
  <c r="AB62" i="8" s="1"/>
  <c r="AD118" i="4"/>
  <c r="AD117" i="1" s="1"/>
  <c r="AC62" i="8" s="1"/>
  <c r="AE118" i="4"/>
  <c r="AE117" i="1" s="1"/>
  <c r="AD62" i="8" s="1"/>
  <c r="AF118" i="4"/>
  <c r="AF117" i="1" s="1"/>
  <c r="AE62" i="8" s="1"/>
  <c r="AG118" i="4"/>
  <c r="AG117" i="1" s="1"/>
  <c r="AF62" i="8" s="1"/>
  <c r="AH118" i="4"/>
  <c r="AH117" i="1" s="1"/>
  <c r="AG62" i="8" s="1"/>
  <c r="AA119" i="4"/>
  <c r="AA118" i="1" s="1"/>
  <c r="Z63" i="8" s="1"/>
  <c r="AC119" i="4"/>
  <c r="AC118" i="1" s="1"/>
  <c r="AB63" i="8" s="1"/>
  <c r="AD119" i="4"/>
  <c r="AD118" i="1" s="1"/>
  <c r="AC63" i="8" s="1"/>
  <c r="AE119" i="4"/>
  <c r="AE118" i="1" s="1"/>
  <c r="AD63" i="8" s="1"/>
  <c r="AF119" i="4"/>
  <c r="AF118" i="1" s="1"/>
  <c r="AE63" i="8" s="1"/>
  <c r="AG119" i="4"/>
  <c r="AG118" i="1" s="1"/>
  <c r="AF63" i="8" s="1"/>
  <c r="AH119" i="4"/>
  <c r="AH118" i="1" s="1"/>
  <c r="AG63" i="8" s="1"/>
  <c r="AA120" i="4"/>
  <c r="AA119" i="1" s="1"/>
  <c r="Z64" i="8" s="1"/>
  <c r="AC120" i="4"/>
  <c r="AC119" i="1" s="1"/>
  <c r="AB64" i="8" s="1"/>
  <c r="AD120" i="4"/>
  <c r="AD119" i="1" s="1"/>
  <c r="AC64" i="8" s="1"/>
  <c r="AE120" i="4"/>
  <c r="AE119" i="1" s="1"/>
  <c r="AD64" i="8" s="1"/>
  <c r="AF120" i="4"/>
  <c r="AF119" i="1" s="1"/>
  <c r="AE64" i="8" s="1"/>
  <c r="AG120" i="4"/>
  <c r="AG119" i="1" s="1"/>
  <c r="AF64" i="8" s="1"/>
  <c r="AH120" i="4"/>
  <c r="AH119" i="1" s="1"/>
  <c r="AG64" i="8" s="1"/>
  <c r="AA121" i="4"/>
  <c r="AA120" i="1" s="1"/>
  <c r="Z65" i="8" s="1"/>
  <c r="AC121" i="4"/>
  <c r="AC120" i="1" s="1"/>
  <c r="AB65" i="8" s="1"/>
  <c r="AD121" i="4"/>
  <c r="AD120" i="1" s="1"/>
  <c r="AC65" i="8" s="1"/>
  <c r="AE121" i="4"/>
  <c r="AE120" i="1" s="1"/>
  <c r="AD65" i="8" s="1"/>
  <c r="AF121" i="4"/>
  <c r="AF120" i="1" s="1"/>
  <c r="AE65" i="8" s="1"/>
  <c r="AG121" i="4"/>
  <c r="AG120" i="1" s="1"/>
  <c r="AF65" i="8" s="1"/>
  <c r="AH121" i="4"/>
  <c r="AH120" i="1" s="1"/>
  <c r="AG65" i="8" s="1"/>
  <c r="AA122" i="4"/>
  <c r="AA121" i="1" s="1"/>
  <c r="Z66" i="8" s="1"/>
  <c r="AC122" i="4"/>
  <c r="AC121" i="1" s="1"/>
  <c r="AB66" i="8" s="1"/>
  <c r="AD122" i="4"/>
  <c r="AD121" i="1" s="1"/>
  <c r="AC66" i="8" s="1"/>
  <c r="AE122" i="4"/>
  <c r="AE121" i="1" s="1"/>
  <c r="AD66" i="8" s="1"/>
  <c r="AF122" i="4"/>
  <c r="AF121" i="1" s="1"/>
  <c r="AE66" i="8" s="1"/>
  <c r="AG122" i="4"/>
  <c r="AG121" i="1" s="1"/>
  <c r="AF66" i="8" s="1"/>
  <c r="AH122" i="4"/>
  <c r="AH121" i="1" s="1"/>
  <c r="AG66" i="8" s="1"/>
  <c r="AA123" i="4"/>
  <c r="AA122" i="1" s="1"/>
  <c r="Z67" i="8" s="1"/>
  <c r="AC123" i="4"/>
  <c r="AC122" i="1" s="1"/>
  <c r="AB67" i="8" s="1"/>
  <c r="AD123" i="4"/>
  <c r="AD122" i="1" s="1"/>
  <c r="AC67" i="8" s="1"/>
  <c r="AE123" i="4"/>
  <c r="AE122" i="1" s="1"/>
  <c r="AD67" i="8" s="1"/>
  <c r="AF123" i="4"/>
  <c r="AF122" i="1" s="1"/>
  <c r="AE67" i="8" s="1"/>
  <c r="AG123" i="4"/>
  <c r="AG122" i="1" s="1"/>
  <c r="AF67" i="8" s="1"/>
  <c r="AH123" i="4"/>
  <c r="AH122" i="1" s="1"/>
  <c r="AG67" i="8" s="1"/>
  <c r="AA124" i="4"/>
  <c r="AA123" i="1" s="1"/>
  <c r="Z68" i="8" s="1"/>
  <c r="AC124" i="4"/>
  <c r="AC123" i="1" s="1"/>
  <c r="AB68" i="8" s="1"/>
  <c r="AD124" i="4"/>
  <c r="AD123" i="1" s="1"/>
  <c r="AC68" i="8" s="1"/>
  <c r="AE124" i="4"/>
  <c r="AE123" i="1" s="1"/>
  <c r="AD68" i="8" s="1"/>
  <c r="AF124" i="4"/>
  <c r="AF123" i="1" s="1"/>
  <c r="AE68" i="8" s="1"/>
  <c r="AG124" i="4"/>
  <c r="AG123" i="1" s="1"/>
  <c r="AF68" i="8" s="1"/>
  <c r="AH124" i="4"/>
  <c r="AH123" i="1" s="1"/>
  <c r="AG68" i="8" s="1"/>
  <c r="AA125" i="4"/>
  <c r="AA124" i="1" s="1"/>
  <c r="Z69" i="8" s="1"/>
  <c r="AC125" i="4"/>
  <c r="AC124" i="1" s="1"/>
  <c r="AB69" i="8" s="1"/>
  <c r="AD125" i="4"/>
  <c r="AD124" i="1" s="1"/>
  <c r="AC69" i="8" s="1"/>
  <c r="AE125" i="4"/>
  <c r="AE124" i="1" s="1"/>
  <c r="AD69" i="8" s="1"/>
  <c r="AF125" i="4"/>
  <c r="AF124" i="1" s="1"/>
  <c r="AE69" i="8" s="1"/>
  <c r="AG125" i="4"/>
  <c r="AG124" i="1" s="1"/>
  <c r="AF69" i="8" s="1"/>
  <c r="AH125" i="4"/>
  <c r="AH124" i="1" s="1"/>
  <c r="AG69" i="8" s="1"/>
  <c r="AA126" i="4"/>
  <c r="AA125" i="1" s="1"/>
  <c r="Z70" i="8" s="1"/>
  <c r="AC126" i="4"/>
  <c r="AC125" i="1" s="1"/>
  <c r="AB70" i="8" s="1"/>
  <c r="AD126" i="4"/>
  <c r="AD125" i="1" s="1"/>
  <c r="AC70" i="8" s="1"/>
  <c r="AE126" i="4"/>
  <c r="AE125" i="1" s="1"/>
  <c r="AD70" i="8" s="1"/>
  <c r="AF126" i="4"/>
  <c r="AF125" i="1" s="1"/>
  <c r="AE70" i="8" s="1"/>
  <c r="AG126" i="4"/>
  <c r="AG125" i="1" s="1"/>
  <c r="AF70" i="8" s="1"/>
  <c r="AH126" i="4"/>
  <c r="AH125" i="1" s="1"/>
  <c r="AG70" i="8" s="1"/>
  <c r="AA127" i="4"/>
  <c r="AA126" i="1" s="1"/>
  <c r="Z71" i="8" s="1"/>
  <c r="AC127" i="4"/>
  <c r="AC126" i="1" s="1"/>
  <c r="AB71" i="8" s="1"/>
  <c r="AD127" i="4"/>
  <c r="AD126" i="1" s="1"/>
  <c r="AC71" i="8" s="1"/>
  <c r="AE127" i="4"/>
  <c r="AE126" i="1" s="1"/>
  <c r="AD71" i="8" s="1"/>
  <c r="AF127" i="4"/>
  <c r="AF126" i="1" s="1"/>
  <c r="AE71" i="8" s="1"/>
  <c r="AG127" i="4"/>
  <c r="AG126" i="1" s="1"/>
  <c r="AF71" i="8" s="1"/>
  <c r="AH127" i="4"/>
  <c r="AH126" i="1" s="1"/>
  <c r="AG71" i="8" s="1"/>
  <c r="AA128" i="4"/>
  <c r="AA127" i="1" s="1"/>
  <c r="Z72" i="8" s="1"/>
  <c r="AC128" i="4"/>
  <c r="AC127" i="1" s="1"/>
  <c r="AB72" i="8" s="1"/>
  <c r="AD128" i="4"/>
  <c r="AD127" i="1" s="1"/>
  <c r="AC72" i="8" s="1"/>
  <c r="AE128" i="4"/>
  <c r="AE127" i="1" s="1"/>
  <c r="AD72" i="8" s="1"/>
  <c r="AF128" i="4"/>
  <c r="AF127" i="1" s="1"/>
  <c r="AE72" i="8" s="1"/>
  <c r="AG128" i="4"/>
  <c r="AG127" i="1" s="1"/>
  <c r="AF72" i="8" s="1"/>
  <c r="AH128" i="4"/>
  <c r="AH127" i="1" s="1"/>
  <c r="AG72" i="8" s="1"/>
  <c r="AA129" i="4"/>
  <c r="AA128" i="1" s="1"/>
  <c r="Z73" i="8" s="1"/>
  <c r="AC129" i="4"/>
  <c r="AC128" i="1" s="1"/>
  <c r="AB73" i="8" s="1"/>
  <c r="AD129" i="4"/>
  <c r="AD128" i="1" s="1"/>
  <c r="AC73" i="8" s="1"/>
  <c r="AE129" i="4"/>
  <c r="AE128" i="1" s="1"/>
  <c r="AD73" i="8" s="1"/>
  <c r="AF129" i="4"/>
  <c r="AF128" i="1" s="1"/>
  <c r="AE73" i="8" s="1"/>
  <c r="AG129" i="4"/>
  <c r="AG128" i="1" s="1"/>
  <c r="AF73" i="8" s="1"/>
  <c r="AH129" i="4"/>
  <c r="AH128" i="1" s="1"/>
  <c r="AG73" i="8" s="1"/>
  <c r="AA130" i="4"/>
  <c r="AA129" i="1" s="1"/>
  <c r="AA2" i="6" s="1"/>
  <c r="AC130" i="4"/>
  <c r="AC129" i="1" s="1"/>
  <c r="AC2" i="6" s="1"/>
  <c r="AD130" i="4"/>
  <c r="AD129" i="1" s="1"/>
  <c r="AD2" i="6" s="1"/>
  <c r="AE130" i="4"/>
  <c r="AE129" i="1" s="1"/>
  <c r="AE2" i="6" s="1"/>
  <c r="AF130" i="4"/>
  <c r="AF129" i="1" s="1"/>
  <c r="AF2" i="6" s="1"/>
  <c r="AG130" i="4"/>
  <c r="AG129" i="1" s="1"/>
  <c r="AG2" i="6" s="1"/>
  <c r="AH130" i="4"/>
  <c r="AH129" i="1" s="1"/>
  <c r="AH2" i="6" s="1"/>
  <c r="AA131" i="4"/>
  <c r="AA130" i="1" s="1"/>
  <c r="AA3" i="6" s="1"/>
  <c r="AC131" i="4"/>
  <c r="AC130" i="1" s="1"/>
  <c r="AC3" i="6" s="1"/>
  <c r="AD131" i="4"/>
  <c r="AD130" i="1" s="1"/>
  <c r="AD3" i="6" s="1"/>
  <c r="AE131" i="4"/>
  <c r="AE130" i="1" s="1"/>
  <c r="AE3" i="6" s="1"/>
  <c r="AF131" i="4"/>
  <c r="AF130" i="1" s="1"/>
  <c r="AF3" i="6" s="1"/>
  <c r="AG131" i="4"/>
  <c r="AG130" i="1" s="1"/>
  <c r="AG3" i="6" s="1"/>
  <c r="AH131" i="4"/>
  <c r="AH130" i="1" s="1"/>
  <c r="AH3" i="6" s="1"/>
  <c r="AA132" i="4"/>
  <c r="AA131" i="1" s="1"/>
  <c r="AA4" i="6" s="1"/>
  <c r="AC132" i="4"/>
  <c r="AC131" i="1" s="1"/>
  <c r="AC4" i="6" s="1"/>
  <c r="AD132" i="4"/>
  <c r="AD131" i="1" s="1"/>
  <c r="AD4" i="6" s="1"/>
  <c r="AE132" i="4"/>
  <c r="AE131" i="1" s="1"/>
  <c r="AE4" i="6" s="1"/>
  <c r="AF132" i="4"/>
  <c r="AF131" i="1" s="1"/>
  <c r="AF4" i="6" s="1"/>
  <c r="AG132" i="4"/>
  <c r="AG131" i="1" s="1"/>
  <c r="AG4" i="6" s="1"/>
  <c r="AH132" i="4"/>
  <c r="AH131" i="1" s="1"/>
  <c r="AH4" i="6" s="1"/>
  <c r="AA133" i="4"/>
  <c r="AA132" i="1" s="1"/>
  <c r="AA5" i="6" s="1"/>
  <c r="AC133" i="4"/>
  <c r="AC132" i="1" s="1"/>
  <c r="AC5" i="6" s="1"/>
  <c r="AD133" i="4"/>
  <c r="AD132" i="1" s="1"/>
  <c r="AD5" i="6" s="1"/>
  <c r="AE133" i="4"/>
  <c r="AE132" i="1" s="1"/>
  <c r="AE5" i="6" s="1"/>
  <c r="AF133" i="4"/>
  <c r="AF132" i="1" s="1"/>
  <c r="AF5" i="6" s="1"/>
  <c r="AG133" i="4"/>
  <c r="AG132" i="1" s="1"/>
  <c r="AG5" i="6" s="1"/>
  <c r="AH133" i="4"/>
  <c r="AH132" i="1" s="1"/>
  <c r="AH5" i="6" s="1"/>
  <c r="AA134" i="4"/>
  <c r="AA133" i="1" s="1"/>
  <c r="AA6" i="6" s="1"/>
  <c r="AC134" i="4"/>
  <c r="AC133" i="1" s="1"/>
  <c r="AC6" i="6" s="1"/>
  <c r="AD134" i="4"/>
  <c r="AD133" i="1" s="1"/>
  <c r="AD6" i="6" s="1"/>
  <c r="AE134" i="4"/>
  <c r="AE133" i="1" s="1"/>
  <c r="AE6" i="6" s="1"/>
  <c r="AF134" i="4"/>
  <c r="AF133" i="1" s="1"/>
  <c r="AF6" i="6" s="1"/>
  <c r="AG134" i="4"/>
  <c r="AG133" i="1" s="1"/>
  <c r="AG6" i="6" s="1"/>
  <c r="AH134" i="4"/>
  <c r="AH133" i="1" s="1"/>
  <c r="AH6" i="6" s="1"/>
  <c r="AA135" i="4"/>
  <c r="AA134" i="1" s="1"/>
  <c r="AA7" i="6" s="1"/>
  <c r="AC135" i="4"/>
  <c r="AC134" i="1" s="1"/>
  <c r="AC7" i="6" s="1"/>
  <c r="AD135" i="4"/>
  <c r="AD134" i="1" s="1"/>
  <c r="AD7" i="6" s="1"/>
  <c r="AE135" i="4"/>
  <c r="AE134" i="1" s="1"/>
  <c r="AE7" i="6" s="1"/>
  <c r="AF135" i="4"/>
  <c r="AF134" i="1" s="1"/>
  <c r="AF7" i="6" s="1"/>
  <c r="AG135" i="4"/>
  <c r="AG134" i="1" s="1"/>
  <c r="AG7" i="6" s="1"/>
  <c r="AH135" i="4"/>
  <c r="AH134" i="1" s="1"/>
  <c r="AH7" i="6" s="1"/>
  <c r="AA136" i="4"/>
  <c r="AA135" i="1" s="1"/>
  <c r="AA8" i="6" s="1"/>
  <c r="AC136" i="4"/>
  <c r="AC135" i="1" s="1"/>
  <c r="AC8" i="6" s="1"/>
  <c r="AD136" i="4"/>
  <c r="AD135" i="1" s="1"/>
  <c r="AD8" i="6" s="1"/>
  <c r="AE136" i="4"/>
  <c r="AE135" i="1" s="1"/>
  <c r="AE8" i="6" s="1"/>
  <c r="AF136" i="4"/>
  <c r="AF135" i="1" s="1"/>
  <c r="AF8" i="6" s="1"/>
  <c r="AG136" i="4"/>
  <c r="AG135" i="1" s="1"/>
  <c r="AG8" i="6" s="1"/>
  <c r="AH136" i="4"/>
  <c r="AH135" i="1" s="1"/>
  <c r="AH8" i="6" s="1"/>
  <c r="AA137" i="4"/>
  <c r="AA136" i="1" s="1"/>
  <c r="AA9" i="6" s="1"/>
  <c r="AC137" i="4"/>
  <c r="AC136" i="1" s="1"/>
  <c r="AC9" i="6" s="1"/>
  <c r="AD137" i="4"/>
  <c r="AD136" i="1" s="1"/>
  <c r="AD9" i="6" s="1"/>
  <c r="AE137" i="4"/>
  <c r="AE136" i="1" s="1"/>
  <c r="AE9" i="6" s="1"/>
  <c r="AF137" i="4"/>
  <c r="AF136" i="1" s="1"/>
  <c r="AF9" i="6" s="1"/>
  <c r="AG137" i="4"/>
  <c r="AG136" i="1" s="1"/>
  <c r="AG9" i="6" s="1"/>
  <c r="AH137" i="4"/>
  <c r="AH136" i="1" s="1"/>
  <c r="AH9" i="6" s="1"/>
  <c r="AA138" i="4"/>
  <c r="AA137" i="1" s="1"/>
  <c r="AA10" i="6" s="1"/>
  <c r="AC138" i="4"/>
  <c r="AC137" i="1" s="1"/>
  <c r="AC10" i="6" s="1"/>
  <c r="AD138" i="4"/>
  <c r="AD137" i="1" s="1"/>
  <c r="AD10" i="6" s="1"/>
  <c r="AE138" i="4"/>
  <c r="AE137" i="1" s="1"/>
  <c r="AE10" i="6" s="1"/>
  <c r="AF138" i="4"/>
  <c r="AF137" i="1" s="1"/>
  <c r="AF10" i="6" s="1"/>
  <c r="AG138" i="4"/>
  <c r="AG137" i="1" s="1"/>
  <c r="AG10" i="6" s="1"/>
  <c r="AH138" i="4"/>
  <c r="AH137" i="1" s="1"/>
  <c r="AH10" i="6" s="1"/>
  <c r="AA139" i="4"/>
  <c r="AA138" i="1" s="1"/>
  <c r="AA11" i="6" s="1"/>
  <c r="AC139" i="4"/>
  <c r="AC138" i="1" s="1"/>
  <c r="AC11" i="6" s="1"/>
  <c r="AD139" i="4"/>
  <c r="AD138" i="1" s="1"/>
  <c r="AD11" i="6" s="1"/>
  <c r="AE139" i="4"/>
  <c r="AE138" i="1" s="1"/>
  <c r="AE11" i="6" s="1"/>
  <c r="AF139" i="4"/>
  <c r="AF138" i="1" s="1"/>
  <c r="AF11" i="6" s="1"/>
  <c r="AG139" i="4"/>
  <c r="AG138" i="1" s="1"/>
  <c r="AG11" i="6" s="1"/>
  <c r="AH139" i="4"/>
  <c r="AH138" i="1" s="1"/>
  <c r="AH11" i="6" s="1"/>
  <c r="AA140" i="4"/>
  <c r="AA139" i="1" s="1"/>
  <c r="AA12" i="6" s="1"/>
  <c r="AC140" i="4"/>
  <c r="AC139" i="1" s="1"/>
  <c r="AC12" i="6" s="1"/>
  <c r="AD140" i="4"/>
  <c r="AD139" i="1" s="1"/>
  <c r="AD12" i="6" s="1"/>
  <c r="AE140" i="4"/>
  <c r="AE139" i="1" s="1"/>
  <c r="AE12" i="6" s="1"/>
  <c r="AF140" i="4"/>
  <c r="AF139" i="1" s="1"/>
  <c r="AF12" i="6" s="1"/>
  <c r="AG140" i="4"/>
  <c r="AG139" i="1" s="1"/>
  <c r="AG12" i="6" s="1"/>
  <c r="AH140" i="4"/>
  <c r="AH139" i="1" s="1"/>
  <c r="AH12" i="6" s="1"/>
  <c r="AA141" i="4"/>
  <c r="AA140" i="1" s="1"/>
  <c r="AA13" i="6" s="1"/>
  <c r="AC141" i="4"/>
  <c r="AC140" i="1" s="1"/>
  <c r="AC13" i="6" s="1"/>
  <c r="AD141" i="4"/>
  <c r="AD140" i="1" s="1"/>
  <c r="AD13" i="6" s="1"/>
  <c r="AE141" i="4"/>
  <c r="AE140" i="1" s="1"/>
  <c r="AE13" i="6" s="1"/>
  <c r="AF141" i="4"/>
  <c r="AF140" i="1" s="1"/>
  <c r="AF13" i="6" s="1"/>
  <c r="AG141" i="4"/>
  <c r="AG140" i="1" s="1"/>
  <c r="AG13" i="6" s="1"/>
  <c r="AH141" i="4"/>
  <c r="AH140" i="1" s="1"/>
  <c r="AH13" i="6" s="1"/>
  <c r="AA142" i="4"/>
  <c r="AA141" i="1" s="1"/>
  <c r="AA14" i="6" s="1"/>
  <c r="AC142" i="4"/>
  <c r="AC141" i="1" s="1"/>
  <c r="AC14" i="6" s="1"/>
  <c r="AD142" i="4"/>
  <c r="AD141" i="1" s="1"/>
  <c r="AD14" i="6" s="1"/>
  <c r="AE142" i="4"/>
  <c r="AE141" i="1" s="1"/>
  <c r="AE14" i="6" s="1"/>
  <c r="AF142" i="4"/>
  <c r="AF141" i="1" s="1"/>
  <c r="AF14" i="6" s="1"/>
  <c r="AG142" i="4"/>
  <c r="AG141" i="1" s="1"/>
  <c r="AG14" i="6" s="1"/>
  <c r="AH142" i="4"/>
  <c r="AH141" i="1" s="1"/>
  <c r="AH14" i="6" s="1"/>
  <c r="AA143" i="4"/>
  <c r="AA142" i="1" s="1"/>
  <c r="AA15" i="6" s="1"/>
  <c r="AC143" i="4"/>
  <c r="AC142" i="1" s="1"/>
  <c r="AC15" i="6" s="1"/>
  <c r="AD143" i="4"/>
  <c r="AD142" i="1" s="1"/>
  <c r="AD15" i="6" s="1"/>
  <c r="AE143" i="4"/>
  <c r="AE142" i="1" s="1"/>
  <c r="AE15" i="6" s="1"/>
  <c r="AF143" i="4"/>
  <c r="AF142" i="1" s="1"/>
  <c r="AF15" i="6" s="1"/>
  <c r="AG143" i="4"/>
  <c r="AG142" i="1" s="1"/>
  <c r="AG15" i="6" s="1"/>
  <c r="AH143" i="4"/>
  <c r="AH142" i="1" s="1"/>
  <c r="AH15" i="6" s="1"/>
  <c r="AA144" i="4"/>
  <c r="AA143" i="1" s="1"/>
  <c r="AA16" i="6" s="1"/>
  <c r="AC144" i="4"/>
  <c r="AC143" i="1" s="1"/>
  <c r="AC16" i="6" s="1"/>
  <c r="AD144" i="4"/>
  <c r="AD143" i="1" s="1"/>
  <c r="AD16" i="6" s="1"/>
  <c r="AE144" i="4"/>
  <c r="AE143" i="1" s="1"/>
  <c r="AE16" i="6" s="1"/>
  <c r="AF144" i="4"/>
  <c r="AF143" i="1" s="1"/>
  <c r="AF16" i="6" s="1"/>
  <c r="AG144" i="4"/>
  <c r="AG143" i="1" s="1"/>
  <c r="AG16" i="6" s="1"/>
  <c r="AH144" i="4"/>
  <c r="AH143" i="1" s="1"/>
  <c r="AH16" i="6" s="1"/>
  <c r="AA145" i="4"/>
  <c r="AA144" i="1" s="1"/>
  <c r="AA17" i="6" s="1"/>
  <c r="AC145" i="4"/>
  <c r="AC144" i="1" s="1"/>
  <c r="AC17" i="6" s="1"/>
  <c r="AD145" i="4"/>
  <c r="AD144" i="1" s="1"/>
  <c r="AD17" i="6" s="1"/>
  <c r="AE145" i="4"/>
  <c r="AE144" i="1" s="1"/>
  <c r="AE17" i="6" s="1"/>
  <c r="AF145" i="4"/>
  <c r="AF144" i="1" s="1"/>
  <c r="AF17" i="6" s="1"/>
  <c r="AG145" i="4"/>
  <c r="AG144" i="1" s="1"/>
  <c r="AG17" i="6" s="1"/>
  <c r="AH145" i="4"/>
  <c r="AH144" i="1" s="1"/>
  <c r="AH17" i="6" s="1"/>
  <c r="AA146" i="4"/>
  <c r="AA145" i="1" s="1"/>
  <c r="AA18" i="6" s="1"/>
  <c r="AC146" i="4"/>
  <c r="AC145" i="1" s="1"/>
  <c r="AC18" i="6" s="1"/>
  <c r="AD146" i="4"/>
  <c r="AD145" i="1" s="1"/>
  <c r="AD18" i="6" s="1"/>
  <c r="AE146" i="4"/>
  <c r="AE145" i="1" s="1"/>
  <c r="AE18" i="6" s="1"/>
  <c r="AF146" i="4"/>
  <c r="AF145" i="1" s="1"/>
  <c r="AF18" i="6" s="1"/>
  <c r="AG146" i="4"/>
  <c r="AG145" i="1" s="1"/>
  <c r="AG18" i="6" s="1"/>
  <c r="AH146" i="4"/>
  <c r="AH145" i="1" s="1"/>
  <c r="AH18" i="6" s="1"/>
  <c r="AA147" i="4"/>
  <c r="AA146" i="1" s="1"/>
  <c r="AA19" i="6" s="1"/>
  <c r="AC147" i="4"/>
  <c r="AC146" i="1" s="1"/>
  <c r="AC19" i="6" s="1"/>
  <c r="AD147" i="4"/>
  <c r="AD146" i="1" s="1"/>
  <c r="AD19" i="6" s="1"/>
  <c r="AE147" i="4"/>
  <c r="AE146" i="1" s="1"/>
  <c r="AE19" i="6" s="1"/>
  <c r="AF147" i="4"/>
  <c r="AF146" i="1" s="1"/>
  <c r="AF19" i="6" s="1"/>
  <c r="AG147" i="4"/>
  <c r="AG146" i="1" s="1"/>
  <c r="AG19" i="6" s="1"/>
  <c r="AH147" i="4"/>
  <c r="AH146" i="1" s="1"/>
  <c r="AH19" i="6" s="1"/>
  <c r="AA148" i="4"/>
  <c r="AA147" i="1" s="1"/>
  <c r="AA20" i="6" s="1"/>
  <c r="AC148" i="4"/>
  <c r="AC147" i="1" s="1"/>
  <c r="AC20" i="6" s="1"/>
  <c r="AD148" i="4"/>
  <c r="AD147" i="1" s="1"/>
  <c r="AD20" i="6" s="1"/>
  <c r="AE148" i="4"/>
  <c r="AE147" i="1" s="1"/>
  <c r="AE20" i="6" s="1"/>
  <c r="AF148" i="4"/>
  <c r="AF147" i="1" s="1"/>
  <c r="AF20" i="6" s="1"/>
  <c r="AG148" i="4"/>
  <c r="AG147" i="1" s="1"/>
  <c r="AG20" i="6" s="1"/>
  <c r="AH148" i="4"/>
  <c r="AH147" i="1" s="1"/>
  <c r="AH20" i="6" s="1"/>
  <c r="AA149" i="4"/>
  <c r="AA148" i="1" s="1"/>
  <c r="AA21" i="6" s="1"/>
  <c r="AC149" i="4"/>
  <c r="AC148" i="1" s="1"/>
  <c r="AC21" i="6" s="1"/>
  <c r="AD149" i="4"/>
  <c r="AD148" i="1" s="1"/>
  <c r="AD21" i="6" s="1"/>
  <c r="AE149" i="4"/>
  <c r="AE148" i="1" s="1"/>
  <c r="AE21" i="6" s="1"/>
  <c r="AF149" i="4"/>
  <c r="AF148" i="1" s="1"/>
  <c r="AF21" i="6" s="1"/>
  <c r="AG149" i="4"/>
  <c r="AG148" i="1" s="1"/>
  <c r="AG21" i="6" s="1"/>
  <c r="AH149" i="4"/>
  <c r="AH148" i="1" s="1"/>
  <c r="AH21" i="6" s="1"/>
  <c r="AA150" i="4"/>
  <c r="AA149" i="1" s="1"/>
  <c r="AA22" i="6" s="1"/>
  <c r="AC150" i="4"/>
  <c r="AC149" i="1" s="1"/>
  <c r="AC22" i="6" s="1"/>
  <c r="AD150" i="4"/>
  <c r="AD149" i="1" s="1"/>
  <c r="AD22" i="6" s="1"/>
  <c r="AE150" i="4"/>
  <c r="AE149" i="1" s="1"/>
  <c r="AE22" i="6" s="1"/>
  <c r="AF150" i="4"/>
  <c r="AF149" i="1" s="1"/>
  <c r="AF22" i="6" s="1"/>
  <c r="AG150" i="4"/>
  <c r="AG149" i="1" s="1"/>
  <c r="AG22" i="6" s="1"/>
  <c r="AH150" i="4"/>
  <c r="AH149" i="1" s="1"/>
  <c r="AH22" i="6" s="1"/>
  <c r="AA151" i="4"/>
  <c r="AA150" i="1" s="1"/>
  <c r="AA23" i="6" s="1"/>
  <c r="AC151" i="4"/>
  <c r="AC150" i="1" s="1"/>
  <c r="AC23" i="6" s="1"/>
  <c r="AD151" i="4"/>
  <c r="AD150" i="1" s="1"/>
  <c r="AD23" i="6" s="1"/>
  <c r="AE151" i="4"/>
  <c r="AE150" i="1" s="1"/>
  <c r="AE23" i="6" s="1"/>
  <c r="AF151" i="4"/>
  <c r="AF150" i="1" s="1"/>
  <c r="AF23" i="6" s="1"/>
  <c r="AG151" i="4"/>
  <c r="AG150" i="1" s="1"/>
  <c r="AG23" i="6" s="1"/>
  <c r="AH151" i="4"/>
  <c r="AH150" i="1" s="1"/>
  <c r="AH23" i="6" s="1"/>
  <c r="AA152" i="4"/>
  <c r="AA151" i="1" s="1"/>
  <c r="AA24" i="6" s="1"/>
  <c r="AC152" i="4"/>
  <c r="AC151" i="1" s="1"/>
  <c r="AC24" i="6" s="1"/>
  <c r="AD152" i="4"/>
  <c r="AD151" i="1" s="1"/>
  <c r="AD24" i="6" s="1"/>
  <c r="AE152" i="4"/>
  <c r="AE151" i="1" s="1"/>
  <c r="AE24" i="6" s="1"/>
  <c r="AF152" i="4"/>
  <c r="AF151" i="1" s="1"/>
  <c r="AF24" i="6" s="1"/>
  <c r="AG152" i="4"/>
  <c r="AG151" i="1" s="1"/>
  <c r="AG24" i="6" s="1"/>
  <c r="AH152" i="4"/>
  <c r="AH151" i="1" s="1"/>
  <c r="AH24" i="6" s="1"/>
  <c r="AA153" i="4"/>
  <c r="AA152" i="1" s="1"/>
  <c r="AA25" i="6" s="1"/>
  <c r="AC153" i="4"/>
  <c r="AC152" i="1" s="1"/>
  <c r="AC25" i="6" s="1"/>
  <c r="AD153" i="4"/>
  <c r="AD152" i="1" s="1"/>
  <c r="AD25" i="6" s="1"/>
  <c r="AE153" i="4"/>
  <c r="AE152" i="1" s="1"/>
  <c r="AE25" i="6" s="1"/>
  <c r="AF153" i="4"/>
  <c r="AF152" i="1" s="1"/>
  <c r="AF25" i="6" s="1"/>
  <c r="AG153" i="4"/>
  <c r="AG152" i="1" s="1"/>
  <c r="AG25" i="6" s="1"/>
  <c r="AH153" i="4"/>
  <c r="AH152" i="1" s="1"/>
  <c r="AH25" i="6" s="1"/>
  <c r="AA154" i="4"/>
  <c r="AA153" i="1" s="1"/>
  <c r="AA26" i="6" s="1"/>
  <c r="AC154" i="4"/>
  <c r="AC153" i="1" s="1"/>
  <c r="AC26" i="6" s="1"/>
  <c r="AD154" i="4"/>
  <c r="AD153" i="1" s="1"/>
  <c r="AD26" i="6" s="1"/>
  <c r="AE154" i="4"/>
  <c r="AE153" i="1" s="1"/>
  <c r="AE26" i="6" s="1"/>
  <c r="AF154" i="4"/>
  <c r="AF153" i="1" s="1"/>
  <c r="AF26" i="6" s="1"/>
  <c r="AG154" i="4"/>
  <c r="AG153" i="1" s="1"/>
  <c r="AG26" i="6" s="1"/>
  <c r="AH154" i="4"/>
  <c r="AH153" i="1" s="1"/>
  <c r="AH26" i="6" s="1"/>
  <c r="AA155" i="4"/>
  <c r="AA154" i="1" s="1"/>
  <c r="AA27" i="6" s="1"/>
  <c r="AC155" i="4"/>
  <c r="AC154" i="1" s="1"/>
  <c r="AC27" i="6" s="1"/>
  <c r="AD155" i="4"/>
  <c r="AD154" i="1" s="1"/>
  <c r="AD27" i="6" s="1"/>
  <c r="AE155" i="4"/>
  <c r="AE154" i="1" s="1"/>
  <c r="AE27" i="6" s="1"/>
  <c r="AF155" i="4"/>
  <c r="AF154" i="1" s="1"/>
  <c r="AF27" i="6" s="1"/>
  <c r="AG155" i="4"/>
  <c r="AG154" i="1" s="1"/>
  <c r="AG27" i="6" s="1"/>
  <c r="AH155" i="4"/>
  <c r="AH154" i="1" s="1"/>
  <c r="AH27" i="6" s="1"/>
  <c r="AA156" i="4"/>
  <c r="AA155" i="1" s="1"/>
  <c r="AA28" i="6" s="1"/>
  <c r="AC156" i="4"/>
  <c r="AC155" i="1" s="1"/>
  <c r="AC28" i="6" s="1"/>
  <c r="AD156" i="4"/>
  <c r="AD155" i="1" s="1"/>
  <c r="AD28" i="6" s="1"/>
  <c r="AE156" i="4"/>
  <c r="AE155" i="1" s="1"/>
  <c r="AE28" i="6" s="1"/>
  <c r="AF156" i="4"/>
  <c r="AF155" i="1" s="1"/>
  <c r="AF28" i="6" s="1"/>
  <c r="AG156" i="4"/>
  <c r="AG155" i="1" s="1"/>
  <c r="AG28" i="6" s="1"/>
  <c r="AH156" i="4"/>
  <c r="AH155" i="1" s="1"/>
  <c r="AH28" i="6" s="1"/>
  <c r="AA157" i="4"/>
  <c r="AA156" i="1" s="1"/>
  <c r="AA29" i="6" s="1"/>
  <c r="AC157" i="4"/>
  <c r="AC156" i="1" s="1"/>
  <c r="AC29" i="6" s="1"/>
  <c r="AD157" i="4"/>
  <c r="AD156" i="1" s="1"/>
  <c r="AD29" i="6" s="1"/>
  <c r="AE157" i="4"/>
  <c r="AE156" i="1" s="1"/>
  <c r="AE29" i="6" s="1"/>
  <c r="AF157" i="4"/>
  <c r="AF156" i="1" s="1"/>
  <c r="AF29" i="6" s="1"/>
  <c r="AG157" i="4"/>
  <c r="AG156" i="1" s="1"/>
  <c r="AG29" i="6" s="1"/>
  <c r="AH157" i="4"/>
  <c r="AH156" i="1" s="1"/>
  <c r="AH29" i="6" s="1"/>
  <c r="AA158" i="4"/>
  <c r="AA157" i="1" s="1"/>
  <c r="AA30" i="6" s="1"/>
  <c r="AC158" i="4"/>
  <c r="AC157" i="1" s="1"/>
  <c r="AC30" i="6" s="1"/>
  <c r="AD158" i="4"/>
  <c r="AD157" i="1" s="1"/>
  <c r="AD30" i="6" s="1"/>
  <c r="AE158" i="4"/>
  <c r="AE157" i="1" s="1"/>
  <c r="AE30" i="6" s="1"/>
  <c r="AF158" i="4"/>
  <c r="AF157" i="1" s="1"/>
  <c r="AF30" i="6" s="1"/>
  <c r="AG158" i="4"/>
  <c r="AG157" i="1" s="1"/>
  <c r="AG30" i="6" s="1"/>
  <c r="AH158" i="4"/>
  <c r="AH157" i="1" s="1"/>
  <c r="AH30" i="6" s="1"/>
  <c r="AA159" i="4"/>
  <c r="AA158" i="1" s="1"/>
  <c r="AA31" i="6" s="1"/>
  <c r="AC159" i="4"/>
  <c r="AC158" i="1" s="1"/>
  <c r="AC31" i="6" s="1"/>
  <c r="AD159" i="4"/>
  <c r="AD158" i="1" s="1"/>
  <c r="AD31" i="6" s="1"/>
  <c r="AE159" i="4"/>
  <c r="AE158" i="1" s="1"/>
  <c r="AE31" i="6" s="1"/>
  <c r="AF159" i="4"/>
  <c r="AF158" i="1" s="1"/>
  <c r="AF31" i="6" s="1"/>
  <c r="AG159" i="4"/>
  <c r="AG158" i="1" s="1"/>
  <c r="AG31" i="6" s="1"/>
  <c r="AH159" i="4"/>
  <c r="AH158" i="1" s="1"/>
  <c r="AH31" i="6" s="1"/>
  <c r="AA160" i="4"/>
  <c r="AA180" i="1" s="1"/>
  <c r="AC160" i="4"/>
  <c r="AC180" i="1" s="1"/>
  <c r="AD160" i="4"/>
  <c r="AD180" i="1" s="1"/>
  <c r="AE160" i="4"/>
  <c r="AE180" i="1" s="1"/>
  <c r="AF160" i="4"/>
  <c r="AF180" i="1" s="1"/>
  <c r="AG160" i="4"/>
  <c r="AG180" i="1" s="1"/>
  <c r="AH160" i="4"/>
  <c r="AH180" i="1" s="1"/>
  <c r="AA161" i="4"/>
  <c r="AA181" i="1" s="1"/>
  <c r="AC161" i="4"/>
  <c r="AC181" i="1" s="1"/>
  <c r="AD161" i="4"/>
  <c r="AD181" i="1" s="1"/>
  <c r="AE161" i="4"/>
  <c r="AE181" i="1" s="1"/>
  <c r="AF161" i="4"/>
  <c r="AF181" i="1" s="1"/>
  <c r="AG161" i="4"/>
  <c r="AG181" i="1" s="1"/>
  <c r="AH161" i="4"/>
  <c r="AH181" i="1" s="1"/>
  <c r="AA162" i="4"/>
  <c r="AA182" i="1" s="1"/>
  <c r="AC162" i="4"/>
  <c r="AC182" i="1" s="1"/>
  <c r="AD162" i="4"/>
  <c r="AD182" i="1" s="1"/>
  <c r="AE162" i="4"/>
  <c r="AE182" i="1" s="1"/>
  <c r="AF162" i="4"/>
  <c r="AF182" i="1" s="1"/>
  <c r="AG162" i="4"/>
  <c r="AG182" i="1" s="1"/>
  <c r="AH162" i="4"/>
  <c r="AH182" i="1" s="1"/>
  <c r="AA163" i="4"/>
  <c r="AA183" i="1" s="1"/>
  <c r="AC163" i="4"/>
  <c r="AC183" i="1" s="1"/>
  <c r="AD163" i="4"/>
  <c r="AD183" i="1" s="1"/>
  <c r="AE163" i="4"/>
  <c r="AE183" i="1" s="1"/>
  <c r="AF163" i="4"/>
  <c r="AF183" i="1" s="1"/>
  <c r="AG163" i="4"/>
  <c r="AG183" i="1" s="1"/>
  <c r="AH163" i="4"/>
  <c r="AH183" i="1" s="1"/>
  <c r="AA164" i="4"/>
  <c r="AA184" i="1" s="1"/>
  <c r="AC164" i="4"/>
  <c r="AC184" i="1" s="1"/>
  <c r="AD164" i="4"/>
  <c r="AD184" i="1" s="1"/>
  <c r="AE164" i="4"/>
  <c r="AE184" i="1" s="1"/>
  <c r="AF164" i="4"/>
  <c r="AF184" i="1" s="1"/>
  <c r="AG164" i="4"/>
  <c r="AG184" i="1" s="1"/>
  <c r="AH164" i="4"/>
  <c r="AH184" i="1" s="1"/>
  <c r="AA165" i="4"/>
  <c r="AA185" i="1" s="1"/>
  <c r="AC165" i="4"/>
  <c r="AC185" i="1" s="1"/>
  <c r="AD165" i="4"/>
  <c r="AD185" i="1" s="1"/>
  <c r="AE165" i="4"/>
  <c r="AE185" i="1" s="1"/>
  <c r="AF165" i="4"/>
  <c r="AF185" i="1" s="1"/>
  <c r="AG165" i="4"/>
  <c r="AG185" i="1" s="1"/>
  <c r="AH165" i="4"/>
  <c r="AH185" i="1" s="1"/>
  <c r="AA166" i="4"/>
  <c r="AA186" i="1" s="1"/>
  <c r="AC166" i="4"/>
  <c r="AC186" i="1" s="1"/>
  <c r="AD166" i="4"/>
  <c r="AD186" i="1" s="1"/>
  <c r="AE166" i="4"/>
  <c r="AE186" i="1" s="1"/>
  <c r="AF166" i="4"/>
  <c r="AF186" i="1" s="1"/>
  <c r="AG166" i="4"/>
  <c r="AG186" i="1" s="1"/>
  <c r="AH166" i="4"/>
  <c r="AH186" i="1" s="1"/>
  <c r="AA167" i="4"/>
  <c r="AA187" i="1" s="1"/>
  <c r="AC167" i="4"/>
  <c r="AC187" i="1" s="1"/>
  <c r="AD167" i="4"/>
  <c r="AD187" i="1" s="1"/>
  <c r="AE167" i="4"/>
  <c r="AE187" i="1" s="1"/>
  <c r="AF167" i="4"/>
  <c r="AF187" i="1" s="1"/>
  <c r="AG167" i="4"/>
  <c r="AG187" i="1" s="1"/>
  <c r="AH167" i="4"/>
  <c r="AH187" i="1" s="1"/>
  <c r="AA168" i="4"/>
  <c r="AA188" i="1" s="1"/>
  <c r="AC168" i="4"/>
  <c r="AC188" i="1" s="1"/>
  <c r="AD168" i="4"/>
  <c r="AD188" i="1" s="1"/>
  <c r="AE168" i="4"/>
  <c r="AE188" i="1" s="1"/>
  <c r="AF168" i="4"/>
  <c r="AF188" i="1" s="1"/>
  <c r="AG168" i="4"/>
  <c r="AG188" i="1" s="1"/>
  <c r="AH168" i="4"/>
  <c r="AH188" i="1" s="1"/>
  <c r="AA169" i="4"/>
  <c r="AA189" i="1" s="1"/>
  <c r="AC169" i="4"/>
  <c r="AC189" i="1" s="1"/>
  <c r="AD169" i="4"/>
  <c r="AD189" i="1" s="1"/>
  <c r="AE169" i="4"/>
  <c r="AE189" i="1" s="1"/>
  <c r="AF169" i="4"/>
  <c r="AF189" i="1" s="1"/>
  <c r="AG169" i="4"/>
  <c r="AG189" i="1" s="1"/>
  <c r="AH169" i="4"/>
  <c r="AH189" i="1" s="1"/>
  <c r="AA170" i="4"/>
  <c r="AA190" i="1" s="1"/>
  <c r="AC170" i="4"/>
  <c r="AC190" i="1" s="1"/>
  <c r="AD170" i="4"/>
  <c r="AD190" i="1" s="1"/>
  <c r="AE170" i="4"/>
  <c r="AE190" i="1" s="1"/>
  <c r="AF170" i="4"/>
  <c r="AF190" i="1" s="1"/>
  <c r="AG170" i="4"/>
  <c r="AG190" i="1" s="1"/>
  <c r="AH170" i="4"/>
  <c r="AH190" i="1" s="1"/>
  <c r="AA171" i="4"/>
  <c r="AA191" i="1" s="1"/>
  <c r="AC171" i="4"/>
  <c r="AC191" i="1" s="1"/>
  <c r="AD171" i="4"/>
  <c r="AD191" i="1" s="1"/>
  <c r="AE171" i="4"/>
  <c r="AE191" i="1" s="1"/>
  <c r="AF171" i="4"/>
  <c r="AF191" i="1" s="1"/>
  <c r="AG171" i="4"/>
  <c r="AG191" i="1" s="1"/>
  <c r="AH171" i="4"/>
  <c r="AH191" i="1" s="1"/>
  <c r="AA172" i="4"/>
  <c r="AA192" i="1" s="1"/>
  <c r="AC172" i="4"/>
  <c r="AC192" i="1" s="1"/>
  <c r="AD172" i="4"/>
  <c r="AD192" i="1" s="1"/>
  <c r="AE172" i="4"/>
  <c r="AE192" i="1" s="1"/>
  <c r="AF172" i="4"/>
  <c r="AF192" i="1" s="1"/>
  <c r="AG172" i="4"/>
  <c r="AG192" i="1" s="1"/>
  <c r="AH172" i="4"/>
  <c r="AH192" i="1" s="1"/>
  <c r="AA173" i="4"/>
  <c r="AA193" i="1" s="1"/>
  <c r="AC173" i="4"/>
  <c r="AC193" i="1" s="1"/>
  <c r="AD173" i="4"/>
  <c r="AD193" i="1" s="1"/>
  <c r="AE173" i="4"/>
  <c r="AE193" i="1" s="1"/>
  <c r="AF173" i="4"/>
  <c r="AF193" i="1" s="1"/>
  <c r="AG173" i="4"/>
  <c r="AG193" i="1" s="1"/>
  <c r="AH173" i="4"/>
  <c r="AH193" i="1" s="1"/>
  <c r="AA174" i="4"/>
  <c r="AA194" i="1" s="1"/>
  <c r="AC174" i="4"/>
  <c r="AC194" i="1" s="1"/>
  <c r="AD174" i="4"/>
  <c r="AD194" i="1" s="1"/>
  <c r="AE174" i="4"/>
  <c r="AE194" i="1" s="1"/>
  <c r="AF174" i="4"/>
  <c r="AF194" i="1" s="1"/>
  <c r="AG174" i="4"/>
  <c r="AG194" i="1" s="1"/>
  <c r="AH174" i="4"/>
  <c r="AH194" i="1" s="1"/>
  <c r="AA175" i="4"/>
  <c r="AA195" i="1" s="1"/>
  <c r="AC175" i="4"/>
  <c r="AC195" i="1" s="1"/>
  <c r="AD175" i="4"/>
  <c r="AD195" i="1" s="1"/>
  <c r="AE175" i="4"/>
  <c r="AE195" i="1" s="1"/>
  <c r="AF175" i="4"/>
  <c r="AF195" i="1" s="1"/>
  <c r="AG175" i="4"/>
  <c r="AG195" i="1" s="1"/>
  <c r="AH175" i="4"/>
  <c r="AH195" i="1" s="1"/>
  <c r="AA176" i="4"/>
  <c r="AA196" i="1" s="1"/>
  <c r="AC176" i="4"/>
  <c r="AC196" i="1" s="1"/>
  <c r="AD176" i="4"/>
  <c r="AD196" i="1" s="1"/>
  <c r="AE176" i="4"/>
  <c r="AE196" i="1" s="1"/>
  <c r="AF176" i="4"/>
  <c r="AF196" i="1" s="1"/>
  <c r="AG176" i="4"/>
  <c r="AG196" i="1" s="1"/>
  <c r="AH176" i="4"/>
  <c r="AH196" i="1" s="1"/>
  <c r="AA177" i="4"/>
  <c r="AA197" i="1" s="1"/>
  <c r="AC177" i="4"/>
  <c r="AC197" i="1" s="1"/>
  <c r="AD177" i="4"/>
  <c r="AD197" i="1" s="1"/>
  <c r="AE177" i="4"/>
  <c r="AE197" i="1" s="1"/>
  <c r="AF177" i="4"/>
  <c r="AF197" i="1" s="1"/>
  <c r="AG177" i="4"/>
  <c r="AG197" i="1" s="1"/>
  <c r="AH177" i="4"/>
  <c r="AH197" i="1" s="1"/>
  <c r="AA178" i="4"/>
  <c r="AA198" i="1" s="1"/>
  <c r="AC178" i="4"/>
  <c r="AC198" i="1" s="1"/>
  <c r="AD178" i="4"/>
  <c r="AD198" i="1" s="1"/>
  <c r="AE178" i="4"/>
  <c r="AE198" i="1" s="1"/>
  <c r="AF178" i="4"/>
  <c r="AF198" i="1" s="1"/>
  <c r="AG178" i="4"/>
  <c r="AG198" i="1" s="1"/>
  <c r="AH178" i="4"/>
  <c r="AH198" i="1" s="1"/>
  <c r="AA179" i="4"/>
  <c r="AA199" i="1" s="1"/>
  <c r="AC179" i="4"/>
  <c r="AC199" i="1" s="1"/>
  <c r="AD179" i="4"/>
  <c r="AD199" i="1" s="1"/>
  <c r="AE179" i="4"/>
  <c r="AE199" i="1" s="1"/>
  <c r="AF179" i="4"/>
  <c r="AF199" i="1" s="1"/>
  <c r="AG179" i="4"/>
  <c r="AG199" i="1" s="1"/>
  <c r="AH179" i="4"/>
  <c r="AH199" i="1" s="1"/>
  <c r="AA180" i="4"/>
  <c r="AA200" i="1" s="1"/>
  <c r="AC180" i="4"/>
  <c r="AC200" i="1" s="1"/>
  <c r="AD180" i="4"/>
  <c r="AD200" i="1" s="1"/>
  <c r="AE180" i="4"/>
  <c r="AE200" i="1" s="1"/>
  <c r="AF180" i="4"/>
  <c r="AF200" i="1" s="1"/>
  <c r="AG180" i="4"/>
  <c r="AG200" i="1" s="1"/>
  <c r="AH180" i="4"/>
  <c r="AH200" i="1" s="1"/>
  <c r="AA181" i="4"/>
  <c r="AA201" i="1" s="1"/>
  <c r="AC181" i="4"/>
  <c r="AC201" i="1" s="1"/>
  <c r="AD181" i="4"/>
  <c r="AD201" i="1" s="1"/>
  <c r="AE181" i="4"/>
  <c r="AE201" i="1" s="1"/>
  <c r="AF181" i="4"/>
  <c r="AF201" i="1" s="1"/>
  <c r="AG181" i="4"/>
  <c r="AG201" i="1" s="1"/>
  <c r="AH181" i="4"/>
  <c r="AH201" i="1" s="1"/>
  <c r="AA182" i="4"/>
  <c r="AA202" i="1" s="1"/>
  <c r="AC182" i="4"/>
  <c r="AC202" i="1" s="1"/>
  <c r="AD182" i="4"/>
  <c r="AD202" i="1" s="1"/>
  <c r="AE182" i="4"/>
  <c r="AE202" i="1" s="1"/>
  <c r="AF182" i="4"/>
  <c r="AF202" i="1" s="1"/>
  <c r="AG182" i="4"/>
  <c r="AG202" i="1" s="1"/>
  <c r="AH182" i="4"/>
  <c r="AH202" i="1" s="1"/>
  <c r="AA183" i="4"/>
  <c r="AA203" i="1" s="1"/>
  <c r="AC183" i="4"/>
  <c r="AC203" i="1" s="1"/>
  <c r="AD183" i="4"/>
  <c r="AD203" i="1" s="1"/>
  <c r="AE183" i="4"/>
  <c r="AE203" i="1" s="1"/>
  <c r="AF183" i="4"/>
  <c r="AF203" i="1" s="1"/>
  <c r="AG183" i="4"/>
  <c r="AG203" i="1" s="1"/>
  <c r="AH183" i="4"/>
  <c r="AH203" i="1" s="1"/>
  <c r="AA184" i="4"/>
  <c r="AA204" i="1" s="1"/>
  <c r="AC184" i="4"/>
  <c r="AC204" i="1" s="1"/>
  <c r="AD184" i="4"/>
  <c r="AD204" i="1" s="1"/>
  <c r="AE184" i="4"/>
  <c r="AE204" i="1" s="1"/>
  <c r="AF184" i="4"/>
  <c r="AF204" i="1" s="1"/>
  <c r="AG184" i="4"/>
  <c r="AG204" i="1" s="1"/>
  <c r="AH184" i="4"/>
  <c r="AH204" i="1" s="1"/>
  <c r="AA185" i="4"/>
  <c r="AA205" i="1" s="1"/>
  <c r="AC185" i="4"/>
  <c r="AC205" i="1" s="1"/>
  <c r="AD185" i="4"/>
  <c r="AD205" i="1" s="1"/>
  <c r="AE185" i="4"/>
  <c r="AE205" i="1" s="1"/>
  <c r="AF185" i="4"/>
  <c r="AF205" i="1" s="1"/>
  <c r="AG185" i="4"/>
  <c r="AG205" i="1" s="1"/>
  <c r="AH185" i="4"/>
  <c r="AH205" i="1" s="1"/>
  <c r="AA186" i="4"/>
  <c r="AA206" i="1" s="1"/>
  <c r="AC186" i="4"/>
  <c r="AC206" i="1" s="1"/>
  <c r="AD186" i="4"/>
  <c r="AD206" i="1" s="1"/>
  <c r="AE186" i="4"/>
  <c r="AE206" i="1" s="1"/>
  <c r="AF186" i="4"/>
  <c r="AF206" i="1" s="1"/>
  <c r="AG186" i="4"/>
  <c r="AG206" i="1" s="1"/>
  <c r="AH186" i="4"/>
  <c r="AH206" i="1" s="1"/>
  <c r="AA187" i="4"/>
  <c r="AA207" i="1" s="1"/>
  <c r="AC187" i="4"/>
  <c r="AC207" i="1" s="1"/>
  <c r="AD187" i="4"/>
  <c r="AD207" i="1" s="1"/>
  <c r="AE187" i="4"/>
  <c r="AE207" i="1" s="1"/>
  <c r="AF187" i="4"/>
  <c r="AF207" i="1" s="1"/>
  <c r="AG187" i="4"/>
  <c r="AG207" i="1" s="1"/>
  <c r="AH187" i="4"/>
  <c r="AH207" i="1" s="1"/>
  <c r="AA188" i="4"/>
  <c r="AA208" i="1" s="1"/>
  <c r="AC188" i="4"/>
  <c r="AC208" i="1" s="1"/>
  <c r="AD188" i="4"/>
  <c r="AD208" i="1" s="1"/>
  <c r="AE188" i="4"/>
  <c r="AE208" i="1" s="1"/>
  <c r="AF188" i="4"/>
  <c r="AF208" i="1" s="1"/>
  <c r="AG188" i="4"/>
  <c r="AG208" i="1" s="1"/>
  <c r="AH188" i="4"/>
  <c r="AH208" i="1" s="1"/>
  <c r="AA189" i="4"/>
  <c r="AA209" i="1" s="1"/>
  <c r="AC189" i="4"/>
  <c r="AC209" i="1" s="1"/>
  <c r="AD189" i="4"/>
  <c r="AD209" i="1" s="1"/>
  <c r="AE189" i="4"/>
  <c r="AE209" i="1" s="1"/>
  <c r="AF189" i="4"/>
  <c r="AF209" i="1" s="1"/>
  <c r="AG189" i="4"/>
  <c r="AG209" i="1" s="1"/>
  <c r="AH189" i="4"/>
  <c r="AH209" i="1" s="1"/>
  <c r="AA190" i="4"/>
  <c r="AA210" i="1" s="1"/>
  <c r="AC190" i="4"/>
  <c r="AC210" i="1" s="1"/>
  <c r="AD190" i="4"/>
  <c r="AD210" i="1" s="1"/>
  <c r="AE190" i="4"/>
  <c r="AE210" i="1" s="1"/>
  <c r="AF190" i="4"/>
  <c r="AF210" i="1" s="1"/>
  <c r="AG190" i="4"/>
  <c r="AG210" i="1" s="1"/>
  <c r="AH190" i="4"/>
  <c r="AH210" i="1" s="1"/>
  <c r="AA191" i="4"/>
  <c r="AA211" i="1" s="1"/>
  <c r="AC191" i="4"/>
  <c r="AC211" i="1" s="1"/>
  <c r="AD191" i="4"/>
  <c r="AD211" i="1" s="1"/>
  <c r="AE191" i="4"/>
  <c r="AE211" i="1" s="1"/>
  <c r="AF191" i="4"/>
  <c r="AF211" i="1" s="1"/>
  <c r="AG191" i="4"/>
  <c r="AG211" i="1" s="1"/>
  <c r="AH191" i="4"/>
  <c r="AH211" i="1" s="1"/>
  <c r="AA192" i="4"/>
  <c r="AA212" i="1" s="1"/>
  <c r="AC192" i="4"/>
  <c r="AC212" i="1" s="1"/>
  <c r="AD192" i="4"/>
  <c r="AD212" i="1" s="1"/>
  <c r="AE192" i="4"/>
  <c r="AE212" i="1" s="1"/>
  <c r="AF192" i="4"/>
  <c r="AF212" i="1" s="1"/>
  <c r="AG192" i="4"/>
  <c r="AG212" i="1" s="1"/>
  <c r="AH192" i="4"/>
  <c r="AH212" i="1" s="1"/>
  <c r="AA193" i="4"/>
  <c r="AA213" i="1" s="1"/>
  <c r="AC193" i="4"/>
  <c r="AC213" i="1" s="1"/>
  <c r="AD193" i="4"/>
  <c r="AD213" i="1" s="1"/>
  <c r="AE193" i="4"/>
  <c r="AE213" i="1" s="1"/>
  <c r="AF193" i="4"/>
  <c r="AF213" i="1" s="1"/>
  <c r="AG193" i="4"/>
  <c r="AG213" i="1" s="1"/>
  <c r="AH193" i="4"/>
  <c r="AH213" i="1" s="1"/>
  <c r="AA194" i="4"/>
  <c r="AA214" i="1" s="1"/>
  <c r="AC194" i="4"/>
  <c r="AC214" i="1" s="1"/>
  <c r="AD194" i="4"/>
  <c r="AD214" i="1" s="1"/>
  <c r="AE194" i="4"/>
  <c r="AE214" i="1" s="1"/>
  <c r="AF194" i="4"/>
  <c r="AF214" i="1" s="1"/>
  <c r="AG194" i="4"/>
  <c r="AG214" i="1" s="1"/>
  <c r="AH194" i="4"/>
  <c r="AH214" i="1" s="1"/>
  <c r="AA195" i="4"/>
  <c r="AA215" i="1" s="1"/>
  <c r="AC195" i="4"/>
  <c r="AC215" i="1" s="1"/>
  <c r="AD195" i="4"/>
  <c r="AD215" i="1" s="1"/>
  <c r="AE195" i="4"/>
  <c r="AE215" i="1" s="1"/>
  <c r="AF195" i="4"/>
  <c r="AF215" i="1" s="1"/>
  <c r="AG195" i="4"/>
  <c r="AG215" i="1" s="1"/>
  <c r="AH195" i="4"/>
  <c r="AH215" i="1" s="1"/>
  <c r="AA196" i="4"/>
  <c r="AA216" i="1" s="1"/>
  <c r="AC196" i="4"/>
  <c r="AC216" i="1" s="1"/>
  <c r="AD196" i="4"/>
  <c r="AD216" i="1" s="1"/>
  <c r="AE196" i="4"/>
  <c r="AE216" i="1" s="1"/>
  <c r="AF196" i="4"/>
  <c r="AF216" i="1" s="1"/>
  <c r="AG196" i="4"/>
  <c r="AG216" i="1" s="1"/>
  <c r="AH196" i="4"/>
  <c r="AH216" i="1" s="1"/>
  <c r="AA197" i="4"/>
  <c r="AA217" i="1" s="1"/>
  <c r="AC197" i="4"/>
  <c r="AC217" i="1" s="1"/>
  <c r="AD197" i="4"/>
  <c r="AD217" i="1" s="1"/>
  <c r="AE197" i="4"/>
  <c r="AE217" i="1" s="1"/>
  <c r="AF197" i="4"/>
  <c r="AF217" i="1" s="1"/>
  <c r="AG197" i="4"/>
  <c r="AG217" i="1" s="1"/>
  <c r="AH197" i="4"/>
  <c r="AH217" i="1" s="1"/>
  <c r="AA198" i="4"/>
  <c r="AA218" i="1" s="1"/>
  <c r="AC198" i="4"/>
  <c r="AC218" i="1" s="1"/>
  <c r="AD198" i="4"/>
  <c r="AD218" i="1" s="1"/>
  <c r="AE198" i="4"/>
  <c r="AE218" i="1" s="1"/>
  <c r="AF198" i="4"/>
  <c r="AF218" i="1" s="1"/>
  <c r="AG198" i="4"/>
  <c r="AG218" i="1" s="1"/>
  <c r="AH198" i="4"/>
  <c r="AH218" i="1" s="1"/>
  <c r="AA199" i="4"/>
  <c r="AA219" i="1" s="1"/>
  <c r="AC199" i="4"/>
  <c r="AC219" i="1" s="1"/>
  <c r="AD199" i="4"/>
  <c r="AD219" i="1" s="1"/>
  <c r="AE199" i="4"/>
  <c r="AE219" i="1" s="1"/>
  <c r="AF199" i="4"/>
  <c r="AF219" i="1" s="1"/>
  <c r="AG199" i="4"/>
  <c r="AG219" i="1" s="1"/>
  <c r="AH199" i="4"/>
  <c r="AH219" i="1" s="1"/>
  <c r="AA200" i="4"/>
  <c r="AA220" i="1" s="1"/>
  <c r="AC200" i="4"/>
  <c r="AC220" i="1" s="1"/>
  <c r="AD200" i="4"/>
  <c r="AD220" i="1" s="1"/>
  <c r="AE200" i="4"/>
  <c r="AE220" i="1" s="1"/>
  <c r="AF200" i="4"/>
  <c r="AF220" i="1" s="1"/>
  <c r="AG200" i="4"/>
  <c r="AG220" i="1" s="1"/>
  <c r="AH200" i="4"/>
  <c r="AH220" i="1" s="1"/>
  <c r="AA201" i="4"/>
  <c r="AA221" i="1" s="1"/>
  <c r="AC201" i="4"/>
  <c r="AC221" i="1" s="1"/>
  <c r="AD201" i="4"/>
  <c r="AD221" i="1" s="1"/>
  <c r="AE201" i="4"/>
  <c r="AE221" i="1" s="1"/>
  <c r="AF201" i="4"/>
  <c r="AF221" i="1" s="1"/>
  <c r="AG201" i="4"/>
  <c r="AG221" i="1" s="1"/>
  <c r="AH201" i="4"/>
  <c r="AH221" i="1" s="1"/>
  <c r="AA202" i="4"/>
  <c r="AA222" i="1" s="1"/>
  <c r="AC202" i="4"/>
  <c r="AC222" i="1" s="1"/>
  <c r="AD202" i="4"/>
  <c r="AD222" i="1" s="1"/>
  <c r="AE202" i="4"/>
  <c r="AE222" i="1" s="1"/>
  <c r="AF202" i="4"/>
  <c r="AF222" i="1" s="1"/>
  <c r="AG202" i="4"/>
  <c r="AG222" i="1" s="1"/>
  <c r="AH202" i="4"/>
  <c r="AH222" i="1" s="1"/>
  <c r="AA203" i="4"/>
  <c r="AA223" i="1" s="1"/>
  <c r="AC203" i="4"/>
  <c r="AC223" i="1" s="1"/>
  <c r="AD203" i="4"/>
  <c r="AD223" i="1" s="1"/>
  <c r="AE203" i="4"/>
  <c r="AE223" i="1" s="1"/>
  <c r="AF203" i="4"/>
  <c r="AF223" i="1" s="1"/>
  <c r="AG203" i="4"/>
  <c r="AG223" i="1" s="1"/>
  <c r="AH203" i="4"/>
  <c r="AH223" i="1" s="1"/>
  <c r="AA204" i="4"/>
  <c r="AA224" i="1" s="1"/>
  <c r="AC204" i="4"/>
  <c r="AC224" i="1" s="1"/>
  <c r="AD204" i="4"/>
  <c r="AD224" i="1" s="1"/>
  <c r="AE204" i="4"/>
  <c r="AE224" i="1" s="1"/>
  <c r="AF204" i="4"/>
  <c r="AF224" i="1" s="1"/>
  <c r="AG204" i="4"/>
  <c r="AG224" i="1" s="1"/>
  <c r="AH204" i="4"/>
  <c r="AH224" i="1" s="1"/>
  <c r="AA205" i="4"/>
  <c r="AA225" i="1" s="1"/>
  <c r="AC205" i="4"/>
  <c r="AC225" i="1" s="1"/>
  <c r="AD205" i="4"/>
  <c r="AD225" i="1" s="1"/>
  <c r="AE205" i="4"/>
  <c r="AE225" i="1" s="1"/>
  <c r="AF205" i="4"/>
  <c r="AF225" i="1" s="1"/>
  <c r="AG205" i="4"/>
  <c r="AG225" i="1" s="1"/>
  <c r="AH205" i="4"/>
  <c r="AH225" i="1" s="1"/>
  <c r="AA206" i="4"/>
  <c r="AA226" i="1" s="1"/>
  <c r="AC206" i="4"/>
  <c r="AC226" i="1" s="1"/>
  <c r="AD206" i="4"/>
  <c r="AD226" i="1" s="1"/>
  <c r="AE206" i="4"/>
  <c r="AE226" i="1" s="1"/>
  <c r="AF206" i="4"/>
  <c r="AF226" i="1" s="1"/>
  <c r="AG206" i="4"/>
  <c r="AG226" i="1" s="1"/>
  <c r="AH206" i="4"/>
  <c r="AH226" i="1" s="1"/>
  <c r="AA207" i="4"/>
  <c r="AA227" i="1" s="1"/>
  <c r="AC207" i="4"/>
  <c r="AC227" i="1" s="1"/>
  <c r="AD207" i="4"/>
  <c r="AD227" i="1" s="1"/>
  <c r="AE207" i="4"/>
  <c r="AE227" i="1" s="1"/>
  <c r="AF207" i="4"/>
  <c r="AF227" i="1" s="1"/>
  <c r="AG207" i="4"/>
  <c r="AG227" i="1" s="1"/>
  <c r="AH207" i="4"/>
  <c r="AH227" i="1" s="1"/>
  <c r="AA208" i="4"/>
  <c r="AA228" i="1" s="1"/>
  <c r="AC208" i="4"/>
  <c r="AC228" i="1" s="1"/>
  <c r="AD208" i="4"/>
  <c r="AD228" i="1" s="1"/>
  <c r="AE208" i="4"/>
  <c r="AE228" i="1" s="1"/>
  <c r="AF208" i="4"/>
  <c r="AF228" i="1" s="1"/>
  <c r="AG208" i="4"/>
  <c r="AG228" i="1" s="1"/>
  <c r="AH208" i="4"/>
  <c r="AH228" i="1" s="1"/>
  <c r="AA209" i="4"/>
  <c r="AA229" i="1" s="1"/>
  <c r="AC209" i="4"/>
  <c r="AC229" i="1" s="1"/>
  <c r="AD209" i="4"/>
  <c r="AD229" i="1" s="1"/>
  <c r="AE209" i="4"/>
  <c r="AE229" i="1" s="1"/>
  <c r="AF209" i="4"/>
  <c r="AF229" i="1" s="1"/>
  <c r="AG209" i="4"/>
  <c r="AG229" i="1" s="1"/>
  <c r="AH209" i="4"/>
  <c r="AH229" i="1" s="1"/>
  <c r="AA210" i="4"/>
  <c r="AA230" i="1" s="1"/>
  <c r="AC210" i="4"/>
  <c r="AC230" i="1" s="1"/>
  <c r="AD210" i="4"/>
  <c r="AD230" i="1" s="1"/>
  <c r="AE210" i="4"/>
  <c r="AE230" i="1" s="1"/>
  <c r="AF210" i="4"/>
  <c r="AF230" i="1" s="1"/>
  <c r="AG210" i="4"/>
  <c r="AG230" i="1" s="1"/>
  <c r="AH210" i="4"/>
  <c r="AH230" i="1" s="1"/>
  <c r="AA211" i="4"/>
  <c r="AA231" i="1" s="1"/>
  <c r="AC211" i="4"/>
  <c r="AC231" i="1" s="1"/>
  <c r="AD211" i="4"/>
  <c r="AD231" i="1" s="1"/>
  <c r="AE211" i="4"/>
  <c r="AE231" i="1" s="1"/>
  <c r="AF211" i="4"/>
  <c r="AF231" i="1" s="1"/>
  <c r="AG211" i="4"/>
  <c r="AG231" i="1" s="1"/>
  <c r="AH211" i="4"/>
  <c r="AH231" i="1" s="1"/>
  <c r="AA212" i="4"/>
  <c r="AA232" i="1" s="1"/>
  <c r="AC212" i="4"/>
  <c r="AC232" i="1" s="1"/>
  <c r="AD212" i="4"/>
  <c r="AD232" i="1" s="1"/>
  <c r="AE212" i="4"/>
  <c r="AE232" i="1" s="1"/>
  <c r="AF212" i="4"/>
  <c r="AF232" i="1" s="1"/>
  <c r="AG212" i="4"/>
  <c r="AG232" i="1" s="1"/>
  <c r="AH212" i="4"/>
  <c r="AH232" i="1" s="1"/>
  <c r="AA213" i="4"/>
  <c r="AA233" i="1" s="1"/>
  <c r="AC213" i="4"/>
  <c r="AC233" i="1" s="1"/>
  <c r="AD213" i="4"/>
  <c r="AD233" i="1" s="1"/>
  <c r="AE213" i="4"/>
  <c r="AE233" i="1" s="1"/>
  <c r="AF213" i="4"/>
  <c r="AF233" i="1" s="1"/>
  <c r="AG213" i="4"/>
  <c r="AG233" i="1" s="1"/>
  <c r="AH213" i="4"/>
  <c r="AH233" i="1" s="1"/>
  <c r="AA214" i="4"/>
  <c r="AA234" i="1" s="1"/>
  <c r="AC214" i="4"/>
  <c r="AC234" i="1" s="1"/>
  <c r="AD214" i="4"/>
  <c r="AD234" i="1" s="1"/>
  <c r="AE214" i="4"/>
  <c r="AE234" i="1" s="1"/>
  <c r="AF214" i="4"/>
  <c r="AF234" i="1" s="1"/>
  <c r="AG214" i="4"/>
  <c r="AG234" i="1" s="1"/>
  <c r="AH214" i="4"/>
  <c r="AH234" i="1" s="1"/>
  <c r="AA215" i="4"/>
  <c r="AA235" i="1" s="1"/>
  <c r="AC215" i="4"/>
  <c r="AC235" i="1" s="1"/>
  <c r="AD215" i="4"/>
  <c r="AD235" i="1" s="1"/>
  <c r="AE215" i="4"/>
  <c r="AE235" i="1" s="1"/>
  <c r="AF215" i="4"/>
  <c r="AF235" i="1" s="1"/>
  <c r="AG215" i="4"/>
  <c r="AG235" i="1" s="1"/>
  <c r="AH215" i="4"/>
  <c r="AH235" i="1" s="1"/>
  <c r="AA216" i="4"/>
  <c r="AA236" i="1" s="1"/>
  <c r="AC216" i="4"/>
  <c r="AC236" i="1" s="1"/>
  <c r="AD216" i="4"/>
  <c r="AD236" i="1" s="1"/>
  <c r="AE216" i="4"/>
  <c r="AE236" i="1" s="1"/>
  <c r="AF216" i="4"/>
  <c r="AF236" i="1" s="1"/>
  <c r="AG216" i="4"/>
  <c r="AG236" i="1" s="1"/>
  <c r="AH216" i="4"/>
  <c r="AH236" i="1" s="1"/>
  <c r="AA217" i="4"/>
  <c r="AA237" i="1" s="1"/>
  <c r="AC217" i="4"/>
  <c r="AC237" i="1" s="1"/>
  <c r="AD217" i="4"/>
  <c r="AD237" i="1" s="1"/>
  <c r="AE217" i="4"/>
  <c r="AE237" i="1" s="1"/>
  <c r="AF217" i="4"/>
  <c r="AF237" i="1" s="1"/>
  <c r="AG217" i="4"/>
  <c r="AG237" i="1" s="1"/>
  <c r="AH217" i="4"/>
  <c r="AH237" i="1" s="1"/>
  <c r="AA218" i="4"/>
  <c r="AA238" i="1" s="1"/>
  <c r="AC218" i="4"/>
  <c r="AC238" i="1" s="1"/>
  <c r="AD218" i="4"/>
  <c r="AD238" i="1" s="1"/>
  <c r="AE218" i="4"/>
  <c r="AE238" i="1" s="1"/>
  <c r="AF218" i="4"/>
  <c r="AF238" i="1" s="1"/>
  <c r="AG218" i="4"/>
  <c r="AG238" i="1" s="1"/>
  <c r="AH218" i="4"/>
  <c r="AH238" i="1" s="1"/>
  <c r="AA219" i="4"/>
  <c r="AA239" i="1" s="1"/>
  <c r="AC219" i="4"/>
  <c r="AC239" i="1" s="1"/>
  <c r="AD219" i="4"/>
  <c r="AD239" i="1" s="1"/>
  <c r="AE219" i="4"/>
  <c r="AE239" i="1" s="1"/>
  <c r="AF219" i="4"/>
  <c r="AF239" i="1" s="1"/>
  <c r="AG219" i="4"/>
  <c r="AG239" i="1" s="1"/>
  <c r="AH219" i="4"/>
  <c r="AH239" i="1" s="1"/>
  <c r="AA220" i="4"/>
  <c r="AA240" i="1" s="1"/>
  <c r="AC220" i="4"/>
  <c r="AC240" i="1" s="1"/>
  <c r="AD220" i="4"/>
  <c r="AD240" i="1" s="1"/>
  <c r="AE220" i="4"/>
  <c r="AE240" i="1" s="1"/>
  <c r="AF220" i="4"/>
  <c r="AF240" i="1" s="1"/>
  <c r="AG220" i="4"/>
  <c r="AG240" i="1" s="1"/>
  <c r="AH220" i="4"/>
  <c r="AH240" i="1" s="1"/>
  <c r="AA221" i="4"/>
  <c r="AA241" i="1" s="1"/>
  <c r="AC221" i="4"/>
  <c r="AC241" i="1" s="1"/>
  <c r="AD221" i="4"/>
  <c r="AD241" i="1" s="1"/>
  <c r="AE221" i="4"/>
  <c r="AE241" i="1" s="1"/>
  <c r="AF221" i="4"/>
  <c r="AF241" i="1" s="1"/>
  <c r="AG221" i="4"/>
  <c r="AG241" i="1" s="1"/>
  <c r="AH221" i="4"/>
  <c r="AH241" i="1" s="1"/>
  <c r="AA222" i="4"/>
  <c r="AA242" i="1" s="1"/>
  <c r="AC222" i="4"/>
  <c r="AC242" i="1" s="1"/>
  <c r="AD222" i="4"/>
  <c r="AD242" i="1" s="1"/>
  <c r="AE222" i="4"/>
  <c r="AE242" i="1" s="1"/>
  <c r="AF222" i="4"/>
  <c r="AF242" i="1" s="1"/>
  <c r="AG222" i="4"/>
  <c r="AG242" i="1" s="1"/>
  <c r="AH222" i="4"/>
  <c r="AH242" i="1" s="1"/>
  <c r="AA223" i="4"/>
  <c r="AA243" i="1" s="1"/>
  <c r="AC223" i="4"/>
  <c r="AC243" i="1" s="1"/>
  <c r="AD223" i="4"/>
  <c r="AD243" i="1" s="1"/>
  <c r="AE223" i="4"/>
  <c r="AE243" i="1" s="1"/>
  <c r="AF223" i="4"/>
  <c r="AF243" i="1" s="1"/>
  <c r="AG223" i="4"/>
  <c r="AG243" i="1" s="1"/>
  <c r="AH223" i="4"/>
  <c r="AH243" i="1" s="1"/>
  <c r="AA224" i="4"/>
  <c r="AA244" i="1" s="1"/>
  <c r="AC224" i="4"/>
  <c r="AC244" i="1" s="1"/>
  <c r="AD224" i="4"/>
  <c r="AD244" i="1" s="1"/>
  <c r="AE224" i="4"/>
  <c r="AE244" i="1" s="1"/>
  <c r="AF224" i="4"/>
  <c r="AF244" i="1" s="1"/>
  <c r="AG224" i="4"/>
  <c r="AG244" i="1" s="1"/>
  <c r="AH224" i="4"/>
  <c r="AH244" i="1" s="1"/>
  <c r="AA225" i="4"/>
  <c r="AA245" i="1" s="1"/>
  <c r="AC225" i="4"/>
  <c r="AC245" i="1" s="1"/>
  <c r="AD225" i="4"/>
  <c r="AD245" i="1" s="1"/>
  <c r="AE225" i="4"/>
  <c r="AE245" i="1" s="1"/>
  <c r="AF225" i="4"/>
  <c r="AF245" i="1" s="1"/>
  <c r="AG225" i="4"/>
  <c r="AG245" i="1" s="1"/>
  <c r="AH225" i="4"/>
  <c r="AH245" i="1" s="1"/>
  <c r="AA226" i="4"/>
  <c r="AA246" i="1" s="1"/>
  <c r="AC226" i="4"/>
  <c r="AC246" i="1" s="1"/>
  <c r="AD226" i="4"/>
  <c r="AD246" i="1" s="1"/>
  <c r="AE226" i="4"/>
  <c r="AE246" i="1" s="1"/>
  <c r="AF226" i="4"/>
  <c r="AF246" i="1" s="1"/>
  <c r="AG226" i="4"/>
  <c r="AG246" i="1" s="1"/>
  <c r="AH226" i="4"/>
  <c r="AH246" i="1" s="1"/>
  <c r="AA227" i="4"/>
  <c r="AA247" i="1" s="1"/>
  <c r="AC227" i="4"/>
  <c r="AC247" i="1" s="1"/>
  <c r="AD227" i="4"/>
  <c r="AD247" i="1" s="1"/>
  <c r="AE227" i="4"/>
  <c r="AE247" i="1" s="1"/>
  <c r="AF227" i="4"/>
  <c r="AF247" i="1" s="1"/>
  <c r="AG227" i="4"/>
  <c r="AG247" i="1" s="1"/>
  <c r="AH227" i="4"/>
  <c r="AH247" i="1" s="1"/>
  <c r="AA228" i="4"/>
  <c r="AA248" i="1" s="1"/>
  <c r="AC228" i="4"/>
  <c r="AC248" i="1" s="1"/>
  <c r="AD228" i="4"/>
  <c r="AD248" i="1" s="1"/>
  <c r="AE228" i="4"/>
  <c r="AE248" i="1" s="1"/>
  <c r="AF228" i="4"/>
  <c r="AF248" i="1" s="1"/>
  <c r="AG228" i="4"/>
  <c r="AG248" i="1" s="1"/>
  <c r="AH228" i="4"/>
  <c r="AH248" i="1" s="1"/>
  <c r="AA229" i="4"/>
  <c r="AA249" i="1" s="1"/>
  <c r="AC229" i="4"/>
  <c r="AC249" i="1" s="1"/>
  <c r="AD229" i="4"/>
  <c r="AD249" i="1" s="1"/>
  <c r="AE229" i="4"/>
  <c r="AE249" i="1" s="1"/>
  <c r="AF229" i="4"/>
  <c r="AF249" i="1" s="1"/>
  <c r="AG229" i="4"/>
  <c r="AG249" i="1" s="1"/>
  <c r="AH229" i="4"/>
  <c r="AH249" i="1" s="1"/>
  <c r="AA230" i="4"/>
  <c r="AA250" i="1" s="1"/>
  <c r="AC230" i="4"/>
  <c r="AC250" i="1" s="1"/>
  <c r="AD230" i="4"/>
  <c r="AD250" i="1" s="1"/>
  <c r="AE230" i="4"/>
  <c r="AE250" i="1" s="1"/>
  <c r="AF230" i="4"/>
  <c r="AF250" i="1" s="1"/>
  <c r="AG230" i="4"/>
  <c r="AG250" i="1" s="1"/>
  <c r="AH230" i="4"/>
  <c r="AH250" i="1" s="1"/>
  <c r="AA231" i="4"/>
  <c r="AA251" i="1" s="1"/>
  <c r="AC231" i="4"/>
  <c r="AC251" i="1" s="1"/>
  <c r="AD231" i="4"/>
  <c r="AD251" i="1" s="1"/>
  <c r="AE231" i="4"/>
  <c r="AE251" i="1" s="1"/>
  <c r="AF231" i="4"/>
  <c r="AF251" i="1" s="1"/>
  <c r="AG231" i="4"/>
  <c r="AG251" i="1" s="1"/>
  <c r="AH231" i="4"/>
  <c r="AH251" i="1" s="1"/>
  <c r="AA232" i="4"/>
  <c r="AA252" i="1" s="1"/>
  <c r="AC232" i="4"/>
  <c r="AC252" i="1" s="1"/>
  <c r="AD232" i="4"/>
  <c r="AD252" i="1" s="1"/>
  <c r="AE232" i="4"/>
  <c r="AE252" i="1" s="1"/>
  <c r="AF232" i="4"/>
  <c r="AF252" i="1" s="1"/>
  <c r="AG232" i="4"/>
  <c r="AG252" i="1" s="1"/>
  <c r="AH232" i="4"/>
  <c r="AH252" i="1" s="1"/>
  <c r="AA233" i="4"/>
  <c r="AA253" i="1" s="1"/>
  <c r="AC233" i="4"/>
  <c r="AC253" i="1" s="1"/>
  <c r="AD233" i="4"/>
  <c r="AD253" i="1" s="1"/>
  <c r="AE233" i="4"/>
  <c r="AE253" i="1" s="1"/>
  <c r="AF233" i="4"/>
  <c r="AF253" i="1" s="1"/>
  <c r="AG233" i="4"/>
  <c r="AG253" i="1" s="1"/>
  <c r="AH233" i="4"/>
  <c r="AH253" i="1" s="1"/>
  <c r="AA234" i="4"/>
  <c r="AA254" i="1" s="1"/>
  <c r="AC234" i="4"/>
  <c r="AC254" i="1" s="1"/>
  <c r="AD234" i="4"/>
  <c r="AD254" i="1" s="1"/>
  <c r="AE234" i="4"/>
  <c r="AE254" i="1" s="1"/>
  <c r="AF234" i="4"/>
  <c r="AF254" i="1" s="1"/>
  <c r="AG234" i="4"/>
  <c r="AG254" i="1" s="1"/>
  <c r="AH234" i="4"/>
  <c r="AH254" i="1" s="1"/>
  <c r="AA235" i="4"/>
  <c r="AA255" i="1" s="1"/>
  <c r="AC235" i="4"/>
  <c r="AC255" i="1" s="1"/>
  <c r="AD235" i="4"/>
  <c r="AD255" i="1" s="1"/>
  <c r="AE235" i="4"/>
  <c r="AE255" i="1" s="1"/>
  <c r="AF235" i="4"/>
  <c r="AF255" i="1" s="1"/>
  <c r="AG235" i="4"/>
  <c r="AG255" i="1" s="1"/>
  <c r="AH235" i="4"/>
  <c r="AH255" i="1" s="1"/>
  <c r="AA236" i="4"/>
  <c r="AA256" i="1" s="1"/>
  <c r="AC236" i="4"/>
  <c r="AC256" i="1" s="1"/>
  <c r="AD236" i="4"/>
  <c r="AD256" i="1" s="1"/>
  <c r="AE236" i="4"/>
  <c r="AE256" i="1" s="1"/>
  <c r="AF236" i="4"/>
  <c r="AF256" i="1" s="1"/>
  <c r="AG236" i="4"/>
  <c r="AG256" i="1" s="1"/>
  <c r="AH236" i="4"/>
  <c r="AH256" i="1" s="1"/>
  <c r="AA237" i="4"/>
  <c r="AA257" i="1" s="1"/>
  <c r="AC237" i="4"/>
  <c r="AC257" i="1" s="1"/>
  <c r="AD237" i="4"/>
  <c r="AD257" i="1" s="1"/>
  <c r="AE237" i="4"/>
  <c r="AE257" i="1" s="1"/>
  <c r="AF237" i="4"/>
  <c r="AF257" i="1" s="1"/>
  <c r="AG237" i="4"/>
  <c r="AG257" i="1" s="1"/>
  <c r="AH237" i="4"/>
  <c r="AH257" i="1" s="1"/>
  <c r="AA238" i="4"/>
  <c r="AA258" i="1" s="1"/>
  <c r="AC238" i="4"/>
  <c r="AC258" i="1" s="1"/>
  <c r="AD238" i="4"/>
  <c r="AD258" i="1" s="1"/>
  <c r="AE238" i="4"/>
  <c r="AE258" i="1" s="1"/>
  <c r="AF238" i="4"/>
  <c r="AF258" i="1" s="1"/>
  <c r="AG238" i="4"/>
  <c r="AG258" i="1" s="1"/>
  <c r="AH238" i="4"/>
  <c r="AH258" i="1" s="1"/>
  <c r="AA239" i="4"/>
  <c r="AA259" i="1" s="1"/>
  <c r="AC239" i="4"/>
  <c r="AC259" i="1" s="1"/>
  <c r="AD239" i="4"/>
  <c r="AD259" i="1" s="1"/>
  <c r="AE239" i="4"/>
  <c r="AE259" i="1" s="1"/>
  <c r="AF239" i="4"/>
  <c r="AF259" i="1" s="1"/>
  <c r="AG239" i="4"/>
  <c r="AG259" i="1" s="1"/>
  <c r="AH239" i="4"/>
  <c r="AH259" i="1" s="1"/>
  <c r="AA240" i="4"/>
  <c r="AA260" i="1" s="1"/>
  <c r="AC240" i="4"/>
  <c r="AC260" i="1" s="1"/>
  <c r="AD240" i="4"/>
  <c r="AD260" i="1" s="1"/>
  <c r="AE240" i="4"/>
  <c r="AE260" i="1" s="1"/>
  <c r="AF240" i="4"/>
  <c r="AF260" i="1" s="1"/>
  <c r="AG240" i="4"/>
  <c r="AG260" i="1" s="1"/>
  <c r="AH240" i="4"/>
  <c r="AH260" i="1" s="1"/>
  <c r="AA241" i="4"/>
  <c r="AA261" i="1" s="1"/>
  <c r="AC241" i="4"/>
  <c r="AC261" i="1" s="1"/>
  <c r="AD241" i="4"/>
  <c r="AD261" i="1" s="1"/>
  <c r="AE241" i="4"/>
  <c r="AE261" i="1" s="1"/>
  <c r="AF241" i="4"/>
  <c r="AF261" i="1" s="1"/>
  <c r="AG241" i="4"/>
  <c r="AG261" i="1" s="1"/>
  <c r="AH241" i="4"/>
  <c r="AH261" i="1" s="1"/>
  <c r="AA242" i="4"/>
  <c r="AA262" i="1" s="1"/>
  <c r="AC242" i="4"/>
  <c r="AC262" i="1" s="1"/>
  <c r="AD242" i="4"/>
  <c r="AD262" i="1" s="1"/>
  <c r="AE242" i="4"/>
  <c r="AE262" i="1" s="1"/>
  <c r="AF242" i="4"/>
  <c r="AF262" i="1" s="1"/>
  <c r="AG242" i="4"/>
  <c r="AG262" i="1" s="1"/>
  <c r="AH242" i="4"/>
  <c r="AH262" i="1" s="1"/>
  <c r="AA243" i="4"/>
  <c r="AA263" i="1" s="1"/>
  <c r="AC243" i="4"/>
  <c r="AC263" i="1" s="1"/>
  <c r="AD243" i="4"/>
  <c r="AD263" i="1" s="1"/>
  <c r="AE243" i="4"/>
  <c r="AE263" i="1" s="1"/>
  <c r="AF243" i="4"/>
  <c r="AF263" i="1" s="1"/>
  <c r="AG243" i="4"/>
  <c r="AG263" i="1" s="1"/>
  <c r="AH243" i="4"/>
  <c r="AH263" i="1" s="1"/>
  <c r="AA244" i="4"/>
  <c r="AA264" i="1" s="1"/>
  <c r="AC244" i="4"/>
  <c r="AC264" i="1" s="1"/>
  <c r="AD244" i="4"/>
  <c r="AD264" i="1" s="1"/>
  <c r="AE244" i="4"/>
  <c r="AE264" i="1" s="1"/>
  <c r="AF244" i="4"/>
  <c r="AF264" i="1" s="1"/>
  <c r="AG244" i="4"/>
  <c r="AG264" i="1" s="1"/>
  <c r="AH244" i="4"/>
  <c r="AH264" i="1" s="1"/>
  <c r="AA245" i="4"/>
  <c r="AA265" i="1" s="1"/>
  <c r="AC245" i="4"/>
  <c r="AC265" i="1" s="1"/>
  <c r="AD245" i="4"/>
  <c r="AD265" i="1" s="1"/>
  <c r="AE245" i="4"/>
  <c r="AE265" i="1" s="1"/>
  <c r="AF245" i="4"/>
  <c r="AF265" i="1" s="1"/>
  <c r="AG245" i="4"/>
  <c r="AG265" i="1" s="1"/>
  <c r="AH245" i="4"/>
  <c r="AH265" i="1" s="1"/>
  <c r="AA246" i="4"/>
  <c r="AA266" i="1" s="1"/>
  <c r="AC246" i="4"/>
  <c r="AC266" i="1" s="1"/>
  <c r="AD246" i="4"/>
  <c r="AD266" i="1" s="1"/>
  <c r="AE246" i="4"/>
  <c r="AE266" i="1" s="1"/>
  <c r="AF246" i="4"/>
  <c r="AF266" i="1" s="1"/>
  <c r="AG246" i="4"/>
  <c r="AG266" i="1" s="1"/>
  <c r="AH246" i="4"/>
  <c r="AH266" i="1" s="1"/>
  <c r="AA247" i="4"/>
  <c r="AA2" i="2" s="1"/>
  <c r="AA2" i="10" s="1"/>
  <c r="AC247" i="4"/>
  <c r="AC2" i="2" s="1"/>
  <c r="AC2" i="10" s="1"/>
  <c r="AD247" i="4"/>
  <c r="AD2" i="2" s="1"/>
  <c r="AD2" i="10" s="1"/>
  <c r="AE247" i="4"/>
  <c r="AE2" i="2" s="1"/>
  <c r="AE2" i="10" s="1"/>
  <c r="AF247" i="4"/>
  <c r="AF2" i="2" s="1"/>
  <c r="AF2" i="10" s="1"/>
  <c r="AG247" i="4"/>
  <c r="AG2" i="2" s="1"/>
  <c r="AG2" i="10" s="1"/>
  <c r="AH247" i="4"/>
  <c r="AH2" i="2" s="1"/>
  <c r="AH2" i="10" s="1"/>
  <c r="AA248" i="4"/>
  <c r="AA3" i="2" s="1"/>
  <c r="AA3" i="10" s="1"/>
  <c r="AC248" i="4"/>
  <c r="AC3" i="2" s="1"/>
  <c r="AC3" i="10" s="1"/>
  <c r="AD248" i="4"/>
  <c r="AD3" i="2" s="1"/>
  <c r="AD3" i="10" s="1"/>
  <c r="AE248" i="4"/>
  <c r="AE3" i="2" s="1"/>
  <c r="AE3" i="10" s="1"/>
  <c r="AF248" i="4"/>
  <c r="AF3" i="2" s="1"/>
  <c r="AF3" i="10" s="1"/>
  <c r="AG248" i="4"/>
  <c r="AG3" i="2" s="1"/>
  <c r="AG3" i="10" s="1"/>
  <c r="AH248" i="4"/>
  <c r="AH3" i="2" s="1"/>
  <c r="AH3" i="10" s="1"/>
  <c r="AA249" i="4"/>
  <c r="AA4" i="2" s="1"/>
  <c r="AA4" i="10" s="1"/>
  <c r="AC249" i="4"/>
  <c r="AC4" i="2" s="1"/>
  <c r="AC4" i="10" s="1"/>
  <c r="AD249" i="4"/>
  <c r="AD4" i="2" s="1"/>
  <c r="AD4" i="10" s="1"/>
  <c r="AE249" i="4"/>
  <c r="AE4" i="2" s="1"/>
  <c r="AE4" i="10" s="1"/>
  <c r="AF249" i="4"/>
  <c r="AF4" i="2" s="1"/>
  <c r="AF4" i="10" s="1"/>
  <c r="AG249" i="4"/>
  <c r="AG4" i="2" s="1"/>
  <c r="AG4" i="10" s="1"/>
  <c r="AH249" i="4"/>
  <c r="AH4" i="2" s="1"/>
  <c r="AH4" i="10" s="1"/>
  <c r="AA250" i="4"/>
  <c r="AA5" i="2" s="1"/>
  <c r="AA5" i="10" s="1"/>
  <c r="AC250" i="4"/>
  <c r="AC5" i="2" s="1"/>
  <c r="AC5" i="10" s="1"/>
  <c r="AD250" i="4"/>
  <c r="AD5" i="2" s="1"/>
  <c r="AD5" i="10" s="1"/>
  <c r="AE250" i="4"/>
  <c r="AE5" i="2" s="1"/>
  <c r="AE5" i="10" s="1"/>
  <c r="AF250" i="4"/>
  <c r="AF5" i="2" s="1"/>
  <c r="AF5" i="10" s="1"/>
  <c r="AG250" i="4"/>
  <c r="AG5" i="2" s="1"/>
  <c r="AG5" i="10" s="1"/>
  <c r="AH250" i="4"/>
  <c r="AH5" i="2" s="1"/>
  <c r="AH5" i="10" s="1"/>
  <c r="AA251" i="4"/>
  <c r="AA6" i="2" s="1"/>
  <c r="AA6" i="10" s="1"/>
  <c r="AC251" i="4"/>
  <c r="AC6" i="2" s="1"/>
  <c r="AC6" i="10" s="1"/>
  <c r="AD251" i="4"/>
  <c r="AD6" i="2" s="1"/>
  <c r="AD6" i="10" s="1"/>
  <c r="AE251" i="4"/>
  <c r="AE6" i="2" s="1"/>
  <c r="AE6" i="10" s="1"/>
  <c r="AF251" i="4"/>
  <c r="AF6" i="2" s="1"/>
  <c r="AF6" i="10" s="1"/>
  <c r="AG251" i="4"/>
  <c r="AG6" i="2" s="1"/>
  <c r="AG6" i="10" s="1"/>
  <c r="AH251" i="4"/>
  <c r="AH6" i="2" s="1"/>
  <c r="AH6" i="10" s="1"/>
  <c r="AA252" i="4"/>
  <c r="AA7" i="2" s="1"/>
  <c r="AA7" i="10" s="1"/>
  <c r="AC252" i="4"/>
  <c r="AC7" i="2" s="1"/>
  <c r="AC7" i="10" s="1"/>
  <c r="AD252" i="4"/>
  <c r="AD7" i="2" s="1"/>
  <c r="AD7" i="10" s="1"/>
  <c r="AE252" i="4"/>
  <c r="AE7" i="2" s="1"/>
  <c r="AE7" i="10" s="1"/>
  <c r="AF252" i="4"/>
  <c r="AF7" i="2" s="1"/>
  <c r="AF7" i="10" s="1"/>
  <c r="AG252" i="4"/>
  <c r="AG7" i="2" s="1"/>
  <c r="AG7" i="10" s="1"/>
  <c r="AH252" i="4"/>
  <c r="AH7" i="2" s="1"/>
  <c r="AH7" i="10" s="1"/>
  <c r="AA253" i="4"/>
  <c r="AA8" i="2" s="1"/>
  <c r="AA8" i="10" s="1"/>
  <c r="AC253" i="4"/>
  <c r="AC8" i="2" s="1"/>
  <c r="AC8" i="10" s="1"/>
  <c r="AD253" i="4"/>
  <c r="AD8" i="2" s="1"/>
  <c r="AD8" i="10" s="1"/>
  <c r="AE253" i="4"/>
  <c r="AE8" i="2" s="1"/>
  <c r="AE8" i="10" s="1"/>
  <c r="AF253" i="4"/>
  <c r="AF8" i="2" s="1"/>
  <c r="AF8" i="10" s="1"/>
  <c r="AG253" i="4"/>
  <c r="AG8" i="2" s="1"/>
  <c r="AG8" i="10" s="1"/>
  <c r="AH253" i="4"/>
  <c r="AH8" i="2" s="1"/>
  <c r="AH8" i="10" s="1"/>
  <c r="AA254" i="4"/>
  <c r="AA9" i="2" s="1"/>
  <c r="AA9" i="10" s="1"/>
  <c r="AC254" i="4"/>
  <c r="AC9" i="2" s="1"/>
  <c r="AC9" i="10" s="1"/>
  <c r="AD254" i="4"/>
  <c r="AD9" i="2" s="1"/>
  <c r="AD9" i="10" s="1"/>
  <c r="AE254" i="4"/>
  <c r="AE9" i="2" s="1"/>
  <c r="AE9" i="10" s="1"/>
  <c r="AF254" i="4"/>
  <c r="AF9" i="2" s="1"/>
  <c r="AF9" i="10" s="1"/>
  <c r="AG254" i="4"/>
  <c r="AG9" i="2" s="1"/>
  <c r="AG9" i="10" s="1"/>
  <c r="AH254" i="4"/>
  <c r="AH9" i="2" s="1"/>
  <c r="AH9" i="10" s="1"/>
  <c r="AA255" i="4"/>
  <c r="AA10" i="2" s="1"/>
  <c r="AA10" i="10" s="1"/>
  <c r="AC255" i="4"/>
  <c r="AC10" i="2" s="1"/>
  <c r="AC10" i="10" s="1"/>
  <c r="AD255" i="4"/>
  <c r="AD10" i="2" s="1"/>
  <c r="AD10" i="10" s="1"/>
  <c r="AE255" i="4"/>
  <c r="AE10" i="2" s="1"/>
  <c r="AE10" i="10" s="1"/>
  <c r="AF255" i="4"/>
  <c r="AF10" i="2" s="1"/>
  <c r="AF10" i="10" s="1"/>
  <c r="AG255" i="4"/>
  <c r="AG10" i="2" s="1"/>
  <c r="AG10" i="10" s="1"/>
  <c r="AH255" i="4"/>
  <c r="AH10" i="2" s="1"/>
  <c r="AH10" i="10" s="1"/>
  <c r="AA256" i="4"/>
  <c r="AA11" i="2" s="1"/>
  <c r="AA11" i="10" s="1"/>
  <c r="AC256" i="4"/>
  <c r="AC11" i="2" s="1"/>
  <c r="AC11" i="10" s="1"/>
  <c r="AD256" i="4"/>
  <c r="AD11" i="2" s="1"/>
  <c r="AD11" i="10" s="1"/>
  <c r="AE256" i="4"/>
  <c r="AE11" i="2" s="1"/>
  <c r="AE11" i="10" s="1"/>
  <c r="AF256" i="4"/>
  <c r="AF11" i="2" s="1"/>
  <c r="AF11" i="10" s="1"/>
  <c r="AG256" i="4"/>
  <c r="AG11" i="2" s="1"/>
  <c r="AG11" i="10" s="1"/>
  <c r="AH256" i="4"/>
  <c r="AH11" i="2" s="1"/>
  <c r="AH11" i="10" s="1"/>
  <c r="AA257" i="4"/>
  <c r="AA12" i="2" s="1"/>
  <c r="AA12" i="10" s="1"/>
  <c r="AC257" i="4"/>
  <c r="AC12" i="2" s="1"/>
  <c r="AC12" i="10" s="1"/>
  <c r="AD257" i="4"/>
  <c r="AD12" i="2" s="1"/>
  <c r="AD12" i="10" s="1"/>
  <c r="AE257" i="4"/>
  <c r="AE12" i="2" s="1"/>
  <c r="AE12" i="10" s="1"/>
  <c r="AF257" i="4"/>
  <c r="AF12" i="2" s="1"/>
  <c r="AF12" i="10" s="1"/>
  <c r="AG257" i="4"/>
  <c r="AG12" i="2" s="1"/>
  <c r="AG12" i="10" s="1"/>
  <c r="AH257" i="4"/>
  <c r="AH12" i="2" s="1"/>
  <c r="AH12" i="10" s="1"/>
  <c r="AA258" i="4"/>
  <c r="AA13" i="2" s="1"/>
  <c r="AA13" i="10" s="1"/>
  <c r="AC258" i="4"/>
  <c r="AC13" i="2" s="1"/>
  <c r="AC13" i="10" s="1"/>
  <c r="AD258" i="4"/>
  <c r="AD13" i="2" s="1"/>
  <c r="AD13" i="10" s="1"/>
  <c r="AE258" i="4"/>
  <c r="AE13" i="2" s="1"/>
  <c r="AE13" i="10" s="1"/>
  <c r="AF258" i="4"/>
  <c r="AF13" i="2" s="1"/>
  <c r="AF13" i="10" s="1"/>
  <c r="AG258" i="4"/>
  <c r="AG13" i="2" s="1"/>
  <c r="AG13" i="10" s="1"/>
  <c r="AH258" i="4"/>
  <c r="AH13" i="2" s="1"/>
  <c r="AH13" i="10" s="1"/>
  <c r="AA259" i="4"/>
  <c r="AA14" i="2" s="1"/>
  <c r="AA14" i="10" s="1"/>
  <c r="AC259" i="4"/>
  <c r="AC14" i="2" s="1"/>
  <c r="AC14" i="10" s="1"/>
  <c r="AD259" i="4"/>
  <c r="AD14" i="2" s="1"/>
  <c r="AD14" i="10" s="1"/>
  <c r="AE259" i="4"/>
  <c r="AE14" i="2" s="1"/>
  <c r="AE14" i="10" s="1"/>
  <c r="AF259" i="4"/>
  <c r="AF14" i="2" s="1"/>
  <c r="AF14" i="10" s="1"/>
  <c r="AG259" i="4"/>
  <c r="AG14" i="2" s="1"/>
  <c r="AG14" i="10" s="1"/>
  <c r="AH259" i="4"/>
  <c r="AH14" i="2" s="1"/>
  <c r="AH14" i="10" s="1"/>
  <c r="AA260" i="4"/>
  <c r="AA15" i="2" s="1"/>
  <c r="AA15" i="10" s="1"/>
  <c r="AC260" i="4"/>
  <c r="AC15" i="2" s="1"/>
  <c r="AC15" i="10" s="1"/>
  <c r="AD260" i="4"/>
  <c r="AD15" i="2" s="1"/>
  <c r="AD15" i="10" s="1"/>
  <c r="AE260" i="4"/>
  <c r="AE15" i="2" s="1"/>
  <c r="AE15" i="10" s="1"/>
  <c r="AF260" i="4"/>
  <c r="AF15" i="2" s="1"/>
  <c r="AF15" i="10" s="1"/>
  <c r="AG260" i="4"/>
  <c r="AG15" i="2" s="1"/>
  <c r="AG15" i="10" s="1"/>
  <c r="AH260" i="4"/>
  <c r="AH15" i="2" s="1"/>
  <c r="AH15" i="10" s="1"/>
  <c r="AA261" i="4"/>
  <c r="AA16" i="2" s="1"/>
  <c r="AA16" i="10" s="1"/>
  <c r="AC261" i="4"/>
  <c r="AC16" i="2" s="1"/>
  <c r="AC16" i="10" s="1"/>
  <c r="AD261" i="4"/>
  <c r="AD16" i="2" s="1"/>
  <c r="AD16" i="10" s="1"/>
  <c r="AE261" i="4"/>
  <c r="AE16" i="2" s="1"/>
  <c r="AE16" i="10" s="1"/>
  <c r="AF261" i="4"/>
  <c r="AF16" i="2" s="1"/>
  <c r="AF16" i="10" s="1"/>
  <c r="AG261" i="4"/>
  <c r="AG16" i="2" s="1"/>
  <c r="AG16" i="10" s="1"/>
  <c r="AH261" i="4"/>
  <c r="AH16" i="2" s="1"/>
  <c r="AH16" i="10" s="1"/>
  <c r="AA262" i="4"/>
  <c r="AA17" i="2" s="1"/>
  <c r="AA17" i="10" s="1"/>
  <c r="AC262" i="4"/>
  <c r="AC17" i="2" s="1"/>
  <c r="AC17" i="10" s="1"/>
  <c r="AD262" i="4"/>
  <c r="AD17" i="2" s="1"/>
  <c r="AD17" i="10" s="1"/>
  <c r="AE262" i="4"/>
  <c r="AE17" i="2" s="1"/>
  <c r="AE17" i="10" s="1"/>
  <c r="AF262" i="4"/>
  <c r="AF17" i="2" s="1"/>
  <c r="AF17" i="10" s="1"/>
  <c r="AG262" i="4"/>
  <c r="AG17" i="2" s="1"/>
  <c r="AG17" i="10" s="1"/>
  <c r="AH262" i="4"/>
  <c r="AH17" i="2" s="1"/>
  <c r="AH17" i="10" s="1"/>
  <c r="AA263" i="4"/>
  <c r="AA18" i="2" s="1"/>
  <c r="AA18" i="10" s="1"/>
  <c r="AC263" i="4"/>
  <c r="AC18" i="2" s="1"/>
  <c r="AC18" i="10" s="1"/>
  <c r="AD263" i="4"/>
  <c r="AD18" i="2" s="1"/>
  <c r="AD18" i="10" s="1"/>
  <c r="AE263" i="4"/>
  <c r="AE18" i="2" s="1"/>
  <c r="AE18" i="10" s="1"/>
  <c r="AF263" i="4"/>
  <c r="AF18" i="2" s="1"/>
  <c r="AF18" i="10" s="1"/>
  <c r="AG263" i="4"/>
  <c r="AG18" i="2" s="1"/>
  <c r="AG18" i="10" s="1"/>
  <c r="AH263" i="4"/>
  <c r="AH18" i="2" s="1"/>
  <c r="AH18" i="10" s="1"/>
  <c r="AA264" i="4"/>
  <c r="AA19" i="2" s="1"/>
  <c r="AA19" i="10" s="1"/>
  <c r="AC264" i="4"/>
  <c r="AC19" i="2" s="1"/>
  <c r="AC19" i="10" s="1"/>
  <c r="AD264" i="4"/>
  <c r="AD19" i="2" s="1"/>
  <c r="AD19" i="10" s="1"/>
  <c r="AE264" i="4"/>
  <c r="AE19" i="2" s="1"/>
  <c r="AE19" i="10" s="1"/>
  <c r="AF264" i="4"/>
  <c r="AF19" i="2" s="1"/>
  <c r="AF19" i="10" s="1"/>
  <c r="AG264" i="4"/>
  <c r="AG19" i="2" s="1"/>
  <c r="AG19" i="10" s="1"/>
  <c r="AH264" i="4"/>
  <c r="AH19" i="2" s="1"/>
  <c r="AH19" i="10" s="1"/>
  <c r="AA265" i="4"/>
  <c r="AA20" i="2" s="1"/>
  <c r="AC265" i="4"/>
  <c r="AC20" i="2" s="1"/>
  <c r="AD265" i="4"/>
  <c r="AD20" i="2" s="1"/>
  <c r="AE265" i="4"/>
  <c r="AE20" i="2" s="1"/>
  <c r="AF265" i="4"/>
  <c r="AF20" i="2" s="1"/>
  <c r="AG265" i="4"/>
  <c r="AG20" i="2" s="1"/>
  <c r="AH265" i="4"/>
  <c r="AH20" i="2" s="1"/>
  <c r="AA266" i="4"/>
  <c r="AA21" i="2" s="1"/>
  <c r="AC266" i="4"/>
  <c r="AC21" i="2" s="1"/>
  <c r="AD266" i="4"/>
  <c r="AD21" i="2" s="1"/>
  <c r="AE266" i="4"/>
  <c r="AE21" i="2" s="1"/>
  <c r="AF266" i="4"/>
  <c r="AF21" i="2" s="1"/>
  <c r="AG266" i="4"/>
  <c r="AG21" i="2" s="1"/>
  <c r="AH266" i="4"/>
  <c r="AH21" i="2" s="1"/>
  <c r="AA267" i="4"/>
  <c r="AA22" i="2" s="1"/>
  <c r="AC267" i="4"/>
  <c r="AC22" i="2" s="1"/>
  <c r="AD267" i="4"/>
  <c r="AD22" i="2" s="1"/>
  <c r="AE267" i="4"/>
  <c r="AE22" i="2" s="1"/>
  <c r="AF267" i="4"/>
  <c r="AF22" i="2" s="1"/>
  <c r="AG267" i="4"/>
  <c r="AG22" i="2" s="1"/>
  <c r="AH267" i="4"/>
  <c r="AH22" i="2" s="1"/>
  <c r="AA268" i="4"/>
  <c r="AA23" i="2" s="1"/>
  <c r="AC268" i="4"/>
  <c r="AC23" i="2" s="1"/>
  <c r="AD268" i="4"/>
  <c r="AD23" i="2" s="1"/>
  <c r="AE268" i="4"/>
  <c r="AE23" i="2" s="1"/>
  <c r="AF268" i="4"/>
  <c r="AF23" i="2" s="1"/>
  <c r="AG268" i="4"/>
  <c r="AG23" i="2" s="1"/>
  <c r="AH268" i="4"/>
  <c r="AH23" i="2" s="1"/>
  <c r="AA269" i="4"/>
  <c r="AA24" i="2" s="1"/>
  <c r="AC269" i="4"/>
  <c r="AC24" i="2" s="1"/>
  <c r="AD269" i="4"/>
  <c r="AD24" i="2" s="1"/>
  <c r="AE269" i="4"/>
  <c r="AE24" i="2" s="1"/>
  <c r="AF269" i="4"/>
  <c r="AF24" i="2" s="1"/>
  <c r="AG269" i="4"/>
  <c r="AG24" i="2" s="1"/>
  <c r="AH269" i="4"/>
  <c r="AH24" i="2" s="1"/>
  <c r="AA270" i="4"/>
  <c r="AA25" i="2" s="1"/>
  <c r="AC270" i="4"/>
  <c r="AC25" i="2" s="1"/>
  <c r="AD270" i="4"/>
  <c r="AD25" i="2" s="1"/>
  <c r="AE270" i="4"/>
  <c r="AE25" i="2" s="1"/>
  <c r="AF270" i="4"/>
  <c r="AF25" i="2" s="1"/>
  <c r="AG270" i="4"/>
  <c r="AG25" i="2" s="1"/>
  <c r="AH270" i="4"/>
  <c r="AH25" i="2" s="1"/>
  <c r="AA271" i="4"/>
  <c r="AA26" i="2" s="1"/>
  <c r="AC271" i="4"/>
  <c r="AC26" i="2" s="1"/>
  <c r="AD271" i="4"/>
  <c r="AD26" i="2" s="1"/>
  <c r="AE271" i="4"/>
  <c r="AE26" i="2" s="1"/>
  <c r="AF271" i="4"/>
  <c r="AF26" i="2" s="1"/>
  <c r="AG271" i="4"/>
  <c r="AG26" i="2" s="1"/>
  <c r="AH271" i="4"/>
  <c r="AH26" i="2" s="1"/>
  <c r="AA272" i="4"/>
  <c r="AA27" i="2" s="1"/>
  <c r="AC272" i="4"/>
  <c r="AC27" i="2" s="1"/>
  <c r="AD272" i="4"/>
  <c r="AD27" i="2" s="1"/>
  <c r="AE272" i="4"/>
  <c r="AE27" i="2" s="1"/>
  <c r="AF272" i="4"/>
  <c r="AF27" i="2" s="1"/>
  <c r="AG272" i="4"/>
  <c r="AG27" i="2" s="1"/>
  <c r="AH272" i="4"/>
  <c r="AH27" i="2" s="1"/>
  <c r="AA273" i="4"/>
  <c r="AA28" i="2" s="1"/>
  <c r="AC273" i="4"/>
  <c r="AC28" i="2" s="1"/>
  <c r="AD273" i="4"/>
  <c r="AD28" i="2" s="1"/>
  <c r="AE273" i="4"/>
  <c r="AE28" i="2" s="1"/>
  <c r="AF273" i="4"/>
  <c r="AF28" i="2" s="1"/>
  <c r="AG273" i="4"/>
  <c r="AG28" i="2" s="1"/>
  <c r="AH273" i="4"/>
  <c r="AH28" i="2" s="1"/>
  <c r="AA274" i="4"/>
  <c r="AA29" i="2" s="1"/>
  <c r="AC274" i="4"/>
  <c r="AC29" i="2" s="1"/>
  <c r="AD274" i="4"/>
  <c r="AD29" i="2" s="1"/>
  <c r="AE274" i="4"/>
  <c r="AE29" i="2" s="1"/>
  <c r="AF274" i="4"/>
  <c r="AF29" i="2" s="1"/>
  <c r="AG274" i="4"/>
  <c r="AG29" i="2" s="1"/>
  <c r="AH274" i="4"/>
  <c r="AH29" i="2" s="1"/>
  <c r="AA275" i="4"/>
  <c r="AA30" i="2" s="1"/>
  <c r="AC275" i="4"/>
  <c r="AC30" i="2" s="1"/>
  <c r="AD275" i="4"/>
  <c r="AD30" i="2" s="1"/>
  <c r="AE275" i="4"/>
  <c r="AE30" i="2" s="1"/>
  <c r="AF275" i="4"/>
  <c r="AF30" i="2" s="1"/>
  <c r="AG275" i="4"/>
  <c r="AG30" i="2" s="1"/>
  <c r="AH275" i="4"/>
  <c r="AH30" i="2" s="1"/>
  <c r="AA276" i="4"/>
  <c r="AA31" i="2" s="1"/>
  <c r="AC276" i="4"/>
  <c r="AC31" i="2" s="1"/>
  <c r="AD276" i="4"/>
  <c r="AD31" i="2" s="1"/>
  <c r="AE276" i="4"/>
  <c r="AE31" i="2" s="1"/>
  <c r="AF276" i="4"/>
  <c r="AF31" i="2" s="1"/>
  <c r="AG276" i="4"/>
  <c r="AG31" i="2" s="1"/>
  <c r="AH276" i="4"/>
  <c r="AH31" i="2" s="1"/>
  <c r="AA277" i="4"/>
  <c r="AA32" i="2" s="1"/>
  <c r="AC277" i="4"/>
  <c r="AC32" i="2" s="1"/>
  <c r="AD277" i="4"/>
  <c r="AD32" i="2" s="1"/>
  <c r="AE277" i="4"/>
  <c r="AE32" i="2" s="1"/>
  <c r="AF277" i="4"/>
  <c r="AF32" i="2" s="1"/>
  <c r="AG277" i="4"/>
  <c r="AG32" i="2" s="1"/>
  <c r="AH277" i="4"/>
  <c r="AH32" i="2" s="1"/>
  <c r="AA278" i="4"/>
  <c r="AA33" i="2" s="1"/>
  <c r="AC278" i="4"/>
  <c r="AC33" i="2" s="1"/>
  <c r="AD278" i="4"/>
  <c r="AD33" i="2" s="1"/>
  <c r="AE278" i="4"/>
  <c r="AE33" i="2" s="1"/>
  <c r="AF278" i="4"/>
  <c r="AF33" i="2" s="1"/>
  <c r="AG278" i="4"/>
  <c r="AG33" i="2" s="1"/>
  <c r="AH278" i="4"/>
  <c r="AH33" i="2" s="1"/>
  <c r="AA279" i="4"/>
  <c r="AA34" i="2" s="1"/>
  <c r="AC279" i="4"/>
  <c r="AC34" i="2" s="1"/>
  <c r="AD279" i="4"/>
  <c r="AD34" i="2" s="1"/>
  <c r="AE279" i="4"/>
  <c r="AE34" i="2" s="1"/>
  <c r="AF279" i="4"/>
  <c r="AF34" i="2" s="1"/>
  <c r="AG279" i="4"/>
  <c r="AG34" i="2" s="1"/>
  <c r="AH279" i="4"/>
  <c r="AH34" i="2" s="1"/>
  <c r="AA280" i="4"/>
  <c r="AA35" i="2" s="1"/>
  <c r="AA20" i="10" s="1"/>
  <c r="AC280" i="4"/>
  <c r="AC35" i="2" s="1"/>
  <c r="AC20" i="10" s="1"/>
  <c r="AD280" i="4"/>
  <c r="AD35" i="2" s="1"/>
  <c r="AD20" i="10" s="1"/>
  <c r="AE280" i="4"/>
  <c r="AE35" i="2" s="1"/>
  <c r="AE20" i="10" s="1"/>
  <c r="AF280" i="4"/>
  <c r="AF35" i="2" s="1"/>
  <c r="AF20" i="10" s="1"/>
  <c r="AG280" i="4"/>
  <c r="AG35" i="2" s="1"/>
  <c r="AG20" i="10" s="1"/>
  <c r="AH280" i="4"/>
  <c r="AH35" i="2" s="1"/>
  <c r="AH20" i="10" s="1"/>
  <c r="AA281" i="4"/>
  <c r="AA36" i="2" s="1"/>
  <c r="AA21" i="10" s="1"/>
  <c r="AC281" i="4"/>
  <c r="AC36" i="2" s="1"/>
  <c r="AC21" i="10" s="1"/>
  <c r="AD281" i="4"/>
  <c r="AD36" i="2" s="1"/>
  <c r="AD21" i="10" s="1"/>
  <c r="AE281" i="4"/>
  <c r="AE36" i="2" s="1"/>
  <c r="AE21" i="10" s="1"/>
  <c r="AF281" i="4"/>
  <c r="AF36" i="2" s="1"/>
  <c r="AF21" i="10" s="1"/>
  <c r="AG281" i="4"/>
  <c r="AG36" i="2" s="1"/>
  <c r="AG21" i="10" s="1"/>
  <c r="AH281" i="4"/>
  <c r="AH36" i="2" s="1"/>
  <c r="AH21" i="10" s="1"/>
  <c r="AA282" i="4"/>
  <c r="AA37" i="2" s="1"/>
  <c r="AA22" i="10" s="1"/>
  <c r="AC282" i="4"/>
  <c r="AC37" i="2" s="1"/>
  <c r="AC22" i="10" s="1"/>
  <c r="AD282" i="4"/>
  <c r="AD37" i="2" s="1"/>
  <c r="AD22" i="10" s="1"/>
  <c r="AE282" i="4"/>
  <c r="AE37" i="2" s="1"/>
  <c r="AE22" i="10" s="1"/>
  <c r="AF282" i="4"/>
  <c r="AF37" i="2" s="1"/>
  <c r="AF22" i="10" s="1"/>
  <c r="AG282" i="4"/>
  <c r="AG37" i="2" s="1"/>
  <c r="AG22" i="10" s="1"/>
  <c r="AH282" i="4"/>
  <c r="AH37" i="2" s="1"/>
  <c r="AH22" i="10" s="1"/>
  <c r="AA283" i="4"/>
  <c r="AA38" i="2" s="1"/>
  <c r="AA23" i="10" s="1"/>
  <c r="AC283" i="4"/>
  <c r="AC38" i="2" s="1"/>
  <c r="AC23" i="10" s="1"/>
  <c r="AD283" i="4"/>
  <c r="AD38" i="2" s="1"/>
  <c r="AD23" i="10" s="1"/>
  <c r="AE283" i="4"/>
  <c r="AE38" i="2" s="1"/>
  <c r="AE23" i="10" s="1"/>
  <c r="AF283" i="4"/>
  <c r="AF38" i="2" s="1"/>
  <c r="AF23" i="10" s="1"/>
  <c r="AG283" i="4"/>
  <c r="AG38" i="2" s="1"/>
  <c r="AG23" i="10" s="1"/>
  <c r="AH283" i="4"/>
  <c r="AH38" i="2" s="1"/>
  <c r="AH23" i="10" s="1"/>
  <c r="AA284" i="4"/>
  <c r="AA39" i="2" s="1"/>
  <c r="AA24" i="10" s="1"/>
  <c r="AC284" i="4"/>
  <c r="AC39" i="2" s="1"/>
  <c r="AC24" i="10" s="1"/>
  <c r="AD284" i="4"/>
  <c r="AD39" i="2" s="1"/>
  <c r="AD24" i="10" s="1"/>
  <c r="AE284" i="4"/>
  <c r="AE39" i="2" s="1"/>
  <c r="AE24" i="10" s="1"/>
  <c r="AF284" i="4"/>
  <c r="AF39" i="2" s="1"/>
  <c r="AF24" i="10" s="1"/>
  <c r="AG284" i="4"/>
  <c r="AG39" i="2" s="1"/>
  <c r="AG24" i="10" s="1"/>
  <c r="AH284" i="4"/>
  <c r="AH39" i="2" s="1"/>
  <c r="AH24" i="10" s="1"/>
  <c r="AA285" i="4"/>
  <c r="AA40" i="2" s="1"/>
  <c r="AA25" i="10" s="1"/>
  <c r="AC285" i="4"/>
  <c r="AC40" i="2" s="1"/>
  <c r="AC25" i="10" s="1"/>
  <c r="AD285" i="4"/>
  <c r="AD40" i="2" s="1"/>
  <c r="AD25" i="10" s="1"/>
  <c r="AE285" i="4"/>
  <c r="AE40" i="2" s="1"/>
  <c r="AE25" i="10" s="1"/>
  <c r="AF285" i="4"/>
  <c r="AF40" i="2" s="1"/>
  <c r="AF25" i="10" s="1"/>
  <c r="AG285" i="4"/>
  <c r="AG40" i="2" s="1"/>
  <c r="AG25" i="10" s="1"/>
  <c r="AH285" i="4"/>
  <c r="AH40" i="2" s="1"/>
  <c r="AH25" i="10" s="1"/>
  <c r="AA286" i="4"/>
  <c r="AA41" i="2" s="1"/>
  <c r="AA26" i="10" s="1"/>
  <c r="AC286" i="4"/>
  <c r="AC41" i="2" s="1"/>
  <c r="AC26" i="10" s="1"/>
  <c r="AD286" i="4"/>
  <c r="AD41" i="2" s="1"/>
  <c r="AD26" i="10" s="1"/>
  <c r="AE286" i="4"/>
  <c r="AE41" i="2" s="1"/>
  <c r="AE26" i="10" s="1"/>
  <c r="AF286" i="4"/>
  <c r="AF41" i="2" s="1"/>
  <c r="AF26" i="10" s="1"/>
  <c r="AG286" i="4"/>
  <c r="AG41" i="2" s="1"/>
  <c r="AG26" i="10" s="1"/>
  <c r="AH286" i="4"/>
  <c r="AH41" i="2" s="1"/>
  <c r="AH26" i="10" s="1"/>
  <c r="AA287" i="4"/>
  <c r="AA42" i="2" s="1"/>
  <c r="AA27" i="10" s="1"/>
  <c r="AC287" i="4"/>
  <c r="AC42" i="2" s="1"/>
  <c r="AC27" i="10" s="1"/>
  <c r="AD287" i="4"/>
  <c r="AD42" i="2" s="1"/>
  <c r="AD27" i="10" s="1"/>
  <c r="AE287" i="4"/>
  <c r="AE42" i="2" s="1"/>
  <c r="AE27" i="10" s="1"/>
  <c r="AF287" i="4"/>
  <c r="AF42" i="2" s="1"/>
  <c r="AF27" i="10" s="1"/>
  <c r="AG287" i="4"/>
  <c r="AG42" i="2" s="1"/>
  <c r="AG27" i="10" s="1"/>
  <c r="AH287" i="4"/>
  <c r="AH42" i="2" s="1"/>
  <c r="AH27" i="10" s="1"/>
  <c r="AA288" i="4"/>
  <c r="AA43" i="2" s="1"/>
  <c r="AA28" i="10" s="1"/>
  <c r="AC288" i="4"/>
  <c r="AC43" i="2" s="1"/>
  <c r="AC28" i="10" s="1"/>
  <c r="AD288" i="4"/>
  <c r="AD43" i="2" s="1"/>
  <c r="AD28" i="10" s="1"/>
  <c r="AE288" i="4"/>
  <c r="AE43" i="2" s="1"/>
  <c r="AE28" i="10" s="1"/>
  <c r="AF288" i="4"/>
  <c r="AF43" i="2" s="1"/>
  <c r="AF28" i="10" s="1"/>
  <c r="AG288" i="4"/>
  <c r="AG43" i="2" s="1"/>
  <c r="AG28" i="10" s="1"/>
  <c r="AH288" i="4"/>
  <c r="AH43" i="2" s="1"/>
  <c r="AH28" i="10" s="1"/>
  <c r="AA289" i="4"/>
  <c r="AA44" i="2" s="1"/>
  <c r="AA29" i="10" s="1"/>
  <c r="AC289" i="4"/>
  <c r="AC44" i="2" s="1"/>
  <c r="AC29" i="10" s="1"/>
  <c r="AD289" i="4"/>
  <c r="AD44" i="2" s="1"/>
  <c r="AD29" i="10" s="1"/>
  <c r="AE289" i="4"/>
  <c r="AE44" i="2" s="1"/>
  <c r="AE29" i="10" s="1"/>
  <c r="AF289" i="4"/>
  <c r="AF44" i="2" s="1"/>
  <c r="AF29" i="10" s="1"/>
  <c r="AG289" i="4"/>
  <c r="AG44" i="2" s="1"/>
  <c r="AG29" i="10" s="1"/>
  <c r="AH289" i="4"/>
  <c r="AH44" i="2" s="1"/>
  <c r="AH29" i="10" s="1"/>
  <c r="AA290" i="4"/>
  <c r="AA45" i="2" s="1"/>
  <c r="AA30" i="10" s="1"/>
  <c r="AC290" i="4"/>
  <c r="AC45" i="2" s="1"/>
  <c r="AC30" i="10" s="1"/>
  <c r="AD290" i="4"/>
  <c r="AD45" i="2" s="1"/>
  <c r="AD30" i="10" s="1"/>
  <c r="AE290" i="4"/>
  <c r="AE45" i="2" s="1"/>
  <c r="AE30" i="10" s="1"/>
  <c r="AF290" i="4"/>
  <c r="AF45" i="2" s="1"/>
  <c r="AF30" i="10" s="1"/>
  <c r="AG290" i="4"/>
  <c r="AG45" i="2" s="1"/>
  <c r="AG30" i="10" s="1"/>
  <c r="AH290" i="4"/>
  <c r="AH45" i="2" s="1"/>
  <c r="AH30" i="10" s="1"/>
  <c r="AA291" i="4"/>
  <c r="AA46" i="2" s="1"/>
  <c r="AA31" i="10" s="1"/>
  <c r="AC291" i="4"/>
  <c r="AC46" i="2" s="1"/>
  <c r="AC31" i="10" s="1"/>
  <c r="AD291" i="4"/>
  <c r="AD46" i="2" s="1"/>
  <c r="AD31" i="10" s="1"/>
  <c r="AE291" i="4"/>
  <c r="AE46" i="2" s="1"/>
  <c r="AE31" i="10" s="1"/>
  <c r="AF291" i="4"/>
  <c r="AF46" i="2" s="1"/>
  <c r="AF31" i="10" s="1"/>
  <c r="AG291" i="4"/>
  <c r="AG46" i="2" s="1"/>
  <c r="AG31" i="10" s="1"/>
  <c r="AH291" i="4"/>
  <c r="AH46" i="2" s="1"/>
  <c r="AH31" i="10" s="1"/>
  <c r="AA292" i="4"/>
  <c r="AA47" i="2" s="1"/>
  <c r="AA40" i="10" s="1"/>
  <c r="AC292" i="4"/>
  <c r="AC47" i="2" s="1"/>
  <c r="AC40" i="10" s="1"/>
  <c r="AD292" i="4"/>
  <c r="AD47" i="2" s="1"/>
  <c r="AD40" i="10" s="1"/>
  <c r="AE292" i="4"/>
  <c r="AE47" i="2" s="1"/>
  <c r="AE40" i="10" s="1"/>
  <c r="AF292" i="4"/>
  <c r="AF47" i="2" s="1"/>
  <c r="AF40" i="10" s="1"/>
  <c r="AG292" i="4"/>
  <c r="AG47" i="2" s="1"/>
  <c r="AG40" i="10" s="1"/>
  <c r="AH292" i="4"/>
  <c r="AH47" i="2" s="1"/>
  <c r="AH40" i="10" s="1"/>
  <c r="AA293" i="4"/>
  <c r="AA48" i="2" s="1"/>
  <c r="AA41" i="10" s="1"/>
  <c r="AC293" i="4"/>
  <c r="AC48" i="2" s="1"/>
  <c r="AC41" i="10" s="1"/>
  <c r="AD293" i="4"/>
  <c r="AD48" i="2" s="1"/>
  <c r="AD41" i="10" s="1"/>
  <c r="AE293" i="4"/>
  <c r="AE48" i="2" s="1"/>
  <c r="AE41" i="10" s="1"/>
  <c r="AF293" i="4"/>
  <c r="AF48" i="2" s="1"/>
  <c r="AF41" i="10" s="1"/>
  <c r="AG293" i="4"/>
  <c r="AG48" i="2" s="1"/>
  <c r="AG41" i="10" s="1"/>
  <c r="AH293" i="4"/>
  <c r="AH48" i="2" s="1"/>
  <c r="AH41" i="10" s="1"/>
  <c r="AA294" i="4"/>
  <c r="AA49" i="2" s="1"/>
  <c r="AA42" i="10" s="1"/>
  <c r="AC294" i="4"/>
  <c r="AC49" i="2" s="1"/>
  <c r="AC42" i="10" s="1"/>
  <c r="AD294" i="4"/>
  <c r="AD49" i="2" s="1"/>
  <c r="AD42" i="10" s="1"/>
  <c r="AE294" i="4"/>
  <c r="AE49" i="2" s="1"/>
  <c r="AE42" i="10" s="1"/>
  <c r="AF294" i="4"/>
  <c r="AF49" i="2" s="1"/>
  <c r="AF42" i="10" s="1"/>
  <c r="AG294" i="4"/>
  <c r="AG49" i="2" s="1"/>
  <c r="AG42" i="10" s="1"/>
  <c r="AH294" i="4"/>
  <c r="AH49" i="2" s="1"/>
  <c r="AH42" i="10" s="1"/>
  <c r="AA295" i="4"/>
  <c r="AA50" i="2" s="1"/>
  <c r="AA43" i="10" s="1"/>
  <c r="AC295" i="4"/>
  <c r="AC50" i="2" s="1"/>
  <c r="AC43" i="10" s="1"/>
  <c r="AD295" i="4"/>
  <c r="AD50" i="2" s="1"/>
  <c r="AD43" i="10" s="1"/>
  <c r="AE295" i="4"/>
  <c r="AE50" i="2" s="1"/>
  <c r="AE43" i="10" s="1"/>
  <c r="AF295" i="4"/>
  <c r="AF50" i="2" s="1"/>
  <c r="AF43" i="10" s="1"/>
  <c r="AG295" i="4"/>
  <c r="AG50" i="2" s="1"/>
  <c r="AG43" i="10" s="1"/>
  <c r="AH295" i="4"/>
  <c r="AH50" i="2" s="1"/>
  <c r="AH43" i="10" s="1"/>
  <c r="AA296" i="4"/>
  <c r="AA51" i="2" s="1"/>
  <c r="AA44" i="10" s="1"/>
  <c r="AC296" i="4"/>
  <c r="AC51" i="2" s="1"/>
  <c r="AC44" i="10" s="1"/>
  <c r="AD296" i="4"/>
  <c r="AD51" i="2" s="1"/>
  <c r="AD44" i="10" s="1"/>
  <c r="AE296" i="4"/>
  <c r="AE51" i="2" s="1"/>
  <c r="AE44" i="10" s="1"/>
  <c r="AF296" i="4"/>
  <c r="AF51" i="2" s="1"/>
  <c r="AF44" i="10" s="1"/>
  <c r="AG296" i="4"/>
  <c r="AG51" i="2" s="1"/>
  <c r="AG44" i="10" s="1"/>
  <c r="AH296" i="4"/>
  <c r="AH51" i="2" s="1"/>
  <c r="AH44" i="10" s="1"/>
  <c r="AA297" i="4"/>
  <c r="AA52" i="2" s="1"/>
  <c r="AA45" i="10" s="1"/>
  <c r="AC297" i="4"/>
  <c r="AC52" i="2" s="1"/>
  <c r="AC45" i="10" s="1"/>
  <c r="AD297" i="4"/>
  <c r="AD52" i="2" s="1"/>
  <c r="AD45" i="10" s="1"/>
  <c r="AE297" i="4"/>
  <c r="AE52" i="2" s="1"/>
  <c r="AE45" i="10" s="1"/>
  <c r="AF297" i="4"/>
  <c r="AF52" i="2" s="1"/>
  <c r="AF45" i="10" s="1"/>
  <c r="AG297" i="4"/>
  <c r="AG52" i="2" s="1"/>
  <c r="AG45" i="10" s="1"/>
  <c r="AH297" i="4"/>
  <c r="AH52" i="2" s="1"/>
  <c r="AH45" i="10" s="1"/>
  <c r="AA298" i="4"/>
  <c r="AA53" i="2" s="1"/>
  <c r="AA46" i="10" s="1"/>
  <c r="AC298" i="4"/>
  <c r="AC53" i="2" s="1"/>
  <c r="AC46" i="10" s="1"/>
  <c r="AD298" i="4"/>
  <c r="AD53" i="2" s="1"/>
  <c r="AD46" i="10" s="1"/>
  <c r="AE298" i="4"/>
  <c r="AE53" i="2" s="1"/>
  <c r="AE46" i="10" s="1"/>
  <c r="AF298" i="4"/>
  <c r="AF53" i="2" s="1"/>
  <c r="AF46" i="10" s="1"/>
  <c r="AG298" i="4"/>
  <c r="AG53" i="2" s="1"/>
  <c r="AG46" i="10" s="1"/>
  <c r="AH298" i="4"/>
  <c r="AH53" i="2" s="1"/>
  <c r="AH46" i="10" s="1"/>
  <c r="AA299" i="4"/>
  <c r="AA54" i="2" s="1"/>
  <c r="AA47" i="10" s="1"/>
  <c r="AC299" i="4"/>
  <c r="AC54" i="2" s="1"/>
  <c r="AC47" i="10" s="1"/>
  <c r="AD299" i="4"/>
  <c r="AD54" i="2" s="1"/>
  <c r="AD47" i="10" s="1"/>
  <c r="AE299" i="4"/>
  <c r="AE54" i="2" s="1"/>
  <c r="AE47" i="10" s="1"/>
  <c r="AF299" i="4"/>
  <c r="AF54" i="2" s="1"/>
  <c r="AF47" i="10" s="1"/>
  <c r="AG299" i="4"/>
  <c r="AG54" i="2" s="1"/>
  <c r="AG47" i="10" s="1"/>
  <c r="AH299" i="4"/>
  <c r="AH54" i="2" s="1"/>
  <c r="AH47" i="10" s="1"/>
  <c r="AA300" i="4"/>
  <c r="AA55" i="2" s="1"/>
  <c r="AA48" i="10" s="1"/>
  <c r="AC300" i="4"/>
  <c r="AC55" i="2" s="1"/>
  <c r="AC48" i="10" s="1"/>
  <c r="AD300" i="4"/>
  <c r="AD55" i="2" s="1"/>
  <c r="AD48" i="10" s="1"/>
  <c r="AE300" i="4"/>
  <c r="AE55" i="2" s="1"/>
  <c r="AE48" i="10" s="1"/>
  <c r="AF300" i="4"/>
  <c r="AF55" i="2" s="1"/>
  <c r="AF48" i="10" s="1"/>
  <c r="AG300" i="4"/>
  <c r="AG55" i="2" s="1"/>
  <c r="AG48" i="10" s="1"/>
  <c r="AH300" i="4"/>
  <c r="AH55" i="2" s="1"/>
  <c r="AH48" i="10" s="1"/>
  <c r="AA301" i="4"/>
  <c r="AA56" i="2" s="1"/>
  <c r="AA49" i="10" s="1"/>
  <c r="AC301" i="4"/>
  <c r="AC56" i="2" s="1"/>
  <c r="AC49" i="10" s="1"/>
  <c r="AD301" i="4"/>
  <c r="AD56" i="2" s="1"/>
  <c r="AD49" i="10" s="1"/>
  <c r="AE301" i="4"/>
  <c r="AE56" i="2" s="1"/>
  <c r="AE49" i="10" s="1"/>
  <c r="AF301" i="4"/>
  <c r="AF56" i="2" s="1"/>
  <c r="AF49" i="10" s="1"/>
  <c r="AG301" i="4"/>
  <c r="AG56" i="2" s="1"/>
  <c r="AG49" i="10" s="1"/>
  <c r="AH301" i="4"/>
  <c r="AH56" i="2" s="1"/>
  <c r="AH49" i="10" s="1"/>
  <c r="AA302" i="4"/>
  <c r="AA57" i="2" s="1"/>
  <c r="AA50" i="10" s="1"/>
  <c r="AC302" i="4"/>
  <c r="AC57" i="2" s="1"/>
  <c r="AC50" i="10" s="1"/>
  <c r="AD302" i="4"/>
  <c r="AD57" i="2" s="1"/>
  <c r="AD50" i="10" s="1"/>
  <c r="AE302" i="4"/>
  <c r="AE57" i="2" s="1"/>
  <c r="AE50" i="10" s="1"/>
  <c r="AF302" i="4"/>
  <c r="AF57" i="2" s="1"/>
  <c r="AF50" i="10" s="1"/>
  <c r="AG302" i="4"/>
  <c r="AG57" i="2" s="1"/>
  <c r="AG50" i="10" s="1"/>
  <c r="AH302" i="4"/>
  <c r="AH57" i="2" s="1"/>
  <c r="AH50" i="10" s="1"/>
  <c r="AA303" i="4"/>
  <c r="AA58" i="2" s="1"/>
  <c r="AA51" i="10" s="1"/>
  <c r="AC303" i="4"/>
  <c r="AC58" i="2" s="1"/>
  <c r="AC51" i="10" s="1"/>
  <c r="AD303" i="4"/>
  <c r="AD58" i="2" s="1"/>
  <c r="AD51" i="10" s="1"/>
  <c r="AE303" i="4"/>
  <c r="AE58" i="2" s="1"/>
  <c r="AE51" i="10" s="1"/>
  <c r="AF303" i="4"/>
  <c r="AF58" i="2" s="1"/>
  <c r="AF51" i="10" s="1"/>
  <c r="AG303" i="4"/>
  <c r="AG58" i="2" s="1"/>
  <c r="AG51" i="10" s="1"/>
  <c r="AH303" i="4"/>
  <c r="AH58" i="2" s="1"/>
  <c r="AH51" i="10" s="1"/>
  <c r="AA304" i="4"/>
  <c r="AA59" i="2" s="1"/>
  <c r="AA52" i="10" s="1"/>
  <c r="AC304" i="4"/>
  <c r="AC59" i="2" s="1"/>
  <c r="AC52" i="10" s="1"/>
  <c r="AD304" i="4"/>
  <c r="AD59" i="2" s="1"/>
  <c r="AD52" i="10" s="1"/>
  <c r="AE304" i="4"/>
  <c r="AE59" i="2" s="1"/>
  <c r="AE52" i="10" s="1"/>
  <c r="AF304" i="4"/>
  <c r="AF59" i="2" s="1"/>
  <c r="AF52" i="10" s="1"/>
  <c r="AG304" i="4"/>
  <c r="AG59" i="2" s="1"/>
  <c r="AG52" i="10" s="1"/>
  <c r="AH304" i="4"/>
  <c r="AH59" i="2" s="1"/>
  <c r="AH52" i="10" s="1"/>
  <c r="AA305" i="4"/>
  <c r="AA60" i="2" s="1"/>
  <c r="AA53" i="10" s="1"/>
  <c r="AC305" i="4"/>
  <c r="AC60" i="2" s="1"/>
  <c r="AC53" i="10" s="1"/>
  <c r="AD305" i="4"/>
  <c r="AD60" i="2" s="1"/>
  <c r="AD53" i="10" s="1"/>
  <c r="AE305" i="4"/>
  <c r="AE60" i="2" s="1"/>
  <c r="AE53" i="10" s="1"/>
  <c r="AF305" i="4"/>
  <c r="AF60" i="2" s="1"/>
  <c r="AF53" i="10" s="1"/>
  <c r="AG305" i="4"/>
  <c r="AG60" i="2" s="1"/>
  <c r="AG53" i="10" s="1"/>
  <c r="AH305" i="4"/>
  <c r="AH60" i="2" s="1"/>
  <c r="AH53" i="10" s="1"/>
  <c r="AA306" i="4"/>
  <c r="AA61" i="2" s="1"/>
  <c r="AA54" i="10" s="1"/>
  <c r="AC306" i="4"/>
  <c r="AC61" i="2" s="1"/>
  <c r="AC54" i="10" s="1"/>
  <c r="AD306" i="4"/>
  <c r="AD61" i="2" s="1"/>
  <c r="AD54" i="10" s="1"/>
  <c r="AE306" i="4"/>
  <c r="AE61" i="2" s="1"/>
  <c r="AE54" i="10" s="1"/>
  <c r="AF306" i="4"/>
  <c r="AF61" i="2" s="1"/>
  <c r="AF54" i="10" s="1"/>
  <c r="AG306" i="4"/>
  <c r="AG61" i="2" s="1"/>
  <c r="AG54" i="10" s="1"/>
  <c r="AH306" i="4"/>
  <c r="AH61" i="2" s="1"/>
  <c r="AH54" i="10" s="1"/>
  <c r="AA307" i="4"/>
  <c r="AA62" i="2" s="1"/>
  <c r="AA55" i="10" s="1"/>
  <c r="AC307" i="4"/>
  <c r="AC62" i="2" s="1"/>
  <c r="AC55" i="10" s="1"/>
  <c r="AD307" i="4"/>
  <c r="AD62" i="2" s="1"/>
  <c r="AD55" i="10" s="1"/>
  <c r="AE307" i="4"/>
  <c r="AE62" i="2" s="1"/>
  <c r="AE55" i="10" s="1"/>
  <c r="AF307" i="4"/>
  <c r="AF62" i="2" s="1"/>
  <c r="AF55" i="10" s="1"/>
  <c r="AG307" i="4"/>
  <c r="AG62" i="2" s="1"/>
  <c r="AG55" i="10" s="1"/>
  <c r="AH307" i="4"/>
  <c r="AH62" i="2" s="1"/>
  <c r="AH55" i="10" s="1"/>
  <c r="AA308" i="4"/>
  <c r="AA63" i="2" s="1"/>
  <c r="AC308" i="4"/>
  <c r="AC63" i="2" s="1"/>
  <c r="AD308" i="4"/>
  <c r="AD63" i="2" s="1"/>
  <c r="AE308" i="4"/>
  <c r="AE63" i="2" s="1"/>
  <c r="AF308" i="4"/>
  <c r="AF63" i="2" s="1"/>
  <c r="AG308" i="4"/>
  <c r="AG63" i="2" s="1"/>
  <c r="AH308" i="4"/>
  <c r="AH63" i="2" s="1"/>
  <c r="AA309" i="4"/>
  <c r="AA64" i="2" s="1"/>
  <c r="Z2" i="9" s="1"/>
  <c r="AC309" i="4"/>
  <c r="AC64" i="2" s="1"/>
  <c r="AB2" i="9" s="1"/>
  <c r="AD309" i="4"/>
  <c r="AD64" i="2" s="1"/>
  <c r="AC2" i="9" s="1"/>
  <c r="AE309" i="4"/>
  <c r="AE64" i="2" s="1"/>
  <c r="AD2" i="9" s="1"/>
  <c r="AF309" i="4"/>
  <c r="AF64" i="2" s="1"/>
  <c r="AE2" i="9" s="1"/>
  <c r="AG309" i="4"/>
  <c r="AG64" i="2" s="1"/>
  <c r="AF2" i="9" s="1"/>
  <c r="AH309" i="4"/>
  <c r="AH64" i="2" s="1"/>
  <c r="AG2" i="9" s="1"/>
  <c r="AA310" i="4"/>
  <c r="AA65" i="2" s="1"/>
  <c r="Z3" i="9" s="1"/>
  <c r="AC310" i="4"/>
  <c r="AC65" i="2" s="1"/>
  <c r="AB3" i="9" s="1"/>
  <c r="AD310" i="4"/>
  <c r="AD65" i="2" s="1"/>
  <c r="AC3" i="9" s="1"/>
  <c r="AE310" i="4"/>
  <c r="AE65" i="2" s="1"/>
  <c r="AD3" i="9" s="1"/>
  <c r="AF310" i="4"/>
  <c r="AF65" i="2" s="1"/>
  <c r="AE3" i="9" s="1"/>
  <c r="AG310" i="4"/>
  <c r="AG65" i="2" s="1"/>
  <c r="AF3" i="9" s="1"/>
  <c r="AH310" i="4"/>
  <c r="AH65" i="2" s="1"/>
  <c r="AG3" i="9" s="1"/>
  <c r="AA311" i="4"/>
  <c r="AA66" i="2" s="1"/>
  <c r="Z4" i="9" s="1"/>
  <c r="AC311" i="4"/>
  <c r="AC66" i="2" s="1"/>
  <c r="AB4" i="9" s="1"/>
  <c r="AD311" i="4"/>
  <c r="AD66" i="2" s="1"/>
  <c r="AC4" i="9" s="1"/>
  <c r="AE311" i="4"/>
  <c r="AE66" i="2" s="1"/>
  <c r="AD4" i="9" s="1"/>
  <c r="AF311" i="4"/>
  <c r="AF66" i="2" s="1"/>
  <c r="AE4" i="9" s="1"/>
  <c r="AG311" i="4"/>
  <c r="AG66" i="2" s="1"/>
  <c r="AF4" i="9" s="1"/>
  <c r="AH311" i="4"/>
  <c r="AH66" i="2" s="1"/>
  <c r="AG4" i="9" s="1"/>
  <c r="AA312" i="4"/>
  <c r="AA67" i="2" s="1"/>
  <c r="Z5" i="9" s="1"/>
  <c r="AC312" i="4"/>
  <c r="AC67" i="2" s="1"/>
  <c r="AB5" i="9" s="1"/>
  <c r="AD312" i="4"/>
  <c r="AD67" i="2" s="1"/>
  <c r="AC5" i="9" s="1"/>
  <c r="AE312" i="4"/>
  <c r="AE67" i="2" s="1"/>
  <c r="AD5" i="9" s="1"/>
  <c r="AF312" i="4"/>
  <c r="AF67" i="2" s="1"/>
  <c r="AE5" i="9" s="1"/>
  <c r="AG312" i="4"/>
  <c r="AG67" i="2" s="1"/>
  <c r="AF5" i="9" s="1"/>
  <c r="AH312" i="4"/>
  <c r="AH67" i="2" s="1"/>
  <c r="AG5" i="9" s="1"/>
  <c r="AA313" i="4"/>
  <c r="AA68" i="2" s="1"/>
  <c r="Z6" i="9" s="1"/>
  <c r="AC313" i="4"/>
  <c r="AC68" i="2" s="1"/>
  <c r="AB6" i="9" s="1"/>
  <c r="AD313" i="4"/>
  <c r="AD68" i="2" s="1"/>
  <c r="AC6" i="9" s="1"/>
  <c r="AE313" i="4"/>
  <c r="AE68" i="2" s="1"/>
  <c r="AD6" i="9" s="1"/>
  <c r="AF313" i="4"/>
  <c r="AF68" i="2" s="1"/>
  <c r="AE6" i="9" s="1"/>
  <c r="AG313" i="4"/>
  <c r="AG68" i="2" s="1"/>
  <c r="AF6" i="9" s="1"/>
  <c r="AH313" i="4"/>
  <c r="AH68" i="2" s="1"/>
  <c r="AG6" i="9" s="1"/>
  <c r="AA314" i="4"/>
  <c r="AA69" i="2" s="1"/>
  <c r="Z7" i="9" s="1"/>
  <c r="AC314" i="4"/>
  <c r="AC69" i="2" s="1"/>
  <c r="AB7" i="9" s="1"/>
  <c r="AD314" i="4"/>
  <c r="AD69" i="2" s="1"/>
  <c r="AC7" i="9" s="1"/>
  <c r="AE314" i="4"/>
  <c r="AE69" i="2" s="1"/>
  <c r="AD7" i="9" s="1"/>
  <c r="AF314" i="4"/>
  <c r="AF69" i="2" s="1"/>
  <c r="AE7" i="9" s="1"/>
  <c r="AG314" i="4"/>
  <c r="AG69" i="2" s="1"/>
  <c r="AF7" i="9" s="1"/>
  <c r="AH314" i="4"/>
  <c r="AH69" i="2" s="1"/>
  <c r="AG7" i="9" s="1"/>
  <c r="AA315" i="4"/>
  <c r="AA70" i="2" s="1"/>
  <c r="Z8" i="9" s="1"/>
  <c r="AC315" i="4"/>
  <c r="AC70" i="2" s="1"/>
  <c r="AB8" i="9" s="1"/>
  <c r="AD315" i="4"/>
  <c r="AD70" i="2" s="1"/>
  <c r="AC8" i="9" s="1"/>
  <c r="AE315" i="4"/>
  <c r="AE70" i="2" s="1"/>
  <c r="AD8" i="9" s="1"/>
  <c r="AF315" i="4"/>
  <c r="AF70" i="2" s="1"/>
  <c r="AE8" i="9" s="1"/>
  <c r="AG315" i="4"/>
  <c r="AG70" i="2" s="1"/>
  <c r="AF8" i="9" s="1"/>
  <c r="AH315" i="4"/>
  <c r="AH70" i="2" s="1"/>
  <c r="AG8" i="9" s="1"/>
  <c r="AA316" i="4"/>
  <c r="AA71" i="2" s="1"/>
  <c r="Z9" i="9" s="1"/>
  <c r="AC316" i="4"/>
  <c r="AC71" i="2" s="1"/>
  <c r="AB9" i="9" s="1"/>
  <c r="AD316" i="4"/>
  <c r="AD71" i="2" s="1"/>
  <c r="AC9" i="9" s="1"/>
  <c r="AE316" i="4"/>
  <c r="AE71" i="2" s="1"/>
  <c r="AD9" i="9" s="1"/>
  <c r="AF316" i="4"/>
  <c r="AF71" i="2" s="1"/>
  <c r="AE9" i="9" s="1"/>
  <c r="AG316" i="4"/>
  <c r="AG71" i="2" s="1"/>
  <c r="AF9" i="9" s="1"/>
  <c r="AH316" i="4"/>
  <c r="AH71" i="2" s="1"/>
  <c r="AG9" i="9" s="1"/>
  <c r="AA317" i="4"/>
  <c r="AA72" i="2" s="1"/>
  <c r="Z10" i="9" s="1"/>
  <c r="AC317" i="4"/>
  <c r="AC72" i="2" s="1"/>
  <c r="AB10" i="9" s="1"/>
  <c r="AD317" i="4"/>
  <c r="AD72" i="2" s="1"/>
  <c r="AC10" i="9" s="1"/>
  <c r="AE317" i="4"/>
  <c r="AE72" i="2" s="1"/>
  <c r="AD10" i="9" s="1"/>
  <c r="AF317" i="4"/>
  <c r="AF72" i="2" s="1"/>
  <c r="AE10" i="9" s="1"/>
  <c r="AG317" i="4"/>
  <c r="AG72" i="2" s="1"/>
  <c r="AF10" i="9" s="1"/>
  <c r="AH317" i="4"/>
  <c r="AH72" i="2" s="1"/>
  <c r="AG10" i="9" s="1"/>
  <c r="AA318" i="4"/>
  <c r="AA73" i="2" s="1"/>
  <c r="Z11" i="9" s="1"/>
  <c r="AC318" i="4"/>
  <c r="AC73" i="2" s="1"/>
  <c r="AB11" i="9" s="1"/>
  <c r="AD318" i="4"/>
  <c r="AD73" i="2" s="1"/>
  <c r="AC11" i="9" s="1"/>
  <c r="AE318" i="4"/>
  <c r="AE73" i="2" s="1"/>
  <c r="AD11" i="9" s="1"/>
  <c r="AF318" i="4"/>
  <c r="AF73" i="2" s="1"/>
  <c r="AE11" i="9" s="1"/>
  <c r="AG318" i="4"/>
  <c r="AG73" i="2" s="1"/>
  <c r="AF11" i="9" s="1"/>
  <c r="AH318" i="4"/>
  <c r="AH73" i="2" s="1"/>
  <c r="AG11" i="9" s="1"/>
  <c r="AA319" i="4"/>
  <c r="AA74" i="2" s="1"/>
  <c r="Z19" i="9" s="1"/>
  <c r="AC319" i="4"/>
  <c r="AC74" i="2" s="1"/>
  <c r="AB19" i="9" s="1"/>
  <c r="AD319" i="4"/>
  <c r="AD74" i="2" s="1"/>
  <c r="AC19" i="9" s="1"/>
  <c r="AE319" i="4"/>
  <c r="AE74" i="2" s="1"/>
  <c r="AD19" i="9" s="1"/>
  <c r="AF319" i="4"/>
  <c r="AF74" i="2" s="1"/>
  <c r="AE19" i="9" s="1"/>
  <c r="AG319" i="4"/>
  <c r="AG74" i="2" s="1"/>
  <c r="AF19" i="9" s="1"/>
  <c r="AH319" i="4"/>
  <c r="AH74" i="2" s="1"/>
  <c r="AG19" i="9" s="1"/>
  <c r="AA320" i="4"/>
  <c r="AA75" i="2" s="1"/>
  <c r="Z20" i="9" s="1"/>
  <c r="AC320" i="4"/>
  <c r="AC75" i="2" s="1"/>
  <c r="AB20" i="9" s="1"/>
  <c r="AD320" i="4"/>
  <c r="AD75" i="2" s="1"/>
  <c r="AC20" i="9" s="1"/>
  <c r="AE320" i="4"/>
  <c r="AE75" i="2" s="1"/>
  <c r="AD20" i="9" s="1"/>
  <c r="AF320" i="4"/>
  <c r="AF75" i="2" s="1"/>
  <c r="AE20" i="9" s="1"/>
  <c r="AG320" i="4"/>
  <c r="AG75" i="2" s="1"/>
  <c r="AF20" i="9" s="1"/>
  <c r="AH320" i="4"/>
  <c r="AH75" i="2" s="1"/>
  <c r="AG20" i="9" s="1"/>
  <c r="AA321" i="4"/>
  <c r="AA76" i="2" s="1"/>
  <c r="Z21" i="9" s="1"/>
  <c r="AC321" i="4"/>
  <c r="AC76" i="2" s="1"/>
  <c r="AB21" i="9" s="1"/>
  <c r="AD321" i="4"/>
  <c r="AD76" i="2" s="1"/>
  <c r="AC21" i="9" s="1"/>
  <c r="AE321" i="4"/>
  <c r="AE76" i="2" s="1"/>
  <c r="AD21" i="9" s="1"/>
  <c r="AF321" i="4"/>
  <c r="AF76" i="2" s="1"/>
  <c r="AE21" i="9" s="1"/>
  <c r="AG321" i="4"/>
  <c r="AG76" i="2" s="1"/>
  <c r="AF21" i="9" s="1"/>
  <c r="AH321" i="4"/>
  <c r="AH76" i="2" s="1"/>
  <c r="AG21" i="9" s="1"/>
  <c r="AA322" i="4"/>
  <c r="AA77" i="2" s="1"/>
  <c r="Z22" i="9" s="1"/>
  <c r="AC322" i="4"/>
  <c r="AC77" i="2" s="1"/>
  <c r="AB22" i="9" s="1"/>
  <c r="AD322" i="4"/>
  <c r="AD77" i="2" s="1"/>
  <c r="AC22" i="9" s="1"/>
  <c r="AE322" i="4"/>
  <c r="AE77" i="2" s="1"/>
  <c r="AD22" i="9" s="1"/>
  <c r="AF322" i="4"/>
  <c r="AF77" i="2" s="1"/>
  <c r="AE22" i="9" s="1"/>
  <c r="AG322" i="4"/>
  <c r="AG77" i="2" s="1"/>
  <c r="AF22" i="9" s="1"/>
  <c r="AH322" i="4"/>
  <c r="AH77" i="2" s="1"/>
  <c r="AG22" i="9" s="1"/>
  <c r="AA323" i="4"/>
  <c r="AA78" i="2" s="1"/>
  <c r="Z23" i="9" s="1"/>
  <c r="AC323" i="4"/>
  <c r="AC78" i="2" s="1"/>
  <c r="AB23" i="9" s="1"/>
  <c r="AD323" i="4"/>
  <c r="AD78" i="2" s="1"/>
  <c r="AC23" i="9" s="1"/>
  <c r="AE323" i="4"/>
  <c r="AE78" i="2" s="1"/>
  <c r="AD23" i="9" s="1"/>
  <c r="AF323" i="4"/>
  <c r="AF78" i="2" s="1"/>
  <c r="AE23" i="9" s="1"/>
  <c r="AG323" i="4"/>
  <c r="AG78" i="2" s="1"/>
  <c r="AF23" i="9" s="1"/>
  <c r="AH323" i="4"/>
  <c r="AH78" i="2" s="1"/>
  <c r="AG23" i="9" s="1"/>
  <c r="AA324" i="4"/>
  <c r="AA79" i="2" s="1"/>
  <c r="Z24" i="9" s="1"/>
  <c r="AC324" i="4"/>
  <c r="AC79" i="2" s="1"/>
  <c r="AB24" i="9" s="1"/>
  <c r="AD324" i="4"/>
  <c r="AD79" i="2" s="1"/>
  <c r="AC24" i="9" s="1"/>
  <c r="AE324" i="4"/>
  <c r="AE79" i="2" s="1"/>
  <c r="AD24" i="9" s="1"/>
  <c r="AF324" i="4"/>
  <c r="AF79" i="2" s="1"/>
  <c r="AE24" i="9" s="1"/>
  <c r="AG324" i="4"/>
  <c r="AG79" i="2" s="1"/>
  <c r="AF24" i="9" s="1"/>
  <c r="AH324" i="4"/>
  <c r="AH79" i="2" s="1"/>
  <c r="AG24" i="9" s="1"/>
  <c r="AA325" i="4"/>
  <c r="AA80" i="2" s="1"/>
  <c r="Z25" i="9" s="1"/>
  <c r="AC325" i="4"/>
  <c r="AC80" i="2" s="1"/>
  <c r="AB25" i="9" s="1"/>
  <c r="AD325" i="4"/>
  <c r="AD80" i="2" s="1"/>
  <c r="AC25" i="9" s="1"/>
  <c r="AE325" i="4"/>
  <c r="AE80" i="2" s="1"/>
  <c r="AD25" i="9" s="1"/>
  <c r="AF325" i="4"/>
  <c r="AF80" i="2" s="1"/>
  <c r="AE25" i="9" s="1"/>
  <c r="AG325" i="4"/>
  <c r="AG80" i="2" s="1"/>
  <c r="AF25" i="9" s="1"/>
  <c r="AH325" i="4"/>
  <c r="AH80" i="2" s="1"/>
  <c r="AG25" i="9" s="1"/>
  <c r="AA326" i="4"/>
  <c r="AA81" i="2" s="1"/>
  <c r="Z26" i="9" s="1"/>
  <c r="AC326" i="4"/>
  <c r="AC81" i="2" s="1"/>
  <c r="AB26" i="9" s="1"/>
  <c r="AD326" i="4"/>
  <c r="AD81" i="2" s="1"/>
  <c r="AC26" i="9" s="1"/>
  <c r="AE326" i="4"/>
  <c r="AE81" i="2" s="1"/>
  <c r="AD26" i="9" s="1"/>
  <c r="AF326" i="4"/>
  <c r="AF81" i="2" s="1"/>
  <c r="AE26" i="9" s="1"/>
  <c r="AG326" i="4"/>
  <c r="AG81" i="2" s="1"/>
  <c r="AF26" i="9" s="1"/>
  <c r="AH326" i="4"/>
  <c r="AH81" i="2" s="1"/>
  <c r="AG26" i="9" s="1"/>
  <c r="AA327" i="4"/>
  <c r="AA82" i="2" s="1"/>
  <c r="AC327" i="4"/>
  <c r="AC82" i="2" s="1"/>
  <c r="AD327" i="4"/>
  <c r="AD82" i="2" s="1"/>
  <c r="AE327" i="4"/>
  <c r="AE82" i="2" s="1"/>
  <c r="AF327" i="4"/>
  <c r="AF82" i="2" s="1"/>
  <c r="AG327" i="4"/>
  <c r="AG82" i="2" s="1"/>
  <c r="AH327" i="4"/>
  <c r="AH82" i="2" s="1"/>
  <c r="AA328" i="4"/>
  <c r="AA83" i="2" s="1"/>
  <c r="Z12" i="9" s="1"/>
  <c r="AC328" i="4"/>
  <c r="AC83" i="2" s="1"/>
  <c r="AB12" i="9" s="1"/>
  <c r="AD328" i="4"/>
  <c r="AD83" i="2" s="1"/>
  <c r="AC12" i="9" s="1"/>
  <c r="AE328" i="4"/>
  <c r="AE83" i="2" s="1"/>
  <c r="AD12" i="9" s="1"/>
  <c r="AF328" i="4"/>
  <c r="AF83" i="2" s="1"/>
  <c r="AE12" i="9" s="1"/>
  <c r="AG328" i="4"/>
  <c r="AG83" i="2" s="1"/>
  <c r="AF12" i="9" s="1"/>
  <c r="AH328" i="4"/>
  <c r="AH83" i="2" s="1"/>
  <c r="AG12" i="9" s="1"/>
  <c r="AA329" i="4"/>
  <c r="AA85" i="2" s="1"/>
  <c r="Z13" i="9" s="1"/>
  <c r="AC329" i="4"/>
  <c r="AC85" i="2" s="1"/>
  <c r="AB13" i="9" s="1"/>
  <c r="AD329" i="4"/>
  <c r="AD85" i="2" s="1"/>
  <c r="AC13" i="9" s="1"/>
  <c r="AE329" i="4"/>
  <c r="AE85" i="2" s="1"/>
  <c r="AD13" i="9" s="1"/>
  <c r="AF329" i="4"/>
  <c r="AF85" i="2" s="1"/>
  <c r="AE13" i="9" s="1"/>
  <c r="AG329" i="4"/>
  <c r="AG85" i="2" s="1"/>
  <c r="AF13" i="9" s="1"/>
  <c r="AH329" i="4"/>
  <c r="AH85" i="2" s="1"/>
  <c r="AG13" i="9" s="1"/>
  <c r="AA330" i="4"/>
  <c r="AA86" i="2" s="1"/>
  <c r="Z14" i="9" s="1"/>
  <c r="AC330" i="4"/>
  <c r="AC86" i="2" s="1"/>
  <c r="AB14" i="9" s="1"/>
  <c r="AD330" i="4"/>
  <c r="AD86" i="2" s="1"/>
  <c r="AC14" i="9" s="1"/>
  <c r="AE330" i="4"/>
  <c r="AE86" i="2" s="1"/>
  <c r="AD14" i="9" s="1"/>
  <c r="AF330" i="4"/>
  <c r="AF86" i="2" s="1"/>
  <c r="AE14" i="9" s="1"/>
  <c r="AG330" i="4"/>
  <c r="AG86" i="2" s="1"/>
  <c r="AF14" i="9" s="1"/>
  <c r="AH330" i="4"/>
  <c r="AH86" i="2" s="1"/>
  <c r="AG14" i="9" s="1"/>
  <c r="AA331" i="4"/>
  <c r="AA87" i="2" s="1"/>
  <c r="Z15" i="9" s="1"/>
  <c r="AC331" i="4"/>
  <c r="AC87" i="2" s="1"/>
  <c r="AB15" i="9" s="1"/>
  <c r="AD331" i="4"/>
  <c r="AD87" i="2" s="1"/>
  <c r="AC15" i="9" s="1"/>
  <c r="AE331" i="4"/>
  <c r="AE87" i="2" s="1"/>
  <c r="AD15" i="9" s="1"/>
  <c r="AF331" i="4"/>
  <c r="AF87" i="2" s="1"/>
  <c r="AE15" i="9" s="1"/>
  <c r="AG331" i="4"/>
  <c r="AG87" i="2" s="1"/>
  <c r="AF15" i="9" s="1"/>
  <c r="AH331" i="4"/>
  <c r="AH87" i="2" s="1"/>
  <c r="AG15" i="9" s="1"/>
  <c r="AA332" i="4"/>
  <c r="AA88" i="2" s="1"/>
  <c r="Z16" i="9" s="1"/>
  <c r="AC332" i="4"/>
  <c r="AC88" i="2" s="1"/>
  <c r="AB16" i="9" s="1"/>
  <c r="AD332" i="4"/>
  <c r="AD88" i="2" s="1"/>
  <c r="AC16" i="9" s="1"/>
  <c r="AE332" i="4"/>
  <c r="AE88" i="2" s="1"/>
  <c r="AD16" i="9" s="1"/>
  <c r="AF332" i="4"/>
  <c r="AF88" i="2" s="1"/>
  <c r="AE16" i="9" s="1"/>
  <c r="AG332" i="4"/>
  <c r="AG88" i="2" s="1"/>
  <c r="AF16" i="9" s="1"/>
  <c r="AH332" i="4"/>
  <c r="AH88" i="2" s="1"/>
  <c r="AG16" i="9" s="1"/>
  <c r="AA333" i="4"/>
  <c r="AA89" i="2" s="1"/>
  <c r="Z17" i="9" s="1"/>
  <c r="AC333" i="4"/>
  <c r="AC89" i="2" s="1"/>
  <c r="AB17" i="9" s="1"/>
  <c r="AD333" i="4"/>
  <c r="AD89" i="2" s="1"/>
  <c r="AC17" i="9" s="1"/>
  <c r="AE333" i="4"/>
  <c r="AE89" i="2" s="1"/>
  <c r="AD17" i="9" s="1"/>
  <c r="AF333" i="4"/>
  <c r="AF89" i="2" s="1"/>
  <c r="AE17" i="9" s="1"/>
  <c r="AG333" i="4"/>
  <c r="AG89" i="2" s="1"/>
  <c r="AF17" i="9" s="1"/>
  <c r="AH333" i="4"/>
  <c r="AH89" i="2" s="1"/>
  <c r="AG17" i="9" s="1"/>
  <c r="AA334" i="4"/>
  <c r="AA90" i="2" s="1"/>
  <c r="Z18" i="9" s="1"/>
  <c r="AC334" i="4"/>
  <c r="AC90" i="2" s="1"/>
  <c r="AB18" i="9" s="1"/>
  <c r="AD334" i="4"/>
  <c r="AD90" i="2" s="1"/>
  <c r="AC18" i="9" s="1"/>
  <c r="AE334" i="4"/>
  <c r="AE90" i="2" s="1"/>
  <c r="AD18" i="9" s="1"/>
  <c r="AF334" i="4"/>
  <c r="AF90" i="2" s="1"/>
  <c r="AE18" i="9" s="1"/>
  <c r="AG334" i="4"/>
  <c r="AG90" i="2" s="1"/>
  <c r="AF18" i="9" s="1"/>
  <c r="AH334" i="4"/>
  <c r="AH90" i="2" s="1"/>
  <c r="AG18" i="9" s="1"/>
  <c r="AA335" i="4"/>
  <c r="AA91" i="2" s="1"/>
  <c r="AA32" i="10" s="1"/>
  <c r="AC335" i="4"/>
  <c r="AC91" i="2" s="1"/>
  <c r="AC32" i="10" s="1"/>
  <c r="AD335" i="4"/>
  <c r="AD91" i="2" s="1"/>
  <c r="AD32" i="10" s="1"/>
  <c r="AE335" i="4"/>
  <c r="AE91" i="2" s="1"/>
  <c r="AE32" i="10" s="1"/>
  <c r="AF335" i="4"/>
  <c r="AF91" i="2" s="1"/>
  <c r="AF32" i="10" s="1"/>
  <c r="AG335" i="4"/>
  <c r="AG91" i="2" s="1"/>
  <c r="AG32" i="10" s="1"/>
  <c r="AH335" i="4"/>
  <c r="AH91" i="2" s="1"/>
  <c r="AH32" i="10" s="1"/>
  <c r="AA336" i="4"/>
  <c r="AA92" i="2" s="1"/>
  <c r="AA33" i="10" s="1"/>
  <c r="AC336" i="4"/>
  <c r="AC92" i="2" s="1"/>
  <c r="AC33" i="10" s="1"/>
  <c r="AD336" i="4"/>
  <c r="AD92" i="2" s="1"/>
  <c r="AD33" i="10" s="1"/>
  <c r="AE336" i="4"/>
  <c r="AE92" i="2" s="1"/>
  <c r="AE33" i="10" s="1"/>
  <c r="AF336" i="4"/>
  <c r="AF92" i="2" s="1"/>
  <c r="AF33" i="10" s="1"/>
  <c r="AG336" i="4"/>
  <c r="AG92" i="2" s="1"/>
  <c r="AG33" i="10" s="1"/>
  <c r="AH336" i="4"/>
  <c r="AH92" i="2" s="1"/>
  <c r="AH33" i="10" s="1"/>
  <c r="AA337" i="4"/>
  <c r="AA93" i="2" s="1"/>
  <c r="AA34" i="10" s="1"/>
  <c r="AC337" i="4"/>
  <c r="AC93" i="2" s="1"/>
  <c r="AC34" i="10" s="1"/>
  <c r="AD337" i="4"/>
  <c r="AD93" i="2" s="1"/>
  <c r="AD34" i="10" s="1"/>
  <c r="AE337" i="4"/>
  <c r="AE93" i="2" s="1"/>
  <c r="AE34" i="10" s="1"/>
  <c r="AF337" i="4"/>
  <c r="AF93" i="2" s="1"/>
  <c r="AF34" i="10" s="1"/>
  <c r="AG337" i="4"/>
  <c r="AG93" i="2" s="1"/>
  <c r="AG34" i="10" s="1"/>
  <c r="AH337" i="4"/>
  <c r="AH93" i="2" s="1"/>
  <c r="AH34" i="10" s="1"/>
  <c r="AA338" i="4"/>
  <c r="AA94" i="2" s="1"/>
  <c r="AA35" i="10" s="1"/>
  <c r="AC338" i="4"/>
  <c r="AC94" i="2" s="1"/>
  <c r="AC35" i="10" s="1"/>
  <c r="AD338" i="4"/>
  <c r="AD94" i="2" s="1"/>
  <c r="AD35" i="10" s="1"/>
  <c r="AE338" i="4"/>
  <c r="AE94" i="2" s="1"/>
  <c r="AE35" i="10" s="1"/>
  <c r="AF338" i="4"/>
  <c r="AF94" i="2" s="1"/>
  <c r="AF35" i="10" s="1"/>
  <c r="AG338" i="4"/>
  <c r="AG94" i="2" s="1"/>
  <c r="AG35" i="10" s="1"/>
  <c r="AH338" i="4"/>
  <c r="AH94" i="2" s="1"/>
  <c r="AH35" i="10" s="1"/>
  <c r="AA339" i="4"/>
  <c r="AA95" i="2" s="1"/>
  <c r="AA36" i="10" s="1"/>
  <c r="AC339" i="4"/>
  <c r="AC95" i="2" s="1"/>
  <c r="AC36" i="10" s="1"/>
  <c r="AD339" i="4"/>
  <c r="AD95" i="2" s="1"/>
  <c r="AD36" i="10" s="1"/>
  <c r="AE339" i="4"/>
  <c r="AE95" i="2" s="1"/>
  <c r="AE36" i="10" s="1"/>
  <c r="AF339" i="4"/>
  <c r="AF95" i="2" s="1"/>
  <c r="AF36" i="10" s="1"/>
  <c r="AG339" i="4"/>
  <c r="AG95" i="2" s="1"/>
  <c r="AG36" i="10" s="1"/>
  <c r="AH339" i="4"/>
  <c r="AH95" i="2" s="1"/>
  <c r="AH36" i="10" s="1"/>
  <c r="AA340" i="4"/>
  <c r="AA96" i="2" s="1"/>
  <c r="AA37" i="10" s="1"/>
  <c r="AC340" i="4"/>
  <c r="AC96" i="2" s="1"/>
  <c r="AC37" i="10" s="1"/>
  <c r="AD340" i="4"/>
  <c r="AD96" i="2" s="1"/>
  <c r="AD37" i="10" s="1"/>
  <c r="AE340" i="4"/>
  <c r="AE96" i="2" s="1"/>
  <c r="AE37" i="10" s="1"/>
  <c r="AF340" i="4"/>
  <c r="AF96" i="2" s="1"/>
  <c r="AF37" i="10" s="1"/>
  <c r="AG340" i="4"/>
  <c r="AG96" i="2" s="1"/>
  <c r="AG37" i="10" s="1"/>
  <c r="AH340" i="4"/>
  <c r="AH96" i="2" s="1"/>
  <c r="AH37" i="10" s="1"/>
  <c r="AA341" i="4"/>
  <c r="AA97" i="2" s="1"/>
  <c r="AA38" i="10" s="1"/>
  <c r="AC341" i="4"/>
  <c r="AC97" i="2" s="1"/>
  <c r="AC38" i="10" s="1"/>
  <c r="AD341" i="4"/>
  <c r="AD97" i="2" s="1"/>
  <c r="AD38" i="10" s="1"/>
  <c r="AE341" i="4"/>
  <c r="AE97" i="2" s="1"/>
  <c r="AE38" i="10" s="1"/>
  <c r="AF341" i="4"/>
  <c r="AF97" i="2" s="1"/>
  <c r="AF38" i="10" s="1"/>
  <c r="AG341" i="4"/>
  <c r="AG97" i="2" s="1"/>
  <c r="AG38" i="10" s="1"/>
  <c r="AH341" i="4"/>
  <c r="AH97" i="2" s="1"/>
  <c r="AH38" i="10" s="1"/>
  <c r="AA342" i="4"/>
  <c r="AA98" i="2" s="1"/>
  <c r="AA39" i="10" s="1"/>
  <c r="AC342" i="4"/>
  <c r="AC98" i="2" s="1"/>
  <c r="AC39" i="10" s="1"/>
  <c r="AD342" i="4"/>
  <c r="AD98" i="2" s="1"/>
  <c r="AD39" i="10" s="1"/>
  <c r="AE342" i="4"/>
  <c r="AE98" i="2" s="1"/>
  <c r="AE39" i="10" s="1"/>
  <c r="AF342" i="4"/>
  <c r="AF98" i="2" s="1"/>
  <c r="AF39" i="10" s="1"/>
  <c r="AG342" i="4"/>
  <c r="AG98" i="2" s="1"/>
  <c r="AG39" i="10" s="1"/>
  <c r="AH342" i="4"/>
  <c r="AH98" i="2" s="1"/>
  <c r="AH39" i="10" s="1"/>
  <c r="AA343" i="4"/>
  <c r="AA2" i="3" s="1"/>
  <c r="AA2" i="11" s="1"/>
  <c r="AC343" i="4"/>
  <c r="AC2" i="3" s="1"/>
  <c r="AC2" i="11" s="1"/>
  <c r="AD343" i="4"/>
  <c r="AD2" i="3" s="1"/>
  <c r="AD2" i="11" s="1"/>
  <c r="AE343" i="4"/>
  <c r="AE2" i="3" s="1"/>
  <c r="AE2" i="11" s="1"/>
  <c r="AF343" i="4"/>
  <c r="AF2" i="3" s="1"/>
  <c r="AF2" i="11" s="1"/>
  <c r="AG343" i="4"/>
  <c r="AG2" i="3" s="1"/>
  <c r="AG2" i="11" s="1"/>
  <c r="AH343" i="4"/>
  <c r="AH2" i="3" s="1"/>
  <c r="AH2" i="11" s="1"/>
  <c r="AA344" i="4"/>
  <c r="AA3" i="3" s="1"/>
  <c r="AA3" i="11" s="1"/>
  <c r="AC344" i="4"/>
  <c r="AC3" i="3" s="1"/>
  <c r="AC3" i="11" s="1"/>
  <c r="AD344" i="4"/>
  <c r="AD3" i="3" s="1"/>
  <c r="AD3" i="11" s="1"/>
  <c r="AE344" i="4"/>
  <c r="AE3" i="3" s="1"/>
  <c r="AE3" i="11" s="1"/>
  <c r="AF344" i="4"/>
  <c r="AF3" i="3" s="1"/>
  <c r="AF3" i="11" s="1"/>
  <c r="AG344" i="4"/>
  <c r="AG3" i="3" s="1"/>
  <c r="AG3" i="11" s="1"/>
  <c r="AH344" i="4"/>
  <c r="AH3" i="3" s="1"/>
  <c r="AH3" i="11" s="1"/>
  <c r="AA345" i="4"/>
  <c r="AA4" i="3" s="1"/>
  <c r="AA4" i="11" s="1"/>
  <c r="AC345" i="4"/>
  <c r="AC4" i="3" s="1"/>
  <c r="AC4" i="11" s="1"/>
  <c r="AD345" i="4"/>
  <c r="AD4" i="3" s="1"/>
  <c r="AD4" i="11" s="1"/>
  <c r="AE345" i="4"/>
  <c r="AE4" i="3" s="1"/>
  <c r="AE4" i="11" s="1"/>
  <c r="AF345" i="4"/>
  <c r="AF4" i="3" s="1"/>
  <c r="AF4" i="11" s="1"/>
  <c r="AG345" i="4"/>
  <c r="AG4" i="3" s="1"/>
  <c r="AG4" i="11" s="1"/>
  <c r="AH345" i="4"/>
  <c r="AH4" i="3" s="1"/>
  <c r="AH4" i="11" s="1"/>
  <c r="AA346" i="4"/>
  <c r="AA5" i="3" s="1"/>
  <c r="AA5" i="11" s="1"/>
  <c r="AC346" i="4"/>
  <c r="AC5" i="3" s="1"/>
  <c r="AC5" i="11" s="1"/>
  <c r="AD346" i="4"/>
  <c r="AD5" i="3" s="1"/>
  <c r="AD5" i="11" s="1"/>
  <c r="AE346" i="4"/>
  <c r="AE5" i="3" s="1"/>
  <c r="AE5" i="11" s="1"/>
  <c r="AF346" i="4"/>
  <c r="AF5" i="3" s="1"/>
  <c r="AF5" i="11" s="1"/>
  <c r="AG346" i="4"/>
  <c r="AG5" i="3" s="1"/>
  <c r="AG5" i="11" s="1"/>
  <c r="AH346" i="4"/>
  <c r="AH5" i="3" s="1"/>
  <c r="AH5" i="11" s="1"/>
  <c r="AA347" i="4"/>
  <c r="AA6" i="3" s="1"/>
  <c r="AA6" i="11" s="1"/>
  <c r="AC347" i="4"/>
  <c r="AC6" i="3" s="1"/>
  <c r="AC6" i="11" s="1"/>
  <c r="AD347" i="4"/>
  <c r="AD6" i="3" s="1"/>
  <c r="AD6" i="11" s="1"/>
  <c r="AE347" i="4"/>
  <c r="AE6" i="3" s="1"/>
  <c r="AE6" i="11" s="1"/>
  <c r="AF347" i="4"/>
  <c r="AF6" i="3" s="1"/>
  <c r="AF6" i="11" s="1"/>
  <c r="AG347" i="4"/>
  <c r="AG6" i="3" s="1"/>
  <c r="AG6" i="11" s="1"/>
  <c r="AH347" i="4"/>
  <c r="AH6" i="3" s="1"/>
  <c r="AH6" i="11" s="1"/>
  <c r="AA348" i="4"/>
  <c r="AA7" i="3" s="1"/>
  <c r="AA7" i="11" s="1"/>
  <c r="AC348" i="4"/>
  <c r="AC7" i="3" s="1"/>
  <c r="AC7" i="11" s="1"/>
  <c r="AD348" i="4"/>
  <c r="AD7" i="3" s="1"/>
  <c r="AD7" i="11" s="1"/>
  <c r="AE348" i="4"/>
  <c r="AE7" i="3" s="1"/>
  <c r="AE7" i="11" s="1"/>
  <c r="AF348" i="4"/>
  <c r="AF7" i="3" s="1"/>
  <c r="AF7" i="11" s="1"/>
  <c r="AG348" i="4"/>
  <c r="AG7" i="3" s="1"/>
  <c r="AG7" i="11" s="1"/>
  <c r="AH348" i="4"/>
  <c r="AH7" i="3" s="1"/>
  <c r="AH7" i="11" s="1"/>
  <c r="AA349" i="4"/>
  <c r="AA8" i="3" s="1"/>
  <c r="AA8" i="11" s="1"/>
  <c r="AC349" i="4"/>
  <c r="AC8" i="3" s="1"/>
  <c r="AC8" i="11" s="1"/>
  <c r="AD349" i="4"/>
  <c r="AD8" i="3" s="1"/>
  <c r="AD8" i="11" s="1"/>
  <c r="AE349" i="4"/>
  <c r="AE8" i="3" s="1"/>
  <c r="AE8" i="11" s="1"/>
  <c r="AF349" i="4"/>
  <c r="AF8" i="3" s="1"/>
  <c r="AF8" i="11" s="1"/>
  <c r="AG349" i="4"/>
  <c r="AG8" i="3" s="1"/>
  <c r="AG8" i="11" s="1"/>
  <c r="AH349" i="4"/>
  <c r="AH8" i="3" s="1"/>
  <c r="AH8" i="11" s="1"/>
  <c r="AA350" i="4"/>
  <c r="AA9" i="3" s="1"/>
  <c r="AA9" i="11" s="1"/>
  <c r="AC350" i="4"/>
  <c r="AC9" i="3" s="1"/>
  <c r="AC9" i="11" s="1"/>
  <c r="AD350" i="4"/>
  <c r="AD9" i="3" s="1"/>
  <c r="AD9" i="11" s="1"/>
  <c r="AE350" i="4"/>
  <c r="AE9" i="3" s="1"/>
  <c r="AE9" i="11" s="1"/>
  <c r="AF350" i="4"/>
  <c r="AF9" i="3" s="1"/>
  <c r="AF9" i="11" s="1"/>
  <c r="AG350" i="4"/>
  <c r="AG9" i="3" s="1"/>
  <c r="AG9" i="11" s="1"/>
  <c r="AH350" i="4"/>
  <c r="AH9" i="3" s="1"/>
  <c r="AH9" i="11" s="1"/>
  <c r="AA351" i="4"/>
  <c r="AA10" i="3" s="1"/>
  <c r="AA10" i="11" s="1"/>
  <c r="AC351" i="4"/>
  <c r="AC10" i="3" s="1"/>
  <c r="AC10" i="11" s="1"/>
  <c r="AD351" i="4"/>
  <c r="AD10" i="3" s="1"/>
  <c r="AD10" i="11" s="1"/>
  <c r="AE351" i="4"/>
  <c r="AE10" i="3" s="1"/>
  <c r="AE10" i="11" s="1"/>
  <c r="AF351" i="4"/>
  <c r="AF10" i="3" s="1"/>
  <c r="AF10" i="11" s="1"/>
  <c r="AG351" i="4"/>
  <c r="AG10" i="3" s="1"/>
  <c r="AG10" i="11" s="1"/>
  <c r="AH351" i="4"/>
  <c r="AH10" i="3" s="1"/>
  <c r="AH10" i="11" s="1"/>
  <c r="AA352" i="4"/>
  <c r="AA11" i="3" s="1"/>
  <c r="AA11" i="11" s="1"/>
  <c r="AC352" i="4"/>
  <c r="AC11" i="3" s="1"/>
  <c r="AC11" i="11" s="1"/>
  <c r="AD352" i="4"/>
  <c r="AD11" i="3" s="1"/>
  <c r="AD11" i="11" s="1"/>
  <c r="AE352" i="4"/>
  <c r="AE11" i="3" s="1"/>
  <c r="AE11" i="11" s="1"/>
  <c r="AF352" i="4"/>
  <c r="AF11" i="3" s="1"/>
  <c r="AF11" i="11" s="1"/>
  <c r="AG352" i="4"/>
  <c r="AG11" i="3" s="1"/>
  <c r="AG11" i="11" s="1"/>
  <c r="AH352" i="4"/>
  <c r="AH11" i="3" s="1"/>
  <c r="AH11" i="11" s="1"/>
  <c r="AA353" i="4"/>
  <c r="AA12" i="3" s="1"/>
  <c r="AA12" i="11" s="1"/>
  <c r="AC353" i="4"/>
  <c r="AC12" i="3" s="1"/>
  <c r="AC12" i="11" s="1"/>
  <c r="AD353" i="4"/>
  <c r="AD12" i="3" s="1"/>
  <c r="AD12" i="11" s="1"/>
  <c r="AE353" i="4"/>
  <c r="AE12" i="3" s="1"/>
  <c r="AE12" i="11" s="1"/>
  <c r="AF353" i="4"/>
  <c r="AF12" i="3" s="1"/>
  <c r="AF12" i="11" s="1"/>
  <c r="AG353" i="4"/>
  <c r="AG12" i="3" s="1"/>
  <c r="AG12" i="11" s="1"/>
  <c r="AH353" i="4"/>
  <c r="AH12" i="3" s="1"/>
  <c r="AH12" i="11" s="1"/>
  <c r="AA354" i="4"/>
  <c r="AA13" i="3" s="1"/>
  <c r="AA13" i="11" s="1"/>
  <c r="AC354" i="4"/>
  <c r="AC13" i="3" s="1"/>
  <c r="AC13" i="11" s="1"/>
  <c r="AD354" i="4"/>
  <c r="AD13" i="3" s="1"/>
  <c r="AD13" i="11" s="1"/>
  <c r="AE354" i="4"/>
  <c r="AE13" i="3" s="1"/>
  <c r="AE13" i="11" s="1"/>
  <c r="AF354" i="4"/>
  <c r="AF13" i="3" s="1"/>
  <c r="AF13" i="11" s="1"/>
  <c r="AG354" i="4"/>
  <c r="AG13" i="3" s="1"/>
  <c r="AG13" i="11" s="1"/>
  <c r="AH354" i="4"/>
  <c r="AH13" i="3" s="1"/>
  <c r="AH13" i="11" s="1"/>
  <c r="AA355" i="4"/>
  <c r="AA14" i="3" s="1"/>
  <c r="AA14" i="11" s="1"/>
  <c r="AC355" i="4"/>
  <c r="AC14" i="3" s="1"/>
  <c r="AC14" i="11" s="1"/>
  <c r="AD355" i="4"/>
  <c r="AD14" i="3" s="1"/>
  <c r="AD14" i="11" s="1"/>
  <c r="AE355" i="4"/>
  <c r="AE14" i="3" s="1"/>
  <c r="AE14" i="11" s="1"/>
  <c r="AF355" i="4"/>
  <c r="AF14" i="3" s="1"/>
  <c r="AF14" i="11" s="1"/>
  <c r="AG355" i="4"/>
  <c r="AG14" i="3" s="1"/>
  <c r="AG14" i="11" s="1"/>
  <c r="AH355" i="4"/>
  <c r="AH14" i="3" s="1"/>
  <c r="AH14" i="11" s="1"/>
  <c r="AA356" i="4"/>
  <c r="AA15" i="3" s="1"/>
  <c r="AA15" i="11" s="1"/>
  <c r="AC356" i="4"/>
  <c r="AC15" i="3" s="1"/>
  <c r="AC15" i="11" s="1"/>
  <c r="AD356" i="4"/>
  <c r="AD15" i="3" s="1"/>
  <c r="AD15" i="11" s="1"/>
  <c r="AE356" i="4"/>
  <c r="AE15" i="3" s="1"/>
  <c r="AE15" i="11" s="1"/>
  <c r="AF356" i="4"/>
  <c r="AF15" i="3" s="1"/>
  <c r="AF15" i="11" s="1"/>
  <c r="AG356" i="4"/>
  <c r="AG15" i="3" s="1"/>
  <c r="AG15" i="11" s="1"/>
  <c r="AH356" i="4"/>
  <c r="AH15" i="3" s="1"/>
  <c r="AH15" i="11" s="1"/>
  <c r="AA357" i="4"/>
  <c r="AA16" i="3" s="1"/>
  <c r="AA16" i="11" s="1"/>
  <c r="AC357" i="4"/>
  <c r="AC16" i="3" s="1"/>
  <c r="AC16" i="11" s="1"/>
  <c r="AD357" i="4"/>
  <c r="AD16" i="3" s="1"/>
  <c r="AD16" i="11" s="1"/>
  <c r="AE357" i="4"/>
  <c r="AE16" i="3" s="1"/>
  <c r="AE16" i="11" s="1"/>
  <c r="AF357" i="4"/>
  <c r="AF16" i="3" s="1"/>
  <c r="AF16" i="11" s="1"/>
  <c r="AG357" i="4"/>
  <c r="AG16" i="3" s="1"/>
  <c r="AG16" i="11" s="1"/>
  <c r="AH357" i="4"/>
  <c r="AH16" i="3" s="1"/>
  <c r="AH16" i="11" s="1"/>
  <c r="AA358" i="4"/>
  <c r="AA17" i="3" s="1"/>
  <c r="AA17" i="11" s="1"/>
  <c r="AC358" i="4"/>
  <c r="AC17" i="3" s="1"/>
  <c r="AC17" i="11" s="1"/>
  <c r="AD358" i="4"/>
  <c r="AD17" i="3" s="1"/>
  <c r="AD17" i="11" s="1"/>
  <c r="AE358" i="4"/>
  <c r="AE17" i="3" s="1"/>
  <c r="AE17" i="11" s="1"/>
  <c r="AF358" i="4"/>
  <c r="AF17" i="3" s="1"/>
  <c r="AF17" i="11" s="1"/>
  <c r="AG358" i="4"/>
  <c r="AG17" i="3" s="1"/>
  <c r="AG17" i="11" s="1"/>
  <c r="AH358" i="4"/>
  <c r="AH17" i="3" s="1"/>
  <c r="AH17" i="11" s="1"/>
  <c r="AA359" i="4"/>
  <c r="AA18" i="3" s="1"/>
  <c r="AA18" i="11" s="1"/>
  <c r="AC359" i="4"/>
  <c r="AC18" i="3" s="1"/>
  <c r="AC18" i="11" s="1"/>
  <c r="AD359" i="4"/>
  <c r="AD18" i="3" s="1"/>
  <c r="AD18" i="11" s="1"/>
  <c r="AE359" i="4"/>
  <c r="AE18" i="3" s="1"/>
  <c r="AE18" i="11" s="1"/>
  <c r="AF359" i="4"/>
  <c r="AF18" i="3" s="1"/>
  <c r="AF18" i="11" s="1"/>
  <c r="AG359" i="4"/>
  <c r="AG18" i="3" s="1"/>
  <c r="AG18" i="11" s="1"/>
  <c r="AH359" i="4"/>
  <c r="AH18" i="3" s="1"/>
  <c r="AH18" i="11" s="1"/>
  <c r="AA360" i="4"/>
  <c r="AA19" i="3" s="1"/>
  <c r="AA19" i="11" s="1"/>
  <c r="AC360" i="4"/>
  <c r="AC19" i="3" s="1"/>
  <c r="AC19" i="11" s="1"/>
  <c r="AD360" i="4"/>
  <c r="AD19" i="3" s="1"/>
  <c r="AD19" i="11" s="1"/>
  <c r="AE360" i="4"/>
  <c r="AE19" i="3" s="1"/>
  <c r="AE19" i="11" s="1"/>
  <c r="AF360" i="4"/>
  <c r="AF19" i="3" s="1"/>
  <c r="AF19" i="11" s="1"/>
  <c r="AG360" i="4"/>
  <c r="AG19" i="3" s="1"/>
  <c r="AG19" i="11" s="1"/>
  <c r="AH360" i="4"/>
  <c r="AH19" i="3" s="1"/>
  <c r="AH19" i="11" s="1"/>
  <c r="AA361" i="4"/>
  <c r="AA20" i="3" s="1"/>
  <c r="AA20" i="11" s="1"/>
  <c r="AC361" i="4"/>
  <c r="AC20" i="3" s="1"/>
  <c r="AC20" i="11" s="1"/>
  <c r="AD361" i="4"/>
  <c r="AD20" i="3" s="1"/>
  <c r="AD20" i="11" s="1"/>
  <c r="AE361" i="4"/>
  <c r="AE20" i="3" s="1"/>
  <c r="AE20" i="11" s="1"/>
  <c r="AF361" i="4"/>
  <c r="AF20" i="3" s="1"/>
  <c r="AF20" i="11" s="1"/>
  <c r="AG361" i="4"/>
  <c r="AG20" i="3" s="1"/>
  <c r="AG20" i="11" s="1"/>
  <c r="AH361" i="4"/>
  <c r="AH20" i="3" s="1"/>
  <c r="AH20" i="11" s="1"/>
  <c r="AA362" i="4"/>
  <c r="AA21" i="3" s="1"/>
  <c r="AA21" i="11" s="1"/>
  <c r="AC362" i="4"/>
  <c r="AC21" i="3" s="1"/>
  <c r="AC21" i="11" s="1"/>
  <c r="AD362" i="4"/>
  <c r="AD21" i="3" s="1"/>
  <c r="AD21" i="11" s="1"/>
  <c r="AE362" i="4"/>
  <c r="AE21" i="3" s="1"/>
  <c r="AE21" i="11" s="1"/>
  <c r="AF362" i="4"/>
  <c r="AF21" i="3" s="1"/>
  <c r="AF21" i="11" s="1"/>
  <c r="AG362" i="4"/>
  <c r="AG21" i="3" s="1"/>
  <c r="AG21" i="11" s="1"/>
  <c r="AH362" i="4"/>
  <c r="AH21" i="3" s="1"/>
  <c r="AH21" i="11" s="1"/>
  <c r="AA363" i="4"/>
  <c r="AA22" i="3" s="1"/>
  <c r="AC363" i="4"/>
  <c r="AC22" i="3" s="1"/>
  <c r="AD363" i="4"/>
  <c r="AD22" i="3" s="1"/>
  <c r="AE363" i="4"/>
  <c r="AE22" i="3" s="1"/>
  <c r="AF363" i="4"/>
  <c r="AF22" i="3" s="1"/>
  <c r="AG363" i="4"/>
  <c r="AG22" i="3" s="1"/>
  <c r="AH363" i="4"/>
  <c r="AH22" i="3" s="1"/>
  <c r="AA364" i="4"/>
  <c r="AA23" i="3" s="1"/>
  <c r="AC364" i="4"/>
  <c r="AC23" i="3" s="1"/>
  <c r="AD364" i="4"/>
  <c r="AD23" i="3" s="1"/>
  <c r="AE364" i="4"/>
  <c r="AE23" i="3" s="1"/>
  <c r="AF364" i="4"/>
  <c r="AF23" i="3" s="1"/>
  <c r="AG364" i="4"/>
  <c r="AG23" i="3" s="1"/>
  <c r="AH364" i="4"/>
  <c r="AH23" i="3" s="1"/>
  <c r="AA365" i="4"/>
  <c r="AA24" i="3" s="1"/>
  <c r="AA22" i="11" s="1"/>
  <c r="AC365" i="4"/>
  <c r="AC24" i="3" s="1"/>
  <c r="AC22" i="11" s="1"/>
  <c r="AD365" i="4"/>
  <c r="AD24" i="3" s="1"/>
  <c r="AD22" i="11" s="1"/>
  <c r="AE365" i="4"/>
  <c r="AE24" i="3" s="1"/>
  <c r="AE22" i="11" s="1"/>
  <c r="AF365" i="4"/>
  <c r="AF24" i="3" s="1"/>
  <c r="AF22" i="11" s="1"/>
  <c r="AG365" i="4"/>
  <c r="AG24" i="3" s="1"/>
  <c r="AG22" i="11" s="1"/>
  <c r="AH365" i="4"/>
  <c r="AH24" i="3" s="1"/>
  <c r="AH22" i="11" s="1"/>
  <c r="AA366" i="4"/>
  <c r="AA25" i="3" s="1"/>
  <c r="AA23" i="11" s="1"/>
  <c r="AC366" i="4"/>
  <c r="AC25" i="3" s="1"/>
  <c r="AC23" i="11" s="1"/>
  <c r="AD366" i="4"/>
  <c r="AD25" i="3" s="1"/>
  <c r="AD23" i="11" s="1"/>
  <c r="AE366" i="4"/>
  <c r="AE25" i="3" s="1"/>
  <c r="AE23" i="11" s="1"/>
  <c r="AF366" i="4"/>
  <c r="AF25" i="3" s="1"/>
  <c r="AF23" i="11" s="1"/>
  <c r="AG366" i="4"/>
  <c r="AG25" i="3" s="1"/>
  <c r="AG23" i="11" s="1"/>
  <c r="AH366" i="4"/>
  <c r="AH25" i="3" s="1"/>
  <c r="AH23" i="11" s="1"/>
  <c r="AA367" i="4"/>
  <c r="AA26" i="3" s="1"/>
  <c r="AA24" i="11" s="1"/>
  <c r="AC367" i="4"/>
  <c r="AC26" i="3" s="1"/>
  <c r="AC24" i="11" s="1"/>
  <c r="AD367" i="4"/>
  <c r="AD26" i="3" s="1"/>
  <c r="AD24" i="11" s="1"/>
  <c r="AE367" i="4"/>
  <c r="AE26" i="3" s="1"/>
  <c r="AE24" i="11" s="1"/>
  <c r="AF367" i="4"/>
  <c r="AF26" i="3" s="1"/>
  <c r="AF24" i="11" s="1"/>
  <c r="AG367" i="4"/>
  <c r="AG26" i="3" s="1"/>
  <c r="AG24" i="11" s="1"/>
  <c r="AH367" i="4"/>
  <c r="AH26" i="3" s="1"/>
  <c r="AH24" i="11" s="1"/>
  <c r="AA368" i="4"/>
  <c r="AA27" i="3" s="1"/>
  <c r="AA25" i="11" s="1"/>
  <c r="AC368" i="4"/>
  <c r="AC27" i="3" s="1"/>
  <c r="AC25" i="11" s="1"/>
  <c r="AD368" i="4"/>
  <c r="AD27" i="3" s="1"/>
  <c r="AD25" i="11" s="1"/>
  <c r="AE368" i="4"/>
  <c r="AE27" i="3" s="1"/>
  <c r="AE25" i="11" s="1"/>
  <c r="AF368" i="4"/>
  <c r="AF27" i="3" s="1"/>
  <c r="AF25" i="11" s="1"/>
  <c r="AG368" i="4"/>
  <c r="AG27" i="3" s="1"/>
  <c r="AG25" i="11" s="1"/>
  <c r="AH368" i="4"/>
  <c r="AH27" i="3" s="1"/>
  <c r="AH25" i="11" s="1"/>
  <c r="AA369" i="4"/>
  <c r="AA28" i="3" s="1"/>
  <c r="AA26" i="11" s="1"/>
  <c r="AC369" i="4"/>
  <c r="AC28" i="3" s="1"/>
  <c r="AC26" i="11" s="1"/>
  <c r="AD369" i="4"/>
  <c r="AD28" i="3" s="1"/>
  <c r="AD26" i="11" s="1"/>
  <c r="AE369" i="4"/>
  <c r="AE28" i="3" s="1"/>
  <c r="AE26" i="11" s="1"/>
  <c r="AF369" i="4"/>
  <c r="AF28" i="3" s="1"/>
  <c r="AF26" i="11" s="1"/>
  <c r="AG369" i="4"/>
  <c r="AG28" i="3" s="1"/>
  <c r="AG26" i="11" s="1"/>
  <c r="AH369" i="4"/>
  <c r="AH28" i="3" s="1"/>
  <c r="AH26" i="11" s="1"/>
  <c r="AA370" i="4"/>
  <c r="AA29" i="3" s="1"/>
  <c r="AA27" i="11" s="1"/>
  <c r="AC370" i="4"/>
  <c r="AC29" i="3" s="1"/>
  <c r="AC27" i="11" s="1"/>
  <c r="AD370" i="4"/>
  <c r="AD29" i="3" s="1"/>
  <c r="AD27" i="11" s="1"/>
  <c r="AE370" i="4"/>
  <c r="AE29" i="3" s="1"/>
  <c r="AE27" i="11" s="1"/>
  <c r="AF370" i="4"/>
  <c r="AF29" i="3" s="1"/>
  <c r="AF27" i="11" s="1"/>
  <c r="AG370" i="4"/>
  <c r="AG29" i="3" s="1"/>
  <c r="AG27" i="11" s="1"/>
  <c r="AH370" i="4"/>
  <c r="AH29" i="3" s="1"/>
  <c r="AH27" i="11" s="1"/>
  <c r="AA371" i="4"/>
  <c r="AA30" i="3" s="1"/>
  <c r="AA28" i="11" s="1"/>
  <c r="AC371" i="4"/>
  <c r="AC30" i="3" s="1"/>
  <c r="AC28" i="11" s="1"/>
  <c r="AD371" i="4"/>
  <c r="AD30" i="3" s="1"/>
  <c r="AD28" i="11" s="1"/>
  <c r="AE371" i="4"/>
  <c r="AE30" i="3" s="1"/>
  <c r="AE28" i="11" s="1"/>
  <c r="AF371" i="4"/>
  <c r="AF30" i="3" s="1"/>
  <c r="AF28" i="11" s="1"/>
  <c r="AG371" i="4"/>
  <c r="AG30" i="3" s="1"/>
  <c r="AG28" i="11" s="1"/>
  <c r="AH371" i="4"/>
  <c r="AH30" i="3" s="1"/>
  <c r="AH28" i="11" s="1"/>
  <c r="AA372" i="4"/>
  <c r="AC372" i="4"/>
  <c r="AD372" i="4"/>
  <c r="AE372" i="4"/>
  <c r="AF372" i="4"/>
  <c r="AG372" i="4"/>
  <c r="AH372" i="4"/>
  <c r="AA373" i="4"/>
  <c r="AC373" i="4"/>
  <c r="AD373" i="4"/>
  <c r="AE373" i="4"/>
  <c r="AF373" i="4"/>
  <c r="AG373" i="4"/>
  <c r="AH373" i="4"/>
  <c r="AA374" i="4"/>
  <c r="AC374" i="4"/>
  <c r="AD374" i="4"/>
  <c r="AE374" i="4"/>
  <c r="AF374" i="4"/>
  <c r="AG374" i="4"/>
  <c r="AH374" i="4"/>
  <c r="AA375" i="4"/>
  <c r="AC375" i="4"/>
  <c r="AD375" i="4"/>
  <c r="AE375" i="4"/>
  <c r="AF375" i="4"/>
  <c r="AG375" i="4"/>
  <c r="AH375" i="4"/>
  <c r="AA376" i="4"/>
  <c r="AC376" i="4"/>
  <c r="AD376" i="4"/>
  <c r="AE376" i="4"/>
  <c r="AF376" i="4"/>
  <c r="AG376" i="4"/>
  <c r="AH376" i="4"/>
  <c r="AA377" i="4"/>
  <c r="AC377" i="4"/>
  <c r="AD377" i="4"/>
  <c r="AE377" i="4"/>
  <c r="AF377" i="4"/>
  <c r="AG377" i="4"/>
  <c r="AH377" i="4"/>
  <c r="AA378" i="4"/>
  <c r="AC378" i="4"/>
  <c r="AD378" i="4"/>
  <c r="AE378" i="4"/>
  <c r="AF378" i="4"/>
  <c r="AG378" i="4"/>
  <c r="AH378" i="4"/>
  <c r="AA379" i="4"/>
  <c r="AC379" i="4"/>
  <c r="AD379" i="4"/>
  <c r="AE379" i="4"/>
  <c r="AF379" i="4"/>
  <c r="AG379" i="4"/>
  <c r="AH379" i="4"/>
  <c r="AA380" i="4"/>
  <c r="AC380" i="4"/>
  <c r="AD380" i="4"/>
  <c r="AE380" i="4"/>
  <c r="AF380" i="4"/>
  <c r="AG380" i="4"/>
  <c r="AH380" i="4"/>
  <c r="AA381" i="4"/>
  <c r="AC381" i="4"/>
  <c r="AD381" i="4"/>
  <c r="AE381" i="4"/>
  <c r="AF381" i="4"/>
  <c r="AG381" i="4"/>
  <c r="AH381" i="4"/>
  <c r="AA382" i="4"/>
  <c r="AC382" i="4"/>
  <c r="AD382" i="4"/>
  <c r="AE382" i="4"/>
  <c r="AF382" i="4"/>
  <c r="AG382" i="4"/>
  <c r="AH382" i="4"/>
  <c r="AA383" i="4"/>
  <c r="AC383" i="4"/>
  <c r="AD383" i="4"/>
  <c r="AE383" i="4"/>
  <c r="AF383" i="4"/>
  <c r="AG383" i="4"/>
  <c r="AH383" i="4"/>
  <c r="AA384" i="4"/>
  <c r="AC384" i="4"/>
  <c r="AD384" i="4"/>
  <c r="AE384" i="4"/>
  <c r="AF384" i="4"/>
  <c r="AG384" i="4"/>
  <c r="AH384" i="4"/>
  <c r="AA385" i="4"/>
  <c r="AC385" i="4"/>
  <c r="AD385" i="4"/>
  <c r="AE385" i="4"/>
  <c r="AF385" i="4"/>
  <c r="AG385" i="4"/>
  <c r="AH385" i="4"/>
  <c r="AA386" i="4"/>
  <c r="AC386" i="4"/>
  <c r="AD386" i="4"/>
  <c r="AE386" i="4"/>
  <c r="AF386" i="4"/>
  <c r="AG386" i="4"/>
  <c r="AH386" i="4"/>
  <c r="AA387" i="4"/>
  <c r="AC387" i="4"/>
  <c r="AD387" i="4"/>
  <c r="AE387" i="4"/>
  <c r="AF387" i="4"/>
  <c r="AG387" i="4"/>
  <c r="AH387" i="4"/>
  <c r="AA388" i="4"/>
  <c r="AC388" i="4"/>
  <c r="AD388" i="4"/>
  <c r="AE388" i="4"/>
  <c r="AF388" i="4"/>
  <c r="AG388" i="4"/>
  <c r="AH388" i="4"/>
  <c r="AA389" i="4"/>
  <c r="AC389" i="4"/>
  <c r="AD389" i="4"/>
  <c r="AE389" i="4"/>
  <c r="AF389" i="4"/>
  <c r="AG389" i="4"/>
  <c r="AH389" i="4"/>
  <c r="AA390" i="4"/>
  <c r="AC390" i="4"/>
  <c r="AD390" i="4"/>
  <c r="AE390" i="4"/>
  <c r="AF390" i="4"/>
  <c r="AG390" i="4"/>
  <c r="AH390" i="4"/>
  <c r="AA391" i="4"/>
  <c r="AC391" i="4"/>
  <c r="AD391" i="4"/>
  <c r="AE391" i="4"/>
  <c r="AF391" i="4"/>
  <c r="AG391" i="4"/>
  <c r="AH391" i="4"/>
  <c r="AA392" i="4"/>
  <c r="AC392" i="4"/>
  <c r="AD392" i="4"/>
  <c r="AE392" i="4"/>
  <c r="AF392" i="4"/>
  <c r="AG392" i="4"/>
  <c r="AH392" i="4"/>
  <c r="AA393" i="4"/>
  <c r="AA31" i="3" s="1"/>
  <c r="AA2" i="13" s="1"/>
  <c r="AC393" i="4"/>
  <c r="AC31" i="3" s="1"/>
  <c r="AC2" i="13" s="1"/>
  <c r="AD393" i="4"/>
  <c r="AD31" i="3" s="1"/>
  <c r="AD2" i="13" s="1"/>
  <c r="AE393" i="4"/>
  <c r="AE31" i="3" s="1"/>
  <c r="AE2" i="13" s="1"/>
  <c r="AF393" i="4"/>
  <c r="AF31" i="3" s="1"/>
  <c r="AF2" i="13" s="1"/>
  <c r="AG393" i="4"/>
  <c r="AG31" i="3" s="1"/>
  <c r="AG2" i="13" s="1"/>
  <c r="AH393" i="4"/>
  <c r="AH31" i="3" s="1"/>
  <c r="AH2" i="13" s="1"/>
  <c r="AA394" i="4"/>
  <c r="AA32" i="3" s="1"/>
  <c r="AA3" i="13" s="1"/>
  <c r="AC394" i="4"/>
  <c r="AC32" i="3" s="1"/>
  <c r="AC3" i="13" s="1"/>
  <c r="AD394" i="4"/>
  <c r="AD32" i="3" s="1"/>
  <c r="AD3" i="13" s="1"/>
  <c r="AE394" i="4"/>
  <c r="AE32" i="3" s="1"/>
  <c r="AE3" i="13" s="1"/>
  <c r="AF394" i="4"/>
  <c r="AF32" i="3" s="1"/>
  <c r="AF3" i="13" s="1"/>
  <c r="AG394" i="4"/>
  <c r="AG32" i="3" s="1"/>
  <c r="AG3" i="13" s="1"/>
  <c r="AH394" i="4"/>
  <c r="AH32" i="3" s="1"/>
  <c r="AH3" i="13" s="1"/>
  <c r="AA395" i="4"/>
  <c r="AA33" i="3" s="1"/>
  <c r="AA4" i="13" s="1"/>
  <c r="AC395" i="4"/>
  <c r="AC33" i="3" s="1"/>
  <c r="AC4" i="13" s="1"/>
  <c r="AD395" i="4"/>
  <c r="AD33" i="3" s="1"/>
  <c r="AD4" i="13" s="1"/>
  <c r="AE395" i="4"/>
  <c r="AE33" i="3" s="1"/>
  <c r="AE4" i="13" s="1"/>
  <c r="AF395" i="4"/>
  <c r="AF33" i="3" s="1"/>
  <c r="AF4" i="13" s="1"/>
  <c r="AG395" i="4"/>
  <c r="AG33" i="3" s="1"/>
  <c r="AG4" i="13" s="1"/>
  <c r="AH395" i="4"/>
  <c r="AH33" i="3" s="1"/>
  <c r="AH4" i="13" s="1"/>
  <c r="AA396" i="4"/>
  <c r="AA34" i="3" s="1"/>
  <c r="AA5" i="13" s="1"/>
  <c r="AC396" i="4"/>
  <c r="AC34" i="3" s="1"/>
  <c r="AC5" i="13" s="1"/>
  <c r="AD396" i="4"/>
  <c r="AD34" i="3" s="1"/>
  <c r="AD5" i="13" s="1"/>
  <c r="AE396" i="4"/>
  <c r="AE34" i="3" s="1"/>
  <c r="AE5" i="13" s="1"/>
  <c r="AF396" i="4"/>
  <c r="AF34" i="3" s="1"/>
  <c r="AF5" i="13" s="1"/>
  <c r="AG396" i="4"/>
  <c r="AG34" i="3" s="1"/>
  <c r="AG5" i="13" s="1"/>
  <c r="AH396" i="4"/>
  <c r="AH34" i="3" s="1"/>
  <c r="AH5" i="13" s="1"/>
  <c r="AA397" i="4"/>
  <c r="AA35" i="3" s="1"/>
  <c r="AA6" i="13" s="1"/>
  <c r="AC397" i="4"/>
  <c r="AC35" i="3" s="1"/>
  <c r="AC6" i="13" s="1"/>
  <c r="AD397" i="4"/>
  <c r="AD35" i="3" s="1"/>
  <c r="AD6" i="13" s="1"/>
  <c r="AE397" i="4"/>
  <c r="AE35" i="3" s="1"/>
  <c r="AE6" i="13" s="1"/>
  <c r="AF397" i="4"/>
  <c r="AF35" i="3" s="1"/>
  <c r="AF6" i="13" s="1"/>
  <c r="AG397" i="4"/>
  <c r="AG35" i="3" s="1"/>
  <c r="AG6" i="13" s="1"/>
  <c r="AH397" i="4"/>
  <c r="AH35" i="3" s="1"/>
  <c r="AH6" i="13" s="1"/>
  <c r="AA398" i="4"/>
  <c r="AA36" i="3" s="1"/>
  <c r="AA7" i="13" s="1"/>
  <c r="AC398" i="4"/>
  <c r="AC36" i="3" s="1"/>
  <c r="AC7" i="13" s="1"/>
  <c r="AD398" i="4"/>
  <c r="AD36" i="3" s="1"/>
  <c r="AD7" i="13" s="1"/>
  <c r="AE398" i="4"/>
  <c r="AE36" i="3" s="1"/>
  <c r="AE7" i="13" s="1"/>
  <c r="AF398" i="4"/>
  <c r="AF36" i="3" s="1"/>
  <c r="AF7" i="13" s="1"/>
  <c r="AG398" i="4"/>
  <c r="AG36" i="3" s="1"/>
  <c r="AG7" i="13" s="1"/>
  <c r="AH398" i="4"/>
  <c r="AH36" i="3" s="1"/>
  <c r="AH7" i="13" s="1"/>
  <c r="AA399" i="4"/>
  <c r="AA37" i="3" s="1"/>
  <c r="AC399" i="4"/>
  <c r="AC37" i="3" s="1"/>
  <c r="AD399" i="4"/>
  <c r="AD37" i="3" s="1"/>
  <c r="AE399" i="4"/>
  <c r="AE37" i="3" s="1"/>
  <c r="AF399" i="4"/>
  <c r="AF37" i="3" s="1"/>
  <c r="AG399" i="4"/>
  <c r="AG37" i="3" s="1"/>
  <c r="AH399" i="4"/>
  <c r="AH37" i="3" s="1"/>
  <c r="AA400" i="4"/>
  <c r="AA38" i="3" s="1"/>
  <c r="AC400" i="4"/>
  <c r="AC38" i="3" s="1"/>
  <c r="AD400" i="4"/>
  <c r="AD38" i="3" s="1"/>
  <c r="AE400" i="4"/>
  <c r="AE38" i="3" s="1"/>
  <c r="AF400" i="4"/>
  <c r="AF38" i="3" s="1"/>
  <c r="AG400" i="4"/>
  <c r="AG38" i="3" s="1"/>
  <c r="AH400" i="4"/>
  <c r="AH38" i="3" s="1"/>
  <c r="AA401" i="4"/>
  <c r="AA39" i="3" s="1"/>
  <c r="AC401" i="4"/>
  <c r="AC39" i="3" s="1"/>
  <c r="AD401" i="4"/>
  <c r="AD39" i="3" s="1"/>
  <c r="AE401" i="4"/>
  <c r="AE39" i="3" s="1"/>
  <c r="AF401" i="4"/>
  <c r="AF39" i="3" s="1"/>
  <c r="AG401" i="4"/>
  <c r="AG39" i="3" s="1"/>
  <c r="AH401" i="4"/>
  <c r="AH39" i="3" s="1"/>
  <c r="AA402" i="4"/>
  <c r="AA40" i="3" s="1"/>
  <c r="AC402" i="4"/>
  <c r="AC40" i="3" s="1"/>
  <c r="AD402" i="4"/>
  <c r="AD40" i="3" s="1"/>
  <c r="AE402" i="4"/>
  <c r="AE40" i="3" s="1"/>
  <c r="AF402" i="4"/>
  <c r="AF40" i="3" s="1"/>
  <c r="AG402" i="4"/>
  <c r="AG40" i="3" s="1"/>
  <c r="AH402" i="4"/>
  <c r="AH40" i="3" s="1"/>
  <c r="AA403" i="4"/>
  <c r="AA41" i="3" s="1"/>
  <c r="AC403" i="4"/>
  <c r="AC41" i="3" s="1"/>
  <c r="AD403" i="4"/>
  <c r="AD41" i="3" s="1"/>
  <c r="AE403" i="4"/>
  <c r="AE41" i="3" s="1"/>
  <c r="AF403" i="4"/>
  <c r="AF41" i="3" s="1"/>
  <c r="AG403" i="4"/>
  <c r="AG41" i="3" s="1"/>
  <c r="AH403" i="4"/>
  <c r="AH41" i="3" s="1"/>
  <c r="AA404" i="4"/>
  <c r="AA42" i="3" s="1"/>
  <c r="AC404" i="4"/>
  <c r="AC42" i="3" s="1"/>
  <c r="AD404" i="4"/>
  <c r="AD42" i="3" s="1"/>
  <c r="AE404" i="4"/>
  <c r="AE42" i="3" s="1"/>
  <c r="AF404" i="4"/>
  <c r="AF42" i="3" s="1"/>
  <c r="AG404" i="4"/>
  <c r="AG42" i="3" s="1"/>
  <c r="AH404" i="4"/>
  <c r="AH42" i="3" s="1"/>
  <c r="AA405" i="4"/>
  <c r="AA43" i="3" s="1"/>
  <c r="AC405" i="4"/>
  <c r="AC43" i="3" s="1"/>
  <c r="AD405" i="4"/>
  <c r="AD43" i="3" s="1"/>
  <c r="AE405" i="4"/>
  <c r="AE43" i="3" s="1"/>
  <c r="AF405" i="4"/>
  <c r="AF43" i="3" s="1"/>
  <c r="AG405" i="4"/>
  <c r="AG43" i="3" s="1"/>
  <c r="AH405" i="4"/>
  <c r="AH43" i="3" s="1"/>
  <c r="AA406" i="4"/>
  <c r="AA44" i="3" s="1"/>
  <c r="AC406" i="4"/>
  <c r="AC44" i="3" s="1"/>
  <c r="AD406" i="4"/>
  <c r="AD44" i="3" s="1"/>
  <c r="AE406" i="4"/>
  <c r="AE44" i="3" s="1"/>
  <c r="AF406" i="4"/>
  <c r="AF44" i="3" s="1"/>
  <c r="AG406" i="4"/>
  <c r="AG44" i="3" s="1"/>
  <c r="AH406" i="4"/>
  <c r="AH44" i="3" s="1"/>
  <c r="AA407" i="4"/>
  <c r="AA45" i="3" s="1"/>
  <c r="AC407" i="4"/>
  <c r="AC45" i="3" s="1"/>
  <c r="AD407" i="4"/>
  <c r="AD45" i="3" s="1"/>
  <c r="AE407" i="4"/>
  <c r="AE45" i="3" s="1"/>
  <c r="AF407" i="4"/>
  <c r="AF45" i="3" s="1"/>
  <c r="AG407" i="4"/>
  <c r="AG45" i="3" s="1"/>
  <c r="AH407" i="4"/>
  <c r="AH45" i="3" s="1"/>
  <c r="AA408" i="4"/>
  <c r="AA46" i="3" s="1"/>
  <c r="AC408" i="4"/>
  <c r="AC46" i="3" s="1"/>
  <c r="AD408" i="4"/>
  <c r="AD46" i="3" s="1"/>
  <c r="AE408" i="4"/>
  <c r="AE46" i="3" s="1"/>
  <c r="AF408" i="4"/>
  <c r="AF46" i="3" s="1"/>
  <c r="AG408" i="4"/>
  <c r="AG46" i="3" s="1"/>
  <c r="AH408" i="4"/>
  <c r="AH46" i="3" s="1"/>
  <c r="AC31" i="9" l="1"/>
  <c r="AH60" i="10"/>
  <c r="AH58" i="10"/>
  <c r="AH59" i="10"/>
  <c r="AH57" i="10"/>
  <c r="AC33" i="11"/>
  <c r="AC30" i="11"/>
  <c r="AC31" i="11"/>
  <c r="AC32" i="11"/>
  <c r="AH12" i="13"/>
  <c r="AH11" i="13"/>
  <c r="AH10" i="13"/>
  <c r="AH9" i="13"/>
  <c r="AB31" i="9"/>
  <c r="AA60" i="10"/>
  <c r="AA59" i="10"/>
  <c r="AA58" i="10"/>
  <c r="AA57" i="10"/>
  <c r="AG60" i="10"/>
  <c r="AG59" i="10"/>
  <c r="AG57" i="10"/>
  <c r="AG58" i="10"/>
  <c r="AB33" i="11"/>
  <c r="AB31" i="11"/>
  <c r="AB30" i="11"/>
  <c r="AB32" i="11"/>
  <c r="AG12" i="13"/>
  <c r="AG11" i="13"/>
  <c r="AG10" i="13"/>
  <c r="AG9" i="13"/>
  <c r="AA31" i="9"/>
  <c r="AB60" i="10"/>
  <c r="AB57" i="10"/>
  <c r="AB58" i="10"/>
  <c r="AB59" i="10"/>
  <c r="AF60" i="10"/>
  <c r="AF58" i="10"/>
  <c r="AF57" i="10"/>
  <c r="AF59" i="10"/>
  <c r="AA33" i="11"/>
  <c r="AA30" i="11"/>
  <c r="AA32" i="11"/>
  <c r="AA31" i="11"/>
  <c r="AF12" i="13"/>
  <c r="AF10" i="13"/>
  <c r="AF9" i="13"/>
  <c r="AF11" i="13"/>
  <c r="Z31" i="9"/>
  <c r="AE60" i="10"/>
  <c r="AE57" i="10"/>
  <c r="AE59" i="10"/>
  <c r="AE58" i="10"/>
  <c r="AH33" i="11"/>
  <c r="AH30" i="11"/>
  <c r="AH32" i="11"/>
  <c r="AH31" i="11"/>
  <c r="AE12" i="13"/>
  <c r="AE10" i="13"/>
  <c r="AE9" i="13"/>
  <c r="AE11" i="13"/>
  <c r="AG31" i="9"/>
  <c r="AD60" i="10"/>
  <c r="AD59" i="10"/>
  <c r="AD58" i="10"/>
  <c r="AD57" i="10"/>
  <c r="AG33" i="11"/>
  <c r="AG30" i="11"/>
  <c r="AG32" i="11"/>
  <c r="AG31" i="11"/>
  <c r="AD12" i="13"/>
  <c r="AD10" i="13"/>
  <c r="AD9" i="13"/>
  <c r="AD11" i="13"/>
  <c r="AF31" i="9"/>
  <c r="AC60" i="10"/>
  <c r="AC59" i="10"/>
  <c r="AC58" i="10"/>
  <c r="AC57" i="10"/>
  <c r="AF33" i="11"/>
  <c r="AF32" i="11"/>
  <c r="AF31" i="11"/>
  <c r="AF30" i="11"/>
  <c r="AC12" i="13"/>
  <c r="AC9" i="13"/>
  <c r="AC11" i="13"/>
  <c r="AC10" i="13"/>
  <c r="AE31" i="9"/>
  <c r="AE33" i="11"/>
  <c r="AE32" i="11"/>
  <c r="AE31" i="11"/>
  <c r="AE30" i="11"/>
  <c r="AB12" i="13"/>
  <c r="AB9" i="13"/>
  <c r="AB11" i="13"/>
  <c r="AB10" i="13"/>
  <c r="AD31" i="9"/>
  <c r="AD33" i="11"/>
  <c r="AD31" i="11"/>
  <c r="AD30" i="11"/>
  <c r="AD32" i="11"/>
  <c r="AA12" i="13"/>
  <c r="AA9" i="13"/>
  <c r="AA11" i="13"/>
  <c r="AA10" i="13"/>
  <c r="AC36" i="6"/>
  <c r="AC33" i="6"/>
  <c r="AC35" i="6"/>
  <c r="AC34" i="6"/>
  <c r="AC29" i="7"/>
  <c r="AC26" i="7"/>
  <c r="AC28" i="7"/>
  <c r="AC27" i="7"/>
  <c r="AD38" i="22"/>
  <c r="AD35" i="22"/>
  <c r="AD37" i="22"/>
  <c r="AD36" i="22"/>
  <c r="AB38" i="22"/>
  <c r="AB37" i="22"/>
  <c r="AB35" i="22"/>
  <c r="AB36" i="22"/>
  <c r="AA36" i="6"/>
  <c r="AA35" i="6"/>
  <c r="AA33" i="6"/>
  <c r="AA34" i="6"/>
  <c r="AB29" i="7"/>
  <c r="AB26" i="7"/>
  <c r="AB28" i="7"/>
  <c r="AB27" i="7"/>
  <c r="AC38" i="22"/>
  <c r="AC37" i="22"/>
  <c r="AC36" i="22"/>
  <c r="AC35" i="22"/>
  <c r="Z29" i="7"/>
  <c r="Z27" i="7"/>
  <c r="Z28" i="7"/>
  <c r="Z26" i="7"/>
  <c r="AA38" i="22"/>
  <c r="AA36" i="22"/>
  <c r="AA35" i="22"/>
  <c r="AA37" i="22"/>
  <c r="AH36" i="6"/>
  <c r="AH35" i="6"/>
  <c r="AH34" i="6"/>
  <c r="AH33" i="6"/>
  <c r="AG36" i="6"/>
  <c r="AG34" i="6"/>
  <c r="AG35" i="6"/>
  <c r="AG33" i="6"/>
  <c r="AG29" i="7"/>
  <c r="AG27" i="7"/>
  <c r="AG26" i="7"/>
  <c r="AG28" i="7"/>
  <c r="AH38" i="22"/>
  <c r="AH36" i="22"/>
  <c r="AH35" i="22"/>
  <c r="AH37" i="22"/>
  <c r="AA29" i="7"/>
  <c r="AA26" i="7"/>
  <c r="AA28" i="7"/>
  <c r="AA27" i="7"/>
  <c r="AF36" i="6"/>
  <c r="AF34" i="6"/>
  <c r="AF33" i="6"/>
  <c r="AF35" i="6"/>
  <c r="AF29" i="7"/>
  <c r="AF27" i="7"/>
  <c r="AF26" i="7"/>
  <c r="AF28" i="7"/>
  <c r="AG38" i="22"/>
  <c r="AG36" i="22"/>
  <c r="AG35" i="22"/>
  <c r="AG37" i="22"/>
  <c r="AE36" i="6"/>
  <c r="AE33" i="6"/>
  <c r="AE35" i="6"/>
  <c r="AE34" i="6"/>
  <c r="AE29" i="7"/>
  <c r="AE26" i="7"/>
  <c r="AE28" i="7"/>
  <c r="AE27" i="7"/>
  <c r="AF38" i="22"/>
  <c r="AF35" i="22"/>
  <c r="AF36" i="22"/>
  <c r="AF37" i="22"/>
  <c r="AD36" i="6"/>
  <c r="AD33" i="6"/>
  <c r="AD35" i="6"/>
  <c r="AD34" i="6"/>
  <c r="AD29" i="7"/>
  <c r="AD26" i="7"/>
  <c r="AD28" i="7"/>
  <c r="AD27" i="7"/>
  <c r="AE38" i="22"/>
  <c r="AE35" i="22"/>
  <c r="AE37" i="22"/>
  <c r="AE36" i="22"/>
  <c r="AB36" i="6"/>
  <c r="AB35" i="6"/>
  <c r="AB34" i="6"/>
  <c r="AB33" i="6"/>
  <c r="AC28" i="9"/>
  <c r="AC30" i="9"/>
  <c r="AC29" i="9"/>
  <c r="AB29" i="9"/>
  <c r="AB28" i="9"/>
  <c r="AB30" i="9"/>
  <c r="AA29" i="9"/>
  <c r="AA28" i="9"/>
  <c r="AA30" i="9"/>
  <c r="Z29" i="9"/>
  <c r="Z28" i="9"/>
  <c r="Z30" i="9"/>
  <c r="AG29" i="9"/>
  <c r="AG28" i="9"/>
  <c r="AG30" i="9"/>
  <c r="AF29" i="9"/>
  <c r="AF28" i="9"/>
  <c r="AF30" i="9"/>
  <c r="AE28" i="9"/>
  <c r="AE30" i="9"/>
  <c r="AE29" i="9"/>
  <c r="AD28" i="9"/>
  <c r="AD30" i="9"/>
  <c r="AD29" i="9"/>
  <c r="T1" i="13"/>
  <c r="U1" i="13"/>
  <c r="V1" i="13"/>
  <c r="W1" i="13"/>
  <c r="X1" i="13"/>
  <c r="Y1" i="13"/>
  <c r="Z1" i="13"/>
  <c r="B1" i="13"/>
  <c r="C1" i="13"/>
  <c r="D1" i="13"/>
  <c r="E1" i="13"/>
  <c r="F1" i="13"/>
  <c r="G1" i="13"/>
  <c r="H1" i="13"/>
  <c r="I1" i="13"/>
  <c r="J1" i="13"/>
  <c r="K1" i="13"/>
  <c r="L1" i="13"/>
  <c r="M1" i="13"/>
  <c r="N1" i="13"/>
  <c r="O1" i="13"/>
  <c r="P1" i="13"/>
  <c r="Q1" i="13"/>
  <c r="R1" i="13"/>
  <c r="S1" i="13"/>
  <c r="A1" i="13"/>
  <c r="B1" i="11"/>
  <c r="C1" i="11"/>
  <c r="D1" i="11"/>
  <c r="E1" i="11"/>
  <c r="F1" i="11"/>
  <c r="G1" i="11"/>
  <c r="H1" i="11"/>
  <c r="I1" i="11"/>
  <c r="J1" i="11"/>
  <c r="K1" i="11"/>
  <c r="L1" i="11"/>
  <c r="M1" i="11"/>
  <c r="N1" i="11"/>
  <c r="O1" i="11"/>
  <c r="P1" i="11"/>
  <c r="Q1" i="11"/>
  <c r="R1" i="11"/>
  <c r="S1" i="11"/>
  <c r="T1" i="11"/>
  <c r="U1" i="11"/>
  <c r="V1" i="11"/>
  <c r="W1" i="11"/>
  <c r="X1" i="11"/>
  <c r="Y1" i="11"/>
  <c r="Z1" i="11"/>
  <c r="A1" i="11"/>
  <c r="B1" i="10" l="1"/>
  <c r="C1" i="10"/>
  <c r="D1" i="10"/>
  <c r="E1" i="10"/>
  <c r="F1" i="10"/>
  <c r="G1" i="10"/>
  <c r="H1" i="10"/>
  <c r="I1" i="10"/>
  <c r="J1" i="10"/>
  <c r="K1" i="10"/>
  <c r="L1" i="10"/>
  <c r="M1" i="10"/>
  <c r="N1" i="10"/>
  <c r="O1" i="10"/>
  <c r="P1" i="10"/>
  <c r="Q1" i="10"/>
  <c r="R1" i="10"/>
  <c r="S1" i="10"/>
  <c r="T1" i="10"/>
  <c r="U1" i="10"/>
  <c r="V1" i="10"/>
  <c r="W1" i="10"/>
  <c r="X1" i="10"/>
  <c r="Y1" i="10"/>
  <c r="Z1" i="10"/>
  <c r="A1" i="10"/>
  <c r="A47" i="2"/>
  <c r="A40" i="10" s="1"/>
  <c r="B1" i="9"/>
  <c r="C1" i="9"/>
  <c r="D1" i="9"/>
  <c r="E1" i="9"/>
  <c r="F1" i="9"/>
  <c r="G1" i="9"/>
  <c r="H1" i="9"/>
  <c r="I1" i="9"/>
  <c r="J1" i="9"/>
  <c r="K1" i="9"/>
  <c r="L1" i="9"/>
  <c r="M1" i="9"/>
  <c r="N1" i="9"/>
  <c r="O1" i="9"/>
  <c r="P1" i="9"/>
  <c r="Q1" i="9"/>
  <c r="R1" i="9"/>
  <c r="S1" i="9"/>
  <c r="T1" i="9"/>
  <c r="U1" i="9"/>
  <c r="V1" i="9"/>
  <c r="W1" i="9"/>
  <c r="A1" i="9"/>
  <c r="A58" i="1"/>
  <c r="A3" i="8" s="1"/>
  <c r="A59" i="1"/>
  <c r="A4" i="8" s="1"/>
  <c r="A60" i="1"/>
  <c r="A5" i="8" s="1"/>
  <c r="A61" i="1"/>
  <c r="A6" i="8" s="1"/>
  <c r="A62" i="1"/>
  <c r="A7" i="8" s="1"/>
  <c r="A63" i="1"/>
  <c r="A8" i="8" s="1"/>
  <c r="A64" i="1"/>
  <c r="A9" i="8" s="1"/>
  <c r="A65" i="1"/>
  <c r="A10" i="8" s="1"/>
  <c r="A66" i="1"/>
  <c r="A11" i="8" s="1"/>
  <c r="A67" i="1"/>
  <c r="A12" i="8" s="1"/>
  <c r="A68" i="1"/>
  <c r="A13" i="8" s="1"/>
  <c r="A69" i="1"/>
  <c r="A14" i="8" s="1"/>
  <c r="A70" i="1"/>
  <c r="A15" i="8" s="1"/>
  <c r="A71" i="1"/>
  <c r="A16" i="8" s="1"/>
  <c r="A72" i="1"/>
  <c r="A17" i="8" s="1"/>
  <c r="A73" i="1"/>
  <c r="A18" i="8" s="1"/>
  <c r="A74" i="1"/>
  <c r="A19" i="8" s="1"/>
  <c r="A75" i="1"/>
  <c r="A20" i="8" s="1"/>
  <c r="A76" i="1"/>
  <c r="A21" i="8" s="1"/>
  <c r="A77" i="1"/>
  <c r="A22" i="8" s="1"/>
  <c r="A78" i="1"/>
  <c r="A23" i="8" s="1"/>
  <c r="A79" i="1"/>
  <c r="A24" i="8" s="1"/>
  <c r="A80" i="1"/>
  <c r="A25" i="8" s="1"/>
  <c r="A81" i="1"/>
  <c r="A26" i="8" s="1"/>
  <c r="A82" i="1"/>
  <c r="A27" i="8" s="1"/>
  <c r="A83" i="1"/>
  <c r="A28" i="8" s="1"/>
  <c r="A84" i="1"/>
  <c r="A29" i="8" s="1"/>
  <c r="A85" i="1"/>
  <c r="A30" i="8" s="1"/>
  <c r="A86" i="1"/>
  <c r="A31" i="8" s="1"/>
  <c r="A87" i="1"/>
  <c r="A32" i="8" s="1"/>
  <c r="A88" i="1"/>
  <c r="A33" i="8" s="1"/>
  <c r="A89" i="1"/>
  <c r="A34" i="8" s="1"/>
  <c r="A90" i="1"/>
  <c r="A35" i="8" s="1"/>
  <c r="A91" i="1"/>
  <c r="A36" i="8" s="1"/>
  <c r="A92" i="1"/>
  <c r="A37" i="8" s="1"/>
  <c r="A93" i="1"/>
  <c r="A38" i="8" s="1"/>
  <c r="A94" i="1"/>
  <c r="A39" i="8" s="1"/>
  <c r="A95" i="1"/>
  <c r="A40" i="8" s="1"/>
  <c r="A96" i="1"/>
  <c r="A41" i="8" s="1"/>
  <c r="A97" i="1"/>
  <c r="A42" i="8" s="1"/>
  <c r="A98" i="1"/>
  <c r="A43" i="8" s="1"/>
  <c r="A99" i="1"/>
  <c r="A44" i="8" s="1"/>
  <c r="A100" i="1"/>
  <c r="A45" i="8" s="1"/>
  <c r="A101" i="1"/>
  <c r="A46" i="8" s="1"/>
  <c r="A102" i="1"/>
  <c r="A47" i="8" s="1"/>
  <c r="A103" i="1"/>
  <c r="A48" i="8" s="1"/>
  <c r="A104" i="1"/>
  <c r="A49" i="8" s="1"/>
  <c r="A105" i="1"/>
  <c r="A50" i="8" s="1"/>
  <c r="A106" i="1"/>
  <c r="A51" i="8" s="1"/>
  <c r="A107" i="1"/>
  <c r="A52" i="8" s="1"/>
  <c r="A108" i="1"/>
  <c r="A53" i="8" s="1"/>
  <c r="A109" i="1"/>
  <c r="A54" i="8" s="1"/>
  <c r="A110" i="1"/>
  <c r="A55" i="8" s="1"/>
  <c r="A111" i="1"/>
  <c r="A56" i="8" s="1"/>
  <c r="A112" i="1"/>
  <c r="A57" i="8" s="1"/>
  <c r="A113" i="1"/>
  <c r="A58" i="8" s="1"/>
  <c r="A114" i="1"/>
  <c r="A59" i="8" s="1"/>
  <c r="A115" i="1"/>
  <c r="A60" i="8" s="1"/>
  <c r="A116" i="1"/>
  <c r="A61" i="8" s="1"/>
  <c r="A117" i="1"/>
  <c r="A62" i="8" s="1"/>
  <c r="A118" i="1"/>
  <c r="A63" i="8" s="1"/>
  <c r="A119" i="1"/>
  <c r="A64" i="8" s="1"/>
  <c r="A120" i="1"/>
  <c r="A65" i="8" s="1"/>
  <c r="A121" i="1"/>
  <c r="A66" i="8" s="1"/>
  <c r="A122" i="1"/>
  <c r="A67" i="8" s="1"/>
  <c r="A123" i="1"/>
  <c r="A68" i="8" s="1"/>
  <c r="A124" i="1"/>
  <c r="A69" i="8" s="1"/>
  <c r="A125" i="1"/>
  <c r="A70" i="8" s="1"/>
  <c r="A126" i="1"/>
  <c r="A71" i="8" s="1"/>
  <c r="A127" i="1"/>
  <c r="A72" i="8" s="1"/>
  <c r="A128" i="1"/>
  <c r="A73" i="8" s="1"/>
  <c r="B1" i="8"/>
  <c r="C1" i="8"/>
  <c r="D1" i="8"/>
  <c r="E1" i="8"/>
  <c r="F1" i="8"/>
  <c r="G1" i="8"/>
  <c r="H1" i="8"/>
  <c r="I1" i="8"/>
  <c r="J1" i="8"/>
  <c r="K1" i="8"/>
  <c r="L1" i="8"/>
  <c r="M1" i="8"/>
  <c r="N1" i="8"/>
  <c r="O1" i="8"/>
  <c r="P1" i="8"/>
  <c r="Q1" i="8"/>
  <c r="R1" i="8"/>
  <c r="S1" i="8"/>
  <c r="T1" i="8"/>
  <c r="U1" i="8"/>
  <c r="V1" i="8"/>
  <c r="W1" i="8"/>
  <c r="X1" i="8"/>
  <c r="Y1" i="8"/>
  <c r="A1" i="8"/>
  <c r="B1" i="7"/>
  <c r="C1" i="7"/>
  <c r="D1" i="7"/>
  <c r="E1" i="7"/>
  <c r="F1" i="7"/>
  <c r="G1" i="7"/>
  <c r="H1" i="7"/>
  <c r="I1" i="7"/>
  <c r="J1" i="7"/>
  <c r="K1" i="7"/>
  <c r="L1" i="7"/>
  <c r="M1" i="7"/>
  <c r="N1" i="7"/>
  <c r="O1" i="7"/>
  <c r="P1" i="7"/>
  <c r="Q1" i="7"/>
  <c r="R1" i="7"/>
  <c r="S1" i="7"/>
  <c r="T1" i="7"/>
  <c r="U1" i="7"/>
  <c r="V1" i="7"/>
  <c r="W1" i="7"/>
  <c r="X1" i="7"/>
  <c r="A1" i="7"/>
  <c r="B1" i="6"/>
  <c r="C1" i="6"/>
  <c r="D1" i="6"/>
  <c r="E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1" i="6"/>
  <c r="A3" i="3"/>
  <c r="A3" i="11" s="1"/>
  <c r="B3" i="3"/>
  <c r="B3" i="11" s="1"/>
  <c r="C3" i="11"/>
  <c r="D3" i="11"/>
  <c r="E3" i="3"/>
  <c r="E3" i="11" s="1"/>
  <c r="F3" i="3"/>
  <c r="F3" i="11" s="1"/>
  <c r="G3" i="3"/>
  <c r="G3" i="11" s="1"/>
  <c r="H3" i="3"/>
  <c r="H3" i="11" s="1"/>
  <c r="I3" i="3"/>
  <c r="I3" i="11" s="1"/>
  <c r="J3" i="3"/>
  <c r="J3" i="11" s="1"/>
  <c r="K3" i="3"/>
  <c r="K3" i="11" s="1"/>
  <c r="L3" i="3"/>
  <c r="L3" i="11" s="1"/>
  <c r="M3" i="3"/>
  <c r="M3" i="11" s="1"/>
  <c r="N3" i="3"/>
  <c r="N3" i="11" s="1"/>
  <c r="O3" i="3"/>
  <c r="O3" i="11" s="1"/>
  <c r="P3" i="3"/>
  <c r="P3" i="11" s="1"/>
  <c r="Q3" i="3"/>
  <c r="Q3" i="11" s="1"/>
  <c r="R3" i="3"/>
  <c r="R3" i="11" s="1"/>
  <c r="S3" i="3"/>
  <c r="S3" i="11" s="1"/>
  <c r="T3" i="3"/>
  <c r="T3" i="11" s="1"/>
  <c r="U3" i="3"/>
  <c r="U3" i="11" s="1"/>
  <c r="V3" i="3"/>
  <c r="V3" i="11" s="1"/>
  <c r="W3" i="3"/>
  <c r="W3" i="11" s="1"/>
  <c r="X3" i="3"/>
  <c r="X3" i="11" s="1"/>
  <c r="Y3" i="3"/>
  <c r="Y3" i="11" s="1"/>
  <c r="Z3" i="3"/>
  <c r="Z3" i="11" s="1"/>
  <c r="A4" i="3"/>
  <c r="A4" i="11" s="1"/>
  <c r="B4" i="3"/>
  <c r="B4" i="11" s="1"/>
  <c r="C4" i="11"/>
  <c r="D4" i="11"/>
  <c r="E4" i="3"/>
  <c r="E4" i="11" s="1"/>
  <c r="F4" i="3"/>
  <c r="F4" i="11" s="1"/>
  <c r="G4" i="3"/>
  <c r="G4" i="11" s="1"/>
  <c r="H4" i="3"/>
  <c r="H4" i="11" s="1"/>
  <c r="I4" i="3"/>
  <c r="I4" i="11" s="1"/>
  <c r="J4" i="3"/>
  <c r="J4" i="11" s="1"/>
  <c r="K4" i="3"/>
  <c r="K4" i="11" s="1"/>
  <c r="L4" i="3"/>
  <c r="L4" i="11" s="1"/>
  <c r="M4" i="3"/>
  <c r="M4" i="11" s="1"/>
  <c r="N4" i="3"/>
  <c r="N4" i="11" s="1"/>
  <c r="O4" i="3"/>
  <c r="O4" i="11" s="1"/>
  <c r="P4" i="3"/>
  <c r="P4" i="11" s="1"/>
  <c r="Q4" i="3"/>
  <c r="Q4" i="11" s="1"/>
  <c r="R4" i="3"/>
  <c r="R4" i="11" s="1"/>
  <c r="S4" i="3"/>
  <c r="S4" i="11" s="1"/>
  <c r="T4" i="3"/>
  <c r="T4" i="11" s="1"/>
  <c r="U4" i="3"/>
  <c r="U4" i="11" s="1"/>
  <c r="V4" i="3"/>
  <c r="V4" i="11" s="1"/>
  <c r="W4" i="3"/>
  <c r="W4" i="11" s="1"/>
  <c r="X4" i="3"/>
  <c r="X4" i="11" s="1"/>
  <c r="Y4" i="3"/>
  <c r="Y4" i="11" s="1"/>
  <c r="Z4" i="3"/>
  <c r="Z4" i="11" s="1"/>
  <c r="A5" i="3"/>
  <c r="A5" i="11" s="1"/>
  <c r="B5" i="3"/>
  <c r="B5" i="11" s="1"/>
  <c r="C5" i="11"/>
  <c r="D5" i="11"/>
  <c r="E5" i="3"/>
  <c r="E5" i="11" s="1"/>
  <c r="F5" i="3"/>
  <c r="F5" i="11" s="1"/>
  <c r="G5" i="3"/>
  <c r="G5" i="11" s="1"/>
  <c r="H5" i="3"/>
  <c r="H5" i="11" s="1"/>
  <c r="I5" i="3"/>
  <c r="I5" i="11" s="1"/>
  <c r="J5" i="3"/>
  <c r="J5" i="11" s="1"/>
  <c r="K5" i="3"/>
  <c r="K5" i="11" s="1"/>
  <c r="L5" i="3"/>
  <c r="L5" i="11" s="1"/>
  <c r="M5" i="3"/>
  <c r="M5" i="11" s="1"/>
  <c r="N5" i="3"/>
  <c r="N5" i="11" s="1"/>
  <c r="O5" i="3"/>
  <c r="O5" i="11" s="1"/>
  <c r="P5" i="3"/>
  <c r="P5" i="11" s="1"/>
  <c r="Q5" i="3"/>
  <c r="Q5" i="11" s="1"/>
  <c r="R5" i="3"/>
  <c r="R5" i="11" s="1"/>
  <c r="S5" i="3"/>
  <c r="S5" i="11" s="1"/>
  <c r="T5" i="3"/>
  <c r="T5" i="11" s="1"/>
  <c r="U5" i="3"/>
  <c r="U5" i="11" s="1"/>
  <c r="V5" i="3"/>
  <c r="V5" i="11" s="1"/>
  <c r="W5" i="3"/>
  <c r="W5" i="11" s="1"/>
  <c r="X5" i="3"/>
  <c r="X5" i="11" s="1"/>
  <c r="Y5" i="3"/>
  <c r="Y5" i="11" s="1"/>
  <c r="Z5" i="3"/>
  <c r="Z5" i="11" s="1"/>
  <c r="A6" i="3"/>
  <c r="A6" i="11" s="1"/>
  <c r="B6" i="3"/>
  <c r="B6" i="11" s="1"/>
  <c r="C6" i="11"/>
  <c r="D6" i="11"/>
  <c r="E6" i="3"/>
  <c r="E6" i="11" s="1"/>
  <c r="F6" i="3"/>
  <c r="F6" i="11" s="1"/>
  <c r="G6" i="3"/>
  <c r="G6" i="11" s="1"/>
  <c r="H6" i="3"/>
  <c r="H6" i="11" s="1"/>
  <c r="I6" i="3"/>
  <c r="I6" i="11" s="1"/>
  <c r="J6" i="3"/>
  <c r="J6" i="11" s="1"/>
  <c r="K6" i="3"/>
  <c r="K6" i="11" s="1"/>
  <c r="L6" i="3"/>
  <c r="L6" i="11" s="1"/>
  <c r="M6" i="3"/>
  <c r="M6" i="11" s="1"/>
  <c r="N6" i="3"/>
  <c r="N6" i="11" s="1"/>
  <c r="O6" i="3"/>
  <c r="O6" i="11" s="1"/>
  <c r="P6" i="3"/>
  <c r="P6" i="11" s="1"/>
  <c r="Q6" i="3"/>
  <c r="Q6" i="11" s="1"/>
  <c r="R6" i="3"/>
  <c r="R6" i="11" s="1"/>
  <c r="S6" i="3"/>
  <c r="S6" i="11" s="1"/>
  <c r="T6" i="3"/>
  <c r="T6" i="11" s="1"/>
  <c r="U6" i="3"/>
  <c r="U6" i="11" s="1"/>
  <c r="V6" i="3"/>
  <c r="V6" i="11" s="1"/>
  <c r="W6" i="3"/>
  <c r="W6" i="11" s="1"/>
  <c r="X6" i="3"/>
  <c r="X6" i="11" s="1"/>
  <c r="Y6" i="3"/>
  <c r="Y6" i="11" s="1"/>
  <c r="Z6" i="3"/>
  <c r="Z6" i="11" s="1"/>
  <c r="A7" i="3"/>
  <c r="A7" i="11" s="1"/>
  <c r="B7" i="3"/>
  <c r="B7" i="11" s="1"/>
  <c r="C7" i="11"/>
  <c r="D7" i="11"/>
  <c r="E7" i="3"/>
  <c r="E7" i="11" s="1"/>
  <c r="F7" i="3"/>
  <c r="F7" i="11" s="1"/>
  <c r="G7" i="3"/>
  <c r="G7" i="11" s="1"/>
  <c r="H7" i="3"/>
  <c r="H7" i="11" s="1"/>
  <c r="I7" i="3"/>
  <c r="I7" i="11" s="1"/>
  <c r="J7" i="3"/>
  <c r="J7" i="11" s="1"/>
  <c r="K7" i="3"/>
  <c r="K7" i="11" s="1"/>
  <c r="L7" i="3"/>
  <c r="L7" i="11" s="1"/>
  <c r="M7" i="3"/>
  <c r="M7" i="11" s="1"/>
  <c r="N7" i="3"/>
  <c r="N7" i="11" s="1"/>
  <c r="O7" i="3"/>
  <c r="O7" i="11" s="1"/>
  <c r="P7" i="3"/>
  <c r="P7" i="11" s="1"/>
  <c r="Q7" i="3"/>
  <c r="Q7" i="11" s="1"/>
  <c r="R7" i="3"/>
  <c r="R7" i="11" s="1"/>
  <c r="S7" i="3"/>
  <c r="S7" i="11" s="1"/>
  <c r="T7" i="3"/>
  <c r="T7" i="11" s="1"/>
  <c r="U7" i="3"/>
  <c r="U7" i="11" s="1"/>
  <c r="V7" i="3"/>
  <c r="V7" i="11" s="1"/>
  <c r="W7" i="3"/>
  <c r="W7" i="11" s="1"/>
  <c r="X7" i="3"/>
  <c r="X7" i="11" s="1"/>
  <c r="Y7" i="3"/>
  <c r="Y7" i="11" s="1"/>
  <c r="Z7" i="3"/>
  <c r="Z7" i="11" s="1"/>
  <c r="A8" i="3"/>
  <c r="A8" i="11" s="1"/>
  <c r="B8" i="3"/>
  <c r="B8" i="11" s="1"/>
  <c r="C8" i="11"/>
  <c r="D8" i="11"/>
  <c r="E8" i="3"/>
  <c r="E8" i="11" s="1"/>
  <c r="F8" i="3"/>
  <c r="F8" i="11" s="1"/>
  <c r="G8" i="3"/>
  <c r="G8" i="11" s="1"/>
  <c r="H8" i="3"/>
  <c r="H8" i="11" s="1"/>
  <c r="I8" i="3"/>
  <c r="I8" i="11" s="1"/>
  <c r="J8" i="3"/>
  <c r="J8" i="11" s="1"/>
  <c r="K8" i="3"/>
  <c r="K8" i="11" s="1"/>
  <c r="L8" i="3"/>
  <c r="L8" i="11" s="1"/>
  <c r="M8" i="3"/>
  <c r="M8" i="11" s="1"/>
  <c r="N8" i="3"/>
  <c r="N8" i="11" s="1"/>
  <c r="O8" i="3"/>
  <c r="O8" i="11" s="1"/>
  <c r="P8" i="3"/>
  <c r="P8" i="11" s="1"/>
  <c r="Q8" i="3"/>
  <c r="Q8" i="11" s="1"/>
  <c r="R8" i="3"/>
  <c r="R8" i="11" s="1"/>
  <c r="S8" i="3"/>
  <c r="S8" i="11" s="1"/>
  <c r="T8" i="3"/>
  <c r="T8" i="11" s="1"/>
  <c r="U8" i="3"/>
  <c r="U8" i="11" s="1"/>
  <c r="V8" i="3"/>
  <c r="V8" i="11" s="1"/>
  <c r="W8" i="3"/>
  <c r="W8" i="11" s="1"/>
  <c r="X8" i="3"/>
  <c r="X8" i="11" s="1"/>
  <c r="Y8" i="3"/>
  <c r="Y8" i="11" s="1"/>
  <c r="Z8" i="3"/>
  <c r="Z8" i="11" s="1"/>
  <c r="A9" i="3"/>
  <c r="A9" i="11" s="1"/>
  <c r="B9" i="3"/>
  <c r="B9" i="11" s="1"/>
  <c r="C9" i="11"/>
  <c r="D9" i="11"/>
  <c r="E9" i="3"/>
  <c r="E9" i="11" s="1"/>
  <c r="F9" i="3"/>
  <c r="F9" i="11" s="1"/>
  <c r="G9" i="3"/>
  <c r="G9" i="11" s="1"/>
  <c r="H9" i="3"/>
  <c r="H9" i="11" s="1"/>
  <c r="I9" i="3"/>
  <c r="I9" i="11" s="1"/>
  <c r="J9" i="3"/>
  <c r="J9" i="11" s="1"/>
  <c r="K9" i="3"/>
  <c r="K9" i="11" s="1"/>
  <c r="L9" i="3"/>
  <c r="L9" i="11" s="1"/>
  <c r="M9" i="3"/>
  <c r="M9" i="11" s="1"/>
  <c r="N9" i="3"/>
  <c r="N9" i="11" s="1"/>
  <c r="O9" i="3"/>
  <c r="O9" i="11" s="1"/>
  <c r="P9" i="3"/>
  <c r="P9" i="11" s="1"/>
  <c r="Q9" i="3"/>
  <c r="Q9" i="11" s="1"/>
  <c r="R9" i="3"/>
  <c r="R9" i="11" s="1"/>
  <c r="S9" i="3"/>
  <c r="S9" i="11" s="1"/>
  <c r="T9" i="3"/>
  <c r="T9" i="11" s="1"/>
  <c r="U9" i="3"/>
  <c r="U9" i="11" s="1"/>
  <c r="V9" i="3"/>
  <c r="V9" i="11" s="1"/>
  <c r="W9" i="3"/>
  <c r="W9" i="11" s="1"/>
  <c r="X9" i="3"/>
  <c r="X9" i="11" s="1"/>
  <c r="Y9" i="3"/>
  <c r="Y9" i="11" s="1"/>
  <c r="Z9" i="3"/>
  <c r="Z9" i="11" s="1"/>
  <c r="A10" i="3"/>
  <c r="A10" i="11" s="1"/>
  <c r="B10" i="3"/>
  <c r="B10" i="11" s="1"/>
  <c r="C10" i="11"/>
  <c r="D10" i="11"/>
  <c r="E10" i="3"/>
  <c r="E10" i="11" s="1"/>
  <c r="F10" i="3"/>
  <c r="F10" i="11" s="1"/>
  <c r="G10" i="3"/>
  <c r="G10" i="11" s="1"/>
  <c r="H10" i="3"/>
  <c r="H10" i="11" s="1"/>
  <c r="I10" i="3"/>
  <c r="I10" i="11" s="1"/>
  <c r="J10" i="3"/>
  <c r="J10" i="11" s="1"/>
  <c r="K10" i="3"/>
  <c r="K10" i="11" s="1"/>
  <c r="L10" i="3"/>
  <c r="L10" i="11" s="1"/>
  <c r="M10" i="3"/>
  <c r="M10" i="11" s="1"/>
  <c r="N10" i="3"/>
  <c r="N10" i="11" s="1"/>
  <c r="O10" i="3"/>
  <c r="O10" i="11" s="1"/>
  <c r="P10" i="3"/>
  <c r="P10" i="11" s="1"/>
  <c r="Q10" i="3"/>
  <c r="Q10" i="11" s="1"/>
  <c r="R10" i="3"/>
  <c r="R10" i="11" s="1"/>
  <c r="S10" i="3"/>
  <c r="S10" i="11" s="1"/>
  <c r="T10" i="3"/>
  <c r="T10" i="11" s="1"/>
  <c r="U10" i="3"/>
  <c r="U10" i="11" s="1"/>
  <c r="V10" i="3"/>
  <c r="V10" i="11" s="1"/>
  <c r="W10" i="3"/>
  <c r="W10" i="11" s="1"/>
  <c r="X10" i="3"/>
  <c r="X10" i="11" s="1"/>
  <c r="Y10" i="3"/>
  <c r="Y10" i="11" s="1"/>
  <c r="Z10" i="3"/>
  <c r="Z10" i="11" s="1"/>
  <c r="A11" i="3"/>
  <c r="A11" i="11" s="1"/>
  <c r="B11" i="3"/>
  <c r="B11" i="11" s="1"/>
  <c r="C11" i="11"/>
  <c r="D11" i="11"/>
  <c r="E11" i="3"/>
  <c r="E11" i="11" s="1"/>
  <c r="F11" i="3"/>
  <c r="F11" i="11" s="1"/>
  <c r="G11" i="3"/>
  <c r="G11" i="11" s="1"/>
  <c r="H11" i="3"/>
  <c r="H11" i="11" s="1"/>
  <c r="I11" i="3"/>
  <c r="I11" i="11" s="1"/>
  <c r="J11" i="3"/>
  <c r="J11" i="11" s="1"/>
  <c r="K11" i="3"/>
  <c r="K11" i="11" s="1"/>
  <c r="L11" i="3"/>
  <c r="L11" i="11" s="1"/>
  <c r="M11" i="3"/>
  <c r="M11" i="11" s="1"/>
  <c r="N11" i="3"/>
  <c r="N11" i="11" s="1"/>
  <c r="O11" i="3"/>
  <c r="O11" i="11" s="1"/>
  <c r="P11" i="3"/>
  <c r="P11" i="11" s="1"/>
  <c r="Q11" i="3"/>
  <c r="Q11" i="11" s="1"/>
  <c r="R11" i="3"/>
  <c r="R11" i="11" s="1"/>
  <c r="S11" i="3"/>
  <c r="S11" i="11" s="1"/>
  <c r="T11" i="3"/>
  <c r="T11" i="11" s="1"/>
  <c r="U11" i="3"/>
  <c r="U11" i="11" s="1"/>
  <c r="V11" i="3"/>
  <c r="V11" i="11" s="1"/>
  <c r="W11" i="3"/>
  <c r="W11" i="11" s="1"/>
  <c r="X11" i="3"/>
  <c r="X11" i="11" s="1"/>
  <c r="Y11" i="3"/>
  <c r="Y11" i="11" s="1"/>
  <c r="Z11" i="3"/>
  <c r="Z11" i="11" s="1"/>
  <c r="A12" i="3"/>
  <c r="A12" i="11" s="1"/>
  <c r="B12" i="3"/>
  <c r="B12" i="11" s="1"/>
  <c r="C12" i="11"/>
  <c r="D12" i="11"/>
  <c r="E12" i="3"/>
  <c r="E12" i="11" s="1"/>
  <c r="F12" i="3"/>
  <c r="F12" i="11" s="1"/>
  <c r="G12" i="3"/>
  <c r="G12" i="11" s="1"/>
  <c r="H12" i="3"/>
  <c r="H12" i="11" s="1"/>
  <c r="I12" i="3"/>
  <c r="I12" i="11" s="1"/>
  <c r="J12" i="3"/>
  <c r="J12" i="11" s="1"/>
  <c r="K12" i="3"/>
  <c r="K12" i="11" s="1"/>
  <c r="L12" i="3"/>
  <c r="L12" i="11" s="1"/>
  <c r="M12" i="3"/>
  <c r="M12" i="11" s="1"/>
  <c r="N12" i="3"/>
  <c r="N12" i="11" s="1"/>
  <c r="O12" i="3"/>
  <c r="O12" i="11" s="1"/>
  <c r="P12" i="3"/>
  <c r="P12" i="11" s="1"/>
  <c r="Q12" i="3"/>
  <c r="Q12" i="11" s="1"/>
  <c r="R12" i="3"/>
  <c r="R12" i="11" s="1"/>
  <c r="S12" i="3"/>
  <c r="S12" i="11" s="1"/>
  <c r="T12" i="3"/>
  <c r="T12" i="11" s="1"/>
  <c r="U12" i="3"/>
  <c r="U12" i="11" s="1"/>
  <c r="V12" i="3"/>
  <c r="V12" i="11" s="1"/>
  <c r="W12" i="3"/>
  <c r="W12" i="11" s="1"/>
  <c r="X12" i="3"/>
  <c r="X12" i="11" s="1"/>
  <c r="Y12" i="3"/>
  <c r="Y12" i="11" s="1"/>
  <c r="Z12" i="3"/>
  <c r="Z12" i="11" s="1"/>
  <c r="A13" i="3"/>
  <c r="A13" i="11" s="1"/>
  <c r="B13" i="3"/>
  <c r="B13" i="11" s="1"/>
  <c r="C13" i="11"/>
  <c r="D13" i="11"/>
  <c r="E13" i="3"/>
  <c r="E13" i="11" s="1"/>
  <c r="F13" i="3"/>
  <c r="F13" i="11" s="1"/>
  <c r="G13" i="3"/>
  <c r="G13" i="11" s="1"/>
  <c r="H13" i="3"/>
  <c r="H13" i="11" s="1"/>
  <c r="I13" i="3"/>
  <c r="I13" i="11" s="1"/>
  <c r="J13" i="3"/>
  <c r="J13" i="11" s="1"/>
  <c r="K13" i="3"/>
  <c r="K13" i="11" s="1"/>
  <c r="L13" i="3"/>
  <c r="L13" i="11" s="1"/>
  <c r="M13" i="3"/>
  <c r="M13" i="11" s="1"/>
  <c r="N13" i="3"/>
  <c r="N13" i="11" s="1"/>
  <c r="O13" i="3"/>
  <c r="O13" i="11" s="1"/>
  <c r="P13" i="3"/>
  <c r="P13" i="11" s="1"/>
  <c r="Q13" i="3"/>
  <c r="Q13" i="11" s="1"/>
  <c r="R13" i="3"/>
  <c r="R13" i="11" s="1"/>
  <c r="S13" i="3"/>
  <c r="S13" i="11" s="1"/>
  <c r="T13" i="3"/>
  <c r="T13" i="11" s="1"/>
  <c r="U13" i="3"/>
  <c r="U13" i="11" s="1"/>
  <c r="V13" i="3"/>
  <c r="V13" i="11" s="1"/>
  <c r="W13" i="3"/>
  <c r="W13" i="11" s="1"/>
  <c r="X13" i="3"/>
  <c r="X13" i="11" s="1"/>
  <c r="Y13" i="3"/>
  <c r="Y13" i="11" s="1"/>
  <c r="Z13" i="3"/>
  <c r="Z13" i="11" s="1"/>
  <c r="A14" i="3"/>
  <c r="A14" i="11" s="1"/>
  <c r="B14" i="3"/>
  <c r="B14" i="11" s="1"/>
  <c r="C14" i="11"/>
  <c r="D14" i="11"/>
  <c r="E14" i="3"/>
  <c r="E14" i="11" s="1"/>
  <c r="F14" i="3"/>
  <c r="F14" i="11" s="1"/>
  <c r="G14" i="3"/>
  <c r="G14" i="11" s="1"/>
  <c r="H14" i="3"/>
  <c r="H14" i="11" s="1"/>
  <c r="I14" i="3"/>
  <c r="I14" i="11" s="1"/>
  <c r="J14" i="3"/>
  <c r="J14" i="11" s="1"/>
  <c r="K14" i="3"/>
  <c r="K14" i="11" s="1"/>
  <c r="L14" i="3"/>
  <c r="L14" i="11" s="1"/>
  <c r="M14" i="3"/>
  <c r="M14" i="11" s="1"/>
  <c r="N14" i="3"/>
  <c r="N14" i="11" s="1"/>
  <c r="O14" i="3"/>
  <c r="O14" i="11" s="1"/>
  <c r="P14" i="3"/>
  <c r="P14" i="11" s="1"/>
  <c r="Q14" i="3"/>
  <c r="Q14" i="11" s="1"/>
  <c r="R14" i="3"/>
  <c r="R14" i="11" s="1"/>
  <c r="S14" i="3"/>
  <c r="S14" i="11" s="1"/>
  <c r="T14" i="3"/>
  <c r="T14" i="11" s="1"/>
  <c r="U14" i="3"/>
  <c r="U14" i="11" s="1"/>
  <c r="V14" i="3"/>
  <c r="V14" i="11" s="1"/>
  <c r="W14" i="3"/>
  <c r="W14" i="11" s="1"/>
  <c r="X14" i="3"/>
  <c r="X14" i="11" s="1"/>
  <c r="Y14" i="3"/>
  <c r="Y14" i="11" s="1"/>
  <c r="Z14" i="3"/>
  <c r="Z14" i="11" s="1"/>
  <c r="A15" i="3"/>
  <c r="A15" i="11" s="1"/>
  <c r="B15" i="3"/>
  <c r="B15" i="11" s="1"/>
  <c r="C15" i="11"/>
  <c r="D15" i="11"/>
  <c r="E15" i="3"/>
  <c r="E15" i="11" s="1"/>
  <c r="F15" i="3"/>
  <c r="F15" i="11" s="1"/>
  <c r="G15" i="3"/>
  <c r="G15" i="11" s="1"/>
  <c r="H15" i="3"/>
  <c r="H15" i="11" s="1"/>
  <c r="I15" i="3"/>
  <c r="I15" i="11" s="1"/>
  <c r="J15" i="3"/>
  <c r="J15" i="11" s="1"/>
  <c r="K15" i="3"/>
  <c r="K15" i="11" s="1"/>
  <c r="L15" i="3"/>
  <c r="L15" i="11" s="1"/>
  <c r="M15" i="3"/>
  <c r="M15" i="11" s="1"/>
  <c r="N15" i="3"/>
  <c r="N15" i="11" s="1"/>
  <c r="O15" i="3"/>
  <c r="O15" i="11" s="1"/>
  <c r="P15" i="3"/>
  <c r="P15" i="11" s="1"/>
  <c r="Q15" i="3"/>
  <c r="Q15" i="11" s="1"/>
  <c r="R15" i="3"/>
  <c r="R15" i="11" s="1"/>
  <c r="S15" i="3"/>
  <c r="S15" i="11" s="1"/>
  <c r="T15" i="3"/>
  <c r="T15" i="11" s="1"/>
  <c r="U15" i="3"/>
  <c r="U15" i="11" s="1"/>
  <c r="V15" i="3"/>
  <c r="V15" i="11" s="1"/>
  <c r="W15" i="3"/>
  <c r="W15" i="11" s="1"/>
  <c r="X15" i="3"/>
  <c r="X15" i="11" s="1"/>
  <c r="Y15" i="3"/>
  <c r="Y15" i="11" s="1"/>
  <c r="Z15" i="3"/>
  <c r="Z15" i="11" s="1"/>
  <c r="A16" i="3"/>
  <c r="A16" i="11" s="1"/>
  <c r="B16" i="3"/>
  <c r="B16" i="11" s="1"/>
  <c r="C16" i="11"/>
  <c r="D16" i="11"/>
  <c r="E16" i="3"/>
  <c r="E16" i="11" s="1"/>
  <c r="F16" i="3"/>
  <c r="F16" i="11" s="1"/>
  <c r="G16" i="3"/>
  <c r="G16" i="11" s="1"/>
  <c r="H16" i="3"/>
  <c r="H16" i="11" s="1"/>
  <c r="I16" i="3"/>
  <c r="I16" i="11" s="1"/>
  <c r="J16" i="3"/>
  <c r="J16" i="11" s="1"/>
  <c r="K16" i="3"/>
  <c r="K16" i="11" s="1"/>
  <c r="L16" i="3"/>
  <c r="L16" i="11" s="1"/>
  <c r="M16" i="3"/>
  <c r="M16" i="11" s="1"/>
  <c r="N16" i="3"/>
  <c r="N16" i="11" s="1"/>
  <c r="O16" i="3"/>
  <c r="O16" i="11" s="1"/>
  <c r="P16" i="3"/>
  <c r="P16" i="11" s="1"/>
  <c r="Q16" i="3"/>
  <c r="Q16" i="11" s="1"/>
  <c r="R16" i="3"/>
  <c r="R16" i="11" s="1"/>
  <c r="S16" i="3"/>
  <c r="S16" i="11" s="1"/>
  <c r="T16" i="3"/>
  <c r="T16" i="11" s="1"/>
  <c r="U16" i="3"/>
  <c r="U16" i="11" s="1"/>
  <c r="V16" i="3"/>
  <c r="V16" i="11" s="1"/>
  <c r="W16" i="3"/>
  <c r="W16" i="11" s="1"/>
  <c r="X16" i="3"/>
  <c r="X16" i="11" s="1"/>
  <c r="Y16" i="3"/>
  <c r="Y16" i="11" s="1"/>
  <c r="Z16" i="3"/>
  <c r="Z16" i="11" s="1"/>
  <c r="A17" i="3"/>
  <c r="A17" i="11" s="1"/>
  <c r="B17" i="3"/>
  <c r="B17" i="11" s="1"/>
  <c r="C17" i="11"/>
  <c r="D17" i="11"/>
  <c r="E17" i="3"/>
  <c r="E17" i="11" s="1"/>
  <c r="F17" i="3"/>
  <c r="F17" i="11" s="1"/>
  <c r="G17" i="3"/>
  <c r="G17" i="11" s="1"/>
  <c r="H17" i="3"/>
  <c r="H17" i="11" s="1"/>
  <c r="I17" i="3"/>
  <c r="I17" i="11" s="1"/>
  <c r="J17" i="3"/>
  <c r="J17" i="11" s="1"/>
  <c r="K17" i="3"/>
  <c r="K17" i="11" s="1"/>
  <c r="L17" i="3"/>
  <c r="L17" i="11" s="1"/>
  <c r="M17" i="3"/>
  <c r="M17" i="11" s="1"/>
  <c r="N17" i="3"/>
  <c r="N17" i="11" s="1"/>
  <c r="O17" i="3"/>
  <c r="O17" i="11" s="1"/>
  <c r="P17" i="3"/>
  <c r="P17" i="11" s="1"/>
  <c r="Q17" i="3"/>
  <c r="Q17" i="11" s="1"/>
  <c r="R17" i="3"/>
  <c r="R17" i="11" s="1"/>
  <c r="S17" i="3"/>
  <c r="S17" i="11" s="1"/>
  <c r="T17" i="3"/>
  <c r="T17" i="11" s="1"/>
  <c r="U17" i="3"/>
  <c r="U17" i="11" s="1"/>
  <c r="V17" i="3"/>
  <c r="V17" i="11" s="1"/>
  <c r="W17" i="3"/>
  <c r="W17" i="11" s="1"/>
  <c r="X17" i="3"/>
  <c r="X17" i="11" s="1"/>
  <c r="Y17" i="3"/>
  <c r="Y17" i="11" s="1"/>
  <c r="Z17" i="3"/>
  <c r="Z17" i="11" s="1"/>
  <c r="A18" i="3"/>
  <c r="A18" i="11" s="1"/>
  <c r="B18" i="3"/>
  <c r="B18" i="11" s="1"/>
  <c r="C18" i="11"/>
  <c r="D18" i="11"/>
  <c r="E18" i="3"/>
  <c r="E18" i="11" s="1"/>
  <c r="F18" i="3"/>
  <c r="F18" i="11" s="1"/>
  <c r="G18" i="3"/>
  <c r="G18" i="11" s="1"/>
  <c r="H18" i="3"/>
  <c r="H18" i="11" s="1"/>
  <c r="I18" i="3"/>
  <c r="I18" i="11" s="1"/>
  <c r="J18" i="3"/>
  <c r="J18" i="11" s="1"/>
  <c r="K18" i="3"/>
  <c r="K18" i="11" s="1"/>
  <c r="L18" i="3"/>
  <c r="L18" i="11" s="1"/>
  <c r="M18" i="3"/>
  <c r="M18" i="11" s="1"/>
  <c r="N18" i="3"/>
  <c r="N18" i="11" s="1"/>
  <c r="O18" i="3"/>
  <c r="O18" i="11" s="1"/>
  <c r="P18" i="3"/>
  <c r="P18" i="11" s="1"/>
  <c r="Q18" i="3"/>
  <c r="Q18" i="11" s="1"/>
  <c r="R18" i="3"/>
  <c r="R18" i="11" s="1"/>
  <c r="S18" i="3"/>
  <c r="S18" i="11" s="1"/>
  <c r="T18" i="3"/>
  <c r="T18" i="11" s="1"/>
  <c r="U18" i="3"/>
  <c r="U18" i="11" s="1"/>
  <c r="V18" i="3"/>
  <c r="V18" i="11" s="1"/>
  <c r="W18" i="3"/>
  <c r="W18" i="11" s="1"/>
  <c r="X18" i="3"/>
  <c r="X18" i="11" s="1"/>
  <c r="Y18" i="3"/>
  <c r="Y18" i="11" s="1"/>
  <c r="Z18" i="3"/>
  <c r="Z18" i="11" s="1"/>
  <c r="A19" i="3"/>
  <c r="A19" i="11" s="1"/>
  <c r="B19" i="3"/>
  <c r="B19" i="11" s="1"/>
  <c r="C19" i="11"/>
  <c r="D19" i="11"/>
  <c r="E19" i="3"/>
  <c r="E19" i="11" s="1"/>
  <c r="F19" i="3"/>
  <c r="F19" i="11" s="1"/>
  <c r="G19" i="3"/>
  <c r="G19" i="11" s="1"/>
  <c r="H19" i="3"/>
  <c r="H19" i="11" s="1"/>
  <c r="I19" i="3"/>
  <c r="I19" i="11" s="1"/>
  <c r="J19" i="3"/>
  <c r="J19" i="11" s="1"/>
  <c r="K19" i="3"/>
  <c r="K19" i="11" s="1"/>
  <c r="L19" i="3"/>
  <c r="L19" i="11" s="1"/>
  <c r="M19" i="3"/>
  <c r="M19" i="11" s="1"/>
  <c r="N19" i="3"/>
  <c r="N19" i="11" s="1"/>
  <c r="O19" i="3"/>
  <c r="O19" i="11" s="1"/>
  <c r="P19" i="3"/>
  <c r="P19" i="11" s="1"/>
  <c r="Q19" i="3"/>
  <c r="Q19" i="11" s="1"/>
  <c r="R19" i="3"/>
  <c r="R19" i="11" s="1"/>
  <c r="S19" i="3"/>
  <c r="S19" i="11" s="1"/>
  <c r="T19" i="3"/>
  <c r="T19" i="11" s="1"/>
  <c r="U19" i="3"/>
  <c r="U19" i="11" s="1"/>
  <c r="V19" i="3"/>
  <c r="V19" i="11" s="1"/>
  <c r="W19" i="3"/>
  <c r="W19" i="11" s="1"/>
  <c r="X19" i="3"/>
  <c r="X19" i="11" s="1"/>
  <c r="Y19" i="3"/>
  <c r="Y19" i="11" s="1"/>
  <c r="Z19" i="3"/>
  <c r="Z19" i="11" s="1"/>
  <c r="A20" i="3"/>
  <c r="A20" i="11" s="1"/>
  <c r="B20" i="3"/>
  <c r="B20" i="11" s="1"/>
  <c r="C20" i="11"/>
  <c r="D20" i="11"/>
  <c r="E20" i="3"/>
  <c r="E20" i="11" s="1"/>
  <c r="F20" i="3"/>
  <c r="F20" i="11" s="1"/>
  <c r="G20" i="3"/>
  <c r="G20" i="11" s="1"/>
  <c r="H20" i="3"/>
  <c r="H20" i="11" s="1"/>
  <c r="I20" i="3"/>
  <c r="I20" i="11" s="1"/>
  <c r="J20" i="3"/>
  <c r="J20" i="11" s="1"/>
  <c r="K20" i="3"/>
  <c r="K20" i="11" s="1"/>
  <c r="L20" i="3"/>
  <c r="L20" i="11" s="1"/>
  <c r="M20" i="3"/>
  <c r="M20" i="11" s="1"/>
  <c r="N20" i="3"/>
  <c r="N20" i="11" s="1"/>
  <c r="O20" i="3"/>
  <c r="O20" i="11" s="1"/>
  <c r="P20" i="3"/>
  <c r="P20" i="11" s="1"/>
  <c r="Q20" i="3"/>
  <c r="Q20" i="11" s="1"/>
  <c r="R20" i="3"/>
  <c r="R20" i="11" s="1"/>
  <c r="S20" i="3"/>
  <c r="S20" i="11" s="1"/>
  <c r="T20" i="3"/>
  <c r="T20" i="11" s="1"/>
  <c r="U20" i="3"/>
  <c r="U20" i="11" s="1"/>
  <c r="V20" i="3"/>
  <c r="V20" i="11" s="1"/>
  <c r="W20" i="3"/>
  <c r="W20" i="11" s="1"/>
  <c r="X20" i="3"/>
  <c r="X20" i="11" s="1"/>
  <c r="Y20" i="3"/>
  <c r="Y20" i="11" s="1"/>
  <c r="Z20" i="3"/>
  <c r="Z20" i="11" s="1"/>
  <c r="A21" i="3"/>
  <c r="A21" i="11" s="1"/>
  <c r="B21" i="3"/>
  <c r="B21" i="11" s="1"/>
  <c r="C21" i="11"/>
  <c r="D21" i="11"/>
  <c r="E21" i="3"/>
  <c r="E21" i="11" s="1"/>
  <c r="F21" i="3"/>
  <c r="F21" i="11" s="1"/>
  <c r="G21" i="3"/>
  <c r="G21" i="11" s="1"/>
  <c r="H21" i="3"/>
  <c r="H21" i="11" s="1"/>
  <c r="I21" i="3"/>
  <c r="I21" i="11" s="1"/>
  <c r="J21" i="3"/>
  <c r="J21" i="11" s="1"/>
  <c r="K21" i="3"/>
  <c r="K21" i="11" s="1"/>
  <c r="L21" i="3"/>
  <c r="L21" i="11" s="1"/>
  <c r="M21" i="3"/>
  <c r="M21" i="11" s="1"/>
  <c r="N21" i="3"/>
  <c r="N21" i="11" s="1"/>
  <c r="O21" i="3"/>
  <c r="O21" i="11" s="1"/>
  <c r="P21" i="3"/>
  <c r="P21" i="11" s="1"/>
  <c r="Q21" i="3"/>
  <c r="Q21" i="11" s="1"/>
  <c r="R21" i="3"/>
  <c r="R21" i="11" s="1"/>
  <c r="S21" i="3"/>
  <c r="S21" i="11" s="1"/>
  <c r="T21" i="3"/>
  <c r="T21" i="11" s="1"/>
  <c r="U21" i="3"/>
  <c r="U21" i="11" s="1"/>
  <c r="V21" i="3"/>
  <c r="V21" i="11" s="1"/>
  <c r="W21" i="3"/>
  <c r="W21" i="11" s="1"/>
  <c r="X21" i="3"/>
  <c r="X21" i="11" s="1"/>
  <c r="Y21" i="3"/>
  <c r="Y21" i="11" s="1"/>
  <c r="Z21" i="3"/>
  <c r="Z21" i="11" s="1"/>
  <c r="A22" i="3"/>
  <c r="B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23" i="3"/>
  <c r="B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24" i="3"/>
  <c r="A22" i="11" s="1"/>
  <c r="B24" i="3"/>
  <c r="B22" i="11" s="1"/>
  <c r="C22" i="11"/>
  <c r="D22" i="11"/>
  <c r="E24" i="3"/>
  <c r="E22" i="11" s="1"/>
  <c r="F24" i="3"/>
  <c r="F22" i="11" s="1"/>
  <c r="G24" i="3"/>
  <c r="G22" i="11" s="1"/>
  <c r="H24" i="3"/>
  <c r="H22" i="11" s="1"/>
  <c r="I24" i="3"/>
  <c r="I22" i="11" s="1"/>
  <c r="J24" i="3"/>
  <c r="J22" i="11" s="1"/>
  <c r="K24" i="3"/>
  <c r="K22" i="11" s="1"/>
  <c r="L24" i="3"/>
  <c r="L22" i="11" s="1"/>
  <c r="M24" i="3"/>
  <c r="M22" i="11" s="1"/>
  <c r="N24" i="3"/>
  <c r="N22" i="11" s="1"/>
  <c r="O24" i="3"/>
  <c r="O22" i="11" s="1"/>
  <c r="P24" i="3"/>
  <c r="P22" i="11" s="1"/>
  <c r="Q24" i="3"/>
  <c r="Q22" i="11" s="1"/>
  <c r="R24" i="3"/>
  <c r="R22" i="11" s="1"/>
  <c r="S24" i="3"/>
  <c r="S22" i="11" s="1"/>
  <c r="T24" i="3"/>
  <c r="T22" i="11" s="1"/>
  <c r="U24" i="3"/>
  <c r="U22" i="11" s="1"/>
  <c r="V24" i="3"/>
  <c r="V22" i="11" s="1"/>
  <c r="W24" i="3"/>
  <c r="W22" i="11" s="1"/>
  <c r="X24" i="3"/>
  <c r="X22" i="11" s="1"/>
  <c r="Y24" i="3"/>
  <c r="Y22" i="11" s="1"/>
  <c r="Z24" i="3"/>
  <c r="Z22" i="11" s="1"/>
  <c r="A25" i="3"/>
  <c r="A23" i="11" s="1"/>
  <c r="B25" i="3"/>
  <c r="B23" i="11" s="1"/>
  <c r="C23" i="11"/>
  <c r="D23" i="11"/>
  <c r="E25" i="3"/>
  <c r="E23" i="11" s="1"/>
  <c r="F25" i="3"/>
  <c r="F23" i="11" s="1"/>
  <c r="G25" i="3"/>
  <c r="G23" i="11" s="1"/>
  <c r="H25" i="3"/>
  <c r="H23" i="11" s="1"/>
  <c r="I25" i="3"/>
  <c r="I23" i="11" s="1"/>
  <c r="J25" i="3"/>
  <c r="J23" i="11" s="1"/>
  <c r="K25" i="3"/>
  <c r="K23" i="11" s="1"/>
  <c r="L25" i="3"/>
  <c r="L23" i="11" s="1"/>
  <c r="M25" i="3"/>
  <c r="M23" i="11" s="1"/>
  <c r="N25" i="3"/>
  <c r="N23" i="11" s="1"/>
  <c r="O25" i="3"/>
  <c r="O23" i="11" s="1"/>
  <c r="P25" i="3"/>
  <c r="P23" i="11" s="1"/>
  <c r="Q25" i="3"/>
  <c r="Q23" i="11" s="1"/>
  <c r="R25" i="3"/>
  <c r="R23" i="11" s="1"/>
  <c r="S25" i="3"/>
  <c r="S23" i="11" s="1"/>
  <c r="T25" i="3"/>
  <c r="T23" i="11" s="1"/>
  <c r="U25" i="3"/>
  <c r="U23" i="11" s="1"/>
  <c r="V25" i="3"/>
  <c r="V23" i="11" s="1"/>
  <c r="W25" i="3"/>
  <c r="W23" i="11" s="1"/>
  <c r="X25" i="3"/>
  <c r="X23" i="11" s="1"/>
  <c r="Y25" i="3"/>
  <c r="Y23" i="11" s="1"/>
  <c r="Z25" i="3"/>
  <c r="Z23" i="11" s="1"/>
  <c r="A26" i="3"/>
  <c r="A24" i="11" s="1"/>
  <c r="B26" i="3"/>
  <c r="B24" i="11" s="1"/>
  <c r="C24" i="11"/>
  <c r="D24" i="11"/>
  <c r="E26" i="3"/>
  <c r="E24" i="11" s="1"/>
  <c r="F26" i="3"/>
  <c r="F24" i="11" s="1"/>
  <c r="G26" i="3"/>
  <c r="G24" i="11" s="1"/>
  <c r="H26" i="3"/>
  <c r="H24" i="11" s="1"/>
  <c r="I26" i="3"/>
  <c r="I24" i="11" s="1"/>
  <c r="J26" i="3"/>
  <c r="J24" i="11" s="1"/>
  <c r="K26" i="3"/>
  <c r="K24" i="11" s="1"/>
  <c r="L26" i="3"/>
  <c r="L24" i="11" s="1"/>
  <c r="M26" i="3"/>
  <c r="M24" i="11" s="1"/>
  <c r="N26" i="3"/>
  <c r="N24" i="11" s="1"/>
  <c r="O26" i="3"/>
  <c r="O24" i="11" s="1"/>
  <c r="P26" i="3"/>
  <c r="P24" i="11" s="1"/>
  <c r="Q26" i="3"/>
  <c r="Q24" i="11" s="1"/>
  <c r="R26" i="3"/>
  <c r="R24" i="11" s="1"/>
  <c r="S26" i="3"/>
  <c r="S24" i="11" s="1"/>
  <c r="T26" i="3"/>
  <c r="T24" i="11" s="1"/>
  <c r="U26" i="3"/>
  <c r="U24" i="11" s="1"/>
  <c r="V26" i="3"/>
  <c r="V24" i="11" s="1"/>
  <c r="W26" i="3"/>
  <c r="W24" i="11" s="1"/>
  <c r="X26" i="3"/>
  <c r="X24" i="11" s="1"/>
  <c r="Y26" i="3"/>
  <c r="Y24" i="11" s="1"/>
  <c r="Z26" i="3"/>
  <c r="Z24" i="11" s="1"/>
  <c r="A27" i="3"/>
  <c r="A25" i="11" s="1"/>
  <c r="B27" i="3"/>
  <c r="B25" i="11" s="1"/>
  <c r="C25" i="11"/>
  <c r="D25" i="11"/>
  <c r="E27" i="3"/>
  <c r="E25" i="11" s="1"/>
  <c r="F27" i="3"/>
  <c r="F25" i="11" s="1"/>
  <c r="G27" i="3"/>
  <c r="G25" i="11" s="1"/>
  <c r="H27" i="3"/>
  <c r="H25" i="11" s="1"/>
  <c r="I27" i="3"/>
  <c r="I25" i="11" s="1"/>
  <c r="J27" i="3"/>
  <c r="J25" i="11" s="1"/>
  <c r="K27" i="3"/>
  <c r="K25" i="11" s="1"/>
  <c r="L27" i="3"/>
  <c r="L25" i="11" s="1"/>
  <c r="M27" i="3"/>
  <c r="M25" i="11" s="1"/>
  <c r="N27" i="3"/>
  <c r="N25" i="11" s="1"/>
  <c r="O27" i="3"/>
  <c r="O25" i="11" s="1"/>
  <c r="P27" i="3"/>
  <c r="P25" i="11" s="1"/>
  <c r="Q27" i="3"/>
  <c r="Q25" i="11" s="1"/>
  <c r="R27" i="3"/>
  <c r="R25" i="11" s="1"/>
  <c r="S27" i="3"/>
  <c r="S25" i="11" s="1"/>
  <c r="T27" i="3"/>
  <c r="T25" i="11" s="1"/>
  <c r="U27" i="3"/>
  <c r="U25" i="11" s="1"/>
  <c r="V27" i="3"/>
  <c r="V25" i="11" s="1"/>
  <c r="W27" i="3"/>
  <c r="W25" i="11" s="1"/>
  <c r="X27" i="3"/>
  <c r="X25" i="11" s="1"/>
  <c r="Y27" i="3"/>
  <c r="Y25" i="11" s="1"/>
  <c r="Z27" i="3"/>
  <c r="Z25" i="11" s="1"/>
  <c r="A28" i="3"/>
  <c r="A26" i="11" s="1"/>
  <c r="B28" i="3"/>
  <c r="B26" i="11" s="1"/>
  <c r="C26" i="11"/>
  <c r="D26" i="11"/>
  <c r="E28" i="3"/>
  <c r="E26" i="11" s="1"/>
  <c r="F28" i="3"/>
  <c r="F26" i="11" s="1"/>
  <c r="G28" i="3"/>
  <c r="G26" i="11" s="1"/>
  <c r="H28" i="3"/>
  <c r="H26" i="11" s="1"/>
  <c r="I28" i="3"/>
  <c r="I26" i="11" s="1"/>
  <c r="J28" i="3"/>
  <c r="J26" i="11" s="1"/>
  <c r="K28" i="3"/>
  <c r="K26" i="11" s="1"/>
  <c r="L28" i="3"/>
  <c r="L26" i="11" s="1"/>
  <c r="M28" i="3"/>
  <c r="M26" i="11" s="1"/>
  <c r="N28" i="3"/>
  <c r="N26" i="11" s="1"/>
  <c r="O28" i="3"/>
  <c r="O26" i="11" s="1"/>
  <c r="P28" i="3"/>
  <c r="P26" i="11" s="1"/>
  <c r="Q28" i="3"/>
  <c r="Q26" i="11" s="1"/>
  <c r="R28" i="3"/>
  <c r="R26" i="11" s="1"/>
  <c r="S28" i="3"/>
  <c r="S26" i="11" s="1"/>
  <c r="T28" i="3"/>
  <c r="T26" i="11" s="1"/>
  <c r="U28" i="3"/>
  <c r="U26" i="11" s="1"/>
  <c r="V28" i="3"/>
  <c r="V26" i="11" s="1"/>
  <c r="W28" i="3"/>
  <c r="W26" i="11" s="1"/>
  <c r="X28" i="3"/>
  <c r="X26" i="11" s="1"/>
  <c r="Y28" i="3"/>
  <c r="Y26" i="11" s="1"/>
  <c r="Z28" i="3"/>
  <c r="Z26" i="11" s="1"/>
  <c r="A29" i="3"/>
  <c r="A27" i="11" s="1"/>
  <c r="B29" i="3"/>
  <c r="B27" i="11" s="1"/>
  <c r="C27" i="11"/>
  <c r="D27" i="11"/>
  <c r="E29" i="3"/>
  <c r="E27" i="11" s="1"/>
  <c r="F29" i="3"/>
  <c r="F27" i="11" s="1"/>
  <c r="G29" i="3"/>
  <c r="G27" i="11" s="1"/>
  <c r="H29" i="3"/>
  <c r="H27" i="11" s="1"/>
  <c r="I29" i="3"/>
  <c r="I27" i="11" s="1"/>
  <c r="J29" i="3"/>
  <c r="J27" i="11" s="1"/>
  <c r="K29" i="3"/>
  <c r="K27" i="11" s="1"/>
  <c r="L29" i="3"/>
  <c r="L27" i="11" s="1"/>
  <c r="M29" i="3"/>
  <c r="M27" i="11" s="1"/>
  <c r="N29" i="3"/>
  <c r="N27" i="11" s="1"/>
  <c r="O29" i="3"/>
  <c r="O27" i="11" s="1"/>
  <c r="P29" i="3"/>
  <c r="P27" i="11" s="1"/>
  <c r="Q29" i="3"/>
  <c r="Q27" i="11" s="1"/>
  <c r="R29" i="3"/>
  <c r="R27" i="11" s="1"/>
  <c r="S29" i="3"/>
  <c r="S27" i="11" s="1"/>
  <c r="T29" i="3"/>
  <c r="T27" i="11" s="1"/>
  <c r="U29" i="3"/>
  <c r="U27" i="11" s="1"/>
  <c r="V29" i="3"/>
  <c r="V27" i="11" s="1"/>
  <c r="W29" i="3"/>
  <c r="W27" i="11" s="1"/>
  <c r="X29" i="3"/>
  <c r="X27" i="11" s="1"/>
  <c r="Y29" i="3"/>
  <c r="Y27" i="11" s="1"/>
  <c r="Z29" i="3"/>
  <c r="Z27" i="11" s="1"/>
  <c r="A30" i="3"/>
  <c r="A28" i="11" s="1"/>
  <c r="B30" i="3"/>
  <c r="B28" i="11" s="1"/>
  <c r="C28" i="11"/>
  <c r="D28" i="11"/>
  <c r="E30" i="3"/>
  <c r="E28" i="11" s="1"/>
  <c r="F30" i="3"/>
  <c r="F28" i="11" s="1"/>
  <c r="G30" i="3"/>
  <c r="G28" i="11" s="1"/>
  <c r="H30" i="3"/>
  <c r="H28" i="11" s="1"/>
  <c r="I30" i="3"/>
  <c r="I28" i="11" s="1"/>
  <c r="J30" i="3"/>
  <c r="J28" i="11" s="1"/>
  <c r="K30" i="3"/>
  <c r="K28" i="11" s="1"/>
  <c r="L30" i="3"/>
  <c r="L28" i="11" s="1"/>
  <c r="M30" i="3"/>
  <c r="M28" i="11" s="1"/>
  <c r="N30" i="3"/>
  <c r="N28" i="11" s="1"/>
  <c r="O30" i="3"/>
  <c r="O28" i="11" s="1"/>
  <c r="P30" i="3"/>
  <c r="P28" i="11" s="1"/>
  <c r="Q30" i="3"/>
  <c r="Q28" i="11" s="1"/>
  <c r="R30" i="3"/>
  <c r="R28" i="11" s="1"/>
  <c r="S30" i="3"/>
  <c r="S28" i="11" s="1"/>
  <c r="T30" i="3"/>
  <c r="T28" i="11" s="1"/>
  <c r="U30" i="3"/>
  <c r="U28" i="11" s="1"/>
  <c r="V30" i="3"/>
  <c r="V28" i="11" s="1"/>
  <c r="W30" i="3"/>
  <c r="W28" i="11" s="1"/>
  <c r="X30" i="3"/>
  <c r="X28" i="11" s="1"/>
  <c r="Y30" i="3"/>
  <c r="Y28" i="11" s="1"/>
  <c r="Z30" i="3"/>
  <c r="Z28" i="11" s="1"/>
  <c r="A31" i="3"/>
  <c r="A2" i="13" s="1"/>
  <c r="B31" i="3"/>
  <c r="B2" i="13" s="1"/>
  <c r="C2" i="13"/>
  <c r="D2" i="13"/>
  <c r="E31" i="3"/>
  <c r="E2" i="13" s="1"/>
  <c r="F31" i="3"/>
  <c r="F2" i="13" s="1"/>
  <c r="G31" i="3"/>
  <c r="G2" i="13" s="1"/>
  <c r="H31" i="3"/>
  <c r="H2" i="13" s="1"/>
  <c r="I31" i="3"/>
  <c r="I2" i="13" s="1"/>
  <c r="J31" i="3"/>
  <c r="J2" i="13" s="1"/>
  <c r="K31" i="3"/>
  <c r="K2" i="13" s="1"/>
  <c r="L31" i="3"/>
  <c r="L2" i="13" s="1"/>
  <c r="M31" i="3"/>
  <c r="M2" i="13" s="1"/>
  <c r="N31" i="3"/>
  <c r="N2" i="13" s="1"/>
  <c r="O31" i="3"/>
  <c r="O2" i="13" s="1"/>
  <c r="P31" i="3"/>
  <c r="P2" i="13" s="1"/>
  <c r="Q31" i="3"/>
  <c r="Q2" i="13" s="1"/>
  <c r="R31" i="3"/>
  <c r="R2" i="13" s="1"/>
  <c r="S31" i="3"/>
  <c r="S2" i="13" s="1"/>
  <c r="T31" i="3"/>
  <c r="T2" i="13" s="1"/>
  <c r="U31" i="3"/>
  <c r="U2" i="13" s="1"/>
  <c r="V31" i="3"/>
  <c r="V2" i="13" s="1"/>
  <c r="W31" i="3"/>
  <c r="W2" i="13" s="1"/>
  <c r="X31" i="3"/>
  <c r="X2" i="13" s="1"/>
  <c r="Y31" i="3"/>
  <c r="Y2" i="13" s="1"/>
  <c r="Z31" i="3"/>
  <c r="Z2" i="13" s="1"/>
  <c r="A32" i="3"/>
  <c r="A3" i="13" s="1"/>
  <c r="B32" i="3"/>
  <c r="B3" i="13" s="1"/>
  <c r="C3" i="13"/>
  <c r="D3" i="13"/>
  <c r="E32" i="3"/>
  <c r="E3" i="13" s="1"/>
  <c r="F32" i="3"/>
  <c r="F3" i="13" s="1"/>
  <c r="G32" i="3"/>
  <c r="G3" i="13" s="1"/>
  <c r="H32" i="3"/>
  <c r="H3" i="13" s="1"/>
  <c r="I32" i="3"/>
  <c r="I3" i="13" s="1"/>
  <c r="J32" i="3"/>
  <c r="J3" i="13" s="1"/>
  <c r="K32" i="3"/>
  <c r="K3" i="13" s="1"/>
  <c r="L32" i="3"/>
  <c r="L3" i="13" s="1"/>
  <c r="M32" i="3"/>
  <c r="M3" i="13" s="1"/>
  <c r="N32" i="3"/>
  <c r="N3" i="13" s="1"/>
  <c r="O32" i="3"/>
  <c r="O3" i="13" s="1"/>
  <c r="P32" i="3"/>
  <c r="P3" i="13" s="1"/>
  <c r="Q32" i="3"/>
  <c r="Q3" i="13" s="1"/>
  <c r="R32" i="3"/>
  <c r="R3" i="13" s="1"/>
  <c r="S32" i="3"/>
  <c r="S3" i="13" s="1"/>
  <c r="T32" i="3"/>
  <c r="T3" i="13" s="1"/>
  <c r="U32" i="3"/>
  <c r="U3" i="13" s="1"/>
  <c r="V32" i="3"/>
  <c r="V3" i="13" s="1"/>
  <c r="W32" i="3"/>
  <c r="W3" i="13" s="1"/>
  <c r="X32" i="3"/>
  <c r="X3" i="13" s="1"/>
  <c r="Y32" i="3"/>
  <c r="Y3" i="13" s="1"/>
  <c r="Z32" i="3"/>
  <c r="Z3" i="13" s="1"/>
  <c r="A33" i="3"/>
  <c r="A4" i="13" s="1"/>
  <c r="B33" i="3"/>
  <c r="B4" i="13" s="1"/>
  <c r="C4" i="13"/>
  <c r="D4" i="13"/>
  <c r="E33" i="3"/>
  <c r="E4" i="13" s="1"/>
  <c r="F33" i="3"/>
  <c r="F4" i="13" s="1"/>
  <c r="G33" i="3"/>
  <c r="G4" i="13" s="1"/>
  <c r="H33" i="3"/>
  <c r="H4" i="13" s="1"/>
  <c r="I33" i="3"/>
  <c r="I4" i="13" s="1"/>
  <c r="J33" i="3"/>
  <c r="J4" i="13" s="1"/>
  <c r="K33" i="3"/>
  <c r="K4" i="13" s="1"/>
  <c r="L33" i="3"/>
  <c r="L4" i="13" s="1"/>
  <c r="M33" i="3"/>
  <c r="M4" i="13" s="1"/>
  <c r="N33" i="3"/>
  <c r="N4" i="13" s="1"/>
  <c r="O33" i="3"/>
  <c r="O4" i="13" s="1"/>
  <c r="P33" i="3"/>
  <c r="P4" i="13" s="1"/>
  <c r="Q33" i="3"/>
  <c r="Q4" i="13" s="1"/>
  <c r="R33" i="3"/>
  <c r="R4" i="13" s="1"/>
  <c r="S33" i="3"/>
  <c r="S4" i="13" s="1"/>
  <c r="T33" i="3"/>
  <c r="T4" i="13" s="1"/>
  <c r="U33" i="3"/>
  <c r="U4" i="13" s="1"/>
  <c r="V33" i="3"/>
  <c r="V4" i="13" s="1"/>
  <c r="W33" i="3"/>
  <c r="W4" i="13" s="1"/>
  <c r="X33" i="3"/>
  <c r="X4" i="13" s="1"/>
  <c r="Y33" i="3"/>
  <c r="Y4" i="13" s="1"/>
  <c r="Z33" i="3"/>
  <c r="Z4" i="13" s="1"/>
  <c r="A34" i="3"/>
  <c r="A5" i="13" s="1"/>
  <c r="B34" i="3"/>
  <c r="B5" i="13" s="1"/>
  <c r="C5" i="13"/>
  <c r="D5" i="13"/>
  <c r="E34" i="3"/>
  <c r="E5" i="13" s="1"/>
  <c r="F34" i="3"/>
  <c r="F5" i="13" s="1"/>
  <c r="G34" i="3"/>
  <c r="G5" i="13" s="1"/>
  <c r="H34" i="3"/>
  <c r="H5" i="13" s="1"/>
  <c r="I34" i="3"/>
  <c r="I5" i="13" s="1"/>
  <c r="J34" i="3"/>
  <c r="J5" i="13" s="1"/>
  <c r="K34" i="3"/>
  <c r="K5" i="13" s="1"/>
  <c r="L34" i="3"/>
  <c r="L5" i="13" s="1"/>
  <c r="M34" i="3"/>
  <c r="M5" i="13" s="1"/>
  <c r="N34" i="3"/>
  <c r="N5" i="13" s="1"/>
  <c r="O34" i="3"/>
  <c r="O5" i="13" s="1"/>
  <c r="P34" i="3"/>
  <c r="P5" i="13" s="1"/>
  <c r="Q34" i="3"/>
  <c r="Q5" i="13" s="1"/>
  <c r="R34" i="3"/>
  <c r="R5" i="13" s="1"/>
  <c r="S34" i="3"/>
  <c r="S5" i="13" s="1"/>
  <c r="T34" i="3"/>
  <c r="T5" i="13" s="1"/>
  <c r="U34" i="3"/>
  <c r="U5" i="13" s="1"/>
  <c r="V34" i="3"/>
  <c r="V5" i="13" s="1"/>
  <c r="W34" i="3"/>
  <c r="W5" i="13" s="1"/>
  <c r="X34" i="3"/>
  <c r="X5" i="13" s="1"/>
  <c r="Y34" i="3"/>
  <c r="Y5" i="13" s="1"/>
  <c r="Z34" i="3"/>
  <c r="Z5" i="13" s="1"/>
  <c r="A35" i="3"/>
  <c r="A6" i="13" s="1"/>
  <c r="B35" i="3"/>
  <c r="B6" i="13" s="1"/>
  <c r="C6" i="13"/>
  <c r="D6" i="13"/>
  <c r="E35" i="3"/>
  <c r="E6" i="13" s="1"/>
  <c r="F35" i="3"/>
  <c r="F6" i="13" s="1"/>
  <c r="G35" i="3"/>
  <c r="G6" i="13" s="1"/>
  <c r="H35" i="3"/>
  <c r="H6" i="13" s="1"/>
  <c r="I35" i="3"/>
  <c r="I6" i="13" s="1"/>
  <c r="J35" i="3"/>
  <c r="J6" i="13" s="1"/>
  <c r="K35" i="3"/>
  <c r="K6" i="13" s="1"/>
  <c r="L35" i="3"/>
  <c r="L6" i="13" s="1"/>
  <c r="M35" i="3"/>
  <c r="M6" i="13" s="1"/>
  <c r="N35" i="3"/>
  <c r="N6" i="13" s="1"/>
  <c r="O35" i="3"/>
  <c r="O6" i="13" s="1"/>
  <c r="P35" i="3"/>
  <c r="P6" i="13" s="1"/>
  <c r="Q35" i="3"/>
  <c r="Q6" i="13" s="1"/>
  <c r="R35" i="3"/>
  <c r="R6" i="13" s="1"/>
  <c r="S35" i="3"/>
  <c r="S6" i="13" s="1"/>
  <c r="T35" i="3"/>
  <c r="T6" i="13" s="1"/>
  <c r="U35" i="3"/>
  <c r="U6" i="13" s="1"/>
  <c r="V35" i="3"/>
  <c r="V6" i="13" s="1"/>
  <c r="W35" i="3"/>
  <c r="W6" i="13" s="1"/>
  <c r="X35" i="3"/>
  <c r="X6" i="13" s="1"/>
  <c r="Y35" i="3"/>
  <c r="Y6" i="13" s="1"/>
  <c r="Z35" i="3"/>
  <c r="Z6" i="13" s="1"/>
  <c r="A36" i="3"/>
  <c r="A7" i="13" s="1"/>
  <c r="B36" i="3"/>
  <c r="B7" i="13" s="1"/>
  <c r="C7" i="13"/>
  <c r="D7" i="13"/>
  <c r="E36" i="3"/>
  <c r="E7" i="13" s="1"/>
  <c r="F36" i="3"/>
  <c r="F7" i="13" s="1"/>
  <c r="G36" i="3"/>
  <c r="G7" i="13" s="1"/>
  <c r="H36" i="3"/>
  <c r="H7" i="13" s="1"/>
  <c r="I36" i="3"/>
  <c r="I7" i="13" s="1"/>
  <c r="J36" i="3"/>
  <c r="J7" i="13" s="1"/>
  <c r="K36" i="3"/>
  <c r="K7" i="13" s="1"/>
  <c r="L36" i="3"/>
  <c r="L7" i="13" s="1"/>
  <c r="M36" i="3"/>
  <c r="M7" i="13" s="1"/>
  <c r="N36" i="3"/>
  <c r="N7" i="13" s="1"/>
  <c r="O36" i="3"/>
  <c r="O7" i="13" s="1"/>
  <c r="P36" i="3"/>
  <c r="P7" i="13" s="1"/>
  <c r="Q36" i="3"/>
  <c r="Q7" i="13" s="1"/>
  <c r="R36" i="3"/>
  <c r="R7" i="13" s="1"/>
  <c r="S36" i="3"/>
  <c r="S7" i="13" s="1"/>
  <c r="T36" i="3"/>
  <c r="T7" i="13" s="1"/>
  <c r="U36" i="3"/>
  <c r="U7" i="13" s="1"/>
  <c r="V36" i="3"/>
  <c r="V7" i="13" s="1"/>
  <c r="W36" i="3"/>
  <c r="W7" i="13" s="1"/>
  <c r="X36" i="3"/>
  <c r="X7" i="13" s="1"/>
  <c r="Y36" i="3"/>
  <c r="Y7" i="13" s="1"/>
  <c r="Z36" i="3"/>
  <c r="Z7" i="13" s="1"/>
  <c r="A37" i="3"/>
  <c r="B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38" i="3"/>
  <c r="B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39" i="3"/>
  <c r="B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40" i="3"/>
  <c r="B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41" i="3"/>
  <c r="B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42" i="3"/>
  <c r="B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43" i="3"/>
  <c r="B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44" i="3"/>
  <c r="B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45" i="3"/>
  <c r="B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46" i="3"/>
  <c r="B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B2" i="3"/>
  <c r="B2" i="11" s="1"/>
  <c r="B33" i="11" s="1"/>
  <c r="C2" i="11"/>
  <c r="C33" i="11" s="1"/>
  <c r="D2" i="11"/>
  <c r="D33" i="11" s="1"/>
  <c r="E2" i="3"/>
  <c r="E2" i="11" s="1"/>
  <c r="E33" i="11" s="1"/>
  <c r="F2" i="3"/>
  <c r="F2" i="11" s="1"/>
  <c r="F33" i="11" s="1"/>
  <c r="G2" i="3"/>
  <c r="G2" i="11" s="1"/>
  <c r="G33" i="11" s="1"/>
  <c r="H2" i="3"/>
  <c r="H2" i="11" s="1"/>
  <c r="H33" i="11" s="1"/>
  <c r="I2" i="3"/>
  <c r="I2" i="11" s="1"/>
  <c r="I33" i="11" s="1"/>
  <c r="J2" i="3"/>
  <c r="J2" i="11" s="1"/>
  <c r="J33" i="11" s="1"/>
  <c r="K2" i="3"/>
  <c r="K2" i="11" s="1"/>
  <c r="K33" i="11" s="1"/>
  <c r="L2" i="3"/>
  <c r="L2" i="11" s="1"/>
  <c r="L33" i="11" s="1"/>
  <c r="M2" i="3"/>
  <c r="M2" i="11" s="1"/>
  <c r="M33" i="11" s="1"/>
  <c r="N2" i="3"/>
  <c r="N2" i="11" s="1"/>
  <c r="N33" i="11" s="1"/>
  <c r="O2" i="3"/>
  <c r="O2" i="11" s="1"/>
  <c r="O33" i="11" s="1"/>
  <c r="P2" i="3"/>
  <c r="P2" i="11" s="1"/>
  <c r="P33" i="11" s="1"/>
  <c r="Q2" i="3"/>
  <c r="Q2" i="11" s="1"/>
  <c r="Q33" i="11" s="1"/>
  <c r="R2" i="3"/>
  <c r="R2" i="11" s="1"/>
  <c r="R33" i="11" s="1"/>
  <c r="S2" i="3"/>
  <c r="S2" i="11" s="1"/>
  <c r="S33" i="11" s="1"/>
  <c r="T2" i="3"/>
  <c r="T2" i="11" s="1"/>
  <c r="T33" i="11" s="1"/>
  <c r="U2" i="3"/>
  <c r="U2" i="11" s="1"/>
  <c r="U33" i="11" s="1"/>
  <c r="V2" i="3"/>
  <c r="V2" i="11" s="1"/>
  <c r="V33" i="11" s="1"/>
  <c r="W2" i="3"/>
  <c r="W2" i="11" s="1"/>
  <c r="W33" i="11" s="1"/>
  <c r="X2" i="3"/>
  <c r="X2" i="11" s="1"/>
  <c r="X33" i="11" s="1"/>
  <c r="Y2" i="3"/>
  <c r="Y2" i="11" s="1"/>
  <c r="Y33" i="11" s="1"/>
  <c r="Z2" i="3"/>
  <c r="Z2" i="11" s="1"/>
  <c r="Z33" i="11" s="1"/>
  <c r="B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B2" i="2"/>
  <c r="B2" i="10" s="1"/>
  <c r="C2" i="10"/>
  <c r="D2" i="10"/>
  <c r="E2" i="2"/>
  <c r="E2" i="10" s="1"/>
  <c r="F2" i="2"/>
  <c r="F2" i="10" s="1"/>
  <c r="G2" i="2"/>
  <c r="G2" i="10" s="1"/>
  <c r="H2" i="2"/>
  <c r="H2" i="10" s="1"/>
  <c r="I2" i="2"/>
  <c r="I2" i="10" s="1"/>
  <c r="J2" i="2"/>
  <c r="J2" i="10" s="1"/>
  <c r="K2" i="2"/>
  <c r="K2" i="10" s="1"/>
  <c r="L2" i="2"/>
  <c r="L2" i="10" s="1"/>
  <c r="M2" i="2"/>
  <c r="M2" i="10" s="1"/>
  <c r="N2" i="2"/>
  <c r="N2" i="10" s="1"/>
  <c r="O2" i="2"/>
  <c r="O2" i="10" s="1"/>
  <c r="P2" i="2"/>
  <c r="P2" i="10" s="1"/>
  <c r="Q2" i="2"/>
  <c r="Q2" i="10" s="1"/>
  <c r="R2" i="2"/>
  <c r="R2" i="10" s="1"/>
  <c r="S2" i="2"/>
  <c r="S2" i="10" s="1"/>
  <c r="T2" i="2"/>
  <c r="T2" i="10" s="1"/>
  <c r="U2" i="2"/>
  <c r="U2" i="10" s="1"/>
  <c r="V2" i="2"/>
  <c r="V2" i="10" s="1"/>
  <c r="W2" i="2"/>
  <c r="W2" i="10" s="1"/>
  <c r="X2" i="2"/>
  <c r="X2" i="10" s="1"/>
  <c r="Y2" i="2"/>
  <c r="Y2" i="10" s="1"/>
  <c r="Z2" i="2"/>
  <c r="Z2" i="10" s="1"/>
  <c r="B3" i="2"/>
  <c r="B3" i="10" s="1"/>
  <c r="C3" i="10"/>
  <c r="D3" i="10"/>
  <c r="E3" i="2"/>
  <c r="E3" i="10" s="1"/>
  <c r="F3" i="2"/>
  <c r="F3" i="10" s="1"/>
  <c r="G3" i="2"/>
  <c r="G3" i="10" s="1"/>
  <c r="H3" i="2"/>
  <c r="H3" i="10" s="1"/>
  <c r="I3" i="2"/>
  <c r="I3" i="10" s="1"/>
  <c r="J3" i="2"/>
  <c r="J3" i="10" s="1"/>
  <c r="K3" i="2"/>
  <c r="K3" i="10" s="1"/>
  <c r="L3" i="2"/>
  <c r="L3" i="10" s="1"/>
  <c r="M3" i="2"/>
  <c r="M3" i="10" s="1"/>
  <c r="N3" i="2"/>
  <c r="N3" i="10" s="1"/>
  <c r="O3" i="2"/>
  <c r="O3" i="10" s="1"/>
  <c r="P3" i="2"/>
  <c r="P3" i="10" s="1"/>
  <c r="Q3" i="2"/>
  <c r="Q3" i="10" s="1"/>
  <c r="R3" i="2"/>
  <c r="R3" i="10" s="1"/>
  <c r="S3" i="2"/>
  <c r="S3" i="10" s="1"/>
  <c r="T3" i="2"/>
  <c r="T3" i="10" s="1"/>
  <c r="U3" i="2"/>
  <c r="U3" i="10" s="1"/>
  <c r="V3" i="2"/>
  <c r="V3" i="10" s="1"/>
  <c r="W3" i="2"/>
  <c r="W3" i="10" s="1"/>
  <c r="X3" i="2"/>
  <c r="X3" i="10" s="1"/>
  <c r="Y3" i="2"/>
  <c r="Y3" i="10" s="1"/>
  <c r="Z3" i="2"/>
  <c r="Z3" i="10" s="1"/>
  <c r="B4" i="2"/>
  <c r="B4" i="10" s="1"/>
  <c r="C4" i="10"/>
  <c r="D4" i="10"/>
  <c r="E4" i="2"/>
  <c r="E4" i="10" s="1"/>
  <c r="F4" i="2"/>
  <c r="F4" i="10" s="1"/>
  <c r="G4" i="2"/>
  <c r="G4" i="10" s="1"/>
  <c r="H4" i="2"/>
  <c r="H4" i="10" s="1"/>
  <c r="I4" i="2"/>
  <c r="I4" i="10" s="1"/>
  <c r="J4" i="2"/>
  <c r="J4" i="10" s="1"/>
  <c r="K4" i="2"/>
  <c r="K4" i="10" s="1"/>
  <c r="L4" i="2"/>
  <c r="L4" i="10" s="1"/>
  <c r="M4" i="2"/>
  <c r="M4" i="10" s="1"/>
  <c r="N4" i="2"/>
  <c r="N4" i="10" s="1"/>
  <c r="O4" i="2"/>
  <c r="O4" i="10" s="1"/>
  <c r="P4" i="2"/>
  <c r="P4" i="10" s="1"/>
  <c r="Q4" i="2"/>
  <c r="Q4" i="10" s="1"/>
  <c r="R4" i="2"/>
  <c r="R4" i="10" s="1"/>
  <c r="S4" i="2"/>
  <c r="S4" i="10" s="1"/>
  <c r="T4" i="2"/>
  <c r="T4" i="10" s="1"/>
  <c r="U4" i="2"/>
  <c r="U4" i="10" s="1"/>
  <c r="V4" i="2"/>
  <c r="V4" i="10" s="1"/>
  <c r="W4" i="2"/>
  <c r="W4" i="10" s="1"/>
  <c r="X4" i="2"/>
  <c r="X4" i="10" s="1"/>
  <c r="Y4" i="2"/>
  <c r="Y4" i="10" s="1"/>
  <c r="Z4" i="2"/>
  <c r="Z4" i="10" s="1"/>
  <c r="B5" i="2"/>
  <c r="B5" i="10" s="1"/>
  <c r="C5" i="10"/>
  <c r="D5" i="10"/>
  <c r="E5" i="2"/>
  <c r="E5" i="10" s="1"/>
  <c r="F5" i="2"/>
  <c r="F5" i="10" s="1"/>
  <c r="G5" i="2"/>
  <c r="G5" i="10" s="1"/>
  <c r="H5" i="2"/>
  <c r="H5" i="10" s="1"/>
  <c r="I5" i="2"/>
  <c r="I5" i="10" s="1"/>
  <c r="J5" i="2"/>
  <c r="J5" i="10" s="1"/>
  <c r="K5" i="2"/>
  <c r="K5" i="10" s="1"/>
  <c r="L5" i="2"/>
  <c r="L5" i="10" s="1"/>
  <c r="M5" i="2"/>
  <c r="M5" i="10" s="1"/>
  <c r="N5" i="2"/>
  <c r="N5" i="10" s="1"/>
  <c r="O5" i="2"/>
  <c r="O5" i="10" s="1"/>
  <c r="P5" i="2"/>
  <c r="P5" i="10" s="1"/>
  <c r="Q5" i="2"/>
  <c r="Q5" i="10" s="1"/>
  <c r="R5" i="2"/>
  <c r="R5" i="10" s="1"/>
  <c r="S5" i="2"/>
  <c r="S5" i="10" s="1"/>
  <c r="T5" i="2"/>
  <c r="T5" i="10" s="1"/>
  <c r="U5" i="2"/>
  <c r="U5" i="10" s="1"/>
  <c r="V5" i="2"/>
  <c r="V5" i="10" s="1"/>
  <c r="W5" i="2"/>
  <c r="W5" i="10" s="1"/>
  <c r="X5" i="2"/>
  <c r="X5" i="10" s="1"/>
  <c r="Y5" i="2"/>
  <c r="Y5" i="10" s="1"/>
  <c r="Z5" i="2"/>
  <c r="Z5" i="10" s="1"/>
  <c r="B6" i="2"/>
  <c r="B6" i="10" s="1"/>
  <c r="C6" i="10"/>
  <c r="D6" i="10"/>
  <c r="E6" i="2"/>
  <c r="E6" i="10" s="1"/>
  <c r="F6" i="2"/>
  <c r="F6" i="10" s="1"/>
  <c r="G6" i="2"/>
  <c r="G6" i="10" s="1"/>
  <c r="H6" i="2"/>
  <c r="H6" i="10" s="1"/>
  <c r="I6" i="2"/>
  <c r="I6" i="10" s="1"/>
  <c r="J6" i="2"/>
  <c r="J6" i="10" s="1"/>
  <c r="K6" i="2"/>
  <c r="K6" i="10" s="1"/>
  <c r="L6" i="2"/>
  <c r="L6" i="10" s="1"/>
  <c r="M6" i="2"/>
  <c r="M6" i="10" s="1"/>
  <c r="N6" i="2"/>
  <c r="N6" i="10" s="1"/>
  <c r="O6" i="2"/>
  <c r="O6" i="10" s="1"/>
  <c r="P6" i="2"/>
  <c r="P6" i="10" s="1"/>
  <c r="Q6" i="2"/>
  <c r="Q6" i="10" s="1"/>
  <c r="R6" i="2"/>
  <c r="R6" i="10" s="1"/>
  <c r="S6" i="2"/>
  <c r="S6" i="10" s="1"/>
  <c r="T6" i="2"/>
  <c r="T6" i="10" s="1"/>
  <c r="U6" i="2"/>
  <c r="U6" i="10" s="1"/>
  <c r="V6" i="2"/>
  <c r="V6" i="10" s="1"/>
  <c r="W6" i="2"/>
  <c r="W6" i="10" s="1"/>
  <c r="X6" i="2"/>
  <c r="X6" i="10" s="1"/>
  <c r="Y6" i="2"/>
  <c r="Y6" i="10" s="1"/>
  <c r="Z6" i="2"/>
  <c r="Z6" i="10" s="1"/>
  <c r="B7" i="2"/>
  <c r="B7" i="10" s="1"/>
  <c r="C7" i="10"/>
  <c r="D7" i="10"/>
  <c r="E7" i="2"/>
  <c r="E7" i="10" s="1"/>
  <c r="F7" i="2"/>
  <c r="F7" i="10" s="1"/>
  <c r="G7" i="2"/>
  <c r="G7" i="10" s="1"/>
  <c r="H7" i="2"/>
  <c r="H7" i="10" s="1"/>
  <c r="I7" i="2"/>
  <c r="I7" i="10" s="1"/>
  <c r="J7" i="2"/>
  <c r="J7" i="10" s="1"/>
  <c r="K7" i="2"/>
  <c r="K7" i="10" s="1"/>
  <c r="L7" i="2"/>
  <c r="L7" i="10" s="1"/>
  <c r="M7" i="2"/>
  <c r="M7" i="10" s="1"/>
  <c r="N7" i="2"/>
  <c r="N7" i="10" s="1"/>
  <c r="O7" i="2"/>
  <c r="O7" i="10" s="1"/>
  <c r="P7" i="2"/>
  <c r="P7" i="10" s="1"/>
  <c r="Q7" i="2"/>
  <c r="Q7" i="10" s="1"/>
  <c r="R7" i="2"/>
  <c r="R7" i="10" s="1"/>
  <c r="S7" i="2"/>
  <c r="S7" i="10" s="1"/>
  <c r="T7" i="2"/>
  <c r="T7" i="10" s="1"/>
  <c r="U7" i="2"/>
  <c r="U7" i="10" s="1"/>
  <c r="V7" i="2"/>
  <c r="V7" i="10" s="1"/>
  <c r="W7" i="2"/>
  <c r="W7" i="10" s="1"/>
  <c r="X7" i="2"/>
  <c r="X7" i="10" s="1"/>
  <c r="Y7" i="2"/>
  <c r="Y7" i="10" s="1"/>
  <c r="Z7" i="2"/>
  <c r="Z7" i="10" s="1"/>
  <c r="B8" i="2"/>
  <c r="B8" i="10" s="1"/>
  <c r="C8" i="10"/>
  <c r="D8" i="10"/>
  <c r="E8" i="2"/>
  <c r="E8" i="10" s="1"/>
  <c r="F8" i="2"/>
  <c r="F8" i="10" s="1"/>
  <c r="G8" i="2"/>
  <c r="G8" i="10" s="1"/>
  <c r="H8" i="2"/>
  <c r="H8" i="10" s="1"/>
  <c r="I8" i="2"/>
  <c r="I8" i="10" s="1"/>
  <c r="J8" i="2"/>
  <c r="J8" i="10" s="1"/>
  <c r="K8" i="2"/>
  <c r="K8" i="10" s="1"/>
  <c r="L8" i="2"/>
  <c r="L8" i="10" s="1"/>
  <c r="M8" i="2"/>
  <c r="M8" i="10" s="1"/>
  <c r="N8" i="2"/>
  <c r="N8" i="10" s="1"/>
  <c r="O8" i="2"/>
  <c r="O8" i="10" s="1"/>
  <c r="P8" i="2"/>
  <c r="P8" i="10" s="1"/>
  <c r="Q8" i="2"/>
  <c r="Q8" i="10" s="1"/>
  <c r="R8" i="2"/>
  <c r="R8" i="10" s="1"/>
  <c r="S8" i="2"/>
  <c r="S8" i="10" s="1"/>
  <c r="T8" i="2"/>
  <c r="T8" i="10" s="1"/>
  <c r="U8" i="2"/>
  <c r="U8" i="10" s="1"/>
  <c r="V8" i="2"/>
  <c r="V8" i="10" s="1"/>
  <c r="W8" i="2"/>
  <c r="W8" i="10" s="1"/>
  <c r="X8" i="2"/>
  <c r="X8" i="10" s="1"/>
  <c r="Y8" i="2"/>
  <c r="Y8" i="10" s="1"/>
  <c r="Z8" i="2"/>
  <c r="Z8" i="10" s="1"/>
  <c r="B9" i="2"/>
  <c r="B9" i="10" s="1"/>
  <c r="C9" i="10"/>
  <c r="D9" i="10"/>
  <c r="E9" i="2"/>
  <c r="E9" i="10" s="1"/>
  <c r="F9" i="2"/>
  <c r="F9" i="10" s="1"/>
  <c r="G9" i="2"/>
  <c r="G9" i="10" s="1"/>
  <c r="H9" i="2"/>
  <c r="H9" i="10" s="1"/>
  <c r="I9" i="2"/>
  <c r="I9" i="10" s="1"/>
  <c r="J9" i="2"/>
  <c r="J9" i="10" s="1"/>
  <c r="K9" i="2"/>
  <c r="K9" i="10" s="1"/>
  <c r="L9" i="2"/>
  <c r="L9" i="10" s="1"/>
  <c r="M9" i="2"/>
  <c r="M9" i="10" s="1"/>
  <c r="N9" i="2"/>
  <c r="N9" i="10" s="1"/>
  <c r="O9" i="2"/>
  <c r="O9" i="10" s="1"/>
  <c r="P9" i="2"/>
  <c r="P9" i="10" s="1"/>
  <c r="Q9" i="2"/>
  <c r="Q9" i="10" s="1"/>
  <c r="R9" i="2"/>
  <c r="R9" i="10" s="1"/>
  <c r="S9" i="2"/>
  <c r="S9" i="10" s="1"/>
  <c r="T9" i="2"/>
  <c r="T9" i="10" s="1"/>
  <c r="U9" i="2"/>
  <c r="U9" i="10" s="1"/>
  <c r="V9" i="2"/>
  <c r="V9" i="10" s="1"/>
  <c r="W9" i="2"/>
  <c r="W9" i="10" s="1"/>
  <c r="X9" i="2"/>
  <c r="X9" i="10" s="1"/>
  <c r="Y9" i="2"/>
  <c r="Y9" i="10" s="1"/>
  <c r="Z9" i="2"/>
  <c r="Z9" i="10" s="1"/>
  <c r="B10" i="2"/>
  <c r="B10" i="10" s="1"/>
  <c r="C10" i="10"/>
  <c r="D10" i="10"/>
  <c r="E10" i="2"/>
  <c r="E10" i="10" s="1"/>
  <c r="F10" i="2"/>
  <c r="F10" i="10" s="1"/>
  <c r="G10" i="2"/>
  <c r="G10" i="10" s="1"/>
  <c r="H10" i="2"/>
  <c r="H10" i="10" s="1"/>
  <c r="I10" i="2"/>
  <c r="I10" i="10" s="1"/>
  <c r="J10" i="2"/>
  <c r="J10" i="10" s="1"/>
  <c r="K10" i="2"/>
  <c r="K10" i="10" s="1"/>
  <c r="L10" i="2"/>
  <c r="L10" i="10" s="1"/>
  <c r="M10" i="2"/>
  <c r="M10" i="10" s="1"/>
  <c r="N10" i="2"/>
  <c r="N10" i="10" s="1"/>
  <c r="O10" i="2"/>
  <c r="O10" i="10" s="1"/>
  <c r="P10" i="2"/>
  <c r="P10" i="10" s="1"/>
  <c r="Q10" i="2"/>
  <c r="Q10" i="10" s="1"/>
  <c r="R10" i="2"/>
  <c r="R10" i="10" s="1"/>
  <c r="S10" i="2"/>
  <c r="S10" i="10" s="1"/>
  <c r="T10" i="2"/>
  <c r="T10" i="10" s="1"/>
  <c r="U10" i="2"/>
  <c r="U10" i="10" s="1"/>
  <c r="V10" i="2"/>
  <c r="V10" i="10" s="1"/>
  <c r="W10" i="2"/>
  <c r="W10" i="10" s="1"/>
  <c r="X10" i="2"/>
  <c r="X10" i="10" s="1"/>
  <c r="Y10" i="2"/>
  <c r="Y10" i="10" s="1"/>
  <c r="Z10" i="2"/>
  <c r="Z10" i="10" s="1"/>
  <c r="B11" i="2"/>
  <c r="B11" i="10" s="1"/>
  <c r="C11" i="10"/>
  <c r="D11" i="10"/>
  <c r="E11" i="2"/>
  <c r="E11" i="10" s="1"/>
  <c r="F11" i="2"/>
  <c r="F11" i="10" s="1"/>
  <c r="G11" i="2"/>
  <c r="G11" i="10" s="1"/>
  <c r="H11" i="2"/>
  <c r="H11" i="10" s="1"/>
  <c r="I11" i="2"/>
  <c r="I11" i="10" s="1"/>
  <c r="J11" i="2"/>
  <c r="J11" i="10" s="1"/>
  <c r="K11" i="2"/>
  <c r="K11" i="10" s="1"/>
  <c r="L11" i="2"/>
  <c r="L11" i="10" s="1"/>
  <c r="M11" i="2"/>
  <c r="M11" i="10" s="1"/>
  <c r="N11" i="2"/>
  <c r="N11" i="10" s="1"/>
  <c r="O11" i="2"/>
  <c r="O11" i="10" s="1"/>
  <c r="P11" i="2"/>
  <c r="P11" i="10" s="1"/>
  <c r="Q11" i="2"/>
  <c r="Q11" i="10" s="1"/>
  <c r="R11" i="2"/>
  <c r="R11" i="10" s="1"/>
  <c r="S11" i="2"/>
  <c r="S11" i="10" s="1"/>
  <c r="T11" i="2"/>
  <c r="T11" i="10" s="1"/>
  <c r="U11" i="2"/>
  <c r="U11" i="10" s="1"/>
  <c r="V11" i="2"/>
  <c r="V11" i="10" s="1"/>
  <c r="W11" i="2"/>
  <c r="W11" i="10" s="1"/>
  <c r="X11" i="2"/>
  <c r="X11" i="10" s="1"/>
  <c r="Y11" i="2"/>
  <c r="Y11" i="10" s="1"/>
  <c r="Z11" i="2"/>
  <c r="Z11" i="10" s="1"/>
  <c r="B12" i="2"/>
  <c r="B12" i="10" s="1"/>
  <c r="C12" i="10"/>
  <c r="D12" i="10"/>
  <c r="E12" i="2"/>
  <c r="E12" i="10" s="1"/>
  <c r="F12" i="2"/>
  <c r="F12" i="10" s="1"/>
  <c r="G12" i="2"/>
  <c r="G12" i="10" s="1"/>
  <c r="H12" i="2"/>
  <c r="H12" i="10" s="1"/>
  <c r="I12" i="2"/>
  <c r="I12" i="10" s="1"/>
  <c r="J12" i="2"/>
  <c r="J12" i="10" s="1"/>
  <c r="K12" i="2"/>
  <c r="K12" i="10" s="1"/>
  <c r="L12" i="2"/>
  <c r="L12" i="10" s="1"/>
  <c r="M12" i="2"/>
  <c r="M12" i="10" s="1"/>
  <c r="N12" i="2"/>
  <c r="N12" i="10" s="1"/>
  <c r="O12" i="2"/>
  <c r="O12" i="10" s="1"/>
  <c r="P12" i="2"/>
  <c r="P12" i="10" s="1"/>
  <c r="Q12" i="2"/>
  <c r="Q12" i="10" s="1"/>
  <c r="R12" i="2"/>
  <c r="R12" i="10" s="1"/>
  <c r="S12" i="2"/>
  <c r="S12" i="10" s="1"/>
  <c r="T12" i="2"/>
  <c r="T12" i="10" s="1"/>
  <c r="U12" i="2"/>
  <c r="U12" i="10" s="1"/>
  <c r="V12" i="2"/>
  <c r="V12" i="10" s="1"/>
  <c r="W12" i="2"/>
  <c r="W12" i="10" s="1"/>
  <c r="X12" i="2"/>
  <c r="X12" i="10" s="1"/>
  <c r="Y12" i="2"/>
  <c r="Y12" i="10" s="1"/>
  <c r="Z12" i="2"/>
  <c r="Z12" i="10" s="1"/>
  <c r="B13" i="2"/>
  <c r="B13" i="10" s="1"/>
  <c r="C13" i="10"/>
  <c r="D13" i="10"/>
  <c r="E13" i="2"/>
  <c r="E13" i="10" s="1"/>
  <c r="F13" i="2"/>
  <c r="F13" i="10" s="1"/>
  <c r="G13" i="2"/>
  <c r="G13" i="10" s="1"/>
  <c r="H13" i="2"/>
  <c r="H13" i="10" s="1"/>
  <c r="I13" i="2"/>
  <c r="I13" i="10" s="1"/>
  <c r="J13" i="2"/>
  <c r="J13" i="10" s="1"/>
  <c r="K13" i="2"/>
  <c r="K13" i="10" s="1"/>
  <c r="L13" i="2"/>
  <c r="L13" i="10" s="1"/>
  <c r="M13" i="2"/>
  <c r="M13" i="10" s="1"/>
  <c r="N13" i="2"/>
  <c r="N13" i="10" s="1"/>
  <c r="O13" i="2"/>
  <c r="O13" i="10" s="1"/>
  <c r="P13" i="2"/>
  <c r="P13" i="10" s="1"/>
  <c r="Q13" i="2"/>
  <c r="Q13" i="10" s="1"/>
  <c r="R13" i="2"/>
  <c r="R13" i="10" s="1"/>
  <c r="S13" i="2"/>
  <c r="S13" i="10" s="1"/>
  <c r="T13" i="2"/>
  <c r="T13" i="10" s="1"/>
  <c r="U13" i="2"/>
  <c r="U13" i="10" s="1"/>
  <c r="V13" i="2"/>
  <c r="V13" i="10" s="1"/>
  <c r="W13" i="2"/>
  <c r="W13" i="10" s="1"/>
  <c r="X13" i="2"/>
  <c r="X13" i="10" s="1"/>
  <c r="Y13" i="2"/>
  <c r="Y13" i="10" s="1"/>
  <c r="Z13" i="2"/>
  <c r="Z13" i="10" s="1"/>
  <c r="B14" i="2"/>
  <c r="B14" i="10" s="1"/>
  <c r="C14" i="10"/>
  <c r="D14" i="10"/>
  <c r="E14" i="2"/>
  <c r="E14" i="10" s="1"/>
  <c r="F14" i="2"/>
  <c r="F14" i="10" s="1"/>
  <c r="G14" i="2"/>
  <c r="G14" i="10" s="1"/>
  <c r="H14" i="2"/>
  <c r="H14" i="10" s="1"/>
  <c r="I14" i="2"/>
  <c r="I14" i="10" s="1"/>
  <c r="J14" i="2"/>
  <c r="J14" i="10" s="1"/>
  <c r="K14" i="2"/>
  <c r="K14" i="10" s="1"/>
  <c r="L14" i="2"/>
  <c r="L14" i="10" s="1"/>
  <c r="M14" i="2"/>
  <c r="M14" i="10" s="1"/>
  <c r="N14" i="2"/>
  <c r="N14" i="10" s="1"/>
  <c r="O14" i="2"/>
  <c r="O14" i="10" s="1"/>
  <c r="P14" i="2"/>
  <c r="P14" i="10" s="1"/>
  <c r="Q14" i="2"/>
  <c r="Q14" i="10" s="1"/>
  <c r="R14" i="2"/>
  <c r="R14" i="10" s="1"/>
  <c r="S14" i="2"/>
  <c r="S14" i="10" s="1"/>
  <c r="T14" i="2"/>
  <c r="T14" i="10" s="1"/>
  <c r="U14" i="2"/>
  <c r="U14" i="10" s="1"/>
  <c r="V14" i="2"/>
  <c r="V14" i="10" s="1"/>
  <c r="W14" i="2"/>
  <c r="W14" i="10" s="1"/>
  <c r="X14" i="2"/>
  <c r="X14" i="10" s="1"/>
  <c r="Y14" i="2"/>
  <c r="Y14" i="10" s="1"/>
  <c r="Z14" i="2"/>
  <c r="Z14" i="10" s="1"/>
  <c r="B15" i="2"/>
  <c r="B15" i="10" s="1"/>
  <c r="C15" i="10"/>
  <c r="D15" i="10"/>
  <c r="E15" i="2"/>
  <c r="E15" i="10" s="1"/>
  <c r="F15" i="2"/>
  <c r="F15" i="10" s="1"/>
  <c r="G15" i="2"/>
  <c r="G15" i="10" s="1"/>
  <c r="H15" i="2"/>
  <c r="H15" i="10" s="1"/>
  <c r="I15" i="2"/>
  <c r="I15" i="10" s="1"/>
  <c r="J15" i="2"/>
  <c r="J15" i="10" s="1"/>
  <c r="K15" i="2"/>
  <c r="K15" i="10" s="1"/>
  <c r="L15" i="2"/>
  <c r="L15" i="10" s="1"/>
  <c r="M15" i="2"/>
  <c r="M15" i="10" s="1"/>
  <c r="N15" i="2"/>
  <c r="N15" i="10" s="1"/>
  <c r="O15" i="2"/>
  <c r="O15" i="10" s="1"/>
  <c r="P15" i="2"/>
  <c r="P15" i="10" s="1"/>
  <c r="Q15" i="2"/>
  <c r="Q15" i="10" s="1"/>
  <c r="R15" i="2"/>
  <c r="R15" i="10" s="1"/>
  <c r="S15" i="2"/>
  <c r="S15" i="10" s="1"/>
  <c r="T15" i="2"/>
  <c r="T15" i="10" s="1"/>
  <c r="U15" i="2"/>
  <c r="U15" i="10" s="1"/>
  <c r="V15" i="2"/>
  <c r="V15" i="10" s="1"/>
  <c r="W15" i="2"/>
  <c r="W15" i="10" s="1"/>
  <c r="X15" i="2"/>
  <c r="X15" i="10" s="1"/>
  <c r="Y15" i="2"/>
  <c r="Y15" i="10" s="1"/>
  <c r="Z15" i="2"/>
  <c r="Z15" i="10" s="1"/>
  <c r="B16" i="2"/>
  <c r="B16" i="10" s="1"/>
  <c r="C16" i="10"/>
  <c r="D16" i="10"/>
  <c r="E16" i="2"/>
  <c r="E16" i="10" s="1"/>
  <c r="F16" i="2"/>
  <c r="F16" i="10" s="1"/>
  <c r="G16" i="2"/>
  <c r="G16" i="10" s="1"/>
  <c r="H16" i="2"/>
  <c r="H16" i="10" s="1"/>
  <c r="I16" i="2"/>
  <c r="I16" i="10" s="1"/>
  <c r="J16" i="2"/>
  <c r="J16" i="10" s="1"/>
  <c r="K16" i="2"/>
  <c r="K16" i="10" s="1"/>
  <c r="L16" i="2"/>
  <c r="L16" i="10" s="1"/>
  <c r="M16" i="2"/>
  <c r="M16" i="10" s="1"/>
  <c r="N16" i="2"/>
  <c r="N16" i="10" s="1"/>
  <c r="O16" i="2"/>
  <c r="O16" i="10" s="1"/>
  <c r="P16" i="2"/>
  <c r="P16" i="10" s="1"/>
  <c r="Q16" i="2"/>
  <c r="Q16" i="10" s="1"/>
  <c r="R16" i="2"/>
  <c r="R16" i="10" s="1"/>
  <c r="S16" i="2"/>
  <c r="S16" i="10" s="1"/>
  <c r="T16" i="2"/>
  <c r="T16" i="10" s="1"/>
  <c r="U16" i="2"/>
  <c r="U16" i="10" s="1"/>
  <c r="V16" i="2"/>
  <c r="V16" i="10" s="1"/>
  <c r="W16" i="2"/>
  <c r="W16" i="10" s="1"/>
  <c r="X16" i="2"/>
  <c r="X16" i="10" s="1"/>
  <c r="Y16" i="2"/>
  <c r="Y16" i="10" s="1"/>
  <c r="Z16" i="2"/>
  <c r="Z16" i="10" s="1"/>
  <c r="B17" i="2"/>
  <c r="B17" i="10" s="1"/>
  <c r="C17" i="10"/>
  <c r="D17" i="10"/>
  <c r="E17" i="2"/>
  <c r="E17" i="10" s="1"/>
  <c r="F17" i="2"/>
  <c r="F17" i="10" s="1"/>
  <c r="G17" i="2"/>
  <c r="G17" i="10" s="1"/>
  <c r="H17" i="2"/>
  <c r="H17" i="10" s="1"/>
  <c r="I17" i="2"/>
  <c r="I17" i="10" s="1"/>
  <c r="J17" i="2"/>
  <c r="J17" i="10" s="1"/>
  <c r="K17" i="2"/>
  <c r="K17" i="10" s="1"/>
  <c r="L17" i="2"/>
  <c r="L17" i="10" s="1"/>
  <c r="M17" i="2"/>
  <c r="M17" i="10" s="1"/>
  <c r="N17" i="2"/>
  <c r="N17" i="10" s="1"/>
  <c r="O17" i="2"/>
  <c r="O17" i="10" s="1"/>
  <c r="P17" i="2"/>
  <c r="P17" i="10" s="1"/>
  <c r="Q17" i="2"/>
  <c r="Q17" i="10" s="1"/>
  <c r="R17" i="2"/>
  <c r="R17" i="10" s="1"/>
  <c r="S17" i="2"/>
  <c r="S17" i="10" s="1"/>
  <c r="T17" i="2"/>
  <c r="T17" i="10" s="1"/>
  <c r="U17" i="2"/>
  <c r="U17" i="10" s="1"/>
  <c r="V17" i="2"/>
  <c r="V17" i="10" s="1"/>
  <c r="W17" i="2"/>
  <c r="W17" i="10" s="1"/>
  <c r="X17" i="2"/>
  <c r="X17" i="10" s="1"/>
  <c r="Y17" i="2"/>
  <c r="Y17" i="10" s="1"/>
  <c r="Z17" i="2"/>
  <c r="Z17" i="10" s="1"/>
  <c r="B18" i="2"/>
  <c r="B18" i="10" s="1"/>
  <c r="C18" i="10"/>
  <c r="D18" i="10"/>
  <c r="E18" i="2"/>
  <c r="E18" i="10" s="1"/>
  <c r="F18" i="2"/>
  <c r="F18" i="10" s="1"/>
  <c r="G18" i="2"/>
  <c r="G18" i="10" s="1"/>
  <c r="H18" i="2"/>
  <c r="H18" i="10" s="1"/>
  <c r="I18" i="2"/>
  <c r="I18" i="10" s="1"/>
  <c r="J18" i="2"/>
  <c r="J18" i="10" s="1"/>
  <c r="K18" i="2"/>
  <c r="K18" i="10" s="1"/>
  <c r="L18" i="2"/>
  <c r="L18" i="10" s="1"/>
  <c r="M18" i="2"/>
  <c r="M18" i="10" s="1"/>
  <c r="N18" i="2"/>
  <c r="N18" i="10" s="1"/>
  <c r="O18" i="2"/>
  <c r="O18" i="10" s="1"/>
  <c r="P18" i="2"/>
  <c r="P18" i="10" s="1"/>
  <c r="Q18" i="2"/>
  <c r="Q18" i="10" s="1"/>
  <c r="R18" i="2"/>
  <c r="R18" i="10" s="1"/>
  <c r="S18" i="2"/>
  <c r="S18" i="10" s="1"/>
  <c r="T18" i="2"/>
  <c r="T18" i="10" s="1"/>
  <c r="U18" i="2"/>
  <c r="U18" i="10" s="1"/>
  <c r="V18" i="2"/>
  <c r="V18" i="10" s="1"/>
  <c r="W18" i="2"/>
  <c r="W18" i="10" s="1"/>
  <c r="X18" i="2"/>
  <c r="X18" i="10" s="1"/>
  <c r="Y18" i="2"/>
  <c r="Y18" i="10" s="1"/>
  <c r="Z18" i="2"/>
  <c r="Z18" i="10" s="1"/>
  <c r="B19" i="2"/>
  <c r="B19" i="10" s="1"/>
  <c r="C19" i="10"/>
  <c r="D19" i="10"/>
  <c r="E19" i="2"/>
  <c r="E19" i="10" s="1"/>
  <c r="F19" i="2"/>
  <c r="F19" i="10" s="1"/>
  <c r="G19" i="2"/>
  <c r="G19" i="10" s="1"/>
  <c r="H19" i="2"/>
  <c r="H19" i="10" s="1"/>
  <c r="I19" i="2"/>
  <c r="I19" i="10" s="1"/>
  <c r="J19" i="2"/>
  <c r="J19" i="10" s="1"/>
  <c r="K19" i="2"/>
  <c r="K19" i="10" s="1"/>
  <c r="L19" i="2"/>
  <c r="L19" i="10" s="1"/>
  <c r="M19" i="2"/>
  <c r="M19" i="10" s="1"/>
  <c r="N19" i="2"/>
  <c r="N19" i="10" s="1"/>
  <c r="O19" i="2"/>
  <c r="O19" i="10" s="1"/>
  <c r="P19" i="2"/>
  <c r="P19" i="10" s="1"/>
  <c r="Q19" i="2"/>
  <c r="Q19" i="10" s="1"/>
  <c r="R19" i="2"/>
  <c r="R19" i="10" s="1"/>
  <c r="S19" i="2"/>
  <c r="S19" i="10" s="1"/>
  <c r="T19" i="2"/>
  <c r="T19" i="10" s="1"/>
  <c r="U19" i="2"/>
  <c r="U19" i="10" s="1"/>
  <c r="V19" i="2"/>
  <c r="V19" i="10" s="1"/>
  <c r="W19" i="2"/>
  <c r="W19" i="10" s="1"/>
  <c r="X19" i="2"/>
  <c r="X19" i="10" s="1"/>
  <c r="Y19" i="2"/>
  <c r="Y19" i="10" s="1"/>
  <c r="Z19" i="2"/>
  <c r="Z19" i="10" s="1"/>
  <c r="B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B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B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B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B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B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B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B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B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B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B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B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B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B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B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B35" i="2"/>
  <c r="B20" i="10" s="1"/>
  <c r="C20" i="10"/>
  <c r="D20" i="10"/>
  <c r="E35" i="2"/>
  <c r="E20" i="10" s="1"/>
  <c r="F35" i="2"/>
  <c r="F20" i="10" s="1"/>
  <c r="G35" i="2"/>
  <c r="G20" i="10" s="1"/>
  <c r="H35" i="2"/>
  <c r="H20" i="10" s="1"/>
  <c r="I35" i="2"/>
  <c r="I20" i="10" s="1"/>
  <c r="J35" i="2"/>
  <c r="J20" i="10" s="1"/>
  <c r="K35" i="2"/>
  <c r="K20" i="10" s="1"/>
  <c r="L35" i="2"/>
  <c r="L20" i="10" s="1"/>
  <c r="M35" i="2"/>
  <c r="M20" i="10" s="1"/>
  <c r="N35" i="2"/>
  <c r="N20" i="10" s="1"/>
  <c r="O35" i="2"/>
  <c r="O20" i="10" s="1"/>
  <c r="P35" i="2"/>
  <c r="P20" i="10" s="1"/>
  <c r="Q35" i="2"/>
  <c r="Q20" i="10" s="1"/>
  <c r="R35" i="2"/>
  <c r="R20" i="10" s="1"/>
  <c r="S35" i="2"/>
  <c r="S20" i="10" s="1"/>
  <c r="T35" i="2"/>
  <c r="T20" i="10" s="1"/>
  <c r="U35" i="2"/>
  <c r="U20" i="10" s="1"/>
  <c r="V35" i="2"/>
  <c r="V20" i="10" s="1"/>
  <c r="W35" i="2"/>
  <c r="W20" i="10" s="1"/>
  <c r="X35" i="2"/>
  <c r="X20" i="10" s="1"/>
  <c r="Y35" i="2"/>
  <c r="Y20" i="10" s="1"/>
  <c r="Z35" i="2"/>
  <c r="Z20" i="10" s="1"/>
  <c r="B36" i="2"/>
  <c r="B21" i="10" s="1"/>
  <c r="C21" i="10"/>
  <c r="D21" i="10"/>
  <c r="E36" i="2"/>
  <c r="E21" i="10" s="1"/>
  <c r="F36" i="2"/>
  <c r="F21" i="10" s="1"/>
  <c r="G36" i="2"/>
  <c r="G21" i="10" s="1"/>
  <c r="H36" i="2"/>
  <c r="H21" i="10" s="1"/>
  <c r="I36" i="2"/>
  <c r="I21" i="10" s="1"/>
  <c r="J36" i="2"/>
  <c r="J21" i="10" s="1"/>
  <c r="K36" i="2"/>
  <c r="K21" i="10" s="1"/>
  <c r="L36" i="2"/>
  <c r="L21" i="10" s="1"/>
  <c r="M36" i="2"/>
  <c r="M21" i="10" s="1"/>
  <c r="N36" i="2"/>
  <c r="N21" i="10" s="1"/>
  <c r="O36" i="2"/>
  <c r="O21" i="10" s="1"/>
  <c r="P36" i="2"/>
  <c r="P21" i="10" s="1"/>
  <c r="Q36" i="2"/>
  <c r="Q21" i="10" s="1"/>
  <c r="R36" i="2"/>
  <c r="R21" i="10" s="1"/>
  <c r="S36" i="2"/>
  <c r="S21" i="10" s="1"/>
  <c r="T36" i="2"/>
  <c r="T21" i="10" s="1"/>
  <c r="U36" i="2"/>
  <c r="U21" i="10" s="1"/>
  <c r="V36" i="2"/>
  <c r="V21" i="10" s="1"/>
  <c r="W36" i="2"/>
  <c r="W21" i="10" s="1"/>
  <c r="X36" i="2"/>
  <c r="X21" i="10" s="1"/>
  <c r="Y36" i="2"/>
  <c r="Y21" i="10" s="1"/>
  <c r="Z36" i="2"/>
  <c r="Z21" i="10" s="1"/>
  <c r="B37" i="2"/>
  <c r="B22" i="10" s="1"/>
  <c r="C22" i="10"/>
  <c r="D22" i="10"/>
  <c r="E37" i="2"/>
  <c r="E22" i="10" s="1"/>
  <c r="F37" i="2"/>
  <c r="F22" i="10" s="1"/>
  <c r="G37" i="2"/>
  <c r="G22" i="10" s="1"/>
  <c r="H37" i="2"/>
  <c r="H22" i="10" s="1"/>
  <c r="I37" i="2"/>
  <c r="I22" i="10" s="1"/>
  <c r="J37" i="2"/>
  <c r="J22" i="10" s="1"/>
  <c r="K37" i="2"/>
  <c r="K22" i="10" s="1"/>
  <c r="L37" i="2"/>
  <c r="L22" i="10" s="1"/>
  <c r="M37" i="2"/>
  <c r="M22" i="10" s="1"/>
  <c r="N37" i="2"/>
  <c r="N22" i="10" s="1"/>
  <c r="O37" i="2"/>
  <c r="O22" i="10" s="1"/>
  <c r="P37" i="2"/>
  <c r="P22" i="10" s="1"/>
  <c r="Q37" i="2"/>
  <c r="Q22" i="10" s="1"/>
  <c r="R37" i="2"/>
  <c r="R22" i="10" s="1"/>
  <c r="S37" i="2"/>
  <c r="S22" i="10" s="1"/>
  <c r="T37" i="2"/>
  <c r="T22" i="10" s="1"/>
  <c r="U37" i="2"/>
  <c r="U22" i="10" s="1"/>
  <c r="V37" i="2"/>
  <c r="V22" i="10" s="1"/>
  <c r="W37" i="2"/>
  <c r="W22" i="10" s="1"/>
  <c r="X37" i="2"/>
  <c r="X22" i="10" s="1"/>
  <c r="Y37" i="2"/>
  <c r="Y22" i="10" s="1"/>
  <c r="Z37" i="2"/>
  <c r="Z22" i="10" s="1"/>
  <c r="B38" i="2"/>
  <c r="B23" i="10" s="1"/>
  <c r="C23" i="10"/>
  <c r="D23" i="10"/>
  <c r="E38" i="2"/>
  <c r="E23" i="10" s="1"/>
  <c r="F38" i="2"/>
  <c r="F23" i="10" s="1"/>
  <c r="G38" i="2"/>
  <c r="G23" i="10" s="1"/>
  <c r="H38" i="2"/>
  <c r="H23" i="10" s="1"/>
  <c r="I38" i="2"/>
  <c r="I23" i="10" s="1"/>
  <c r="J38" i="2"/>
  <c r="J23" i="10" s="1"/>
  <c r="K38" i="2"/>
  <c r="K23" i="10" s="1"/>
  <c r="L38" i="2"/>
  <c r="L23" i="10" s="1"/>
  <c r="M38" i="2"/>
  <c r="M23" i="10" s="1"/>
  <c r="N38" i="2"/>
  <c r="N23" i="10" s="1"/>
  <c r="O38" i="2"/>
  <c r="O23" i="10" s="1"/>
  <c r="P38" i="2"/>
  <c r="P23" i="10" s="1"/>
  <c r="Q38" i="2"/>
  <c r="Q23" i="10" s="1"/>
  <c r="R38" i="2"/>
  <c r="R23" i="10" s="1"/>
  <c r="S38" i="2"/>
  <c r="S23" i="10" s="1"/>
  <c r="T38" i="2"/>
  <c r="T23" i="10" s="1"/>
  <c r="U38" i="2"/>
  <c r="U23" i="10" s="1"/>
  <c r="V38" i="2"/>
  <c r="V23" i="10" s="1"/>
  <c r="W38" i="2"/>
  <c r="W23" i="10" s="1"/>
  <c r="X38" i="2"/>
  <c r="X23" i="10" s="1"/>
  <c r="Y38" i="2"/>
  <c r="Y23" i="10" s="1"/>
  <c r="Z38" i="2"/>
  <c r="Z23" i="10" s="1"/>
  <c r="B39" i="2"/>
  <c r="B24" i="10" s="1"/>
  <c r="C24" i="10"/>
  <c r="D24" i="10"/>
  <c r="E39" i="2"/>
  <c r="E24" i="10" s="1"/>
  <c r="F39" i="2"/>
  <c r="F24" i="10" s="1"/>
  <c r="G39" i="2"/>
  <c r="G24" i="10" s="1"/>
  <c r="H39" i="2"/>
  <c r="H24" i="10" s="1"/>
  <c r="I39" i="2"/>
  <c r="I24" i="10" s="1"/>
  <c r="J39" i="2"/>
  <c r="J24" i="10" s="1"/>
  <c r="K39" i="2"/>
  <c r="K24" i="10" s="1"/>
  <c r="L39" i="2"/>
  <c r="L24" i="10" s="1"/>
  <c r="M39" i="2"/>
  <c r="M24" i="10" s="1"/>
  <c r="N39" i="2"/>
  <c r="N24" i="10" s="1"/>
  <c r="O39" i="2"/>
  <c r="O24" i="10" s="1"/>
  <c r="P39" i="2"/>
  <c r="P24" i="10" s="1"/>
  <c r="Q39" i="2"/>
  <c r="Q24" i="10" s="1"/>
  <c r="R39" i="2"/>
  <c r="R24" i="10" s="1"/>
  <c r="S39" i="2"/>
  <c r="S24" i="10" s="1"/>
  <c r="T39" i="2"/>
  <c r="T24" i="10" s="1"/>
  <c r="U39" i="2"/>
  <c r="U24" i="10" s="1"/>
  <c r="V39" i="2"/>
  <c r="V24" i="10" s="1"/>
  <c r="W39" i="2"/>
  <c r="W24" i="10" s="1"/>
  <c r="X39" i="2"/>
  <c r="X24" i="10" s="1"/>
  <c r="Y39" i="2"/>
  <c r="Y24" i="10" s="1"/>
  <c r="Z39" i="2"/>
  <c r="Z24" i="10" s="1"/>
  <c r="B40" i="2"/>
  <c r="B25" i="10" s="1"/>
  <c r="C25" i="10"/>
  <c r="D25" i="10"/>
  <c r="E40" i="2"/>
  <c r="E25" i="10" s="1"/>
  <c r="F40" i="2"/>
  <c r="F25" i="10" s="1"/>
  <c r="G40" i="2"/>
  <c r="G25" i="10" s="1"/>
  <c r="H40" i="2"/>
  <c r="H25" i="10" s="1"/>
  <c r="I40" i="2"/>
  <c r="I25" i="10" s="1"/>
  <c r="J40" i="2"/>
  <c r="J25" i="10" s="1"/>
  <c r="K40" i="2"/>
  <c r="K25" i="10" s="1"/>
  <c r="L40" i="2"/>
  <c r="L25" i="10" s="1"/>
  <c r="M40" i="2"/>
  <c r="M25" i="10" s="1"/>
  <c r="N40" i="2"/>
  <c r="N25" i="10" s="1"/>
  <c r="O40" i="2"/>
  <c r="O25" i="10" s="1"/>
  <c r="P40" i="2"/>
  <c r="P25" i="10" s="1"/>
  <c r="Q40" i="2"/>
  <c r="Q25" i="10" s="1"/>
  <c r="R40" i="2"/>
  <c r="R25" i="10" s="1"/>
  <c r="S40" i="2"/>
  <c r="S25" i="10" s="1"/>
  <c r="T40" i="2"/>
  <c r="T25" i="10" s="1"/>
  <c r="U40" i="2"/>
  <c r="U25" i="10" s="1"/>
  <c r="V40" i="2"/>
  <c r="V25" i="10" s="1"/>
  <c r="W40" i="2"/>
  <c r="W25" i="10" s="1"/>
  <c r="X40" i="2"/>
  <c r="X25" i="10" s="1"/>
  <c r="Y40" i="2"/>
  <c r="Y25" i="10" s="1"/>
  <c r="Z40" i="2"/>
  <c r="Z25" i="10" s="1"/>
  <c r="B41" i="2"/>
  <c r="B26" i="10" s="1"/>
  <c r="C26" i="10"/>
  <c r="D26" i="10"/>
  <c r="E41" i="2"/>
  <c r="E26" i="10" s="1"/>
  <c r="F41" i="2"/>
  <c r="F26" i="10" s="1"/>
  <c r="G41" i="2"/>
  <c r="G26" i="10" s="1"/>
  <c r="H41" i="2"/>
  <c r="H26" i="10" s="1"/>
  <c r="I41" i="2"/>
  <c r="I26" i="10" s="1"/>
  <c r="J41" i="2"/>
  <c r="J26" i="10" s="1"/>
  <c r="K41" i="2"/>
  <c r="K26" i="10" s="1"/>
  <c r="L41" i="2"/>
  <c r="L26" i="10" s="1"/>
  <c r="M41" i="2"/>
  <c r="M26" i="10" s="1"/>
  <c r="N41" i="2"/>
  <c r="N26" i="10" s="1"/>
  <c r="O41" i="2"/>
  <c r="O26" i="10" s="1"/>
  <c r="P41" i="2"/>
  <c r="P26" i="10" s="1"/>
  <c r="Q41" i="2"/>
  <c r="Q26" i="10" s="1"/>
  <c r="R41" i="2"/>
  <c r="R26" i="10" s="1"/>
  <c r="S41" i="2"/>
  <c r="S26" i="10" s="1"/>
  <c r="T41" i="2"/>
  <c r="T26" i="10" s="1"/>
  <c r="U41" i="2"/>
  <c r="U26" i="10" s="1"/>
  <c r="V41" i="2"/>
  <c r="V26" i="10" s="1"/>
  <c r="W41" i="2"/>
  <c r="W26" i="10" s="1"/>
  <c r="X41" i="2"/>
  <c r="X26" i="10" s="1"/>
  <c r="Y41" i="2"/>
  <c r="Y26" i="10" s="1"/>
  <c r="Z41" i="2"/>
  <c r="Z26" i="10" s="1"/>
  <c r="B42" i="2"/>
  <c r="B27" i="10" s="1"/>
  <c r="C27" i="10"/>
  <c r="D27" i="10"/>
  <c r="E42" i="2"/>
  <c r="E27" i="10" s="1"/>
  <c r="F42" i="2"/>
  <c r="F27" i="10" s="1"/>
  <c r="G42" i="2"/>
  <c r="G27" i="10" s="1"/>
  <c r="H42" i="2"/>
  <c r="H27" i="10" s="1"/>
  <c r="I42" i="2"/>
  <c r="I27" i="10" s="1"/>
  <c r="J42" i="2"/>
  <c r="J27" i="10" s="1"/>
  <c r="K42" i="2"/>
  <c r="K27" i="10" s="1"/>
  <c r="L42" i="2"/>
  <c r="L27" i="10" s="1"/>
  <c r="M42" i="2"/>
  <c r="M27" i="10" s="1"/>
  <c r="N42" i="2"/>
  <c r="N27" i="10" s="1"/>
  <c r="O42" i="2"/>
  <c r="O27" i="10" s="1"/>
  <c r="P42" i="2"/>
  <c r="P27" i="10" s="1"/>
  <c r="Q42" i="2"/>
  <c r="Q27" i="10" s="1"/>
  <c r="R42" i="2"/>
  <c r="R27" i="10" s="1"/>
  <c r="S42" i="2"/>
  <c r="S27" i="10" s="1"/>
  <c r="T42" i="2"/>
  <c r="T27" i="10" s="1"/>
  <c r="U42" i="2"/>
  <c r="U27" i="10" s="1"/>
  <c r="V42" i="2"/>
  <c r="V27" i="10" s="1"/>
  <c r="W42" i="2"/>
  <c r="W27" i="10" s="1"/>
  <c r="X42" i="2"/>
  <c r="X27" i="10" s="1"/>
  <c r="Y42" i="2"/>
  <c r="Y27" i="10" s="1"/>
  <c r="Z42" i="2"/>
  <c r="Z27" i="10" s="1"/>
  <c r="B43" i="2"/>
  <c r="B28" i="10" s="1"/>
  <c r="C28" i="10"/>
  <c r="D28" i="10"/>
  <c r="E43" i="2"/>
  <c r="E28" i="10" s="1"/>
  <c r="F43" i="2"/>
  <c r="F28" i="10" s="1"/>
  <c r="G43" i="2"/>
  <c r="G28" i="10" s="1"/>
  <c r="H43" i="2"/>
  <c r="H28" i="10" s="1"/>
  <c r="I43" i="2"/>
  <c r="I28" i="10" s="1"/>
  <c r="J43" i="2"/>
  <c r="J28" i="10" s="1"/>
  <c r="K43" i="2"/>
  <c r="K28" i="10" s="1"/>
  <c r="L43" i="2"/>
  <c r="L28" i="10" s="1"/>
  <c r="M43" i="2"/>
  <c r="M28" i="10" s="1"/>
  <c r="N43" i="2"/>
  <c r="N28" i="10" s="1"/>
  <c r="O43" i="2"/>
  <c r="O28" i="10" s="1"/>
  <c r="P43" i="2"/>
  <c r="P28" i="10" s="1"/>
  <c r="Q43" i="2"/>
  <c r="Q28" i="10" s="1"/>
  <c r="R43" i="2"/>
  <c r="R28" i="10" s="1"/>
  <c r="S43" i="2"/>
  <c r="S28" i="10" s="1"/>
  <c r="T43" i="2"/>
  <c r="T28" i="10" s="1"/>
  <c r="U43" i="2"/>
  <c r="U28" i="10" s="1"/>
  <c r="V43" i="2"/>
  <c r="V28" i="10" s="1"/>
  <c r="W43" i="2"/>
  <c r="W28" i="10" s="1"/>
  <c r="X43" i="2"/>
  <c r="X28" i="10" s="1"/>
  <c r="Y43" i="2"/>
  <c r="Y28" i="10" s="1"/>
  <c r="Z43" i="2"/>
  <c r="Z28" i="10" s="1"/>
  <c r="B44" i="2"/>
  <c r="B29" i="10" s="1"/>
  <c r="C29" i="10"/>
  <c r="D29" i="10"/>
  <c r="E44" i="2"/>
  <c r="E29" i="10" s="1"/>
  <c r="F44" i="2"/>
  <c r="F29" i="10" s="1"/>
  <c r="G44" i="2"/>
  <c r="G29" i="10" s="1"/>
  <c r="H44" i="2"/>
  <c r="H29" i="10" s="1"/>
  <c r="I44" i="2"/>
  <c r="I29" i="10" s="1"/>
  <c r="J44" i="2"/>
  <c r="J29" i="10" s="1"/>
  <c r="K44" i="2"/>
  <c r="K29" i="10" s="1"/>
  <c r="L44" i="2"/>
  <c r="L29" i="10" s="1"/>
  <c r="M44" i="2"/>
  <c r="M29" i="10" s="1"/>
  <c r="N44" i="2"/>
  <c r="N29" i="10" s="1"/>
  <c r="O44" i="2"/>
  <c r="O29" i="10" s="1"/>
  <c r="P44" i="2"/>
  <c r="P29" i="10" s="1"/>
  <c r="Q44" i="2"/>
  <c r="Q29" i="10" s="1"/>
  <c r="R44" i="2"/>
  <c r="R29" i="10" s="1"/>
  <c r="S44" i="2"/>
  <c r="S29" i="10" s="1"/>
  <c r="T44" i="2"/>
  <c r="T29" i="10" s="1"/>
  <c r="U44" i="2"/>
  <c r="U29" i="10" s="1"/>
  <c r="V44" i="2"/>
  <c r="V29" i="10" s="1"/>
  <c r="W44" i="2"/>
  <c r="W29" i="10" s="1"/>
  <c r="X44" i="2"/>
  <c r="X29" i="10" s="1"/>
  <c r="Y44" i="2"/>
  <c r="Y29" i="10" s="1"/>
  <c r="Z44" i="2"/>
  <c r="Z29" i="10" s="1"/>
  <c r="B45" i="2"/>
  <c r="B30" i="10" s="1"/>
  <c r="C30" i="10"/>
  <c r="D30" i="10"/>
  <c r="E45" i="2"/>
  <c r="E30" i="10" s="1"/>
  <c r="F45" i="2"/>
  <c r="F30" i="10" s="1"/>
  <c r="G45" i="2"/>
  <c r="G30" i="10" s="1"/>
  <c r="H45" i="2"/>
  <c r="H30" i="10" s="1"/>
  <c r="I45" i="2"/>
  <c r="I30" i="10" s="1"/>
  <c r="J45" i="2"/>
  <c r="J30" i="10" s="1"/>
  <c r="K45" i="2"/>
  <c r="K30" i="10" s="1"/>
  <c r="L45" i="2"/>
  <c r="L30" i="10" s="1"/>
  <c r="M45" i="2"/>
  <c r="M30" i="10" s="1"/>
  <c r="N45" i="2"/>
  <c r="N30" i="10" s="1"/>
  <c r="O45" i="2"/>
  <c r="O30" i="10" s="1"/>
  <c r="P45" i="2"/>
  <c r="P30" i="10" s="1"/>
  <c r="Q45" i="2"/>
  <c r="Q30" i="10" s="1"/>
  <c r="R45" i="2"/>
  <c r="R30" i="10" s="1"/>
  <c r="S45" i="2"/>
  <c r="S30" i="10" s="1"/>
  <c r="T45" i="2"/>
  <c r="T30" i="10" s="1"/>
  <c r="U45" i="2"/>
  <c r="U30" i="10" s="1"/>
  <c r="V45" i="2"/>
  <c r="V30" i="10" s="1"/>
  <c r="W45" i="2"/>
  <c r="W30" i="10" s="1"/>
  <c r="X45" i="2"/>
  <c r="X30" i="10" s="1"/>
  <c r="Y45" i="2"/>
  <c r="Y30" i="10" s="1"/>
  <c r="Z45" i="2"/>
  <c r="Z30" i="10" s="1"/>
  <c r="B46" i="2"/>
  <c r="B31" i="10" s="1"/>
  <c r="C31" i="10"/>
  <c r="D31" i="10"/>
  <c r="E46" i="2"/>
  <c r="E31" i="10" s="1"/>
  <c r="F46" i="2"/>
  <c r="F31" i="10" s="1"/>
  <c r="G46" i="2"/>
  <c r="G31" i="10" s="1"/>
  <c r="H46" i="2"/>
  <c r="H31" i="10" s="1"/>
  <c r="I46" i="2"/>
  <c r="I31" i="10" s="1"/>
  <c r="J46" i="2"/>
  <c r="J31" i="10" s="1"/>
  <c r="K46" i="2"/>
  <c r="K31" i="10" s="1"/>
  <c r="L46" i="2"/>
  <c r="L31" i="10" s="1"/>
  <c r="M46" i="2"/>
  <c r="M31" i="10" s="1"/>
  <c r="N46" i="2"/>
  <c r="N31" i="10" s="1"/>
  <c r="O46" i="2"/>
  <c r="O31" i="10" s="1"/>
  <c r="P46" i="2"/>
  <c r="P31" i="10" s="1"/>
  <c r="Q46" i="2"/>
  <c r="Q31" i="10" s="1"/>
  <c r="R46" i="2"/>
  <c r="R31" i="10" s="1"/>
  <c r="S46" i="2"/>
  <c r="S31" i="10" s="1"/>
  <c r="T46" i="2"/>
  <c r="T31" i="10" s="1"/>
  <c r="U46" i="2"/>
  <c r="U31" i="10" s="1"/>
  <c r="V46" i="2"/>
  <c r="V31" i="10" s="1"/>
  <c r="W46" i="2"/>
  <c r="W31" i="10" s="1"/>
  <c r="X46" i="2"/>
  <c r="X31" i="10" s="1"/>
  <c r="Y46" i="2"/>
  <c r="Y31" i="10" s="1"/>
  <c r="Z46" i="2"/>
  <c r="Z31" i="10" s="1"/>
  <c r="B47" i="2"/>
  <c r="B40" i="10" s="1"/>
  <c r="E47" i="2"/>
  <c r="E40" i="10" s="1"/>
  <c r="F47" i="2"/>
  <c r="F40" i="10" s="1"/>
  <c r="G47" i="2"/>
  <c r="G40" i="10" s="1"/>
  <c r="H47" i="2"/>
  <c r="H40" i="10" s="1"/>
  <c r="I47" i="2"/>
  <c r="I40" i="10" s="1"/>
  <c r="J47" i="2"/>
  <c r="J40" i="10" s="1"/>
  <c r="K47" i="2"/>
  <c r="K40" i="10" s="1"/>
  <c r="L47" i="2"/>
  <c r="L40" i="10" s="1"/>
  <c r="M47" i="2"/>
  <c r="M40" i="10" s="1"/>
  <c r="N47" i="2"/>
  <c r="N40" i="10" s="1"/>
  <c r="O47" i="2"/>
  <c r="O40" i="10" s="1"/>
  <c r="P47" i="2"/>
  <c r="P40" i="10" s="1"/>
  <c r="Q47" i="2"/>
  <c r="Q40" i="10" s="1"/>
  <c r="R47" i="2"/>
  <c r="R40" i="10" s="1"/>
  <c r="S47" i="2"/>
  <c r="S40" i="10" s="1"/>
  <c r="T47" i="2"/>
  <c r="T40" i="10" s="1"/>
  <c r="U47" i="2"/>
  <c r="U40" i="10" s="1"/>
  <c r="V47" i="2"/>
  <c r="V40" i="10" s="1"/>
  <c r="W47" i="2"/>
  <c r="W40" i="10" s="1"/>
  <c r="X47" i="2"/>
  <c r="X40" i="10" s="1"/>
  <c r="Y47" i="2"/>
  <c r="Y40" i="10" s="1"/>
  <c r="Z47" i="2"/>
  <c r="Z40" i="10" s="1"/>
  <c r="B48" i="2"/>
  <c r="B41" i="10" s="1"/>
  <c r="E48" i="2"/>
  <c r="E41" i="10" s="1"/>
  <c r="F48" i="2"/>
  <c r="F41" i="10" s="1"/>
  <c r="G48" i="2"/>
  <c r="G41" i="10" s="1"/>
  <c r="H48" i="2"/>
  <c r="H41" i="10" s="1"/>
  <c r="I48" i="2"/>
  <c r="I41" i="10" s="1"/>
  <c r="J48" i="2"/>
  <c r="J41" i="10" s="1"/>
  <c r="K48" i="2"/>
  <c r="K41" i="10" s="1"/>
  <c r="L48" i="2"/>
  <c r="L41" i="10" s="1"/>
  <c r="M48" i="2"/>
  <c r="M41" i="10" s="1"/>
  <c r="N48" i="2"/>
  <c r="N41" i="10" s="1"/>
  <c r="O48" i="2"/>
  <c r="O41" i="10" s="1"/>
  <c r="P48" i="2"/>
  <c r="P41" i="10" s="1"/>
  <c r="Q48" i="2"/>
  <c r="Q41" i="10" s="1"/>
  <c r="R48" i="2"/>
  <c r="R41" i="10" s="1"/>
  <c r="S48" i="2"/>
  <c r="S41" i="10" s="1"/>
  <c r="T48" i="2"/>
  <c r="T41" i="10" s="1"/>
  <c r="U48" i="2"/>
  <c r="U41" i="10" s="1"/>
  <c r="V48" i="2"/>
  <c r="V41" i="10" s="1"/>
  <c r="W48" i="2"/>
  <c r="W41" i="10" s="1"/>
  <c r="X48" i="2"/>
  <c r="X41" i="10" s="1"/>
  <c r="Y48" i="2"/>
  <c r="Y41" i="10" s="1"/>
  <c r="Z48" i="2"/>
  <c r="Z41" i="10" s="1"/>
  <c r="B49" i="2"/>
  <c r="B42" i="10" s="1"/>
  <c r="E49" i="2"/>
  <c r="E42" i="10" s="1"/>
  <c r="F49" i="2"/>
  <c r="F42" i="10" s="1"/>
  <c r="G49" i="2"/>
  <c r="G42" i="10" s="1"/>
  <c r="H49" i="2"/>
  <c r="H42" i="10" s="1"/>
  <c r="I49" i="2"/>
  <c r="I42" i="10" s="1"/>
  <c r="J49" i="2"/>
  <c r="J42" i="10" s="1"/>
  <c r="K49" i="2"/>
  <c r="K42" i="10" s="1"/>
  <c r="L49" i="2"/>
  <c r="L42" i="10" s="1"/>
  <c r="M49" i="2"/>
  <c r="M42" i="10" s="1"/>
  <c r="N49" i="2"/>
  <c r="N42" i="10" s="1"/>
  <c r="O49" i="2"/>
  <c r="O42" i="10" s="1"/>
  <c r="P49" i="2"/>
  <c r="P42" i="10" s="1"/>
  <c r="Q49" i="2"/>
  <c r="Q42" i="10" s="1"/>
  <c r="R49" i="2"/>
  <c r="R42" i="10" s="1"/>
  <c r="S49" i="2"/>
  <c r="S42" i="10" s="1"/>
  <c r="T49" i="2"/>
  <c r="T42" i="10" s="1"/>
  <c r="U49" i="2"/>
  <c r="U42" i="10" s="1"/>
  <c r="V49" i="2"/>
  <c r="V42" i="10" s="1"/>
  <c r="W49" i="2"/>
  <c r="W42" i="10" s="1"/>
  <c r="X49" i="2"/>
  <c r="X42" i="10" s="1"/>
  <c r="Y49" i="2"/>
  <c r="Y42" i="10" s="1"/>
  <c r="Z49" i="2"/>
  <c r="Z42" i="10" s="1"/>
  <c r="B50" i="2"/>
  <c r="B43" i="10" s="1"/>
  <c r="E50" i="2"/>
  <c r="E43" i="10" s="1"/>
  <c r="F50" i="2"/>
  <c r="F43" i="10" s="1"/>
  <c r="G50" i="2"/>
  <c r="G43" i="10" s="1"/>
  <c r="H50" i="2"/>
  <c r="H43" i="10" s="1"/>
  <c r="I50" i="2"/>
  <c r="I43" i="10" s="1"/>
  <c r="J50" i="2"/>
  <c r="J43" i="10" s="1"/>
  <c r="K50" i="2"/>
  <c r="K43" i="10" s="1"/>
  <c r="L50" i="2"/>
  <c r="L43" i="10" s="1"/>
  <c r="M50" i="2"/>
  <c r="M43" i="10" s="1"/>
  <c r="N50" i="2"/>
  <c r="N43" i="10" s="1"/>
  <c r="O50" i="2"/>
  <c r="O43" i="10" s="1"/>
  <c r="P50" i="2"/>
  <c r="P43" i="10" s="1"/>
  <c r="Q50" i="2"/>
  <c r="Q43" i="10" s="1"/>
  <c r="R50" i="2"/>
  <c r="R43" i="10" s="1"/>
  <c r="S50" i="2"/>
  <c r="S43" i="10" s="1"/>
  <c r="T50" i="2"/>
  <c r="T43" i="10" s="1"/>
  <c r="U50" i="2"/>
  <c r="U43" i="10" s="1"/>
  <c r="V50" i="2"/>
  <c r="V43" i="10" s="1"/>
  <c r="W50" i="2"/>
  <c r="W43" i="10" s="1"/>
  <c r="X50" i="2"/>
  <c r="X43" i="10" s="1"/>
  <c r="Y50" i="2"/>
  <c r="Y43" i="10" s="1"/>
  <c r="Z50" i="2"/>
  <c r="Z43" i="10" s="1"/>
  <c r="B51" i="2"/>
  <c r="B44" i="10" s="1"/>
  <c r="E51" i="2"/>
  <c r="E44" i="10" s="1"/>
  <c r="F51" i="2"/>
  <c r="F44" i="10" s="1"/>
  <c r="G51" i="2"/>
  <c r="G44" i="10" s="1"/>
  <c r="H51" i="2"/>
  <c r="H44" i="10" s="1"/>
  <c r="I51" i="2"/>
  <c r="I44" i="10" s="1"/>
  <c r="J51" i="2"/>
  <c r="J44" i="10" s="1"/>
  <c r="K51" i="2"/>
  <c r="K44" i="10" s="1"/>
  <c r="L51" i="2"/>
  <c r="L44" i="10" s="1"/>
  <c r="M51" i="2"/>
  <c r="M44" i="10" s="1"/>
  <c r="N51" i="2"/>
  <c r="N44" i="10" s="1"/>
  <c r="O51" i="2"/>
  <c r="O44" i="10" s="1"/>
  <c r="P51" i="2"/>
  <c r="P44" i="10" s="1"/>
  <c r="Q51" i="2"/>
  <c r="Q44" i="10" s="1"/>
  <c r="R51" i="2"/>
  <c r="R44" i="10" s="1"/>
  <c r="S51" i="2"/>
  <c r="S44" i="10" s="1"/>
  <c r="T51" i="2"/>
  <c r="T44" i="10" s="1"/>
  <c r="U51" i="2"/>
  <c r="U44" i="10" s="1"/>
  <c r="V51" i="2"/>
  <c r="V44" i="10" s="1"/>
  <c r="W51" i="2"/>
  <c r="W44" i="10" s="1"/>
  <c r="X51" i="2"/>
  <c r="X44" i="10" s="1"/>
  <c r="Y51" i="2"/>
  <c r="Y44" i="10" s="1"/>
  <c r="Z51" i="2"/>
  <c r="Z44" i="10" s="1"/>
  <c r="B52" i="2"/>
  <c r="B45" i="10" s="1"/>
  <c r="E52" i="2"/>
  <c r="E45" i="10" s="1"/>
  <c r="F52" i="2"/>
  <c r="F45" i="10" s="1"/>
  <c r="G52" i="2"/>
  <c r="G45" i="10" s="1"/>
  <c r="H52" i="2"/>
  <c r="H45" i="10" s="1"/>
  <c r="I52" i="2"/>
  <c r="I45" i="10" s="1"/>
  <c r="J52" i="2"/>
  <c r="J45" i="10" s="1"/>
  <c r="K52" i="2"/>
  <c r="K45" i="10" s="1"/>
  <c r="L52" i="2"/>
  <c r="L45" i="10" s="1"/>
  <c r="M52" i="2"/>
  <c r="M45" i="10" s="1"/>
  <c r="N52" i="2"/>
  <c r="N45" i="10" s="1"/>
  <c r="O52" i="2"/>
  <c r="O45" i="10" s="1"/>
  <c r="P52" i="2"/>
  <c r="P45" i="10" s="1"/>
  <c r="Q52" i="2"/>
  <c r="Q45" i="10" s="1"/>
  <c r="R52" i="2"/>
  <c r="R45" i="10" s="1"/>
  <c r="S52" i="2"/>
  <c r="S45" i="10" s="1"/>
  <c r="T52" i="2"/>
  <c r="T45" i="10" s="1"/>
  <c r="U52" i="2"/>
  <c r="U45" i="10" s="1"/>
  <c r="V52" i="2"/>
  <c r="V45" i="10" s="1"/>
  <c r="W52" i="2"/>
  <c r="W45" i="10" s="1"/>
  <c r="X52" i="2"/>
  <c r="X45" i="10" s="1"/>
  <c r="Y52" i="2"/>
  <c r="Y45" i="10" s="1"/>
  <c r="Z52" i="2"/>
  <c r="Z45" i="10" s="1"/>
  <c r="B53" i="2"/>
  <c r="B46" i="10" s="1"/>
  <c r="E53" i="2"/>
  <c r="E46" i="10" s="1"/>
  <c r="F53" i="2"/>
  <c r="F46" i="10" s="1"/>
  <c r="G53" i="2"/>
  <c r="G46" i="10" s="1"/>
  <c r="H53" i="2"/>
  <c r="H46" i="10" s="1"/>
  <c r="I53" i="2"/>
  <c r="I46" i="10" s="1"/>
  <c r="J53" i="2"/>
  <c r="J46" i="10" s="1"/>
  <c r="K53" i="2"/>
  <c r="K46" i="10" s="1"/>
  <c r="L53" i="2"/>
  <c r="L46" i="10" s="1"/>
  <c r="M53" i="2"/>
  <c r="M46" i="10" s="1"/>
  <c r="N53" i="2"/>
  <c r="N46" i="10" s="1"/>
  <c r="O53" i="2"/>
  <c r="O46" i="10" s="1"/>
  <c r="P53" i="2"/>
  <c r="P46" i="10" s="1"/>
  <c r="Q53" i="2"/>
  <c r="Q46" i="10" s="1"/>
  <c r="R53" i="2"/>
  <c r="R46" i="10" s="1"/>
  <c r="S53" i="2"/>
  <c r="S46" i="10" s="1"/>
  <c r="T53" i="2"/>
  <c r="T46" i="10" s="1"/>
  <c r="U53" i="2"/>
  <c r="U46" i="10" s="1"/>
  <c r="V53" i="2"/>
  <c r="V46" i="10" s="1"/>
  <c r="W53" i="2"/>
  <c r="W46" i="10" s="1"/>
  <c r="X53" i="2"/>
  <c r="X46" i="10" s="1"/>
  <c r="Y53" i="2"/>
  <c r="Y46" i="10" s="1"/>
  <c r="Z53" i="2"/>
  <c r="Z46" i="10" s="1"/>
  <c r="B54" i="2"/>
  <c r="B47" i="10" s="1"/>
  <c r="E54" i="2"/>
  <c r="E47" i="10" s="1"/>
  <c r="F54" i="2"/>
  <c r="F47" i="10" s="1"/>
  <c r="G54" i="2"/>
  <c r="G47" i="10" s="1"/>
  <c r="H54" i="2"/>
  <c r="H47" i="10" s="1"/>
  <c r="I54" i="2"/>
  <c r="I47" i="10" s="1"/>
  <c r="J54" i="2"/>
  <c r="J47" i="10" s="1"/>
  <c r="K54" i="2"/>
  <c r="K47" i="10" s="1"/>
  <c r="L54" i="2"/>
  <c r="L47" i="10" s="1"/>
  <c r="M54" i="2"/>
  <c r="M47" i="10" s="1"/>
  <c r="N54" i="2"/>
  <c r="N47" i="10" s="1"/>
  <c r="O54" i="2"/>
  <c r="O47" i="10" s="1"/>
  <c r="P54" i="2"/>
  <c r="P47" i="10" s="1"/>
  <c r="Q54" i="2"/>
  <c r="Q47" i="10" s="1"/>
  <c r="R54" i="2"/>
  <c r="R47" i="10" s="1"/>
  <c r="S54" i="2"/>
  <c r="S47" i="10" s="1"/>
  <c r="T54" i="2"/>
  <c r="T47" i="10" s="1"/>
  <c r="U54" i="2"/>
  <c r="U47" i="10" s="1"/>
  <c r="V54" i="2"/>
  <c r="V47" i="10" s="1"/>
  <c r="W54" i="2"/>
  <c r="W47" i="10" s="1"/>
  <c r="X54" i="2"/>
  <c r="X47" i="10" s="1"/>
  <c r="Y54" i="2"/>
  <c r="Y47" i="10" s="1"/>
  <c r="Z54" i="2"/>
  <c r="Z47" i="10" s="1"/>
  <c r="B55" i="2"/>
  <c r="B48" i="10" s="1"/>
  <c r="E55" i="2"/>
  <c r="E48" i="10" s="1"/>
  <c r="F55" i="2"/>
  <c r="F48" i="10" s="1"/>
  <c r="G55" i="2"/>
  <c r="G48" i="10" s="1"/>
  <c r="H55" i="2"/>
  <c r="H48" i="10" s="1"/>
  <c r="I55" i="2"/>
  <c r="I48" i="10" s="1"/>
  <c r="J55" i="2"/>
  <c r="J48" i="10" s="1"/>
  <c r="K55" i="2"/>
  <c r="K48" i="10" s="1"/>
  <c r="L55" i="2"/>
  <c r="L48" i="10" s="1"/>
  <c r="M55" i="2"/>
  <c r="M48" i="10" s="1"/>
  <c r="N55" i="2"/>
  <c r="N48" i="10" s="1"/>
  <c r="O55" i="2"/>
  <c r="O48" i="10" s="1"/>
  <c r="P55" i="2"/>
  <c r="P48" i="10" s="1"/>
  <c r="Q55" i="2"/>
  <c r="Q48" i="10" s="1"/>
  <c r="R55" i="2"/>
  <c r="R48" i="10" s="1"/>
  <c r="S55" i="2"/>
  <c r="S48" i="10" s="1"/>
  <c r="T55" i="2"/>
  <c r="T48" i="10" s="1"/>
  <c r="U55" i="2"/>
  <c r="U48" i="10" s="1"/>
  <c r="V55" i="2"/>
  <c r="V48" i="10" s="1"/>
  <c r="W55" i="2"/>
  <c r="W48" i="10" s="1"/>
  <c r="X55" i="2"/>
  <c r="X48" i="10" s="1"/>
  <c r="Y55" i="2"/>
  <c r="Y48" i="10" s="1"/>
  <c r="Z55" i="2"/>
  <c r="Z48" i="10" s="1"/>
  <c r="B56" i="2"/>
  <c r="B49" i="10" s="1"/>
  <c r="E56" i="2"/>
  <c r="E49" i="10" s="1"/>
  <c r="F56" i="2"/>
  <c r="F49" i="10" s="1"/>
  <c r="G56" i="2"/>
  <c r="G49" i="10" s="1"/>
  <c r="H56" i="2"/>
  <c r="H49" i="10" s="1"/>
  <c r="I56" i="2"/>
  <c r="I49" i="10" s="1"/>
  <c r="J56" i="2"/>
  <c r="J49" i="10" s="1"/>
  <c r="K56" i="2"/>
  <c r="K49" i="10" s="1"/>
  <c r="L56" i="2"/>
  <c r="L49" i="10" s="1"/>
  <c r="M56" i="2"/>
  <c r="M49" i="10" s="1"/>
  <c r="N56" i="2"/>
  <c r="N49" i="10" s="1"/>
  <c r="O56" i="2"/>
  <c r="O49" i="10" s="1"/>
  <c r="P56" i="2"/>
  <c r="P49" i="10" s="1"/>
  <c r="Q56" i="2"/>
  <c r="Q49" i="10" s="1"/>
  <c r="R56" i="2"/>
  <c r="R49" i="10" s="1"/>
  <c r="S56" i="2"/>
  <c r="S49" i="10" s="1"/>
  <c r="T56" i="2"/>
  <c r="T49" i="10" s="1"/>
  <c r="U56" i="2"/>
  <c r="U49" i="10" s="1"/>
  <c r="V56" i="2"/>
  <c r="V49" i="10" s="1"/>
  <c r="W56" i="2"/>
  <c r="W49" i="10" s="1"/>
  <c r="X56" i="2"/>
  <c r="X49" i="10" s="1"/>
  <c r="Y56" i="2"/>
  <c r="Y49" i="10" s="1"/>
  <c r="Z56" i="2"/>
  <c r="Z49" i="10" s="1"/>
  <c r="B57" i="2"/>
  <c r="B50" i="10" s="1"/>
  <c r="E57" i="2"/>
  <c r="E50" i="10" s="1"/>
  <c r="F57" i="2"/>
  <c r="F50" i="10" s="1"/>
  <c r="G57" i="2"/>
  <c r="G50" i="10" s="1"/>
  <c r="H57" i="2"/>
  <c r="H50" i="10" s="1"/>
  <c r="I57" i="2"/>
  <c r="I50" i="10" s="1"/>
  <c r="J57" i="2"/>
  <c r="J50" i="10" s="1"/>
  <c r="K57" i="2"/>
  <c r="K50" i="10" s="1"/>
  <c r="L57" i="2"/>
  <c r="L50" i="10" s="1"/>
  <c r="M57" i="2"/>
  <c r="M50" i="10" s="1"/>
  <c r="N57" i="2"/>
  <c r="N50" i="10" s="1"/>
  <c r="O57" i="2"/>
  <c r="O50" i="10" s="1"/>
  <c r="P57" i="2"/>
  <c r="P50" i="10" s="1"/>
  <c r="Q57" i="2"/>
  <c r="Q50" i="10" s="1"/>
  <c r="R57" i="2"/>
  <c r="R50" i="10" s="1"/>
  <c r="S57" i="2"/>
  <c r="S50" i="10" s="1"/>
  <c r="T57" i="2"/>
  <c r="T50" i="10" s="1"/>
  <c r="U57" i="2"/>
  <c r="U50" i="10" s="1"/>
  <c r="V57" i="2"/>
  <c r="V50" i="10" s="1"/>
  <c r="W57" i="2"/>
  <c r="W50" i="10" s="1"/>
  <c r="X57" i="2"/>
  <c r="X50" i="10" s="1"/>
  <c r="Y57" i="2"/>
  <c r="Y50" i="10" s="1"/>
  <c r="Z57" i="2"/>
  <c r="Z50" i="10" s="1"/>
  <c r="B58" i="2"/>
  <c r="B51" i="10" s="1"/>
  <c r="E58" i="2"/>
  <c r="E51" i="10" s="1"/>
  <c r="F58" i="2"/>
  <c r="F51" i="10" s="1"/>
  <c r="G58" i="2"/>
  <c r="G51" i="10" s="1"/>
  <c r="H58" i="2"/>
  <c r="H51" i="10" s="1"/>
  <c r="I58" i="2"/>
  <c r="I51" i="10" s="1"/>
  <c r="J58" i="2"/>
  <c r="J51" i="10" s="1"/>
  <c r="K58" i="2"/>
  <c r="K51" i="10" s="1"/>
  <c r="L58" i="2"/>
  <c r="L51" i="10" s="1"/>
  <c r="M58" i="2"/>
  <c r="M51" i="10" s="1"/>
  <c r="N58" i="2"/>
  <c r="N51" i="10" s="1"/>
  <c r="O58" i="2"/>
  <c r="O51" i="10" s="1"/>
  <c r="P58" i="2"/>
  <c r="P51" i="10" s="1"/>
  <c r="Q58" i="2"/>
  <c r="Q51" i="10" s="1"/>
  <c r="R58" i="2"/>
  <c r="R51" i="10" s="1"/>
  <c r="S58" i="2"/>
  <c r="S51" i="10" s="1"/>
  <c r="T58" i="2"/>
  <c r="T51" i="10" s="1"/>
  <c r="U58" i="2"/>
  <c r="U51" i="10" s="1"/>
  <c r="V58" i="2"/>
  <c r="V51" i="10" s="1"/>
  <c r="W58" i="2"/>
  <c r="W51" i="10" s="1"/>
  <c r="X58" i="2"/>
  <c r="X51" i="10" s="1"/>
  <c r="Y58" i="2"/>
  <c r="Y51" i="10" s="1"/>
  <c r="Z58" i="2"/>
  <c r="Z51" i="10" s="1"/>
  <c r="B59" i="2"/>
  <c r="B52" i="10" s="1"/>
  <c r="E59" i="2"/>
  <c r="E52" i="10" s="1"/>
  <c r="F59" i="2"/>
  <c r="F52" i="10" s="1"/>
  <c r="G59" i="2"/>
  <c r="G52" i="10" s="1"/>
  <c r="H59" i="2"/>
  <c r="H52" i="10" s="1"/>
  <c r="I59" i="2"/>
  <c r="I52" i="10" s="1"/>
  <c r="J59" i="2"/>
  <c r="J52" i="10" s="1"/>
  <c r="K59" i="2"/>
  <c r="K52" i="10" s="1"/>
  <c r="L59" i="2"/>
  <c r="L52" i="10" s="1"/>
  <c r="M59" i="2"/>
  <c r="M52" i="10" s="1"/>
  <c r="N59" i="2"/>
  <c r="N52" i="10" s="1"/>
  <c r="O59" i="2"/>
  <c r="O52" i="10" s="1"/>
  <c r="P59" i="2"/>
  <c r="P52" i="10" s="1"/>
  <c r="Q59" i="2"/>
  <c r="Q52" i="10" s="1"/>
  <c r="R59" i="2"/>
  <c r="R52" i="10" s="1"/>
  <c r="S59" i="2"/>
  <c r="S52" i="10" s="1"/>
  <c r="T59" i="2"/>
  <c r="T52" i="10" s="1"/>
  <c r="U59" i="2"/>
  <c r="U52" i="10" s="1"/>
  <c r="V59" i="2"/>
  <c r="V52" i="10" s="1"/>
  <c r="W59" i="2"/>
  <c r="W52" i="10" s="1"/>
  <c r="X59" i="2"/>
  <c r="X52" i="10" s="1"/>
  <c r="Y59" i="2"/>
  <c r="Y52" i="10" s="1"/>
  <c r="Z59" i="2"/>
  <c r="Z52" i="10" s="1"/>
  <c r="B60" i="2"/>
  <c r="B53" i="10" s="1"/>
  <c r="E60" i="2"/>
  <c r="E53" i="10" s="1"/>
  <c r="F60" i="2"/>
  <c r="F53" i="10" s="1"/>
  <c r="G60" i="2"/>
  <c r="G53" i="10" s="1"/>
  <c r="H60" i="2"/>
  <c r="H53" i="10" s="1"/>
  <c r="I60" i="2"/>
  <c r="I53" i="10" s="1"/>
  <c r="J60" i="2"/>
  <c r="J53" i="10" s="1"/>
  <c r="K60" i="2"/>
  <c r="K53" i="10" s="1"/>
  <c r="L60" i="2"/>
  <c r="L53" i="10" s="1"/>
  <c r="M60" i="2"/>
  <c r="M53" i="10" s="1"/>
  <c r="N60" i="2"/>
  <c r="N53" i="10" s="1"/>
  <c r="O60" i="2"/>
  <c r="O53" i="10" s="1"/>
  <c r="P60" i="2"/>
  <c r="P53" i="10" s="1"/>
  <c r="Q60" i="2"/>
  <c r="Q53" i="10" s="1"/>
  <c r="R60" i="2"/>
  <c r="R53" i="10" s="1"/>
  <c r="S60" i="2"/>
  <c r="S53" i="10" s="1"/>
  <c r="T60" i="2"/>
  <c r="T53" i="10" s="1"/>
  <c r="U60" i="2"/>
  <c r="U53" i="10" s="1"/>
  <c r="V60" i="2"/>
  <c r="V53" i="10" s="1"/>
  <c r="W60" i="2"/>
  <c r="W53" i="10" s="1"/>
  <c r="X60" i="2"/>
  <c r="X53" i="10" s="1"/>
  <c r="Y60" i="2"/>
  <c r="Y53" i="10" s="1"/>
  <c r="Z60" i="2"/>
  <c r="Z53" i="10" s="1"/>
  <c r="B61" i="2"/>
  <c r="B54" i="10" s="1"/>
  <c r="E61" i="2"/>
  <c r="E54" i="10" s="1"/>
  <c r="F61" i="2"/>
  <c r="F54" i="10" s="1"/>
  <c r="G61" i="2"/>
  <c r="G54" i="10" s="1"/>
  <c r="H61" i="2"/>
  <c r="H54" i="10" s="1"/>
  <c r="I61" i="2"/>
  <c r="I54" i="10" s="1"/>
  <c r="J61" i="2"/>
  <c r="J54" i="10" s="1"/>
  <c r="K61" i="2"/>
  <c r="K54" i="10" s="1"/>
  <c r="L61" i="2"/>
  <c r="L54" i="10" s="1"/>
  <c r="M61" i="2"/>
  <c r="M54" i="10" s="1"/>
  <c r="N61" i="2"/>
  <c r="N54" i="10" s="1"/>
  <c r="O61" i="2"/>
  <c r="O54" i="10" s="1"/>
  <c r="P61" i="2"/>
  <c r="P54" i="10" s="1"/>
  <c r="Q61" i="2"/>
  <c r="Q54" i="10" s="1"/>
  <c r="R61" i="2"/>
  <c r="R54" i="10" s="1"/>
  <c r="S61" i="2"/>
  <c r="S54" i="10" s="1"/>
  <c r="T61" i="2"/>
  <c r="T54" i="10" s="1"/>
  <c r="U61" i="2"/>
  <c r="U54" i="10" s="1"/>
  <c r="V61" i="2"/>
  <c r="V54" i="10" s="1"/>
  <c r="W61" i="2"/>
  <c r="W54" i="10" s="1"/>
  <c r="X61" i="2"/>
  <c r="X54" i="10" s="1"/>
  <c r="Y61" i="2"/>
  <c r="Y54" i="10" s="1"/>
  <c r="Z61" i="2"/>
  <c r="Z54" i="10" s="1"/>
  <c r="B62" i="2"/>
  <c r="B55" i="10" s="1"/>
  <c r="E62" i="2"/>
  <c r="E55" i="10" s="1"/>
  <c r="F62" i="2"/>
  <c r="F55" i="10" s="1"/>
  <c r="G62" i="2"/>
  <c r="G55" i="10" s="1"/>
  <c r="H62" i="2"/>
  <c r="H55" i="10" s="1"/>
  <c r="I62" i="2"/>
  <c r="I55" i="10" s="1"/>
  <c r="J62" i="2"/>
  <c r="J55" i="10" s="1"/>
  <c r="K62" i="2"/>
  <c r="K55" i="10" s="1"/>
  <c r="L62" i="2"/>
  <c r="L55" i="10" s="1"/>
  <c r="M62" i="2"/>
  <c r="M55" i="10" s="1"/>
  <c r="N62" i="2"/>
  <c r="N55" i="10" s="1"/>
  <c r="O62" i="2"/>
  <c r="O55" i="10" s="1"/>
  <c r="P62" i="2"/>
  <c r="P55" i="10" s="1"/>
  <c r="Q62" i="2"/>
  <c r="Q55" i="10" s="1"/>
  <c r="R62" i="2"/>
  <c r="R55" i="10" s="1"/>
  <c r="S62" i="2"/>
  <c r="S55" i="10" s="1"/>
  <c r="T62" i="2"/>
  <c r="T55" i="10" s="1"/>
  <c r="U62" i="2"/>
  <c r="U55" i="10" s="1"/>
  <c r="V62" i="2"/>
  <c r="V55" i="10" s="1"/>
  <c r="W62" i="2"/>
  <c r="W55" i="10" s="1"/>
  <c r="X62" i="2"/>
  <c r="X55" i="10" s="1"/>
  <c r="Y62" i="2"/>
  <c r="Y55" i="10" s="1"/>
  <c r="Z62" i="2"/>
  <c r="Z55" i="10" s="1"/>
  <c r="B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B64" i="2"/>
  <c r="B2" i="9" s="1"/>
  <c r="C2" i="9"/>
  <c r="E64" i="2"/>
  <c r="D2" i="9" s="1"/>
  <c r="F64" i="2"/>
  <c r="E2" i="9" s="1"/>
  <c r="G64" i="2"/>
  <c r="F2" i="9" s="1"/>
  <c r="H64" i="2"/>
  <c r="G2" i="9" s="1"/>
  <c r="I64" i="2"/>
  <c r="H2" i="9" s="1"/>
  <c r="J64" i="2"/>
  <c r="I2" i="9" s="1"/>
  <c r="K64" i="2"/>
  <c r="J2" i="9" s="1"/>
  <c r="L64" i="2"/>
  <c r="K2" i="9" s="1"/>
  <c r="M64" i="2"/>
  <c r="L2" i="9" s="1"/>
  <c r="N64" i="2"/>
  <c r="M2" i="9" s="1"/>
  <c r="O64" i="2"/>
  <c r="N2" i="9" s="1"/>
  <c r="P64" i="2"/>
  <c r="O2" i="9" s="1"/>
  <c r="Q64" i="2"/>
  <c r="P2" i="9" s="1"/>
  <c r="R64" i="2"/>
  <c r="Q2" i="9" s="1"/>
  <c r="S64" i="2"/>
  <c r="R2" i="9" s="1"/>
  <c r="T64" i="2"/>
  <c r="S2" i="9" s="1"/>
  <c r="U64" i="2"/>
  <c r="T2" i="9" s="1"/>
  <c r="V64" i="2"/>
  <c r="U2" i="9" s="1"/>
  <c r="W64" i="2"/>
  <c r="V2" i="9" s="1"/>
  <c r="X64" i="2"/>
  <c r="W2" i="9" s="1"/>
  <c r="Y64" i="2"/>
  <c r="X2" i="9" s="1"/>
  <c r="Z64" i="2"/>
  <c r="Y2" i="9" s="1"/>
  <c r="B65" i="2"/>
  <c r="B3" i="9" s="1"/>
  <c r="C3" i="9"/>
  <c r="E65" i="2"/>
  <c r="D3" i="9" s="1"/>
  <c r="F65" i="2"/>
  <c r="E3" i="9" s="1"/>
  <c r="G65" i="2"/>
  <c r="F3" i="9" s="1"/>
  <c r="H65" i="2"/>
  <c r="G3" i="9" s="1"/>
  <c r="I65" i="2"/>
  <c r="H3" i="9" s="1"/>
  <c r="J65" i="2"/>
  <c r="I3" i="9" s="1"/>
  <c r="K65" i="2"/>
  <c r="J3" i="9" s="1"/>
  <c r="L65" i="2"/>
  <c r="K3" i="9" s="1"/>
  <c r="M65" i="2"/>
  <c r="L3" i="9" s="1"/>
  <c r="N65" i="2"/>
  <c r="M3" i="9" s="1"/>
  <c r="O65" i="2"/>
  <c r="N3" i="9" s="1"/>
  <c r="P65" i="2"/>
  <c r="O3" i="9" s="1"/>
  <c r="Q65" i="2"/>
  <c r="P3" i="9" s="1"/>
  <c r="R65" i="2"/>
  <c r="Q3" i="9" s="1"/>
  <c r="S65" i="2"/>
  <c r="R3" i="9" s="1"/>
  <c r="T65" i="2"/>
  <c r="S3" i="9" s="1"/>
  <c r="U65" i="2"/>
  <c r="T3" i="9" s="1"/>
  <c r="V65" i="2"/>
  <c r="U3" i="9" s="1"/>
  <c r="W65" i="2"/>
  <c r="V3" i="9" s="1"/>
  <c r="X65" i="2"/>
  <c r="W3" i="9" s="1"/>
  <c r="Y65" i="2"/>
  <c r="X3" i="9" s="1"/>
  <c r="Z65" i="2"/>
  <c r="Y3" i="9" s="1"/>
  <c r="B66" i="2"/>
  <c r="B4" i="9" s="1"/>
  <c r="C4" i="9"/>
  <c r="E66" i="2"/>
  <c r="D4" i="9" s="1"/>
  <c r="F66" i="2"/>
  <c r="E4" i="9" s="1"/>
  <c r="G66" i="2"/>
  <c r="F4" i="9" s="1"/>
  <c r="H66" i="2"/>
  <c r="G4" i="9" s="1"/>
  <c r="I66" i="2"/>
  <c r="H4" i="9" s="1"/>
  <c r="J66" i="2"/>
  <c r="I4" i="9" s="1"/>
  <c r="K66" i="2"/>
  <c r="J4" i="9" s="1"/>
  <c r="L66" i="2"/>
  <c r="K4" i="9" s="1"/>
  <c r="M66" i="2"/>
  <c r="L4" i="9" s="1"/>
  <c r="N66" i="2"/>
  <c r="M4" i="9" s="1"/>
  <c r="O66" i="2"/>
  <c r="N4" i="9" s="1"/>
  <c r="P66" i="2"/>
  <c r="O4" i="9" s="1"/>
  <c r="Q66" i="2"/>
  <c r="P4" i="9" s="1"/>
  <c r="R66" i="2"/>
  <c r="Q4" i="9" s="1"/>
  <c r="S66" i="2"/>
  <c r="R4" i="9" s="1"/>
  <c r="T66" i="2"/>
  <c r="S4" i="9" s="1"/>
  <c r="U66" i="2"/>
  <c r="T4" i="9" s="1"/>
  <c r="V66" i="2"/>
  <c r="U4" i="9" s="1"/>
  <c r="W66" i="2"/>
  <c r="V4" i="9" s="1"/>
  <c r="X66" i="2"/>
  <c r="W4" i="9" s="1"/>
  <c r="Y66" i="2"/>
  <c r="X4" i="9" s="1"/>
  <c r="Z66" i="2"/>
  <c r="Y4" i="9" s="1"/>
  <c r="B67" i="2"/>
  <c r="B5" i="9" s="1"/>
  <c r="C5" i="9"/>
  <c r="E67" i="2"/>
  <c r="D5" i="9" s="1"/>
  <c r="F67" i="2"/>
  <c r="E5" i="9" s="1"/>
  <c r="G67" i="2"/>
  <c r="F5" i="9" s="1"/>
  <c r="H67" i="2"/>
  <c r="G5" i="9" s="1"/>
  <c r="I67" i="2"/>
  <c r="H5" i="9" s="1"/>
  <c r="J67" i="2"/>
  <c r="I5" i="9" s="1"/>
  <c r="K67" i="2"/>
  <c r="J5" i="9" s="1"/>
  <c r="L67" i="2"/>
  <c r="K5" i="9" s="1"/>
  <c r="M67" i="2"/>
  <c r="L5" i="9" s="1"/>
  <c r="N67" i="2"/>
  <c r="M5" i="9" s="1"/>
  <c r="O67" i="2"/>
  <c r="N5" i="9" s="1"/>
  <c r="P67" i="2"/>
  <c r="O5" i="9" s="1"/>
  <c r="Q67" i="2"/>
  <c r="P5" i="9" s="1"/>
  <c r="R67" i="2"/>
  <c r="Q5" i="9" s="1"/>
  <c r="S67" i="2"/>
  <c r="R5" i="9" s="1"/>
  <c r="T67" i="2"/>
  <c r="S5" i="9" s="1"/>
  <c r="U67" i="2"/>
  <c r="T5" i="9" s="1"/>
  <c r="V67" i="2"/>
  <c r="U5" i="9" s="1"/>
  <c r="W67" i="2"/>
  <c r="V5" i="9" s="1"/>
  <c r="X67" i="2"/>
  <c r="W5" i="9" s="1"/>
  <c r="Y67" i="2"/>
  <c r="X5" i="9" s="1"/>
  <c r="Z67" i="2"/>
  <c r="Y5" i="9" s="1"/>
  <c r="B68" i="2"/>
  <c r="B6" i="9" s="1"/>
  <c r="C6" i="9"/>
  <c r="E68" i="2"/>
  <c r="D6" i="9" s="1"/>
  <c r="F68" i="2"/>
  <c r="E6" i="9" s="1"/>
  <c r="G68" i="2"/>
  <c r="F6" i="9" s="1"/>
  <c r="H68" i="2"/>
  <c r="G6" i="9" s="1"/>
  <c r="I68" i="2"/>
  <c r="H6" i="9" s="1"/>
  <c r="J68" i="2"/>
  <c r="I6" i="9" s="1"/>
  <c r="K68" i="2"/>
  <c r="J6" i="9" s="1"/>
  <c r="L68" i="2"/>
  <c r="K6" i="9" s="1"/>
  <c r="M68" i="2"/>
  <c r="L6" i="9" s="1"/>
  <c r="N68" i="2"/>
  <c r="M6" i="9" s="1"/>
  <c r="O68" i="2"/>
  <c r="N6" i="9" s="1"/>
  <c r="P68" i="2"/>
  <c r="O6" i="9" s="1"/>
  <c r="Q68" i="2"/>
  <c r="P6" i="9" s="1"/>
  <c r="R68" i="2"/>
  <c r="Q6" i="9" s="1"/>
  <c r="S68" i="2"/>
  <c r="R6" i="9" s="1"/>
  <c r="T68" i="2"/>
  <c r="S6" i="9" s="1"/>
  <c r="U68" i="2"/>
  <c r="T6" i="9" s="1"/>
  <c r="V68" i="2"/>
  <c r="U6" i="9" s="1"/>
  <c r="W68" i="2"/>
  <c r="V6" i="9" s="1"/>
  <c r="X68" i="2"/>
  <c r="W6" i="9" s="1"/>
  <c r="Y68" i="2"/>
  <c r="X6" i="9" s="1"/>
  <c r="Z68" i="2"/>
  <c r="Y6" i="9" s="1"/>
  <c r="B69" i="2"/>
  <c r="B7" i="9" s="1"/>
  <c r="C7" i="9"/>
  <c r="E69" i="2"/>
  <c r="D7" i="9" s="1"/>
  <c r="F69" i="2"/>
  <c r="E7" i="9" s="1"/>
  <c r="G69" i="2"/>
  <c r="F7" i="9" s="1"/>
  <c r="H69" i="2"/>
  <c r="G7" i="9" s="1"/>
  <c r="I69" i="2"/>
  <c r="H7" i="9" s="1"/>
  <c r="J69" i="2"/>
  <c r="I7" i="9" s="1"/>
  <c r="K69" i="2"/>
  <c r="J7" i="9" s="1"/>
  <c r="L69" i="2"/>
  <c r="K7" i="9" s="1"/>
  <c r="M69" i="2"/>
  <c r="L7" i="9" s="1"/>
  <c r="N69" i="2"/>
  <c r="M7" i="9" s="1"/>
  <c r="O69" i="2"/>
  <c r="N7" i="9" s="1"/>
  <c r="P69" i="2"/>
  <c r="O7" i="9" s="1"/>
  <c r="Q69" i="2"/>
  <c r="P7" i="9" s="1"/>
  <c r="R69" i="2"/>
  <c r="Q7" i="9" s="1"/>
  <c r="S69" i="2"/>
  <c r="R7" i="9" s="1"/>
  <c r="T69" i="2"/>
  <c r="S7" i="9" s="1"/>
  <c r="U69" i="2"/>
  <c r="T7" i="9" s="1"/>
  <c r="V69" i="2"/>
  <c r="U7" i="9" s="1"/>
  <c r="W69" i="2"/>
  <c r="V7" i="9" s="1"/>
  <c r="X69" i="2"/>
  <c r="W7" i="9" s="1"/>
  <c r="Y69" i="2"/>
  <c r="X7" i="9" s="1"/>
  <c r="Z69" i="2"/>
  <c r="Y7" i="9" s="1"/>
  <c r="B70" i="2"/>
  <c r="B8" i="9" s="1"/>
  <c r="C8" i="9"/>
  <c r="E70" i="2"/>
  <c r="D8" i="9" s="1"/>
  <c r="F70" i="2"/>
  <c r="E8" i="9" s="1"/>
  <c r="G70" i="2"/>
  <c r="F8" i="9" s="1"/>
  <c r="H70" i="2"/>
  <c r="G8" i="9" s="1"/>
  <c r="I70" i="2"/>
  <c r="H8" i="9" s="1"/>
  <c r="J70" i="2"/>
  <c r="I8" i="9" s="1"/>
  <c r="K70" i="2"/>
  <c r="J8" i="9" s="1"/>
  <c r="L70" i="2"/>
  <c r="K8" i="9" s="1"/>
  <c r="M70" i="2"/>
  <c r="L8" i="9" s="1"/>
  <c r="N70" i="2"/>
  <c r="M8" i="9" s="1"/>
  <c r="O70" i="2"/>
  <c r="N8" i="9" s="1"/>
  <c r="P70" i="2"/>
  <c r="O8" i="9" s="1"/>
  <c r="Q70" i="2"/>
  <c r="P8" i="9" s="1"/>
  <c r="R70" i="2"/>
  <c r="Q8" i="9" s="1"/>
  <c r="S70" i="2"/>
  <c r="R8" i="9" s="1"/>
  <c r="T70" i="2"/>
  <c r="S8" i="9" s="1"/>
  <c r="U70" i="2"/>
  <c r="T8" i="9" s="1"/>
  <c r="V70" i="2"/>
  <c r="U8" i="9" s="1"/>
  <c r="W70" i="2"/>
  <c r="V8" i="9" s="1"/>
  <c r="X70" i="2"/>
  <c r="W8" i="9" s="1"/>
  <c r="Y70" i="2"/>
  <c r="X8" i="9" s="1"/>
  <c r="Z70" i="2"/>
  <c r="Y8" i="9" s="1"/>
  <c r="B71" i="2"/>
  <c r="B9" i="9" s="1"/>
  <c r="C9" i="9"/>
  <c r="E71" i="2"/>
  <c r="D9" i="9" s="1"/>
  <c r="F71" i="2"/>
  <c r="E9" i="9" s="1"/>
  <c r="G71" i="2"/>
  <c r="F9" i="9" s="1"/>
  <c r="H71" i="2"/>
  <c r="G9" i="9" s="1"/>
  <c r="I71" i="2"/>
  <c r="H9" i="9" s="1"/>
  <c r="J71" i="2"/>
  <c r="I9" i="9" s="1"/>
  <c r="K71" i="2"/>
  <c r="J9" i="9" s="1"/>
  <c r="L71" i="2"/>
  <c r="K9" i="9" s="1"/>
  <c r="M71" i="2"/>
  <c r="L9" i="9" s="1"/>
  <c r="N71" i="2"/>
  <c r="M9" i="9" s="1"/>
  <c r="O71" i="2"/>
  <c r="N9" i="9" s="1"/>
  <c r="P71" i="2"/>
  <c r="O9" i="9" s="1"/>
  <c r="Q71" i="2"/>
  <c r="P9" i="9" s="1"/>
  <c r="R71" i="2"/>
  <c r="Q9" i="9" s="1"/>
  <c r="S71" i="2"/>
  <c r="R9" i="9" s="1"/>
  <c r="T71" i="2"/>
  <c r="S9" i="9" s="1"/>
  <c r="U71" i="2"/>
  <c r="T9" i="9" s="1"/>
  <c r="V71" i="2"/>
  <c r="U9" i="9" s="1"/>
  <c r="W71" i="2"/>
  <c r="V9" i="9" s="1"/>
  <c r="X71" i="2"/>
  <c r="W9" i="9" s="1"/>
  <c r="Y71" i="2"/>
  <c r="X9" i="9" s="1"/>
  <c r="Z71" i="2"/>
  <c r="Y9" i="9" s="1"/>
  <c r="B72" i="2"/>
  <c r="B10" i="9" s="1"/>
  <c r="C10" i="9"/>
  <c r="E72" i="2"/>
  <c r="D10" i="9" s="1"/>
  <c r="F72" i="2"/>
  <c r="E10" i="9" s="1"/>
  <c r="G72" i="2"/>
  <c r="F10" i="9" s="1"/>
  <c r="H72" i="2"/>
  <c r="G10" i="9" s="1"/>
  <c r="I72" i="2"/>
  <c r="H10" i="9" s="1"/>
  <c r="J72" i="2"/>
  <c r="I10" i="9" s="1"/>
  <c r="K72" i="2"/>
  <c r="J10" i="9" s="1"/>
  <c r="L72" i="2"/>
  <c r="K10" i="9" s="1"/>
  <c r="M72" i="2"/>
  <c r="L10" i="9" s="1"/>
  <c r="N72" i="2"/>
  <c r="M10" i="9" s="1"/>
  <c r="O72" i="2"/>
  <c r="N10" i="9" s="1"/>
  <c r="P72" i="2"/>
  <c r="O10" i="9" s="1"/>
  <c r="Q72" i="2"/>
  <c r="P10" i="9" s="1"/>
  <c r="R72" i="2"/>
  <c r="Q10" i="9" s="1"/>
  <c r="S72" i="2"/>
  <c r="R10" i="9" s="1"/>
  <c r="T72" i="2"/>
  <c r="S10" i="9" s="1"/>
  <c r="U72" i="2"/>
  <c r="T10" i="9" s="1"/>
  <c r="V72" i="2"/>
  <c r="U10" i="9" s="1"/>
  <c r="W72" i="2"/>
  <c r="V10" i="9" s="1"/>
  <c r="X72" i="2"/>
  <c r="W10" i="9" s="1"/>
  <c r="Y72" i="2"/>
  <c r="X10" i="9" s="1"/>
  <c r="Z72" i="2"/>
  <c r="Y10" i="9" s="1"/>
  <c r="B73" i="2"/>
  <c r="B11" i="9" s="1"/>
  <c r="C11" i="9"/>
  <c r="E73" i="2"/>
  <c r="D11" i="9" s="1"/>
  <c r="F73" i="2"/>
  <c r="E11" i="9" s="1"/>
  <c r="G73" i="2"/>
  <c r="F11" i="9" s="1"/>
  <c r="H73" i="2"/>
  <c r="G11" i="9" s="1"/>
  <c r="I73" i="2"/>
  <c r="H11" i="9" s="1"/>
  <c r="J73" i="2"/>
  <c r="I11" i="9" s="1"/>
  <c r="K73" i="2"/>
  <c r="J11" i="9" s="1"/>
  <c r="L73" i="2"/>
  <c r="K11" i="9" s="1"/>
  <c r="M73" i="2"/>
  <c r="L11" i="9" s="1"/>
  <c r="N73" i="2"/>
  <c r="M11" i="9" s="1"/>
  <c r="O73" i="2"/>
  <c r="N11" i="9" s="1"/>
  <c r="P73" i="2"/>
  <c r="O11" i="9" s="1"/>
  <c r="Q73" i="2"/>
  <c r="P11" i="9" s="1"/>
  <c r="R73" i="2"/>
  <c r="Q11" i="9" s="1"/>
  <c r="S73" i="2"/>
  <c r="R11" i="9" s="1"/>
  <c r="T73" i="2"/>
  <c r="S11" i="9" s="1"/>
  <c r="U73" i="2"/>
  <c r="T11" i="9" s="1"/>
  <c r="V73" i="2"/>
  <c r="U11" i="9" s="1"/>
  <c r="W73" i="2"/>
  <c r="V11" i="9" s="1"/>
  <c r="X73" i="2"/>
  <c r="W11" i="9" s="1"/>
  <c r="Y73" i="2"/>
  <c r="X11" i="9" s="1"/>
  <c r="Z73" i="2"/>
  <c r="Y11" i="9" s="1"/>
  <c r="B74" i="2"/>
  <c r="B19" i="9" s="1"/>
  <c r="E74" i="2"/>
  <c r="D19" i="9" s="1"/>
  <c r="F74" i="2"/>
  <c r="E19" i="9" s="1"/>
  <c r="G74" i="2"/>
  <c r="F19" i="9" s="1"/>
  <c r="H74" i="2"/>
  <c r="G19" i="9" s="1"/>
  <c r="I74" i="2"/>
  <c r="H19" i="9" s="1"/>
  <c r="J74" i="2"/>
  <c r="I19" i="9" s="1"/>
  <c r="K74" i="2"/>
  <c r="J19" i="9" s="1"/>
  <c r="L74" i="2"/>
  <c r="K19" i="9" s="1"/>
  <c r="M74" i="2"/>
  <c r="L19" i="9" s="1"/>
  <c r="N74" i="2"/>
  <c r="M19" i="9" s="1"/>
  <c r="O74" i="2"/>
  <c r="N19" i="9" s="1"/>
  <c r="P74" i="2"/>
  <c r="O19" i="9" s="1"/>
  <c r="Q74" i="2"/>
  <c r="P19" i="9" s="1"/>
  <c r="R74" i="2"/>
  <c r="Q19" i="9" s="1"/>
  <c r="S74" i="2"/>
  <c r="R19" i="9" s="1"/>
  <c r="T74" i="2"/>
  <c r="S19" i="9" s="1"/>
  <c r="U74" i="2"/>
  <c r="T19" i="9" s="1"/>
  <c r="V74" i="2"/>
  <c r="U19" i="9" s="1"/>
  <c r="W74" i="2"/>
  <c r="V19" i="9" s="1"/>
  <c r="X74" i="2"/>
  <c r="W19" i="9" s="1"/>
  <c r="Y74" i="2"/>
  <c r="X19" i="9" s="1"/>
  <c r="Z74" i="2"/>
  <c r="Y19" i="9" s="1"/>
  <c r="B75" i="2"/>
  <c r="B20" i="9" s="1"/>
  <c r="E75" i="2"/>
  <c r="D20" i="9" s="1"/>
  <c r="F75" i="2"/>
  <c r="E20" i="9" s="1"/>
  <c r="G75" i="2"/>
  <c r="F20" i="9" s="1"/>
  <c r="H75" i="2"/>
  <c r="G20" i="9" s="1"/>
  <c r="I75" i="2"/>
  <c r="H20" i="9" s="1"/>
  <c r="J75" i="2"/>
  <c r="I20" i="9" s="1"/>
  <c r="K75" i="2"/>
  <c r="J20" i="9" s="1"/>
  <c r="L75" i="2"/>
  <c r="K20" i="9" s="1"/>
  <c r="M75" i="2"/>
  <c r="L20" i="9" s="1"/>
  <c r="N75" i="2"/>
  <c r="M20" i="9" s="1"/>
  <c r="O75" i="2"/>
  <c r="N20" i="9" s="1"/>
  <c r="P75" i="2"/>
  <c r="O20" i="9" s="1"/>
  <c r="Q75" i="2"/>
  <c r="P20" i="9" s="1"/>
  <c r="R75" i="2"/>
  <c r="Q20" i="9" s="1"/>
  <c r="S75" i="2"/>
  <c r="R20" i="9" s="1"/>
  <c r="T75" i="2"/>
  <c r="S20" i="9" s="1"/>
  <c r="U75" i="2"/>
  <c r="T20" i="9" s="1"/>
  <c r="V75" i="2"/>
  <c r="U20" i="9" s="1"/>
  <c r="W75" i="2"/>
  <c r="V20" i="9" s="1"/>
  <c r="X75" i="2"/>
  <c r="W20" i="9" s="1"/>
  <c r="Y75" i="2"/>
  <c r="X20" i="9" s="1"/>
  <c r="Z75" i="2"/>
  <c r="Y20" i="9" s="1"/>
  <c r="B76" i="2"/>
  <c r="B21" i="9" s="1"/>
  <c r="E76" i="2"/>
  <c r="D21" i="9" s="1"/>
  <c r="F76" i="2"/>
  <c r="E21" i="9" s="1"/>
  <c r="G76" i="2"/>
  <c r="F21" i="9" s="1"/>
  <c r="H76" i="2"/>
  <c r="G21" i="9" s="1"/>
  <c r="I76" i="2"/>
  <c r="H21" i="9" s="1"/>
  <c r="J76" i="2"/>
  <c r="I21" i="9" s="1"/>
  <c r="K76" i="2"/>
  <c r="J21" i="9" s="1"/>
  <c r="L76" i="2"/>
  <c r="K21" i="9" s="1"/>
  <c r="M76" i="2"/>
  <c r="L21" i="9" s="1"/>
  <c r="N76" i="2"/>
  <c r="M21" i="9" s="1"/>
  <c r="O76" i="2"/>
  <c r="N21" i="9" s="1"/>
  <c r="P76" i="2"/>
  <c r="O21" i="9" s="1"/>
  <c r="Q76" i="2"/>
  <c r="P21" i="9" s="1"/>
  <c r="R76" i="2"/>
  <c r="Q21" i="9" s="1"/>
  <c r="S76" i="2"/>
  <c r="R21" i="9" s="1"/>
  <c r="T76" i="2"/>
  <c r="S21" i="9" s="1"/>
  <c r="U76" i="2"/>
  <c r="T21" i="9" s="1"/>
  <c r="V76" i="2"/>
  <c r="U21" i="9" s="1"/>
  <c r="W76" i="2"/>
  <c r="V21" i="9" s="1"/>
  <c r="X76" i="2"/>
  <c r="W21" i="9" s="1"/>
  <c r="Y76" i="2"/>
  <c r="X21" i="9" s="1"/>
  <c r="Z76" i="2"/>
  <c r="Y21" i="9" s="1"/>
  <c r="B77" i="2"/>
  <c r="B22" i="9" s="1"/>
  <c r="E77" i="2"/>
  <c r="D22" i="9" s="1"/>
  <c r="F77" i="2"/>
  <c r="E22" i="9" s="1"/>
  <c r="G77" i="2"/>
  <c r="F22" i="9" s="1"/>
  <c r="H77" i="2"/>
  <c r="G22" i="9" s="1"/>
  <c r="I77" i="2"/>
  <c r="H22" i="9" s="1"/>
  <c r="J77" i="2"/>
  <c r="I22" i="9" s="1"/>
  <c r="K77" i="2"/>
  <c r="J22" i="9" s="1"/>
  <c r="L77" i="2"/>
  <c r="K22" i="9" s="1"/>
  <c r="M77" i="2"/>
  <c r="L22" i="9" s="1"/>
  <c r="N77" i="2"/>
  <c r="M22" i="9" s="1"/>
  <c r="O77" i="2"/>
  <c r="N22" i="9" s="1"/>
  <c r="P77" i="2"/>
  <c r="O22" i="9" s="1"/>
  <c r="Q77" i="2"/>
  <c r="P22" i="9" s="1"/>
  <c r="R77" i="2"/>
  <c r="Q22" i="9" s="1"/>
  <c r="S77" i="2"/>
  <c r="R22" i="9" s="1"/>
  <c r="T77" i="2"/>
  <c r="S22" i="9" s="1"/>
  <c r="U77" i="2"/>
  <c r="T22" i="9" s="1"/>
  <c r="V77" i="2"/>
  <c r="U22" i="9" s="1"/>
  <c r="W77" i="2"/>
  <c r="V22" i="9" s="1"/>
  <c r="X77" i="2"/>
  <c r="W22" i="9" s="1"/>
  <c r="Y77" i="2"/>
  <c r="X22" i="9" s="1"/>
  <c r="Z77" i="2"/>
  <c r="Y22" i="9" s="1"/>
  <c r="B78" i="2"/>
  <c r="B23" i="9" s="1"/>
  <c r="E78" i="2"/>
  <c r="D23" i="9" s="1"/>
  <c r="F78" i="2"/>
  <c r="E23" i="9" s="1"/>
  <c r="G78" i="2"/>
  <c r="F23" i="9" s="1"/>
  <c r="H78" i="2"/>
  <c r="G23" i="9" s="1"/>
  <c r="I78" i="2"/>
  <c r="H23" i="9" s="1"/>
  <c r="J78" i="2"/>
  <c r="I23" i="9" s="1"/>
  <c r="K78" i="2"/>
  <c r="J23" i="9" s="1"/>
  <c r="L78" i="2"/>
  <c r="K23" i="9" s="1"/>
  <c r="M78" i="2"/>
  <c r="L23" i="9" s="1"/>
  <c r="N78" i="2"/>
  <c r="M23" i="9" s="1"/>
  <c r="O78" i="2"/>
  <c r="N23" i="9" s="1"/>
  <c r="P78" i="2"/>
  <c r="O23" i="9" s="1"/>
  <c r="Q78" i="2"/>
  <c r="P23" i="9" s="1"/>
  <c r="R78" i="2"/>
  <c r="Q23" i="9" s="1"/>
  <c r="S78" i="2"/>
  <c r="R23" i="9" s="1"/>
  <c r="T78" i="2"/>
  <c r="S23" i="9" s="1"/>
  <c r="U78" i="2"/>
  <c r="T23" i="9" s="1"/>
  <c r="V78" i="2"/>
  <c r="U23" i="9" s="1"/>
  <c r="W78" i="2"/>
  <c r="V23" i="9" s="1"/>
  <c r="X78" i="2"/>
  <c r="W23" i="9" s="1"/>
  <c r="Y78" i="2"/>
  <c r="X23" i="9" s="1"/>
  <c r="Z78" i="2"/>
  <c r="Y23" i="9" s="1"/>
  <c r="B79" i="2"/>
  <c r="B24" i="9" s="1"/>
  <c r="E79" i="2"/>
  <c r="D24" i="9" s="1"/>
  <c r="F79" i="2"/>
  <c r="E24" i="9" s="1"/>
  <c r="G79" i="2"/>
  <c r="F24" i="9" s="1"/>
  <c r="H79" i="2"/>
  <c r="G24" i="9" s="1"/>
  <c r="I79" i="2"/>
  <c r="H24" i="9" s="1"/>
  <c r="J79" i="2"/>
  <c r="I24" i="9" s="1"/>
  <c r="K79" i="2"/>
  <c r="J24" i="9" s="1"/>
  <c r="L79" i="2"/>
  <c r="K24" i="9" s="1"/>
  <c r="M79" i="2"/>
  <c r="L24" i="9" s="1"/>
  <c r="N79" i="2"/>
  <c r="M24" i="9" s="1"/>
  <c r="O79" i="2"/>
  <c r="N24" i="9" s="1"/>
  <c r="P79" i="2"/>
  <c r="O24" i="9" s="1"/>
  <c r="Q79" i="2"/>
  <c r="P24" i="9" s="1"/>
  <c r="R79" i="2"/>
  <c r="Q24" i="9" s="1"/>
  <c r="S79" i="2"/>
  <c r="R24" i="9" s="1"/>
  <c r="T79" i="2"/>
  <c r="S24" i="9" s="1"/>
  <c r="U79" i="2"/>
  <c r="T24" i="9" s="1"/>
  <c r="V79" i="2"/>
  <c r="U24" i="9" s="1"/>
  <c r="W79" i="2"/>
  <c r="V24" i="9" s="1"/>
  <c r="X79" i="2"/>
  <c r="W24" i="9" s="1"/>
  <c r="Y79" i="2"/>
  <c r="X24" i="9" s="1"/>
  <c r="Z79" i="2"/>
  <c r="Y24" i="9" s="1"/>
  <c r="B80" i="2"/>
  <c r="B25" i="9" s="1"/>
  <c r="E80" i="2"/>
  <c r="D25" i="9" s="1"/>
  <c r="F80" i="2"/>
  <c r="E25" i="9" s="1"/>
  <c r="G80" i="2"/>
  <c r="F25" i="9" s="1"/>
  <c r="H80" i="2"/>
  <c r="G25" i="9" s="1"/>
  <c r="I80" i="2"/>
  <c r="H25" i="9" s="1"/>
  <c r="J80" i="2"/>
  <c r="I25" i="9" s="1"/>
  <c r="K80" i="2"/>
  <c r="J25" i="9" s="1"/>
  <c r="L80" i="2"/>
  <c r="K25" i="9" s="1"/>
  <c r="M80" i="2"/>
  <c r="L25" i="9" s="1"/>
  <c r="N80" i="2"/>
  <c r="M25" i="9" s="1"/>
  <c r="O80" i="2"/>
  <c r="N25" i="9" s="1"/>
  <c r="P80" i="2"/>
  <c r="O25" i="9" s="1"/>
  <c r="Q80" i="2"/>
  <c r="P25" i="9" s="1"/>
  <c r="R80" i="2"/>
  <c r="Q25" i="9" s="1"/>
  <c r="S80" i="2"/>
  <c r="R25" i="9" s="1"/>
  <c r="T80" i="2"/>
  <c r="S25" i="9" s="1"/>
  <c r="U80" i="2"/>
  <c r="T25" i="9" s="1"/>
  <c r="V80" i="2"/>
  <c r="U25" i="9" s="1"/>
  <c r="W80" i="2"/>
  <c r="V25" i="9" s="1"/>
  <c r="X80" i="2"/>
  <c r="W25" i="9" s="1"/>
  <c r="Y80" i="2"/>
  <c r="X25" i="9" s="1"/>
  <c r="Z80" i="2"/>
  <c r="Y25" i="9" s="1"/>
  <c r="B81" i="2"/>
  <c r="B26" i="9" s="1"/>
  <c r="E81" i="2"/>
  <c r="D26" i="9" s="1"/>
  <c r="F81" i="2"/>
  <c r="E26" i="9" s="1"/>
  <c r="G81" i="2"/>
  <c r="F26" i="9" s="1"/>
  <c r="H81" i="2"/>
  <c r="G26" i="9" s="1"/>
  <c r="I81" i="2"/>
  <c r="H26" i="9" s="1"/>
  <c r="J81" i="2"/>
  <c r="I26" i="9" s="1"/>
  <c r="K81" i="2"/>
  <c r="J26" i="9" s="1"/>
  <c r="L81" i="2"/>
  <c r="K26" i="9" s="1"/>
  <c r="M81" i="2"/>
  <c r="L26" i="9" s="1"/>
  <c r="N81" i="2"/>
  <c r="M26" i="9" s="1"/>
  <c r="O81" i="2"/>
  <c r="N26" i="9" s="1"/>
  <c r="P81" i="2"/>
  <c r="O26" i="9" s="1"/>
  <c r="Q81" i="2"/>
  <c r="P26" i="9" s="1"/>
  <c r="R81" i="2"/>
  <c r="Q26" i="9" s="1"/>
  <c r="S81" i="2"/>
  <c r="R26" i="9" s="1"/>
  <c r="T81" i="2"/>
  <c r="S26" i="9" s="1"/>
  <c r="U81" i="2"/>
  <c r="T26" i="9" s="1"/>
  <c r="V81" i="2"/>
  <c r="U26" i="9" s="1"/>
  <c r="W81" i="2"/>
  <c r="V26" i="9" s="1"/>
  <c r="X81" i="2"/>
  <c r="W26" i="9" s="1"/>
  <c r="Y81" i="2"/>
  <c r="X26" i="9" s="1"/>
  <c r="Z81" i="2"/>
  <c r="Y26" i="9" s="1"/>
  <c r="B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B83" i="2"/>
  <c r="B12" i="9" s="1"/>
  <c r="C12" i="9"/>
  <c r="E83" i="2"/>
  <c r="D12" i="9" s="1"/>
  <c r="F83" i="2"/>
  <c r="E12" i="9" s="1"/>
  <c r="G83" i="2"/>
  <c r="F12" i="9" s="1"/>
  <c r="H83" i="2"/>
  <c r="G12" i="9" s="1"/>
  <c r="I83" i="2"/>
  <c r="H12" i="9" s="1"/>
  <c r="J83" i="2"/>
  <c r="I12" i="9" s="1"/>
  <c r="K83" i="2"/>
  <c r="J12" i="9" s="1"/>
  <c r="L83" i="2"/>
  <c r="K12" i="9" s="1"/>
  <c r="M83" i="2"/>
  <c r="L12" i="9" s="1"/>
  <c r="N83" i="2"/>
  <c r="M12" i="9" s="1"/>
  <c r="O83" i="2"/>
  <c r="N12" i="9" s="1"/>
  <c r="P83" i="2"/>
  <c r="O12" i="9" s="1"/>
  <c r="Q83" i="2"/>
  <c r="P12" i="9" s="1"/>
  <c r="R83" i="2"/>
  <c r="Q12" i="9" s="1"/>
  <c r="S83" i="2"/>
  <c r="R12" i="9" s="1"/>
  <c r="T83" i="2"/>
  <c r="S12" i="9" s="1"/>
  <c r="U83" i="2"/>
  <c r="T12" i="9" s="1"/>
  <c r="V83" i="2"/>
  <c r="U12" i="9" s="1"/>
  <c r="W83" i="2"/>
  <c r="V12" i="9" s="1"/>
  <c r="X83" i="2"/>
  <c r="W12" i="9" s="1"/>
  <c r="Y83" i="2"/>
  <c r="X12" i="9" s="1"/>
  <c r="Z83" i="2"/>
  <c r="Y12" i="9" s="1"/>
  <c r="B85" i="2"/>
  <c r="B13" i="9" s="1"/>
  <c r="C13" i="9"/>
  <c r="E85" i="2"/>
  <c r="D13" i="9" s="1"/>
  <c r="F85" i="2"/>
  <c r="E13" i="9" s="1"/>
  <c r="G85" i="2"/>
  <c r="F13" i="9" s="1"/>
  <c r="H85" i="2"/>
  <c r="G13" i="9" s="1"/>
  <c r="I85" i="2"/>
  <c r="H13" i="9" s="1"/>
  <c r="J85" i="2"/>
  <c r="I13" i="9" s="1"/>
  <c r="K85" i="2"/>
  <c r="J13" i="9" s="1"/>
  <c r="L85" i="2"/>
  <c r="K13" i="9" s="1"/>
  <c r="M85" i="2"/>
  <c r="L13" i="9" s="1"/>
  <c r="N85" i="2"/>
  <c r="M13" i="9" s="1"/>
  <c r="O85" i="2"/>
  <c r="N13" i="9" s="1"/>
  <c r="P85" i="2"/>
  <c r="O13" i="9" s="1"/>
  <c r="Q85" i="2"/>
  <c r="P13" i="9" s="1"/>
  <c r="R85" i="2"/>
  <c r="Q13" i="9" s="1"/>
  <c r="S85" i="2"/>
  <c r="R13" i="9" s="1"/>
  <c r="T85" i="2"/>
  <c r="S13" i="9" s="1"/>
  <c r="U85" i="2"/>
  <c r="T13" i="9" s="1"/>
  <c r="V85" i="2"/>
  <c r="U13" i="9" s="1"/>
  <c r="W85" i="2"/>
  <c r="V13" i="9" s="1"/>
  <c r="X85" i="2"/>
  <c r="W13" i="9" s="1"/>
  <c r="Y85" i="2"/>
  <c r="X13" i="9" s="1"/>
  <c r="Z85" i="2"/>
  <c r="Y13" i="9" s="1"/>
  <c r="B86" i="2"/>
  <c r="B14" i="9" s="1"/>
  <c r="C14" i="9"/>
  <c r="E86" i="2"/>
  <c r="D14" i="9" s="1"/>
  <c r="F86" i="2"/>
  <c r="E14" i="9" s="1"/>
  <c r="G86" i="2"/>
  <c r="F14" i="9" s="1"/>
  <c r="H86" i="2"/>
  <c r="G14" i="9" s="1"/>
  <c r="I86" i="2"/>
  <c r="H14" i="9" s="1"/>
  <c r="J86" i="2"/>
  <c r="I14" i="9" s="1"/>
  <c r="K86" i="2"/>
  <c r="J14" i="9" s="1"/>
  <c r="L86" i="2"/>
  <c r="K14" i="9" s="1"/>
  <c r="M86" i="2"/>
  <c r="L14" i="9" s="1"/>
  <c r="N86" i="2"/>
  <c r="M14" i="9" s="1"/>
  <c r="O86" i="2"/>
  <c r="N14" i="9" s="1"/>
  <c r="P86" i="2"/>
  <c r="O14" i="9" s="1"/>
  <c r="Q86" i="2"/>
  <c r="P14" i="9" s="1"/>
  <c r="R86" i="2"/>
  <c r="Q14" i="9" s="1"/>
  <c r="S86" i="2"/>
  <c r="R14" i="9" s="1"/>
  <c r="T86" i="2"/>
  <c r="S14" i="9" s="1"/>
  <c r="U86" i="2"/>
  <c r="T14" i="9" s="1"/>
  <c r="V86" i="2"/>
  <c r="U14" i="9" s="1"/>
  <c r="W86" i="2"/>
  <c r="V14" i="9" s="1"/>
  <c r="X86" i="2"/>
  <c r="W14" i="9" s="1"/>
  <c r="Y86" i="2"/>
  <c r="X14" i="9" s="1"/>
  <c r="Z86" i="2"/>
  <c r="Y14" i="9" s="1"/>
  <c r="B87" i="2"/>
  <c r="B15" i="9" s="1"/>
  <c r="C15" i="9"/>
  <c r="E87" i="2"/>
  <c r="D15" i="9" s="1"/>
  <c r="F87" i="2"/>
  <c r="E15" i="9" s="1"/>
  <c r="G87" i="2"/>
  <c r="F15" i="9" s="1"/>
  <c r="H87" i="2"/>
  <c r="G15" i="9" s="1"/>
  <c r="I87" i="2"/>
  <c r="H15" i="9" s="1"/>
  <c r="J87" i="2"/>
  <c r="I15" i="9" s="1"/>
  <c r="K87" i="2"/>
  <c r="J15" i="9" s="1"/>
  <c r="L87" i="2"/>
  <c r="K15" i="9" s="1"/>
  <c r="M87" i="2"/>
  <c r="L15" i="9" s="1"/>
  <c r="N87" i="2"/>
  <c r="M15" i="9" s="1"/>
  <c r="O87" i="2"/>
  <c r="N15" i="9" s="1"/>
  <c r="P87" i="2"/>
  <c r="O15" i="9" s="1"/>
  <c r="Q87" i="2"/>
  <c r="P15" i="9" s="1"/>
  <c r="R87" i="2"/>
  <c r="Q15" i="9" s="1"/>
  <c r="S87" i="2"/>
  <c r="R15" i="9" s="1"/>
  <c r="T87" i="2"/>
  <c r="S15" i="9" s="1"/>
  <c r="U87" i="2"/>
  <c r="T15" i="9" s="1"/>
  <c r="V87" i="2"/>
  <c r="U15" i="9" s="1"/>
  <c r="W87" i="2"/>
  <c r="V15" i="9" s="1"/>
  <c r="X87" i="2"/>
  <c r="W15" i="9" s="1"/>
  <c r="Y87" i="2"/>
  <c r="X15" i="9" s="1"/>
  <c r="Z87" i="2"/>
  <c r="Y15" i="9" s="1"/>
  <c r="B88" i="2"/>
  <c r="B16" i="9" s="1"/>
  <c r="C16" i="9"/>
  <c r="E88" i="2"/>
  <c r="D16" i="9" s="1"/>
  <c r="F88" i="2"/>
  <c r="E16" i="9" s="1"/>
  <c r="G88" i="2"/>
  <c r="F16" i="9" s="1"/>
  <c r="H88" i="2"/>
  <c r="G16" i="9" s="1"/>
  <c r="I88" i="2"/>
  <c r="H16" i="9" s="1"/>
  <c r="J88" i="2"/>
  <c r="I16" i="9" s="1"/>
  <c r="K88" i="2"/>
  <c r="J16" i="9" s="1"/>
  <c r="L88" i="2"/>
  <c r="K16" i="9" s="1"/>
  <c r="M88" i="2"/>
  <c r="L16" i="9" s="1"/>
  <c r="N88" i="2"/>
  <c r="M16" i="9" s="1"/>
  <c r="O88" i="2"/>
  <c r="N16" i="9" s="1"/>
  <c r="P88" i="2"/>
  <c r="O16" i="9" s="1"/>
  <c r="Q88" i="2"/>
  <c r="P16" i="9" s="1"/>
  <c r="R88" i="2"/>
  <c r="Q16" i="9" s="1"/>
  <c r="S88" i="2"/>
  <c r="R16" i="9" s="1"/>
  <c r="T88" i="2"/>
  <c r="S16" i="9" s="1"/>
  <c r="U88" i="2"/>
  <c r="T16" i="9" s="1"/>
  <c r="V88" i="2"/>
  <c r="U16" i="9" s="1"/>
  <c r="W88" i="2"/>
  <c r="V16" i="9" s="1"/>
  <c r="X88" i="2"/>
  <c r="W16" i="9" s="1"/>
  <c r="Y88" i="2"/>
  <c r="X16" i="9" s="1"/>
  <c r="Z88" i="2"/>
  <c r="Y16" i="9" s="1"/>
  <c r="B89" i="2"/>
  <c r="B17" i="9" s="1"/>
  <c r="C17" i="9"/>
  <c r="E89" i="2"/>
  <c r="D17" i="9" s="1"/>
  <c r="F89" i="2"/>
  <c r="E17" i="9" s="1"/>
  <c r="G89" i="2"/>
  <c r="F17" i="9" s="1"/>
  <c r="H89" i="2"/>
  <c r="G17" i="9" s="1"/>
  <c r="I89" i="2"/>
  <c r="H17" i="9" s="1"/>
  <c r="J89" i="2"/>
  <c r="I17" i="9" s="1"/>
  <c r="K89" i="2"/>
  <c r="J17" i="9" s="1"/>
  <c r="L89" i="2"/>
  <c r="K17" i="9" s="1"/>
  <c r="M89" i="2"/>
  <c r="L17" i="9" s="1"/>
  <c r="N89" i="2"/>
  <c r="M17" i="9" s="1"/>
  <c r="O89" i="2"/>
  <c r="N17" i="9" s="1"/>
  <c r="P89" i="2"/>
  <c r="O17" i="9" s="1"/>
  <c r="Q89" i="2"/>
  <c r="P17" i="9" s="1"/>
  <c r="R89" i="2"/>
  <c r="Q17" i="9" s="1"/>
  <c r="S89" i="2"/>
  <c r="R17" i="9" s="1"/>
  <c r="T89" i="2"/>
  <c r="S17" i="9" s="1"/>
  <c r="U89" i="2"/>
  <c r="T17" i="9" s="1"/>
  <c r="V89" i="2"/>
  <c r="U17" i="9" s="1"/>
  <c r="W89" i="2"/>
  <c r="V17" i="9" s="1"/>
  <c r="X89" i="2"/>
  <c r="W17" i="9" s="1"/>
  <c r="Y89" i="2"/>
  <c r="X17" i="9" s="1"/>
  <c r="Z89" i="2"/>
  <c r="Y17" i="9" s="1"/>
  <c r="B90" i="2"/>
  <c r="B18" i="9" s="1"/>
  <c r="C18" i="9"/>
  <c r="E90" i="2"/>
  <c r="D18" i="9" s="1"/>
  <c r="F90" i="2"/>
  <c r="E18" i="9" s="1"/>
  <c r="G90" i="2"/>
  <c r="F18" i="9" s="1"/>
  <c r="H90" i="2"/>
  <c r="G18" i="9" s="1"/>
  <c r="I90" i="2"/>
  <c r="H18" i="9" s="1"/>
  <c r="J90" i="2"/>
  <c r="I18" i="9" s="1"/>
  <c r="K90" i="2"/>
  <c r="J18" i="9" s="1"/>
  <c r="L90" i="2"/>
  <c r="K18" i="9" s="1"/>
  <c r="M90" i="2"/>
  <c r="L18" i="9" s="1"/>
  <c r="N90" i="2"/>
  <c r="M18" i="9" s="1"/>
  <c r="O90" i="2"/>
  <c r="N18" i="9" s="1"/>
  <c r="P90" i="2"/>
  <c r="O18" i="9" s="1"/>
  <c r="Q90" i="2"/>
  <c r="P18" i="9" s="1"/>
  <c r="R90" i="2"/>
  <c r="Q18" i="9" s="1"/>
  <c r="S90" i="2"/>
  <c r="R18" i="9" s="1"/>
  <c r="T90" i="2"/>
  <c r="S18" i="9" s="1"/>
  <c r="U90" i="2"/>
  <c r="T18" i="9" s="1"/>
  <c r="V90" i="2"/>
  <c r="U18" i="9" s="1"/>
  <c r="W90" i="2"/>
  <c r="V18" i="9" s="1"/>
  <c r="X90" i="2"/>
  <c r="W18" i="9" s="1"/>
  <c r="Y90" i="2"/>
  <c r="X18" i="9" s="1"/>
  <c r="Z90" i="2"/>
  <c r="Y18" i="9" s="1"/>
  <c r="B91" i="2"/>
  <c r="B32" i="10" s="1"/>
  <c r="E91" i="2"/>
  <c r="E32" i="10" s="1"/>
  <c r="F91" i="2"/>
  <c r="F32" i="10" s="1"/>
  <c r="G91" i="2"/>
  <c r="G32" i="10" s="1"/>
  <c r="H91" i="2"/>
  <c r="H32" i="10" s="1"/>
  <c r="I91" i="2"/>
  <c r="I32" i="10" s="1"/>
  <c r="J91" i="2"/>
  <c r="J32" i="10" s="1"/>
  <c r="K91" i="2"/>
  <c r="K32" i="10" s="1"/>
  <c r="L91" i="2"/>
  <c r="L32" i="10" s="1"/>
  <c r="M91" i="2"/>
  <c r="M32" i="10" s="1"/>
  <c r="N91" i="2"/>
  <c r="N32" i="10" s="1"/>
  <c r="O91" i="2"/>
  <c r="O32" i="10" s="1"/>
  <c r="P91" i="2"/>
  <c r="P32" i="10" s="1"/>
  <c r="Q91" i="2"/>
  <c r="Q32" i="10" s="1"/>
  <c r="R91" i="2"/>
  <c r="R32" i="10" s="1"/>
  <c r="S91" i="2"/>
  <c r="S32" i="10" s="1"/>
  <c r="T91" i="2"/>
  <c r="T32" i="10" s="1"/>
  <c r="U91" i="2"/>
  <c r="U32" i="10" s="1"/>
  <c r="V91" i="2"/>
  <c r="V32" i="10" s="1"/>
  <c r="W91" i="2"/>
  <c r="W32" i="10" s="1"/>
  <c r="X91" i="2"/>
  <c r="X32" i="10" s="1"/>
  <c r="Y91" i="2"/>
  <c r="Y32" i="10" s="1"/>
  <c r="Z91" i="2"/>
  <c r="Z32" i="10" s="1"/>
  <c r="B92" i="2"/>
  <c r="B33" i="10" s="1"/>
  <c r="E92" i="2"/>
  <c r="E33" i="10" s="1"/>
  <c r="F92" i="2"/>
  <c r="F33" i="10" s="1"/>
  <c r="G92" i="2"/>
  <c r="G33" i="10" s="1"/>
  <c r="H92" i="2"/>
  <c r="H33" i="10" s="1"/>
  <c r="I92" i="2"/>
  <c r="I33" i="10" s="1"/>
  <c r="J92" i="2"/>
  <c r="J33" i="10" s="1"/>
  <c r="K92" i="2"/>
  <c r="K33" i="10" s="1"/>
  <c r="L92" i="2"/>
  <c r="L33" i="10" s="1"/>
  <c r="M92" i="2"/>
  <c r="M33" i="10" s="1"/>
  <c r="N92" i="2"/>
  <c r="N33" i="10" s="1"/>
  <c r="O92" i="2"/>
  <c r="O33" i="10" s="1"/>
  <c r="P92" i="2"/>
  <c r="P33" i="10" s="1"/>
  <c r="Q92" i="2"/>
  <c r="Q33" i="10" s="1"/>
  <c r="R92" i="2"/>
  <c r="R33" i="10" s="1"/>
  <c r="S92" i="2"/>
  <c r="S33" i="10" s="1"/>
  <c r="T92" i="2"/>
  <c r="T33" i="10" s="1"/>
  <c r="U92" i="2"/>
  <c r="U33" i="10" s="1"/>
  <c r="V92" i="2"/>
  <c r="V33" i="10" s="1"/>
  <c r="W92" i="2"/>
  <c r="W33" i="10" s="1"/>
  <c r="X92" i="2"/>
  <c r="X33" i="10" s="1"/>
  <c r="Y92" i="2"/>
  <c r="Y33" i="10" s="1"/>
  <c r="Z92" i="2"/>
  <c r="Z33" i="10" s="1"/>
  <c r="B93" i="2"/>
  <c r="B34" i="10" s="1"/>
  <c r="E93" i="2"/>
  <c r="E34" i="10" s="1"/>
  <c r="F93" i="2"/>
  <c r="F34" i="10" s="1"/>
  <c r="G93" i="2"/>
  <c r="G34" i="10" s="1"/>
  <c r="H93" i="2"/>
  <c r="H34" i="10" s="1"/>
  <c r="I93" i="2"/>
  <c r="I34" i="10" s="1"/>
  <c r="J93" i="2"/>
  <c r="J34" i="10" s="1"/>
  <c r="K93" i="2"/>
  <c r="K34" i="10" s="1"/>
  <c r="L93" i="2"/>
  <c r="L34" i="10" s="1"/>
  <c r="M93" i="2"/>
  <c r="M34" i="10" s="1"/>
  <c r="N93" i="2"/>
  <c r="N34" i="10" s="1"/>
  <c r="O93" i="2"/>
  <c r="O34" i="10" s="1"/>
  <c r="P93" i="2"/>
  <c r="P34" i="10" s="1"/>
  <c r="Q93" i="2"/>
  <c r="Q34" i="10" s="1"/>
  <c r="R93" i="2"/>
  <c r="R34" i="10" s="1"/>
  <c r="S93" i="2"/>
  <c r="S34" i="10" s="1"/>
  <c r="T93" i="2"/>
  <c r="T34" i="10" s="1"/>
  <c r="U93" i="2"/>
  <c r="U34" i="10" s="1"/>
  <c r="V93" i="2"/>
  <c r="V34" i="10" s="1"/>
  <c r="W93" i="2"/>
  <c r="W34" i="10" s="1"/>
  <c r="X93" i="2"/>
  <c r="X34" i="10" s="1"/>
  <c r="Y93" i="2"/>
  <c r="Y34" i="10" s="1"/>
  <c r="Z93" i="2"/>
  <c r="Z34" i="10" s="1"/>
  <c r="B94" i="2"/>
  <c r="B35" i="10" s="1"/>
  <c r="E94" i="2"/>
  <c r="E35" i="10" s="1"/>
  <c r="F94" i="2"/>
  <c r="F35" i="10" s="1"/>
  <c r="G94" i="2"/>
  <c r="G35" i="10" s="1"/>
  <c r="H94" i="2"/>
  <c r="H35" i="10" s="1"/>
  <c r="I94" i="2"/>
  <c r="I35" i="10" s="1"/>
  <c r="J94" i="2"/>
  <c r="J35" i="10" s="1"/>
  <c r="K94" i="2"/>
  <c r="K35" i="10" s="1"/>
  <c r="L94" i="2"/>
  <c r="L35" i="10" s="1"/>
  <c r="M94" i="2"/>
  <c r="M35" i="10" s="1"/>
  <c r="N94" i="2"/>
  <c r="N35" i="10" s="1"/>
  <c r="O94" i="2"/>
  <c r="O35" i="10" s="1"/>
  <c r="P94" i="2"/>
  <c r="P35" i="10" s="1"/>
  <c r="Q94" i="2"/>
  <c r="Q35" i="10" s="1"/>
  <c r="R94" i="2"/>
  <c r="R35" i="10" s="1"/>
  <c r="S94" i="2"/>
  <c r="S35" i="10" s="1"/>
  <c r="T94" i="2"/>
  <c r="T35" i="10" s="1"/>
  <c r="U94" i="2"/>
  <c r="U35" i="10" s="1"/>
  <c r="V94" i="2"/>
  <c r="V35" i="10" s="1"/>
  <c r="W94" i="2"/>
  <c r="W35" i="10" s="1"/>
  <c r="X94" i="2"/>
  <c r="X35" i="10" s="1"/>
  <c r="Y94" i="2"/>
  <c r="Y35" i="10" s="1"/>
  <c r="Z94" i="2"/>
  <c r="Z35" i="10" s="1"/>
  <c r="B95" i="2"/>
  <c r="B36" i="10" s="1"/>
  <c r="E95" i="2"/>
  <c r="E36" i="10" s="1"/>
  <c r="F95" i="2"/>
  <c r="F36" i="10" s="1"/>
  <c r="G95" i="2"/>
  <c r="G36" i="10" s="1"/>
  <c r="H95" i="2"/>
  <c r="H36" i="10" s="1"/>
  <c r="I95" i="2"/>
  <c r="I36" i="10" s="1"/>
  <c r="J95" i="2"/>
  <c r="J36" i="10" s="1"/>
  <c r="K95" i="2"/>
  <c r="K36" i="10" s="1"/>
  <c r="L95" i="2"/>
  <c r="L36" i="10" s="1"/>
  <c r="M95" i="2"/>
  <c r="M36" i="10" s="1"/>
  <c r="N95" i="2"/>
  <c r="N36" i="10" s="1"/>
  <c r="O95" i="2"/>
  <c r="O36" i="10" s="1"/>
  <c r="P95" i="2"/>
  <c r="P36" i="10" s="1"/>
  <c r="Q95" i="2"/>
  <c r="Q36" i="10" s="1"/>
  <c r="R95" i="2"/>
  <c r="R36" i="10" s="1"/>
  <c r="S95" i="2"/>
  <c r="S36" i="10" s="1"/>
  <c r="T95" i="2"/>
  <c r="T36" i="10" s="1"/>
  <c r="U95" i="2"/>
  <c r="U36" i="10" s="1"/>
  <c r="V95" i="2"/>
  <c r="V36" i="10" s="1"/>
  <c r="W95" i="2"/>
  <c r="W36" i="10" s="1"/>
  <c r="X95" i="2"/>
  <c r="X36" i="10" s="1"/>
  <c r="Y95" i="2"/>
  <c r="Y36" i="10" s="1"/>
  <c r="Z95" i="2"/>
  <c r="Z36" i="10" s="1"/>
  <c r="B96" i="2"/>
  <c r="B37" i="10" s="1"/>
  <c r="E96" i="2"/>
  <c r="E37" i="10" s="1"/>
  <c r="F96" i="2"/>
  <c r="F37" i="10" s="1"/>
  <c r="G96" i="2"/>
  <c r="G37" i="10" s="1"/>
  <c r="H96" i="2"/>
  <c r="H37" i="10" s="1"/>
  <c r="I96" i="2"/>
  <c r="I37" i="10" s="1"/>
  <c r="J96" i="2"/>
  <c r="J37" i="10" s="1"/>
  <c r="K96" i="2"/>
  <c r="K37" i="10" s="1"/>
  <c r="L96" i="2"/>
  <c r="L37" i="10" s="1"/>
  <c r="M96" i="2"/>
  <c r="M37" i="10" s="1"/>
  <c r="N96" i="2"/>
  <c r="N37" i="10" s="1"/>
  <c r="O96" i="2"/>
  <c r="O37" i="10" s="1"/>
  <c r="P96" i="2"/>
  <c r="P37" i="10" s="1"/>
  <c r="Q96" i="2"/>
  <c r="Q37" i="10" s="1"/>
  <c r="R96" i="2"/>
  <c r="R37" i="10" s="1"/>
  <c r="S96" i="2"/>
  <c r="S37" i="10" s="1"/>
  <c r="T96" i="2"/>
  <c r="T37" i="10" s="1"/>
  <c r="U96" i="2"/>
  <c r="U37" i="10" s="1"/>
  <c r="V96" i="2"/>
  <c r="V37" i="10" s="1"/>
  <c r="W96" i="2"/>
  <c r="W37" i="10" s="1"/>
  <c r="X96" i="2"/>
  <c r="X37" i="10" s="1"/>
  <c r="Y96" i="2"/>
  <c r="Y37" i="10" s="1"/>
  <c r="Z96" i="2"/>
  <c r="Z37" i="10" s="1"/>
  <c r="B97" i="2"/>
  <c r="B38" i="10" s="1"/>
  <c r="E97" i="2"/>
  <c r="E38" i="10" s="1"/>
  <c r="F97" i="2"/>
  <c r="F38" i="10" s="1"/>
  <c r="G97" i="2"/>
  <c r="G38" i="10" s="1"/>
  <c r="H97" i="2"/>
  <c r="H38" i="10" s="1"/>
  <c r="I97" i="2"/>
  <c r="I38" i="10" s="1"/>
  <c r="J97" i="2"/>
  <c r="J38" i="10" s="1"/>
  <c r="K97" i="2"/>
  <c r="K38" i="10" s="1"/>
  <c r="L97" i="2"/>
  <c r="L38" i="10" s="1"/>
  <c r="M97" i="2"/>
  <c r="M38" i="10" s="1"/>
  <c r="N97" i="2"/>
  <c r="N38" i="10" s="1"/>
  <c r="O97" i="2"/>
  <c r="O38" i="10" s="1"/>
  <c r="P97" i="2"/>
  <c r="P38" i="10" s="1"/>
  <c r="Q97" i="2"/>
  <c r="Q38" i="10" s="1"/>
  <c r="R97" i="2"/>
  <c r="R38" i="10" s="1"/>
  <c r="S97" i="2"/>
  <c r="S38" i="10" s="1"/>
  <c r="T97" i="2"/>
  <c r="T38" i="10" s="1"/>
  <c r="U97" i="2"/>
  <c r="U38" i="10" s="1"/>
  <c r="V97" i="2"/>
  <c r="V38" i="10" s="1"/>
  <c r="W97" i="2"/>
  <c r="W38" i="10" s="1"/>
  <c r="X97" i="2"/>
  <c r="X38" i="10" s="1"/>
  <c r="Y97" i="2"/>
  <c r="Y38" i="10" s="1"/>
  <c r="Z97" i="2"/>
  <c r="Z38" i="10" s="1"/>
  <c r="B98" i="2"/>
  <c r="B39" i="10" s="1"/>
  <c r="E98" i="2"/>
  <c r="E39" i="10" s="1"/>
  <c r="F98" i="2"/>
  <c r="F39" i="10" s="1"/>
  <c r="G98" i="2"/>
  <c r="G39" i="10" s="1"/>
  <c r="H98" i="2"/>
  <c r="H39" i="10" s="1"/>
  <c r="I98" i="2"/>
  <c r="I39" i="10" s="1"/>
  <c r="J98" i="2"/>
  <c r="J39" i="10" s="1"/>
  <c r="K98" i="2"/>
  <c r="K39" i="10" s="1"/>
  <c r="L98" i="2"/>
  <c r="L39" i="10" s="1"/>
  <c r="M98" i="2"/>
  <c r="M39" i="10" s="1"/>
  <c r="N98" i="2"/>
  <c r="N39" i="10" s="1"/>
  <c r="O98" i="2"/>
  <c r="O39" i="10" s="1"/>
  <c r="P98" i="2"/>
  <c r="P39" i="10" s="1"/>
  <c r="Q98" i="2"/>
  <c r="Q39" i="10" s="1"/>
  <c r="R98" i="2"/>
  <c r="R39" i="10" s="1"/>
  <c r="S98" i="2"/>
  <c r="S39" i="10" s="1"/>
  <c r="T98" i="2"/>
  <c r="T39" i="10" s="1"/>
  <c r="U98" i="2"/>
  <c r="U39" i="10" s="1"/>
  <c r="V98" i="2"/>
  <c r="V39" i="10" s="1"/>
  <c r="W98" i="2"/>
  <c r="W39" i="10" s="1"/>
  <c r="X98" i="2"/>
  <c r="X39" i="10" s="1"/>
  <c r="Y98" i="2"/>
  <c r="Y39" i="10" s="1"/>
  <c r="Z98" i="2"/>
  <c r="Z39" i="10" s="1"/>
  <c r="A98" i="2"/>
  <c r="A39" i="10" s="1"/>
  <c r="A3" i="2"/>
  <c r="A3" i="10" s="1"/>
  <c r="A4" i="2"/>
  <c r="A4" i="10" s="1"/>
  <c r="A5" i="2"/>
  <c r="A5" i="10" s="1"/>
  <c r="A6" i="2"/>
  <c r="A6" i="10" s="1"/>
  <c r="A7" i="2"/>
  <c r="A7" i="10" s="1"/>
  <c r="A8" i="2"/>
  <c r="A8" i="10" s="1"/>
  <c r="A9" i="2"/>
  <c r="A9" i="10" s="1"/>
  <c r="A10" i="2"/>
  <c r="A10" i="10" s="1"/>
  <c r="A11" i="2"/>
  <c r="A11" i="10" s="1"/>
  <c r="A12" i="2"/>
  <c r="A12" i="10" s="1"/>
  <c r="A13" i="2"/>
  <c r="A13" i="10" s="1"/>
  <c r="A14" i="2"/>
  <c r="A14" i="10" s="1"/>
  <c r="A15" i="2"/>
  <c r="A15" i="10" s="1"/>
  <c r="A16" i="2"/>
  <c r="A16" i="10" s="1"/>
  <c r="A17" i="2"/>
  <c r="A17" i="10" s="1"/>
  <c r="A18" i="2"/>
  <c r="A18" i="10" s="1"/>
  <c r="A19" i="2"/>
  <c r="A19" i="10" s="1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20" i="10" s="1"/>
  <c r="A36" i="2"/>
  <c r="A21" i="10" s="1"/>
  <c r="A37" i="2"/>
  <c r="A22" i="10" s="1"/>
  <c r="A38" i="2"/>
  <c r="A23" i="10" s="1"/>
  <c r="A39" i="2"/>
  <c r="A24" i="10" s="1"/>
  <c r="A40" i="2"/>
  <c r="A25" i="10" s="1"/>
  <c r="A41" i="2"/>
  <c r="A26" i="10" s="1"/>
  <c r="A42" i="2"/>
  <c r="A27" i="10" s="1"/>
  <c r="A43" i="2"/>
  <c r="A28" i="10" s="1"/>
  <c r="A44" i="2"/>
  <c r="A29" i="10" s="1"/>
  <c r="A45" i="2"/>
  <c r="A30" i="10" s="1"/>
  <c r="A46" i="2"/>
  <c r="A31" i="10" s="1"/>
  <c r="A48" i="2"/>
  <c r="A41" i="10" s="1"/>
  <c r="A49" i="2"/>
  <c r="A42" i="10" s="1"/>
  <c r="A50" i="2"/>
  <c r="A43" i="10" s="1"/>
  <c r="A51" i="2"/>
  <c r="A44" i="10" s="1"/>
  <c r="A52" i="2"/>
  <c r="A45" i="10" s="1"/>
  <c r="A53" i="2"/>
  <c r="A46" i="10" s="1"/>
  <c r="A54" i="2"/>
  <c r="A47" i="10" s="1"/>
  <c r="A55" i="2"/>
  <c r="A48" i="10" s="1"/>
  <c r="A56" i="2"/>
  <c r="A49" i="10" s="1"/>
  <c r="A57" i="2"/>
  <c r="A50" i="10" s="1"/>
  <c r="A58" i="2"/>
  <c r="A51" i="10" s="1"/>
  <c r="A59" i="2"/>
  <c r="A52" i="10" s="1"/>
  <c r="A60" i="2"/>
  <c r="A53" i="10" s="1"/>
  <c r="A61" i="2"/>
  <c r="A54" i="10" s="1"/>
  <c r="A62" i="2"/>
  <c r="A55" i="10" s="1"/>
  <c r="A63" i="2"/>
  <c r="A64" i="2"/>
  <c r="A2" i="9" s="1"/>
  <c r="A65" i="2"/>
  <c r="A3" i="9" s="1"/>
  <c r="A66" i="2"/>
  <c r="A4" i="9" s="1"/>
  <c r="A67" i="2"/>
  <c r="A5" i="9" s="1"/>
  <c r="A68" i="2"/>
  <c r="A6" i="9" s="1"/>
  <c r="A69" i="2"/>
  <c r="A7" i="9" s="1"/>
  <c r="A70" i="2"/>
  <c r="A8" i="9" s="1"/>
  <c r="A71" i="2"/>
  <c r="A9" i="9" s="1"/>
  <c r="A72" i="2"/>
  <c r="A10" i="9" s="1"/>
  <c r="A73" i="2"/>
  <c r="A11" i="9" s="1"/>
  <c r="A74" i="2"/>
  <c r="A19" i="9" s="1"/>
  <c r="A75" i="2"/>
  <c r="A20" i="9" s="1"/>
  <c r="A76" i="2"/>
  <c r="A21" i="9" s="1"/>
  <c r="A77" i="2"/>
  <c r="A22" i="9" s="1"/>
  <c r="A78" i="2"/>
  <c r="A23" i="9" s="1"/>
  <c r="A79" i="2"/>
  <c r="A24" i="9" s="1"/>
  <c r="A80" i="2"/>
  <c r="A25" i="9" s="1"/>
  <c r="A81" i="2"/>
  <c r="A26" i="9" s="1"/>
  <c r="A82" i="2"/>
  <c r="A83" i="2"/>
  <c r="A12" i="9" s="1"/>
  <c r="A85" i="2"/>
  <c r="A13" i="9" s="1"/>
  <c r="A86" i="2"/>
  <c r="A14" i="9" s="1"/>
  <c r="A87" i="2"/>
  <c r="A15" i="9" s="1"/>
  <c r="A88" i="2"/>
  <c r="A16" i="9" s="1"/>
  <c r="A89" i="2"/>
  <c r="A17" i="9" s="1"/>
  <c r="A90" i="2"/>
  <c r="A18" i="9" s="1"/>
  <c r="A91" i="2"/>
  <c r="A32" i="10" s="1"/>
  <c r="A92" i="2"/>
  <c r="A33" i="10" s="1"/>
  <c r="A93" i="2"/>
  <c r="A34" i="10" s="1"/>
  <c r="A94" i="2"/>
  <c r="A35" i="10" s="1"/>
  <c r="A95" i="2"/>
  <c r="A36" i="10" s="1"/>
  <c r="A96" i="2"/>
  <c r="A37" i="10" s="1"/>
  <c r="A97" i="2"/>
  <c r="A38" i="10" s="1"/>
  <c r="E1" i="2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B2" i="1"/>
  <c r="B2" i="22" s="1"/>
  <c r="C2" i="1"/>
  <c r="C2" i="22" s="1"/>
  <c r="D2" i="1"/>
  <c r="D2" i="22" s="1"/>
  <c r="E2" i="1"/>
  <c r="E2" i="22" s="1"/>
  <c r="F2" i="1"/>
  <c r="F2" i="22" s="1"/>
  <c r="G2" i="1"/>
  <c r="G2" i="22" s="1"/>
  <c r="H2" i="1"/>
  <c r="H2" i="22" s="1"/>
  <c r="I2" i="1"/>
  <c r="I2" i="22" s="1"/>
  <c r="J2" i="1"/>
  <c r="J2" i="22" s="1"/>
  <c r="K2" i="1"/>
  <c r="K2" i="22" s="1"/>
  <c r="L2" i="1"/>
  <c r="L2" i="22" s="1"/>
  <c r="M2" i="1"/>
  <c r="M2" i="22" s="1"/>
  <c r="N2" i="1"/>
  <c r="N2" i="22" s="1"/>
  <c r="O2" i="1"/>
  <c r="O2" i="22" s="1"/>
  <c r="P2" i="1"/>
  <c r="P2" i="22" s="1"/>
  <c r="Q2" i="1"/>
  <c r="Q2" i="22" s="1"/>
  <c r="R2" i="1"/>
  <c r="R2" i="22" s="1"/>
  <c r="S2" i="1"/>
  <c r="S2" i="22" s="1"/>
  <c r="T2" i="1"/>
  <c r="T2" i="22" s="1"/>
  <c r="U2" i="1"/>
  <c r="U2" i="22" s="1"/>
  <c r="V2" i="1"/>
  <c r="V2" i="22" s="1"/>
  <c r="W2" i="1"/>
  <c r="W2" i="22" s="1"/>
  <c r="X2" i="1"/>
  <c r="X2" i="22" s="1"/>
  <c r="Y2" i="1"/>
  <c r="Y2" i="22" s="1"/>
  <c r="Z2" i="1"/>
  <c r="Z2" i="22" s="1"/>
  <c r="B3" i="1"/>
  <c r="B3" i="22" s="1"/>
  <c r="C3" i="1"/>
  <c r="C3" i="22" s="1"/>
  <c r="D3" i="1"/>
  <c r="D3" i="22" s="1"/>
  <c r="E3" i="1"/>
  <c r="E3" i="22" s="1"/>
  <c r="F3" i="1"/>
  <c r="F3" i="22" s="1"/>
  <c r="G3" i="1"/>
  <c r="G3" i="22" s="1"/>
  <c r="H3" i="1"/>
  <c r="H3" i="22" s="1"/>
  <c r="I3" i="1"/>
  <c r="I3" i="22" s="1"/>
  <c r="J3" i="1"/>
  <c r="J3" i="22" s="1"/>
  <c r="K3" i="1"/>
  <c r="K3" i="22" s="1"/>
  <c r="L3" i="1"/>
  <c r="L3" i="22" s="1"/>
  <c r="M3" i="1"/>
  <c r="M3" i="22" s="1"/>
  <c r="N3" i="1"/>
  <c r="N3" i="22" s="1"/>
  <c r="O3" i="1"/>
  <c r="O3" i="22" s="1"/>
  <c r="P3" i="1"/>
  <c r="P3" i="22" s="1"/>
  <c r="Q3" i="1"/>
  <c r="Q3" i="22" s="1"/>
  <c r="R3" i="1"/>
  <c r="R3" i="22" s="1"/>
  <c r="S3" i="1"/>
  <c r="S3" i="22" s="1"/>
  <c r="T3" i="1"/>
  <c r="T3" i="22" s="1"/>
  <c r="U3" i="1"/>
  <c r="U3" i="22" s="1"/>
  <c r="V3" i="1"/>
  <c r="V3" i="22" s="1"/>
  <c r="W3" i="1"/>
  <c r="W3" i="22" s="1"/>
  <c r="X3" i="1"/>
  <c r="X3" i="22" s="1"/>
  <c r="Y3" i="1"/>
  <c r="Y3" i="22" s="1"/>
  <c r="Z3" i="1"/>
  <c r="Z3" i="22" s="1"/>
  <c r="B4" i="1"/>
  <c r="B4" i="22" s="1"/>
  <c r="C4" i="1"/>
  <c r="C4" i="22" s="1"/>
  <c r="D4" i="1"/>
  <c r="D4" i="22" s="1"/>
  <c r="E4" i="1"/>
  <c r="E4" i="22" s="1"/>
  <c r="F4" i="1"/>
  <c r="F4" i="22" s="1"/>
  <c r="G4" i="1"/>
  <c r="G4" i="22" s="1"/>
  <c r="H4" i="1"/>
  <c r="H4" i="22" s="1"/>
  <c r="I4" i="1"/>
  <c r="I4" i="22" s="1"/>
  <c r="J4" i="1"/>
  <c r="J4" i="22" s="1"/>
  <c r="K4" i="1"/>
  <c r="K4" i="22" s="1"/>
  <c r="L4" i="1"/>
  <c r="L4" i="22" s="1"/>
  <c r="M4" i="1"/>
  <c r="M4" i="22" s="1"/>
  <c r="N4" i="1"/>
  <c r="N4" i="22" s="1"/>
  <c r="O4" i="1"/>
  <c r="O4" i="22" s="1"/>
  <c r="P4" i="1"/>
  <c r="P4" i="22" s="1"/>
  <c r="Q4" i="1"/>
  <c r="Q4" i="22" s="1"/>
  <c r="R4" i="1"/>
  <c r="R4" i="22" s="1"/>
  <c r="S4" i="1"/>
  <c r="S4" i="22" s="1"/>
  <c r="T4" i="1"/>
  <c r="T4" i="22" s="1"/>
  <c r="U4" i="1"/>
  <c r="U4" i="22" s="1"/>
  <c r="V4" i="1"/>
  <c r="V4" i="22" s="1"/>
  <c r="W4" i="1"/>
  <c r="W4" i="22" s="1"/>
  <c r="X4" i="1"/>
  <c r="X4" i="22" s="1"/>
  <c r="Y4" i="1"/>
  <c r="Y4" i="22" s="1"/>
  <c r="Z4" i="1"/>
  <c r="Z4" i="22" s="1"/>
  <c r="B5" i="1"/>
  <c r="B5" i="22" s="1"/>
  <c r="C5" i="1"/>
  <c r="C5" i="22" s="1"/>
  <c r="D5" i="1"/>
  <c r="D5" i="22" s="1"/>
  <c r="E5" i="1"/>
  <c r="E5" i="22" s="1"/>
  <c r="F5" i="1"/>
  <c r="F5" i="22" s="1"/>
  <c r="G5" i="1"/>
  <c r="G5" i="22" s="1"/>
  <c r="H5" i="1"/>
  <c r="H5" i="22" s="1"/>
  <c r="I5" i="1"/>
  <c r="I5" i="22" s="1"/>
  <c r="J5" i="1"/>
  <c r="J5" i="22" s="1"/>
  <c r="K5" i="1"/>
  <c r="K5" i="22" s="1"/>
  <c r="L5" i="1"/>
  <c r="L5" i="22" s="1"/>
  <c r="M5" i="1"/>
  <c r="M5" i="22" s="1"/>
  <c r="N5" i="1"/>
  <c r="N5" i="22" s="1"/>
  <c r="O5" i="1"/>
  <c r="O5" i="22" s="1"/>
  <c r="P5" i="1"/>
  <c r="P5" i="22" s="1"/>
  <c r="Q5" i="1"/>
  <c r="Q5" i="22" s="1"/>
  <c r="R5" i="1"/>
  <c r="R5" i="22" s="1"/>
  <c r="S5" i="1"/>
  <c r="S5" i="22" s="1"/>
  <c r="T5" i="1"/>
  <c r="T5" i="22" s="1"/>
  <c r="U5" i="1"/>
  <c r="U5" i="22" s="1"/>
  <c r="V5" i="1"/>
  <c r="V5" i="22" s="1"/>
  <c r="W5" i="1"/>
  <c r="W5" i="22" s="1"/>
  <c r="X5" i="1"/>
  <c r="X5" i="22" s="1"/>
  <c r="Y5" i="1"/>
  <c r="Y5" i="22" s="1"/>
  <c r="Z5" i="1"/>
  <c r="Z5" i="22" s="1"/>
  <c r="B6" i="1"/>
  <c r="B6" i="22" s="1"/>
  <c r="C6" i="1"/>
  <c r="C6" i="22" s="1"/>
  <c r="D6" i="1"/>
  <c r="D6" i="22" s="1"/>
  <c r="E6" i="1"/>
  <c r="E6" i="22" s="1"/>
  <c r="F6" i="1"/>
  <c r="F6" i="22" s="1"/>
  <c r="G6" i="1"/>
  <c r="G6" i="22" s="1"/>
  <c r="H6" i="1"/>
  <c r="H6" i="22" s="1"/>
  <c r="I6" i="1"/>
  <c r="I6" i="22" s="1"/>
  <c r="J6" i="1"/>
  <c r="J6" i="22" s="1"/>
  <c r="K6" i="1"/>
  <c r="K6" i="22" s="1"/>
  <c r="L6" i="1"/>
  <c r="L6" i="22" s="1"/>
  <c r="M6" i="1"/>
  <c r="M6" i="22" s="1"/>
  <c r="N6" i="1"/>
  <c r="N6" i="22" s="1"/>
  <c r="O6" i="1"/>
  <c r="O6" i="22" s="1"/>
  <c r="P6" i="1"/>
  <c r="P6" i="22" s="1"/>
  <c r="Q6" i="1"/>
  <c r="Q6" i="22" s="1"/>
  <c r="R6" i="1"/>
  <c r="R6" i="22" s="1"/>
  <c r="S6" i="1"/>
  <c r="S6" i="22" s="1"/>
  <c r="T6" i="1"/>
  <c r="T6" i="22" s="1"/>
  <c r="U6" i="1"/>
  <c r="U6" i="22" s="1"/>
  <c r="V6" i="1"/>
  <c r="V6" i="22" s="1"/>
  <c r="W6" i="1"/>
  <c r="W6" i="22" s="1"/>
  <c r="X6" i="1"/>
  <c r="X6" i="22" s="1"/>
  <c r="Y6" i="1"/>
  <c r="Y6" i="22" s="1"/>
  <c r="Z6" i="1"/>
  <c r="Z6" i="22" s="1"/>
  <c r="B7" i="1"/>
  <c r="B7" i="22" s="1"/>
  <c r="C7" i="1"/>
  <c r="C7" i="22" s="1"/>
  <c r="D7" i="1"/>
  <c r="D7" i="22" s="1"/>
  <c r="E7" i="1"/>
  <c r="E7" i="22" s="1"/>
  <c r="F7" i="1"/>
  <c r="F7" i="22" s="1"/>
  <c r="G7" i="1"/>
  <c r="G7" i="22" s="1"/>
  <c r="H7" i="1"/>
  <c r="H7" i="22" s="1"/>
  <c r="I7" i="1"/>
  <c r="I7" i="22" s="1"/>
  <c r="J7" i="1"/>
  <c r="J7" i="22" s="1"/>
  <c r="K7" i="1"/>
  <c r="K7" i="22" s="1"/>
  <c r="L7" i="1"/>
  <c r="L7" i="22" s="1"/>
  <c r="M7" i="1"/>
  <c r="M7" i="22" s="1"/>
  <c r="N7" i="1"/>
  <c r="N7" i="22" s="1"/>
  <c r="O7" i="1"/>
  <c r="O7" i="22" s="1"/>
  <c r="P7" i="1"/>
  <c r="P7" i="22" s="1"/>
  <c r="Q7" i="1"/>
  <c r="Q7" i="22" s="1"/>
  <c r="R7" i="1"/>
  <c r="R7" i="22" s="1"/>
  <c r="S7" i="1"/>
  <c r="S7" i="22" s="1"/>
  <c r="T7" i="1"/>
  <c r="T7" i="22" s="1"/>
  <c r="U7" i="1"/>
  <c r="U7" i="22" s="1"/>
  <c r="V7" i="1"/>
  <c r="V7" i="22" s="1"/>
  <c r="W7" i="1"/>
  <c r="W7" i="22" s="1"/>
  <c r="X7" i="1"/>
  <c r="X7" i="22" s="1"/>
  <c r="Y7" i="1"/>
  <c r="Y7" i="22" s="1"/>
  <c r="Z7" i="1"/>
  <c r="Z7" i="22" s="1"/>
  <c r="B8" i="1"/>
  <c r="B8" i="22" s="1"/>
  <c r="C8" i="1"/>
  <c r="C8" i="22" s="1"/>
  <c r="D8" i="1"/>
  <c r="D8" i="22" s="1"/>
  <c r="E8" i="1"/>
  <c r="E8" i="22" s="1"/>
  <c r="F8" i="1"/>
  <c r="F8" i="22" s="1"/>
  <c r="G8" i="1"/>
  <c r="G8" i="22" s="1"/>
  <c r="H8" i="1"/>
  <c r="H8" i="22" s="1"/>
  <c r="I8" i="1"/>
  <c r="I8" i="22" s="1"/>
  <c r="J8" i="1"/>
  <c r="J8" i="22" s="1"/>
  <c r="K8" i="1"/>
  <c r="K8" i="22" s="1"/>
  <c r="L8" i="1"/>
  <c r="L8" i="22" s="1"/>
  <c r="M8" i="1"/>
  <c r="M8" i="22" s="1"/>
  <c r="N8" i="1"/>
  <c r="N8" i="22" s="1"/>
  <c r="O8" i="1"/>
  <c r="O8" i="22" s="1"/>
  <c r="P8" i="1"/>
  <c r="P8" i="22" s="1"/>
  <c r="Q8" i="1"/>
  <c r="Q8" i="22" s="1"/>
  <c r="R8" i="1"/>
  <c r="R8" i="22" s="1"/>
  <c r="S8" i="1"/>
  <c r="S8" i="22" s="1"/>
  <c r="T8" i="1"/>
  <c r="T8" i="22" s="1"/>
  <c r="U8" i="1"/>
  <c r="U8" i="22" s="1"/>
  <c r="V8" i="1"/>
  <c r="V8" i="22" s="1"/>
  <c r="W8" i="1"/>
  <c r="W8" i="22" s="1"/>
  <c r="X8" i="1"/>
  <c r="X8" i="22" s="1"/>
  <c r="Y8" i="1"/>
  <c r="Y8" i="22" s="1"/>
  <c r="Z8" i="1"/>
  <c r="Z8" i="22" s="1"/>
  <c r="B9" i="1"/>
  <c r="B9" i="22" s="1"/>
  <c r="C9" i="1"/>
  <c r="C9" i="22" s="1"/>
  <c r="D9" i="1"/>
  <c r="D9" i="22" s="1"/>
  <c r="E9" i="1"/>
  <c r="E9" i="22" s="1"/>
  <c r="F9" i="1"/>
  <c r="F9" i="22" s="1"/>
  <c r="G9" i="1"/>
  <c r="G9" i="22" s="1"/>
  <c r="H9" i="1"/>
  <c r="H9" i="22" s="1"/>
  <c r="I9" i="1"/>
  <c r="I9" i="22" s="1"/>
  <c r="J9" i="1"/>
  <c r="J9" i="22" s="1"/>
  <c r="K9" i="1"/>
  <c r="K9" i="22" s="1"/>
  <c r="L9" i="1"/>
  <c r="L9" i="22" s="1"/>
  <c r="M9" i="1"/>
  <c r="M9" i="22" s="1"/>
  <c r="N9" i="1"/>
  <c r="N9" i="22" s="1"/>
  <c r="O9" i="1"/>
  <c r="O9" i="22" s="1"/>
  <c r="P9" i="1"/>
  <c r="P9" i="22" s="1"/>
  <c r="Q9" i="1"/>
  <c r="Q9" i="22" s="1"/>
  <c r="R9" i="1"/>
  <c r="R9" i="22" s="1"/>
  <c r="S9" i="1"/>
  <c r="S9" i="22" s="1"/>
  <c r="T9" i="1"/>
  <c r="T9" i="22" s="1"/>
  <c r="U9" i="1"/>
  <c r="U9" i="22" s="1"/>
  <c r="V9" i="1"/>
  <c r="V9" i="22" s="1"/>
  <c r="W9" i="1"/>
  <c r="W9" i="22" s="1"/>
  <c r="X9" i="1"/>
  <c r="X9" i="22" s="1"/>
  <c r="Y9" i="1"/>
  <c r="Y9" i="22" s="1"/>
  <c r="Z9" i="1"/>
  <c r="Z9" i="22" s="1"/>
  <c r="B10" i="1"/>
  <c r="B10" i="22" s="1"/>
  <c r="C10" i="1"/>
  <c r="C10" i="22" s="1"/>
  <c r="D10" i="1"/>
  <c r="D10" i="22" s="1"/>
  <c r="E10" i="1"/>
  <c r="E10" i="22" s="1"/>
  <c r="F10" i="1"/>
  <c r="F10" i="22" s="1"/>
  <c r="G10" i="1"/>
  <c r="G10" i="22" s="1"/>
  <c r="H10" i="1"/>
  <c r="H10" i="22" s="1"/>
  <c r="I10" i="1"/>
  <c r="I10" i="22" s="1"/>
  <c r="J10" i="1"/>
  <c r="J10" i="22" s="1"/>
  <c r="K10" i="1"/>
  <c r="K10" i="22" s="1"/>
  <c r="L10" i="1"/>
  <c r="L10" i="22" s="1"/>
  <c r="M10" i="1"/>
  <c r="M10" i="22" s="1"/>
  <c r="N10" i="1"/>
  <c r="N10" i="22" s="1"/>
  <c r="O10" i="1"/>
  <c r="O10" i="22" s="1"/>
  <c r="P10" i="1"/>
  <c r="P10" i="22" s="1"/>
  <c r="Q10" i="1"/>
  <c r="Q10" i="22" s="1"/>
  <c r="R10" i="1"/>
  <c r="R10" i="22" s="1"/>
  <c r="S10" i="1"/>
  <c r="S10" i="22" s="1"/>
  <c r="T10" i="1"/>
  <c r="T10" i="22" s="1"/>
  <c r="U10" i="1"/>
  <c r="U10" i="22" s="1"/>
  <c r="V10" i="1"/>
  <c r="V10" i="22" s="1"/>
  <c r="W10" i="1"/>
  <c r="W10" i="22" s="1"/>
  <c r="X10" i="1"/>
  <c r="X10" i="22" s="1"/>
  <c r="Y10" i="1"/>
  <c r="Y10" i="22" s="1"/>
  <c r="Z10" i="1"/>
  <c r="Z10" i="22" s="1"/>
  <c r="B11" i="1"/>
  <c r="B11" i="22" s="1"/>
  <c r="C11" i="1"/>
  <c r="C11" i="22" s="1"/>
  <c r="D11" i="1"/>
  <c r="D11" i="22" s="1"/>
  <c r="E11" i="1"/>
  <c r="E11" i="22" s="1"/>
  <c r="F11" i="1"/>
  <c r="F11" i="22" s="1"/>
  <c r="G11" i="1"/>
  <c r="G11" i="22" s="1"/>
  <c r="H11" i="1"/>
  <c r="H11" i="22" s="1"/>
  <c r="I11" i="1"/>
  <c r="I11" i="22" s="1"/>
  <c r="J11" i="1"/>
  <c r="J11" i="22" s="1"/>
  <c r="K11" i="1"/>
  <c r="K11" i="22" s="1"/>
  <c r="L11" i="1"/>
  <c r="L11" i="22" s="1"/>
  <c r="M11" i="1"/>
  <c r="M11" i="22" s="1"/>
  <c r="N11" i="1"/>
  <c r="N11" i="22" s="1"/>
  <c r="O11" i="1"/>
  <c r="O11" i="22" s="1"/>
  <c r="P11" i="1"/>
  <c r="P11" i="22" s="1"/>
  <c r="Q11" i="1"/>
  <c r="Q11" i="22" s="1"/>
  <c r="R11" i="1"/>
  <c r="R11" i="22" s="1"/>
  <c r="S11" i="1"/>
  <c r="S11" i="22" s="1"/>
  <c r="T11" i="1"/>
  <c r="T11" i="22" s="1"/>
  <c r="U11" i="1"/>
  <c r="U11" i="22" s="1"/>
  <c r="V11" i="1"/>
  <c r="V11" i="22" s="1"/>
  <c r="W11" i="1"/>
  <c r="W11" i="22" s="1"/>
  <c r="X11" i="1"/>
  <c r="X11" i="22" s="1"/>
  <c r="Y11" i="1"/>
  <c r="Y11" i="22" s="1"/>
  <c r="Z11" i="1"/>
  <c r="Z11" i="22" s="1"/>
  <c r="B12" i="1"/>
  <c r="B12" i="22" s="1"/>
  <c r="C12" i="1"/>
  <c r="C12" i="22" s="1"/>
  <c r="D12" i="1"/>
  <c r="D12" i="22" s="1"/>
  <c r="E12" i="1"/>
  <c r="E12" i="22" s="1"/>
  <c r="F12" i="1"/>
  <c r="F12" i="22" s="1"/>
  <c r="G12" i="1"/>
  <c r="G12" i="22" s="1"/>
  <c r="H12" i="1"/>
  <c r="H12" i="22" s="1"/>
  <c r="I12" i="1"/>
  <c r="I12" i="22" s="1"/>
  <c r="J12" i="1"/>
  <c r="J12" i="22" s="1"/>
  <c r="K12" i="1"/>
  <c r="K12" i="22" s="1"/>
  <c r="L12" i="1"/>
  <c r="L12" i="22" s="1"/>
  <c r="M12" i="1"/>
  <c r="M12" i="22" s="1"/>
  <c r="N12" i="1"/>
  <c r="N12" i="22" s="1"/>
  <c r="O12" i="1"/>
  <c r="O12" i="22" s="1"/>
  <c r="P12" i="1"/>
  <c r="P12" i="22" s="1"/>
  <c r="Q12" i="1"/>
  <c r="Q12" i="22" s="1"/>
  <c r="R12" i="1"/>
  <c r="R12" i="22" s="1"/>
  <c r="S12" i="1"/>
  <c r="S12" i="22" s="1"/>
  <c r="T12" i="1"/>
  <c r="T12" i="22" s="1"/>
  <c r="U12" i="1"/>
  <c r="U12" i="22" s="1"/>
  <c r="V12" i="1"/>
  <c r="V12" i="22" s="1"/>
  <c r="W12" i="1"/>
  <c r="W12" i="22" s="1"/>
  <c r="X12" i="1"/>
  <c r="X12" i="22" s="1"/>
  <c r="Y12" i="1"/>
  <c r="Y12" i="22" s="1"/>
  <c r="Z12" i="1"/>
  <c r="Z12" i="22" s="1"/>
  <c r="B13" i="1"/>
  <c r="B13" i="22" s="1"/>
  <c r="C13" i="1"/>
  <c r="C13" i="22" s="1"/>
  <c r="D13" i="1"/>
  <c r="D13" i="22" s="1"/>
  <c r="E13" i="1"/>
  <c r="E13" i="22" s="1"/>
  <c r="F13" i="1"/>
  <c r="F13" i="22" s="1"/>
  <c r="G13" i="1"/>
  <c r="G13" i="22" s="1"/>
  <c r="H13" i="1"/>
  <c r="H13" i="22" s="1"/>
  <c r="I13" i="1"/>
  <c r="I13" i="22" s="1"/>
  <c r="J13" i="1"/>
  <c r="J13" i="22" s="1"/>
  <c r="K13" i="1"/>
  <c r="K13" i="22" s="1"/>
  <c r="L13" i="1"/>
  <c r="L13" i="22" s="1"/>
  <c r="M13" i="1"/>
  <c r="M13" i="22" s="1"/>
  <c r="N13" i="1"/>
  <c r="N13" i="22" s="1"/>
  <c r="O13" i="1"/>
  <c r="O13" i="22" s="1"/>
  <c r="P13" i="1"/>
  <c r="P13" i="22" s="1"/>
  <c r="Q13" i="1"/>
  <c r="Q13" i="22" s="1"/>
  <c r="R13" i="1"/>
  <c r="R13" i="22" s="1"/>
  <c r="S13" i="1"/>
  <c r="S13" i="22" s="1"/>
  <c r="T13" i="1"/>
  <c r="T13" i="22" s="1"/>
  <c r="U13" i="1"/>
  <c r="U13" i="22" s="1"/>
  <c r="V13" i="1"/>
  <c r="V13" i="22" s="1"/>
  <c r="W13" i="1"/>
  <c r="W13" i="22" s="1"/>
  <c r="X13" i="1"/>
  <c r="X13" i="22" s="1"/>
  <c r="Y13" i="1"/>
  <c r="Y13" i="22" s="1"/>
  <c r="Z13" i="1"/>
  <c r="Z13" i="22" s="1"/>
  <c r="B14" i="1"/>
  <c r="B14" i="22" s="1"/>
  <c r="C14" i="1"/>
  <c r="C14" i="22" s="1"/>
  <c r="D14" i="1"/>
  <c r="D14" i="22" s="1"/>
  <c r="E14" i="1"/>
  <c r="E14" i="22" s="1"/>
  <c r="F14" i="1"/>
  <c r="F14" i="22" s="1"/>
  <c r="G14" i="1"/>
  <c r="G14" i="22" s="1"/>
  <c r="H14" i="1"/>
  <c r="H14" i="22" s="1"/>
  <c r="I14" i="1"/>
  <c r="I14" i="22" s="1"/>
  <c r="J14" i="1"/>
  <c r="J14" i="22" s="1"/>
  <c r="K14" i="1"/>
  <c r="K14" i="22" s="1"/>
  <c r="L14" i="1"/>
  <c r="L14" i="22" s="1"/>
  <c r="M14" i="1"/>
  <c r="M14" i="22" s="1"/>
  <c r="N14" i="1"/>
  <c r="N14" i="22" s="1"/>
  <c r="O14" i="1"/>
  <c r="O14" i="22" s="1"/>
  <c r="P14" i="1"/>
  <c r="P14" i="22" s="1"/>
  <c r="Q14" i="1"/>
  <c r="Q14" i="22" s="1"/>
  <c r="R14" i="1"/>
  <c r="R14" i="22" s="1"/>
  <c r="S14" i="1"/>
  <c r="S14" i="22" s="1"/>
  <c r="T14" i="1"/>
  <c r="T14" i="22" s="1"/>
  <c r="U14" i="1"/>
  <c r="U14" i="22" s="1"/>
  <c r="V14" i="1"/>
  <c r="V14" i="22" s="1"/>
  <c r="W14" i="1"/>
  <c r="W14" i="22" s="1"/>
  <c r="X14" i="1"/>
  <c r="X14" i="22" s="1"/>
  <c r="Y14" i="1"/>
  <c r="Y14" i="22" s="1"/>
  <c r="Z14" i="1"/>
  <c r="Z14" i="22" s="1"/>
  <c r="B15" i="1"/>
  <c r="B15" i="22" s="1"/>
  <c r="C15" i="1"/>
  <c r="C15" i="22" s="1"/>
  <c r="D15" i="1"/>
  <c r="D15" i="22" s="1"/>
  <c r="E15" i="1"/>
  <c r="E15" i="22" s="1"/>
  <c r="F15" i="1"/>
  <c r="F15" i="22" s="1"/>
  <c r="G15" i="1"/>
  <c r="G15" i="22" s="1"/>
  <c r="H15" i="1"/>
  <c r="H15" i="22" s="1"/>
  <c r="I15" i="1"/>
  <c r="I15" i="22" s="1"/>
  <c r="J15" i="1"/>
  <c r="J15" i="22" s="1"/>
  <c r="K15" i="1"/>
  <c r="K15" i="22" s="1"/>
  <c r="L15" i="1"/>
  <c r="L15" i="22" s="1"/>
  <c r="M15" i="1"/>
  <c r="M15" i="22" s="1"/>
  <c r="N15" i="1"/>
  <c r="N15" i="22" s="1"/>
  <c r="O15" i="1"/>
  <c r="O15" i="22" s="1"/>
  <c r="P15" i="1"/>
  <c r="P15" i="22" s="1"/>
  <c r="Q15" i="1"/>
  <c r="Q15" i="22" s="1"/>
  <c r="R15" i="1"/>
  <c r="R15" i="22" s="1"/>
  <c r="S15" i="1"/>
  <c r="S15" i="22" s="1"/>
  <c r="T15" i="1"/>
  <c r="T15" i="22" s="1"/>
  <c r="U15" i="1"/>
  <c r="U15" i="22" s="1"/>
  <c r="V15" i="1"/>
  <c r="V15" i="22" s="1"/>
  <c r="W15" i="1"/>
  <c r="W15" i="22" s="1"/>
  <c r="X15" i="1"/>
  <c r="X15" i="22" s="1"/>
  <c r="Y15" i="1"/>
  <c r="Y15" i="22" s="1"/>
  <c r="Z15" i="1"/>
  <c r="Z15" i="22" s="1"/>
  <c r="B16" i="1"/>
  <c r="B16" i="22" s="1"/>
  <c r="C16" i="1"/>
  <c r="C16" i="22" s="1"/>
  <c r="D16" i="1"/>
  <c r="D16" i="22" s="1"/>
  <c r="E16" i="1"/>
  <c r="E16" i="22" s="1"/>
  <c r="F16" i="1"/>
  <c r="F16" i="22" s="1"/>
  <c r="G16" i="1"/>
  <c r="G16" i="22" s="1"/>
  <c r="H16" i="1"/>
  <c r="H16" i="22" s="1"/>
  <c r="I16" i="1"/>
  <c r="I16" i="22" s="1"/>
  <c r="J16" i="1"/>
  <c r="J16" i="22" s="1"/>
  <c r="K16" i="1"/>
  <c r="K16" i="22" s="1"/>
  <c r="L16" i="1"/>
  <c r="L16" i="22" s="1"/>
  <c r="M16" i="1"/>
  <c r="M16" i="22" s="1"/>
  <c r="N16" i="1"/>
  <c r="N16" i="22" s="1"/>
  <c r="O16" i="1"/>
  <c r="O16" i="22" s="1"/>
  <c r="P16" i="1"/>
  <c r="P16" i="22" s="1"/>
  <c r="Q16" i="1"/>
  <c r="Q16" i="22" s="1"/>
  <c r="R16" i="1"/>
  <c r="R16" i="22" s="1"/>
  <c r="S16" i="1"/>
  <c r="S16" i="22" s="1"/>
  <c r="T16" i="1"/>
  <c r="T16" i="22" s="1"/>
  <c r="U16" i="1"/>
  <c r="U16" i="22" s="1"/>
  <c r="V16" i="1"/>
  <c r="V16" i="22" s="1"/>
  <c r="W16" i="1"/>
  <c r="W16" i="22" s="1"/>
  <c r="X16" i="1"/>
  <c r="X16" i="22" s="1"/>
  <c r="Y16" i="1"/>
  <c r="Y16" i="22" s="1"/>
  <c r="Z16" i="1"/>
  <c r="Z16" i="22" s="1"/>
  <c r="B17" i="1"/>
  <c r="B17" i="22" s="1"/>
  <c r="C17" i="1"/>
  <c r="C17" i="22" s="1"/>
  <c r="D17" i="1"/>
  <c r="D17" i="22" s="1"/>
  <c r="E17" i="1"/>
  <c r="E17" i="22" s="1"/>
  <c r="F17" i="1"/>
  <c r="F17" i="22" s="1"/>
  <c r="G17" i="1"/>
  <c r="G17" i="22" s="1"/>
  <c r="H17" i="1"/>
  <c r="H17" i="22" s="1"/>
  <c r="I17" i="1"/>
  <c r="I17" i="22" s="1"/>
  <c r="J17" i="1"/>
  <c r="J17" i="22" s="1"/>
  <c r="K17" i="1"/>
  <c r="K17" i="22" s="1"/>
  <c r="L17" i="1"/>
  <c r="L17" i="22" s="1"/>
  <c r="M17" i="1"/>
  <c r="M17" i="22" s="1"/>
  <c r="N17" i="1"/>
  <c r="N17" i="22" s="1"/>
  <c r="O17" i="1"/>
  <c r="O17" i="22" s="1"/>
  <c r="P17" i="1"/>
  <c r="P17" i="22" s="1"/>
  <c r="Q17" i="1"/>
  <c r="Q17" i="22" s="1"/>
  <c r="R17" i="1"/>
  <c r="R17" i="22" s="1"/>
  <c r="S17" i="1"/>
  <c r="S17" i="22" s="1"/>
  <c r="T17" i="1"/>
  <c r="T17" i="22" s="1"/>
  <c r="U17" i="1"/>
  <c r="U17" i="22" s="1"/>
  <c r="V17" i="1"/>
  <c r="V17" i="22" s="1"/>
  <c r="W17" i="1"/>
  <c r="W17" i="22" s="1"/>
  <c r="X17" i="1"/>
  <c r="X17" i="22" s="1"/>
  <c r="Y17" i="1"/>
  <c r="Y17" i="22" s="1"/>
  <c r="Z17" i="1"/>
  <c r="Z17" i="22" s="1"/>
  <c r="B18" i="1"/>
  <c r="B18" i="22" s="1"/>
  <c r="C18" i="1"/>
  <c r="C18" i="22" s="1"/>
  <c r="D18" i="1"/>
  <c r="D18" i="22" s="1"/>
  <c r="E18" i="1"/>
  <c r="E18" i="22" s="1"/>
  <c r="F18" i="1"/>
  <c r="F18" i="22" s="1"/>
  <c r="G18" i="1"/>
  <c r="G18" i="22" s="1"/>
  <c r="H18" i="1"/>
  <c r="H18" i="22" s="1"/>
  <c r="I18" i="1"/>
  <c r="I18" i="22" s="1"/>
  <c r="J18" i="1"/>
  <c r="J18" i="22" s="1"/>
  <c r="K18" i="1"/>
  <c r="K18" i="22" s="1"/>
  <c r="L18" i="1"/>
  <c r="L18" i="22" s="1"/>
  <c r="M18" i="1"/>
  <c r="M18" i="22" s="1"/>
  <c r="N18" i="1"/>
  <c r="N18" i="22" s="1"/>
  <c r="O18" i="1"/>
  <c r="O18" i="22" s="1"/>
  <c r="P18" i="1"/>
  <c r="P18" i="22" s="1"/>
  <c r="Q18" i="1"/>
  <c r="Q18" i="22" s="1"/>
  <c r="R18" i="1"/>
  <c r="R18" i="22" s="1"/>
  <c r="S18" i="1"/>
  <c r="S18" i="22" s="1"/>
  <c r="T18" i="1"/>
  <c r="T18" i="22" s="1"/>
  <c r="U18" i="1"/>
  <c r="U18" i="22" s="1"/>
  <c r="V18" i="1"/>
  <c r="V18" i="22" s="1"/>
  <c r="W18" i="1"/>
  <c r="W18" i="22" s="1"/>
  <c r="X18" i="1"/>
  <c r="X18" i="22" s="1"/>
  <c r="Y18" i="1"/>
  <c r="Y18" i="22" s="1"/>
  <c r="Z18" i="1"/>
  <c r="Z18" i="22" s="1"/>
  <c r="B19" i="1"/>
  <c r="B19" i="22" s="1"/>
  <c r="C19" i="1"/>
  <c r="C19" i="22" s="1"/>
  <c r="D19" i="1"/>
  <c r="D19" i="22" s="1"/>
  <c r="E19" i="1"/>
  <c r="E19" i="22" s="1"/>
  <c r="F19" i="1"/>
  <c r="F19" i="22" s="1"/>
  <c r="G19" i="1"/>
  <c r="G19" i="22" s="1"/>
  <c r="H19" i="1"/>
  <c r="H19" i="22" s="1"/>
  <c r="I19" i="1"/>
  <c r="I19" i="22" s="1"/>
  <c r="J19" i="1"/>
  <c r="J19" i="22" s="1"/>
  <c r="K19" i="1"/>
  <c r="K19" i="22" s="1"/>
  <c r="L19" i="1"/>
  <c r="L19" i="22" s="1"/>
  <c r="M19" i="1"/>
  <c r="M19" i="22" s="1"/>
  <c r="N19" i="1"/>
  <c r="N19" i="22" s="1"/>
  <c r="O19" i="1"/>
  <c r="O19" i="22" s="1"/>
  <c r="P19" i="1"/>
  <c r="P19" i="22" s="1"/>
  <c r="Q19" i="1"/>
  <c r="Q19" i="22" s="1"/>
  <c r="R19" i="1"/>
  <c r="R19" i="22" s="1"/>
  <c r="S19" i="1"/>
  <c r="S19" i="22" s="1"/>
  <c r="T19" i="1"/>
  <c r="T19" i="22" s="1"/>
  <c r="U19" i="1"/>
  <c r="U19" i="22" s="1"/>
  <c r="V19" i="1"/>
  <c r="V19" i="22" s="1"/>
  <c r="W19" i="1"/>
  <c r="W19" i="22" s="1"/>
  <c r="X19" i="1"/>
  <c r="X19" i="22" s="1"/>
  <c r="Y19" i="1"/>
  <c r="Y19" i="22" s="1"/>
  <c r="Z19" i="1"/>
  <c r="Z19" i="22" s="1"/>
  <c r="B20" i="1"/>
  <c r="B20" i="22" s="1"/>
  <c r="C20" i="1"/>
  <c r="C20" i="22" s="1"/>
  <c r="D20" i="1"/>
  <c r="D20" i="22" s="1"/>
  <c r="E20" i="1"/>
  <c r="E20" i="22" s="1"/>
  <c r="F20" i="1"/>
  <c r="F20" i="22" s="1"/>
  <c r="G20" i="1"/>
  <c r="G20" i="22" s="1"/>
  <c r="H20" i="1"/>
  <c r="H20" i="22" s="1"/>
  <c r="I20" i="1"/>
  <c r="I20" i="22" s="1"/>
  <c r="J20" i="1"/>
  <c r="J20" i="22" s="1"/>
  <c r="K20" i="1"/>
  <c r="K20" i="22" s="1"/>
  <c r="L20" i="1"/>
  <c r="L20" i="22" s="1"/>
  <c r="M20" i="1"/>
  <c r="M20" i="22" s="1"/>
  <c r="N20" i="1"/>
  <c r="N20" i="22" s="1"/>
  <c r="O20" i="1"/>
  <c r="O20" i="22" s="1"/>
  <c r="P20" i="1"/>
  <c r="P20" i="22" s="1"/>
  <c r="Q20" i="1"/>
  <c r="Q20" i="22" s="1"/>
  <c r="R20" i="1"/>
  <c r="R20" i="22" s="1"/>
  <c r="S20" i="1"/>
  <c r="S20" i="22" s="1"/>
  <c r="T20" i="1"/>
  <c r="T20" i="22" s="1"/>
  <c r="U20" i="1"/>
  <c r="U20" i="22" s="1"/>
  <c r="V20" i="1"/>
  <c r="V20" i="22" s="1"/>
  <c r="W20" i="1"/>
  <c r="W20" i="22" s="1"/>
  <c r="X20" i="1"/>
  <c r="X20" i="22" s="1"/>
  <c r="Y20" i="1"/>
  <c r="Y20" i="22" s="1"/>
  <c r="Z20" i="1"/>
  <c r="Z20" i="22" s="1"/>
  <c r="B21" i="1"/>
  <c r="B21" i="22" s="1"/>
  <c r="C21" i="1"/>
  <c r="C21" i="22" s="1"/>
  <c r="D21" i="1"/>
  <c r="D21" i="22" s="1"/>
  <c r="E21" i="1"/>
  <c r="E21" i="22" s="1"/>
  <c r="F21" i="1"/>
  <c r="F21" i="22" s="1"/>
  <c r="G21" i="1"/>
  <c r="G21" i="22" s="1"/>
  <c r="H21" i="1"/>
  <c r="H21" i="22" s="1"/>
  <c r="I21" i="1"/>
  <c r="I21" i="22" s="1"/>
  <c r="J21" i="1"/>
  <c r="J21" i="22" s="1"/>
  <c r="K21" i="1"/>
  <c r="K21" i="22" s="1"/>
  <c r="L21" i="1"/>
  <c r="L21" i="22" s="1"/>
  <c r="M21" i="1"/>
  <c r="M21" i="22" s="1"/>
  <c r="N21" i="1"/>
  <c r="N21" i="22" s="1"/>
  <c r="O21" i="1"/>
  <c r="O21" i="22" s="1"/>
  <c r="P21" i="1"/>
  <c r="P21" i="22" s="1"/>
  <c r="Q21" i="1"/>
  <c r="Q21" i="22" s="1"/>
  <c r="R21" i="1"/>
  <c r="R21" i="22" s="1"/>
  <c r="S21" i="1"/>
  <c r="S21" i="22" s="1"/>
  <c r="T21" i="1"/>
  <c r="T21" i="22" s="1"/>
  <c r="U21" i="1"/>
  <c r="U21" i="22" s="1"/>
  <c r="V21" i="1"/>
  <c r="V21" i="22" s="1"/>
  <c r="W21" i="1"/>
  <c r="W21" i="22" s="1"/>
  <c r="X21" i="1"/>
  <c r="X21" i="22" s="1"/>
  <c r="Y21" i="1"/>
  <c r="Y21" i="22" s="1"/>
  <c r="Z21" i="1"/>
  <c r="Z21" i="22" s="1"/>
  <c r="B22" i="1"/>
  <c r="B22" i="22" s="1"/>
  <c r="C22" i="1"/>
  <c r="C22" i="22" s="1"/>
  <c r="D22" i="1"/>
  <c r="D22" i="22" s="1"/>
  <c r="E22" i="1"/>
  <c r="E22" i="22" s="1"/>
  <c r="F22" i="1"/>
  <c r="F22" i="22" s="1"/>
  <c r="G22" i="1"/>
  <c r="G22" i="22" s="1"/>
  <c r="H22" i="1"/>
  <c r="H22" i="22" s="1"/>
  <c r="I22" i="1"/>
  <c r="I22" i="22" s="1"/>
  <c r="J22" i="1"/>
  <c r="J22" i="22" s="1"/>
  <c r="K22" i="1"/>
  <c r="K22" i="22" s="1"/>
  <c r="L22" i="1"/>
  <c r="L22" i="22" s="1"/>
  <c r="M22" i="1"/>
  <c r="M22" i="22" s="1"/>
  <c r="N22" i="1"/>
  <c r="N22" i="22" s="1"/>
  <c r="O22" i="1"/>
  <c r="O22" i="22" s="1"/>
  <c r="P22" i="1"/>
  <c r="P22" i="22" s="1"/>
  <c r="Q22" i="1"/>
  <c r="Q22" i="22" s="1"/>
  <c r="R22" i="1"/>
  <c r="R22" i="22" s="1"/>
  <c r="S22" i="1"/>
  <c r="S22" i="22" s="1"/>
  <c r="T22" i="1"/>
  <c r="T22" i="22" s="1"/>
  <c r="U22" i="1"/>
  <c r="U22" i="22" s="1"/>
  <c r="V22" i="1"/>
  <c r="V22" i="22" s="1"/>
  <c r="W22" i="1"/>
  <c r="W22" i="22" s="1"/>
  <c r="X22" i="1"/>
  <c r="X22" i="22" s="1"/>
  <c r="Y22" i="1"/>
  <c r="Y22" i="22" s="1"/>
  <c r="Z22" i="1"/>
  <c r="Z22" i="22" s="1"/>
  <c r="B23" i="1"/>
  <c r="B23" i="22" s="1"/>
  <c r="C23" i="1"/>
  <c r="C23" i="22" s="1"/>
  <c r="D23" i="1"/>
  <c r="D23" i="22" s="1"/>
  <c r="E23" i="1"/>
  <c r="E23" i="22" s="1"/>
  <c r="F23" i="1"/>
  <c r="F23" i="22" s="1"/>
  <c r="G23" i="1"/>
  <c r="G23" i="22" s="1"/>
  <c r="H23" i="1"/>
  <c r="H23" i="22" s="1"/>
  <c r="I23" i="1"/>
  <c r="I23" i="22" s="1"/>
  <c r="J23" i="1"/>
  <c r="J23" i="22" s="1"/>
  <c r="K23" i="1"/>
  <c r="K23" i="22" s="1"/>
  <c r="L23" i="1"/>
  <c r="L23" i="22" s="1"/>
  <c r="M23" i="1"/>
  <c r="M23" i="22" s="1"/>
  <c r="N23" i="1"/>
  <c r="N23" i="22" s="1"/>
  <c r="O23" i="1"/>
  <c r="O23" i="22" s="1"/>
  <c r="P23" i="1"/>
  <c r="P23" i="22" s="1"/>
  <c r="Q23" i="1"/>
  <c r="Q23" i="22" s="1"/>
  <c r="R23" i="1"/>
  <c r="R23" i="22" s="1"/>
  <c r="S23" i="1"/>
  <c r="S23" i="22" s="1"/>
  <c r="T23" i="1"/>
  <c r="T23" i="22" s="1"/>
  <c r="U23" i="1"/>
  <c r="U23" i="22" s="1"/>
  <c r="V23" i="1"/>
  <c r="V23" i="22" s="1"/>
  <c r="W23" i="1"/>
  <c r="W23" i="22" s="1"/>
  <c r="X23" i="1"/>
  <c r="X23" i="22" s="1"/>
  <c r="Y23" i="1"/>
  <c r="Y23" i="22" s="1"/>
  <c r="Z23" i="1"/>
  <c r="Z23" i="22" s="1"/>
  <c r="B24" i="1"/>
  <c r="B24" i="22" s="1"/>
  <c r="C24" i="1"/>
  <c r="C24" i="22" s="1"/>
  <c r="D24" i="1"/>
  <c r="D24" i="22" s="1"/>
  <c r="E24" i="1"/>
  <c r="E24" i="22" s="1"/>
  <c r="F24" i="1"/>
  <c r="F24" i="22" s="1"/>
  <c r="G24" i="1"/>
  <c r="G24" i="22" s="1"/>
  <c r="H24" i="1"/>
  <c r="H24" i="22" s="1"/>
  <c r="I24" i="1"/>
  <c r="I24" i="22" s="1"/>
  <c r="J24" i="1"/>
  <c r="J24" i="22" s="1"/>
  <c r="K24" i="1"/>
  <c r="K24" i="22" s="1"/>
  <c r="L24" i="1"/>
  <c r="L24" i="22" s="1"/>
  <c r="M24" i="1"/>
  <c r="M24" i="22" s="1"/>
  <c r="N24" i="1"/>
  <c r="N24" i="22" s="1"/>
  <c r="O24" i="1"/>
  <c r="O24" i="22" s="1"/>
  <c r="P24" i="1"/>
  <c r="P24" i="22" s="1"/>
  <c r="Q24" i="1"/>
  <c r="Q24" i="22" s="1"/>
  <c r="R24" i="1"/>
  <c r="R24" i="22" s="1"/>
  <c r="S24" i="1"/>
  <c r="S24" i="22" s="1"/>
  <c r="T24" i="1"/>
  <c r="T24" i="22" s="1"/>
  <c r="U24" i="1"/>
  <c r="U24" i="22" s="1"/>
  <c r="V24" i="1"/>
  <c r="V24" i="22" s="1"/>
  <c r="W24" i="1"/>
  <c r="W24" i="22" s="1"/>
  <c r="X24" i="1"/>
  <c r="X24" i="22" s="1"/>
  <c r="Y24" i="1"/>
  <c r="Y24" i="22" s="1"/>
  <c r="Z24" i="1"/>
  <c r="Z24" i="22" s="1"/>
  <c r="B25" i="1"/>
  <c r="B25" i="22" s="1"/>
  <c r="C25" i="1"/>
  <c r="C25" i="22" s="1"/>
  <c r="D25" i="1"/>
  <c r="D25" i="22" s="1"/>
  <c r="E25" i="1"/>
  <c r="E25" i="22" s="1"/>
  <c r="F25" i="1"/>
  <c r="F25" i="22" s="1"/>
  <c r="G25" i="1"/>
  <c r="G25" i="22" s="1"/>
  <c r="H25" i="1"/>
  <c r="H25" i="22" s="1"/>
  <c r="I25" i="1"/>
  <c r="I25" i="22" s="1"/>
  <c r="J25" i="1"/>
  <c r="J25" i="22" s="1"/>
  <c r="K25" i="1"/>
  <c r="K25" i="22" s="1"/>
  <c r="L25" i="1"/>
  <c r="L25" i="22" s="1"/>
  <c r="M25" i="1"/>
  <c r="M25" i="22" s="1"/>
  <c r="N25" i="1"/>
  <c r="N25" i="22" s="1"/>
  <c r="O25" i="1"/>
  <c r="O25" i="22" s="1"/>
  <c r="P25" i="1"/>
  <c r="P25" i="22" s="1"/>
  <c r="Q25" i="1"/>
  <c r="Q25" i="22" s="1"/>
  <c r="R25" i="1"/>
  <c r="R25" i="22" s="1"/>
  <c r="S25" i="1"/>
  <c r="S25" i="22" s="1"/>
  <c r="T25" i="1"/>
  <c r="T25" i="22" s="1"/>
  <c r="U25" i="1"/>
  <c r="U25" i="22" s="1"/>
  <c r="V25" i="1"/>
  <c r="V25" i="22" s="1"/>
  <c r="W25" i="1"/>
  <c r="W25" i="22" s="1"/>
  <c r="X25" i="1"/>
  <c r="X25" i="22" s="1"/>
  <c r="Y25" i="1"/>
  <c r="Y25" i="22" s="1"/>
  <c r="Z25" i="1"/>
  <c r="Z25" i="22" s="1"/>
  <c r="B26" i="1"/>
  <c r="B26" i="22" s="1"/>
  <c r="C26" i="1"/>
  <c r="C26" i="22" s="1"/>
  <c r="D26" i="1"/>
  <c r="D26" i="22" s="1"/>
  <c r="E26" i="1"/>
  <c r="E26" i="22" s="1"/>
  <c r="F26" i="1"/>
  <c r="F26" i="22" s="1"/>
  <c r="G26" i="1"/>
  <c r="G26" i="22" s="1"/>
  <c r="H26" i="1"/>
  <c r="H26" i="22" s="1"/>
  <c r="I26" i="1"/>
  <c r="I26" i="22" s="1"/>
  <c r="J26" i="1"/>
  <c r="J26" i="22" s="1"/>
  <c r="K26" i="1"/>
  <c r="K26" i="22" s="1"/>
  <c r="L26" i="1"/>
  <c r="L26" i="22" s="1"/>
  <c r="M26" i="1"/>
  <c r="M26" i="22" s="1"/>
  <c r="N26" i="1"/>
  <c r="N26" i="22" s="1"/>
  <c r="O26" i="1"/>
  <c r="O26" i="22" s="1"/>
  <c r="P26" i="1"/>
  <c r="P26" i="22" s="1"/>
  <c r="Q26" i="1"/>
  <c r="Q26" i="22" s="1"/>
  <c r="R26" i="1"/>
  <c r="R26" i="22" s="1"/>
  <c r="S26" i="1"/>
  <c r="S26" i="22" s="1"/>
  <c r="T26" i="1"/>
  <c r="T26" i="22" s="1"/>
  <c r="U26" i="1"/>
  <c r="U26" i="22" s="1"/>
  <c r="V26" i="1"/>
  <c r="V26" i="22" s="1"/>
  <c r="W26" i="1"/>
  <c r="W26" i="22" s="1"/>
  <c r="X26" i="1"/>
  <c r="X26" i="22" s="1"/>
  <c r="Y26" i="1"/>
  <c r="Y26" i="22" s="1"/>
  <c r="Z26" i="1"/>
  <c r="Z26" i="22" s="1"/>
  <c r="B27" i="1"/>
  <c r="B27" i="22" s="1"/>
  <c r="C27" i="1"/>
  <c r="C27" i="22" s="1"/>
  <c r="D27" i="1"/>
  <c r="D27" i="22" s="1"/>
  <c r="E27" i="1"/>
  <c r="E27" i="22" s="1"/>
  <c r="F27" i="1"/>
  <c r="F27" i="22" s="1"/>
  <c r="G27" i="1"/>
  <c r="G27" i="22" s="1"/>
  <c r="H27" i="1"/>
  <c r="H27" i="22" s="1"/>
  <c r="I27" i="1"/>
  <c r="I27" i="22" s="1"/>
  <c r="J27" i="1"/>
  <c r="J27" i="22" s="1"/>
  <c r="K27" i="1"/>
  <c r="K27" i="22" s="1"/>
  <c r="L27" i="1"/>
  <c r="L27" i="22" s="1"/>
  <c r="M27" i="1"/>
  <c r="M27" i="22" s="1"/>
  <c r="N27" i="1"/>
  <c r="N27" i="22" s="1"/>
  <c r="O27" i="1"/>
  <c r="O27" i="22" s="1"/>
  <c r="P27" i="1"/>
  <c r="P27" i="22" s="1"/>
  <c r="Q27" i="1"/>
  <c r="Q27" i="22" s="1"/>
  <c r="R27" i="1"/>
  <c r="R27" i="22" s="1"/>
  <c r="S27" i="1"/>
  <c r="S27" i="22" s="1"/>
  <c r="T27" i="1"/>
  <c r="T27" i="22" s="1"/>
  <c r="U27" i="1"/>
  <c r="U27" i="22" s="1"/>
  <c r="V27" i="1"/>
  <c r="V27" i="22" s="1"/>
  <c r="W27" i="1"/>
  <c r="W27" i="22" s="1"/>
  <c r="X27" i="1"/>
  <c r="X27" i="22" s="1"/>
  <c r="Y27" i="1"/>
  <c r="Y27" i="22" s="1"/>
  <c r="Z27" i="1"/>
  <c r="Z27" i="22" s="1"/>
  <c r="B28" i="1"/>
  <c r="B28" i="22" s="1"/>
  <c r="C28" i="1"/>
  <c r="C28" i="22" s="1"/>
  <c r="D28" i="1"/>
  <c r="D28" i="22" s="1"/>
  <c r="E28" i="1"/>
  <c r="E28" i="22" s="1"/>
  <c r="F28" i="1"/>
  <c r="F28" i="22" s="1"/>
  <c r="G28" i="1"/>
  <c r="G28" i="22" s="1"/>
  <c r="H28" i="1"/>
  <c r="H28" i="22" s="1"/>
  <c r="I28" i="1"/>
  <c r="I28" i="22" s="1"/>
  <c r="J28" i="1"/>
  <c r="J28" i="22" s="1"/>
  <c r="K28" i="1"/>
  <c r="K28" i="22" s="1"/>
  <c r="L28" i="1"/>
  <c r="L28" i="22" s="1"/>
  <c r="M28" i="1"/>
  <c r="M28" i="22" s="1"/>
  <c r="N28" i="1"/>
  <c r="N28" i="22" s="1"/>
  <c r="O28" i="1"/>
  <c r="O28" i="22" s="1"/>
  <c r="P28" i="1"/>
  <c r="P28" i="22" s="1"/>
  <c r="Q28" i="1"/>
  <c r="Q28" i="22" s="1"/>
  <c r="R28" i="1"/>
  <c r="R28" i="22" s="1"/>
  <c r="S28" i="1"/>
  <c r="S28" i="22" s="1"/>
  <c r="T28" i="1"/>
  <c r="T28" i="22" s="1"/>
  <c r="U28" i="1"/>
  <c r="U28" i="22" s="1"/>
  <c r="V28" i="1"/>
  <c r="V28" i="22" s="1"/>
  <c r="W28" i="1"/>
  <c r="W28" i="22" s="1"/>
  <c r="X28" i="1"/>
  <c r="X28" i="22" s="1"/>
  <c r="Y28" i="1"/>
  <c r="Y28" i="22" s="1"/>
  <c r="Z28" i="1"/>
  <c r="Z28" i="22" s="1"/>
  <c r="B29" i="1"/>
  <c r="B29" i="22" s="1"/>
  <c r="C29" i="1"/>
  <c r="C29" i="22" s="1"/>
  <c r="D29" i="1"/>
  <c r="D29" i="22" s="1"/>
  <c r="E29" i="1"/>
  <c r="E29" i="22" s="1"/>
  <c r="F29" i="1"/>
  <c r="F29" i="22" s="1"/>
  <c r="G29" i="1"/>
  <c r="G29" i="22" s="1"/>
  <c r="H29" i="1"/>
  <c r="H29" i="22" s="1"/>
  <c r="I29" i="1"/>
  <c r="I29" i="22" s="1"/>
  <c r="J29" i="1"/>
  <c r="J29" i="22" s="1"/>
  <c r="K29" i="1"/>
  <c r="K29" i="22" s="1"/>
  <c r="L29" i="1"/>
  <c r="L29" i="22" s="1"/>
  <c r="M29" i="1"/>
  <c r="M29" i="22" s="1"/>
  <c r="N29" i="1"/>
  <c r="N29" i="22" s="1"/>
  <c r="O29" i="1"/>
  <c r="O29" i="22" s="1"/>
  <c r="P29" i="1"/>
  <c r="P29" i="22" s="1"/>
  <c r="Q29" i="1"/>
  <c r="Q29" i="22" s="1"/>
  <c r="R29" i="1"/>
  <c r="R29" i="22" s="1"/>
  <c r="S29" i="1"/>
  <c r="S29" i="22" s="1"/>
  <c r="T29" i="1"/>
  <c r="T29" i="22" s="1"/>
  <c r="U29" i="1"/>
  <c r="U29" i="22" s="1"/>
  <c r="V29" i="1"/>
  <c r="V29" i="22" s="1"/>
  <c r="W29" i="1"/>
  <c r="W29" i="22" s="1"/>
  <c r="X29" i="1"/>
  <c r="X29" i="22" s="1"/>
  <c r="Y29" i="1"/>
  <c r="Y29" i="22" s="1"/>
  <c r="Z29" i="1"/>
  <c r="Z29" i="22" s="1"/>
  <c r="B30" i="1"/>
  <c r="B30" i="22" s="1"/>
  <c r="C30" i="1"/>
  <c r="C30" i="22" s="1"/>
  <c r="D30" i="1"/>
  <c r="D30" i="22" s="1"/>
  <c r="E30" i="1"/>
  <c r="E30" i="22" s="1"/>
  <c r="F30" i="1"/>
  <c r="F30" i="22" s="1"/>
  <c r="G30" i="1"/>
  <c r="G30" i="22" s="1"/>
  <c r="H30" i="1"/>
  <c r="H30" i="22" s="1"/>
  <c r="I30" i="1"/>
  <c r="I30" i="22" s="1"/>
  <c r="J30" i="1"/>
  <c r="J30" i="22" s="1"/>
  <c r="K30" i="1"/>
  <c r="K30" i="22" s="1"/>
  <c r="L30" i="1"/>
  <c r="L30" i="22" s="1"/>
  <c r="M30" i="1"/>
  <c r="M30" i="22" s="1"/>
  <c r="N30" i="1"/>
  <c r="N30" i="22" s="1"/>
  <c r="O30" i="1"/>
  <c r="O30" i="22" s="1"/>
  <c r="P30" i="1"/>
  <c r="P30" i="22" s="1"/>
  <c r="Q30" i="1"/>
  <c r="Q30" i="22" s="1"/>
  <c r="R30" i="1"/>
  <c r="R30" i="22" s="1"/>
  <c r="S30" i="1"/>
  <c r="S30" i="22" s="1"/>
  <c r="T30" i="1"/>
  <c r="T30" i="22" s="1"/>
  <c r="U30" i="1"/>
  <c r="U30" i="22" s="1"/>
  <c r="V30" i="1"/>
  <c r="V30" i="22" s="1"/>
  <c r="W30" i="1"/>
  <c r="W30" i="22" s="1"/>
  <c r="X30" i="1"/>
  <c r="X30" i="22" s="1"/>
  <c r="Y30" i="1"/>
  <c r="Y30" i="22" s="1"/>
  <c r="Z30" i="1"/>
  <c r="Z30" i="22" s="1"/>
  <c r="B31" i="1"/>
  <c r="B31" i="22" s="1"/>
  <c r="C31" i="1"/>
  <c r="C31" i="22" s="1"/>
  <c r="D31" i="1"/>
  <c r="D31" i="22" s="1"/>
  <c r="E31" i="1"/>
  <c r="E31" i="22" s="1"/>
  <c r="F31" i="1"/>
  <c r="F31" i="22" s="1"/>
  <c r="G31" i="1"/>
  <c r="G31" i="22" s="1"/>
  <c r="H31" i="1"/>
  <c r="H31" i="22" s="1"/>
  <c r="I31" i="1"/>
  <c r="I31" i="22" s="1"/>
  <c r="J31" i="1"/>
  <c r="J31" i="22" s="1"/>
  <c r="K31" i="1"/>
  <c r="K31" i="22" s="1"/>
  <c r="L31" i="1"/>
  <c r="L31" i="22" s="1"/>
  <c r="M31" i="1"/>
  <c r="M31" i="22" s="1"/>
  <c r="N31" i="1"/>
  <c r="N31" i="22" s="1"/>
  <c r="O31" i="1"/>
  <c r="O31" i="22" s="1"/>
  <c r="P31" i="1"/>
  <c r="P31" i="22" s="1"/>
  <c r="Q31" i="1"/>
  <c r="Q31" i="22" s="1"/>
  <c r="R31" i="1"/>
  <c r="R31" i="22" s="1"/>
  <c r="S31" i="1"/>
  <c r="S31" i="22" s="1"/>
  <c r="T31" i="1"/>
  <c r="T31" i="22" s="1"/>
  <c r="U31" i="1"/>
  <c r="U31" i="22" s="1"/>
  <c r="V31" i="1"/>
  <c r="V31" i="22" s="1"/>
  <c r="W31" i="1"/>
  <c r="W31" i="22" s="1"/>
  <c r="X31" i="1"/>
  <c r="X31" i="22" s="1"/>
  <c r="Y31" i="1"/>
  <c r="Y31" i="22" s="1"/>
  <c r="Z31" i="1"/>
  <c r="Z31" i="22" s="1"/>
  <c r="B32" i="1"/>
  <c r="B32" i="22" s="1"/>
  <c r="C32" i="1"/>
  <c r="C32" i="22" s="1"/>
  <c r="D32" i="1"/>
  <c r="D32" i="22" s="1"/>
  <c r="E32" i="1"/>
  <c r="E32" i="22" s="1"/>
  <c r="F32" i="1"/>
  <c r="F32" i="22" s="1"/>
  <c r="G32" i="1"/>
  <c r="G32" i="22" s="1"/>
  <c r="H32" i="1"/>
  <c r="H32" i="22" s="1"/>
  <c r="I32" i="1"/>
  <c r="I32" i="22" s="1"/>
  <c r="J32" i="1"/>
  <c r="J32" i="22" s="1"/>
  <c r="K32" i="1"/>
  <c r="K32" i="22" s="1"/>
  <c r="L32" i="1"/>
  <c r="L32" i="22" s="1"/>
  <c r="M32" i="1"/>
  <c r="M32" i="22" s="1"/>
  <c r="N32" i="1"/>
  <c r="N32" i="22" s="1"/>
  <c r="O32" i="1"/>
  <c r="O32" i="22" s="1"/>
  <c r="P32" i="1"/>
  <c r="P32" i="22" s="1"/>
  <c r="Q32" i="1"/>
  <c r="Q32" i="22" s="1"/>
  <c r="R32" i="1"/>
  <c r="R32" i="22" s="1"/>
  <c r="S32" i="1"/>
  <c r="S32" i="22" s="1"/>
  <c r="T32" i="1"/>
  <c r="T32" i="22" s="1"/>
  <c r="U32" i="1"/>
  <c r="U32" i="22" s="1"/>
  <c r="V32" i="1"/>
  <c r="V32" i="22" s="1"/>
  <c r="W32" i="1"/>
  <c r="W32" i="22" s="1"/>
  <c r="X32" i="1"/>
  <c r="X32" i="22" s="1"/>
  <c r="Y32" i="1"/>
  <c r="Y32" i="22" s="1"/>
  <c r="Z32" i="1"/>
  <c r="Z32" i="22" s="1"/>
  <c r="B33" i="1"/>
  <c r="B33" i="22" s="1"/>
  <c r="C33" i="1"/>
  <c r="C33" i="22" s="1"/>
  <c r="D33" i="1"/>
  <c r="D33" i="22" s="1"/>
  <c r="E33" i="1"/>
  <c r="E33" i="22" s="1"/>
  <c r="F33" i="1"/>
  <c r="F33" i="22" s="1"/>
  <c r="G33" i="1"/>
  <c r="G33" i="22" s="1"/>
  <c r="H33" i="1"/>
  <c r="H33" i="22" s="1"/>
  <c r="I33" i="1"/>
  <c r="I33" i="22" s="1"/>
  <c r="J33" i="1"/>
  <c r="J33" i="22" s="1"/>
  <c r="K33" i="1"/>
  <c r="K33" i="22" s="1"/>
  <c r="L33" i="1"/>
  <c r="L33" i="22" s="1"/>
  <c r="M33" i="1"/>
  <c r="M33" i="22" s="1"/>
  <c r="N33" i="1"/>
  <c r="N33" i="22" s="1"/>
  <c r="O33" i="1"/>
  <c r="O33" i="22" s="1"/>
  <c r="P33" i="1"/>
  <c r="P33" i="22" s="1"/>
  <c r="Q33" i="1"/>
  <c r="Q33" i="22" s="1"/>
  <c r="R33" i="1"/>
  <c r="R33" i="22" s="1"/>
  <c r="S33" i="1"/>
  <c r="S33" i="22" s="1"/>
  <c r="T33" i="1"/>
  <c r="T33" i="22" s="1"/>
  <c r="U33" i="1"/>
  <c r="U33" i="22" s="1"/>
  <c r="V33" i="1"/>
  <c r="V33" i="22" s="1"/>
  <c r="W33" i="1"/>
  <c r="W33" i="22" s="1"/>
  <c r="X33" i="1"/>
  <c r="X33" i="22" s="1"/>
  <c r="Y33" i="1"/>
  <c r="Y33" i="22" s="1"/>
  <c r="Z33" i="1"/>
  <c r="Z33" i="22" s="1"/>
  <c r="B34" i="1"/>
  <c r="B2" i="7" s="1"/>
  <c r="C34" i="1"/>
  <c r="C2" i="7" s="1"/>
  <c r="D34" i="1"/>
  <c r="E34" i="1"/>
  <c r="D2" i="7" s="1"/>
  <c r="F34" i="1"/>
  <c r="E2" i="7" s="1"/>
  <c r="G34" i="1"/>
  <c r="F2" i="7" s="1"/>
  <c r="H34" i="1"/>
  <c r="G2" i="7" s="1"/>
  <c r="I34" i="1"/>
  <c r="H2" i="7" s="1"/>
  <c r="J34" i="1"/>
  <c r="I2" i="7" s="1"/>
  <c r="K34" i="1"/>
  <c r="J2" i="7" s="1"/>
  <c r="L34" i="1"/>
  <c r="K2" i="7" s="1"/>
  <c r="M34" i="1"/>
  <c r="L2" i="7" s="1"/>
  <c r="N34" i="1"/>
  <c r="M2" i="7" s="1"/>
  <c r="O34" i="1"/>
  <c r="N2" i="7" s="1"/>
  <c r="P34" i="1"/>
  <c r="O2" i="7" s="1"/>
  <c r="Q34" i="1"/>
  <c r="P2" i="7" s="1"/>
  <c r="R34" i="1"/>
  <c r="Q2" i="7" s="1"/>
  <c r="S34" i="1"/>
  <c r="R2" i="7" s="1"/>
  <c r="T34" i="1"/>
  <c r="S2" i="7" s="1"/>
  <c r="U34" i="1"/>
  <c r="T2" i="7" s="1"/>
  <c r="V34" i="1"/>
  <c r="U2" i="7" s="1"/>
  <c r="W34" i="1"/>
  <c r="V2" i="7" s="1"/>
  <c r="X34" i="1"/>
  <c r="W2" i="7" s="1"/>
  <c r="Y34" i="1"/>
  <c r="X2" i="7" s="1"/>
  <c r="Z34" i="1"/>
  <c r="Y2" i="7" s="1"/>
  <c r="B35" i="1"/>
  <c r="B3" i="7" s="1"/>
  <c r="C35" i="1"/>
  <c r="C3" i="7" s="1"/>
  <c r="D35" i="1"/>
  <c r="E35" i="1"/>
  <c r="D3" i="7" s="1"/>
  <c r="F35" i="1"/>
  <c r="E3" i="7" s="1"/>
  <c r="G35" i="1"/>
  <c r="F3" i="7" s="1"/>
  <c r="H35" i="1"/>
  <c r="G3" i="7" s="1"/>
  <c r="I35" i="1"/>
  <c r="H3" i="7" s="1"/>
  <c r="J35" i="1"/>
  <c r="I3" i="7" s="1"/>
  <c r="K35" i="1"/>
  <c r="J3" i="7" s="1"/>
  <c r="L35" i="1"/>
  <c r="K3" i="7" s="1"/>
  <c r="M35" i="1"/>
  <c r="L3" i="7" s="1"/>
  <c r="N35" i="1"/>
  <c r="M3" i="7" s="1"/>
  <c r="O35" i="1"/>
  <c r="N3" i="7" s="1"/>
  <c r="P35" i="1"/>
  <c r="O3" i="7" s="1"/>
  <c r="Q35" i="1"/>
  <c r="P3" i="7" s="1"/>
  <c r="R35" i="1"/>
  <c r="Q3" i="7" s="1"/>
  <c r="S35" i="1"/>
  <c r="R3" i="7" s="1"/>
  <c r="T35" i="1"/>
  <c r="S3" i="7" s="1"/>
  <c r="U35" i="1"/>
  <c r="T3" i="7" s="1"/>
  <c r="V35" i="1"/>
  <c r="U3" i="7" s="1"/>
  <c r="W35" i="1"/>
  <c r="V3" i="7" s="1"/>
  <c r="X35" i="1"/>
  <c r="W3" i="7" s="1"/>
  <c r="Y35" i="1"/>
  <c r="X3" i="7" s="1"/>
  <c r="Z35" i="1"/>
  <c r="Y3" i="7" s="1"/>
  <c r="B36" i="1"/>
  <c r="B4" i="7" s="1"/>
  <c r="C36" i="1"/>
  <c r="C4" i="7" s="1"/>
  <c r="D36" i="1"/>
  <c r="E36" i="1"/>
  <c r="D4" i="7" s="1"/>
  <c r="F36" i="1"/>
  <c r="E4" i="7" s="1"/>
  <c r="G36" i="1"/>
  <c r="F4" i="7" s="1"/>
  <c r="H36" i="1"/>
  <c r="G4" i="7" s="1"/>
  <c r="I36" i="1"/>
  <c r="H4" i="7" s="1"/>
  <c r="J36" i="1"/>
  <c r="I4" i="7" s="1"/>
  <c r="K36" i="1"/>
  <c r="J4" i="7" s="1"/>
  <c r="L36" i="1"/>
  <c r="K4" i="7" s="1"/>
  <c r="M36" i="1"/>
  <c r="L4" i="7" s="1"/>
  <c r="N36" i="1"/>
  <c r="M4" i="7" s="1"/>
  <c r="O36" i="1"/>
  <c r="N4" i="7" s="1"/>
  <c r="P36" i="1"/>
  <c r="O4" i="7" s="1"/>
  <c r="Q36" i="1"/>
  <c r="P4" i="7" s="1"/>
  <c r="R36" i="1"/>
  <c r="Q4" i="7" s="1"/>
  <c r="S36" i="1"/>
  <c r="R4" i="7" s="1"/>
  <c r="T36" i="1"/>
  <c r="S4" i="7" s="1"/>
  <c r="U36" i="1"/>
  <c r="T4" i="7" s="1"/>
  <c r="V36" i="1"/>
  <c r="U4" i="7" s="1"/>
  <c r="W36" i="1"/>
  <c r="V4" i="7" s="1"/>
  <c r="X36" i="1"/>
  <c r="W4" i="7" s="1"/>
  <c r="Y36" i="1"/>
  <c r="X4" i="7" s="1"/>
  <c r="Z36" i="1"/>
  <c r="Y4" i="7" s="1"/>
  <c r="B37" i="1"/>
  <c r="B5" i="7" s="1"/>
  <c r="C37" i="1"/>
  <c r="C5" i="7" s="1"/>
  <c r="D37" i="1"/>
  <c r="E37" i="1"/>
  <c r="D5" i="7" s="1"/>
  <c r="F37" i="1"/>
  <c r="E5" i="7" s="1"/>
  <c r="G37" i="1"/>
  <c r="F5" i="7" s="1"/>
  <c r="H37" i="1"/>
  <c r="G5" i="7" s="1"/>
  <c r="I37" i="1"/>
  <c r="H5" i="7" s="1"/>
  <c r="J37" i="1"/>
  <c r="I5" i="7" s="1"/>
  <c r="K37" i="1"/>
  <c r="J5" i="7" s="1"/>
  <c r="L37" i="1"/>
  <c r="K5" i="7" s="1"/>
  <c r="M37" i="1"/>
  <c r="L5" i="7" s="1"/>
  <c r="N37" i="1"/>
  <c r="M5" i="7" s="1"/>
  <c r="O37" i="1"/>
  <c r="N5" i="7" s="1"/>
  <c r="P37" i="1"/>
  <c r="O5" i="7" s="1"/>
  <c r="Q37" i="1"/>
  <c r="P5" i="7" s="1"/>
  <c r="R37" i="1"/>
  <c r="Q5" i="7" s="1"/>
  <c r="S37" i="1"/>
  <c r="R5" i="7" s="1"/>
  <c r="T37" i="1"/>
  <c r="S5" i="7" s="1"/>
  <c r="U37" i="1"/>
  <c r="T5" i="7" s="1"/>
  <c r="V37" i="1"/>
  <c r="U5" i="7" s="1"/>
  <c r="W37" i="1"/>
  <c r="V5" i="7" s="1"/>
  <c r="X37" i="1"/>
  <c r="W5" i="7" s="1"/>
  <c r="Y37" i="1"/>
  <c r="X5" i="7" s="1"/>
  <c r="Z37" i="1"/>
  <c r="Y5" i="7" s="1"/>
  <c r="B38" i="1"/>
  <c r="B6" i="7" s="1"/>
  <c r="C38" i="1"/>
  <c r="C6" i="7" s="1"/>
  <c r="D38" i="1"/>
  <c r="E38" i="1"/>
  <c r="D6" i="7" s="1"/>
  <c r="F38" i="1"/>
  <c r="E6" i="7" s="1"/>
  <c r="G38" i="1"/>
  <c r="F6" i="7" s="1"/>
  <c r="H38" i="1"/>
  <c r="G6" i="7" s="1"/>
  <c r="I38" i="1"/>
  <c r="H6" i="7" s="1"/>
  <c r="J38" i="1"/>
  <c r="I6" i="7" s="1"/>
  <c r="K38" i="1"/>
  <c r="J6" i="7" s="1"/>
  <c r="L38" i="1"/>
  <c r="K6" i="7" s="1"/>
  <c r="M38" i="1"/>
  <c r="L6" i="7" s="1"/>
  <c r="N38" i="1"/>
  <c r="M6" i="7" s="1"/>
  <c r="O38" i="1"/>
  <c r="N6" i="7" s="1"/>
  <c r="P38" i="1"/>
  <c r="O6" i="7" s="1"/>
  <c r="Q38" i="1"/>
  <c r="P6" i="7" s="1"/>
  <c r="R38" i="1"/>
  <c r="Q6" i="7" s="1"/>
  <c r="S38" i="1"/>
  <c r="R6" i="7" s="1"/>
  <c r="T38" i="1"/>
  <c r="S6" i="7" s="1"/>
  <c r="U38" i="1"/>
  <c r="T6" i="7" s="1"/>
  <c r="V38" i="1"/>
  <c r="U6" i="7" s="1"/>
  <c r="W38" i="1"/>
  <c r="V6" i="7" s="1"/>
  <c r="X38" i="1"/>
  <c r="W6" i="7" s="1"/>
  <c r="Y38" i="1"/>
  <c r="X6" i="7" s="1"/>
  <c r="Z38" i="1"/>
  <c r="Y6" i="7" s="1"/>
  <c r="B39" i="1"/>
  <c r="B7" i="7" s="1"/>
  <c r="C39" i="1"/>
  <c r="C7" i="7" s="1"/>
  <c r="D39" i="1"/>
  <c r="E39" i="1"/>
  <c r="D7" i="7" s="1"/>
  <c r="F39" i="1"/>
  <c r="E7" i="7" s="1"/>
  <c r="G39" i="1"/>
  <c r="F7" i="7" s="1"/>
  <c r="H39" i="1"/>
  <c r="G7" i="7" s="1"/>
  <c r="I39" i="1"/>
  <c r="H7" i="7" s="1"/>
  <c r="J39" i="1"/>
  <c r="I7" i="7" s="1"/>
  <c r="K39" i="1"/>
  <c r="J7" i="7" s="1"/>
  <c r="L39" i="1"/>
  <c r="K7" i="7" s="1"/>
  <c r="M39" i="1"/>
  <c r="L7" i="7" s="1"/>
  <c r="N39" i="1"/>
  <c r="M7" i="7" s="1"/>
  <c r="O39" i="1"/>
  <c r="N7" i="7" s="1"/>
  <c r="P39" i="1"/>
  <c r="O7" i="7" s="1"/>
  <c r="Q39" i="1"/>
  <c r="P7" i="7" s="1"/>
  <c r="R39" i="1"/>
  <c r="Q7" i="7" s="1"/>
  <c r="S39" i="1"/>
  <c r="R7" i="7" s="1"/>
  <c r="T39" i="1"/>
  <c r="S7" i="7" s="1"/>
  <c r="U39" i="1"/>
  <c r="T7" i="7" s="1"/>
  <c r="V39" i="1"/>
  <c r="U7" i="7" s="1"/>
  <c r="W39" i="1"/>
  <c r="V7" i="7" s="1"/>
  <c r="X39" i="1"/>
  <c r="W7" i="7" s="1"/>
  <c r="Y39" i="1"/>
  <c r="X7" i="7" s="1"/>
  <c r="Z39" i="1"/>
  <c r="Y7" i="7" s="1"/>
  <c r="B40" i="1"/>
  <c r="B8" i="7" s="1"/>
  <c r="C40" i="1"/>
  <c r="C8" i="7" s="1"/>
  <c r="D40" i="1"/>
  <c r="E40" i="1"/>
  <c r="D8" i="7" s="1"/>
  <c r="F40" i="1"/>
  <c r="E8" i="7" s="1"/>
  <c r="G40" i="1"/>
  <c r="F8" i="7" s="1"/>
  <c r="H40" i="1"/>
  <c r="G8" i="7" s="1"/>
  <c r="I40" i="1"/>
  <c r="H8" i="7" s="1"/>
  <c r="J40" i="1"/>
  <c r="I8" i="7" s="1"/>
  <c r="K40" i="1"/>
  <c r="J8" i="7" s="1"/>
  <c r="L40" i="1"/>
  <c r="K8" i="7" s="1"/>
  <c r="M40" i="1"/>
  <c r="L8" i="7" s="1"/>
  <c r="N40" i="1"/>
  <c r="M8" i="7" s="1"/>
  <c r="O40" i="1"/>
  <c r="N8" i="7" s="1"/>
  <c r="P40" i="1"/>
  <c r="O8" i="7" s="1"/>
  <c r="Q40" i="1"/>
  <c r="P8" i="7" s="1"/>
  <c r="R40" i="1"/>
  <c r="Q8" i="7" s="1"/>
  <c r="S40" i="1"/>
  <c r="R8" i="7" s="1"/>
  <c r="T40" i="1"/>
  <c r="S8" i="7" s="1"/>
  <c r="U40" i="1"/>
  <c r="T8" i="7" s="1"/>
  <c r="V40" i="1"/>
  <c r="U8" i="7" s="1"/>
  <c r="W40" i="1"/>
  <c r="V8" i="7" s="1"/>
  <c r="X40" i="1"/>
  <c r="W8" i="7" s="1"/>
  <c r="Y40" i="1"/>
  <c r="X8" i="7" s="1"/>
  <c r="Z40" i="1"/>
  <c r="Y8" i="7" s="1"/>
  <c r="B41" i="1"/>
  <c r="B9" i="7" s="1"/>
  <c r="C41" i="1"/>
  <c r="C9" i="7" s="1"/>
  <c r="D41" i="1"/>
  <c r="E41" i="1"/>
  <c r="D9" i="7" s="1"/>
  <c r="F41" i="1"/>
  <c r="E9" i="7" s="1"/>
  <c r="G41" i="1"/>
  <c r="F9" i="7" s="1"/>
  <c r="H41" i="1"/>
  <c r="G9" i="7" s="1"/>
  <c r="I41" i="1"/>
  <c r="H9" i="7" s="1"/>
  <c r="J41" i="1"/>
  <c r="I9" i="7" s="1"/>
  <c r="K41" i="1"/>
  <c r="J9" i="7" s="1"/>
  <c r="L41" i="1"/>
  <c r="K9" i="7" s="1"/>
  <c r="M41" i="1"/>
  <c r="L9" i="7" s="1"/>
  <c r="N41" i="1"/>
  <c r="M9" i="7" s="1"/>
  <c r="O41" i="1"/>
  <c r="N9" i="7" s="1"/>
  <c r="P41" i="1"/>
  <c r="O9" i="7" s="1"/>
  <c r="Q41" i="1"/>
  <c r="P9" i="7" s="1"/>
  <c r="R41" i="1"/>
  <c r="Q9" i="7" s="1"/>
  <c r="S41" i="1"/>
  <c r="R9" i="7" s="1"/>
  <c r="T41" i="1"/>
  <c r="S9" i="7" s="1"/>
  <c r="U41" i="1"/>
  <c r="T9" i="7" s="1"/>
  <c r="V41" i="1"/>
  <c r="U9" i="7" s="1"/>
  <c r="W41" i="1"/>
  <c r="V9" i="7" s="1"/>
  <c r="X41" i="1"/>
  <c r="W9" i="7" s="1"/>
  <c r="Y41" i="1"/>
  <c r="X9" i="7" s="1"/>
  <c r="Z41" i="1"/>
  <c r="Y9" i="7" s="1"/>
  <c r="B42" i="1"/>
  <c r="B10" i="7" s="1"/>
  <c r="C42" i="1"/>
  <c r="C10" i="7" s="1"/>
  <c r="D42" i="1"/>
  <c r="E42" i="1"/>
  <c r="D10" i="7" s="1"/>
  <c r="F42" i="1"/>
  <c r="E10" i="7" s="1"/>
  <c r="G42" i="1"/>
  <c r="F10" i="7" s="1"/>
  <c r="H42" i="1"/>
  <c r="G10" i="7" s="1"/>
  <c r="I42" i="1"/>
  <c r="H10" i="7" s="1"/>
  <c r="J42" i="1"/>
  <c r="I10" i="7" s="1"/>
  <c r="K42" i="1"/>
  <c r="J10" i="7" s="1"/>
  <c r="L42" i="1"/>
  <c r="K10" i="7" s="1"/>
  <c r="M42" i="1"/>
  <c r="L10" i="7" s="1"/>
  <c r="N42" i="1"/>
  <c r="M10" i="7" s="1"/>
  <c r="O42" i="1"/>
  <c r="N10" i="7" s="1"/>
  <c r="P42" i="1"/>
  <c r="O10" i="7" s="1"/>
  <c r="Q42" i="1"/>
  <c r="P10" i="7" s="1"/>
  <c r="R42" i="1"/>
  <c r="Q10" i="7" s="1"/>
  <c r="S42" i="1"/>
  <c r="R10" i="7" s="1"/>
  <c r="T42" i="1"/>
  <c r="S10" i="7" s="1"/>
  <c r="U42" i="1"/>
  <c r="T10" i="7" s="1"/>
  <c r="V42" i="1"/>
  <c r="U10" i="7" s="1"/>
  <c r="W42" i="1"/>
  <c r="V10" i="7" s="1"/>
  <c r="X42" i="1"/>
  <c r="W10" i="7" s="1"/>
  <c r="Y42" i="1"/>
  <c r="X10" i="7" s="1"/>
  <c r="Z42" i="1"/>
  <c r="Y10" i="7" s="1"/>
  <c r="B43" i="1"/>
  <c r="B11" i="7" s="1"/>
  <c r="C43" i="1"/>
  <c r="C11" i="7" s="1"/>
  <c r="D43" i="1"/>
  <c r="E43" i="1"/>
  <c r="D11" i="7" s="1"/>
  <c r="F43" i="1"/>
  <c r="E11" i="7" s="1"/>
  <c r="G43" i="1"/>
  <c r="F11" i="7" s="1"/>
  <c r="H43" i="1"/>
  <c r="G11" i="7" s="1"/>
  <c r="I43" i="1"/>
  <c r="H11" i="7" s="1"/>
  <c r="J43" i="1"/>
  <c r="I11" i="7" s="1"/>
  <c r="K43" i="1"/>
  <c r="J11" i="7" s="1"/>
  <c r="L43" i="1"/>
  <c r="K11" i="7" s="1"/>
  <c r="M43" i="1"/>
  <c r="L11" i="7" s="1"/>
  <c r="N43" i="1"/>
  <c r="M11" i="7" s="1"/>
  <c r="O43" i="1"/>
  <c r="N11" i="7" s="1"/>
  <c r="P43" i="1"/>
  <c r="O11" i="7" s="1"/>
  <c r="Q43" i="1"/>
  <c r="P11" i="7" s="1"/>
  <c r="R43" i="1"/>
  <c r="Q11" i="7" s="1"/>
  <c r="S43" i="1"/>
  <c r="R11" i="7" s="1"/>
  <c r="T43" i="1"/>
  <c r="S11" i="7" s="1"/>
  <c r="U43" i="1"/>
  <c r="T11" i="7" s="1"/>
  <c r="V43" i="1"/>
  <c r="U11" i="7" s="1"/>
  <c r="W43" i="1"/>
  <c r="V11" i="7" s="1"/>
  <c r="X43" i="1"/>
  <c r="W11" i="7" s="1"/>
  <c r="Y43" i="1"/>
  <c r="X11" i="7" s="1"/>
  <c r="Z43" i="1"/>
  <c r="Y11" i="7" s="1"/>
  <c r="B44" i="1"/>
  <c r="B12" i="7" s="1"/>
  <c r="C44" i="1"/>
  <c r="C12" i="7" s="1"/>
  <c r="D44" i="1"/>
  <c r="E44" i="1"/>
  <c r="D12" i="7" s="1"/>
  <c r="F44" i="1"/>
  <c r="E12" i="7" s="1"/>
  <c r="G44" i="1"/>
  <c r="F12" i="7" s="1"/>
  <c r="H44" i="1"/>
  <c r="G12" i="7" s="1"/>
  <c r="I44" i="1"/>
  <c r="H12" i="7" s="1"/>
  <c r="J44" i="1"/>
  <c r="I12" i="7" s="1"/>
  <c r="K44" i="1"/>
  <c r="J12" i="7" s="1"/>
  <c r="L44" i="1"/>
  <c r="K12" i="7" s="1"/>
  <c r="M44" i="1"/>
  <c r="L12" i="7" s="1"/>
  <c r="N44" i="1"/>
  <c r="M12" i="7" s="1"/>
  <c r="O44" i="1"/>
  <c r="N12" i="7" s="1"/>
  <c r="P44" i="1"/>
  <c r="O12" i="7" s="1"/>
  <c r="Q44" i="1"/>
  <c r="P12" i="7" s="1"/>
  <c r="R44" i="1"/>
  <c r="Q12" i="7" s="1"/>
  <c r="S44" i="1"/>
  <c r="R12" i="7" s="1"/>
  <c r="T44" i="1"/>
  <c r="S12" i="7" s="1"/>
  <c r="U44" i="1"/>
  <c r="T12" i="7" s="1"/>
  <c r="V44" i="1"/>
  <c r="U12" i="7" s="1"/>
  <c r="W44" i="1"/>
  <c r="V12" i="7" s="1"/>
  <c r="X44" i="1"/>
  <c r="W12" i="7" s="1"/>
  <c r="Y44" i="1"/>
  <c r="X12" i="7" s="1"/>
  <c r="Z44" i="1"/>
  <c r="Y12" i="7" s="1"/>
  <c r="B45" i="1"/>
  <c r="B13" i="7" s="1"/>
  <c r="C45" i="1"/>
  <c r="C13" i="7" s="1"/>
  <c r="D45" i="1"/>
  <c r="E45" i="1"/>
  <c r="D13" i="7" s="1"/>
  <c r="F45" i="1"/>
  <c r="E13" i="7" s="1"/>
  <c r="G45" i="1"/>
  <c r="F13" i="7" s="1"/>
  <c r="H45" i="1"/>
  <c r="G13" i="7" s="1"/>
  <c r="I45" i="1"/>
  <c r="H13" i="7" s="1"/>
  <c r="J45" i="1"/>
  <c r="I13" i="7" s="1"/>
  <c r="K45" i="1"/>
  <c r="J13" i="7" s="1"/>
  <c r="L45" i="1"/>
  <c r="K13" i="7" s="1"/>
  <c r="M45" i="1"/>
  <c r="L13" i="7" s="1"/>
  <c r="N45" i="1"/>
  <c r="M13" i="7" s="1"/>
  <c r="O45" i="1"/>
  <c r="N13" i="7" s="1"/>
  <c r="P45" i="1"/>
  <c r="O13" i="7" s="1"/>
  <c r="Q45" i="1"/>
  <c r="P13" i="7" s="1"/>
  <c r="R45" i="1"/>
  <c r="Q13" i="7" s="1"/>
  <c r="S45" i="1"/>
  <c r="R13" i="7" s="1"/>
  <c r="T45" i="1"/>
  <c r="S13" i="7" s="1"/>
  <c r="U45" i="1"/>
  <c r="T13" i="7" s="1"/>
  <c r="V45" i="1"/>
  <c r="U13" i="7" s="1"/>
  <c r="W45" i="1"/>
  <c r="V13" i="7" s="1"/>
  <c r="X45" i="1"/>
  <c r="W13" i="7" s="1"/>
  <c r="Y45" i="1"/>
  <c r="X13" i="7" s="1"/>
  <c r="Z45" i="1"/>
  <c r="Y13" i="7" s="1"/>
  <c r="B46" i="1"/>
  <c r="B14" i="7" s="1"/>
  <c r="C46" i="1"/>
  <c r="C14" i="7" s="1"/>
  <c r="D46" i="1"/>
  <c r="E46" i="1"/>
  <c r="D14" i="7" s="1"/>
  <c r="F46" i="1"/>
  <c r="E14" i="7" s="1"/>
  <c r="G46" i="1"/>
  <c r="F14" i="7" s="1"/>
  <c r="H46" i="1"/>
  <c r="G14" i="7" s="1"/>
  <c r="I46" i="1"/>
  <c r="H14" i="7" s="1"/>
  <c r="J46" i="1"/>
  <c r="I14" i="7" s="1"/>
  <c r="K46" i="1"/>
  <c r="J14" i="7" s="1"/>
  <c r="L46" i="1"/>
  <c r="K14" i="7" s="1"/>
  <c r="M46" i="1"/>
  <c r="L14" i="7" s="1"/>
  <c r="N46" i="1"/>
  <c r="M14" i="7" s="1"/>
  <c r="O46" i="1"/>
  <c r="N14" i="7" s="1"/>
  <c r="P46" i="1"/>
  <c r="O14" i="7" s="1"/>
  <c r="Q46" i="1"/>
  <c r="P14" i="7" s="1"/>
  <c r="R46" i="1"/>
  <c r="Q14" i="7" s="1"/>
  <c r="S46" i="1"/>
  <c r="R14" i="7" s="1"/>
  <c r="T46" i="1"/>
  <c r="S14" i="7" s="1"/>
  <c r="U46" i="1"/>
  <c r="T14" i="7" s="1"/>
  <c r="V46" i="1"/>
  <c r="U14" i="7" s="1"/>
  <c r="W46" i="1"/>
  <c r="V14" i="7" s="1"/>
  <c r="X46" i="1"/>
  <c r="W14" i="7" s="1"/>
  <c r="Y46" i="1"/>
  <c r="X14" i="7" s="1"/>
  <c r="Z46" i="1"/>
  <c r="Y14" i="7" s="1"/>
  <c r="B47" i="1"/>
  <c r="B15" i="7" s="1"/>
  <c r="C47" i="1"/>
  <c r="C15" i="7" s="1"/>
  <c r="D47" i="1"/>
  <c r="E47" i="1"/>
  <c r="D15" i="7" s="1"/>
  <c r="F47" i="1"/>
  <c r="E15" i="7" s="1"/>
  <c r="G47" i="1"/>
  <c r="F15" i="7" s="1"/>
  <c r="H47" i="1"/>
  <c r="G15" i="7" s="1"/>
  <c r="I47" i="1"/>
  <c r="H15" i="7" s="1"/>
  <c r="J47" i="1"/>
  <c r="I15" i="7" s="1"/>
  <c r="K47" i="1"/>
  <c r="J15" i="7" s="1"/>
  <c r="L47" i="1"/>
  <c r="K15" i="7" s="1"/>
  <c r="M47" i="1"/>
  <c r="L15" i="7" s="1"/>
  <c r="N47" i="1"/>
  <c r="M15" i="7" s="1"/>
  <c r="O47" i="1"/>
  <c r="N15" i="7" s="1"/>
  <c r="P47" i="1"/>
  <c r="O15" i="7" s="1"/>
  <c r="Q47" i="1"/>
  <c r="P15" i="7" s="1"/>
  <c r="R47" i="1"/>
  <c r="Q15" i="7" s="1"/>
  <c r="S47" i="1"/>
  <c r="R15" i="7" s="1"/>
  <c r="T47" i="1"/>
  <c r="S15" i="7" s="1"/>
  <c r="U47" i="1"/>
  <c r="T15" i="7" s="1"/>
  <c r="V47" i="1"/>
  <c r="U15" i="7" s="1"/>
  <c r="W47" i="1"/>
  <c r="V15" i="7" s="1"/>
  <c r="X47" i="1"/>
  <c r="W15" i="7" s="1"/>
  <c r="Y47" i="1"/>
  <c r="X15" i="7" s="1"/>
  <c r="Z47" i="1"/>
  <c r="Y15" i="7" s="1"/>
  <c r="B48" i="1"/>
  <c r="B16" i="7" s="1"/>
  <c r="C48" i="1"/>
  <c r="C16" i="7" s="1"/>
  <c r="D48" i="1"/>
  <c r="E48" i="1"/>
  <c r="D16" i="7" s="1"/>
  <c r="F48" i="1"/>
  <c r="E16" i="7" s="1"/>
  <c r="G48" i="1"/>
  <c r="F16" i="7" s="1"/>
  <c r="H48" i="1"/>
  <c r="G16" i="7" s="1"/>
  <c r="I48" i="1"/>
  <c r="H16" i="7" s="1"/>
  <c r="J48" i="1"/>
  <c r="I16" i="7" s="1"/>
  <c r="K48" i="1"/>
  <c r="J16" i="7" s="1"/>
  <c r="L48" i="1"/>
  <c r="K16" i="7" s="1"/>
  <c r="M48" i="1"/>
  <c r="L16" i="7" s="1"/>
  <c r="N48" i="1"/>
  <c r="M16" i="7" s="1"/>
  <c r="O48" i="1"/>
  <c r="N16" i="7" s="1"/>
  <c r="P48" i="1"/>
  <c r="O16" i="7" s="1"/>
  <c r="Q48" i="1"/>
  <c r="P16" i="7" s="1"/>
  <c r="R48" i="1"/>
  <c r="Q16" i="7" s="1"/>
  <c r="S48" i="1"/>
  <c r="R16" i="7" s="1"/>
  <c r="T48" i="1"/>
  <c r="S16" i="7" s="1"/>
  <c r="U48" i="1"/>
  <c r="T16" i="7" s="1"/>
  <c r="V48" i="1"/>
  <c r="U16" i="7" s="1"/>
  <c r="W48" i="1"/>
  <c r="V16" i="7" s="1"/>
  <c r="X48" i="1"/>
  <c r="W16" i="7" s="1"/>
  <c r="Y48" i="1"/>
  <c r="X16" i="7" s="1"/>
  <c r="Z48" i="1"/>
  <c r="Y16" i="7" s="1"/>
  <c r="B49" i="1"/>
  <c r="B17" i="7" s="1"/>
  <c r="C49" i="1"/>
  <c r="C17" i="7" s="1"/>
  <c r="D49" i="1"/>
  <c r="E49" i="1"/>
  <c r="D17" i="7" s="1"/>
  <c r="F49" i="1"/>
  <c r="E17" i="7" s="1"/>
  <c r="G49" i="1"/>
  <c r="F17" i="7" s="1"/>
  <c r="H49" i="1"/>
  <c r="G17" i="7" s="1"/>
  <c r="I49" i="1"/>
  <c r="H17" i="7" s="1"/>
  <c r="J49" i="1"/>
  <c r="I17" i="7" s="1"/>
  <c r="K49" i="1"/>
  <c r="J17" i="7" s="1"/>
  <c r="L49" i="1"/>
  <c r="K17" i="7" s="1"/>
  <c r="M49" i="1"/>
  <c r="L17" i="7" s="1"/>
  <c r="N49" i="1"/>
  <c r="M17" i="7" s="1"/>
  <c r="O49" i="1"/>
  <c r="N17" i="7" s="1"/>
  <c r="P49" i="1"/>
  <c r="O17" i="7" s="1"/>
  <c r="Q49" i="1"/>
  <c r="P17" i="7" s="1"/>
  <c r="R49" i="1"/>
  <c r="Q17" i="7" s="1"/>
  <c r="S49" i="1"/>
  <c r="R17" i="7" s="1"/>
  <c r="T49" i="1"/>
  <c r="S17" i="7" s="1"/>
  <c r="U49" i="1"/>
  <c r="T17" i="7" s="1"/>
  <c r="V49" i="1"/>
  <c r="U17" i="7" s="1"/>
  <c r="W49" i="1"/>
  <c r="V17" i="7" s="1"/>
  <c r="X49" i="1"/>
  <c r="W17" i="7" s="1"/>
  <c r="Y49" i="1"/>
  <c r="X17" i="7" s="1"/>
  <c r="Z49" i="1"/>
  <c r="Y17" i="7" s="1"/>
  <c r="B50" i="1"/>
  <c r="B18" i="7" s="1"/>
  <c r="C50" i="1"/>
  <c r="C18" i="7" s="1"/>
  <c r="D50" i="1"/>
  <c r="E50" i="1"/>
  <c r="D18" i="7" s="1"/>
  <c r="F50" i="1"/>
  <c r="E18" i="7" s="1"/>
  <c r="G50" i="1"/>
  <c r="F18" i="7" s="1"/>
  <c r="H50" i="1"/>
  <c r="G18" i="7" s="1"/>
  <c r="I50" i="1"/>
  <c r="H18" i="7" s="1"/>
  <c r="J50" i="1"/>
  <c r="I18" i="7" s="1"/>
  <c r="K50" i="1"/>
  <c r="J18" i="7" s="1"/>
  <c r="L50" i="1"/>
  <c r="K18" i="7" s="1"/>
  <c r="M50" i="1"/>
  <c r="L18" i="7" s="1"/>
  <c r="N50" i="1"/>
  <c r="M18" i="7" s="1"/>
  <c r="O50" i="1"/>
  <c r="N18" i="7" s="1"/>
  <c r="P50" i="1"/>
  <c r="O18" i="7" s="1"/>
  <c r="Q50" i="1"/>
  <c r="P18" i="7" s="1"/>
  <c r="R50" i="1"/>
  <c r="Q18" i="7" s="1"/>
  <c r="S50" i="1"/>
  <c r="R18" i="7" s="1"/>
  <c r="T50" i="1"/>
  <c r="S18" i="7" s="1"/>
  <c r="U50" i="1"/>
  <c r="T18" i="7" s="1"/>
  <c r="V50" i="1"/>
  <c r="U18" i="7" s="1"/>
  <c r="W50" i="1"/>
  <c r="V18" i="7" s="1"/>
  <c r="X50" i="1"/>
  <c r="W18" i="7" s="1"/>
  <c r="Y50" i="1"/>
  <c r="X18" i="7" s="1"/>
  <c r="Z50" i="1"/>
  <c r="Y18" i="7" s="1"/>
  <c r="B51" i="1"/>
  <c r="B19" i="7" s="1"/>
  <c r="C51" i="1"/>
  <c r="C19" i="7" s="1"/>
  <c r="D51" i="1"/>
  <c r="E51" i="1"/>
  <c r="D19" i="7" s="1"/>
  <c r="F51" i="1"/>
  <c r="E19" i="7" s="1"/>
  <c r="G51" i="1"/>
  <c r="F19" i="7" s="1"/>
  <c r="H51" i="1"/>
  <c r="G19" i="7" s="1"/>
  <c r="I51" i="1"/>
  <c r="H19" i="7" s="1"/>
  <c r="J51" i="1"/>
  <c r="I19" i="7" s="1"/>
  <c r="K51" i="1"/>
  <c r="J19" i="7" s="1"/>
  <c r="L51" i="1"/>
  <c r="K19" i="7" s="1"/>
  <c r="M51" i="1"/>
  <c r="L19" i="7" s="1"/>
  <c r="N51" i="1"/>
  <c r="M19" i="7" s="1"/>
  <c r="O51" i="1"/>
  <c r="N19" i="7" s="1"/>
  <c r="P51" i="1"/>
  <c r="O19" i="7" s="1"/>
  <c r="Q51" i="1"/>
  <c r="P19" i="7" s="1"/>
  <c r="R51" i="1"/>
  <c r="Q19" i="7" s="1"/>
  <c r="S51" i="1"/>
  <c r="R19" i="7" s="1"/>
  <c r="T51" i="1"/>
  <c r="S19" i="7" s="1"/>
  <c r="U51" i="1"/>
  <c r="T19" i="7" s="1"/>
  <c r="V51" i="1"/>
  <c r="U19" i="7" s="1"/>
  <c r="W51" i="1"/>
  <c r="V19" i="7" s="1"/>
  <c r="X51" i="1"/>
  <c r="W19" i="7" s="1"/>
  <c r="Y51" i="1"/>
  <c r="X19" i="7" s="1"/>
  <c r="Z51" i="1"/>
  <c r="Y19" i="7" s="1"/>
  <c r="B52" i="1"/>
  <c r="B20" i="7" s="1"/>
  <c r="C52" i="1"/>
  <c r="C20" i="7" s="1"/>
  <c r="D52" i="1"/>
  <c r="E52" i="1"/>
  <c r="D20" i="7" s="1"/>
  <c r="F52" i="1"/>
  <c r="E20" i="7" s="1"/>
  <c r="G52" i="1"/>
  <c r="F20" i="7" s="1"/>
  <c r="H52" i="1"/>
  <c r="G20" i="7" s="1"/>
  <c r="I52" i="1"/>
  <c r="H20" i="7" s="1"/>
  <c r="J52" i="1"/>
  <c r="I20" i="7" s="1"/>
  <c r="K52" i="1"/>
  <c r="J20" i="7" s="1"/>
  <c r="L52" i="1"/>
  <c r="K20" i="7" s="1"/>
  <c r="M52" i="1"/>
  <c r="L20" i="7" s="1"/>
  <c r="N52" i="1"/>
  <c r="M20" i="7" s="1"/>
  <c r="O52" i="1"/>
  <c r="N20" i="7" s="1"/>
  <c r="P52" i="1"/>
  <c r="O20" i="7" s="1"/>
  <c r="Q52" i="1"/>
  <c r="P20" i="7" s="1"/>
  <c r="R52" i="1"/>
  <c r="Q20" i="7" s="1"/>
  <c r="S52" i="1"/>
  <c r="R20" i="7" s="1"/>
  <c r="T52" i="1"/>
  <c r="S20" i="7" s="1"/>
  <c r="U52" i="1"/>
  <c r="T20" i="7" s="1"/>
  <c r="V52" i="1"/>
  <c r="U20" i="7" s="1"/>
  <c r="W52" i="1"/>
  <c r="V20" i="7" s="1"/>
  <c r="X52" i="1"/>
  <c r="W20" i="7" s="1"/>
  <c r="Y52" i="1"/>
  <c r="X20" i="7" s="1"/>
  <c r="Z52" i="1"/>
  <c r="Y20" i="7" s="1"/>
  <c r="B53" i="1"/>
  <c r="B21" i="7" s="1"/>
  <c r="C53" i="1"/>
  <c r="C21" i="7" s="1"/>
  <c r="D53" i="1"/>
  <c r="E53" i="1"/>
  <c r="D21" i="7" s="1"/>
  <c r="F53" i="1"/>
  <c r="E21" i="7" s="1"/>
  <c r="G53" i="1"/>
  <c r="F21" i="7" s="1"/>
  <c r="H53" i="1"/>
  <c r="G21" i="7" s="1"/>
  <c r="I53" i="1"/>
  <c r="H21" i="7" s="1"/>
  <c r="J53" i="1"/>
  <c r="I21" i="7" s="1"/>
  <c r="K53" i="1"/>
  <c r="J21" i="7" s="1"/>
  <c r="L53" i="1"/>
  <c r="K21" i="7" s="1"/>
  <c r="M53" i="1"/>
  <c r="L21" i="7" s="1"/>
  <c r="N53" i="1"/>
  <c r="M21" i="7" s="1"/>
  <c r="O53" i="1"/>
  <c r="N21" i="7" s="1"/>
  <c r="P53" i="1"/>
  <c r="O21" i="7" s="1"/>
  <c r="Q53" i="1"/>
  <c r="P21" i="7" s="1"/>
  <c r="R53" i="1"/>
  <c r="Q21" i="7" s="1"/>
  <c r="S53" i="1"/>
  <c r="R21" i="7" s="1"/>
  <c r="T53" i="1"/>
  <c r="S21" i="7" s="1"/>
  <c r="U53" i="1"/>
  <c r="T21" i="7" s="1"/>
  <c r="V53" i="1"/>
  <c r="U21" i="7" s="1"/>
  <c r="W53" i="1"/>
  <c r="V21" i="7" s="1"/>
  <c r="X53" i="1"/>
  <c r="W21" i="7" s="1"/>
  <c r="Y53" i="1"/>
  <c r="X21" i="7" s="1"/>
  <c r="Z53" i="1"/>
  <c r="Y21" i="7" s="1"/>
  <c r="B54" i="1"/>
  <c r="B22" i="7" s="1"/>
  <c r="C54" i="1"/>
  <c r="C22" i="7" s="1"/>
  <c r="D54" i="1"/>
  <c r="E54" i="1"/>
  <c r="D22" i="7" s="1"/>
  <c r="F54" i="1"/>
  <c r="E22" i="7" s="1"/>
  <c r="G54" i="1"/>
  <c r="F22" i="7" s="1"/>
  <c r="H54" i="1"/>
  <c r="G22" i="7" s="1"/>
  <c r="I54" i="1"/>
  <c r="H22" i="7" s="1"/>
  <c r="J54" i="1"/>
  <c r="I22" i="7" s="1"/>
  <c r="K54" i="1"/>
  <c r="J22" i="7" s="1"/>
  <c r="L54" i="1"/>
  <c r="K22" i="7" s="1"/>
  <c r="M54" i="1"/>
  <c r="L22" i="7" s="1"/>
  <c r="N54" i="1"/>
  <c r="M22" i="7" s="1"/>
  <c r="O54" i="1"/>
  <c r="N22" i="7" s="1"/>
  <c r="P54" i="1"/>
  <c r="O22" i="7" s="1"/>
  <c r="Q54" i="1"/>
  <c r="P22" i="7" s="1"/>
  <c r="R54" i="1"/>
  <c r="Q22" i="7" s="1"/>
  <c r="S54" i="1"/>
  <c r="R22" i="7" s="1"/>
  <c r="T54" i="1"/>
  <c r="S22" i="7" s="1"/>
  <c r="U54" i="1"/>
  <c r="T22" i="7" s="1"/>
  <c r="V54" i="1"/>
  <c r="U22" i="7" s="1"/>
  <c r="W54" i="1"/>
  <c r="V22" i="7" s="1"/>
  <c r="X54" i="1"/>
  <c r="W22" i="7" s="1"/>
  <c r="Y54" i="1"/>
  <c r="X22" i="7" s="1"/>
  <c r="Z54" i="1"/>
  <c r="Y22" i="7" s="1"/>
  <c r="B55" i="1"/>
  <c r="B23" i="7" s="1"/>
  <c r="C55" i="1"/>
  <c r="C23" i="7" s="1"/>
  <c r="D55" i="1"/>
  <c r="E55" i="1"/>
  <c r="D23" i="7" s="1"/>
  <c r="F55" i="1"/>
  <c r="E23" i="7" s="1"/>
  <c r="G55" i="1"/>
  <c r="F23" i="7" s="1"/>
  <c r="H55" i="1"/>
  <c r="G23" i="7" s="1"/>
  <c r="I55" i="1"/>
  <c r="H23" i="7" s="1"/>
  <c r="J55" i="1"/>
  <c r="I23" i="7" s="1"/>
  <c r="K55" i="1"/>
  <c r="J23" i="7" s="1"/>
  <c r="L55" i="1"/>
  <c r="K23" i="7" s="1"/>
  <c r="M55" i="1"/>
  <c r="L23" i="7" s="1"/>
  <c r="N55" i="1"/>
  <c r="M23" i="7" s="1"/>
  <c r="O55" i="1"/>
  <c r="N23" i="7" s="1"/>
  <c r="P55" i="1"/>
  <c r="O23" i="7" s="1"/>
  <c r="Q55" i="1"/>
  <c r="P23" i="7" s="1"/>
  <c r="R55" i="1"/>
  <c r="Q23" i="7" s="1"/>
  <c r="S55" i="1"/>
  <c r="R23" i="7" s="1"/>
  <c r="T55" i="1"/>
  <c r="S23" i="7" s="1"/>
  <c r="U55" i="1"/>
  <c r="T23" i="7" s="1"/>
  <c r="V55" i="1"/>
  <c r="U23" i="7" s="1"/>
  <c r="W55" i="1"/>
  <c r="V23" i="7" s="1"/>
  <c r="X55" i="1"/>
  <c r="W23" i="7" s="1"/>
  <c r="Y55" i="1"/>
  <c r="X23" i="7" s="1"/>
  <c r="Z55" i="1"/>
  <c r="Y23" i="7" s="1"/>
  <c r="B56" i="1"/>
  <c r="B24" i="7" s="1"/>
  <c r="C56" i="1"/>
  <c r="C24" i="7" s="1"/>
  <c r="D56" i="1"/>
  <c r="E56" i="1"/>
  <c r="D24" i="7" s="1"/>
  <c r="F56" i="1"/>
  <c r="E24" i="7" s="1"/>
  <c r="G56" i="1"/>
  <c r="F24" i="7" s="1"/>
  <c r="H56" i="1"/>
  <c r="G24" i="7" s="1"/>
  <c r="I56" i="1"/>
  <c r="H24" i="7" s="1"/>
  <c r="J56" i="1"/>
  <c r="I24" i="7" s="1"/>
  <c r="K56" i="1"/>
  <c r="J24" i="7" s="1"/>
  <c r="L56" i="1"/>
  <c r="K24" i="7" s="1"/>
  <c r="M56" i="1"/>
  <c r="L24" i="7" s="1"/>
  <c r="N56" i="1"/>
  <c r="M24" i="7" s="1"/>
  <c r="O56" i="1"/>
  <c r="N24" i="7" s="1"/>
  <c r="P56" i="1"/>
  <c r="O24" i="7" s="1"/>
  <c r="Q56" i="1"/>
  <c r="P24" i="7" s="1"/>
  <c r="R56" i="1"/>
  <c r="Q24" i="7" s="1"/>
  <c r="S56" i="1"/>
  <c r="R24" i="7" s="1"/>
  <c r="T56" i="1"/>
  <c r="S24" i="7" s="1"/>
  <c r="U56" i="1"/>
  <c r="T24" i="7" s="1"/>
  <c r="V56" i="1"/>
  <c r="U24" i="7" s="1"/>
  <c r="W56" i="1"/>
  <c r="V24" i="7" s="1"/>
  <c r="X56" i="1"/>
  <c r="W24" i="7" s="1"/>
  <c r="Y56" i="1"/>
  <c r="X24" i="7" s="1"/>
  <c r="Z56" i="1"/>
  <c r="Y24" i="7" s="1"/>
  <c r="B57" i="1"/>
  <c r="B2" i="8" s="1"/>
  <c r="C57" i="1"/>
  <c r="C2" i="8" s="1"/>
  <c r="D57" i="1"/>
  <c r="E57" i="1"/>
  <c r="D2" i="8" s="1"/>
  <c r="F57" i="1"/>
  <c r="E2" i="8" s="1"/>
  <c r="G57" i="1"/>
  <c r="F2" i="8" s="1"/>
  <c r="H57" i="1"/>
  <c r="G2" i="8" s="1"/>
  <c r="I57" i="1"/>
  <c r="H2" i="8" s="1"/>
  <c r="J57" i="1"/>
  <c r="I2" i="8" s="1"/>
  <c r="K57" i="1"/>
  <c r="J2" i="8" s="1"/>
  <c r="L57" i="1"/>
  <c r="K2" i="8" s="1"/>
  <c r="M57" i="1"/>
  <c r="L2" i="8" s="1"/>
  <c r="N57" i="1"/>
  <c r="M2" i="8" s="1"/>
  <c r="O57" i="1"/>
  <c r="N2" i="8" s="1"/>
  <c r="P57" i="1"/>
  <c r="O2" i="8" s="1"/>
  <c r="Q57" i="1"/>
  <c r="P2" i="8" s="1"/>
  <c r="R57" i="1"/>
  <c r="Q2" i="8" s="1"/>
  <c r="S57" i="1"/>
  <c r="R2" i="8" s="1"/>
  <c r="T57" i="1"/>
  <c r="S2" i="8" s="1"/>
  <c r="U57" i="1"/>
  <c r="T2" i="8" s="1"/>
  <c r="V57" i="1"/>
  <c r="U2" i="8" s="1"/>
  <c r="W57" i="1"/>
  <c r="V2" i="8" s="1"/>
  <c r="X57" i="1"/>
  <c r="W2" i="8" s="1"/>
  <c r="Y57" i="1"/>
  <c r="X2" i="8" s="1"/>
  <c r="Z57" i="1"/>
  <c r="Y2" i="8" s="1"/>
  <c r="B58" i="1"/>
  <c r="B3" i="8" s="1"/>
  <c r="C58" i="1"/>
  <c r="C3" i="8" s="1"/>
  <c r="D58" i="1"/>
  <c r="E58" i="1"/>
  <c r="D3" i="8" s="1"/>
  <c r="F58" i="1"/>
  <c r="E3" i="8" s="1"/>
  <c r="G58" i="1"/>
  <c r="F3" i="8" s="1"/>
  <c r="H58" i="1"/>
  <c r="G3" i="8" s="1"/>
  <c r="I58" i="1"/>
  <c r="H3" i="8" s="1"/>
  <c r="J58" i="1"/>
  <c r="I3" i="8" s="1"/>
  <c r="K58" i="1"/>
  <c r="J3" i="8" s="1"/>
  <c r="L58" i="1"/>
  <c r="K3" i="8" s="1"/>
  <c r="M58" i="1"/>
  <c r="L3" i="8" s="1"/>
  <c r="N58" i="1"/>
  <c r="M3" i="8" s="1"/>
  <c r="O58" i="1"/>
  <c r="N3" i="8" s="1"/>
  <c r="P58" i="1"/>
  <c r="O3" i="8" s="1"/>
  <c r="Q58" i="1"/>
  <c r="P3" i="8" s="1"/>
  <c r="R58" i="1"/>
  <c r="Q3" i="8" s="1"/>
  <c r="S58" i="1"/>
  <c r="R3" i="8" s="1"/>
  <c r="T58" i="1"/>
  <c r="S3" i="8" s="1"/>
  <c r="U58" i="1"/>
  <c r="T3" i="8" s="1"/>
  <c r="V58" i="1"/>
  <c r="U3" i="8" s="1"/>
  <c r="W58" i="1"/>
  <c r="V3" i="8" s="1"/>
  <c r="X58" i="1"/>
  <c r="W3" i="8" s="1"/>
  <c r="Y58" i="1"/>
  <c r="X3" i="8" s="1"/>
  <c r="Z58" i="1"/>
  <c r="Y3" i="8" s="1"/>
  <c r="B59" i="1"/>
  <c r="B4" i="8" s="1"/>
  <c r="C59" i="1"/>
  <c r="C4" i="8" s="1"/>
  <c r="D59" i="1"/>
  <c r="E59" i="1"/>
  <c r="D4" i="8" s="1"/>
  <c r="F59" i="1"/>
  <c r="E4" i="8" s="1"/>
  <c r="G59" i="1"/>
  <c r="F4" i="8" s="1"/>
  <c r="H59" i="1"/>
  <c r="G4" i="8" s="1"/>
  <c r="I59" i="1"/>
  <c r="H4" i="8" s="1"/>
  <c r="J59" i="1"/>
  <c r="I4" i="8" s="1"/>
  <c r="K59" i="1"/>
  <c r="J4" i="8" s="1"/>
  <c r="L59" i="1"/>
  <c r="K4" i="8" s="1"/>
  <c r="M59" i="1"/>
  <c r="L4" i="8" s="1"/>
  <c r="N59" i="1"/>
  <c r="M4" i="8" s="1"/>
  <c r="O59" i="1"/>
  <c r="N4" i="8" s="1"/>
  <c r="P59" i="1"/>
  <c r="O4" i="8" s="1"/>
  <c r="Q59" i="1"/>
  <c r="P4" i="8" s="1"/>
  <c r="R59" i="1"/>
  <c r="Q4" i="8" s="1"/>
  <c r="S59" i="1"/>
  <c r="R4" i="8" s="1"/>
  <c r="T59" i="1"/>
  <c r="S4" i="8" s="1"/>
  <c r="U59" i="1"/>
  <c r="T4" i="8" s="1"/>
  <c r="V59" i="1"/>
  <c r="U4" i="8" s="1"/>
  <c r="W59" i="1"/>
  <c r="V4" i="8" s="1"/>
  <c r="X59" i="1"/>
  <c r="W4" i="8" s="1"/>
  <c r="Y59" i="1"/>
  <c r="X4" i="8" s="1"/>
  <c r="Z59" i="1"/>
  <c r="Y4" i="8" s="1"/>
  <c r="B60" i="1"/>
  <c r="B5" i="8" s="1"/>
  <c r="C60" i="1"/>
  <c r="C5" i="8" s="1"/>
  <c r="D60" i="1"/>
  <c r="E60" i="1"/>
  <c r="D5" i="8" s="1"/>
  <c r="F60" i="1"/>
  <c r="E5" i="8" s="1"/>
  <c r="G60" i="1"/>
  <c r="F5" i="8" s="1"/>
  <c r="H60" i="1"/>
  <c r="G5" i="8" s="1"/>
  <c r="I60" i="1"/>
  <c r="H5" i="8" s="1"/>
  <c r="J60" i="1"/>
  <c r="I5" i="8" s="1"/>
  <c r="K60" i="1"/>
  <c r="J5" i="8" s="1"/>
  <c r="L60" i="1"/>
  <c r="K5" i="8" s="1"/>
  <c r="M60" i="1"/>
  <c r="L5" i="8" s="1"/>
  <c r="N60" i="1"/>
  <c r="M5" i="8" s="1"/>
  <c r="O60" i="1"/>
  <c r="N5" i="8" s="1"/>
  <c r="P60" i="1"/>
  <c r="O5" i="8" s="1"/>
  <c r="Q60" i="1"/>
  <c r="P5" i="8" s="1"/>
  <c r="R60" i="1"/>
  <c r="Q5" i="8" s="1"/>
  <c r="S60" i="1"/>
  <c r="R5" i="8" s="1"/>
  <c r="T60" i="1"/>
  <c r="S5" i="8" s="1"/>
  <c r="U60" i="1"/>
  <c r="T5" i="8" s="1"/>
  <c r="V60" i="1"/>
  <c r="U5" i="8" s="1"/>
  <c r="W60" i="1"/>
  <c r="V5" i="8" s="1"/>
  <c r="X60" i="1"/>
  <c r="W5" i="8" s="1"/>
  <c r="Y60" i="1"/>
  <c r="X5" i="8" s="1"/>
  <c r="Z60" i="1"/>
  <c r="Y5" i="8" s="1"/>
  <c r="B61" i="1"/>
  <c r="B6" i="8" s="1"/>
  <c r="C61" i="1"/>
  <c r="C6" i="8" s="1"/>
  <c r="D61" i="1"/>
  <c r="E61" i="1"/>
  <c r="D6" i="8" s="1"/>
  <c r="F61" i="1"/>
  <c r="E6" i="8" s="1"/>
  <c r="G61" i="1"/>
  <c r="F6" i="8" s="1"/>
  <c r="H61" i="1"/>
  <c r="G6" i="8" s="1"/>
  <c r="I61" i="1"/>
  <c r="H6" i="8" s="1"/>
  <c r="J61" i="1"/>
  <c r="I6" i="8" s="1"/>
  <c r="K61" i="1"/>
  <c r="J6" i="8" s="1"/>
  <c r="L61" i="1"/>
  <c r="K6" i="8" s="1"/>
  <c r="M61" i="1"/>
  <c r="L6" i="8" s="1"/>
  <c r="N61" i="1"/>
  <c r="M6" i="8" s="1"/>
  <c r="O61" i="1"/>
  <c r="N6" i="8" s="1"/>
  <c r="P61" i="1"/>
  <c r="O6" i="8" s="1"/>
  <c r="Q61" i="1"/>
  <c r="P6" i="8" s="1"/>
  <c r="R61" i="1"/>
  <c r="Q6" i="8" s="1"/>
  <c r="S61" i="1"/>
  <c r="R6" i="8" s="1"/>
  <c r="T61" i="1"/>
  <c r="S6" i="8" s="1"/>
  <c r="U61" i="1"/>
  <c r="T6" i="8" s="1"/>
  <c r="V61" i="1"/>
  <c r="U6" i="8" s="1"/>
  <c r="W61" i="1"/>
  <c r="V6" i="8" s="1"/>
  <c r="X61" i="1"/>
  <c r="W6" i="8" s="1"/>
  <c r="Y61" i="1"/>
  <c r="X6" i="8" s="1"/>
  <c r="Z61" i="1"/>
  <c r="Y6" i="8" s="1"/>
  <c r="B62" i="1"/>
  <c r="B7" i="8" s="1"/>
  <c r="C62" i="1"/>
  <c r="C7" i="8" s="1"/>
  <c r="D62" i="1"/>
  <c r="E62" i="1"/>
  <c r="D7" i="8" s="1"/>
  <c r="F62" i="1"/>
  <c r="E7" i="8" s="1"/>
  <c r="G62" i="1"/>
  <c r="F7" i="8" s="1"/>
  <c r="H62" i="1"/>
  <c r="G7" i="8" s="1"/>
  <c r="I62" i="1"/>
  <c r="H7" i="8" s="1"/>
  <c r="J62" i="1"/>
  <c r="I7" i="8" s="1"/>
  <c r="K62" i="1"/>
  <c r="J7" i="8" s="1"/>
  <c r="L62" i="1"/>
  <c r="K7" i="8" s="1"/>
  <c r="M62" i="1"/>
  <c r="L7" i="8" s="1"/>
  <c r="N62" i="1"/>
  <c r="M7" i="8" s="1"/>
  <c r="O62" i="1"/>
  <c r="N7" i="8" s="1"/>
  <c r="P62" i="1"/>
  <c r="O7" i="8" s="1"/>
  <c r="Q62" i="1"/>
  <c r="P7" i="8" s="1"/>
  <c r="R62" i="1"/>
  <c r="Q7" i="8" s="1"/>
  <c r="S62" i="1"/>
  <c r="R7" i="8" s="1"/>
  <c r="T62" i="1"/>
  <c r="S7" i="8" s="1"/>
  <c r="U62" i="1"/>
  <c r="T7" i="8" s="1"/>
  <c r="V62" i="1"/>
  <c r="U7" i="8" s="1"/>
  <c r="W62" i="1"/>
  <c r="V7" i="8" s="1"/>
  <c r="X62" i="1"/>
  <c r="W7" i="8" s="1"/>
  <c r="Y62" i="1"/>
  <c r="X7" i="8" s="1"/>
  <c r="Z62" i="1"/>
  <c r="Y7" i="8" s="1"/>
  <c r="B63" i="1"/>
  <c r="B8" i="8" s="1"/>
  <c r="C63" i="1"/>
  <c r="C8" i="8" s="1"/>
  <c r="D63" i="1"/>
  <c r="E63" i="1"/>
  <c r="D8" i="8" s="1"/>
  <c r="F63" i="1"/>
  <c r="E8" i="8" s="1"/>
  <c r="G63" i="1"/>
  <c r="F8" i="8" s="1"/>
  <c r="H63" i="1"/>
  <c r="G8" i="8" s="1"/>
  <c r="I63" i="1"/>
  <c r="H8" i="8" s="1"/>
  <c r="J63" i="1"/>
  <c r="I8" i="8" s="1"/>
  <c r="K63" i="1"/>
  <c r="J8" i="8" s="1"/>
  <c r="L63" i="1"/>
  <c r="K8" i="8" s="1"/>
  <c r="M63" i="1"/>
  <c r="L8" i="8" s="1"/>
  <c r="N63" i="1"/>
  <c r="M8" i="8" s="1"/>
  <c r="O63" i="1"/>
  <c r="N8" i="8" s="1"/>
  <c r="P63" i="1"/>
  <c r="O8" i="8" s="1"/>
  <c r="Q63" i="1"/>
  <c r="P8" i="8" s="1"/>
  <c r="R63" i="1"/>
  <c r="Q8" i="8" s="1"/>
  <c r="S63" i="1"/>
  <c r="R8" i="8" s="1"/>
  <c r="T63" i="1"/>
  <c r="S8" i="8" s="1"/>
  <c r="U63" i="1"/>
  <c r="T8" i="8" s="1"/>
  <c r="V63" i="1"/>
  <c r="U8" i="8" s="1"/>
  <c r="W63" i="1"/>
  <c r="V8" i="8" s="1"/>
  <c r="X63" i="1"/>
  <c r="W8" i="8" s="1"/>
  <c r="Y63" i="1"/>
  <c r="X8" i="8" s="1"/>
  <c r="Z63" i="1"/>
  <c r="Y8" i="8" s="1"/>
  <c r="B64" i="1"/>
  <c r="B9" i="8" s="1"/>
  <c r="C64" i="1"/>
  <c r="C9" i="8" s="1"/>
  <c r="D64" i="1"/>
  <c r="E64" i="1"/>
  <c r="D9" i="8" s="1"/>
  <c r="F64" i="1"/>
  <c r="E9" i="8" s="1"/>
  <c r="G64" i="1"/>
  <c r="F9" i="8" s="1"/>
  <c r="H64" i="1"/>
  <c r="G9" i="8" s="1"/>
  <c r="I64" i="1"/>
  <c r="H9" i="8" s="1"/>
  <c r="J64" i="1"/>
  <c r="I9" i="8" s="1"/>
  <c r="K64" i="1"/>
  <c r="J9" i="8" s="1"/>
  <c r="L64" i="1"/>
  <c r="K9" i="8" s="1"/>
  <c r="M64" i="1"/>
  <c r="L9" i="8" s="1"/>
  <c r="N64" i="1"/>
  <c r="M9" i="8" s="1"/>
  <c r="O64" i="1"/>
  <c r="N9" i="8" s="1"/>
  <c r="P64" i="1"/>
  <c r="O9" i="8" s="1"/>
  <c r="Q64" i="1"/>
  <c r="P9" i="8" s="1"/>
  <c r="R64" i="1"/>
  <c r="Q9" i="8" s="1"/>
  <c r="S64" i="1"/>
  <c r="R9" i="8" s="1"/>
  <c r="T64" i="1"/>
  <c r="S9" i="8" s="1"/>
  <c r="U64" i="1"/>
  <c r="T9" i="8" s="1"/>
  <c r="V64" i="1"/>
  <c r="U9" i="8" s="1"/>
  <c r="W64" i="1"/>
  <c r="V9" i="8" s="1"/>
  <c r="X64" i="1"/>
  <c r="W9" i="8" s="1"/>
  <c r="Y64" i="1"/>
  <c r="X9" i="8" s="1"/>
  <c r="Z64" i="1"/>
  <c r="Y9" i="8" s="1"/>
  <c r="B65" i="1"/>
  <c r="B10" i="8" s="1"/>
  <c r="C65" i="1"/>
  <c r="C10" i="8" s="1"/>
  <c r="D65" i="1"/>
  <c r="E65" i="1"/>
  <c r="D10" i="8" s="1"/>
  <c r="F65" i="1"/>
  <c r="E10" i="8" s="1"/>
  <c r="G65" i="1"/>
  <c r="F10" i="8" s="1"/>
  <c r="H65" i="1"/>
  <c r="G10" i="8" s="1"/>
  <c r="I65" i="1"/>
  <c r="H10" i="8" s="1"/>
  <c r="J65" i="1"/>
  <c r="I10" i="8" s="1"/>
  <c r="K65" i="1"/>
  <c r="J10" i="8" s="1"/>
  <c r="L65" i="1"/>
  <c r="K10" i="8" s="1"/>
  <c r="M65" i="1"/>
  <c r="L10" i="8" s="1"/>
  <c r="N65" i="1"/>
  <c r="M10" i="8" s="1"/>
  <c r="O65" i="1"/>
  <c r="N10" i="8" s="1"/>
  <c r="P65" i="1"/>
  <c r="O10" i="8" s="1"/>
  <c r="Q65" i="1"/>
  <c r="P10" i="8" s="1"/>
  <c r="R65" i="1"/>
  <c r="Q10" i="8" s="1"/>
  <c r="S65" i="1"/>
  <c r="R10" i="8" s="1"/>
  <c r="T65" i="1"/>
  <c r="S10" i="8" s="1"/>
  <c r="U65" i="1"/>
  <c r="T10" i="8" s="1"/>
  <c r="V65" i="1"/>
  <c r="U10" i="8" s="1"/>
  <c r="W65" i="1"/>
  <c r="V10" i="8" s="1"/>
  <c r="X65" i="1"/>
  <c r="W10" i="8" s="1"/>
  <c r="Y65" i="1"/>
  <c r="X10" i="8" s="1"/>
  <c r="Z65" i="1"/>
  <c r="Y10" i="8" s="1"/>
  <c r="B66" i="1"/>
  <c r="B11" i="8" s="1"/>
  <c r="C66" i="1"/>
  <c r="C11" i="8" s="1"/>
  <c r="D66" i="1"/>
  <c r="E66" i="1"/>
  <c r="D11" i="8" s="1"/>
  <c r="F66" i="1"/>
  <c r="E11" i="8" s="1"/>
  <c r="G66" i="1"/>
  <c r="F11" i="8" s="1"/>
  <c r="H66" i="1"/>
  <c r="G11" i="8" s="1"/>
  <c r="I66" i="1"/>
  <c r="H11" i="8" s="1"/>
  <c r="J66" i="1"/>
  <c r="I11" i="8" s="1"/>
  <c r="K66" i="1"/>
  <c r="J11" i="8" s="1"/>
  <c r="L66" i="1"/>
  <c r="K11" i="8" s="1"/>
  <c r="M66" i="1"/>
  <c r="L11" i="8" s="1"/>
  <c r="N66" i="1"/>
  <c r="M11" i="8" s="1"/>
  <c r="O66" i="1"/>
  <c r="N11" i="8" s="1"/>
  <c r="P66" i="1"/>
  <c r="O11" i="8" s="1"/>
  <c r="Q66" i="1"/>
  <c r="P11" i="8" s="1"/>
  <c r="R66" i="1"/>
  <c r="Q11" i="8" s="1"/>
  <c r="S66" i="1"/>
  <c r="R11" i="8" s="1"/>
  <c r="T66" i="1"/>
  <c r="S11" i="8" s="1"/>
  <c r="U66" i="1"/>
  <c r="T11" i="8" s="1"/>
  <c r="V66" i="1"/>
  <c r="U11" i="8" s="1"/>
  <c r="W66" i="1"/>
  <c r="V11" i="8" s="1"/>
  <c r="X66" i="1"/>
  <c r="W11" i="8" s="1"/>
  <c r="Y66" i="1"/>
  <c r="X11" i="8" s="1"/>
  <c r="Z66" i="1"/>
  <c r="Y11" i="8" s="1"/>
  <c r="B67" i="1"/>
  <c r="B12" i="8" s="1"/>
  <c r="C67" i="1"/>
  <c r="C12" i="8" s="1"/>
  <c r="D67" i="1"/>
  <c r="E67" i="1"/>
  <c r="D12" i="8" s="1"/>
  <c r="F67" i="1"/>
  <c r="E12" i="8" s="1"/>
  <c r="G67" i="1"/>
  <c r="F12" i="8" s="1"/>
  <c r="H67" i="1"/>
  <c r="G12" i="8" s="1"/>
  <c r="I67" i="1"/>
  <c r="H12" i="8" s="1"/>
  <c r="J67" i="1"/>
  <c r="I12" i="8" s="1"/>
  <c r="K67" i="1"/>
  <c r="J12" i="8" s="1"/>
  <c r="L67" i="1"/>
  <c r="K12" i="8" s="1"/>
  <c r="M67" i="1"/>
  <c r="L12" i="8" s="1"/>
  <c r="N67" i="1"/>
  <c r="M12" i="8" s="1"/>
  <c r="O67" i="1"/>
  <c r="N12" i="8" s="1"/>
  <c r="P67" i="1"/>
  <c r="O12" i="8" s="1"/>
  <c r="Q67" i="1"/>
  <c r="P12" i="8" s="1"/>
  <c r="R67" i="1"/>
  <c r="Q12" i="8" s="1"/>
  <c r="S67" i="1"/>
  <c r="R12" i="8" s="1"/>
  <c r="T67" i="1"/>
  <c r="S12" i="8" s="1"/>
  <c r="U67" i="1"/>
  <c r="T12" i="8" s="1"/>
  <c r="V67" i="1"/>
  <c r="U12" i="8" s="1"/>
  <c r="W67" i="1"/>
  <c r="V12" i="8" s="1"/>
  <c r="X67" i="1"/>
  <c r="W12" i="8" s="1"/>
  <c r="Y67" i="1"/>
  <c r="X12" i="8" s="1"/>
  <c r="Z67" i="1"/>
  <c r="Y12" i="8" s="1"/>
  <c r="B68" i="1"/>
  <c r="B13" i="8" s="1"/>
  <c r="C68" i="1"/>
  <c r="C13" i="8" s="1"/>
  <c r="D68" i="1"/>
  <c r="E68" i="1"/>
  <c r="D13" i="8" s="1"/>
  <c r="F68" i="1"/>
  <c r="E13" i="8" s="1"/>
  <c r="G68" i="1"/>
  <c r="F13" i="8" s="1"/>
  <c r="H68" i="1"/>
  <c r="G13" i="8" s="1"/>
  <c r="I68" i="1"/>
  <c r="H13" i="8" s="1"/>
  <c r="J68" i="1"/>
  <c r="I13" i="8" s="1"/>
  <c r="K68" i="1"/>
  <c r="J13" i="8" s="1"/>
  <c r="L68" i="1"/>
  <c r="K13" i="8" s="1"/>
  <c r="M68" i="1"/>
  <c r="L13" i="8" s="1"/>
  <c r="N68" i="1"/>
  <c r="M13" i="8" s="1"/>
  <c r="O68" i="1"/>
  <c r="N13" i="8" s="1"/>
  <c r="P68" i="1"/>
  <c r="O13" i="8" s="1"/>
  <c r="Q68" i="1"/>
  <c r="P13" i="8" s="1"/>
  <c r="R68" i="1"/>
  <c r="Q13" i="8" s="1"/>
  <c r="S68" i="1"/>
  <c r="R13" i="8" s="1"/>
  <c r="T68" i="1"/>
  <c r="S13" i="8" s="1"/>
  <c r="U68" i="1"/>
  <c r="T13" i="8" s="1"/>
  <c r="V68" i="1"/>
  <c r="U13" i="8" s="1"/>
  <c r="W68" i="1"/>
  <c r="V13" i="8" s="1"/>
  <c r="X68" i="1"/>
  <c r="W13" i="8" s="1"/>
  <c r="Y68" i="1"/>
  <c r="X13" i="8" s="1"/>
  <c r="Z68" i="1"/>
  <c r="Y13" i="8" s="1"/>
  <c r="B69" i="1"/>
  <c r="B14" i="8" s="1"/>
  <c r="C69" i="1"/>
  <c r="C14" i="8" s="1"/>
  <c r="D69" i="1"/>
  <c r="E69" i="1"/>
  <c r="D14" i="8" s="1"/>
  <c r="F69" i="1"/>
  <c r="E14" i="8" s="1"/>
  <c r="G69" i="1"/>
  <c r="F14" i="8" s="1"/>
  <c r="H69" i="1"/>
  <c r="G14" i="8" s="1"/>
  <c r="I69" i="1"/>
  <c r="H14" i="8" s="1"/>
  <c r="J69" i="1"/>
  <c r="I14" i="8" s="1"/>
  <c r="K69" i="1"/>
  <c r="J14" i="8" s="1"/>
  <c r="L69" i="1"/>
  <c r="K14" i="8" s="1"/>
  <c r="M69" i="1"/>
  <c r="L14" i="8" s="1"/>
  <c r="N69" i="1"/>
  <c r="M14" i="8" s="1"/>
  <c r="O69" i="1"/>
  <c r="N14" i="8" s="1"/>
  <c r="P69" i="1"/>
  <c r="O14" i="8" s="1"/>
  <c r="Q69" i="1"/>
  <c r="P14" i="8" s="1"/>
  <c r="R69" i="1"/>
  <c r="Q14" i="8" s="1"/>
  <c r="S69" i="1"/>
  <c r="R14" i="8" s="1"/>
  <c r="T69" i="1"/>
  <c r="S14" i="8" s="1"/>
  <c r="U69" i="1"/>
  <c r="T14" i="8" s="1"/>
  <c r="V69" i="1"/>
  <c r="U14" i="8" s="1"/>
  <c r="W69" i="1"/>
  <c r="V14" i="8" s="1"/>
  <c r="X69" i="1"/>
  <c r="W14" i="8" s="1"/>
  <c r="Y69" i="1"/>
  <c r="X14" i="8" s="1"/>
  <c r="Z69" i="1"/>
  <c r="Y14" i="8" s="1"/>
  <c r="B70" i="1"/>
  <c r="B15" i="8" s="1"/>
  <c r="C70" i="1"/>
  <c r="C15" i="8" s="1"/>
  <c r="D70" i="1"/>
  <c r="E70" i="1"/>
  <c r="D15" i="8" s="1"/>
  <c r="F70" i="1"/>
  <c r="E15" i="8" s="1"/>
  <c r="G70" i="1"/>
  <c r="F15" i="8" s="1"/>
  <c r="H70" i="1"/>
  <c r="G15" i="8" s="1"/>
  <c r="I70" i="1"/>
  <c r="H15" i="8" s="1"/>
  <c r="J70" i="1"/>
  <c r="I15" i="8" s="1"/>
  <c r="K70" i="1"/>
  <c r="J15" i="8" s="1"/>
  <c r="L70" i="1"/>
  <c r="K15" i="8" s="1"/>
  <c r="M70" i="1"/>
  <c r="L15" i="8" s="1"/>
  <c r="N70" i="1"/>
  <c r="M15" i="8" s="1"/>
  <c r="O70" i="1"/>
  <c r="N15" i="8" s="1"/>
  <c r="P70" i="1"/>
  <c r="O15" i="8" s="1"/>
  <c r="Q70" i="1"/>
  <c r="P15" i="8" s="1"/>
  <c r="R70" i="1"/>
  <c r="Q15" i="8" s="1"/>
  <c r="S70" i="1"/>
  <c r="R15" i="8" s="1"/>
  <c r="T70" i="1"/>
  <c r="S15" i="8" s="1"/>
  <c r="U70" i="1"/>
  <c r="T15" i="8" s="1"/>
  <c r="V70" i="1"/>
  <c r="U15" i="8" s="1"/>
  <c r="W70" i="1"/>
  <c r="V15" i="8" s="1"/>
  <c r="X70" i="1"/>
  <c r="W15" i="8" s="1"/>
  <c r="Y70" i="1"/>
  <c r="X15" i="8" s="1"/>
  <c r="Z70" i="1"/>
  <c r="Y15" i="8" s="1"/>
  <c r="B71" i="1"/>
  <c r="B16" i="8" s="1"/>
  <c r="C71" i="1"/>
  <c r="C16" i="8" s="1"/>
  <c r="D71" i="1"/>
  <c r="E71" i="1"/>
  <c r="D16" i="8" s="1"/>
  <c r="F71" i="1"/>
  <c r="E16" i="8" s="1"/>
  <c r="G71" i="1"/>
  <c r="F16" i="8" s="1"/>
  <c r="H71" i="1"/>
  <c r="G16" i="8" s="1"/>
  <c r="I71" i="1"/>
  <c r="H16" i="8" s="1"/>
  <c r="J71" i="1"/>
  <c r="I16" i="8" s="1"/>
  <c r="K71" i="1"/>
  <c r="J16" i="8" s="1"/>
  <c r="L71" i="1"/>
  <c r="K16" i="8" s="1"/>
  <c r="M71" i="1"/>
  <c r="L16" i="8" s="1"/>
  <c r="N71" i="1"/>
  <c r="M16" i="8" s="1"/>
  <c r="O71" i="1"/>
  <c r="N16" i="8" s="1"/>
  <c r="P71" i="1"/>
  <c r="O16" i="8" s="1"/>
  <c r="Q71" i="1"/>
  <c r="P16" i="8" s="1"/>
  <c r="R71" i="1"/>
  <c r="Q16" i="8" s="1"/>
  <c r="S71" i="1"/>
  <c r="R16" i="8" s="1"/>
  <c r="T71" i="1"/>
  <c r="S16" i="8" s="1"/>
  <c r="U71" i="1"/>
  <c r="T16" i="8" s="1"/>
  <c r="V71" i="1"/>
  <c r="U16" i="8" s="1"/>
  <c r="W71" i="1"/>
  <c r="V16" i="8" s="1"/>
  <c r="X71" i="1"/>
  <c r="W16" i="8" s="1"/>
  <c r="Y71" i="1"/>
  <c r="X16" i="8" s="1"/>
  <c r="Z71" i="1"/>
  <c r="Y16" i="8" s="1"/>
  <c r="B72" i="1"/>
  <c r="B17" i="8" s="1"/>
  <c r="C72" i="1"/>
  <c r="C17" i="8" s="1"/>
  <c r="D72" i="1"/>
  <c r="E72" i="1"/>
  <c r="D17" i="8" s="1"/>
  <c r="F72" i="1"/>
  <c r="E17" i="8" s="1"/>
  <c r="G72" i="1"/>
  <c r="F17" i="8" s="1"/>
  <c r="H72" i="1"/>
  <c r="G17" i="8" s="1"/>
  <c r="I72" i="1"/>
  <c r="H17" i="8" s="1"/>
  <c r="J72" i="1"/>
  <c r="I17" i="8" s="1"/>
  <c r="K72" i="1"/>
  <c r="J17" i="8" s="1"/>
  <c r="L72" i="1"/>
  <c r="K17" i="8" s="1"/>
  <c r="M72" i="1"/>
  <c r="L17" i="8" s="1"/>
  <c r="N72" i="1"/>
  <c r="M17" i="8" s="1"/>
  <c r="O72" i="1"/>
  <c r="N17" i="8" s="1"/>
  <c r="P72" i="1"/>
  <c r="O17" i="8" s="1"/>
  <c r="Q72" i="1"/>
  <c r="P17" i="8" s="1"/>
  <c r="R72" i="1"/>
  <c r="Q17" i="8" s="1"/>
  <c r="S72" i="1"/>
  <c r="R17" i="8" s="1"/>
  <c r="T72" i="1"/>
  <c r="S17" i="8" s="1"/>
  <c r="U72" i="1"/>
  <c r="T17" i="8" s="1"/>
  <c r="V72" i="1"/>
  <c r="U17" i="8" s="1"/>
  <c r="W72" i="1"/>
  <c r="V17" i="8" s="1"/>
  <c r="X72" i="1"/>
  <c r="W17" i="8" s="1"/>
  <c r="Y72" i="1"/>
  <c r="X17" i="8" s="1"/>
  <c r="Z72" i="1"/>
  <c r="Y17" i="8" s="1"/>
  <c r="B73" i="1"/>
  <c r="B18" i="8" s="1"/>
  <c r="C73" i="1"/>
  <c r="C18" i="8" s="1"/>
  <c r="D73" i="1"/>
  <c r="E73" i="1"/>
  <c r="D18" i="8" s="1"/>
  <c r="F73" i="1"/>
  <c r="E18" i="8" s="1"/>
  <c r="G73" i="1"/>
  <c r="F18" i="8" s="1"/>
  <c r="H73" i="1"/>
  <c r="G18" i="8" s="1"/>
  <c r="I73" i="1"/>
  <c r="H18" i="8" s="1"/>
  <c r="J73" i="1"/>
  <c r="I18" i="8" s="1"/>
  <c r="K73" i="1"/>
  <c r="J18" i="8" s="1"/>
  <c r="L73" i="1"/>
  <c r="K18" i="8" s="1"/>
  <c r="M73" i="1"/>
  <c r="L18" i="8" s="1"/>
  <c r="N73" i="1"/>
  <c r="M18" i="8" s="1"/>
  <c r="O73" i="1"/>
  <c r="N18" i="8" s="1"/>
  <c r="P73" i="1"/>
  <c r="O18" i="8" s="1"/>
  <c r="Q73" i="1"/>
  <c r="P18" i="8" s="1"/>
  <c r="R73" i="1"/>
  <c r="Q18" i="8" s="1"/>
  <c r="S73" i="1"/>
  <c r="R18" i="8" s="1"/>
  <c r="T73" i="1"/>
  <c r="S18" i="8" s="1"/>
  <c r="U73" i="1"/>
  <c r="T18" i="8" s="1"/>
  <c r="V73" i="1"/>
  <c r="U18" i="8" s="1"/>
  <c r="W73" i="1"/>
  <c r="V18" i="8" s="1"/>
  <c r="X73" i="1"/>
  <c r="W18" i="8" s="1"/>
  <c r="Y73" i="1"/>
  <c r="X18" i="8" s="1"/>
  <c r="Z73" i="1"/>
  <c r="Y18" i="8" s="1"/>
  <c r="B74" i="1"/>
  <c r="B19" i="8" s="1"/>
  <c r="C74" i="1"/>
  <c r="C19" i="8" s="1"/>
  <c r="D74" i="1"/>
  <c r="E74" i="1"/>
  <c r="D19" i="8" s="1"/>
  <c r="F74" i="1"/>
  <c r="E19" i="8" s="1"/>
  <c r="G74" i="1"/>
  <c r="F19" i="8" s="1"/>
  <c r="H74" i="1"/>
  <c r="G19" i="8" s="1"/>
  <c r="I74" i="1"/>
  <c r="H19" i="8" s="1"/>
  <c r="J74" i="1"/>
  <c r="I19" i="8" s="1"/>
  <c r="K74" i="1"/>
  <c r="J19" i="8" s="1"/>
  <c r="L74" i="1"/>
  <c r="K19" i="8" s="1"/>
  <c r="M74" i="1"/>
  <c r="L19" i="8" s="1"/>
  <c r="N74" i="1"/>
  <c r="M19" i="8" s="1"/>
  <c r="O74" i="1"/>
  <c r="N19" i="8" s="1"/>
  <c r="P74" i="1"/>
  <c r="O19" i="8" s="1"/>
  <c r="Q74" i="1"/>
  <c r="P19" i="8" s="1"/>
  <c r="R74" i="1"/>
  <c r="Q19" i="8" s="1"/>
  <c r="S74" i="1"/>
  <c r="R19" i="8" s="1"/>
  <c r="T74" i="1"/>
  <c r="S19" i="8" s="1"/>
  <c r="U74" i="1"/>
  <c r="T19" i="8" s="1"/>
  <c r="V74" i="1"/>
  <c r="U19" i="8" s="1"/>
  <c r="W74" i="1"/>
  <c r="V19" i="8" s="1"/>
  <c r="X74" i="1"/>
  <c r="W19" i="8" s="1"/>
  <c r="Y74" i="1"/>
  <c r="X19" i="8" s="1"/>
  <c r="Z74" i="1"/>
  <c r="Y19" i="8" s="1"/>
  <c r="B75" i="1"/>
  <c r="B20" i="8" s="1"/>
  <c r="C75" i="1"/>
  <c r="C20" i="8" s="1"/>
  <c r="D75" i="1"/>
  <c r="E75" i="1"/>
  <c r="D20" i="8" s="1"/>
  <c r="F75" i="1"/>
  <c r="E20" i="8" s="1"/>
  <c r="G75" i="1"/>
  <c r="F20" i="8" s="1"/>
  <c r="H75" i="1"/>
  <c r="G20" i="8" s="1"/>
  <c r="I75" i="1"/>
  <c r="H20" i="8" s="1"/>
  <c r="J75" i="1"/>
  <c r="I20" i="8" s="1"/>
  <c r="K75" i="1"/>
  <c r="J20" i="8" s="1"/>
  <c r="L75" i="1"/>
  <c r="K20" i="8" s="1"/>
  <c r="M75" i="1"/>
  <c r="L20" i="8" s="1"/>
  <c r="N75" i="1"/>
  <c r="M20" i="8" s="1"/>
  <c r="O75" i="1"/>
  <c r="N20" i="8" s="1"/>
  <c r="P75" i="1"/>
  <c r="O20" i="8" s="1"/>
  <c r="Q75" i="1"/>
  <c r="P20" i="8" s="1"/>
  <c r="R75" i="1"/>
  <c r="Q20" i="8" s="1"/>
  <c r="S75" i="1"/>
  <c r="R20" i="8" s="1"/>
  <c r="T75" i="1"/>
  <c r="S20" i="8" s="1"/>
  <c r="U75" i="1"/>
  <c r="T20" i="8" s="1"/>
  <c r="V75" i="1"/>
  <c r="U20" i="8" s="1"/>
  <c r="W75" i="1"/>
  <c r="V20" i="8" s="1"/>
  <c r="X75" i="1"/>
  <c r="W20" i="8" s="1"/>
  <c r="Y75" i="1"/>
  <c r="X20" i="8" s="1"/>
  <c r="Z75" i="1"/>
  <c r="Y20" i="8" s="1"/>
  <c r="B76" i="1"/>
  <c r="B21" i="8" s="1"/>
  <c r="C76" i="1"/>
  <c r="C21" i="8" s="1"/>
  <c r="D76" i="1"/>
  <c r="E76" i="1"/>
  <c r="D21" i="8" s="1"/>
  <c r="F76" i="1"/>
  <c r="E21" i="8" s="1"/>
  <c r="G76" i="1"/>
  <c r="F21" i="8" s="1"/>
  <c r="H76" i="1"/>
  <c r="G21" i="8" s="1"/>
  <c r="I76" i="1"/>
  <c r="H21" i="8" s="1"/>
  <c r="J76" i="1"/>
  <c r="I21" i="8" s="1"/>
  <c r="K76" i="1"/>
  <c r="J21" i="8" s="1"/>
  <c r="L76" i="1"/>
  <c r="K21" i="8" s="1"/>
  <c r="M76" i="1"/>
  <c r="L21" i="8" s="1"/>
  <c r="N76" i="1"/>
  <c r="M21" i="8" s="1"/>
  <c r="O76" i="1"/>
  <c r="N21" i="8" s="1"/>
  <c r="P76" i="1"/>
  <c r="O21" i="8" s="1"/>
  <c r="Q76" i="1"/>
  <c r="P21" i="8" s="1"/>
  <c r="R76" i="1"/>
  <c r="Q21" i="8" s="1"/>
  <c r="S76" i="1"/>
  <c r="R21" i="8" s="1"/>
  <c r="T76" i="1"/>
  <c r="S21" i="8" s="1"/>
  <c r="U76" i="1"/>
  <c r="T21" i="8" s="1"/>
  <c r="V76" i="1"/>
  <c r="U21" i="8" s="1"/>
  <c r="W76" i="1"/>
  <c r="V21" i="8" s="1"/>
  <c r="X76" i="1"/>
  <c r="W21" i="8" s="1"/>
  <c r="Y76" i="1"/>
  <c r="X21" i="8" s="1"/>
  <c r="Z76" i="1"/>
  <c r="Y21" i="8" s="1"/>
  <c r="B77" i="1"/>
  <c r="B22" i="8" s="1"/>
  <c r="C77" i="1"/>
  <c r="C22" i="8" s="1"/>
  <c r="D77" i="1"/>
  <c r="E77" i="1"/>
  <c r="D22" i="8" s="1"/>
  <c r="F77" i="1"/>
  <c r="E22" i="8" s="1"/>
  <c r="G77" i="1"/>
  <c r="F22" i="8" s="1"/>
  <c r="H77" i="1"/>
  <c r="G22" i="8" s="1"/>
  <c r="I77" i="1"/>
  <c r="H22" i="8" s="1"/>
  <c r="J77" i="1"/>
  <c r="I22" i="8" s="1"/>
  <c r="K77" i="1"/>
  <c r="J22" i="8" s="1"/>
  <c r="L77" i="1"/>
  <c r="K22" i="8" s="1"/>
  <c r="M77" i="1"/>
  <c r="L22" i="8" s="1"/>
  <c r="N77" i="1"/>
  <c r="M22" i="8" s="1"/>
  <c r="O77" i="1"/>
  <c r="N22" i="8" s="1"/>
  <c r="P77" i="1"/>
  <c r="O22" i="8" s="1"/>
  <c r="Q77" i="1"/>
  <c r="P22" i="8" s="1"/>
  <c r="R77" i="1"/>
  <c r="Q22" i="8" s="1"/>
  <c r="S77" i="1"/>
  <c r="R22" i="8" s="1"/>
  <c r="T77" i="1"/>
  <c r="S22" i="8" s="1"/>
  <c r="U77" i="1"/>
  <c r="T22" i="8" s="1"/>
  <c r="V77" i="1"/>
  <c r="U22" i="8" s="1"/>
  <c r="W77" i="1"/>
  <c r="V22" i="8" s="1"/>
  <c r="X77" i="1"/>
  <c r="W22" i="8" s="1"/>
  <c r="Y77" i="1"/>
  <c r="X22" i="8" s="1"/>
  <c r="Z77" i="1"/>
  <c r="Y22" i="8" s="1"/>
  <c r="B78" i="1"/>
  <c r="B23" i="8" s="1"/>
  <c r="C78" i="1"/>
  <c r="C23" i="8" s="1"/>
  <c r="D78" i="1"/>
  <c r="E78" i="1"/>
  <c r="D23" i="8" s="1"/>
  <c r="F78" i="1"/>
  <c r="E23" i="8" s="1"/>
  <c r="G78" i="1"/>
  <c r="F23" i="8" s="1"/>
  <c r="H78" i="1"/>
  <c r="G23" i="8" s="1"/>
  <c r="I78" i="1"/>
  <c r="H23" i="8" s="1"/>
  <c r="J78" i="1"/>
  <c r="I23" i="8" s="1"/>
  <c r="K78" i="1"/>
  <c r="J23" i="8" s="1"/>
  <c r="L78" i="1"/>
  <c r="K23" i="8" s="1"/>
  <c r="M78" i="1"/>
  <c r="L23" i="8" s="1"/>
  <c r="N78" i="1"/>
  <c r="M23" i="8" s="1"/>
  <c r="O78" i="1"/>
  <c r="N23" i="8" s="1"/>
  <c r="P78" i="1"/>
  <c r="O23" i="8" s="1"/>
  <c r="Q78" i="1"/>
  <c r="P23" i="8" s="1"/>
  <c r="R78" i="1"/>
  <c r="Q23" i="8" s="1"/>
  <c r="S78" i="1"/>
  <c r="R23" i="8" s="1"/>
  <c r="T78" i="1"/>
  <c r="S23" i="8" s="1"/>
  <c r="U78" i="1"/>
  <c r="T23" i="8" s="1"/>
  <c r="V78" i="1"/>
  <c r="U23" i="8" s="1"/>
  <c r="W78" i="1"/>
  <c r="V23" i="8" s="1"/>
  <c r="X78" i="1"/>
  <c r="W23" i="8" s="1"/>
  <c r="Y78" i="1"/>
  <c r="X23" i="8" s="1"/>
  <c r="Z78" i="1"/>
  <c r="Y23" i="8" s="1"/>
  <c r="B79" i="1"/>
  <c r="B24" i="8" s="1"/>
  <c r="C79" i="1"/>
  <c r="C24" i="8" s="1"/>
  <c r="D79" i="1"/>
  <c r="E79" i="1"/>
  <c r="D24" i="8" s="1"/>
  <c r="F79" i="1"/>
  <c r="E24" i="8" s="1"/>
  <c r="G79" i="1"/>
  <c r="F24" i="8" s="1"/>
  <c r="H79" i="1"/>
  <c r="G24" i="8" s="1"/>
  <c r="I79" i="1"/>
  <c r="H24" i="8" s="1"/>
  <c r="J79" i="1"/>
  <c r="I24" i="8" s="1"/>
  <c r="K79" i="1"/>
  <c r="J24" i="8" s="1"/>
  <c r="L79" i="1"/>
  <c r="K24" i="8" s="1"/>
  <c r="M79" i="1"/>
  <c r="L24" i="8" s="1"/>
  <c r="N79" i="1"/>
  <c r="M24" i="8" s="1"/>
  <c r="O79" i="1"/>
  <c r="N24" i="8" s="1"/>
  <c r="P79" i="1"/>
  <c r="O24" i="8" s="1"/>
  <c r="Q79" i="1"/>
  <c r="P24" i="8" s="1"/>
  <c r="R79" i="1"/>
  <c r="Q24" i="8" s="1"/>
  <c r="S79" i="1"/>
  <c r="R24" i="8" s="1"/>
  <c r="T79" i="1"/>
  <c r="S24" i="8" s="1"/>
  <c r="U79" i="1"/>
  <c r="T24" i="8" s="1"/>
  <c r="V79" i="1"/>
  <c r="U24" i="8" s="1"/>
  <c r="W79" i="1"/>
  <c r="V24" i="8" s="1"/>
  <c r="X79" i="1"/>
  <c r="W24" i="8" s="1"/>
  <c r="Y79" i="1"/>
  <c r="X24" i="8" s="1"/>
  <c r="Z79" i="1"/>
  <c r="Y24" i="8" s="1"/>
  <c r="B80" i="1"/>
  <c r="B25" i="8" s="1"/>
  <c r="C80" i="1"/>
  <c r="C25" i="8" s="1"/>
  <c r="D80" i="1"/>
  <c r="E80" i="1"/>
  <c r="D25" i="8" s="1"/>
  <c r="F80" i="1"/>
  <c r="E25" i="8" s="1"/>
  <c r="G80" i="1"/>
  <c r="F25" i="8" s="1"/>
  <c r="H80" i="1"/>
  <c r="G25" i="8" s="1"/>
  <c r="I80" i="1"/>
  <c r="H25" i="8" s="1"/>
  <c r="J80" i="1"/>
  <c r="I25" i="8" s="1"/>
  <c r="K80" i="1"/>
  <c r="J25" i="8" s="1"/>
  <c r="L80" i="1"/>
  <c r="K25" i="8" s="1"/>
  <c r="M80" i="1"/>
  <c r="L25" i="8" s="1"/>
  <c r="N80" i="1"/>
  <c r="M25" i="8" s="1"/>
  <c r="O80" i="1"/>
  <c r="N25" i="8" s="1"/>
  <c r="P80" i="1"/>
  <c r="O25" i="8" s="1"/>
  <c r="Q80" i="1"/>
  <c r="P25" i="8" s="1"/>
  <c r="R80" i="1"/>
  <c r="Q25" i="8" s="1"/>
  <c r="S80" i="1"/>
  <c r="R25" i="8" s="1"/>
  <c r="T80" i="1"/>
  <c r="S25" i="8" s="1"/>
  <c r="U80" i="1"/>
  <c r="T25" i="8" s="1"/>
  <c r="V80" i="1"/>
  <c r="U25" i="8" s="1"/>
  <c r="W80" i="1"/>
  <c r="V25" i="8" s="1"/>
  <c r="X80" i="1"/>
  <c r="W25" i="8" s="1"/>
  <c r="Y80" i="1"/>
  <c r="X25" i="8" s="1"/>
  <c r="Z80" i="1"/>
  <c r="Y25" i="8" s="1"/>
  <c r="B81" i="1"/>
  <c r="B26" i="8" s="1"/>
  <c r="C81" i="1"/>
  <c r="C26" i="8" s="1"/>
  <c r="D81" i="1"/>
  <c r="E81" i="1"/>
  <c r="D26" i="8" s="1"/>
  <c r="F81" i="1"/>
  <c r="E26" i="8" s="1"/>
  <c r="G81" i="1"/>
  <c r="F26" i="8" s="1"/>
  <c r="H81" i="1"/>
  <c r="G26" i="8" s="1"/>
  <c r="I81" i="1"/>
  <c r="H26" i="8" s="1"/>
  <c r="J81" i="1"/>
  <c r="I26" i="8" s="1"/>
  <c r="K81" i="1"/>
  <c r="J26" i="8" s="1"/>
  <c r="L81" i="1"/>
  <c r="K26" i="8" s="1"/>
  <c r="M81" i="1"/>
  <c r="L26" i="8" s="1"/>
  <c r="N81" i="1"/>
  <c r="M26" i="8" s="1"/>
  <c r="O81" i="1"/>
  <c r="N26" i="8" s="1"/>
  <c r="P81" i="1"/>
  <c r="O26" i="8" s="1"/>
  <c r="Q81" i="1"/>
  <c r="P26" i="8" s="1"/>
  <c r="R81" i="1"/>
  <c r="Q26" i="8" s="1"/>
  <c r="S81" i="1"/>
  <c r="R26" i="8" s="1"/>
  <c r="T81" i="1"/>
  <c r="S26" i="8" s="1"/>
  <c r="U81" i="1"/>
  <c r="T26" i="8" s="1"/>
  <c r="V81" i="1"/>
  <c r="U26" i="8" s="1"/>
  <c r="W81" i="1"/>
  <c r="V26" i="8" s="1"/>
  <c r="X81" i="1"/>
  <c r="W26" i="8" s="1"/>
  <c r="Y81" i="1"/>
  <c r="X26" i="8" s="1"/>
  <c r="Z81" i="1"/>
  <c r="Y26" i="8" s="1"/>
  <c r="B82" i="1"/>
  <c r="B27" i="8" s="1"/>
  <c r="C82" i="1"/>
  <c r="C27" i="8" s="1"/>
  <c r="D82" i="1"/>
  <c r="E82" i="1"/>
  <c r="D27" i="8" s="1"/>
  <c r="F82" i="1"/>
  <c r="E27" i="8" s="1"/>
  <c r="G82" i="1"/>
  <c r="F27" i="8" s="1"/>
  <c r="H82" i="1"/>
  <c r="G27" i="8" s="1"/>
  <c r="I82" i="1"/>
  <c r="H27" i="8" s="1"/>
  <c r="J82" i="1"/>
  <c r="I27" i="8" s="1"/>
  <c r="K82" i="1"/>
  <c r="J27" i="8" s="1"/>
  <c r="L82" i="1"/>
  <c r="K27" i="8" s="1"/>
  <c r="M82" i="1"/>
  <c r="L27" i="8" s="1"/>
  <c r="N82" i="1"/>
  <c r="M27" i="8" s="1"/>
  <c r="O82" i="1"/>
  <c r="N27" i="8" s="1"/>
  <c r="P82" i="1"/>
  <c r="O27" i="8" s="1"/>
  <c r="Q82" i="1"/>
  <c r="P27" i="8" s="1"/>
  <c r="R82" i="1"/>
  <c r="Q27" i="8" s="1"/>
  <c r="S82" i="1"/>
  <c r="R27" i="8" s="1"/>
  <c r="T82" i="1"/>
  <c r="S27" i="8" s="1"/>
  <c r="U82" i="1"/>
  <c r="T27" i="8" s="1"/>
  <c r="V82" i="1"/>
  <c r="U27" i="8" s="1"/>
  <c r="W82" i="1"/>
  <c r="V27" i="8" s="1"/>
  <c r="X82" i="1"/>
  <c r="W27" i="8" s="1"/>
  <c r="Y82" i="1"/>
  <c r="X27" i="8" s="1"/>
  <c r="Z82" i="1"/>
  <c r="Y27" i="8" s="1"/>
  <c r="B83" i="1"/>
  <c r="B28" i="8" s="1"/>
  <c r="C83" i="1"/>
  <c r="C28" i="8" s="1"/>
  <c r="D83" i="1"/>
  <c r="E83" i="1"/>
  <c r="D28" i="8" s="1"/>
  <c r="F83" i="1"/>
  <c r="E28" i="8" s="1"/>
  <c r="G83" i="1"/>
  <c r="F28" i="8" s="1"/>
  <c r="H83" i="1"/>
  <c r="G28" i="8" s="1"/>
  <c r="I83" i="1"/>
  <c r="H28" i="8" s="1"/>
  <c r="J83" i="1"/>
  <c r="I28" i="8" s="1"/>
  <c r="K83" i="1"/>
  <c r="J28" i="8" s="1"/>
  <c r="L83" i="1"/>
  <c r="K28" i="8" s="1"/>
  <c r="M83" i="1"/>
  <c r="L28" i="8" s="1"/>
  <c r="N83" i="1"/>
  <c r="M28" i="8" s="1"/>
  <c r="O83" i="1"/>
  <c r="N28" i="8" s="1"/>
  <c r="P83" i="1"/>
  <c r="O28" i="8" s="1"/>
  <c r="Q83" i="1"/>
  <c r="P28" i="8" s="1"/>
  <c r="R83" i="1"/>
  <c r="Q28" i="8" s="1"/>
  <c r="S83" i="1"/>
  <c r="R28" i="8" s="1"/>
  <c r="T83" i="1"/>
  <c r="S28" i="8" s="1"/>
  <c r="U83" i="1"/>
  <c r="T28" i="8" s="1"/>
  <c r="V83" i="1"/>
  <c r="U28" i="8" s="1"/>
  <c r="W83" i="1"/>
  <c r="V28" i="8" s="1"/>
  <c r="X83" i="1"/>
  <c r="W28" i="8" s="1"/>
  <c r="Y83" i="1"/>
  <c r="X28" i="8" s="1"/>
  <c r="Z83" i="1"/>
  <c r="Y28" i="8" s="1"/>
  <c r="B84" i="1"/>
  <c r="B29" i="8" s="1"/>
  <c r="C84" i="1"/>
  <c r="C29" i="8" s="1"/>
  <c r="D84" i="1"/>
  <c r="E84" i="1"/>
  <c r="D29" i="8" s="1"/>
  <c r="F84" i="1"/>
  <c r="E29" i="8" s="1"/>
  <c r="G84" i="1"/>
  <c r="F29" i="8" s="1"/>
  <c r="H84" i="1"/>
  <c r="G29" i="8" s="1"/>
  <c r="I84" i="1"/>
  <c r="H29" i="8" s="1"/>
  <c r="J84" i="1"/>
  <c r="I29" i="8" s="1"/>
  <c r="K84" i="1"/>
  <c r="J29" i="8" s="1"/>
  <c r="L84" i="1"/>
  <c r="K29" i="8" s="1"/>
  <c r="M84" i="1"/>
  <c r="L29" i="8" s="1"/>
  <c r="N84" i="1"/>
  <c r="M29" i="8" s="1"/>
  <c r="O84" i="1"/>
  <c r="N29" i="8" s="1"/>
  <c r="P84" i="1"/>
  <c r="O29" i="8" s="1"/>
  <c r="Q84" i="1"/>
  <c r="P29" i="8" s="1"/>
  <c r="R84" i="1"/>
  <c r="Q29" i="8" s="1"/>
  <c r="S84" i="1"/>
  <c r="R29" i="8" s="1"/>
  <c r="T84" i="1"/>
  <c r="S29" i="8" s="1"/>
  <c r="U84" i="1"/>
  <c r="T29" i="8" s="1"/>
  <c r="V84" i="1"/>
  <c r="U29" i="8" s="1"/>
  <c r="W84" i="1"/>
  <c r="V29" i="8" s="1"/>
  <c r="X84" i="1"/>
  <c r="W29" i="8" s="1"/>
  <c r="Y84" i="1"/>
  <c r="X29" i="8" s="1"/>
  <c r="Z84" i="1"/>
  <c r="Y29" i="8" s="1"/>
  <c r="B85" i="1"/>
  <c r="B30" i="8" s="1"/>
  <c r="C85" i="1"/>
  <c r="C30" i="8" s="1"/>
  <c r="D85" i="1"/>
  <c r="E85" i="1"/>
  <c r="D30" i="8" s="1"/>
  <c r="F85" i="1"/>
  <c r="E30" i="8" s="1"/>
  <c r="G85" i="1"/>
  <c r="F30" i="8" s="1"/>
  <c r="H85" i="1"/>
  <c r="G30" i="8" s="1"/>
  <c r="I85" i="1"/>
  <c r="H30" i="8" s="1"/>
  <c r="J85" i="1"/>
  <c r="I30" i="8" s="1"/>
  <c r="K85" i="1"/>
  <c r="J30" i="8" s="1"/>
  <c r="L85" i="1"/>
  <c r="K30" i="8" s="1"/>
  <c r="M85" i="1"/>
  <c r="L30" i="8" s="1"/>
  <c r="N85" i="1"/>
  <c r="M30" i="8" s="1"/>
  <c r="O85" i="1"/>
  <c r="N30" i="8" s="1"/>
  <c r="P85" i="1"/>
  <c r="O30" i="8" s="1"/>
  <c r="Q85" i="1"/>
  <c r="P30" i="8" s="1"/>
  <c r="R85" i="1"/>
  <c r="Q30" i="8" s="1"/>
  <c r="S85" i="1"/>
  <c r="R30" i="8" s="1"/>
  <c r="T85" i="1"/>
  <c r="S30" i="8" s="1"/>
  <c r="U85" i="1"/>
  <c r="T30" i="8" s="1"/>
  <c r="V85" i="1"/>
  <c r="U30" i="8" s="1"/>
  <c r="W85" i="1"/>
  <c r="V30" i="8" s="1"/>
  <c r="X85" i="1"/>
  <c r="W30" i="8" s="1"/>
  <c r="Y85" i="1"/>
  <c r="X30" i="8" s="1"/>
  <c r="Z85" i="1"/>
  <c r="Y30" i="8" s="1"/>
  <c r="B86" i="1"/>
  <c r="B31" i="8" s="1"/>
  <c r="C86" i="1"/>
  <c r="C31" i="8" s="1"/>
  <c r="D86" i="1"/>
  <c r="E86" i="1"/>
  <c r="D31" i="8" s="1"/>
  <c r="F86" i="1"/>
  <c r="E31" i="8" s="1"/>
  <c r="G86" i="1"/>
  <c r="F31" i="8" s="1"/>
  <c r="H86" i="1"/>
  <c r="G31" i="8" s="1"/>
  <c r="I86" i="1"/>
  <c r="H31" i="8" s="1"/>
  <c r="J86" i="1"/>
  <c r="I31" i="8" s="1"/>
  <c r="K86" i="1"/>
  <c r="J31" i="8" s="1"/>
  <c r="L86" i="1"/>
  <c r="K31" i="8" s="1"/>
  <c r="M86" i="1"/>
  <c r="L31" i="8" s="1"/>
  <c r="N86" i="1"/>
  <c r="M31" i="8" s="1"/>
  <c r="O86" i="1"/>
  <c r="N31" i="8" s="1"/>
  <c r="P86" i="1"/>
  <c r="O31" i="8" s="1"/>
  <c r="Q86" i="1"/>
  <c r="P31" i="8" s="1"/>
  <c r="R86" i="1"/>
  <c r="Q31" i="8" s="1"/>
  <c r="S86" i="1"/>
  <c r="R31" i="8" s="1"/>
  <c r="T86" i="1"/>
  <c r="S31" i="8" s="1"/>
  <c r="U86" i="1"/>
  <c r="T31" i="8" s="1"/>
  <c r="V86" i="1"/>
  <c r="U31" i="8" s="1"/>
  <c r="W86" i="1"/>
  <c r="V31" i="8" s="1"/>
  <c r="X86" i="1"/>
  <c r="W31" i="8" s="1"/>
  <c r="Y86" i="1"/>
  <c r="X31" i="8" s="1"/>
  <c r="Z86" i="1"/>
  <c r="Y31" i="8" s="1"/>
  <c r="B87" i="1"/>
  <c r="B32" i="8" s="1"/>
  <c r="C87" i="1"/>
  <c r="C32" i="8" s="1"/>
  <c r="D87" i="1"/>
  <c r="E87" i="1"/>
  <c r="D32" i="8" s="1"/>
  <c r="F87" i="1"/>
  <c r="E32" i="8" s="1"/>
  <c r="G87" i="1"/>
  <c r="F32" i="8" s="1"/>
  <c r="H87" i="1"/>
  <c r="G32" i="8" s="1"/>
  <c r="I87" i="1"/>
  <c r="H32" i="8" s="1"/>
  <c r="J87" i="1"/>
  <c r="I32" i="8" s="1"/>
  <c r="K87" i="1"/>
  <c r="J32" i="8" s="1"/>
  <c r="L87" i="1"/>
  <c r="K32" i="8" s="1"/>
  <c r="M87" i="1"/>
  <c r="L32" i="8" s="1"/>
  <c r="N87" i="1"/>
  <c r="M32" i="8" s="1"/>
  <c r="O87" i="1"/>
  <c r="N32" i="8" s="1"/>
  <c r="P87" i="1"/>
  <c r="O32" i="8" s="1"/>
  <c r="Q87" i="1"/>
  <c r="P32" i="8" s="1"/>
  <c r="R87" i="1"/>
  <c r="Q32" i="8" s="1"/>
  <c r="S87" i="1"/>
  <c r="R32" i="8" s="1"/>
  <c r="T87" i="1"/>
  <c r="S32" i="8" s="1"/>
  <c r="U87" i="1"/>
  <c r="T32" i="8" s="1"/>
  <c r="V87" i="1"/>
  <c r="U32" i="8" s="1"/>
  <c r="W87" i="1"/>
  <c r="V32" i="8" s="1"/>
  <c r="X87" i="1"/>
  <c r="W32" i="8" s="1"/>
  <c r="Y87" i="1"/>
  <c r="X32" i="8" s="1"/>
  <c r="Z87" i="1"/>
  <c r="Y32" i="8" s="1"/>
  <c r="B88" i="1"/>
  <c r="B33" i="8" s="1"/>
  <c r="C88" i="1"/>
  <c r="C33" i="8" s="1"/>
  <c r="D88" i="1"/>
  <c r="E88" i="1"/>
  <c r="D33" i="8" s="1"/>
  <c r="F88" i="1"/>
  <c r="E33" i="8" s="1"/>
  <c r="G88" i="1"/>
  <c r="F33" i="8" s="1"/>
  <c r="H88" i="1"/>
  <c r="G33" i="8" s="1"/>
  <c r="I88" i="1"/>
  <c r="H33" i="8" s="1"/>
  <c r="J88" i="1"/>
  <c r="I33" i="8" s="1"/>
  <c r="K88" i="1"/>
  <c r="J33" i="8" s="1"/>
  <c r="L88" i="1"/>
  <c r="K33" i="8" s="1"/>
  <c r="M88" i="1"/>
  <c r="L33" i="8" s="1"/>
  <c r="N88" i="1"/>
  <c r="M33" i="8" s="1"/>
  <c r="O88" i="1"/>
  <c r="N33" i="8" s="1"/>
  <c r="P88" i="1"/>
  <c r="O33" i="8" s="1"/>
  <c r="Q88" i="1"/>
  <c r="P33" i="8" s="1"/>
  <c r="R88" i="1"/>
  <c r="Q33" i="8" s="1"/>
  <c r="S88" i="1"/>
  <c r="R33" i="8" s="1"/>
  <c r="T88" i="1"/>
  <c r="S33" i="8" s="1"/>
  <c r="U88" i="1"/>
  <c r="T33" i="8" s="1"/>
  <c r="V88" i="1"/>
  <c r="U33" i="8" s="1"/>
  <c r="W88" i="1"/>
  <c r="V33" i="8" s="1"/>
  <c r="X88" i="1"/>
  <c r="W33" i="8" s="1"/>
  <c r="Y88" i="1"/>
  <c r="X33" i="8" s="1"/>
  <c r="Z88" i="1"/>
  <c r="Y33" i="8" s="1"/>
  <c r="B89" i="1"/>
  <c r="B34" i="8" s="1"/>
  <c r="C89" i="1"/>
  <c r="C34" i="8" s="1"/>
  <c r="D89" i="1"/>
  <c r="E89" i="1"/>
  <c r="D34" i="8" s="1"/>
  <c r="F89" i="1"/>
  <c r="E34" i="8" s="1"/>
  <c r="G89" i="1"/>
  <c r="F34" i="8" s="1"/>
  <c r="H89" i="1"/>
  <c r="G34" i="8" s="1"/>
  <c r="I89" i="1"/>
  <c r="H34" i="8" s="1"/>
  <c r="J89" i="1"/>
  <c r="I34" i="8" s="1"/>
  <c r="K89" i="1"/>
  <c r="J34" i="8" s="1"/>
  <c r="L89" i="1"/>
  <c r="K34" i="8" s="1"/>
  <c r="M89" i="1"/>
  <c r="L34" i="8" s="1"/>
  <c r="N89" i="1"/>
  <c r="M34" i="8" s="1"/>
  <c r="O89" i="1"/>
  <c r="N34" i="8" s="1"/>
  <c r="P89" i="1"/>
  <c r="O34" i="8" s="1"/>
  <c r="Q89" i="1"/>
  <c r="P34" i="8" s="1"/>
  <c r="R89" i="1"/>
  <c r="Q34" i="8" s="1"/>
  <c r="S89" i="1"/>
  <c r="R34" i="8" s="1"/>
  <c r="T89" i="1"/>
  <c r="S34" i="8" s="1"/>
  <c r="U89" i="1"/>
  <c r="T34" i="8" s="1"/>
  <c r="V89" i="1"/>
  <c r="U34" i="8" s="1"/>
  <c r="W89" i="1"/>
  <c r="V34" i="8" s="1"/>
  <c r="X89" i="1"/>
  <c r="W34" i="8" s="1"/>
  <c r="Y89" i="1"/>
  <c r="X34" i="8" s="1"/>
  <c r="Z89" i="1"/>
  <c r="Y34" i="8" s="1"/>
  <c r="B90" i="1"/>
  <c r="B35" i="8" s="1"/>
  <c r="C90" i="1"/>
  <c r="C35" i="8" s="1"/>
  <c r="D90" i="1"/>
  <c r="E90" i="1"/>
  <c r="D35" i="8" s="1"/>
  <c r="F90" i="1"/>
  <c r="E35" i="8" s="1"/>
  <c r="G90" i="1"/>
  <c r="F35" i="8" s="1"/>
  <c r="H90" i="1"/>
  <c r="G35" i="8" s="1"/>
  <c r="I90" i="1"/>
  <c r="H35" i="8" s="1"/>
  <c r="J90" i="1"/>
  <c r="I35" i="8" s="1"/>
  <c r="K90" i="1"/>
  <c r="J35" i="8" s="1"/>
  <c r="L90" i="1"/>
  <c r="K35" i="8" s="1"/>
  <c r="M90" i="1"/>
  <c r="L35" i="8" s="1"/>
  <c r="N90" i="1"/>
  <c r="M35" i="8" s="1"/>
  <c r="O90" i="1"/>
  <c r="N35" i="8" s="1"/>
  <c r="P90" i="1"/>
  <c r="O35" i="8" s="1"/>
  <c r="Q90" i="1"/>
  <c r="P35" i="8" s="1"/>
  <c r="R90" i="1"/>
  <c r="Q35" i="8" s="1"/>
  <c r="S90" i="1"/>
  <c r="R35" i="8" s="1"/>
  <c r="T90" i="1"/>
  <c r="S35" i="8" s="1"/>
  <c r="U90" i="1"/>
  <c r="T35" i="8" s="1"/>
  <c r="V90" i="1"/>
  <c r="U35" i="8" s="1"/>
  <c r="W90" i="1"/>
  <c r="V35" i="8" s="1"/>
  <c r="X90" i="1"/>
  <c r="W35" i="8" s="1"/>
  <c r="Y90" i="1"/>
  <c r="X35" i="8" s="1"/>
  <c r="Z90" i="1"/>
  <c r="Y35" i="8" s="1"/>
  <c r="B91" i="1"/>
  <c r="B36" i="8" s="1"/>
  <c r="C91" i="1"/>
  <c r="C36" i="8" s="1"/>
  <c r="D91" i="1"/>
  <c r="E91" i="1"/>
  <c r="D36" i="8" s="1"/>
  <c r="F91" i="1"/>
  <c r="E36" i="8" s="1"/>
  <c r="G91" i="1"/>
  <c r="F36" i="8" s="1"/>
  <c r="H91" i="1"/>
  <c r="G36" i="8" s="1"/>
  <c r="I91" i="1"/>
  <c r="H36" i="8" s="1"/>
  <c r="J91" i="1"/>
  <c r="I36" i="8" s="1"/>
  <c r="K91" i="1"/>
  <c r="J36" i="8" s="1"/>
  <c r="L91" i="1"/>
  <c r="K36" i="8" s="1"/>
  <c r="M91" i="1"/>
  <c r="L36" i="8" s="1"/>
  <c r="N91" i="1"/>
  <c r="M36" i="8" s="1"/>
  <c r="O91" i="1"/>
  <c r="N36" i="8" s="1"/>
  <c r="P91" i="1"/>
  <c r="O36" i="8" s="1"/>
  <c r="Q91" i="1"/>
  <c r="P36" i="8" s="1"/>
  <c r="R91" i="1"/>
  <c r="Q36" i="8" s="1"/>
  <c r="S91" i="1"/>
  <c r="R36" i="8" s="1"/>
  <c r="T91" i="1"/>
  <c r="S36" i="8" s="1"/>
  <c r="U91" i="1"/>
  <c r="T36" i="8" s="1"/>
  <c r="V91" i="1"/>
  <c r="U36" i="8" s="1"/>
  <c r="W91" i="1"/>
  <c r="V36" i="8" s="1"/>
  <c r="X91" i="1"/>
  <c r="W36" i="8" s="1"/>
  <c r="Y91" i="1"/>
  <c r="X36" i="8" s="1"/>
  <c r="Z91" i="1"/>
  <c r="Y36" i="8" s="1"/>
  <c r="B92" i="1"/>
  <c r="B37" i="8" s="1"/>
  <c r="C92" i="1"/>
  <c r="C37" i="8" s="1"/>
  <c r="D92" i="1"/>
  <c r="E92" i="1"/>
  <c r="D37" i="8" s="1"/>
  <c r="F92" i="1"/>
  <c r="E37" i="8" s="1"/>
  <c r="G92" i="1"/>
  <c r="F37" i="8" s="1"/>
  <c r="H92" i="1"/>
  <c r="G37" i="8" s="1"/>
  <c r="I92" i="1"/>
  <c r="H37" i="8" s="1"/>
  <c r="J92" i="1"/>
  <c r="I37" i="8" s="1"/>
  <c r="K92" i="1"/>
  <c r="J37" i="8" s="1"/>
  <c r="L92" i="1"/>
  <c r="K37" i="8" s="1"/>
  <c r="M92" i="1"/>
  <c r="L37" i="8" s="1"/>
  <c r="N92" i="1"/>
  <c r="M37" i="8" s="1"/>
  <c r="O92" i="1"/>
  <c r="N37" i="8" s="1"/>
  <c r="P92" i="1"/>
  <c r="O37" i="8" s="1"/>
  <c r="Q92" i="1"/>
  <c r="P37" i="8" s="1"/>
  <c r="R92" i="1"/>
  <c r="Q37" i="8" s="1"/>
  <c r="S92" i="1"/>
  <c r="R37" i="8" s="1"/>
  <c r="T92" i="1"/>
  <c r="S37" i="8" s="1"/>
  <c r="U92" i="1"/>
  <c r="T37" i="8" s="1"/>
  <c r="V92" i="1"/>
  <c r="U37" i="8" s="1"/>
  <c r="W92" i="1"/>
  <c r="V37" i="8" s="1"/>
  <c r="X92" i="1"/>
  <c r="W37" i="8" s="1"/>
  <c r="Y92" i="1"/>
  <c r="X37" i="8" s="1"/>
  <c r="Z92" i="1"/>
  <c r="Y37" i="8" s="1"/>
  <c r="B93" i="1"/>
  <c r="B38" i="8" s="1"/>
  <c r="C93" i="1"/>
  <c r="C38" i="8" s="1"/>
  <c r="D93" i="1"/>
  <c r="E93" i="1"/>
  <c r="D38" i="8" s="1"/>
  <c r="F93" i="1"/>
  <c r="E38" i="8" s="1"/>
  <c r="G93" i="1"/>
  <c r="F38" i="8" s="1"/>
  <c r="H93" i="1"/>
  <c r="G38" i="8" s="1"/>
  <c r="I93" i="1"/>
  <c r="H38" i="8" s="1"/>
  <c r="J93" i="1"/>
  <c r="I38" i="8" s="1"/>
  <c r="K93" i="1"/>
  <c r="J38" i="8" s="1"/>
  <c r="L93" i="1"/>
  <c r="K38" i="8" s="1"/>
  <c r="M93" i="1"/>
  <c r="L38" i="8" s="1"/>
  <c r="N93" i="1"/>
  <c r="M38" i="8" s="1"/>
  <c r="O93" i="1"/>
  <c r="N38" i="8" s="1"/>
  <c r="P93" i="1"/>
  <c r="O38" i="8" s="1"/>
  <c r="Q93" i="1"/>
  <c r="P38" i="8" s="1"/>
  <c r="R93" i="1"/>
  <c r="Q38" i="8" s="1"/>
  <c r="S93" i="1"/>
  <c r="R38" i="8" s="1"/>
  <c r="T93" i="1"/>
  <c r="S38" i="8" s="1"/>
  <c r="U93" i="1"/>
  <c r="T38" i="8" s="1"/>
  <c r="V93" i="1"/>
  <c r="U38" i="8" s="1"/>
  <c r="W93" i="1"/>
  <c r="V38" i="8" s="1"/>
  <c r="X93" i="1"/>
  <c r="W38" i="8" s="1"/>
  <c r="Y93" i="1"/>
  <c r="X38" i="8" s="1"/>
  <c r="Z93" i="1"/>
  <c r="Y38" i="8" s="1"/>
  <c r="B94" i="1"/>
  <c r="B39" i="8" s="1"/>
  <c r="C94" i="1"/>
  <c r="C39" i="8" s="1"/>
  <c r="D94" i="1"/>
  <c r="E94" i="1"/>
  <c r="D39" i="8" s="1"/>
  <c r="F94" i="1"/>
  <c r="E39" i="8" s="1"/>
  <c r="G94" i="1"/>
  <c r="F39" i="8" s="1"/>
  <c r="H94" i="1"/>
  <c r="G39" i="8" s="1"/>
  <c r="I94" i="1"/>
  <c r="H39" i="8" s="1"/>
  <c r="J94" i="1"/>
  <c r="I39" i="8" s="1"/>
  <c r="K94" i="1"/>
  <c r="J39" i="8" s="1"/>
  <c r="L94" i="1"/>
  <c r="K39" i="8" s="1"/>
  <c r="M94" i="1"/>
  <c r="L39" i="8" s="1"/>
  <c r="N94" i="1"/>
  <c r="M39" i="8" s="1"/>
  <c r="O94" i="1"/>
  <c r="N39" i="8" s="1"/>
  <c r="P94" i="1"/>
  <c r="O39" i="8" s="1"/>
  <c r="Q94" i="1"/>
  <c r="P39" i="8" s="1"/>
  <c r="R94" i="1"/>
  <c r="Q39" i="8" s="1"/>
  <c r="S94" i="1"/>
  <c r="R39" i="8" s="1"/>
  <c r="T94" i="1"/>
  <c r="S39" i="8" s="1"/>
  <c r="U94" i="1"/>
  <c r="T39" i="8" s="1"/>
  <c r="V94" i="1"/>
  <c r="U39" i="8" s="1"/>
  <c r="W94" i="1"/>
  <c r="V39" i="8" s="1"/>
  <c r="X94" i="1"/>
  <c r="W39" i="8" s="1"/>
  <c r="Y94" i="1"/>
  <c r="X39" i="8" s="1"/>
  <c r="Z94" i="1"/>
  <c r="Y39" i="8" s="1"/>
  <c r="B95" i="1"/>
  <c r="B40" i="8" s="1"/>
  <c r="C95" i="1"/>
  <c r="C40" i="8" s="1"/>
  <c r="D95" i="1"/>
  <c r="E95" i="1"/>
  <c r="D40" i="8" s="1"/>
  <c r="F95" i="1"/>
  <c r="E40" i="8" s="1"/>
  <c r="G95" i="1"/>
  <c r="F40" i="8" s="1"/>
  <c r="H95" i="1"/>
  <c r="G40" i="8" s="1"/>
  <c r="I95" i="1"/>
  <c r="H40" i="8" s="1"/>
  <c r="J95" i="1"/>
  <c r="I40" i="8" s="1"/>
  <c r="K95" i="1"/>
  <c r="J40" i="8" s="1"/>
  <c r="L95" i="1"/>
  <c r="K40" i="8" s="1"/>
  <c r="M95" i="1"/>
  <c r="L40" i="8" s="1"/>
  <c r="N95" i="1"/>
  <c r="M40" i="8" s="1"/>
  <c r="O95" i="1"/>
  <c r="N40" i="8" s="1"/>
  <c r="P95" i="1"/>
  <c r="O40" i="8" s="1"/>
  <c r="Q95" i="1"/>
  <c r="P40" i="8" s="1"/>
  <c r="R95" i="1"/>
  <c r="Q40" i="8" s="1"/>
  <c r="S95" i="1"/>
  <c r="R40" i="8" s="1"/>
  <c r="T95" i="1"/>
  <c r="S40" i="8" s="1"/>
  <c r="U95" i="1"/>
  <c r="T40" i="8" s="1"/>
  <c r="V95" i="1"/>
  <c r="U40" i="8" s="1"/>
  <c r="W95" i="1"/>
  <c r="V40" i="8" s="1"/>
  <c r="X95" i="1"/>
  <c r="W40" i="8" s="1"/>
  <c r="Y95" i="1"/>
  <c r="X40" i="8" s="1"/>
  <c r="Z95" i="1"/>
  <c r="Y40" i="8" s="1"/>
  <c r="B96" i="1"/>
  <c r="B41" i="8" s="1"/>
  <c r="C96" i="1"/>
  <c r="C41" i="8" s="1"/>
  <c r="D96" i="1"/>
  <c r="E96" i="1"/>
  <c r="D41" i="8" s="1"/>
  <c r="F96" i="1"/>
  <c r="E41" i="8" s="1"/>
  <c r="G96" i="1"/>
  <c r="F41" i="8" s="1"/>
  <c r="H96" i="1"/>
  <c r="G41" i="8" s="1"/>
  <c r="I96" i="1"/>
  <c r="H41" i="8" s="1"/>
  <c r="J96" i="1"/>
  <c r="I41" i="8" s="1"/>
  <c r="K96" i="1"/>
  <c r="J41" i="8" s="1"/>
  <c r="L96" i="1"/>
  <c r="K41" i="8" s="1"/>
  <c r="M96" i="1"/>
  <c r="L41" i="8" s="1"/>
  <c r="N96" i="1"/>
  <c r="M41" i="8" s="1"/>
  <c r="O96" i="1"/>
  <c r="N41" i="8" s="1"/>
  <c r="P96" i="1"/>
  <c r="O41" i="8" s="1"/>
  <c r="Q96" i="1"/>
  <c r="P41" i="8" s="1"/>
  <c r="R96" i="1"/>
  <c r="Q41" i="8" s="1"/>
  <c r="S96" i="1"/>
  <c r="R41" i="8" s="1"/>
  <c r="T96" i="1"/>
  <c r="S41" i="8" s="1"/>
  <c r="U96" i="1"/>
  <c r="T41" i="8" s="1"/>
  <c r="V96" i="1"/>
  <c r="U41" i="8" s="1"/>
  <c r="W96" i="1"/>
  <c r="V41" i="8" s="1"/>
  <c r="X96" i="1"/>
  <c r="W41" i="8" s="1"/>
  <c r="Y96" i="1"/>
  <c r="X41" i="8" s="1"/>
  <c r="Z96" i="1"/>
  <c r="Y41" i="8" s="1"/>
  <c r="B97" i="1"/>
  <c r="B42" i="8" s="1"/>
  <c r="C97" i="1"/>
  <c r="C42" i="8" s="1"/>
  <c r="D97" i="1"/>
  <c r="E97" i="1"/>
  <c r="D42" i="8" s="1"/>
  <c r="F97" i="1"/>
  <c r="E42" i="8" s="1"/>
  <c r="G97" i="1"/>
  <c r="F42" i="8" s="1"/>
  <c r="H97" i="1"/>
  <c r="G42" i="8" s="1"/>
  <c r="I97" i="1"/>
  <c r="H42" i="8" s="1"/>
  <c r="J97" i="1"/>
  <c r="I42" i="8" s="1"/>
  <c r="K97" i="1"/>
  <c r="J42" i="8" s="1"/>
  <c r="L97" i="1"/>
  <c r="K42" i="8" s="1"/>
  <c r="M97" i="1"/>
  <c r="L42" i="8" s="1"/>
  <c r="N97" i="1"/>
  <c r="M42" i="8" s="1"/>
  <c r="O97" i="1"/>
  <c r="N42" i="8" s="1"/>
  <c r="P97" i="1"/>
  <c r="O42" i="8" s="1"/>
  <c r="Q97" i="1"/>
  <c r="P42" i="8" s="1"/>
  <c r="R97" i="1"/>
  <c r="Q42" i="8" s="1"/>
  <c r="S97" i="1"/>
  <c r="R42" i="8" s="1"/>
  <c r="T97" i="1"/>
  <c r="S42" i="8" s="1"/>
  <c r="U97" i="1"/>
  <c r="T42" i="8" s="1"/>
  <c r="V97" i="1"/>
  <c r="U42" i="8" s="1"/>
  <c r="W97" i="1"/>
  <c r="V42" i="8" s="1"/>
  <c r="X97" i="1"/>
  <c r="W42" i="8" s="1"/>
  <c r="Y97" i="1"/>
  <c r="X42" i="8" s="1"/>
  <c r="Z97" i="1"/>
  <c r="Y42" i="8" s="1"/>
  <c r="B98" i="1"/>
  <c r="B43" i="8" s="1"/>
  <c r="C98" i="1"/>
  <c r="C43" i="8" s="1"/>
  <c r="D98" i="1"/>
  <c r="E98" i="1"/>
  <c r="D43" i="8" s="1"/>
  <c r="F98" i="1"/>
  <c r="E43" i="8" s="1"/>
  <c r="G98" i="1"/>
  <c r="F43" i="8" s="1"/>
  <c r="H98" i="1"/>
  <c r="G43" i="8" s="1"/>
  <c r="I98" i="1"/>
  <c r="H43" i="8" s="1"/>
  <c r="J98" i="1"/>
  <c r="I43" i="8" s="1"/>
  <c r="K98" i="1"/>
  <c r="J43" i="8" s="1"/>
  <c r="L98" i="1"/>
  <c r="K43" i="8" s="1"/>
  <c r="M98" i="1"/>
  <c r="L43" i="8" s="1"/>
  <c r="N98" i="1"/>
  <c r="M43" i="8" s="1"/>
  <c r="O98" i="1"/>
  <c r="N43" i="8" s="1"/>
  <c r="P98" i="1"/>
  <c r="O43" i="8" s="1"/>
  <c r="Q98" i="1"/>
  <c r="P43" i="8" s="1"/>
  <c r="R98" i="1"/>
  <c r="Q43" i="8" s="1"/>
  <c r="S98" i="1"/>
  <c r="R43" i="8" s="1"/>
  <c r="T98" i="1"/>
  <c r="S43" i="8" s="1"/>
  <c r="U98" i="1"/>
  <c r="T43" i="8" s="1"/>
  <c r="V98" i="1"/>
  <c r="U43" i="8" s="1"/>
  <c r="W98" i="1"/>
  <c r="V43" i="8" s="1"/>
  <c r="X98" i="1"/>
  <c r="W43" i="8" s="1"/>
  <c r="Y98" i="1"/>
  <c r="X43" i="8" s="1"/>
  <c r="Z98" i="1"/>
  <c r="Y43" i="8" s="1"/>
  <c r="B99" i="1"/>
  <c r="B44" i="8" s="1"/>
  <c r="C99" i="1"/>
  <c r="C44" i="8" s="1"/>
  <c r="D99" i="1"/>
  <c r="E99" i="1"/>
  <c r="D44" i="8" s="1"/>
  <c r="F99" i="1"/>
  <c r="E44" i="8" s="1"/>
  <c r="G99" i="1"/>
  <c r="F44" i="8" s="1"/>
  <c r="H99" i="1"/>
  <c r="G44" i="8" s="1"/>
  <c r="I99" i="1"/>
  <c r="H44" i="8" s="1"/>
  <c r="J99" i="1"/>
  <c r="I44" i="8" s="1"/>
  <c r="K99" i="1"/>
  <c r="J44" i="8" s="1"/>
  <c r="L99" i="1"/>
  <c r="K44" i="8" s="1"/>
  <c r="M99" i="1"/>
  <c r="L44" i="8" s="1"/>
  <c r="N99" i="1"/>
  <c r="M44" i="8" s="1"/>
  <c r="O99" i="1"/>
  <c r="N44" i="8" s="1"/>
  <c r="P99" i="1"/>
  <c r="O44" i="8" s="1"/>
  <c r="Q99" i="1"/>
  <c r="P44" i="8" s="1"/>
  <c r="R99" i="1"/>
  <c r="Q44" i="8" s="1"/>
  <c r="S99" i="1"/>
  <c r="R44" i="8" s="1"/>
  <c r="T99" i="1"/>
  <c r="S44" i="8" s="1"/>
  <c r="U99" i="1"/>
  <c r="T44" i="8" s="1"/>
  <c r="V99" i="1"/>
  <c r="U44" i="8" s="1"/>
  <c r="W99" i="1"/>
  <c r="V44" i="8" s="1"/>
  <c r="X99" i="1"/>
  <c r="W44" i="8" s="1"/>
  <c r="Y99" i="1"/>
  <c r="X44" i="8" s="1"/>
  <c r="Z99" i="1"/>
  <c r="Y44" i="8" s="1"/>
  <c r="B100" i="1"/>
  <c r="B45" i="8" s="1"/>
  <c r="C100" i="1"/>
  <c r="C45" i="8" s="1"/>
  <c r="D100" i="1"/>
  <c r="E100" i="1"/>
  <c r="D45" i="8" s="1"/>
  <c r="F100" i="1"/>
  <c r="E45" i="8" s="1"/>
  <c r="G100" i="1"/>
  <c r="F45" i="8" s="1"/>
  <c r="H100" i="1"/>
  <c r="G45" i="8" s="1"/>
  <c r="I100" i="1"/>
  <c r="H45" i="8" s="1"/>
  <c r="J100" i="1"/>
  <c r="I45" i="8" s="1"/>
  <c r="K100" i="1"/>
  <c r="J45" i="8" s="1"/>
  <c r="L100" i="1"/>
  <c r="K45" i="8" s="1"/>
  <c r="M100" i="1"/>
  <c r="L45" i="8" s="1"/>
  <c r="N100" i="1"/>
  <c r="M45" i="8" s="1"/>
  <c r="O100" i="1"/>
  <c r="N45" i="8" s="1"/>
  <c r="P100" i="1"/>
  <c r="O45" i="8" s="1"/>
  <c r="Q100" i="1"/>
  <c r="P45" i="8" s="1"/>
  <c r="R100" i="1"/>
  <c r="Q45" i="8" s="1"/>
  <c r="S100" i="1"/>
  <c r="R45" i="8" s="1"/>
  <c r="T100" i="1"/>
  <c r="S45" i="8" s="1"/>
  <c r="U100" i="1"/>
  <c r="T45" i="8" s="1"/>
  <c r="V100" i="1"/>
  <c r="U45" i="8" s="1"/>
  <c r="W100" i="1"/>
  <c r="V45" i="8" s="1"/>
  <c r="X100" i="1"/>
  <c r="W45" i="8" s="1"/>
  <c r="Y100" i="1"/>
  <c r="X45" i="8" s="1"/>
  <c r="Z100" i="1"/>
  <c r="Y45" i="8" s="1"/>
  <c r="B101" i="1"/>
  <c r="B46" i="8" s="1"/>
  <c r="C101" i="1"/>
  <c r="C46" i="8" s="1"/>
  <c r="D101" i="1"/>
  <c r="E101" i="1"/>
  <c r="D46" i="8" s="1"/>
  <c r="F101" i="1"/>
  <c r="E46" i="8" s="1"/>
  <c r="G101" i="1"/>
  <c r="F46" i="8" s="1"/>
  <c r="H101" i="1"/>
  <c r="G46" i="8" s="1"/>
  <c r="I101" i="1"/>
  <c r="H46" i="8" s="1"/>
  <c r="J101" i="1"/>
  <c r="I46" i="8" s="1"/>
  <c r="K101" i="1"/>
  <c r="J46" i="8" s="1"/>
  <c r="L101" i="1"/>
  <c r="K46" i="8" s="1"/>
  <c r="M101" i="1"/>
  <c r="L46" i="8" s="1"/>
  <c r="N101" i="1"/>
  <c r="M46" i="8" s="1"/>
  <c r="O101" i="1"/>
  <c r="N46" i="8" s="1"/>
  <c r="P101" i="1"/>
  <c r="O46" i="8" s="1"/>
  <c r="Q101" i="1"/>
  <c r="P46" i="8" s="1"/>
  <c r="R101" i="1"/>
  <c r="Q46" i="8" s="1"/>
  <c r="S101" i="1"/>
  <c r="R46" i="8" s="1"/>
  <c r="T101" i="1"/>
  <c r="S46" i="8" s="1"/>
  <c r="U101" i="1"/>
  <c r="T46" i="8" s="1"/>
  <c r="V101" i="1"/>
  <c r="U46" i="8" s="1"/>
  <c r="W101" i="1"/>
  <c r="V46" i="8" s="1"/>
  <c r="X101" i="1"/>
  <c r="W46" i="8" s="1"/>
  <c r="Y101" i="1"/>
  <c r="X46" i="8" s="1"/>
  <c r="Z101" i="1"/>
  <c r="Y46" i="8" s="1"/>
  <c r="B102" i="1"/>
  <c r="B47" i="8" s="1"/>
  <c r="C102" i="1"/>
  <c r="C47" i="8" s="1"/>
  <c r="D102" i="1"/>
  <c r="E102" i="1"/>
  <c r="D47" i="8" s="1"/>
  <c r="F102" i="1"/>
  <c r="E47" i="8" s="1"/>
  <c r="G102" i="1"/>
  <c r="F47" i="8" s="1"/>
  <c r="H102" i="1"/>
  <c r="G47" i="8" s="1"/>
  <c r="I102" i="1"/>
  <c r="H47" i="8" s="1"/>
  <c r="J102" i="1"/>
  <c r="I47" i="8" s="1"/>
  <c r="K102" i="1"/>
  <c r="J47" i="8" s="1"/>
  <c r="L102" i="1"/>
  <c r="K47" i="8" s="1"/>
  <c r="M102" i="1"/>
  <c r="L47" i="8" s="1"/>
  <c r="N102" i="1"/>
  <c r="M47" i="8" s="1"/>
  <c r="O102" i="1"/>
  <c r="N47" i="8" s="1"/>
  <c r="P102" i="1"/>
  <c r="O47" i="8" s="1"/>
  <c r="Q102" i="1"/>
  <c r="P47" i="8" s="1"/>
  <c r="R102" i="1"/>
  <c r="Q47" i="8" s="1"/>
  <c r="S102" i="1"/>
  <c r="R47" i="8" s="1"/>
  <c r="T102" i="1"/>
  <c r="S47" i="8" s="1"/>
  <c r="U102" i="1"/>
  <c r="T47" i="8" s="1"/>
  <c r="V102" i="1"/>
  <c r="U47" i="8" s="1"/>
  <c r="W102" i="1"/>
  <c r="V47" i="8" s="1"/>
  <c r="X102" i="1"/>
  <c r="W47" i="8" s="1"/>
  <c r="Y102" i="1"/>
  <c r="X47" i="8" s="1"/>
  <c r="Z102" i="1"/>
  <c r="Y47" i="8" s="1"/>
  <c r="B103" i="1"/>
  <c r="B48" i="8" s="1"/>
  <c r="C103" i="1"/>
  <c r="C48" i="8" s="1"/>
  <c r="D103" i="1"/>
  <c r="E103" i="1"/>
  <c r="D48" i="8" s="1"/>
  <c r="F103" i="1"/>
  <c r="E48" i="8" s="1"/>
  <c r="G103" i="1"/>
  <c r="F48" i="8" s="1"/>
  <c r="H103" i="1"/>
  <c r="G48" i="8" s="1"/>
  <c r="I103" i="1"/>
  <c r="H48" i="8" s="1"/>
  <c r="J103" i="1"/>
  <c r="I48" i="8" s="1"/>
  <c r="K103" i="1"/>
  <c r="J48" i="8" s="1"/>
  <c r="L103" i="1"/>
  <c r="K48" i="8" s="1"/>
  <c r="M103" i="1"/>
  <c r="L48" i="8" s="1"/>
  <c r="N103" i="1"/>
  <c r="M48" i="8" s="1"/>
  <c r="O103" i="1"/>
  <c r="N48" i="8" s="1"/>
  <c r="P103" i="1"/>
  <c r="O48" i="8" s="1"/>
  <c r="Q103" i="1"/>
  <c r="P48" i="8" s="1"/>
  <c r="R103" i="1"/>
  <c r="Q48" i="8" s="1"/>
  <c r="S103" i="1"/>
  <c r="R48" i="8" s="1"/>
  <c r="T103" i="1"/>
  <c r="S48" i="8" s="1"/>
  <c r="U103" i="1"/>
  <c r="T48" i="8" s="1"/>
  <c r="V103" i="1"/>
  <c r="U48" i="8" s="1"/>
  <c r="W103" i="1"/>
  <c r="V48" i="8" s="1"/>
  <c r="X103" i="1"/>
  <c r="W48" i="8" s="1"/>
  <c r="Y103" i="1"/>
  <c r="X48" i="8" s="1"/>
  <c r="Z103" i="1"/>
  <c r="Y48" i="8" s="1"/>
  <c r="B104" i="1"/>
  <c r="B49" i="8" s="1"/>
  <c r="C104" i="1"/>
  <c r="C49" i="8" s="1"/>
  <c r="D104" i="1"/>
  <c r="E104" i="1"/>
  <c r="D49" i="8" s="1"/>
  <c r="F104" i="1"/>
  <c r="E49" i="8" s="1"/>
  <c r="G104" i="1"/>
  <c r="F49" i="8" s="1"/>
  <c r="H104" i="1"/>
  <c r="G49" i="8" s="1"/>
  <c r="I104" i="1"/>
  <c r="H49" i="8" s="1"/>
  <c r="J104" i="1"/>
  <c r="I49" i="8" s="1"/>
  <c r="K104" i="1"/>
  <c r="J49" i="8" s="1"/>
  <c r="L104" i="1"/>
  <c r="K49" i="8" s="1"/>
  <c r="M104" i="1"/>
  <c r="L49" i="8" s="1"/>
  <c r="N104" i="1"/>
  <c r="M49" i="8" s="1"/>
  <c r="O104" i="1"/>
  <c r="N49" i="8" s="1"/>
  <c r="P104" i="1"/>
  <c r="O49" i="8" s="1"/>
  <c r="Q104" i="1"/>
  <c r="P49" i="8" s="1"/>
  <c r="R104" i="1"/>
  <c r="Q49" i="8" s="1"/>
  <c r="S104" i="1"/>
  <c r="R49" i="8" s="1"/>
  <c r="T104" i="1"/>
  <c r="S49" i="8" s="1"/>
  <c r="U104" i="1"/>
  <c r="T49" i="8" s="1"/>
  <c r="V104" i="1"/>
  <c r="U49" i="8" s="1"/>
  <c r="W104" i="1"/>
  <c r="V49" i="8" s="1"/>
  <c r="X104" i="1"/>
  <c r="W49" i="8" s="1"/>
  <c r="Y104" i="1"/>
  <c r="X49" i="8" s="1"/>
  <c r="Z104" i="1"/>
  <c r="Y49" i="8" s="1"/>
  <c r="B105" i="1"/>
  <c r="B50" i="8" s="1"/>
  <c r="C105" i="1"/>
  <c r="C50" i="8" s="1"/>
  <c r="D105" i="1"/>
  <c r="E105" i="1"/>
  <c r="D50" i="8" s="1"/>
  <c r="F105" i="1"/>
  <c r="E50" i="8" s="1"/>
  <c r="G105" i="1"/>
  <c r="F50" i="8" s="1"/>
  <c r="H105" i="1"/>
  <c r="G50" i="8" s="1"/>
  <c r="I105" i="1"/>
  <c r="H50" i="8" s="1"/>
  <c r="J105" i="1"/>
  <c r="I50" i="8" s="1"/>
  <c r="K105" i="1"/>
  <c r="J50" i="8" s="1"/>
  <c r="L105" i="1"/>
  <c r="K50" i="8" s="1"/>
  <c r="M105" i="1"/>
  <c r="L50" i="8" s="1"/>
  <c r="N105" i="1"/>
  <c r="M50" i="8" s="1"/>
  <c r="O105" i="1"/>
  <c r="N50" i="8" s="1"/>
  <c r="P105" i="1"/>
  <c r="O50" i="8" s="1"/>
  <c r="Q105" i="1"/>
  <c r="P50" i="8" s="1"/>
  <c r="R105" i="1"/>
  <c r="Q50" i="8" s="1"/>
  <c r="S105" i="1"/>
  <c r="R50" i="8" s="1"/>
  <c r="T105" i="1"/>
  <c r="S50" i="8" s="1"/>
  <c r="U105" i="1"/>
  <c r="T50" i="8" s="1"/>
  <c r="V105" i="1"/>
  <c r="U50" i="8" s="1"/>
  <c r="W105" i="1"/>
  <c r="V50" i="8" s="1"/>
  <c r="X105" i="1"/>
  <c r="W50" i="8" s="1"/>
  <c r="Y105" i="1"/>
  <c r="X50" i="8" s="1"/>
  <c r="Z105" i="1"/>
  <c r="Y50" i="8" s="1"/>
  <c r="B106" i="1"/>
  <c r="B51" i="8" s="1"/>
  <c r="C106" i="1"/>
  <c r="C51" i="8" s="1"/>
  <c r="D106" i="1"/>
  <c r="E106" i="1"/>
  <c r="D51" i="8" s="1"/>
  <c r="F106" i="1"/>
  <c r="E51" i="8" s="1"/>
  <c r="G106" i="1"/>
  <c r="F51" i="8" s="1"/>
  <c r="H106" i="1"/>
  <c r="G51" i="8" s="1"/>
  <c r="I106" i="1"/>
  <c r="H51" i="8" s="1"/>
  <c r="J106" i="1"/>
  <c r="I51" i="8" s="1"/>
  <c r="K106" i="1"/>
  <c r="J51" i="8" s="1"/>
  <c r="L106" i="1"/>
  <c r="K51" i="8" s="1"/>
  <c r="M106" i="1"/>
  <c r="L51" i="8" s="1"/>
  <c r="N106" i="1"/>
  <c r="M51" i="8" s="1"/>
  <c r="O106" i="1"/>
  <c r="N51" i="8" s="1"/>
  <c r="P106" i="1"/>
  <c r="O51" i="8" s="1"/>
  <c r="Q106" i="1"/>
  <c r="P51" i="8" s="1"/>
  <c r="R106" i="1"/>
  <c r="Q51" i="8" s="1"/>
  <c r="S106" i="1"/>
  <c r="R51" i="8" s="1"/>
  <c r="T106" i="1"/>
  <c r="S51" i="8" s="1"/>
  <c r="U106" i="1"/>
  <c r="T51" i="8" s="1"/>
  <c r="V106" i="1"/>
  <c r="U51" i="8" s="1"/>
  <c r="W106" i="1"/>
  <c r="V51" i="8" s="1"/>
  <c r="X106" i="1"/>
  <c r="W51" i="8" s="1"/>
  <c r="Y106" i="1"/>
  <c r="X51" i="8" s="1"/>
  <c r="Z106" i="1"/>
  <c r="Y51" i="8" s="1"/>
  <c r="B107" i="1"/>
  <c r="B52" i="8" s="1"/>
  <c r="C107" i="1"/>
  <c r="C52" i="8" s="1"/>
  <c r="D107" i="1"/>
  <c r="E107" i="1"/>
  <c r="D52" i="8" s="1"/>
  <c r="F107" i="1"/>
  <c r="E52" i="8" s="1"/>
  <c r="G107" i="1"/>
  <c r="F52" i="8" s="1"/>
  <c r="H107" i="1"/>
  <c r="G52" i="8" s="1"/>
  <c r="I107" i="1"/>
  <c r="H52" i="8" s="1"/>
  <c r="J107" i="1"/>
  <c r="I52" i="8" s="1"/>
  <c r="K107" i="1"/>
  <c r="J52" i="8" s="1"/>
  <c r="L107" i="1"/>
  <c r="K52" i="8" s="1"/>
  <c r="M107" i="1"/>
  <c r="L52" i="8" s="1"/>
  <c r="N107" i="1"/>
  <c r="M52" i="8" s="1"/>
  <c r="O107" i="1"/>
  <c r="N52" i="8" s="1"/>
  <c r="P107" i="1"/>
  <c r="O52" i="8" s="1"/>
  <c r="Q107" i="1"/>
  <c r="P52" i="8" s="1"/>
  <c r="R107" i="1"/>
  <c r="Q52" i="8" s="1"/>
  <c r="S107" i="1"/>
  <c r="R52" i="8" s="1"/>
  <c r="T107" i="1"/>
  <c r="S52" i="8" s="1"/>
  <c r="U107" i="1"/>
  <c r="T52" i="8" s="1"/>
  <c r="V107" i="1"/>
  <c r="U52" i="8" s="1"/>
  <c r="W107" i="1"/>
  <c r="V52" i="8" s="1"/>
  <c r="X107" i="1"/>
  <c r="W52" i="8" s="1"/>
  <c r="Y107" i="1"/>
  <c r="X52" i="8" s="1"/>
  <c r="Z107" i="1"/>
  <c r="Y52" i="8" s="1"/>
  <c r="B108" i="1"/>
  <c r="B53" i="8" s="1"/>
  <c r="C108" i="1"/>
  <c r="C53" i="8" s="1"/>
  <c r="D108" i="1"/>
  <c r="E108" i="1"/>
  <c r="D53" i="8" s="1"/>
  <c r="F108" i="1"/>
  <c r="E53" i="8" s="1"/>
  <c r="G108" i="1"/>
  <c r="F53" i="8" s="1"/>
  <c r="H108" i="1"/>
  <c r="G53" i="8" s="1"/>
  <c r="I108" i="1"/>
  <c r="H53" i="8" s="1"/>
  <c r="J108" i="1"/>
  <c r="I53" i="8" s="1"/>
  <c r="K108" i="1"/>
  <c r="J53" i="8" s="1"/>
  <c r="L108" i="1"/>
  <c r="K53" i="8" s="1"/>
  <c r="M108" i="1"/>
  <c r="L53" i="8" s="1"/>
  <c r="N108" i="1"/>
  <c r="M53" i="8" s="1"/>
  <c r="O108" i="1"/>
  <c r="N53" i="8" s="1"/>
  <c r="P108" i="1"/>
  <c r="O53" i="8" s="1"/>
  <c r="Q108" i="1"/>
  <c r="P53" i="8" s="1"/>
  <c r="R108" i="1"/>
  <c r="Q53" i="8" s="1"/>
  <c r="S108" i="1"/>
  <c r="R53" i="8" s="1"/>
  <c r="T108" i="1"/>
  <c r="S53" i="8" s="1"/>
  <c r="U108" i="1"/>
  <c r="T53" i="8" s="1"/>
  <c r="V108" i="1"/>
  <c r="U53" i="8" s="1"/>
  <c r="W108" i="1"/>
  <c r="V53" i="8" s="1"/>
  <c r="X108" i="1"/>
  <c r="W53" i="8" s="1"/>
  <c r="Y108" i="1"/>
  <c r="X53" i="8" s="1"/>
  <c r="Z108" i="1"/>
  <c r="Y53" i="8" s="1"/>
  <c r="B109" i="1"/>
  <c r="B54" i="8" s="1"/>
  <c r="C109" i="1"/>
  <c r="C54" i="8" s="1"/>
  <c r="D109" i="1"/>
  <c r="E109" i="1"/>
  <c r="D54" i="8" s="1"/>
  <c r="F109" i="1"/>
  <c r="E54" i="8" s="1"/>
  <c r="G109" i="1"/>
  <c r="F54" i="8" s="1"/>
  <c r="H109" i="1"/>
  <c r="G54" i="8" s="1"/>
  <c r="I109" i="1"/>
  <c r="H54" i="8" s="1"/>
  <c r="J109" i="1"/>
  <c r="I54" i="8" s="1"/>
  <c r="K109" i="1"/>
  <c r="J54" i="8" s="1"/>
  <c r="L109" i="1"/>
  <c r="K54" i="8" s="1"/>
  <c r="M109" i="1"/>
  <c r="L54" i="8" s="1"/>
  <c r="N109" i="1"/>
  <c r="O109" i="1"/>
  <c r="N54" i="8" s="1"/>
  <c r="P109" i="1"/>
  <c r="O54" i="8" s="1"/>
  <c r="Q109" i="1"/>
  <c r="P54" i="8" s="1"/>
  <c r="R109" i="1"/>
  <c r="Q54" i="8" s="1"/>
  <c r="S109" i="1"/>
  <c r="R54" i="8" s="1"/>
  <c r="T109" i="1"/>
  <c r="S54" i="8" s="1"/>
  <c r="U109" i="1"/>
  <c r="T54" i="8" s="1"/>
  <c r="V109" i="1"/>
  <c r="U54" i="8" s="1"/>
  <c r="W109" i="1"/>
  <c r="V54" i="8" s="1"/>
  <c r="X109" i="1"/>
  <c r="W54" i="8" s="1"/>
  <c r="Y109" i="1"/>
  <c r="X54" i="8" s="1"/>
  <c r="Z109" i="1"/>
  <c r="Y54" i="8" s="1"/>
  <c r="B110" i="1"/>
  <c r="B55" i="8" s="1"/>
  <c r="C110" i="1"/>
  <c r="C55" i="8" s="1"/>
  <c r="D110" i="1"/>
  <c r="E110" i="1"/>
  <c r="D55" i="8" s="1"/>
  <c r="F110" i="1"/>
  <c r="E55" i="8" s="1"/>
  <c r="G110" i="1"/>
  <c r="F55" i="8" s="1"/>
  <c r="H110" i="1"/>
  <c r="G55" i="8" s="1"/>
  <c r="I110" i="1"/>
  <c r="H55" i="8" s="1"/>
  <c r="J110" i="1"/>
  <c r="I55" i="8" s="1"/>
  <c r="K110" i="1"/>
  <c r="J55" i="8" s="1"/>
  <c r="L110" i="1"/>
  <c r="K55" i="8" s="1"/>
  <c r="M110" i="1"/>
  <c r="L55" i="8" s="1"/>
  <c r="N110" i="1"/>
  <c r="O110" i="1"/>
  <c r="N55" i="8" s="1"/>
  <c r="P110" i="1"/>
  <c r="O55" i="8" s="1"/>
  <c r="Q110" i="1"/>
  <c r="P55" i="8" s="1"/>
  <c r="R110" i="1"/>
  <c r="Q55" i="8" s="1"/>
  <c r="S110" i="1"/>
  <c r="R55" i="8" s="1"/>
  <c r="T110" i="1"/>
  <c r="S55" i="8" s="1"/>
  <c r="U110" i="1"/>
  <c r="T55" i="8" s="1"/>
  <c r="V110" i="1"/>
  <c r="U55" i="8" s="1"/>
  <c r="W110" i="1"/>
  <c r="V55" i="8" s="1"/>
  <c r="X110" i="1"/>
  <c r="W55" i="8" s="1"/>
  <c r="Y110" i="1"/>
  <c r="X55" i="8" s="1"/>
  <c r="Z110" i="1"/>
  <c r="Y55" i="8" s="1"/>
  <c r="B111" i="1"/>
  <c r="B56" i="8" s="1"/>
  <c r="C111" i="1"/>
  <c r="C56" i="8" s="1"/>
  <c r="D111" i="1"/>
  <c r="E111" i="1"/>
  <c r="D56" i="8" s="1"/>
  <c r="F111" i="1"/>
  <c r="E56" i="8" s="1"/>
  <c r="G111" i="1"/>
  <c r="F56" i="8" s="1"/>
  <c r="H111" i="1"/>
  <c r="G56" i="8" s="1"/>
  <c r="I111" i="1"/>
  <c r="H56" i="8" s="1"/>
  <c r="J111" i="1"/>
  <c r="I56" i="8" s="1"/>
  <c r="K111" i="1"/>
  <c r="J56" i="8" s="1"/>
  <c r="L111" i="1"/>
  <c r="K56" i="8" s="1"/>
  <c r="M111" i="1"/>
  <c r="L56" i="8" s="1"/>
  <c r="N111" i="1"/>
  <c r="O111" i="1"/>
  <c r="N56" i="8" s="1"/>
  <c r="P111" i="1"/>
  <c r="O56" i="8" s="1"/>
  <c r="Q111" i="1"/>
  <c r="P56" i="8" s="1"/>
  <c r="R111" i="1"/>
  <c r="Q56" i="8" s="1"/>
  <c r="S111" i="1"/>
  <c r="R56" i="8" s="1"/>
  <c r="T111" i="1"/>
  <c r="S56" i="8" s="1"/>
  <c r="U111" i="1"/>
  <c r="T56" i="8" s="1"/>
  <c r="V111" i="1"/>
  <c r="U56" i="8" s="1"/>
  <c r="W111" i="1"/>
  <c r="V56" i="8" s="1"/>
  <c r="X111" i="1"/>
  <c r="W56" i="8" s="1"/>
  <c r="Y111" i="1"/>
  <c r="X56" i="8" s="1"/>
  <c r="Z111" i="1"/>
  <c r="Y56" i="8" s="1"/>
  <c r="B112" i="1"/>
  <c r="B57" i="8" s="1"/>
  <c r="C112" i="1"/>
  <c r="C57" i="8" s="1"/>
  <c r="D112" i="1"/>
  <c r="E112" i="1"/>
  <c r="D57" i="8" s="1"/>
  <c r="F112" i="1"/>
  <c r="E57" i="8" s="1"/>
  <c r="G112" i="1"/>
  <c r="F57" i="8" s="1"/>
  <c r="H112" i="1"/>
  <c r="G57" i="8" s="1"/>
  <c r="I112" i="1"/>
  <c r="H57" i="8" s="1"/>
  <c r="J112" i="1"/>
  <c r="I57" i="8" s="1"/>
  <c r="K112" i="1"/>
  <c r="J57" i="8" s="1"/>
  <c r="L112" i="1"/>
  <c r="K57" i="8" s="1"/>
  <c r="M112" i="1"/>
  <c r="L57" i="8" s="1"/>
  <c r="N112" i="1"/>
  <c r="O112" i="1"/>
  <c r="N57" i="8" s="1"/>
  <c r="P112" i="1"/>
  <c r="O57" i="8" s="1"/>
  <c r="Q112" i="1"/>
  <c r="P57" i="8" s="1"/>
  <c r="R112" i="1"/>
  <c r="Q57" i="8" s="1"/>
  <c r="S112" i="1"/>
  <c r="R57" i="8" s="1"/>
  <c r="T112" i="1"/>
  <c r="S57" i="8" s="1"/>
  <c r="U112" i="1"/>
  <c r="T57" i="8" s="1"/>
  <c r="V112" i="1"/>
  <c r="U57" i="8" s="1"/>
  <c r="W112" i="1"/>
  <c r="V57" i="8" s="1"/>
  <c r="X112" i="1"/>
  <c r="W57" i="8" s="1"/>
  <c r="Y112" i="1"/>
  <c r="X57" i="8" s="1"/>
  <c r="Z112" i="1"/>
  <c r="Y57" i="8" s="1"/>
  <c r="B113" i="1"/>
  <c r="B58" i="8" s="1"/>
  <c r="C113" i="1"/>
  <c r="C58" i="8" s="1"/>
  <c r="D113" i="1"/>
  <c r="E113" i="1"/>
  <c r="D58" i="8" s="1"/>
  <c r="F113" i="1"/>
  <c r="E58" i="8" s="1"/>
  <c r="G113" i="1"/>
  <c r="F58" i="8" s="1"/>
  <c r="H113" i="1"/>
  <c r="G58" i="8" s="1"/>
  <c r="I113" i="1"/>
  <c r="H58" i="8" s="1"/>
  <c r="J113" i="1"/>
  <c r="I58" i="8" s="1"/>
  <c r="K113" i="1"/>
  <c r="J58" i="8" s="1"/>
  <c r="L113" i="1"/>
  <c r="K58" i="8" s="1"/>
  <c r="M113" i="1"/>
  <c r="L58" i="8" s="1"/>
  <c r="N113" i="1"/>
  <c r="O113" i="1"/>
  <c r="N58" i="8" s="1"/>
  <c r="P113" i="1"/>
  <c r="O58" i="8" s="1"/>
  <c r="Q113" i="1"/>
  <c r="P58" i="8" s="1"/>
  <c r="R113" i="1"/>
  <c r="Q58" i="8" s="1"/>
  <c r="S113" i="1"/>
  <c r="R58" i="8" s="1"/>
  <c r="T113" i="1"/>
  <c r="S58" i="8" s="1"/>
  <c r="U113" i="1"/>
  <c r="T58" i="8" s="1"/>
  <c r="V113" i="1"/>
  <c r="U58" i="8" s="1"/>
  <c r="W113" i="1"/>
  <c r="V58" i="8" s="1"/>
  <c r="X113" i="1"/>
  <c r="W58" i="8" s="1"/>
  <c r="Y113" i="1"/>
  <c r="X58" i="8" s="1"/>
  <c r="Z113" i="1"/>
  <c r="Y58" i="8" s="1"/>
  <c r="B114" i="1"/>
  <c r="B59" i="8" s="1"/>
  <c r="C114" i="1"/>
  <c r="C59" i="8" s="1"/>
  <c r="D114" i="1"/>
  <c r="E114" i="1"/>
  <c r="D59" i="8" s="1"/>
  <c r="F114" i="1"/>
  <c r="E59" i="8" s="1"/>
  <c r="G114" i="1"/>
  <c r="F59" i="8" s="1"/>
  <c r="H114" i="1"/>
  <c r="G59" i="8" s="1"/>
  <c r="I114" i="1"/>
  <c r="H59" i="8" s="1"/>
  <c r="J114" i="1"/>
  <c r="I59" i="8" s="1"/>
  <c r="K114" i="1"/>
  <c r="J59" i="8" s="1"/>
  <c r="L114" i="1"/>
  <c r="K59" i="8" s="1"/>
  <c r="M114" i="1"/>
  <c r="L59" i="8" s="1"/>
  <c r="N114" i="1"/>
  <c r="O114" i="1"/>
  <c r="N59" i="8" s="1"/>
  <c r="P114" i="1"/>
  <c r="O59" i="8" s="1"/>
  <c r="Q114" i="1"/>
  <c r="P59" i="8" s="1"/>
  <c r="R114" i="1"/>
  <c r="Q59" i="8" s="1"/>
  <c r="S114" i="1"/>
  <c r="R59" i="8" s="1"/>
  <c r="T114" i="1"/>
  <c r="S59" i="8" s="1"/>
  <c r="U114" i="1"/>
  <c r="T59" i="8" s="1"/>
  <c r="V114" i="1"/>
  <c r="U59" i="8" s="1"/>
  <c r="W114" i="1"/>
  <c r="V59" i="8" s="1"/>
  <c r="X114" i="1"/>
  <c r="W59" i="8" s="1"/>
  <c r="Y114" i="1"/>
  <c r="X59" i="8" s="1"/>
  <c r="Z114" i="1"/>
  <c r="Y59" i="8" s="1"/>
  <c r="B115" i="1"/>
  <c r="B60" i="8" s="1"/>
  <c r="C115" i="1"/>
  <c r="C60" i="8" s="1"/>
  <c r="D115" i="1"/>
  <c r="E115" i="1"/>
  <c r="D60" i="8" s="1"/>
  <c r="F115" i="1"/>
  <c r="E60" i="8" s="1"/>
  <c r="G115" i="1"/>
  <c r="F60" i="8" s="1"/>
  <c r="H115" i="1"/>
  <c r="G60" i="8" s="1"/>
  <c r="I115" i="1"/>
  <c r="H60" i="8" s="1"/>
  <c r="J115" i="1"/>
  <c r="I60" i="8" s="1"/>
  <c r="K115" i="1"/>
  <c r="J60" i="8" s="1"/>
  <c r="L115" i="1"/>
  <c r="K60" i="8" s="1"/>
  <c r="M115" i="1"/>
  <c r="L60" i="8" s="1"/>
  <c r="N115" i="1"/>
  <c r="O115" i="1"/>
  <c r="N60" i="8" s="1"/>
  <c r="P115" i="1"/>
  <c r="O60" i="8" s="1"/>
  <c r="Q115" i="1"/>
  <c r="P60" i="8" s="1"/>
  <c r="R115" i="1"/>
  <c r="Q60" i="8" s="1"/>
  <c r="S115" i="1"/>
  <c r="R60" i="8" s="1"/>
  <c r="T115" i="1"/>
  <c r="S60" i="8" s="1"/>
  <c r="U115" i="1"/>
  <c r="T60" i="8" s="1"/>
  <c r="V115" i="1"/>
  <c r="U60" i="8" s="1"/>
  <c r="W115" i="1"/>
  <c r="V60" i="8" s="1"/>
  <c r="X115" i="1"/>
  <c r="W60" i="8" s="1"/>
  <c r="Y115" i="1"/>
  <c r="X60" i="8" s="1"/>
  <c r="Z115" i="1"/>
  <c r="Y60" i="8" s="1"/>
  <c r="B116" i="1"/>
  <c r="B61" i="8" s="1"/>
  <c r="C116" i="1"/>
  <c r="C61" i="8" s="1"/>
  <c r="D116" i="1"/>
  <c r="E116" i="1"/>
  <c r="D61" i="8" s="1"/>
  <c r="F116" i="1"/>
  <c r="E61" i="8" s="1"/>
  <c r="G116" i="1"/>
  <c r="F61" i="8" s="1"/>
  <c r="H116" i="1"/>
  <c r="G61" i="8" s="1"/>
  <c r="I116" i="1"/>
  <c r="H61" i="8" s="1"/>
  <c r="J116" i="1"/>
  <c r="I61" i="8" s="1"/>
  <c r="K116" i="1"/>
  <c r="J61" i="8" s="1"/>
  <c r="L116" i="1"/>
  <c r="K61" i="8" s="1"/>
  <c r="M116" i="1"/>
  <c r="L61" i="8" s="1"/>
  <c r="N116" i="1"/>
  <c r="O116" i="1"/>
  <c r="N61" i="8" s="1"/>
  <c r="P116" i="1"/>
  <c r="O61" i="8" s="1"/>
  <c r="Q116" i="1"/>
  <c r="P61" i="8" s="1"/>
  <c r="R116" i="1"/>
  <c r="Q61" i="8" s="1"/>
  <c r="S116" i="1"/>
  <c r="R61" i="8" s="1"/>
  <c r="T116" i="1"/>
  <c r="S61" i="8" s="1"/>
  <c r="U116" i="1"/>
  <c r="T61" i="8" s="1"/>
  <c r="V116" i="1"/>
  <c r="U61" i="8" s="1"/>
  <c r="W116" i="1"/>
  <c r="V61" i="8" s="1"/>
  <c r="X116" i="1"/>
  <c r="W61" i="8" s="1"/>
  <c r="Y116" i="1"/>
  <c r="X61" i="8" s="1"/>
  <c r="Z116" i="1"/>
  <c r="Y61" i="8" s="1"/>
  <c r="B117" i="1"/>
  <c r="B62" i="8" s="1"/>
  <c r="C117" i="1"/>
  <c r="C62" i="8" s="1"/>
  <c r="D117" i="1"/>
  <c r="E117" i="1"/>
  <c r="D62" i="8" s="1"/>
  <c r="F117" i="1"/>
  <c r="E62" i="8" s="1"/>
  <c r="G117" i="1"/>
  <c r="F62" i="8" s="1"/>
  <c r="H117" i="1"/>
  <c r="G62" i="8" s="1"/>
  <c r="I117" i="1"/>
  <c r="H62" i="8" s="1"/>
  <c r="J117" i="1"/>
  <c r="I62" i="8" s="1"/>
  <c r="K117" i="1"/>
  <c r="J62" i="8" s="1"/>
  <c r="L117" i="1"/>
  <c r="K62" i="8" s="1"/>
  <c r="M117" i="1"/>
  <c r="L62" i="8" s="1"/>
  <c r="N117" i="1"/>
  <c r="O117" i="1"/>
  <c r="N62" i="8" s="1"/>
  <c r="P117" i="1"/>
  <c r="O62" i="8" s="1"/>
  <c r="Q117" i="1"/>
  <c r="P62" i="8" s="1"/>
  <c r="R117" i="1"/>
  <c r="Q62" i="8" s="1"/>
  <c r="S117" i="1"/>
  <c r="R62" i="8" s="1"/>
  <c r="T117" i="1"/>
  <c r="S62" i="8" s="1"/>
  <c r="U117" i="1"/>
  <c r="T62" i="8" s="1"/>
  <c r="V117" i="1"/>
  <c r="U62" i="8" s="1"/>
  <c r="W117" i="1"/>
  <c r="V62" i="8" s="1"/>
  <c r="X117" i="1"/>
  <c r="W62" i="8" s="1"/>
  <c r="Y117" i="1"/>
  <c r="X62" i="8" s="1"/>
  <c r="Z117" i="1"/>
  <c r="Y62" i="8" s="1"/>
  <c r="B118" i="1"/>
  <c r="B63" i="8" s="1"/>
  <c r="C118" i="1"/>
  <c r="C63" i="8" s="1"/>
  <c r="D118" i="1"/>
  <c r="E118" i="1"/>
  <c r="D63" i="8" s="1"/>
  <c r="F118" i="1"/>
  <c r="E63" i="8" s="1"/>
  <c r="G118" i="1"/>
  <c r="F63" i="8" s="1"/>
  <c r="H118" i="1"/>
  <c r="G63" i="8" s="1"/>
  <c r="I118" i="1"/>
  <c r="H63" i="8" s="1"/>
  <c r="J118" i="1"/>
  <c r="I63" i="8" s="1"/>
  <c r="K118" i="1"/>
  <c r="J63" i="8" s="1"/>
  <c r="L118" i="1"/>
  <c r="K63" i="8" s="1"/>
  <c r="M118" i="1"/>
  <c r="L63" i="8" s="1"/>
  <c r="N118" i="1"/>
  <c r="O118" i="1"/>
  <c r="N63" i="8" s="1"/>
  <c r="P118" i="1"/>
  <c r="O63" i="8" s="1"/>
  <c r="Q118" i="1"/>
  <c r="P63" i="8" s="1"/>
  <c r="R118" i="1"/>
  <c r="Q63" i="8" s="1"/>
  <c r="S118" i="1"/>
  <c r="R63" i="8" s="1"/>
  <c r="T118" i="1"/>
  <c r="S63" i="8" s="1"/>
  <c r="U118" i="1"/>
  <c r="T63" i="8" s="1"/>
  <c r="V118" i="1"/>
  <c r="U63" i="8" s="1"/>
  <c r="W118" i="1"/>
  <c r="V63" i="8" s="1"/>
  <c r="X118" i="1"/>
  <c r="W63" i="8" s="1"/>
  <c r="Y118" i="1"/>
  <c r="X63" i="8" s="1"/>
  <c r="Z118" i="1"/>
  <c r="Y63" i="8" s="1"/>
  <c r="B119" i="1"/>
  <c r="B64" i="8" s="1"/>
  <c r="C119" i="1"/>
  <c r="C64" i="8" s="1"/>
  <c r="D119" i="1"/>
  <c r="E119" i="1"/>
  <c r="D64" i="8" s="1"/>
  <c r="F119" i="1"/>
  <c r="E64" i="8" s="1"/>
  <c r="G119" i="1"/>
  <c r="F64" i="8" s="1"/>
  <c r="H119" i="1"/>
  <c r="G64" i="8" s="1"/>
  <c r="I119" i="1"/>
  <c r="H64" i="8" s="1"/>
  <c r="J119" i="1"/>
  <c r="I64" i="8" s="1"/>
  <c r="K119" i="1"/>
  <c r="J64" i="8" s="1"/>
  <c r="L119" i="1"/>
  <c r="K64" i="8" s="1"/>
  <c r="M119" i="1"/>
  <c r="L64" i="8" s="1"/>
  <c r="N119" i="1"/>
  <c r="O119" i="1"/>
  <c r="N64" i="8" s="1"/>
  <c r="P119" i="1"/>
  <c r="O64" i="8" s="1"/>
  <c r="Q119" i="1"/>
  <c r="P64" i="8" s="1"/>
  <c r="R119" i="1"/>
  <c r="Q64" i="8" s="1"/>
  <c r="S119" i="1"/>
  <c r="R64" i="8" s="1"/>
  <c r="T119" i="1"/>
  <c r="S64" i="8" s="1"/>
  <c r="U119" i="1"/>
  <c r="T64" i="8" s="1"/>
  <c r="V119" i="1"/>
  <c r="U64" i="8" s="1"/>
  <c r="W119" i="1"/>
  <c r="V64" i="8" s="1"/>
  <c r="X119" i="1"/>
  <c r="W64" i="8" s="1"/>
  <c r="Y119" i="1"/>
  <c r="X64" i="8" s="1"/>
  <c r="Z119" i="1"/>
  <c r="Y64" i="8" s="1"/>
  <c r="B120" i="1"/>
  <c r="B65" i="8" s="1"/>
  <c r="C120" i="1"/>
  <c r="C65" i="8" s="1"/>
  <c r="D120" i="1"/>
  <c r="E120" i="1"/>
  <c r="D65" i="8" s="1"/>
  <c r="F120" i="1"/>
  <c r="E65" i="8" s="1"/>
  <c r="G120" i="1"/>
  <c r="F65" i="8" s="1"/>
  <c r="H120" i="1"/>
  <c r="G65" i="8" s="1"/>
  <c r="I120" i="1"/>
  <c r="H65" i="8" s="1"/>
  <c r="J120" i="1"/>
  <c r="I65" i="8" s="1"/>
  <c r="K120" i="1"/>
  <c r="J65" i="8" s="1"/>
  <c r="L120" i="1"/>
  <c r="K65" i="8" s="1"/>
  <c r="M120" i="1"/>
  <c r="L65" i="8" s="1"/>
  <c r="N120" i="1"/>
  <c r="O120" i="1"/>
  <c r="N65" i="8" s="1"/>
  <c r="P120" i="1"/>
  <c r="O65" i="8" s="1"/>
  <c r="Q120" i="1"/>
  <c r="P65" i="8" s="1"/>
  <c r="R120" i="1"/>
  <c r="Q65" i="8" s="1"/>
  <c r="S120" i="1"/>
  <c r="R65" i="8" s="1"/>
  <c r="T120" i="1"/>
  <c r="S65" i="8" s="1"/>
  <c r="U120" i="1"/>
  <c r="T65" i="8" s="1"/>
  <c r="V120" i="1"/>
  <c r="U65" i="8" s="1"/>
  <c r="W120" i="1"/>
  <c r="V65" i="8" s="1"/>
  <c r="X120" i="1"/>
  <c r="W65" i="8" s="1"/>
  <c r="Y120" i="1"/>
  <c r="X65" i="8" s="1"/>
  <c r="Z120" i="1"/>
  <c r="Y65" i="8" s="1"/>
  <c r="B121" i="1"/>
  <c r="B66" i="8" s="1"/>
  <c r="C121" i="1"/>
  <c r="C66" i="8" s="1"/>
  <c r="D121" i="1"/>
  <c r="E121" i="1"/>
  <c r="D66" i="8" s="1"/>
  <c r="F121" i="1"/>
  <c r="E66" i="8" s="1"/>
  <c r="G121" i="1"/>
  <c r="F66" i="8" s="1"/>
  <c r="H121" i="1"/>
  <c r="G66" i="8" s="1"/>
  <c r="I121" i="1"/>
  <c r="H66" i="8" s="1"/>
  <c r="J121" i="1"/>
  <c r="I66" i="8" s="1"/>
  <c r="K121" i="1"/>
  <c r="J66" i="8" s="1"/>
  <c r="L121" i="1"/>
  <c r="K66" i="8" s="1"/>
  <c r="M121" i="1"/>
  <c r="L66" i="8" s="1"/>
  <c r="N121" i="1"/>
  <c r="O121" i="1"/>
  <c r="N66" i="8" s="1"/>
  <c r="P121" i="1"/>
  <c r="O66" i="8" s="1"/>
  <c r="Q121" i="1"/>
  <c r="P66" i="8" s="1"/>
  <c r="R121" i="1"/>
  <c r="Q66" i="8" s="1"/>
  <c r="S121" i="1"/>
  <c r="R66" i="8" s="1"/>
  <c r="T121" i="1"/>
  <c r="S66" i="8" s="1"/>
  <c r="U121" i="1"/>
  <c r="T66" i="8" s="1"/>
  <c r="V121" i="1"/>
  <c r="U66" i="8" s="1"/>
  <c r="W121" i="1"/>
  <c r="V66" i="8" s="1"/>
  <c r="X121" i="1"/>
  <c r="W66" i="8" s="1"/>
  <c r="Y121" i="1"/>
  <c r="X66" i="8" s="1"/>
  <c r="Z121" i="1"/>
  <c r="Y66" i="8" s="1"/>
  <c r="B122" i="1"/>
  <c r="B67" i="8" s="1"/>
  <c r="C122" i="1"/>
  <c r="C67" i="8" s="1"/>
  <c r="D122" i="1"/>
  <c r="E122" i="1"/>
  <c r="D67" i="8" s="1"/>
  <c r="F122" i="1"/>
  <c r="E67" i="8" s="1"/>
  <c r="G122" i="1"/>
  <c r="F67" i="8" s="1"/>
  <c r="H122" i="1"/>
  <c r="G67" i="8" s="1"/>
  <c r="I122" i="1"/>
  <c r="H67" i="8" s="1"/>
  <c r="J122" i="1"/>
  <c r="I67" i="8" s="1"/>
  <c r="K122" i="1"/>
  <c r="J67" i="8" s="1"/>
  <c r="L122" i="1"/>
  <c r="K67" i="8" s="1"/>
  <c r="M122" i="1"/>
  <c r="L67" i="8" s="1"/>
  <c r="N122" i="1"/>
  <c r="O122" i="1"/>
  <c r="N67" i="8" s="1"/>
  <c r="P122" i="1"/>
  <c r="O67" i="8" s="1"/>
  <c r="Q122" i="1"/>
  <c r="P67" i="8" s="1"/>
  <c r="R122" i="1"/>
  <c r="Q67" i="8" s="1"/>
  <c r="S122" i="1"/>
  <c r="R67" i="8" s="1"/>
  <c r="T122" i="1"/>
  <c r="S67" i="8" s="1"/>
  <c r="U122" i="1"/>
  <c r="T67" i="8" s="1"/>
  <c r="V122" i="1"/>
  <c r="U67" i="8" s="1"/>
  <c r="W122" i="1"/>
  <c r="V67" i="8" s="1"/>
  <c r="X122" i="1"/>
  <c r="W67" i="8" s="1"/>
  <c r="Y122" i="1"/>
  <c r="X67" i="8" s="1"/>
  <c r="Z122" i="1"/>
  <c r="Y67" i="8" s="1"/>
  <c r="B123" i="1"/>
  <c r="B68" i="8" s="1"/>
  <c r="C123" i="1"/>
  <c r="C68" i="8" s="1"/>
  <c r="D123" i="1"/>
  <c r="E123" i="1"/>
  <c r="D68" i="8" s="1"/>
  <c r="F123" i="1"/>
  <c r="E68" i="8" s="1"/>
  <c r="G123" i="1"/>
  <c r="F68" i="8" s="1"/>
  <c r="H123" i="1"/>
  <c r="G68" i="8" s="1"/>
  <c r="I123" i="1"/>
  <c r="H68" i="8" s="1"/>
  <c r="J123" i="1"/>
  <c r="I68" i="8" s="1"/>
  <c r="K123" i="1"/>
  <c r="J68" i="8" s="1"/>
  <c r="L123" i="1"/>
  <c r="K68" i="8" s="1"/>
  <c r="M123" i="1"/>
  <c r="L68" i="8" s="1"/>
  <c r="N123" i="1"/>
  <c r="O123" i="1"/>
  <c r="N68" i="8" s="1"/>
  <c r="P123" i="1"/>
  <c r="O68" i="8" s="1"/>
  <c r="Q123" i="1"/>
  <c r="P68" i="8" s="1"/>
  <c r="R123" i="1"/>
  <c r="Q68" i="8" s="1"/>
  <c r="S123" i="1"/>
  <c r="R68" i="8" s="1"/>
  <c r="T123" i="1"/>
  <c r="S68" i="8" s="1"/>
  <c r="U123" i="1"/>
  <c r="T68" i="8" s="1"/>
  <c r="V123" i="1"/>
  <c r="U68" i="8" s="1"/>
  <c r="W123" i="1"/>
  <c r="V68" i="8" s="1"/>
  <c r="X123" i="1"/>
  <c r="W68" i="8" s="1"/>
  <c r="Y123" i="1"/>
  <c r="X68" i="8" s="1"/>
  <c r="Z123" i="1"/>
  <c r="Y68" i="8" s="1"/>
  <c r="B124" i="1"/>
  <c r="B69" i="8" s="1"/>
  <c r="C124" i="1"/>
  <c r="C69" i="8" s="1"/>
  <c r="D124" i="1"/>
  <c r="E124" i="1"/>
  <c r="D69" i="8" s="1"/>
  <c r="F124" i="1"/>
  <c r="E69" i="8" s="1"/>
  <c r="G124" i="1"/>
  <c r="F69" i="8" s="1"/>
  <c r="H124" i="1"/>
  <c r="G69" i="8" s="1"/>
  <c r="I124" i="1"/>
  <c r="H69" i="8" s="1"/>
  <c r="J124" i="1"/>
  <c r="I69" i="8" s="1"/>
  <c r="K124" i="1"/>
  <c r="J69" i="8" s="1"/>
  <c r="L124" i="1"/>
  <c r="K69" i="8" s="1"/>
  <c r="M124" i="1"/>
  <c r="L69" i="8" s="1"/>
  <c r="N124" i="1"/>
  <c r="O124" i="1"/>
  <c r="N69" i="8" s="1"/>
  <c r="P124" i="1"/>
  <c r="O69" i="8" s="1"/>
  <c r="Q124" i="1"/>
  <c r="P69" i="8" s="1"/>
  <c r="R124" i="1"/>
  <c r="Q69" i="8" s="1"/>
  <c r="S124" i="1"/>
  <c r="R69" i="8" s="1"/>
  <c r="T124" i="1"/>
  <c r="S69" i="8" s="1"/>
  <c r="U124" i="1"/>
  <c r="T69" i="8" s="1"/>
  <c r="V124" i="1"/>
  <c r="U69" i="8" s="1"/>
  <c r="W124" i="1"/>
  <c r="V69" i="8" s="1"/>
  <c r="X124" i="1"/>
  <c r="W69" i="8" s="1"/>
  <c r="Y124" i="1"/>
  <c r="X69" i="8" s="1"/>
  <c r="Z124" i="1"/>
  <c r="Y69" i="8" s="1"/>
  <c r="B125" i="1"/>
  <c r="B70" i="8" s="1"/>
  <c r="C125" i="1"/>
  <c r="C70" i="8" s="1"/>
  <c r="D125" i="1"/>
  <c r="E125" i="1"/>
  <c r="D70" i="8" s="1"/>
  <c r="F125" i="1"/>
  <c r="E70" i="8" s="1"/>
  <c r="G125" i="1"/>
  <c r="F70" i="8" s="1"/>
  <c r="H125" i="1"/>
  <c r="G70" i="8" s="1"/>
  <c r="I125" i="1"/>
  <c r="H70" i="8" s="1"/>
  <c r="J125" i="1"/>
  <c r="I70" i="8" s="1"/>
  <c r="K125" i="1"/>
  <c r="J70" i="8" s="1"/>
  <c r="L125" i="1"/>
  <c r="K70" i="8" s="1"/>
  <c r="M125" i="1"/>
  <c r="L70" i="8" s="1"/>
  <c r="N125" i="1"/>
  <c r="O125" i="1"/>
  <c r="N70" i="8" s="1"/>
  <c r="P125" i="1"/>
  <c r="O70" i="8" s="1"/>
  <c r="Q125" i="1"/>
  <c r="P70" i="8" s="1"/>
  <c r="R125" i="1"/>
  <c r="Q70" i="8" s="1"/>
  <c r="S125" i="1"/>
  <c r="R70" i="8" s="1"/>
  <c r="T125" i="1"/>
  <c r="S70" i="8" s="1"/>
  <c r="U125" i="1"/>
  <c r="T70" i="8" s="1"/>
  <c r="V125" i="1"/>
  <c r="U70" i="8" s="1"/>
  <c r="W125" i="1"/>
  <c r="V70" i="8" s="1"/>
  <c r="X125" i="1"/>
  <c r="W70" i="8" s="1"/>
  <c r="Y125" i="1"/>
  <c r="X70" i="8" s="1"/>
  <c r="Z125" i="1"/>
  <c r="Y70" i="8" s="1"/>
  <c r="B126" i="1"/>
  <c r="B71" i="8" s="1"/>
  <c r="C126" i="1"/>
  <c r="C71" i="8" s="1"/>
  <c r="D126" i="1"/>
  <c r="E126" i="1"/>
  <c r="D71" i="8" s="1"/>
  <c r="F126" i="1"/>
  <c r="E71" i="8" s="1"/>
  <c r="G126" i="1"/>
  <c r="F71" i="8" s="1"/>
  <c r="H126" i="1"/>
  <c r="G71" i="8" s="1"/>
  <c r="I126" i="1"/>
  <c r="H71" i="8" s="1"/>
  <c r="J126" i="1"/>
  <c r="I71" i="8" s="1"/>
  <c r="K126" i="1"/>
  <c r="J71" i="8" s="1"/>
  <c r="L126" i="1"/>
  <c r="K71" i="8" s="1"/>
  <c r="M126" i="1"/>
  <c r="L71" i="8" s="1"/>
  <c r="N126" i="1"/>
  <c r="O126" i="1"/>
  <c r="N71" i="8" s="1"/>
  <c r="P126" i="1"/>
  <c r="O71" i="8" s="1"/>
  <c r="Q126" i="1"/>
  <c r="P71" i="8" s="1"/>
  <c r="R126" i="1"/>
  <c r="Q71" i="8" s="1"/>
  <c r="S126" i="1"/>
  <c r="R71" i="8" s="1"/>
  <c r="T126" i="1"/>
  <c r="S71" i="8" s="1"/>
  <c r="U126" i="1"/>
  <c r="T71" i="8" s="1"/>
  <c r="V126" i="1"/>
  <c r="U71" i="8" s="1"/>
  <c r="W126" i="1"/>
  <c r="V71" i="8" s="1"/>
  <c r="X126" i="1"/>
  <c r="W71" i="8" s="1"/>
  <c r="Y126" i="1"/>
  <c r="X71" i="8" s="1"/>
  <c r="Z126" i="1"/>
  <c r="Y71" i="8" s="1"/>
  <c r="B127" i="1"/>
  <c r="B72" i="8" s="1"/>
  <c r="C127" i="1"/>
  <c r="C72" i="8" s="1"/>
  <c r="D127" i="1"/>
  <c r="E127" i="1"/>
  <c r="D72" i="8" s="1"/>
  <c r="F127" i="1"/>
  <c r="E72" i="8" s="1"/>
  <c r="G127" i="1"/>
  <c r="F72" i="8" s="1"/>
  <c r="H127" i="1"/>
  <c r="G72" i="8" s="1"/>
  <c r="I127" i="1"/>
  <c r="H72" i="8" s="1"/>
  <c r="J127" i="1"/>
  <c r="I72" i="8" s="1"/>
  <c r="K127" i="1"/>
  <c r="J72" i="8" s="1"/>
  <c r="L127" i="1"/>
  <c r="K72" i="8" s="1"/>
  <c r="M127" i="1"/>
  <c r="L72" i="8" s="1"/>
  <c r="N127" i="1"/>
  <c r="O127" i="1"/>
  <c r="N72" i="8" s="1"/>
  <c r="P127" i="1"/>
  <c r="O72" i="8" s="1"/>
  <c r="Q127" i="1"/>
  <c r="P72" i="8" s="1"/>
  <c r="R127" i="1"/>
  <c r="Q72" i="8" s="1"/>
  <c r="S127" i="1"/>
  <c r="R72" i="8" s="1"/>
  <c r="T127" i="1"/>
  <c r="S72" i="8" s="1"/>
  <c r="U127" i="1"/>
  <c r="T72" i="8" s="1"/>
  <c r="V127" i="1"/>
  <c r="U72" i="8" s="1"/>
  <c r="W127" i="1"/>
  <c r="V72" i="8" s="1"/>
  <c r="X127" i="1"/>
  <c r="W72" i="8" s="1"/>
  <c r="Y127" i="1"/>
  <c r="X72" i="8" s="1"/>
  <c r="Z127" i="1"/>
  <c r="Y72" i="8" s="1"/>
  <c r="B128" i="1"/>
  <c r="B73" i="8" s="1"/>
  <c r="C128" i="1"/>
  <c r="C73" i="8" s="1"/>
  <c r="D128" i="1"/>
  <c r="E128" i="1"/>
  <c r="D73" i="8" s="1"/>
  <c r="F128" i="1"/>
  <c r="E73" i="8" s="1"/>
  <c r="G128" i="1"/>
  <c r="F73" i="8" s="1"/>
  <c r="H128" i="1"/>
  <c r="G73" i="8" s="1"/>
  <c r="I128" i="1"/>
  <c r="H73" i="8" s="1"/>
  <c r="J128" i="1"/>
  <c r="I73" i="8" s="1"/>
  <c r="K128" i="1"/>
  <c r="J73" i="8" s="1"/>
  <c r="L128" i="1"/>
  <c r="K73" i="8" s="1"/>
  <c r="M128" i="1"/>
  <c r="L73" i="8" s="1"/>
  <c r="N128" i="1"/>
  <c r="O128" i="1"/>
  <c r="N73" i="8" s="1"/>
  <c r="P128" i="1"/>
  <c r="O73" i="8" s="1"/>
  <c r="Q128" i="1"/>
  <c r="P73" i="8" s="1"/>
  <c r="R128" i="1"/>
  <c r="Q73" i="8" s="1"/>
  <c r="S128" i="1"/>
  <c r="R73" i="8" s="1"/>
  <c r="T128" i="1"/>
  <c r="S73" i="8" s="1"/>
  <c r="U128" i="1"/>
  <c r="T73" i="8" s="1"/>
  <c r="V128" i="1"/>
  <c r="U73" i="8" s="1"/>
  <c r="W128" i="1"/>
  <c r="V73" i="8" s="1"/>
  <c r="X128" i="1"/>
  <c r="W73" i="8" s="1"/>
  <c r="Y128" i="1"/>
  <c r="X73" i="8" s="1"/>
  <c r="Z128" i="1"/>
  <c r="Y73" i="8" s="1"/>
  <c r="B129" i="1"/>
  <c r="B2" i="6" s="1"/>
  <c r="C129" i="1"/>
  <c r="C2" i="6" s="1"/>
  <c r="D129" i="1"/>
  <c r="D2" i="6" s="1"/>
  <c r="E129" i="1"/>
  <c r="E2" i="6" s="1"/>
  <c r="F129" i="1"/>
  <c r="F2" i="6" s="1"/>
  <c r="G129" i="1"/>
  <c r="G2" i="6" s="1"/>
  <c r="H129" i="1"/>
  <c r="H2" i="6" s="1"/>
  <c r="I129" i="1"/>
  <c r="I2" i="6" s="1"/>
  <c r="J129" i="1"/>
  <c r="J2" i="6" s="1"/>
  <c r="K129" i="1"/>
  <c r="K2" i="6" s="1"/>
  <c r="L129" i="1"/>
  <c r="L2" i="6" s="1"/>
  <c r="M129" i="1"/>
  <c r="M2" i="6" s="1"/>
  <c r="N129" i="1"/>
  <c r="N2" i="6" s="1"/>
  <c r="O129" i="1"/>
  <c r="O2" i="6" s="1"/>
  <c r="P129" i="1"/>
  <c r="P2" i="6" s="1"/>
  <c r="Q129" i="1"/>
  <c r="Q2" i="6" s="1"/>
  <c r="R129" i="1"/>
  <c r="R2" i="6" s="1"/>
  <c r="S129" i="1"/>
  <c r="S2" i="6" s="1"/>
  <c r="T129" i="1"/>
  <c r="T2" i="6" s="1"/>
  <c r="U129" i="1"/>
  <c r="U2" i="6" s="1"/>
  <c r="V129" i="1"/>
  <c r="V2" i="6" s="1"/>
  <c r="W129" i="1"/>
  <c r="W2" i="6" s="1"/>
  <c r="X129" i="1"/>
  <c r="X2" i="6" s="1"/>
  <c r="Y129" i="1"/>
  <c r="Y2" i="6" s="1"/>
  <c r="Z129" i="1"/>
  <c r="Z2" i="6" s="1"/>
  <c r="B130" i="1"/>
  <c r="B3" i="6" s="1"/>
  <c r="C130" i="1"/>
  <c r="C3" i="6" s="1"/>
  <c r="D130" i="1"/>
  <c r="D3" i="6" s="1"/>
  <c r="E130" i="1"/>
  <c r="E3" i="6" s="1"/>
  <c r="F130" i="1"/>
  <c r="F3" i="6" s="1"/>
  <c r="G130" i="1"/>
  <c r="G3" i="6" s="1"/>
  <c r="H130" i="1"/>
  <c r="H3" i="6" s="1"/>
  <c r="I130" i="1"/>
  <c r="I3" i="6" s="1"/>
  <c r="J130" i="1"/>
  <c r="J3" i="6" s="1"/>
  <c r="K130" i="1"/>
  <c r="K3" i="6" s="1"/>
  <c r="L130" i="1"/>
  <c r="L3" i="6" s="1"/>
  <c r="M130" i="1"/>
  <c r="M3" i="6" s="1"/>
  <c r="N130" i="1"/>
  <c r="N3" i="6" s="1"/>
  <c r="O130" i="1"/>
  <c r="O3" i="6" s="1"/>
  <c r="P130" i="1"/>
  <c r="P3" i="6" s="1"/>
  <c r="Q130" i="1"/>
  <c r="Q3" i="6" s="1"/>
  <c r="R130" i="1"/>
  <c r="R3" i="6" s="1"/>
  <c r="S130" i="1"/>
  <c r="S3" i="6" s="1"/>
  <c r="T130" i="1"/>
  <c r="T3" i="6" s="1"/>
  <c r="U130" i="1"/>
  <c r="U3" i="6" s="1"/>
  <c r="V130" i="1"/>
  <c r="V3" i="6" s="1"/>
  <c r="W130" i="1"/>
  <c r="W3" i="6" s="1"/>
  <c r="X130" i="1"/>
  <c r="X3" i="6" s="1"/>
  <c r="Y130" i="1"/>
  <c r="Y3" i="6" s="1"/>
  <c r="Z130" i="1"/>
  <c r="Z3" i="6" s="1"/>
  <c r="B131" i="1"/>
  <c r="B4" i="6" s="1"/>
  <c r="C131" i="1"/>
  <c r="C4" i="6" s="1"/>
  <c r="D131" i="1"/>
  <c r="D4" i="6" s="1"/>
  <c r="E131" i="1"/>
  <c r="E4" i="6" s="1"/>
  <c r="F131" i="1"/>
  <c r="F4" i="6" s="1"/>
  <c r="G131" i="1"/>
  <c r="G4" i="6" s="1"/>
  <c r="H131" i="1"/>
  <c r="H4" i="6" s="1"/>
  <c r="I131" i="1"/>
  <c r="I4" i="6" s="1"/>
  <c r="J131" i="1"/>
  <c r="J4" i="6" s="1"/>
  <c r="K131" i="1"/>
  <c r="K4" i="6" s="1"/>
  <c r="L131" i="1"/>
  <c r="L4" i="6" s="1"/>
  <c r="M131" i="1"/>
  <c r="M4" i="6" s="1"/>
  <c r="N131" i="1"/>
  <c r="N4" i="6" s="1"/>
  <c r="O131" i="1"/>
  <c r="O4" i="6" s="1"/>
  <c r="P131" i="1"/>
  <c r="P4" i="6" s="1"/>
  <c r="Q131" i="1"/>
  <c r="Q4" i="6" s="1"/>
  <c r="R131" i="1"/>
  <c r="R4" i="6" s="1"/>
  <c r="S131" i="1"/>
  <c r="S4" i="6" s="1"/>
  <c r="T131" i="1"/>
  <c r="T4" i="6" s="1"/>
  <c r="U131" i="1"/>
  <c r="U4" i="6" s="1"/>
  <c r="V131" i="1"/>
  <c r="V4" i="6" s="1"/>
  <c r="W131" i="1"/>
  <c r="W4" i="6" s="1"/>
  <c r="X131" i="1"/>
  <c r="X4" i="6" s="1"/>
  <c r="Y131" i="1"/>
  <c r="Y4" i="6" s="1"/>
  <c r="Z131" i="1"/>
  <c r="Z4" i="6" s="1"/>
  <c r="B132" i="1"/>
  <c r="B5" i="6" s="1"/>
  <c r="C132" i="1"/>
  <c r="C5" i="6" s="1"/>
  <c r="D132" i="1"/>
  <c r="D5" i="6" s="1"/>
  <c r="E132" i="1"/>
  <c r="E5" i="6" s="1"/>
  <c r="F132" i="1"/>
  <c r="F5" i="6" s="1"/>
  <c r="G132" i="1"/>
  <c r="G5" i="6" s="1"/>
  <c r="H132" i="1"/>
  <c r="H5" i="6" s="1"/>
  <c r="I132" i="1"/>
  <c r="I5" i="6" s="1"/>
  <c r="J132" i="1"/>
  <c r="J5" i="6" s="1"/>
  <c r="K132" i="1"/>
  <c r="K5" i="6" s="1"/>
  <c r="L132" i="1"/>
  <c r="L5" i="6" s="1"/>
  <c r="M132" i="1"/>
  <c r="M5" i="6" s="1"/>
  <c r="N132" i="1"/>
  <c r="N5" i="6" s="1"/>
  <c r="O132" i="1"/>
  <c r="O5" i="6" s="1"/>
  <c r="P132" i="1"/>
  <c r="P5" i="6" s="1"/>
  <c r="Q132" i="1"/>
  <c r="Q5" i="6" s="1"/>
  <c r="R132" i="1"/>
  <c r="R5" i="6" s="1"/>
  <c r="S132" i="1"/>
  <c r="S5" i="6" s="1"/>
  <c r="T132" i="1"/>
  <c r="T5" i="6" s="1"/>
  <c r="U132" i="1"/>
  <c r="U5" i="6" s="1"/>
  <c r="V132" i="1"/>
  <c r="V5" i="6" s="1"/>
  <c r="W132" i="1"/>
  <c r="W5" i="6" s="1"/>
  <c r="X132" i="1"/>
  <c r="X5" i="6" s="1"/>
  <c r="Y132" i="1"/>
  <c r="Y5" i="6" s="1"/>
  <c r="Z132" i="1"/>
  <c r="Z5" i="6" s="1"/>
  <c r="B133" i="1"/>
  <c r="B6" i="6" s="1"/>
  <c r="C133" i="1"/>
  <c r="C6" i="6" s="1"/>
  <c r="D133" i="1"/>
  <c r="D6" i="6" s="1"/>
  <c r="E133" i="1"/>
  <c r="E6" i="6" s="1"/>
  <c r="F133" i="1"/>
  <c r="F6" i="6" s="1"/>
  <c r="G133" i="1"/>
  <c r="G6" i="6" s="1"/>
  <c r="H133" i="1"/>
  <c r="H6" i="6" s="1"/>
  <c r="I133" i="1"/>
  <c r="I6" i="6" s="1"/>
  <c r="J133" i="1"/>
  <c r="J6" i="6" s="1"/>
  <c r="K133" i="1"/>
  <c r="K6" i="6" s="1"/>
  <c r="L133" i="1"/>
  <c r="L6" i="6" s="1"/>
  <c r="M133" i="1"/>
  <c r="M6" i="6" s="1"/>
  <c r="N133" i="1"/>
  <c r="N6" i="6" s="1"/>
  <c r="O133" i="1"/>
  <c r="O6" i="6" s="1"/>
  <c r="P133" i="1"/>
  <c r="P6" i="6" s="1"/>
  <c r="Q133" i="1"/>
  <c r="Q6" i="6" s="1"/>
  <c r="R133" i="1"/>
  <c r="R6" i="6" s="1"/>
  <c r="S133" i="1"/>
  <c r="S6" i="6" s="1"/>
  <c r="T133" i="1"/>
  <c r="T6" i="6" s="1"/>
  <c r="U133" i="1"/>
  <c r="U6" i="6" s="1"/>
  <c r="V133" i="1"/>
  <c r="V6" i="6" s="1"/>
  <c r="W133" i="1"/>
  <c r="W6" i="6" s="1"/>
  <c r="X133" i="1"/>
  <c r="X6" i="6" s="1"/>
  <c r="Y133" i="1"/>
  <c r="Y6" i="6" s="1"/>
  <c r="Z133" i="1"/>
  <c r="Z6" i="6" s="1"/>
  <c r="B134" i="1"/>
  <c r="B7" i="6" s="1"/>
  <c r="C134" i="1"/>
  <c r="C7" i="6" s="1"/>
  <c r="D134" i="1"/>
  <c r="D7" i="6" s="1"/>
  <c r="E134" i="1"/>
  <c r="E7" i="6" s="1"/>
  <c r="F134" i="1"/>
  <c r="F7" i="6" s="1"/>
  <c r="G134" i="1"/>
  <c r="G7" i="6" s="1"/>
  <c r="H134" i="1"/>
  <c r="H7" i="6" s="1"/>
  <c r="I134" i="1"/>
  <c r="I7" i="6" s="1"/>
  <c r="J134" i="1"/>
  <c r="J7" i="6" s="1"/>
  <c r="K134" i="1"/>
  <c r="K7" i="6" s="1"/>
  <c r="L134" i="1"/>
  <c r="L7" i="6" s="1"/>
  <c r="M134" i="1"/>
  <c r="M7" i="6" s="1"/>
  <c r="N134" i="1"/>
  <c r="N7" i="6" s="1"/>
  <c r="O134" i="1"/>
  <c r="O7" i="6" s="1"/>
  <c r="P134" i="1"/>
  <c r="P7" i="6" s="1"/>
  <c r="Q134" i="1"/>
  <c r="Q7" i="6" s="1"/>
  <c r="R134" i="1"/>
  <c r="R7" i="6" s="1"/>
  <c r="S134" i="1"/>
  <c r="S7" i="6" s="1"/>
  <c r="T134" i="1"/>
  <c r="T7" i="6" s="1"/>
  <c r="U134" i="1"/>
  <c r="U7" i="6" s="1"/>
  <c r="V134" i="1"/>
  <c r="V7" i="6" s="1"/>
  <c r="W134" i="1"/>
  <c r="W7" i="6" s="1"/>
  <c r="X134" i="1"/>
  <c r="X7" i="6" s="1"/>
  <c r="Y134" i="1"/>
  <c r="Y7" i="6" s="1"/>
  <c r="Z134" i="1"/>
  <c r="Z7" i="6" s="1"/>
  <c r="B135" i="1"/>
  <c r="B8" i="6" s="1"/>
  <c r="C135" i="1"/>
  <c r="C8" i="6" s="1"/>
  <c r="D135" i="1"/>
  <c r="D8" i="6" s="1"/>
  <c r="E135" i="1"/>
  <c r="E8" i="6" s="1"/>
  <c r="F135" i="1"/>
  <c r="F8" i="6" s="1"/>
  <c r="G135" i="1"/>
  <c r="G8" i="6" s="1"/>
  <c r="H135" i="1"/>
  <c r="H8" i="6" s="1"/>
  <c r="I135" i="1"/>
  <c r="I8" i="6" s="1"/>
  <c r="J135" i="1"/>
  <c r="J8" i="6" s="1"/>
  <c r="K135" i="1"/>
  <c r="K8" i="6" s="1"/>
  <c r="L135" i="1"/>
  <c r="L8" i="6" s="1"/>
  <c r="M135" i="1"/>
  <c r="M8" i="6" s="1"/>
  <c r="N135" i="1"/>
  <c r="N8" i="6" s="1"/>
  <c r="O135" i="1"/>
  <c r="O8" i="6" s="1"/>
  <c r="P135" i="1"/>
  <c r="P8" i="6" s="1"/>
  <c r="Q135" i="1"/>
  <c r="Q8" i="6" s="1"/>
  <c r="R135" i="1"/>
  <c r="R8" i="6" s="1"/>
  <c r="S135" i="1"/>
  <c r="S8" i="6" s="1"/>
  <c r="T135" i="1"/>
  <c r="T8" i="6" s="1"/>
  <c r="U135" i="1"/>
  <c r="U8" i="6" s="1"/>
  <c r="V135" i="1"/>
  <c r="V8" i="6" s="1"/>
  <c r="W135" i="1"/>
  <c r="W8" i="6" s="1"/>
  <c r="X135" i="1"/>
  <c r="X8" i="6" s="1"/>
  <c r="Y135" i="1"/>
  <c r="Y8" i="6" s="1"/>
  <c r="Z135" i="1"/>
  <c r="Z8" i="6" s="1"/>
  <c r="B136" i="1"/>
  <c r="B9" i="6" s="1"/>
  <c r="C136" i="1"/>
  <c r="C9" i="6" s="1"/>
  <c r="D136" i="1"/>
  <c r="D9" i="6" s="1"/>
  <c r="E136" i="1"/>
  <c r="E9" i="6" s="1"/>
  <c r="F136" i="1"/>
  <c r="F9" i="6" s="1"/>
  <c r="G136" i="1"/>
  <c r="G9" i="6" s="1"/>
  <c r="H136" i="1"/>
  <c r="H9" i="6" s="1"/>
  <c r="I136" i="1"/>
  <c r="I9" i="6" s="1"/>
  <c r="J136" i="1"/>
  <c r="J9" i="6" s="1"/>
  <c r="K136" i="1"/>
  <c r="K9" i="6" s="1"/>
  <c r="L136" i="1"/>
  <c r="L9" i="6" s="1"/>
  <c r="M136" i="1"/>
  <c r="M9" i="6" s="1"/>
  <c r="N136" i="1"/>
  <c r="N9" i="6" s="1"/>
  <c r="O136" i="1"/>
  <c r="O9" i="6" s="1"/>
  <c r="P136" i="1"/>
  <c r="P9" i="6" s="1"/>
  <c r="Q136" i="1"/>
  <c r="Q9" i="6" s="1"/>
  <c r="R136" i="1"/>
  <c r="R9" i="6" s="1"/>
  <c r="S136" i="1"/>
  <c r="S9" i="6" s="1"/>
  <c r="T136" i="1"/>
  <c r="T9" i="6" s="1"/>
  <c r="U136" i="1"/>
  <c r="U9" i="6" s="1"/>
  <c r="V136" i="1"/>
  <c r="V9" i="6" s="1"/>
  <c r="W136" i="1"/>
  <c r="W9" i="6" s="1"/>
  <c r="X136" i="1"/>
  <c r="X9" i="6" s="1"/>
  <c r="Y136" i="1"/>
  <c r="Y9" i="6" s="1"/>
  <c r="Z136" i="1"/>
  <c r="Z9" i="6" s="1"/>
  <c r="B137" i="1"/>
  <c r="B10" i="6" s="1"/>
  <c r="C137" i="1"/>
  <c r="C10" i="6" s="1"/>
  <c r="D137" i="1"/>
  <c r="D10" i="6" s="1"/>
  <c r="E137" i="1"/>
  <c r="E10" i="6" s="1"/>
  <c r="F137" i="1"/>
  <c r="F10" i="6" s="1"/>
  <c r="G137" i="1"/>
  <c r="G10" i="6" s="1"/>
  <c r="H137" i="1"/>
  <c r="H10" i="6" s="1"/>
  <c r="I137" i="1"/>
  <c r="I10" i="6" s="1"/>
  <c r="J137" i="1"/>
  <c r="J10" i="6" s="1"/>
  <c r="K137" i="1"/>
  <c r="K10" i="6" s="1"/>
  <c r="L137" i="1"/>
  <c r="L10" i="6" s="1"/>
  <c r="M137" i="1"/>
  <c r="M10" i="6" s="1"/>
  <c r="N137" i="1"/>
  <c r="N10" i="6" s="1"/>
  <c r="O137" i="1"/>
  <c r="O10" i="6" s="1"/>
  <c r="P137" i="1"/>
  <c r="P10" i="6" s="1"/>
  <c r="Q137" i="1"/>
  <c r="Q10" i="6" s="1"/>
  <c r="R137" i="1"/>
  <c r="R10" i="6" s="1"/>
  <c r="S137" i="1"/>
  <c r="S10" i="6" s="1"/>
  <c r="T137" i="1"/>
  <c r="T10" i="6" s="1"/>
  <c r="U137" i="1"/>
  <c r="U10" i="6" s="1"/>
  <c r="V137" i="1"/>
  <c r="V10" i="6" s="1"/>
  <c r="W137" i="1"/>
  <c r="W10" i="6" s="1"/>
  <c r="X137" i="1"/>
  <c r="X10" i="6" s="1"/>
  <c r="Y137" i="1"/>
  <c r="Y10" i="6" s="1"/>
  <c r="Z137" i="1"/>
  <c r="Z10" i="6" s="1"/>
  <c r="B138" i="1"/>
  <c r="B11" i="6" s="1"/>
  <c r="C138" i="1"/>
  <c r="C11" i="6" s="1"/>
  <c r="D138" i="1"/>
  <c r="D11" i="6" s="1"/>
  <c r="E138" i="1"/>
  <c r="E11" i="6" s="1"/>
  <c r="F138" i="1"/>
  <c r="F11" i="6" s="1"/>
  <c r="G138" i="1"/>
  <c r="G11" i="6" s="1"/>
  <c r="H138" i="1"/>
  <c r="H11" i="6" s="1"/>
  <c r="I138" i="1"/>
  <c r="I11" i="6" s="1"/>
  <c r="J138" i="1"/>
  <c r="J11" i="6" s="1"/>
  <c r="K138" i="1"/>
  <c r="K11" i="6" s="1"/>
  <c r="L138" i="1"/>
  <c r="L11" i="6" s="1"/>
  <c r="M138" i="1"/>
  <c r="M11" i="6" s="1"/>
  <c r="N138" i="1"/>
  <c r="N11" i="6" s="1"/>
  <c r="O138" i="1"/>
  <c r="O11" i="6" s="1"/>
  <c r="P138" i="1"/>
  <c r="P11" i="6" s="1"/>
  <c r="Q138" i="1"/>
  <c r="Q11" i="6" s="1"/>
  <c r="R138" i="1"/>
  <c r="R11" i="6" s="1"/>
  <c r="S138" i="1"/>
  <c r="S11" i="6" s="1"/>
  <c r="T138" i="1"/>
  <c r="T11" i="6" s="1"/>
  <c r="U138" i="1"/>
  <c r="U11" i="6" s="1"/>
  <c r="V138" i="1"/>
  <c r="V11" i="6" s="1"/>
  <c r="W138" i="1"/>
  <c r="W11" i="6" s="1"/>
  <c r="X138" i="1"/>
  <c r="X11" i="6" s="1"/>
  <c r="Y138" i="1"/>
  <c r="Y11" i="6" s="1"/>
  <c r="Z138" i="1"/>
  <c r="Z11" i="6" s="1"/>
  <c r="B139" i="1"/>
  <c r="B12" i="6" s="1"/>
  <c r="C139" i="1"/>
  <c r="C12" i="6" s="1"/>
  <c r="D139" i="1"/>
  <c r="D12" i="6" s="1"/>
  <c r="E139" i="1"/>
  <c r="E12" i="6" s="1"/>
  <c r="F139" i="1"/>
  <c r="F12" i="6" s="1"/>
  <c r="G139" i="1"/>
  <c r="G12" i="6" s="1"/>
  <c r="H139" i="1"/>
  <c r="H12" i="6" s="1"/>
  <c r="I139" i="1"/>
  <c r="I12" i="6" s="1"/>
  <c r="J139" i="1"/>
  <c r="J12" i="6" s="1"/>
  <c r="K139" i="1"/>
  <c r="K12" i="6" s="1"/>
  <c r="L139" i="1"/>
  <c r="L12" i="6" s="1"/>
  <c r="M139" i="1"/>
  <c r="M12" i="6" s="1"/>
  <c r="N139" i="1"/>
  <c r="N12" i="6" s="1"/>
  <c r="O139" i="1"/>
  <c r="O12" i="6" s="1"/>
  <c r="P139" i="1"/>
  <c r="P12" i="6" s="1"/>
  <c r="Q139" i="1"/>
  <c r="Q12" i="6" s="1"/>
  <c r="R139" i="1"/>
  <c r="R12" i="6" s="1"/>
  <c r="S139" i="1"/>
  <c r="S12" i="6" s="1"/>
  <c r="T139" i="1"/>
  <c r="T12" i="6" s="1"/>
  <c r="U139" i="1"/>
  <c r="U12" i="6" s="1"/>
  <c r="V139" i="1"/>
  <c r="V12" i="6" s="1"/>
  <c r="W139" i="1"/>
  <c r="W12" i="6" s="1"/>
  <c r="X139" i="1"/>
  <c r="X12" i="6" s="1"/>
  <c r="Y139" i="1"/>
  <c r="Y12" i="6" s="1"/>
  <c r="Z139" i="1"/>
  <c r="Z12" i="6" s="1"/>
  <c r="B140" i="1"/>
  <c r="B13" i="6" s="1"/>
  <c r="C140" i="1"/>
  <c r="C13" i="6" s="1"/>
  <c r="D140" i="1"/>
  <c r="D13" i="6" s="1"/>
  <c r="E140" i="1"/>
  <c r="E13" i="6" s="1"/>
  <c r="F140" i="1"/>
  <c r="F13" i="6" s="1"/>
  <c r="G140" i="1"/>
  <c r="G13" i="6" s="1"/>
  <c r="H140" i="1"/>
  <c r="H13" i="6" s="1"/>
  <c r="I140" i="1"/>
  <c r="I13" i="6" s="1"/>
  <c r="J140" i="1"/>
  <c r="J13" i="6" s="1"/>
  <c r="K140" i="1"/>
  <c r="K13" i="6" s="1"/>
  <c r="L140" i="1"/>
  <c r="L13" i="6" s="1"/>
  <c r="M140" i="1"/>
  <c r="M13" i="6" s="1"/>
  <c r="N140" i="1"/>
  <c r="N13" i="6" s="1"/>
  <c r="O140" i="1"/>
  <c r="O13" i="6" s="1"/>
  <c r="P140" i="1"/>
  <c r="P13" i="6" s="1"/>
  <c r="Q140" i="1"/>
  <c r="Q13" i="6" s="1"/>
  <c r="R140" i="1"/>
  <c r="R13" i="6" s="1"/>
  <c r="S140" i="1"/>
  <c r="S13" i="6" s="1"/>
  <c r="T140" i="1"/>
  <c r="T13" i="6" s="1"/>
  <c r="U140" i="1"/>
  <c r="U13" i="6" s="1"/>
  <c r="V140" i="1"/>
  <c r="V13" i="6" s="1"/>
  <c r="W140" i="1"/>
  <c r="W13" i="6" s="1"/>
  <c r="X140" i="1"/>
  <c r="X13" i="6" s="1"/>
  <c r="Y140" i="1"/>
  <c r="Y13" i="6" s="1"/>
  <c r="Z140" i="1"/>
  <c r="Z13" i="6" s="1"/>
  <c r="B141" i="1"/>
  <c r="B14" i="6" s="1"/>
  <c r="C141" i="1"/>
  <c r="C14" i="6" s="1"/>
  <c r="D141" i="1"/>
  <c r="D14" i="6" s="1"/>
  <c r="E141" i="1"/>
  <c r="E14" i="6" s="1"/>
  <c r="F141" i="1"/>
  <c r="F14" i="6" s="1"/>
  <c r="G141" i="1"/>
  <c r="G14" i="6" s="1"/>
  <c r="H141" i="1"/>
  <c r="H14" i="6" s="1"/>
  <c r="I141" i="1"/>
  <c r="I14" i="6" s="1"/>
  <c r="J141" i="1"/>
  <c r="J14" i="6" s="1"/>
  <c r="K141" i="1"/>
  <c r="K14" i="6" s="1"/>
  <c r="L141" i="1"/>
  <c r="L14" i="6" s="1"/>
  <c r="M141" i="1"/>
  <c r="M14" i="6" s="1"/>
  <c r="N141" i="1"/>
  <c r="N14" i="6" s="1"/>
  <c r="O141" i="1"/>
  <c r="O14" i="6" s="1"/>
  <c r="P141" i="1"/>
  <c r="P14" i="6" s="1"/>
  <c r="Q141" i="1"/>
  <c r="Q14" i="6" s="1"/>
  <c r="R141" i="1"/>
  <c r="R14" i="6" s="1"/>
  <c r="S141" i="1"/>
  <c r="S14" i="6" s="1"/>
  <c r="T141" i="1"/>
  <c r="T14" i="6" s="1"/>
  <c r="U141" i="1"/>
  <c r="U14" i="6" s="1"/>
  <c r="V141" i="1"/>
  <c r="V14" i="6" s="1"/>
  <c r="W141" i="1"/>
  <c r="W14" i="6" s="1"/>
  <c r="X141" i="1"/>
  <c r="X14" i="6" s="1"/>
  <c r="Y141" i="1"/>
  <c r="Y14" i="6" s="1"/>
  <c r="Z141" i="1"/>
  <c r="Z14" i="6" s="1"/>
  <c r="B142" i="1"/>
  <c r="B15" i="6" s="1"/>
  <c r="C142" i="1"/>
  <c r="C15" i="6" s="1"/>
  <c r="D142" i="1"/>
  <c r="D15" i="6" s="1"/>
  <c r="E142" i="1"/>
  <c r="E15" i="6" s="1"/>
  <c r="F142" i="1"/>
  <c r="F15" i="6" s="1"/>
  <c r="G142" i="1"/>
  <c r="G15" i="6" s="1"/>
  <c r="H142" i="1"/>
  <c r="H15" i="6" s="1"/>
  <c r="I142" i="1"/>
  <c r="I15" i="6" s="1"/>
  <c r="J142" i="1"/>
  <c r="J15" i="6" s="1"/>
  <c r="K142" i="1"/>
  <c r="K15" i="6" s="1"/>
  <c r="L142" i="1"/>
  <c r="L15" i="6" s="1"/>
  <c r="M142" i="1"/>
  <c r="M15" i="6" s="1"/>
  <c r="N142" i="1"/>
  <c r="N15" i="6" s="1"/>
  <c r="O142" i="1"/>
  <c r="O15" i="6" s="1"/>
  <c r="P142" i="1"/>
  <c r="P15" i="6" s="1"/>
  <c r="Q142" i="1"/>
  <c r="Q15" i="6" s="1"/>
  <c r="R142" i="1"/>
  <c r="R15" i="6" s="1"/>
  <c r="S142" i="1"/>
  <c r="S15" i="6" s="1"/>
  <c r="T142" i="1"/>
  <c r="T15" i="6" s="1"/>
  <c r="U142" i="1"/>
  <c r="U15" i="6" s="1"/>
  <c r="V142" i="1"/>
  <c r="V15" i="6" s="1"/>
  <c r="W142" i="1"/>
  <c r="W15" i="6" s="1"/>
  <c r="X142" i="1"/>
  <c r="X15" i="6" s="1"/>
  <c r="Y142" i="1"/>
  <c r="Y15" i="6" s="1"/>
  <c r="Z142" i="1"/>
  <c r="Z15" i="6" s="1"/>
  <c r="B143" i="1"/>
  <c r="B16" i="6" s="1"/>
  <c r="C143" i="1"/>
  <c r="C16" i="6" s="1"/>
  <c r="D143" i="1"/>
  <c r="D16" i="6" s="1"/>
  <c r="E143" i="1"/>
  <c r="E16" i="6" s="1"/>
  <c r="F143" i="1"/>
  <c r="F16" i="6" s="1"/>
  <c r="G143" i="1"/>
  <c r="G16" i="6" s="1"/>
  <c r="H143" i="1"/>
  <c r="H16" i="6" s="1"/>
  <c r="I143" i="1"/>
  <c r="I16" i="6" s="1"/>
  <c r="J143" i="1"/>
  <c r="J16" i="6" s="1"/>
  <c r="K143" i="1"/>
  <c r="K16" i="6" s="1"/>
  <c r="L143" i="1"/>
  <c r="L16" i="6" s="1"/>
  <c r="M143" i="1"/>
  <c r="M16" i="6" s="1"/>
  <c r="N143" i="1"/>
  <c r="N16" i="6" s="1"/>
  <c r="O143" i="1"/>
  <c r="O16" i="6" s="1"/>
  <c r="P143" i="1"/>
  <c r="P16" i="6" s="1"/>
  <c r="Q143" i="1"/>
  <c r="Q16" i="6" s="1"/>
  <c r="R143" i="1"/>
  <c r="R16" i="6" s="1"/>
  <c r="S143" i="1"/>
  <c r="S16" i="6" s="1"/>
  <c r="T143" i="1"/>
  <c r="T16" i="6" s="1"/>
  <c r="U143" i="1"/>
  <c r="U16" i="6" s="1"/>
  <c r="V143" i="1"/>
  <c r="V16" i="6" s="1"/>
  <c r="W143" i="1"/>
  <c r="W16" i="6" s="1"/>
  <c r="X143" i="1"/>
  <c r="X16" i="6" s="1"/>
  <c r="Y143" i="1"/>
  <c r="Y16" i="6" s="1"/>
  <c r="Z143" i="1"/>
  <c r="Z16" i="6" s="1"/>
  <c r="B144" i="1"/>
  <c r="B17" i="6" s="1"/>
  <c r="C144" i="1"/>
  <c r="C17" i="6" s="1"/>
  <c r="D144" i="1"/>
  <c r="D17" i="6" s="1"/>
  <c r="E144" i="1"/>
  <c r="E17" i="6" s="1"/>
  <c r="F144" i="1"/>
  <c r="F17" i="6" s="1"/>
  <c r="G144" i="1"/>
  <c r="G17" i="6" s="1"/>
  <c r="H144" i="1"/>
  <c r="H17" i="6" s="1"/>
  <c r="I144" i="1"/>
  <c r="I17" i="6" s="1"/>
  <c r="J144" i="1"/>
  <c r="J17" i="6" s="1"/>
  <c r="K144" i="1"/>
  <c r="K17" i="6" s="1"/>
  <c r="L144" i="1"/>
  <c r="L17" i="6" s="1"/>
  <c r="M144" i="1"/>
  <c r="M17" i="6" s="1"/>
  <c r="N144" i="1"/>
  <c r="N17" i="6" s="1"/>
  <c r="O144" i="1"/>
  <c r="O17" i="6" s="1"/>
  <c r="P144" i="1"/>
  <c r="P17" i="6" s="1"/>
  <c r="Q144" i="1"/>
  <c r="Q17" i="6" s="1"/>
  <c r="R144" i="1"/>
  <c r="R17" i="6" s="1"/>
  <c r="S144" i="1"/>
  <c r="S17" i="6" s="1"/>
  <c r="T144" i="1"/>
  <c r="T17" i="6" s="1"/>
  <c r="U144" i="1"/>
  <c r="U17" i="6" s="1"/>
  <c r="V144" i="1"/>
  <c r="V17" i="6" s="1"/>
  <c r="W144" i="1"/>
  <c r="W17" i="6" s="1"/>
  <c r="X144" i="1"/>
  <c r="X17" i="6" s="1"/>
  <c r="Y144" i="1"/>
  <c r="Y17" i="6" s="1"/>
  <c r="Z144" i="1"/>
  <c r="Z17" i="6" s="1"/>
  <c r="B145" i="1"/>
  <c r="B18" i="6" s="1"/>
  <c r="C145" i="1"/>
  <c r="C18" i="6" s="1"/>
  <c r="D145" i="1"/>
  <c r="D18" i="6" s="1"/>
  <c r="E145" i="1"/>
  <c r="E18" i="6" s="1"/>
  <c r="F145" i="1"/>
  <c r="F18" i="6" s="1"/>
  <c r="G145" i="1"/>
  <c r="G18" i="6" s="1"/>
  <c r="H145" i="1"/>
  <c r="H18" i="6" s="1"/>
  <c r="I145" i="1"/>
  <c r="I18" i="6" s="1"/>
  <c r="J145" i="1"/>
  <c r="J18" i="6" s="1"/>
  <c r="K145" i="1"/>
  <c r="K18" i="6" s="1"/>
  <c r="L145" i="1"/>
  <c r="L18" i="6" s="1"/>
  <c r="M145" i="1"/>
  <c r="M18" i="6" s="1"/>
  <c r="N145" i="1"/>
  <c r="N18" i="6" s="1"/>
  <c r="O145" i="1"/>
  <c r="O18" i="6" s="1"/>
  <c r="P145" i="1"/>
  <c r="P18" i="6" s="1"/>
  <c r="Q145" i="1"/>
  <c r="Q18" i="6" s="1"/>
  <c r="R145" i="1"/>
  <c r="R18" i="6" s="1"/>
  <c r="S145" i="1"/>
  <c r="S18" i="6" s="1"/>
  <c r="T145" i="1"/>
  <c r="T18" i="6" s="1"/>
  <c r="U145" i="1"/>
  <c r="U18" i="6" s="1"/>
  <c r="V145" i="1"/>
  <c r="V18" i="6" s="1"/>
  <c r="W145" i="1"/>
  <c r="W18" i="6" s="1"/>
  <c r="X145" i="1"/>
  <c r="X18" i="6" s="1"/>
  <c r="Y145" i="1"/>
  <c r="Y18" i="6" s="1"/>
  <c r="Z145" i="1"/>
  <c r="Z18" i="6" s="1"/>
  <c r="B146" i="1"/>
  <c r="B19" i="6" s="1"/>
  <c r="C146" i="1"/>
  <c r="C19" i="6" s="1"/>
  <c r="D146" i="1"/>
  <c r="D19" i="6" s="1"/>
  <c r="E146" i="1"/>
  <c r="E19" i="6" s="1"/>
  <c r="F146" i="1"/>
  <c r="F19" i="6" s="1"/>
  <c r="G146" i="1"/>
  <c r="G19" i="6" s="1"/>
  <c r="H146" i="1"/>
  <c r="H19" i="6" s="1"/>
  <c r="I146" i="1"/>
  <c r="I19" i="6" s="1"/>
  <c r="J146" i="1"/>
  <c r="J19" i="6" s="1"/>
  <c r="K146" i="1"/>
  <c r="K19" i="6" s="1"/>
  <c r="L146" i="1"/>
  <c r="L19" i="6" s="1"/>
  <c r="M146" i="1"/>
  <c r="M19" i="6" s="1"/>
  <c r="N146" i="1"/>
  <c r="N19" i="6" s="1"/>
  <c r="O146" i="1"/>
  <c r="O19" i="6" s="1"/>
  <c r="P146" i="1"/>
  <c r="P19" i="6" s="1"/>
  <c r="Q146" i="1"/>
  <c r="Q19" i="6" s="1"/>
  <c r="R146" i="1"/>
  <c r="R19" i="6" s="1"/>
  <c r="S146" i="1"/>
  <c r="S19" i="6" s="1"/>
  <c r="T146" i="1"/>
  <c r="T19" i="6" s="1"/>
  <c r="U146" i="1"/>
  <c r="U19" i="6" s="1"/>
  <c r="V146" i="1"/>
  <c r="V19" i="6" s="1"/>
  <c r="W146" i="1"/>
  <c r="W19" i="6" s="1"/>
  <c r="X146" i="1"/>
  <c r="X19" i="6" s="1"/>
  <c r="Y146" i="1"/>
  <c r="Y19" i="6" s="1"/>
  <c r="Z146" i="1"/>
  <c r="Z19" i="6" s="1"/>
  <c r="B147" i="1"/>
  <c r="B20" i="6" s="1"/>
  <c r="C147" i="1"/>
  <c r="C20" i="6" s="1"/>
  <c r="D147" i="1"/>
  <c r="D20" i="6" s="1"/>
  <c r="E147" i="1"/>
  <c r="E20" i="6" s="1"/>
  <c r="F147" i="1"/>
  <c r="F20" i="6" s="1"/>
  <c r="G147" i="1"/>
  <c r="G20" i="6" s="1"/>
  <c r="H147" i="1"/>
  <c r="H20" i="6" s="1"/>
  <c r="I147" i="1"/>
  <c r="I20" i="6" s="1"/>
  <c r="J147" i="1"/>
  <c r="J20" i="6" s="1"/>
  <c r="K147" i="1"/>
  <c r="K20" i="6" s="1"/>
  <c r="L147" i="1"/>
  <c r="L20" i="6" s="1"/>
  <c r="M147" i="1"/>
  <c r="M20" i="6" s="1"/>
  <c r="N147" i="1"/>
  <c r="N20" i="6" s="1"/>
  <c r="O147" i="1"/>
  <c r="O20" i="6" s="1"/>
  <c r="P147" i="1"/>
  <c r="P20" i="6" s="1"/>
  <c r="Q147" i="1"/>
  <c r="Q20" i="6" s="1"/>
  <c r="R147" i="1"/>
  <c r="R20" i="6" s="1"/>
  <c r="S147" i="1"/>
  <c r="S20" i="6" s="1"/>
  <c r="T147" i="1"/>
  <c r="T20" i="6" s="1"/>
  <c r="U147" i="1"/>
  <c r="U20" i="6" s="1"/>
  <c r="V147" i="1"/>
  <c r="V20" i="6" s="1"/>
  <c r="W147" i="1"/>
  <c r="W20" i="6" s="1"/>
  <c r="X147" i="1"/>
  <c r="X20" i="6" s="1"/>
  <c r="Y147" i="1"/>
  <c r="Y20" i="6" s="1"/>
  <c r="Z147" i="1"/>
  <c r="Z20" i="6" s="1"/>
  <c r="B148" i="1"/>
  <c r="B21" i="6" s="1"/>
  <c r="C148" i="1"/>
  <c r="C21" i="6" s="1"/>
  <c r="D148" i="1"/>
  <c r="D21" i="6" s="1"/>
  <c r="E148" i="1"/>
  <c r="E21" i="6" s="1"/>
  <c r="F148" i="1"/>
  <c r="F21" i="6" s="1"/>
  <c r="G148" i="1"/>
  <c r="G21" i="6" s="1"/>
  <c r="H148" i="1"/>
  <c r="H21" i="6" s="1"/>
  <c r="I148" i="1"/>
  <c r="I21" i="6" s="1"/>
  <c r="J148" i="1"/>
  <c r="J21" i="6" s="1"/>
  <c r="K148" i="1"/>
  <c r="K21" i="6" s="1"/>
  <c r="L148" i="1"/>
  <c r="L21" i="6" s="1"/>
  <c r="M148" i="1"/>
  <c r="M21" i="6" s="1"/>
  <c r="N148" i="1"/>
  <c r="N21" i="6" s="1"/>
  <c r="O148" i="1"/>
  <c r="O21" i="6" s="1"/>
  <c r="P148" i="1"/>
  <c r="P21" i="6" s="1"/>
  <c r="Q148" i="1"/>
  <c r="Q21" i="6" s="1"/>
  <c r="R148" i="1"/>
  <c r="R21" i="6" s="1"/>
  <c r="S148" i="1"/>
  <c r="S21" i="6" s="1"/>
  <c r="T148" i="1"/>
  <c r="T21" i="6" s="1"/>
  <c r="U148" i="1"/>
  <c r="U21" i="6" s="1"/>
  <c r="V148" i="1"/>
  <c r="V21" i="6" s="1"/>
  <c r="W148" i="1"/>
  <c r="W21" i="6" s="1"/>
  <c r="X148" i="1"/>
  <c r="X21" i="6" s="1"/>
  <c r="Y148" i="1"/>
  <c r="Y21" i="6" s="1"/>
  <c r="Z148" i="1"/>
  <c r="Z21" i="6" s="1"/>
  <c r="B149" i="1"/>
  <c r="B22" i="6" s="1"/>
  <c r="C149" i="1"/>
  <c r="C22" i="6" s="1"/>
  <c r="D149" i="1"/>
  <c r="D22" i="6" s="1"/>
  <c r="E149" i="1"/>
  <c r="E22" i="6" s="1"/>
  <c r="F149" i="1"/>
  <c r="F22" i="6" s="1"/>
  <c r="G149" i="1"/>
  <c r="G22" i="6" s="1"/>
  <c r="H149" i="1"/>
  <c r="H22" i="6" s="1"/>
  <c r="I149" i="1"/>
  <c r="I22" i="6" s="1"/>
  <c r="J149" i="1"/>
  <c r="J22" i="6" s="1"/>
  <c r="K149" i="1"/>
  <c r="K22" i="6" s="1"/>
  <c r="L149" i="1"/>
  <c r="L22" i="6" s="1"/>
  <c r="M149" i="1"/>
  <c r="M22" i="6" s="1"/>
  <c r="N149" i="1"/>
  <c r="N22" i="6" s="1"/>
  <c r="O149" i="1"/>
  <c r="O22" i="6" s="1"/>
  <c r="P149" i="1"/>
  <c r="P22" i="6" s="1"/>
  <c r="Q149" i="1"/>
  <c r="Q22" i="6" s="1"/>
  <c r="R149" i="1"/>
  <c r="R22" i="6" s="1"/>
  <c r="S149" i="1"/>
  <c r="S22" i="6" s="1"/>
  <c r="T149" i="1"/>
  <c r="T22" i="6" s="1"/>
  <c r="U149" i="1"/>
  <c r="U22" i="6" s="1"/>
  <c r="V149" i="1"/>
  <c r="V22" i="6" s="1"/>
  <c r="W149" i="1"/>
  <c r="W22" i="6" s="1"/>
  <c r="X149" i="1"/>
  <c r="X22" i="6" s="1"/>
  <c r="Y149" i="1"/>
  <c r="Y22" i="6" s="1"/>
  <c r="Z149" i="1"/>
  <c r="Z22" i="6" s="1"/>
  <c r="B150" i="1"/>
  <c r="B23" i="6" s="1"/>
  <c r="C150" i="1"/>
  <c r="C23" i="6" s="1"/>
  <c r="D150" i="1"/>
  <c r="D23" i="6" s="1"/>
  <c r="E150" i="1"/>
  <c r="E23" i="6" s="1"/>
  <c r="F150" i="1"/>
  <c r="F23" i="6" s="1"/>
  <c r="G150" i="1"/>
  <c r="G23" i="6" s="1"/>
  <c r="H150" i="1"/>
  <c r="H23" i="6" s="1"/>
  <c r="I150" i="1"/>
  <c r="I23" i="6" s="1"/>
  <c r="J150" i="1"/>
  <c r="J23" i="6" s="1"/>
  <c r="K150" i="1"/>
  <c r="K23" i="6" s="1"/>
  <c r="L150" i="1"/>
  <c r="L23" i="6" s="1"/>
  <c r="M150" i="1"/>
  <c r="M23" i="6" s="1"/>
  <c r="N150" i="1"/>
  <c r="N23" i="6" s="1"/>
  <c r="O150" i="1"/>
  <c r="O23" i="6" s="1"/>
  <c r="P150" i="1"/>
  <c r="P23" i="6" s="1"/>
  <c r="Q150" i="1"/>
  <c r="Q23" i="6" s="1"/>
  <c r="R150" i="1"/>
  <c r="R23" i="6" s="1"/>
  <c r="S150" i="1"/>
  <c r="S23" i="6" s="1"/>
  <c r="T150" i="1"/>
  <c r="T23" i="6" s="1"/>
  <c r="U150" i="1"/>
  <c r="U23" i="6" s="1"/>
  <c r="V150" i="1"/>
  <c r="V23" i="6" s="1"/>
  <c r="W150" i="1"/>
  <c r="W23" i="6" s="1"/>
  <c r="X150" i="1"/>
  <c r="X23" i="6" s="1"/>
  <c r="Y150" i="1"/>
  <c r="Y23" i="6" s="1"/>
  <c r="Z150" i="1"/>
  <c r="Z23" i="6" s="1"/>
  <c r="B151" i="1"/>
  <c r="B24" i="6" s="1"/>
  <c r="C151" i="1"/>
  <c r="C24" i="6" s="1"/>
  <c r="D151" i="1"/>
  <c r="D24" i="6" s="1"/>
  <c r="E151" i="1"/>
  <c r="E24" i="6" s="1"/>
  <c r="F151" i="1"/>
  <c r="F24" i="6" s="1"/>
  <c r="G151" i="1"/>
  <c r="G24" i="6" s="1"/>
  <c r="H151" i="1"/>
  <c r="H24" i="6" s="1"/>
  <c r="I151" i="1"/>
  <c r="I24" i="6" s="1"/>
  <c r="J151" i="1"/>
  <c r="J24" i="6" s="1"/>
  <c r="K151" i="1"/>
  <c r="K24" i="6" s="1"/>
  <c r="L151" i="1"/>
  <c r="L24" i="6" s="1"/>
  <c r="M151" i="1"/>
  <c r="M24" i="6" s="1"/>
  <c r="N151" i="1"/>
  <c r="N24" i="6" s="1"/>
  <c r="O151" i="1"/>
  <c r="O24" i="6" s="1"/>
  <c r="P151" i="1"/>
  <c r="P24" i="6" s="1"/>
  <c r="Q151" i="1"/>
  <c r="Q24" i="6" s="1"/>
  <c r="R151" i="1"/>
  <c r="R24" i="6" s="1"/>
  <c r="S151" i="1"/>
  <c r="S24" i="6" s="1"/>
  <c r="T151" i="1"/>
  <c r="T24" i="6" s="1"/>
  <c r="U151" i="1"/>
  <c r="U24" i="6" s="1"/>
  <c r="V151" i="1"/>
  <c r="V24" i="6" s="1"/>
  <c r="W151" i="1"/>
  <c r="W24" i="6" s="1"/>
  <c r="X151" i="1"/>
  <c r="X24" i="6" s="1"/>
  <c r="Y151" i="1"/>
  <c r="Y24" i="6" s="1"/>
  <c r="Z151" i="1"/>
  <c r="Z24" i="6" s="1"/>
  <c r="B152" i="1"/>
  <c r="B25" i="6" s="1"/>
  <c r="C152" i="1"/>
  <c r="C25" i="6" s="1"/>
  <c r="D152" i="1"/>
  <c r="D25" i="6" s="1"/>
  <c r="E152" i="1"/>
  <c r="E25" i="6" s="1"/>
  <c r="F152" i="1"/>
  <c r="F25" i="6" s="1"/>
  <c r="G152" i="1"/>
  <c r="G25" i="6" s="1"/>
  <c r="H152" i="1"/>
  <c r="H25" i="6" s="1"/>
  <c r="I152" i="1"/>
  <c r="I25" i="6" s="1"/>
  <c r="J152" i="1"/>
  <c r="J25" i="6" s="1"/>
  <c r="K152" i="1"/>
  <c r="K25" i="6" s="1"/>
  <c r="L152" i="1"/>
  <c r="L25" i="6" s="1"/>
  <c r="M152" i="1"/>
  <c r="M25" i="6" s="1"/>
  <c r="N152" i="1"/>
  <c r="N25" i="6" s="1"/>
  <c r="O152" i="1"/>
  <c r="O25" i="6" s="1"/>
  <c r="P152" i="1"/>
  <c r="P25" i="6" s="1"/>
  <c r="Q152" i="1"/>
  <c r="Q25" i="6" s="1"/>
  <c r="R152" i="1"/>
  <c r="R25" i="6" s="1"/>
  <c r="S152" i="1"/>
  <c r="S25" i="6" s="1"/>
  <c r="T152" i="1"/>
  <c r="T25" i="6" s="1"/>
  <c r="U152" i="1"/>
  <c r="U25" i="6" s="1"/>
  <c r="V152" i="1"/>
  <c r="V25" i="6" s="1"/>
  <c r="W152" i="1"/>
  <c r="W25" i="6" s="1"/>
  <c r="X152" i="1"/>
  <c r="X25" i="6" s="1"/>
  <c r="Y152" i="1"/>
  <c r="Y25" i="6" s="1"/>
  <c r="Z152" i="1"/>
  <c r="Z25" i="6" s="1"/>
  <c r="B153" i="1"/>
  <c r="B26" i="6" s="1"/>
  <c r="C153" i="1"/>
  <c r="C26" i="6" s="1"/>
  <c r="D153" i="1"/>
  <c r="D26" i="6" s="1"/>
  <c r="E153" i="1"/>
  <c r="E26" i="6" s="1"/>
  <c r="F153" i="1"/>
  <c r="F26" i="6" s="1"/>
  <c r="G153" i="1"/>
  <c r="G26" i="6" s="1"/>
  <c r="H153" i="1"/>
  <c r="H26" i="6" s="1"/>
  <c r="I153" i="1"/>
  <c r="I26" i="6" s="1"/>
  <c r="J153" i="1"/>
  <c r="J26" i="6" s="1"/>
  <c r="K153" i="1"/>
  <c r="K26" i="6" s="1"/>
  <c r="L153" i="1"/>
  <c r="L26" i="6" s="1"/>
  <c r="M153" i="1"/>
  <c r="M26" i="6" s="1"/>
  <c r="N153" i="1"/>
  <c r="N26" i="6" s="1"/>
  <c r="O153" i="1"/>
  <c r="O26" i="6" s="1"/>
  <c r="P153" i="1"/>
  <c r="P26" i="6" s="1"/>
  <c r="Q153" i="1"/>
  <c r="Q26" i="6" s="1"/>
  <c r="R153" i="1"/>
  <c r="R26" i="6" s="1"/>
  <c r="S153" i="1"/>
  <c r="S26" i="6" s="1"/>
  <c r="T153" i="1"/>
  <c r="T26" i="6" s="1"/>
  <c r="U153" i="1"/>
  <c r="U26" i="6" s="1"/>
  <c r="V153" i="1"/>
  <c r="V26" i="6" s="1"/>
  <c r="W153" i="1"/>
  <c r="W26" i="6" s="1"/>
  <c r="X153" i="1"/>
  <c r="X26" i="6" s="1"/>
  <c r="Y153" i="1"/>
  <c r="Y26" i="6" s="1"/>
  <c r="Z153" i="1"/>
  <c r="Z26" i="6" s="1"/>
  <c r="B154" i="1"/>
  <c r="B27" i="6" s="1"/>
  <c r="C154" i="1"/>
  <c r="C27" i="6" s="1"/>
  <c r="D154" i="1"/>
  <c r="D27" i="6" s="1"/>
  <c r="E154" i="1"/>
  <c r="E27" i="6" s="1"/>
  <c r="F154" i="1"/>
  <c r="F27" i="6" s="1"/>
  <c r="G154" i="1"/>
  <c r="G27" i="6" s="1"/>
  <c r="H154" i="1"/>
  <c r="H27" i="6" s="1"/>
  <c r="I154" i="1"/>
  <c r="I27" i="6" s="1"/>
  <c r="J154" i="1"/>
  <c r="J27" i="6" s="1"/>
  <c r="K154" i="1"/>
  <c r="K27" i="6" s="1"/>
  <c r="L154" i="1"/>
  <c r="L27" i="6" s="1"/>
  <c r="M154" i="1"/>
  <c r="M27" i="6" s="1"/>
  <c r="N154" i="1"/>
  <c r="N27" i="6" s="1"/>
  <c r="O154" i="1"/>
  <c r="O27" i="6" s="1"/>
  <c r="P154" i="1"/>
  <c r="P27" i="6" s="1"/>
  <c r="Q154" i="1"/>
  <c r="Q27" i="6" s="1"/>
  <c r="R154" i="1"/>
  <c r="R27" i="6" s="1"/>
  <c r="S154" i="1"/>
  <c r="S27" i="6" s="1"/>
  <c r="T154" i="1"/>
  <c r="T27" i="6" s="1"/>
  <c r="U154" i="1"/>
  <c r="U27" i="6" s="1"/>
  <c r="V154" i="1"/>
  <c r="V27" i="6" s="1"/>
  <c r="W154" i="1"/>
  <c r="W27" i="6" s="1"/>
  <c r="X154" i="1"/>
  <c r="X27" i="6" s="1"/>
  <c r="Y154" i="1"/>
  <c r="Y27" i="6" s="1"/>
  <c r="Z154" i="1"/>
  <c r="Z27" i="6" s="1"/>
  <c r="B155" i="1"/>
  <c r="B28" i="6" s="1"/>
  <c r="C155" i="1"/>
  <c r="C28" i="6" s="1"/>
  <c r="D155" i="1"/>
  <c r="D28" i="6" s="1"/>
  <c r="E155" i="1"/>
  <c r="E28" i="6" s="1"/>
  <c r="F155" i="1"/>
  <c r="F28" i="6" s="1"/>
  <c r="G155" i="1"/>
  <c r="G28" i="6" s="1"/>
  <c r="H155" i="1"/>
  <c r="H28" i="6" s="1"/>
  <c r="I155" i="1"/>
  <c r="I28" i="6" s="1"/>
  <c r="J155" i="1"/>
  <c r="J28" i="6" s="1"/>
  <c r="K155" i="1"/>
  <c r="K28" i="6" s="1"/>
  <c r="L155" i="1"/>
  <c r="L28" i="6" s="1"/>
  <c r="M155" i="1"/>
  <c r="M28" i="6" s="1"/>
  <c r="N155" i="1"/>
  <c r="N28" i="6" s="1"/>
  <c r="O155" i="1"/>
  <c r="O28" i="6" s="1"/>
  <c r="P155" i="1"/>
  <c r="P28" i="6" s="1"/>
  <c r="Q155" i="1"/>
  <c r="Q28" i="6" s="1"/>
  <c r="R155" i="1"/>
  <c r="R28" i="6" s="1"/>
  <c r="S155" i="1"/>
  <c r="S28" i="6" s="1"/>
  <c r="T155" i="1"/>
  <c r="T28" i="6" s="1"/>
  <c r="U155" i="1"/>
  <c r="U28" i="6" s="1"/>
  <c r="V155" i="1"/>
  <c r="V28" i="6" s="1"/>
  <c r="W155" i="1"/>
  <c r="W28" i="6" s="1"/>
  <c r="X155" i="1"/>
  <c r="X28" i="6" s="1"/>
  <c r="Y155" i="1"/>
  <c r="Y28" i="6" s="1"/>
  <c r="Z155" i="1"/>
  <c r="Z28" i="6" s="1"/>
  <c r="B156" i="1"/>
  <c r="B29" i="6" s="1"/>
  <c r="C156" i="1"/>
  <c r="C29" i="6" s="1"/>
  <c r="D156" i="1"/>
  <c r="D29" i="6" s="1"/>
  <c r="E156" i="1"/>
  <c r="E29" i="6" s="1"/>
  <c r="F156" i="1"/>
  <c r="F29" i="6" s="1"/>
  <c r="G156" i="1"/>
  <c r="G29" i="6" s="1"/>
  <c r="H156" i="1"/>
  <c r="H29" i="6" s="1"/>
  <c r="I156" i="1"/>
  <c r="I29" i="6" s="1"/>
  <c r="J156" i="1"/>
  <c r="J29" i="6" s="1"/>
  <c r="K156" i="1"/>
  <c r="K29" i="6" s="1"/>
  <c r="L156" i="1"/>
  <c r="L29" i="6" s="1"/>
  <c r="M156" i="1"/>
  <c r="M29" i="6" s="1"/>
  <c r="N156" i="1"/>
  <c r="N29" i="6" s="1"/>
  <c r="O156" i="1"/>
  <c r="O29" i="6" s="1"/>
  <c r="P156" i="1"/>
  <c r="P29" i="6" s="1"/>
  <c r="Q156" i="1"/>
  <c r="Q29" i="6" s="1"/>
  <c r="R156" i="1"/>
  <c r="R29" i="6" s="1"/>
  <c r="S156" i="1"/>
  <c r="S29" i="6" s="1"/>
  <c r="T156" i="1"/>
  <c r="T29" i="6" s="1"/>
  <c r="U156" i="1"/>
  <c r="U29" i="6" s="1"/>
  <c r="V156" i="1"/>
  <c r="V29" i="6" s="1"/>
  <c r="W156" i="1"/>
  <c r="W29" i="6" s="1"/>
  <c r="X156" i="1"/>
  <c r="X29" i="6" s="1"/>
  <c r="Y156" i="1"/>
  <c r="Y29" i="6" s="1"/>
  <c r="Z156" i="1"/>
  <c r="Z29" i="6" s="1"/>
  <c r="B157" i="1"/>
  <c r="B30" i="6" s="1"/>
  <c r="C157" i="1"/>
  <c r="C30" i="6" s="1"/>
  <c r="D157" i="1"/>
  <c r="D30" i="6" s="1"/>
  <c r="E157" i="1"/>
  <c r="E30" i="6" s="1"/>
  <c r="F157" i="1"/>
  <c r="F30" i="6" s="1"/>
  <c r="G157" i="1"/>
  <c r="G30" i="6" s="1"/>
  <c r="H157" i="1"/>
  <c r="H30" i="6" s="1"/>
  <c r="I157" i="1"/>
  <c r="I30" i="6" s="1"/>
  <c r="J157" i="1"/>
  <c r="J30" i="6" s="1"/>
  <c r="K157" i="1"/>
  <c r="K30" i="6" s="1"/>
  <c r="L157" i="1"/>
  <c r="L30" i="6" s="1"/>
  <c r="M157" i="1"/>
  <c r="M30" i="6" s="1"/>
  <c r="N157" i="1"/>
  <c r="N30" i="6" s="1"/>
  <c r="O157" i="1"/>
  <c r="O30" i="6" s="1"/>
  <c r="P157" i="1"/>
  <c r="P30" i="6" s="1"/>
  <c r="Q157" i="1"/>
  <c r="Q30" i="6" s="1"/>
  <c r="R157" i="1"/>
  <c r="R30" i="6" s="1"/>
  <c r="S157" i="1"/>
  <c r="S30" i="6" s="1"/>
  <c r="T157" i="1"/>
  <c r="T30" i="6" s="1"/>
  <c r="U157" i="1"/>
  <c r="U30" i="6" s="1"/>
  <c r="V157" i="1"/>
  <c r="V30" i="6" s="1"/>
  <c r="W157" i="1"/>
  <c r="W30" i="6" s="1"/>
  <c r="X157" i="1"/>
  <c r="X30" i="6" s="1"/>
  <c r="Y157" i="1"/>
  <c r="Y30" i="6" s="1"/>
  <c r="Z157" i="1"/>
  <c r="Z30" i="6" s="1"/>
  <c r="B158" i="1"/>
  <c r="B31" i="6" s="1"/>
  <c r="C158" i="1"/>
  <c r="C31" i="6" s="1"/>
  <c r="D158" i="1"/>
  <c r="D31" i="6" s="1"/>
  <c r="E158" i="1"/>
  <c r="E31" i="6" s="1"/>
  <c r="F158" i="1"/>
  <c r="F31" i="6" s="1"/>
  <c r="G158" i="1"/>
  <c r="G31" i="6" s="1"/>
  <c r="H158" i="1"/>
  <c r="H31" i="6" s="1"/>
  <c r="I158" i="1"/>
  <c r="I31" i="6" s="1"/>
  <c r="J158" i="1"/>
  <c r="J31" i="6" s="1"/>
  <c r="K158" i="1"/>
  <c r="K31" i="6" s="1"/>
  <c r="L158" i="1"/>
  <c r="L31" i="6" s="1"/>
  <c r="M158" i="1"/>
  <c r="M31" i="6" s="1"/>
  <c r="N158" i="1"/>
  <c r="N31" i="6" s="1"/>
  <c r="O158" i="1"/>
  <c r="O31" i="6" s="1"/>
  <c r="P158" i="1"/>
  <c r="P31" i="6" s="1"/>
  <c r="Q158" i="1"/>
  <c r="Q31" i="6" s="1"/>
  <c r="R158" i="1"/>
  <c r="R31" i="6" s="1"/>
  <c r="S158" i="1"/>
  <c r="S31" i="6" s="1"/>
  <c r="T158" i="1"/>
  <c r="T31" i="6" s="1"/>
  <c r="U158" i="1"/>
  <c r="U31" i="6" s="1"/>
  <c r="V158" i="1"/>
  <c r="V31" i="6" s="1"/>
  <c r="W158" i="1"/>
  <c r="W31" i="6" s="1"/>
  <c r="X158" i="1"/>
  <c r="X31" i="6" s="1"/>
  <c r="Y158" i="1"/>
  <c r="Y31" i="6" s="1"/>
  <c r="Z158" i="1"/>
  <c r="Z31" i="6" s="1"/>
  <c r="B180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B217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B229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B241" i="1"/>
  <c r="C241" i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B242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B243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B244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B245" i="1"/>
  <c r="C245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B246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B247" i="1"/>
  <c r="C247" i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B248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B249" i="1"/>
  <c r="C249" i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B250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B251" i="1"/>
  <c r="C251" i="1"/>
  <c r="D251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B252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B253" i="1"/>
  <c r="C253" i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B254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B255" i="1"/>
  <c r="C255" i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B256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B257" i="1"/>
  <c r="C257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B258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B259" i="1"/>
  <c r="C259" i="1"/>
  <c r="D259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B260" i="1"/>
  <c r="C260" i="1"/>
  <c r="D260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B261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B262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B263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B264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B265" i="1"/>
  <c r="C265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B266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A2" i="1"/>
  <c r="A2" i="22" s="1"/>
  <c r="A3" i="1"/>
  <c r="A3" i="22" s="1"/>
  <c r="A4" i="1"/>
  <c r="A4" i="22" s="1"/>
  <c r="A5" i="1"/>
  <c r="A5" i="22" s="1"/>
  <c r="A6" i="1"/>
  <c r="A6" i="22" s="1"/>
  <c r="A7" i="1"/>
  <c r="A7" i="22" s="1"/>
  <c r="A8" i="1"/>
  <c r="A8" i="22" s="1"/>
  <c r="A9" i="1"/>
  <c r="A9" i="22" s="1"/>
  <c r="A10" i="1"/>
  <c r="A10" i="22" s="1"/>
  <c r="A11" i="1"/>
  <c r="A11" i="22" s="1"/>
  <c r="A12" i="1"/>
  <c r="A12" i="22" s="1"/>
  <c r="A13" i="1"/>
  <c r="A13" i="22" s="1"/>
  <c r="A14" i="1"/>
  <c r="A14" i="22" s="1"/>
  <c r="A15" i="1"/>
  <c r="A15" i="22" s="1"/>
  <c r="A16" i="1"/>
  <c r="A16" i="22" s="1"/>
  <c r="A17" i="1"/>
  <c r="A17" i="22" s="1"/>
  <c r="A18" i="1"/>
  <c r="A18" i="22" s="1"/>
  <c r="A19" i="1"/>
  <c r="A19" i="22" s="1"/>
  <c r="A20" i="1"/>
  <c r="A20" i="22" s="1"/>
  <c r="A21" i="1"/>
  <c r="A21" i="22" s="1"/>
  <c r="A22" i="1"/>
  <c r="A22" i="22" s="1"/>
  <c r="A23" i="1"/>
  <c r="A23" i="22" s="1"/>
  <c r="A24" i="1"/>
  <c r="A24" i="22" s="1"/>
  <c r="A25" i="1"/>
  <c r="A25" i="22" s="1"/>
  <c r="A26" i="1"/>
  <c r="A26" i="22" s="1"/>
  <c r="A27" i="1"/>
  <c r="A27" i="22" s="1"/>
  <c r="A28" i="1"/>
  <c r="A28" i="22" s="1"/>
  <c r="A29" i="1"/>
  <c r="A29" i="22" s="1"/>
  <c r="A30" i="1"/>
  <c r="A30" i="22" s="1"/>
  <c r="A31" i="1"/>
  <c r="A31" i="22" s="1"/>
  <c r="A32" i="1"/>
  <c r="A32" i="22" s="1"/>
  <c r="A33" i="1"/>
  <c r="A33" i="22" s="1"/>
  <c r="A34" i="1"/>
  <c r="A2" i="7" s="1"/>
  <c r="A35" i="1"/>
  <c r="A3" i="7" s="1"/>
  <c r="A36" i="1"/>
  <c r="A4" i="7" s="1"/>
  <c r="A37" i="1"/>
  <c r="A5" i="7" s="1"/>
  <c r="A38" i="1"/>
  <c r="A6" i="7" s="1"/>
  <c r="A39" i="1"/>
  <c r="A7" i="7" s="1"/>
  <c r="A40" i="1"/>
  <c r="A8" i="7" s="1"/>
  <c r="A41" i="1"/>
  <c r="A9" i="7" s="1"/>
  <c r="A42" i="1"/>
  <c r="A10" i="7" s="1"/>
  <c r="A43" i="1"/>
  <c r="A11" i="7" s="1"/>
  <c r="A44" i="1"/>
  <c r="A12" i="7" s="1"/>
  <c r="A45" i="1"/>
  <c r="A13" i="7" s="1"/>
  <c r="A46" i="1"/>
  <c r="A14" i="7" s="1"/>
  <c r="A47" i="1"/>
  <c r="A15" i="7" s="1"/>
  <c r="A48" i="1"/>
  <c r="A16" i="7" s="1"/>
  <c r="A49" i="1"/>
  <c r="A17" i="7" s="1"/>
  <c r="A50" i="1"/>
  <c r="A18" i="7" s="1"/>
  <c r="A51" i="1"/>
  <c r="A19" i="7" s="1"/>
  <c r="A52" i="1"/>
  <c r="A20" i="7" s="1"/>
  <c r="A53" i="1"/>
  <c r="A21" i="7" s="1"/>
  <c r="A54" i="1"/>
  <c r="A22" i="7" s="1"/>
  <c r="A55" i="1"/>
  <c r="A23" i="7" s="1"/>
  <c r="A56" i="1"/>
  <c r="A24" i="7" s="1"/>
  <c r="A57" i="1"/>
  <c r="A2" i="8" s="1"/>
  <c r="A129" i="1"/>
  <c r="A2" i="6" s="1"/>
  <c r="A130" i="1"/>
  <c r="A3" i="6" s="1"/>
  <c r="A131" i="1"/>
  <c r="A4" i="6" s="1"/>
  <c r="A132" i="1"/>
  <c r="A5" i="6" s="1"/>
  <c r="A133" i="1"/>
  <c r="A6" i="6" s="1"/>
  <c r="A134" i="1"/>
  <c r="A7" i="6" s="1"/>
  <c r="A135" i="1"/>
  <c r="A8" i="6" s="1"/>
  <c r="A136" i="1"/>
  <c r="A9" i="6" s="1"/>
  <c r="A137" i="1"/>
  <c r="A10" i="6" s="1"/>
  <c r="A138" i="1"/>
  <c r="A11" i="6" s="1"/>
  <c r="A139" i="1"/>
  <c r="A12" i="6" s="1"/>
  <c r="A140" i="1"/>
  <c r="A13" i="6" s="1"/>
  <c r="A141" i="1"/>
  <c r="A14" i="6" s="1"/>
  <c r="A142" i="1"/>
  <c r="A15" i="6" s="1"/>
  <c r="A143" i="1"/>
  <c r="A16" i="6" s="1"/>
  <c r="A144" i="1"/>
  <c r="A17" i="6" s="1"/>
  <c r="A145" i="1"/>
  <c r="A18" i="6" s="1"/>
  <c r="A146" i="1"/>
  <c r="A19" i="6" s="1"/>
  <c r="A147" i="1"/>
  <c r="A20" i="6" s="1"/>
  <c r="A148" i="1"/>
  <c r="A21" i="6" s="1"/>
  <c r="A149" i="1"/>
  <c r="A22" i="6" s="1"/>
  <c r="A150" i="1"/>
  <c r="A23" i="6" s="1"/>
  <c r="A151" i="1"/>
  <c r="A24" i="6" s="1"/>
  <c r="A152" i="1"/>
  <c r="A25" i="6" s="1"/>
  <c r="A153" i="1"/>
  <c r="A26" i="6" s="1"/>
  <c r="A154" i="1"/>
  <c r="A27" i="6" s="1"/>
  <c r="A155" i="1"/>
  <c r="A28" i="6" s="1"/>
  <c r="A156" i="1"/>
  <c r="A29" i="6" s="1"/>
  <c r="A157" i="1"/>
  <c r="A30" i="6" s="1"/>
  <c r="A158" i="1"/>
  <c r="A31" i="6" s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B1" i="1"/>
  <c r="C1" i="1"/>
  <c r="D1" i="1"/>
  <c r="E1" i="1"/>
  <c r="F1" i="1"/>
  <c r="G1" i="1"/>
  <c r="H1" i="1"/>
  <c r="I1" i="1"/>
  <c r="J1" i="1"/>
  <c r="K1" i="1"/>
  <c r="L1" i="1"/>
  <c r="M1" i="1"/>
  <c r="N1" i="1"/>
  <c r="O1" i="1"/>
  <c r="P1" i="1"/>
  <c r="Q1" i="1"/>
  <c r="R1" i="1"/>
  <c r="S1" i="1"/>
  <c r="T1" i="1"/>
  <c r="U1" i="1"/>
  <c r="V1" i="1"/>
  <c r="W1" i="1"/>
  <c r="X1" i="1"/>
  <c r="Y1" i="1"/>
  <c r="Z1" i="1"/>
  <c r="A2" i="3"/>
  <c r="A2" i="11" s="1"/>
  <c r="A2" i="2"/>
  <c r="A2" i="10" s="1"/>
  <c r="EM2" i="4"/>
  <c r="EN2" i="4"/>
  <c r="EO2" i="4"/>
  <c r="DW2" i="4"/>
  <c r="DX2" i="4"/>
  <c r="DY2" i="4"/>
  <c r="DZ2" i="4"/>
  <c r="EA2" i="4"/>
  <c r="EB2" i="4"/>
  <c r="EC2" i="4"/>
  <c r="ED2" i="4"/>
  <c r="EE2" i="4"/>
  <c r="EF2" i="4"/>
  <c r="EG2" i="4"/>
  <c r="EH2" i="4"/>
  <c r="EI2" i="4"/>
  <c r="EJ2" i="4"/>
  <c r="EK2" i="4"/>
  <c r="EL2" i="4"/>
  <c r="DV2" i="4"/>
  <c r="DA3" i="4"/>
  <c r="DA2" i="1" s="1"/>
  <c r="DA2" i="22" s="1"/>
  <c r="DB3" i="4"/>
  <c r="DB2" i="1" s="1"/>
  <c r="DB2" i="22" s="1"/>
  <c r="DC3" i="4"/>
  <c r="DC2" i="1" s="1"/>
  <c r="DC2" i="22" s="1"/>
  <c r="DD3" i="4"/>
  <c r="DD2" i="1" s="1"/>
  <c r="DD2" i="22" s="1"/>
  <c r="DE3" i="4"/>
  <c r="DE2" i="1" s="1"/>
  <c r="DE2" i="22" s="1"/>
  <c r="DF3" i="4"/>
  <c r="DF2" i="1" s="1"/>
  <c r="DF2" i="22" s="1"/>
  <c r="DG3" i="4"/>
  <c r="DG2" i="1" s="1"/>
  <c r="DG2" i="22" s="1"/>
  <c r="DH3" i="4"/>
  <c r="DH2" i="1" s="1"/>
  <c r="DH2" i="22" s="1"/>
  <c r="DI3" i="4"/>
  <c r="DI2" i="1" s="1"/>
  <c r="DI2" i="22" s="1"/>
  <c r="DJ3" i="4"/>
  <c r="DJ2" i="1" s="1"/>
  <c r="DJ2" i="22" s="1"/>
  <c r="DK3" i="4"/>
  <c r="DK2" i="1" s="1"/>
  <c r="DK2" i="22" s="1"/>
  <c r="DL3" i="4"/>
  <c r="DL2" i="1" s="1"/>
  <c r="DL2" i="22" s="1"/>
  <c r="DM3" i="4"/>
  <c r="DM2" i="1" s="1"/>
  <c r="DM2" i="22" s="1"/>
  <c r="DN3" i="4"/>
  <c r="DN2" i="1" s="1"/>
  <c r="DN2" i="22" s="1"/>
  <c r="DO3" i="4"/>
  <c r="DO2" i="1" s="1"/>
  <c r="DO2" i="22" s="1"/>
  <c r="DP3" i="4"/>
  <c r="DP2" i="1" s="1"/>
  <c r="DP2" i="22" s="1"/>
  <c r="DQ3" i="4"/>
  <c r="DQ2" i="1" s="1"/>
  <c r="DQ2" i="22" s="1"/>
  <c r="DR3" i="4"/>
  <c r="DR2" i="1" s="1"/>
  <c r="DR2" i="22" s="1"/>
  <c r="DS3" i="4"/>
  <c r="DS2" i="1" s="1"/>
  <c r="DS2" i="22" s="1"/>
  <c r="DT3" i="4"/>
  <c r="DT2" i="1" s="1"/>
  <c r="DT2" i="22" s="1"/>
  <c r="DA4" i="4"/>
  <c r="DA3" i="1" s="1"/>
  <c r="DA3" i="22" s="1"/>
  <c r="DB4" i="4"/>
  <c r="DB3" i="1" s="1"/>
  <c r="DB3" i="22" s="1"/>
  <c r="DC4" i="4"/>
  <c r="DC3" i="1" s="1"/>
  <c r="DC3" i="22" s="1"/>
  <c r="DD4" i="4"/>
  <c r="DD3" i="1" s="1"/>
  <c r="DD3" i="22" s="1"/>
  <c r="DE4" i="4"/>
  <c r="DE3" i="1" s="1"/>
  <c r="DE3" i="22" s="1"/>
  <c r="DF4" i="4"/>
  <c r="DF3" i="1" s="1"/>
  <c r="DF3" i="22" s="1"/>
  <c r="DG4" i="4"/>
  <c r="DG3" i="1" s="1"/>
  <c r="DG3" i="22" s="1"/>
  <c r="DH4" i="4"/>
  <c r="DH3" i="1" s="1"/>
  <c r="DH3" i="22" s="1"/>
  <c r="DI4" i="4"/>
  <c r="DI3" i="1" s="1"/>
  <c r="DI3" i="22" s="1"/>
  <c r="DJ4" i="4"/>
  <c r="DJ3" i="1" s="1"/>
  <c r="DJ3" i="22" s="1"/>
  <c r="DK4" i="4"/>
  <c r="DK3" i="1" s="1"/>
  <c r="DK3" i="22" s="1"/>
  <c r="DL4" i="4"/>
  <c r="DL3" i="1" s="1"/>
  <c r="DL3" i="22" s="1"/>
  <c r="DM4" i="4"/>
  <c r="DM3" i="1" s="1"/>
  <c r="DM3" i="22" s="1"/>
  <c r="DN4" i="4"/>
  <c r="DN3" i="1" s="1"/>
  <c r="DN3" i="22" s="1"/>
  <c r="DO4" i="4"/>
  <c r="DO3" i="1" s="1"/>
  <c r="DO3" i="22" s="1"/>
  <c r="DP4" i="4"/>
  <c r="DP3" i="1" s="1"/>
  <c r="DP3" i="22" s="1"/>
  <c r="DQ4" i="4"/>
  <c r="DQ3" i="1" s="1"/>
  <c r="DQ3" i="22" s="1"/>
  <c r="DR4" i="4"/>
  <c r="DR3" i="1" s="1"/>
  <c r="DR3" i="22" s="1"/>
  <c r="DS4" i="4"/>
  <c r="DS3" i="1" s="1"/>
  <c r="DS3" i="22" s="1"/>
  <c r="DT4" i="4"/>
  <c r="DT3" i="1" s="1"/>
  <c r="DT3" i="22" s="1"/>
  <c r="DA5" i="4"/>
  <c r="DA4" i="1" s="1"/>
  <c r="DA4" i="22" s="1"/>
  <c r="DB5" i="4"/>
  <c r="DB4" i="1" s="1"/>
  <c r="DB4" i="22" s="1"/>
  <c r="DC5" i="4"/>
  <c r="DC4" i="1" s="1"/>
  <c r="DC4" i="22" s="1"/>
  <c r="DD5" i="4"/>
  <c r="DD4" i="1" s="1"/>
  <c r="DD4" i="22" s="1"/>
  <c r="DE5" i="4"/>
  <c r="DE4" i="1" s="1"/>
  <c r="DE4" i="22" s="1"/>
  <c r="DF5" i="4"/>
  <c r="DF4" i="1" s="1"/>
  <c r="DF4" i="22" s="1"/>
  <c r="DG5" i="4"/>
  <c r="DG4" i="1" s="1"/>
  <c r="DG4" i="22" s="1"/>
  <c r="DH5" i="4"/>
  <c r="DH4" i="1" s="1"/>
  <c r="DH4" i="22" s="1"/>
  <c r="DI5" i="4"/>
  <c r="DI4" i="1" s="1"/>
  <c r="DI4" i="22" s="1"/>
  <c r="DJ5" i="4"/>
  <c r="DJ4" i="1" s="1"/>
  <c r="DJ4" i="22" s="1"/>
  <c r="DK5" i="4"/>
  <c r="DK4" i="1" s="1"/>
  <c r="DK4" i="22" s="1"/>
  <c r="DL5" i="4"/>
  <c r="DL4" i="1" s="1"/>
  <c r="DL4" i="22" s="1"/>
  <c r="DM5" i="4"/>
  <c r="DM4" i="1" s="1"/>
  <c r="DM4" i="22" s="1"/>
  <c r="DN5" i="4"/>
  <c r="DN4" i="1" s="1"/>
  <c r="DN4" i="22" s="1"/>
  <c r="DO5" i="4"/>
  <c r="DO4" i="1" s="1"/>
  <c r="DO4" i="22" s="1"/>
  <c r="DP5" i="4"/>
  <c r="DP4" i="1" s="1"/>
  <c r="DP4" i="22" s="1"/>
  <c r="DQ5" i="4"/>
  <c r="DQ4" i="1" s="1"/>
  <c r="DQ4" i="22" s="1"/>
  <c r="DR5" i="4"/>
  <c r="DR4" i="1" s="1"/>
  <c r="DR4" i="22" s="1"/>
  <c r="DS5" i="4"/>
  <c r="DS4" i="1" s="1"/>
  <c r="DS4" i="22" s="1"/>
  <c r="DT5" i="4"/>
  <c r="DT4" i="1" s="1"/>
  <c r="DT4" i="22" s="1"/>
  <c r="DA6" i="4"/>
  <c r="DA5" i="1" s="1"/>
  <c r="DA5" i="22" s="1"/>
  <c r="DB6" i="4"/>
  <c r="DB5" i="1" s="1"/>
  <c r="DB5" i="22" s="1"/>
  <c r="DC6" i="4"/>
  <c r="DC5" i="1" s="1"/>
  <c r="DC5" i="22" s="1"/>
  <c r="DD6" i="4"/>
  <c r="DD5" i="1" s="1"/>
  <c r="DD5" i="22" s="1"/>
  <c r="DE6" i="4"/>
  <c r="DE5" i="1" s="1"/>
  <c r="DE5" i="22" s="1"/>
  <c r="DF6" i="4"/>
  <c r="DF5" i="1" s="1"/>
  <c r="DF5" i="22" s="1"/>
  <c r="DG6" i="4"/>
  <c r="DG5" i="1" s="1"/>
  <c r="DG5" i="22" s="1"/>
  <c r="DH6" i="4"/>
  <c r="DH5" i="1" s="1"/>
  <c r="DH5" i="22" s="1"/>
  <c r="DI6" i="4"/>
  <c r="DI5" i="1" s="1"/>
  <c r="DI5" i="22" s="1"/>
  <c r="DJ6" i="4"/>
  <c r="DJ5" i="1" s="1"/>
  <c r="DJ5" i="22" s="1"/>
  <c r="DK6" i="4"/>
  <c r="DK5" i="1" s="1"/>
  <c r="DK5" i="22" s="1"/>
  <c r="DL6" i="4"/>
  <c r="DL5" i="1" s="1"/>
  <c r="DL5" i="22" s="1"/>
  <c r="DM6" i="4"/>
  <c r="DM5" i="1" s="1"/>
  <c r="DM5" i="22" s="1"/>
  <c r="DN6" i="4"/>
  <c r="DN5" i="1" s="1"/>
  <c r="DN5" i="22" s="1"/>
  <c r="DO6" i="4"/>
  <c r="DO5" i="1" s="1"/>
  <c r="DO5" i="22" s="1"/>
  <c r="DP6" i="4"/>
  <c r="DP5" i="1" s="1"/>
  <c r="DP5" i="22" s="1"/>
  <c r="DQ6" i="4"/>
  <c r="DQ5" i="1" s="1"/>
  <c r="DQ5" i="22" s="1"/>
  <c r="DR6" i="4"/>
  <c r="DR5" i="1" s="1"/>
  <c r="DR5" i="22" s="1"/>
  <c r="DS6" i="4"/>
  <c r="DS5" i="1" s="1"/>
  <c r="DS5" i="22" s="1"/>
  <c r="DT6" i="4"/>
  <c r="DT5" i="1" s="1"/>
  <c r="DT5" i="22" s="1"/>
  <c r="DA7" i="4"/>
  <c r="DA6" i="1" s="1"/>
  <c r="DA6" i="22" s="1"/>
  <c r="DB7" i="4"/>
  <c r="DB6" i="1" s="1"/>
  <c r="DB6" i="22" s="1"/>
  <c r="DC7" i="4"/>
  <c r="DC6" i="1" s="1"/>
  <c r="DC6" i="22" s="1"/>
  <c r="DD7" i="4"/>
  <c r="DD6" i="1" s="1"/>
  <c r="DD6" i="22" s="1"/>
  <c r="DE7" i="4"/>
  <c r="DE6" i="1" s="1"/>
  <c r="DE6" i="22" s="1"/>
  <c r="DF7" i="4"/>
  <c r="DF6" i="1" s="1"/>
  <c r="DF6" i="22" s="1"/>
  <c r="DG7" i="4"/>
  <c r="DG6" i="1" s="1"/>
  <c r="DG6" i="22" s="1"/>
  <c r="DH7" i="4"/>
  <c r="DH6" i="1" s="1"/>
  <c r="DH6" i="22" s="1"/>
  <c r="DI7" i="4"/>
  <c r="DI6" i="1" s="1"/>
  <c r="DI6" i="22" s="1"/>
  <c r="DJ7" i="4"/>
  <c r="DJ6" i="1" s="1"/>
  <c r="DJ6" i="22" s="1"/>
  <c r="DK7" i="4"/>
  <c r="DK6" i="1" s="1"/>
  <c r="DK6" i="22" s="1"/>
  <c r="DL7" i="4"/>
  <c r="DL6" i="1" s="1"/>
  <c r="DL6" i="22" s="1"/>
  <c r="DM7" i="4"/>
  <c r="DM6" i="1" s="1"/>
  <c r="DM6" i="22" s="1"/>
  <c r="DN7" i="4"/>
  <c r="DN6" i="1" s="1"/>
  <c r="DN6" i="22" s="1"/>
  <c r="DO7" i="4"/>
  <c r="DO6" i="1" s="1"/>
  <c r="DO6" i="22" s="1"/>
  <c r="DP7" i="4"/>
  <c r="DP6" i="1" s="1"/>
  <c r="DP6" i="22" s="1"/>
  <c r="DQ7" i="4"/>
  <c r="DQ6" i="1" s="1"/>
  <c r="DQ6" i="22" s="1"/>
  <c r="DR7" i="4"/>
  <c r="DR6" i="1" s="1"/>
  <c r="DR6" i="22" s="1"/>
  <c r="DS7" i="4"/>
  <c r="DS6" i="1" s="1"/>
  <c r="DS6" i="22" s="1"/>
  <c r="DT7" i="4"/>
  <c r="DT6" i="1" s="1"/>
  <c r="DT6" i="22" s="1"/>
  <c r="DA8" i="4"/>
  <c r="DA7" i="1" s="1"/>
  <c r="DA7" i="22" s="1"/>
  <c r="DB8" i="4"/>
  <c r="DB7" i="1" s="1"/>
  <c r="DB7" i="22" s="1"/>
  <c r="DC8" i="4"/>
  <c r="DC7" i="1" s="1"/>
  <c r="DC7" i="22" s="1"/>
  <c r="DD8" i="4"/>
  <c r="DD7" i="1" s="1"/>
  <c r="DD7" i="22" s="1"/>
  <c r="DE8" i="4"/>
  <c r="DE7" i="1" s="1"/>
  <c r="DE7" i="22" s="1"/>
  <c r="DF8" i="4"/>
  <c r="DF7" i="1" s="1"/>
  <c r="DF7" i="22" s="1"/>
  <c r="DG8" i="4"/>
  <c r="DG7" i="1" s="1"/>
  <c r="DG7" i="22" s="1"/>
  <c r="DH8" i="4"/>
  <c r="DH7" i="1" s="1"/>
  <c r="DH7" i="22" s="1"/>
  <c r="DI8" i="4"/>
  <c r="DI7" i="1" s="1"/>
  <c r="DI7" i="22" s="1"/>
  <c r="DJ8" i="4"/>
  <c r="DJ7" i="1" s="1"/>
  <c r="DJ7" i="22" s="1"/>
  <c r="DK8" i="4"/>
  <c r="DK7" i="1" s="1"/>
  <c r="DK7" i="22" s="1"/>
  <c r="DL8" i="4"/>
  <c r="DL7" i="1" s="1"/>
  <c r="DL7" i="22" s="1"/>
  <c r="DM8" i="4"/>
  <c r="DM7" i="1" s="1"/>
  <c r="DM7" i="22" s="1"/>
  <c r="DN8" i="4"/>
  <c r="DN7" i="1" s="1"/>
  <c r="DN7" i="22" s="1"/>
  <c r="DO8" i="4"/>
  <c r="DO7" i="1" s="1"/>
  <c r="DO7" i="22" s="1"/>
  <c r="DP8" i="4"/>
  <c r="DP7" i="1" s="1"/>
  <c r="DP7" i="22" s="1"/>
  <c r="DQ8" i="4"/>
  <c r="DQ7" i="1" s="1"/>
  <c r="DQ7" i="22" s="1"/>
  <c r="DR8" i="4"/>
  <c r="DR7" i="1" s="1"/>
  <c r="DR7" i="22" s="1"/>
  <c r="DS8" i="4"/>
  <c r="DS7" i="1" s="1"/>
  <c r="DS7" i="22" s="1"/>
  <c r="DT8" i="4"/>
  <c r="DT7" i="1" s="1"/>
  <c r="DT7" i="22" s="1"/>
  <c r="DA9" i="4"/>
  <c r="DA8" i="1" s="1"/>
  <c r="DA8" i="22" s="1"/>
  <c r="DB9" i="4"/>
  <c r="DB8" i="1" s="1"/>
  <c r="DB8" i="22" s="1"/>
  <c r="DC9" i="4"/>
  <c r="DC8" i="1" s="1"/>
  <c r="DC8" i="22" s="1"/>
  <c r="DD9" i="4"/>
  <c r="DD8" i="1" s="1"/>
  <c r="DD8" i="22" s="1"/>
  <c r="DE9" i="4"/>
  <c r="DE8" i="1" s="1"/>
  <c r="DE8" i="22" s="1"/>
  <c r="DF9" i="4"/>
  <c r="DF8" i="1" s="1"/>
  <c r="DF8" i="22" s="1"/>
  <c r="DG9" i="4"/>
  <c r="DG8" i="1" s="1"/>
  <c r="DG8" i="22" s="1"/>
  <c r="DH9" i="4"/>
  <c r="DH8" i="1" s="1"/>
  <c r="DH8" i="22" s="1"/>
  <c r="DI9" i="4"/>
  <c r="DI8" i="1" s="1"/>
  <c r="DI8" i="22" s="1"/>
  <c r="DJ9" i="4"/>
  <c r="DJ8" i="1" s="1"/>
  <c r="DJ8" i="22" s="1"/>
  <c r="DK9" i="4"/>
  <c r="DK8" i="1" s="1"/>
  <c r="DK8" i="22" s="1"/>
  <c r="DL9" i="4"/>
  <c r="DL8" i="1" s="1"/>
  <c r="DL8" i="22" s="1"/>
  <c r="DM9" i="4"/>
  <c r="DM8" i="1" s="1"/>
  <c r="DM8" i="22" s="1"/>
  <c r="DN9" i="4"/>
  <c r="DN8" i="1" s="1"/>
  <c r="DN8" i="22" s="1"/>
  <c r="DO9" i="4"/>
  <c r="DO8" i="1" s="1"/>
  <c r="DO8" i="22" s="1"/>
  <c r="DP9" i="4"/>
  <c r="DP8" i="1" s="1"/>
  <c r="DP8" i="22" s="1"/>
  <c r="DQ9" i="4"/>
  <c r="DQ8" i="1" s="1"/>
  <c r="DQ8" i="22" s="1"/>
  <c r="DR9" i="4"/>
  <c r="DR8" i="1" s="1"/>
  <c r="DR8" i="22" s="1"/>
  <c r="DS9" i="4"/>
  <c r="DS8" i="1" s="1"/>
  <c r="DS8" i="22" s="1"/>
  <c r="DT9" i="4"/>
  <c r="DT8" i="1" s="1"/>
  <c r="DT8" i="22" s="1"/>
  <c r="DA10" i="4"/>
  <c r="DA9" i="1" s="1"/>
  <c r="DA9" i="22" s="1"/>
  <c r="DB10" i="4"/>
  <c r="DB9" i="1" s="1"/>
  <c r="DB9" i="22" s="1"/>
  <c r="DC10" i="4"/>
  <c r="DC9" i="1" s="1"/>
  <c r="DC9" i="22" s="1"/>
  <c r="DD10" i="4"/>
  <c r="DD9" i="1" s="1"/>
  <c r="DD9" i="22" s="1"/>
  <c r="DE10" i="4"/>
  <c r="DE9" i="1" s="1"/>
  <c r="DE9" i="22" s="1"/>
  <c r="DF10" i="4"/>
  <c r="DF9" i="1" s="1"/>
  <c r="DF9" i="22" s="1"/>
  <c r="DG10" i="4"/>
  <c r="DG9" i="1" s="1"/>
  <c r="DG9" i="22" s="1"/>
  <c r="DH10" i="4"/>
  <c r="DH9" i="1" s="1"/>
  <c r="DH9" i="22" s="1"/>
  <c r="DI10" i="4"/>
  <c r="DI9" i="1" s="1"/>
  <c r="DI9" i="22" s="1"/>
  <c r="DJ10" i="4"/>
  <c r="DJ9" i="1" s="1"/>
  <c r="DJ9" i="22" s="1"/>
  <c r="DK10" i="4"/>
  <c r="DK9" i="1" s="1"/>
  <c r="DK9" i="22" s="1"/>
  <c r="DL10" i="4"/>
  <c r="DL9" i="1" s="1"/>
  <c r="DL9" i="22" s="1"/>
  <c r="DM10" i="4"/>
  <c r="DM9" i="1" s="1"/>
  <c r="DM9" i="22" s="1"/>
  <c r="DN10" i="4"/>
  <c r="DN9" i="1" s="1"/>
  <c r="DN9" i="22" s="1"/>
  <c r="DO10" i="4"/>
  <c r="DO9" i="1" s="1"/>
  <c r="DO9" i="22" s="1"/>
  <c r="DP10" i="4"/>
  <c r="DP9" i="1" s="1"/>
  <c r="DP9" i="22" s="1"/>
  <c r="DQ10" i="4"/>
  <c r="DQ9" i="1" s="1"/>
  <c r="DQ9" i="22" s="1"/>
  <c r="DR10" i="4"/>
  <c r="DR9" i="1" s="1"/>
  <c r="DR9" i="22" s="1"/>
  <c r="DS10" i="4"/>
  <c r="DS9" i="1" s="1"/>
  <c r="DS9" i="22" s="1"/>
  <c r="DT10" i="4"/>
  <c r="DT9" i="1" s="1"/>
  <c r="DT9" i="22" s="1"/>
  <c r="DA11" i="4"/>
  <c r="DA10" i="1" s="1"/>
  <c r="DA10" i="22" s="1"/>
  <c r="DB11" i="4"/>
  <c r="DB10" i="1" s="1"/>
  <c r="DB10" i="22" s="1"/>
  <c r="DC11" i="4"/>
  <c r="DC10" i="1" s="1"/>
  <c r="DC10" i="22" s="1"/>
  <c r="DD11" i="4"/>
  <c r="DD10" i="1" s="1"/>
  <c r="DD10" i="22" s="1"/>
  <c r="DE11" i="4"/>
  <c r="DE10" i="1" s="1"/>
  <c r="DE10" i="22" s="1"/>
  <c r="DF11" i="4"/>
  <c r="DF10" i="1" s="1"/>
  <c r="DF10" i="22" s="1"/>
  <c r="DG11" i="4"/>
  <c r="DG10" i="1" s="1"/>
  <c r="DG10" i="22" s="1"/>
  <c r="DH11" i="4"/>
  <c r="DH10" i="1" s="1"/>
  <c r="DH10" i="22" s="1"/>
  <c r="DI11" i="4"/>
  <c r="DI10" i="1" s="1"/>
  <c r="DI10" i="22" s="1"/>
  <c r="DJ11" i="4"/>
  <c r="DJ10" i="1" s="1"/>
  <c r="DJ10" i="22" s="1"/>
  <c r="DK11" i="4"/>
  <c r="DK10" i="1" s="1"/>
  <c r="DK10" i="22" s="1"/>
  <c r="DL11" i="4"/>
  <c r="DL10" i="1" s="1"/>
  <c r="DL10" i="22" s="1"/>
  <c r="DM11" i="4"/>
  <c r="DM10" i="1" s="1"/>
  <c r="DM10" i="22" s="1"/>
  <c r="DN11" i="4"/>
  <c r="DN10" i="1" s="1"/>
  <c r="DN10" i="22" s="1"/>
  <c r="DO11" i="4"/>
  <c r="DO10" i="1" s="1"/>
  <c r="DO10" i="22" s="1"/>
  <c r="DP11" i="4"/>
  <c r="DP10" i="1" s="1"/>
  <c r="DP10" i="22" s="1"/>
  <c r="DQ11" i="4"/>
  <c r="DQ10" i="1" s="1"/>
  <c r="DQ10" i="22" s="1"/>
  <c r="DR11" i="4"/>
  <c r="DR10" i="1" s="1"/>
  <c r="DR10" i="22" s="1"/>
  <c r="DS11" i="4"/>
  <c r="DS10" i="1" s="1"/>
  <c r="DS10" i="22" s="1"/>
  <c r="DT11" i="4"/>
  <c r="DT10" i="1" s="1"/>
  <c r="DT10" i="22" s="1"/>
  <c r="DA12" i="4"/>
  <c r="DA11" i="1" s="1"/>
  <c r="DA11" i="22" s="1"/>
  <c r="DB12" i="4"/>
  <c r="DB11" i="1" s="1"/>
  <c r="DB11" i="22" s="1"/>
  <c r="DC12" i="4"/>
  <c r="DC11" i="1" s="1"/>
  <c r="DC11" i="22" s="1"/>
  <c r="DD12" i="4"/>
  <c r="DD11" i="1" s="1"/>
  <c r="DD11" i="22" s="1"/>
  <c r="DE12" i="4"/>
  <c r="DE11" i="1" s="1"/>
  <c r="DE11" i="22" s="1"/>
  <c r="DF12" i="4"/>
  <c r="DF11" i="1" s="1"/>
  <c r="DF11" i="22" s="1"/>
  <c r="DG12" i="4"/>
  <c r="DG11" i="1" s="1"/>
  <c r="DG11" i="22" s="1"/>
  <c r="DH12" i="4"/>
  <c r="DH11" i="1" s="1"/>
  <c r="DH11" i="22" s="1"/>
  <c r="DI12" i="4"/>
  <c r="DI11" i="1" s="1"/>
  <c r="DI11" i="22" s="1"/>
  <c r="DJ12" i="4"/>
  <c r="DJ11" i="1" s="1"/>
  <c r="DJ11" i="22" s="1"/>
  <c r="DK12" i="4"/>
  <c r="DK11" i="1" s="1"/>
  <c r="DK11" i="22" s="1"/>
  <c r="DL12" i="4"/>
  <c r="DL11" i="1" s="1"/>
  <c r="DL11" i="22" s="1"/>
  <c r="DM12" i="4"/>
  <c r="DM11" i="1" s="1"/>
  <c r="DM11" i="22" s="1"/>
  <c r="DN12" i="4"/>
  <c r="DN11" i="1" s="1"/>
  <c r="DN11" i="22" s="1"/>
  <c r="DO12" i="4"/>
  <c r="DO11" i="1" s="1"/>
  <c r="DO11" i="22" s="1"/>
  <c r="DP12" i="4"/>
  <c r="DP11" i="1" s="1"/>
  <c r="DP11" i="22" s="1"/>
  <c r="DQ12" i="4"/>
  <c r="DQ11" i="1" s="1"/>
  <c r="DQ11" i="22" s="1"/>
  <c r="DR12" i="4"/>
  <c r="DR11" i="1" s="1"/>
  <c r="DR11" i="22" s="1"/>
  <c r="DS12" i="4"/>
  <c r="DS11" i="1" s="1"/>
  <c r="DS11" i="22" s="1"/>
  <c r="DT12" i="4"/>
  <c r="DT11" i="1" s="1"/>
  <c r="DT11" i="22" s="1"/>
  <c r="DA13" i="4"/>
  <c r="DA12" i="1" s="1"/>
  <c r="DA12" i="22" s="1"/>
  <c r="DB13" i="4"/>
  <c r="DB12" i="1" s="1"/>
  <c r="DB12" i="22" s="1"/>
  <c r="DC13" i="4"/>
  <c r="DC12" i="1" s="1"/>
  <c r="DC12" i="22" s="1"/>
  <c r="DD13" i="4"/>
  <c r="DD12" i="1" s="1"/>
  <c r="DD12" i="22" s="1"/>
  <c r="DE13" i="4"/>
  <c r="DE12" i="1" s="1"/>
  <c r="DE12" i="22" s="1"/>
  <c r="DF13" i="4"/>
  <c r="DF12" i="1" s="1"/>
  <c r="DF12" i="22" s="1"/>
  <c r="DG13" i="4"/>
  <c r="DG12" i="1" s="1"/>
  <c r="DG12" i="22" s="1"/>
  <c r="DH13" i="4"/>
  <c r="DH12" i="1" s="1"/>
  <c r="DH12" i="22" s="1"/>
  <c r="DI13" i="4"/>
  <c r="DI12" i="1" s="1"/>
  <c r="DI12" i="22" s="1"/>
  <c r="DJ13" i="4"/>
  <c r="DJ12" i="1" s="1"/>
  <c r="DJ12" i="22" s="1"/>
  <c r="DK13" i="4"/>
  <c r="DK12" i="1" s="1"/>
  <c r="DK12" i="22" s="1"/>
  <c r="DL13" i="4"/>
  <c r="DL12" i="1" s="1"/>
  <c r="DL12" i="22" s="1"/>
  <c r="DM13" i="4"/>
  <c r="DM12" i="1" s="1"/>
  <c r="DM12" i="22" s="1"/>
  <c r="DN13" i="4"/>
  <c r="DN12" i="1" s="1"/>
  <c r="DN12" i="22" s="1"/>
  <c r="DO13" i="4"/>
  <c r="DO12" i="1" s="1"/>
  <c r="DO12" i="22" s="1"/>
  <c r="DP13" i="4"/>
  <c r="DP12" i="1" s="1"/>
  <c r="DP12" i="22" s="1"/>
  <c r="DQ13" i="4"/>
  <c r="DQ12" i="1" s="1"/>
  <c r="DQ12" i="22" s="1"/>
  <c r="DR13" i="4"/>
  <c r="DR12" i="1" s="1"/>
  <c r="DR12" i="22" s="1"/>
  <c r="DS13" i="4"/>
  <c r="DS12" i="1" s="1"/>
  <c r="DS12" i="22" s="1"/>
  <c r="DT13" i="4"/>
  <c r="DT12" i="1" s="1"/>
  <c r="DT12" i="22" s="1"/>
  <c r="DA14" i="4"/>
  <c r="DA13" i="1" s="1"/>
  <c r="DA13" i="22" s="1"/>
  <c r="DB14" i="4"/>
  <c r="DB13" i="1" s="1"/>
  <c r="DB13" i="22" s="1"/>
  <c r="DC14" i="4"/>
  <c r="DC13" i="1" s="1"/>
  <c r="DC13" i="22" s="1"/>
  <c r="DD14" i="4"/>
  <c r="DD13" i="1" s="1"/>
  <c r="DD13" i="22" s="1"/>
  <c r="DE14" i="4"/>
  <c r="DE13" i="1" s="1"/>
  <c r="DE13" i="22" s="1"/>
  <c r="DF14" i="4"/>
  <c r="DF13" i="1" s="1"/>
  <c r="DF13" i="22" s="1"/>
  <c r="DG14" i="4"/>
  <c r="DG13" i="1" s="1"/>
  <c r="DG13" i="22" s="1"/>
  <c r="DH14" i="4"/>
  <c r="DH13" i="1" s="1"/>
  <c r="DH13" i="22" s="1"/>
  <c r="DI14" i="4"/>
  <c r="DI13" i="1" s="1"/>
  <c r="DI13" i="22" s="1"/>
  <c r="DJ14" i="4"/>
  <c r="DJ13" i="1" s="1"/>
  <c r="DJ13" i="22" s="1"/>
  <c r="DK14" i="4"/>
  <c r="DK13" i="1" s="1"/>
  <c r="DK13" i="22" s="1"/>
  <c r="DL14" i="4"/>
  <c r="DL13" i="1" s="1"/>
  <c r="DL13" i="22" s="1"/>
  <c r="DM14" i="4"/>
  <c r="DM13" i="1" s="1"/>
  <c r="DM13" i="22" s="1"/>
  <c r="DN14" i="4"/>
  <c r="DN13" i="1" s="1"/>
  <c r="DN13" i="22" s="1"/>
  <c r="DO14" i="4"/>
  <c r="DO13" i="1" s="1"/>
  <c r="DO13" i="22" s="1"/>
  <c r="DP14" i="4"/>
  <c r="DP13" i="1" s="1"/>
  <c r="DP13" i="22" s="1"/>
  <c r="DQ14" i="4"/>
  <c r="DQ13" i="1" s="1"/>
  <c r="DQ13" i="22" s="1"/>
  <c r="DR14" i="4"/>
  <c r="DR13" i="1" s="1"/>
  <c r="DR13" i="22" s="1"/>
  <c r="DS14" i="4"/>
  <c r="DS13" i="1" s="1"/>
  <c r="DS13" i="22" s="1"/>
  <c r="DT14" i="4"/>
  <c r="DT13" i="1" s="1"/>
  <c r="DT13" i="22" s="1"/>
  <c r="DA15" i="4"/>
  <c r="DA14" i="1" s="1"/>
  <c r="DA14" i="22" s="1"/>
  <c r="DB15" i="4"/>
  <c r="DB14" i="1" s="1"/>
  <c r="DB14" i="22" s="1"/>
  <c r="DC15" i="4"/>
  <c r="DC14" i="1" s="1"/>
  <c r="DC14" i="22" s="1"/>
  <c r="DD15" i="4"/>
  <c r="DD14" i="1" s="1"/>
  <c r="DD14" i="22" s="1"/>
  <c r="DE15" i="4"/>
  <c r="DE14" i="1" s="1"/>
  <c r="DE14" i="22" s="1"/>
  <c r="DF15" i="4"/>
  <c r="DF14" i="1" s="1"/>
  <c r="DF14" i="22" s="1"/>
  <c r="DG15" i="4"/>
  <c r="DG14" i="1" s="1"/>
  <c r="DG14" i="22" s="1"/>
  <c r="DH15" i="4"/>
  <c r="DH14" i="1" s="1"/>
  <c r="DH14" i="22" s="1"/>
  <c r="DI15" i="4"/>
  <c r="DI14" i="1" s="1"/>
  <c r="DI14" i="22" s="1"/>
  <c r="DJ15" i="4"/>
  <c r="DJ14" i="1" s="1"/>
  <c r="DJ14" i="22" s="1"/>
  <c r="DK15" i="4"/>
  <c r="DK14" i="1" s="1"/>
  <c r="DK14" i="22" s="1"/>
  <c r="DL15" i="4"/>
  <c r="DL14" i="1" s="1"/>
  <c r="DL14" i="22" s="1"/>
  <c r="DM15" i="4"/>
  <c r="DM14" i="1" s="1"/>
  <c r="DM14" i="22" s="1"/>
  <c r="DN15" i="4"/>
  <c r="DN14" i="1" s="1"/>
  <c r="DN14" i="22" s="1"/>
  <c r="DO15" i="4"/>
  <c r="DO14" i="1" s="1"/>
  <c r="DO14" i="22" s="1"/>
  <c r="DP15" i="4"/>
  <c r="DP14" i="1" s="1"/>
  <c r="DP14" i="22" s="1"/>
  <c r="DQ15" i="4"/>
  <c r="DQ14" i="1" s="1"/>
  <c r="DQ14" i="22" s="1"/>
  <c r="DR15" i="4"/>
  <c r="DR14" i="1" s="1"/>
  <c r="DR14" i="22" s="1"/>
  <c r="DS15" i="4"/>
  <c r="DS14" i="1" s="1"/>
  <c r="DS14" i="22" s="1"/>
  <c r="DT15" i="4"/>
  <c r="DT14" i="1" s="1"/>
  <c r="DT14" i="22" s="1"/>
  <c r="DA16" i="4"/>
  <c r="DA15" i="1" s="1"/>
  <c r="DA15" i="22" s="1"/>
  <c r="DB16" i="4"/>
  <c r="DB15" i="1" s="1"/>
  <c r="DB15" i="22" s="1"/>
  <c r="DC16" i="4"/>
  <c r="DC15" i="1" s="1"/>
  <c r="DC15" i="22" s="1"/>
  <c r="DD16" i="4"/>
  <c r="DD15" i="1" s="1"/>
  <c r="DD15" i="22" s="1"/>
  <c r="DE16" i="4"/>
  <c r="DE15" i="1" s="1"/>
  <c r="DE15" i="22" s="1"/>
  <c r="DF16" i="4"/>
  <c r="DF15" i="1" s="1"/>
  <c r="DF15" i="22" s="1"/>
  <c r="DG16" i="4"/>
  <c r="DG15" i="1" s="1"/>
  <c r="DG15" i="22" s="1"/>
  <c r="DH16" i="4"/>
  <c r="DH15" i="1" s="1"/>
  <c r="DH15" i="22" s="1"/>
  <c r="DI16" i="4"/>
  <c r="DI15" i="1" s="1"/>
  <c r="DI15" i="22" s="1"/>
  <c r="DJ16" i="4"/>
  <c r="DJ15" i="1" s="1"/>
  <c r="DJ15" i="22" s="1"/>
  <c r="DK16" i="4"/>
  <c r="DK15" i="1" s="1"/>
  <c r="DK15" i="22" s="1"/>
  <c r="DL16" i="4"/>
  <c r="DL15" i="1" s="1"/>
  <c r="DL15" i="22" s="1"/>
  <c r="DM16" i="4"/>
  <c r="DM15" i="1" s="1"/>
  <c r="DM15" i="22" s="1"/>
  <c r="DN16" i="4"/>
  <c r="DN15" i="1" s="1"/>
  <c r="DN15" i="22" s="1"/>
  <c r="DO16" i="4"/>
  <c r="DO15" i="1" s="1"/>
  <c r="DO15" i="22" s="1"/>
  <c r="DP16" i="4"/>
  <c r="DP15" i="1" s="1"/>
  <c r="DP15" i="22" s="1"/>
  <c r="DQ16" i="4"/>
  <c r="DQ15" i="1" s="1"/>
  <c r="DQ15" i="22" s="1"/>
  <c r="DR16" i="4"/>
  <c r="DR15" i="1" s="1"/>
  <c r="DR15" i="22" s="1"/>
  <c r="DS16" i="4"/>
  <c r="DS15" i="1" s="1"/>
  <c r="DS15" i="22" s="1"/>
  <c r="DT16" i="4"/>
  <c r="DT15" i="1" s="1"/>
  <c r="DT15" i="22" s="1"/>
  <c r="DA17" i="4"/>
  <c r="DA16" i="1" s="1"/>
  <c r="DA16" i="22" s="1"/>
  <c r="DB17" i="4"/>
  <c r="DB16" i="1" s="1"/>
  <c r="DB16" i="22" s="1"/>
  <c r="DC17" i="4"/>
  <c r="DC16" i="1" s="1"/>
  <c r="DC16" i="22" s="1"/>
  <c r="DD17" i="4"/>
  <c r="DD16" i="1" s="1"/>
  <c r="DD16" i="22" s="1"/>
  <c r="DE17" i="4"/>
  <c r="DE16" i="1" s="1"/>
  <c r="DE16" i="22" s="1"/>
  <c r="DF17" i="4"/>
  <c r="DF16" i="1" s="1"/>
  <c r="DF16" i="22" s="1"/>
  <c r="DG17" i="4"/>
  <c r="DG16" i="1" s="1"/>
  <c r="DG16" i="22" s="1"/>
  <c r="DH17" i="4"/>
  <c r="DH16" i="1" s="1"/>
  <c r="DH16" i="22" s="1"/>
  <c r="DI17" i="4"/>
  <c r="DI16" i="1" s="1"/>
  <c r="DI16" i="22" s="1"/>
  <c r="DJ17" i="4"/>
  <c r="DJ16" i="1" s="1"/>
  <c r="DJ16" i="22" s="1"/>
  <c r="DK17" i="4"/>
  <c r="DK16" i="1" s="1"/>
  <c r="DK16" i="22" s="1"/>
  <c r="DL17" i="4"/>
  <c r="DL16" i="1" s="1"/>
  <c r="DL16" i="22" s="1"/>
  <c r="DM17" i="4"/>
  <c r="DM16" i="1" s="1"/>
  <c r="DM16" i="22" s="1"/>
  <c r="DN17" i="4"/>
  <c r="DN16" i="1" s="1"/>
  <c r="DN16" i="22" s="1"/>
  <c r="DO17" i="4"/>
  <c r="DO16" i="1" s="1"/>
  <c r="DO16" i="22" s="1"/>
  <c r="DP17" i="4"/>
  <c r="DP16" i="1" s="1"/>
  <c r="DP16" i="22" s="1"/>
  <c r="DQ17" i="4"/>
  <c r="DQ16" i="1" s="1"/>
  <c r="DQ16" i="22" s="1"/>
  <c r="DR17" i="4"/>
  <c r="DR16" i="1" s="1"/>
  <c r="DR16" i="22" s="1"/>
  <c r="DS17" i="4"/>
  <c r="DS16" i="1" s="1"/>
  <c r="DS16" i="22" s="1"/>
  <c r="DT17" i="4"/>
  <c r="DT16" i="1" s="1"/>
  <c r="DT16" i="22" s="1"/>
  <c r="DA18" i="4"/>
  <c r="DA17" i="1" s="1"/>
  <c r="DA17" i="22" s="1"/>
  <c r="DB18" i="4"/>
  <c r="DB17" i="1" s="1"/>
  <c r="DB17" i="22" s="1"/>
  <c r="DC18" i="4"/>
  <c r="DC17" i="1" s="1"/>
  <c r="DC17" i="22" s="1"/>
  <c r="DD18" i="4"/>
  <c r="DD17" i="1" s="1"/>
  <c r="DD17" i="22" s="1"/>
  <c r="DE18" i="4"/>
  <c r="DE17" i="1" s="1"/>
  <c r="DE17" i="22" s="1"/>
  <c r="DF18" i="4"/>
  <c r="DF17" i="1" s="1"/>
  <c r="DF17" i="22" s="1"/>
  <c r="DG18" i="4"/>
  <c r="DG17" i="1" s="1"/>
  <c r="DG17" i="22" s="1"/>
  <c r="DH18" i="4"/>
  <c r="DH17" i="1" s="1"/>
  <c r="DH17" i="22" s="1"/>
  <c r="DI18" i="4"/>
  <c r="DI17" i="1" s="1"/>
  <c r="DI17" i="22" s="1"/>
  <c r="DJ18" i="4"/>
  <c r="DJ17" i="1" s="1"/>
  <c r="DJ17" i="22" s="1"/>
  <c r="DK18" i="4"/>
  <c r="DK17" i="1" s="1"/>
  <c r="DK17" i="22" s="1"/>
  <c r="DL18" i="4"/>
  <c r="DL17" i="1" s="1"/>
  <c r="DL17" i="22" s="1"/>
  <c r="DM18" i="4"/>
  <c r="DM17" i="1" s="1"/>
  <c r="DM17" i="22" s="1"/>
  <c r="DN18" i="4"/>
  <c r="DN17" i="1" s="1"/>
  <c r="DN17" i="22" s="1"/>
  <c r="DO18" i="4"/>
  <c r="DO17" i="1" s="1"/>
  <c r="DO17" i="22" s="1"/>
  <c r="DP18" i="4"/>
  <c r="DP17" i="1" s="1"/>
  <c r="DP17" i="22" s="1"/>
  <c r="DQ18" i="4"/>
  <c r="DQ17" i="1" s="1"/>
  <c r="DQ17" i="22" s="1"/>
  <c r="DR18" i="4"/>
  <c r="DR17" i="1" s="1"/>
  <c r="DR17" i="22" s="1"/>
  <c r="DS18" i="4"/>
  <c r="DS17" i="1" s="1"/>
  <c r="DS17" i="22" s="1"/>
  <c r="DT18" i="4"/>
  <c r="DT17" i="1" s="1"/>
  <c r="DT17" i="22" s="1"/>
  <c r="DA19" i="4"/>
  <c r="DA18" i="1" s="1"/>
  <c r="DA18" i="22" s="1"/>
  <c r="DB19" i="4"/>
  <c r="DB18" i="1" s="1"/>
  <c r="DB18" i="22" s="1"/>
  <c r="DC19" i="4"/>
  <c r="DC18" i="1" s="1"/>
  <c r="DC18" i="22" s="1"/>
  <c r="DD19" i="4"/>
  <c r="DD18" i="1" s="1"/>
  <c r="DD18" i="22" s="1"/>
  <c r="DE19" i="4"/>
  <c r="DE18" i="1" s="1"/>
  <c r="DE18" i="22" s="1"/>
  <c r="DF19" i="4"/>
  <c r="DF18" i="1" s="1"/>
  <c r="DF18" i="22" s="1"/>
  <c r="DG19" i="4"/>
  <c r="DG18" i="1" s="1"/>
  <c r="DG18" i="22" s="1"/>
  <c r="DH19" i="4"/>
  <c r="DH18" i="1" s="1"/>
  <c r="DH18" i="22" s="1"/>
  <c r="DI19" i="4"/>
  <c r="DI18" i="1" s="1"/>
  <c r="DI18" i="22" s="1"/>
  <c r="DJ19" i="4"/>
  <c r="DJ18" i="1" s="1"/>
  <c r="DJ18" i="22" s="1"/>
  <c r="DK19" i="4"/>
  <c r="DK18" i="1" s="1"/>
  <c r="DK18" i="22" s="1"/>
  <c r="DL19" i="4"/>
  <c r="DL18" i="1" s="1"/>
  <c r="DL18" i="22" s="1"/>
  <c r="DM19" i="4"/>
  <c r="DM18" i="1" s="1"/>
  <c r="DM18" i="22" s="1"/>
  <c r="DN19" i="4"/>
  <c r="DN18" i="1" s="1"/>
  <c r="DN18" i="22" s="1"/>
  <c r="DO19" i="4"/>
  <c r="DO18" i="1" s="1"/>
  <c r="DO18" i="22" s="1"/>
  <c r="DP19" i="4"/>
  <c r="DP18" i="1" s="1"/>
  <c r="DP18" i="22" s="1"/>
  <c r="DQ19" i="4"/>
  <c r="DQ18" i="1" s="1"/>
  <c r="DQ18" i="22" s="1"/>
  <c r="DR19" i="4"/>
  <c r="DR18" i="1" s="1"/>
  <c r="DR18" i="22" s="1"/>
  <c r="DS19" i="4"/>
  <c r="DS18" i="1" s="1"/>
  <c r="DS18" i="22" s="1"/>
  <c r="DT19" i="4"/>
  <c r="DT18" i="1" s="1"/>
  <c r="DT18" i="22" s="1"/>
  <c r="DA20" i="4"/>
  <c r="DA19" i="1" s="1"/>
  <c r="DA19" i="22" s="1"/>
  <c r="DB20" i="4"/>
  <c r="DB19" i="1" s="1"/>
  <c r="DB19" i="22" s="1"/>
  <c r="DC20" i="4"/>
  <c r="DC19" i="1" s="1"/>
  <c r="DC19" i="22" s="1"/>
  <c r="DD20" i="4"/>
  <c r="DD19" i="1" s="1"/>
  <c r="DD19" i="22" s="1"/>
  <c r="DE20" i="4"/>
  <c r="DE19" i="1" s="1"/>
  <c r="DE19" i="22" s="1"/>
  <c r="DF20" i="4"/>
  <c r="DF19" i="1" s="1"/>
  <c r="DF19" i="22" s="1"/>
  <c r="DG20" i="4"/>
  <c r="DG19" i="1" s="1"/>
  <c r="DG19" i="22" s="1"/>
  <c r="DH20" i="4"/>
  <c r="DH19" i="1" s="1"/>
  <c r="DH19" i="22" s="1"/>
  <c r="DI20" i="4"/>
  <c r="DI19" i="1" s="1"/>
  <c r="DI19" i="22" s="1"/>
  <c r="DJ20" i="4"/>
  <c r="DJ19" i="1" s="1"/>
  <c r="DJ19" i="22" s="1"/>
  <c r="DK20" i="4"/>
  <c r="DK19" i="1" s="1"/>
  <c r="DK19" i="22" s="1"/>
  <c r="DL20" i="4"/>
  <c r="DL19" i="1" s="1"/>
  <c r="DL19" i="22" s="1"/>
  <c r="DM20" i="4"/>
  <c r="DM19" i="1" s="1"/>
  <c r="DM19" i="22" s="1"/>
  <c r="DN20" i="4"/>
  <c r="DN19" i="1" s="1"/>
  <c r="DN19" i="22" s="1"/>
  <c r="DO20" i="4"/>
  <c r="DO19" i="1" s="1"/>
  <c r="DO19" i="22" s="1"/>
  <c r="DP20" i="4"/>
  <c r="DP19" i="1" s="1"/>
  <c r="DP19" i="22" s="1"/>
  <c r="DQ20" i="4"/>
  <c r="DQ19" i="1" s="1"/>
  <c r="DQ19" i="22" s="1"/>
  <c r="DR20" i="4"/>
  <c r="DR19" i="1" s="1"/>
  <c r="DR19" i="22" s="1"/>
  <c r="DS20" i="4"/>
  <c r="DS19" i="1" s="1"/>
  <c r="DS19" i="22" s="1"/>
  <c r="DT20" i="4"/>
  <c r="DT19" i="1" s="1"/>
  <c r="DT19" i="22" s="1"/>
  <c r="DA21" i="4"/>
  <c r="DA20" i="1" s="1"/>
  <c r="DA20" i="22" s="1"/>
  <c r="DB21" i="4"/>
  <c r="DB20" i="1" s="1"/>
  <c r="DB20" i="22" s="1"/>
  <c r="DC21" i="4"/>
  <c r="DC20" i="1" s="1"/>
  <c r="DC20" i="22" s="1"/>
  <c r="DD21" i="4"/>
  <c r="DD20" i="1" s="1"/>
  <c r="DD20" i="22" s="1"/>
  <c r="DE21" i="4"/>
  <c r="DE20" i="1" s="1"/>
  <c r="DE20" i="22" s="1"/>
  <c r="DF21" i="4"/>
  <c r="DF20" i="1" s="1"/>
  <c r="DF20" i="22" s="1"/>
  <c r="DG21" i="4"/>
  <c r="DG20" i="1" s="1"/>
  <c r="DG20" i="22" s="1"/>
  <c r="DH21" i="4"/>
  <c r="DH20" i="1" s="1"/>
  <c r="DH20" i="22" s="1"/>
  <c r="DI21" i="4"/>
  <c r="DI20" i="1" s="1"/>
  <c r="DI20" i="22" s="1"/>
  <c r="DJ21" i="4"/>
  <c r="DJ20" i="1" s="1"/>
  <c r="DJ20" i="22" s="1"/>
  <c r="DK21" i="4"/>
  <c r="DK20" i="1" s="1"/>
  <c r="DK20" i="22" s="1"/>
  <c r="DL21" i="4"/>
  <c r="DL20" i="1" s="1"/>
  <c r="DL20" i="22" s="1"/>
  <c r="DM21" i="4"/>
  <c r="DM20" i="1" s="1"/>
  <c r="DM20" i="22" s="1"/>
  <c r="DN21" i="4"/>
  <c r="DN20" i="1" s="1"/>
  <c r="DN20" i="22" s="1"/>
  <c r="DO21" i="4"/>
  <c r="DO20" i="1" s="1"/>
  <c r="DO20" i="22" s="1"/>
  <c r="DP21" i="4"/>
  <c r="DP20" i="1" s="1"/>
  <c r="DP20" i="22" s="1"/>
  <c r="DQ21" i="4"/>
  <c r="DQ20" i="1" s="1"/>
  <c r="DQ20" i="22" s="1"/>
  <c r="DR21" i="4"/>
  <c r="DR20" i="1" s="1"/>
  <c r="DR20" i="22" s="1"/>
  <c r="DS21" i="4"/>
  <c r="DS20" i="1" s="1"/>
  <c r="DS20" i="22" s="1"/>
  <c r="DT21" i="4"/>
  <c r="DT20" i="1" s="1"/>
  <c r="DT20" i="22" s="1"/>
  <c r="DA22" i="4"/>
  <c r="DA21" i="1" s="1"/>
  <c r="DA21" i="22" s="1"/>
  <c r="DB22" i="4"/>
  <c r="DB21" i="1" s="1"/>
  <c r="DB21" i="22" s="1"/>
  <c r="DC22" i="4"/>
  <c r="DC21" i="1" s="1"/>
  <c r="DC21" i="22" s="1"/>
  <c r="DD22" i="4"/>
  <c r="DD21" i="1" s="1"/>
  <c r="DD21" i="22" s="1"/>
  <c r="DE22" i="4"/>
  <c r="DE21" i="1" s="1"/>
  <c r="DE21" i="22" s="1"/>
  <c r="DF22" i="4"/>
  <c r="DF21" i="1" s="1"/>
  <c r="DF21" i="22" s="1"/>
  <c r="DG22" i="4"/>
  <c r="DG21" i="1" s="1"/>
  <c r="DG21" i="22" s="1"/>
  <c r="DH22" i="4"/>
  <c r="DH21" i="1" s="1"/>
  <c r="DH21" i="22" s="1"/>
  <c r="DI22" i="4"/>
  <c r="DI21" i="1" s="1"/>
  <c r="DI21" i="22" s="1"/>
  <c r="DJ22" i="4"/>
  <c r="DJ21" i="1" s="1"/>
  <c r="DJ21" i="22" s="1"/>
  <c r="DK22" i="4"/>
  <c r="DK21" i="1" s="1"/>
  <c r="DK21" i="22" s="1"/>
  <c r="DL22" i="4"/>
  <c r="DL21" i="1" s="1"/>
  <c r="DL21" i="22" s="1"/>
  <c r="DM22" i="4"/>
  <c r="DM21" i="1" s="1"/>
  <c r="DM21" i="22" s="1"/>
  <c r="DN22" i="4"/>
  <c r="DN21" i="1" s="1"/>
  <c r="DN21" i="22" s="1"/>
  <c r="DO22" i="4"/>
  <c r="DO21" i="1" s="1"/>
  <c r="DO21" i="22" s="1"/>
  <c r="DP22" i="4"/>
  <c r="DP21" i="1" s="1"/>
  <c r="DP21" i="22" s="1"/>
  <c r="DQ22" i="4"/>
  <c r="DQ21" i="1" s="1"/>
  <c r="DQ21" i="22" s="1"/>
  <c r="DR22" i="4"/>
  <c r="DR21" i="1" s="1"/>
  <c r="DR21" i="22" s="1"/>
  <c r="DS22" i="4"/>
  <c r="DS21" i="1" s="1"/>
  <c r="DS21" i="22" s="1"/>
  <c r="DT22" i="4"/>
  <c r="DT21" i="1" s="1"/>
  <c r="DT21" i="22" s="1"/>
  <c r="DA23" i="4"/>
  <c r="DA22" i="1" s="1"/>
  <c r="DA22" i="22" s="1"/>
  <c r="DB23" i="4"/>
  <c r="DB22" i="1" s="1"/>
  <c r="DB22" i="22" s="1"/>
  <c r="DC23" i="4"/>
  <c r="DC22" i="1" s="1"/>
  <c r="DC22" i="22" s="1"/>
  <c r="DD23" i="4"/>
  <c r="DD22" i="1" s="1"/>
  <c r="DD22" i="22" s="1"/>
  <c r="DE23" i="4"/>
  <c r="DE22" i="1" s="1"/>
  <c r="DE22" i="22" s="1"/>
  <c r="DF23" i="4"/>
  <c r="DF22" i="1" s="1"/>
  <c r="DF22" i="22" s="1"/>
  <c r="DG23" i="4"/>
  <c r="DG22" i="1" s="1"/>
  <c r="DG22" i="22" s="1"/>
  <c r="DH23" i="4"/>
  <c r="DH22" i="1" s="1"/>
  <c r="DH22" i="22" s="1"/>
  <c r="DI23" i="4"/>
  <c r="DI22" i="1" s="1"/>
  <c r="DI22" i="22" s="1"/>
  <c r="DJ23" i="4"/>
  <c r="DJ22" i="1" s="1"/>
  <c r="DJ22" i="22" s="1"/>
  <c r="DK23" i="4"/>
  <c r="DK22" i="1" s="1"/>
  <c r="DK22" i="22" s="1"/>
  <c r="DL23" i="4"/>
  <c r="DL22" i="1" s="1"/>
  <c r="DL22" i="22" s="1"/>
  <c r="DM23" i="4"/>
  <c r="DM22" i="1" s="1"/>
  <c r="DM22" i="22" s="1"/>
  <c r="DN23" i="4"/>
  <c r="DN22" i="1" s="1"/>
  <c r="DN22" i="22" s="1"/>
  <c r="DO23" i="4"/>
  <c r="DO22" i="1" s="1"/>
  <c r="DO22" i="22" s="1"/>
  <c r="DP23" i="4"/>
  <c r="DP22" i="1" s="1"/>
  <c r="DP22" i="22" s="1"/>
  <c r="DQ23" i="4"/>
  <c r="DQ22" i="1" s="1"/>
  <c r="DQ22" i="22" s="1"/>
  <c r="DR23" i="4"/>
  <c r="DR22" i="1" s="1"/>
  <c r="DR22" i="22" s="1"/>
  <c r="DS23" i="4"/>
  <c r="DS22" i="1" s="1"/>
  <c r="DS22" i="22" s="1"/>
  <c r="DT23" i="4"/>
  <c r="DT22" i="1" s="1"/>
  <c r="DT22" i="22" s="1"/>
  <c r="DA24" i="4"/>
  <c r="DA23" i="1" s="1"/>
  <c r="DA23" i="22" s="1"/>
  <c r="DB24" i="4"/>
  <c r="DB23" i="1" s="1"/>
  <c r="DB23" i="22" s="1"/>
  <c r="DC24" i="4"/>
  <c r="DC23" i="1" s="1"/>
  <c r="DC23" i="22" s="1"/>
  <c r="DD24" i="4"/>
  <c r="DD23" i="1" s="1"/>
  <c r="DD23" i="22" s="1"/>
  <c r="DE24" i="4"/>
  <c r="DE23" i="1" s="1"/>
  <c r="DE23" i="22" s="1"/>
  <c r="DF24" i="4"/>
  <c r="DF23" i="1" s="1"/>
  <c r="DF23" i="22" s="1"/>
  <c r="DG24" i="4"/>
  <c r="DG23" i="1" s="1"/>
  <c r="DG23" i="22" s="1"/>
  <c r="DH24" i="4"/>
  <c r="DH23" i="1" s="1"/>
  <c r="DH23" i="22" s="1"/>
  <c r="DI24" i="4"/>
  <c r="DI23" i="1" s="1"/>
  <c r="DI23" i="22" s="1"/>
  <c r="DJ24" i="4"/>
  <c r="DJ23" i="1" s="1"/>
  <c r="DJ23" i="22" s="1"/>
  <c r="DK24" i="4"/>
  <c r="DK23" i="1" s="1"/>
  <c r="DK23" i="22" s="1"/>
  <c r="DL24" i="4"/>
  <c r="DL23" i="1" s="1"/>
  <c r="DL23" i="22" s="1"/>
  <c r="DM24" i="4"/>
  <c r="DM23" i="1" s="1"/>
  <c r="DM23" i="22" s="1"/>
  <c r="DN24" i="4"/>
  <c r="DN23" i="1" s="1"/>
  <c r="DN23" i="22" s="1"/>
  <c r="DO24" i="4"/>
  <c r="DO23" i="1" s="1"/>
  <c r="DO23" i="22" s="1"/>
  <c r="DP24" i="4"/>
  <c r="DP23" i="1" s="1"/>
  <c r="DP23" i="22" s="1"/>
  <c r="DQ24" i="4"/>
  <c r="DQ23" i="1" s="1"/>
  <c r="DQ23" i="22" s="1"/>
  <c r="DR24" i="4"/>
  <c r="DR23" i="1" s="1"/>
  <c r="DR23" i="22" s="1"/>
  <c r="DS24" i="4"/>
  <c r="DS23" i="1" s="1"/>
  <c r="DS23" i="22" s="1"/>
  <c r="DT24" i="4"/>
  <c r="DT23" i="1" s="1"/>
  <c r="DT23" i="22" s="1"/>
  <c r="DA25" i="4"/>
  <c r="DA24" i="1" s="1"/>
  <c r="DA24" i="22" s="1"/>
  <c r="DB25" i="4"/>
  <c r="DB24" i="1" s="1"/>
  <c r="DB24" i="22" s="1"/>
  <c r="DC25" i="4"/>
  <c r="DC24" i="1" s="1"/>
  <c r="DC24" i="22" s="1"/>
  <c r="DD25" i="4"/>
  <c r="DD24" i="1" s="1"/>
  <c r="DD24" i="22" s="1"/>
  <c r="DE25" i="4"/>
  <c r="DE24" i="1" s="1"/>
  <c r="DE24" i="22" s="1"/>
  <c r="DF25" i="4"/>
  <c r="DF24" i="1" s="1"/>
  <c r="DF24" i="22" s="1"/>
  <c r="DG25" i="4"/>
  <c r="DG24" i="1" s="1"/>
  <c r="DG24" i="22" s="1"/>
  <c r="DH25" i="4"/>
  <c r="DH24" i="1" s="1"/>
  <c r="DH24" i="22" s="1"/>
  <c r="DI25" i="4"/>
  <c r="DI24" i="1" s="1"/>
  <c r="DI24" i="22" s="1"/>
  <c r="DJ25" i="4"/>
  <c r="DJ24" i="1" s="1"/>
  <c r="DJ24" i="22" s="1"/>
  <c r="DK25" i="4"/>
  <c r="DK24" i="1" s="1"/>
  <c r="DK24" i="22" s="1"/>
  <c r="DL25" i="4"/>
  <c r="DL24" i="1" s="1"/>
  <c r="DL24" i="22" s="1"/>
  <c r="DM25" i="4"/>
  <c r="DM24" i="1" s="1"/>
  <c r="DM24" i="22" s="1"/>
  <c r="DN25" i="4"/>
  <c r="DN24" i="1" s="1"/>
  <c r="DN24" i="22" s="1"/>
  <c r="DO25" i="4"/>
  <c r="DO24" i="1" s="1"/>
  <c r="DO24" i="22" s="1"/>
  <c r="DP25" i="4"/>
  <c r="DP24" i="1" s="1"/>
  <c r="DP24" i="22" s="1"/>
  <c r="DQ25" i="4"/>
  <c r="DQ24" i="1" s="1"/>
  <c r="DQ24" i="22" s="1"/>
  <c r="DR25" i="4"/>
  <c r="DR24" i="1" s="1"/>
  <c r="DR24" i="22" s="1"/>
  <c r="DS25" i="4"/>
  <c r="DS24" i="1" s="1"/>
  <c r="DS24" i="22" s="1"/>
  <c r="DT25" i="4"/>
  <c r="DT24" i="1" s="1"/>
  <c r="DT24" i="22" s="1"/>
  <c r="DA26" i="4"/>
  <c r="DA25" i="1" s="1"/>
  <c r="DA25" i="22" s="1"/>
  <c r="DB26" i="4"/>
  <c r="DB25" i="1" s="1"/>
  <c r="DB25" i="22" s="1"/>
  <c r="DC26" i="4"/>
  <c r="DC25" i="1" s="1"/>
  <c r="DC25" i="22" s="1"/>
  <c r="DD26" i="4"/>
  <c r="DD25" i="1" s="1"/>
  <c r="DD25" i="22" s="1"/>
  <c r="DE26" i="4"/>
  <c r="DE25" i="1" s="1"/>
  <c r="DE25" i="22" s="1"/>
  <c r="DF26" i="4"/>
  <c r="DF25" i="1" s="1"/>
  <c r="DF25" i="22" s="1"/>
  <c r="DG26" i="4"/>
  <c r="DG25" i="1" s="1"/>
  <c r="DG25" i="22" s="1"/>
  <c r="DH26" i="4"/>
  <c r="DH25" i="1" s="1"/>
  <c r="DH25" i="22" s="1"/>
  <c r="DI26" i="4"/>
  <c r="DI25" i="1" s="1"/>
  <c r="DI25" i="22" s="1"/>
  <c r="DJ26" i="4"/>
  <c r="DJ25" i="1" s="1"/>
  <c r="DJ25" i="22" s="1"/>
  <c r="DK26" i="4"/>
  <c r="DK25" i="1" s="1"/>
  <c r="DK25" i="22" s="1"/>
  <c r="DL26" i="4"/>
  <c r="DL25" i="1" s="1"/>
  <c r="DL25" i="22" s="1"/>
  <c r="DM26" i="4"/>
  <c r="DM25" i="1" s="1"/>
  <c r="DM25" i="22" s="1"/>
  <c r="DN26" i="4"/>
  <c r="DN25" i="1" s="1"/>
  <c r="DN25" i="22" s="1"/>
  <c r="DO26" i="4"/>
  <c r="DO25" i="1" s="1"/>
  <c r="DO25" i="22" s="1"/>
  <c r="DP26" i="4"/>
  <c r="DP25" i="1" s="1"/>
  <c r="DP25" i="22" s="1"/>
  <c r="DQ26" i="4"/>
  <c r="DQ25" i="1" s="1"/>
  <c r="DQ25" i="22" s="1"/>
  <c r="DR26" i="4"/>
  <c r="DR25" i="1" s="1"/>
  <c r="DR25" i="22" s="1"/>
  <c r="DS26" i="4"/>
  <c r="DS25" i="1" s="1"/>
  <c r="DS25" i="22" s="1"/>
  <c r="DT26" i="4"/>
  <c r="DT25" i="1" s="1"/>
  <c r="DT25" i="22" s="1"/>
  <c r="DA27" i="4"/>
  <c r="DA26" i="1" s="1"/>
  <c r="DA26" i="22" s="1"/>
  <c r="DB27" i="4"/>
  <c r="DB26" i="1" s="1"/>
  <c r="DB26" i="22" s="1"/>
  <c r="DC27" i="4"/>
  <c r="DC26" i="1" s="1"/>
  <c r="DC26" i="22" s="1"/>
  <c r="DD27" i="4"/>
  <c r="DD26" i="1" s="1"/>
  <c r="DD26" i="22" s="1"/>
  <c r="DE27" i="4"/>
  <c r="DE26" i="1" s="1"/>
  <c r="DE26" i="22" s="1"/>
  <c r="DF27" i="4"/>
  <c r="DF26" i="1" s="1"/>
  <c r="DF26" i="22" s="1"/>
  <c r="DG27" i="4"/>
  <c r="DG26" i="1" s="1"/>
  <c r="DG26" i="22" s="1"/>
  <c r="DH27" i="4"/>
  <c r="DH26" i="1" s="1"/>
  <c r="DH26" i="22" s="1"/>
  <c r="DI27" i="4"/>
  <c r="DI26" i="1" s="1"/>
  <c r="DI26" i="22" s="1"/>
  <c r="DJ27" i="4"/>
  <c r="DJ26" i="1" s="1"/>
  <c r="DJ26" i="22" s="1"/>
  <c r="DK27" i="4"/>
  <c r="DK26" i="1" s="1"/>
  <c r="DK26" i="22" s="1"/>
  <c r="DL27" i="4"/>
  <c r="DL26" i="1" s="1"/>
  <c r="DL26" i="22" s="1"/>
  <c r="DM27" i="4"/>
  <c r="DM26" i="1" s="1"/>
  <c r="DM26" i="22" s="1"/>
  <c r="DN27" i="4"/>
  <c r="DN26" i="1" s="1"/>
  <c r="DN26" i="22" s="1"/>
  <c r="DO27" i="4"/>
  <c r="DO26" i="1" s="1"/>
  <c r="DO26" i="22" s="1"/>
  <c r="DP27" i="4"/>
  <c r="DP26" i="1" s="1"/>
  <c r="DP26" i="22" s="1"/>
  <c r="DQ27" i="4"/>
  <c r="DQ26" i="1" s="1"/>
  <c r="DQ26" i="22" s="1"/>
  <c r="DR27" i="4"/>
  <c r="DR26" i="1" s="1"/>
  <c r="DR26" i="22" s="1"/>
  <c r="DS27" i="4"/>
  <c r="DS26" i="1" s="1"/>
  <c r="DS26" i="22" s="1"/>
  <c r="DT27" i="4"/>
  <c r="DT26" i="1" s="1"/>
  <c r="DT26" i="22" s="1"/>
  <c r="DA28" i="4"/>
  <c r="DA27" i="1" s="1"/>
  <c r="DA27" i="22" s="1"/>
  <c r="DB28" i="4"/>
  <c r="DB27" i="1" s="1"/>
  <c r="DB27" i="22" s="1"/>
  <c r="DC28" i="4"/>
  <c r="DC27" i="1" s="1"/>
  <c r="DC27" i="22" s="1"/>
  <c r="DD28" i="4"/>
  <c r="DD27" i="1" s="1"/>
  <c r="DD27" i="22" s="1"/>
  <c r="DE28" i="4"/>
  <c r="DE27" i="1" s="1"/>
  <c r="DE27" i="22" s="1"/>
  <c r="DF28" i="4"/>
  <c r="DF27" i="1" s="1"/>
  <c r="DF27" i="22" s="1"/>
  <c r="DG28" i="4"/>
  <c r="DG27" i="1" s="1"/>
  <c r="DG27" i="22" s="1"/>
  <c r="DH28" i="4"/>
  <c r="DH27" i="1" s="1"/>
  <c r="DH27" i="22" s="1"/>
  <c r="DI28" i="4"/>
  <c r="DI27" i="1" s="1"/>
  <c r="DI27" i="22" s="1"/>
  <c r="DJ28" i="4"/>
  <c r="DJ27" i="1" s="1"/>
  <c r="DJ27" i="22" s="1"/>
  <c r="DK28" i="4"/>
  <c r="DK27" i="1" s="1"/>
  <c r="DK27" i="22" s="1"/>
  <c r="DL28" i="4"/>
  <c r="DL27" i="1" s="1"/>
  <c r="DL27" i="22" s="1"/>
  <c r="DM28" i="4"/>
  <c r="DM27" i="1" s="1"/>
  <c r="DM27" i="22" s="1"/>
  <c r="DN28" i="4"/>
  <c r="DN27" i="1" s="1"/>
  <c r="DN27" i="22" s="1"/>
  <c r="DO28" i="4"/>
  <c r="DO27" i="1" s="1"/>
  <c r="DO27" i="22" s="1"/>
  <c r="DP28" i="4"/>
  <c r="DP27" i="1" s="1"/>
  <c r="DP27" i="22" s="1"/>
  <c r="DQ28" i="4"/>
  <c r="DQ27" i="1" s="1"/>
  <c r="DQ27" i="22" s="1"/>
  <c r="DR28" i="4"/>
  <c r="DR27" i="1" s="1"/>
  <c r="DR27" i="22" s="1"/>
  <c r="DS28" i="4"/>
  <c r="DS27" i="1" s="1"/>
  <c r="DS27" i="22" s="1"/>
  <c r="DT28" i="4"/>
  <c r="DT27" i="1" s="1"/>
  <c r="DT27" i="22" s="1"/>
  <c r="DA29" i="4"/>
  <c r="DA28" i="1" s="1"/>
  <c r="DA28" i="22" s="1"/>
  <c r="DB29" i="4"/>
  <c r="DB28" i="1" s="1"/>
  <c r="DB28" i="22" s="1"/>
  <c r="DC29" i="4"/>
  <c r="DC28" i="1" s="1"/>
  <c r="DC28" i="22" s="1"/>
  <c r="DD29" i="4"/>
  <c r="DD28" i="1" s="1"/>
  <c r="DD28" i="22" s="1"/>
  <c r="DE29" i="4"/>
  <c r="DE28" i="1" s="1"/>
  <c r="DE28" i="22" s="1"/>
  <c r="DF29" i="4"/>
  <c r="DF28" i="1" s="1"/>
  <c r="DF28" i="22" s="1"/>
  <c r="DG29" i="4"/>
  <c r="DG28" i="1" s="1"/>
  <c r="DG28" i="22" s="1"/>
  <c r="DH29" i="4"/>
  <c r="DH28" i="1" s="1"/>
  <c r="DH28" i="22" s="1"/>
  <c r="DI29" i="4"/>
  <c r="DI28" i="1" s="1"/>
  <c r="DI28" i="22" s="1"/>
  <c r="DJ29" i="4"/>
  <c r="DJ28" i="1" s="1"/>
  <c r="DJ28" i="22" s="1"/>
  <c r="DK29" i="4"/>
  <c r="DK28" i="1" s="1"/>
  <c r="DK28" i="22" s="1"/>
  <c r="DL29" i="4"/>
  <c r="DL28" i="1" s="1"/>
  <c r="DL28" i="22" s="1"/>
  <c r="DM29" i="4"/>
  <c r="DM28" i="1" s="1"/>
  <c r="DM28" i="22" s="1"/>
  <c r="DN29" i="4"/>
  <c r="DN28" i="1" s="1"/>
  <c r="DN28" i="22" s="1"/>
  <c r="DO29" i="4"/>
  <c r="DO28" i="1" s="1"/>
  <c r="DO28" i="22" s="1"/>
  <c r="DP29" i="4"/>
  <c r="DP28" i="1" s="1"/>
  <c r="DP28" i="22" s="1"/>
  <c r="DQ29" i="4"/>
  <c r="DQ28" i="1" s="1"/>
  <c r="DQ28" i="22" s="1"/>
  <c r="DR29" i="4"/>
  <c r="DR28" i="1" s="1"/>
  <c r="DR28" i="22" s="1"/>
  <c r="DS29" i="4"/>
  <c r="DS28" i="1" s="1"/>
  <c r="DS28" i="22" s="1"/>
  <c r="DT29" i="4"/>
  <c r="DT28" i="1" s="1"/>
  <c r="DT28" i="22" s="1"/>
  <c r="DA30" i="4"/>
  <c r="DA29" i="1" s="1"/>
  <c r="DA29" i="22" s="1"/>
  <c r="DB30" i="4"/>
  <c r="DB29" i="1" s="1"/>
  <c r="DB29" i="22" s="1"/>
  <c r="DC30" i="4"/>
  <c r="DC29" i="1" s="1"/>
  <c r="DC29" i="22" s="1"/>
  <c r="DD30" i="4"/>
  <c r="DD29" i="1" s="1"/>
  <c r="DD29" i="22" s="1"/>
  <c r="DE30" i="4"/>
  <c r="DE29" i="1" s="1"/>
  <c r="DE29" i="22" s="1"/>
  <c r="DF30" i="4"/>
  <c r="DF29" i="1" s="1"/>
  <c r="DF29" i="22" s="1"/>
  <c r="DG30" i="4"/>
  <c r="DG29" i="1" s="1"/>
  <c r="DG29" i="22" s="1"/>
  <c r="DH30" i="4"/>
  <c r="DH29" i="1" s="1"/>
  <c r="DH29" i="22" s="1"/>
  <c r="DI30" i="4"/>
  <c r="DI29" i="1" s="1"/>
  <c r="DI29" i="22" s="1"/>
  <c r="DJ30" i="4"/>
  <c r="DJ29" i="1" s="1"/>
  <c r="DJ29" i="22" s="1"/>
  <c r="DK30" i="4"/>
  <c r="DK29" i="1" s="1"/>
  <c r="DK29" i="22" s="1"/>
  <c r="DL30" i="4"/>
  <c r="DL29" i="1" s="1"/>
  <c r="DL29" i="22" s="1"/>
  <c r="DM30" i="4"/>
  <c r="DM29" i="1" s="1"/>
  <c r="DM29" i="22" s="1"/>
  <c r="DN30" i="4"/>
  <c r="DN29" i="1" s="1"/>
  <c r="DN29" i="22" s="1"/>
  <c r="DO30" i="4"/>
  <c r="DO29" i="1" s="1"/>
  <c r="DO29" i="22" s="1"/>
  <c r="DP30" i="4"/>
  <c r="DP29" i="1" s="1"/>
  <c r="DP29" i="22" s="1"/>
  <c r="DQ30" i="4"/>
  <c r="DQ29" i="1" s="1"/>
  <c r="DQ29" i="22" s="1"/>
  <c r="DR30" i="4"/>
  <c r="DR29" i="1" s="1"/>
  <c r="DR29" i="22" s="1"/>
  <c r="DS30" i="4"/>
  <c r="DS29" i="1" s="1"/>
  <c r="DS29" i="22" s="1"/>
  <c r="DT30" i="4"/>
  <c r="DT29" i="1" s="1"/>
  <c r="DT29" i="22" s="1"/>
  <c r="DA31" i="4"/>
  <c r="DA30" i="1" s="1"/>
  <c r="DA30" i="22" s="1"/>
  <c r="DB31" i="4"/>
  <c r="DB30" i="1" s="1"/>
  <c r="DB30" i="22" s="1"/>
  <c r="DC31" i="4"/>
  <c r="DC30" i="1" s="1"/>
  <c r="DC30" i="22" s="1"/>
  <c r="DD31" i="4"/>
  <c r="DD30" i="1" s="1"/>
  <c r="DD30" i="22" s="1"/>
  <c r="DE31" i="4"/>
  <c r="DE30" i="1" s="1"/>
  <c r="DE30" i="22" s="1"/>
  <c r="DF31" i="4"/>
  <c r="DF30" i="1" s="1"/>
  <c r="DF30" i="22" s="1"/>
  <c r="DG31" i="4"/>
  <c r="DG30" i="1" s="1"/>
  <c r="DG30" i="22" s="1"/>
  <c r="DH31" i="4"/>
  <c r="DH30" i="1" s="1"/>
  <c r="DH30" i="22" s="1"/>
  <c r="DI31" i="4"/>
  <c r="DI30" i="1" s="1"/>
  <c r="DI30" i="22" s="1"/>
  <c r="DJ31" i="4"/>
  <c r="DJ30" i="1" s="1"/>
  <c r="DJ30" i="22" s="1"/>
  <c r="DK31" i="4"/>
  <c r="DK30" i="1" s="1"/>
  <c r="DK30" i="22" s="1"/>
  <c r="DL31" i="4"/>
  <c r="DL30" i="1" s="1"/>
  <c r="DL30" i="22" s="1"/>
  <c r="DM31" i="4"/>
  <c r="DM30" i="1" s="1"/>
  <c r="DM30" i="22" s="1"/>
  <c r="DN31" i="4"/>
  <c r="DN30" i="1" s="1"/>
  <c r="DN30" i="22" s="1"/>
  <c r="DO31" i="4"/>
  <c r="DO30" i="1" s="1"/>
  <c r="DO30" i="22" s="1"/>
  <c r="DP31" i="4"/>
  <c r="DP30" i="1" s="1"/>
  <c r="DP30" i="22" s="1"/>
  <c r="DQ31" i="4"/>
  <c r="DQ30" i="1" s="1"/>
  <c r="DQ30" i="22" s="1"/>
  <c r="DR31" i="4"/>
  <c r="DR30" i="1" s="1"/>
  <c r="DR30" i="22" s="1"/>
  <c r="DS31" i="4"/>
  <c r="DS30" i="1" s="1"/>
  <c r="DS30" i="22" s="1"/>
  <c r="DT31" i="4"/>
  <c r="DT30" i="1" s="1"/>
  <c r="DT30" i="22" s="1"/>
  <c r="DA32" i="4"/>
  <c r="DA31" i="1" s="1"/>
  <c r="DA31" i="22" s="1"/>
  <c r="DB32" i="4"/>
  <c r="DB31" i="1" s="1"/>
  <c r="DB31" i="22" s="1"/>
  <c r="DC32" i="4"/>
  <c r="DC31" i="1" s="1"/>
  <c r="DC31" i="22" s="1"/>
  <c r="DD32" i="4"/>
  <c r="DD31" i="1" s="1"/>
  <c r="DD31" i="22" s="1"/>
  <c r="DE32" i="4"/>
  <c r="DE31" i="1" s="1"/>
  <c r="DE31" i="22" s="1"/>
  <c r="DF32" i="4"/>
  <c r="DF31" i="1" s="1"/>
  <c r="DF31" i="22" s="1"/>
  <c r="DG32" i="4"/>
  <c r="DG31" i="1" s="1"/>
  <c r="DG31" i="22" s="1"/>
  <c r="DH32" i="4"/>
  <c r="DH31" i="1" s="1"/>
  <c r="DH31" i="22" s="1"/>
  <c r="DI32" i="4"/>
  <c r="DI31" i="1" s="1"/>
  <c r="DI31" i="22" s="1"/>
  <c r="DJ32" i="4"/>
  <c r="DJ31" i="1" s="1"/>
  <c r="DJ31" i="22" s="1"/>
  <c r="DK32" i="4"/>
  <c r="DK31" i="1" s="1"/>
  <c r="DK31" i="22" s="1"/>
  <c r="DL32" i="4"/>
  <c r="DL31" i="1" s="1"/>
  <c r="DL31" i="22" s="1"/>
  <c r="DM32" i="4"/>
  <c r="DM31" i="1" s="1"/>
  <c r="DM31" i="22" s="1"/>
  <c r="DN32" i="4"/>
  <c r="DN31" i="1" s="1"/>
  <c r="DN31" i="22" s="1"/>
  <c r="DO32" i="4"/>
  <c r="DO31" i="1" s="1"/>
  <c r="DO31" i="22" s="1"/>
  <c r="DP32" i="4"/>
  <c r="DP31" i="1" s="1"/>
  <c r="DP31" i="22" s="1"/>
  <c r="DQ32" i="4"/>
  <c r="DQ31" i="1" s="1"/>
  <c r="DQ31" i="22" s="1"/>
  <c r="DR32" i="4"/>
  <c r="DR31" i="1" s="1"/>
  <c r="DR31" i="22" s="1"/>
  <c r="DS32" i="4"/>
  <c r="DS31" i="1" s="1"/>
  <c r="DS31" i="22" s="1"/>
  <c r="DT32" i="4"/>
  <c r="DT31" i="1" s="1"/>
  <c r="DT31" i="22" s="1"/>
  <c r="DA33" i="4"/>
  <c r="DA32" i="1" s="1"/>
  <c r="DA32" i="22" s="1"/>
  <c r="DB33" i="4"/>
  <c r="DB32" i="1" s="1"/>
  <c r="DB32" i="22" s="1"/>
  <c r="DC33" i="4"/>
  <c r="DC32" i="1" s="1"/>
  <c r="DC32" i="22" s="1"/>
  <c r="DD33" i="4"/>
  <c r="DD32" i="1" s="1"/>
  <c r="DD32" i="22" s="1"/>
  <c r="DE33" i="4"/>
  <c r="DE32" i="1" s="1"/>
  <c r="DE32" i="22" s="1"/>
  <c r="DF33" i="4"/>
  <c r="DF32" i="1" s="1"/>
  <c r="DF32" i="22" s="1"/>
  <c r="DG33" i="4"/>
  <c r="DG32" i="1" s="1"/>
  <c r="DG32" i="22" s="1"/>
  <c r="DH33" i="4"/>
  <c r="DH32" i="1" s="1"/>
  <c r="DH32" i="22" s="1"/>
  <c r="DI33" i="4"/>
  <c r="DI32" i="1" s="1"/>
  <c r="DI32" i="22" s="1"/>
  <c r="DJ33" i="4"/>
  <c r="DJ32" i="1" s="1"/>
  <c r="DJ32" i="22" s="1"/>
  <c r="DK33" i="4"/>
  <c r="DK32" i="1" s="1"/>
  <c r="DK32" i="22" s="1"/>
  <c r="DL33" i="4"/>
  <c r="DL32" i="1" s="1"/>
  <c r="DL32" i="22" s="1"/>
  <c r="DM33" i="4"/>
  <c r="DM32" i="1" s="1"/>
  <c r="DM32" i="22" s="1"/>
  <c r="DN33" i="4"/>
  <c r="DN32" i="1" s="1"/>
  <c r="DN32" i="22" s="1"/>
  <c r="DO33" i="4"/>
  <c r="DO32" i="1" s="1"/>
  <c r="DO32" i="22" s="1"/>
  <c r="DP33" i="4"/>
  <c r="DP32" i="1" s="1"/>
  <c r="DP32" i="22" s="1"/>
  <c r="DQ33" i="4"/>
  <c r="DQ32" i="1" s="1"/>
  <c r="DQ32" i="22" s="1"/>
  <c r="DR33" i="4"/>
  <c r="DR32" i="1" s="1"/>
  <c r="DR32" i="22" s="1"/>
  <c r="DS33" i="4"/>
  <c r="DS32" i="1" s="1"/>
  <c r="DS32" i="22" s="1"/>
  <c r="DT33" i="4"/>
  <c r="DT32" i="1" s="1"/>
  <c r="DT32" i="22" s="1"/>
  <c r="DA34" i="4"/>
  <c r="DA33" i="1" s="1"/>
  <c r="DA33" i="22" s="1"/>
  <c r="DB34" i="4"/>
  <c r="DB33" i="1" s="1"/>
  <c r="DB33" i="22" s="1"/>
  <c r="DC34" i="4"/>
  <c r="DC33" i="1" s="1"/>
  <c r="DC33" i="22" s="1"/>
  <c r="DD34" i="4"/>
  <c r="DD33" i="1" s="1"/>
  <c r="DD33" i="22" s="1"/>
  <c r="DE34" i="4"/>
  <c r="DE33" i="1" s="1"/>
  <c r="DE33" i="22" s="1"/>
  <c r="DF34" i="4"/>
  <c r="DF33" i="1" s="1"/>
  <c r="DF33" i="22" s="1"/>
  <c r="DG34" i="4"/>
  <c r="DG33" i="1" s="1"/>
  <c r="DG33" i="22" s="1"/>
  <c r="DH34" i="4"/>
  <c r="DH33" i="1" s="1"/>
  <c r="DH33" i="22" s="1"/>
  <c r="DI34" i="4"/>
  <c r="DI33" i="1" s="1"/>
  <c r="DI33" i="22" s="1"/>
  <c r="DJ34" i="4"/>
  <c r="DJ33" i="1" s="1"/>
  <c r="DJ33" i="22" s="1"/>
  <c r="DK34" i="4"/>
  <c r="DK33" i="1" s="1"/>
  <c r="DK33" i="22" s="1"/>
  <c r="DL34" i="4"/>
  <c r="DL33" i="1" s="1"/>
  <c r="DL33" i="22" s="1"/>
  <c r="DM34" i="4"/>
  <c r="DM33" i="1" s="1"/>
  <c r="DM33" i="22" s="1"/>
  <c r="DN34" i="4"/>
  <c r="DN33" i="1" s="1"/>
  <c r="DN33" i="22" s="1"/>
  <c r="DO34" i="4"/>
  <c r="DO33" i="1" s="1"/>
  <c r="DO33" i="22" s="1"/>
  <c r="DP34" i="4"/>
  <c r="DP33" i="1" s="1"/>
  <c r="DP33" i="22" s="1"/>
  <c r="DQ34" i="4"/>
  <c r="DQ33" i="1" s="1"/>
  <c r="DQ33" i="22" s="1"/>
  <c r="DR34" i="4"/>
  <c r="DR33" i="1" s="1"/>
  <c r="DR33" i="22" s="1"/>
  <c r="DS34" i="4"/>
  <c r="DS33" i="1" s="1"/>
  <c r="DS33" i="22" s="1"/>
  <c r="DT34" i="4"/>
  <c r="DT33" i="1" s="1"/>
  <c r="DT33" i="22" s="1"/>
  <c r="DA34" i="1"/>
  <c r="CZ2" i="7" s="1"/>
  <c r="DB35" i="4"/>
  <c r="DB34" i="1" s="1"/>
  <c r="DA2" i="7" s="1"/>
  <c r="DC35" i="4"/>
  <c r="DC34" i="1" s="1"/>
  <c r="DB2" i="7" s="1"/>
  <c r="DD35" i="4"/>
  <c r="DD34" i="1" s="1"/>
  <c r="DC2" i="7" s="1"/>
  <c r="DE35" i="4"/>
  <c r="DE34" i="1" s="1"/>
  <c r="DD2" i="7" s="1"/>
  <c r="DF35" i="4"/>
  <c r="DF34" i="1" s="1"/>
  <c r="DE2" i="7" s="1"/>
  <c r="DG34" i="1"/>
  <c r="DF2" i="7" s="1"/>
  <c r="DH34" i="1"/>
  <c r="DG2" i="7" s="1"/>
  <c r="DI35" i="4"/>
  <c r="DI34" i="1" s="1"/>
  <c r="DH2" i="7" s="1"/>
  <c r="DJ35" i="4"/>
  <c r="DJ34" i="1" s="1"/>
  <c r="DI2" i="7" s="1"/>
  <c r="DK35" i="4"/>
  <c r="DK34" i="1" s="1"/>
  <c r="DJ2" i="7" s="1"/>
  <c r="DL35" i="4"/>
  <c r="DL34" i="1" s="1"/>
  <c r="DK2" i="7" s="1"/>
  <c r="DM34" i="1"/>
  <c r="DL2" i="7" s="1"/>
  <c r="DN34" i="1"/>
  <c r="DM2" i="7" s="1"/>
  <c r="DO35" i="4"/>
  <c r="DO34" i="1" s="1"/>
  <c r="DN2" i="7" s="1"/>
  <c r="DP35" i="4"/>
  <c r="DP34" i="1" s="1"/>
  <c r="DO2" i="7" s="1"/>
  <c r="DQ35" i="4"/>
  <c r="DQ34" i="1" s="1"/>
  <c r="DP2" i="7" s="1"/>
  <c r="DR35" i="4"/>
  <c r="DR34" i="1" s="1"/>
  <c r="DQ2" i="7" s="1"/>
  <c r="DS35" i="4"/>
  <c r="DS34" i="1" s="1"/>
  <c r="DR2" i="7" s="1"/>
  <c r="DT35" i="4"/>
  <c r="DT34" i="1" s="1"/>
  <c r="DS2" i="7" s="1"/>
  <c r="DA35" i="1"/>
  <c r="CZ3" i="7" s="1"/>
  <c r="DB36" i="4"/>
  <c r="DB35" i="1" s="1"/>
  <c r="DA3" i="7" s="1"/>
  <c r="DC36" i="4"/>
  <c r="DC35" i="1" s="1"/>
  <c r="DB3" i="7" s="1"/>
  <c r="DD36" i="4"/>
  <c r="DD35" i="1" s="1"/>
  <c r="DC3" i="7" s="1"/>
  <c r="DE36" i="4"/>
  <c r="DE35" i="1" s="1"/>
  <c r="DD3" i="7" s="1"/>
  <c r="DF36" i="4"/>
  <c r="DF35" i="1" s="1"/>
  <c r="DE3" i="7" s="1"/>
  <c r="DG35" i="1"/>
  <c r="DF3" i="7" s="1"/>
  <c r="DH35" i="1"/>
  <c r="DG3" i="7" s="1"/>
  <c r="DI36" i="4"/>
  <c r="DI35" i="1" s="1"/>
  <c r="DH3" i="7" s="1"/>
  <c r="DJ36" i="4"/>
  <c r="DJ35" i="1" s="1"/>
  <c r="DI3" i="7" s="1"/>
  <c r="DK36" i="4"/>
  <c r="DK35" i="1" s="1"/>
  <c r="DJ3" i="7" s="1"/>
  <c r="DL36" i="4"/>
  <c r="DL35" i="1" s="1"/>
  <c r="DK3" i="7" s="1"/>
  <c r="DM35" i="1"/>
  <c r="DL3" i="7" s="1"/>
  <c r="DN35" i="1"/>
  <c r="DM3" i="7" s="1"/>
  <c r="DO36" i="4"/>
  <c r="DO35" i="1" s="1"/>
  <c r="DN3" i="7" s="1"/>
  <c r="DP36" i="4"/>
  <c r="DP35" i="1" s="1"/>
  <c r="DO3" i="7" s="1"/>
  <c r="DQ36" i="4"/>
  <c r="DQ35" i="1" s="1"/>
  <c r="DP3" i="7" s="1"/>
  <c r="DR36" i="4"/>
  <c r="DR35" i="1" s="1"/>
  <c r="DQ3" i="7" s="1"/>
  <c r="DS36" i="4"/>
  <c r="DS35" i="1" s="1"/>
  <c r="DR3" i="7" s="1"/>
  <c r="DT36" i="4"/>
  <c r="DT35" i="1" s="1"/>
  <c r="DS3" i="7" s="1"/>
  <c r="DA36" i="1"/>
  <c r="CZ4" i="7" s="1"/>
  <c r="DB37" i="4"/>
  <c r="DB36" i="1" s="1"/>
  <c r="DA4" i="7" s="1"/>
  <c r="DC37" i="4"/>
  <c r="DC36" i="1" s="1"/>
  <c r="DB4" i="7" s="1"/>
  <c r="DD37" i="4"/>
  <c r="DD36" i="1" s="1"/>
  <c r="DC4" i="7" s="1"/>
  <c r="DE37" i="4"/>
  <c r="DE36" i="1" s="1"/>
  <c r="DD4" i="7" s="1"/>
  <c r="DF37" i="4"/>
  <c r="DF36" i="1" s="1"/>
  <c r="DE4" i="7" s="1"/>
  <c r="DG36" i="1"/>
  <c r="DF4" i="7" s="1"/>
  <c r="DH36" i="1"/>
  <c r="DG4" i="7" s="1"/>
  <c r="DI37" i="4"/>
  <c r="DI36" i="1" s="1"/>
  <c r="DH4" i="7" s="1"/>
  <c r="DJ37" i="4"/>
  <c r="DJ36" i="1" s="1"/>
  <c r="DI4" i="7" s="1"/>
  <c r="DK37" i="4"/>
  <c r="DK36" i="1" s="1"/>
  <c r="DJ4" i="7" s="1"/>
  <c r="DL37" i="4"/>
  <c r="DL36" i="1" s="1"/>
  <c r="DK4" i="7" s="1"/>
  <c r="DM36" i="1"/>
  <c r="DL4" i="7" s="1"/>
  <c r="DN36" i="1"/>
  <c r="DM4" i="7" s="1"/>
  <c r="DO37" i="4"/>
  <c r="DO36" i="1" s="1"/>
  <c r="DN4" i="7" s="1"/>
  <c r="DP37" i="4"/>
  <c r="DP36" i="1" s="1"/>
  <c r="DO4" i="7" s="1"/>
  <c r="DQ37" i="4"/>
  <c r="DQ36" i="1" s="1"/>
  <c r="DP4" i="7" s="1"/>
  <c r="DR37" i="4"/>
  <c r="DR36" i="1" s="1"/>
  <c r="DQ4" i="7" s="1"/>
  <c r="DS37" i="4"/>
  <c r="DS36" i="1" s="1"/>
  <c r="DR4" i="7" s="1"/>
  <c r="DT37" i="4"/>
  <c r="DT36" i="1" s="1"/>
  <c r="DS4" i="7" s="1"/>
  <c r="DA37" i="1"/>
  <c r="CZ5" i="7" s="1"/>
  <c r="DB38" i="4"/>
  <c r="DB37" i="1" s="1"/>
  <c r="DA5" i="7" s="1"/>
  <c r="DC38" i="4"/>
  <c r="DC37" i="1" s="1"/>
  <c r="DB5" i="7" s="1"/>
  <c r="DD38" i="4"/>
  <c r="DD37" i="1" s="1"/>
  <c r="DC5" i="7" s="1"/>
  <c r="DE38" i="4"/>
  <c r="DE37" i="1" s="1"/>
  <c r="DD5" i="7" s="1"/>
  <c r="DF38" i="4"/>
  <c r="DF37" i="1" s="1"/>
  <c r="DE5" i="7" s="1"/>
  <c r="DG37" i="1"/>
  <c r="DF5" i="7" s="1"/>
  <c r="DH37" i="1"/>
  <c r="DG5" i="7" s="1"/>
  <c r="DI38" i="4"/>
  <c r="DI37" i="1" s="1"/>
  <c r="DH5" i="7" s="1"/>
  <c r="DJ38" i="4"/>
  <c r="DJ37" i="1" s="1"/>
  <c r="DI5" i="7" s="1"/>
  <c r="DK38" i="4"/>
  <c r="DK37" i="1" s="1"/>
  <c r="DJ5" i="7" s="1"/>
  <c r="DL38" i="4"/>
  <c r="DL37" i="1" s="1"/>
  <c r="DK5" i="7" s="1"/>
  <c r="DM37" i="1"/>
  <c r="DL5" i="7" s="1"/>
  <c r="DN37" i="1"/>
  <c r="DM5" i="7" s="1"/>
  <c r="DO38" i="4"/>
  <c r="DO37" i="1" s="1"/>
  <c r="DN5" i="7" s="1"/>
  <c r="DP38" i="4"/>
  <c r="DP37" i="1" s="1"/>
  <c r="DO5" i="7" s="1"/>
  <c r="DQ38" i="4"/>
  <c r="DQ37" i="1" s="1"/>
  <c r="DP5" i="7" s="1"/>
  <c r="DR38" i="4"/>
  <c r="DR37" i="1" s="1"/>
  <c r="DQ5" i="7" s="1"/>
  <c r="DS38" i="4"/>
  <c r="DS37" i="1" s="1"/>
  <c r="DR5" i="7" s="1"/>
  <c r="DT38" i="4"/>
  <c r="DT37" i="1" s="1"/>
  <c r="DS5" i="7" s="1"/>
  <c r="DA38" i="1"/>
  <c r="CZ6" i="7" s="1"/>
  <c r="DB39" i="4"/>
  <c r="DB38" i="1" s="1"/>
  <c r="DA6" i="7" s="1"/>
  <c r="DC39" i="4"/>
  <c r="DC38" i="1" s="1"/>
  <c r="DB6" i="7" s="1"/>
  <c r="DD39" i="4"/>
  <c r="DD38" i="1" s="1"/>
  <c r="DC6" i="7" s="1"/>
  <c r="DE39" i="4"/>
  <c r="DE38" i="1" s="1"/>
  <c r="DD6" i="7" s="1"/>
  <c r="DF39" i="4"/>
  <c r="DF38" i="1" s="1"/>
  <c r="DE6" i="7" s="1"/>
  <c r="DG38" i="1"/>
  <c r="DF6" i="7" s="1"/>
  <c r="DH38" i="1"/>
  <c r="DG6" i="7" s="1"/>
  <c r="DI39" i="4"/>
  <c r="DI38" i="1" s="1"/>
  <c r="DH6" i="7" s="1"/>
  <c r="DJ39" i="4"/>
  <c r="DJ38" i="1" s="1"/>
  <c r="DI6" i="7" s="1"/>
  <c r="DK39" i="4"/>
  <c r="DK38" i="1" s="1"/>
  <c r="DJ6" i="7" s="1"/>
  <c r="DL39" i="4"/>
  <c r="DL38" i="1" s="1"/>
  <c r="DK6" i="7" s="1"/>
  <c r="DM38" i="1"/>
  <c r="DL6" i="7" s="1"/>
  <c r="DN38" i="1"/>
  <c r="DM6" i="7" s="1"/>
  <c r="DO39" i="4"/>
  <c r="DO38" i="1" s="1"/>
  <c r="DN6" i="7" s="1"/>
  <c r="DP39" i="4"/>
  <c r="DP38" i="1" s="1"/>
  <c r="DO6" i="7" s="1"/>
  <c r="DQ39" i="4"/>
  <c r="DQ38" i="1" s="1"/>
  <c r="DP6" i="7" s="1"/>
  <c r="DR39" i="4"/>
  <c r="DR38" i="1" s="1"/>
  <c r="DQ6" i="7" s="1"/>
  <c r="DS39" i="4"/>
  <c r="DS38" i="1" s="1"/>
  <c r="DR6" i="7" s="1"/>
  <c r="DT39" i="4"/>
  <c r="DT38" i="1" s="1"/>
  <c r="DS6" i="7" s="1"/>
  <c r="DA39" i="1"/>
  <c r="CZ7" i="7" s="1"/>
  <c r="DB40" i="4"/>
  <c r="DB39" i="1" s="1"/>
  <c r="DA7" i="7" s="1"/>
  <c r="DC40" i="4"/>
  <c r="DC39" i="1" s="1"/>
  <c r="DB7" i="7" s="1"/>
  <c r="DD40" i="4"/>
  <c r="DD39" i="1" s="1"/>
  <c r="DC7" i="7" s="1"/>
  <c r="DE40" i="4"/>
  <c r="DE39" i="1" s="1"/>
  <c r="DD7" i="7" s="1"/>
  <c r="DF40" i="4"/>
  <c r="DF39" i="1" s="1"/>
  <c r="DE7" i="7" s="1"/>
  <c r="DG39" i="1"/>
  <c r="DF7" i="7" s="1"/>
  <c r="DH39" i="1"/>
  <c r="DG7" i="7" s="1"/>
  <c r="DI40" i="4"/>
  <c r="DI39" i="1" s="1"/>
  <c r="DH7" i="7" s="1"/>
  <c r="DJ40" i="4"/>
  <c r="DJ39" i="1" s="1"/>
  <c r="DI7" i="7" s="1"/>
  <c r="DK40" i="4"/>
  <c r="DK39" i="1" s="1"/>
  <c r="DJ7" i="7" s="1"/>
  <c r="DL40" i="4"/>
  <c r="DL39" i="1" s="1"/>
  <c r="DK7" i="7" s="1"/>
  <c r="DM39" i="1"/>
  <c r="DL7" i="7" s="1"/>
  <c r="DN39" i="1"/>
  <c r="DM7" i="7" s="1"/>
  <c r="DO40" i="4"/>
  <c r="DO39" i="1" s="1"/>
  <c r="DN7" i="7" s="1"/>
  <c r="DP40" i="4"/>
  <c r="DP39" i="1" s="1"/>
  <c r="DO7" i="7" s="1"/>
  <c r="DQ40" i="4"/>
  <c r="DQ39" i="1" s="1"/>
  <c r="DP7" i="7" s="1"/>
  <c r="DR40" i="4"/>
  <c r="DR39" i="1" s="1"/>
  <c r="DQ7" i="7" s="1"/>
  <c r="DS40" i="4"/>
  <c r="DS39" i="1" s="1"/>
  <c r="DR7" i="7" s="1"/>
  <c r="DT40" i="4"/>
  <c r="DT39" i="1" s="1"/>
  <c r="DS7" i="7" s="1"/>
  <c r="DA40" i="1"/>
  <c r="CZ8" i="7" s="1"/>
  <c r="DB41" i="4"/>
  <c r="DB40" i="1" s="1"/>
  <c r="DA8" i="7" s="1"/>
  <c r="DC41" i="4"/>
  <c r="DC40" i="1" s="1"/>
  <c r="DB8" i="7" s="1"/>
  <c r="DD41" i="4"/>
  <c r="DD40" i="1" s="1"/>
  <c r="DC8" i="7" s="1"/>
  <c r="DE41" i="4"/>
  <c r="DE40" i="1" s="1"/>
  <c r="DD8" i="7" s="1"/>
  <c r="DF41" i="4"/>
  <c r="DF40" i="1" s="1"/>
  <c r="DE8" i="7" s="1"/>
  <c r="DG40" i="1"/>
  <c r="DF8" i="7" s="1"/>
  <c r="DH40" i="1"/>
  <c r="DG8" i="7" s="1"/>
  <c r="DI41" i="4"/>
  <c r="DI40" i="1" s="1"/>
  <c r="DH8" i="7" s="1"/>
  <c r="DJ41" i="4"/>
  <c r="DJ40" i="1" s="1"/>
  <c r="DI8" i="7" s="1"/>
  <c r="DK41" i="4"/>
  <c r="DK40" i="1" s="1"/>
  <c r="DJ8" i="7" s="1"/>
  <c r="DL41" i="4"/>
  <c r="DL40" i="1" s="1"/>
  <c r="DK8" i="7" s="1"/>
  <c r="DM40" i="1"/>
  <c r="DL8" i="7" s="1"/>
  <c r="DN40" i="1"/>
  <c r="DM8" i="7" s="1"/>
  <c r="DO41" i="4"/>
  <c r="DO40" i="1" s="1"/>
  <c r="DN8" i="7" s="1"/>
  <c r="DP41" i="4"/>
  <c r="DP40" i="1" s="1"/>
  <c r="DO8" i="7" s="1"/>
  <c r="DQ41" i="4"/>
  <c r="DQ40" i="1" s="1"/>
  <c r="DP8" i="7" s="1"/>
  <c r="DR41" i="4"/>
  <c r="DR40" i="1" s="1"/>
  <c r="DQ8" i="7" s="1"/>
  <c r="DS41" i="4"/>
  <c r="DS40" i="1" s="1"/>
  <c r="DR8" i="7" s="1"/>
  <c r="DT41" i="4"/>
  <c r="DT40" i="1" s="1"/>
  <c r="DS8" i="7" s="1"/>
  <c r="DA41" i="1"/>
  <c r="CZ9" i="7" s="1"/>
  <c r="DB42" i="4"/>
  <c r="DB41" i="1" s="1"/>
  <c r="DA9" i="7" s="1"/>
  <c r="DC42" i="4"/>
  <c r="DC41" i="1" s="1"/>
  <c r="DB9" i="7" s="1"/>
  <c r="DD42" i="4"/>
  <c r="DD41" i="1" s="1"/>
  <c r="DC9" i="7" s="1"/>
  <c r="DE42" i="4"/>
  <c r="DE41" i="1" s="1"/>
  <c r="DD9" i="7" s="1"/>
  <c r="DF42" i="4"/>
  <c r="DF41" i="1" s="1"/>
  <c r="DE9" i="7" s="1"/>
  <c r="DG41" i="1"/>
  <c r="DF9" i="7" s="1"/>
  <c r="DH41" i="1"/>
  <c r="DG9" i="7" s="1"/>
  <c r="DI42" i="4"/>
  <c r="DI41" i="1" s="1"/>
  <c r="DH9" i="7" s="1"/>
  <c r="DJ42" i="4"/>
  <c r="DJ41" i="1" s="1"/>
  <c r="DI9" i="7" s="1"/>
  <c r="DK42" i="4"/>
  <c r="DK41" i="1" s="1"/>
  <c r="DJ9" i="7" s="1"/>
  <c r="DL42" i="4"/>
  <c r="DL41" i="1" s="1"/>
  <c r="DK9" i="7" s="1"/>
  <c r="DM41" i="1"/>
  <c r="DL9" i="7" s="1"/>
  <c r="DN41" i="1"/>
  <c r="DM9" i="7" s="1"/>
  <c r="DO42" i="4"/>
  <c r="DO41" i="1" s="1"/>
  <c r="DN9" i="7" s="1"/>
  <c r="DP42" i="4"/>
  <c r="DP41" i="1" s="1"/>
  <c r="DO9" i="7" s="1"/>
  <c r="DQ42" i="4"/>
  <c r="DQ41" i="1" s="1"/>
  <c r="DP9" i="7" s="1"/>
  <c r="DR42" i="4"/>
  <c r="DR41" i="1" s="1"/>
  <c r="DQ9" i="7" s="1"/>
  <c r="DS42" i="4"/>
  <c r="DS41" i="1" s="1"/>
  <c r="DR9" i="7" s="1"/>
  <c r="DT42" i="4"/>
  <c r="DT41" i="1" s="1"/>
  <c r="DS9" i="7" s="1"/>
  <c r="DA42" i="1"/>
  <c r="CZ10" i="7" s="1"/>
  <c r="DB43" i="4"/>
  <c r="DB42" i="1" s="1"/>
  <c r="DA10" i="7" s="1"/>
  <c r="DC43" i="4"/>
  <c r="DC42" i="1" s="1"/>
  <c r="DB10" i="7" s="1"/>
  <c r="DD43" i="4"/>
  <c r="DD42" i="1" s="1"/>
  <c r="DC10" i="7" s="1"/>
  <c r="DE43" i="4"/>
  <c r="DE42" i="1" s="1"/>
  <c r="DD10" i="7" s="1"/>
  <c r="DF43" i="4"/>
  <c r="DF42" i="1" s="1"/>
  <c r="DE10" i="7" s="1"/>
  <c r="DG42" i="1"/>
  <c r="DF10" i="7" s="1"/>
  <c r="DH42" i="1"/>
  <c r="DG10" i="7" s="1"/>
  <c r="DI43" i="4"/>
  <c r="DI42" i="1" s="1"/>
  <c r="DH10" i="7" s="1"/>
  <c r="DJ43" i="4"/>
  <c r="DJ42" i="1" s="1"/>
  <c r="DI10" i="7" s="1"/>
  <c r="DK43" i="4"/>
  <c r="DK42" i="1" s="1"/>
  <c r="DJ10" i="7" s="1"/>
  <c r="DL43" i="4"/>
  <c r="DL42" i="1" s="1"/>
  <c r="DK10" i="7" s="1"/>
  <c r="DM42" i="1"/>
  <c r="DL10" i="7" s="1"/>
  <c r="DN42" i="1"/>
  <c r="DM10" i="7" s="1"/>
  <c r="DO43" i="4"/>
  <c r="DO42" i="1" s="1"/>
  <c r="DN10" i="7" s="1"/>
  <c r="DP43" i="4"/>
  <c r="DP42" i="1" s="1"/>
  <c r="DO10" i="7" s="1"/>
  <c r="DQ43" i="4"/>
  <c r="DQ42" i="1" s="1"/>
  <c r="DP10" i="7" s="1"/>
  <c r="DR43" i="4"/>
  <c r="DR42" i="1" s="1"/>
  <c r="DQ10" i="7" s="1"/>
  <c r="DS43" i="4"/>
  <c r="DS42" i="1" s="1"/>
  <c r="DR10" i="7" s="1"/>
  <c r="DT43" i="4"/>
  <c r="DT42" i="1" s="1"/>
  <c r="DS10" i="7" s="1"/>
  <c r="DA43" i="1"/>
  <c r="CZ11" i="7" s="1"/>
  <c r="DB44" i="4"/>
  <c r="DB43" i="1" s="1"/>
  <c r="DA11" i="7" s="1"/>
  <c r="DC44" i="4"/>
  <c r="DC43" i="1" s="1"/>
  <c r="DB11" i="7" s="1"/>
  <c r="DD44" i="4"/>
  <c r="DD43" i="1" s="1"/>
  <c r="DC11" i="7" s="1"/>
  <c r="DE44" i="4"/>
  <c r="DE43" i="1" s="1"/>
  <c r="DD11" i="7" s="1"/>
  <c r="DF44" i="4"/>
  <c r="DF43" i="1" s="1"/>
  <c r="DE11" i="7" s="1"/>
  <c r="DG43" i="1"/>
  <c r="DF11" i="7" s="1"/>
  <c r="DH43" i="1"/>
  <c r="DG11" i="7" s="1"/>
  <c r="DI44" i="4"/>
  <c r="DI43" i="1" s="1"/>
  <c r="DH11" i="7" s="1"/>
  <c r="DJ44" i="4"/>
  <c r="DJ43" i="1" s="1"/>
  <c r="DI11" i="7" s="1"/>
  <c r="DK44" i="4"/>
  <c r="DK43" i="1" s="1"/>
  <c r="DJ11" i="7" s="1"/>
  <c r="DL44" i="4"/>
  <c r="DL43" i="1" s="1"/>
  <c r="DK11" i="7" s="1"/>
  <c r="DM43" i="1"/>
  <c r="DL11" i="7" s="1"/>
  <c r="DN43" i="1"/>
  <c r="DM11" i="7" s="1"/>
  <c r="DO44" i="4"/>
  <c r="DO43" i="1" s="1"/>
  <c r="DN11" i="7" s="1"/>
  <c r="DP44" i="4"/>
  <c r="DP43" i="1" s="1"/>
  <c r="DO11" i="7" s="1"/>
  <c r="DQ44" i="4"/>
  <c r="DQ43" i="1" s="1"/>
  <c r="DP11" i="7" s="1"/>
  <c r="DR44" i="4"/>
  <c r="DR43" i="1" s="1"/>
  <c r="DQ11" i="7" s="1"/>
  <c r="DS44" i="4"/>
  <c r="DS43" i="1" s="1"/>
  <c r="DR11" i="7" s="1"/>
  <c r="DT44" i="4"/>
  <c r="DT43" i="1" s="1"/>
  <c r="DS11" i="7" s="1"/>
  <c r="DA44" i="1"/>
  <c r="CZ12" i="7" s="1"/>
  <c r="DB45" i="4"/>
  <c r="DB44" i="1" s="1"/>
  <c r="DA12" i="7" s="1"/>
  <c r="DC45" i="4"/>
  <c r="DC44" i="1" s="1"/>
  <c r="DB12" i="7" s="1"/>
  <c r="DD45" i="4"/>
  <c r="DD44" i="1" s="1"/>
  <c r="DC12" i="7" s="1"/>
  <c r="DE45" i="4"/>
  <c r="DE44" i="1" s="1"/>
  <c r="DD12" i="7" s="1"/>
  <c r="DF45" i="4"/>
  <c r="DF44" i="1" s="1"/>
  <c r="DE12" i="7" s="1"/>
  <c r="DG44" i="1"/>
  <c r="DF12" i="7" s="1"/>
  <c r="DH44" i="1"/>
  <c r="DG12" i="7" s="1"/>
  <c r="DI45" i="4"/>
  <c r="DI44" i="1" s="1"/>
  <c r="DH12" i="7" s="1"/>
  <c r="DJ45" i="4"/>
  <c r="DJ44" i="1" s="1"/>
  <c r="DI12" i="7" s="1"/>
  <c r="DK45" i="4"/>
  <c r="DK44" i="1" s="1"/>
  <c r="DJ12" i="7" s="1"/>
  <c r="DL45" i="4"/>
  <c r="DL44" i="1" s="1"/>
  <c r="DK12" i="7" s="1"/>
  <c r="DM44" i="1"/>
  <c r="DL12" i="7" s="1"/>
  <c r="DN44" i="1"/>
  <c r="DM12" i="7" s="1"/>
  <c r="DO45" i="4"/>
  <c r="DO44" i="1" s="1"/>
  <c r="DN12" i="7" s="1"/>
  <c r="DP45" i="4"/>
  <c r="DP44" i="1" s="1"/>
  <c r="DO12" i="7" s="1"/>
  <c r="DQ45" i="4"/>
  <c r="DQ44" i="1" s="1"/>
  <c r="DP12" i="7" s="1"/>
  <c r="DR45" i="4"/>
  <c r="DR44" i="1" s="1"/>
  <c r="DQ12" i="7" s="1"/>
  <c r="DS45" i="4"/>
  <c r="DS44" i="1" s="1"/>
  <c r="DR12" i="7" s="1"/>
  <c r="DT45" i="4"/>
  <c r="DT44" i="1" s="1"/>
  <c r="DS12" i="7" s="1"/>
  <c r="DA45" i="1"/>
  <c r="CZ13" i="7" s="1"/>
  <c r="DB46" i="4"/>
  <c r="DB45" i="1" s="1"/>
  <c r="DA13" i="7" s="1"/>
  <c r="DC46" i="4"/>
  <c r="DC45" i="1" s="1"/>
  <c r="DB13" i="7" s="1"/>
  <c r="DD46" i="4"/>
  <c r="DD45" i="1" s="1"/>
  <c r="DC13" i="7" s="1"/>
  <c r="DE46" i="4"/>
  <c r="DE45" i="1" s="1"/>
  <c r="DD13" i="7" s="1"/>
  <c r="DF46" i="4"/>
  <c r="DF45" i="1" s="1"/>
  <c r="DE13" i="7" s="1"/>
  <c r="DG45" i="1"/>
  <c r="DF13" i="7" s="1"/>
  <c r="DH45" i="1"/>
  <c r="DG13" i="7" s="1"/>
  <c r="DI46" i="4"/>
  <c r="DI45" i="1" s="1"/>
  <c r="DH13" i="7" s="1"/>
  <c r="DJ46" i="4"/>
  <c r="DJ45" i="1" s="1"/>
  <c r="DI13" i="7" s="1"/>
  <c r="DK46" i="4"/>
  <c r="DK45" i="1" s="1"/>
  <c r="DJ13" i="7" s="1"/>
  <c r="DL46" i="4"/>
  <c r="DL45" i="1" s="1"/>
  <c r="DK13" i="7" s="1"/>
  <c r="DM45" i="1"/>
  <c r="DL13" i="7" s="1"/>
  <c r="DN45" i="1"/>
  <c r="DM13" i="7" s="1"/>
  <c r="DO46" i="4"/>
  <c r="DO45" i="1" s="1"/>
  <c r="DN13" i="7" s="1"/>
  <c r="DP46" i="4"/>
  <c r="DP45" i="1" s="1"/>
  <c r="DO13" i="7" s="1"/>
  <c r="DQ46" i="4"/>
  <c r="DQ45" i="1" s="1"/>
  <c r="DP13" i="7" s="1"/>
  <c r="DR46" i="4"/>
  <c r="DR45" i="1" s="1"/>
  <c r="DQ13" i="7" s="1"/>
  <c r="DS46" i="4"/>
  <c r="DS45" i="1" s="1"/>
  <c r="DR13" i="7" s="1"/>
  <c r="DT46" i="4"/>
  <c r="DT45" i="1" s="1"/>
  <c r="DS13" i="7" s="1"/>
  <c r="DA46" i="1"/>
  <c r="CZ14" i="7" s="1"/>
  <c r="DB47" i="4"/>
  <c r="DB46" i="1" s="1"/>
  <c r="DA14" i="7" s="1"/>
  <c r="DC47" i="4"/>
  <c r="DC46" i="1" s="1"/>
  <c r="DB14" i="7" s="1"/>
  <c r="DD47" i="4"/>
  <c r="DD46" i="1" s="1"/>
  <c r="DC14" i="7" s="1"/>
  <c r="DE47" i="4"/>
  <c r="DE46" i="1" s="1"/>
  <c r="DD14" i="7" s="1"/>
  <c r="DF47" i="4"/>
  <c r="DF46" i="1" s="1"/>
  <c r="DE14" i="7" s="1"/>
  <c r="DG46" i="1"/>
  <c r="DF14" i="7" s="1"/>
  <c r="DH46" i="1"/>
  <c r="DG14" i="7" s="1"/>
  <c r="DI47" i="4"/>
  <c r="DI46" i="1" s="1"/>
  <c r="DH14" i="7" s="1"/>
  <c r="DJ47" i="4"/>
  <c r="DJ46" i="1" s="1"/>
  <c r="DI14" i="7" s="1"/>
  <c r="DK47" i="4"/>
  <c r="DK46" i="1" s="1"/>
  <c r="DJ14" i="7" s="1"/>
  <c r="DL47" i="4"/>
  <c r="DL46" i="1" s="1"/>
  <c r="DK14" i="7" s="1"/>
  <c r="DM46" i="1"/>
  <c r="DL14" i="7" s="1"/>
  <c r="DN46" i="1"/>
  <c r="DM14" i="7" s="1"/>
  <c r="DO47" i="4"/>
  <c r="DO46" i="1" s="1"/>
  <c r="DN14" i="7" s="1"/>
  <c r="DP47" i="4"/>
  <c r="DP46" i="1" s="1"/>
  <c r="DO14" i="7" s="1"/>
  <c r="DQ47" i="4"/>
  <c r="DQ46" i="1" s="1"/>
  <c r="DP14" i="7" s="1"/>
  <c r="DR47" i="4"/>
  <c r="DR46" i="1" s="1"/>
  <c r="DQ14" i="7" s="1"/>
  <c r="DS47" i="4"/>
  <c r="DS46" i="1" s="1"/>
  <c r="DR14" i="7" s="1"/>
  <c r="DT47" i="4"/>
  <c r="DT46" i="1" s="1"/>
  <c r="DS14" i="7" s="1"/>
  <c r="DA47" i="1"/>
  <c r="CZ15" i="7" s="1"/>
  <c r="DB48" i="4"/>
  <c r="DB47" i="1" s="1"/>
  <c r="DA15" i="7" s="1"/>
  <c r="DC48" i="4"/>
  <c r="DC47" i="1" s="1"/>
  <c r="DB15" i="7" s="1"/>
  <c r="DD48" i="4"/>
  <c r="DD47" i="1" s="1"/>
  <c r="DC15" i="7" s="1"/>
  <c r="DE48" i="4"/>
  <c r="DE47" i="1" s="1"/>
  <c r="DD15" i="7" s="1"/>
  <c r="DF48" i="4"/>
  <c r="DF47" i="1" s="1"/>
  <c r="DE15" i="7" s="1"/>
  <c r="DG47" i="1"/>
  <c r="DF15" i="7" s="1"/>
  <c r="DH47" i="1"/>
  <c r="DG15" i="7" s="1"/>
  <c r="DI48" i="4"/>
  <c r="DI47" i="1" s="1"/>
  <c r="DH15" i="7" s="1"/>
  <c r="DJ48" i="4"/>
  <c r="DJ47" i="1" s="1"/>
  <c r="DI15" i="7" s="1"/>
  <c r="DK48" i="4"/>
  <c r="DK47" i="1" s="1"/>
  <c r="DJ15" i="7" s="1"/>
  <c r="DL48" i="4"/>
  <c r="DL47" i="1" s="1"/>
  <c r="DK15" i="7" s="1"/>
  <c r="DM47" i="1"/>
  <c r="DL15" i="7" s="1"/>
  <c r="DN47" i="1"/>
  <c r="DM15" i="7" s="1"/>
  <c r="DO48" i="4"/>
  <c r="DO47" i="1" s="1"/>
  <c r="DN15" i="7" s="1"/>
  <c r="DP48" i="4"/>
  <c r="DP47" i="1" s="1"/>
  <c r="DO15" i="7" s="1"/>
  <c r="DQ48" i="4"/>
  <c r="DQ47" i="1" s="1"/>
  <c r="DP15" i="7" s="1"/>
  <c r="DR48" i="4"/>
  <c r="DR47" i="1" s="1"/>
  <c r="DQ15" i="7" s="1"/>
  <c r="DS48" i="4"/>
  <c r="DS47" i="1" s="1"/>
  <c r="DR15" i="7" s="1"/>
  <c r="DT48" i="4"/>
  <c r="DT47" i="1" s="1"/>
  <c r="DS15" i="7" s="1"/>
  <c r="DA48" i="1"/>
  <c r="CZ16" i="7" s="1"/>
  <c r="DB49" i="4"/>
  <c r="DB48" i="1" s="1"/>
  <c r="DA16" i="7" s="1"/>
  <c r="DC49" i="4"/>
  <c r="DC48" i="1" s="1"/>
  <c r="DB16" i="7" s="1"/>
  <c r="DD49" i="4"/>
  <c r="DD48" i="1" s="1"/>
  <c r="DC16" i="7" s="1"/>
  <c r="DE49" i="4"/>
  <c r="DE48" i="1" s="1"/>
  <c r="DD16" i="7" s="1"/>
  <c r="DF49" i="4"/>
  <c r="DF48" i="1" s="1"/>
  <c r="DE16" i="7" s="1"/>
  <c r="DG48" i="1"/>
  <c r="DF16" i="7" s="1"/>
  <c r="DH48" i="1"/>
  <c r="DG16" i="7" s="1"/>
  <c r="DI49" i="4"/>
  <c r="DI48" i="1" s="1"/>
  <c r="DH16" i="7" s="1"/>
  <c r="DJ49" i="4"/>
  <c r="DJ48" i="1" s="1"/>
  <c r="DI16" i="7" s="1"/>
  <c r="DK49" i="4"/>
  <c r="DK48" i="1" s="1"/>
  <c r="DJ16" i="7" s="1"/>
  <c r="DL49" i="4"/>
  <c r="DL48" i="1" s="1"/>
  <c r="DK16" i="7" s="1"/>
  <c r="DM48" i="1"/>
  <c r="DL16" i="7" s="1"/>
  <c r="DN48" i="1"/>
  <c r="DM16" i="7" s="1"/>
  <c r="DO49" i="4"/>
  <c r="DO48" i="1" s="1"/>
  <c r="DN16" i="7" s="1"/>
  <c r="DP49" i="4"/>
  <c r="DP48" i="1" s="1"/>
  <c r="DO16" i="7" s="1"/>
  <c r="DQ49" i="4"/>
  <c r="DQ48" i="1" s="1"/>
  <c r="DP16" i="7" s="1"/>
  <c r="DR49" i="4"/>
  <c r="DR48" i="1" s="1"/>
  <c r="DQ16" i="7" s="1"/>
  <c r="DS49" i="4"/>
  <c r="DS48" i="1" s="1"/>
  <c r="DR16" i="7" s="1"/>
  <c r="DT49" i="4"/>
  <c r="DT48" i="1" s="1"/>
  <c r="DS16" i="7" s="1"/>
  <c r="DA49" i="1"/>
  <c r="CZ17" i="7" s="1"/>
  <c r="DB50" i="4"/>
  <c r="DB49" i="1" s="1"/>
  <c r="DA17" i="7" s="1"/>
  <c r="DC50" i="4"/>
  <c r="DC49" i="1" s="1"/>
  <c r="DB17" i="7" s="1"/>
  <c r="DD50" i="4"/>
  <c r="DD49" i="1" s="1"/>
  <c r="DC17" i="7" s="1"/>
  <c r="DE50" i="4"/>
  <c r="DE49" i="1" s="1"/>
  <c r="DD17" i="7" s="1"/>
  <c r="DF50" i="4"/>
  <c r="DF49" i="1" s="1"/>
  <c r="DE17" i="7" s="1"/>
  <c r="DG49" i="1"/>
  <c r="DF17" i="7" s="1"/>
  <c r="DH49" i="1"/>
  <c r="DG17" i="7" s="1"/>
  <c r="DI50" i="4"/>
  <c r="DI49" i="1" s="1"/>
  <c r="DH17" i="7" s="1"/>
  <c r="DJ50" i="4"/>
  <c r="DJ49" i="1" s="1"/>
  <c r="DI17" i="7" s="1"/>
  <c r="DK50" i="4"/>
  <c r="DK49" i="1" s="1"/>
  <c r="DJ17" i="7" s="1"/>
  <c r="DL50" i="4"/>
  <c r="DL49" i="1" s="1"/>
  <c r="DK17" i="7" s="1"/>
  <c r="DM49" i="1"/>
  <c r="DL17" i="7" s="1"/>
  <c r="DN49" i="1"/>
  <c r="DM17" i="7" s="1"/>
  <c r="DO50" i="4"/>
  <c r="DO49" i="1" s="1"/>
  <c r="DN17" i="7" s="1"/>
  <c r="DP50" i="4"/>
  <c r="DP49" i="1" s="1"/>
  <c r="DO17" i="7" s="1"/>
  <c r="DQ50" i="4"/>
  <c r="DQ49" i="1" s="1"/>
  <c r="DP17" i="7" s="1"/>
  <c r="DR50" i="4"/>
  <c r="DR49" i="1" s="1"/>
  <c r="DQ17" i="7" s="1"/>
  <c r="DS50" i="4"/>
  <c r="DS49" i="1" s="1"/>
  <c r="DR17" i="7" s="1"/>
  <c r="DT50" i="4"/>
  <c r="DT49" i="1" s="1"/>
  <c r="DS17" i="7" s="1"/>
  <c r="DA50" i="1"/>
  <c r="CZ18" i="7" s="1"/>
  <c r="DB51" i="4"/>
  <c r="DB50" i="1" s="1"/>
  <c r="DA18" i="7" s="1"/>
  <c r="DC51" i="4"/>
  <c r="DC50" i="1" s="1"/>
  <c r="DB18" i="7" s="1"/>
  <c r="DD51" i="4"/>
  <c r="DD50" i="1" s="1"/>
  <c r="DC18" i="7" s="1"/>
  <c r="DE51" i="4"/>
  <c r="DE50" i="1" s="1"/>
  <c r="DD18" i="7" s="1"/>
  <c r="DF51" i="4"/>
  <c r="DF50" i="1" s="1"/>
  <c r="DE18" i="7" s="1"/>
  <c r="DG50" i="1"/>
  <c r="DF18" i="7" s="1"/>
  <c r="DH50" i="1"/>
  <c r="DG18" i="7" s="1"/>
  <c r="DI51" i="4"/>
  <c r="DI50" i="1" s="1"/>
  <c r="DH18" i="7" s="1"/>
  <c r="DJ51" i="4"/>
  <c r="DJ50" i="1" s="1"/>
  <c r="DI18" i="7" s="1"/>
  <c r="DK51" i="4"/>
  <c r="DK50" i="1" s="1"/>
  <c r="DJ18" i="7" s="1"/>
  <c r="DL51" i="4"/>
  <c r="DL50" i="1" s="1"/>
  <c r="DK18" i="7" s="1"/>
  <c r="DM50" i="1"/>
  <c r="DL18" i="7" s="1"/>
  <c r="DN50" i="1"/>
  <c r="DM18" i="7" s="1"/>
  <c r="DO51" i="4"/>
  <c r="DO50" i="1" s="1"/>
  <c r="DN18" i="7" s="1"/>
  <c r="DP51" i="4"/>
  <c r="DP50" i="1" s="1"/>
  <c r="DO18" i="7" s="1"/>
  <c r="DQ51" i="4"/>
  <c r="DQ50" i="1" s="1"/>
  <c r="DP18" i="7" s="1"/>
  <c r="DR51" i="4"/>
  <c r="DR50" i="1" s="1"/>
  <c r="DQ18" i="7" s="1"/>
  <c r="DS51" i="4"/>
  <c r="DS50" i="1" s="1"/>
  <c r="DR18" i="7" s="1"/>
  <c r="DT51" i="4"/>
  <c r="DT50" i="1" s="1"/>
  <c r="DS18" i="7" s="1"/>
  <c r="DA51" i="1"/>
  <c r="CZ19" i="7" s="1"/>
  <c r="DB52" i="4"/>
  <c r="DB51" i="1" s="1"/>
  <c r="DA19" i="7" s="1"/>
  <c r="DC52" i="4"/>
  <c r="DC51" i="1" s="1"/>
  <c r="DB19" i="7" s="1"/>
  <c r="DD52" i="4"/>
  <c r="DD51" i="1" s="1"/>
  <c r="DC19" i="7" s="1"/>
  <c r="DE52" i="4"/>
  <c r="DE51" i="1" s="1"/>
  <c r="DD19" i="7" s="1"/>
  <c r="DF52" i="4"/>
  <c r="DF51" i="1" s="1"/>
  <c r="DE19" i="7" s="1"/>
  <c r="DG51" i="1"/>
  <c r="DF19" i="7" s="1"/>
  <c r="DH51" i="1"/>
  <c r="DG19" i="7" s="1"/>
  <c r="DI52" i="4"/>
  <c r="DI51" i="1" s="1"/>
  <c r="DH19" i="7" s="1"/>
  <c r="DJ52" i="4"/>
  <c r="DJ51" i="1" s="1"/>
  <c r="DI19" i="7" s="1"/>
  <c r="DK52" i="4"/>
  <c r="DK51" i="1" s="1"/>
  <c r="DJ19" i="7" s="1"/>
  <c r="DL52" i="4"/>
  <c r="DL51" i="1" s="1"/>
  <c r="DK19" i="7" s="1"/>
  <c r="DM51" i="1"/>
  <c r="DL19" i="7" s="1"/>
  <c r="DN51" i="1"/>
  <c r="DM19" i="7" s="1"/>
  <c r="DO52" i="4"/>
  <c r="DO51" i="1" s="1"/>
  <c r="DN19" i="7" s="1"/>
  <c r="DP52" i="4"/>
  <c r="DP51" i="1" s="1"/>
  <c r="DO19" i="7" s="1"/>
  <c r="DQ52" i="4"/>
  <c r="DQ51" i="1" s="1"/>
  <c r="DP19" i="7" s="1"/>
  <c r="DR52" i="4"/>
  <c r="DR51" i="1" s="1"/>
  <c r="DQ19" i="7" s="1"/>
  <c r="DS52" i="4"/>
  <c r="DS51" i="1" s="1"/>
  <c r="DR19" i="7" s="1"/>
  <c r="DT52" i="4"/>
  <c r="DT51" i="1" s="1"/>
  <c r="DS19" i="7" s="1"/>
  <c r="DA52" i="1"/>
  <c r="CZ20" i="7" s="1"/>
  <c r="DB53" i="4"/>
  <c r="DB52" i="1" s="1"/>
  <c r="DA20" i="7" s="1"/>
  <c r="DC53" i="4"/>
  <c r="DC52" i="1" s="1"/>
  <c r="DB20" i="7" s="1"/>
  <c r="DD53" i="4"/>
  <c r="DD52" i="1" s="1"/>
  <c r="DC20" i="7" s="1"/>
  <c r="DE53" i="4"/>
  <c r="DE52" i="1" s="1"/>
  <c r="DD20" i="7" s="1"/>
  <c r="DF53" i="4"/>
  <c r="DF52" i="1" s="1"/>
  <c r="DE20" i="7" s="1"/>
  <c r="DG52" i="1"/>
  <c r="DF20" i="7" s="1"/>
  <c r="DH52" i="1"/>
  <c r="DG20" i="7" s="1"/>
  <c r="DI53" i="4"/>
  <c r="DI52" i="1" s="1"/>
  <c r="DH20" i="7" s="1"/>
  <c r="DJ53" i="4"/>
  <c r="DJ52" i="1" s="1"/>
  <c r="DI20" i="7" s="1"/>
  <c r="DK53" i="4"/>
  <c r="DK52" i="1" s="1"/>
  <c r="DJ20" i="7" s="1"/>
  <c r="DL53" i="4"/>
  <c r="DL52" i="1" s="1"/>
  <c r="DK20" i="7" s="1"/>
  <c r="DM52" i="1"/>
  <c r="DL20" i="7" s="1"/>
  <c r="DN52" i="1"/>
  <c r="DM20" i="7" s="1"/>
  <c r="DO53" i="4"/>
  <c r="DO52" i="1" s="1"/>
  <c r="DN20" i="7" s="1"/>
  <c r="DP53" i="4"/>
  <c r="DP52" i="1" s="1"/>
  <c r="DO20" i="7" s="1"/>
  <c r="DQ53" i="4"/>
  <c r="DQ52" i="1" s="1"/>
  <c r="DP20" i="7" s="1"/>
  <c r="DR53" i="4"/>
  <c r="DR52" i="1" s="1"/>
  <c r="DQ20" i="7" s="1"/>
  <c r="DS53" i="4"/>
  <c r="DS52" i="1" s="1"/>
  <c r="DR20" i="7" s="1"/>
  <c r="DT53" i="4"/>
  <c r="DT52" i="1" s="1"/>
  <c r="DS20" i="7" s="1"/>
  <c r="DA53" i="1"/>
  <c r="CZ21" i="7" s="1"/>
  <c r="DB54" i="4"/>
  <c r="DB53" i="1" s="1"/>
  <c r="DA21" i="7" s="1"/>
  <c r="DC54" i="4"/>
  <c r="DC53" i="1" s="1"/>
  <c r="DB21" i="7" s="1"/>
  <c r="DD54" i="4"/>
  <c r="DD53" i="1" s="1"/>
  <c r="DC21" i="7" s="1"/>
  <c r="DE54" i="4"/>
  <c r="DE53" i="1" s="1"/>
  <c r="DD21" i="7" s="1"/>
  <c r="DF54" i="4"/>
  <c r="DF53" i="1" s="1"/>
  <c r="DE21" i="7" s="1"/>
  <c r="DG53" i="1"/>
  <c r="DF21" i="7" s="1"/>
  <c r="DH53" i="1"/>
  <c r="DG21" i="7" s="1"/>
  <c r="DI54" i="4"/>
  <c r="DI53" i="1" s="1"/>
  <c r="DH21" i="7" s="1"/>
  <c r="DJ54" i="4"/>
  <c r="DJ53" i="1" s="1"/>
  <c r="DI21" i="7" s="1"/>
  <c r="DK54" i="4"/>
  <c r="DK53" i="1" s="1"/>
  <c r="DJ21" i="7" s="1"/>
  <c r="DL54" i="4"/>
  <c r="DL53" i="1" s="1"/>
  <c r="DK21" i="7" s="1"/>
  <c r="DM53" i="1"/>
  <c r="DL21" i="7" s="1"/>
  <c r="DN53" i="1"/>
  <c r="DM21" i="7" s="1"/>
  <c r="DO54" i="4"/>
  <c r="DO53" i="1" s="1"/>
  <c r="DN21" i="7" s="1"/>
  <c r="DP54" i="4"/>
  <c r="DP53" i="1" s="1"/>
  <c r="DO21" i="7" s="1"/>
  <c r="DQ54" i="4"/>
  <c r="DQ53" i="1" s="1"/>
  <c r="DP21" i="7" s="1"/>
  <c r="DR54" i="4"/>
  <c r="DR53" i="1" s="1"/>
  <c r="DQ21" i="7" s="1"/>
  <c r="DS54" i="4"/>
  <c r="DS53" i="1" s="1"/>
  <c r="DR21" i="7" s="1"/>
  <c r="DT54" i="4"/>
  <c r="DT53" i="1" s="1"/>
  <c r="DS21" i="7" s="1"/>
  <c r="DA54" i="1"/>
  <c r="CZ22" i="7" s="1"/>
  <c r="DB55" i="4"/>
  <c r="DB54" i="1" s="1"/>
  <c r="DA22" i="7" s="1"/>
  <c r="DC55" i="4"/>
  <c r="DC54" i="1" s="1"/>
  <c r="DB22" i="7" s="1"/>
  <c r="DD55" i="4"/>
  <c r="DD54" i="1" s="1"/>
  <c r="DC22" i="7" s="1"/>
  <c r="DE55" i="4"/>
  <c r="DE54" i="1" s="1"/>
  <c r="DD22" i="7" s="1"/>
  <c r="DF55" i="4"/>
  <c r="DF54" i="1" s="1"/>
  <c r="DE22" i="7" s="1"/>
  <c r="DG54" i="1"/>
  <c r="DF22" i="7" s="1"/>
  <c r="DH54" i="1"/>
  <c r="DG22" i="7" s="1"/>
  <c r="DI55" i="4"/>
  <c r="DI54" i="1" s="1"/>
  <c r="DH22" i="7" s="1"/>
  <c r="DJ55" i="4"/>
  <c r="DJ54" i="1" s="1"/>
  <c r="DI22" i="7" s="1"/>
  <c r="DK55" i="4"/>
  <c r="DK54" i="1" s="1"/>
  <c r="DJ22" i="7" s="1"/>
  <c r="DL55" i="4"/>
  <c r="DL54" i="1" s="1"/>
  <c r="DK22" i="7" s="1"/>
  <c r="DM54" i="1"/>
  <c r="DL22" i="7" s="1"/>
  <c r="DN54" i="1"/>
  <c r="DM22" i="7" s="1"/>
  <c r="DO55" i="4"/>
  <c r="DO54" i="1" s="1"/>
  <c r="DN22" i="7" s="1"/>
  <c r="DP55" i="4"/>
  <c r="DP54" i="1" s="1"/>
  <c r="DO22" i="7" s="1"/>
  <c r="DQ55" i="4"/>
  <c r="DQ54" i="1" s="1"/>
  <c r="DP22" i="7" s="1"/>
  <c r="DR55" i="4"/>
  <c r="DR54" i="1" s="1"/>
  <c r="DQ22" i="7" s="1"/>
  <c r="DS55" i="4"/>
  <c r="DS54" i="1" s="1"/>
  <c r="DR22" i="7" s="1"/>
  <c r="DT55" i="4"/>
  <c r="DT54" i="1" s="1"/>
  <c r="DS22" i="7" s="1"/>
  <c r="DA55" i="1"/>
  <c r="CZ23" i="7" s="1"/>
  <c r="DB56" i="4"/>
  <c r="DB55" i="1" s="1"/>
  <c r="DA23" i="7" s="1"/>
  <c r="DC56" i="4"/>
  <c r="DC55" i="1" s="1"/>
  <c r="DB23" i="7" s="1"/>
  <c r="DD56" i="4"/>
  <c r="DD55" i="1" s="1"/>
  <c r="DC23" i="7" s="1"/>
  <c r="DE56" i="4"/>
  <c r="DE55" i="1" s="1"/>
  <c r="DD23" i="7" s="1"/>
  <c r="DF56" i="4"/>
  <c r="DF55" i="1" s="1"/>
  <c r="DE23" i="7" s="1"/>
  <c r="DG55" i="1"/>
  <c r="DF23" i="7" s="1"/>
  <c r="DH55" i="1"/>
  <c r="DG23" i="7" s="1"/>
  <c r="DI56" i="4"/>
  <c r="DI55" i="1" s="1"/>
  <c r="DH23" i="7" s="1"/>
  <c r="DJ56" i="4"/>
  <c r="DJ55" i="1" s="1"/>
  <c r="DI23" i="7" s="1"/>
  <c r="DK56" i="4"/>
  <c r="DK55" i="1" s="1"/>
  <c r="DJ23" i="7" s="1"/>
  <c r="DL56" i="4"/>
  <c r="DL55" i="1" s="1"/>
  <c r="DK23" i="7" s="1"/>
  <c r="DM55" i="1"/>
  <c r="DL23" i="7" s="1"/>
  <c r="DN55" i="1"/>
  <c r="DM23" i="7" s="1"/>
  <c r="DO56" i="4"/>
  <c r="DO55" i="1" s="1"/>
  <c r="DN23" i="7" s="1"/>
  <c r="DP56" i="4"/>
  <c r="DP55" i="1" s="1"/>
  <c r="DO23" i="7" s="1"/>
  <c r="DQ56" i="4"/>
  <c r="DQ55" i="1" s="1"/>
  <c r="DP23" i="7" s="1"/>
  <c r="DR56" i="4"/>
  <c r="DR55" i="1" s="1"/>
  <c r="DQ23" i="7" s="1"/>
  <c r="DS56" i="4"/>
  <c r="DS55" i="1" s="1"/>
  <c r="DR23" i="7" s="1"/>
  <c r="DT56" i="4"/>
  <c r="DT55" i="1" s="1"/>
  <c r="DS23" i="7" s="1"/>
  <c r="DA56" i="1"/>
  <c r="CZ24" i="7" s="1"/>
  <c r="DB57" i="4"/>
  <c r="DB56" i="1" s="1"/>
  <c r="DA24" i="7" s="1"/>
  <c r="DC57" i="4"/>
  <c r="DC56" i="1" s="1"/>
  <c r="DB24" i="7" s="1"/>
  <c r="DD57" i="4"/>
  <c r="DD56" i="1" s="1"/>
  <c r="DC24" i="7" s="1"/>
  <c r="DE57" i="4"/>
  <c r="DE56" i="1" s="1"/>
  <c r="DD24" i="7" s="1"/>
  <c r="DF57" i="4"/>
  <c r="DF56" i="1" s="1"/>
  <c r="DE24" i="7" s="1"/>
  <c r="DG56" i="1"/>
  <c r="DF24" i="7" s="1"/>
  <c r="DH56" i="1"/>
  <c r="DG24" i="7" s="1"/>
  <c r="DI57" i="4"/>
  <c r="DI56" i="1" s="1"/>
  <c r="DH24" i="7" s="1"/>
  <c r="DJ57" i="4"/>
  <c r="DJ56" i="1" s="1"/>
  <c r="DI24" i="7" s="1"/>
  <c r="DK57" i="4"/>
  <c r="DK56" i="1" s="1"/>
  <c r="DJ24" i="7" s="1"/>
  <c r="DL57" i="4"/>
  <c r="DL56" i="1" s="1"/>
  <c r="DK24" i="7" s="1"/>
  <c r="DM56" i="1"/>
  <c r="DL24" i="7" s="1"/>
  <c r="DN56" i="1"/>
  <c r="DM24" i="7" s="1"/>
  <c r="DO57" i="4"/>
  <c r="DO56" i="1" s="1"/>
  <c r="DN24" i="7" s="1"/>
  <c r="DP57" i="4"/>
  <c r="DP56" i="1" s="1"/>
  <c r="DO24" i="7" s="1"/>
  <c r="DQ57" i="4"/>
  <c r="DQ56" i="1" s="1"/>
  <c r="DP24" i="7" s="1"/>
  <c r="DR57" i="4"/>
  <c r="DR56" i="1" s="1"/>
  <c r="DQ24" i="7" s="1"/>
  <c r="DS57" i="4"/>
  <c r="DS56" i="1" s="1"/>
  <c r="DR24" i="7" s="1"/>
  <c r="DT57" i="4"/>
  <c r="DT56" i="1" s="1"/>
  <c r="DS24" i="7" s="1"/>
  <c r="DA58" i="4"/>
  <c r="DA57" i="1" s="1"/>
  <c r="CZ2" i="8" s="1"/>
  <c r="DB58" i="4"/>
  <c r="DB57" i="1" s="1"/>
  <c r="DA2" i="8" s="1"/>
  <c r="DC58" i="4"/>
  <c r="DC57" i="1" s="1"/>
  <c r="DB2" i="8" s="1"/>
  <c r="DD58" i="4"/>
  <c r="DD57" i="1" s="1"/>
  <c r="DC2" i="8" s="1"/>
  <c r="DE58" i="4"/>
  <c r="DE57" i="1" s="1"/>
  <c r="DD2" i="8" s="1"/>
  <c r="DF58" i="4"/>
  <c r="DF57" i="1" s="1"/>
  <c r="DE2" i="8" s="1"/>
  <c r="DG58" i="4"/>
  <c r="DG57" i="1" s="1"/>
  <c r="DF2" i="8" s="1"/>
  <c r="DH58" i="4"/>
  <c r="DH57" i="1" s="1"/>
  <c r="DG2" i="8" s="1"/>
  <c r="DI58" i="4"/>
  <c r="DI57" i="1" s="1"/>
  <c r="DH2" i="8" s="1"/>
  <c r="DJ58" i="4"/>
  <c r="DJ57" i="1" s="1"/>
  <c r="DI2" i="8" s="1"/>
  <c r="DK58" i="4"/>
  <c r="DK57" i="1" s="1"/>
  <c r="DJ2" i="8" s="1"/>
  <c r="DL58" i="4"/>
  <c r="DL57" i="1" s="1"/>
  <c r="DK2" i="8" s="1"/>
  <c r="DM58" i="4"/>
  <c r="DM57" i="1" s="1"/>
  <c r="DL2" i="8" s="1"/>
  <c r="DN58" i="4"/>
  <c r="DN57" i="1" s="1"/>
  <c r="DM2" i="8" s="1"/>
  <c r="DO58" i="4"/>
  <c r="DO57" i="1" s="1"/>
  <c r="DN2" i="8" s="1"/>
  <c r="DP58" i="4"/>
  <c r="DP57" i="1" s="1"/>
  <c r="DO2" i="8" s="1"/>
  <c r="DQ58" i="4"/>
  <c r="DQ57" i="1" s="1"/>
  <c r="DP2" i="8" s="1"/>
  <c r="DR58" i="4"/>
  <c r="DR57" i="1" s="1"/>
  <c r="DQ2" i="8" s="1"/>
  <c r="DS58" i="4"/>
  <c r="DS57" i="1" s="1"/>
  <c r="DR2" i="8" s="1"/>
  <c r="DT58" i="4"/>
  <c r="DT57" i="1" s="1"/>
  <c r="DS2" i="8" s="1"/>
  <c r="DA59" i="4"/>
  <c r="DA58" i="1" s="1"/>
  <c r="CZ3" i="8" s="1"/>
  <c r="DB59" i="4"/>
  <c r="DB58" i="1" s="1"/>
  <c r="DA3" i="8" s="1"/>
  <c r="DC59" i="4"/>
  <c r="DC58" i="1" s="1"/>
  <c r="DB3" i="8" s="1"/>
  <c r="DD59" i="4"/>
  <c r="DD58" i="1" s="1"/>
  <c r="DC3" i="8" s="1"/>
  <c r="DE59" i="4"/>
  <c r="DE58" i="1" s="1"/>
  <c r="DD3" i="8" s="1"/>
  <c r="DF59" i="4"/>
  <c r="DF58" i="1" s="1"/>
  <c r="DE3" i="8" s="1"/>
  <c r="DG59" i="4"/>
  <c r="DG58" i="1" s="1"/>
  <c r="DF3" i="8" s="1"/>
  <c r="DH59" i="4"/>
  <c r="DH58" i="1" s="1"/>
  <c r="DG3" i="8" s="1"/>
  <c r="DI59" i="4"/>
  <c r="DI58" i="1" s="1"/>
  <c r="DH3" i="8" s="1"/>
  <c r="DJ59" i="4"/>
  <c r="DJ58" i="1" s="1"/>
  <c r="DI3" i="8" s="1"/>
  <c r="DK59" i="4"/>
  <c r="DK58" i="1" s="1"/>
  <c r="DJ3" i="8" s="1"/>
  <c r="DL59" i="4"/>
  <c r="DL58" i="1" s="1"/>
  <c r="DK3" i="8" s="1"/>
  <c r="DM59" i="4"/>
  <c r="DM58" i="1" s="1"/>
  <c r="DL3" i="8" s="1"/>
  <c r="DN59" i="4"/>
  <c r="DN58" i="1" s="1"/>
  <c r="DM3" i="8" s="1"/>
  <c r="DO59" i="4"/>
  <c r="DO58" i="1" s="1"/>
  <c r="DN3" i="8" s="1"/>
  <c r="DP59" i="4"/>
  <c r="DP58" i="1" s="1"/>
  <c r="DO3" i="8" s="1"/>
  <c r="DQ59" i="4"/>
  <c r="DQ58" i="1" s="1"/>
  <c r="DP3" i="8" s="1"/>
  <c r="DR59" i="4"/>
  <c r="DR58" i="1" s="1"/>
  <c r="DQ3" i="8" s="1"/>
  <c r="DS59" i="4"/>
  <c r="DS58" i="1" s="1"/>
  <c r="DR3" i="8" s="1"/>
  <c r="DT59" i="4"/>
  <c r="DT58" i="1" s="1"/>
  <c r="DS3" i="8" s="1"/>
  <c r="DA60" i="4"/>
  <c r="DA59" i="1" s="1"/>
  <c r="CZ4" i="8" s="1"/>
  <c r="DB60" i="4"/>
  <c r="DB59" i="1" s="1"/>
  <c r="DA4" i="8" s="1"/>
  <c r="DC60" i="4"/>
  <c r="DC59" i="1" s="1"/>
  <c r="DB4" i="8" s="1"/>
  <c r="DD60" i="4"/>
  <c r="DD59" i="1" s="1"/>
  <c r="DC4" i="8" s="1"/>
  <c r="DE60" i="4"/>
  <c r="DE59" i="1" s="1"/>
  <c r="DD4" i="8" s="1"/>
  <c r="DF60" i="4"/>
  <c r="DF59" i="1" s="1"/>
  <c r="DE4" i="8" s="1"/>
  <c r="DG60" i="4"/>
  <c r="DG59" i="1" s="1"/>
  <c r="DF4" i="8" s="1"/>
  <c r="DH60" i="4"/>
  <c r="DH59" i="1" s="1"/>
  <c r="DG4" i="8" s="1"/>
  <c r="DI60" i="4"/>
  <c r="DI59" i="1" s="1"/>
  <c r="DH4" i="8" s="1"/>
  <c r="DJ60" i="4"/>
  <c r="DJ59" i="1" s="1"/>
  <c r="DI4" i="8" s="1"/>
  <c r="DK60" i="4"/>
  <c r="DK59" i="1" s="1"/>
  <c r="DJ4" i="8" s="1"/>
  <c r="DL60" i="4"/>
  <c r="DL59" i="1" s="1"/>
  <c r="DK4" i="8" s="1"/>
  <c r="DM60" i="4"/>
  <c r="DM59" i="1" s="1"/>
  <c r="DL4" i="8" s="1"/>
  <c r="DN60" i="4"/>
  <c r="DN59" i="1" s="1"/>
  <c r="DM4" i="8" s="1"/>
  <c r="DO60" i="4"/>
  <c r="DO59" i="1" s="1"/>
  <c r="DN4" i="8" s="1"/>
  <c r="DP60" i="4"/>
  <c r="DP59" i="1" s="1"/>
  <c r="DO4" i="8" s="1"/>
  <c r="DQ60" i="4"/>
  <c r="DQ59" i="1" s="1"/>
  <c r="DP4" i="8" s="1"/>
  <c r="DR60" i="4"/>
  <c r="DR59" i="1" s="1"/>
  <c r="DQ4" i="8" s="1"/>
  <c r="DS60" i="4"/>
  <c r="DS59" i="1" s="1"/>
  <c r="DR4" i="8" s="1"/>
  <c r="DT60" i="4"/>
  <c r="DT59" i="1" s="1"/>
  <c r="DS4" i="8" s="1"/>
  <c r="DA61" i="4"/>
  <c r="DA60" i="1" s="1"/>
  <c r="CZ5" i="8" s="1"/>
  <c r="DB61" i="4"/>
  <c r="DB60" i="1" s="1"/>
  <c r="DA5" i="8" s="1"/>
  <c r="DC61" i="4"/>
  <c r="DC60" i="1" s="1"/>
  <c r="DB5" i="8" s="1"/>
  <c r="DD61" i="4"/>
  <c r="DD60" i="1" s="1"/>
  <c r="DC5" i="8" s="1"/>
  <c r="DE61" i="4"/>
  <c r="DE60" i="1" s="1"/>
  <c r="DD5" i="8" s="1"/>
  <c r="DF61" i="4"/>
  <c r="DF60" i="1" s="1"/>
  <c r="DE5" i="8" s="1"/>
  <c r="DG61" i="4"/>
  <c r="DG60" i="1" s="1"/>
  <c r="DF5" i="8" s="1"/>
  <c r="DH61" i="4"/>
  <c r="DH60" i="1" s="1"/>
  <c r="DG5" i="8" s="1"/>
  <c r="DI61" i="4"/>
  <c r="DI60" i="1" s="1"/>
  <c r="DH5" i="8" s="1"/>
  <c r="DJ61" i="4"/>
  <c r="DJ60" i="1" s="1"/>
  <c r="DI5" i="8" s="1"/>
  <c r="DK61" i="4"/>
  <c r="DK60" i="1" s="1"/>
  <c r="DJ5" i="8" s="1"/>
  <c r="DL61" i="4"/>
  <c r="DL60" i="1" s="1"/>
  <c r="DK5" i="8" s="1"/>
  <c r="DM61" i="4"/>
  <c r="DM60" i="1" s="1"/>
  <c r="DL5" i="8" s="1"/>
  <c r="DN61" i="4"/>
  <c r="DN60" i="1" s="1"/>
  <c r="DM5" i="8" s="1"/>
  <c r="DO61" i="4"/>
  <c r="DO60" i="1" s="1"/>
  <c r="DN5" i="8" s="1"/>
  <c r="DP61" i="4"/>
  <c r="DP60" i="1" s="1"/>
  <c r="DO5" i="8" s="1"/>
  <c r="DQ61" i="4"/>
  <c r="DQ60" i="1" s="1"/>
  <c r="DP5" i="8" s="1"/>
  <c r="DR61" i="4"/>
  <c r="DR60" i="1" s="1"/>
  <c r="DQ5" i="8" s="1"/>
  <c r="DS61" i="4"/>
  <c r="DS60" i="1" s="1"/>
  <c r="DR5" i="8" s="1"/>
  <c r="DT61" i="4"/>
  <c r="DT60" i="1" s="1"/>
  <c r="DS5" i="8" s="1"/>
  <c r="DA62" i="4"/>
  <c r="DA61" i="1" s="1"/>
  <c r="CZ6" i="8" s="1"/>
  <c r="DB62" i="4"/>
  <c r="DB61" i="1" s="1"/>
  <c r="DA6" i="8" s="1"/>
  <c r="DC62" i="4"/>
  <c r="DC61" i="1" s="1"/>
  <c r="DB6" i="8" s="1"/>
  <c r="DD62" i="4"/>
  <c r="DD61" i="1" s="1"/>
  <c r="DC6" i="8" s="1"/>
  <c r="DE62" i="4"/>
  <c r="DE61" i="1" s="1"/>
  <c r="DD6" i="8" s="1"/>
  <c r="DF62" i="4"/>
  <c r="DF61" i="1" s="1"/>
  <c r="DE6" i="8" s="1"/>
  <c r="DG62" i="4"/>
  <c r="DG61" i="1" s="1"/>
  <c r="DF6" i="8" s="1"/>
  <c r="DH62" i="4"/>
  <c r="DH61" i="1" s="1"/>
  <c r="DG6" i="8" s="1"/>
  <c r="DI62" i="4"/>
  <c r="DI61" i="1" s="1"/>
  <c r="DH6" i="8" s="1"/>
  <c r="DJ62" i="4"/>
  <c r="DJ61" i="1" s="1"/>
  <c r="DI6" i="8" s="1"/>
  <c r="DK62" i="4"/>
  <c r="DK61" i="1" s="1"/>
  <c r="DJ6" i="8" s="1"/>
  <c r="DL62" i="4"/>
  <c r="DL61" i="1" s="1"/>
  <c r="DK6" i="8" s="1"/>
  <c r="DM62" i="4"/>
  <c r="DM61" i="1" s="1"/>
  <c r="DL6" i="8" s="1"/>
  <c r="DN62" i="4"/>
  <c r="DN61" i="1" s="1"/>
  <c r="DM6" i="8" s="1"/>
  <c r="DO62" i="4"/>
  <c r="DO61" i="1" s="1"/>
  <c r="DN6" i="8" s="1"/>
  <c r="DP62" i="4"/>
  <c r="DP61" i="1" s="1"/>
  <c r="DO6" i="8" s="1"/>
  <c r="DQ62" i="4"/>
  <c r="DQ61" i="1" s="1"/>
  <c r="DP6" i="8" s="1"/>
  <c r="DR62" i="4"/>
  <c r="DR61" i="1" s="1"/>
  <c r="DQ6" i="8" s="1"/>
  <c r="DS62" i="4"/>
  <c r="DS61" i="1" s="1"/>
  <c r="DR6" i="8" s="1"/>
  <c r="DT62" i="4"/>
  <c r="DT61" i="1" s="1"/>
  <c r="DS6" i="8" s="1"/>
  <c r="DA63" i="4"/>
  <c r="DA62" i="1" s="1"/>
  <c r="CZ7" i="8" s="1"/>
  <c r="DB63" i="4"/>
  <c r="DB62" i="1" s="1"/>
  <c r="DA7" i="8" s="1"/>
  <c r="DC63" i="4"/>
  <c r="DC62" i="1" s="1"/>
  <c r="DB7" i="8" s="1"/>
  <c r="DD63" i="4"/>
  <c r="DD62" i="1" s="1"/>
  <c r="DC7" i="8" s="1"/>
  <c r="DE63" i="4"/>
  <c r="DE62" i="1" s="1"/>
  <c r="DD7" i="8" s="1"/>
  <c r="DF63" i="4"/>
  <c r="DF62" i="1" s="1"/>
  <c r="DE7" i="8" s="1"/>
  <c r="DG63" i="4"/>
  <c r="DG62" i="1" s="1"/>
  <c r="DF7" i="8" s="1"/>
  <c r="DH63" i="4"/>
  <c r="DH62" i="1" s="1"/>
  <c r="DG7" i="8" s="1"/>
  <c r="DI63" i="4"/>
  <c r="DI62" i="1" s="1"/>
  <c r="DH7" i="8" s="1"/>
  <c r="DJ63" i="4"/>
  <c r="DJ62" i="1" s="1"/>
  <c r="DI7" i="8" s="1"/>
  <c r="DK63" i="4"/>
  <c r="DK62" i="1" s="1"/>
  <c r="DJ7" i="8" s="1"/>
  <c r="DL63" i="4"/>
  <c r="DL62" i="1" s="1"/>
  <c r="DK7" i="8" s="1"/>
  <c r="DM63" i="4"/>
  <c r="DM62" i="1" s="1"/>
  <c r="DL7" i="8" s="1"/>
  <c r="DN63" i="4"/>
  <c r="DN62" i="1" s="1"/>
  <c r="DM7" i="8" s="1"/>
  <c r="DO63" i="4"/>
  <c r="DO62" i="1" s="1"/>
  <c r="DN7" i="8" s="1"/>
  <c r="DP63" i="4"/>
  <c r="DP62" i="1" s="1"/>
  <c r="DO7" i="8" s="1"/>
  <c r="DQ63" i="4"/>
  <c r="DQ62" i="1" s="1"/>
  <c r="DP7" i="8" s="1"/>
  <c r="DR63" i="4"/>
  <c r="DR62" i="1" s="1"/>
  <c r="DQ7" i="8" s="1"/>
  <c r="DS63" i="4"/>
  <c r="DS62" i="1" s="1"/>
  <c r="DR7" i="8" s="1"/>
  <c r="DT63" i="4"/>
  <c r="DT62" i="1" s="1"/>
  <c r="DS7" i="8" s="1"/>
  <c r="DA64" i="4"/>
  <c r="DA63" i="1" s="1"/>
  <c r="CZ8" i="8" s="1"/>
  <c r="DB64" i="4"/>
  <c r="DB63" i="1" s="1"/>
  <c r="DA8" i="8" s="1"/>
  <c r="DC64" i="4"/>
  <c r="DC63" i="1" s="1"/>
  <c r="DB8" i="8" s="1"/>
  <c r="DD64" i="4"/>
  <c r="DD63" i="1" s="1"/>
  <c r="DC8" i="8" s="1"/>
  <c r="DE64" i="4"/>
  <c r="DE63" i="1" s="1"/>
  <c r="DD8" i="8" s="1"/>
  <c r="DF64" i="4"/>
  <c r="DF63" i="1" s="1"/>
  <c r="DE8" i="8" s="1"/>
  <c r="DG64" i="4"/>
  <c r="DG63" i="1" s="1"/>
  <c r="DF8" i="8" s="1"/>
  <c r="DH64" i="4"/>
  <c r="DH63" i="1" s="1"/>
  <c r="DG8" i="8" s="1"/>
  <c r="DI64" i="4"/>
  <c r="DI63" i="1" s="1"/>
  <c r="DH8" i="8" s="1"/>
  <c r="DJ64" i="4"/>
  <c r="DJ63" i="1" s="1"/>
  <c r="DI8" i="8" s="1"/>
  <c r="DK64" i="4"/>
  <c r="DK63" i="1" s="1"/>
  <c r="DJ8" i="8" s="1"/>
  <c r="DL64" i="4"/>
  <c r="DL63" i="1" s="1"/>
  <c r="DK8" i="8" s="1"/>
  <c r="DM64" i="4"/>
  <c r="DM63" i="1" s="1"/>
  <c r="DL8" i="8" s="1"/>
  <c r="DN64" i="4"/>
  <c r="DN63" i="1" s="1"/>
  <c r="DM8" i="8" s="1"/>
  <c r="DO64" i="4"/>
  <c r="DO63" i="1" s="1"/>
  <c r="DN8" i="8" s="1"/>
  <c r="DP64" i="4"/>
  <c r="DP63" i="1" s="1"/>
  <c r="DO8" i="8" s="1"/>
  <c r="DQ64" i="4"/>
  <c r="DQ63" i="1" s="1"/>
  <c r="DP8" i="8" s="1"/>
  <c r="DR64" i="4"/>
  <c r="DR63" i="1" s="1"/>
  <c r="DQ8" i="8" s="1"/>
  <c r="DS64" i="4"/>
  <c r="DS63" i="1" s="1"/>
  <c r="DR8" i="8" s="1"/>
  <c r="DT64" i="4"/>
  <c r="DT63" i="1" s="1"/>
  <c r="DS8" i="8" s="1"/>
  <c r="DA65" i="4"/>
  <c r="DA64" i="1" s="1"/>
  <c r="CZ9" i="8" s="1"/>
  <c r="DB65" i="4"/>
  <c r="DB64" i="1" s="1"/>
  <c r="DA9" i="8" s="1"/>
  <c r="DC65" i="4"/>
  <c r="DC64" i="1" s="1"/>
  <c r="DB9" i="8" s="1"/>
  <c r="DD65" i="4"/>
  <c r="DD64" i="1" s="1"/>
  <c r="DC9" i="8" s="1"/>
  <c r="DE65" i="4"/>
  <c r="DE64" i="1" s="1"/>
  <c r="DD9" i="8" s="1"/>
  <c r="DF65" i="4"/>
  <c r="DF64" i="1" s="1"/>
  <c r="DE9" i="8" s="1"/>
  <c r="DG65" i="4"/>
  <c r="DG64" i="1" s="1"/>
  <c r="DF9" i="8" s="1"/>
  <c r="DH65" i="4"/>
  <c r="DH64" i="1" s="1"/>
  <c r="DG9" i="8" s="1"/>
  <c r="DI65" i="4"/>
  <c r="DI64" i="1" s="1"/>
  <c r="DH9" i="8" s="1"/>
  <c r="DJ65" i="4"/>
  <c r="DJ64" i="1" s="1"/>
  <c r="DI9" i="8" s="1"/>
  <c r="DK65" i="4"/>
  <c r="DK64" i="1" s="1"/>
  <c r="DJ9" i="8" s="1"/>
  <c r="DL65" i="4"/>
  <c r="DL64" i="1" s="1"/>
  <c r="DK9" i="8" s="1"/>
  <c r="DM65" i="4"/>
  <c r="DM64" i="1" s="1"/>
  <c r="DL9" i="8" s="1"/>
  <c r="DN65" i="4"/>
  <c r="DN64" i="1" s="1"/>
  <c r="DM9" i="8" s="1"/>
  <c r="DO65" i="4"/>
  <c r="DO64" i="1" s="1"/>
  <c r="DN9" i="8" s="1"/>
  <c r="DP65" i="4"/>
  <c r="DP64" i="1" s="1"/>
  <c r="DO9" i="8" s="1"/>
  <c r="DQ65" i="4"/>
  <c r="DQ64" i="1" s="1"/>
  <c r="DP9" i="8" s="1"/>
  <c r="DR65" i="4"/>
  <c r="DR64" i="1" s="1"/>
  <c r="DQ9" i="8" s="1"/>
  <c r="DS65" i="4"/>
  <c r="DS64" i="1" s="1"/>
  <c r="DR9" i="8" s="1"/>
  <c r="DT65" i="4"/>
  <c r="DT64" i="1" s="1"/>
  <c r="DS9" i="8" s="1"/>
  <c r="DA66" i="4"/>
  <c r="DA65" i="1" s="1"/>
  <c r="CZ10" i="8" s="1"/>
  <c r="DB66" i="4"/>
  <c r="DB65" i="1" s="1"/>
  <c r="DA10" i="8" s="1"/>
  <c r="DC66" i="4"/>
  <c r="DC65" i="1" s="1"/>
  <c r="DB10" i="8" s="1"/>
  <c r="DD66" i="4"/>
  <c r="DD65" i="1" s="1"/>
  <c r="DC10" i="8" s="1"/>
  <c r="DE66" i="4"/>
  <c r="DE65" i="1" s="1"/>
  <c r="DD10" i="8" s="1"/>
  <c r="DF66" i="4"/>
  <c r="DF65" i="1" s="1"/>
  <c r="DE10" i="8" s="1"/>
  <c r="DG66" i="4"/>
  <c r="DG65" i="1" s="1"/>
  <c r="DF10" i="8" s="1"/>
  <c r="DH66" i="4"/>
  <c r="DH65" i="1" s="1"/>
  <c r="DG10" i="8" s="1"/>
  <c r="DI66" i="4"/>
  <c r="DI65" i="1" s="1"/>
  <c r="DH10" i="8" s="1"/>
  <c r="DJ66" i="4"/>
  <c r="DJ65" i="1" s="1"/>
  <c r="DI10" i="8" s="1"/>
  <c r="DK66" i="4"/>
  <c r="DK65" i="1" s="1"/>
  <c r="DJ10" i="8" s="1"/>
  <c r="DL66" i="4"/>
  <c r="DL65" i="1" s="1"/>
  <c r="DK10" i="8" s="1"/>
  <c r="DM66" i="4"/>
  <c r="DM65" i="1" s="1"/>
  <c r="DL10" i="8" s="1"/>
  <c r="DN66" i="4"/>
  <c r="DN65" i="1" s="1"/>
  <c r="DM10" i="8" s="1"/>
  <c r="DO66" i="4"/>
  <c r="DO65" i="1" s="1"/>
  <c r="DN10" i="8" s="1"/>
  <c r="DP66" i="4"/>
  <c r="DP65" i="1" s="1"/>
  <c r="DO10" i="8" s="1"/>
  <c r="DQ66" i="4"/>
  <c r="DQ65" i="1" s="1"/>
  <c r="DP10" i="8" s="1"/>
  <c r="DR66" i="4"/>
  <c r="DR65" i="1" s="1"/>
  <c r="DQ10" i="8" s="1"/>
  <c r="DS66" i="4"/>
  <c r="DS65" i="1" s="1"/>
  <c r="DR10" i="8" s="1"/>
  <c r="DT66" i="4"/>
  <c r="DT65" i="1" s="1"/>
  <c r="DS10" i="8" s="1"/>
  <c r="DA67" i="4"/>
  <c r="DA66" i="1" s="1"/>
  <c r="CZ11" i="8" s="1"/>
  <c r="DB67" i="4"/>
  <c r="DB66" i="1" s="1"/>
  <c r="DA11" i="8" s="1"/>
  <c r="DC67" i="4"/>
  <c r="DC66" i="1" s="1"/>
  <c r="DB11" i="8" s="1"/>
  <c r="DD67" i="4"/>
  <c r="DD66" i="1" s="1"/>
  <c r="DC11" i="8" s="1"/>
  <c r="DE67" i="4"/>
  <c r="DE66" i="1" s="1"/>
  <c r="DD11" i="8" s="1"/>
  <c r="DF67" i="4"/>
  <c r="DF66" i="1" s="1"/>
  <c r="DE11" i="8" s="1"/>
  <c r="DG67" i="4"/>
  <c r="DG66" i="1" s="1"/>
  <c r="DF11" i="8" s="1"/>
  <c r="DH67" i="4"/>
  <c r="DH66" i="1" s="1"/>
  <c r="DG11" i="8" s="1"/>
  <c r="DI67" i="4"/>
  <c r="DI66" i="1" s="1"/>
  <c r="DH11" i="8" s="1"/>
  <c r="DJ67" i="4"/>
  <c r="DJ66" i="1" s="1"/>
  <c r="DI11" i="8" s="1"/>
  <c r="DK67" i="4"/>
  <c r="DK66" i="1" s="1"/>
  <c r="DJ11" i="8" s="1"/>
  <c r="DL67" i="4"/>
  <c r="DL66" i="1" s="1"/>
  <c r="DK11" i="8" s="1"/>
  <c r="DM67" i="4"/>
  <c r="DM66" i="1" s="1"/>
  <c r="DL11" i="8" s="1"/>
  <c r="DN67" i="4"/>
  <c r="DN66" i="1" s="1"/>
  <c r="DM11" i="8" s="1"/>
  <c r="DO67" i="4"/>
  <c r="DO66" i="1" s="1"/>
  <c r="DN11" i="8" s="1"/>
  <c r="DP67" i="4"/>
  <c r="DP66" i="1" s="1"/>
  <c r="DO11" i="8" s="1"/>
  <c r="DQ67" i="4"/>
  <c r="DQ66" i="1" s="1"/>
  <c r="DP11" i="8" s="1"/>
  <c r="DR67" i="4"/>
  <c r="DR66" i="1" s="1"/>
  <c r="DQ11" i="8" s="1"/>
  <c r="DS67" i="4"/>
  <c r="DS66" i="1" s="1"/>
  <c r="DR11" i="8" s="1"/>
  <c r="DT67" i="4"/>
  <c r="DT66" i="1" s="1"/>
  <c r="DS11" i="8" s="1"/>
  <c r="DA68" i="4"/>
  <c r="DA67" i="1" s="1"/>
  <c r="CZ12" i="8" s="1"/>
  <c r="DB68" i="4"/>
  <c r="DB67" i="1" s="1"/>
  <c r="DA12" i="8" s="1"/>
  <c r="DC68" i="4"/>
  <c r="DC67" i="1" s="1"/>
  <c r="DB12" i="8" s="1"/>
  <c r="DD68" i="4"/>
  <c r="DD67" i="1" s="1"/>
  <c r="DC12" i="8" s="1"/>
  <c r="DE68" i="4"/>
  <c r="DE67" i="1" s="1"/>
  <c r="DD12" i="8" s="1"/>
  <c r="DF68" i="4"/>
  <c r="DF67" i="1" s="1"/>
  <c r="DE12" i="8" s="1"/>
  <c r="DG68" i="4"/>
  <c r="DG67" i="1" s="1"/>
  <c r="DF12" i="8" s="1"/>
  <c r="DH68" i="4"/>
  <c r="DH67" i="1" s="1"/>
  <c r="DG12" i="8" s="1"/>
  <c r="DI68" i="4"/>
  <c r="DI67" i="1" s="1"/>
  <c r="DH12" i="8" s="1"/>
  <c r="DJ68" i="4"/>
  <c r="DJ67" i="1" s="1"/>
  <c r="DI12" i="8" s="1"/>
  <c r="DK68" i="4"/>
  <c r="DK67" i="1" s="1"/>
  <c r="DJ12" i="8" s="1"/>
  <c r="DL68" i="4"/>
  <c r="DL67" i="1" s="1"/>
  <c r="DK12" i="8" s="1"/>
  <c r="DM68" i="4"/>
  <c r="DM67" i="1" s="1"/>
  <c r="DL12" i="8" s="1"/>
  <c r="DN68" i="4"/>
  <c r="DN67" i="1" s="1"/>
  <c r="DM12" i="8" s="1"/>
  <c r="DO68" i="4"/>
  <c r="DO67" i="1" s="1"/>
  <c r="DN12" i="8" s="1"/>
  <c r="DP68" i="4"/>
  <c r="DP67" i="1" s="1"/>
  <c r="DO12" i="8" s="1"/>
  <c r="DQ68" i="4"/>
  <c r="DQ67" i="1" s="1"/>
  <c r="DP12" i="8" s="1"/>
  <c r="DR68" i="4"/>
  <c r="DR67" i="1" s="1"/>
  <c r="DQ12" i="8" s="1"/>
  <c r="DS68" i="4"/>
  <c r="DS67" i="1" s="1"/>
  <c r="DR12" i="8" s="1"/>
  <c r="DT68" i="4"/>
  <c r="DT67" i="1" s="1"/>
  <c r="DS12" i="8" s="1"/>
  <c r="DA69" i="4"/>
  <c r="DA68" i="1" s="1"/>
  <c r="CZ13" i="8" s="1"/>
  <c r="DB69" i="4"/>
  <c r="DB68" i="1" s="1"/>
  <c r="DA13" i="8" s="1"/>
  <c r="DC69" i="4"/>
  <c r="DC68" i="1" s="1"/>
  <c r="DB13" i="8" s="1"/>
  <c r="DD69" i="4"/>
  <c r="DD68" i="1" s="1"/>
  <c r="DC13" i="8" s="1"/>
  <c r="DE69" i="4"/>
  <c r="DE68" i="1" s="1"/>
  <c r="DD13" i="8" s="1"/>
  <c r="DF69" i="4"/>
  <c r="DF68" i="1" s="1"/>
  <c r="DE13" i="8" s="1"/>
  <c r="DG69" i="4"/>
  <c r="DG68" i="1" s="1"/>
  <c r="DF13" i="8" s="1"/>
  <c r="DH69" i="4"/>
  <c r="DH68" i="1" s="1"/>
  <c r="DG13" i="8" s="1"/>
  <c r="DI69" i="4"/>
  <c r="DI68" i="1" s="1"/>
  <c r="DH13" i="8" s="1"/>
  <c r="DJ69" i="4"/>
  <c r="DJ68" i="1" s="1"/>
  <c r="DI13" i="8" s="1"/>
  <c r="DK69" i="4"/>
  <c r="DK68" i="1" s="1"/>
  <c r="DJ13" i="8" s="1"/>
  <c r="DL69" i="4"/>
  <c r="DL68" i="1" s="1"/>
  <c r="DK13" i="8" s="1"/>
  <c r="DM69" i="4"/>
  <c r="DM68" i="1" s="1"/>
  <c r="DL13" i="8" s="1"/>
  <c r="DN69" i="4"/>
  <c r="DN68" i="1" s="1"/>
  <c r="DM13" i="8" s="1"/>
  <c r="DO69" i="4"/>
  <c r="DO68" i="1" s="1"/>
  <c r="DN13" i="8" s="1"/>
  <c r="DP69" i="4"/>
  <c r="DP68" i="1" s="1"/>
  <c r="DO13" i="8" s="1"/>
  <c r="DQ69" i="4"/>
  <c r="DQ68" i="1" s="1"/>
  <c r="DP13" i="8" s="1"/>
  <c r="DR69" i="4"/>
  <c r="DR68" i="1" s="1"/>
  <c r="DQ13" i="8" s="1"/>
  <c r="DS69" i="4"/>
  <c r="DS68" i="1" s="1"/>
  <c r="DR13" i="8" s="1"/>
  <c r="DT69" i="4"/>
  <c r="DT68" i="1" s="1"/>
  <c r="DS13" i="8" s="1"/>
  <c r="DA70" i="4"/>
  <c r="DA69" i="1" s="1"/>
  <c r="CZ14" i="8" s="1"/>
  <c r="DB70" i="4"/>
  <c r="DB69" i="1" s="1"/>
  <c r="DA14" i="8" s="1"/>
  <c r="DC70" i="4"/>
  <c r="DC69" i="1" s="1"/>
  <c r="DB14" i="8" s="1"/>
  <c r="DD70" i="4"/>
  <c r="DD69" i="1" s="1"/>
  <c r="DC14" i="8" s="1"/>
  <c r="DE70" i="4"/>
  <c r="DE69" i="1" s="1"/>
  <c r="DD14" i="8" s="1"/>
  <c r="DF70" i="4"/>
  <c r="DF69" i="1" s="1"/>
  <c r="DE14" i="8" s="1"/>
  <c r="DG70" i="4"/>
  <c r="DG69" i="1" s="1"/>
  <c r="DF14" i="8" s="1"/>
  <c r="DH70" i="4"/>
  <c r="DH69" i="1" s="1"/>
  <c r="DG14" i="8" s="1"/>
  <c r="DI70" i="4"/>
  <c r="DI69" i="1" s="1"/>
  <c r="DH14" i="8" s="1"/>
  <c r="DJ70" i="4"/>
  <c r="DJ69" i="1" s="1"/>
  <c r="DI14" i="8" s="1"/>
  <c r="DK70" i="4"/>
  <c r="DK69" i="1" s="1"/>
  <c r="DJ14" i="8" s="1"/>
  <c r="DL70" i="4"/>
  <c r="DL69" i="1" s="1"/>
  <c r="DK14" i="8" s="1"/>
  <c r="DM70" i="4"/>
  <c r="DM69" i="1" s="1"/>
  <c r="DL14" i="8" s="1"/>
  <c r="DN70" i="4"/>
  <c r="DN69" i="1" s="1"/>
  <c r="DM14" i="8" s="1"/>
  <c r="DO70" i="4"/>
  <c r="DO69" i="1" s="1"/>
  <c r="DN14" i="8" s="1"/>
  <c r="DP70" i="4"/>
  <c r="DP69" i="1" s="1"/>
  <c r="DO14" i="8" s="1"/>
  <c r="DQ70" i="4"/>
  <c r="DQ69" i="1" s="1"/>
  <c r="DP14" i="8" s="1"/>
  <c r="DR70" i="4"/>
  <c r="DR69" i="1" s="1"/>
  <c r="DQ14" i="8" s="1"/>
  <c r="DS70" i="4"/>
  <c r="DS69" i="1" s="1"/>
  <c r="DR14" i="8" s="1"/>
  <c r="DT70" i="4"/>
  <c r="DT69" i="1" s="1"/>
  <c r="DS14" i="8" s="1"/>
  <c r="DA71" i="4"/>
  <c r="DA70" i="1" s="1"/>
  <c r="CZ15" i="8" s="1"/>
  <c r="DB71" i="4"/>
  <c r="DB70" i="1" s="1"/>
  <c r="DA15" i="8" s="1"/>
  <c r="DC71" i="4"/>
  <c r="DC70" i="1" s="1"/>
  <c r="DB15" i="8" s="1"/>
  <c r="DD71" i="4"/>
  <c r="DD70" i="1" s="1"/>
  <c r="DC15" i="8" s="1"/>
  <c r="DE71" i="4"/>
  <c r="DE70" i="1" s="1"/>
  <c r="DD15" i="8" s="1"/>
  <c r="DF71" i="4"/>
  <c r="DF70" i="1" s="1"/>
  <c r="DE15" i="8" s="1"/>
  <c r="DG71" i="4"/>
  <c r="DG70" i="1" s="1"/>
  <c r="DF15" i="8" s="1"/>
  <c r="DH71" i="4"/>
  <c r="DH70" i="1" s="1"/>
  <c r="DG15" i="8" s="1"/>
  <c r="DI71" i="4"/>
  <c r="DI70" i="1" s="1"/>
  <c r="DH15" i="8" s="1"/>
  <c r="DJ71" i="4"/>
  <c r="DJ70" i="1" s="1"/>
  <c r="DI15" i="8" s="1"/>
  <c r="DK71" i="4"/>
  <c r="DK70" i="1" s="1"/>
  <c r="DJ15" i="8" s="1"/>
  <c r="DL71" i="4"/>
  <c r="DL70" i="1" s="1"/>
  <c r="DK15" i="8" s="1"/>
  <c r="DM71" i="4"/>
  <c r="DM70" i="1" s="1"/>
  <c r="DL15" i="8" s="1"/>
  <c r="DN71" i="4"/>
  <c r="DN70" i="1" s="1"/>
  <c r="DM15" i="8" s="1"/>
  <c r="DO71" i="4"/>
  <c r="DO70" i="1" s="1"/>
  <c r="DN15" i="8" s="1"/>
  <c r="DP71" i="4"/>
  <c r="DP70" i="1" s="1"/>
  <c r="DO15" i="8" s="1"/>
  <c r="DQ71" i="4"/>
  <c r="DQ70" i="1" s="1"/>
  <c r="DP15" i="8" s="1"/>
  <c r="DR71" i="4"/>
  <c r="DR70" i="1" s="1"/>
  <c r="DQ15" i="8" s="1"/>
  <c r="DS71" i="4"/>
  <c r="DS70" i="1" s="1"/>
  <c r="DR15" i="8" s="1"/>
  <c r="DT71" i="4"/>
  <c r="DT70" i="1" s="1"/>
  <c r="DS15" i="8" s="1"/>
  <c r="DA72" i="4"/>
  <c r="DA71" i="1" s="1"/>
  <c r="CZ16" i="8" s="1"/>
  <c r="DB72" i="4"/>
  <c r="DB71" i="1" s="1"/>
  <c r="DA16" i="8" s="1"/>
  <c r="DC72" i="4"/>
  <c r="DC71" i="1" s="1"/>
  <c r="DB16" i="8" s="1"/>
  <c r="DD72" i="4"/>
  <c r="DD71" i="1" s="1"/>
  <c r="DC16" i="8" s="1"/>
  <c r="DE72" i="4"/>
  <c r="DE71" i="1" s="1"/>
  <c r="DD16" i="8" s="1"/>
  <c r="DF72" i="4"/>
  <c r="DF71" i="1" s="1"/>
  <c r="DE16" i="8" s="1"/>
  <c r="DG72" i="4"/>
  <c r="DG71" i="1" s="1"/>
  <c r="DF16" i="8" s="1"/>
  <c r="DH72" i="4"/>
  <c r="DH71" i="1" s="1"/>
  <c r="DG16" i="8" s="1"/>
  <c r="DI72" i="4"/>
  <c r="DI71" i="1" s="1"/>
  <c r="DH16" i="8" s="1"/>
  <c r="DJ72" i="4"/>
  <c r="DJ71" i="1" s="1"/>
  <c r="DI16" i="8" s="1"/>
  <c r="DK72" i="4"/>
  <c r="DK71" i="1" s="1"/>
  <c r="DJ16" i="8" s="1"/>
  <c r="DL72" i="4"/>
  <c r="DL71" i="1" s="1"/>
  <c r="DK16" i="8" s="1"/>
  <c r="DM72" i="4"/>
  <c r="DM71" i="1" s="1"/>
  <c r="DL16" i="8" s="1"/>
  <c r="DN72" i="4"/>
  <c r="DN71" i="1" s="1"/>
  <c r="DM16" i="8" s="1"/>
  <c r="DO72" i="4"/>
  <c r="DO71" i="1" s="1"/>
  <c r="DN16" i="8" s="1"/>
  <c r="DP72" i="4"/>
  <c r="DP71" i="1" s="1"/>
  <c r="DO16" i="8" s="1"/>
  <c r="DQ72" i="4"/>
  <c r="DQ71" i="1" s="1"/>
  <c r="DP16" i="8" s="1"/>
  <c r="DR72" i="4"/>
  <c r="DR71" i="1" s="1"/>
  <c r="DQ16" i="8" s="1"/>
  <c r="DS72" i="4"/>
  <c r="DS71" i="1" s="1"/>
  <c r="DR16" i="8" s="1"/>
  <c r="DT72" i="4"/>
  <c r="DT71" i="1" s="1"/>
  <c r="DS16" i="8" s="1"/>
  <c r="DA73" i="4"/>
  <c r="DA72" i="1" s="1"/>
  <c r="CZ17" i="8" s="1"/>
  <c r="DB73" i="4"/>
  <c r="DB72" i="1" s="1"/>
  <c r="DA17" i="8" s="1"/>
  <c r="DC73" i="4"/>
  <c r="DC72" i="1" s="1"/>
  <c r="DB17" i="8" s="1"/>
  <c r="DD73" i="4"/>
  <c r="DD72" i="1" s="1"/>
  <c r="DC17" i="8" s="1"/>
  <c r="DE73" i="4"/>
  <c r="DE72" i="1" s="1"/>
  <c r="DD17" i="8" s="1"/>
  <c r="DF73" i="4"/>
  <c r="DF72" i="1" s="1"/>
  <c r="DE17" i="8" s="1"/>
  <c r="DG73" i="4"/>
  <c r="DG72" i="1" s="1"/>
  <c r="DF17" i="8" s="1"/>
  <c r="DH73" i="4"/>
  <c r="DH72" i="1" s="1"/>
  <c r="DG17" i="8" s="1"/>
  <c r="DI73" i="4"/>
  <c r="DI72" i="1" s="1"/>
  <c r="DH17" i="8" s="1"/>
  <c r="DJ73" i="4"/>
  <c r="DJ72" i="1" s="1"/>
  <c r="DI17" i="8" s="1"/>
  <c r="DK73" i="4"/>
  <c r="DK72" i="1" s="1"/>
  <c r="DJ17" i="8" s="1"/>
  <c r="DL73" i="4"/>
  <c r="DL72" i="1" s="1"/>
  <c r="DK17" i="8" s="1"/>
  <c r="DM73" i="4"/>
  <c r="DM72" i="1" s="1"/>
  <c r="DL17" i="8" s="1"/>
  <c r="DN73" i="4"/>
  <c r="DN72" i="1" s="1"/>
  <c r="DM17" i="8" s="1"/>
  <c r="DO73" i="4"/>
  <c r="DO72" i="1" s="1"/>
  <c r="DN17" i="8" s="1"/>
  <c r="DP73" i="4"/>
  <c r="DP72" i="1" s="1"/>
  <c r="DO17" i="8" s="1"/>
  <c r="DQ73" i="4"/>
  <c r="DQ72" i="1" s="1"/>
  <c r="DP17" i="8" s="1"/>
  <c r="DR73" i="4"/>
  <c r="DR72" i="1" s="1"/>
  <c r="DQ17" i="8" s="1"/>
  <c r="DS73" i="4"/>
  <c r="DS72" i="1" s="1"/>
  <c r="DR17" i="8" s="1"/>
  <c r="DT73" i="4"/>
  <c r="DT72" i="1" s="1"/>
  <c r="DS17" i="8" s="1"/>
  <c r="DA74" i="4"/>
  <c r="DA73" i="1" s="1"/>
  <c r="CZ18" i="8" s="1"/>
  <c r="DB74" i="4"/>
  <c r="DB73" i="1" s="1"/>
  <c r="DA18" i="8" s="1"/>
  <c r="DC74" i="4"/>
  <c r="DC73" i="1" s="1"/>
  <c r="DB18" i="8" s="1"/>
  <c r="DD74" i="4"/>
  <c r="DD73" i="1" s="1"/>
  <c r="DC18" i="8" s="1"/>
  <c r="DE74" i="4"/>
  <c r="DE73" i="1" s="1"/>
  <c r="DD18" i="8" s="1"/>
  <c r="DF74" i="4"/>
  <c r="DF73" i="1" s="1"/>
  <c r="DE18" i="8" s="1"/>
  <c r="DG74" i="4"/>
  <c r="DG73" i="1" s="1"/>
  <c r="DF18" i="8" s="1"/>
  <c r="DH74" i="4"/>
  <c r="DH73" i="1" s="1"/>
  <c r="DG18" i="8" s="1"/>
  <c r="DI74" i="4"/>
  <c r="DI73" i="1" s="1"/>
  <c r="DH18" i="8" s="1"/>
  <c r="DJ74" i="4"/>
  <c r="DJ73" i="1" s="1"/>
  <c r="DI18" i="8" s="1"/>
  <c r="DK74" i="4"/>
  <c r="DK73" i="1" s="1"/>
  <c r="DJ18" i="8" s="1"/>
  <c r="DL74" i="4"/>
  <c r="DL73" i="1" s="1"/>
  <c r="DK18" i="8" s="1"/>
  <c r="DM74" i="4"/>
  <c r="DM73" i="1" s="1"/>
  <c r="DL18" i="8" s="1"/>
  <c r="DN74" i="4"/>
  <c r="DN73" i="1" s="1"/>
  <c r="DM18" i="8" s="1"/>
  <c r="DO74" i="4"/>
  <c r="DO73" i="1" s="1"/>
  <c r="DN18" i="8" s="1"/>
  <c r="DP74" i="4"/>
  <c r="DP73" i="1" s="1"/>
  <c r="DO18" i="8" s="1"/>
  <c r="DQ74" i="4"/>
  <c r="DQ73" i="1" s="1"/>
  <c r="DP18" i="8" s="1"/>
  <c r="DR74" i="4"/>
  <c r="DR73" i="1" s="1"/>
  <c r="DQ18" i="8" s="1"/>
  <c r="DS74" i="4"/>
  <c r="DS73" i="1" s="1"/>
  <c r="DR18" i="8" s="1"/>
  <c r="DT74" i="4"/>
  <c r="DT73" i="1" s="1"/>
  <c r="DS18" i="8" s="1"/>
  <c r="DA75" i="4"/>
  <c r="DA74" i="1" s="1"/>
  <c r="CZ19" i="8" s="1"/>
  <c r="DB75" i="4"/>
  <c r="DB74" i="1" s="1"/>
  <c r="DA19" i="8" s="1"/>
  <c r="DC75" i="4"/>
  <c r="DC74" i="1" s="1"/>
  <c r="DB19" i="8" s="1"/>
  <c r="DD75" i="4"/>
  <c r="DD74" i="1" s="1"/>
  <c r="DC19" i="8" s="1"/>
  <c r="DE75" i="4"/>
  <c r="DE74" i="1" s="1"/>
  <c r="DD19" i="8" s="1"/>
  <c r="DF75" i="4"/>
  <c r="DF74" i="1" s="1"/>
  <c r="DE19" i="8" s="1"/>
  <c r="DG75" i="4"/>
  <c r="DG74" i="1" s="1"/>
  <c r="DF19" i="8" s="1"/>
  <c r="DH75" i="4"/>
  <c r="DH74" i="1" s="1"/>
  <c r="DG19" i="8" s="1"/>
  <c r="DI75" i="4"/>
  <c r="DI74" i="1" s="1"/>
  <c r="DH19" i="8" s="1"/>
  <c r="DJ75" i="4"/>
  <c r="DJ74" i="1" s="1"/>
  <c r="DI19" i="8" s="1"/>
  <c r="DK75" i="4"/>
  <c r="DK74" i="1" s="1"/>
  <c r="DJ19" i="8" s="1"/>
  <c r="DL75" i="4"/>
  <c r="DL74" i="1" s="1"/>
  <c r="DK19" i="8" s="1"/>
  <c r="DM75" i="4"/>
  <c r="DM74" i="1" s="1"/>
  <c r="DL19" i="8" s="1"/>
  <c r="DN75" i="4"/>
  <c r="DN74" i="1" s="1"/>
  <c r="DM19" i="8" s="1"/>
  <c r="DO75" i="4"/>
  <c r="DO74" i="1" s="1"/>
  <c r="DN19" i="8" s="1"/>
  <c r="DP75" i="4"/>
  <c r="DP74" i="1" s="1"/>
  <c r="DO19" i="8" s="1"/>
  <c r="DQ75" i="4"/>
  <c r="DQ74" i="1" s="1"/>
  <c r="DP19" i="8" s="1"/>
  <c r="DR75" i="4"/>
  <c r="DR74" i="1" s="1"/>
  <c r="DQ19" i="8" s="1"/>
  <c r="DS75" i="4"/>
  <c r="DS74" i="1" s="1"/>
  <c r="DR19" i="8" s="1"/>
  <c r="DT75" i="4"/>
  <c r="DT74" i="1" s="1"/>
  <c r="DS19" i="8" s="1"/>
  <c r="DA76" i="4"/>
  <c r="DA75" i="1" s="1"/>
  <c r="CZ20" i="8" s="1"/>
  <c r="DB76" i="4"/>
  <c r="DB75" i="1" s="1"/>
  <c r="DA20" i="8" s="1"/>
  <c r="DC76" i="4"/>
  <c r="DC75" i="1" s="1"/>
  <c r="DB20" i="8" s="1"/>
  <c r="DD76" i="4"/>
  <c r="DD75" i="1" s="1"/>
  <c r="DC20" i="8" s="1"/>
  <c r="DE76" i="4"/>
  <c r="DE75" i="1" s="1"/>
  <c r="DD20" i="8" s="1"/>
  <c r="DF76" i="4"/>
  <c r="DF75" i="1" s="1"/>
  <c r="DE20" i="8" s="1"/>
  <c r="DG76" i="4"/>
  <c r="DG75" i="1" s="1"/>
  <c r="DF20" i="8" s="1"/>
  <c r="DH76" i="4"/>
  <c r="DH75" i="1" s="1"/>
  <c r="DG20" i="8" s="1"/>
  <c r="DI76" i="4"/>
  <c r="DI75" i="1" s="1"/>
  <c r="DH20" i="8" s="1"/>
  <c r="DJ76" i="4"/>
  <c r="DJ75" i="1" s="1"/>
  <c r="DI20" i="8" s="1"/>
  <c r="DK76" i="4"/>
  <c r="DK75" i="1" s="1"/>
  <c r="DJ20" i="8" s="1"/>
  <c r="DL76" i="4"/>
  <c r="DL75" i="1" s="1"/>
  <c r="DK20" i="8" s="1"/>
  <c r="DM76" i="4"/>
  <c r="DM75" i="1" s="1"/>
  <c r="DL20" i="8" s="1"/>
  <c r="DN76" i="4"/>
  <c r="DN75" i="1" s="1"/>
  <c r="DM20" i="8" s="1"/>
  <c r="DO76" i="4"/>
  <c r="DO75" i="1" s="1"/>
  <c r="DN20" i="8" s="1"/>
  <c r="DP76" i="4"/>
  <c r="DP75" i="1" s="1"/>
  <c r="DO20" i="8" s="1"/>
  <c r="DQ76" i="4"/>
  <c r="DQ75" i="1" s="1"/>
  <c r="DP20" i="8" s="1"/>
  <c r="DR76" i="4"/>
  <c r="DR75" i="1" s="1"/>
  <c r="DQ20" i="8" s="1"/>
  <c r="DS76" i="4"/>
  <c r="DS75" i="1" s="1"/>
  <c r="DR20" i="8" s="1"/>
  <c r="DT76" i="4"/>
  <c r="DT75" i="1" s="1"/>
  <c r="DS20" i="8" s="1"/>
  <c r="DA77" i="4"/>
  <c r="DA76" i="1" s="1"/>
  <c r="CZ21" i="8" s="1"/>
  <c r="DB77" i="4"/>
  <c r="DB76" i="1" s="1"/>
  <c r="DA21" i="8" s="1"/>
  <c r="DC77" i="4"/>
  <c r="DC76" i="1" s="1"/>
  <c r="DB21" i="8" s="1"/>
  <c r="DD77" i="4"/>
  <c r="DD76" i="1" s="1"/>
  <c r="DC21" i="8" s="1"/>
  <c r="DE77" i="4"/>
  <c r="DE76" i="1" s="1"/>
  <c r="DD21" i="8" s="1"/>
  <c r="DF77" i="4"/>
  <c r="DF76" i="1" s="1"/>
  <c r="DE21" i="8" s="1"/>
  <c r="DG77" i="4"/>
  <c r="DG76" i="1" s="1"/>
  <c r="DF21" i="8" s="1"/>
  <c r="DH77" i="4"/>
  <c r="DH76" i="1" s="1"/>
  <c r="DG21" i="8" s="1"/>
  <c r="DI77" i="4"/>
  <c r="DI76" i="1" s="1"/>
  <c r="DH21" i="8" s="1"/>
  <c r="DJ77" i="4"/>
  <c r="DJ76" i="1" s="1"/>
  <c r="DI21" i="8" s="1"/>
  <c r="DK77" i="4"/>
  <c r="DK76" i="1" s="1"/>
  <c r="DJ21" i="8" s="1"/>
  <c r="DL77" i="4"/>
  <c r="DL76" i="1" s="1"/>
  <c r="DK21" i="8" s="1"/>
  <c r="DM77" i="4"/>
  <c r="DM76" i="1" s="1"/>
  <c r="DL21" i="8" s="1"/>
  <c r="DN77" i="4"/>
  <c r="DN76" i="1" s="1"/>
  <c r="DM21" i="8" s="1"/>
  <c r="DO77" i="4"/>
  <c r="DO76" i="1" s="1"/>
  <c r="DN21" i="8" s="1"/>
  <c r="DP77" i="4"/>
  <c r="DP76" i="1" s="1"/>
  <c r="DO21" i="8" s="1"/>
  <c r="DQ77" i="4"/>
  <c r="DQ76" i="1" s="1"/>
  <c r="DP21" i="8" s="1"/>
  <c r="DR77" i="4"/>
  <c r="DR76" i="1" s="1"/>
  <c r="DQ21" i="8" s="1"/>
  <c r="DS77" i="4"/>
  <c r="DS76" i="1" s="1"/>
  <c r="DR21" i="8" s="1"/>
  <c r="DT77" i="4"/>
  <c r="DT76" i="1" s="1"/>
  <c r="DS21" i="8" s="1"/>
  <c r="DA78" i="4"/>
  <c r="DA77" i="1" s="1"/>
  <c r="CZ22" i="8" s="1"/>
  <c r="DB78" i="4"/>
  <c r="DB77" i="1" s="1"/>
  <c r="DA22" i="8" s="1"/>
  <c r="DC78" i="4"/>
  <c r="DC77" i="1" s="1"/>
  <c r="DB22" i="8" s="1"/>
  <c r="DD78" i="4"/>
  <c r="DD77" i="1" s="1"/>
  <c r="DC22" i="8" s="1"/>
  <c r="DE78" i="4"/>
  <c r="DE77" i="1" s="1"/>
  <c r="DD22" i="8" s="1"/>
  <c r="DF78" i="4"/>
  <c r="DF77" i="1" s="1"/>
  <c r="DE22" i="8" s="1"/>
  <c r="DG78" i="4"/>
  <c r="DG77" i="1" s="1"/>
  <c r="DF22" i="8" s="1"/>
  <c r="DH78" i="4"/>
  <c r="DH77" i="1" s="1"/>
  <c r="DG22" i="8" s="1"/>
  <c r="DI78" i="4"/>
  <c r="DI77" i="1" s="1"/>
  <c r="DH22" i="8" s="1"/>
  <c r="DJ78" i="4"/>
  <c r="DJ77" i="1" s="1"/>
  <c r="DI22" i="8" s="1"/>
  <c r="DK78" i="4"/>
  <c r="DK77" i="1" s="1"/>
  <c r="DJ22" i="8" s="1"/>
  <c r="DL78" i="4"/>
  <c r="DL77" i="1" s="1"/>
  <c r="DK22" i="8" s="1"/>
  <c r="DM78" i="4"/>
  <c r="DM77" i="1" s="1"/>
  <c r="DL22" i="8" s="1"/>
  <c r="DN78" i="4"/>
  <c r="DN77" i="1" s="1"/>
  <c r="DM22" i="8" s="1"/>
  <c r="DO78" i="4"/>
  <c r="DO77" i="1" s="1"/>
  <c r="DN22" i="8" s="1"/>
  <c r="DP78" i="4"/>
  <c r="DP77" i="1" s="1"/>
  <c r="DO22" i="8" s="1"/>
  <c r="DQ78" i="4"/>
  <c r="DQ77" i="1" s="1"/>
  <c r="DP22" i="8" s="1"/>
  <c r="DR78" i="4"/>
  <c r="DR77" i="1" s="1"/>
  <c r="DQ22" i="8" s="1"/>
  <c r="DS78" i="4"/>
  <c r="DS77" i="1" s="1"/>
  <c r="DR22" i="8" s="1"/>
  <c r="DT78" i="4"/>
  <c r="DT77" i="1" s="1"/>
  <c r="DS22" i="8" s="1"/>
  <c r="DA79" i="4"/>
  <c r="DA78" i="1" s="1"/>
  <c r="CZ23" i="8" s="1"/>
  <c r="DB79" i="4"/>
  <c r="DB78" i="1" s="1"/>
  <c r="DA23" i="8" s="1"/>
  <c r="DC79" i="4"/>
  <c r="DC78" i="1" s="1"/>
  <c r="DB23" i="8" s="1"/>
  <c r="DD79" i="4"/>
  <c r="DD78" i="1" s="1"/>
  <c r="DC23" i="8" s="1"/>
  <c r="DE79" i="4"/>
  <c r="DE78" i="1" s="1"/>
  <c r="DD23" i="8" s="1"/>
  <c r="DF79" i="4"/>
  <c r="DF78" i="1" s="1"/>
  <c r="DE23" i="8" s="1"/>
  <c r="DG79" i="4"/>
  <c r="DG78" i="1" s="1"/>
  <c r="DF23" i="8" s="1"/>
  <c r="DH79" i="4"/>
  <c r="DH78" i="1" s="1"/>
  <c r="DG23" i="8" s="1"/>
  <c r="DI79" i="4"/>
  <c r="DI78" i="1" s="1"/>
  <c r="DH23" i="8" s="1"/>
  <c r="DJ79" i="4"/>
  <c r="DJ78" i="1" s="1"/>
  <c r="DI23" i="8" s="1"/>
  <c r="DK79" i="4"/>
  <c r="DK78" i="1" s="1"/>
  <c r="DJ23" i="8" s="1"/>
  <c r="DL79" i="4"/>
  <c r="DL78" i="1" s="1"/>
  <c r="DK23" i="8" s="1"/>
  <c r="DM79" i="4"/>
  <c r="DM78" i="1" s="1"/>
  <c r="DL23" i="8" s="1"/>
  <c r="DN79" i="4"/>
  <c r="DN78" i="1" s="1"/>
  <c r="DM23" i="8" s="1"/>
  <c r="DO79" i="4"/>
  <c r="DO78" i="1" s="1"/>
  <c r="DN23" i="8" s="1"/>
  <c r="DP79" i="4"/>
  <c r="DP78" i="1" s="1"/>
  <c r="DO23" i="8" s="1"/>
  <c r="DQ79" i="4"/>
  <c r="DQ78" i="1" s="1"/>
  <c r="DP23" i="8" s="1"/>
  <c r="DR79" i="4"/>
  <c r="DR78" i="1" s="1"/>
  <c r="DQ23" i="8" s="1"/>
  <c r="DS79" i="4"/>
  <c r="DS78" i="1" s="1"/>
  <c r="DR23" i="8" s="1"/>
  <c r="DT79" i="4"/>
  <c r="DT78" i="1" s="1"/>
  <c r="DS23" i="8" s="1"/>
  <c r="DA80" i="4"/>
  <c r="DA79" i="1" s="1"/>
  <c r="CZ24" i="8" s="1"/>
  <c r="DB80" i="4"/>
  <c r="DB79" i="1" s="1"/>
  <c r="DA24" i="8" s="1"/>
  <c r="DC80" i="4"/>
  <c r="DC79" i="1" s="1"/>
  <c r="DB24" i="8" s="1"/>
  <c r="DD80" i="4"/>
  <c r="DD79" i="1" s="1"/>
  <c r="DC24" i="8" s="1"/>
  <c r="DE80" i="4"/>
  <c r="DE79" i="1" s="1"/>
  <c r="DD24" i="8" s="1"/>
  <c r="DF80" i="4"/>
  <c r="DF79" i="1" s="1"/>
  <c r="DE24" i="8" s="1"/>
  <c r="DG80" i="4"/>
  <c r="DG79" i="1" s="1"/>
  <c r="DF24" i="8" s="1"/>
  <c r="DH80" i="4"/>
  <c r="DH79" i="1" s="1"/>
  <c r="DG24" i="8" s="1"/>
  <c r="DI80" i="4"/>
  <c r="DI79" i="1" s="1"/>
  <c r="DH24" i="8" s="1"/>
  <c r="DJ80" i="4"/>
  <c r="DJ79" i="1" s="1"/>
  <c r="DI24" i="8" s="1"/>
  <c r="DK80" i="4"/>
  <c r="DK79" i="1" s="1"/>
  <c r="DJ24" i="8" s="1"/>
  <c r="DL80" i="4"/>
  <c r="DL79" i="1" s="1"/>
  <c r="DK24" i="8" s="1"/>
  <c r="DM80" i="4"/>
  <c r="DM79" i="1" s="1"/>
  <c r="DL24" i="8" s="1"/>
  <c r="DN80" i="4"/>
  <c r="DN79" i="1" s="1"/>
  <c r="DM24" i="8" s="1"/>
  <c r="DO80" i="4"/>
  <c r="DO79" i="1" s="1"/>
  <c r="DN24" i="8" s="1"/>
  <c r="DP80" i="4"/>
  <c r="DP79" i="1" s="1"/>
  <c r="DO24" i="8" s="1"/>
  <c r="DQ80" i="4"/>
  <c r="DQ79" i="1" s="1"/>
  <c r="DP24" i="8" s="1"/>
  <c r="DR80" i="4"/>
  <c r="DR79" i="1" s="1"/>
  <c r="DQ24" i="8" s="1"/>
  <c r="DS80" i="4"/>
  <c r="DS79" i="1" s="1"/>
  <c r="DR24" i="8" s="1"/>
  <c r="DT80" i="4"/>
  <c r="DT79" i="1" s="1"/>
  <c r="DS24" i="8" s="1"/>
  <c r="DA81" i="4"/>
  <c r="DA80" i="1" s="1"/>
  <c r="CZ25" i="8" s="1"/>
  <c r="DB81" i="4"/>
  <c r="DB80" i="1" s="1"/>
  <c r="DA25" i="8" s="1"/>
  <c r="DC81" i="4"/>
  <c r="DC80" i="1" s="1"/>
  <c r="DB25" i="8" s="1"/>
  <c r="DD81" i="4"/>
  <c r="DD80" i="1" s="1"/>
  <c r="DC25" i="8" s="1"/>
  <c r="DE81" i="4"/>
  <c r="DE80" i="1" s="1"/>
  <c r="DD25" i="8" s="1"/>
  <c r="DF81" i="4"/>
  <c r="DF80" i="1" s="1"/>
  <c r="DE25" i="8" s="1"/>
  <c r="DG81" i="4"/>
  <c r="DG80" i="1" s="1"/>
  <c r="DF25" i="8" s="1"/>
  <c r="DH81" i="4"/>
  <c r="DH80" i="1" s="1"/>
  <c r="DG25" i="8" s="1"/>
  <c r="DI81" i="4"/>
  <c r="DI80" i="1" s="1"/>
  <c r="DH25" i="8" s="1"/>
  <c r="DJ81" i="4"/>
  <c r="DJ80" i="1" s="1"/>
  <c r="DI25" i="8" s="1"/>
  <c r="DK81" i="4"/>
  <c r="DK80" i="1" s="1"/>
  <c r="DJ25" i="8" s="1"/>
  <c r="DL81" i="4"/>
  <c r="DL80" i="1" s="1"/>
  <c r="DK25" i="8" s="1"/>
  <c r="DM81" i="4"/>
  <c r="DM80" i="1" s="1"/>
  <c r="DL25" i="8" s="1"/>
  <c r="DN81" i="4"/>
  <c r="DN80" i="1" s="1"/>
  <c r="DM25" i="8" s="1"/>
  <c r="DO81" i="4"/>
  <c r="DO80" i="1" s="1"/>
  <c r="DN25" i="8" s="1"/>
  <c r="DP81" i="4"/>
  <c r="DP80" i="1" s="1"/>
  <c r="DO25" i="8" s="1"/>
  <c r="DQ81" i="4"/>
  <c r="DQ80" i="1" s="1"/>
  <c r="DP25" i="8" s="1"/>
  <c r="DR81" i="4"/>
  <c r="DR80" i="1" s="1"/>
  <c r="DQ25" i="8" s="1"/>
  <c r="DS81" i="4"/>
  <c r="DS80" i="1" s="1"/>
  <c r="DR25" i="8" s="1"/>
  <c r="DT81" i="4"/>
  <c r="DT80" i="1" s="1"/>
  <c r="DS25" i="8" s="1"/>
  <c r="DA82" i="4"/>
  <c r="DA81" i="1" s="1"/>
  <c r="CZ26" i="8" s="1"/>
  <c r="DB82" i="4"/>
  <c r="DB81" i="1" s="1"/>
  <c r="DA26" i="8" s="1"/>
  <c r="DC82" i="4"/>
  <c r="DC81" i="1" s="1"/>
  <c r="DB26" i="8" s="1"/>
  <c r="DD82" i="4"/>
  <c r="DD81" i="1" s="1"/>
  <c r="DC26" i="8" s="1"/>
  <c r="DE82" i="4"/>
  <c r="DE81" i="1" s="1"/>
  <c r="DD26" i="8" s="1"/>
  <c r="DF82" i="4"/>
  <c r="DF81" i="1" s="1"/>
  <c r="DE26" i="8" s="1"/>
  <c r="DG82" i="4"/>
  <c r="DG81" i="1" s="1"/>
  <c r="DF26" i="8" s="1"/>
  <c r="DH82" i="4"/>
  <c r="DH81" i="1" s="1"/>
  <c r="DG26" i="8" s="1"/>
  <c r="DI82" i="4"/>
  <c r="DI81" i="1" s="1"/>
  <c r="DH26" i="8" s="1"/>
  <c r="DJ82" i="4"/>
  <c r="DJ81" i="1" s="1"/>
  <c r="DI26" i="8" s="1"/>
  <c r="DK82" i="4"/>
  <c r="DK81" i="1" s="1"/>
  <c r="DJ26" i="8" s="1"/>
  <c r="DL82" i="4"/>
  <c r="DL81" i="1" s="1"/>
  <c r="DK26" i="8" s="1"/>
  <c r="DM82" i="4"/>
  <c r="DM81" i="1" s="1"/>
  <c r="DL26" i="8" s="1"/>
  <c r="DN82" i="4"/>
  <c r="DN81" i="1" s="1"/>
  <c r="DM26" i="8" s="1"/>
  <c r="DO82" i="4"/>
  <c r="DO81" i="1" s="1"/>
  <c r="DN26" i="8" s="1"/>
  <c r="DP82" i="4"/>
  <c r="DP81" i="1" s="1"/>
  <c r="DO26" i="8" s="1"/>
  <c r="DQ82" i="4"/>
  <c r="DQ81" i="1" s="1"/>
  <c r="DP26" i="8" s="1"/>
  <c r="DR82" i="4"/>
  <c r="DR81" i="1" s="1"/>
  <c r="DQ26" i="8" s="1"/>
  <c r="DS82" i="4"/>
  <c r="DS81" i="1" s="1"/>
  <c r="DR26" i="8" s="1"/>
  <c r="DT82" i="4"/>
  <c r="DT81" i="1" s="1"/>
  <c r="DS26" i="8" s="1"/>
  <c r="DA83" i="4"/>
  <c r="DA82" i="1" s="1"/>
  <c r="CZ27" i="8" s="1"/>
  <c r="DB83" i="4"/>
  <c r="DB82" i="1" s="1"/>
  <c r="DA27" i="8" s="1"/>
  <c r="DC83" i="4"/>
  <c r="DC82" i="1" s="1"/>
  <c r="DB27" i="8" s="1"/>
  <c r="DD83" i="4"/>
  <c r="DD82" i="1" s="1"/>
  <c r="DC27" i="8" s="1"/>
  <c r="DE83" i="4"/>
  <c r="DE82" i="1" s="1"/>
  <c r="DD27" i="8" s="1"/>
  <c r="DF83" i="4"/>
  <c r="DF82" i="1" s="1"/>
  <c r="DE27" i="8" s="1"/>
  <c r="DG83" i="4"/>
  <c r="DG82" i="1" s="1"/>
  <c r="DF27" i="8" s="1"/>
  <c r="DH83" i="4"/>
  <c r="DH82" i="1" s="1"/>
  <c r="DG27" i="8" s="1"/>
  <c r="DI83" i="4"/>
  <c r="DI82" i="1" s="1"/>
  <c r="DH27" i="8" s="1"/>
  <c r="DJ83" i="4"/>
  <c r="DJ82" i="1" s="1"/>
  <c r="DI27" i="8" s="1"/>
  <c r="DK83" i="4"/>
  <c r="DK82" i="1" s="1"/>
  <c r="DJ27" i="8" s="1"/>
  <c r="DL83" i="4"/>
  <c r="DL82" i="1" s="1"/>
  <c r="DK27" i="8" s="1"/>
  <c r="DM83" i="4"/>
  <c r="DM82" i="1" s="1"/>
  <c r="DL27" i="8" s="1"/>
  <c r="DN83" i="4"/>
  <c r="DN82" i="1" s="1"/>
  <c r="DM27" i="8" s="1"/>
  <c r="DO83" i="4"/>
  <c r="DO82" i="1" s="1"/>
  <c r="DN27" i="8" s="1"/>
  <c r="DP83" i="4"/>
  <c r="DP82" i="1" s="1"/>
  <c r="DO27" i="8" s="1"/>
  <c r="DQ83" i="4"/>
  <c r="DQ82" i="1" s="1"/>
  <c r="DP27" i="8" s="1"/>
  <c r="DR83" i="4"/>
  <c r="DR82" i="1" s="1"/>
  <c r="DQ27" i="8" s="1"/>
  <c r="DS83" i="4"/>
  <c r="DS82" i="1" s="1"/>
  <c r="DR27" i="8" s="1"/>
  <c r="DT83" i="4"/>
  <c r="DT82" i="1" s="1"/>
  <c r="DS27" i="8" s="1"/>
  <c r="DA84" i="4"/>
  <c r="DA83" i="1" s="1"/>
  <c r="CZ28" i="8" s="1"/>
  <c r="DB84" i="4"/>
  <c r="DB83" i="1" s="1"/>
  <c r="DA28" i="8" s="1"/>
  <c r="DC84" i="4"/>
  <c r="DC83" i="1" s="1"/>
  <c r="DB28" i="8" s="1"/>
  <c r="DD84" i="4"/>
  <c r="DD83" i="1" s="1"/>
  <c r="DC28" i="8" s="1"/>
  <c r="DE84" i="4"/>
  <c r="DE83" i="1" s="1"/>
  <c r="DD28" i="8" s="1"/>
  <c r="DF84" i="4"/>
  <c r="DF83" i="1" s="1"/>
  <c r="DE28" i="8" s="1"/>
  <c r="DG84" i="4"/>
  <c r="DG83" i="1" s="1"/>
  <c r="DF28" i="8" s="1"/>
  <c r="DH84" i="4"/>
  <c r="DH83" i="1" s="1"/>
  <c r="DG28" i="8" s="1"/>
  <c r="DI84" i="4"/>
  <c r="DI83" i="1" s="1"/>
  <c r="DH28" i="8" s="1"/>
  <c r="DJ84" i="4"/>
  <c r="DJ83" i="1" s="1"/>
  <c r="DI28" i="8" s="1"/>
  <c r="DK84" i="4"/>
  <c r="DK83" i="1" s="1"/>
  <c r="DJ28" i="8" s="1"/>
  <c r="DL84" i="4"/>
  <c r="DL83" i="1" s="1"/>
  <c r="DK28" i="8" s="1"/>
  <c r="DM84" i="4"/>
  <c r="DM83" i="1" s="1"/>
  <c r="DL28" i="8" s="1"/>
  <c r="DN84" i="4"/>
  <c r="DN83" i="1" s="1"/>
  <c r="DM28" i="8" s="1"/>
  <c r="DO84" i="4"/>
  <c r="DO83" i="1" s="1"/>
  <c r="DN28" i="8" s="1"/>
  <c r="DP84" i="4"/>
  <c r="DP83" i="1" s="1"/>
  <c r="DO28" i="8" s="1"/>
  <c r="DQ84" i="4"/>
  <c r="DQ83" i="1" s="1"/>
  <c r="DP28" i="8" s="1"/>
  <c r="DR84" i="4"/>
  <c r="DR83" i="1" s="1"/>
  <c r="DQ28" i="8" s="1"/>
  <c r="DS84" i="4"/>
  <c r="DS83" i="1" s="1"/>
  <c r="DR28" i="8" s="1"/>
  <c r="DT84" i="4"/>
  <c r="DT83" i="1" s="1"/>
  <c r="DS28" i="8" s="1"/>
  <c r="DA85" i="4"/>
  <c r="DA84" i="1" s="1"/>
  <c r="CZ29" i="8" s="1"/>
  <c r="DB85" i="4"/>
  <c r="DB84" i="1" s="1"/>
  <c r="DA29" i="8" s="1"/>
  <c r="DC85" i="4"/>
  <c r="DC84" i="1" s="1"/>
  <c r="DB29" i="8" s="1"/>
  <c r="DD85" i="4"/>
  <c r="DD84" i="1" s="1"/>
  <c r="DC29" i="8" s="1"/>
  <c r="DE85" i="4"/>
  <c r="DE84" i="1" s="1"/>
  <c r="DD29" i="8" s="1"/>
  <c r="DF85" i="4"/>
  <c r="DF84" i="1" s="1"/>
  <c r="DE29" i="8" s="1"/>
  <c r="DG85" i="4"/>
  <c r="DG84" i="1" s="1"/>
  <c r="DF29" i="8" s="1"/>
  <c r="DH85" i="4"/>
  <c r="DH84" i="1" s="1"/>
  <c r="DG29" i="8" s="1"/>
  <c r="DI85" i="4"/>
  <c r="DI84" i="1" s="1"/>
  <c r="DH29" i="8" s="1"/>
  <c r="DJ85" i="4"/>
  <c r="DJ84" i="1" s="1"/>
  <c r="DI29" i="8" s="1"/>
  <c r="DK85" i="4"/>
  <c r="DK84" i="1" s="1"/>
  <c r="DJ29" i="8" s="1"/>
  <c r="DL85" i="4"/>
  <c r="DL84" i="1" s="1"/>
  <c r="DK29" i="8" s="1"/>
  <c r="DM85" i="4"/>
  <c r="DM84" i="1" s="1"/>
  <c r="DL29" i="8" s="1"/>
  <c r="DN85" i="4"/>
  <c r="DN84" i="1" s="1"/>
  <c r="DM29" i="8" s="1"/>
  <c r="DO85" i="4"/>
  <c r="DO84" i="1" s="1"/>
  <c r="DN29" i="8" s="1"/>
  <c r="DP85" i="4"/>
  <c r="DP84" i="1" s="1"/>
  <c r="DO29" i="8" s="1"/>
  <c r="DQ85" i="4"/>
  <c r="DQ84" i="1" s="1"/>
  <c r="DP29" i="8" s="1"/>
  <c r="DR85" i="4"/>
  <c r="DR84" i="1" s="1"/>
  <c r="DQ29" i="8" s="1"/>
  <c r="DS85" i="4"/>
  <c r="DS84" i="1" s="1"/>
  <c r="DR29" i="8" s="1"/>
  <c r="DT85" i="4"/>
  <c r="DT84" i="1" s="1"/>
  <c r="DS29" i="8" s="1"/>
  <c r="DA86" i="4"/>
  <c r="DA85" i="1" s="1"/>
  <c r="CZ30" i="8" s="1"/>
  <c r="DB86" i="4"/>
  <c r="DB85" i="1" s="1"/>
  <c r="DA30" i="8" s="1"/>
  <c r="DC86" i="4"/>
  <c r="DC85" i="1" s="1"/>
  <c r="DB30" i="8" s="1"/>
  <c r="DD86" i="4"/>
  <c r="DD85" i="1" s="1"/>
  <c r="DC30" i="8" s="1"/>
  <c r="DE86" i="4"/>
  <c r="DE85" i="1" s="1"/>
  <c r="DD30" i="8" s="1"/>
  <c r="DF86" i="4"/>
  <c r="DF85" i="1" s="1"/>
  <c r="DE30" i="8" s="1"/>
  <c r="DG86" i="4"/>
  <c r="DG85" i="1" s="1"/>
  <c r="DF30" i="8" s="1"/>
  <c r="DH86" i="4"/>
  <c r="DH85" i="1" s="1"/>
  <c r="DG30" i="8" s="1"/>
  <c r="DI86" i="4"/>
  <c r="DI85" i="1" s="1"/>
  <c r="DH30" i="8" s="1"/>
  <c r="DJ86" i="4"/>
  <c r="DJ85" i="1" s="1"/>
  <c r="DI30" i="8" s="1"/>
  <c r="DK86" i="4"/>
  <c r="DK85" i="1" s="1"/>
  <c r="DJ30" i="8" s="1"/>
  <c r="DL86" i="4"/>
  <c r="DL85" i="1" s="1"/>
  <c r="DK30" i="8" s="1"/>
  <c r="DM86" i="4"/>
  <c r="DM85" i="1" s="1"/>
  <c r="DL30" i="8" s="1"/>
  <c r="DN86" i="4"/>
  <c r="DN85" i="1" s="1"/>
  <c r="DM30" i="8" s="1"/>
  <c r="DO86" i="4"/>
  <c r="DO85" i="1" s="1"/>
  <c r="DN30" i="8" s="1"/>
  <c r="DP86" i="4"/>
  <c r="DP85" i="1" s="1"/>
  <c r="DO30" i="8" s="1"/>
  <c r="DQ86" i="4"/>
  <c r="DQ85" i="1" s="1"/>
  <c r="DP30" i="8" s="1"/>
  <c r="DR86" i="4"/>
  <c r="DR85" i="1" s="1"/>
  <c r="DQ30" i="8" s="1"/>
  <c r="DS86" i="4"/>
  <c r="DS85" i="1" s="1"/>
  <c r="DR30" i="8" s="1"/>
  <c r="DT86" i="4"/>
  <c r="DT85" i="1" s="1"/>
  <c r="DS30" i="8" s="1"/>
  <c r="DA87" i="4"/>
  <c r="DA86" i="1" s="1"/>
  <c r="CZ31" i="8" s="1"/>
  <c r="DB87" i="4"/>
  <c r="DB86" i="1" s="1"/>
  <c r="DA31" i="8" s="1"/>
  <c r="DC87" i="4"/>
  <c r="DC86" i="1" s="1"/>
  <c r="DB31" i="8" s="1"/>
  <c r="DD87" i="4"/>
  <c r="DD86" i="1" s="1"/>
  <c r="DC31" i="8" s="1"/>
  <c r="DE87" i="4"/>
  <c r="DE86" i="1" s="1"/>
  <c r="DD31" i="8" s="1"/>
  <c r="DF87" i="4"/>
  <c r="DF86" i="1" s="1"/>
  <c r="DE31" i="8" s="1"/>
  <c r="DG87" i="4"/>
  <c r="DG86" i="1" s="1"/>
  <c r="DF31" i="8" s="1"/>
  <c r="DH87" i="4"/>
  <c r="DH86" i="1" s="1"/>
  <c r="DG31" i="8" s="1"/>
  <c r="DI87" i="4"/>
  <c r="DI86" i="1" s="1"/>
  <c r="DH31" i="8" s="1"/>
  <c r="DJ87" i="4"/>
  <c r="DJ86" i="1" s="1"/>
  <c r="DI31" i="8" s="1"/>
  <c r="DK87" i="4"/>
  <c r="DK86" i="1" s="1"/>
  <c r="DJ31" i="8" s="1"/>
  <c r="DL87" i="4"/>
  <c r="DL86" i="1" s="1"/>
  <c r="DK31" i="8" s="1"/>
  <c r="DM87" i="4"/>
  <c r="DM86" i="1" s="1"/>
  <c r="DL31" i="8" s="1"/>
  <c r="DN87" i="4"/>
  <c r="DN86" i="1" s="1"/>
  <c r="DM31" i="8" s="1"/>
  <c r="DO87" i="4"/>
  <c r="DO86" i="1" s="1"/>
  <c r="DN31" i="8" s="1"/>
  <c r="DP87" i="4"/>
  <c r="DP86" i="1" s="1"/>
  <c r="DO31" i="8" s="1"/>
  <c r="DQ87" i="4"/>
  <c r="DQ86" i="1" s="1"/>
  <c r="DP31" i="8" s="1"/>
  <c r="DR87" i="4"/>
  <c r="DR86" i="1" s="1"/>
  <c r="DQ31" i="8" s="1"/>
  <c r="DS87" i="4"/>
  <c r="DS86" i="1" s="1"/>
  <c r="DR31" i="8" s="1"/>
  <c r="DT87" i="4"/>
  <c r="DT86" i="1" s="1"/>
  <c r="DS31" i="8" s="1"/>
  <c r="DA88" i="4"/>
  <c r="DA87" i="1" s="1"/>
  <c r="CZ32" i="8" s="1"/>
  <c r="DB88" i="4"/>
  <c r="DB87" i="1" s="1"/>
  <c r="DA32" i="8" s="1"/>
  <c r="DC88" i="4"/>
  <c r="DC87" i="1" s="1"/>
  <c r="DB32" i="8" s="1"/>
  <c r="DD88" i="4"/>
  <c r="DD87" i="1" s="1"/>
  <c r="DC32" i="8" s="1"/>
  <c r="DE88" i="4"/>
  <c r="DE87" i="1" s="1"/>
  <c r="DD32" i="8" s="1"/>
  <c r="DF88" i="4"/>
  <c r="DF87" i="1" s="1"/>
  <c r="DE32" i="8" s="1"/>
  <c r="DG88" i="4"/>
  <c r="DG87" i="1" s="1"/>
  <c r="DF32" i="8" s="1"/>
  <c r="DH88" i="4"/>
  <c r="DH87" i="1" s="1"/>
  <c r="DG32" i="8" s="1"/>
  <c r="DI88" i="4"/>
  <c r="DI87" i="1" s="1"/>
  <c r="DH32" i="8" s="1"/>
  <c r="DJ88" i="4"/>
  <c r="DJ87" i="1" s="1"/>
  <c r="DI32" i="8" s="1"/>
  <c r="DK88" i="4"/>
  <c r="DK87" i="1" s="1"/>
  <c r="DJ32" i="8" s="1"/>
  <c r="DL88" i="4"/>
  <c r="DL87" i="1" s="1"/>
  <c r="DK32" i="8" s="1"/>
  <c r="DM88" i="4"/>
  <c r="DM87" i="1" s="1"/>
  <c r="DL32" i="8" s="1"/>
  <c r="DN88" i="4"/>
  <c r="DN87" i="1" s="1"/>
  <c r="DM32" i="8" s="1"/>
  <c r="DO88" i="4"/>
  <c r="DO87" i="1" s="1"/>
  <c r="DN32" i="8" s="1"/>
  <c r="DP88" i="4"/>
  <c r="DP87" i="1" s="1"/>
  <c r="DO32" i="8" s="1"/>
  <c r="DQ88" i="4"/>
  <c r="DQ87" i="1" s="1"/>
  <c r="DP32" i="8" s="1"/>
  <c r="DR88" i="4"/>
  <c r="DR87" i="1" s="1"/>
  <c r="DQ32" i="8" s="1"/>
  <c r="DS88" i="4"/>
  <c r="DS87" i="1" s="1"/>
  <c r="DR32" i="8" s="1"/>
  <c r="DT88" i="4"/>
  <c r="DT87" i="1" s="1"/>
  <c r="DS32" i="8" s="1"/>
  <c r="DA89" i="4"/>
  <c r="DA88" i="1" s="1"/>
  <c r="CZ33" i="8" s="1"/>
  <c r="DB89" i="4"/>
  <c r="DB88" i="1" s="1"/>
  <c r="DA33" i="8" s="1"/>
  <c r="DC89" i="4"/>
  <c r="DC88" i="1" s="1"/>
  <c r="DB33" i="8" s="1"/>
  <c r="DD89" i="4"/>
  <c r="DD88" i="1" s="1"/>
  <c r="DC33" i="8" s="1"/>
  <c r="DE89" i="4"/>
  <c r="DE88" i="1" s="1"/>
  <c r="DD33" i="8" s="1"/>
  <c r="DF89" i="4"/>
  <c r="DF88" i="1" s="1"/>
  <c r="DE33" i="8" s="1"/>
  <c r="DG89" i="4"/>
  <c r="DG88" i="1" s="1"/>
  <c r="DF33" i="8" s="1"/>
  <c r="DH89" i="4"/>
  <c r="DH88" i="1" s="1"/>
  <c r="DG33" i="8" s="1"/>
  <c r="DI89" i="4"/>
  <c r="DI88" i="1" s="1"/>
  <c r="DH33" i="8" s="1"/>
  <c r="DJ89" i="4"/>
  <c r="DJ88" i="1" s="1"/>
  <c r="DI33" i="8" s="1"/>
  <c r="DK89" i="4"/>
  <c r="DK88" i="1" s="1"/>
  <c r="DJ33" i="8" s="1"/>
  <c r="DL89" i="4"/>
  <c r="DL88" i="1" s="1"/>
  <c r="DK33" i="8" s="1"/>
  <c r="DM89" i="4"/>
  <c r="DM88" i="1" s="1"/>
  <c r="DL33" i="8" s="1"/>
  <c r="DN89" i="4"/>
  <c r="DN88" i="1" s="1"/>
  <c r="DM33" i="8" s="1"/>
  <c r="DO89" i="4"/>
  <c r="DO88" i="1" s="1"/>
  <c r="DN33" i="8" s="1"/>
  <c r="DP89" i="4"/>
  <c r="DP88" i="1" s="1"/>
  <c r="DO33" i="8" s="1"/>
  <c r="DQ89" i="4"/>
  <c r="DQ88" i="1" s="1"/>
  <c r="DP33" i="8" s="1"/>
  <c r="DR89" i="4"/>
  <c r="DR88" i="1" s="1"/>
  <c r="DQ33" i="8" s="1"/>
  <c r="DS89" i="4"/>
  <c r="DS88" i="1" s="1"/>
  <c r="DR33" i="8" s="1"/>
  <c r="DT89" i="4"/>
  <c r="DT88" i="1" s="1"/>
  <c r="DS33" i="8" s="1"/>
  <c r="DA90" i="4"/>
  <c r="DA89" i="1" s="1"/>
  <c r="CZ34" i="8" s="1"/>
  <c r="DB90" i="4"/>
  <c r="DB89" i="1" s="1"/>
  <c r="DA34" i="8" s="1"/>
  <c r="DC90" i="4"/>
  <c r="DC89" i="1" s="1"/>
  <c r="DB34" i="8" s="1"/>
  <c r="DD90" i="4"/>
  <c r="DD89" i="1" s="1"/>
  <c r="DC34" i="8" s="1"/>
  <c r="DE90" i="4"/>
  <c r="DE89" i="1" s="1"/>
  <c r="DD34" i="8" s="1"/>
  <c r="DF90" i="4"/>
  <c r="DF89" i="1" s="1"/>
  <c r="DE34" i="8" s="1"/>
  <c r="DG90" i="4"/>
  <c r="DG89" i="1" s="1"/>
  <c r="DF34" i="8" s="1"/>
  <c r="DH90" i="4"/>
  <c r="DH89" i="1" s="1"/>
  <c r="DG34" i="8" s="1"/>
  <c r="DI90" i="4"/>
  <c r="DI89" i="1" s="1"/>
  <c r="DH34" i="8" s="1"/>
  <c r="DJ90" i="4"/>
  <c r="DJ89" i="1" s="1"/>
  <c r="DI34" i="8" s="1"/>
  <c r="DK90" i="4"/>
  <c r="DK89" i="1" s="1"/>
  <c r="DJ34" i="8" s="1"/>
  <c r="DL90" i="4"/>
  <c r="DL89" i="1" s="1"/>
  <c r="DK34" i="8" s="1"/>
  <c r="DM90" i="4"/>
  <c r="DM89" i="1" s="1"/>
  <c r="DL34" i="8" s="1"/>
  <c r="DN90" i="4"/>
  <c r="DN89" i="1" s="1"/>
  <c r="DM34" i="8" s="1"/>
  <c r="DO90" i="4"/>
  <c r="DO89" i="1" s="1"/>
  <c r="DN34" i="8" s="1"/>
  <c r="DP90" i="4"/>
  <c r="DP89" i="1" s="1"/>
  <c r="DO34" i="8" s="1"/>
  <c r="DQ90" i="4"/>
  <c r="DQ89" i="1" s="1"/>
  <c r="DP34" i="8" s="1"/>
  <c r="DR90" i="4"/>
  <c r="DR89" i="1" s="1"/>
  <c r="DQ34" i="8" s="1"/>
  <c r="DS90" i="4"/>
  <c r="DS89" i="1" s="1"/>
  <c r="DR34" i="8" s="1"/>
  <c r="DT90" i="4"/>
  <c r="DT89" i="1" s="1"/>
  <c r="DS34" i="8" s="1"/>
  <c r="DA91" i="4"/>
  <c r="DA90" i="1" s="1"/>
  <c r="CZ35" i="8" s="1"/>
  <c r="DB91" i="4"/>
  <c r="DB90" i="1" s="1"/>
  <c r="DA35" i="8" s="1"/>
  <c r="DC91" i="4"/>
  <c r="DC90" i="1" s="1"/>
  <c r="DB35" i="8" s="1"/>
  <c r="DD91" i="4"/>
  <c r="DD90" i="1" s="1"/>
  <c r="DC35" i="8" s="1"/>
  <c r="DE91" i="4"/>
  <c r="DE90" i="1" s="1"/>
  <c r="DD35" i="8" s="1"/>
  <c r="DF91" i="4"/>
  <c r="DF90" i="1" s="1"/>
  <c r="DE35" i="8" s="1"/>
  <c r="DG91" i="4"/>
  <c r="DG90" i="1" s="1"/>
  <c r="DF35" i="8" s="1"/>
  <c r="DH91" i="4"/>
  <c r="DH90" i="1" s="1"/>
  <c r="DG35" i="8" s="1"/>
  <c r="DI91" i="4"/>
  <c r="DI90" i="1" s="1"/>
  <c r="DH35" i="8" s="1"/>
  <c r="DJ91" i="4"/>
  <c r="DJ90" i="1" s="1"/>
  <c r="DI35" i="8" s="1"/>
  <c r="DK91" i="4"/>
  <c r="DK90" i="1" s="1"/>
  <c r="DJ35" i="8" s="1"/>
  <c r="DL91" i="4"/>
  <c r="DL90" i="1" s="1"/>
  <c r="DK35" i="8" s="1"/>
  <c r="DM91" i="4"/>
  <c r="DM90" i="1" s="1"/>
  <c r="DL35" i="8" s="1"/>
  <c r="DN91" i="4"/>
  <c r="DN90" i="1" s="1"/>
  <c r="DM35" i="8" s="1"/>
  <c r="DO91" i="4"/>
  <c r="DO90" i="1" s="1"/>
  <c r="DN35" i="8" s="1"/>
  <c r="DP91" i="4"/>
  <c r="DP90" i="1" s="1"/>
  <c r="DO35" i="8" s="1"/>
  <c r="DQ91" i="4"/>
  <c r="DQ90" i="1" s="1"/>
  <c r="DP35" i="8" s="1"/>
  <c r="DR91" i="4"/>
  <c r="DR90" i="1" s="1"/>
  <c r="DQ35" i="8" s="1"/>
  <c r="DS91" i="4"/>
  <c r="DS90" i="1" s="1"/>
  <c r="DR35" i="8" s="1"/>
  <c r="DT91" i="4"/>
  <c r="DT90" i="1" s="1"/>
  <c r="DS35" i="8" s="1"/>
  <c r="DA92" i="4"/>
  <c r="DA91" i="1" s="1"/>
  <c r="CZ36" i="8" s="1"/>
  <c r="DB92" i="4"/>
  <c r="DB91" i="1" s="1"/>
  <c r="DA36" i="8" s="1"/>
  <c r="DC92" i="4"/>
  <c r="DC91" i="1" s="1"/>
  <c r="DB36" i="8" s="1"/>
  <c r="DD92" i="4"/>
  <c r="DD91" i="1" s="1"/>
  <c r="DC36" i="8" s="1"/>
  <c r="DE92" i="4"/>
  <c r="DE91" i="1" s="1"/>
  <c r="DD36" i="8" s="1"/>
  <c r="DF92" i="4"/>
  <c r="DF91" i="1" s="1"/>
  <c r="DE36" i="8" s="1"/>
  <c r="DG92" i="4"/>
  <c r="DG91" i="1" s="1"/>
  <c r="DF36" i="8" s="1"/>
  <c r="DH92" i="4"/>
  <c r="DH91" i="1" s="1"/>
  <c r="DG36" i="8" s="1"/>
  <c r="DI92" i="4"/>
  <c r="DI91" i="1" s="1"/>
  <c r="DH36" i="8" s="1"/>
  <c r="DJ92" i="4"/>
  <c r="DJ91" i="1" s="1"/>
  <c r="DI36" i="8" s="1"/>
  <c r="DK92" i="4"/>
  <c r="DK91" i="1" s="1"/>
  <c r="DJ36" i="8" s="1"/>
  <c r="DL92" i="4"/>
  <c r="DL91" i="1" s="1"/>
  <c r="DK36" i="8" s="1"/>
  <c r="DM92" i="4"/>
  <c r="DM91" i="1" s="1"/>
  <c r="DL36" i="8" s="1"/>
  <c r="DN92" i="4"/>
  <c r="DN91" i="1" s="1"/>
  <c r="DM36" i="8" s="1"/>
  <c r="DO92" i="4"/>
  <c r="DO91" i="1" s="1"/>
  <c r="DN36" i="8" s="1"/>
  <c r="DP92" i="4"/>
  <c r="DP91" i="1" s="1"/>
  <c r="DO36" i="8" s="1"/>
  <c r="DQ92" i="4"/>
  <c r="DQ91" i="1" s="1"/>
  <c r="DP36" i="8" s="1"/>
  <c r="DR92" i="4"/>
  <c r="DR91" i="1" s="1"/>
  <c r="DQ36" i="8" s="1"/>
  <c r="DS92" i="4"/>
  <c r="DS91" i="1" s="1"/>
  <c r="DR36" i="8" s="1"/>
  <c r="DT92" i="4"/>
  <c r="DT91" i="1" s="1"/>
  <c r="DS36" i="8" s="1"/>
  <c r="DA93" i="4"/>
  <c r="DA92" i="1" s="1"/>
  <c r="CZ37" i="8" s="1"/>
  <c r="DB93" i="4"/>
  <c r="DB92" i="1" s="1"/>
  <c r="DA37" i="8" s="1"/>
  <c r="DC93" i="4"/>
  <c r="DC92" i="1" s="1"/>
  <c r="DB37" i="8" s="1"/>
  <c r="DD93" i="4"/>
  <c r="DD92" i="1" s="1"/>
  <c r="DC37" i="8" s="1"/>
  <c r="DE93" i="4"/>
  <c r="DE92" i="1" s="1"/>
  <c r="DD37" i="8" s="1"/>
  <c r="DF93" i="4"/>
  <c r="DF92" i="1" s="1"/>
  <c r="DE37" i="8" s="1"/>
  <c r="DG93" i="4"/>
  <c r="DG92" i="1" s="1"/>
  <c r="DF37" i="8" s="1"/>
  <c r="DH93" i="4"/>
  <c r="DH92" i="1" s="1"/>
  <c r="DG37" i="8" s="1"/>
  <c r="DI93" i="4"/>
  <c r="DI92" i="1" s="1"/>
  <c r="DH37" i="8" s="1"/>
  <c r="DJ93" i="4"/>
  <c r="DJ92" i="1" s="1"/>
  <c r="DI37" i="8" s="1"/>
  <c r="DK93" i="4"/>
  <c r="DK92" i="1" s="1"/>
  <c r="DJ37" i="8" s="1"/>
  <c r="DL93" i="4"/>
  <c r="DL92" i="1" s="1"/>
  <c r="DK37" i="8" s="1"/>
  <c r="DM93" i="4"/>
  <c r="DM92" i="1" s="1"/>
  <c r="DL37" i="8" s="1"/>
  <c r="DN93" i="4"/>
  <c r="DN92" i="1" s="1"/>
  <c r="DM37" i="8" s="1"/>
  <c r="DO93" i="4"/>
  <c r="DO92" i="1" s="1"/>
  <c r="DN37" i="8" s="1"/>
  <c r="DP93" i="4"/>
  <c r="DP92" i="1" s="1"/>
  <c r="DO37" i="8" s="1"/>
  <c r="DQ93" i="4"/>
  <c r="DQ92" i="1" s="1"/>
  <c r="DP37" i="8" s="1"/>
  <c r="DR93" i="4"/>
  <c r="DR92" i="1" s="1"/>
  <c r="DQ37" i="8" s="1"/>
  <c r="DS93" i="4"/>
  <c r="DS92" i="1" s="1"/>
  <c r="DR37" i="8" s="1"/>
  <c r="DT93" i="4"/>
  <c r="DT92" i="1" s="1"/>
  <c r="DS37" i="8" s="1"/>
  <c r="DA94" i="4"/>
  <c r="DA93" i="1" s="1"/>
  <c r="CZ38" i="8" s="1"/>
  <c r="DB94" i="4"/>
  <c r="DB93" i="1" s="1"/>
  <c r="DA38" i="8" s="1"/>
  <c r="DC94" i="4"/>
  <c r="DC93" i="1" s="1"/>
  <c r="DB38" i="8" s="1"/>
  <c r="DD94" i="4"/>
  <c r="DD93" i="1" s="1"/>
  <c r="DC38" i="8" s="1"/>
  <c r="DE94" i="4"/>
  <c r="DE93" i="1" s="1"/>
  <c r="DD38" i="8" s="1"/>
  <c r="DF94" i="4"/>
  <c r="DF93" i="1" s="1"/>
  <c r="DE38" i="8" s="1"/>
  <c r="DG94" i="4"/>
  <c r="DG93" i="1" s="1"/>
  <c r="DF38" i="8" s="1"/>
  <c r="DH94" i="4"/>
  <c r="DH93" i="1" s="1"/>
  <c r="DG38" i="8" s="1"/>
  <c r="DI94" i="4"/>
  <c r="DI93" i="1" s="1"/>
  <c r="DH38" i="8" s="1"/>
  <c r="DJ94" i="4"/>
  <c r="DJ93" i="1" s="1"/>
  <c r="DI38" i="8" s="1"/>
  <c r="DK94" i="4"/>
  <c r="DK93" i="1" s="1"/>
  <c r="DJ38" i="8" s="1"/>
  <c r="DL94" i="4"/>
  <c r="DL93" i="1" s="1"/>
  <c r="DK38" i="8" s="1"/>
  <c r="DM94" i="4"/>
  <c r="DM93" i="1" s="1"/>
  <c r="DL38" i="8" s="1"/>
  <c r="DN94" i="4"/>
  <c r="DN93" i="1" s="1"/>
  <c r="DM38" i="8" s="1"/>
  <c r="DO94" i="4"/>
  <c r="DO93" i="1" s="1"/>
  <c r="DN38" i="8" s="1"/>
  <c r="DP94" i="4"/>
  <c r="DP93" i="1" s="1"/>
  <c r="DO38" i="8" s="1"/>
  <c r="DQ94" i="4"/>
  <c r="DQ93" i="1" s="1"/>
  <c r="DP38" i="8" s="1"/>
  <c r="DR94" i="4"/>
  <c r="DR93" i="1" s="1"/>
  <c r="DQ38" i="8" s="1"/>
  <c r="DS94" i="4"/>
  <c r="DS93" i="1" s="1"/>
  <c r="DR38" i="8" s="1"/>
  <c r="DT94" i="4"/>
  <c r="DT93" i="1" s="1"/>
  <c r="DS38" i="8" s="1"/>
  <c r="DA95" i="4"/>
  <c r="DA94" i="1" s="1"/>
  <c r="CZ39" i="8" s="1"/>
  <c r="DB95" i="4"/>
  <c r="DB94" i="1" s="1"/>
  <c r="DA39" i="8" s="1"/>
  <c r="DC95" i="4"/>
  <c r="DC94" i="1" s="1"/>
  <c r="DB39" i="8" s="1"/>
  <c r="DD95" i="4"/>
  <c r="DD94" i="1" s="1"/>
  <c r="DC39" i="8" s="1"/>
  <c r="DE95" i="4"/>
  <c r="DE94" i="1" s="1"/>
  <c r="DD39" i="8" s="1"/>
  <c r="DF95" i="4"/>
  <c r="DF94" i="1" s="1"/>
  <c r="DE39" i="8" s="1"/>
  <c r="DG95" i="4"/>
  <c r="DG94" i="1" s="1"/>
  <c r="DF39" i="8" s="1"/>
  <c r="DH95" i="4"/>
  <c r="DH94" i="1" s="1"/>
  <c r="DG39" i="8" s="1"/>
  <c r="DI95" i="4"/>
  <c r="DI94" i="1" s="1"/>
  <c r="DH39" i="8" s="1"/>
  <c r="DJ95" i="4"/>
  <c r="DJ94" i="1" s="1"/>
  <c r="DI39" i="8" s="1"/>
  <c r="DK95" i="4"/>
  <c r="DK94" i="1" s="1"/>
  <c r="DJ39" i="8" s="1"/>
  <c r="DL95" i="4"/>
  <c r="DL94" i="1" s="1"/>
  <c r="DK39" i="8" s="1"/>
  <c r="DM95" i="4"/>
  <c r="DM94" i="1" s="1"/>
  <c r="DL39" i="8" s="1"/>
  <c r="DN95" i="4"/>
  <c r="DN94" i="1" s="1"/>
  <c r="DM39" i="8" s="1"/>
  <c r="DO95" i="4"/>
  <c r="DO94" i="1" s="1"/>
  <c r="DN39" i="8" s="1"/>
  <c r="DP95" i="4"/>
  <c r="DP94" i="1" s="1"/>
  <c r="DO39" i="8" s="1"/>
  <c r="DQ95" i="4"/>
  <c r="DQ94" i="1" s="1"/>
  <c r="DP39" i="8" s="1"/>
  <c r="DR95" i="4"/>
  <c r="DR94" i="1" s="1"/>
  <c r="DQ39" i="8" s="1"/>
  <c r="DS95" i="4"/>
  <c r="DS94" i="1" s="1"/>
  <c r="DR39" i="8" s="1"/>
  <c r="DT95" i="4"/>
  <c r="DT94" i="1" s="1"/>
  <c r="DS39" i="8" s="1"/>
  <c r="DA96" i="4"/>
  <c r="DA95" i="1" s="1"/>
  <c r="CZ40" i="8" s="1"/>
  <c r="DB96" i="4"/>
  <c r="DB95" i="1" s="1"/>
  <c r="DA40" i="8" s="1"/>
  <c r="DC96" i="4"/>
  <c r="DC95" i="1" s="1"/>
  <c r="DB40" i="8" s="1"/>
  <c r="DD96" i="4"/>
  <c r="DD95" i="1" s="1"/>
  <c r="DC40" i="8" s="1"/>
  <c r="DE96" i="4"/>
  <c r="DE95" i="1" s="1"/>
  <c r="DD40" i="8" s="1"/>
  <c r="DF96" i="4"/>
  <c r="DF95" i="1" s="1"/>
  <c r="DE40" i="8" s="1"/>
  <c r="DG96" i="4"/>
  <c r="DG95" i="1" s="1"/>
  <c r="DF40" i="8" s="1"/>
  <c r="DH96" i="4"/>
  <c r="DH95" i="1" s="1"/>
  <c r="DG40" i="8" s="1"/>
  <c r="DI96" i="4"/>
  <c r="DI95" i="1" s="1"/>
  <c r="DH40" i="8" s="1"/>
  <c r="DJ96" i="4"/>
  <c r="DJ95" i="1" s="1"/>
  <c r="DI40" i="8" s="1"/>
  <c r="DK96" i="4"/>
  <c r="DK95" i="1" s="1"/>
  <c r="DJ40" i="8" s="1"/>
  <c r="DL96" i="4"/>
  <c r="DL95" i="1" s="1"/>
  <c r="DK40" i="8" s="1"/>
  <c r="DM96" i="4"/>
  <c r="DM95" i="1" s="1"/>
  <c r="DL40" i="8" s="1"/>
  <c r="DN96" i="4"/>
  <c r="DN95" i="1" s="1"/>
  <c r="DM40" i="8" s="1"/>
  <c r="DO96" i="4"/>
  <c r="DO95" i="1" s="1"/>
  <c r="DN40" i="8" s="1"/>
  <c r="DP96" i="4"/>
  <c r="DP95" i="1" s="1"/>
  <c r="DO40" i="8" s="1"/>
  <c r="DQ96" i="4"/>
  <c r="DQ95" i="1" s="1"/>
  <c r="DP40" i="8" s="1"/>
  <c r="DR96" i="4"/>
  <c r="DR95" i="1" s="1"/>
  <c r="DQ40" i="8" s="1"/>
  <c r="DS96" i="4"/>
  <c r="DS95" i="1" s="1"/>
  <c r="DR40" i="8" s="1"/>
  <c r="DT96" i="4"/>
  <c r="DT95" i="1" s="1"/>
  <c r="DS40" i="8" s="1"/>
  <c r="DA97" i="4"/>
  <c r="DA96" i="1" s="1"/>
  <c r="CZ41" i="8" s="1"/>
  <c r="DB97" i="4"/>
  <c r="DB96" i="1" s="1"/>
  <c r="DA41" i="8" s="1"/>
  <c r="DC97" i="4"/>
  <c r="DC96" i="1" s="1"/>
  <c r="DB41" i="8" s="1"/>
  <c r="DD97" i="4"/>
  <c r="DD96" i="1" s="1"/>
  <c r="DC41" i="8" s="1"/>
  <c r="DE97" i="4"/>
  <c r="DE96" i="1" s="1"/>
  <c r="DD41" i="8" s="1"/>
  <c r="DF97" i="4"/>
  <c r="DF96" i="1" s="1"/>
  <c r="DE41" i="8" s="1"/>
  <c r="DG97" i="4"/>
  <c r="DG96" i="1" s="1"/>
  <c r="DF41" i="8" s="1"/>
  <c r="DH97" i="4"/>
  <c r="DH96" i="1" s="1"/>
  <c r="DG41" i="8" s="1"/>
  <c r="DI97" i="4"/>
  <c r="DI96" i="1" s="1"/>
  <c r="DH41" i="8" s="1"/>
  <c r="DJ97" i="4"/>
  <c r="DJ96" i="1" s="1"/>
  <c r="DI41" i="8" s="1"/>
  <c r="DK97" i="4"/>
  <c r="DK96" i="1" s="1"/>
  <c r="DJ41" i="8" s="1"/>
  <c r="DL97" i="4"/>
  <c r="DL96" i="1" s="1"/>
  <c r="DK41" i="8" s="1"/>
  <c r="DM97" i="4"/>
  <c r="DM96" i="1" s="1"/>
  <c r="DL41" i="8" s="1"/>
  <c r="DN97" i="4"/>
  <c r="DN96" i="1" s="1"/>
  <c r="DM41" i="8" s="1"/>
  <c r="DO97" i="4"/>
  <c r="DO96" i="1" s="1"/>
  <c r="DN41" i="8" s="1"/>
  <c r="DP97" i="4"/>
  <c r="DP96" i="1" s="1"/>
  <c r="DO41" i="8" s="1"/>
  <c r="DQ97" i="4"/>
  <c r="DQ96" i="1" s="1"/>
  <c r="DP41" i="8" s="1"/>
  <c r="DR97" i="4"/>
  <c r="DR96" i="1" s="1"/>
  <c r="DQ41" i="8" s="1"/>
  <c r="DS97" i="4"/>
  <c r="DS96" i="1" s="1"/>
  <c r="DR41" i="8" s="1"/>
  <c r="DT97" i="4"/>
  <c r="DT96" i="1" s="1"/>
  <c r="DS41" i="8" s="1"/>
  <c r="DA98" i="4"/>
  <c r="DA97" i="1" s="1"/>
  <c r="CZ42" i="8" s="1"/>
  <c r="DB98" i="4"/>
  <c r="DB97" i="1" s="1"/>
  <c r="DA42" i="8" s="1"/>
  <c r="DC98" i="4"/>
  <c r="DC97" i="1" s="1"/>
  <c r="DB42" i="8" s="1"/>
  <c r="DD98" i="4"/>
  <c r="DD97" i="1" s="1"/>
  <c r="DC42" i="8" s="1"/>
  <c r="DE98" i="4"/>
  <c r="DE97" i="1" s="1"/>
  <c r="DD42" i="8" s="1"/>
  <c r="DF98" i="4"/>
  <c r="DF97" i="1" s="1"/>
  <c r="DE42" i="8" s="1"/>
  <c r="DG98" i="4"/>
  <c r="DG97" i="1" s="1"/>
  <c r="DF42" i="8" s="1"/>
  <c r="DH98" i="4"/>
  <c r="DH97" i="1" s="1"/>
  <c r="DG42" i="8" s="1"/>
  <c r="DI98" i="4"/>
  <c r="DI97" i="1" s="1"/>
  <c r="DH42" i="8" s="1"/>
  <c r="DJ98" i="4"/>
  <c r="DJ97" i="1" s="1"/>
  <c r="DI42" i="8" s="1"/>
  <c r="DK98" i="4"/>
  <c r="DK97" i="1" s="1"/>
  <c r="DJ42" i="8" s="1"/>
  <c r="DL98" i="4"/>
  <c r="DL97" i="1" s="1"/>
  <c r="DK42" i="8" s="1"/>
  <c r="DM98" i="4"/>
  <c r="DM97" i="1" s="1"/>
  <c r="DL42" i="8" s="1"/>
  <c r="DN98" i="4"/>
  <c r="DN97" i="1" s="1"/>
  <c r="DM42" i="8" s="1"/>
  <c r="DO98" i="4"/>
  <c r="DO97" i="1" s="1"/>
  <c r="DN42" i="8" s="1"/>
  <c r="DP98" i="4"/>
  <c r="DP97" i="1" s="1"/>
  <c r="DO42" i="8" s="1"/>
  <c r="DQ98" i="4"/>
  <c r="DQ97" i="1" s="1"/>
  <c r="DP42" i="8" s="1"/>
  <c r="DR98" i="4"/>
  <c r="DR97" i="1" s="1"/>
  <c r="DQ42" i="8" s="1"/>
  <c r="DS98" i="4"/>
  <c r="DS97" i="1" s="1"/>
  <c r="DR42" i="8" s="1"/>
  <c r="DT98" i="4"/>
  <c r="DT97" i="1" s="1"/>
  <c r="DS42" i="8" s="1"/>
  <c r="DA99" i="4"/>
  <c r="DA98" i="1" s="1"/>
  <c r="CZ43" i="8" s="1"/>
  <c r="DB99" i="4"/>
  <c r="DB98" i="1" s="1"/>
  <c r="DA43" i="8" s="1"/>
  <c r="DC99" i="4"/>
  <c r="DC98" i="1" s="1"/>
  <c r="DB43" i="8" s="1"/>
  <c r="DD99" i="4"/>
  <c r="DD98" i="1" s="1"/>
  <c r="DC43" i="8" s="1"/>
  <c r="DE99" i="4"/>
  <c r="DE98" i="1" s="1"/>
  <c r="DD43" i="8" s="1"/>
  <c r="DF99" i="4"/>
  <c r="DF98" i="1" s="1"/>
  <c r="DE43" i="8" s="1"/>
  <c r="DG99" i="4"/>
  <c r="DG98" i="1" s="1"/>
  <c r="DF43" i="8" s="1"/>
  <c r="DH99" i="4"/>
  <c r="DH98" i="1" s="1"/>
  <c r="DG43" i="8" s="1"/>
  <c r="DI99" i="4"/>
  <c r="DI98" i="1" s="1"/>
  <c r="DH43" i="8" s="1"/>
  <c r="DJ99" i="4"/>
  <c r="DJ98" i="1" s="1"/>
  <c r="DI43" i="8" s="1"/>
  <c r="DK99" i="4"/>
  <c r="DK98" i="1" s="1"/>
  <c r="DJ43" i="8" s="1"/>
  <c r="DL99" i="4"/>
  <c r="DL98" i="1" s="1"/>
  <c r="DK43" i="8" s="1"/>
  <c r="DM99" i="4"/>
  <c r="DM98" i="1" s="1"/>
  <c r="DL43" i="8" s="1"/>
  <c r="DN99" i="4"/>
  <c r="DN98" i="1" s="1"/>
  <c r="DM43" i="8" s="1"/>
  <c r="DO99" i="4"/>
  <c r="DO98" i="1" s="1"/>
  <c r="DN43" i="8" s="1"/>
  <c r="DP99" i="4"/>
  <c r="DP98" i="1" s="1"/>
  <c r="DO43" i="8" s="1"/>
  <c r="DQ99" i="4"/>
  <c r="DQ98" i="1" s="1"/>
  <c r="DP43" i="8" s="1"/>
  <c r="DR99" i="4"/>
  <c r="DR98" i="1" s="1"/>
  <c r="DQ43" i="8" s="1"/>
  <c r="DS99" i="4"/>
  <c r="DS98" i="1" s="1"/>
  <c r="DR43" i="8" s="1"/>
  <c r="DT99" i="4"/>
  <c r="DT98" i="1" s="1"/>
  <c r="DS43" i="8" s="1"/>
  <c r="DA100" i="4"/>
  <c r="DA99" i="1" s="1"/>
  <c r="CZ44" i="8" s="1"/>
  <c r="DB100" i="4"/>
  <c r="DB99" i="1" s="1"/>
  <c r="DA44" i="8" s="1"/>
  <c r="DC100" i="4"/>
  <c r="DC99" i="1" s="1"/>
  <c r="DB44" i="8" s="1"/>
  <c r="DD100" i="4"/>
  <c r="DD99" i="1" s="1"/>
  <c r="DC44" i="8" s="1"/>
  <c r="DE100" i="4"/>
  <c r="DE99" i="1" s="1"/>
  <c r="DD44" i="8" s="1"/>
  <c r="DF100" i="4"/>
  <c r="DF99" i="1" s="1"/>
  <c r="DE44" i="8" s="1"/>
  <c r="DG100" i="4"/>
  <c r="DG99" i="1" s="1"/>
  <c r="DF44" i="8" s="1"/>
  <c r="DH100" i="4"/>
  <c r="DH99" i="1" s="1"/>
  <c r="DG44" i="8" s="1"/>
  <c r="DI100" i="4"/>
  <c r="DI99" i="1" s="1"/>
  <c r="DH44" i="8" s="1"/>
  <c r="DJ100" i="4"/>
  <c r="DJ99" i="1" s="1"/>
  <c r="DI44" i="8" s="1"/>
  <c r="DK100" i="4"/>
  <c r="DK99" i="1" s="1"/>
  <c r="DJ44" i="8" s="1"/>
  <c r="DL100" i="4"/>
  <c r="DL99" i="1" s="1"/>
  <c r="DK44" i="8" s="1"/>
  <c r="DM100" i="4"/>
  <c r="DM99" i="1" s="1"/>
  <c r="DL44" i="8" s="1"/>
  <c r="DN100" i="4"/>
  <c r="DN99" i="1" s="1"/>
  <c r="DM44" i="8" s="1"/>
  <c r="DO100" i="4"/>
  <c r="DO99" i="1" s="1"/>
  <c r="DN44" i="8" s="1"/>
  <c r="DP100" i="4"/>
  <c r="DP99" i="1" s="1"/>
  <c r="DO44" i="8" s="1"/>
  <c r="DQ100" i="4"/>
  <c r="DQ99" i="1" s="1"/>
  <c r="DP44" i="8" s="1"/>
  <c r="DR100" i="4"/>
  <c r="DR99" i="1" s="1"/>
  <c r="DQ44" i="8" s="1"/>
  <c r="DS100" i="4"/>
  <c r="DS99" i="1" s="1"/>
  <c r="DR44" i="8" s="1"/>
  <c r="DT100" i="4"/>
  <c r="DT99" i="1" s="1"/>
  <c r="DS44" i="8" s="1"/>
  <c r="DA101" i="4"/>
  <c r="DA100" i="1" s="1"/>
  <c r="CZ45" i="8" s="1"/>
  <c r="DB101" i="4"/>
  <c r="DB100" i="1" s="1"/>
  <c r="DA45" i="8" s="1"/>
  <c r="DC101" i="4"/>
  <c r="DC100" i="1" s="1"/>
  <c r="DB45" i="8" s="1"/>
  <c r="DD101" i="4"/>
  <c r="DD100" i="1" s="1"/>
  <c r="DC45" i="8" s="1"/>
  <c r="DE101" i="4"/>
  <c r="DE100" i="1" s="1"/>
  <c r="DD45" i="8" s="1"/>
  <c r="DF101" i="4"/>
  <c r="DF100" i="1" s="1"/>
  <c r="DE45" i="8" s="1"/>
  <c r="DG101" i="4"/>
  <c r="DG100" i="1" s="1"/>
  <c r="DF45" i="8" s="1"/>
  <c r="DH101" i="4"/>
  <c r="DH100" i="1" s="1"/>
  <c r="DG45" i="8" s="1"/>
  <c r="DI101" i="4"/>
  <c r="DI100" i="1" s="1"/>
  <c r="DH45" i="8" s="1"/>
  <c r="DJ101" i="4"/>
  <c r="DJ100" i="1" s="1"/>
  <c r="DI45" i="8" s="1"/>
  <c r="DK101" i="4"/>
  <c r="DK100" i="1" s="1"/>
  <c r="DJ45" i="8" s="1"/>
  <c r="DL101" i="4"/>
  <c r="DL100" i="1" s="1"/>
  <c r="DK45" i="8" s="1"/>
  <c r="DM101" i="4"/>
  <c r="DM100" i="1" s="1"/>
  <c r="DL45" i="8" s="1"/>
  <c r="DN101" i="4"/>
  <c r="DN100" i="1" s="1"/>
  <c r="DM45" i="8" s="1"/>
  <c r="DO101" i="4"/>
  <c r="DO100" i="1" s="1"/>
  <c r="DN45" i="8" s="1"/>
  <c r="DP101" i="4"/>
  <c r="DP100" i="1" s="1"/>
  <c r="DO45" i="8" s="1"/>
  <c r="DQ101" i="4"/>
  <c r="DQ100" i="1" s="1"/>
  <c r="DP45" i="8" s="1"/>
  <c r="DR101" i="4"/>
  <c r="DR100" i="1" s="1"/>
  <c r="DQ45" i="8" s="1"/>
  <c r="DS101" i="4"/>
  <c r="DS100" i="1" s="1"/>
  <c r="DR45" i="8" s="1"/>
  <c r="DT101" i="4"/>
  <c r="DT100" i="1" s="1"/>
  <c r="DS45" i="8" s="1"/>
  <c r="DA102" i="4"/>
  <c r="DA101" i="1" s="1"/>
  <c r="CZ46" i="8" s="1"/>
  <c r="DB102" i="4"/>
  <c r="DB101" i="1" s="1"/>
  <c r="DA46" i="8" s="1"/>
  <c r="DC102" i="4"/>
  <c r="DC101" i="1" s="1"/>
  <c r="DB46" i="8" s="1"/>
  <c r="DD102" i="4"/>
  <c r="DD101" i="1" s="1"/>
  <c r="DC46" i="8" s="1"/>
  <c r="DE102" i="4"/>
  <c r="DE101" i="1" s="1"/>
  <c r="DD46" i="8" s="1"/>
  <c r="DF102" i="4"/>
  <c r="DF101" i="1" s="1"/>
  <c r="DE46" i="8" s="1"/>
  <c r="DG102" i="4"/>
  <c r="DG101" i="1" s="1"/>
  <c r="DF46" i="8" s="1"/>
  <c r="DH102" i="4"/>
  <c r="DH101" i="1" s="1"/>
  <c r="DG46" i="8" s="1"/>
  <c r="DI102" i="4"/>
  <c r="DI101" i="1" s="1"/>
  <c r="DH46" i="8" s="1"/>
  <c r="DJ102" i="4"/>
  <c r="DJ101" i="1" s="1"/>
  <c r="DI46" i="8" s="1"/>
  <c r="DK102" i="4"/>
  <c r="DK101" i="1" s="1"/>
  <c r="DJ46" i="8" s="1"/>
  <c r="DL102" i="4"/>
  <c r="DL101" i="1" s="1"/>
  <c r="DK46" i="8" s="1"/>
  <c r="DM102" i="4"/>
  <c r="DM101" i="1" s="1"/>
  <c r="DL46" i="8" s="1"/>
  <c r="DN102" i="4"/>
  <c r="DN101" i="1" s="1"/>
  <c r="DM46" i="8" s="1"/>
  <c r="DO102" i="4"/>
  <c r="DO101" i="1" s="1"/>
  <c r="DN46" i="8" s="1"/>
  <c r="DP102" i="4"/>
  <c r="DP101" i="1" s="1"/>
  <c r="DO46" i="8" s="1"/>
  <c r="DQ102" i="4"/>
  <c r="DQ101" i="1" s="1"/>
  <c r="DP46" i="8" s="1"/>
  <c r="DR102" i="4"/>
  <c r="DR101" i="1" s="1"/>
  <c r="DQ46" i="8" s="1"/>
  <c r="DS102" i="4"/>
  <c r="DS101" i="1" s="1"/>
  <c r="DR46" i="8" s="1"/>
  <c r="DT102" i="4"/>
  <c r="DT101" i="1" s="1"/>
  <c r="DS46" i="8" s="1"/>
  <c r="DA103" i="4"/>
  <c r="DA102" i="1" s="1"/>
  <c r="CZ47" i="8" s="1"/>
  <c r="DB103" i="4"/>
  <c r="DB102" i="1" s="1"/>
  <c r="DA47" i="8" s="1"/>
  <c r="DC103" i="4"/>
  <c r="DC102" i="1" s="1"/>
  <c r="DB47" i="8" s="1"/>
  <c r="DD103" i="4"/>
  <c r="DD102" i="1" s="1"/>
  <c r="DC47" i="8" s="1"/>
  <c r="DE103" i="4"/>
  <c r="DE102" i="1" s="1"/>
  <c r="DD47" i="8" s="1"/>
  <c r="DF103" i="4"/>
  <c r="DF102" i="1" s="1"/>
  <c r="DE47" i="8" s="1"/>
  <c r="DG103" i="4"/>
  <c r="DG102" i="1" s="1"/>
  <c r="DF47" i="8" s="1"/>
  <c r="DH103" i="4"/>
  <c r="DH102" i="1" s="1"/>
  <c r="DG47" i="8" s="1"/>
  <c r="DI103" i="4"/>
  <c r="DI102" i="1" s="1"/>
  <c r="DH47" i="8" s="1"/>
  <c r="DJ103" i="4"/>
  <c r="DJ102" i="1" s="1"/>
  <c r="DI47" i="8" s="1"/>
  <c r="DK103" i="4"/>
  <c r="DK102" i="1" s="1"/>
  <c r="DJ47" i="8" s="1"/>
  <c r="DL103" i="4"/>
  <c r="DL102" i="1" s="1"/>
  <c r="DK47" i="8" s="1"/>
  <c r="DM103" i="4"/>
  <c r="DM102" i="1" s="1"/>
  <c r="DL47" i="8" s="1"/>
  <c r="DN103" i="4"/>
  <c r="DN102" i="1" s="1"/>
  <c r="DM47" i="8" s="1"/>
  <c r="DO103" i="4"/>
  <c r="DO102" i="1" s="1"/>
  <c r="DN47" i="8" s="1"/>
  <c r="DP103" i="4"/>
  <c r="DP102" i="1" s="1"/>
  <c r="DO47" i="8" s="1"/>
  <c r="DQ103" i="4"/>
  <c r="DQ102" i="1" s="1"/>
  <c r="DP47" i="8" s="1"/>
  <c r="DR103" i="4"/>
  <c r="DR102" i="1" s="1"/>
  <c r="DQ47" i="8" s="1"/>
  <c r="DS103" i="4"/>
  <c r="DS102" i="1" s="1"/>
  <c r="DR47" i="8" s="1"/>
  <c r="DT103" i="4"/>
  <c r="DT102" i="1" s="1"/>
  <c r="DS47" i="8" s="1"/>
  <c r="DA104" i="4"/>
  <c r="DA103" i="1" s="1"/>
  <c r="CZ48" i="8" s="1"/>
  <c r="DB104" i="4"/>
  <c r="DB103" i="1" s="1"/>
  <c r="DA48" i="8" s="1"/>
  <c r="DC104" i="4"/>
  <c r="DC103" i="1" s="1"/>
  <c r="DB48" i="8" s="1"/>
  <c r="DD104" i="4"/>
  <c r="DD103" i="1" s="1"/>
  <c r="DC48" i="8" s="1"/>
  <c r="DE104" i="4"/>
  <c r="DE103" i="1" s="1"/>
  <c r="DD48" i="8" s="1"/>
  <c r="DF104" i="4"/>
  <c r="DF103" i="1" s="1"/>
  <c r="DE48" i="8" s="1"/>
  <c r="DG104" i="4"/>
  <c r="DG103" i="1" s="1"/>
  <c r="DF48" i="8" s="1"/>
  <c r="DH104" i="4"/>
  <c r="DH103" i="1" s="1"/>
  <c r="DG48" i="8" s="1"/>
  <c r="DI104" i="4"/>
  <c r="DI103" i="1" s="1"/>
  <c r="DH48" i="8" s="1"/>
  <c r="DJ104" i="4"/>
  <c r="DJ103" i="1" s="1"/>
  <c r="DI48" i="8" s="1"/>
  <c r="DK104" i="4"/>
  <c r="DK103" i="1" s="1"/>
  <c r="DJ48" i="8" s="1"/>
  <c r="DL104" i="4"/>
  <c r="DL103" i="1" s="1"/>
  <c r="DK48" i="8" s="1"/>
  <c r="DM104" i="4"/>
  <c r="DM103" i="1" s="1"/>
  <c r="DL48" i="8" s="1"/>
  <c r="DN104" i="4"/>
  <c r="DN103" i="1" s="1"/>
  <c r="DM48" i="8" s="1"/>
  <c r="DO104" i="4"/>
  <c r="DO103" i="1" s="1"/>
  <c r="DN48" i="8" s="1"/>
  <c r="DP104" i="4"/>
  <c r="DP103" i="1" s="1"/>
  <c r="DO48" i="8" s="1"/>
  <c r="DQ104" i="4"/>
  <c r="DQ103" i="1" s="1"/>
  <c r="DP48" i="8" s="1"/>
  <c r="DR104" i="4"/>
  <c r="DR103" i="1" s="1"/>
  <c r="DQ48" i="8" s="1"/>
  <c r="DS104" i="4"/>
  <c r="DS103" i="1" s="1"/>
  <c r="DR48" i="8" s="1"/>
  <c r="DT104" i="4"/>
  <c r="DT103" i="1" s="1"/>
  <c r="DS48" i="8" s="1"/>
  <c r="DA105" i="4"/>
  <c r="DA104" i="1" s="1"/>
  <c r="CZ49" i="8" s="1"/>
  <c r="DB105" i="4"/>
  <c r="DB104" i="1" s="1"/>
  <c r="DA49" i="8" s="1"/>
  <c r="DC105" i="4"/>
  <c r="DC104" i="1" s="1"/>
  <c r="DB49" i="8" s="1"/>
  <c r="DD105" i="4"/>
  <c r="DD104" i="1" s="1"/>
  <c r="DC49" i="8" s="1"/>
  <c r="DE105" i="4"/>
  <c r="DE104" i="1" s="1"/>
  <c r="DD49" i="8" s="1"/>
  <c r="DF105" i="4"/>
  <c r="DF104" i="1" s="1"/>
  <c r="DE49" i="8" s="1"/>
  <c r="DG105" i="4"/>
  <c r="DG104" i="1" s="1"/>
  <c r="DF49" i="8" s="1"/>
  <c r="DH105" i="4"/>
  <c r="DH104" i="1" s="1"/>
  <c r="DG49" i="8" s="1"/>
  <c r="DI105" i="4"/>
  <c r="DI104" i="1" s="1"/>
  <c r="DH49" i="8" s="1"/>
  <c r="DJ105" i="4"/>
  <c r="DJ104" i="1" s="1"/>
  <c r="DI49" i="8" s="1"/>
  <c r="DK105" i="4"/>
  <c r="DK104" i="1" s="1"/>
  <c r="DJ49" i="8" s="1"/>
  <c r="DL105" i="4"/>
  <c r="DL104" i="1" s="1"/>
  <c r="DK49" i="8" s="1"/>
  <c r="DM105" i="4"/>
  <c r="DM104" i="1" s="1"/>
  <c r="DL49" i="8" s="1"/>
  <c r="DN105" i="4"/>
  <c r="DN104" i="1" s="1"/>
  <c r="DM49" i="8" s="1"/>
  <c r="DO105" i="4"/>
  <c r="DO104" i="1" s="1"/>
  <c r="DN49" i="8" s="1"/>
  <c r="DP105" i="4"/>
  <c r="DP104" i="1" s="1"/>
  <c r="DO49" i="8" s="1"/>
  <c r="DQ105" i="4"/>
  <c r="DQ104" i="1" s="1"/>
  <c r="DP49" i="8" s="1"/>
  <c r="DR105" i="4"/>
  <c r="DR104" i="1" s="1"/>
  <c r="DQ49" i="8" s="1"/>
  <c r="DS105" i="4"/>
  <c r="DS104" i="1" s="1"/>
  <c r="DR49" i="8" s="1"/>
  <c r="DT105" i="4"/>
  <c r="DT104" i="1" s="1"/>
  <c r="DS49" i="8" s="1"/>
  <c r="DA106" i="4"/>
  <c r="DA105" i="1" s="1"/>
  <c r="CZ50" i="8" s="1"/>
  <c r="DB106" i="4"/>
  <c r="DB105" i="1" s="1"/>
  <c r="DA50" i="8" s="1"/>
  <c r="DC106" i="4"/>
  <c r="DC105" i="1" s="1"/>
  <c r="DB50" i="8" s="1"/>
  <c r="DD106" i="4"/>
  <c r="DD105" i="1" s="1"/>
  <c r="DC50" i="8" s="1"/>
  <c r="DE106" i="4"/>
  <c r="DE105" i="1" s="1"/>
  <c r="DD50" i="8" s="1"/>
  <c r="DF106" i="4"/>
  <c r="DF105" i="1" s="1"/>
  <c r="DE50" i="8" s="1"/>
  <c r="DG106" i="4"/>
  <c r="DG105" i="1" s="1"/>
  <c r="DF50" i="8" s="1"/>
  <c r="DH106" i="4"/>
  <c r="DH105" i="1" s="1"/>
  <c r="DG50" i="8" s="1"/>
  <c r="DI106" i="4"/>
  <c r="DI105" i="1" s="1"/>
  <c r="DH50" i="8" s="1"/>
  <c r="DJ106" i="4"/>
  <c r="DJ105" i="1" s="1"/>
  <c r="DI50" i="8" s="1"/>
  <c r="DK106" i="4"/>
  <c r="DK105" i="1" s="1"/>
  <c r="DJ50" i="8" s="1"/>
  <c r="DL106" i="4"/>
  <c r="DL105" i="1" s="1"/>
  <c r="DK50" i="8" s="1"/>
  <c r="DM106" i="4"/>
  <c r="DM105" i="1" s="1"/>
  <c r="DL50" i="8" s="1"/>
  <c r="DN106" i="4"/>
  <c r="DN105" i="1" s="1"/>
  <c r="DM50" i="8" s="1"/>
  <c r="DO106" i="4"/>
  <c r="DO105" i="1" s="1"/>
  <c r="DN50" i="8" s="1"/>
  <c r="DP106" i="4"/>
  <c r="DP105" i="1" s="1"/>
  <c r="DO50" i="8" s="1"/>
  <c r="DQ106" i="4"/>
  <c r="DQ105" i="1" s="1"/>
  <c r="DP50" i="8" s="1"/>
  <c r="DR106" i="4"/>
  <c r="DR105" i="1" s="1"/>
  <c r="DQ50" i="8" s="1"/>
  <c r="DS106" i="4"/>
  <c r="DS105" i="1" s="1"/>
  <c r="DR50" i="8" s="1"/>
  <c r="DT106" i="4"/>
  <c r="DT105" i="1" s="1"/>
  <c r="DS50" i="8" s="1"/>
  <c r="DA107" i="4"/>
  <c r="DA106" i="1" s="1"/>
  <c r="CZ51" i="8" s="1"/>
  <c r="DB107" i="4"/>
  <c r="DB106" i="1" s="1"/>
  <c r="DA51" i="8" s="1"/>
  <c r="DC107" i="4"/>
  <c r="DC106" i="1" s="1"/>
  <c r="DB51" i="8" s="1"/>
  <c r="DD107" i="4"/>
  <c r="DD106" i="1" s="1"/>
  <c r="DC51" i="8" s="1"/>
  <c r="DE107" i="4"/>
  <c r="DE106" i="1" s="1"/>
  <c r="DD51" i="8" s="1"/>
  <c r="DF107" i="4"/>
  <c r="DF106" i="1" s="1"/>
  <c r="DE51" i="8" s="1"/>
  <c r="DG107" i="4"/>
  <c r="DG106" i="1" s="1"/>
  <c r="DF51" i="8" s="1"/>
  <c r="DH107" i="4"/>
  <c r="DH106" i="1" s="1"/>
  <c r="DG51" i="8" s="1"/>
  <c r="DI107" i="4"/>
  <c r="DI106" i="1" s="1"/>
  <c r="DH51" i="8" s="1"/>
  <c r="DJ107" i="4"/>
  <c r="DJ106" i="1" s="1"/>
  <c r="DI51" i="8" s="1"/>
  <c r="DK107" i="4"/>
  <c r="DK106" i="1" s="1"/>
  <c r="DJ51" i="8" s="1"/>
  <c r="DL107" i="4"/>
  <c r="DL106" i="1" s="1"/>
  <c r="DK51" i="8" s="1"/>
  <c r="DM107" i="4"/>
  <c r="DM106" i="1" s="1"/>
  <c r="DL51" i="8" s="1"/>
  <c r="DN107" i="4"/>
  <c r="DN106" i="1" s="1"/>
  <c r="DM51" i="8" s="1"/>
  <c r="DO107" i="4"/>
  <c r="DO106" i="1" s="1"/>
  <c r="DN51" i="8" s="1"/>
  <c r="DP107" i="4"/>
  <c r="DP106" i="1" s="1"/>
  <c r="DO51" i="8" s="1"/>
  <c r="DQ107" i="4"/>
  <c r="DQ106" i="1" s="1"/>
  <c r="DP51" i="8" s="1"/>
  <c r="DR107" i="4"/>
  <c r="DR106" i="1" s="1"/>
  <c r="DQ51" i="8" s="1"/>
  <c r="DS107" i="4"/>
  <c r="DS106" i="1" s="1"/>
  <c r="DR51" i="8" s="1"/>
  <c r="DT107" i="4"/>
  <c r="DT106" i="1" s="1"/>
  <c r="DS51" i="8" s="1"/>
  <c r="DA108" i="4"/>
  <c r="DA107" i="1" s="1"/>
  <c r="CZ52" i="8" s="1"/>
  <c r="DB108" i="4"/>
  <c r="DB107" i="1" s="1"/>
  <c r="DA52" i="8" s="1"/>
  <c r="DC108" i="4"/>
  <c r="DC107" i="1" s="1"/>
  <c r="DB52" i="8" s="1"/>
  <c r="DD108" i="4"/>
  <c r="DD107" i="1" s="1"/>
  <c r="DC52" i="8" s="1"/>
  <c r="DE108" i="4"/>
  <c r="DE107" i="1" s="1"/>
  <c r="DD52" i="8" s="1"/>
  <c r="DF108" i="4"/>
  <c r="DF107" i="1" s="1"/>
  <c r="DE52" i="8" s="1"/>
  <c r="DG108" i="4"/>
  <c r="DG107" i="1" s="1"/>
  <c r="DF52" i="8" s="1"/>
  <c r="DH108" i="4"/>
  <c r="DH107" i="1" s="1"/>
  <c r="DG52" i="8" s="1"/>
  <c r="DI108" i="4"/>
  <c r="DI107" i="1" s="1"/>
  <c r="DH52" i="8" s="1"/>
  <c r="DJ108" i="4"/>
  <c r="DJ107" i="1" s="1"/>
  <c r="DI52" i="8" s="1"/>
  <c r="DK108" i="4"/>
  <c r="DK107" i="1" s="1"/>
  <c r="DJ52" i="8" s="1"/>
  <c r="DL108" i="4"/>
  <c r="DL107" i="1" s="1"/>
  <c r="DK52" i="8" s="1"/>
  <c r="DM108" i="4"/>
  <c r="DM107" i="1" s="1"/>
  <c r="DL52" i="8" s="1"/>
  <c r="DN108" i="4"/>
  <c r="DN107" i="1" s="1"/>
  <c r="DM52" i="8" s="1"/>
  <c r="DO108" i="4"/>
  <c r="DO107" i="1" s="1"/>
  <c r="DN52" i="8" s="1"/>
  <c r="DP108" i="4"/>
  <c r="DP107" i="1" s="1"/>
  <c r="DO52" i="8" s="1"/>
  <c r="DQ108" i="4"/>
  <c r="DQ107" i="1" s="1"/>
  <c r="DP52" i="8" s="1"/>
  <c r="DR108" i="4"/>
  <c r="DR107" i="1" s="1"/>
  <c r="DQ52" i="8" s="1"/>
  <c r="DS108" i="4"/>
  <c r="DS107" i="1" s="1"/>
  <c r="DR52" i="8" s="1"/>
  <c r="DT108" i="4"/>
  <c r="DT107" i="1" s="1"/>
  <c r="DS52" i="8" s="1"/>
  <c r="DA109" i="4"/>
  <c r="DA108" i="1" s="1"/>
  <c r="CZ53" i="8" s="1"/>
  <c r="DB109" i="4"/>
  <c r="DB108" i="1" s="1"/>
  <c r="DA53" i="8" s="1"/>
  <c r="DC109" i="4"/>
  <c r="DC108" i="1" s="1"/>
  <c r="DB53" i="8" s="1"/>
  <c r="DD109" i="4"/>
  <c r="DD108" i="1" s="1"/>
  <c r="DC53" i="8" s="1"/>
  <c r="DE109" i="4"/>
  <c r="DE108" i="1" s="1"/>
  <c r="DD53" i="8" s="1"/>
  <c r="DF109" i="4"/>
  <c r="DF108" i="1" s="1"/>
  <c r="DE53" i="8" s="1"/>
  <c r="DG109" i="4"/>
  <c r="DG108" i="1" s="1"/>
  <c r="DF53" i="8" s="1"/>
  <c r="DH109" i="4"/>
  <c r="DH108" i="1" s="1"/>
  <c r="DG53" i="8" s="1"/>
  <c r="DI109" i="4"/>
  <c r="DI108" i="1" s="1"/>
  <c r="DH53" i="8" s="1"/>
  <c r="DJ109" i="4"/>
  <c r="DJ108" i="1" s="1"/>
  <c r="DI53" i="8" s="1"/>
  <c r="DK109" i="4"/>
  <c r="DK108" i="1" s="1"/>
  <c r="DJ53" i="8" s="1"/>
  <c r="DL109" i="4"/>
  <c r="DL108" i="1" s="1"/>
  <c r="DK53" i="8" s="1"/>
  <c r="DM109" i="4"/>
  <c r="DM108" i="1" s="1"/>
  <c r="DL53" i="8" s="1"/>
  <c r="DN109" i="4"/>
  <c r="DN108" i="1" s="1"/>
  <c r="DM53" i="8" s="1"/>
  <c r="DO109" i="4"/>
  <c r="DO108" i="1" s="1"/>
  <c r="DN53" i="8" s="1"/>
  <c r="DP109" i="4"/>
  <c r="DP108" i="1" s="1"/>
  <c r="DO53" i="8" s="1"/>
  <c r="DQ109" i="4"/>
  <c r="DQ108" i="1" s="1"/>
  <c r="DP53" i="8" s="1"/>
  <c r="DR109" i="4"/>
  <c r="DR108" i="1" s="1"/>
  <c r="DQ53" i="8" s="1"/>
  <c r="DS109" i="4"/>
  <c r="DS108" i="1" s="1"/>
  <c r="DR53" i="8" s="1"/>
  <c r="DT109" i="4"/>
  <c r="DT108" i="1" s="1"/>
  <c r="DS53" i="8" s="1"/>
  <c r="DB110" i="4"/>
  <c r="DB109" i="1" s="1"/>
  <c r="DA54" i="8" s="1"/>
  <c r="DC110" i="4"/>
  <c r="DC109" i="1" s="1"/>
  <c r="DB54" i="8" s="1"/>
  <c r="DD110" i="4"/>
  <c r="DD109" i="1" s="1"/>
  <c r="DC54" i="8" s="1"/>
  <c r="DE110" i="4"/>
  <c r="DE109" i="1" s="1"/>
  <c r="DD54" i="8" s="1"/>
  <c r="DF110" i="4"/>
  <c r="DF109" i="1" s="1"/>
  <c r="DE54" i="8" s="1"/>
  <c r="DI110" i="4"/>
  <c r="DI109" i="1" s="1"/>
  <c r="DH54" i="8" s="1"/>
  <c r="DJ110" i="4"/>
  <c r="DJ109" i="1" s="1"/>
  <c r="DI54" i="8" s="1"/>
  <c r="DK110" i="4"/>
  <c r="DK109" i="1" s="1"/>
  <c r="DJ54" i="8" s="1"/>
  <c r="DL110" i="4"/>
  <c r="DL109" i="1" s="1"/>
  <c r="DK54" i="8" s="1"/>
  <c r="DO110" i="4"/>
  <c r="DO109" i="1" s="1"/>
  <c r="DN54" i="8" s="1"/>
  <c r="DP110" i="4"/>
  <c r="DP109" i="1" s="1"/>
  <c r="DO54" i="8" s="1"/>
  <c r="DQ110" i="4"/>
  <c r="DQ109" i="1" s="1"/>
  <c r="DP54" i="8" s="1"/>
  <c r="DR110" i="4"/>
  <c r="DR109" i="1" s="1"/>
  <c r="DQ54" i="8" s="1"/>
  <c r="DS110" i="4"/>
  <c r="DS109" i="1" s="1"/>
  <c r="DR54" i="8" s="1"/>
  <c r="DT110" i="4"/>
  <c r="DT109" i="1" s="1"/>
  <c r="DS54" i="8" s="1"/>
  <c r="DB111" i="4"/>
  <c r="DB110" i="1" s="1"/>
  <c r="DA55" i="8" s="1"/>
  <c r="DC111" i="4"/>
  <c r="DC110" i="1" s="1"/>
  <c r="DB55" i="8" s="1"/>
  <c r="DD111" i="4"/>
  <c r="DD110" i="1" s="1"/>
  <c r="DC55" i="8" s="1"/>
  <c r="DE111" i="4"/>
  <c r="DE110" i="1" s="1"/>
  <c r="DD55" i="8" s="1"/>
  <c r="DF111" i="4"/>
  <c r="DF110" i="1" s="1"/>
  <c r="DE55" i="8" s="1"/>
  <c r="DI111" i="4"/>
  <c r="DI110" i="1" s="1"/>
  <c r="DH55" i="8" s="1"/>
  <c r="DJ111" i="4"/>
  <c r="DJ110" i="1" s="1"/>
  <c r="DI55" i="8" s="1"/>
  <c r="DK111" i="4"/>
  <c r="DK110" i="1" s="1"/>
  <c r="DJ55" i="8" s="1"/>
  <c r="DL111" i="4"/>
  <c r="DL110" i="1" s="1"/>
  <c r="DK55" i="8" s="1"/>
  <c r="DO111" i="4"/>
  <c r="DO110" i="1" s="1"/>
  <c r="DN55" i="8" s="1"/>
  <c r="DP111" i="4"/>
  <c r="DP110" i="1" s="1"/>
  <c r="DO55" i="8" s="1"/>
  <c r="DQ111" i="4"/>
  <c r="DQ110" i="1" s="1"/>
  <c r="DP55" i="8" s="1"/>
  <c r="DR111" i="4"/>
  <c r="DR110" i="1" s="1"/>
  <c r="DQ55" i="8" s="1"/>
  <c r="DS111" i="4"/>
  <c r="DS110" i="1" s="1"/>
  <c r="DR55" i="8" s="1"/>
  <c r="DT111" i="4"/>
  <c r="DT110" i="1" s="1"/>
  <c r="DS55" i="8" s="1"/>
  <c r="DB112" i="4"/>
  <c r="DB111" i="1" s="1"/>
  <c r="DA56" i="8" s="1"/>
  <c r="DC112" i="4"/>
  <c r="DC111" i="1" s="1"/>
  <c r="DB56" i="8" s="1"/>
  <c r="DD112" i="4"/>
  <c r="DD111" i="1" s="1"/>
  <c r="DC56" i="8" s="1"/>
  <c r="DE112" i="4"/>
  <c r="DE111" i="1" s="1"/>
  <c r="DD56" i="8" s="1"/>
  <c r="DF112" i="4"/>
  <c r="DF111" i="1" s="1"/>
  <c r="DE56" i="8" s="1"/>
  <c r="DI112" i="4"/>
  <c r="DI111" i="1" s="1"/>
  <c r="DH56" i="8" s="1"/>
  <c r="DJ112" i="4"/>
  <c r="DJ111" i="1" s="1"/>
  <c r="DI56" i="8" s="1"/>
  <c r="DK112" i="4"/>
  <c r="DK111" i="1" s="1"/>
  <c r="DJ56" i="8" s="1"/>
  <c r="DL112" i="4"/>
  <c r="DL111" i="1" s="1"/>
  <c r="DK56" i="8" s="1"/>
  <c r="DO112" i="4"/>
  <c r="DO111" i="1" s="1"/>
  <c r="DN56" i="8" s="1"/>
  <c r="DP112" i="4"/>
  <c r="DP111" i="1" s="1"/>
  <c r="DO56" i="8" s="1"/>
  <c r="DQ112" i="4"/>
  <c r="DQ111" i="1" s="1"/>
  <c r="DP56" i="8" s="1"/>
  <c r="DR112" i="4"/>
  <c r="DR111" i="1" s="1"/>
  <c r="DQ56" i="8" s="1"/>
  <c r="DS112" i="4"/>
  <c r="DS111" i="1" s="1"/>
  <c r="DR56" i="8" s="1"/>
  <c r="DT112" i="4"/>
  <c r="DT111" i="1" s="1"/>
  <c r="DS56" i="8" s="1"/>
  <c r="DB113" i="4"/>
  <c r="DB112" i="1" s="1"/>
  <c r="DA57" i="8" s="1"/>
  <c r="DC113" i="4"/>
  <c r="DC112" i="1" s="1"/>
  <c r="DB57" i="8" s="1"/>
  <c r="DD113" i="4"/>
  <c r="DD112" i="1" s="1"/>
  <c r="DC57" i="8" s="1"/>
  <c r="DE113" i="4"/>
  <c r="DE112" i="1" s="1"/>
  <c r="DD57" i="8" s="1"/>
  <c r="DF113" i="4"/>
  <c r="DF112" i="1" s="1"/>
  <c r="DE57" i="8" s="1"/>
  <c r="DI113" i="4"/>
  <c r="DI112" i="1" s="1"/>
  <c r="DH57" i="8" s="1"/>
  <c r="DJ113" i="4"/>
  <c r="DJ112" i="1" s="1"/>
  <c r="DI57" i="8" s="1"/>
  <c r="DK113" i="4"/>
  <c r="DK112" i="1" s="1"/>
  <c r="DJ57" i="8" s="1"/>
  <c r="DL113" i="4"/>
  <c r="DL112" i="1" s="1"/>
  <c r="DK57" i="8" s="1"/>
  <c r="DO113" i="4"/>
  <c r="DO112" i="1" s="1"/>
  <c r="DN57" i="8" s="1"/>
  <c r="DP113" i="4"/>
  <c r="DP112" i="1" s="1"/>
  <c r="DO57" i="8" s="1"/>
  <c r="DQ113" i="4"/>
  <c r="DQ112" i="1" s="1"/>
  <c r="DP57" i="8" s="1"/>
  <c r="DR113" i="4"/>
  <c r="DR112" i="1" s="1"/>
  <c r="DQ57" i="8" s="1"/>
  <c r="DS113" i="4"/>
  <c r="DS112" i="1" s="1"/>
  <c r="DR57" i="8" s="1"/>
  <c r="DT113" i="4"/>
  <c r="DT112" i="1" s="1"/>
  <c r="DS57" i="8" s="1"/>
  <c r="DB114" i="4"/>
  <c r="DB113" i="1" s="1"/>
  <c r="DA58" i="8" s="1"/>
  <c r="DC114" i="4"/>
  <c r="DC113" i="1" s="1"/>
  <c r="DB58" i="8" s="1"/>
  <c r="DD114" i="4"/>
  <c r="DD113" i="1" s="1"/>
  <c r="DC58" i="8" s="1"/>
  <c r="DE114" i="4"/>
  <c r="DE113" i="1" s="1"/>
  <c r="DD58" i="8" s="1"/>
  <c r="DF114" i="4"/>
  <c r="DF113" i="1" s="1"/>
  <c r="DE58" i="8" s="1"/>
  <c r="DI114" i="4"/>
  <c r="DI113" i="1" s="1"/>
  <c r="DH58" i="8" s="1"/>
  <c r="DJ114" i="4"/>
  <c r="DJ113" i="1" s="1"/>
  <c r="DI58" i="8" s="1"/>
  <c r="DK114" i="4"/>
  <c r="DK113" i="1" s="1"/>
  <c r="DJ58" i="8" s="1"/>
  <c r="DL114" i="4"/>
  <c r="DL113" i="1" s="1"/>
  <c r="DK58" i="8" s="1"/>
  <c r="DO114" i="4"/>
  <c r="DO113" i="1" s="1"/>
  <c r="DN58" i="8" s="1"/>
  <c r="DP114" i="4"/>
  <c r="DP113" i="1" s="1"/>
  <c r="DO58" i="8" s="1"/>
  <c r="DQ114" i="4"/>
  <c r="DQ113" i="1" s="1"/>
  <c r="DP58" i="8" s="1"/>
  <c r="DR114" i="4"/>
  <c r="DR113" i="1" s="1"/>
  <c r="DQ58" i="8" s="1"/>
  <c r="DS114" i="4"/>
  <c r="DS113" i="1" s="1"/>
  <c r="DR58" i="8" s="1"/>
  <c r="DT114" i="4"/>
  <c r="DT113" i="1" s="1"/>
  <c r="DS58" i="8" s="1"/>
  <c r="DB115" i="4"/>
  <c r="DB114" i="1" s="1"/>
  <c r="DA59" i="8" s="1"/>
  <c r="DC115" i="4"/>
  <c r="DC114" i="1" s="1"/>
  <c r="DB59" i="8" s="1"/>
  <c r="DD115" i="4"/>
  <c r="DD114" i="1" s="1"/>
  <c r="DC59" i="8" s="1"/>
  <c r="DE115" i="4"/>
  <c r="DE114" i="1" s="1"/>
  <c r="DD59" i="8" s="1"/>
  <c r="DF115" i="4"/>
  <c r="DF114" i="1" s="1"/>
  <c r="DE59" i="8" s="1"/>
  <c r="DI115" i="4"/>
  <c r="DI114" i="1" s="1"/>
  <c r="DH59" i="8" s="1"/>
  <c r="DJ115" i="4"/>
  <c r="DJ114" i="1" s="1"/>
  <c r="DI59" i="8" s="1"/>
  <c r="DK115" i="4"/>
  <c r="DK114" i="1" s="1"/>
  <c r="DJ59" i="8" s="1"/>
  <c r="DL115" i="4"/>
  <c r="DL114" i="1" s="1"/>
  <c r="DK59" i="8" s="1"/>
  <c r="DO115" i="4"/>
  <c r="DO114" i="1" s="1"/>
  <c r="DN59" i="8" s="1"/>
  <c r="DP115" i="4"/>
  <c r="DP114" i="1" s="1"/>
  <c r="DO59" i="8" s="1"/>
  <c r="DQ115" i="4"/>
  <c r="DQ114" i="1" s="1"/>
  <c r="DP59" i="8" s="1"/>
  <c r="DR115" i="4"/>
  <c r="DR114" i="1" s="1"/>
  <c r="DQ59" i="8" s="1"/>
  <c r="DS115" i="4"/>
  <c r="DS114" i="1" s="1"/>
  <c r="DR59" i="8" s="1"/>
  <c r="DT115" i="4"/>
  <c r="DT114" i="1" s="1"/>
  <c r="DS59" i="8" s="1"/>
  <c r="DB116" i="4"/>
  <c r="DB115" i="1" s="1"/>
  <c r="DA60" i="8" s="1"/>
  <c r="DC116" i="4"/>
  <c r="DC115" i="1" s="1"/>
  <c r="DB60" i="8" s="1"/>
  <c r="DD116" i="4"/>
  <c r="DD115" i="1" s="1"/>
  <c r="DC60" i="8" s="1"/>
  <c r="DE116" i="4"/>
  <c r="DE115" i="1" s="1"/>
  <c r="DD60" i="8" s="1"/>
  <c r="DF116" i="4"/>
  <c r="DF115" i="1" s="1"/>
  <c r="DE60" i="8" s="1"/>
  <c r="DI116" i="4"/>
  <c r="DI115" i="1" s="1"/>
  <c r="DH60" i="8" s="1"/>
  <c r="DJ116" i="4"/>
  <c r="DJ115" i="1" s="1"/>
  <c r="DI60" i="8" s="1"/>
  <c r="DK116" i="4"/>
  <c r="DK115" i="1" s="1"/>
  <c r="DJ60" i="8" s="1"/>
  <c r="DL116" i="4"/>
  <c r="DL115" i="1" s="1"/>
  <c r="DK60" i="8" s="1"/>
  <c r="DO116" i="4"/>
  <c r="DO115" i="1" s="1"/>
  <c r="DN60" i="8" s="1"/>
  <c r="DP116" i="4"/>
  <c r="DP115" i="1" s="1"/>
  <c r="DO60" i="8" s="1"/>
  <c r="DQ116" i="4"/>
  <c r="DQ115" i="1" s="1"/>
  <c r="DP60" i="8" s="1"/>
  <c r="DR116" i="4"/>
  <c r="DR115" i="1" s="1"/>
  <c r="DQ60" i="8" s="1"/>
  <c r="DS116" i="4"/>
  <c r="DS115" i="1" s="1"/>
  <c r="DR60" i="8" s="1"/>
  <c r="DT116" i="4"/>
  <c r="DT115" i="1" s="1"/>
  <c r="DS60" i="8" s="1"/>
  <c r="DB117" i="4"/>
  <c r="DB116" i="1" s="1"/>
  <c r="DA61" i="8" s="1"/>
  <c r="DC117" i="4"/>
  <c r="DC116" i="1" s="1"/>
  <c r="DB61" i="8" s="1"/>
  <c r="DD117" i="4"/>
  <c r="DD116" i="1" s="1"/>
  <c r="DC61" i="8" s="1"/>
  <c r="DE117" i="4"/>
  <c r="DE116" i="1" s="1"/>
  <c r="DD61" i="8" s="1"/>
  <c r="DF117" i="4"/>
  <c r="DF116" i="1" s="1"/>
  <c r="DE61" i="8" s="1"/>
  <c r="DI117" i="4"/>
  <c r="DI116" i="1" s="1"/>
  <c r="DH61" i="8" s="1"/>
  <c r="DJ117" i="4"/>
  <c r="DJ116" i="1" s="1"/>
  <c r="DI61" i="8" s="1"/>
  <c r="DK117" i="4"/>
  <c r="DK116" i="1" s="1"/>
  <c r="DJ61" i="8" s="1"/>
  <c r="DL117" i="4"/>
  <c r="DL116" i="1" s="1"/>
  <c r="DK61" i="8" s="1"/>
  <c r="DO117" i="4"/>
  <c r="DO116" i="1" s="1"/>
  <c r="DN61" i="8" s="1"/>
  <c r="DP117" i="4"/>
  <c r="DP116" i="1" s="1"/>
  <c r="DO61" i="8" s="1"/>
  <c r="DQ117" i="4"/>
  <c r="DQ116" i="1" s="1"/>
  <c r="DP61" i="8" s="1"/>
  <c r="DR117" i="4"/>
  <c r="DR116" i="1" s="1"/>
  <c r="DQ61" i="8" s="1"/>
  <c r="DS117" i="4"/>
  <c r="DS116" i="1" s="1"/>
  <c r="DR61" i="8" s="1"/>
  <c r="DT117" i="4"/>
  <c r="DT116" i="1" s="1"/>
  <c r="DS61" i="8" s="1"/>
  <c r="DB118" i="4"/>
  <c r="DB117" i="1" s="1"/>
  <c r="DA62" i="8" s="1"/>
  <c r="DC118" i="4"/>
  <c r="DC117" i="1" s="1"/>
  <c r="DB62" i="8" s="1"/>
  <c r="DD118" i="4"/>
  <c r="DD117" i="1" s="1"/>
  <c r="DC62" i="8" s="1"/>
  <c r="DE118" i="4"/>
  <c r="DE117" i="1" s="1"/>
  <c r="DD62" i="8" s="1"/>
  <c r="DF118" i="4"/>
  <c r="DF117" i="1" s="1"/>
  <c r="DE62" i="8" s="1"/>
  <c r="DI118" i="4"/>
  <c r="DI117" i="1" s="1"/>
  <c r="DH62" i="8" s="1"/>
  <c r="DJ118" i="4"/>
  <c r="DJ117" i="1" s="1"/>
  <c r="DI62" i="8" s="1"/>
  <c r="DK118" i="4"/>
  <c r="DK117" i="1" s="1"/>
  <c r="DJ62" i="8" s="1"/>
  <c r="DL118" i="4"/>
  <c r="DL117" i="1" s="1"/>
  <c r="DK62" i="8" s="1"/>
  <c r="DO118" i="4"/>
  <c r="DO117" i="1" s="1"/>
  <c r="DN62" i="8" s="1"/>
  <c r="DP118" i="4"/>
  <c r="DP117" i="1" s="1"/>
  <c r="DO62" i="8" s="1"/>
  <c r="DQ118" i="4"/>
  <c r="DQ117" i="1" s="1"/>
  <c r="DP62" i="8" s="1"/>
  <c r="DR118" i="4"/>
  <c r="DR117" i="1" s="1"/>
  <c r="DQ62" i="8" s="1"/>
  <c r="DS118" i="4"/>
  <c r="DS117" i="1" s="1"/>
  <c r="DR62" i="8" s="1"/>
  <c r="DT118" i="4"/>
  <c r="DT117" i="1" s="1"/>
  <c r="DS62" i="8" s="1"/>
  <c r="DB119" i="4"/>
  <c r="DB118" i="1" s="1"/>
  <c r="DA63" i="8" s="1"/>
  <c r="DC119" i="4"/>
  <c r="DC118" i="1" s="1"/>
  <c r="DB63" i="8" s="1"/>
  <c r="DD119" i="4"/>
  <c r="DD118" i="1" s="1"/>
  <c r="DC63" i="8" s="1"/>
  <c r="DE119" i="4"/>
  <c r="DE118" i="1" s="1"/>
  <c r="DD63" i="8" s="1"/>
  <c r="DF119" i="4"/>
  <c r="DF118" i="1" s="1"/>
  <c r="DE63" i="8" s="1"/>
  <c r="DI119" i="4"/>
  <c r="DI118" i="1" s="1"/>
  <c r="DH63" i="8" s="1"/>
  <c r="DJ119" i="4"/>
  <c r="DJ118" i="1" s="1"/>
  <c r="DI63" i="8" s="1"/>
  <c r="DK119" i="4"/>
  <c r="DK118" i="1" s="1"/>
  <c r="DJ63" i="8" s="1"/>
  <c r="DL119" i="4"/>
  <c r="DL118" i="1" s="1"/>
  <c r="DK63" i="8" s="1"/>
  <c r="DO119" i="4"/>
  <c r="DO118" i="1" s="1"/>
  <c r="DN63" i="8" s="1"/>
  <c r="DP119" i="4"/>
  <c r="DP118" i="1" s="1"/>
  <c r="DO63" i="8" s="1"/>
  <c r="DQ119" i="4"/>
  <c r="DQ118" i="1" s="1"/>
  <c r="DP63" i="8" s="1"/>
  <c r="DR119" i="4"/>
  <c r="DR118" i="1" s="1"/>
  <c r="DQ63" i="8" s="1"/>
  <c r="DS119" i="4"/>
  <c r="DS118" i="1" s="1"/>
  <c r="DR63" i="8" s="1"/>
  <c r="DT119" i="4"/>
  <c r="DT118" i="1" s="1"/>
  <c r="DS63" i="8" s="1"/>
  <c r="DB120" i="4"/>
  <c r="DB119" i="1" s="1"/>
  <c r="DA64" i="8" s="1"/>
  <c r="DC120" i="4"/>
  <c r="DC119" i="1" s="1"/>
  <c r="DB64" i="8" s="1"/>
  <c r="DD120" i="4"/>
  <c r="DD119" i="1" s="1"/>
  <c r="DC64" i="8" s="1"/>
  <c r="DE120" i="4"/>
  <c r="DE119" i="1" s="1"/>
  <c r="DD64" i="8" s="1"/>
  <c r="DF120" i="4"/>
  <c r="DF119" i="1" s="1"/>
  <c r="DE64" i="8" s="1"/>
  <c r="DI120" i="4"/>
  <c r="DI119" i="1" s="1"/>
  <c r="DH64" i="8" s="1"/>
  <c r="DJ120" i="4"/>
  <c r="DJ119" i="1" s="1"/>
  <c r="DI64" i="8" s="1"/>
  <c r="DK120" i="4"/>
  <c r="DK119" i="1" s="1"/>
  <c r="DJ64" i="8" s="1"/>
  <c r="DL120" i="4"/>
  <c r="DL119" i="1" s="1"/>
  <c r="DK64" i="8" s="1"/>
  <c r="DO120" i="4"/>
  <c r="DO119" i="1" s="1"/>
  <c r="DN64" i="8" s="1"/>
  <c r="DP120" i="4"/>
  <c r="DP119" i="1" s="1"/>
  <c r="DO64" i="8" s="1"/>
  <c r="DQ120" i="4"/>
  <c r="DQ119" i="1" s="1"/>
  <c r="DP64" i="8" s="1"/>
  <c r="DR120" i="4"/>
  <c r="DR119" i="1" s="1"/>
  <c r="DQ64" i="8" s="1"/>
  <c r="DS120" i="4"/>
  <c r="DS119" i="1" s="1"/>
  <c r="DR64" i="8" s="1"/>
  <c r="DT120" i="4"/>
  <c r="DT119" i="1" s="1"/>
  <c r="DS64" i="8" s="1"/>
  <c r="DB121" i="4"/>
  <c r="DB120" i="1" s="1"/>
  <c r="DA65" i="8" s="1"/>
  <c r="DC121" i="4"/>
  <c r="DC120" i="1" s="1"/>
  <c r="DB65" i="8" s="1"/>
  <c r="DD121" i="4"/>
  <c r="DD120" i="1" s="1"/>
  <c r="DC65" i="8" s="1"/>
  <c r="DE121" i="4"/>
  <c r="DE120" i="1" s="1"/>
  <c r="DD65" i="8" s="1"/>
  <c r="DF121" i="4"/>
  <c r="DF120" i="1" s="1"/>
  <c r="DE65" i="8" s="1"/>
  <c r="DI121" i="4"/>
  <c r="DI120" i="1" s="1"/>
  <c r="DH65" i="8" s="1"/>
  <c r="DJ121" i="4"/>
  <c r="DJ120" i="1" s="1"/>
  <c r="DI65" i="8" s="1"/>
  <c r="DK121" i="4"/>
  <c r="DK120" i="1" s="1"/>
  <c r="DJ65" i="8" s="1"/>
  <c r="DL121" i="4"/>
  <c r="DL120" i="1" s="1"/>
  <c r="DK65" i="8" s="1"/>
  <c r="DO121" i="4"/>
  <c r="DO120" i="1" s="1"/>
  <c r="DN65" i="8" s="1"/>
  <c r="DP121" i="4"/>
  <c r="DP120" i="1" s="1"/>
  <c r="DO65" i="8" s="1"/>
  <c r="DQ121" i="4"/>
  <c r="DQ120" i="1" s="1"/>
  <c r="DP65" i="8" s="1"/>
  <c r="DR121" i="4"/>
  <c r="DR120" i="1" s="1"/>
  <c r="DQ65" i="8" s="1"/>
  <c r="DS121" i="4"/>
  <c r="DS120" i="1" s="1"/>
  <c r="DR65" i="8" s="1"/>
  <c r="DT121" i="4"/>
  <c r="DT120" i="1" s="1"/>
  <c r="DS65" i="8" s="1"/>
  <c r="DB122" i="4"/>
  <c r="DB121" i="1" s="1"/>
  <c r="DA66" i="8" s="1"/>
  <c r="DC122" i="4"/>
  <c r="DC121" i="1" s="1"/>
  <c r="DB66" i="8" s="1"/>
  <c r="DD122" i="4"/>
  <c r="DD121" i="1" s="1"/>
  <c r="DC66" i="8" s="1"/>
  <c r="DE122" i="4"/>
  <c r="DE121" i="1" s="1"/>
  <c r="DD66" i="8" s="1"/>
  <c r="DF122" i="4"/>
  <c r="DF121" i="1" s="1"/>
  <c r="DE66" i="8" s="1"/>
  <c r="DI122" i="4"/>
  <c r="DI121" i="1" s="1"/>
  <c r="DH66" i="8" s="1"/>
  <c r="DJ122" i="4"/>
  <c r="DJ121" i="1" s="1"/>
  <c r="DI66" i="8" s="1"/>
  <c r="DK122" i="4"/>
  <c r="DK121" i="1" s="1"/>
  <c r="DJ66" i="8" s="1"/>
  <c r="DL122" i="4"/>
  <c r="DL121" i="1" s="1"/>
  <c r="DK66" i="8" s="1"/>
  <c r="DO122" i="4"/>
  <c r="DO121" i="1" s="1"/>
  <c r="DN66" i="8" s="1"/>
  <c r="DP122" i="4"/>
  <c r="DP121" i="1" s="1"/>
  <c r="DO66" i="8" s="1"/>
  <c r="DQ122" i="4"/>
  <c r="DQ121" i="1" s="1"/>
  <c r="DP66" i="8" s="1"/>
  <c r="DR122" i="4"/>
  <c r="DR121" i="1" s="1"/>
  <c r="DQ66" i="8" s="1"/>
  <c r="DS122" i="4"/>
  <c r="DS121" i="1" s="1"/>
  <c r="DR66" i="8" s="1"/>
  <c r="DT122" i="4"/>
  <c r="DT121" i="1" s="1"/>
  <c r="DS66" i="8" s="1"/>
  <c r="DB123" i="4"/>
  <c r="DB122" i="1" s="1"/>
  <c r="DA67" i="8" s="1"/>
  <c r="DC123" i="4"/>
  <c r="DC122" i="1" s="1"/>
  <c r="DB67" i="8" s="1"/>
  <c r="DD123" i="4"/>
  <c r="DD122" i="1" s="1"/>
  <c r="DC67" i="8" s="1"/>
  <c r="DE123" i="4"/>
  <c r="DE122" i="1" s="1"/>
  <c r="DD67" i="8" s="1"/>
  <c r="DF123" i="4"/>
  <c r="DF122" i="1" s="1"/>
  <c r="DE67" i="8" s="1"/>
  <c r="DI123" i="4"/>
  <c r="DI122" i="1" s="1"/>
  <c r="DH67" i="8" s="1"/>
  <c r="DJ123" i="4"/>
  <c r="DJ122" i="1" s="1"/>
  <c r="DI67" i="8" s="1"/>
  <c r="DK123" i="4"/>
  <c r="DK122" i="1" s="1"/>
  <c r="DJ67" i="8" s="1"/>
  <c r="DL123" i="4"/>
  <c r="DL122" i="1" s="1"/>
  <c r="DK67" i="8" s="1"/>
  <c r="DO123" i="4"/>
  <c r="DO122" i="1" s="1"/>
  <c r="DN67" i="8" s="1"/>
  <c r="DP123" i="4"/>
  <c r="DP122" i="1" s="1"/>
  <c r="DO67" i="8" s="1"/>
  <c r="DQ123" i="4"/>
  <c r="DQ122" i="1" s="1"/>
  <c r="DP67" i="8" s="1"/>
  <c r="DR123" i="4"/>
  <c r="DR122" i="1" s="1"/>
  <c r="DQ67" i="8" s="1"/>
  <c r="DS123" i="4"/>
  <c r="DS122" i="1" s="1"/>
  <c r="DR67" i="8" s="1"/>
  <c r="DT123" i="4"/>
  <c r="DT122" i="1" s="1"/>
  <c r="DS67" i="8" s="1"/>
  <c r="DB124" i="4"/>
  <c r="DB123" i="1" s="1"/>
  <c r="DA68" i="8" s="1"/>
  <c r="DC124" i="4"/>
  <c r="DC123" i="1" s="1"/>
  <c r="DB68" i="8" s="1"/>
  <c r="DD124" i="4"/>
  <c r="DD123" i="1" s="1"/>
  <c r="DC68" i="8" s="1"/>
  <c r="DE124" i="4"/>
  <c r="DE123" i="1" s="1"/>
  <c r="DD68" i="8" s="1"/>
  <c r="DF124" i="4"/>
  <c r="DF123" i="1" s="1"/>
  <c r="DE68" i="8" s="1"/>
  <c r="DI124" i="4"/>
  <c r="DI123" i="1" s="1"/>
  <c r="DH68" i="8" s="1"/>
  <c r="DJ124" i="4"/>
  <c r="DJ123" i="1" s="1"/>
  <c r="DI68" i="8" s="1"/>
  <c r="DK124" i="4"/>
  <c r="DK123" i="1" s="1"/>
  <c r="DJ68" i="8" s="1"/>
  <c r="DL124" i="4"/>
  <c r="DL123" i="1" s="1"/>
  <c r="DK68" i="8" s="1"/>
  <c r="DO124" i="4"/>
  <c r="DO123" i="1" s="1"/>
  <c r="DN68" i="8" s="1"/>
  <c r="DP124" i="4"/>
  <c r="DP123" i="1" s="1"/>
  <c r="DO68" i="8" s="1"/>
  <c r="DQ124" i="4"/>
  <c r="DQ123" i="1" s="1"/>
  <c r="DP68" i="8" s="1"/>
  <c r="DR124" i="4"/>
  <c r="DR123" i="1" s="1"/>
  <c r="DQ68" i="8" s="1"/>
  <c r="DS124" i="4"/>
  <c r="DS123" i="1" s="1"/>
  <c r="DR68" i="8" s="1"/>
  <c r="DT124" i="4"/>
  <c r="DT123" i="1" s="1"/>
  <c r="DS68" i="8" s="1"/>
  <c r="DB125" i="4"/>
  <c r="DB124" i="1" s="1"/>
  <c r="DA69" i="8" s="1"/>
  <c r="DC125" i="4"/>
  <c r="DC124" i="1" s="1"/>
  <c r="DB69" i="8" s="1"/>
  <c r="DD125" i="4"/>
  <c r="DD124" i="1" s="1"/>
  <c r="DC69" i="8" s="1"/>
  <c r="DE125" i="4"/>
  <c r="DE124" i="1" s="1"/>
  <c r="DD69" i="8" s="1"/>
  <c r="DF125" i="4"/>
  <c r="DF124" i="1" s="1"/>
  <c r="DE69" i="8" s="1"/>
  <c r="DI125" i="4"/>
  <c r="DI124" i="1" s="1"/>
  <c r="DH69" i="8" s="1"/>
  <c r="DJ125" i="4"/>
  <c r="DJ124" i="1" s="1"/>
  <c r="DI69" i="8" s="1"/>
  <c r="DK125" i="4"/>
  <c r="DK124" i="1" s="1"/>
  <c r="DJ69" i="8" s="1"/>
  <c r="DL125" i="4"/>
  <c r="DL124" i="1" s="1"/>
  <c r="DK69" i="8" s="1"/>
  <c r="DO125" i="4"/>
  <c r="DO124" i="1" s="1"/>
  <c r="DN69" i="8" s="1"/>
  <c r="DP125" i="4"/>
  <c r="DP124" i="1" s="1"/>
  <c r="DO69" i="8" s="1"/>
  <c r="DQ125" i="4"/>
  <c r="DQ124" i="1" s="1"/>
  <c r="DP69" i="8" s="1"/>
  <c r="DR125" i="4"/>
  <c r="DR124" i="1" s="1"/>
  <c r="DQ69" i="8" s="1"/>
  <c r="DS125" i="4"/>
  <c r="DS124" i="1" s="1"/>
  <c r="DR69" i="8" s="1"/>
  <c r="DT125" i="4"/>
  <c r="DT124" i="1" s="1"/>
  <c r="DS69" i="8" s="1"/>
  <c r="DB126" i="4"/>
  <c r="DB125" i="1" s="1"/>
  <c r="DA70" i="8" s="1"/>
  <c r="DC126" i="4"/>
  <c r="DC125" i="1" s="1"/>
  <c r="DB70" i="8" s="1"/>
  <c r="DD126" i="4"/>
  <c r="DD125" i="1" s="1"/>
  <c r="DC70" i="8" s="1"/>
  <c r="DE126" i="4"/>
  <c r="DE125" i="1" s="1"/>
  <c r="DD70" i="8" s="1"/>
  <c r="DF126" i="4"/>
  <c r="DF125" i="1" s="1"/>
  <c r="DE70" i="8" s="1"/>
  <c r="DI126" i="4"/>
  <c r="DI125" i="1" s="1"/>
  <c r="DH70" i="8" s="1"/>
  <c r="DJ126" i="4"/>
  <c r="DJ125" i="1" s="1"/>
  <c r="DI70" i="8" s="1"/>
  <c r="DK126" i="4"/>
  <c r="DK125" i="1" s="1"/>
  <c r="DJ70" i="8" s="1"/>
  <c r="DL126" i="4"/>
  <c r="DL125" i="1" s="1"/>
  <c r="DK70" i="8" s="1"/>
  <c r="DO126" i="4"/>
  <c r="DO125" i="1" s="1"/>
  <c r="DN70" i="8" s="1"/>
  <c r="DP126" i="4"/>
  <c r="DP125" i="1" s="1"/>
  <c r="DO70" i="8" s="1"/>
  <c r="DQ126" i="4"/>
  <c r="DQ125" i="1" s="1"/>
  <c r="DP70" i="8" s="1"/>
  <c r="DR126" i="4"/>
  <c r="DR125" i="1" s="1"/>
  <c r="DQ70" i="8" s="1"/>
  <c r="DS126" i="4"/>
  <c r="DS125" i="1" s="1"/>
  <c r="DR70" i="8" s="1"/>
  <c r="DT126" i="4"/>
  <c r="DT125" i="1" s="1"/>
  <c r="DS70" i="8" s="1"/>
  <c r="DB127" i="4"/>
  <c r="DB126" i="1" s="1"/>
  <c r="DA71" i="8" s="1"/>
  <c r="DC127" i="4"/>
  <c r="DC126" i="1" s="1"/>
  <c r="DB71" i="8" s="1"/>
  <c r="DD127" i="4"/>
  <c r="DD126" i="1" s="1"/>
  <c r="DC71" i="8" s="1"/>
  <c r="DE127" i="4"/>
  <c r="DE126" i="1" s="1"/>
  <c r="DD71" i="8" s="1"/>
  <c r="DF127" i="4"/>
  <c r="DF126" i="1" s="1"/>
  <c r="DE71" i="8" s="1"/>
  <c r="DI127" i="4"/>
  <c r="DI126" i="1" s="1"/>
  <c r="DH71" i="8" s="1"/>
  <c r="DJ127" i="4"/>
  <c r="DJ126" i="1" s="1"/>
  <c r="DI71" i="8" s="1"/>
  <c r="DK127" i="4"/>
  <c r="DK126" i="1" s="1"/>
  <c r="DJ71" i="8" s="1"/>
  <c r="DL127" i="4"/>
  <c r="DL126" i="1" s="1"/>
  <c r="DK71" i="8" s="1"/>
  <c r="DO127" i="4"/>
  <c r="DO126" i="1" s="1"/>
  <c r="DN71" i="8" s="1"/>
  <c r="DP127" i="4"/>
  <c r="DP126" i="1" s="1"/>
  <c r="DO71" i="8" s="1"/>
  <c r="DQ127" i="4"/>
  <c r="DQ126" i="1" s="1"/>
  <c r="DP71" i="8" s="1"/>
  <c r="DR127" i="4"/>
  <c r="DR126" i="1" s="1"/>
  <c r="DQ71" i="8" s="1"/>
  <c r="DS127" i="4"/>
  <c r="DS126" i="1" s="1"/>
  <c r="DR71" i="8" s="1"/>
  <c r="DT127" i="4"/>
  <c r="DT126" i="1" s="1"/>
  <c r="DS71" i="8" s="1"/>
  <c r="DB128" i="4"/>
  <c r="DB127" i="1" s="1"/>
  <c r="DA72" i="8" s="1"/>
  <c r="DC128" i="4"/>
  <c r="DC127" i="1" s="1"/>
  <c r="DB72" i="8" s="1"/>
  <c r="DD128" i="4"/>
  <c r="DD127" i="1" s="1"/>
  <c r="DC72" i="8" s="1"/>
  <c r="DE128" i="4"/>
  <c r="DE127" i="1" s="1"/>
  <c r="DD72" i="8" s="1"/>
  <c r="DF128" i="4"/>
  <c r="DF127" i="1" s="1"/>
  <c r="DE72" i="8" s="1"/>
  <c r="DI128" i="4"/>
  <c r="DI127" i="1" s="1"/>
  <c r="DH72" i="8" s="1"/>
  <c r="DJ128" i="4"/>
  <c r="DJ127" i="1" s="1"/>
  <c r="DI72" i="8" s="1"/>
  <c r="DK128" i="4"/>
  <c r="DK127" i="1" s="1"/>
  <c r="DJ72" i="8" s="1"/>
  <c r="DL128" i="4"/>
  <c r="DL127" i="1" s="1"/>
  <c r="DK72" i="8" s="1"/>
  <c r="DO128" i="4"/>
  <c r="DO127" i="1" s="1"/>
  <c r="DN72" i="8" s="1"/>
  <c r="DP128" i="4"/>
  <c r="DP127" i="1" s="1"/>
  <c r="DO72" i="8" s="1"/>
  <c r="DQ128" i="4"/>
  <c r="DQ127" i="1" s="1"/>
  <c r="DP72" i="8" s="1"/>
  <c r="DR128" i="4"/>
  <c r="DR127" i="1" s="1"/>
  <c r="DQ72" i="8" s="1"/>
  <c r="DS128" i="4"/>
  <c r="DS127" i="1" s="1"/>
  <c r="DR72" i="8" s="1"/>
  <c r="DT128" i="4"/>
  <c r="DT127" i="1" s="1"/>
  <c r="DS72" i="8" s="1"/>
  <c r="DB129" i="4"/>
  <c r="DB128" i="1" s="1"/>
  <c r="DA73" i="8" s="1"/>
  <c r="DC129" i="4"/>
  <c r="DC128" i="1" s="1"/>
  <c r="DB73" i="8" s="1"/>
  <c r="DD129" i="4"/>
  <c r="DD128" i="1" s="1"/>
  <c r="DC73" i="8" s="1"/>
  <c r="DE129" i="4"/>
  <c r="DE128" i="1" s="1"/>
  <c r="DD73" i="8" s="1"/>
  <c r="DF129" i="4"/>
  <c r="DF128" i="1" s="1"/>
  <c r="DE73" i="8" s="1"/>
  <c r="DI129" i="4"/>
  <c r="DI128" i="1" s="1"/>
  <c r="DH73" i="8" s="1"/>
  <c r="DJ129" i="4"/>
  <c r="DJ128" i="1" s="1"/>
  <c r="DI73" i="8" s="1"/>
  <c r="DK129" i="4"/>
  <c r="DK128" i="1" s="1"/>
  <c r="DJ73" i="8" s="1"/>
  <c r="DL129" i="4"/>
  <c r="DL128" i="1" s="1"/>
  <c r="DK73" i="8" s="1"/>
  <c r="DO129" i="4"/>
  <c r="DO128" i="1" s="1"/>
  <c r="DN73" i="8" s="1"/>
  <c r="DP129" i="4"/>
  <c r="DP128" i="1" s="1"/>
  <c r="DO73" i="8" s="1"/>
  <c r="DQ129" i="4"/>
  <c r="DQ128" i="1" s="1"/>
  <c r="DP73" i="8" s="1"/>
  <c r="DR129" i="4"/>
  <c r="DR128" i="1" s="1"/>
  <c r="DQ73" i="8" s="1"/>
  <c r="DS129" i="4"/>
  <c r="DS128" i="1" s="1"/>
  <c r="DR73" i="8" s="1"/>
  <c r="DT129" i="4"/>
  <c r="DT128" i="1" s="1"/>
  <c r="DS73" i="8" s="1"/>
  <c r="DB130" i="4"/>
  <c r="DB129" i="1" s="1"/>
  <c r="DB2" i="6" s="1"/>
  <c r="DC130" i="4"/>
  <c r="DC129" i="1" s="1"/>
  <c r="DC2" i="6" s="1"/>
  <c r="DD130" i="4"/>
  <c r="DD129" i="1" s="1"/>
  <c r="DD2" i="6" s="1"/>
  <c r="DE130" i="4"/>
  <c r="DE129" i="1" s="1"/>
  <c r="DE2" i="6" s="1"/>
  <c r="DF130" i="4"/>
  <c r="DF129" i="1" s="1"/>
  <c r="DF2" i="6" s="1"/>
  <c r="DI130" i="4"/>
  <c r="DI129" i="1" s="1"/>
  <c r="DI2" i="6" s="1"/>
  <c r="DJ130" i="4"/>
  <c r="DJ129" i="1" s="1"/>
  <c r="DJ2" i="6" s="1"/>
  <c r="DK130" i="4"/>
  <c r="DK129" i="1" s="1"/>
  <c r="DK2" i="6" s="1"/>
  <c r="DL130" i="4"/>
  <c r="DL129" i="1" s="1"/>
  <c r="DL2" i="6" s="1"/>
  <c r="DO130" i="4"/>
  <c r="DO129" i="1" s="1"/>
  <c r="DO2" i="6" s="1"/>
  <c r="DP130" i="4"/>
  <c r="DP129" i="1" s="1"/>
  <c r="DP2" i="6" s="1"/>
  <c r="DQ130" i="4"/>
  <c r="DQ129" i="1" s="1"/>
  <c r="DQ2" i="6" s="1"/>
  <c r="DR130" i="4"/>
  <c r="DR129" i="1" s="1"/>
  <c r="DR2" i="6" s="1"/>
  <c r="DS130" i="4"/>
  <c r="DS129" i="1" s="1"/>
  <c r="DS2" i="6" s="1"/>
  <c r="DT130" i="4"/>
  <c r="DT129" i="1" s="1"/>
  <c r="DT2" i="6" s="1"/>
  <c r="DB131" i="4"/>
  <c r="DB130" i="1" s="1"/>
  <c r="DB3" i="6" s="1"/>
  <c r="DC131" i="4"/>
  <c r="DC130" i="1" s="1"/>
  <c r="DC3" i="6" s="1"/>
  <c r="DD131" i="4"/>
  <c r="DD130" i="1" s="1"/>
  <c r="DD3" i="6" s="1"/>
  <c r="DE131" i="4"/>
  <c r="DE130" i="1" s="1"/>
  <c r="DE3" i="6" s="1"/>
  <c r="DF131" i="4"/>
  <c r="DF130" i="1" s="1"/>
  <c r="DF3" i="6" s="1"/>
  <c r="DI131" i="4"/>
  <c r="DI130" i="1" s="1"/>
  <c r="DI3" i="6" s="1"/>
  <c r="DJ131" i="4"/>
  <c r="DJ130" i="1" s="1"/>
  <c r="DJ3" i="6" s="1"/>
  <c r="DK131" i="4"/>
  <c r="DK130" i="1" s="1"/>
  <c r="DK3" i="6" s="1"/>
  <c r="DL131" i="4"/>
  <c r="DL130" i="1" s="1"/>
  <c r="DL3" i="6" s="1"/>
  <c r="DO131" i="4"/>
  <c r="DO130" i="1" s="1"/>
  <c r="DO3" i="6" s="1"/>
  <c r="DP131" i="4"/>
  <c r="DP130" i="1" s="1"/>
  <c r="DP3" i="6" s="1"/>
  <c r="DQ131" i="4"/>
  <c r="DQ130" i="1" s="1"/>
  <c r="DQ3" i="6" s="1"/>
  <c r="DR131" i="4"/>
  <c r="DR130" i="1" s="1"/>
  <c r="DR3" i="6" s="1"/>
  <c r="DS131" i="4"/>
  <c r="DS130" i="1" s="1"/>
  <c r="DS3" i="6" s="1"/>
  <c r="DT131" i="4"/>
  <c r="DT130" i="1" s="1"/>
  <c r="DT3" i="6" s="1"/>
  <c r="DB132" i="4"/>
  <c r="DB131" i="1" s="1"/>
  <c r="DB4" i="6" s="1"/>
  <c r="DC132" i="4"/>
  <c r="DC131" i="1" s="1"/>
  <c r="DC4" i="6" s="1"/>
  <c r="DD132" i="4"/>
  <c r="DD131" i="1" s="1"/>
  <c r="DD4" i="6" s="1"/>
  <c r="DE132" i="4"/>
  <c r="DE131" i="1" s="1"/>
  <c r="DE4" i="6" s="1"/>
  <c r="DF132" i="4"/>
  <c r="DF131" i="1" s="1"/>
  <c r="DF4" i="6" s="1"/>
  <c r="DI132" i="4"/>
  <c r="DI131" i="1" s="1"/>
  <c r="DI4" i="6" s="1"/>
  <c r="DJ132" i="4"/>
  <c r="DJ131" i="1" s="1"/>
  <c r="DJ4" i="6" s="1"/>
  <c r="DK132" i="4"/>
  <c r="DK131" i="1" s="1"/>
  <c r="DK4" i="6" s="1"/>
  <c r="DL132" i="4"/>
  <c r="DL131" i="1" s="1"/>
  <c r="DL4" i="6" s="1"/>
  <c r="DO132" i="4"/>
  <c r="DO131" i="1" s="1"/>
  <c r="DO4" i="6" s="1"/>
  <c r="DP132" i="4"/>
  <c r="DP131" i="1" s="1"/>
  <c r="DP4" i="6" s="1"/>
  <c r="DQ132" i="4"/>
  <c r="DQ131" i="1" s="1"/>
  <c r="DQ4" i="6" s="1"/>
  <c r="DR132" i="4"/>
  <c r="DR131" i="1" s="1"/>
  <c r="DR4" i="6" s="1"/>
  <c r="DS132" i="4"/>
  <c r="DS131" i="1" s="1"/>
  <c r="DS4" i="6" s="1"/>
  <c r="DT132" i="4"/>
  <c r="DT131" i="1" s="1"/>
  <c r="DT4" i="6" s="1"/>
  <c r="DB133" i="4"/>
  <c r="DB132" i="1" s="1"/>
  <c r="DB5" i="6" s="1"/>
  <c r="DC133" i="4"/>
  <c r="DC132" i="1" s="1"/>
  <c r="DC5" i="6" s="1"/>
  <c r="DD133" i="4"/>
  <c r="DD132" i="1" s="1"/>
  <c r="DD5" i="6" s="1"/>
  <c r="DE133" i="4"/>
  <c r="DE132" i="1" s="1"/>
  <c r="DE5" i="6" s="1"/>
  <c r="DF133" i="4"/>
  <c r="DF132" i="1" s="1"/>
  <c r="DF5" i="6" s="1"/>
  <c r="DI133" i="4"/>
  <c r="DI132" i="1" s="1"/>
  <c r="DI5" i="6" s="1"/>
  <c r="DJ133" i="4"/>
  <c r="DJ132" i="1" s="1"/>
  <c r="DJ5" i="6" s="1"/>
  <c r="DK133" i="4"/>
  <c r="DK132" i="1" s="1"/>
  <c r="DK5" i="6" s="1"/>
  <c r="DL133" i="4"/>
  <c r="DL132" i="1" s="1"/>
  <c r="DL5" i="6" s="1"/>
  <c r="DO133" i="4"/>
  <c r="DO132" i="1" s="1"/>
  <c r="DO5" i="6" s="1"/>
  <c r="DP133" i="4"/>
  <c r="DP132" i="1" s="1"/>
  <c r="DP5" i="6" s="1"/>
  <c r="DQ133" i="4"/>
  <c r="DQ132" i="1" s="1"/>
  <c r="DQ5" i="6" s="1"/>
  <c r="DR133" i="4"/>
  <c r="DR132" i="1" s="1"/>
  <c r="DR5" i="6" s="1"/>
  <c r="DS133" i="4"/>
  <c r="DS132" i="1" s="1"/>
  <c r="DS5" i="6" s="1"/>
  <c r="DT133" i="4"/>
  <c r="DT132" i="1" s="1"/>
  <c r="DT5" i="6" s="1"/>
  <c r="DB134" i="4"/>
  <c r="DB133" i="1" s="1"/>
  <c r="DB6" i="6" s="1"/>
  <c r="DC134" i="4"/>
  <c r="DC133" i="1" s="1"/>
  <c r="DC6" i="6" s="1"/>
  <c r="DD134" i="4"/>
  <c r="DD133" i="1" s="1"/>
  <c r="DD6" i="6" s="1"/>
  <c r="DE134" i="4"/>
  <c r="DE133" i="1" s="1"/>
  <c r="DE6" i="6" s="1"/>
  <c r="DF134" i="4"/>
  <c r="DF133" i="1" s="1"/>
  <c r="DF6" i="6" s="1"/>
  <c r="DI134" i="4"/>
  <c r="DI133" i="1" s="1"/>
  <c r="DI6" i="6" s="1"/>
  <c r="DJ134" i="4"/>
  <c r="DJ133" i="1" s="1"/>
  <c r="DJ6" i="6" s="1"/>
  <c r="DK134" i="4"/>
  <c r="DK133" i="1" s="1"/>
  <c r="DK6" i="6" s="1"/>
  <c r="DL134" i="4"/>
  <c r="DL133" i="1" s="1"/>
  <c r="DL6" i="6" s="1"/>
  <c r="DO134" i="4"/>
  <c r="DO133" i="1" s="1"/>
  <c r="DO6" i="6" s="1"/>
  <c r="DP134" i="4"/>
  <c r="DP133" i="1" s="1"/>
  <c r="DP6" i="6" s="1"/>
  <c r="DQ134" i="4"/>
  <c r="DQ133" i="1" s="1"/>
  <c r="DQ6" i="6" s="1"/>
  <c r="DR134" i="4"/>
  <c r="DR133" i="1" s="1"/>
  <c r="DR6" i="6" s="1"/>
  <c r="DS134" i="4"/>
  <c r="DS133" i="1" s="1"/>
  <c r="DS6" i="6" s="1"/>
  <c r="DT134" i="4"/>
  <c r="DT133" i="1" s="1"/>
  <c r="DT6" i="6" s="1"/>
  <c r="DB135" i="4"/>
  <c r="DB134" i="1" s="1"/>
  <c r="DB7" i="6" s="1"/>
  <c r="DC135" i="4"/>
  <c r="DC134" i="1" s="1"/>
  <c r="DC7" i="6" s="1"/>
  <c r="DD135" i="4"/>
  <c r="DD134" i="1" s="1"/>
  <c r="DD7" i="6" s="1"/>
  <c r="DE135" i="4"/>
  <c r="DE134" i="1" s="1"/>
  <c r="DE7" i="6" s="1"/>
  <c r="DF135" i="4"/>
  <c r="DF134" i="1" s="1"/>
  <c r="DF7" i="6" s="1"/>
  <c r="DI135" i="4"/>
  <c r="DI134" i="1" s="1"/>
  <c r="DI7" i="6" s="1"/>
  <c r="DJ135" i="4"/>
  <c r="DJ134" i="1" s="1"/>
  <c r="DJ7" i="6" s="1"/>
  <c r="DK135" i="4"/>
  <c r="DK134" i="1" s="1"/>
  <c r="DK7" i="6" s="1"/>
  <c r="DL135" i="4"/>
  <c r="DL134" i="1" s="1"/>
  <c r="DL7" i="6" s="1"/>
  <c r="DO135" i="4"/>
  <c r="DO134" i="1" s="1"/>
  <c r="DO7" i="6" s="1"/>
  <c r="DP135" i="4"/>
  <c r="DP134" i="1" s="1"/>
  <c r="DP7" i="6" s="1"/>
  <c r="DQ135" i="4"/>
  <c r="DQ134" i="1" s="1"/>
  <c r="DQ7" i="6" s="1"/>
  <c r="DR135" i="4"/>
  <c r="DR134" i="1" s="1"/>
  <c r="DR7" i="6" s="1"/>
  <c r="DS135" i="4"/>
  <c r="DS134" i="1" s="1"/>
  <c r="DS7" i="6" s="1"/>
  <c r="DT135" i="4"/>
  <c r="DT134" i="1" s="1"/>
  <c r="DT7" i="6" s="1"/>
  <c r="DB136" i="4"/>
  <c r="DB135" i="1" s="1"/>
  <c r="DB8" i="6" s="1"/>
  <c r="DC136" i="4"/>
  <c r="DC135" i="1" s="1"/>
  <c r="DC8" i="6" s="1"/>
  <c r="DD136" i="4"/>
  <c r="DD135" i="1" s="1"/>
  <c r="DD8" i="6" s="1"/>
  <c r="DE136" i="4"/>
  <c r="DE135" i="1" s="1"/>
  <c r="DE8" i="6" s="1"/>
  <c r="DF136" i="4"/>
  <c r="DF135" i="1" s="1"/>
  <c r="DF8" i="6" s="1"/>
  <c r="DI136" i="4"/>
  <c r="DI135" i="1" s="1"/>
  <c r="DI8" i="6" s="1"/>
  <c r="DJ136" i="4"/>
  <c r="DJ135" i="1" s="1"/>
  <c r="DJ8" i="6" s="1"/>
  <c r="DK136" i="4"/>
  <c r="DK135" i="1" s="1"/>
  <c r="DK8" i="6" s="1"/>
  <c r="DL136" i="4"/>
  <c r="DL135" i="1" s="1"/>
  <c r="DL8" i="6" s="1"/>
  <c r="DO136" i="4"/>
  <c r="DO135" i="1" s="1"/>
  <c r="DO8" i="6" s="1"/>
  <c r="DP136" i="4"/>
  <c r="DP135" i="1" s="1"/>
  <c r="DP8" i="6" s="1"/>
  <c r="DQ136" i="4"/>
  <c r="DQ135" i="1" s="1"/>
  <c r="DQ8" i="6" s="1"/>
  <c r="DR136" i="4"/>
  <c r="DR135" i="1" s="1"/>
  <c r="DR8" i="6" s="1"/>
  <c r="DS136" i="4"/>
  <c r="DS135" i="1" s="1"/>
  <c r="DS8" i="6" s="1"/>
  <c r="DT136" i="4"/>
  <c r="DT135" i="1" s="1"/>
  <c r="DT8" i="6" s="1"/>
  <c r="DB137" i="4"/>
  <c r="DB136" i="1" s="1"/>
  <c r="DB9" i="6" s="1"/>
  <c r="DC137" i="4"/>
  <c r="DC136" i="1" s="1"/>
  <c r="DC9" i="6" s="1"/>
  <c r="DD137" i="4"/>
  <c r="DD136" i="1" s="1"/>
  <c r="DD9" i="6" s="1"/>
  <c r="DE137" i="4"/>
  <c r="DE136" i="1" s="1"/>
  <c r="DE9" i="6" s="1"/>
  <c r="DF137" i="4"/>
  <c r="DF136" i="1" s="1"/>
  <c r="DF9" i="6" s="1"/>
  <c r="DI137" i="4"/>
  <c r="DI136" i="1" s="1"/>
  <c r="DI9" i="6" s="1"/>
  <c r="DJ137" i="4"/>
  <c r="DJ136" i="1" s="1"/>
  <c r="DJ9" i="6" s="1"/>
  <c r="DK137" i="4"/>
  <c r="DK136" i="1" s="1"/>
  <c r="DK9" i="6" s="1"/>
  <c r="DL137" i="4"/>
  <c r="DL136" i="1" s="1"/>
  <c r="DL9" i="6" s="1"/>
  <c r="DO137" i="4"/>
  <c r="DO136" i="1" s="1"/>
  <c r="DO9" i="6" s="1"/>
  <c r="DP137" i="4"/>
  <c r="DP136" i="1" s="1"/>
  <c r="DP9" i="6" s="1"/>
  <c r="DQ137" i="4"/>
  <c r="DQ136" i="1" s="1"/>
  <c r="DQ9" i="6" s="1"/>
  <c r="DR137" i="4"/>
  <c r="DR136" i="1" s="1"/>
  <c r="DR9" i="6" s="1"/>
  <c r="DS137" i="4"/>
  <c r="DS136" i="1" s="1"/>
  <c r="DS9" i="6" s="1"/>
  <c r="DT137" i="4"/>
  <c r="DT136" i="1" s="1"/>
  <c r="DT9" i="6" s="1"/>
  <c r="DB138" i="4"/>
  <c r="DB137" i="1" s="1"/>
  <c r="DB10" i="6" s="1"/>
  <c r="DC138" i="4"/>
  <c r="DC137" i="1" s="1"/>
  <c r="DC10" i="6" s="1"/>
  <c r="DD138" i="4"/>
  <c r="DD137" i="1" s="1"/>
  <c r="DD10" i="6" s="1"/>
  <c r="DE138" i="4"/>
  <c r="DE137" i="1" s="1"/>
  <c r="DE10" i="6" s="1"/>
  <c r="DF138" i="4"/>
  <c r="DF137" i="1" s="1"/>
  <c r="DF10" i="6" s="1"/>
  <c r="DI138" i="4"/>
  <c r="DI137" i="1" s="1"/>
  <c r="DI10" i="6" s="1"/>
  <c r="DJ138" i="4"/>
  <c r="DJ137" i="1" s="1"/>
  <c r="DJ10" i="6" s="1"/>
  <c r="DK138" i="4"/>
  <c r="DK137" i="1" s="1"/>
  <c r="DK10" i="6" s="1"/>
  <c r="DL138" i="4"/>
  <c r="DL137" i="1" s="1"/>
  <c r="DL10" i="6" s="1"/>
  <c r="DO138" i="4"/>
  <c r="DO137" i="1" s="1"/>
  <c r="DO10" i="6" s="1"/>
  <c r="DP138" i="4"/>
  <c r="DP137" i="1" s="1"/>
  <c r="DP10" i="6" s="1"/>
  <c r="DQ138" i="4"/>
  <c r="DQ137" i="1" s="1"/>
  <c r="DQ10" i="6" s="1"/>
  <c r="DR138" i="4"/>
  <c r="DR137" i="1" s="1"/>
  <c r="DR10" i="6" s="1"/>
  <c r="DS138" i="4"/>
  <c r="DS137" i="1" s="1"/>
  <c r="DS10" i="6" s="1"/>
  <c r="DT138" i="4"/>
  <c r="DT137" i="1" s="1"/>
  <c r="DT10" i="6" s="1"/>
  <c r="DB139" i="4"/>
  <c r="DB138" i="1" s="1"/>
  <c r="DB11" i="6" s="1"/>
  <c r="DC139" i="4"/>
  <c r="DC138" i="1" s="1"/>
  <c r="DC11" i="6" s="1"/>
  <c r="DD139" i="4"/>
  <c r="DD138" i="1" s="1"/>
  <c r="DD11" i="6" s="1"/>
  <c r="DE139" i="4"/>
  <c r="DE138" i="1" s="1"/>
  <c r="DE11" i="6" s="1"/>
  <c r="DF139" i="4"/>
  <c r="DF138" i="1" s="1"/>
  <c r="DF11" i="6" s="1"/>
  <c r="DI139" i="4"/>
  <c r="DI138" i="1" s="1"/>
  <c r="DI11" i="6" s="1"/>
  <c r="DJ139" i="4"/>
  <c r="DJ138" i="1" s="1"/>
  <c r="DJ11" i="6" s="1"/>
  <c r="DK139" i="4"/>
  <c r="DK138" i="1" s="1"/>
  <c r="DK11" i="6" s="1"/>
  <c r="DL139" i="4"/>
  <c r="DL138" i="1" s="1"/>
  <c r="DL11" i="6" s="1"/>
  <c r="DO139" i="4"/>
  <c r="DO138" i="1" s="1"/>
  <c r="DO11" i="6" s="1"/>
  <c r="DP139" i="4"/>
  <c r="DP138" i="1" s="1"/>
  <c r="DP11" i="6" s="1"/>
  <c r="DQ139" i="4"/>
  <c r="DQ138" i="1" s="1"/>
  <c r="DQ11" i="6" s="1"/>
  <c r="DR139" i="4"/>
  <c r="DR138" i="1" s="1"/>
  <c r="DR11" i="6" s="1"/>
  <c r="DS139" i="4"/>
  <c r="DS138" i="1" s="1"/>
  <c r="DS11" i="6" s="1"/>
  <c r="DT139" i="4"/>
  <c r="DT138" i="1" s="1"/>
  <c r="DT11" i="6" s="1"/>
  <c r="DB140" i="4"/>
  <c r="DB139" i="1" s="1"/>
  <c r="DB12" i="6" s="1"/>
  <c r="DC140" i="4"/>
  <c r="DC139" i="1" s="1"/>
  <c r="DC12" i="6" s="1"/>
  <c r="DD140" i="4"/>
  <c r="DD139" i="1" s="1"/>
  <c r="DD12" i="6" s="1"/>
  <c r="DE140" i="4"/>
  <c r="DE139" i="1" s="1"/>
  <c r="DE12" i="6" s="1"/>
  <c r="DF140" i="4"/>
  <c r="DF139" i="1" s="1"/>
  <c r="DF12" i="6" s="1"/>
  <c r="DI140" i="4"/>
  <c r="DI139" i="1" s="1"/>
  <c r="DI12" i="6" s="1"/>
  <c r="DJ140" i="4"/>
  <c r="DJ139" i="1" s="1"/>
  <c r="DJ12" i="6" s="1"/>
  <c r="DK140" i="4"/>
  <c r="DK139" i="1" s="1"/>
  <c r="DK12" i="6" s="1"/>
  <c r="DL140" i="4"/>
  <c r="DL139" i="1" s="1"/>
  <c r="DL12" i="6" s="1"/>
  <c r="DO140" i="4"/>
  <c r="DO139" i="1" s="1"/>
  <c r="DO12" i="6" s="1"/>
  <c r="DP140" i="4"/>
  <c r="DP139" i="1" s="1"/>
  <c r="DP12" i="6" s="1"/>
  <c r="DQ140" i="4"/>
  <c r="DQ139" i="1" s="1"/>
  <c r="DQ12" i="6" s="1"/>
  <c r="DR140" i="4"/>
  <c r="DR139" i="1" s="1"/>
  <c r="DR12" i="6" s="1"/>
  <c r="DS140" i="4"/>
  <c r="DS139" i="1" s="1"/>
  <c r="DS12" i="6" s="1"/>
  <c r="DT140" i="4"/>
  <c r="DT139" i="1" s="1"/>
  <c r="DT12" i="6" s="1"/>
  <c r="DB141" i="4"/>
  <c r="DB140" i="1" s="1"/>
  <c r="DB13" i="6" s="1"/>
  <c r="DC141" i="4"/>
  <c r="DC140" i="1" s="1"/>
  <c r="DC13" i="6" s="1"/>
  <c r="DD141" i="4"/>
  <c r="DD140" i="1" s="1"/>
  <c r="DD13" i="6" s="1"/>
  <c r="DE141" i="4"/>
  <c r="DE140" i="1" s="1"/>
  <c r="DE13" i="6" s="1"/>
  <c r="DF141" i="4"/>
  <c r="DF140" i="1" s="1"/>
  <c r="DF13" i="6" s="1"/>
  <c r="DI141" i="4"/>
  <c r="DI140" i="1" s="1"/>
  <c r="DI13" i="6" s="1"/>
  <c r="DJ141" i="4"/>
  <c r="DJ140" i="1" s="1"/>
  <c r="DJ13" i="6" s="1"/>
  <c r="DK141" i="4"/>
  <c r="DK140" i="1" s="1"/>
  <c r="DK13" i="6" s="1"/>
  <c r="DL141" i="4"/>
  <c r="DL140" i="1" s="1"/>
  <c r="DL13" i="6" s="1"/>
  <c r="DO141" i="4"/>
  <c r="DO140" i="1" s="1"/>
  <c r="DO13" i="6" s="1"/>
  <c r="DP141" i="4"/>
  <c r="DP140" i="1" s="1"/>
  <c r="DP13" i="6" s="1"/>
  <c r="DQ141" i="4"/>
  <c r="DQ140" i="1" s="1"/>
  <c r="DQ13" i="6" s="1"/>
  <c r="DR141" i="4"/>
  <c r="DR140" i="1" s="1"/>
  <c r="DR13" i="6" s="1"/>
  <c r="DS141" i="4"/>
  <c r="DS140" i="1" s="1"/>
  <c r="DS13" i="6" s="1"/>
  <c r="DT141" i="4"/>
  <c r="DT140" i="1" s="1"/>
  <c r="DT13" i="6" s="1"/>
  <c r="DB142" i="4"/>
  <c r="DB141" i="1" s="1"/>
  <c r="DB14" i="6" s="1"/>
  <c r="DC142" i="4"/>
  <c r="DC141" i="1" s="1"/>
  <c r="DC14" i="6" s="1"/>
  <c r="DD142" i="4"/>
  <c r="DD141" i="1" s="1"/>
  <c r="DD14" i="6" s="1"/>
  <c r="DE142" i="4"/>
  <c r="DE141" i="1" s="1"/>
  <c r="DE14" i="6" s="1"/>
  <c r="DF142" i="4"/>
  <c r="DF141" i="1" s="1"/>
  <c r="DF14" i="6" s="1"/>
  <c r="DI142" i="4"/>
  <c r="DI141" i="1" s="1"/>
  <c r="DI14" i="6" s="1"/>
  <c r="DJ142" i="4"/>
  <c r="DJ141" i="1" s="1"/>
  <c r="DJ14" i="6" s="1"/>
  <c r="DK142" i="4"/>
  <c r="DK141" i="1" s="1"/>
  <c r="DK14" i="6" s="1"/>
  <c r="DL142" i="4"/>
  <c r="DL141" i="1" s="1"/>
  <c r="DL14" i="6" s="1"/>
  <c r="DO142" i="4"/>
  <c r="DO141" i="1" s="1"/>
  <c r="DO14" i="6" s="1"/>
  <c r="DP142" i="4"/>
  <c r="DP141" i="1" s="1"/>
  <c r="DP14" i="6" s="1"/>
  <c r="DQ142" i="4"/>
  <c r="DQ141" i="1" s="1"/>
  <c r="DQ14" i="6" s="1"/>
  <c r="DR142" i="4"/>
  <c r="DR141" i="1" s="1"/>
  <c r="DR14" i="6" s="1"/>
  <c r="DS142" i="4"/>
  <c r="DS141" i="1" s="1"/>
  <c r="DS14" i="6" s="1"/>
  <c r="DT142" i="4"/>
  <c r="DT141" i="1" s="1"/>
  <c r="DT14" i="6" s="1"/>
  <c r="DB143" i="4"/>
  <c r="DB142" i="1" s="1"/>
  <c r="DB15" i="6" s="1"/>
  <c r="DC143" i="4"/>
  <c r="DC142" i="1" s="1"/>
  <c r="DC15" i="6" s="1"/>
  <c r="DD143" i="4"/>
  <c r="DD142" i="1" s="1"/>
  <c r="DD15" i="6" s="1"/>
  <c r="DE143" i="4"/>
  <c r="DE142" i="1" s="1"/>
  <c r="DE15" i="6" s="1"/>
  <c r="DF143" i="4"/>
  <c r="DF142" i="1" s="1"/>
  <c r="DF15" i="6" s="1"/>
  <c r="DI143" i="4"/>
  <c r="DI142" i="1" s="1"/>
  <c r="DI15" i="6" s="1"/>
  <c r="DJ143" i="4"/>
  <c r="DJ142" i="1" s="1"/>
  <c r="DJ15" i="6" s="1"/>
  <c r="DK143" i="4"/>
  <c r="DK142" i="1" s="1"/>
  <c r="DK15" i="6" s="1"/>
  <c r="DL143" i="4"/>
  <c r="DL142" i="1" s="1"/>
  <c r="DL15" i="6" s="1"/>
  <c r="DO143" i="4"/>
  <c r="DO142" i="1" s="1"/>
  <c r="DO15" i="6" s="1"/>
  <c r="DP143" i="4"/>
  <c r="DP142" i="1" s="1"/>
  <c r="DP15" i="6" s="1"/>
  <c r="DQ143" i="4"/>
  <c r="DQ142" i="1" s="1"/>
  <c r="DQ15" i="6" s="1"/>
  <c r="DR143" i="4"/>
  <c r="DR142" i="1" s="1"/>
  <c r="DR15" i="6" s="1"/>
  <c r="DS143" i="4"/>
  <c r="DS142" i="1" s="1"/>
  <c r="DS15" i="6" s="1"/>
  <c r="DT143" i="4"/>
  <c r="DT142" i="1" s="1"/>
  <c r="DT15" i="6" s="1"/>
  <c r="DB144" i="4"/>
  <c r="DB143" i="1" s="1"/>
  <c r="DB16" i="6" s="1"/>
  <c r="DC144" i="4"/>
  <c r="DC143" i="1" s="1"/>
  <c r="DC16" i="6" s="1"/>
  <c r="DD144" i="4"/>
  <c r="DD143" i="1" s="1"/>
  <c r="DD16" i="6" s="1"/>
  <c r="DE144" i="4"/>
  <c r="DE143" i="1" s="1"/>
  <c r="DE16" i="6" s="1"/>
  <c r="DF144" i="4"/>
  <c r="DF143" i="1" s="1"/>
  <c r="DF16" i="6" s="1"/>
  <c r="DI144" i="4"/>
  <c r="DI143" i="1" s="1"/>
  <c r="DI16" i="6" s="1"/>
  <c r="DJ144" i="4"/>
  <c r="DJ143" i="1" s="1"/>
  <c r="DJ16" i="6" s="1"/>
  <c r="DK144" i="4"/>
  <c r="DK143" i="1" s="1"/>
  <c r="DK16" i="6" s="1"/>
  <c r="DL144" i="4"/>
  <c r="DL143" i="1" s="1"/>
  <c r="DL16" i="6" s="1"/>
  <c r="DO144" i="4"/>
  <c r="DO143" i="1" s="1"/>
  <c r="DO16" i="6" s="1"/>
  <c r="DP144" i="4"/>
  <c r="DP143" i="1" s="1"/>
  <c r="DP16" i="6" s="1"/>
  <c r="DQ144" i="4"/>
  <c r="DQ143" i="1" s="1"/>
  <c r="DQ16" i="6" s="1"/>
  <c r="DR144" i="4"/>
  <c r="DR143" i="1" s="1"/>
  <c r="DR16" i="6" s="1"/>
  <c r="DS144" i="4"/>
  <c r="DS143" i="1" s="1"/>
  <c r="DS16" i="6" s="1"/>
  <c r="DT144" i="4"/>
  <c r="DT143" i="1" s="1"/>
  <c r="DT16" i="6" s="1"/>
  <c r="DB145" i="4"/>
  <c r="DB144" i="1" s="1"/>
  <c r="DB17" i="6" s="1"/>
  <c r="DC145" i="4"/>
  <c r="DC144" i="1" s="1"/>
  <c r="DC17" i="6" s="1"/>
  <c r="DD145" i="4"/>
  <c r="DD144" i="1" s="1"/>
  <c r="DD17" i="6" s="1"/>
  <c r="DE145" i="4"/>
  <c r="DE144" i="1" s="1"/>
  <c r="DE17" i="6" s="1"/>
  <c r="DF145" i="4"/>
  <c r="DF144" i="1" s="1"/>
  <c r="DF17" i="6" s="1"/>
  <c r="DI145" i="4"/>
  <c r="DI144" i="1" s="1"/>
  <c r="DI17" i="6" s="1"/>
  <c r="DJ145" i="4"/>
  <c r="DJ144" i="1" s="1"/>
  <c r="DJ17" i="6" s="1"/>
  <c r="DK145" i="4"/>
  <c r="DK144" i="1" s="1"/>
  <c r="DK17" i="6" s="1"/>
  <c r="DL145" i="4"/>
  <c r="DL144" i="1" s="1"/>
  <c r="DL17" i="6" s="1"/>
  <c r="DO145" i="4"/>
  <c r="DO144" i="1" s="1"/>
  <c r="DO17" i="6" s="1"/>
  <c r="DP145" i="4"/>
  <c r="DP144" i="1" s="1"/>
  <c r="DP17" i="6" s="1"/>
  <c r="DQ145" i="4"/>
  <c r="DQ144" i="1" s="1"/>
  <c r="DQ17" i="6" s="1"/>
  <c r="DR145" i="4"/>
  <c r="DR144" i="1" s="1"/>
  <c r="DR17" i="6" s="1"/>
  <c r="DS145" i="4"/>
  <c r="DS144" i="1" s="1"/>
  <c r="DS17" i="6" s="1"/>
  <c r="DT145" i="4"/>
  <c r="DT144" i="1" s="1"/>
  <c r="DT17" i="6" s="1"/>
  <c r="DB146" i="4"/>
  <c r="DB145" i="1" s="1"/>
  <c r="DB18" i="6" s="1"/>
  <c r="DC146" i="4"/>
  <c r="DC145" i="1" s="1"/>
  <c r="DC18" i="6" s="1"/>
  <c r="DD146" i="4"/>
  <c r="DD145" i="1" s="1"/>
  <c r="DD18" i="6" s="1"/>
  <c r="DE146" i="4"/>
  <c r="DE145" i="1" s="1"/>
  <c r="DE18" i="6" s="1"/>
  <c r="DF146" i="4"/>
  <c r="DF145" i="1" s="1"/>
  <c r="DF18" i="6" s="1"/>
  <c r="DI146" i="4"/>
  <c r="DI145" i="1" s="1"/>
  <c r="DI18" i="6" s="1"/>
  <c r="DJ146" i="4"/>
  <c r="DJ145" i="1" s="1"/>
  <c r="DJ18" i="6" s="1"/>
  <c r="DK146" i="4"/>
  <c r="DK145" i="1" s="1"/>
  <c r="DK18" i="6" s="1"/>
  <c r="DL146" i="4"/>
  <c r="DL145" i="1" s="1"/>
  <c r="DL18" i="6" s="1"/>
  <c r="DO146" i="4"/>
  <c r="DO145" i="1" s="1"/>
  <c r="DO18" i="6" s="1"/>
  <c r="DP146" i="4"/>
  <c r="DP145" i="1" s="1"/>
  <c r="DP18" i="6" s="1"/>
  <c r="DQ146" i="4"/>
  <c r="DQ145" i="1" s="1"/>
  <c r="DQ18" i="6" s="1"/>
  <c r="DR146" i="4"/>
  <c r="DR145" i="1" s="1"/>
  <c r="DR18" i="6" s="1"/>
  <c r="DS146" i="4"/>
  <c r="DS145" i="1" s="1"/>
  <c r="DS18" i="6" s="1"/>
  <c r="DT146" i="4"/>
  <c r="DT145" i="1" s="1"/>
  <c r="DT18" i="6" s="1"/>
  <c r="DB147" i="4"/>
  <c r="DB146" i="1" s="1"/>
  <c r="DB19" i="6" s="1"/>
  <c r="DC147" i="4"/>
  <c r="DC146" i="1" s="1"/>
  <c r="DC19" i="6" s="1"/>
  <c r="DD147" i="4"/>
  <c r="DD146" i="1" s="1"/>
  <c r="DD19" i="6" s="1"/>
  <c r="DE147" i="4"/>
  <c r="DE146" i="1" s="1"/>
  <c r="DE19" i="6" s="1"/>
  <c r="DF147" i="4"/>
  <c r="DF146" i="1" s="1"/>
  <c r="DF19" i="6" s="1"/>
  <c r="DI147" i="4"/>
  <c r="DI146" i="1" s="1"/>
  <c r="DI19" i="6" s="1"/>
  <c r="DJ147" i="4"/>
  <c r="DJ146" i="1" s="1"/>
  <c r="DJ19" i="6" s="1"/>
  <c r="DK147" i="4"/>
  <c r="DK146" i="1" s="1"/>
  <c r="DK19" i="6" s="1"/>
  <c r="DL147" i="4"/>
  <c r="DL146" i="1" s="1"/>
  <c r="DL19" i="6" s="1"/>
  <c r="DO147" i="4"/>
  <c r="DO146" i="1" s="1"/>
  <c r="DO19" i="6" s="1"/>
  <c r="DP147" i="4"/>
  <c r="DP146" i="1" s="1"/>
  <c r="DP19" i="6" s="1"/>
  <c r="DQ147" i="4"/>
  <c r="DQ146" i="1" s="1"/>
  <c r="DQ19" i="6" s="1"/>
  <c r="DR147" i="4"/>
  <c r="DR146" i="1" s="1"/>
  <c r="DR19" i="6" s="1"/>
  <c r="DS147" i="4"/>
  <c r="DS146" i="1" s="1"/>
  <c r="DS19" i="6" s="1"/>
  <c r="DT147" i="4"/>
  <c r="DT146" i="1" s="1"/>
  <c r="DT19" i="6" s="1"/>
  <c r="DB148" i="4"/>
  <c r="DB147" i="1" s="1"/>
  <c r="DB20" i="6" s="1"/>
  <c r="DC148" i="4"/>
  <c r="DC147" i="1" s="1"/>
  <c r="DC20" i="6" s="1"/>
  <c r="DD148" i="4"/>
  <c r="DD147" i="1" s="1"/>
  <c r="DD20" i="6" s="1"/>
  <c r="DE148" i="4"/>
  <c r="DE147" i="1" s="1"/>
  <c r="DE20" i="6" s="1"/>
  <c r="DF148" i="4"/>
  <c r="DF147" i="1" s="1"/>
  <c r="DF20" i="6" s="1"/>
  <c r="DI148" i="4"/>
  <c r="DI147" i="1" s="1"/>
  <c r="DI20" i="6" s="1"/>
  <c r="DJ148" i="4"/>
  <c r="DJ147" i="1" s="1"/>
  <c r="DJ20" i="6" s="1"/>
  <c r="DK148" i="4"/>
  <c r="DK147" i="1" s="1"/>
  <c r="DK20" i="6" s="1"/>
  <c r="DL148" i="4"/>
  <c r="DL147" i="1" s="1"/>
  <c r="DL20" i="6" s="1"/>
  <c r="DO148" i="4"/>
  <c r="DO147" i="1" s="1"/>
  <c r="DO20" i="6" s="1"/>
  <c r="DP148" i="4"/>
  <c r="DP147" i="1" s="1"/>
  <c r="DP20" i="6" s="1"/>
  <c r="DQ148" i="4"/>
  <c r="DQ147" i="1" s="1"/>
  <c r="DQ20" i="6" s="1"/>
  <c r="DR148" i="4"/>
  <c r="DR147" i="1" s="1"/>
  <c r="DR20" i="6" s="1"/>
  <c r="DS148" i="4"/>
  <c r="DS147" i="1" s="1"/>
  <c r="DS20" i="6" s="1"/>
  <c r="DT148" i="4"/>
  <c r="DT147" i="1" s="1"/>
  <c r="DT20" i="6" s="1"/>
  <c r="DB149" i="4"/>
  <c r="DB148" i="1" s="1"/>
  <c r="DB21" i="6" s="1"/>
  <c r="DC149" i="4"/>
  <c r="DC148" i="1" s="1"/>
  <c r="DC21" i="6" s="1"/>
  <c r="DD149" i="4"/>
  <c r="DD148" i="1" s="1"/>
  <c r="DD21" i="6" s="1"/>
  <c r="DE149" i="4"/>
  <c r="DE148" i="1" s="1"/>
  <c r="DE21" i="6" s="1"/>
  <c r="DF149" i="4"/>
  <c r="DF148" i="1" s="1"/>
  <c r="DF21" i="6" s="1"/>
  <c r="DI149" i="4"/>
  <c r="DI148" i="1" s="1"/>
  <c r="DI21" i="6" s="1"/>
  <c r="DJ149" i="4"/>
  <c r="DJ148" i="1" s="1"/>
  <c r="DJ21" i="6" s="1"/>
  <c r="DK149" i="4"/>
  <c r="DK148" i="1" s="1"/>
  <c r="DK21" i="6" s="1"/>
  <c r="DL149" i="4"/>
  <c r="DL148" i="1" s="1"/>
  <c r="DL21" i="6" s="1"/>
  <c r="DO149" i="4"/>
  <c r="DO148" i="1" s="1"/>
  <c r="DO21" i="6" s="1"/>
  <c r="DP149" i="4"/>
  <c r="DP148" i="1" s="1"/>
  <c r="DP21" i="6" s="1"/>
  <c r="DQ149" i="4"/>
  <c r="DQ148" i="1" s="1"/>
  <c r="DQ21" i="6" s="1"/>
  <c r="DR149" i="4"/>
  <c r="DR148" i="1" s="1"/>
  <c r="DR21" i="6" s="1"/>
  <c r="DS149" i="4"/>
  <c r="DS148" i="1" s="1"/>
  <c r="DS21" i="6" s="1"/>
  <c r="DT149" i="4"/>
  <c r="DT148" i="1" s="1"/>
  <c r="DT21" i="6" s="1"/>
  <c r="DB150" i="4"/>
  <c r="DB149" i="1" s="1"/>
  <c r="DB22" i="6" s="1"/>
  <c r="DC150" i="4"/>
  <c r="DC149" i="1" s="1"/>
  <c r="DC22" i="6" s="1"/>
  <c r="DD150" i="4"/>
  <c r="DD149" i="1" s="1"/>
  <c r="DD22" i="6" s="1"/>
  <c r="DE150" i="4"/>
  <c r="DE149" i="1" s="1"/>
  <c r="DE22" i="6" s="1"/>
  <c r="DF150" i="4"/>
  <c r="DF149" i="1" s="1"/>
  <c r="DF22" i="6" s="1"/>
  <c r="DI150" i="4"/>
  <c r="DI149" i="1" s="1"/>
  <c r="DI22" i="6" s="1"/>
  <c r="DJ150" i="4"/>
  <c r="DJ149" i="1" s="1"/>
  <c r="DJ22" i="6" s="1"/>
  <c r="DK150" i="4"/>
  <c r="DK149" i="1" s="1"/>
  <c r="DK22" i="6" s="1"/>
  <c r="DL150" i="4"/>
  <c r="DL149" i="1" s="1"/>
  <c r="DL22" i="6" s="1"/>
  <c r="DO150" i="4"/>
  <c r="DO149" i="1" s="1"/>
  <c r="DO22" i="6" s="1"/>
  <c r="DP150" i="4"/>
  <c r="DP149" i="1" s="1"/>
  <c r="DP22" i="6" s="1"/>
  <c r="DQ150" i="4"/>
  <c r="DQ149" i="1" s="1"/>
  <c r="DQ22" i="6" s="1"/>
  <c r="DR150" i="4"/>
  <c r="DR149" i="1" s="1"/>
  <c r="DR22" i="6" s="1"/>
  <c r="DS150" i="4"/>
  <c r="DS149" i="1" s="1"/>
  <c r="DS22" i="6" s="1"/>
  <c r="DT150" i="4"/>
  <c r="DT149" i="1" s="1"/>
  <c r="DT22" i="6" s="1"/>
  <c r="DB151" i="4"/>
  <c r="DB150" i="1" s="1"/>
  <c r="DB23" i="6" s="1"/>
  <c r="DC151" i="4"/>
  <c r="DC150" i="1" s="1"/>
  <c r="DC23" i="6" s="1"/>
  <c r="DD151" i="4"/>
  <c r="DD150" i="1" s="1"/>
  <c r="DD23" i="6" s="1"/>
  <c r="DE151" i="4"/>
  <c r="DE150" i="1" s="1"/>
  <c r="DE23" i="6" s="1"/>
  <c r="DF151" i="4"/>
  <c r="DF150" i="1" s="1"/>
  <c r="DF23" i="6" s="1"/>
  <c r="DI151" i="4"/>
  <c r="DI150" i="1" s="1"/>
  <c r="DI23" i="6" s="1"/>
  <c r="DJ151" i="4"/>
  <c r="DJ150" i="1" s="1"/>
  <c r="DJ23" i="6" s="1"/>
  <c r="DK151" i="4"/>
  <c r="DK150" i="1" s="1"/>
  <c r="DK23" i="6" s="1"/>
  <c r="DL151" i="4"/>
  <c r="DL150" i="1" s="1"/>
  <c r="DL23" i="6" s="1"/>
  <c r="DO151" i="4"/>
  <c r="DO150" i="1" s="1"/>
  <c r="DO23" i="6" s="1"/>
  <c r="DP151" i="4"/>
  <c r="DP150" i="1" s="1"/>
  <c r="DP23" i="6" s="1"/>
  <c r="DQ151" i="4"/>
  <c r="DQ150" i="1" s="1"/>
  <c r="DQ23" i="6" s="1"/>
  <c r="DR151" i="4"/>
  <c r="DR150" i="1" s="1"/>
  <c r="DR23" i="6" s="1"/>
  <c r="DS151" i="4"/>
  <c r="DS150" i="1" s="1"/>
  <c r="DS23" i="6" s="1"/>
  <c r="DT151" i="4"/>
  <c r="DT150" i="1" s="1"/>
  <c r="DT23" i="6" s="1"/>
  <c r="DB152" i="4"/>
  <c r="DB151" i="1" s="1"/>
  <c r="DB24" i="6" s="1"/>
  <c r="DC152" i="4"/>
  <c r="DC151" i="1" s="1"/>
  <c r="DC24" i="6" s="1"/>
  <c r="DD152" i="4"/>
  <c r="DD151" i="1" s="1"/>
  <c r="DD24" i="6" s="1"/>
  <c r="DE152" i="4"/>
  <c r="DE151" i="1" s="1"/>
  <c r="DE24" i="6" s="1"/>
  <c r="DF152" i="4"/>
  <c r="DF151" i="1" s="1"/>
  <c r="DF24" i="6" s="1"/>
  <c r="DI152" i="4"/>
  <c r="DI151" i="1" s="1"/>
  <c r="DI24" i="6" s="1"/>
  <c r="DJ152" i="4"/>
  <c r="DJ151" i="1" s="1"/>
  <c r="DJ24" i="6" s="1"/>
  <c r="DK152" i="4"/>
  <c r="DK151" i="1" s="1"/>
  <c r="DK24" i="6" s="1"/>
  <c r="DL152" i="4"/>
  <c r="DL151" i="1" s="1"/>
  <c r="DL24" i="6" s="1"/>
  <c r="DO152" i="4"/>
  <c r="DO151" i="1" s="1"/>
  <c r="DO24" i="6" s="1"/>
  <c r="DP152" i="4"/>
  <c r="DP151" i="1" s="1"/>
  <c r="DP24" i="6" s="1"/>
  <c r="DQ152" i="4"/>
  <c r="DQ151" i="1" s="1"/>
  <c r="DQ24" i="6" s="1"/>
  <c r="DR152" i="4"/>
  <c r="DR151" i="1" s="1"/>
  <c r="DR24" i="6" s="1"/>
  <c r="DS152" i="4"/>
  <c r="DS151" i="1" s="1"/>
  <c r="DS24" i="6" s="1"/>
  <c r="DT152" i="4"/>
  <c r="DT151" i="1" s="1"/>
  <c r="DT24" i="6" s="1"/>
  <c r="DB153" i="4"/>
  <c r="DB152" i="1" s="1"/>
  <c r="DB25" i="6" s="1"/>
  <c r="DC153" i="4"/>
  <c r="DC152" i="1" s="1"/>
  <c r="DC25" i="6" s="1"/>
  <c r="DD153" i="4"/>
  <c r="DD152" i="1" s="1"/>
  <c r="DD25" i="6" s="1"/>
  <c r="DE153" i="4"/>
  <c r="DE152" i="1" s="1"/>
  <c r="DE25" i="6" s="1"/>
  <c r="DF153" i="4"/>
  <c r="DF152" i="1" s="1"/>
  <c r="DF25" i="6" s="1"/>
  <c r="DI153" i="4"/>
  <c r="DI152" i="1" s="1"/>
  <c r="DI25" i="6" s="1"/>
  <c r="DJ153" i="4"/>
  <c r="DJ152" i="1" s="1"/>
  <c r="DJ25" i="6" s="1"/>
  <c r="DK153" i="4"/>
  <c r="DK152" i="1" s="1"/>
  <c r="DK25" i="6" s="1"/>
  <c r="DL153" i="4"/>
  <c r="DL152" i="1" s="1"/>
  <c r="DL25" i="6" s="1"/>
  <c r="DO153" i="4"/>
  <c r="DO152" i="1" s="1"/>
  <c r="DO25" i="6" s="1"/>
  <c r="DP153" i="4"/>
  <c r="DP152" i="1" s="1"/>
  <c r="DP25" i="6" s="1"/>
  <c r="DQ153" i="4"/>
  <c r="DQ152" i="1" s="1"/>
  <c r="DQ25" i="6" s="1"/>
  <c r="DR153" i="4"/>
  <c r="DR152" i="1" s="1"/>
  <c r="DR25" i="6" s="1"/>
  <c r="DS153" i="4"/>
  <c r="DS152" i="1" s="1"/>
  <c r="DS25" i="6" s="1"/>
  <c r="DT153" i="4"/>
  <c r="DT152" i="1" s="1"/>
  <c r="DT25" i="6" s="1"/>
  <c r="DB154" i="4"/>
  <c r="DB153" i="1" s="1"/>
  <c r="DB26" i="6" s="1"/>
  <c r="DC154" i="4"/>
  <c r="DC153" i="1" s="1"/>
  <c r="DC26" i="6" s="1"/>
  <c r="DD154" i="4"/>
  <c r="DD153" i="1" s="1"/>
  <c r="DD26" i="6" s="1"/>
  <c r="DE154" i="4"/>
  <c r="DE153" i="1" s="1"/>
  <c r="DE26" i="6" s="1"/>
  <c r="DF154" i="4"/>
  <c r="DF153" i="1" s="1"/>
  <c r="DF26" i="6" s="1"/>
  <c r="DI154" i="4"/>
  <c r="DI153" i="1" s="1"/>
  <c r="DI26" i="6" s="1"/>
  <c r="DJ154" i="4"/>
  <c r="DJ153" i="1" s="1"/>
  <c r="DJ26" i="6" s="1"/>
  <c r="DK154" i="4"/>
  <c r="DK153" i="1" s="1"/>
  <c r="DK26" i="6" s="1"/>
  <c r="DL154" i="4"/>
  <c r="DL153" i="1" s="1"/>
  <c r="DL26" i="6" s="1"/>
  <c r="DO154" i="4"/>
  <c r="DO153" i="1" s="1"/>
  <c r="DO26" i="6" s="1"/>
  <c r="DP154" i="4"/>
  <c r="DP153" i="1" s="1"/>
  <c r="DP26" i="6" s="1"/>
  <c r="DQ154" i="4"/>
  <c r="DQ153" i="1" s="1"/>
  <c r="DQ26" i="6" s="1"/>
  <c r="DR154" i="4"/>
  <c r="DR153" i="1" s="1"/>
  <c r="DR26" i="6" s="1"/>
  <c r="DS154" i="4"/>
  <c r="DS153" i="1" s="1"/>
  <c r="DS26" i="6" s="1"/>
  <c r="DT154" i="4"/>
  <c r="DT153" i="1" s="1"/>
  <c r="DT26" i="6" s="1"/>
  <c r="DB155" i="4"/>
  <c r="DB154" i="1" s="1"/>
  <c r="DB27" i="6" s="1"/>
  <c r="DC155" i="4"/>
  <c r="DC154" i="1" s="1"/>
  <c r="DC27" i="6" s="1"/>
  <c r="DD155" i="4"/>
  <c r="DD154" i="1" s="1"/>
  <c r="DD27" i="6" s="1"/>
  <c r="DE155" i="4"/>
  <c r="DE154" i="1" s="1"/>
  <c r="DE27" i="6" s="1"/>
  <c r="DF155" i="4"/>
  <c r="DF154" i="1" s="1"/>
  <c r="DF27" i="6" s="1"/>
  <c r="DI155" i="4"/>
  <c r="DI154" i="1" s="1"/>
  <c r="DI27" i="6" s="1"/>
  <c r="DJ155" i="4"/>
  <c r="DJ154" i="1" s="1"/>
  <c r="DJ27" i="6" s="1"/>
  <c r="DK155" i="4"/>
  <c r="DK154" i="1" s="1"/>
  <c r="DK27" i="6" s="1"/>
  <c r="DL155" i="4"/>
  <c r="DL154" i="1" s="1"/>
  <c r="DL27" i="6" s="1"/>
  <c r="DO155" i="4"/>
  <c r="DO154" i="1" s="1"/>
  <c r="DO27" i="6" s="1"/>
  <c r="DP155" i="4"/>
  <c r="DP154" i="1" s="1"/>
  <c r="DP27" i="6" s="1"/>
  <c r="DQ155" i="4"/>
  <c r="DQ154" i="1" s="1"/>
  <c r="DQ27" i="6" s="1"/>
  <c r="DR155" i="4"/>
  <c r="DR154" i="1" s="1"/>
  <c r="DR27" i="6" s="1"/>
  <c r="DS155" i="4"/>
  <c r="DS154" i="1" s="1"/>
  <c r="DS27" i="6" s="1"/>
  <c r="DT155" i="4"/>
  <c r="DT154" i="1" s="1"/>
  <c r="DT27" i="6" s="1"/>
  <c r="DB156" i="4"/>
  <c r="DB155" i="1" s="1"/>
  <c r="DB28" i="6" s="1"/>
  <c r="DC156" i="4"/>
  <c r="DC155" i="1" s="1"/>
  <c r="DC28" i="6" s="1"/>
  <c r="DD156" i="4"/>
  <c r="DD155" i="1" s="1"/>
  <c r="DD28" i="6" s="1"/>
  <c r="DE156" i="4"/>
  <c r="DE155" i="1" s="1"/>
  <c r="DE28" i="6" s="1"/>
  <c r="DF156" i="4"/>
  <c r="DF155" i="1" s="1"/>
  <c r="DF28" i="6" s="1"/>
  <c r="DI156" i="4"/>
  <c r="DI155" i="1" s="1"/>
  <c r="DI28" i="6" s="1"/>
  <c r="DJ156" i="4"/>
  <c r="DJ155" i="1" s="1"/>
  <c r="DJ28" i="6" s="1"/>
  <c r="DK156" i="4"/>
  <c r="DK155" i="1" s="1"/>
  <c r="DK28" i="6" s="1"/>
  <c r="DL156" i="4"/>
  <c r="DL155" i="1" s="1"/>
  <c r="DL28" i="6" s="1"/>
  <c r="DO156" i="4"/>
  <c r="DO155" i="1" s="1"/>
  <c r="DO28" i="6" s="1"/>
  <c r="DP156" i="4"/>
  <c r="DP155" i="1" s="1"/>
  <c r="DP28" i="6" s="1"/>
  <c r="DQ156" i="4"/>
  <c r="DQ155" i="1" s="1"/>
  <c r="DQ28" i="6" s="1"/>
  <c r="DR156" i="4"/>
  <c r="DR155" i="1" s="1"/>
  <c r="DR28" i="6" s="1"/>
  <c r="DS156" i="4"/>
  <c r="DS155" i="1" s="1"/>
  <c r="DS28" i="6" s="1"/>
  <c r="DT156" i="4"/>
  <c r="DT155" i="1" s="1"/>
  <c r="DT28" i="6" s="1"/>
  <c r="DB157" i="4"/>
  <c r="DB156" i="1" s="1"/>
  <c r="DB29" i="6" s="1"/>
  <c r="DC157" i="4"/>
  <c r="DC156" i="1" s="1"/>
  <c r="DC29" i="6" s="1"/>
  <c r="DD157" i="4"/>
  <c r="DD156" i="1" s="1"/>
  <c r="DD29" i="6" s="1"/>
  <c r="DE157" i="4"/>
  <c r="DE156" i="1" s="1"/>
  <c r="DE29" i="6" s="1"/>
  <c r="DF157" i="4"/>
  <c r="DF156" i="1" s="1"/>
  <c r="DF29" i="6" s="1"/>
  <c r="DI157" i="4"/>
  <c r="DI156" i="1" s="1"/>
  <c r="DI29" i="6" s="1"/>
  <c r="DJ157" i="4"/>
  <c r="DJ156" i="1" s="1"/>
  <c r="DJ29" i="6" s="1"/>
  <c r="DK157" i="4"/>
  <c r="DK156" i="1" s="1"/>
  <c r="DK29" i="6" s="1"/>
  <c r="DL157" i="4"/>
  <c r="DL156" i="1" s="1"/>
  <c r="DL29" i="6" s="1"/>
  <c r="DO157" i="4"/>
  <c r="DO156" i="1" s="1"/>
  <c r="DO29" i="6" s="1"/>
  <c r="DP157" i="4"/>
  <c r="DP156" i="1" s="1"/>
  <c r="DP29" i="6" s="1"/>
  <c r="DQ157" i="4"/>
  <c r="DQ156" i="1" s="1"/>
  <c r="DQ29" i="6" s="1"/>
  <c r="DR157" i="4"/>
  <c r="DR156" i="1" s="1"/>
  <c r="DR29" i="6" s="1"/>
  <c r="DS157" i="4"/>
  <c r="DS156" i="1" s="1"/>
  <c r="DS29" i="6" s="1"/>
  <c r="DT157" i="4"/>
  <c r="DT156" i="1" s="1"/>
  <c r="DT29" i="6" s="1"/>
  <c r="DB158" i="4"/>
  <c r="DB157" i="1" s="1"/>
  <c r="DB30" i="6" s="1"/>
  <c r="DC158" i="4"/>
  <c r="DC157" i="1" s="1"/>
  <c r="DC30" i="6" s="1"/>
  <c r="DD158" i="4"/>
  <c r="DD157" i="1" s="1"/>
  <c r="DD30" i="6" s="1"/>
  <c r="DE158" i="4"/>
  <c r="DE157" i="1" s="1"/>
  <c r="DE30" i="6" s="1"/>
  <c r="DF158" i="4"/>
  <c r="DF157" i="1" s="1"/>
  <c r="DF30" i="6" s="1"/>
  <c r="DI158" i="4"/>
  <c r="DI157" i="1" s="1"/>
  <c r="DI30" i="6" s="1"/>
  <c r="DJ158" i="4"/>
  <c r="DJ157" i="1" s="1"/>
  <c r="DJ30" i="6" s="1"/>
  <c r="DK158" i="4"/>
  <c r="DK157" i="1" s="1"/>
  <c r="DK30" i="6" s="1"/>
  <c r="DL158" i="4"/>
  <c r="DL157" i="1" s="1"/>
  <c r="DL30" i="6" s="1"/>
  <c r="DO158" i="4"/>
  <c r="DO157" i="1" s="1"/>
  <c r="DO30" i="6" s="1"/>
  <c r="DP158" i="4"/>
  <c r="DP157" i="1" s="1"/>
  <c r="DP30" i="6" s="1"/>
  <c r="DQ158" i="4"/>
  <c r="DQ157" i="1" s="1"/>
  <c r="DQ30" i="6" s="1"/>
  <c r="DR158" i="4"/>
  <c r="DR157" i="1" s="1"/>
  <c r="DR30" i="6" s="1"/>
  <c r="DS158" i="4"/>
  <c r="DS157" i="1" s="1"/>
  <c r="DS30" i="6" s="1"/>
  <c r="DT158" i="4"/>
  <c r="DT157" i="1" s="1"/>
  <c r="DT30" i="6" s="1"/>
  <c r="DB159" i="4"/>
  <c r="DB158" i="1" s="1"/>
  <c r="DB31" i="6" s="1"/>
  <c r="DC159" i="4"/>
  <c r="DC158" i="1" s="1"/>
  <c r="DC31" i="6" s="1"/>
  <c r="DD159" i="4"/>
  <c r="DD158" i="1" s="1"/>
  <c r="DD31" i="6" s="1"/>
  <c r="DE159" i="4"/>
  <c r="DE158" i="1" s="1"/>
  <c r="DE31" i="6" s="1"/>
  <c r="DF159" i="4"/>
  <c r="DF158" i="1" s="1"/>
  <c r="DF31" i="6" s="1"/>
  <c r="DI159" i="4"/>
  <c r="DI158" i="1" s="1"/>
  <c r="DI31" i="6" s="1"/>
  <c r="DJ159" i="4"/>
  <c r="DJ158" i="1" s="1"/>
  <c r="DJ31" i="6" s="1"/>
  <c r="DK159" i="4"/>
  <c r="DK158" i="1" s="1"/>
  <c r="DK31" i="6" s="1"/>
  <c r="DL159" i="4"/>
  <c r="DL158" i="1" s="1"/>
  <c r="DL31" i="6" s="1"/>
  <c r="DO159" i="4"/>
  <c r="DO158" i="1" s="1"/>
  <c r="DO31" i="6" s="1"/>
  <c r="DP159" i="4"/>
  <c r="DP158" i="1" s="1"/>
  <c r="DP31" i="6" s="1"/>
  <c r="DQ159" i="4"/>
  <c r="DQ158" i="1" s="1"/>
  <c r="DQ31" i="6" s="1"/>
  <c r="DR159" i="4"/>
  <c r="DR158" i="1" s="1"/>
  <c r="DR31" i="6" s="1"/>
  <c r="DS159" i="4"/>
  <c r="DS158" i="1" s="1"/>
  <c r="DS31" i="6" s="1"/>
  <c r="DT159" i="4"/>
  <c r="DT158" i="1" s="1"/>
  <c r="DT31" i="6" s="1"/>
  <c r="DA160" i="4"/>
  <c r="DA180" i="1" s="1"/>
  <c r="DB160" i="4"/>
  <c r="DB180" i="1" s="1"/>
  <c r="DC160" i="4"/>
  <c r="DC180" i="1" s="1"/>
  <c r="DD160" i="4"/>
  <c r="DD180" i="1" s="1"/>
  <c r="DE160" i="4"/>
  <c r="DE180" i="1" s="1"/>
  <c r="DF160" i="4"/>
  <c r="DF180" i="1" s="1"/>
  <c r="DG160" i="4"/>
  <c r="DG180" i="1" s="1"/>
  <c r="DH160" i="4"/>
  <c r="DH180" i="1" s="1"/>
  <c r="DI160" i="4"/>
  <c r="DI180" i="1" s="1"/>
  <c r="DJ160" i="4"/>
  <c r="DJ180" i="1" s="1"/>
  <c r="DK160" i="4"/>
  <c r="DK180" i="1" s="1"/>
  <c r="DL160" i="4"/>
  <c r="DL180" i="1" s="1"/>
  <c r="DM160" i="4"/>
  <c r="DM180" i="1" s="1"/>
  <c r="DN160" i="4"/>
  <c r="DN180" i="1" s="1"/>
  <c r="DO160" i="4"/>
  <c r="DO180" i="1" s="1"/>
  <c r="DP160" i="4"/>
  <c r="DP180" i="1" s="1"/>
  <c r="DQ160" i="4"/>
  <c r="DQ180" i="1" s="1"/>
  <c r="DR160" i="4"/>
  <c r="DR180" i="1" s="1"/>
  <c r="DS160" i="4"/>
  <c r="DS180" i="1" s="1"/>
  <c r="DT160" i="4"/>
  <c r="DT180" i="1" s="1"/>
  <c r="DA161" i="4"/>
  <c r="DA181" i="1" s="1"/>
  <c r="DB161" i="4"/>
  <c r="DB181" i="1" s="1"/>
  <c r="DC161" i="4"/>
  <c r="DC181" i="1" s="1"/>
  <c r="DD161" i="4"/>
  <c r="DD181" i="1" s="1"/>
  <c r="DE161" i="4"/>
  <c r="DE181" i="1" s="1"/>
  <c r="DF161" i="4"/>
  <c r="DF181" i="1" s="1"/>
  <c r="DG161" i="4"/>
  <c r="DG181" i="1" s="1"/>
  <c r="DH161" i="4"/>
  <c r="DH181" i="1" s="1"/>
  <c r="DI161" i="4"/>
  <c r="DI181" i="1" s="1"/>
  <c r="DJ161" i="4"/>
  <c r="DJ181" i="1" s="1"/>
  <c r="DK161" i="4"/>
  <c r="DK181" i="1" s="1"/>
  <c r="DL161" i="4"/>
  <c r="DL181" i="1" s="1"/>
  <c r="DM161" i="4"/>
  <c r="DM181" i="1" s="1"/>
  <c r="DN161" i="4"/>
  <c r="DN181" i="1" s="1"/>
  <c r="DO161" i="4"/>
  <c r="DO181" i="1" s="1"/>
  <c r="DP161" i="4"/>
  <c r="DP181" i="1" s="1"/>
  <c r="DQ161" i="4"/>
  <c r="DQ181" i="1" s="1"/>
  <c r="DR161" i="4"/>
  <c r="DR181" i="1" s="1"/>
  <c r="DS161" i="4"/>
  <c r="DS181" i="1" s="1"/>
  <c r="DT161" i="4"/>
  <c r="DT181" i="1" s="1"/>
  <c r="DA162" i="4"/>
  <c r="DA182" i="1" s="1"/>
  <c r="DB162" i="4"/>
  <c r="DB182" i="1" s="1"/>
  <c r="DC162" i="4"/>
  <c r="DC182" i="1" s="1"/>
  <c r="DD162" i="4"/>
  <c r="DD182" i="1" s="1"/>
  <c r="DE162" i="4"/>
  <c r="DE182" i="1" s="1"/>
  <c r="DF162" i="4"/>
  <c r="DF182" i="1" s="1"/>
  <c r="DG162" i="4"/>
  <c r="DG182" i="1" s="1"/>
  <c r="DH162" i="4"/>
  <c r="DH182" i="1" s="1"/>
  <c r="DI162" i="4"/>
  <c r="DI182" i="1" s="1"/>
  <c r="DJ162" i="4"/>
  <c r="DJ182" i="1" s="1"/>
  <c r="DK162" i="4"/>
  <c r="DK182" i="1" s="1"/>
  <c r="DL162" i="4"/>
  <c r="DL182" i="1" s="1"/>
  <c r="DM162" i="4"/>
  <c r="DM182" i="1" s="1"/>
  <c r="DN162" i="4"/>
  <c r="DN182" i="1" s="1"/>
  <c r="DO162" i="4"/>
  <c r="DO182" i="1" s="1"/>
  <c r="DP162" i="4"/>
  <c r="DP182" i="1" s="1"/>
  <c r="DQ162" i="4"/>
  <c r="DQ182" i="1" s="1"/>
  <c r="DR162" i="4"/>
  <c r="DR182" i="1" s="1"/>
  <c r="DS162" i="4"/>
  <c r="DS182" i="1" s="1"/>
  <c r="DT162" i="4"/>
  <c r="DT182" i="1" s="1"/>
  <c r="DA163" i="4"/>
  <c r="DA183" i="1" s="1"/>
  <c r="DB163" i="4"/>
  <c r="DB183" i="1" s="1"/>
  <c r="DC163" i="4"/>
  <c r="DC183" i="1" s="1"/>
  <c r="DD163" i="4"/>
  <c r="DD183" i="1" s="1"/>
  <c r="DE163" i="4"/>
  <c r="DE183" i="1" s="1"/>
  <c r="DF163" i="4"/>
  <c r="DF183" i="1" s="1"/>
  <c r="DG163" i="4"/>
  <c r="DG183" i="1" s="1"/>
  <c r="DH163" i="4"/>
  <c r="DH183" i="1" s="1"/>
  <c r="DI163" i="4"/>
  <c r="DI183" i="1" s="1"/>
  <c r="DJ163" i="4"/>
  <c r="DJ183" i="1" s="1"/>
  <c r="DK163" i="4"/>
  <c r="DK183" i="1" s="1"/>
  <c r="DL163" i="4"/>
  <c r="DL183" i="1" s="1"/>
  <c r="DM163" i="4"/>
  <c r="DM183" i="1" s="1"/>
  <c r="DN163" i="4"/>
  <c r="DN183" i="1" s="1"/>
  <c r="DO163" i="4"/>
  <c r="DO183" i="1" s="1"/>
  <c r="DP163" i="4"/>
  <c r="DP183" i="1" s="1"/>
  <c r="DQ163" i="4"/>
  <c r="DQ183" i="1" s="1"/>
  <c r="DR163" i="4"/>
  <c r="DR183" i="1" s="1"/>
  <c r="DS163" i="4"/>
  <c r="DS183" i="1" s="1"/>
  <c r="DT163" i="4"/>
  <c r="DT183" i="1" s="1"/>
  <c r="DA164" i="4"/>
  <c r="DA184" i="1" s="1"/>
  <c r="DB164" i="4"/>
  <c r="DB184" i="1" s="1"/>
  <c r="DC164" i="4"/>
  <c r="DC184" i="1" s="1"/>
  <c r="DD164" i="4"/>
  <c r="DD184" i="1" s="1"/>
  <c r="DE164" i="4"/>
  <c r="DE184" i="1" s="1"/>
  <c r="DF164" i="4"/>
  <c r="DF184" i="1" s="1"/>
  <c r="DG164" i="4"/>
  <c r="DG184" i="1" s="1"/>
  <c r="DH164" i="4"/>
  <c r="DH184" i="1" s="1"/>
  <c r="DI164" i="4"/>
  <c r="DI184" i="1" s="1"/>
  <c r="DJ164" i="4"/>
  <c r="DJ184" i="1" s="1"/>
  <c r="DK164" i="4"/>
  <c r="DK184" i="1" s="1"/>
  <c r="DL164" i="4"/>
  <c r="DL184" i="1" s="1"/>
  <c r="DM164" i="4"/>
  <c r="DM184" i="1" s="1"/>
  <c r="DN164" i="4"/>
  <c r="DN184" i="1" s="1"/>
  <c r="DO164" i="4"/>
  <c r="DO184" i="1" s="1"/>
  <c r="DP164" i="4"/>
  <c r="DP184" i="1" s="1"/>
  <c r="DQ164" i="4"/>
  <c r="DQ184" i="1" s="1"/>
  <c r="DR164" i="4"/>
  <c r="DR184" i="1" s="1"/>
  <c r="DS164" i="4"/>
  <c r="DS184" i="1" s="1"/>
  <c r="DT164" i="4"/>
  <c r="DT184" i="1" s="1"/>
  <c r="DA165" i="4"/>
  <c r="DA185" i="1" s="1"/>
  <c r="DB165" i="4"/>
  <c r="DB185" i="1" s="1"/>
  <c r="DC165" i="4"/>
  <c r="DC185" i="1" s="1"/>
  <c r="DD165" i="4"/>
  <c r="DD185" i="1" s="1"/>
  <c r="DE165" i="4"/>
  <c r="DE185" i="1" s="1"/>
  <c r="DF165" i="4"/>
  <c r="DF185" i="1" s="1"/>
  <c r="DG165" i="4"/>
  <c r="DG185" i="1" s="1"/>
  <c r="DH165" i="4"/>
  <c r="DH185" i="1" s="1"/>
  <c r="DI165" i="4"/>
  <c r="DI185" i="1" s="1"/>
  <c r="DJ165" i="4"/>
  <c r="DJ185" i="1" s="1"/>
  <c r="DK165" i="4"/>
  <c r="DK185" i="1" s="1"/>
  <c r="DL165" i="4"/>
  <c r="DL185" i="1" s="1"/>
  <c r="DM165" i="4"/>
  <c r="DM185" i="1" s="1"/>
  <c r="DN165" i="4"/>
  <c r="DN185" i="1" s="1"/>
  <c r="DO165" i="4"/>
  <c r="DO185" i="1" s="1"/>
  <c r="DP165" i="4"/>
  <c r="DP185" i="1" s="1"/>
  <c r="DQ165" i="4"/>
  <c r="DQ185" i="1" s="1"/>
  <c r="DR165" i="4"/>
  <c r="DR185" i="1" s="1"/>
  <c r="DS165" i="4"/>
  <c r="DS185" i="1" s="1"/>
  <c r="DT165" i="4"/>
  <c r="DT185" i="1" s="1"/>
  <c r="DA166" i="4"/>
  <c r="DA186" i="1" s="1"/>
  <c r="DB166" i="4"/>
  <c r="DB186" i="1" s="1"/>
  <c r="DC166" i="4"/>
  <c r="DC186" i="1" s="1"/>
  <c r="DD166" i="4"/>
  <c r="DD186" i="1" s="1"/>
  <c r="DE166" i="4"/>
  <c r="DE186" i="1" s="1"/>
  <c r="DF166" i="4"/>
  <c r="DF186" i="1" s="1"/>
  <c r="DG166" i="4"/>
  <c r="DG186" i="1" s="1"/>
  <c r="DH166" i="4"/>
  <c r="DH186" i="1" s="1"/>
  <c r="DI166" i="4"/>
  <c r="DI186" i="1" s="1"/>
  <c r="DJ166" i="4"/>
  <c r="DJ186" i="1" s="1"/>
  <c r="DK166" i="4"/>
  <c r="DK186" i="1" s="1"/>
  <c r="DL166" i="4"/>
  <c r="DL186" i="1" s="1"/>
  <c r="DM166" i="4"/>
  <c r="DM186" i="1" s="1"/>
  <c r="DN166" i="4"/>
  <c r="DN186" i="1" s="1"/>
  <c r="DO166" i="4"/>
  <c r="DO186" i="1" s="1"/>
  <c r="DP166" i="4"/>
  <c r="DP186" i="1" s="1"/>
  <c r="DQ166" i="4"/>
  <c r="DQ186" i="1" s="1"/>
  <c r="DR166" i="4"/>
  <c r="DR186" i="1" s="1"/>
  <c r="DS166" i="4"/>
  <c r="DS186" i="1" s="1"/>
  <c r="DT166" i="4"/>
  <c r="DT186" i="1" s="1"/>
  <c r="DA167" i="4"/>
  <c r="DA187" i="1" s="1"/>
  <c r="DB167" i="4"/>
  <c r="DB187" i="1" s="1"/>
  <c r="DC167" i="4"/>
  <c r="DC187" i="1" s="1"/>
  <c r="DD167" i="4"/>
  <c r="DD187" i="1" s="1"/>
  <c r="DE167" i="4"/>
  <c r="DE187" i="1" s="1"/>
  <c r="DF167" i="4"/>
  <c r="DF187" i="1" s="1"/>
  <c r="DG167" i="4"/>
  <c r="DG187" i="1" s="1"/>
  <c r="DH167" i="4"/>
  <c r="DH187" i="1" s="1"/>
  <c r="DI167" i="4"/>
  <c r="DI187" i="1" s="1"/>
  <c r="DJ167" i="4"/>
  <c r="DJ187" i="1" s="1"/>
  <c r="DK167" i="4"/>
  <c r="DK187" i="1" s="1"/>
  <c r="DL167" i="4"/>
  <c r="DL187" i="1" s="1"/>
  <c r="DM167" i="4"/>
  <c r="DM187" i="1" s="1"/>
  <c r="DN167" i="4"/>
  <c r="DN187" i="1" s="1"/>
  <c r="DO167" i="4"/>
  <c r="DO187" i="1" s="1"/>
  <c r="DP167" i="4"/>
  <c r="DP187" i="1" s="1"/>
  <c r="DQ167" i="4"/>
  <c r="DQ187" i="1" s="1"/>
  <c r="DR167" i="4"/>
  <c r="DR187" i="1" s="1"/>
  <c r="DS167" i="4"/>
  <c r="DS187" i="1" s="1"/>
  <c r="DT167" i="4"/>
  <c r="DT187" i="1" s="1"/>
  <c r="DA168" i="4"/>
  <c r="DA188" i="1" s="1"/>
  <c r="DB168" i="4"/>
  <c r="DB188" i="1" s="1"/>
  <c r="DC168" i="4"/>
  <c r="DC188" i="1" s="1"/>
  <c r="DD168" i="4"/>
  <c r="DD188" i="1" s="1"/>
  <c r="DE168" i="4"/>
  <c r="DE188" i="1" s="1"/>
  <c r="DF168" i="4"/>
  <c r="DF188" i="1" s="1"/>
  <c r="DG168" i="4"/>
  <c r="DG188" i="1" s="1"/>
  <c r="DH168" i="4"/>
  <c r="DH188" i="1" s="1"/>
  <c r="DI168" i="4"/>
  <c r="DI188" i="1" s="1"/>
  <c r="DJ168" i="4"/>
  <c r="DJ188" i="1" s="1"/>
  <c r="DK168" i="4"/>
  <c r="DK188" i="1" s="1"/>
  <c r="DL168" i="4"/>
  <c r="DL188" i="1" s="1"/>
  <c r="DM168" i="4"/>
  <c r="DM188" i="1" s="1"/>
  <c r="DN168" i="4"/>
  <c r="DN188" i="1" s="1"/>
  <c r="DO168" i="4"/>
  <c r="DO188" i="1" s="1"/>
  <c r="DP168" i="4"/>
  <c r="DP188" i="1" s="1"/>
  <c r="DQ168" i="4"/>
  <c r="DQ188" i="1" s="1"/>
  <c r="DR168" i="4"/>
  <c r="DR188" i="1" s="1"/>
  <c r="DS168" i="4"/>
  <c r="DS188" i="1" s="1"/>
  <c r="DT168" i="4"/>
  <c r="DT188" i="1" s="1"/>
  <c r="DB169" i="4"/>
  <c r="DB189" i="1" s="1"/>
  <c r="DC169" i="4"/>
  <c r="DC189" i="1" s="1"/>
  <c r="DD169" i="4"/>
  <c r="DD189" i="1" s="1"/>
  <c r="DE169" i="4"/>
  <c r="DE189" i="1" s="1"/>
  <c r="DF169" i="4"/>
  <c r="DF189" i="1" s="1"/>
  <c r="DI169" i="4"/>
  <c r="DI189" i="1" s="1"/>
  <c r="DJ169" i="4"/>
  <c r="DJ189" i="1" s="1"/>
  <c r="DK169" i="4"/>
  <c r="DK189" i="1" s="1"/>
  <c r="DL169" i="4"/>
  <c r="DL189" i="1" s="1"/>
  <c r="DO169" i="4"/>
  <c r="DO189" i="1" s="1"/>
  <c r="DP169" i="4"/>
  <c r="DP189" i="1" s="1"/>
  <c r="DQ169" i="4"/>
  <c r="DQ189" i="1" s="1"/>
  <c r="DR169" i="4"/>
  <c r="DR189" i="1" s="1"/>
  <c r="DS169" i="4"/>
  <c r="DS189" i="1" s="1"/>
  <c r="DT169" i="4"/>
  <c r="DT189" i="1" s="1"/>
  <c r="DB170" i="4"/>
  <c r="DB190" i="1" s="1"/>
  <c r="DC170" i="4"/>
  <c r="DC190" i="1" s="1"/>
  <c r="DD170" i="4"/>
  <c r="DD190" i="1" s="1"/>
  <c r="DE170" i="4"/>
  <c r="DE190" i="1" s="1"/>
  <c r="DF170" i="4"/>
  <c r="DF190" i="1" s="1"/>
  <c r="DI170" i="4"/>
  <c r="DI190" i="1" s="1"/>
  <c r="DJ170" i="4"/>
  <c r="DJ190" i="1" s="1"/>
  <c r="DK170" i="4"/>
  <c r="DK190" i="1" s="1"/>
  <c r="DL170" i="4"/>
  <c r="DL190" i="1" s="1"/>
  <c r="DO170" i="4"/>
  <c r="DO190" i="1" s="1"/>
  <c r="DP170" i="4"/>
  <c r="DP190" i="1" s="1"/>
  <c r="DQ170" i="4"/>
  <c r="DQ190" i="1" s="1"/>
  <c r="DR170" i="4"/>
  <c r="DR190" i="1" s="1"/>
  <c r="DS170" i="4"/>
  <c r="DS190" i="1" s="1"/>
  <c r="DT170" i="4"/>
  <c r="DT190" i="1" s="1"/>
  <c r="DB171" i="4"/>
  <c r="DB191" i="1" s="1"/>
  <c r="DC171" i="4"/>
  <c r="DC191" i="1" s="1"/>
  <c r="DD171" i="4"/>
  <c r="DD191" i="1" s="1"/>
  <c r="DE171" i="4"/>
  <c r="DE191" i="1" s="1"/>
  <c r="DF171" i="4"/>
  <c r="DF191" i="1" s="1"/>
  <c r="DI171" i="4"/>
  <c r="DI191" i="1" s="1"/>
  <c r="DJ171" i="4"/>
  <c r="DJ191" i="1" s="1"/>
  <c r="DK171" i="4"/>
  <c r="DK191" i="1" s="1"/>
  <c r="DL171" i="4"/>
  <c r="DL191" i="1" s="1"/>
  <c r="DO171" i="4"/>
  <c r="DO191" i="1" s="1"/>
  <c r="DP171" i="4"/>
  <c r="DP191" i="1" s="1"/>
  <c r="DQ171" i="4"/>
  <c r="DQ191" i="1" s="1"/>
  <c r="DR171" i="4"/>
  <c r="DR191" i="1" s="1"/>
  <c r="DS171" i="4"/>
  <c r="DS191" i="1" s="1"/>
  <c r="DT171" i="4"/>
  <c r="DT191" i="1" s="1"/>
  <c r="DB172" i="4"/>
  <c r="DB192" i="1" s="1"/>
  <c r="DC172" i="4"/>
  <c r="DC192" i="1" s="1"/>
  <c r="DD172" i="4"/>
  <c r="DD192" i="1" s="1"/>
  <c r="DE172" i="4"/>
  <c r="DE192" i="1" s="1"/>
  <c r="DF172" i="4"/>
  <c r="DF192" i="1" s="1"/>
  <c r="DI172" i="4"/>
  <c r="DI192" i="1" s="1"/>
  <c r="DJ172" i="4"/>
  <c r="DJ192" i="1" s="1"/>
  <c r="DK172" i="4"/>
  <c r="DK192" i="1" s="1"/>
  <c r="DL172" i="4"/>
  <c r="DL192" i="1" s="1"/>
  <c r="DO172" i="4"/>
  <c r="DO192" i="1" s="1"/>
  <c r="DP172" i="4"/>
  <c r="DP192" i="1" s="1"/>
  <c r="DQ172" i="4"/>
  <c r="DQ192" i="1" s="1"/>
  <c r="DR172" i="4"/>
  <c r="DR192" i="1" s="1"/>
  <c r="DS172" i="4"/>
  <c r="DS192" i="1" s="1"/>
  <c r="DT172" i="4"/>
  <c r="DT192" i="1" s="1"/>
  <c r="DB173" i="4"/>
  <c r="DB193" i="1" s="1"/>
  <c r="DC173" i="4"/>
  <c r="DC193" i="1" s="1"/>
  <c r="DD173" i="4"/>
  <c r="DD193" i="1" s="1"/>
  <c r="DE173" i="4"/>
  <c r="DE193" i="1" s="1"/>
  <c r="DF173" i="4"/>
  <c r="DF193" i="1" s="1"/>
  <c r="DI173" i="4"/>
  <c r="DI193" i="1" s="1"/>
  <c r="DJ173" i="4"/>
  <c r="DJ193" i="1" s="1"/>
  <c r="DK173" i="4"/>
  <c r="DK193" i="1" s="1"/>
  <c r="DL173" i="4"/>
  <c r="DL193" i="1" s="1"/>
  <c r="DO173" i="4"/>
  <c r="DO193" i="1" s="1"/>
  <c r="DP173" i="4"/>
  <c r="DP193" i="1" s="1"/>
  <c r="DQ173" i="4"/>
  <c r="DQ193" i="1" s="1"/>
  <c r="DR173" i="4"/>
  <c r="DR193" i="1" s="1"/>
  <c r="DS173" i="4"/>
  <c r="DS193" i="1" s="1"/>
  <c r="DT173" i="4"/>
  <c r="DT193" i="1" s="1"/>
  <c r="DB174" i="4"/>
  <c r="DB194" i="1" s="1"/>
  <c r="DC174" i="4"/>
  <c r="DC194" i="1" s="1"/>
  <c r="DD174" i="4"/>
  <c r="DD194" i="1" s="1"/>
  <c r="DE174" i="4"/>
  <c r="DE194" i="1" s="1"/>
  <c r="DF174" i="4"/>
  <c r="DF194" i="1" s="1"/>
  <c r="DI174" i="4"/>
  <c r="DI194" i="1" s="1"/>
  <c r="DJ174" i="4"/>
  <c r="DJ194" i="1" s="1"/>
  <c r="DK174" i="4"/>
  <c r="DK194" i="1" s="1"/>
  <c r="DL174" i="4"/>
  <c r="DL194" i="1" s="1"/>
  <c r="DO174" i="4"/>
  <c r="DO194" i="1" s="1"/>
  <c r="DP174" i="4"/>
  <c r="DP194" i="1" s="1"/>
  <c r="DQ174" i="4"/>
  <c r="DQ194" i="1" s="1"/>
  <c r="DR174" i="4"/>
  <c r="DR194" i="1" s="1"/>
  <c r="DS174" i="4"/>
  <c r="DS194" i="1" s="1"/>
  <c r="DT174" i="4"/>
  <c r="DT194" i="1" s="1"/>
  <c r="DA175" i="4"/>
  <c r="DB175" i="4"/>
  <c r="DB195" i="1" s="1"/>
  <c r="DC175" i="4"/>
  <c r="DC195" i="1" s="1"/>
  <c r="DD175" i="4"/>
  <c r="DD195" i="1" s="1"/>
  <c r="DE175" i="4"/>
  <c r="DE195" i="1" s="1"/>
  <c r="DF175" i="4"/>
  <c r="DF195" i="1" s="1"/>
  <c r="DG175" i="4"/>
  <c r="DG195" i="1" s="1"/>
  <c r="DH175" i="4"/>
  <c r="DH195" i="1" s="1"/>
  <c r="DI175" i="4"/>
  <c r="DI195" i="1" s="1"/>
  <c r="DJ175" i="4"/>
  <c r="DJ195" i="1" s="1"/>
  <c r="DK175" i="4"/>
  <c r="DK195" i="1" s="1"/>
  <c r="DL175" i="4"/>
  <c r="DL195" i="1" s="1"/>
  <c r="DM175" i="4"/>
  <c r="DM195" i="1" s="1"/>
  <c r="DN175" i="4"/>
  <c r="DN195" i="1" s="1"/>
  <c r="DO175" i="4"/>
  <c r="DO195" i="1" s="1"/>
  <c r="DP175" i="4"/>
  <c r="DP195" i="1" s="1"/>
  <c r="DQ175" i="4"/>
  <c r="DQ195" i="1" s="1"/>
  <c r="DR175" i="4"/>
  <c r="DR195" i="1" s="1"/>
  <c r="DS175" i="4"/>
  <c r="DS195" i="1" s="1"/>
  <c r="DT175" i="4"/>
  <c r="DT195" i="1" s="1"/>
  <c r="DA176" i="4"/>
  <c r="DB176" i="4"/>
  <c r="DB196" i="1" s="1"/>
  <c r="DC176" i="4"/>
  <c r="DC196" i="1" s="1"/>
  <c r="DD176" i="4"/>
  <c r="DD196" i="1" s="1"/>
  <c r="DE176" i="4"/>
  <c r="DE196" i="1" s="1"/>
  <c r="DF176" i="4"/>
  <c r="DF196" i="1" s="1"/>
  <c r="DG176" i="4"/>
  <c r="DG196" i="1" s="1"/>
  <c r="DH176" i="4"/>
  <c r="DH196" i="1" s="1"/>
  <c r="DI176" i="4"/>
  <c r="DI196" i="1" s="1"/>
  <c r="DJ176" i="4"/>
  <c r="DJ196" i="1" s="1"/>
  <c r="DK176" i="4"/>
  <c r="DK196" i="1" s="1"/>
  <c r="DL176" i="4"/>
  <c r="DL196" i="1" s="1"/>
  <c r="DM176" i="4"/>
  <c r="DM196" i="1" s="1"/>
  <c r="DN176" i="4"/>
  <c r="DN196" i="1" s="1"/>
  <c r="DO176" i="4"/>
  <c r="DO196" i="1" s="1"/>
  <c r="DP176" i="4"/>
  <c r="DP196" i="1" s="1"/>
  <c r="DQ176" i="4"/>
  <c r="DQ196" i="1" s="1"/>
  <c r="DR176" i="4"/>
  <c r="DR196" i="1" s="1"/>
  <c r="DS176" i="4"/>
  <c r="DS196" i="1" s="1"/>
  <c r="DT176" i="4"/>
  <c r="DT196" i="1" s="1"/>
  <c r="DA177" i="4"/>
  <c r="DA197" i="1" s="1"/>
  <c r="DB177" i="4"/>
  <c r="DB197" i="1" s="1"/>
  <c r="DC177" i="4"/>
  <c r="DC197" i="1" s="1"/>
  <c r="DD177" i="4"/>
  <c r="DD197" i="1" s="1"/>
  <c r="DE177" i="4"/>
  <c r="DE197" i="1" s="1"/>
  <c r="DF177" i="4"/>
  <c r="DF197" i="1" s="1"/>
  <c r="DG177" i="4"/>
  <c r="DG197" i="1" s="1"/>
  <c r="DH177" i="4"/>
  <c r="DH197" i="1" s="1"/>
  <c r="DI177" i="4"/>
  <c r="DI197" i="1" s="1"/>
  <c r="DJ177" i="4"/>
  <c r="DJ197" i="1" s="1"/>
  <c r="DK177" i="4"/>
  <c r="DK197" i="1" s="1"/>
  <c r="DL177" i="4"/>
  <c r="DL197" i="1" s="1"/>
  <c r="DM177" i="4"/>
  <c r="DM197" i="1" s="1"/>
  <c r="DN177" i="4"/>
  <c r="DN197" i="1" s="1"/>
  <c r="DO177" i="4"/>
  <c r="DO197" i="1" s="1"/>
  <c r="DP177" i="4"/>
  <c r="DP197" i="1" s="1"/>
  <c r="DQ177" i="4"/>
  <c r="DQ197" i="1" s="1"/>
  <c r="DR177" i="4"/>
  <c r="DR197" i="1" s="1"/>
  <c r="DS177" i="4"/>
  <c r="DS197" i="1" s="1"/>
  <c r="DT177" i="4"/>
  <c r="DT197" i="1" s="1"/>
  <c r="DA178" i="4"/>
  <c r="DA198" i="1" s="1"/>
  <c r="DB178" i="4"/>
  <c r="DB198" i="1" s="1"/>
  <c r="DC178" i="4"/>
  <c r="DC198" i="1" s="1"/>
  <c r="DD178" i="4"/>
  <c r="DD198" i="1" s="1"/>
  <c r="DE178" i="4"/>
  <c r="DE198" i="1" s="1"/>
  <c r="DF178" i="4"/>
  <c r="DF198" i="1" s="1"/>
  <c r="DG178" i="4"/>
  <c r="DG198" i="1" s="1"/>
  <c r="DH178" i="4"/>
  <c r="DH198" i="1" s="1"/>
  <c r="DI178" i="4"/>
  <c r="DI198" i="1" s="1"/>
  <c r="DJ178" i="4"/>
  <c r="DJ198" i="1" s="1"/>
  <c r="DK178" i="4"/>
  <c r="DK198" i="1" s="1"/>
  <c r="DL178" i="4"/>
  <c r="DL198" i="1" s="1"/>
  <c r="DM178" i="4"/>
  <c r="DM198" i="1" s="1"/>
  <c r="DN178" i="4"/>
  <c r="DN198" i="1" s="1"/>
  <c r="DO178" i="4"/>
  <c r="DO198" i="1" s="1"/>
  <c r="DP178" i="4"/>
  <c r="DP198" i="1" s="1"/>
  <c r="DQ178" i="4"/>
  <c r="DQ198" i="1" s="1"/>
  <c r="DR178" i="4"/>
  <c r="DR198" i="1" s="1"/>
  <c r="DS178" i="4"/>
  <c r="DS198" i="1" s="1"/>
  <c r="DT178" i="4"/>
  <c r="DT198" i="1" s="1"/>
  <c r="DA179" i="4"/>
  <c r="DA199" i="1" s="1"/>
  <c r="DB179" i="4"/>
  <c r="DB199" i="1" s="1"/>
  <c r="DC179" i="4"/>
  <c r="DC199" i="1" s="1"/>
  <c r="DD179" i="4"/>
  <c r="DD199" i="1" s="1"/>
  <c r="DE179" i="4"/>
  <c r="DE199" i="1" s="1"/>
  <c r="DF179" i="4"/>
  <c r="DF199" i="1" s="1"/>
  <c r="DG179" i="4"/>
  <c r="DG199" i="1" s="1"/>
  <c r="DH179" i="4"/>
  <c r="DH199" i="1" s="1"/>
  <c r="DI179" i="4"/>
  <c r="DI199" i="1" s="1"/>
  <c r="DJ179" i="4"/>
  <c r="DJ199" i="1" s="1"/>
  <c r="DK179" i="4"/>
  <c r="DK199" i="1" s="1"/>
  <c r="DL179" i="4"/>
  <c r="DL199" i="1" s="1"/>
  <c r="DM179" i="4"/>
  <c r="DM199" i="1" s="1"/>
  <c r="DN179" i="4"/>
  <c r="DN199" i="1" s="1"/>
  <c r="DO179" i="4"/>
  <c r="DO199" i="1" s="1"/>
  <c r="DP179" i="4"/>
  <c r="DP199" i="1" s="1"/>
  <c r="DQ179" i="4"/>
  <c r="DQ199" i="1" s="1"/>
  <c r="DR179" i="4"/>
  <c r="DR199" i="1" s="1"/>
  <c r="DS179" i="4"/>
  <c r="DS199" i="1" s="1"/>
  <c r="DT179" i="4"/>
  <c r="DT199" i="1" s="1"/>
  <c r="DA180" i="4"/>
  <c r="DA200" i="1" s="1"/>
  <c r="DB180" i="4"/>
  <c r="DB200" i="1" s="1"/>
  <c r="DC180" i="4"/>
  <c r="DC200" i="1" s="1"/>
  <c r="DD180" i="4"/>
  <c r="DD200" i="1" s="1"/>
  <c r="DE180" i="4"/>
  <c r="DE200" i="1" s="1"/>
  <c r="DF180" i="4"/>
  <c r="DF200" i="1" s="1"/>
  <c r="DG180" i="4"/>
  <c r="DG200" i="1" s="1"/>
  <c r="DH180" i="4"/>
  <c r="DH200" i="1" s="1"/>
  <c r="DI180" i="4"/>
  <c r="DI200" i="1" s="1"/>
  <c r="DJ180" i="4"/>
  <c r="DJ200" i="1" s="1"/>
  <c r="DK180" i="4"/>
  <c r="DK200" i="1" s="1"/>
  <c r="DL180" i="4"/>
  <c r="DL200" i="1" s="1"/>
  <c r="DM180" i="4"/>
  <c r="DM200" i="1" s="1"/>
  <c r="DN180" i="4"/>
  <c r="DN200" i="1" s="1"/>
  <c r="DO180" i="4"/>
  <c r="DO200" i="1" s="1"/>
  <c r="DP180" i="4"/>
  <c r="DP200" i="1" s="1"/>
  <c r="DQ180" i="4"/>
  <c r="DQ200" i="1" s="1"/>
  <c r="DR180" i="4"/>
  <c r="DR200" i="1" s="1"/>
  <c r="DS180" i="4"/>
  <c r="DS200" i="1" s="1"/>
  <c r="DT180" i="4"/>
  <c r="DT200" i="1" s="1"/>
  <c r="DA181" i="4"/>
  <c r="DA201" i="1" s="1"/>
  <c r="DB181" i="4"/>
  <c r="DB201" i="1" s="1"/>
  <c r="DC181" i="4"/>
  <c r="DC201" i="1" s="1"/>
  <c r="DD181" i="4"/>
  <c r="DD201" i="1" s="1"/>
  <c r="DE181" i="4"/>
  <c r="DE201" i="1" s="1"/>
  <c r="DF181" i="4"/>
  <c r="DF201" i="1" s="1"/>
  <c r="DG181" i="4"/>
  <c r="DG201" i="1" s="1"/>
  <c r="DH181" i="4"/>
  <c r="DH201" i="1" s="1"/>
  <c r="DI181" i="4"/>
  <c r="DI201" i="1" s="1"/>
  <c r="DJ181" i="4"/>
  <c r="DJ201" i="1" s="1"/>
  <c r="DK181" i="4"/>
  <c r="DK201" i="1" s="1"/>
  <c r="DL181" i="4"/>
  <c r="DL201" i="1" s="1"/>
  <c r="DM181" i="4"/>
  <c r="DM201" i="1" s="1"/>
  <c r="DN181" i="4"/>
  <c r="DN201" i="1" s="1"/>
  <c r="DO181" i="4"/>
  <c r="DO201" i="1" s="1"/>
  <c r="DP181" i="4"/>
  <c r="DP201" i="1" s="1"/>
  <c r="DQ181" i="4"/>
  <c r="DQ201" i="1" s="1"/>
  <c r="DR181" i="4"/>
  <c r="DR201" i="1" s="1"/>
  <c r="DS181" i="4"/>
  <c r="DS201" i="1" s="1"/>
  <c r="DT181" i="4"/>
  <c r="DT201" i="1" s="1"/>
  <c r="DA182" i="4"/>
  <c r="DA202" i="1" s="1"/>
  <c r="DB182" i="4"/>
  <c r="DB202" i="1" s="1"/>
  <c r="DC182" i="4"/>
  <c r="DC202" i="1" s="1"/>
  <c r="DD182" i="4"/>
  <c r="DD202" i="1" s="1"/>
  <c r="DE182" i="4"/>
  <c r="DE202" i="1" s="1"/>
  <c r="DF182" i="4"/>
  <c r="DF202" i="1" s="1"/>
  <c r="DG182" i="4"/>
  <c r="DG202" i="1" s="1"/>
  <c r="DH182" i="4"/>
  <c r="DH202" i="1" s="1"/>
  <c r="DI182" i="4"/>
  <c r="DI202" i="1" s="1"/>
  <c r="DJ182" i="4"/>
  <c r="DJ202" i="1" s="1"/>
  <c r="DK182" i="4"/>
  <c r="DK202" i="1" s="1"/>
  <c r="DL182" i="4"/>
  <c r="DL202" i="1" s="1"/>
  <c r="DM182" i="4"/>
  <c r="DM202" i="1" s="1"/>
  <c r="DN182" i="4"/>
  <c r="DN202" i="1" s="1"/>
  <c r="DO182" i="4"/>
  <c r="DO202" i="1" s="1"/>
  <c r="DP182" i="4"/>
  <c r="DP202" i="1" s="1"/>
  <c r="DQ182" i="4"/>
  <c r="DQ202" i="1" s="1"/>
  <c r="DR182" i="4"/>
  <c r="DR202" i="1" s="1"/>
  <c r="DS182" i="4"/>
  <c r="DS202" i="1" s="1"/>
  <c r="DT182" i="4"/>
  <c r="DT202" i="1" s="1"/>
  <c r="DA183" i="4"/>
  <c r="DA203" i="1" s="1"/>
  <c r="DB183" i="4"/>
  <c r="DB203" i="1" s="1"/>
  <c r="DC183" i="4"/>
  <c r="DC203" i="1" s="1"/>
  <c r="DD183" i="4"/>
  <c r="DD203" i="1" s="1"/>
  <c r="DE183" i="4"/>
  <c r="DE203" i="1" s="1"/>
  <c r="DF183" i="4"/>
  <c r="DF203" i="1" s="1"/>
  <c r="DG183" i="4"/>
  <c r="DG203" i="1" s="1"/>
  <c r="DH183" i="4"/>
  <c r="DH203" i="1" s="1"/>
  <c r="DI183" i="4"/>
  <c r="DI203" i="1" s="1"/>
  <c r="DJ183" i="4"/>
  <c r="DJ203" i="1" s="1"/>
  <c r="DK183" i="4"/>
  <c r="DK203" i="1" s="1"/>
  <c r="DL183" i="4"/>
  <c r="DL203" i="1" s="1"/>
  <c r="DM183" i="4"/>
  <c r="DM203" i="1" s="1"/>
  <c r="DN183" i="4"/>
  <c r="DN203" i="1" s="1"/>
  <c r="DO183" i="4"/>
  <c r="DO203" i="1" s="1"/>
  <c r="DP183" i="4"/>
  <c r="DP203" i="1" s="1"/>
  <c r="DQ183" i="4"/>
  <c r="DQ203" i="1" s="1"/>
  <c r="DR183" i="4"/>
  <c r="DR203" i="1" s="1"/>
  <c r="DS183" i="4"/>
  <c r="DS203" i="1" s="1"/>
  <c r="DT183" i="4"/>
  <c r="DT203" i="1" s="1"/>
  <c r="DA184" i="4"/>
  <c r="DA204" i="1" s="1"/>
  <c r="DB184" i="4"/>
  <c r="DB204" i="1" s="1"/>
  <c r="DC184" i="4"/>
  <c r="DC204" i="1" s="1"/>
  <c r="DD184" i="4"/>
  <c r="DD204" i="1" s="1"/>
  <c r="DE184" i="4"/>
  <c r="DE204" i="1" s="1"/>
  <c r="DF184" i="4"/>
  <c r="DF204" i="1" s="1"/>
  <c r="DG184" i="4"/>
  <c r="DG204" i="1" s="1"/>
  <c r="DH184" i="4"/>
  <c r="DH204" i="1" s="1"/>
  <c r="DI184" i="4"/>
  <c r="DI204" i="1" s="1"/>
  <c r="DJ184" i="4"/>
  <c r="DJ204" i="1" s="1"/>
  <c r="DK184" i="4"/>
  <c r="DK204" i="1" s="1"/>
  <c r="DL184" i="4"/>
  <c r="DL204" i="1" s="1"/>
  <c r="DM184" i="4"/>
  <c r="DM204" i="1" s="1"/>
  <c r="DN184" i="4"/>
  <c r="DN204" i="1" s="1"/>
  <c r="DO184" i="4"/>
  <c r="DO204" i="1" s="1"/>
  <c r="DP184" i="4"/>
  <c r="DP204" i="1" s="1"/>
  <c r="DQ184" i="4"/>
  <c r="DQ204" i="1" s="1"/>
  <c r="DR184" i="4"/>
  <c r="DR204" i="1" s="1"/>
  <c r="DS184" i="4"/>
  <c r="DS204" i="1" s="1"/>
  <c r="DT184" i="4"/>
  <c r="DT204" i="1" s="1"/>
  <c r="DA185" i="4"/>
  <c r="DA205" i="1" s="1"/>
  <c r="DB185" i="4"/>
  <c r="DB205" i="1" s="1"/>
  <c r="DC185" i="4"/>
  <c r="DC205" i="1" s="1"/>
  <c r="DD185" i="4"/>
  <c r="DD205" i="1" s="1"/>
  <c r="DE185" i="4"/>
  <c r="DE205" i="1" s="1"/>
  <c r="DF185" i="4"/>
  <c r="DF205" i="1" s="1"/>
  <c r="DG185" i="4"/>
  <c r="DG205" i="1" s="1"/>
  <c r="DH185" i="4"/>
  <c r="DH205" i="1" s="1"/>
  <c r="DI185" i="4"/>
  <c r="DI205" i="1" s="1"/>
  <c r="DJ185" i="4"/>
  <c r="DJ205" i="1" s="1"/>
  <c r="DK185" i="4"/>
  <c r="DK205" i="1" s="1"/>
  <c r="DL185" i="4"/>
  <c r="DL205" i="1" s="1"/>
  <c r="DM185" i="4"/>
  <c r="DM205" i="1" s="1"/>
  <c r="DN185" i="4"/>
  <c r="DN205" i="1" s="1"/>
  <c r="DO185" i="4"/>
  <c r="DO205" i="1" s="1"/>
  <c r="DP185" i="4"/>
  <c r="DP205" i="1" s="1"/>
  <c r="DQ185" i="4"/>
  <c r="DQ205" i="1" s="1"/>
  <c r="DR185" i="4"/>
  <c r="DR205" i="1" s="1"/>
  <c r="DS185" i="4"/>
  <c r="DS205" i="1" s="1"/>
  <c r="DT185" i="4"/>
  <c r="DT205" i="1" s="1"/>
  <c r="DB186" i="4"/>
  <c r="DB206" i="1" s="1"/>
  <c r="DC186" i="4"/>
  <c r="DC206" i="1" s="1"/>
  <c r="DD186" i="4"/>
  <c r="DD206" i="1" s="1"/>
  <c r="DE186" i="4"/>
  <c r="DE206" i="1" s="1"/>
  <c r="DF186" i="4"/>
  <c r="DF206" i="1" s="1"/>
  <c r="DI186" i="4"/>
  <c r="DI206" i="1" s="1"/>
  <c r="DJ186" i="4"/>
  <c r="DJ206" i="1" s="1"/>
  <c r="DK186" i="4"/>
  <c r="DK206" i="1" s="1"/>
  <c r="DL186" i="4"/>
  <c r="DL206" i="1" s="1"/>
  <c r="DO186" i="4"/>
  <c r="DO206" i="1" s="1"/>
  <c r="DP186" i="4"/>
  <c r="DP206" i="1" s="1"/>
  <c r="DQ186" i="4"/>
  <c r="DQ206" i="1" s="1"/>
  <c r="DR186" i="4"/>
  <c r="DR206" i="1" s="1"/>
  <c r="DS186" i="4"/>
  <c r="DS206" i="1" s="1"/>
  <c r="DT186" i="4"/>
  <c r="DT206" i="1" s="1"/>
  <c r="DA187" i="4"/>
  <c r="DA207" i="1" s="1"/>
  <c r="DB187" i="4"/>
  <c r="DB207" i="1" s="1"/>
  <c r="DC187" i="4"/>
  <c r="DC207" i="1" s="1"/>
  <c r="DD187" i="4"/>
  <c r="DD207" i="1" s="1"/>
  <c r="DE187" i="4"/>
  <c r="DE207" i="1" s="1"/>
  <c r="DF187" i="4"/>
  <c r="DF207" i="1" s="1"/>
  <c r="DG187" i="4"/>
  <c r="DG207" i="1" s="1"/>
  <c r="DH187" i="4"/>
  <c r="DH207" i="1" s="1"/>
  <c r="DI187" i="4"/>
  <c r="DI207" i="1" s="1"/>
  <c r="DJ187" i="4"/>
  <c r="DJ207" i="1" s="1"/>
  <c r="DK187" i="4"/>
  <c r="DK207" i="1" s="1"/>
  <c r="DL187" i="4"/>
  <c r="DL207" i="1" s="1"/>
  <c r="DM187" i="4"/>
  <c r="DM207" i="1" s="1"/>
  <c r="DN187" i="4"/>
  <c r="DN207" i="1" s="1"/>
  <c r="DO187" i="4"/>
  <c r="DO207" i="1" s="1"/>
  <c r="DP187" i="4"/>
  <c r="DP207" i="1" s="1"/>
  <c r="DQ187" i="4"/>
  <c r="DQ207" i="1" s="1"/>
  <c r="DR187" i="4"/>
  <c r="DR207" i="1" s="1"/>
  <c r="DS187" i="4"/>
  <c r="DS207" i="1" s="1"/>
  <c r="DT187" i="4"/>
  <c r="DT207" i="1" s="1"/>
  <c r="DA188" i="4"/>
  <c r="DA208" i="1" s="1"/>
  <c r="DB188" i="4"/>
  <c r="DB208" i="1" s="1"/>
  <c r="DC188" i="4"/>
  <c r="DC208" i="1" s="1"/>
  <c r="DD188" i="4"/>
  <c r="DD208" i="1" s="1"/>
  <c r="DE188" i="4"/>
  <c r="DE208" i="1" s="1"/>
  <c r="DF188" i="4"/>
  <c r="DF208" i="1" s="1"/>
  <c r="DG188" i="4"/>
  <c r="DG208" i="1" s="1"/>
  <c r="DH188" i="4"/>
  <c r="DH208" i="1" s="1"/>
  <c r="DI188" i="4"/>
  <c r="DI208" i="1" s="1"/>
  <c r="DJ188" i="4"/>
  <c r="DJ208" i="1" s="1"/>
  <c r="DK188" i="4"/>
  <c r="DK208" i="1" s="1"/>
  <c r="DL188" i="4"/>
  <c r="DL208" i="1" s="1"/>
  <c r="DM188" i="4"/>
  <c r="DM208" i="1" s="1"/>
  <c r="DN188" i="4"/>
  <c r="DN208" i="1" s="1"/>
  <c r="DO188" i="4"/>
  <c r="DO208" i="1" s="1"/>
  <c r="DP188" i="4"/>
  <c r="DP208" i="1" s="1"/>
  <c r="DQ188" i="4"/>
  <c r="DQ208" i="1" s="1"/>
  <c r="DR188" i="4"/>
  <c r="DR208" i="1" s="1"/>
  <c r="DS188" i="4"/>
  <c r="DS208" i="1" s="1"/>
  <c r="DT188" i="4"/>
  <c r="DT208" i="1" s="1"/>
  <c r="DA189" i="4"/>
  <c r="DA209" i="1" s="1"/>
  <c r="DB189" i="4"/>
  <c r="DB209" i="1" s="1"/>
  <c r="DC189" i="4"/>
  <c r="DC209" i="1" s="1"/>
  <c r="DD189" i="4"/>
  <c r="DD209" i="1" s="1"/>
  <c r="DE189" i="4"/>
  <c r="DE209" i="1" s="1"/>
  <c r="DF189" i="4"/>
  <c r="DF209" i="1" s="1"/>
  <c r="DG189" i="4"/>
  <c r="DG209" i="1" s="1"/>
  <c r="DH189" i="4"/>
  <c r="DH209" i="1" s="1"/>
  <c r="DI189" i="4"/>
  <c r="DI209" i="1" s="1"/>
  <c r="DJ189" i="4"/>
  <c r="DJ209" i="1" s="1"/>
  <c r="DK189" i="4"/>
  <c r="DK209" i="1" s="1"/>
  <c r="DL189" i="4"/>
  <c r="DL209" i="1" s="1"/>
  <c r="DM189" i="4"/>
  <c r="DM209" i="1" s="1"/>
  <c r="DN189" i="4"/>
  <c r="DN209" i="1" s="1"/>
  <c r="DO189" i="4"/>
  <c r="DO209" i="1" s="1"/>
  <c r="DP189" i="4"/>
  <c r="DP209" i="1" s="1"/>
  <c r="DQ189" i="4"/>
  <c r="DQ209" i="1" s="1"/>
  <c r="DR189" i="4"/>
  <c r="DR209" i="1" s="1"/>
  <c r="DS189" i="4"/>
  <c r="DS209" i="1" s="1"/>
  <c r="DT189" i="4"/>
  <c r="DT209" i="1" s="1"/>
  <c r="DA190" i="4"/>
  <c r="DA210" i="1" s="1"/>
  <c r="DB190" i="4"/>
  <c r="DB210" i="1" s="1"/>
  <c r="DC190" i="4"/>
  <c r="DC210" i="1" s="1"/>
  <c r="DD190" i="4"/>
  <c r="DD210" i="1" s="1"/>
  <c r="DE190" i="4"/>
  <c r="DE210" i="1" s="1"/>
  <c r="DF190" i="4"/>
  <c r="DF210" i="1" s="1"/>
  <c r="DG190" i="4"/>
  <c r="DG210" i="1" s="1"/>
  <c r="DH190" i="4"/>
  <c r="DH210" i="1" s="1"/>
  <c r="DI190" i="4"/>
  <c r="DI210" i="1" s="1"/>
  <c r="DJ190" i="4"/>
  <c r="DJ210" i="1" s="1"/>
  <c r="DK190" i="4"/>
  <c r="DK210" i="1" s="1"/>
  <c r="DL190" i="4"/>
  <c r="DL210" i="1" s="1"/>
  <c r="DM190" i="4"/>
  <c r="DM210" i="1" s="1"/>
  <c r="DN190" i="4"/>
  <c r="DN210" i="1" s="1"/>
  <c r="DO190" i="4"/>
  <c r="DO210" i="1" s="1"/>
  <c r="DP190" i="4"/>
  <c r="DP210" i="1" s="1"/>
  <c r="DQ190" i="4"/>
  <c r="DQ210" i="1" s="1"/>
  <c r="DR190" i="4"/>
  <c r="DR210" i="1" s="1"/>
  <c r="DS190" i="4"/>
  <c r="DS210" i="1" s="1"/>
  <c r="DT190" i="4"/>
  <c r="DT210" i="1" s="1"/>
  <c r="DA191" i="4"/>
  <c r="DA211" i="1" s="1"/>
  <c r="DB191" i="4"/>
  <c r="DB211" i="1" s="1"/>
  <c r="DC191" i="4"/>
  <c r="DC211" i="1" s="1"/>
  <c r="DD191" i="4"/>
  <c r="DD211" i="1" s="1"/>
  <c r="DE191" i="4"/>
  <c r="DE211" i="1" s="1"/>
  <c r="DF191" i="4"/>
  <c r="DF211" i="1" s="1"/>
  <c r="DG191" i="4"/>
  <c r="DG211" i="1" s="1"/>
  <c r="DH191" i="4"/>
  <c r="DH211" i="1" s="1"/>
  <c r="DI191" i="4"/>
  <c r="DI211" i="1" s="1"/>
  <c r="DJ191" i="4"/>
  <c r="DJ211" i="1" s="1"/>
  <c r="DK191" i="4"/>
  <c r="DK211" i="1" s="1"/>
  <c r="DL191" i="4"/>
  <c r="DL211" i="1" s="1"/>
  <c r="DM191" i="4"/>
  <c r="DM211" i="1" s="1"/>
  <c r="DN191" i="4"/>
  <c r="DN211" i="1" s="1"/>
  <c r="DO191" i="4"/>
  <c r="DO211" i="1" s="1"/>
  <c r="DP191" i="4"/>
  <c r="DP211" i="1" s="1"/>
  <c r="DQ191" i="4"/>
  <c r="DQ211" i="1" s="1"/>
  <c r="DR191" i="4"/>
  <c r="DR211" i="1" s="1"/>
  <c r="DS191" i="4"/>
  <c r="DS211" i="1" s="1"/>
  <c r="DT191" i="4"/>
  <c r="DT211" i="1" s="1"/>
  <c r="DA192" i="4"/>
  <c r="DA212" i="1" s="1"/>
  <c r="DB192" i="4"/>
  <c r="DB212" i="1" s="1"/>
  <c r="DC192" i="4"/>
  <c r="DC212" i="1" s="1"/>
  <c r="DD192" i="4"/>
  <c r="DD212" i="1" s="1"/>
  <c r="DE192" i="4"/>
  <c r="DE212" i="1" s="1"/>
  <c r="DF192" i="4"/>
  <c r="DF212" i="1" s="1"/>
  <c r="DG192" i="4"/>
  <c r="DG212" i="1" s="1"/>
  <c r="DH192" i="4"/>
  <c r="DH212" i="1" s="1"/>
  <c r="DI192" i="4"/>
  <c r="DI212" i="1" s="1"/>
  <c r="DJ192" i="4"/>
  <c r="DJ212" i="1" s="1"/>
  <c r="DK192" i="4"/>
  <c r="DK212" i="1" s="1"/>
  <c r="DL192" i="4"/>
  <c r="DL212" i="1" s="1"/>
  <c r="DM192" i="4"/>
  <c r="DM212" i="1" s="1"/>
  <c r="DN192" i="4"/>
  <c r="DN212" i="1" s="1"/>
  <c r="DO192" i="4"/>
  <c r="DO212" i="1" s="1"/>
  <c r="DP192" i="4"/>
  <c r="DP212" i="1" s="1"/>
  <c r="DQ192" i="4"/>
  <c r="DQ212" i="1" s="1"/>
  <c r="DR192" i="4"/>
  <c r="DR212" i="1" s="1"/>
  <c r="DS192" i="4"/>
  <c r="DS212" i="1" s="1"/>
  <c r="DT192" i="4"/>
  <c r="DT212" i="1" s="1"/>
  <c r="DA193" i="4"/>
  <c r="DA213" i="1" s="1"/>
  <c r="DB193" i="4"/>
  <c r="DB213" i="1" s="1"/>
  <c r="DC193" i="4"/>
  <c r="DC213" i="1" s="1"/>
  <c r="DD193" i="4"/>
  <c r="DD213" i="1" s="1"/>
  <c r="DE193" i="4"/>
  <c r="DE213" i="1" s="1"/>
  <c r="DF193" i="4"/>
  <c r="DF213" i="1" s="1"/>
  <c r="DG193" i="4"/>
  <c r="DG213" i="1" s="1"/>
  <c r="DH193" i="4"/>
  <c r="DH213" i="1" s="1"/>
  <c r="DI193" i="4"/>
  <c r="DI213" i="1" s="1"/>
  <c r="DJ193" i="4"/>
  <c r="DJ213" i="1" s="1"/>
  <c r="DK193" i="4"/>
  <c r="DK213" i="1" s="1"/>
  <c r="DL193" i="4"/>
  <c r="DL213" i="1" s="1"/>
  <c r="DM193" i="4"/>
  <c r="DM213" i="1" s="1"/>
  <c r="DN193" i="4"/>
  <c r="DN213" i="1" s="1"/>
  <c r="DO193" i="4"/>
  <c r="DO213" i="1" s="1"/>
  <c r="DP193" i="4"/>
  <c r="DP213" i="1" s="1"/>
  <c r="DQ193" i="4"/>
  <c r="DQ213" i="1" s="1"/>
  <c r="DR193" i="4"/>
  <c r="DR213" i="1" s="1"/>
  <c r="DS193" i="4"/>
  <c r="DS213" i="1" s="1"/>
  <c r="DT193" i="4"/>
  <c r="DT213" i="1" s="1"/>
  <c r="DA194" i="4"/>
  <c r="DA214" i="1" s="1"/>
  <c r="DB194" i="4"/>
  <c r="DB214" i="1" s="1"/>
  <c r="DC194" i="4"/>
  <c r="DC214" i="1" s="1"/>
  <c r="DD194" i="4"/>
  <c r="DD214" i="1" s="1"/>
  <c r="DE194" i="4"/>
  <c r="DE214" i="1" s="1"/>
  <c r="DF194" i="4"/>
  <c r="DF214" i="1" s="1"/>
  <c r="DG194" i="4"/>
  <c r="DG214" i="1" s="1"/>
  <c r="DH194" i="4"/>
  <c r="DH214" i="1" s="1"/>
  <c r="DI194" i="4"/>
  <c r="DI214" i="1" s="1"/>
  <c r="DJ194" i="4"/>
  <c r="DJ214" i="1" s="1"/>
  <c r="DK194" i="4"/>
  <c r="DK214" i="1" s="1"/>
  <c r="DL194" i="4"/>
  <c r="DL214" i="1" s="1"/>
  <c r="DM194" i="4"/>
  <c r="DM214" i="1" s="1"/>
  <c r="DN194" i="4"/>
  <c r="DN214" i="1" s="1"/>
  <c r="DO194" i="4"/>
  <c r="DO214" i="1" s="1"/>
  <c r="DP194" i="4"/>
  <c r="DP214" i="1" s="1"/>
  <c r="DQ194" i="4"/>
  <c r="DQ214" i="1" s="1"/>
  <c r="DR194" i="4"/>
  <c r="DR214" i="1" s="1"/>
  <c r="DS194" i="4"/>
  <c r="DS214" i="1" s="1"/>
  <c r="DT194" i="4"/>
  <c r="DT214" i="1" s="1"/>
  <c r="DA195" i="4"/>
  <c r="DA215" i="1" s="1"/>
  <c r="DB195" i="4"/>
  <c r="DB215" i="1" s="1"/>
  <c r="DC195" i="4"/>
  <c r="DC215" i="1" s="1"/>
  <c r="DD195" i="4"/>
  <c r="DD215" i="1" s="1"/>
  <c r="DE195" i="4"/>
  <c r="DE215" i="1" s="1"/>
  <c r="DF195" i="4"/>
  <c r="DF215" i="1" s="1"/>
  <c r="DG195" i="4"/>
  <c r="DG215" i="1" s="1"/>
  <c r="DH195" i="4"/>
  <c r="DH215" i="1" s="1"/>
  <c r="DI195" i="4"/>
  <c r="DI215" i="1" s="1"/>
  <c r="DJ195" i="4"/>
  <c r="DJ215" i="1" s="1"/>
  <c r="DK195" i="4"/>
  <c r="DK215" i="1" s="1"/>
  <c r="DL195" i="4"/>
  <c r="DL215" i="1" s="1"/>
  <c r="DM195" i="4"/>
  <c r="DM215" i="1" s="1"/>
  <c r="DN195" i="4"/>
  <c r="DN215" i="1" s="1"/>
  <c r="DO195" i="4"/>
  <c r="DO215" i="1" s="1"/>
  <c r="DP195" i="4"/>
  <c r="DP215" i="1" s="1"/>
  <c r="DQ195" i="4"/>
  <c r="DQ215" i="1" s="1"/>
  <c r="DR195" i="4"/>
  <c r="DR215" i="1" s="1"/>
  <c r="DS195" i="4"/>
  <c r="DS215" i="1" s="1"/>
  <c r="DT195" i="4"/>
  <c r="DT215" i="1" s="1"/>
  <c r="DB196" i="4"/>
  <c r="DB216" i="1" s="1"/>
  <c r="DC196" i="4"/>
  <c r="DC216" i="1" s="1"/>
  <c r="DD196" i="4"/>
  <c r="DD216" i="1" s="1"/>
  <c r="DE196" i="4"/>
  <c r="DE216" i="1" s="1"/>
  <c r="DF196" i="4"/>
  <c r="DF216" i="1" s="1"/>
  <c r="DI196" i="4"/>
  <c r="DI216" i="1" s="1"/>
  <c r="DJ196" i="4"/>
  <c r="DJ216" i="1" s="1"/>
  <c r="DK196" i="4"/>
  <c r="DK216" i="1" s="1"/>
  <c r="DL196" i="4"/>
  <c r="DL216" i="1" s="1"/>
  <c r="DO196" i="4"/>
  <c r="DO216" i="1" s="1"/>
  <c r="DP196" i="4"/>
  <c r="DP216" i="1" s="1"/>
  <c r="DQ196" i="4"/>
  <c r="DQ216" i="1" s="1"/>
  <c r="DR196" i="4"/>
  <c r="DR216" i="1" s="1"/>
  <c r="DS196" i="4"/>
  <c r="DS216" i="1" s="1"/>
  <c r="DT196" i="4"/>
  <c r="DT216" i="1" s="1"/>
  <c r="DB197" i="4"/>
  <c r="DB217" i="1" s="1"/>
  <c r="DC197" i="4"/>
  <c r="DC217" i="1" s="1"/>
  <c r="DD197" i="4"/>
  <c r="DD217" i="1" s="1"/>
  <c r="DE197" i="4"/>
  <c r="DE217" i="1" s="1"/>
  <c r="DF197" i="4"/>
  <c r="DF217" i="1" s="1"/>
  <c r="DI197" i="4"/>
  <c r="DI217" i="1" s="1"/>
  <c r="DJ197" i="4"/>
  <c r="DJ217" i="1" s="1"/>
  <c r="DK197" i="4"/>
  <c r="DK217" i="1" s="1"/>
  <c r="DL197" i="4"/>
  <c r="DL217" i="1" s="1"/>
  <c r="DO197" i="4"/>
  <c r="DO217" i="1" s="1"/>
  <c r="DP197" i="4"/>
  <c r="DP217" i="1" s="1"/>
  <c r="DQ197" i="4"/>
  <c r="DQ217" i="1" s="1"/>
  <c r="DR197" i="4"/>
  <c r="DR217" i="1" s="1"/>
  <c r="DS197" i="4"/>
  <c r="DS217" i="1" s="1"/>
  <c r="DT197" i="4"/>
  <c r="DT217" i="1" s="1"/>
  <c r="DB198" i="4"/>
  <c r="DB218" i="1" s="1"/>
  <c r="DC198" i="4"/>
  <c r="DC218" i="1" s="1"/>
  <c r="DD198" i="4"/>
  <c r="DD218" i="1" s="1"/>
  <c r="DE198" i="4"/>
  <c r="DE218" i="1" s="1"/>
  <c r="DF198" i="4"/>
  <c r="DF218" i="1" s="1"/>
  <c r="DI198" i="4"/>
  <c r="DI218" i="1" s="1"/>
  <c r="DJ198" i="4"/>
  <c r="DJ218" i="1" s="1"/>
  <c r="DK198" i="4"/>
  <c r="DK218" i="1" s="1"/>
  <c r="DL198" i="4"/>
  <c r="DL218" i="1" s="1"/>
  <c r="DO198" i="4"/>
  <c r="DO218" i="1" s="1"/>
  <c r="DP198" i="4"/>
  <c r="DP218" i="1" s="1"/>
  <c r="DQ198" i="4"/>
  <c r="DQ218" i="1" s="1"/>
  <c r="DR198" i="4"/>
  <c r="DR218" i="1" s="1"/>
  <c r="DS198" i="4"/>
  <c r="DS218" i="1" s="1"/>
  <c r="DT198" i="4"/>
  <c r="DT218" i="1" s="1"/>
  <c r="DB199" i="4"/>
  <c r="DB219" i="1" s="1"/>
  <c r="DC199" i="4"/>
  <c r="DC219" i="1" s="1"/>
  <c r="DD199" i="4"/>
  <c r="DD219" i="1" s="1"/>
  <c r="DE199" i="4"/>
  <c r="DE219" i="1" s="1"/>
  <c r="DF199" i="4"/>
  <c r="DF219" i="1" s="1"/>
  <c r="DI199" i="4"/>
  <c r="DI219" i="1" s="1"/>
  <c r="DJ199" i="4"/>
  <c r="DJ219" i="1" s="1"/>
  <c r="DK199" i="4"/>
  <c r="DK219" i="1" s="1"/>
  <c r="DL199" i="4"/>
  <c r="DL219" i="1" s="1"/>
  <c r="DO199" i="4"/>
  <c r="DO219" i="1" s="1"/>
  <c r="DP199" i="4"/>
  <c r="DP219" i="1" s="1"/>
  <c r="DQ199" i="4"/>
  <c r="DQ219" i="1" s="1"/>
  <c r="DR199" i="4"/>
  <c r="DR219" i="1" s="1"/>
  <c r="DS199" i="4"/>
  <c r="DS219" i="1" s="1"/>
  <c r="DT199" i="4"/>
  <c r="DT219" i="1" s="1"/>
  <c r="DB200" i="4"/>
  <c r="DB220" i="1" s="1"/>
  <c r="DC200" i="4"/>
  <c r="DC220" i="1" s="1"/>
  <c r="DD200" i="4"/>
  <c r="DD220" i="1" s="1"/>
  <c r="DE200" i="4"/>
  <c r="DE220" i="1" s="1"/>
  <c r="DF200" i="4"/>
  <c r="DF220" i="1" s="1"/>
  <c r="DI200" i="4"/>
  <c r="DI220" i="1" s="1"/>
  <c r="DJ200" i="4"/>
  <c r="DJ220" i="1" s="1"/>
  <c r="DK200" i="4"/>
  <c r="DK220" i="1" s="1"/>
  <c r="DL200" i="4"/>
  <c r="DL220" i="1" s="1"/>
  <c r="DO200" i="4"/>
  <c r="DO220" i="1" s="1"/>
  <c r="DP200" i="4"/>
  <c r="DP220" i="1" s="1"/>
  <c r="DQ200" i="4"/>
  <c r="DQ220" i="1" s="1"/>
  <c r="DR200" i="4"/>
  <c r="DR220" i="1" s="1"/>
  <c r="DS200" i="4"/>
  <c r="DS220" i="1" s="1"/>
  <c r="DT200" i="4"/>
  <c r="DT220" i="1" s="1"/>
  <c r="DB201" i="4"/>
  <c r="DB221" i="1" s="1"/>
  <c r="DC201" i="4"/>
  <c r="DC221" i="1" s="1"/>
  <c r="DD201" i="4"/>
  <c r="DD221" i="1" s="1"/>
  <c r="DE201" i="4"/>
  <c r="DE221" i="1" s="1"/>
  <c r="DF201" i="4"/>
  <c r="DF221" i="1" s="1"/>
  <c r="DI201" i="4"/>
  <c r="DI221" i="1" s="1"/>
  <c r="DJ201" i="4"/>
  <c r="DJ221" i="1" s="1"/>
  <c r="DK201" i="4"/>
  <c r="DK221" i="1" s="1"/>
  <c r="DL201" i="4"/>
  <c r="DL221" i="1" s="1"/>
  <c r="DO201" i="4"/>
  <c r="DO221" i="1" s="1"/>
  <c r="DP201" i="4"/>
  <c r="DP221" i="1" s="1"/>
  <c r="DQ201" i="4"/>
  <c r="DQ221" i="1" s="1"/>
  <c r="DR201" i="4"/>
  <c r="DR221" i="1" s="1"/>
  <c r="DS201" i="4"/>
  <c r="DS221" i="1" s="1"/>
  <c r="DT201" i="4"/>
  <c r="DT221" i="1" s="1"/>
  <c r="DA202" i="4"/>
  <c r="DA222" i="1" s="1"/>
  <c r="DB202" i="4"/>
  <c r="DB222" i="1" s="1"/>
  <c r="DC202" i="4"/>
  <c r="DC222" i="1" s="1"/>
  <c r="DD202" i="4"/>
  <c r="DD222" i="1" s="1"/>
  <c r="DE202" i="4"/>
  <c r="DE222" i="1" s="1"/>
  <c r="DF202" i="4"/>
  <c r="DF222" i="1" s="1"/>
  <c r="DG202" i="4"/>
  <c r="DH202" i="4"/>
  <c r="DH222" i="1" s="1"/>
  <c r="DI202" i="4"/>
  <c r="DI222" i="1" s="1"/>
  <c r="DJ202" i="4"/>
  <c r="DJ222" i="1" s="1"/>
  <c r="DK202" i="4"/>
  <c r="DK222" i="1" s="1"/>
  <c r="DL202" i="4"/>
  <c r="DL222" i="1" s="1"/>
  <c r="DM202" i="4"/>
  <c r="DM222" i="1" s="1"/>
  <c r="DN202" i="4"/>
  <c r="DN222" i="1" s="1"/>
  <c r="DO202" i="4"/>
  <c r="DO222" i="1" s="1"/>
  <c r="DP202" i="4"/>
  <c r="DP222" i="1" s="1"/>
  <c r="DQ202" i="4"/>
  <c r="DQ222" i="1" s="1"/>
  <c r="DR202" i="4"/>
  <c r="DR222" i="1" s="1"/>
  <c r="DS202" i="4"/>
  <c r="DS222" i="1" s="1"/>
  <c r="DT202" i="4"/>
  <c r="DT222" i="1" s="1"/>
  <c r="DA203" i="4"/>
  <c r="DA223" i="1" s="1"/>
  <c r="DB203" i="4"/>
  <c r="DB223" i="1" s="1"/>
  <c r="DC203" i="4"/>
  <c r="DC223" i="1" s="1"/>
  <c r="DD203" i="4"/>
  <c r="DD223" i="1" s="1"/>
  <c r="DE203" i="4"/>
  <c r="DE223" i="1" s="1"/>
  <c r="DF203" i="4"/>
  <c r="DF223" i="1" s="1"/>
  <c r="DG203" i="4"/>
  <c r="DG223" i="1" s="1"/>
  <c r="DH203" i="4"/>
  <c r="DH223" i="1" s="1"/>
  <c r="DI203" i="4"/>
  <c r="DI223" i="1" s="1"/>
  <c r="DJ203" i="4"/>
  <c r="DJ223" i="1" s="1"/>
  <c r="DK203" i="4"/>
  <c r="DK223" i="1" s="1"/>
  <c r="DL203" i="4"/>
  <c r="DL223" i="1" s="1"/>
  <c r="DM203" i="4"/>
  <c r="DM223" i="1" s="1"/>
  <c r="DN203" i="4"/>
  <c r="DN223" i="1" s="1"/>
  <c r="DO203" i="4"/>
  <c r="DO223" i="1" s="1"/>
  <c r="DP203" i="4"/>
  <c r="DP223" i="1" s="1"/>
  <c r="DQ203" i="4"/>
  <c r="DQ223" i="1" s="1"/>
  <c r="DR203" i="4"/>
  <c r="DR223" i="1" s="1"/>
  <c r="DS203" i="4"/>
  <c r="DS223" i="1" s="1"/>
  <c r="DT203" i="4"/>
  <c r="DT223" i="1" s="1"/>
  <c r="DA204" i="4"/>
  <c r="DA224" i="1" s="1"/>
  <c r="DB204" i="4"/>
  <c r="DB224" i="1" s="1"/>
  <c r="DC204" i="4"/>
  <c r="DC224" i="1" s="1"/>
  <c r="DD204" i="4"/>
  <c r="DD224" i="1" s="1"/>
  <c r="DE204" i="4"/>
  <c r="DE224" i="1" s="1"/>
  <c r="DF204" i="4"/>
  <c r="DF224" i="1" s="1"/>
  <c r="DG204" i="4"/>
  <c r="DG224" i="1" s="1"/>
  <c r="DH204" i="4"/>
  <c r="DH224" i="1" s="1"/>
  <c r="DI204" i="4"/>
  <c r="DI224" i="1" s="1"/>
  <c r="DJ204" i="4"/>
  <c r="DJ224" i="1" s="1"/>
  <c r="DK204" i="4"/>
  <c r="DK224" i="1" s="1"/>
  <c r="DL204" i="4"/>
  <c r="DL224" i="1" s="1"/>
  <c r="DM204" i="4"/>
  <c r="DM224" i="1" s="1"/>
  <c r="DN204" i="4"/>
  <c r="DN224" i="1" s="1"/>
  <c r="DO204" i="4"/>
  <c r="DO224" i="1" s="1"/>
  <c r="DP204" i="4"/>
  <c r="DP224" i="1" s="1"/>
  <c r="DQ204" i="4"/>
  <c r="DQ224" i="1" s="1"/>
  <c r="DR204" i="4"/>
  <c r="DR224" i="1" s="1"/>
  <c r="DS204" i="4"/>
  <c r="DS224" i="1" s="1"/>
  <c r="DT204" i="4"/>
  <c r="DT224" i="1" s="1"/>
  <c r="DA205" i="4"/>
  <c r="DA225" i="1" s="1"/>
  <c r="DB205" i="4"/>
  <c r="DB225" i="1" s="1"/>
  <c r="DC205" i="4"/>
  <c r="DC225" i="1" s="1"/>
  <c r="DD205" i="4"/>
  <c r="DD225" i="1" s="1"/>
  <c r="DE205" i="4"/>
  <c r="DE225" i="1" s="1"/>
  <c r="DF205" i="4"/>
  <c r="DF225" i="1" s="1"/>
  <c r="DG205" i="4"/>
  <c r="DG225" i="1" s="1"/>
  <c r="DH205" i="4"/>
  <c r="DH225" i="1" s="1"/>
  <c r="DI205" i="4"/>
  <c r="DI225" i="1" s="1"/>
  <c r="DJ205" i="4"/>
  <c r="DJ225" i="1" s="1"/>
  <c r="DK205" i="4"/>
  <c r="DK225" i="1" s="1"/>
  <c r="DL205" i="4"/>
  <c r="DL225" i="1" s="1"/>
  <c r="DM205" i="4"/>
  <c r="DM225" i="1" s="1"/>
  <c r="DN205" i="4"/>
  <c r="DN225" i="1" s="1"/>
  <c r="DO205" i="4"/>
  <c r="DO225" i="1" s="1"/>
  <c r="DP205" i="4"/>
  <c r="DP225" i="1" s="1"/>
  <c r="DQ205" i="4"/>
  <c r="DQ225" i="1" s="1"/>
  <c r="DR205" i="4"/>
  <c r="DR225" i="1" s="1"/>
  <c r="DS205" i="4"/>
  <c r="DS225" i="1" s="1"/>
  <c r="DT205" i="4"/>
  <c r="DT225" i="1" s="1"/>
  <c r="DA206" i="4"/>
  <c r="DA226" i="1" s="1"/>
  <c r="DB206" i="4"/>
  <c r="DB226" i="1" s="1"/>
  <c r="DC206" i="4"/>
  <c r="DC226" i="1" s="1"/>
  <c r="DD206" i="4"/>
  <c r="DD226" i="1" s="1"/>
  <c r="DE206" i="4"/>
  <c r="DE226" i="1" s="1"/>
  <c r="DF206" i="4"/>
  <c r="DF226" i="1" s="1"/>
  <c r="DG206" i="4"/>
  <c r="DG226" i="1" s="1"/>
  <c r="DH206" i="4"/>
  <c r="DH226" i="1" s="1"/>
  <c r="DI206" i="4"/>
  <c r="DI226" i="1" s="1"/>
  <c r="DJ206" i="4"/>
  <c r="DJ226" i="1" s="1"/>
  <c r="DK206" i="4"/>
  <c r="DK226" i="1" s="1"/>
  <c r="DL206" i="4"/>
  <c r="DL226" i="1" s="1"/>
  <c r="DM206" i="4"/>
  <c r="DM226" i="1" s="1"/>
  <c r="DN206" i="4"/>
  <c r="DN226" i="1" s="1"/>
  <c r="DO206" i="4"/>
  <c r="DO226" i="1" s="1"/>
  <c r="DP206" i="4"/>
  <c r="DP226" i="1" s="1"/>
  <c r="DQ206" i="4"/>
  <c r="DQ226" i="1" s="1"/>
  <c r="DR206" i="4"/>
  <c r="DR226" i="1" s="1"/>
  <c r="DS206" i="4"/>
  <c r="DS226" i="1" s="1"/>
  <c r="DT206" i="4"/>
  <c r="DT226" i="1" s="1"/>
  <c r="DA207" i="4"/>
  <c r="DA227" i="1" s="1"/>
  <c r="DB207" i="4"/>
  <c r="DB227" i="1" s="1"/>
  <c r="DC207" i="4"/>
  <c r="DC227" i="1" s="1"/>
  <c r="DD207" i="4"/>
  <c r="DD227" i="1" s="1"/>
  <c r="DE207" i="4"/>
  <c r="DE227" i="1" s="1"/>
  <c r="DF207" i="4"/>
  <c r="DF227" i="1" s="1"/>
  <c r="DG207" i="4"/>
  <c r="DG227" i="1" s="1"/>
  <c r="DH207" i="4"/>
  <c r="DH227" i="1" s="1"/>
  <c r="DI207" i="4"/>
  <c r="DI227" i="1" s="1"/>
  <c r="DJ207" i="4"/>
  <c r="DJ227" i="1" s="1"/>
  <c r="DK207" i="4"/>
  <c r="DK227" i="1" s="1"/>
  <c r="DL207" i="4"/>
  <c r="DL227" i="1" s="1"/>
  <c r="DM207" i="4"/>
  <c r="DM227" i="1" s="1"/>
  <c r="DN207" i="4"/>
  <c r="DN227" i="1" s="1"/>
  <c r="DO207" i="4"/>
  <c r="DO227" i="1" s="1"/>
  <c r="DP207" i="4"/>
  <c r="DP227" i="1" s="1"/>
  <c r="DQ207" i="4"/>
  <c r="DQ227" i="1" s="1"/>
  <c r="DR207" i="4"/>
  <c r="DR227" i="1" s="1"/>
  <c r="DS207" i="4"/>
  <c r="DS227" i="1" s="1"/>
  <c r="DT207" i="4"/>
  <c r="DT227" i="1" s="1"/>
  <c r="DA208" i="4"/>
  <c r="DA228" i="1" s="1"/>
  <c r="DB208" i="4"/>
  <c r="DB228" i="1" s="1"/>
  <c r="DC208" i="4"/>
  <c r="DC228" i="1" s="1"/>
  <c r="DD208" i="4"/>
  <c r="DD228" i="1" s="1"/>
  <c r="DE208" i="4"/>
  <c r="DE228" i="1" s="1"/>
  <c r="DF208" i="4"/>
  <c r="DF228" i="1" s="1"/>
  <c r="DG208" i="4"/>
  <c r="DG228" i="1" s="1"/>
  <c r="DH208" i="4"/>
  <c r="DH228" i="1" s="1"/>
  <c r="DI208" i="4"/>
  <c r="DI228" i="1" s="1"/>
  <c r="DJ208" i="4"/>
  <c r="DJ228" i="1" s="1"/>
  <c r="DK208" i="4"/>
  <c r="DK228" i="1" s="1"/>
  <c r="DL208" i="4"/>
  <c r="DL228" i="1" s="1"/>
  <c r="DM208" i="4"/>
  <c r="DM228" i="1" s="1"/>
  <c r="DN208" i="4"/>
  <c r="DN228" i="1" s="1"/>
  <c r="DO208" i="4"/>
  <c r="DO228" i="1" s="1"/>
  <c r="DP208" i="4"/>
  <c r="DP228" i="1" s="1"/>
  <c r="DQ208" i="4"/>
  <c r="DQ228" i="1" s="1"/>
  <c r="DR208" i="4"/>
  <c r="DR228" i="1" s="1"/>
  <c r="DS208" i="4"/>
  <c r="DS228" i="1" s="1"/>
  <c r="DT208" i="4"/>
  <c r="DT228" i="1" s="1"/>
  <c r="DA209" i="4"/>
  <c r="DA229" i="1" s="1"/>
  <c r="DB209" i="4"/>
  <c r="DB229" i="1" s="1"/>
  <c r="DC209" i="4"/>
  <c r="DC229" i="1" s="1"/>
  <c r="DD209" i="4"/>
  <c r="DD229" i="1" s="1"/>
  <c r="DE209" i="4"/>
  <c r="DE229" i="1" s="1"/>
  <c r="DF209" i="4"/>
  <c r="DF229" i="1" s="1"/>
  <c r="DG209" i="4"/>
  <c r="DG229" i="1" s="1"/>
  <c r="DH209" i="4"/>
  <c r="DH229" i="1" s="1"/>
  <c r="DI209" i="4"/>
  <c r="DI229" i="1" s="1"/>
  <c r="DJ209" i="4"/>
  <c r="DJ229" i="1" s="1"/>
  <c r="DK209" i="4"/>
  <c r="DK229" i="1" s="1"/>
  <c r="DL209" i="4"/>
  <c r="DL229" i="1" s="1"/>
  <c r="DM209" i="4"/>
  <c r="DM229" i="1" s="1"/>
  <c r="DN209" i="4"/>
  <c r="DN229" i="1" s="1"/>
  <c r="DO209" i="4"/>
  <c r="DO229" i="1" s="1"/>
  <c r="DP209" i="4"/>
  <c r="DP229" i="1" s="1"/>
  <c r="DQ209" i="4"/>
  <c r="DQ229" i="1" s="1"/>
  <c r="DR209" i="4"/>
  <c r="DR229" i="1" s="1"/>
  <c r="DS209" i="4"/>
  <c r="DS229" i="1" s="1"/>
  <c r="DT209" i="4"/>
  <c r="DT229" i="1" s="1"/>
  <c r="DA210" i="4"/>
  <c r="DA230" i="1" s="1"/>
  <c r="DB210" i="4"/>
  <c r="DB230" i="1" s="1"/>
  <c r="DC210" i="4"/>
  <c r="DC230" i="1" s="1"/>
  <c r="DD210" i="4"/>
  <c r="DD230" i="1" s="1"/>
  <c r="DE210" i="4"/>
  <c r="DE230" i="1" s="1"/>
  <c r="DF210" i="4"/>
  <c r="DF230" i="1" s="1"/>
  <c r="DG210" i="4"/>
  <c r="DG230" i="1" s="1"/>
  <c r="DH210" i="4"/>
  <c r="DH230" i="1" s="1"/>
  <c r="DI210" i="4"/>
  <c r="DI230" i="1" s="1"/>
  <c r="DJ210" i="4"/>
  <c r="DJ230" i="1" s="1"/>
  <c r="DK210" i="4"/>
  <c r="DK230" i="1" s="1"/>
  <c r="DL210" i="4"/>
  <c r="DL230" i="1" s="1"/>
  <c r="DM210" i="4"/>
  <c r="DM230" i="1" s="1"/>
  <c r="DN210" i="4"/>
  <c r="DN230" i="1" s="1"/>
  <c r="DO210" i="4"/>
  <c r="DO230" i="1" s="1"/>
  <c r="DP210" i="4"/>
  <c r="DP230" i="1" s="1"/>
  <c r="DQ210" i="4"/>
  <c r="DQ230" i="1" s="1"/>
  <c r="DR210" i="4"/>
  <c r="DR230" i="1" s="1"/>
  <c r="DS210" i="4"/>
  <c r="DS230" i="1" s="1"/>
  <c r="DT210" i="4"/>
  <c r="DT230" i="1" s="1"/>
  <c r="DA211" i="4"/>
  <c r="DA231" i="1" s="1"/>
  <c r="DB211" i="4"/>
  <c r="DB231" i="1" s="1"/>
  <c r="DC211" i="4"/>
  <c r="DC231" i="1" s="1"/>
  <c r="DD211" i="4"/>
  <c r="DD231" i="1" s="1"/>
  <c r="DE211" i="4"/>
  <c r="DE231" i="1" s="1"/>
  <c r="DF211" i="4"/>
  <c r="DF231" i="1" s="1"/>
  <c r="DG211" i="4"/>
  <c r="DG231" i="1" s="1"/>
  <c r="DH211" i="4"/>
  <c r="DH231" i="1" s="1"/>
  <c r="DI211" i="4"/>
  <c r="DI231" i="1" s="1"/>
  <c r="DJ211" i="4"/>
  <c r="DJ231" i="1" s="1"/>
  <c r="DK211" i="4"/>
  <c r="DK231" i="1" s="1"/>
  <c r="DL211" i="4"/>
  <c r="DL231" i="1" s="1"/>
  <c r="DM211" i="4"/>
  <c r="DM231" i="1" s="1"/>
  <c r="DN211" i="4"/>
  <c r="DN231" i="1" s="1"/>
  <c r="DO211" i="4"/>
  <c r="DO231" i="1" s="1"/>
  <c r="DP211" i="4"/>
  <c r="DP231" i="1" s="1"/>
  <c r="DQ211" i="4"/>
  <c r="DQ231" i="1" s="1"/>
  <c r="DR211" i="4"/>
  <c r="DR231" i="1" s="1"/>
  <c r="DS211" i="4"/>
  <c r="DS231" i="1" s="1"/>
  <c r="DT211" i="4"/>
  <c r="DT231" i="1" s="1"/>
  <c r="DA212" i="4"/>
  <c r="DA232" i="1" s="1"/>
  <c r="DB212" i="4"/>
  <c r="DB232" i="1" s="1"/>
  <c r="DC212" i="4"/>
  <c r="DC232" i="1" s="1"/>
  <c r="DD212" i="4"/>
  <c r="DD232" i="1" s="1"/>
  <c r="DE212" i="4"/>
  <c r="DE232" i="1" s="1"/>
  <c r="DF212" i="4"/>
  <c r="DF232" i="1" s="1"/>
  <c r="DG212" i="4"/>
  <c r="DG232" i="1" s="1"/>
  <c r="DH212" i="4"/>
  <c r="DH232" i="1" s="1"/>
  <c r="DI212" i="4"/>
  <c r="DI232" i="1" s="1"/>
  <c r="DJ212" i="4"/>
  <c r="DJ232" i="1" s="1"/>
  <c r="DK212" i="4"/>
  <c r="DK232" i="1" s="1"/>
  <c r="DL212" i="4"/>
  <c r="DL232" i="1" s="1"/>
  <c r="DM212" i="4"/>
  <c r="DM232" i="1" s="1"/>
  <c r="DN212" i="4"/>
  <c r="DN232" i="1" s="1"/>
  <c r="DO212" i="4"/>
  <c r="DO232" i="1" s="1"/>
  <c r="DP212" i="4"/>
  <c r="DP232" i="1" s="1"/>
  <c r="DQ212" i="4"/>
  <c r="DQ232" i="1" s="1"/>
  <c r="DR212" i="4"/>
  <c r="DR232" i="1" s="1"/>
  <c r="DS212" i="4"/>
  <c r="DS232" i="1" s="1"/>
  <c r="DT212" i="4"/>
  <c r="DT232" i="1" s="1"/>
  <c r="DA213" i="4"/>
  <c r="DA233" i="1" s="1"/>
  <c r="DB213" i="4"/>
  <c r="DB233" i="1" s="1"/>
  <c r="DC213" i="4"/>
  <c r="DC233" i="1" s="1"/>
  <c r="DD213" i="4"/>
  <c r="DD233" i="1" s="1"/>
  <c r="DE213" i="4"/>
  <c r="DE233" i="1" s="1"/>
  <c r="DF213" i="4"/>
  <c r="DF233" i="1" s="1"/>
  <c r="DG213" i="4"/>
  <c r="DG233" i="1" s="1"/>
  <c r="DH213" i="4"/>
  <c r="DH233" i="1" s="1"/>
  <c r="DI213" i="4"/>
  <c r="DI233" i="1" s="1"/>
  <c r="DJ213" i="4"/>
  <c r="DJ233" i="1" s="1"/>
  <c r="DK213" i="4"/>
  <c r="DK233" i="1" s="1"/>
  <c r="DL213" i="4"/>
  <c r="DL233" i="1" s="1"/>
  <c r="DM213" i="4"/>
  <c r="DM233" i="1" s="1"/>
  <c r="DN213" i="4"/>
  <c r="DN233" i="1" s="1"/>
  <c r="DO213" i="4"/>
  <c r="DO233" i="1" s="1"/>
  <c r="DP213" i="4"/>
  <c r="DP233" i="1" s="1"/>
  <c r="DQ213" i="4"/>
  <c r="DQ233" i="1" s="1"/>
  <c r="DR213" i="4"/>
  <c r="DR233" i="1" s="1"/>
  <c r="DS213" i="4"/>
  <c r="DS233" i="1" s="1"/>
  <c r="DT213" i="4"/>
  <c r="DT233" i="1" s="1"/>
  <c r="DA214" i="4"/>
  <c r="DA234" i="1" s="1"/>
  <c r="DB214" i="4"/>
  <c r="DB234" i="1" s="1"/>
  <c r="DC214" i="4"/>
  <c r="DC234" i="1" s="1"/>
  <c r="DD214" i="4"/>
  <c r="DD234" i="1" s="1"/>
  <c r="DE214" i="4"/>
  <c r="DE234" i="1" s="1"/>
  <c r="DF214" i="4"/>
  <c r="DF234" i="1" s="1"/>
  <c r="DG214" i="4"/>
  <c r="DG234" i="1" s="1"/>
  <c r="DH214" i="4"/>
  <c r="DH234" i="1" s="1"/>
  <c r="DI214" i="4"/>
  <c r="DI234" i="1" s="1"/>
  <c r="DJ214" i="4"/>
  <c r="DJ234" i="1" s="1"/>
  <c r="DK214" i="4"/>
  <c r="DK234" i="1" s="1"/>
  <c r="DL214" i="4"/>
  <c r="DL234" i="1" s="1"/>
  <c r="DM214" i="4"/>
  <c r="DM234" i="1" s="1"/>
  <c r="DN214" i="4"/>
  <c r="DN234" i="1" s="1"/>
  <c r="DO214" i="4"/>
  <c r="DO234" i="1" s="1"/>
  <c r="DP214" i="4"/>
  <c r="DP234" i="1" s="1"/>
  <c r="DQ214" i="4"/>
  <c r="DQ234" i="1" s="1"/>
  <c r="DR214" i="4"/>
  <c r="DR234" i="1" s="1"/>
  <c r="DS214" i="4"/>
  <c r="DS234" i="1" s="1"/>
  <c r="DT214" i="4"/>
  <c r="DT234" i="1" s="1"/>
  <c r="DA215" i="4"/>
  <c r="DA235" i="1" s="1"/>
  <c r="DB215" i="4"/>
  <c r="DB235" i="1" s="1"/>
  <c r="DC215" i="4"/>
  <c r="DC235" i="1" s="1"/>
  <c r="DD215" i="4"/>
  <c r="DD235" i="1" s="1"/>
  <c r="DE215" i="4"/>
  <c r="DE235" i="1" s="1"/>
  <c r="DF215" i="4"/>
  <c r="DF235" i="1" s="1"/>
  <c r="DG215" i="4"/>
  <c r="DG235" i="1" s="1"/>
  <c r="DH215" i="4"/>
  <c r="DH235" i="1" s="1"/>
  <c r="DI215" i="4"/>
  <c r="DI235" i="1" s="1"/>
  <c r="DJ215" i="4"/>
  <c r="DJ235" i="1" s="1"/>
  <c r="DK215" i="4"/>
  <c r="DK235" i="1" s="1"/>
  <c r="DL215" i="4"/>
  <c r="DL235" i="1" s="1"/>
  <c r="DM215" i="4"/>
  <c r="DM235" i="1" s="1"/>
  <c r="DN215" i="4"/>
  <c r="DN235" i="1" s="1"/>
  <c r="DO215" i="4"/>
  <c r="DO235" i="1" s="1"/>
  <c r="DP215" i="4"/>
  <c r="DP235" i="1" s="1"/>
  <c r="DQ215" i="4"/>
  <c r="DQ235" i="1" s="1"/>
  <c r="DR215" i="4"/>
  <c r="DR235" i="1" s="1"/>
  <c r="DS215" i="4"/>
  <c r="DS235" i="1" s="1"/>
  <c r="DT215" i="4"/>
  <c r="DT235" i="1" s="1"/>
  <c r="DA216" i="4"/>
  <c r="DA236" i="1" s="1"/>
  <c r="DB216" i="4"/>
  <c r="DB236" i="1" s="1"/>
  <c r="DC216" i="4"/>
  <c r="DC236" i="1" s="1"/>
  <c r="DD216" i="4"/>
  <c r="DD236" i="1" s="1"/>
  <c r="DE216" i="4"/>
  <c r="DE236" i="1" s="1"/>
  <c r="DF216" i="4"/>
  <c r="DF236" i="1" s="1"/>
  <c r="DG216" i="4"/>
  <c r="DG236" i="1" s="1"/>
  <c r="DH216" i="4"/>
  <c r="DH236" i="1" s="1"/>
  <c r="DI216" i="4"/>
  <c r="DI236" i="1" s="1"/>
  <c r="DJ216" i="4"/>
  <c r="DJ236" i="1" s="1"/>
  <c r="DK216" i="4"/>
  <c r="DK236" i="1" s="1"/>
  <c r="DL216" i="4"/>
  <c r="DL236" i="1" s="1"/>
  <c r="DM216" i="4"/>
  <c r="DM236" i="1" s="1"/>
  <c r="DN216" i="4"/>
  <c r="DN236" i="1" s="1"/>
  <c r="DO216" i="4"/>
  <c r="DO236" i="1" s="1"/>
  <c r="DP216" i="4"/>
  <c r="DP236" i="1" s="1"/>
  <c r="DQ216" i="4"/>
  <c r="DQ236" i="1" s="1"/>
  <c r="DR216" i="4"/>
  <c r="DR236" i="1" s="1"/>
  <c r="DS216" i="4"/>
  <c r="DS236" i="1" s="1"/>
  <c r="DT216" i="4"/>
  <c r="DT236" i="1" s="1"/>
  <c r="DB217" i="4"/>
  <c r="DB237" i="1" s="1"/>
  <c r="DC217" i="4"/>
  <c r="DC237" i="1" s="1"/>
  <c r="DD217" i="4"/>
  <c r="DD237" i="1" s="1"/>
  <c r="DE217" i="4"/>
  <c r="DE237" i="1" s="1"/>
  <c r="DF217" i="4"/>
  <c r="DF237" i="1" s="1"/>
  <c r="DI217" i="4"/>
  <c r="DI237" i="1" s="1"/>
  <c r="DJ217" i="4"/>
  <c r="DJ237" i="1" s="1"/>
  <c r="DK217" i="4"/>
  <c r="DK237" i="1" s="1"/>
  <c r="DL217" i="4"/>
  <c r="DL237" i="1" s="1"/>
  <c r="DO217" i="4"/>
  <c r="DO237" i="1" s="1"/>
  <c r="DP217" i="4"/>
  <c r="DP237" i="1" s="1"/>
  <c r="DQ217" i="4"/>
  <c r="DQ237" i="1" s="1"/>
  <c r="DR217" i="4"/>
  <c r="DR237" i="1" s="1"/>
  <c r="DS217" i="4"/>
  <c r="DS237" i="1" s="1"/>
  <c r="DT217" i="4"/>
  <c r="DT237" i="1" s="1"/>
  <c r="DB218" i="4"/>
  <c r="DB238" i="1" s="1"/>
  <c r="DC218" i="4"/>
  <c r="DC238" i="1" s="1"/>
  <c r="DD218" i="4"/>
  <c r="DD238" i="1" s="1"/>
  <c r="DE218" i="4"/>
  <c r="DE238" i="1" s="1"/>
  <c r="DF218" i="4"/>
  <c r="DF238" i="1" s="1"/>
  <c r="DI218" i="4"/>
  <c r="DI238" i="1" s="1"/>
  <c r="DJ218" i="4"/>
  <c r="DJ238" i="1" s="1"/>
  <c r="DK218" i="4"/>
  <c r="DK238" i="1" s="1"/>
  <c r="DL218" i="4"/>
  <c r="DL238" i="1" s="1"/>
  <c r="DO218" i="4"/>
  <c r="DO238" i="1" s="1"/>
  <c r="DP218" i="4"/>
  <c r="DP238" i="1" s="1"/>
  <c r="DQ218" i="4"/>
  <c r="DQ238" i="1" s="1"/>
  <c r="DR218" i="4"/>
  <c r="DR238" i="1" s="1"/>
  <c r="DS218" i="4"/>
  <c r="DS238" i="1" s="1"/>
  <c r="DT218" i="4"/>
  <c r="DT238" i="1" s="1"/>
  <c r="DB219" i="4"/>
  <c r="DB239" i="1" s="1"/>
  <c r="DC219" i="4"/>
  <c r="DC239" i="1" s="1"/>
  <c r="DD219" i="4"/>
  <c r="DD239" i="1" s="1"/>
  <c r="DE219" i="4"/>
  <c r="DE239" i="1" s="1"/>
  <c r="DF219" i="4"/>
  <c r="DF239" i="1" s="1"/>
  <c r="DI219" i="4"/>
  <c r="DI239" i="1" s="1"/>
  <c r="DJ219" i="4"/>
  <c r="DJ239" i="1" s="1"/>
  <c r="DK219" i="4"/>
  <c r="DK239" i="1" s="1"/>
  <c r="DL219" i="4"/>
  <c r="DL239" i="1" s="1"/>
  <c r="DO219" i="4"/>
  <c r="DO239" i="1" s="1"/>
  <c r="DP219" i="4"/>
  <c r="DP239" i="1" s="1"/>
  <c r="DQ219" i="4"/>
  <c r="DQ239" i="1" s="1"/>
  <c r="DR219" i="4"/>
  <c r="DR239" i="1" s="1"/>
  <c r="DS219" i="4"/>
  <c r="DS239" i="1" s="1"/>
  <c r="DT219" i="4"/>
  <c r="DT239" i="1" s="1"/>
  <c r="DB220" i="4"/>
  <c r="DB240" i="1" s="1"/>
  <c r="DC220" i="4"/>
  <c r="DC240" i="1" s="1"/>
  <c r="DD220" i="4"/>
  <c r="DD240" i="1" s="1"/>
  <c r="DE220" i="4"/>
  <c r="DE240" i="1" s="1"/>
  <c r="DF220" i="4"/>
  <c r="DF240" i="1" s="1"/>
  <c r="DI220" i="4"/>
  <c r="DI240" i="1" s="1"/>
  <c r="DJ220" i="4"/>
  <c r="DJ240" i="1" s="1"/>
  <c r="DK220" i="4"/>
  <c r="DK240" i="1" s="1"/>
  <c r="DL220" i="4"/>
  <c r="DL240" i="1" s="1"/>
  <c r="DO220" i="4"/>
  <c r="DO240" i="1" s="1"/>
  <c r="DP220" i="4"/>
  <c r="DP240" i="1" s="1"/>
  <c r="DQ220" i="4"/>
  <c r="DQ240" i="1" s="1"/>
  <c r="DR220" i="4"/>
  <c r="DR240" i="1" s="1"/>
  <c r="DS220" i="4"/>
  <c r="DS240" i="1" s="1"/>
  <c r="DT220" i="4"/>
  <c r="DT240" i="1" s="1"/>
  <c r="DB221" i="4"/>
  <c r="DB241" i="1" s="1"/>
  <c r="DC221" i="4"/>
  <c r="DC241" i="1" s="1"/>
  <c r="DD221" i="4"/>
  <c r="DD241" i="1" s="1"/>
  <c r="DE221" i="4"/>
  <c r="DE241" i="1" s="1"/>
  <c r="DF221" i="4"/>
  <c r="DF241" i="1" s="1"/>
  <c r="DI221" i="4"/>
  <c r="DI241" i="1" s="1"/>
  <c r="DJ221" i="4"/>
  <c r="DJ241" i="1" s="1"/>
  <c r="DK221" i="4"/>
  <c r="DK241" i="1" s="1"/>
  <c r="DL221" i="4"/>
  <c r="DL241" i="1" s="1"/>
  <c r="DO221" i="4"/>
  <c r="DO241" i="1" s="1"/>
  <c r="DP221" i="4"/>
  <c r="DP241" i="1" s="1"/>
  <c r="DQ221" i="4"/>
  <c r="DQ241" i="1" s="1"/>
  <c r="DR221" i="4"/>
  <c r="DR241" i="1" s="1"/>
  <c r="DS221" i="4"/>
  <c r="DS241" i="1" s="1"/>
  <c r="DT221" i="4"/>
  <c r="DT241" i="1" s="1"/>
  <c r="DB222" i="4"/>
  <c r="DB242" i="1" s="1"/>
  <c r="DC222" i="4"/>
  <c r="DC242" i="1" s="1"/>
  <c r="DD222" i="4"/>
  <c r="DD242" i="1" s="1"/>
  <c r="DE222" i="4"/>
  <c r="DE242" i="1" s="1"/>
  <c r="DF222" i="4"/>
  <c r="DF242" i="1" s="1"/>
  <c r="DI222" i="4"/>
  <c r="DI242" i="1" s="1"/>
  <c r="DJ222" i="4"/>
  <c r="DJ242" i="1" s="1"/>
  <c r="DK222" i="4"/>
  <c r="DK242" i="1" s="1"/>
  <c r="DL222" i="4"/>
  <c r="DL242" i="1" s="1"/>
  <c r="DO222" i="4"/>
  <c r="DO242" i="1" s="1"/>
  <c r="DP222" i="4"/>
  <c r="DP242" i="1" s="1"/>
  <c r="DQ222" i="4"/>
  <c r="DQ242" i="1" s="1"/>
  <c r="DR222" i="4"/>
  <c r="DR242" i="1" s="1"/>
  <c r="DS222" i="4"/>
  <c r="DS242" i="1" s="1"/>
  <c r="DT222" i="4"/>
  <c r="DT242" i="1" s="1"/>
  <c r="DB223" i="4"/>
  <c r="DB243" i="1" s="1"/>
  <c r="DC223" i="4"/>
  <c r="DC243" i="1" s="1"/>
  <c r="DD223" i="4"/>
  <c r="DD243" i="1" s="1"/>
  <c r="DE223" i="4"/>
  <c r="DE243" i="1" s="1"/>
  <c r="DF223" i="4"/>
  <c r="DF243" i="1" s="1"/>
  <c r="DI223" i="4"/>
  <c r="DI243" i="1" s="1"/>
  <c r="DJ223" i="4"/>
  <c r="DJ243" i="1" s="1"/>
  <c r="DK223" i="4"/>
  <c r="DK243" i="1" s="1"/>
  <c r="DL223" i="4"/>
  <c r="DL243" i="1" s="1"/>
  <c r="DO223" i="4"/>
  <c r="DO243" i="1" s="1"/>
  <c r="DP223" i="4"/>
  <c r="DP243" i="1" s="1"/>
  <c r="DQ223" i="4"/>
  <c r="DQ243" i="1" s="1"/>
  <c r="DR223" i="4"/>
  <c r="DR243" i="1" s="1"/>
  <c r="DS223" i="4"/>
  <c r="DS243" i="1" s="1"/>
  <c r="DT223" i="4"/>
  <c r="DT243" i="1" s="1"/>
  <c r="DB224" i="4"/>
  <c r="DB244" i="1" s="1"/>
  <c r="DC224" i="4"/>
  <c r="DC244" i="1" s="1"/>
  <c r="DD224" i="4"/>
  <c r="DD244" i="1" s="1"/>
  <c r="DE224" i="4"/>
  <c r="DE244" i="1" s="1"/>
  <c r="DF224" i="4"/>
  <c r="DF244" i="1" s="1"/>
  <c r="DI224" i="4"/>
  <c r="DI244" i="1" s="1"/>
  <c r="DJ224" i="4"/>
  <c r="DJ244" i="1" s="1"/>
  <c r="DK224" i="4"/>
  <c r="DK244" i="1" s="1"/>
  <c r="DL224" i="4"/>
  <c r="DL244" i="1" s="1"/>
  <c r="DO224" i="4"/>
  <c r="DO244" i="1" s="1"/>
  <c r="DP224" i="4"/>
  <c r="DP244" i="1" s="1"/>
  <c r="DQ224" i="4"/>
  <c r="DQ244" i="1" s="1"/>
  <c r="DR224" i="4"/>
  <c r="DR244" i="1" s="1"/>
  <c r="DS224" i="4"/>
  <c r="DS244" i="1" s="1"/>
  <c r="DT224" i="4"/>
  <c r="DT244" i="1" s="1"/>
  <c r="DB225" i="4"/>
  <c r="DB245" i="1" s="1"/>
  <c r="DC225" i="4"/>
  <c r="DC245" i="1" s="1"/>
  <c r="DD225" i="4"/>
  <c r="DD245" i="1" s="1"/>
  <c r="DE225" i="4"/>
  <c r="DE245" i="1" s="1"/>
  <c r="DF225" i="4"/>
  <c r="DF245" i="1" s="1"/>
  <c r="DI225" i="4"/>
  <c r="DI245" i="1" s="1"/>
  <c r="DJ225" i="4"/>
  <c r="DJ245" i="1" s="1"/>
  <c r="DK225" i="4"/>
  <c r="DK245" i="1" s="1"/>
  <c r="DL225" i="4"/>
  <c r="DL245" i="1" s="1"/>
  <c r="DO225" i="4"/>
  <c r="DO245" i="1" s="1"/>
  <c r="DP225" i="4"/>
  <c r="DP245" i="1" s="1"/>
  <c r="DQ225" i="4"/>
  <c r="DQ245" i="1" s="1"/>
  <c r="DR225" i="4"/>
  <c r="DR245" i="1" s="1"/>
  <c r="DS225" i="4"/>
  <c r="DS245" i="1" s="1"/>
  <c r="DT225" i="4"/>
  <c r="DT245" i="1" s="1"/>
  <c r="DB226" i="4"/>
  <c r="DB246" i="1" s="1"/>
  <c r="DC226" i="4"/>
  <c r="DC246" i="1" s="1"/>
  <c r="DD226" i="4"/>
  <c r="DD246" i="1" s="1"/>
  <c r="DE226" i="4"/>
  <c r="DE246" i="1" s="1"/>
  <c r="DF226" i="4"/>
  <c r="DF246" i="1" s="1"/>
  <c r="DI226" i="4"/>
  <c r="DI246" i="1" s="1"/>
  <c r="DJ226" i="4"/>
  <c r="DJ246" i="1" s="1"/>
  <c r="DK226" i="4"/>
  <c r="DK246" i="1" s="1"/>
  <c r="DL226" i="4"/>
  <c r="DL246" i="1" s="1"/>
  <c r="DO226" i="4"/>
  <c r="DO246" i="1" s="1"/>
  <c r="DP226" i="4"/>
  <c r="DP246" i="1" s="1"/>
  <c r="DQ226" i="4"/>
  <c r="DQ246" i="1" s="1"/>
  <c r="DR226" i="4"/>
  <c r="DR246" i="1" s="1"/>
  <c r="DS226" i="4"/>
  <c r="DS246" i="1" s="1"/>
  <c r="DT226" i="4"/>
  <c r="DT246" i="1" s="1"/>
  <c r="DB227" i="4"/>
  <c r="DB247" i="1" s="1"/>
  <c r="DC227" i="4"/>
  <c r="DC247" i="1" s="1"/>
  <c r="DD227" i="4"/>
  <c r="DD247" i="1" s="1"/>
  <c r="DE227" i="4"/>
  <c r="DE247" i="1" s="1"/>
  <c r="DF227" i="4"/>
  <c r="DF247" i="1" s="1"/>
  <c r="DI227" i="4"/>
  <c r="DI247" i="1" s="1"/>
  <c r="DJ227" i="4"/>
  <c r="DJ247" i="1" s="1"/>
  <c r="DK227" i="4"/>
  <c r="DK247" i="1" s="1"/>
  <c r="DL227" i="4"/>
  <c r="DL247" i="1" s="1"/>
  <c r="DO227" i="4"/>
  <c r="DO247" i="1" s="1"/>
  <c r="DP227" i="4"/>
  <c r="DP247" i="1" s="1"/>
  <c r="DQ227" i="4"/>
  <c r="DQ247" i="1" s="1"/>
  <c r="DR227" i="4"/>
  <c r="DR247" i="1" s="1"/>
  <c r="DS227" i="4"/>
  <c r="DS247" i="1" s="1"/>
  <c r="DT227" i="4"/>
  <c r="DT247" i="1" s="1"/>
  <c r="DA228" i="4"/>
  <c r="DA248" i="1" s="1"/>
  <c r="DB228" i="4"/>
  <c r="DB248" i="1" s="1"/>
  <c r="DC228" i="4"/>
  <c r="DC248" i="1" s="1"/>
  <c r="DD228" i="4"/>
  <c r="DD248" i="1" s="1"/>
  <c r="DE228" i="4"/>
  <c r="DE248" i="1" s="1"/>
  <c r="DF228" i="4"/>
  <c r="DF248" i="1" s="1"/>
  <c r="DG228" i="4"/>
  <c r="DG248" i="1" s="1"/>
  <c r="DH228" i="4"/>
  <c r="DH248" i="1" s="1"/>
  <c r="DI228" i="4"/>
  <c r="DI248" i="1" s="1"/>
  <c r="DJ228" i="4"/>
  <c r="DJ248" i="1" s="1"/>
  <c r="DK228" i="4"/>
  <c r="DK248" i="1" s="1"/>
  <c r="DL228" i="4"/>
  <c r="DL248" i="1" s="1"/>
  <c r="DM228" i="4"/>
  <c r="DM248" i="1" s="1"/>
  <c r="DN228" i="4"/>
  <c r="DN248" i="1" s="1"/>
  <c r="DO228" i="4"/>
  <c r="DO248" i="1" s="1"/>
  <c r="DP228" i="4"/>
  <c r="DP248" i="1" s="1"/>
  <c r="DQ228" i="4"/>
  <c r="DQ248" i="1" s="1"/>
  <c r="DR228" i="4"/>
  <c r="DR248" i="1" s="1"/>
  <c r="DS228" i="4"/>
  <c r="DS248" i="1" s="1"/>
  <c r="DT228" i="4"/>
  <c r="DT248" i="1" s="1"/>
  <c r="DA229" i="4"/>
  <c r="DA249" i="1" s="1"/>
  <c r="DB229" i="4"/>
  <c r="DB249" i="1" s="1"/>
  <c r="DC229" i="4"/>
  <c r="DC249" i="1" s="1"/>
  <c r="DD229" i="4"/>
  <c r="DD249" i="1" s="1"/>
  <c r="DE229" i="4"/>
  <c r="DE249" i="1" s="1"/>
  <c r="DF229" i="4"/>
  <c r="DF249" i="1" s="1"/>
  <c r="DG229" i="4"/>
  <c r="DG249" i="1" s="1"/>
  <c r="DH229" i="4"/>
  <c r="DH249" i="1" s="1"/>
  <c r="DI229" i="4"/>
  <c r="DI249" i="1" s="1"/>
  <c r="DJ229" i="4"/>
  <c r="DJ249" i="1" s="1"/>
  <c r="DK229" i="4"/>
  <c r="DK249" i="1" s="1"/>
  <c r="DL229" i="4"/>
  <c r="DL249" i="1" s="1"/>
  <c r="DM229" i="4"/>
  <c r="DM249" i="1" s="1"/>
  <c r="DN229" i="4"/>
  <c r="DN249" i="1" s="1"/>
  <c r="DO229" i="4"/>
  <c r="DO249" i="1" s="1"/>
  <c r="DP229" i="4"/>
  <c r="DP249" i="1" s="1"/>
  <c r="DQ229" i="4"/>
  <c r="DQ249" i="1" s="1"/>
  <c r="DR229" i="4"/>
  <c r="DR249" i="1" s="1"/>
  <c r="DS229" i="4"/>
  <c r="DS249" i="1" s="1"/>
  <c r="DT229" i="4"/>
  <c r="DT249" i="1" s="1"/>
  <c r="DA230" i="4"/>
  <c r="DA250" i="1" s="1"/>
  <c r="DB230" i="4"/>
  <c r="DB250" i="1" s="1"/>
  <c r="DC230" i="4"/>
  <c r="DC250" i="1" s="1"/>
  <c r="DD230" i="4"/>
  <c r="DD250" i="1" s="1"/>
  <c r="DE230" i="4"/>
  <c r="DE250" i="1" s="1"/>
  <c r="DF230" i="4"/>
  <c r="DF250" i="1" s="1"/>
  <c r="DG230" i="4"/>
  <c r="DG250" i="1" s="1"/>
  <c r="DH230" i="4"/>
  <c r="DH250" i="1" s="1"/>
  <c r="DI230" i="4"/>
  <c r="DI250" i="1" s="1"/>
  <c r="DJ230" i="4"/>
  <c r="DJ250" i="1" s="1"/>
  <c r="DK230" i="4"/>
  <c r="DK250" i="1" s="1"/>
  <c r="DL230" i="4"/>
  <c r="DL250" i="1" s="1"/>
  <c r="DM230" i="4"/>
  <c r="DM250" i="1" s="1"/>
  <c r="DN230" i="4"/>
  <c r="DN250" i="1" s="1"/>
  <c r="DO230" i="4"/>
  <c r="DO250" i="1" s="1"/>
  <c r="DP230" i="4"/>
  <c r="DP250" i="1" s="1"/>
  <c r="DQ230" i="4"/>
  <c r="DQ250" i="1" s="1"/>
  <c r="DR230" i="4"/>
  <c r="DR250" i="1" s="1"/>
  <c r="DS230" i="4"/>
  <c r="DS250" i="1" s="1"/>
  <c r="DT230" i="4"/>
  <c r="DT250" i="1" s="1"/>
  <c r="DA231" i="4"/>
  <c r="DA251" i="1" s="1"/>
  <c r="DB231" i="4"/>
  <c r="DB251" i="1" s="1"/>
  <c r="DC231" i="4"/>
  <c r="DC251" i="1" s="1"/>
  <c r="DD231" i="4"/>
  <c r="DD251" i="1" s="1"/>
  <c r="DE231" i="4"/>
  <c r="DE251" i="1" s="1"/>
  <c r="DF231" i="4"/>
  <c r="DF251" i="1" s="1"/>
  <c r="DG231" i="4"/>
  <c r="DG251" i="1" s="1"/>
  <c r="DH231" i="4"/>
  <c r="DH251" i="1" s="1"/>
  <c r="DI231" i="4"/>
  <c r="DI251" i="1" s="1"/>
  <c r="DJ231" i="4"/>
  <c r="DJ251" i="1" s="1"/>
  <c r="DK231" i="4"/>
  <c r="DK251" i="1" s="1"/>
  <c r="DL231" i="4"/>
  <c r="DL251" i="1" s="1"/>
  <c r="DM231" i="4"/>
  <c r="DM251" i="1" s="1"/>
  <c r="DN231" i="4"/>
  <c r="DN251" i="1" s="1"/>
  <c r="DO231" i="4"/>
  <c r="DO251" i="1" s="1"/>
  <c r="DP231" i="4"/>
  <c r="DP251" i="1" s="1"/>
  <c r="DQ231" i="4"/>
  <c r="DQ251" i="1" s="1"/>
  <c r="DR231" i="4"/>
  <c r="DR251" i="1" s="1"/>
  <c r="DS231" i="4"/>
  <c r="DS251" i="1" s="1"/>
  <c r="DT231" i="4"/>
  <c r="DT251" i="1" s="1"/>
  <c r="DA232" i="4"/>
  <c r="DA252" i="1" s="1"/>
  <c r="DB232" i="4"/>
  <c r="DB252" i="1" s="1"/>
  <c r="DC232" i="4"/>
  <c r="DC252" i="1" s="1"/>
  <c r="DD232" i="4"/>
  <c r="DD252" i="1" s="1"/>
  <c r="DE232" i="4"/>
  <c r="DE252" i="1" s="1"/>
  <c r="DF232" i="4"/>
  <c r="DF252" i="1" s="1"/>
  <c r="DG232" i="4"/>
  <c r="DG252" i="1" s="1"/>
  <c r="DH232" i="4"/>
  <c r="DH252" i="1" s="1"/>
  <c r="DI232" i="4"/>
  <c r="DI252" i="1" s="1"/>
  <c r="DJ232" i="4"/>
  <c r="DJ252" i="1" s="1"/>
  <c r="DK232" i="4"/>
  <c r="DK252" i="1" s="1"/>
  <c r="DL232" i="4"/>
  <c r="DL252" i="1" s="1"/>
  <c r="DM232" i="4"/>
  <c r="DM252" i="1" s="1"/>
  <c r="DN232" i="4"/>
  <c r="DN252" i="1" s="1"/>
  <c r="DO232" i="4"/>
  <c r="DO252" i="1" s="1"/>
  <c r="DP232" i="4"/>
  <c r="DP252" i="1" s="1"/>
  <c r="DQ232" i="4"/>
  <c r="DQ252" i="1" s="1"/>
  <c r="DR232" i="4"/>
  <c r="DR252" i="1" s="1"/>
  <c r="DS232" i="4"/>
  <c r="DS252" i="1" s="1"/>
  <c r="DT232" i="4"/>
  <c r="DT252" i="1" s="1"/>
  <c r="DA233" i="4"/>
  <c r="DA253" i="1" s="1"/>
  <c r="DB233" i="4"/>
  <c r="DB253" i="1" s="1"/>
  <c r="DC233" i="4"/>
  <c r="DC253" i="1" s="1"/>
  <c r="DD233" i="4"/>
  <c r="DD253" i="1" s="1"/>
  <c r="DE233" i="4"/>
  <c r="DE253" i="1" s="1"/>
  <c r="DF233" i="4"/>
  <c r="DF253" i="1" s="1"/>
  <c r="DG233" i="4"/>
  <c r="DG253" i="1" s="1"/>
  <c r="DH233" i="4"/>
  <c r="DH253" i="1" s="1"/>
  <c r="DI233" i="4"/>
  <c r="DI253" i="1" s="1"/>
  <c r="DJ233" i="4"/>
  <c r="DJ253" i="1" s="1"/>
  <c r="DK233" i="4"/>
  <c r="DK253" i="1" s="1"/>
  <c r="DL233" i="4"/>
  <c r="DL253" i="1" s="1"/>
  <c r="DM233" i="4"/>
  <c r="DM253" i="1" s="1"/>
  <c r="DN233" i="4"/>
  <c r="DN253" i="1" s="1"/>
  <c r="DO233" i="4"/>
  <c r="DO253" i="1" s="1"/>
  <c r="DP233" i="4"/>
  <c r="DP253" i="1" s="1"/>
  <c r="DQ233" i="4"/>
  <c r="DQ253" i="1" s="1"/>
  <c r="DR233" i="4"/>
  <c r="DR253" i="1" s="1"/>
  <c r="DS233" i="4"/>
  <c r="DS253" i="1" s="1"/>
  <c r="DT233" i="4"/>
  <c r="DT253" i="1" s="1"/>
  <c r="DA234" i="4"/>
  <c r="DA254" i="1" s="1"/>
  <c r="DB234" i="4"/>
  <c r="DB254" i="1" s="1"/>
  <c r="DC234" i="4"/>
  <c r="DC254" i="1" s="1"/>
  <c r="DD234" i="4"/>
  <c r="DD254" i="1" s="1"/>
  <c r="DE234" i="4"/>
  <c r="DE254" i="1" s="1"/>
  <c r="DF234" i="4"/>
  <c r="DF254" i="1" s="1"/>
  <c r="DG234" i="4"/>
  <c r="DG254" i="1" s="1"/>
  <c r="DH234" i="4"/>
  <c r="DH254" i="1" s="1"/>
  <c r="DI234" i="4"/>
  <c r="DI254" i="1" s="1"/>
  <c r="DJ234" i="4"/>
  <c r="DJ254" i="1" s="1"/>
  <c r="DK234" i="4"/>
  <c r="DK254" i="1" s="1"/>
  <c r="DL234" i="4"/>
  <c r="DL254" i="1" s="1"/>
  <c r="DM234" i="4"/>
  <c r="DM254" i="1" s="1"/>
  <c r="DN234" i="4"/>
  <c r="DN254" i="1" s="1"/>
  <c r="DO234" i="4"/>
  <c r="DO254" i="1" s="1"/>
  <c r="DP234" i="4"/>
  <c r="DP254" i="1" s="1"/>
  <c r="DQ234" i="4"/>
  <c r="DQ254" i="1" s="1"/>
  <c r="DR234" i="4"/>
  <c r="DR254" i="1" s="1"/>
  <c r="DS234" i="4"/>
  <c r="DS254" i="1" s="1"/>
  <c r="DT234" i="4"/>
  <c r="DT254" i="1" s="1"/>
  <c r="DA235" i="4"/>
  <c r="DA255" i="1" s="1"/>
  <c r="DB235" i="4"/>
  <c r="DB255" i="1" s="1"/>
  <c r="DC235" i="4"/>
  <c r="DC255" i="1" s="1"/>
  <c r="DD235" i="4"/>
  <c r="DD255" i="1" s="1"/>
  <c r="DE235" i="4"/>
  <c r="DE255" i="1" s="1"/>
  <c r="DF235" i="4"/>
  <c r="DF255" i="1" s="1"/>
  <c r="DG235" i="4"/>
  <c r="DG255" i="1" s="1"/>
  <c r="DH235" i="4"/>
  <c r="DH255" i="1" s="1"/>
  <c r="DI235" i="4"/>
  <c r="DI255" i="1" s="1"/>
  <c r="DJ235" i="4"/>
  <c r="DJ255" i="1" s="1"/>
  <c r="DK235" i="4"/>
  <c r="DK255" i="1" s="1"/>
  <c r="DL235" i="4"/>
  <c r="DL255" i="1" s="1"/>
  <c r="DM235" i="4"/>
  <c r="DM255" i="1" s="1"/>
  <c r="DN235" i="4"/>
  <c r="DN255" i="1" s="1"/>
  <c r="DO235" i="4"/>
  <c r="DO255" i="1" s="1"/>
  <c r="DP235" i="4"/>
  <c r="DP255" i="1" s="1"/>
  <c r="DQ235" i="4"/>
  <c r="DQ255" i="1" s="1"/>
  <c r="DR235" i="4"/>
  <c r="DR255" i="1" s="1"/>
  <c r="DS235" i="4"/>
  <c r="DS255" i="1" s="1"/>
  <c r="DT235" i="4"/>
  <c r="DT255" i="1" s="1"/>
  <c r="DA236" i="4"/>
  <c r="DA256" i="1" s="1"/>
  <c r="DB236" i="4"/>
  <c r="DB256" i="1" s="1"/>
  <c r="DC236" i="4"/>
  <c r="DC256" i="1" s="1"/>
  <c r="DD236" i="4"/>
  <c r="DD256" i="1" s="1"/>
  <c r="DE236" i="4"/>
  <c r="DE256" i="1" s="1"/>
  <c r="DF236" i="4"/>
  <c r="DF256" i="1" s="1"/>
  <c r="DG236" i="4"/>
  <c r="DG256" i="1" s="1"/>
  <c r="DH236" i="4"/>
  <c r="DH256" i="1" s="1"/>
  <c r="DI236" i="4"/>
  <c r="DI256" i="1" s="1"/>
  <c r="DJ236" i="4"/>
  <c r="DJ256" i="1" s="1"/>
  <c r="DK236" i="4"/>
  <c r="DK256" i="1" s="1"/>
  <c r="DL236" i="4"/>
  <c r="DL256" i="1" s="1"/>
  <c r="DM236" i="4"/>
  <c r="DM256" i="1" s="1"/>
  <c r="DN236" i="4"/>
  <c r="DN256" i="1" s="1"/>
  <c r="DO236" i="4"/>
  <c r="DO256" i="1" s="1"/>
  <c r="DP236" i="4"/>
  <c r="DP256" i="1" s="1"/>
  <c r="DQ236" i="4"/>
  <c r="DQ256" i="1" s="1"/>
  <c r="DR236" i="4"/>
  <c r="DR256" i="1" s="1"/>
  <c r="DS236" i="4"/>
  <c r="DS256" i="1" s="1"/>
  <c r="DT236" i="4"/>
  <c r="DT256" i="1" s="1"/>
  <c r="DA237" i="4"/>
  <c r="DA257" i="1" s="1"/>
  <c r="DB237" i="4"/>
  <c r="DB257" i="1" s="1"/>
  <c r="DC237" i="4"/>
  <c r="DC257" i="1" s="1"/>
  <c r="DD237" i="4"/>
  <c r="DD257" i="1" s="1"/>
  <c r="DE237" i="4"/>
  <c r="DE257" i="1" s="1"/>
  <c r="DF237" i="4"/>
  <c r="DF257" i="1" s="1"/>
  <c r="DG237" i="4"/>
  <c r="DG257" i="1" s="1"/>
  <c r="DH237" i="4"/>
  <c r="DH257" i="1" s="1"/>
  <c r="DI237" i="4"/>
  <c r="DI257" i="1" s="1"/>
  <c r="DJ237" i="4"/>
  <c r="DJ257" i="1" s="1"/>
  <c r="DK237" i="4"/>
  <c r="DK257" i="1" s="1"/>
  <c r="DL237" i="4"/>
  <c r="DL257" i="1" s="1"/>
  <c r="DN237" i="4"/>
  <c r="DN257" i="1" s="1"/>
  <c r="DO237" i="4"/>
  <c r="DO257" i="1" s="1"/>
  <c r="DP237" i="4"/>
  <c r="DP257" i="1" s="1"/>
  <c r="DQ237" i="4"/>
  <c r="DQ257" i="1" s="1"/>
  <c r="DR237" i="4"/>
  <c r="DR257" i="1" s="1"/>
  <c r="DS237" i="4"/>
  <c r="DS257" i="1" s="1"/>
  <c r="DT237" i="4"/>
  <c r="DT257" i="1" s="1"/>
  <c r="DB238" i="4"/>
  <c r="DB258" i="1" s="1"/>
  <c r="DC238" i="4"/>
  <c r="DC258" i="1" s="1"/>
  <c r="DD238" i="4"/>
  <c r="DD258" i="1" s="1"/>
  <c r="DE238" i="4"/>
  <c r="DE258" i="1" s="1"/>
  <c r="DF238" i="4"/>
  <c r="DF258" i="1" s="1"/>
  <c r="DI238" i="4"/>
  <c r="DI258" i="1" s="1"/>
  <c r="DJ238" i="4"/>
  <c r="DJ258" i="1" s="1"/>
  <c r="DK238" i="4"/>
  <c r="DK258" i="1" s="1"/>
  <c r="DL238" i="4"/>
  <c r="DL258" i="1" s="1"/>
  <c r="DO238" i="4"/>
  <c r="DO258" i="1" s="1"/>
  <c r="DP238" i="4"/>
  <c r="DP258" i="1" s="1"/>
  <c r="DQ238" i="4"/>
  <c r="DQ258" i="1" s="1"/>
  <c r="DR238" i="4"/>
  <c r="DR258" i="1" s="1"/>
  <c r="DS238" i="4"/>
  <c r="DS258" i="1" s="1"/>
  <c r="DT238" i="4"/>
  <c r="DT258" i="1" s="1"/>
  <c r="DB239" i="4"/>
  <c r="DB259" i="1" s="1"/>
  <c r="DC239" i="4"/>
  <c r="DC259" i="1" s="1"/>
  <c r="DD239" i="4"/>
  <c r="DD259" i="1" s="1"/>
  <c r="DE239" i="4"/>
  <c r="DE259" i="1" s="1"/>
  <c r="DF239" i="4"/>
  <c r="DF259" i="1" s="1"/>
  <c r="DI239" i="4"/>
  <c r="DI259" i="1" s="1"/>
  <c r="DJ239" i="4"/>
  <c r="DJ259" i="1" s="1"/>
  <c r="DK239" i="4"/>
  <c r="DK259" i="1" s="1"/>
  <c r="DL239" i="4"/>
  <c r="DL259" i="1" s="1"/>
  <c r="DO239" i="4"/>
  <c r="DO259" i="1" s="1"/>
  <c r="DP239" i="4"/>
  <c r="DP259" i="1" s="1"/>
  <c r="DQ239" i="4"/>
  <c r="DQ259" i="1" s="1"/>
  <c r="DR239" i="4"/>
  <c r="DR259" i="1" s="1"/>
  <c r="DS239" i="4"/>
  <c r="DS259" i="1" s="1"/>
  <c r="DT239" i="4"/>
  <c r="DT259" i="1" s="1"/>
  <c r="DB240" i="4"/>
  <c r="DB260" i="1" s="1"/>
  <c r="DC240" i="4"/>
  <c r="DC260" i="1" s="1"/>
  <c r="DD240" i="4"/>
  <c r="DD260" i="1" s="1"/>
  <c r="DE240" i="4"/>
  <c r="DE260" i="1" s="1"/>
  <c r="DF240" i="4"/>
  <c r="DF260" i="1" s="1"/>
  <c r="DI240" i="4"/>
  <c r="DI260" i="1" s="1"/>
  <c r="DJ240" i="4"/>
  <c r="DJ260" i="1" s="1"/>
  <c r="DK240" i="4"/>
  <c r="DK260" i="1" s="1"/>
  <c r="DL240" i="4"/>
  <c r="DL260" i="1" s="1"/>
  <c r="DO240" i="4"/>
  <c r="DO260" i="1" s="1"/>
  <c r="DP240" i="4"/>
  <c r="DP260" i="1" s="1"/>
  <c r="DQ240" i="4"/>
  <c r="DQ260" i="1" s="1"/>
  <c r="DR240" i="4"/>
  <c r="DR260" i="1" s="1"/>
  <c r="DS240" i="4"/>
  <c r="DS260" i="1" s="1"/>
  <c r="DT240" i="4"/>
  <c r="DT260" i="1" s="1"/>
  <c r="DB241" i="4"/>
  <c r="DB261" i="1" s="1"/>
  <c r="DC241" i="4"/>
  <c r="DC261" i="1" s="1"/>
  <c r="DD241" i="4"/>
  <c r="DD261" i="1" s="1"/>
  <c r="DE241" i="4"/>
  <c r="DE261" i="1" s="1"/>
  <c r="DF241" i="4"/>
  <c r="DF261" i="1" s="1"/>
  <c r="DI241" i="4"/>
  <c r="DI261" i="1" s="1"/>
  <c r="DJ241" i="4"/>
  <c r="DJ261" i="1" s="1"/>
  <c r="DK241" i="4"/>
  <c r="DK261" i="1" s="1"/>
  <c r="DL241" i="4"/>
  <c r="DL261" i="1" s="1"/>
  <c r="DO241" i="4"/>
  <c r="DO261" i="1" s="1"/>
  <c r="DP241" i="4"/>
  <c r="DP261" i="1" s="1"/>
  <c r="DQ241" i="4"/>
  <c r="DQ261" i="1" s="1"/>
  <c r="DR241" i="4"/>
  <c r="DR261" i="1" s="1"/>
  <c r="DS241" i="4"/>
  <c r="DS261" i="1" s="1"/>
  <c r="DT241" i="4"/>
  <c r="DT261" i="1" s="1"/>
  <c r="DB242" i="4"/>
  <c r="DB262" i="1" s="1"/>
  <c r="DC242" i="4"/>
  <c r="DC262" i="1" s="1"/>
  <c r="DD242" i="4"/>
  <c r="DD262" i="1" s="1"/>
  <c r="DE242" i="4"/>
  <c r="DE262" i="1" s="1"/>
  <c r="DF242" i="4"/>
  <c r="DF262" i="1" s="1"/>
  <c r="DI242" i="4"/>
  <c r="DI262" i="1" s="1"/>
  <c r="DJ242" i="4"/>
  <c r="DJ262" i="1" s="1"/>
  <c r="DK242" i="4"/>
  <c r="DK262" i="1" s="1"/>
  <c r="DL242" i="4"/>
  <c r="DL262" i="1" s="1"/>
  <c r="DO242" i="4"/>
  <c r="DO262" i="1" s="1"/>
  <c r="DP242" i="4"/>
  <c r="DP262" i="1" s="1"/>
  <c r="DQ242" i="4"/>
  <c r="DQ262" i="1" s="1"/>
  <c r="DR242" i="4"/>
  <c r="DR262" i="1" s="1"/>
  <c r="DS242" i="4"/>
  <c r="DS262" i="1" s="1"/>
  <c r="DT242" i="4"/>
  <c r="DT262" i="1" s="1"/>
  <c r="DB243" i="4"/>
  <c r="DB263" i="1" s="1"/>
  <c r="DC243" i="4"/>
  <c r="DC263" i="1" s="1"/>
  <c r="DD243" i="4"/>
  <c r="DD263" i="1" s="1"/>
  <c r="DE243" i="4"/>
  <c r="DE263" i="1" s="1"/>
  <c r="DF243" i="4"/>
  <c r="DF263" i="1" s="1"/>
  <c r="DI243" i="4"/>
  <c r="DI263" i="1" s="1"/>
  <c r="DJ243" i="4"/>
  <c r="DJ263" i="1" s="1"/>
  <c r="DK243" i="4"/>
  <c r="DK263" i="1" s="1"/>
  <c r="DL243" i="4"/>
  <c r="DL263" i="1" s="1"/>
  <c r="DO243" i="4"/>
  <c r="DO263" i="1" s="1"/>
  <c r="DP243" i="4"/>
  <c r="DP263" i="1" s="1"/>
  <c r="DQ243" i="4"/>
  <c r="DQ263" i="1" s="1"/>
  <c r="DR243" i="4"/>
  <c r="DR263" i="1" s="1"/>
  <c r="DS243" i="4"/>
  <c r="DS263" i="1" s="1"/>
  <c r="DT243" i="4"/>
  <c r="DT263" i="1" s="1"/>
  <c r="DB244" i="4"/>
  <c r="DB264" i="1" s="1"/>
  <c r="DC244" i="4"/>
  <c r="DC264" i="1" s="1"/>
  <c r="DD244" i="4"/>
  <c r="DD264" i="1" s="1"/>
  <c r="DE244" i="4"/>
  <c r="DE264" i="1" s="1"/>
  <c r="DF244" i="4"/>
  <c r="DF264" i="1" s="1"/>
  <c r="DI244" i="4"/>
  <c r="DI264" i="1" s="1"/>
  <c r="DJ244" i="4"/>
  <c r="DJ264" i="1" s="1"/>
  <c r="DK244" i="4"/>
  <c r="DK264" i="1" s="1"/>
  <c r="DL244" i="4"/>
  <c r="DL264" i="1" s="1"/>
  <c r="DO244" i="4"/>
  <c r="DO264" i="1" s="1"/>
  <c r="DP244" i="4"/>
  <c r="DP264" i="1" s="1"/>
  <c r="DQ244" i="4"/>
  <c r="DQ264" i="1" s="1"/>
  <c r="DR244" i="4"/>
  <c r="DR264" i="1" s="1"/>
  <c r="DS244" i="4"/>
  <c r="DS264" i="1" s="1"/>
  <c r="DT244" i="4"/>
  <c r="DT264" i="1" s="1"/>
  <c r="DB245" i="4"/>
  <c r="DB265" i="1" s="1"/>
  <c r="DC245" i="4"/>
  <c r="DC265" i="1" s="1"/>
  <c r="DD245" i="4"/>
  <c r="DD265" i="1" s="1"/>
  <c r="DE245" i="4"/>
  <c r="DE265" i="1" s="1"/>
  <c r="DF245" i="4"/>
  <c r="DF265" i="1" s="1"/>
  <c r="DI245" i="4"/>
  <c r="DI265" i="1" s="1"/>
  <c r="DJ245" i="4"/>
  <c r="DJ265" i="1" s="1"/>
  <c r="DK245" i="4"/>
  <c r="DK265" i="1" s="1"/>
  <c r="DL245" i="4"/>
  <c r="DL265" i="1" s="1"/>
  <c r="DO245" i="4"/>
  <c r="DO265" i="1" s="1"/>
  <c r="DP245" i="4"/>
  <c r="DP265" i="1" s="1"/>
  <c r="DQ245" i="4"/>
  <c r="DQ265" i="1" s="1"/>
  <c r="DR245" i="4"/>
  <c r="DR265" i="1" s="1"/>
  <c r="DS245" i="4"/>
  <c r="DS265" i="1" s="1"/>
  <c r="DT245" i="4"/>
  <c r="DT265" i="1" s="1"/>
  <c r="DB246" i="4"/>
  <c r="DB266" i="1" s="1"/>
  <c r="DC246" i="4"/>
  <c r="DC266" i="1" s="1"/>
  <c r="DD246" i="4"/>
  <c r="DD266" i="1" s="1"/>
  <c r="DE246" i="4"/>
  <c r="DE266" i="1" s="1"/>
  <c r="DF246" i="4"/>
  <c r="DF266" i="1" s="1"/>
  <c r="DI246" i="4"/>
  <c r="DI266" i="1" s="1"/>
  <c r="DJ246" i="4"/>
  <c r="DJ266" i="1" s="1"/>
  <c r="DK246" i="4"/>
  <c r="DK266" i="1" s="1"/>
  <c r="DL246" i="4"/>
  <c r="DL266" i="1" s="1"/>
  <c r="DO246" i="4"/>
  <c r="DO266" i="1" s="1"/>
  <c r="DP246" i="4"/>
  <c r="DP266" i="1" s="1"/>
  <c r="DQ246" i="4"/>
  <c r="DQ266" i="1" s="1"/>
  <c r="DR246" i="4"/>
  <c r="DR266" i="1" s="1"/>
  <c r="DS246" i="4"/>
  <c r="DS266" i="1" s="1"/>
  <c r="DT246" i="4"/>
  <c r="DT266" i="1" s="1"/>
  <c r="DA247" i="4"/>
  <c r="DA2" i="2" s="1"/>
  <c r="DA2" i="10" s="1"/>
  <c r="DB247" i="4"/>
  <c r="DB2" i="2" s="1"/>
  <c r="DB2" i="10" s="1"/>
  <c r="DC247" i="4"/>
  <c r="DC2" i="2" s="1"/>
  <c r="DC2" i="10" s="1"/>
  <c r="DD247" i="4"/>
  <c r="DD2" i="2" s="1"/>
  <c r="DD2" i="10" s="1"/>
  <c r="DE247" i="4"/>
  <c r="DE2" i="2" s="1"/>
  <c r="DE2" i="10" s="1"/>
  <c r="DF247" i="4"/>
  <c r="DF2" i="2" s="1"/>
  <c r="DF2" i="10" s="1"/>
  <c r="DG247" i="4"/>
  <c r="DG2" i="2" s="1"/>
  <c r="DG2" i="10" s="1"/>
  <c r="DH247" i="4"/>
  <c r="DH2" i="2" s="1"/>
  <c r="DH2" i="10" s="1"/>
  <c r="DI247" i="4"/>
  <c r="DI2" i="2" s="1"/>
  <c r="DI2" i="10" s="1"/>
  <c r="DJ247" i="4"/>
  <c r="DJ2" i="2" s="1"/>
  <c r="DJ2" i="10" s="1"/>
  <c r="DK247" i="4"/>
  <c r="DK2" i="2" s="1"/>
  <c r="DK2" i="10" s="1"/>
  <c r="DL247" i="4"/>
  <c r="DL2" i="2" s="1"/>
  <c r="DL2" i="10" s="1"/>
  <c r="DM247" i="4"/>
  <c r="DM2" i="2" s="1"/>
  <c r="DM2" i="10" s="1"/>
  <c r="DN247" i="4"/>
  <c r="DN2" i="2" s="1"/>
  <c r="DN2" i="10" s="1"/>
  <c r="DO247" i="4"/>
  <c r="DO2" i="2" s="1"/>
  <c r="DO2" i="10" s="1"/>
  <c r="DP247" i="4"/>
  <c r="DP2" i="2" s="1"/>
  <c r="DP2" i="10" s="1"/>
  <c r="DQ247" i="4"/>
  <c r="DQ2" i="2" s="1"/>
  <c r="DQ2" i="10" s="1"/>
  <c r="DR247" i="4"/>
  <c r="DR2" i="2" s="1"/>
  <c r="DR2" i="10" s="1"/>
  <c r="DS247" i="4"/>
  <c r="DS2" i="2" s="1"/>
  <c r="DS2" i="10" s="1"/>
  <c r="DT247" i="4"/>
  <c r="DT2" i="2" s="1"/>
  <c r="DT2" i="10" s="1"/>
  <c r="DA248" i="4"/>
  <c r="DA3" i="2" s="1"/>
  <c r="DA3" i="10" s="1"/>
  <c r="DB248" i="4"/>
  <c r="DB3" i="2" s="1"/>
  <c r="DB3" i="10" s="1"/>
  <c r="DC248" i="4"/>
  <c r="DC3" i="2" s="1"/>
  <c r="DC3" i="10" s="1"/>
  <c r="DD248" i="4"/>
  <c r="DD3" i="2" s="1"/>
  <c r="DD3" i="10" s="1"/>
  <c r="DE248" i="4"/>
  <c r="DE3" i="2" s="1"/>
  <c r="DE3" i="10" s="1"/>
  <c r="DF248" i="4"/>
  <c r="DF3" i="2" s="1"/>
  <c r="DF3" i="10" s="1"/>
  <c r="DG248" i="4"/>
  <c r="DG3" i="2" s="1"/>
  <c r="DG3" i="10" s="1"/>
  <c r="DH248" i="4"/>
  <c r="DH3" i="2" s="1"/>
  <c r="DH3" i="10" s="1"/>
  <c r="DI248" i="4"/>
  <c r="DI3" i="2" s="1"/>
  <c r="DI3" i="10" s="1"/>
  <c r="DJ248" i="4"/>
  <c r="DJ3" i="2" s="1"/>
  <c r="DJ3" i="10" s="1"/>
  <c r="DK248" i="4"/>
  <c r="DK3" i="2" s="1"/>
  <c r="DK3" i="10" s="1"/>
  <c r="DL248" i="4"/>
  <c r="DL3" i="2" s="1"/>
  <c r="DL3" i="10" s="1"/>
  <c r="DM248" i="4"/>
  <c r="DM3" i="2" s="1"/>
  <c r="DM3" i="10" s="1"/>
  <c r="DN248" i="4"/>
  <c r="DN3" i="2" s="1"/>
  <c r="DN3" i="10" s="1"/>
  <c r="DO248" i="4"/>
  <c r="DO3" i="2" s="1"/>
  <c r="DO3" i="10" s="1"/>
  <c r="DP248" i="4"/>
  <c r="DP3" i="2" s="1"/>
  <c r="DP3" i="10" s="1"/>
  <c r="DQ248" i="4"/>
  <c r="DQ3" i="2" s="1"/>
  <c r="DQ3" i="10" s="1"/>
  <c r="DR248" i="4"/>
  <c r="DR3" i="2" s="1"/>
  <c r="DR3" i="10" s="1"/>
  <c r="DS248" i="4"/>
  <c r="DS3" i="2" s="1"/>
  <c r="DS3" i="10" s="1"/>
  <c r="DT248" i="4"/>
  <c r="DT3" i="2" s="1"/>
  <c r="DT3" i="10" s="1"/>
  <c r="DA249" i="4"/>
  <c r="DA4" i="2" s="1"/>
  <c r="DA4" i="10" s="1"/>
  <c r="DB249" i="4"/>
  <c r="DB4" i="2" s="1"/>
  <c r="DB4" i="10" s="1"/>
  <c r="DC249" i="4"/>
  <c r="DC4" i="2" s="1"/>
  <c r="DC4" i="10" s="1"/>
  <c r="DD249" i="4"/>
  <c r="DD4" i="2" s="1"/>
  <c r="DD4" i="10" s="1"/>
  <c r="DE249" i="4"/>
  <c r="DE4" i="2" s="1"/>
  <c r="DE4" i="10" s="1"/>
  <c r="DF249" i="4"/>
  <c r="DF4" i="2" s="1"/>
  <c r="DF4" i="10" s="1"/>
  <c r="DG249" i="4"/>
  <c r="DG4" i="2" s="1"/>
  <c r="DG4" i="10" s="1"/>
  <c r="DH249" i="4"/>
  <c r="DH4" i="2" s="1"/>
  <c r="DH4" i="10" s="1"/>
  <c r="DI249" i="4"/>
  <c r="DI4" i="2" s="1"/>
  <c r="DI4" i="10" s="1"/>
  <c r="DJ249" i="4"/>
  <c r="DJ4" i="2" s="1"/>
  <c r="DJ4" i="10" s="1"/>
  <c r="DK249" i="4"/>
  <c r="DK4" i="2" s="1"/>
  <c r="DK4" i="10" s="1"/>
  <c r="DL249" i="4"/>
  <c r="DL4" i="2" s="1"/>
  <c r="DL4" i="10" s="1"/>
  <c r="DM249" i="4"/>
  <c r="DM4" i="2" s="1"/>
  <c r="DM4" i="10" s="1"/>
  <c r="DN249" i="4"/>
  <c r="DN4" i="2" s="1"/>
  <c r="DN4" i="10" s="1"/>
  <c r="DO249" i="4"/>
  <c r="DO4" i="2" s="1"/>
  <c r="DO4" i="10" s="1"/>
  <c r="DP249" i="4"/>
  <c r="DP4" i="2" s="1"/>
  <c r="DP4" i="10" s="1"/>
  <c r="DQ249" i="4"/>
  <c r="DQ4" i="2" s="1"/>
  <c r="DQ4" i="10" s="1"/>
  <c r="DR249" i="4"/>
  <c r="DR4" i="2" s="1"/>
  <c r="DR4" i="10" s="1"/>
  <c r="DS249" i="4"/>
  <c r="DS4" i="2" s="1"/>
  <c r="DS4" i="10" s="1"/>
  <c r="DT249" i="4"/>
  <c r="DT4" i="2" s="1"/>
  <c r="DT4" i="10" s="1"/>
  <c r="DA250" i="4"/>
  <c r="DA5" i="2" s="1"/>
  <c r="DA5" i="10" s="1"/>
  <c r="DB250" i="4"/>
  <c r="DB5" i="2" s="1"/>
  <c r="DB5" i="10" s="1"/>
  <c r="DC250" i="4"/>
  <c r="DC5" i="2" s="1"/>
  <c r="DC5" i="10" s="1"/>
  <c r="DD250" i="4"/>
  <c r="DD5" i="2" s="1"/>
  <c r="DD5" i="10" s="1"/>
  <c r="DE250" i="4"/>
  <c r="DE5" i="2" s="1"/>
  <c r="DE5" i="10" s="1"/>
  <c r="DF250" i="4"/>
  <c r="DF5" i="2" s="1"/>
  <c r="DF5" i="10" s="1"/>
  <c r="DG250" i="4"/>
  <c r="DG5" i="2" s="1"/>
  <c r="DG5" i="10" s="1"/>
  <c r="DH250" i="4"/>
  <c r="DH5" i="2" s="1"/>
  <c r="DH5" i="10" s="1"/>
  <c r="DI250" i="4"/>
  <c r="DI5" i="2" s="1"/>
  <c r="DI5" i="10" s="1"/>
  <c r="DJ250" i="4"/>
  <c r="DJ5" i="2" s="1"/>
  <c r="DJ5" i="10" s="1"/>
  <c r="DK250" i="4"/>
  <c r="DK5" i="2" s="1"/>
  <c r="DK5" i="10" s="1"/>
  <c r="DL250" i="4"/>
  <c r="DL5" i="2" s="1"/>
  <c r="DL5" i="10" s="1"/>
  <c r="DM250" i="4"/>
  <c r="DM5" i="2" s="1"/>
  <c r="DM5" i="10" s="1"/>
  <c r="DN250" i="4"/>
  <c r="DN5" i="2" s="1"/>
  <c r="DN5" i="10" s="1"/>
  <c r="DO250" i="4"/>
  <c r="DO5" i="2" s="1"/>
  <c r="DO5" i="10" s="1"/>
  <c r="DP250" i="4"/>
  <c r="DP5" i="2" s="1"/>
  <c r="DP5" i="10" s="1"/>
  <c r="DQ250" i="4"/>
  <c r="DQ5" i="2" s="1"/>
  <c r="DQ5" i="10" s="1"/>
  <c r="DR250" i="4"/>
  <c r="DR5" i="2" s="1"/>
  <c r="DR5" i="10" s="1"/>
  <c r="DS250" i="4"/>
  <c r="DS5" i="2" s="1"/>
  <c r="DS5" i="10" s="1"/>
  <c r="DT250" i="4"/>
  <c r="DT5" i="2" s="1"/>
  <c r="DT5" i="10" s="1"/>
  <c r="DA251" i="4"/>
  <c r="DA6" i="2" s="1"/>
  <c r="DA6" i="10" s="1"/>
  <c r="DB251" i="4"/>
  <c r="DB6" i="2" s="1"/>
  <c r="DB6" i="10" s="1"/>
  <c r="DC251" i="4"/>
  <c r="DC6" i="2" s="1"/>
  <c r="DC6" i="10" s="1"/>
  <c r="DD251" i="4"/>
  <c r="DD6" i="2" s="1"/>
  <c r="DD6" i="10" s="1"/>
  <c r="DE251" i="4"/>
  <c r="DE6" i="2" s="1"/>
  <c r="DE6" i="10" s="1"/>
  <c r="DF251" i="4"/>
  <c r="DF6" i="2" s="1"/>
  <c r="DF6" i="10" s="1"/>
  <c r="DG251" i="4"/>
  <c r="DG6" i="2" s="1"/>
  <c r="DG6" i="10" s="1"/>
  <c r="DH251" i="4"/>
  <c r="DH6" i="2" s="1"/>
  <c r="DH6" i="10" s="1"/>
  <c r="DI251" i="4"/>
  <c r="DI6" i="2" s="1"/>
  <c r="DI6" i="10" s="1"/>
  <c r="DJ251" i="4"/>
  <c r="DJ6" i="2" s="1"/>
  <c r="DJ6" i="10" s="1"/>
  <c r="DK251" i="4"/>
  <c r="DK6" i="2" s="1"/>
  <c r="DK6" i="10" s="1"/>
  <c r="DL251" i="4"/>
  <c r="DL6" i="2" s="1"/>
  <c r="DL6" i="10" s="1"/>
  <c r="DM251" i="4"/>
  <c r="DM6" i="2" s="1"/>
  <c r="DM6" i="10" s="1"/>
  <c r="DN251" i="4"/>
  <c r="DN6" i="2" s="1"/>
  <c r="DN6" i="10" s="1"/>
  <c r="DO251" i="4"/>
  <c r="DO6" i="2" s="1"/>
  <c r="DO6" i="10" s="1"/>
  <c r="DP251" i="4"/>
  <c r="DP6" i="2" s="1"/>
  <c r="DP6" i="10" s="1"/>
  <c r="DQ251" i="4"/>
  <c r="DQ6" i="2" s="1"/>
  <c r="DQ6" i="10" s="1"/>
  <c r="DR251" i="4"/>
  <c r="DR6" i="2" s="1"/>
  <c r="DR6" i="10" s="1"/>
  <c r="DS251" i="4"/>
  <c r="DS6" i="2" s="1"/>
  <c r="DS6" i="10" s="1"/>
  <c r="DT251" i="4"/>
  <c r="DT6" i="2" s="1"/>
  <c r="DT6" i="10" s="1"/>
  <c r="DA252" i="4"/>
  <c r="DA7" i="2" s="1"/>
  <c r="DA7" i="10" s="1"/>
  <c r="DB252" i="4"/>
  <c r="DB7" i="2" s="1"/>
  <c r="DB7" i="10" s="1"/>
  <c r="DC252" i="4"/>
  <c r="DC7" i="2" s="1"/>
  <c r="DC7" i="10" s="1"/>
  <c r="DD252" i="4"/>
  <c r="DD7" i="2" s="1"/>
  <c r="DD7" i="10" s="1"/>
  <c r="DE252" i="4"/>
  <c r="DE7" i="2" s="1"/>
  <c r="DE7" i="10" s="1"/>
  <c r="DF252" i="4"/>
  <c r="DF7" i="2" s="1"/>
  <c r="DF7" i="10" s="1"/>
  <c r="DG252" i="4"/>
  <c r="DG7" i="2" s="1"/>
  <c r="DG7" i="10" s="1"/>
  <c r="DH252" i="4"/>
  <c r="DH7" i="2" s="1"/>
  <c r="DH7" i="10" s="1"/>
  <c r="DI252" i="4"/>
  <c r="DI7" i="2" s="1"/>
  <c r="DI7" i="10" s="1"/>
  <c r="DJ252" i="4"/>
  <c r="DJ7" i="2" s="1"/>
  <c r="DJ7" i="10" s="1"/>
  <c r="DK252" i="4"/>
  <c r="DK7" i="2" s="1"/>
  <c r="DK7" i="10" s="1"/>
  <c r="DL252" i="4"/>
  <c r="DL7" i="2" s="1"/>
  <c r="DL7" i="10" s="1"/>
  <c r="DM252" i="4"/>
  <c r="DM7" i="2" s="1"/>
  <c r="DM7" i="10" s="1"/>
  <c r="DN252" i="4"/>
  <c r="DN7" i="2" s="1"/>
  <c r="DN7" i="10" s="1"/>
  <c r="DO252" i="4"/>
  <c r="DO7" i="2" s="1"/>
  <c r="DO7" i="10" s="1"/>
  <c r="DP252" i="4"/>
  <c r="DP7" i="2" s="1"/>
  <c r="DP7" i="10" s="1"/>
  <c r="DQ252" i="4"/>
  <c r="DQ7" i="2" s="1"/>
  <c r="DQ7" i="10" s="1"/>
  <c r="DR252" i="4"/>
  <c r="DR7" i="2" s="1"/>
  <c r="DR7" i="10" s="1"/>
  <c r="DS252" i="4"/>
  <c r="DS7" i="2" s="1"/>
  <c r="DS7" i="10" s="1"/>
  <c r="DT252" i="4"/>
  <c r="DT7" i="2" s="1"/>
  <c r="DT7" i="10" s="1"/>
  <c r="DA253" i="4"/>
  <c r="DA8" i="2" s="1"/>
  <c r="DA8" i="10" s="1"/>
  <c r="DB253" i="4"/>
  <c r="DB8" i="2" s="1"/>
  <c r="DB8" i="10" s="1"/>
  <c r="DC253" i="4"/>
  <c r="DC8" i="2" s="1"/>
  <c r="DC8" i="10" s="1"/>
  <c r="DD253" i="4"/>
  <c r="DD8" i="2" s="1"/>
  <c r="DD8" i="10" s="1"/>
  <c r="DE253" i="4"/>
  <c r="DE8" i="2" s="1"/>
  <c r="DE8" i="10" s="1"/>
  <c r="DF253" i="4"/>
  <c r="DF8" i="2" s="1"/>
  <c r="DF8" i="10" s="1"/>
  <c r="DG253" i="4"/>
  <c r="DG8" i="2" s="1"/>
  <c r="DG8" i="10" s="1"/>
  <c r="DH253" i="4"/>
  <c r="DH8" i="2" s="1"/>
  <c r="DH8" i="10" s="1"/>
  <c r="DI253" i="4"/>
  <c r="DI8" i="2" s="1"/>
  <c r="DI8" i="10" s="1"/>
  <c r="DJ253" i="4"/>
  <c r="DJ8" i="2" s="1"/>
  <c r="DJ8" i="10" s="1"/>
  <c r="DK253" i="4"/>
  <c r="DK8" i="2" s="1"/>
  <c r="DK8" i="10" s="1"/>
  <c r="DL253" i="4"/>
  <c r="DL8" i="2" s="1"/>
  <c r="DL8" i="10" s="1"/>
  <c r="DM253" i="4"/>
  <c r="DM8" i="2" s="1"/>
  <c r="DM8" i="10" s="1"/>
  <c r="DN253" i="4"/>
  <c r="DN8" i="2" s="1"/>
  <c r="DN8" i="10" s="1"/>
  <c r="DO253" i="4"/>
  <c r="DO8" i="2" s="1"/>
  <c r="DO8" i="10" s="1"/>
  <c r="DP253" i="4"/>
  <c r="DP8" i="2" s="1"/>
  <c r="DP8" i="10" s="1"/>
  <c r="DQ253" i="4"/>
  <c r="DQ8" i="2" s="1"/>
  <c r="DQ8" i="10" s="1"/>
  <c r="DR253" i="4"/>
  <c r="DR8" i="2" s="1"/>
  <c r="DR8" i="10" s="1"/>
  <c r="DS253" i="4"/>
  <c r="DS8" i="2" s="1"/>
  <c r="DS8" i="10" s="1"/>
  <c r="DT253" i="4"/>
  <c r="DT8" i="2" s="1"/>
  <c r="DT8" i="10" s="1"/>
  <c r="DA254" i="4"/>
  <c r="DA9" i="2" s="1"/>
  <c r="DA9" i="10" s="1"/>
  <c r="DB254" i="4"/>
  <c r="DB9" i="2" s="1"/>
  <c r="DB9" i="10" s="1"/>
  <c r="DC254" i="4"/>
  <c r="DC9" i="2" s="1"/>
  <c r="DC9" i="10" s="1"/>
  <c r="DD254" i="4"/>
  <c r="DD9" i="2" s="1"/>
  <c r="DD9" i="10" s="1"/>
  <c r="DE254" i="4"/>
  <c r="DE9" i="2" s="1"/>
  <c r="DE9" i="10" s="1"/>
  <c r="DF254" i="4"/>
  <c r="DF9" i="2" s="1"/>
  <c r="DF9" i="10" s="1"/>
  <c r="DG254" i="4"/>
  <c r="DG9" i="2" s="1"/>
  <c r="DG9" i="10" s="1"/>
  <c r="DH254" i="4"/>
  <c r="DH9" i="2" s="1"/>
  <c r="DH9" i="10" s="1"/>
  <c r="DI254" i="4"/>
  <c r="DI9" i="2" s="1"/>
  <c r="DI9" i="10" s="1"/>
  <c r="DJ254" i="4"/>
  <c r="DJ9" i="2" s="1"/>
  <c r="DJ9" i="10" s="1"/>
  <c r="DK254" i="4"/>
  <c r="DK9" i="2" s="1"/>
  <c r="DK9" i="10" s="1"/>
  <c r="DL254" i="4"/>
  <c r="DL9" i="2" s="1"/>
  <c r="DL9" i="10" s="1"/>
  <c r="DM254" i="4"/>
  <c r="DM9" i="2" s="1"/>
  <c r="DM9" i="10" s="1"/>
  <c r="DN254" i="4"/>
  <c r="DN9" i="2" s="1"/>
  <c r="DN9" i="10" s="1"/>
  <c r="DO254" i="4"/>
  <c r="DO9" i="2" s="1"/>
  <c r="DO9" i="10" s="1"/>
  <c r="DP254" i="4"/>
  <c r="DP9" i="2" s="1"/>
  <c r="DP9" i="10" s="1"/>
  <c r="DQ254" i="4"/>
  <c r="DQ9" i="2" s="1"/>
  <c r="DQ9" i="10" s="1"/>
  <c r="DR254" i="4"/>
  <c r="DR9" i="2" s="1"/>
  <c r="DR9" i="10" s="1"/>
  <c r="DS254" i="4"/>
  <c r="DS9" i="2" s="1"/>
  <c r="DS9" i="10" s="1"/>
  <c r="DT254" i="4"/>
  <c r="DT9" i="2" s="1"/>
  <c r="DT9" i="10" s="1"/>
  <c r="DA255" i="4"/>
  <c r="DA10" i="2" s="1"/>
  <c r="DA10" i="10" s="1"/>
  <c r="DB255" i="4"/>
  <c r="DB10" i="2" s="1"/>
  <c r="DB10" i="10" s="1"/>
  <c r="DC255" i="4"/>
  <c r="DC10" i="2" s="1"/>
  <c r="DC10" i="10" s="1"/>
  <c r="DD255" i="4"/>
  <c r="DD10" i="2" s="1"/>
  <c r="DD10" i="10" s="1"/>
  <c r="DE255" i="4"/>
  <c r="DE10" i="2" s="1"/>
  <c r="DE10" i="10" s="1"/>
  <c r="DF255" i="4"/>
  <c r="DF10" i="2" s="1"/>
  <c r="DF10" i="10" s="1"/>
  <c r="DG255" i="4"/>
  <c r="DG10" i="2" s="1"/>
  <c r="DG10" i="10" s="1"/>
  <c r="DH255" i="4"/>
  <c r="DH10" i="2" s="1"/>
  <c r="DH10" i="10" s="1"/>
  <c r="DI255" i="4"/>
  <c r="DI10" i="2" s="1"/>
  <c r="DI10" i="10" s="1"/>
  <c r="DJ255" i="4"/>
  <c r="DJ10" i="2" s="1"/>
  <c r="DJ10" i="10" s="1"/>
  <c r="DK255" i="4"/>
  <c r="DK10" i="2" s="1"/>
  <c r="DK10" i="10" s="1"/>
  <c r="DL255" i="4"/>
  <c r="DL10" i="2" s="1"/>
  <c r="DL10" i="10" s="1"/>
  <c r="DM255" i="4"/>
  <c r="DM10" i="2" s="1"/>
  <c r="DM10" i="10" s="1"/>
  <c r="DN255" i="4"/>
  <c r="DN10" i="2" s="1"/>
  <c r="DN10" i="10" s="1"/>
  <c r="DO255" i="4"/>
  <c r="DO10" i="2" s="1"/>
  <c r="DO10" i="10" s="1"/>
  <c r="DP255" i="4"/>
  <c r="DP10" i="2" s="1"/>
  <c r="DP10" i="10" s="1"/>
  <c r="DQ255" i="4"/>
  <c r="DQ10" i="2" s="1"/>
  <c r="DQ10" i="10" s="1"/>
  <c r="DR255" i="4"/>
  <c r="DR10" i="2" s="1"/>
  <c r="DR10" i="10" s="1"/>
  <c r="DS255" i="4"/>
  <c r="DS10" i="2" s="1"/>
  <c r="DS10" i="10" s="1"/>
  <c r="DT255" i="4"/>
  <c r="DT10" i="2" s="1"/>
  <c r="DT10" i="10" s="1"/>
  <c r="DA256" i="4"/>
  <c r="DA11" i="2" s="1"/>
  <c r="DA11" i="10" s="1"/>
  <c r="DB256" i="4"/>
  <c r="DB11" i="2" s="1"/>
  <c r="DB11" i="10" s="1"/>
  <c r="DC256" i="4"/>
  <c r="DC11" i="2" s="1"/>
  <c r="DC11" i="10" s="1"/>
  <c r="DD256" i="4"/>
  <c r="DD11" i="2" s="1"/>
  <c r="DD11" i="10" s="1"/>
  <c r="DE256" i="4"/>
  <c r="DE11" i="2" s="1"/>
  <c r="DE11" i="10" s="1"/>
  <c r="DF256" i="4"/>
  <c r="DF11" i="2" s="1"/>
  <c r="DF11" i="10" s="1"/>
  <c r="DG256" i="4"/>
  <c r="DG11" i="2" s="1"/>
  <c r="DG11" i="10" s="1"/>
  <c r="DH256" i="4"/>
  <c r="DH11" i="2" s="1"/>
  <c r="DH11" i="10" s="1"/>
  <c r="DI256" i="4"/>
  <c r="DI11" i="2" s="1"/>
  <c r="DI11" i="10" s="1"/>
  <c r="DJ256" i="4"/>
  <c r="DJ11" i="2" s="1"/>
  <c r="DJ11" i="10" s="1"/>
  <c r="DK256" i="4"/>
  <c r="DK11" i="2" s="1"/>
  <c r="DK11" i="10" s="1"/>
  <c r="DL256" i="4"/>
  <c r="DL11" i="2" s="1"/>
  <c r="DL11" i="10" s="1"/>
  <c r="DM256" i="4"/>
  <c r="DM11" i="2" s="1"/>
  <c r="DM11" i="10" s="1"/>
  <c r="DN256" i="4"/>
  <c r="DN11" i="2" s="1"/>
  <c r="DN11" i="10" s="1"/>
  <c r="DO256" i="4"/>
  <c r="DO11" i="2" s="1"/>
  <c r="DO11" i="10" s="1"/>
  <c r="DP256" i="4"/>
  <c r="DP11" i="2" s="1"/>
  <c r="DP11" i="10" s="1"/>
  <c r="DQ256" i="4"/>
  <c r="DQ11" i="2" s="1"/>
  <c r="DQ11" i="10" s="1"/>
  <c r="DR256" i="4"/>
  <c r="DR11" i="2" s="1"/>
  <c r="DR11" i="10" s="1"/>
  <c r="DS256" i="4"/>
  <c r="DS11" i="2" s="1"/>
  <c r="DS11" i="10" s="1"/>
  <c r="DT256" i="4"/>
  <c r="DT11" i="2" s="1"/>
  <c r="DT11" i="10" s="1"/>
  <c r="DA257" i="4"/>
  <c r="DA12" i="2" s="1"/>
  <c r="DA12" i="10" s="1"/>
  <c r="DB257" i="4"/>
  <c r="DB12" i="2" s="1"/>
  <c r="DB12" i="10" s="1"/>
  <c r="DC257" i="4"/>
  <c r="DC12" i="2" s="1"/>
  <c r="DC12" i="10" s="1"/>
  <c r="DD257" i="4"/>
  <c r="DD12" i="2" s="1"/>
  <c r="DD12" i="10" s="1"/>
  <c r="DE257" i="4"/>
  <c r="DE12" i="2" s="1"/>
  <c r="DE12" i="10" s="1"/>
  <c r="DF257" i="4"/>
  <c r="DF12" i="2" s="1"/>
  <c r="DF12" i="10" s="1"/>
  <c r="DG257" i="4"/>
  <c r="DG12" i="2" s="1"/>
  <c r="DG12" i="10" s="1"/>
  <c r="DH257" i="4"/>
  <c r="DH12" i="2" s="1"/>
  <c r="DH12" i="10" s="1"/>
  <c r="DI257" i="4"/>
  <c r="DI12" i="2" s="1"/>
  <c r="DI12" i="10" s="1"/>
  <c r="DJ257" i="4"/>
  <c r="DJ12" i="2" s="1"/>
  <c r="DJ12" i="10" s="1"/>
  <c r="DK257" i="4"/>
  <c r="DK12" i="2" s="1"/>
  <c r="DK12" i="10" s="1"/>
  <c r="DL257" i="4"/>
  <c r="DL12" i="2" s="1"/>
  <c r="DL12" i="10" s="1"/>
  <c r="DM257" i="4"/>
  <c r="DM12" i="2" s="1"/>
  <c r="DM12" i="10" s="1"/>
  <c r="DN257" i="4"/>
  <c r="DN12" i="2" s="1"/>
  <c r="DN12" i="10" s="1"/>
  <c r="DO257" i="4"/>
  <c r="DO12" i="2" s="1"/>
  <c r="DO12" i="10" s="1"/>
  <c r="DP257" i="4"/>
  <c r="DP12" i="2" s="1"/>
  <c r="DP12" i="10" s="1"/>
  <c r="DQ257" i="4"/>
  <c r="DQ12" i="2" s="1"/>
  <c r="DQ12" i="10" s="1"/>
  <c r="DR257" i="4"/>
  <c r="DR12" i="2" s="1"/>
  <c r="DR12" i="10" s="1"/>
  <c r="DS257" i="4"/>
  <c r="DS12" i="2" s="1"/>
  <c r="DS12" i="10" s="1"/>
  <c r="DT257" i="4"/>
  <c r="DT12" i="2" s="1"/>
  <c r="DT12" i="10" s="1"/>
  <c r="DA258" i="4"/>
  <c r="DA13" i="2" s="1"/>
  <c r="DA13" i="10" s="1"/>
  <c r="DB258" i="4"/>
  <c r="DB13" i="2" s="1"/>
  <c r="DB13" i="10" s="1"/>
  <c r="DC258" i="4"/>
  <c r="DC13" i="2" s="1"/>
  <c r="DC13" i="10" s="1"/>
  <c r="DD258" i="4"/>
  <c r="DD13" i="2" s="1"/>
  <c r="DD13" i="10" s="1"/>
  <c r="DE258" i="4"/>
  <c r="DE13" i="2" s="1"/>
  <c r="DE13" i="10" s="1"/>
  <c r="DF258" i="4"/>
  <c r="DF13" i="2" s="1"/>
  <c r="DF13" i="10" s="1"/>
  <c r="DG258" i="4"/>
  <c r="DG13" i="2" s="1"/>
  <c r="DG13" i="10" s="1"/>
  <c r="DH258" i="4"/>
  <c r="DH13" i="2" s="1"/>
  <c r="DH13" i="10" s="1"/>
  <c r="DI258" i="4"/>
  <c r="DI13" i="2" s="1"/>
  <c r="DI13" i="10" s="1"/>
  <c r="DJ258" i="4"/>
  <c r="DJ13" i="2" s="1"/>
  <c r="DJ13" i="10" s="1"/>
  <c r="DK258" i="4"/>
  <c r="DK13" i="2" s="1"/>
  <c r="DK13" i="10" s="1"/>
  <c r="DL258" i="4"/>
  <c r="DL13" i="2" s="1"/>
  <c r="DL13" i="10" s="1"/>
  <c r="DM258" i="4"/>
  <c r="DM13" i="2" s="1"/>
  <c r="DM13" i="10" s="1"/>
  <c r="DN258" i="4"/>
  <c r="DN13" i="2" s="1"/>
  <c r="DN13" i="10" s="1"/>
  <c r="DO258" i="4"/>
  <c r="DO13" i="2" s="1"/>
  <c r="DO13" i="10" s="1"/>
  <c r="DP258" i="4"/>
  <c r="DP13" i="2" s="1"/>
  <c r="DP13" i="10" s="1"/>
  <c r="DQ258" i="4"/>
  <c r="DQ13" i="2" s="1"/>
  <c r="DQ13" i="10" s="1"/>
  <c r="DR258" i="4"/>
  <c r="DR13" i="2" s="1"/>
  <c r="DR13" i="10" s="1"/>
  <c r="DS258" i="4"/>
  <c r="DS13" i="2" s="1"/>
  <c r="DS13" i="10" s="1"/>
  <c r="DT258" i="4"/>
  <c r="DT13" i="2" s="1"/>
  <c r="DT13" i="10" s="1"/>
  <c r="DA259" i="4"/>
  <c r="DA14" i="2" s="1"/>
  <c r="DA14" i="10" s="1"/>
  <c r="DB259" i="4"/>
  <c r="DB14" i="2" s="1"/>
  <c r="DB14" i="10" s="1"/>
  <c r="DC259" i="4"/>
  <c r="DC14" i="2" s="1"/>
  <c r="DC14" i="10" s="1"/>
  <c r="DD259" i="4"/>
  <c r="DD14" i="2" s="1"/>
  <c r="DD14" i="10" s="1"/>
  <c r="DE259" i="4"/>
  <c r="DE14" i="2" s="1"/>
  <c r="DE14" i="10" s="1"/>
  <c r="DF259" i="4"/>
  <c r="DF14" i="2" s="1"/>
  <c r="DF14" i="10" s="1"/>
  <c r="DG259" i="4"/>
  <c r="DG14" i="2" s="1"/>
  <c r="DG14" i="10" s="1"/>
  <c r="DH259" i="4"/>
  <c r="DH14" i="2" s="1"/>
  <c r="DH14" i="10" s="1"/>
  <c r="DI259" i="4"/>
  <c r="DI14" i="2" s="1"/>
  <c r="DI14" i="10" s="1"/>
  <c r="DJ259" i="4"/>
  <c r="DJ14" i="2" s="1"/>
  <c r="DJ14" i="10" s="1"/>
  <c r="DK259" i="4"/>
  <c r="DK14" i="2" s="1"/>
  <c r="DK14" i="10" s="1"/>
  <c r="DL259" i="4"/>
  <c r="DL14" i="2" s="1"/>
  <c r="DL14" i="10" s="1"/>
  <c r="DM259" i="4"/>
  <c r="DM14" i="2" s="1"/>
  <c r="DM14" i="10" s="1"/>
  <c r="DN259" i="4"/>
  <c r="DN14" i="2" s="1"/>
  <c r="DN14" i="10" s="1"/>
  <c r="DO259" i="4"/>
  <c r="DO14" i="2" s="1"/>
  <c r="DO14" i="10" s="1"/>
  <c r="DP259" i="4"/>
  <c r="DP14" i="2" s="1"/>
  <c r="DP14" i="10" s="1"/>
  <c r="DQ259" i="4"/>
  <c r="DQ14" i="2" s="1"/>
  <c r="DQ14" i="10" s="1"/>
  <c r="DR259" i="4"/>
  <c r="DR14" i="2" s="1"/>
  <c r="DR14" i="10" s="1"/>
  <c r="DS259" i="4"/>
  <c r="DS14" i="2" s="1"/>
  <c r="DS14" i="10" s="1"/>
  <c r="DT259" i="4"/>
  <c r="DT14" i="2" s="1"/>
  <c r="DT14" i="10" s="1"/>
  <c r="DA260" i="4"/>
  <c r="DA15" i="2" s="1"/>
  <c r="DA15" i="10" s="1"/>
  <c r="DB260" i="4"/>
  <c r="DB15" i="2" s="1"/>
  <c r="DB15" i="10" s="1"/>
  <c r="DC260" i="4"/>
  <c r="DC15" i="2" s="1"/>
  <c r="DC15" i="10" s="1"/>
  <c r="DD260" i="4"/>
  <c r="DD15" i="2" s="1"/>
  <c r="DD15" i="10" s="1"/>
  <c r="DE260" i="4"/>
  <c r="DE15" i="2" s="1"/>
  <c r="DE15" i="10" s="1"/>
  <c r="DF260" i="4"/>
  <c r="DF15" i="2" s="1"/>
  <c r="DF15" i="10" s="1"/>
  <c r="DG260" i="4"/>
  <c r="DG15" i="2" s="1"/>
  <c r="DG15" i="10" s="1"/>
  <c r="DH260" i="4"/>
  <c r="DH15" i="2" s="1"/>
  <c r="DH15" i="10" s="1"/>
  <c r="DI260" i="4"/>
  <c r="DI15" i="2" s="1"/>
  <c r="DI15" i="10" s="1"/>
  <c r="DJ260" i="4"/>
  <c r="DJ15" i="2" s="1"/>
  <c r="DJ15" i="10" s="1"/>
  <c r="DK260" i="4"/>
  <c r="DK15" i="2" s="1"/>
  <c r="DK15" i="10" s="1"/>
  <c r="DL260" i="4"/>
  <c r="DL15" i="2" s="1"/>
  <c r="DL15" i="10" s="1"/>
  <c r="DM260" i="4"/>
  <c r="DM15" i="2" s="1"/>
  <c r="DM15" i="10" s="1"/>
  <c r="DN260" i="4"/>
  <c r="DN15" i="2" s="1"/>
  <c r="DN15" i="10" s="1"/>
  <c r="DO260" i="4"/>
  <c r="DO15" i="2" s="1"/>
  <c r="DO15" i="10" s="1"/>
  <c r="DP260" i="4"/>
  <c r="DP15" i="2" s="1"/>
  <c r="DP15" i="10" s="1"/>
  <c r="DQ260" i="4"/>
  <c r="DQ15" i="2" s="1"/>
  <c r="DQ15" i="10" s="1"/>
  <c r="DR260" i="4"/>
  <c r="DR15" i="2" s="1"/>
  <c r="DR15" i="10" s="1"/>
  <c r="DS260" i="4"/>
  <c r="DS15" i="2" s="1"/>
  <c r="DS15" i="10" s="1"/>
  <c r="DT260" i="4"/>
  <c r="DT15" i="2" s="1"/>
  <c r="DT15" i="10" s="1"/>
  <c r="DA261" i="4"/>
  <c r="DA16" i="2" s="1"/>
  <c r="DA16" i="10" s="1"/>
  <c r="DB261" i="4"/>
  <c r="DB16" i="2" s="1"/>
  <c r="DB16" i="10" s="1"/>
  <c r="DC261" i="4"/>
  <c r="DC16" i="2" s="1"/>
  <c r="DC16" i="10" s="1"/>
  <c r="DD261" i="4"/>
  <c r="DD16" i="2" s="1"/>
  <c r="DD16" i="10" s="1"/>
  <c r="DE261" i="4"/>
  <c r="DE16" i="2" s="1"/>
  <c r="DE16" i="10" s="1"/>
  <c r="DF261" i="4"/>
  <c r="DF16" i="2" s="1"/>
  <c r="DF16" i="10" s="1"/>
  <c r="DG261" i="4"/>
  <c r="DG16" i="2" s="1"/>
  <c r="DG16" i="10" s="1"/>
  <c r="DH261" i="4"/>
  <c r="DH16" i="2" s="1"/>
  <c r="DH16" i="10" s="1"/>
  <c r="DI261" i="4"/>
  <c r="DI16" i="2" s="1"/>
  <c r="DI16" i="10" s="1"/>
  <c r="DJ261" i="4"/>
  <c r="DJ16" i="2" s="1"/>
  <c r="DJ16" i="10" s="1"/>
  <c r="DK261" i="4"/>
  <c r="DK16" i="2" s="1"/>
  <c r="DK16" i="10" s="1"/>
  <c r="DL261" i="4"/>
  <c r="DL16" i="2" s="1"/>
  <c r="DL16" i="10" s="1"/>
  <c r="DM261" i="4"/>
  <c r="DM16" i="2" s="1"/>
  <c r="DM16" i="10" s="1"/>
  <c r="DN261" i="4"/>
  <c r="DN16" i="2" s="1"/>
  <c r="DN16" i="10" s="1"/>
  <c r="DO261" i="4"/>
  <c r="DO16" i="2" s="1"/>
  <c r="DO16" i="10" s="1"/>
  <c r="DP261" i="4"/>
  <c r="DP16" i="2" s="1"/>
  <c r="DP16" i="10" s="1"/>
  <c r="DQ261" i="4"/>
  <c r="DQ16" i="2" s="1"/>
  <c r="DQ16" i="10" s="1"/>
  <c r="DR261" i="4"/>
  <c r="DR16" i="2" s="1"/>
  <c r="DR16" i="10" s="1"/>
  <c r="DS261" i="4"/>
  <c r="DS16" i="2" s="1"/>
  <c r="DS16" i="10" s="1"/>
  <c r="DT261" i="4"/>
  <c r="DT16" i="2" s="1"/>
  <c r="DT16" i="10" s="1"/>
  <c r="DA262" i="4"/>
  <c r="DA17" i="2" s="1"/>
  <c r="DA17" i="10" s="1"/>
  <c r="DB262" i="4"/>
  <c r="DB17" i="2" s="1"/>
  <c r="DB17" i="10" s="1"/>
  <c r="DC262" i="4"/>
  <c r="DC17" i="2" s="1"/>
  <c r="DC17" i="10" s="1"/>
  <c r="DD262" i="4"/>
  <c r="DD17" i="2" s="1"/>
  <c r="DD17" i="10" s="1"/>
  <c r="DE262" i="4"/>
  <c r="DE17" i="2" s="1"/>
  <c r="DE17" i="10" s="1"/>
  <c r="DF262" i="4"/>
  <c r="DF17" i="2" s="1"/>
  <c r="DF17" i="10" s="1"/>
  <c r="DG262" i="4"/>
  <c r="DG17" i="2" s="1"/>
  <c r="DG17" i="10" s="1"/>
  <c r="DH262" i="4"/>
  <c r="DH17" i="2" s="1"/>
  <c r="DH17" i="10" s="1"/>
  <c r="DI262" i="4"/>
  <c r="DI17" i="2" s="1"/>
  <c r="DI17" i="10" s="1"/>
  <c r="DJ262" i="4"/>
  <c r="DJ17" i="2" s="1"/>
  <c r="DJ17" i="10" s="1"/>
  <c r="DK262" i="4"/>
  <c r="DK17" i="2" s="1"/>
  <c r="DK17" i="10" s="1"/>
  <c r="DL262" i="4"/>
  <c r="DL17" i="2" s="1"/>
  <c r="DL17" i="10" s="1"/>
  <c r="DM262" i="4"/>
  <c r="DM17" i="2" s="1"/>
  <c r="DM17" i="10" s="1"/>
  <c r="DN262" i="4"/>
  <c r="DN17" i="2" s="1"/>
  <c r="DN17" i="10" s="1"/>
  <c r="DO262" i="4"/>
  <c r="DO17" i="2" s="1"/>
  <c r="DO17" i="10" s="1"/>
  <c r="DP262" i="4"/>
  <c r="DP17" i="2" s="1"/>
  <c r="DP17" i="10" s="1"/>
  <c r="DQ262" i="4"/>
  <c r="DQ17" i="2" s="1"/>
  <c r="DQ17" i="10" s="1"/>
  <c r="DR262" i="4"/>
  <c r="DR17" i="2" s="1"/>
  <c r="DR17" i="10" s="1"/>
  <c r="DS262" i="4"/>
  <c r="DS17" i="2" s="1"/>
  <c r="DS17" i="10" s="1"/>
  <c r="DT262" i="4"/>
  <c r="DT17" i="2" s="1"/>
  <c r="DT17" i="10" s="1"/>
  <c r="DA263" i="4"/>
  <c r="DA18" i="2" s="1"/>
  <c r="DA18" i="10" s="1"/>
  <c r="DB263" i="4"/>
  <c r="DB18" i="2" s="1"/>
  <c r="DB18" i="10" s="1"/>
  <c r="DC263" i="4"/>
  <c r="DC18" i="2" s="1"/>
  <c r="DC18" i="10" s="1"/>
  <c r="DD263" i="4"/>
  <c r="DD18" i="2" s="1"/>
  <c r="DD18" i="10" s="1"/>
  <c r="DE263" i="4"/>
  <c r="DE18" i="2" s="1"/>
  <c r="DE18" i="10" s="1"/>
  <c r="DF263" i="4"/>
  <c r="DF18" i="2" s="1"/>
  <c r="DF18" i="10" s="1"/>
  <c r="DG263" i="4"/>
  <c r="DG18" i="2" s="1"/>
  <c r="DG18" i="10" s="1"/>
  <c r="DH263" i="4"/>
  <c r="DH18" i="2" s="1"/>
  <c r="DH18" i="10" s="1"/>
  <c r="DI263" i="4"/>
  <c r="DI18" i="2" s="1"/>
  <c r="DI18" i="10" s="1"/>
  <c r="DJ263" i="4"/>
  <c r="DJ18" i="2" s="1"/>
  <c r="DJ18" i="10" s="1"/>
  <c r="DK263" i="4"/>
  <c r="DK18" i="2" s="1"/>
  <c r="DK18" i="10" s="1"/>
  <c r="DL263" i="4"/>
  <c r="DL18" i="2" s="1"/>
  <c r="DL18" i="10" s="1"/>
  <c r="DM263" i="4"/>
  <c r="DM18" i="2" s="1"/>
  <c r="DM18" i="10" s="1"/>
  <c r="DN263" i="4"/>
  <c r="DN18" i="2" s="1"/>
  <c r="DN18" i="10" s="1"/>
  <c r="DO263" i="4"/>
  <c r="DO18" i="2" s="1"/>
  <c r="DO18" i="10" s="1"/>
  <c r="DP263" i="4"/>
  <c r="DP18" i="2" s="1"/>
  <c r="DP18" i="10" s="1"/>
  <c r="DQ263" i="4"/>
  <c r="DQ18" i="2" s="1"/>
  <c r="DQ18" i="10" s="1"/>
  <c r="DR263" i="4"/>
  <c r="DR18" i="2" s="1"/>
  <c r="DR18" i="10" s="1"/>
  <c r="DS263" i="4"/>
  <c r="DS18" i="2" s="1"/>
  <c r="DS18" i="10" s="1"/>
  <c r="DT263" i="4"/>
  <c r="DT18" i="2" s="1"/>
  <c r="DT18" i="10" s="1"/>
  <c r="DA264" i="4"/>
  <c r="DA19" i="2" s="1"/>
  <c r="DA19" i="10" s="1"/>
  <c r="DB264" i="4"/>
  <c r="DB19" i="2" s="1"/>
  <c r="DB19" i="10" s="1"/>
  <c r="DC264" i="4"/>
  <c r="DC19" i="2" s="1"/>
  <c r="DC19" i="10" s="1"/>
  <c r="DD264" i="4"/>
  <c r="DD19" i="2" s="1"/>
  <c r="DD19" i="10" s="1"/>
  <c r="DE264" i="4"/>
  <c r="DE19" i="2" s="1"/>
  <c r="DE19" i="10" s="1"/>
  <c r="DF264" i="4"/>
  <c r="DF19" i="2" s="1"/>
  <c r="DF19" i="10" s="1"/>
  <c r="DG264" i="4"/>
  <c r="DG19" i="2" s="1"/>
  <c r="DG19" i="10" s="1"/>
  <c r="DH264" i="4"/>
  <c r="DH19" i="2" s="1"/>
  <c r="DH19" i="10" s="1"/>
  <c r="DI264" i="4"/>
  <c r="DI19" i="2" s="1"/>
  <c r="DI19" i="10" s="1"/>
  <c r="DJ264" i="4"/>
  <c r="DJ19" i="2" s="1"/>
  <c r="DJ19" i="10" s="1"/>
  <c r="DK264" i="4"/>
  <c r="DK19" i="2" s="1"/>
  <c r="DK19" i="10" s="1"/>
  <c r="DL264" i="4"/>
  <c r="DL19" i="2" s="1"/>
  <c r="DL19" i="10" s="1"/>
  <c r="DM264" i="4"/>
  <c r="DM19" i="2" s="1"/>
  <c r="DM19" i="10" s="1"/>
  <c r="DN264" i="4"/>
  <c r="DN19" i="2" s="1"/>
  <c r="DN19" i="10" s="1"/>
  <c r="DO264" i="4"/>
  <c r="DO19" i="2" s="1"/>
  <c r="DO19" i="10" s="1"/>
  <c r="DP264" i="4"/>
  <c r="DP19" i="2" s="1"/>
  <c r="DP19" i="10" s="1"/>
  <c r="DQ264" i="4"/>
  <c r="DQ19" i="2" s="1"/>
  <c r="DQ19" i="10" s="1"/>
  <c r="DR264" i="4"/>
  <c r="DR19" i="2" s="1"/>
  <c r="DR19" i="10" s="1"/>
  <c r="DS264" i="4"/>
  <c r="DS19" i="2" s="1"/>
  <c r="DS19" i="10" s="1"/>
  <c r="DT264" i="4"/>
  <c r="DT19" i="2" s="1"/>
  <c r="DT19" i="10" s="1"/>
  <c r="DA265" i="4"/>
  <c r="DA20" i="2" s="1"/>
  <c r="DB265" i="4"/>
  <c r="DB20" i="2" s="1"/>
  <c r="DC265" i="4"/>
  <c r="DC20" i="2" s="1"/>
  <c r="DD265" i="4"/>
  <c r="DD20" i="2" s="1"/>
  <c r="DE265" i="4"/>
  <c r="DE20" i="2" s="1"/>
  <c r="DF265" i="4"/>
  <c r="DF20" i="2" s="1"/>
  <c r="DG265" i="4"/>
  <c r="DG20" i="2" s="1"/>
  <c r="DH265" i="4"/>
  <c r="DH20" i="2" s="1"/>
  <c r="DI265" i="4"/>
  <c r="DI20" i="2" s="1"/>
  <c r="DJ265" i="4"/>
  <c r="DJ20" i="2" s="1"/>
  <c r="DK265" i="4"/>
  <c r="DK20" i="2" s="1"/>
  <c r="DL265" i="4"/>
  <c r="DL20" i="2" s="1"/>
  <c r="DM265" i="4"/>
  <c r="DM20" i="2" s="1"/>
  <c r="DN265" i="4"/>
  <c r="DN20" i="2" s="1"/>
  <c r="DO265" i="4"/>
  <c r="DO20" i="2" s="1"/>
  <c r="DP265" i="4"/>
  <c r="DP20" i="2" s="1"/>
  <c r="DQ265" i="4"/>
  <c r="DQ20" i="2" s="1"/>
  <c r="DR265" i="4"/>
  <c r="DR20" i="2" s="1"/>
  <c r="DS265" i="4"/>
  <c r="DS20" i="2" s="1"/>
  <c r="DT265" i="4"/>
  <c r="DT20" i="2" s="1"/>
  <c r="DA266" i="4"/>
  <c r="DA21" i="2" s="1"/>
  <c r="DB266" i="4"/>
  <c r="DB21" i="2" s="1"/>
  <c r="DC266" i="4"/>
  <c r="DC21" i="2" s="1"/>
  <c r="DD266" i="4"/>
  <c r="DD21" i="2" s="1"/>
  <c r="DE266" i="4"/>
  <c r="DE21" i="2" s="1"/>
  <c r="DF266" i="4"/>
  <c r="DF21" i="2" s="1"/>
  <c r="DG266" i="4"/>
  <c r="DG21" i="2" s="1"/>
  <c r="DH266" i="4"/>
  <c r="DH21" i="2" s="1"/>
  <c r="DI266" i="4"/>
  <c r="DI21" i="2" s="1"/>
  <c r="DJ266" i="4"/>
  <c r="DJ21" i="2" s="1"/>
  <c r="DK266" i="4"/>
  <c r="DK21" i="2" s="1"/>
  <c r="DL266" i="4"/>
  <c r="DL21" i="2" s="1"/>
  <c r="DM266" i="4"/>
  <c r="DM21" i="2" s="1"/>
  <c r="DN266" i="4"/>
  <c r="DN21" i="2" s="1"/>
  <c r="DO266" i="4"/>
  <c r="DO21" i="2" s="1"/>
  <c r="DP266" i="4"/>
  <c r="DP21" i="2" s="1"/>
  <c r="DQ266" i="4"/>
  <c r="DQ21" i="2" s="1"/>
  <c r="DR266" i="4"/>
  <c r="DR21" i="2" s="1"/>
  <c r="DS266" i="4"/>
  <c r="DS21" i="2" s="1"/>
  <c r="DT266" i="4"/>
  <c r="DT21" i="2" s="1"/>
  <c r="DA267" i="4"/>
  <c r="DA22" i="2" s="1"/>
  <c r="DB267" i="4"/>
  <c r="DB22" i="2" s="1"/>
  <c r="DC267" i="4"/>
  <c r="DC22" i="2" s="1"/>
  <c r="DD267" i="4"/>
  <c r="DD22" i="2" s="1"/>
  <c r="DE267" i="4"/>
  <c r="DE22" i="2" s="1"/>
  <c r="DF267" i="4"/>
  <c r="DF22" i="2" s="1"/>
  <c r="DG267" i="4"/>
  <c r="DG22" i="2" s="1"/>
  <c r="DH267" i="4"/>
  <c r="DH22" i="2" s="1"/>
  <c r="DI267" i="4"/>
  <c r="DI22" i="2" s="1"/>
  <c r="DJ267" i="4"/>
  <c r="DJ22" i="2" s="1"/>
  <c r="DK267" i="4"/>
  <c r="DK22" i="2" s="1"/>
  <c r="DL267" i="4"/>
  <c r="DL22" i="2" s="1"/>
  <c r="DM267" i="4"/>
  <c r="DM22" i="2" s="1"/>
  <c r="DN267" i="4"/>
  <c r="DN22" i="2" s="1"/>
  <c r="DO267" i="4"/>
  <c r="DO22" i="2" s="1"/>
  <c r="DP267" i="4"/>
  <c r="DP22" i="2" s="1"/>
  <c r="DQ267" i="4"/>
  <c r="DQ22" i="2" s="1"/>
  <c r="DR267" i="4"/>
  <c r="DR22" i="2" s="1"/>
  <c r="DS267" i="4"/>
  <c r="DS22" i="2" s="1"/>
  <c r="DT267" i="4"/>
  <c r="DT22" i="2" s="1"/>
  <c r="DA268" i="4"/>
  <c r="DA23" i="2" s="1"/>
  <c r="DB268" i="4"/>
  <c r="DB23" i="2" s="1"/>
  <c r="DC268" i="4"/>
  <c r="DC23" i="2" s="1"/>
  <c r="DD268" i="4"/>
  <c r="DD23" i="2" s="1"/>
  <c r="DE268" i="4"/>
  <c r="DE23" i="2" s="1"/>
  <c r="DF268" i="4"/>
  <c r="DF23" i="2" s="1"/>
  <c r="DG268" i="4"/>
  <c r="DG23" i="2" s="1"/>
  <c r="DH268" i="4"/>
  <c r="DH23" i="2" s="1"/>
  <c r="DI268" i="4"/>
  <c r="DI23" i="2" s="1"/>
  <c r="DJ268" i="4"/>
  <c r="DJ23" i="2" s="1"/>
  <c r="DK268" i="4"/>
  <c r="DK23" i="2" s="1"/>
  <c r="DL268" i="4"/>
  <c r="DL23" i="2" s="1"/>
  <c r="DM268" i="4"/>
  <c r="DM23" i="2" s="1"/>
  <c r="DN268" i="4"/>
  <c r="DN23" i="2" s="1"/>
  <c r="DO268" i="4"/>
  <c r="DO23" i="2" s="1"/>
  <c r="DP268" i="4"/>
  <c r="DP23" i="2" s="1"/>
  <c r="DQ268" i="4"/>
  <c r="DQ23" i="2" s="1"/>
  <c r="DR268" i="4"/>
  <c r="DR23" i="2" s="1"/>
  <c r="DS268" i="4"/>
  <c r="DS23" i="2" s="1"/>
  <c r="DT268" i="4"/>
  <c r="DT23" i="2" s="1"/>
  <c r="DA269" i="4"/>
  <c r="DA24" i="2" s="1"/>
  <c r="DB269" i="4"/>
  <c r="DB24" i="2" s="1"/>
  <c r="DC269" i="4"/>
  <c r="DC24" i="2" s="1"/>
  <c r="DD269" i="4"/>
  <c r="DD24" i="2" s="1"/>
  <c r="DE269" i="4"/>
  <c r="DE24" i="2" s="1"/>
  <c r="DF269" i="4"/>
  <c r="DF24" i="2" s="1"/>
  <c r="DG269" i="4"/>
  <c r="DG24" i="2" s="1"/>
  <c r="DH269" i="4"/>
  <c r="DH24" i="2" s="1"/>
  <c r="DI269" i="4"/>
  <c r="DI24" i="2" s="1"/>
  <c r="DJ269" i="4"/>
  <c r="DJ24" i="2" s="1"/>
  <c r="DK269" i="4"/>
  <c r="DK24" i="2" s="1"/>
  <c r="DL269" i="4"/>
  <c r="DL24" i="2" s="1"/>
  <c r="DM269" i="4"/>
  <c r="DM24" i="2" s="1"/>
  <c r="DN269" i="4"/>
  <c r="DN24" i="2" s="1"/>
  <c r="DO269" i="4"/>
  <c r="DO24" i="2" s="1"/>
  <c r="DP269" i="4"/>
  <c r="DP24" i="2" s="1"/>
  <c r="DQ269" i="4"/>
  <c r="DQ24" i="2" s="1"/>
  <c r="DR269" i="4"/>
  <c r="DR24" i="2" s="1"/>
  <c r="DS269" i="4"/>
  <c r="DS24" i="2" s="1"/>
  <c r="DT269" i="4"/>
  <c r="DT24" i="2" s="1"/>
  <c r="DA270" i="4"/>
  <c r="DA25" i="2" s="1"/>
  <c r="DB270" i="4"/>
  <c r="DB25" i="2" s="1"/>
  <c r="DC270" i="4"/>
  <c r="DC25" i="2" s="1"/>
  <c r="DD270" i="4"/>
  <c r="DD25" i="2" s="1"/>
  <c r="DE270" i="4"/>
  <c r="DE25" i="2" s="1"/>
  <c r="DF270" i="4"/>
  <c r="DF25" i="2" s="1"/>
  <c r="DG270" i="4"/>
  <c r="DG25" i="2" s="1"/>
  <c r="DH270" i="4"/>
  <c r="DH25" i="2" s="1"/>
  <c r="DI270" i="4"/>
  <c r="DI25" i="2" s="1"/>
  <c r="DJ270" i="4"/>
  <c r="DJ25" i="2" s="1"/>
  <c r="DK270" i="4"/>
  <c r="DK25" i="2" s="1"/>
  <c r="DL270" i="4"/>
  <c r="DL25" i="2" s="1"/>
  <c r="DM270" i="4"/>
  <c r="DM25" i="2" s="1"/>
  <c r="DN270" i="4"/>
  <c r="DN25" i="2" s="1"/>
  <c r="DO270" i="4"/>
  <c r="DO25" i="2" s="1"/>
  <c r="DP270" i="4"/>
  <c r="DP25" i="2" s="1"/>
  <c r="DQ270" i="4"/>
  <c r="DQ25" i="2" s="1"/>
  <c r="DR270" i="4"/>
  <c r="DR25" i="2" s="1"/>
  <c r="DS270" i="4"/>
  <c r="DS25" i="2" s="1"/>
  <c r="DT270" i="4"/>
  <c r="DT25" i="2" s="1"/>
  <c r="DA271" i="4"/>
  <c r="DA26" i="2" s="1"/>
  <c r="DB271" i="4"/>
  <c r="DB26" i="2" s="1"/>
  <c r="DC271" i="4"/>
  <c r="DC26" i="2" s="1"/>
  <c r="DD271" i="4"/>
  <c r="DD26" i="2" s="1"/>
  <c r="DE271" i="4"/>
  <c r="DE26" i="2" s="1"/>
  <c r="DF271" i="4"/>
  <c r="DF26" i="2" s="1"/>
  <c r="DG271" i="4"/>
  <c r="DG26" i="2" s="1"/>
  <c r="DH271" i="4"/>
  <c r="DH26" i="2" s="1"/>
  <c r="DI271" i="4"/>
  <c r="DI26" i="2" s="1"/>
  <c r="DJ271" i="4"/>
  <c r="DJ26" i="2" s="1"/>
  <c r="DK271" i="4"/>
  <c r="DK26" i="2" s="1"/>
  <c r="DL271" i="4"/>
  <c r="DL26" i="2" s="1"/>
  <c r="DM271" i="4"/>
  <c r="DM26" i="2" s="1"/>
  <c r="DN271" i="4"/>
  <c r="DN26" i="2" s="1"/>
  <c r="DO271" i="4"/>
  <c r="DO26" i="2" s="1"/>
  <c r="DP271" i="4"/>
  <c r="DP26" i="2" s="1"/>
  <c r="DQ271" i="4"/>
  <c r="DQ26" i="2" s="1"/>
  <c r="DR271" i="4"/>
  <c r="DR26" i="2" s="1"/>
  <c r="DS271" i="4"/>
  <c r="DS26" i="2" s="1"/>
  <c r="DT271" i="4"/>
  <c r="DT26" i="2" s="1"/>
  <c r="DA272" i="4"/>
  <c r="DA27" i="2" s="1"/>
  <c r="DB272" i="4"/>
  <c r="DB27" i="2" s="1"/>
  <c r="DC272" i="4"/>
  <c r="DC27" i="2" s="1"/>
  <c r="DD272" i="4"/>
  <c r="DD27" i="2" s="1"/>
  <c r="DE272" i="4"/>
  <c r="DE27" i="2" s="1"/>
  <c r="DF272" i="4"/>
  <c r="DF27" i="2" s="1"/>
  <c r="DG272" i="4"/>
  <c r="DG27" i="2" s="1"/>
  <c r="DH272" i="4"/>
  <c r="DH27" i="2" s="1"/>
  <c r="DI272" i="4"/>
  <c r="DI27" i="2" s="1"/>
  <c r="DJ272" i="4"/>
  <c r="DJ27" i="2" s="1"/>
  <c r="DK272" i="4"/>
  <c r="DK27" i="2" s="1"/>
  <c r="DL272" i="4"/>
  <c r="DL27" i="2" s="1"/>
  <c r="DM272" i="4"/>
  <c r="DM27" i="2" s="1"/>
  <c r="DN272" i="4"/>
  <c r="DN27" i="2" s="1"/>
  <c r="DO272" i="4"/>
  <c r="DO27" i="2" s="1"/>
  <c r="DP272" i="4"/>
  <c r="DP27" i="2" s="1"/>
  <c r="DQ272" i="4"/>
  <c r="DQ27" i="2" s="1"/>
  <c r="DR272" i="4"/>
  <c r="DR27" i="2" s="1"/>
  <c r="DS272" i="4"/>
  <c r="DS27" i="2" s="1"/>
  <c r="DT272" i="4"/>
  <c r="DT27" i="2" s="1"/>
  <c r="DA273" i="4"/>
  <c r="DA28" i="2" s="1"/>
  <c r="DB273" i="4"/>
  <c r="DB28" i="2" s="1"/>
  <c r="DC273" i="4"/>
  <c r="DC28" i="2" s="1"/>
  <c r="DD273" i="4"/>
  <c r="DD28" i="2" s="1"/>
  <c r="DE273" i="4"/>
  <c r="DE28" i="2" s="1"/>
  <c r="DF273" i="4"/>
  <c r="DF28" i="2" s="1"/>
  <c r="DG273" i="4"/>
  <c r="DG28" i="2" s="1"/>
  <c r="DH273" i="4"/>
  <c r="DH28" i="2" s="1"/>
  <c r="DI273" i="4"/>
  <c r="DI28" i="2" s="1"/>
  <c r="DJ273" i="4"/>
  <c r="DJ28" i="2" s="1"/>
  <c r="DK273" i="4"/>
  <c r="DK28" i="2" s="1"/>
  <c r="DL273" i="4"/>
  <c r="DL28" i="2" s="1"/>
  <c r="DM273" i="4"/>
  <c r="DM28" i="2" s="1"/>
  <c r="DN273" i="4"/>
  <c r="DN28" i="2" s="1"/>
  <c r="DO273" i="4"/>
  <c r="DO28" i="2" s="1"/>
  <c r="DP273" i="4"/>
  <c r="DP28" i="2" s="1"/>
  <c r="DQ273" i="4"/>
  <c r="DQ28" i="2" s="1"/>
  <c r="DR273" i="4"/>
  <c r="DR28" i="2" s="1"/>
  <c r="DS273" i="4"/>
  <c r="DS28" i="2" s="1"/>
  <c r="DT273" i="4"/>
  <c r="DT28" i="2" s="1"/>
  <c r="DA274" i="4"/>
  <c r="DA29" i="2" s="1"/>
  <c r="DB274" i="4"/>
  <c r="DB29" i="2" s="1"/>
  <c r="DC274" i="4"/>
  <c r="DC29" i="2" s="1"/>
  <c r="DD274" i="4"/>
  <c r="DD29" i="2" s="1"/>
  <c r="DE274" i="4"/>
  <c r="DE29" i="2" s="1"/>
  <c r="DF274" i="4"/>
  <c r="DF29" i="2" s="1"/>
  <c r="DG274" i="4"/>
  <c r="DG29" i="2" s="1"/>
  <c r="DH274" i="4"/>
  <c r="DH29" i="2" s="1"/>
  <c r="DI274" i="4"/>
  <c r="DI29" i="2" s="1"/>
  <c r="DJ274" i="4"/>
  <c r="DJ29" i="2" s="1"/>
  <c r="DK274" i="4"/>
  <c r="DK29" i="2" s="1"/>
  <c r="DL274" i="4"/>
  <c r="DL29" i="2" s="1"/>
  <c r="DM274" i="4"/>
  <c r="DM29" i="2" s="1"/>
  <c r="DN274" i="4"/>
  <c r="DN29" i="2" s="1"/>
  <c r="DO274" i="4"/>
  <c r="DO29" i="2" s="1"/>
  <c r="DP274" i="4"/>
  <c r="DP29" i="2" s="1"/>
  <c r="DQ274" i="4"/>
  <c r="DQ29" i="2" s="1"/>
  <c r="DR274" i="4"/>
  <c r="DR29" i="2" s="1"/>
  <c r="DS274" i="4"/>
  <c r="DS29" i="2" s="1"/>
  <c r="DT274" i="4"/>
  <c r="DT29" i="2" s="1"/>
  <c r="DA275" i="4"/>
  <c r="DA30" i="2" s="1"/>
  <c r="DB275" i="4"/>
  <c r="DB30" i="2" s="1"/>
  <c r="DC275" i="4"/>
  <c r="DC30" i="2" s="1"/>
  <c r="DD275" i="4"/>
  <c r="DD30" i="2" s="1"/>
  <c r="DE275" i="4"/>
  <c r="DE30" i="2" s="1"/>
  <c r="DF275" i="4"/>
  <c r="DF30" i="2" s="1"/>
  <c r="DG275" i="4"/>
  <c r="DG30" i="2" s="1"/>
  <c r="DH275" i="4"/>
  <c r="DH30" i="2" s="1"/>
  <c r="DI275" i="4"/>
  <c r="DI30" i="2" s="1"/>
  <c r="DJ275" i="4"/>
  <c r="DJ30" i="2" s="1"/>
  <c r="DK275" i="4"/>
  <c r="DK30" i="2" s="1"/>
  <c r="DL275" i="4"/>
  <c r="DL30" i="2" s="1"/>
  <c r="DM275" i="4"/>
  <c r="DM30" i="2" s="1"/>
  <c r="DN275" i="4"/>
  <c r="DN30" i="2" s="1"/>
  <c r="DO275" i="4"/>
  <c r="DO30" i="2" s="1"/>
  <c r="DP275" i="4"/>
  <c r="DP30" i="2" s="1"/>
  <c r="DQ275" i="4"/>
  <c r="DQ30" i="2" s="1"/>
  <c r="DR275" i="4"/>
  <c r="DR30" i="2" s="1"/>
  <c r="DS275" i="4"/>
  <c r="DS30" i="2" s="1"/>
  <c r="DT275" i="4"/>
  <c r="DT30" i="2" s="1"/>
  <c r="DA276" i="4"/>
  <c r="DA31" i="2" s="1"/>
  <c r="DB276" i="4"/>
  <c r="DB31" i="2" s="1"/>
  <c r="DC276" i="4"/>
  <c r="DC31" i="2" s="1"/>
  <c r="DD276" i="4"/>
  <c r="DD31" i="2" s="1"/>
  <c r="DE276" i="4"/>
  <c r="DE31" i="2" s="1"/>
  <c r="DF276" i="4"/>
  <c r="DF31" i="2" s="1"/>
  <c r="DG276" i="4"/>
  <c r="DG31" i="2" s="1"/>
  <c r="DH276" i="4"/>
  <c r="DH31" i="2" s="1"/>
  <c r="DI276" i="4"/>
  <c r="DI31" i="2" s="1"/>
  <c r="DJ276" i="4"/>
  <c r="DJ31" i="2" s="1"/>
  <c r="DK276" i="4"/>
  <c r="DK31" i="2" s="1"/>
  <c r="DL276" i="4"/>
  <c r="DL31" i="2" s="1"/>
  <c r="DM276" i="4"/>
  <c r="DM31" i="2" s="1"/>
  <c r="DN276" i="4"/>
  <c r="DN31" i="2" s="1"/>
  <c r="DO276" i="4"/>
  <c r="DO31" i="2" s="1"/>
  <c r="DP276" i="4"/>
  <c r="DP31" i="2" s="1"/>
  <c r="DQ276" i="4"/>
  <c r="DQ31" i="2" s="1"/>
  <c r="DR276" i="4"/>
  <c r="DR31" i="2" s="1"/>
  <c r="DS276" i="4"/>
  <c r="DS31" i="2" s="1"/>
  <c r="DT276" i="4"/>
  <c r="DT31" i="2" s="1"/>
  <c r="DA277" i="4"/>
  <c r="DA32" i="2" s="1"/>
  <c r="DB277" i="4"/>
  <c r="DB32" i="2" s="1"/>
  <c r="DC277" i="4"/>
  <c r="DC32" i="2" s="1"/>
  <c r="DD277" i="4"/>
  <c r="DD32" i="2" s="1"/>
  <c r="DE277" i="4"/>
  <c r="DE32" i="2" s="1"/>
  <c r="DF277" i="4"/>
  <c r="DF32" i="2" s="1"/>
  <c r="DG277" i="4"/>
  <c r="DG32" i="2" s="1"/>
  <c r="DH277" i="4"/>
  <c r="DH32" i="2" s="1"/>
  <c r="DI277" i="4"/>
  <c r="DI32" i="2" s="1"/>
  <c r="DJ277" i="4"/>
  <c r="DJ32" i="2" s="1"/>
  <c r="DK277" i="4"/>
  <c r="DK32" i="2" s="1"/>
  <c r="DL277" i="4"/>
  <c r="DL32" i="2" s="1"/>
  <c r="DM277" i="4"/>
  <c r="DM32" i="2" s="1"/>
  <c r="DN277" i="4"/>
  <c r="DN32" i="2" s="1"/>
  <c r="DO277" i="4"/>
  <c r="DO32" i="2" s="1"/>
  <c r="DP277" i="4"/>
  <c r="DP32" i="2" s="1"/>
  <c r="DQ277" i="4"/>
  <c r="DQ32" i="2" s="1"/>
  <c r="DR277" i="4"/>
  <c r="DR32" i="2" s="1"/>
  <c r="DS277" i="4"/>
  <c r="DS32" i="2" s="1"/>
  <c r="DT277" i="4"/>
  <c r="DT32" i="2" s="1"/>
  <c r="DA278" i="4"/>
  <c r="DA33" i="2" s="1"/>
  <c r="DB278" i="4"/>
  <c r="DB33" i="2" s="1"/>
  <c r="DC278" i="4"/>
  <c r="DC33" i="2" s="1"/>
  <c r="DD278" i="4"/>
  <c r="DD33" i="2" s="1"/>
  <c r="DE278" i="4"/>
  <c r="DE33" i="2" s="1"/>
  <c r="DF278" i="4"/>
  <c r="DF33" i="2" s="1"/>
  <c r="DG278" i="4"/>
  <c r="DG33" i="2" s="1"/>
  <c r="DH278" i="4"/>
  <c r="DH33" i="2" s="1"/>
  <c r="DI278" i="4"/>
  <c r="DI33" i="2" s="1"/>
  <c r="DJ278" i="4"/>
  <c r="DJ33" i="2" s="1"/>
  <c r="DK278" i="4"/>
  <c r="DK33" i="2" s="1"/>
  <c r="DL278" i="4"/>
  <c r="DL33" i="2" s="1"/>
  <c r="DM278" i="4"/>
  <c r="DM33" i="2" s="1"/>
  <c r="DN278" i="4"/>
  <c r="DN33" i="2" s="1"/>
  <c r="DO278" i="4"/>
  <c r="DO33" i="2" s="1"/>
  <c r="DP278" i="4"/>
  <c r="DP33" i="2" s="1"/>
  <c r="DQ278" i="4"/>
  <c r="DQ33" i="2" s="1"/>
  <c r="DR278" i="4"/>
  <c r="DR33" i="2" s="1"/>
  <c r="DS278" i="4"/>
  <c r="DS33" i="2" s="1"/>
  <c r="DT278" i="4"/>
  <c r="DT33" i="2" s="1"/>
  <c r="DA279" i="4"/>
  <c r="DA34" i="2" s="1"/>
  <c r="DB279" i="4"/>
  <c r="DB34" i="2" s="1"/>
  <c r="DC279" i="4"/>
  <c r="DC34" i="2" s="1"/>
  <c r="DD279" i="4"/>
  <c r="DD34" i="2" s="1"/>
  <c r="DE279" i="4"/>
  <c r="DE34" i="2" s="1"/>
  <c r="DF279" i="4"/>
  <c r="DF34" i="2" s="1"/>
  <c r="DG279" i="4"/>
  <c r="DG34" i="2" s="1"/>
  <c r="DH279" i="4"/>
  <c r="DH34" i="2" s="1"/>
  <c r="DI279" i="4"/>
  <c r="DI34" i="2" s="1"/>
  <c r="DJ279" i="4"/>
  <c r="DJ34" i="2" s="1"/>
  <c r="DK279" i="4"/>
  <c r="DK34" i="2" s="1"/>
  <c r="DL279" i="4"/>
  <c r="DL34" i="2" s="1"/>
  <c r="DM279" i="4"/>
  <c r="DM34" i="2" s="1"/>
  <c r="DN279" i="4"/>
  <c r="DN34" i="2" s="1"/>
  <c r="DO279" i="4"/>
  <c r="DO34" i="2" s="1"/>
  <c r="DP279" i="4"/>
  <c r="DP34" i="2" s="1"/>
  <c r="DQ279" i="4"/>
  <c r="DQ34" i="2" s="1"/>
  <c r="DR279" i="4"/>
  <c r="DR34" i="2" s="1"/>
  <c r="DS279" i="4"/>
  <c r="DS34" i="2" s="1"/>
  <c r="DT279" i="4"/>
  <c r="DT34" i="2" s="1"/>
  <c r="DA280" i="4"/>
  <c r="DA35" i="2" s="1"/>
  <c r="DA20" i="10" s="1"/>
  <c r="DB280" i="4"/>
  <c r="DB35" i="2" s="1"/>
  <c r="DB20" i="10" s="1"/>
  <c r="DC280" i="4"/>
  <c r="DC35" i="2" s="1"/>
  <c r="DC20" i="10" s="1"/>
  <c r="DD280" i="4"/>
  <c r="DD35" i="2" s="1"/>
  <c r="DD20" i="10" s="1"/>
  <c r="DE280" i="4"/>
  <c r="DE35" i="2" s="1"/>
  <c r="DE20" i="10" s="1"/>
  <c r="DF280" i="4"/>
  <c r="DF35" i="2" s="1"/>
  <c r="DF20" i="10" s="1"/>
  <c r="DG280" i="4"/>
  <c r="DG35" i="2" s="1"/>
  <c r="DG20" i="10" s="1"/>
  <c r="DH280" i="4"/>
  <c r="DH35" i="2" s="1"/>
  <c r="DH20" i="10" s="1"/>
  <c r="DI280" i="4"/>
  <c r="DI35" i="2" s="1"/>
  <c r="DI20" i="10" s="1"/>
  <c r="DJ280" i="4"/>
  <c r="DJ35" i="2" s="1"/>
  <c r="DJ20" i="10" s="1"/>
  <c r="DK280" i="4"/>
  <c r="DK35" i="2" s="1"/>
  <c r="DK20" i="10" s="1"/>
  <c r="DL280" i="4"/>
  <c r="DL35" i="2" s="1"/>
  <c r="DL20" i="10" s="1"/>
  <c r="DM280" i="4"/>
  <c r="DM35" i="2" s="1"/>
  <c r="DM20" i="10" s="1"/>
  <c r="DN280" i="4"/>
  <c r="DN35" i="2" s="1"/>
  <c r="DN20" i="10" s="1"/>
  <c r="DO280" i="4"/>
  <c r="DO35" i="2" s="1"/>
  <c r="DO20" i="10" s="1"/>
  <c r="DP280" i="4"/>
  <c r="DP35" i="2" s="1"/>
  <c r="DP20" i="10" s="1"/>
  <c r="DQ280" i="4"/>
  <c r="DQ35" i="2" s="1"/>
  <c r="DQ20" i="10" s="1"/>
  <c r="DR280" i="4"/>
  <c r="DR35" i="2" s="1"/>
  <c r="DR20" i="10" s="1"/>
  <c r="DS280" i="4"/>
  <c r="DS35" i="2" s="1"/>
  <c r="DS20" i="10" s="1"/>
  <c r="DT280" i="4"/>
  <c r="DT35" i="2" s="1"/>
  <c r="DT20" i="10" s="1"/>
  <c r="DA281" i="4"/>
  <c r="DA36" i="2" s="1"/>
  <c r="DA21" i="10" s="1"/>
  <c r="DB281" i="4"/>
  <c r="DB36" i="2" s="1"/>
  <c r="DB21" i="10" s="1"/>
  <c r="DC281" i="4"/>
  <c r="DC36" i="2" s="1"/>
  <c r="DC21" i="10" s="1"/>
  <c r="DD281" i="4"/>
  <c r="DD36" i="2" s="1"/>
  <c r="DD21" i="10" s="1"/>
  <c r="DE281" i="4"/>
  <c r="DE36" i="2" s="1"/>
  <c r="DE21" i="10" s="1"/>
  <c r="DF281" i="4"/>
  <c r="DF36" i="2" s="1"/>
  <c r="DF21" i="10" s="1"/>
  <c r="DG281" i="4"/>
  <c r="DG36" i="2" s="1"/>
  <c r="DG21" i="10" s="1"/>
  <c r="DH281" i="4"/>
  <c r="DH36" i="2" s="1"/>
  <c r="DH21" i="10" s="1"/>
  <c r="DI281" i="4"/>
  <c r="DI36" i="2" s="1"/>
  <c r="DI21" i="10" s="1"/>
  <c r="DJ281" i="4"/>
  <c r="DJ36" i="2" s="1"/>
  <c r="DJ21" i="10" s="1"/>
  <c r="DK281" i="4"/>
  <c r="DK36" i="2" s="1"/>
  <c r="DK21" i="10" s="1"/>
  <c r="DL281" i="4"/>
  <c r="DL36" i="2" s="1"/>
  <c r="DL21" i="10" s="1"/>
  <c r="DM281" i="4"/>
  <c r="DM36" i="2" s="1"/>
  <c r="DM21" i="10" s="1"/>
  <c r="DN281" i="4"/>
  <c r="DN36" i="2" s="1"/>
  <c r="DN21" i="10" s="1"/>
  <c r="DO281" i="4"/>
  <c r="DO36" i="2" s="1"/>
  <c r="DO21" i="10" s="1"/>
  <c r="DP281" i="4"/>
  <c r="DP36" i="2" s="1"/>
  <c r="DP21" i="10" s="1"/>
  <c r="DQ281" i="4"/>
  <c r="DQ36" i="2" s="1"/>
  <c r="DQ21" i="10" s="1"/>
  <c r="DR281" i="4"/>
  <c r="DR36" i="2" s="1"/>
  <c r="DR21" i="10" s="1"/>
  <c r="DS281" i="4"/>
  <c r="DS36" i="2" s="1"/>
  <c r="DS21" i="10" s="1"/>
  <c r="DT281" i="4"/>
  <c r="DT36" i="2" s="1"/>
  <c r="DT21" i="10" s="1"/>
  <c r="DA282" i="4"/>
  <c r="DA37" i="2" s="1"/>
  <c r="DA22" i="10" s="1"/>
  <c r="DB282" i="4"/>
  <c r="DB37" i="2" s="1"/>
  <c r="DB22" i="10" s="1"/>
  <c r="DC282" i="4"/>
  <c r="DC37" i="2" s="1"/>
  <c r="DC22" i="10" s="1"/>
  <c r="DD282" i="4"/>
  <c r="DD37" i="2" s="1"/>
  <c r="DD22" i="10" s="1"/>
  <c r="DE282" i="4"/>
  <c r="DE37" i="2" s="1"/>
  <c r="DE22" i="10" s="1"/>
  <c r="DF282" i="4"/>
  <c r="DF37" i="2" s="1"/>
  <c r="DF22" i="10" s="1"/>
  <c r="DG282" i="4"/>
  <c r="DG37" i="2" s="1"/>
  <c r="DG22" i="10" s="1"/>
  <c r="DH282" i="4"/>
  <c r="DH37" i="2" s="1"/>
  <c r="DH22" i="10" s="1"/>
  <c r="DI282" i="4"/>
  <c r="DI37" i="2" s="1"/>
  <c r="DI22" i="10" s="1"/>
  <c r="DJ282" i="4"/>
  <c r="DJ37" i="2" s="1"/>
  <c r="DJ22" i="10" s="1"/>
  <c r="DK282" i="4"/>
  <c r="DK37" i="2" s="1"/>
  <c r="DK22" i="10" s="1"/>
  <c r="DL282" i="4"/>
  <c r="DL37" i="2" s="1"/>
  <c r="DL22" i="10" s="1"/>
  <c r="DM282" i="4"/>
  <c r="DM37" i="2" s="1"/>
  <c r="DM22" i="10" s="1"/>
  <c r="DN282" i="4"/>
  <c r="DN37" i="2" s="1"/>
  <c r="DN22" i="10" s="1"/>
  <c r="DO282" i="4"/>
  <c r="DO37" i="2" s="1"/>
  <c r="DO22" i="10" s="1"/>
  <c r="DP282" i="4"/>
  <c r="DP37" i="2" s="1"/>
  <c r="DP22" i="10" s="1"/>
  <c r="DQ282" i="4"/>
  <c r="DQ37" i="2" s="1"/>
  <c r="DQ22" i="10" s="1"/>
  <c r="DR282" i="4"/>
  <c r="DR37" i="2" s="1"/>
  <c r="DR22" i="10" s="1"/>
  <c r="DS282" i="4"/>
  <c r="DS37" i="2" s="1"/>
  <c r="DS22" i="10" s="1"/>
  <c r="DT282" i="4"/>
  <c r="DT37" i="2" s="1"/>
  <c r="DT22" i="10" s="1"/>
  <c r="DA283" i="4"/>
  <c r="DA38" i="2" s="1"/>
  <c r="DA23" i="10" s="1"/>
  <c r="DB283" i="4"/>
  <c r="DB38" i="2" s="1"/>
  <c r="DB23" i="10" s="1"/>
  <c r="DC283" i="4"/>
  <c r="DC38" i="2" s="1"/>
  <c r="DC23" i="10" s="1"/>
  <c r="DD283" i="4"/>
  <c r="DD38" i="2" s="1"/>
  <c r="DD23" i="10" s="1"/>
  <c r="DE283" i="4"/>
  <c r="DE38" i="2" s="1"/>
  <c r="DE23" i="10" s="1"/>
  <c r="DF283" i="4"/>
  <c r="DF38" i="2" s="1"/>
  <c r="DF23" i="10" s="1"/>
  <c r="DG283" i="4"/>
  <c r="DG38" i="2" s="1"/>
  <c r="DG23" i="10" s="1"/>
  <c r="DH283" i="4"/>
  <c r="DH38" i="2" s="1"/>
  <c r="DH23" i="10" s="1"/>
  <c r="DI283" i="4"/>
  <c r="DI38" i="2" s="1"/>
  <c r="DI23" i="10" s="1"/>
  <c r="DJ283" i="4"/>
  <c r="DJ38" i="2" s="1"/>
  <c r="DJ23" i="10" s="1"/>
  <c r="DK283" i="4"/>
  <c r="DK38" i="2" s="1"/>
  <c r="DK23" i="10" s="1"/>
  <c r="DL283" i="4"/>
  <c r="DL38" i="2" s="1"/>
  <c r="DL23" i="10" s="1"/>
  <c r="DM283" i="4"/>
  <c r="DM38" i="2" s="1"/>
  <c r="DM23" i="10" s="1"/>
  <c r="DN283" i="4"/>
  <c r="DN38" i="2" s="1"/>
  <c r="DN23" i="10" s="1"/>
  <c r="DO283" i="4"/>
  <c r="DO38" i="2" s="1"/>
  <c r="DO23" i="10" s="1"/>
  <c r="DP283" i="4"/>
  <c r="DP38" i="2" s="1"/>
  <c r="DP23" i="10" s="1"/>
  <c r="DQ283" i="4"/>
  <c r="DQ38" i="2" s="1"/>
  <c r="DQ23" i="10" s="1"/>
  <c r="DR283" i="4"/>
  <c r="DR38" i="2" s="1"/>
  <c r="DR23" i="10" s="1"/>
  <c r="DS283" i="4"/>
  <c r="DS38" i="2" s="1"/>
  <c r="DS23" i="10" s="1"/>
  <c r="DT283" i="4"/>
  <c r="DT38" i="2" s="1"/>
  <c r="DT23" i="10" s="1"/>
  <c r="DA284" i="4"/>
  <c r="DA39" i="2" s="1"/>
  <c r="DA24" i="10" s="1"/>
  <c r="DB284" i="4"/>
  <c r="DB39" i="2" s="1"/>
  <c r="DB24" i="10" s="1"/>
  <c r="DC284" i="4"/>
  <c r="DC39" i="2" s="1"/>
  <c r="DC24" i="10" s="1"/>
  <c r="DD284" i="4"/>
  <c r="DD39" i="2" s="1"/>
  <c r="DD24" i="10" s="1"/>
  <c r="DE284" i="4"/>
  <c r="DE39" i="2" s="1"/>
  <c r="DE24" i="10" s="1"/>
  <c r="DF284" i="4"/>
  <c r="DF39" i="2" s="1"/>
  <c r="DF24" i="10" s="1"/>
  <c r="DG284" i="4"/>
  <c r="DG39" i="2" s="1"/>
  <c r="DG24" i="10" s="1"/>
  <c r="DH284" i="4"/>
  <c r="DH39" i="2" s="1"/>
  <c r="DH24" i="10" s="1"/>
  <c r="DI284" i="4"/>
  <c r="DI39" i="2" s="1"/>
  <c r="DI24" i="10" s="1"/>
  <c r="DJ284" i="4"/>
  <c r="DJ39" i="2" s="1"/>
  <c r="DJ24" i="10" s="1"/>
  <c r="DK284" i="4"/>
  <c r="DK39" i="2" s="1"/>
  <c r="DK24" i="10" s="1"/>
  <c r="DL284" i="4"/>
  <c r="DL39" i="2" s="1"/>
  <c r="DL24" i="10" s="1"/>
  <c r="DM284" i="4"/>
  <c r="DM39" i="2" s="1"/>
  <c r="DM24" i="10" s="1"/>
  <c r="DN284" i="4"/>
  <c r="DN39" i="2" s="1"/>
  <c r="DN24" i="10" s="1"/>
  <c r="DO284" i="4"/>
  <c r="DO39" i="2" s="1"/>
  <c r="DO24" i="10" s="1"/>
  <c r="DP284" i="4"/>
  <c r="DP39" i="2" s="1"/>
  <c r="DP24" i="10" s="1"/>
  <c r="DQ284" i="4"/>
  <c r="DQ39" i="2" s="1"/>
  <c r="DQ24" i="10" s="1"/>
  <c r="DR284" i="4"/>
  <c r="DR39" i="2" s="1"/>
  <c r="DR24" i="10" s="1"/>
  <c r="DS284" i="4"/>
  <c r="DS39" i="2" s="1"/>
  <c r="DS24" i="10" s="1"/>
  <c r="DT284" i="4"/>
  <c r="DT39" i="2" s="1"/>
  <c r="DT24" i="10" s="1"/>
  <c r="DA285" i="4"/>
  <c r="DA40" i="2" s="1"/>
  <c r="DA25" i="10" s="1"/>
  <c r="DB285" i="4"/>
  <c r="DB40" i="2" s="1"/>
  <c r="DB25" i="10" s="1"/>
  <c r="DC285" i="4"/>
  <c r="DC40" i="2" s="1"/>
  <c r="DC25" i="10" s="1"/>
  <c r="DD285" i="4"/>
  <c r="DD40" i="2" s="1"/>
  <c r="DD25" i="10" s="1"/>
  <c r="DE285" i="4"/>
  <c r="DE40" i="2" s="1"/>
  <c r="DE25" i="10" s="1"/>
  <c r="DF285" i="4"/>
  <c r="DF40" i="2" s="1"/>
  <c r="DF25" i="10" s="1"/>
  <c r="DG285" i="4"/>
  <c r="DG40" i="2" s="1"/>
  <c r="DG25" i="10" s="1"/>
  <c r="DH285" i="4"/>
  <c r="DH40" i="2" s="1"/>
  <c r="DH25" i="10" s="1"/>
  <c r="DI285" i="4"/>
  <c r="DI40" i="2" s="1"/>
  <c r="DI25" i="10" s="1"/>
  <c r="DJ285" i="4"/>
  <c r="DJ40" i="2" s="1"/>
  <c r="DJ25" i="10" s="1"/>
  <c r="DK285" i="4"/>
  <c r="DK40" i="2" s="1"/>
  <c r="DK25" i="10" s="1"/>
  <c r="DL285" i="4"/>
  <c r="DL40" i="2" s="1"/>
  <c r="DL25" i="10" s="1"/>
  <c r="DM285" i="4"/>
  <c r="DM40" i="2" s="1"/>
  <c r="DM25" i="10" s="1"/>
  <c r="DN285" i="4"/>
  <c r="DN40" i="2" s="1"/>
  <c r="DN25" i="10" s="1"/>
  <c r="DO285" i="4"/>
  <c r="DO40" i="2" s="1"/>
  <c r="DO25" i="10" s="1"/>
  <c r="DP285" i="4"/>
  <c r="DP40" i="2" s="1"/>
  <c r="DP25" i="10" s="1"/>
  <c r="DQ285" i="4"/>
  <c r="DQ40" i="2" s="1"/>
  <c r="DQ25" i="10" s="1"/>
  <c r="DR285" i="4"/>
  <c r="DR40" i="2" s="1"/>
  <c r="DR25" i="10" s="1"/>
  <c r="DS285" i="4"/>
  <c r="DS40" i="2" s="1"/>
  <c r="DS25" i="10" s="1"/>
  <c r="DT285" i="4"/>
  <c r="DT40" i="2" s="1"/>
  <c r="DT25" i="10" s="1"/>
  <c r="DA286" i="4"/>
  <c r="DA41" i="2" s="1"/>
  <c r="DA26" i="10" s="1"/>
  <c r="DB286" i="4"/>
  <c r="DB41" i="2" s="1"/>
  <c r="DB26" i="10" s="1"/>
  <c r="DC286" i="4"/>
  <c r="DC41" i="2" s="1"/>
  <c r="DC26" i="10" s="1"/>
  <c r="DD286" i="4"/>
  <c r="DD41" i="2" s="1"/>
  <c r="DD26" i="10" s="1"/>
  <c r="DE286" i="4"/>
  <c r="DE41" i="2" s="1"/>
  <c r="DE26" i="10" s="1"/>
  <c r="DF286" i="4"/>
  <c r="DF41" i="2" s="1"/>
  <c r="DF26" i="10" s="1"/>
  <c r="DG286" i="4"/>
  <c r="DG41" i="2" s="1"/>
  <c r="DG26" i="10" s="1"/>
  <c r="DH286" i="4"/>
  <c r="DH41" i="2" s="1"/>
  <c r="DH26" i="10" s="1"/>
  <c r="DI286" i="4"/>
  <c r="DI41" i="2" s="1"/>
  <c r="DI26" i="10" s="1"/>
  <c r="DJ286" i="4"/>
  <c r="DJ41" i="2" s="1"/>
  <c r="DJ26" i="10" s="1"/>
  <c r="DK286" i="4"/>
  <c r="DK41" i="2" s="1"/>
  <c r="DK26" i="10" s="1"/>
  <c r="DL286" i="4"/>
  <c r="DL41" i="2" s="1"/>
  <c r="DL26" i="10" s="1"/>
  <c r="DM286" i="4"/>
  <c r="DM41" i="2" s="1"/>
  <c r="DM26" i="10" s="1"/>
  <c r="DN286" i="4"/>
  <c r="DN41" i="2" s="1"/>
  <c r="DN26" i="10" s="1"/>
  <c r="DO286" i="4"/>
  <c r="DO41" i="2" s="1"/>
  <c r="DO26" i="10" s="1"/>
  <c r="DP286" i="4"/>
  <c r="DP41" i="2" s="1"/>
  <c r="DP26" i="10" s="1"/>
  <c r="DQ286" i="4"/>
  <c r="DQ41" i="2" s="1"/>
  <c r="DQ26" i="10" s="1"/>
  <c r="DR286" i="4"/>
  <c r="DR41" i="2" s="1"/>
  <c r="DR26" i="10" s="1"/>
  <c r="DS286" i="4"/>
  <c r="DS41" i="2" s="1"/>
  <c r="DS26" i="10" s="1"/>
  <c r="DT286" i="4"/>
  <c r="DT41" i="2" s="1"/>
  <c r="DT26" i="10" s="1"/>
  <c r="DA287" i="4"/>
  <c r="DA42" i="2" s="1"/>
  <c r="DA27" i="10" s="1"/>
  <c r="DB287" i="4"/>
  <c r="DB42" i="2" s="1"/>
  <c r="DB27" i="10" s="1"/>
  <c r="DC287" i="4"/>
  <c r="DC42" i="2" s="1"/>
  <c r="DC27" i="10" s="1"/>
  <c r="DD287" i="4"/>
  <c r="DD42" i="2" s="1"/>
  <c r="DD27" i="10" s="1"/>
  <c r="DE287" i="4"/>
  <c r="DE42" i="2" s="1"/>
  <c r="DE27" i="10" s="1"/>
  <c r="DF287" i="4"/>
  <c r="DF42" i="2" s="1"/>
  <c r="DF27" i="10" s="1"/>
  <c r="DG287" i="4"/>
  <c r="DG42" i="2" s="1"/>
  <c r="DG27" i="10" s="1"/>
  <c r="DH287" i="4"/>
  <c r="DH42" i="2" s="1"/>
  <c r="DH27" i="10" s="1"/>
  <c r="DI287" i="4"/>
  <c r="DI42" i="2" s="1"/>
  <c r="DI27" i="10" s="1"/>
  <c r="DJ287" i="4"/>
  <c r="DJ42" i="2" s="1"/>
  <c r="DJ27" i="10" s="1"/>
  <c r="DK287" i="4"/>
  <c r="DK42" i="2" s="1"/>
  <c r="DK27" i="10" s="1"/>
  <c r="DL287" i="4"/>
  <c r="DL42" i="2" s="1"/>
  <c r="DL27" i="10" s="1"/>
  <c r="DM287" i="4"/>
  <c r="DM42" i="2" s="1"/>
  <c r="DM27" i="10" s="1"/>
  <c r="DN287" i="4"/>
  <c r="DN42" i="2" s="1"/>
  <c r="DN27" i="10" s="1"/>
  <c r="DO287" i="4"/>
  <c r="DO42" i="2" s="1"/>
  <c r="DO27" i="10" s="1"/>
  <c r="DP287" i="4"/>
  <c r="DP42" i="2" s="1"/>
  <c r="DP27" i="10" s="1"/>
  <c r="DQ287" i="4"/>
  <c r="DQ42" i="2" s="1"/>
  <c r="DQ27" i="10" s="1"/>
  <c r="DR287" i="4"/>
  <c r="DR42" i="2" s="1"/>
  <c r="DR27" i="10" s="1"/>
  <c r="DS287" i="4"/>
  <c r="DS42" i="2" s="1"/>
  <c r="DS27" i="10" s="1"/>
  <c r="DT287" i="4"/>
  <c r="DT42" i="2" s="1"/>
  <c r="DT27" i="10" s="1"/>
  <c r="DA288" i="4"/>
  <c r="DA43" i="2" s="1"/>
  <c r="DA28" i="10" s="1"/>
  <c r="DB288" i="4"/>
  <c r="DB43" i="2" s="1"/>
  <c r="DB28" i="10" s="1"/>
  <c r="DC288" i="4"/>
  <c r="DC43" i="2" s="1"/>
  <c r="DC28" i="10" s="1"/>
  <c r="DD288" i="4"/>
  <c r="DD43" i="2" s="1"/>
  <c r="DD28" i="10" s="1"/>
  <c r="DE288" i="4"/>
  <c r="DE43" i="2" s="1"/>
  <c r="DE28" i="10" s="1"/>
  <c r="DF288" i="4"/>
  <c r="DF43" i="2" s="1"/>
  <c r="DF28" i="10" s="1"/>
  <c r="DG288" i="4"/>
  <c r="DG43" i="2" s="1"/>
  <c r="DG28" i="10" s="1"/>
  <c r="DH288" i="4"/>
  <c r="DH43" i="2" s="1"/>
  <c r="DH28" i="10" s="1"/>
  <c r="DI288" i="4"/>
  <c r="DI43" i="2" s="1"/>
  <c r="DI28" i="10" s="1"/>
  <c r="DJ288" i="4"/>
  <c r="DJ43" i="2" s="1"/>
  <c r="DJ28" i="10" s="1"/>
  <c r="DK288" i="4"/>
  <c r="DK43" i="2" s="1"/>
  <c r="DK28" i="10" s="1"/>
  <c r="DL288" i="4"/>
  <c r="DL43" i="2" s="1"/>
  <c r="DL28" i="10" s="1"/>
  <c r="DM288" i="4"/>
  <c r="DM43" i="2" s="1"/>
  <c r="DM28" i="10" s="1"/>
  <c r="DN288" i="4"/>
  <c r="DN43" i="2" s="1"/>
  <c r="DN28" i="10" s="1"/>
  <c r="DO288" i="4"/>
  <c r="DO43" i="2" s="1"/>
  <c r="DO28" i="10" s="1"/>
  <c r="DP288" i="4"/>
  <c r="DP43" i="2" s="1"/>
  <c r="DP28" i="10" s="1"/>
  <c r="DQ288" i="4"/>
  <c r="DQ43" i="2" s="1"/>
  <c r="DQ28" i="10" s="1"/>
  <c r="DR288" i="4"/>
  <c r="DR43" i="2" s="1"/>
  <c r="DR28" i="10" s="1"/>
  <c r="DS288" i="4"/>
  <c r="DS43" i="2" s="1"/>
  <c r="DS28" i="10" s="1"/>
  <c r="DT288" i="4"/>
  <c r="DT43" i="2" s="1"/>
  <c r="DT28" i="10" s="1"/>
  <c r="DA289" i="4"/>
  <c r="DA44" i="2" s="1"/>
  <c r="DA29" i="10" s="1"/>
  <c r="DB289" i="4"/>
  <c r="DB44" i="2" s="1"/>
  <c r="DB29" i="10" s="1"/>
  <c r="DC289" i="4"/>
  <c r="DC44" i="2" s="1"/>
  <c r="DC29" i="10" s="1"/>
  <c r="DD289" i="4"/>
  <c r="DD44" i="2" s="1"/>
  <c r="DD29" i="10" s="1"/>
  <c r="DE289" i="4"/>
  <c r="DE44" i="2" s="1"/>
  <c r="DE29" i="10" s="1"/>
  <c r="DF289" i="4"/>
  <c r="DF44" i="2" s="1"/>
  <c r="DF29" i="10" s="1"/>
  <c r="DG289" i="4"/>
  <c r="DG44" i="2" s="1"/>
  <c r="DG29" i="10" s="1"/>
  <c r="DH289" i="4"/>
  <c r="DH44" i="2" s="1"/>
  <c r="DH29" i="10" s="1"/>
  <c r="DI289" i="4"/>
  <c r="DI44" i="2" s="1"/>
  <c r="DI29" i="10" s="1"/>
  <c r="DJ289" i="4"/>
  <c r="DJ44" i="2" s="1"/>
  <c r="DJ29" i="10" s="1"/>
  <c r="DK289" i="4"/>
  <c r="DK44" i="2" s="1"/>
  <c r="DK29" i="10" s="1"/>
  <c r="DL289" i="4"/>
  <c r="DL44" i="2" s="1"/>
  <c r="DL29" i="10" s="1"/>
  <c r="DM289" i="4"/>
  <c r="DM44" i="2" s="1"/>
  <c r="DM29" i="10" s="1"/>
  <c r="DN289" i="4"/>
  <c r="DN44" i="2" s="1"/>
  <c r="DN29" i="10" s="1"/>
  <c r="DO289" i="4"/>
  <c r="DO44" i="2" s="1"/>
  <c r="DO29" i="10" s="1"/>
  <c r="DP289" i="4"/>
  <c r="DP44" i="2" s="1"/>
  <c r="DP29" i="10" s="1"/>
  <c r="DQ289" i="4"/>
  <c r="DQ44" i="2" s="1"/>
  <c r="DQ29" i="10" s="1"/>
  <c r="DR289" i="4"/>
  <c r="DR44" i="2" s="1"/>
  <c r="DR29" i="10" s="1"/>
  <c r="DS289" i="4"/>
  <c r="DS44" i="2" s="1"/>
  <c r="DS29" i="10" s="1"/>
  <c r="DT289" i="4"/>
  <c r="DT44" i="2" s="1"/>
  <c r="DT29" i="10" s="1"/>
  <c r="DA290" i="4"/>
  <c r="DA45" i="2" s="1"/>
  <c r="DA30" i="10" s="1"/>
  <c r="DB290" i="4"/>
  <c r="DB45" i="2" s="1"/>
  <c r="DB30" i="10" s="1"/>
  <c r="DC290" i="4"/>
  <c r="DC45" i="2" s="1"/>
  <c r="DC30" i="10" s="1"/>
  <c r="DD290" i="4"/>
  <c r="DD45" i="2" s="1"/>
  <c r="DD30" i="10" s="1"/>
  <c r="DE290" i="4"/>
  <c r="DE45" i="2" s="1"/>
  <c r="DE30" i="10" s="1"/>
  <c r="DF290" i="4"/>
  <c r="DF45" i="2" s="1"/>
  <c r="DF30" i="10" s="1"/>
  <c r="DG290" i="4"/>
  <c r="DG45" i="2" s="1"/>
  <c r="DG30" i="10" s="1"/>
  <c r="DH290" i="4"/>
  <c r="DH45" i="2" s="1"/>
  <c r="DH30" i="10" s="1"/>
  <c r="DI290" i="4"/>
  <c r="DI45" i="2" s="1"/>
  <c r="DI30" i="10" s="1"/>
  <c r="DJ290" i="4"/>
  <c r="DJ45" i="2" s="1"/>
  <c r="DJ30" i="10" s="1"/>
  <c r="DK290" i="4"/>
  <c r="DK45" i="2" s="1"/>
  <c r="DK30" i="10" s="1"/>
  <c r="DL290" i="4"/>
  <c r="DL45" i="2" s="1"/>
  <c r="DL30" i="10" s="1"/>
  <c r="DM290" i="4"/>
  <c r="DM45" i="2" s="1"/>
  <c r="DM30" i="10" s="1"/>
  <c r="DN290" i="4"/>
  <c r="DN45" i="2" s="1"/>
  <c r="DN30" i="10" s="1"/>
  <c r="DO290" i="4"/>
  <c r="DO45" i="2" s="1"/>
  <c r="DO30" i="10" s="1"/>
  <c r="DP290" i="4"/>
  <c r="DP45" i="2" s="1"/>
  <c r="DP30" i="10" s="1"/>
  <c r="DQ290" i="4"/>
  <c r="DQ45" i="2" s="1"/>
  <c r="DQ30" i="10" s="1"/>
  <c r="DR290" i="4"/>
  <c r="DR45" i="2" s="1"/>
  <c r="DR30" i="10" s="1"/>
  <c r="DS290" i="4"/>
  <c r="DS45" i="2" s="1"/>
  <c r="DS30" i="10" s="1"/>
  <c r="DT290" i="4"/>
  <c r="DT45" i="2" s="1"/>
  <c r="DT30" i="10" s="1"/>
  <c r="DA291" i="4"/>
  <c r="DA46" i="2" s="1"/>
  <c r="DA31" i="10" s="1"/>
  <c r="DB291" i="4"/>
  <c r="DB46" i="2" s="1"/>
  <c r="DB31" i="10" s="1"/>
  <c r="DC291" i="4"/>
  <c r="DC46" i="2" s="1"/>
  <c r="DC31" i="10" s="1"/>
  <c r="DD291" i="4"/>
  <c r="DD46" i="2" s="1"/>
  <c r="DD31" i="10" s="1"/>
  <c r="DE291" i="4"/>
  <c r="DE46" i="2" s="1"/>
  <c r="DE31" i="10" s="1"/>
  <c r="DF291" i="4"/>
  <c r="DF46" i="2" s="1"/>
  <c r="DF31" i="10" s="1"/>
  <c r="DG291" i="4"/>
  <c r="DG46" i="2" s="1"/>
  <c r="DG31" i="10" s="1"/>
  <c r="DH291" i="4"/>
  <c r="DH46" i="2" s="1"/>
  <c r="DH31" i="10" s="1"/>
  <c r="DI291" i="4"/>
  <c r="DI46" i="2" s="1"/>
  <c r="DI31" i="10" s="1"/>
  <c r="DJ291" i="4"/>
  <c r="DJ46" i="2" s="1"/>
  <c r="DJ31" i="10" s="1"/>
  <c r="DK291" i="4"/>
  <c r="DK46" i="2" s="1"/>
  <c r="DK31" i="10" s="1"/>
  <c r="DL291" i="4"/>
  <c r="DL46" i="2" s="1"/>
  <c r="DL31" i="10" s="1"/>
  <c r="DM291" i="4"/>
  <c r="DM46" i="2" s="1"/>
  <c r="DM31" i="10" s="1"/>
  <c r="DN291" i="4"/>
  <c r="DN46" i="2" s="1"/>
  <c r="DN31" i="10" s="1"/>
  <c r="DO291" i="4"/>
  <c r="DO46" i="2" s="1"/>
  <c r="DO31" i="10" s="1"/>
  <c r="DP291" i="4"/>
  <c r="DP46" i="2" s="1"/>
  <c r="DP31" i="10" s="1"/>
  <c r="DQ291" i="4"/>
  <c r="DQ46" i="2" s="1"/>
  <c r="DQ31" i="10" s="1"/>
  <c r="DR291" i="4"/>
  <c r="DR46" i="2" s="1"/>
  <c r="DR31" i="10" s="1"/>
  <c r="DS291" i="4"/>
  <c r="DS46" i="2" s="1"/>
  <c r="DS31" i="10" s="1"/>
  <c r="DT291" i="4"/>
  <c r="DT46" i="2" s="1"/>
  <c r="DT31" i="10" s="1"/>
  <c r="DA292" i="4"/>
  <c r="DA47" i="2" s="1"/>
  <c r="DA40" i="10" s="1"/>
  <c r="DB292" i="4"/>
  <c r="DB47" i="2" s="1"/>
  <c r="DB40" i="10" s="1"/>
  <c r="DC292" i="4"/>
  <c r="DC47" i="2" s="1"/>
  <c r="DC40" i="10" s="1"/>
  <c r="DD292" i="4"/>
  <c r="DD47" i="2" s="1"/>
  <c r="DD40" i="10" s="1"/>
  <c r="DE292" i="4"/>
  <c r="DE47" i="2" s="1"/>
  <c r="DE40" i="10" s="1"/>
  <c r="DF292" i="4"/>
  <c r="DF47" i="2" s="1"/>
  <c r="DF40" i="10" s="1"/>
  <c r="DG292" i="4"/>
  <c r="DG47" i="2" s="1"/>
  <c r="DG40" i="10" s="1"/>
  <c r="DH292" i="4"/>
  <c r="DH47" i="2" s="1"/>
  <c r="DH40" i="10" s="1"/>
  <c r="DI292" i="4"/>
  <c r="DI47" i="2" s="1"/>
  <c r="DI40" i="10" s="1"/>
  <c r="DJ292" i="4"/>
  <c r="DJ47" i="2" s="1"/>
  <c r="DJ40" i="10" s="1"/>
  <c r="DK292" i="4"/>
  <c r="DK47" i="2" s="1"/>
  <c r="DK40" i="10" s="1"/>
  <c r="DL292" i="4"/>
  <c r="DL47" i="2" s="1"/>
  <c r="DL40" i="10" s="1"/>
  <c r="DM292" i="4"/>
  <c r="DM47" i="2" s="1"/>
  <c r="DM40" i="10" s="1"/>
  <c r="DN292" i="4"/>
  <c r="DN47" i="2" s="1"/>
  <c r="DN40" i="10" s="1"/>
  <c r="DO292" i="4"/>
  <c r="DO47" i="2" s="1"/>
  <c r="DO40" i="10" s="1"/>
  <c r="DP292" i="4"/>
  <c r="DP47" i="2" s="1"/>
  <c r="DP40" i="10" s="1"/>
  <c r="DQ292" i="4"/>
  <c r="DQ47" i="2" s="1"/>
  <c r="DQ40" i="10" s="1"/>
  <c r="DR292" i="4"/>
  <c r="DR47" i="2" s="1"/>
  <c r="DR40" i="10" s="1"/>
  <c r="DS292" i="4"/>
  <c r="DS47" i="2" s="1"/>
  <c r="DS40" i="10" s="1"/>
  <c r="DT292" i="4"/>
  <c r="DT47" i="2" s="1"/>
  <c r="DT40" i="10" s="1"/>
  <c r="DA293" i="4"/>
  <c r="DA48" i="2" s="1"/>
  <c r="DA41" i="10" s="1"/>
  <c r="DB293" i="4"/>
  <c r="DB48" i="2" s="1"/>
  <c r="DB41" i="10" s="1"/>
  <c r="DC293" i="4"/>
  <c r="DC48" i="2" s="1"/>
  <c r="DC41" i="10" s="1"/>
  <c r="DD293" i="4"/>
  <c r="DD48" i="2" s="1"/>
  <c r="DD41" i="10" s="1"/>
  <c r="DE293" i="4"/>
  <c r="DE48" i="2" s="1"/>
  <c r="DE41" i="10" s="1"/>
  <c r="DF293" i="4"/>
  <c r="DF48" i="2" s="1"/>
  <c r="DF41" i="10" s="1"/>
  <c r="DG293" i="4"/>
  <c r="DG48" i="2" s="1"/>
  <c r="DG41" i="10" s="1"/>
  <c r="DH293" i="4"/>
  <c r="DH48" i="2" s="1"/>
  <c r="DH41" i="10" s="1"/>
  <c r="DI293" i="4"/>
  <c r="DI48" i="2" s="1"/>
  <c r="DI41" i="10" s="1"/>
  <c r="DJ293" i="4"/>
  <c r="DJ48" i="2" s="1"/>
  <c r="DJ41" i="10" s="1"/>
  <c r="DK293" i="4"/>
  <c r="DK48" i="2" s="1"/>
  <c r="DK41" i="10" s="1"/>
  <c r="DL293" i="4"/>
  <c r="DL48" i="2" s="1"/>
  <c r="DL41" i="10" s="1"/>
  <c r="DM293" i="4"/>
  <c r="DM48" i="2" s="1"/>
  <c r="DM41" i="10" s="1"/>
  <c r="DN293" i="4"/>
  <c r="DN48" i="2" s="1"/>
  <c r="DN41" i="10" s="1"/>
  <c r="DO293" i="4"/>
  <c r="DO48" i="2" s="1"/>
  <c r="DO41" i="10" s="1"/>
  <c r="DP293" i="4"/>
  <c r="DP48" i="2" s="1"/>
  <c r="DP41" i="10" s="1"/>
  <c r="DQ293" i="4"/>
  <c r="DQ48" i="2" s="1"/>
  <c r="DQ41" i="10" s="1"/>
  <c r="DR293" i="4"/>
  <c r="DR48" i="2" s="1"/>
  <c r="DR41" i="10" s="1"/>
  <c r="DS293" i="4"/>
  <c r="DS48" i="2" s="1"/>
  <c r="DS41" i="10" s="1"/>
  <c r="DT293" i="4"/>
  <c r="DT48" i="2" s="1"/>
  <c r="DT41" i="10" s="1"/>
  <c r="DA294" i="4"/>
  <c r="DA49" i="2" s="1"/>
  <c r="DA42" i="10" s="1"/>
  <c r="DB294" i="4"/>
  <c r="DB49" i="2" s="1"/>
  <c r="DB42" i="10" s="1"/>
  <c r="DC294" i="4"/>
  <c r="DC49" i="2" s="1"/>
  <c r="DC42" i="10" s="1"/>
  <c r="DD294" i="4"/>
  <c r="DD49" i="2" s="1"/>
  <c r="DD42" i="10" s="1"/>
  <c r="DE294" i="4"/>
  <c r="DE49" i="2" s="1"/>
  <c r="DE42" i="10" s="1"/>
  <c r="DF294" i="4"/>
  <c r="DF49" i="2" s="1"/>
  <c r="DF42" i="10" s="1"/>
  <c r="DG294" i="4"/>
  <c r="DG49" i="2" s="1"/>
  <c r="DG42" i="10" s="1"/>
  <c r="DH294" i="4"/>
  <c r="DH49" i="2" s="1"/>
  <c r="DH42" i="10" s="1"/>
  <c r="DI294" i="4"/>
  <c r="DI49" i="2" s="1"/>
  <c r="DI42" i="10" s="1"/>
  <c r="DJ294" i="4"/>
  <c r="DJ49" i="2" s="1"/>
  <c r="DJ42" i="10" s="1"/>
  <c r="DK294" i="4"/>
  <c r="DK49" i="2" s="1"/>
  <c r="DK42" i="10" s="1"/>
  <c r="DL294" i="4"/>
  <c r="DL49" i="2" s="1"/>
  <c r="DL42" i="10" s="1"/>
  <c r="DM294" i="4"/>
  <c r="DM49" i="2" s="1"/>
  <c r="DM42" i="10" s="1"/>
  <c r="DN294" i="4"/>
  <c r="DN49" i="2" s="1"/>
  <c r="DN42" i="10" s="1"/>
  <c r="DO294" i="4"/>
  <c r="DO49" i="2" s="1"/>
  <c r="DO42" i="10" s="1"/>
  <c r="DP294" i="4"/>
  <c r="DP49" i="2" s="1"/>
  <c r="DP42" i="10" s="1"/>
  <c r="DQ294" i="4"/>
  <c r="DQ49" i="2" s="1"/>
  <c r="DQ42" i="10" s="1"/>
  <c r="DR294" i="4"/>
  <c r="DR49" i="2" s="1"/>
  <c r="DR42" i="10" s="1"/>
  <c r="DS294" i="4"/>
  <c r="DS49" i="2" s="1"/>
  <c r="DS42" i="10" s="1"/>
  <c r="DT294" i="4"/>
  <c r="DT49" i="2" s="1"/>
  <c r="DT42" i="10" s="1"/>
  <c r="DA295" i="4"/>
  <c r="DA50" i="2" s="1"/>
  <c r="DA43" i="10" s="1"/>
  <c r="DB295" i="4"/>
  <c r="DB50" i="2" s="1"/>
  <c r="DB43" i="10" s="1"/>
  <c r="DC295" i="4"/>
  <c r="DC50" i="2" s="1"/>
  <c r="DC43" i="10" s="1"/>
  <c r="DD295" i="4"/>
  <c r="DD50" i="2" s="1"/>
  <c r="DD43" i="10" s="1"/>
  <c r="DE295" i="4"/>
  <c r="DE50" i="2" s="1"/>
  <c r="DE43" i="10" s="1"/>
  <c r="DF295" i="4"/>
  <c r="DF50" i="2" s="1"/>
  <c r="DF43" i="10" s="1"/>
  <c r="DG295" i="4"/>
  <c r="DG50" i="2" s="1"/>
  <c r="DG43" i="10" s="1"/>
  <c r="DH295" i="4"/>
  <c r="DH50" i="2" s="1"/>
  <c r="DH43" i="10" s="1"/>
  <c r="DI295" i="4"/>
  <c r="DI50" i="2" s="1"/>
  <c r="DI43" i="10" s="1"/>
  <c r="DJ295" i="4"/>
  <c r="DJ50" i="2" s="1"/>
  <c r="DJ43" i="10" s="1"/>
  <c r="DK295" i="4"/>
  <c r="DK50" i="2" s="1"/>
  <c r="DK43" i="10" s="1"/>
  <c r="DL295" i="4"/>
  <c r="DL50" i="2" s="1"/>
  <c r="DL43" i="10" s="1"/>
  <c r="DM295" i="4"/>
  <c r="DM50" i="2" s="1"/>
  <c r="DM43" i="10" s="1"/>
  <c r="DN295" i="4"/>
  <c r="DN50" i="2" s="1"/>
  <c r="DN43" i="10" s="1"/>
  <c r="DO295" i="4"/>
  <c r="DO50" i="2" s="1"/>
  <c r="DO43" i="10" s="1"/>
  <c r="DP295" i="4"/>
  <c r="DP50" i="2" s="1"/>
  <c r="DP43" i="10" s="1"/>
  <c r="DQ295" i="4"/>
  <c r="DQ50" i="2" s="1"/>
  <c r="DQ43" i="10" s="1"/>
  <c r="DR295" i="4"/>
  <c r="DR50" i="2" s="1"/>
  <c r="DR43" i="10" s="1"/>
  <c r="DS295" i="4"/>
  <c r="DS50" i="2" s="1"/>
  <c r="DS43" i="10" s="1"/>
  <c r="DT295" i="4"/>
  <c r="DT50" i="2" s="1"/>
  <c r="DT43" i="10" s="1"/>
  <c r="DA296" i="4"/>
  <c r="DA51" i="2" s="1"/>
  <c r="DA44" i="10" s="1"/>
  <c r="DB296" i="4"/>
  <c r="DB51" i="2" s="1"/>
  <c r="DB44" i="10" s="1"/>
  <c r="DC296" i="4"/>
  <c r="DC51" i="2" s="1"/>
  <c r="DC44" i="10" s="1"/>
  <c r="DD296" i="4"/>
  <c r="DD51" i="2" s="1"/>
  <c r="DD44" i="10" s="1"/>
  <c r="DE296" i="4"/>
  <c r="DE51" i="2" s="1"/>
  <c r="DE44" i="10" s="1"/>
  <c r="DF296" i="4"/>
  <c r="DF51" i="2" s="1"/>
  <c r="DF44" i="10" s="1"/>
  <c r="DG296" i="4"/>
  <c r="DG51" i="2" s="1"/>
  <c r="DG44" i="10" s="1"/>
  <c r="DH296" i="4"/>
  <c r="DH51" i="2" s="1"/>
  <c r="DH44" i="10" s="1"/>
  <c r="DI296" i="4"/>
  <c r="DI51" i="2" s="1"/>
  <c r="DI44" i="10" s="1"/>
  <c r="DJ296" i="4"/>
  <c r="DJ51" i="2" s="1"/>
  <c r="DJ44" i="10" s="1"/>
  <c r="DK296" i="4"/>
  <c r="DK51" i="2" s="1"/>
  <c r="DK44" i="10" s="1"/>
  <c r="DL296" i="4"/>
  <c r="DL51" i="2" s="1"/>
  <c r="DL44" i="10" s="1"/>
  <c r="DM296" i="4"/>
  <c r="DM51" i="2" s="1"/>
  <c r="DM44" i="10" s="1"/>
  <c r="DN296" i="4"/>
  <c r="DN51" i="2" s="1"/>
  <c r="DN44" i="10" s="1"/>
  <c r="DO296" i="4"/>
  <c r="DO51" i="2" s="1"/>
  <c r="DO44" i="10" s="1"/>
  <c r="DP296" i="4"/>
  <c r="DP51" i="2" s="1"/>
  <c r="DP44" i="10" s="1"/>
  <c r="DQ296" i="4"/>
  <c r="DQ51" i="2" s="1"/>
  <c r="DQ44" i="10" s="1"/>
  <c r="DR296" i="4"/>
  <c r="DR51" i="2" s="1"/>
  <c r="DR44" i="10" s="1"/>
  <c r="DS296" i="4"/>
  <c r="DS51" i="2" s="1"/>
  <c r="DS44" i="10" s="1"/>
  <c r="DT296" i="4"/>
  <c r="DT51" i="2" s="1"/>
  <c r="DT44" i="10" s="1"/>
  <c r="DA297" i="4"/>
  <c r="DA52" i="2" s="1"/>
  <c r="DA45" i="10" s="1"/>
  <c r="DB297" i="4"/>
  <c r="DB52" i="2" s="1"/>
  <c r="DB45" i="10" s="1"/>
  <c r="DC297" i="4"/>
  <c r="DC52" i="2" s="1"/>
  <c r="DC45" i="10" s="1"/>
  <c r="DD297" i="4"/>
  <c r="DD52" i="2" s="1"/>
  <c r="DD45" i="10" s="1"/>
  <c r="DE297" i="4"/>
  <c r="DE52" i="2" s="1"/>
  <c r="DE45" i="10" s="1"/>
  <c r="DF297" i="4"/>
  <c r="DF52" i="2" s="1"/>
  <c r="DF45" i="10" s="1"/>
  <c r="DG297" i="4"/>
  <c r="DG52" i="2" s="1"/>
  <c r="DG45" i="10" s="1"/>
  <c r="DH297" i="4"/>
  <c r="DH52" i="2" s="1"/>
  <c r="DH45" i="10" s="1"/>
  <c r="DI297" i="4"/>
  <c r="DI52" i="2" s="1"/>
  <c r="DI45" i="10" s="1"/>
  <c r="DJ297" i="4"/>
  <c r="DJ52" i="2" s="1"/>
  <c r="DJ45" i="10" s="1"/>
  <c r="DK297" i="4"/>
  <c r="DK52" i="2" s="1"/>
  <c r="DK45" i="10" s="1"/>
  <c r="DL297" i="4"/>
  <c r="DL52" i="2" s="1"/>
  <c r="DL45" i="10" s="1"/>
  <c r="DM297" i="4"/>
  <c r="DM52" i="2" s="1"/>
  <c r="DM45" i="10" s="1"/>
  <c r="DN297" i="4"/>
  <c r="DN52" i="2" s="1"/>
  <c r="DN45" i="10" s="1"/>
  <c r="DO297" i="4"/>
  <c r="DO52" i="2" s="1"/>
  <c r="DO45" i="10" s="1"/>
  <c r="DP297" i="4"/>
  <c r="DP52" i="2" s="1"/>
  <c r="DP45" i="10" s="1"/>
  <c r="DQ297" i="4"/>
  <c r="DQ52" i="2" s="1"/>
  <c r="DQ45" i="10" s="1"/>
  <c r="DR297" i="4"/>
  <c r="DR52" i="2" s="1"/>
  <c r="DR45" i="10" s="1"/>
  <c r="DS297" i="4"/>
  <c r="DS52" i="2" s="1"/>
  <c r="DS45" i="10" s="1"/>
  <c r="DT297" i="4"/>
  <c r="DT52" i="2" s="1"/>
  <c r="DT45" i="10" s="1"/>
  <c r="DA298" i="4"/>
  <c r="DA53" i="2" s="1"/>
  <c r="DA46" i="10" s="1"/>
  <c r="DB298" i="4"/>
  <c r="DB53" i="2" s="1"/>
  <c r="DB46" i="10" s="1"/>
  <c r="DC298" i="4"/>
  <c r="DC53" i="2" s="1"/>
  <c r="DC46" i="10" s="1"/>
  <c r="DD298" i="4"/>
  <c r="DD53" i="2" s="1"/>
  <c r="DD46" i="10" s="1"/>
  <c r="DE298" i="4"/>
  <c r="DE53" i="2" s="1"/>
  <c r="DE46" i="10" s="1"/>
  <c r="DF298" i="4"/>
  <c r="DF53" i="2" s="1"/>
  <c r="DF46" i="10" s="1"/>
  <c r="DG298" i="4"/>
  <c r="DG53" i="2" s="1"/>
  <c r="DG46" i="10" s="1"/>
  <c r="DH298" i="4"/>
  <c r="DH53" i="2" s="1"/>
  <c r="DH46" i="10" s="1"/>
  <c r="DI298" i="4"/>
  <c r="DI53" i="2" s="1"/>
  <c r="DI46" i="10" s="1"/>
  <c r="DJ298" i="4"/>
  <c r="DJ53" i="2" s="1"/>
  <c r="DJ46" i="10" s="1"/>
  <c r="DK298" i="4"/>
  <c r="DK53" i="2" s="1"/>
  <c r="DK46" i="10" s="1"/>
  <c r="DL298" i="4"/>
  <c r="DL53" i="2" s="1"/>
  <c r="DL46" i="10" s="1"/>
  <c r="DM298" i="4"/>
  <c r="DM53" i="2" s="1"/>
  <c r="DM46" i="10" s="1"/>
  <c r="DN298" i="4"/>
  <c r="DN53" i="2" s="1"/>
  <c r="DN46" i="10" s="1"/>
  <c r="DO298" i="4"/>
  <c r="DO53" i="2" s="1"/>
  <c r="DO46" i="10" s="1"/>
  <c r="DP298" i="4"/>
  <c r="DP53" i="2" s="1"/>
  <c r="DP46" i="10" s="1"/>
  <c r="DQ298" i="4"/>
  <c r="DQ53" i="2" s="1"/>
  <c r="DQ46" i="10" s="1"/>
  <c r="DR298" i="4"/>
  <c r="DR53" i="2" s="1"/>
  <c r="DR46" i="10" s="1"/>
  <c r="DS298" i="4"/>
  <c r="DS53" i="2" s="1"/>
  <c r="DS46" i="10" s="1"/>
  <c r="DT298" i="4"/>
  <c r="DT53" i="2" s="1"/>
  <c r="DT46" i="10" s="1"/>
  <c r="DA299" i="4"/>
  <c r="DA54" i="2" s="1"/>
  <c r="DA47" i="10" s="1"/>
  <c r="DB299" i="4"/>
  <c r="DB54" i="2" s="1"/>
  <c r="DB47" i="10" s="1"/>
  <c r="DC299" i="4"/>
  <c r="DC54" i="2" s="1"/>
  <c r="DC47" i="10" s="1"/>
  <c r="DD299" i="4"/>
  <c r="DD54" i="2" s="1"/>
  <c r="DD47" i="10" s="1"/>
  <c r="DE299" i="4"/>
  <c r="DE54" i="2" s="1"/>
  <c r="DE47" i="10" s="1"/>
  <c r="DF299" i="4"/>
  <c r="DF54" i="2" s="1"/>
  <c r="DF47" i="10" s="1"/>
  <c r="DG299" i="4"/>
  <c r="DG54" i="2" s="1"/>
  <c r="DG47" i="10" s="1"/>
  <c r="DH299" i="4"/>
  <c r="DH54" i="2" s="1"/>
  <c r="DH47" i="10" s="1"/>
  <c r="DI299" i="4"/>
  <c r="DI54" i="2" s="1"/>
  <c r="DI47" i="10" s="1"/>
  <c r="DJ299" i="4"/>
  <c r="DJ54" i="2" s="1"/>
  <c r="DJ47" i="10" s="1"/>
  <c r="DK299" i="4"/>
  <c r="DK54" i="2" s="1"/>
  <c r="DK47" i="10" s="1"/>
  <c r="DL299" i="4"/>
  <c r="DL54" i="2" s="1"/>
  <c r="DL47" i="10" s="1"/>
  <c r="DM299" i="4"/>
  <c r="DM54" i="2" s="1"/>
  <c r="DM47" i="10" s="1"/>
  <c r="DN299" i="4"/>
  <c r="DN54" i="2" s="1"/>
  <c r="DN47" i="10" s="1"/>
  <c r="DO299" i="4"/>
  <c r="DO54" i="2" s="1"/>
  <c r="DO47" i="10" s="1"/>
  <c r="DP299" i="4"/>
  <c r="DP54" i="2" s="1"/>
  <c r="DP47" i="10" s="1"/>
  <c r="DQ299" i="4"/>
  <c r="DQ54" i="2" s="1"/>
  <c r="DQ47" i="10" s="1"/>
  <c r="DR299" i="4"/>
  <c r="DR54" i="2" s="1"/>
  <c r="DR47" i="10" s="1"/>
  <c r="DS299" i="4"/>
  <c r="DS54" i="2" s="1"/>
  <c r="DS47" i="10" s="1"/>
  <c r="DT299" i="4"/>
  <c r="DT54" i="2" s="1"/>
  <c r="DT47" i="10" s="1"/>
  <c r="DA300" i="4"/>
  <c r="DA55" i="2" s="1"/>
  <c r="DA48" i="10" s="1"/>
  <c r="DB300" i="4"/>
  <c r="DB55" i="2" s="1"/>
  <c r="DB48" i="10" s="1"/>
  <c r="DC300" i="4"/>
  <c r="DC55" i="2" s="1"/>
  <c r="DC48" i="10" s="1"/>
  <c r="DD300" i="4"/>
  <c r="DD55" i="2" s="1"/>
  <c r="DD48" i="10" s="1"/>
  <c r="DE300" i="4"/>
  <c r="DE55" i="2" s="1"/>
  <c r="DE48" i="10" s="1"/>
  <c r="DF300" i="4"/>
  <c r="DF55" i="2" s="1"/>
  <c r="DF48" i="10" s="1"/>
  <c r="DG300" i="4"/>
  <c r="DG55" i="2" s="1"/>
  <c r="DG48" i="10" s="1"/>
  <c r="DH300" i="4"/>
  <c r="DH55" i="2" s="1"/>
  <c r="DH48" i="10" s="1"/>
  <c r="DI300" i="4"/>
  <c r="DI55" i="2" s="1"/>
  <c r="DI48" i="10" s="1"/>
  <c r="DJ300" i="4"/>
  <c r="DJ55" i="2" s="1"/>
  <c r="DJ48" i="10" s="1"/>
  <c r="DK300" i="4"/>
  <c r="DK55" i="2" s="1"/>
  <c r="DK48" i="10" s="1"/>
  <c r="DL300" i="4"/>
  <c r="DL55" i="2" s="1"/>
  <c r="DL48" i="10" s="1"/>
  <c r="DM300" i="4"/>
  <c r="DM55" i="2" s="1"/>
  <c r="DM48" i="10" s="1"/>
  <c r="DN300" i="4"/>
  <c r="DN55" i="2" s="1"/>
  <c r="DN48" i="10" s="1"/>
  <c r="DO300" i="4"/>
  <c r="DO55" i="2" s="1"/>
  <c r="DO48" i="10" s="1"/>
  <c r="DP300" i="4"/>
  <c r="DP55" i="2" s="1"/>
  <c r="DP48" i="10" s="1"/>
  <c r="DQ300" i="4"/>
  <c r="DQ55" i="2" s="1"/>
  <c r="DQ48" i="10" s="1"/>
  <c r="DR300" i="4"/>
  <c r="DR55" i="2" s="1"/>
  <c r="DR48" i="10" s="1"/>
  <c r="DS300" i="4"/>
  <c r="DS55" i="2" s="1"/>
  <c r="DS48" i="10" s="1"/>
  <c r="DT300" i="4"/>
  <c r="DT55" i="2" s="1"/>
  <c r="DT48" i="10" s="1"/>
  <c r="DA301" i="4"/>
  <c r="DA56" i="2" s="1"/>
  <c r="DA49" i="10" s="1"/>
  <c r="DB301" i="4"/>
  <c r="DB56" i="2" s="1"/>
  <c r="DB49" i="10" s="1"/>
  <c r="DC301" i="4"/>
  <c r="DC56" i="2" s="1"/>
  <c r="DC49" i="10" s="1"/>
  <c r="DD301" i="4"/>
  <c r="DD56" i="2" s="1"/>
  <c r="DD49" i="10" s="1"/>
  <c r="DE301" i="4"/>
  <c r="DE56" i="2" s="1"/>
  <c r="DE49" i="10" s="1"/>
  <c r="DF301" i="4"/>
  <c r="DF56" i="2" s="1"/>
  <c r="DF49" i="10" s="1"/>
  <c r="DG301" i="4"/>
  <c r="DG56" i="2" s="1"/>
  <c r="DG49" i="10" s="1"/>
  <c r="DH301" i="4"/>
  <c r="DH56" i="2" s="1"/>
  <c r="DH49" i="10" s="1"/>
  <c r="DI301" i="4"/>
  <c r="DI56" i="2" s="1"/>
  <c r="DI49" i="10" s="1"/>
  <c r="DJ301" i="4"/>
  <c r="DJ56" i="2" s="1"/>
  <c r="DJ49" i="10" s="1"/>
  <c r="DK301" i="4"/>
  <c r="DK56" i="2" s="1"/>
  <c r="DK49" i="10" s="1"/>
  <c r="DL301" i="4"/>
  <c r="DL56" i="2" s="1"/>
  <c r="DL49" i="10" s="1"/>
  <c r="DM301" i="4"/>
  <c r="DM56" i="2" s="1"/>
  <c r="DM49" i="10" s="1"/>
  <c r="DN301" i="4"/>
  <c r="DN56" i="2" s="1"/>
  <c r="DN49" i="10" s="1"/>
  <c r="DO301" i="4"/>
  <c r="DO56" i="2" s="1"/>
  <c r="DO49" i="10" s="1"/>
  <c r="DP301" i="4"/>
  <c r="DP56" i="2" s="1"/>
  <c r="DP49" i="10" s="1"/>
  <c r="DQ301" i="4"/>
  <c r="DQ56" i="2" s="1"/>
  <c r="DQ49" i="10" s="1"/>
  <c r="DR301" i="4"/>
  <c r="DR56" i="2" s="1"/>
  <c r="DR49" i="10" s="1"/>
  <c r="DS301" i="4"/>
  <c r="DS56" i="2" s="1"/>
  <c r="DS49" i="10" s="1"/>
  <c r="DT301" i="4"/>
  <c r="DT56" i="2" s="1"/>
  <c r="DT49" i="10" s="1"/>
  <c r="DA302" i="4"/>
  <c r="DA57" i="2" s="1"/>
  <c r="DA50" i="10" s="1"/>
  <c r="DB302" i="4"/>
  <c r="DB57" i="2" s="1"/>
  <c r="DB50" i="10" s="1"/>
  <c r="DC302" i="4"/>
  <c r="DC57" i="2" s="1"/>
  <c r="DC50" i="10" s="1"/>
  <c r="DD302" i="4"/>
  <c r="DD57" i="2" s="1"/>
  <c r="DD50" i="10" s="1"/>
  <c r="DE302" i="4"/>
  <c r="DE57" i="2" s="1"/>
  <c r="DE50" i="10" s="1"/>
  <c r="DF302" i="4"/>
  <c r="DF57" i="2" s="1"/>
  <c r="DF50" i="10" s="1"/>
  <c r="DG302" i="4"/>
  <c r="DG57" i="2" s="1"/>
  <c r="DG50" i="10" s="1"/>
  <c r="DH302" i="4"/>
  <c r="DH57" i="2" s="1"/>
  <c r="DH50" i="10" s="1"/>
  <c r="DI302" i="4"/>
  <c r="DI57" i="2" s="1"/>
  <c r="DI50" i="10" s="1"/>
  <c r="DJ302" i="4"/>
  <c r="DJ57" i="2" s="1"/>
  <c r="DJ50" i="10" s="1"/>
  <c r="DK302" i="4"/>
  <c r="DK57" i="2" s="1"/>
  <c r="DK50" i="10" s="1"/>
  <c r="DL302" i="4"/>
  <c r="DL57" i="2" s="1"/>
  <c r="DL50" i="10" s="1"/>
  <c r="DM302" i="4"/>
  <c r="DM57" i="2" s="1"/>
  <c r="DM50" i="10" s="1"/>
  <c r="DN302" i="4"/>
  <c r="DN57" i="2" s="1"/>
  <c r="DN50" i="10" s="1"/>
  <c r="DO302" i="4"/>
  <c r="DO57" i="2" s="1"/>
  <c r="DO50" i="10" s="1"/>
  <c r="DP302" i="4"/>
  <c r="DP57" i="2" s="1"/>
  <c r="DP50" i="10" s="1"/>
  <c r="DQ302" i="4"/>
  <c r="DQ57" i="2" s="1"/>
  <c r="DQ50" i="10" s="1"/>
  <c r="DR302" i="4"/>
  <c r="DR57" i="2" s="1"/>
  <c r="DR50" i="10" s="1"/>
  <c r="DS302" i="4"/>
  <c r="DS57" i="2" s="1"/>
  <c r="DS50" i="10" s="1"/>
  <c r="DT302" i="4"/>
  <c r="DT57" i="2" s="1"/>
  <c r="DT50" i="10" s="1"/>
  <c r="DA303" i="4"/>
  <c r="DA58" i="2" s="1"/>
  <c r="DA51" i="10" s="1"/>
  <c r="DB303" i="4"/>
  <c r="DB58" i="2" s="1"/>
  <c r="DB51" i="10" s="1"/>
  <c r="DC303" i="4"/>
  <c r="DC58" i="2" s="1"/>
  <c r="DC51" i="10" s="1"/>
  <c r="DD303" i="4"/>
  <c r="DD58" i="2" s="1"/>
  <c r="DD51" i="10" s="1"/>
  <c r="DE303" i="4"/>
  <c r="DE58" i="2" s="1"/>
  <c r="DE51" i="10" s="1"/>
  <c r="DF303" i="4"/>
  <c r="DF58" i="2" s="1"/>
  <c r="DF51" i="10" s="1"/>
  <c r="DG303" i="4"/>
  <c r="DG58" i="2" s="1"/>
  <c r="DG51" i="10" s="1"/>
  <c r="DH303" i="4"/>
  <c r="DH58" i="2" s="1"/>
  <c r="DH51" i="10" s="1"/>
  <c r="DI303" i="4"/>
  <c r="DI58" i="2" s="1"/>
  <c r="DI51" i="10" s="1"/>
  <c r="DJ303" i="4"/>
  <c r="DJ58" i="2" s="1"/>
  <c r="DJ51" i="10" s="1"/>
  <c r="DK303" i="4"/>
  <c r="DK58" i="2" s="1"/>
  <c r="DK51" i="10" s="1"/>
  <c r="DL303" i="4"/>
  <c r="DL58" i="2" s="1"/>
  <c r="DL51" i="10" s="1"/>
  <c r="DM303" i="4"/>
  <c r="DM58" i="2" s="1"/>
  <c r="DM51" i="10" s="1"/>
  <c r="DN303" i="4"/>
  <c r="DN58" i="2" s="1"/>
  <c r="DN51" i="10" s="1"/>
  <c r="DO303" i="4"/>
  <c r="DO58" i="2" s="1"/>
  <c r="DO51" i="10" s="1"/>
  <c r="DP303" i="4"/>
  <c r="DP58" i="2" s="1"/>
  <c r="DP51" i="10" s="1"/>
  <c r="DQ303" i="4"/>
  <c r="DQ58" i="2" s="1"/>
  <c r="DQ51" i="10" s="1"/>
  <c r="DR303" i="4"/>
  <c r="DR58" i="2" s="1"/>
  <c r="DR51" i="10" s="1"/>
  <c r="DS303" i="4"/>
  <c r="DS58" i="2" s="1"/>
  <c r="DS51" i="10" s="1"/>
  <c r="DT303" i="4"/>
  <c r="DT58" i="2" s="1"/>
  <c r="DT51" i="10" s="1"/>
  <c r="DA304" i="4"/>
  <c r="DA59" i="2" s="1"/>
  <c r="DA52" i="10" s="1"/>
  <c r="DB304" i="4"/>
  <c r="DB59" i="2" s="1"/>
  <c r="DB52" i="10" s="1"/>
  <c r="DC304" i="4"/>
  <c r="DC59" i="2" s="1"/>
  <c r="DC52" i="10" s="1"/>
  <c r="DD304" i="4"/>
  <c r="DD59" i="2" s="1"/>
  <c r="DD52" i="10" s="1"/>
  <c r="DE304" i="4"/>
  <c r="DE59" i="2" s="1"/>
  <c r="DE52" i="10" s="1"/>
  <c r="DF304" i="4"/>
  <c r="DF59" i="2" s="1"/>
  <c r="DF52" i="10" s="1"/>
  <c r="DG304" i="4"/>
  <c r="DG59" i="2" s="1"/>
  <c r="DG52" i="10" s="1"/>
  <c r="DH304" i="4"/>
  <c r="DH59" i="2" s="1"/>
  <c r="DH52" i="10" s="1"/>
  <c r="DI304" i="4"/>
  <c r="DI59" i="2" s="1"/>
  <c r="DI52" i="10" s="1"/>
  <c r="DJ304" i="4"/>
  <c r="DJ59" i="2" s="1"/>
  <c r="DJ52" i="10" s="1"/>
  <c r="DK304" i="4"/>
  <c r="DK59" i="2" s="1"/>
  <c r="DK52" i="10" s="1"/>
  <c r="DL304" i="4"/>
  <c r="DL59" i="2" s="1"/>
  <c r="DL52" i="10" s="1"/>
  <c r="DM304" i="4"/>
  <c r="DM59" i="2" s="1"/>
  <c r="DM52" i="10" s="1"/>
  <c r="DN304" i="4"/>
  <c r="DN59" i="2" s="1"/>
  <c r="DN52" i="10" s="1"/>
  <c r="DO304" i="4"/>
  <c r="DO59" i="2" s="1"/>
  <c r="DO52" i="10" s="1"/>
  <c r="DP304" i="4"/>
  <c r="DP59" i="2" s="1"/>
  <c r="DP52" i="10" s="1"/>
  <c r="DQ304" i="4"/>
  <c r="DQ59" i="2" s="1"/>
  <c r="DQ52" i="10" s="1"/>
  <c r="DR304" i="4"/>
  <c r="DR59" i="2" s="1"/>
  <c r="DR52" i="10" s="1"/>
  <c r="DS304" i="4"/>
  <c r="DS59" i="2" s="1"/>
  <c r="DS52" i="10" s="1"/>
  <c r="DT304" i="4"/>
  <c r="DT59" i="2" s="1"/>
  <c r="DT52" i="10" s="1"/>
  <c r="DA305" i="4"/>
  <c r="DA60" i="2" s="1"/>
  <c r="DA53" i="10" s="1"/>
  <c r="DB305" i="4"/>
  <c r="DB60" i="2" s="1"/>
  <c r="DB53" i="10" s="1"/>
  <c r="DC305" i="4"/>
  <c r="DC60" i="2" s="1"/>
  <c r="DC53" i="10" s="1"/>
  <c r="DD305" i="4"/>
  <c r="DD60" i="2" s="1"/>
  <c r="DD53" i="10" s="1"/>
  <c r="DE305" i="4"/>
  <c r="DE60" i="2" s="1"/>
  <c r="DE53" i="10" s="1"/>
  <c r="DF305" i="4"/>
  <c r="DF60" i="2" s="1"/>
  <c r="DF53" i="10" s="1"/>
  <c r="DG305" i="4"/>
  <c r="DG60" i="2" s="1"/>
  <c r="DG53" i="10" s="1"/>
  <c r="DH305" i="4"/>
  <c r="DH60" i="2" s="1"/>
  <c r="DH53" i="10" s="1"/>
  <c r="DI305" i="4"/>
  <c r="DI60" i="2" s="1"/>
  <c r="DI53" i="10" s="1"/>
  <c r="DJ305" i="4"/>
  <c r="DJ60" i="2" s="1"/>
  <c r="DJ53" i="10" s="1"/>
  <c r="DK305" i="4"/>
  <c r="DK60" i="2" s="1"/>
  <c r="DK53" i="10" s="1"/>
  <c r="DL305" i="4"/>
  <c r="DL60" i="2" s="1"/>
  <c r="DL53" i="10" s="1"/>
  <c r="DM305" i="4"/>
  <c r="DM60" i="2" s="1"/>
  <c r="DM53" i="10" s="1"/>
  <c r="DN305" i="4"/>
  <c r="DN60" i="2" s="1"/>
  <c r="DN53" i="10" s="1"/>
  <c r="DO305" i="4"/>
  <c r="DO60" i="2" s="1"/>
  <c r="DO53" i="10" s="1"/>
  <c r="DP305" i="4"/>
  <c r="DP60" i="2" s="1"/>
  <c r="DP53" i="10" s="1"/>
  <c r="DQ305" i="4"/>
  <c r="DQ60" i="2" s="1"/>
  <c r="DQ53" i="10" s="1"/>
  <c r="DR305" i="4"/>
  <c r="DR60" i="2" s="1"/>
  <c r="DR53" i="10" s="1"/>
  <c r="DS305" i="4"/>
  <c r="DS60" i="2" s="1"/>
  <c r="DS53" i="10" s="1"/>
  <c r="DT305" i="4"/>
  <c r="DT60" i="2" s="1"/>
  <c r="DT53" i="10" s="1"/>
  <c r="DA306" i="4"/>
  <c r="DA61" i="2" s="1"/>
  <c r="DA54" i="10" s="1"/>
  <c r="DB306" i="4"/>
  <c r="DB61" i="2" s="1"/>
  <c r="DB54" i="10" s="1"/>
  <c r="DC306" i="4"/>
  <c r="DC61" i="2" s="1"/>
  <c r="DC54" i="10" s="1"/>
  <c r="DD306" i="4"/>
  <c r="DD61" i="2" s="1"/>
  <c r="DD54" i="10" s="1"/>
  <c r="DE306" i="4"/>
  <c r="DE61" i="2" s="1"/>
  <c r="DE54" i="10" s="1"/>
  <c r="DF306" i="4"/>
  <c r="DF61" i="2" s="1"/>
  <c r="DF54" i="10" s="1"/>
  <c r="DG306" i="4"/>
  <c r="DG61" i="2" s="1"/>
  <c r="DG54" i="10" s="1"/>
  <c r="DH306" i="4"/>
  <c r="DH61" i="2" s="1"/>
  <c r="DH54" i="10" s="1"/>
  <c r="DI306" i="4"/>
  <c r="DI61" i="2" s="1"/>
  <c r="DI54" i="10" s="1"/>
  <c r="DJ306" i="4"/>
  <c r="DJ61" i="2" s="1"/>
  <c r="DJ54" i="10" s="1"/>
  <c r="DK306" i="4"/>
  <c r="DK61" i="2" s="1"/>
  <c r="DK54" i="10" s="1"/>
  <c r="DL306" i="4"/>
  <c r="DL61" i="2" s="1"/>
  <c r="DL54" i="10" s="1"/>
  <c r="DM306" i="4"/>
  <c r="DM61" i="2" s="1"/>
  <c r="DM54" i="10" s="1"/>
  <c r="DN306" i="4"/>
  <c r="DN61" i="2" s="1"/>
  <c r="DN54" i="10" s="1"/>
  <c r="DO306" i="4"/>
  <c r="DO61" i="2" s="1"/>
  <c r="DO54" i="10" s="1"/>
  <c r="DP306" i="4"/>
  <c r="DP61" i="2" s="1"/>
  <c r="DP54" i="10" s="1"/>
  <c r="DQ306" i="4"/>
  <c r="DQ61" i="2" s="1"/>
  <c r="DQ54" i="10" s="1"/>
  <c r="DR306" i="4"/>
  <c r="DR61" i="2" s="1"/>
  <c r="DR54" i="10" s="1"/>
  <c r="DS306" i="4"/>
  <c r="DS61" i="2" s="1"/>
  <c r="DS54" i="10" s="1"/>
  <c r="DT306" i="4"/>
  <c r="DT61" i="2" s="1"/>
  <c r="DT54" i="10" s="1"/>
  <c r="DA307" i="4"/>
  <c r="DA62" i="2" s="1"/>
  <c r="DA55" i="10" s="1"/>
  <c r="DB307" i="4"/>
  <c r="DB62" i="2" s="1"/>
  <c r="DB55" i="10" s="1"/>
  <c r="DC307" i="4"/>
  <c r="DC62" i="2" s="1"/>
  <c r="DC55" i="10" s="1"/>
  <c r="DD307" i="4"/>
  <c r="DD62" i="2" s="1"/>
  <c r="DD55" i="10" s="1"/>
  <c r="DE307" i="4"/>
  <c r="DE62" i="2" s="1"/>
  <c r="DE55" i="10" s="1"/>
  <c r="DF307" i="4"/>
  <c r="DF62" i="2" s="1"/>
  <c r="DF55" i="10" s="1"/>
  <c r="DG307" i="4"/>
  <c r="DG62" i="2" s="1"/>
  <c r="DG55" i="10" s="1"/>
  <c r="DH307" i="4"/>
  <c r="DH62" i="2" s="1"/>
  <c r="DH55" i="10" s="1"/>
  <c r="DI307" i="4"/>
  <c r="DI62" i="2" s="1"/>
  <c r="DI55" i="10" s="1"/>
  <c r="DJ307" i="4"/>
  <c r="DJ62" i="2" s="1"/>
  <c r="DJ55" i="10" s="1"/>
  <c r="DK307" i="4"/>
  <c r="DK62" i="2" s="1"/>
  <c r="DK55" i="10" s="1"/>
  <c r="DL307" i="4"/>
  <c r="DL62" i="2" s="1"/>
  <c r="DL55" i="10" s="1"/>
  <c r="DM307" i="4"/>
  <c r="DM62" i="2" s="1"/>
  <c r="DM55" i="10" s="1"/>
  <c r="DN307" i="4"/>
  <c r="DN62" i="2" s="1"/>
  <c r="DN55" i="10" s="1"/>
  <c r="DO307" i="4"/>
  <c r="DO62" i="2" s="1"/>
  <c r="DO55" i="10" s="1"/>
  <c r="DP307" i="4"/>
  <c r="DP62" i="2" s="1"/>
  <c r="DP55" i="10" s="1"/>
  <c r="DQ307" i="4"/>
  <c r="DQ62" i="2" s="1"/>
  <c r="DQ55" i="10" s="1"/>
  <c r="DR307" i="4"/>
  <c r="DR62" i="2" s="1"/>
  <c r="DR55" i="10" s="1"/>
  <c r="DS307" i="4"/>
  <c r="DS62" i="2" s="1"/>
  <c r="DS55" i="10" s="1"/>
  <c r="DT307" i="4"/>
  <c r="DT62" i="2" s="1"/>
  <c r="DT55" i="10" s="1"/>
  <c r="DA308" i="4"/>
  <c r="DA63" i="2" s="1"/>
  <c r="DB308" i="4"/>
  <c r="DB63" i="2" s="1"/>
  <c r="DC308" i="4"/>
  <c r="DC63" i="2" s="1"/>
  <c r="DD308" i="4"/>
  <c r="DD63" i="2" s="1"/>
  <c r="DE308" i="4"/>
  <c r="DE63" i="2" s="1"/>
  <c r="DF308" i="4"/>
  <c r="DF63" i="2" s="1"/>
  <c r="DG308" i="4"/>
  <c r="DG63" i="2" s="1"/>
  <c r="DH308" i="4"/>
  <c r="DH63" i="2" s="1"/>
  <c r="DI308" i="4"/>
  <c r="DI63" i="2" s="1"/>
  <c r="DJ308" i="4"/>
  <c r="DJ63" i="2" s="1"/>
  <c r="DK308" i="4"/>
  <c r="DK63" i="2" s="1"/>
  <c r="DL308" i="4"/>
  <c r="DL63" i="2" s="1"/>
  <c r="DM308" i="4"/>
  <c r="DM63" i="2" s="1"/>
  <c r="DN308" i="4"/>
  <c r="DN63" i="2" s="1"/>
  <c r="DO308" i="4"/>
  <c r="DO63" i="2" s="1"/>
  <c r="DP308" i="4"/>
  <c r="DP63" i="2" s="1"/>
  <c r="DQ308" i="4"/>
  <c r="DQ63" i="2" s="1"/>
  <c r="DR308" i="4"/>
  <c r="DR63" i="2" s="1"/>
  <c r="DS308" i="4"/>
  <c r="DS63" i="2" s="1"/>
  <c r="DT308" i="4"/>
  <c r="DT63" i="2" s="1"/>
  <c r="DA309" i="4"/>
  <c r="DA64" i="2" s="1"/>
  <c r="CZ2" i="9" s="1"/>
  <c r="DB309" i="4"/>
  <c r="DB64" i="2" s="1"/>
  <c r="DA2" i="9" s="1"/>
  <c r="DC309" i="4"/>
  <c r="DC64" i="2" s="1"/>
  <c r="DB2" i="9" s="1"/>
  <c r="DD309" i="4"/>
  <c r="DD64" i="2" s="1"/>
  <c r="DC2" i="9" s="1"/>
  <c r="DE309" i="4"/>
  <c r="DE64" i="2" s="1"/>
  <c r="DD2" i="9" s="1"/>
  <c r="DF309" i="4"/>
  <c r="DF64" i="2" s="1"/>
  <c r="DE2" i="9" s="1"/>
  <c r="DG309" i="4"/>
  <c r="DG64" i="2" s="1"/>
  <c r="DF2" i="9" s="1"/>
  <c r="DH309" i="4"/>
  <c r="DH64" i="2" s="1"/>
  <c r="DG2" i="9" s="1"/>
  <c r="DI309" i="4"/>
  <c r="DI64" i="2" s="1"/>
  <c r="DH2" i="9" s="1"/>
  <c r="DJ309" i="4"/>
  <c r="DJ64" i="2" s="1"/>
  <c r="DI2" i="9" s="1"/>
  <c r="DK309" i="4"/>
  <c r="DK64" i="2" s="1"/>
  <c r="DJ2" i="9" s="1"/>
  <c r="DL309" i="4"/>
  <c r="DL64" i="2" s="1"/>
  <c r="DK2" i="9" s="1"/>
  <c r="DM309" i="4"/>
  <c r="DM64" i="2" s="1"/>
  <c r="DL2" i="9" s="1"/>
  <c r="DN309" i="4"/>
  <c r="DN64" i="2" s="1"/>
  <c r="DM2" i="9" s="1"/>
  <c r="DO309" i="4"/>
  <c r="DO64" i="2" s="1"/>
  <c r="DN2" i="9" s="1"/>
  <c r="DP309" i="4"/>
  <c r="DP64" i="2" s="1"/>
  <c r="DO2" i="9" s="1"/>
  <c r="DQ309" i="4"/>
  <c r="DQ64" i="2" s="1"/>
  <c r="DP2" i="9" s="1"/>
  <c r="DR309" i="4"/>
  <c r="DR64" i="2" s="1"/>
  <c r="DQ2" i="9" s="1"/>
  <c r="DS309" i="4"/>
  <c r="DS64" i="2" s="1"/>
  <c r="DR2" i="9" s="1"/>
  <c r="DT309" i="4"/>
  <c r="DT64" i="2" s="1"/>
  <c r="DS2" i="9" s="1"/>
  <c r="DA310" i="4"/>
  <c r="DA65" i="2" s="1"/>
  <c r="CZ3" i="9" s="1"/>
  <c r="DB310" i="4"/>
  <c r="DB65" i="2" s="1"/>
  <c r="DA3" i="9" s="1"/>
  <c r="DC310" i="4"/>
  <c r="DC65" i="2" s="1"/>
  <c r="DB3" i="9" s="1"/>
  <c r="DD310" i="4"/>
  <c r="DD65" i="2" s="1"/>
  <c r="DC3" i="9" s="1"/>
  <c r="DE310" i="4"/>
  <c r="DE65" i="2" s="1"/>
  <c r="DD3" i="9" s="1"/>
  <c r="DF310" i="4"/>
  <c r="DF65" i="2" s="1"/>
  <c r="DE3" i="9" s="1"/>
  <c r="DG310" i="4"/>
  <c r="DG65" i="2" s="1"/>
  <c r="DF3" i="9" s="1"/>
  <c r="DH310" i="4"/>
  <c r="DH65" i="2" s="1"/>
  <c r="DG3" i="9" s="1"/>
  <c r="DI310" i="4"/>
  <c r="DI65" i="2" s="1"/>
  <c r="DH3" i="9" s="1"/>
  <c r="DJ310" i="4"/>
  <c r="DJ65" i="2" s="1"/>
  <c r="DI3" i="9" s="1"/>
  <c r="DK310" i="4"/>
  <c r="DK65" i="2" s="1"/>
  <c r="DJ3" i="9" s="1"/>
  <c r="DL310" i="4"/>
  <c r="DL65" i="2" s="1"/>
  <c r="DK3" i="9" s="1"/>
  <c r="DM310" i="4"/>
  <c r="DM65" i="2" s="1"/>
  <c r="DL3" i="9" s="1"/>
  <c r="DN310" i="4"/>
  <c r="DN65" i="2" s="1"/>
  <c r="DM3" i="9" s="1"/>
  <c r="DO310" i="4"/>
  <c r="DO65" i="2" s="1"/>
  <c r="DN3" i="9" s="1"/>
  <c r="DP310" i="4"/>
  <c r="DP65" i="2" s="1"/>
  <c r="DO3" i="9" s="1"/>
  <c r="DQ310" i="4"/>
  <c r="DQ65" i="2" s="1"/>
  <c r="DP3" i="9" s="1"/>
  <c r="DR310" i="4"/>
  <c r="DR65" i="2" s="1"/>
  <c r="DQ3" i="9" s="1"/>
  <c r="DS310" i="4"/>
  <c r="DS65" i="2" s="1"/>
  <c r="DR3" i="9" s="1"/>
  <c r="DT310" i="4"/>
  <c r="DT65" i="2" s="1"/>
  <c r="DS3" i="9" s="1"/>
  <c r="DA311" i="4"/>
  <c r="DA66" i="2" s="1"/>
  <c r="CZ4" i="9" s="1"/>
  <c r="DB311" i="4"/>
  <c r="DB66" i="2" s="1"/>
  <c r="DA4" i="9" s="1"/>
  <c r="DC311" i="4"/>
  <c r="DC66" i="2" s="1"/>
  <c r="DB4" i="9" s="1"/>
  <c r="DD311" i="4"/>
  <c r="DD66" i="2" s="1"/>
  <c r="DC4" i="9" s="1"/>
  <c r="DE311" i="4"/>
  <c r="DE66" i="2" s="1"/>
  <c r="DD4" i="9" s="1"/>
  <c r="DF311" i="4"/>
  <c r="DF66" i="2" s="1"/>
  <c r="DE4" i="9" s="1"/>
  <c r="DG311" i="4"/>
  <c r="DG66" i="2" s="1"/>
  <c r="DF4" i="9" s="1"/>
  <c r="DH311" i="4"/>
  <c r="DH66" i="2" s="1"/>
  <c r="DG4" i="9" s="1"/>
  <c r="DI311" i="4"/>
  <c r="DI66" i="2" s="1"/>
  <c r="DH4" i="9" s="1"/>
  <c r="DJ311" i="4"/>
  <c r="DJ66" i="2" s="1"/>
  <c r="DI4" i="9" s="1"/>
  <c r="DK311" i="4"/>
  <c r="DK66" i="2" s="1"/>
  <c r="DJ4" i="9" s="1"/>
  <c r="DL311" i="4"/>
  <c r="DL66" i="2" s="1"/>
  <c r="DK4" i="9" s="1"/>
  <c r="DM311" i="4"/>
  <c r="DM66" i="2" s="1"/>
  <c r="DL4" i="9" s="1"/>
  <c r="DN311" i="4"/>
  <c r="DN66" i="2" s="1"/>
  <c r="DM4" i="9" s="1"/>
  <c r="DO311" i="4"/>
  <c r="DO66" i="2" s="1"/>
  <c r="DN4" i="9" s="1"/>
  <c r="DP311" i="4"/>
  <c r="DP66" i="2" s="1"/>
  <c r="DO4" i="9" s="1"/>
  <c r="DQ311" i="4"/>
  <c r="DQ66" i="2" s="1"/>
  <c r="DP4" i="9" s="1"/>
  <c r="DR311" i="4"/>
  <c r="DR66" i="2" s="1"/>
  <c r="DQ4" i="9" s="1"/>
  <c r="DS311" i="4"/>
  <c r="DS66" i="2" s="1"/>
  <c r="DR4" i="9" s="1"/>
  <c r="DT311" i="4"/>
  <c r="DT66" i="2" s="1"/>
  <c r="DS4" i="9" s="1"/>
  <c r="DA312" i="4"/>
  <c r="DA67" i="2" s="1"/>
  <c r="CZ5" i="9" s="1"/>
  <c r="DB312" i="4"/>
  <c r="DB67" i="2" s="1"/>
  <c r="DA5" i="9" s="1"/>
  <c r="DC312" i="4"/>
  <c r="DC67" i="2" s="1"/>
  <c r="DB5" i="9" s="1"/>
  <c r="DD312" i="4"/>
  <c r="DD67" i="2" s="1"/>
  <c r="DC5" i="9" s="1"/>
  <c r="DE312" i="4"/>
  <c r="DE67" i="2" s="1"/>
  <c r="DD5" i="9" s="1"/>
  <c r="DF312" i="4"/>
  <c r="DF67" i="2" s="1"/>
  <c r="DE5" i="9" s="1"/>
  <c r="DG312" i="4"/>
  <c r="DG67" i="2" s="1"/>
  <c r="DF5" i="9" s="1"/>
  <c r="DH312" i="4"/>
  <c r="DH67" i="2" s="1"/>
  <c r="DG5" i="9" s="1"/>
  <c r="DI312" i="4"/>
  <c r="DI67" i="2" s="1"/>
  <c r="DH5" i="9" s="1"/>
  <c r="DJ312" i="4"/>
  <c r="DJ67" i="2" s="1"/>
  <c r="DI5" i="9" s="1"/>
  <c r="DK312" i="4"/>
  <c r="DK67" i="2" s="1"/>
  <c r="DJ5" i="9" s="1"/>
  <c r="DL312" i="4"/>
  <c r="DL67" i="2" s="1"/>
  <c r="DK5" i="9" s="1"/>
  <c r="DM312" i="4"/>
  <c r="DM67" i="2" s="1"/>
  <c r="DL5" i="9" s="1"/>
  <c r="DN312" i="4"/>
  <c r="DN67" i="2" s="1"/>
  <c r="DM5" i="9" s="1"/>
  <c r="DO312" i="4"/>
  <c r="DO67" i="2" s="1"/>
  <c r="DN5" i="9" s="1"/>
  <c r="DP312" i="4"/>
  <c r="DP67" i="2" s="1"/>
  <c r="DO5" i="9" s="1"/>
  <c r="DQ312" i="4"/>
  <c r="DQ67" i="2" s="1"/>
  <c r="DP5" i="9" s="1"/>
  <c r="DR312" i="4"/>
  <c r="DR67" i="2" s="1"/>
  <c r="DQ5" i="9" s="1"/>
  <c r="DS312" i="4"/>
  <c r="DS67" i="2" s="1"/>
  <c r="DR5" i="9" s="1"/>
  <c r="DT312" i="4"/>
  <c r="DT67" i="2" s="1"/>
  <c r="DS5" i="9" s="1"/>
  <c r="DA313" i="4"/>
  <c r="DA68" i="2" s="1"/>
  <c r="CZ6" i="9" s="1"/>
  <c r="DB313" i="4"/>
  <c r="DB68" i="2" s="1"/>
  <c r="DA6" i="9" s="1"/>
  <c r="DC313" i="4"/>
  <c r="DC68" i="2" s="1"/>
  <c r="DB6" i="9" s="1"/>
  <c r="DD313" i="4"/>
  <c r="DD68" i="2" s="1"/>
  <c r="DC6" i="9" s="1"/>
  <c r="DE313" i="4"/>
  <c r="DE68" i="2" s="1"/>
  <c r="DD6" i="9" s="1"/>
  <c r="DF313" i="4"/>
  <c r="DF68" i="2" s="1"/>
  <c r="DE6" i="9" s="1"/>
  <c r="DG313" i="4"/>
  <c r="DG68" i="2" s="1"/>
  <c r="DF6" i="9" s="1"/>
  <c r="DH313" i="4"/>
  <c r="DH68" i="2" s="1"/>
  <c r="DG6" i="9" s="1"/>
  <c r="DI313" i="4"/>
  <c r="DI68" i="2" s="1"/>
  <c r="DH6" i="9" s="1"/>
  <c r="DJ313" i="4"/>
  <c r="DJ68" i="2" s="1"/>
  <c r="DI6" i="9" s="1"/>
  <c r="DK313" i="4"/>
  <c r="DK68" i="2" s="1"/>
  <c r="DJ6" i="9" s="1"/>
  <c r="DL313" i="4"/>
  <c r="DL68" i="2" s="1"/>
  <c r="DK6" i="9" s="1"/>
  <c r="DM313" i="4"/>
  <c r="DM68" i="2" s="1"/>
  <c r="DL6" i="9" s="1"/>
  <c r="DN313" i="4"/>
  <c r="DN68" i="2" s="1"/>
  <c r="DM6" i="9" s="1"/>
  <c r="DO313" i="4"/>
  <c r="DO68" i="2" s="1"/>
  <c r="DN6" i="9" s="1"/>
  <c r="DP313" i="4"/>
  <c r="DP68" i="2" s="1"/>
  <c r="DO6" i="9" s="1"/>
  <c r="DQ313" i="4"/>
  <c r="DQ68" i="2" s="1"/>
  <c r="DP6" i="9" s="1"/>
  <c r="DR313" i="4"/>
  <c r="DR68" i="2" s="1"/>
  <c r="DQ6" i="9" s="1"/>
  <c r="DS313" i="4"/>
  <c r="DS68" i="2" s="1"/>
  <c r="DR6" i="9" s="1"/>
  <c r="DT313" i="4"/>
  <c r="DT68" i="2" s="1"/>
  <c r="DS6" i="9" s="1"/>
  <c r="DA314" i="4"/>
  <c r="DA69" i="2" s="1"/>
  <c r="CZ7" i="9" s="1"/>
  <c r="DB314" i="4"/>
  <c r="DB69" i="2" s="1"/>
  <c r="DA7" i="9" s="1"/>
  <c r="DC314" i="4"/>
  <c r="DC69" i="2" s="1"/>
  <c r="DB7" i="9" s="1"/>
  <c r="DD314" i="4"/>
  <c r="DD69" i="2" s="1"/>
  <c r="DC7" i="9" s="1"/>
  <c r="DE314" i="4"/>
  <c r="DE69" i="2" s="1"/>
  <c r="DD7" i="9" s="1"/>
  <c r="DF314" i="4"/>
  <c r="DF69" i="2" s="1"/>
  <c r="DE7" i="9" s="1"/>
  <c r="DG314" i="4"/>
  <c r="DG69" i="2" s="1"/>
  <c r="DF7" i="9" s="1"/>
  <c r="DH314" i="4"/>
  <c r="DH69" i="2" s="1"/>
  <c r="DG7" i="9" s="1"/>
  <c r="DI314" i="4"/>
  <c r="DI69" i="2" s="1"/>
  <c r="DH7" i="9" s="1"/>
  <c r="DJ314" i="4"/>
  <c r="DJ69" i="2" s="1"/>
  <c r="DI7" i="9" s="1"/>
  <c r="DK314" i="4"/>
  <c r="DK69" i="2" s="1"/>
  <c r="DJ7" i="9" s="1"/>
  <c r="DL314" i="4"/>
  <c r="DL69" i="2" s="1"/>
  <c r="DK7" i="9" s="1"/>
  <c r="DM314" i="4"/>
  <c r="DM69" i="2" s="1"/>
  <c r="DL7" i="9" s="1"/>
  <c r="DN314" i="4"/>
  <c r="DN69" i="2" s="1"/>
  <c r="DM7" i="9" s="1"/>
  <c r="DO314" i="4"/>
  <c r="DO69" i="2" s="1"/>
  <c r="DN7" i="9" s="1"/>
  <c r="DP314" i="4"/>
  <c r="DP69" i="2" s="1"/>
  <c r="DO7" i="9" s="1"/>
  <c r="DQ314" i="4"/>
  <c r="DQ69" i="2" s="1"/>
  <c r="DP7" i="9" s="1"/>
  <c r="DR314" i="4"/>
  <c r="DR69" i="2" s="1"/>
  <c r="DQ7" i="9" s="1"/>
  <c r="DS314" i="4"/>
  <c r="DS69" i="2" s="1"/>
  <c r="DR7" i="9" s="1"/>
  <c r="DT314" i="4"/>
  <c r="DT69" i="2" s="1"/>
  <c r="DS7" i="9" s="1"/>
  <c r="DA315" i="4"/>
  <c r="DA70" i="2" s="1"/>
  <c r="CZ8" i="9" s="1"/>
  <c r="DB315" i="4"/>
  <c r="DB70" i="2" s="1"/>
  <c r="DA8" i="9" s="1"/>
  <c r="DC315" i="4"/>
  <c r="DC70" i="2" s="1"/>
  <c r="DB8" i="9" s="1"/>
  <c r="DD315" i="4"/>
  <c r="DD70" i="2" s="1"/>
  <c r="DC8" i="9" s="1"/>
  <c r="DE315" i="4"/>
  <c r="DE70" i="2" s="1"/>
  <c r="DD8" i="9" s="1"/>
  <c r="DF315" i="4"/>
  <c r="DF70" i="2" s="1"/>
  <c r="DE8" i="9" s="1"/>
  <c r="DG315" i="4"/>
  <c r="DG70" i="2" s="1"/>
  <c r="DF8" i="9" s="1"/>
  <c r="DH315" i="4"/>
  <c r="DH70" i="2" s="1"/>
  <c r="DG8" i="9" s="1"/>
  <c r="DI315" i="4"/>
  <c r="DI70" i="2" s="1"/>
  <c r="DH8" i="9" s="1"/>
  <c r="DJ315" i="4"/>
  <c r="DJ70" i="2" s="1"/>
  <c r="DI8" i="9" s="1"/>
  <c r="DK315" i="4"/>
  <c r="DK70" i="2" s="1"/>
  <c r="DJ8" i="9" s="1"/>
  <c r="DL315" i="4"/>
  <c r="DL70" i="2" s="1"/>
  <c r="DK8" i="9" s="1"/>
  <c r="DM315" i="4"/>
  <c r="DM70" i="2" s="1"/>
  <c r="DL8" i="9" s="1"/>
  <c r="DN315" i="4"/>
  <c r="DN70" i="2" s="1"/>
  <c r="DM8" i="9" s="1"/>
  <c r="DO315" i="4"/>
  <c r="DO70" i="2" s="1"/>
  <c r="DN8" i="9" s="1"/>
  <c r="DP315" i="4"/>
  <c r="DP70" i="2" s="1"/>
  <c r="DO8" i="9" s="1"/>
  <c r="DQ315" i="4"/>
  <c r="DQ70" i="2" s="1"/>
  <c r="DP8" i="9" s="1"/>
  <c r="DR315" i="4"/>
  <c r="DR70" i="2" s="1"/>
  <c r="DQ8" i="9" s="1"/>
  <c r="DS315" i="4"/>
  <c r="DS70" i="2" s="1"/>
  <c r="DR8" i="9" s="1"/>
  <c r="DT315" i="4"/>
  <c r="DT70" i="2" s="1"/>
  <c r="DS8" i="9" s="1"/>
  <c r="DA316" i="4"/>
  <c r="DA71" i="2" s="1"/>
  <c r="CZ9" i="9" s="1"/>
  <c r="DB316" i="4"/>
  <c r="DB71" i="2" s="1"/>
  <c r="DA9" i="9" s="1"/>
  <c r="DC316" i="4"/>
  <c r="DC71" i="2" s="1"/>
  <c r="DB9" i="9" s="1"/>
  <c r="DD316" i="4"/>
  <c r="DD71" i="2" s="1"/>
  <c r="DC9" i="9" s="1"/>
  <c r="DE316" i="4"/>
  <c r="DE71" i="2" s="1"/>
  <c r="DD9" i="9" s="1"/>
  <c r="DF316" i="4"/>
  <c r="DF71" i="2" s="1"/>
  <c r="DE9" i="9" s="1"/>
  <c r="DG316" i="4"/>
  <c r="DG71" i="2" s="1"/>
  <c r="DF9" i="9" s="1"/>
  <c r="DH316" i="4"/>
  <c r="DH71" i="2" s="1"/>
  <c r="DG9" i="9" s="1"/>
  <c r="DI316" i="4"/>
  <c r="DI71" i="2" s="1"/>
  <c r="DH9" i="9" s="1"/>
  <c r="DJ316" i="4"/>
  <c r="DJ71" i="2" s="1"/>
  <c r="DI9" i="9" s="1"/>
  <c r="DK316" i="4"/>
  <c r="DK71" i="2" s="1"/>
  <c r="DJ9" i="9" s="1"/>
  <c r="DL316" i="4"/>
  <c r="DL71" i="2" s="1"/>
  <c r="DK9" i="9" s="1"/>
  <c r="DM316" i="4"/>
  <c r="DM71" i="2" s="1"/>
  <c r="DL9" i="9" s="1"/>
  <c r="DN316" i="4"/>
  <c r="DN71" i="2" s="1"/>
  <c r="DM9" i="9" s="1"/>
  <c r="DO316" i="4"/>
  <c r="DO71" i="2" s="1"/>
  <c r="DN9" i="9" s="1"/>
  <c r="DP316" i="4"/>
  <c r="DP71" i="2" s="1"/>
  <c r="DO9" i="9" s="1"/>
  <c r="DQ316" i="4"/>
  <c r="DQ71" i="2" s="1"/>
  <c r="DP9" i="9" s="1"/>
  <c r="DR316" i="4"/>
  <c r="DR71" i="2" s="1"/>
  <c r="DQ9" i="9" s="1"/>
  <c r="DS316" i="4"/>
  <c r="DS71" i="2" s="1"/>
  <c r="DR9" i="9" s="1"/>
  <c r="DT316" i="4"/>
  <c r="DT71" i="2" s="1"/>
  <c r="DS9" i="9" s="1"/>
  <c r="DA317" i="4"/>
  <c r="DA72" i="2" s="1"/>
  <c r="CZ10" i="9" s="1"/>
  <c r="DB317" i="4"/>
  <c r="DB72" i="2" s="1"/>
  <c r="DA10" i="9" s="1"/>
  <c r="DC317" i="4"/>
  <c r="DC72" i="2" s="1"/>
  <c r="DB10" i="9" s="1"/>
  <c r="DD317" i="4"/>
  <c r="DD72" i="2" s="1"/>
  <c r="DC10" i="9" s="1"/>
  <c r="DE317" i="4"/>
  <c r="DE72" i="2" s="1"/>
  <c r="DD10" i="9" s="1"/>
  <c r="DF317" i="4"/>
  <c r="DF72" i="2" s="1"/>
  <c r="DE10" i="9" s="1"/>
  <c r="DG317" i="4"/>
  <c r="DG72" i="2" s="1"/>
  <c r="DF10" i="9" s="1"/>
  <c r="DH317" i="4"/>
  <c r="DH72" i="2" s="1"/>
  <c r="DG10" i="9" s="1"/>
  <c r="DI317" i="4"/>
  <c r="DI72" i="2" s="1"/>
  <c r="DH10" i="9" s="1"/>
  <c r="DJ317" i="4"/>
  <c r="DJ72" i="2" s="1"/>
  <c r="DI10" i="9" s="1"/>
  <c r="DK317" i="4"/>
  <c r="DK72" i="2" s="1"/>
  <c r="DJ10" i="9" s="1"/>
  <c r="DL317" i="4"/>
  <c r="DL72" i="2" s="1"/>
  <c r="DK10" i="9" s="1"/>
  <c r="DM317" i="4"/>
  <c r="DM72" i="2" s="1"/>
  <c r="DL10" i="9" s="1"/>
  <c r="DN317" i="4"/>
  <c r="DN72" i="2" s="1"/>
  <c r="DM10" i="9" s="1"/>
  <c r="DO317" i="4"/>
  <c r="DO72" i="2" s="1"/>
  <c r="DN10" i="9" s="1"/>
  <c r="DP317" i="4"/>
  <c r="DP72" i="2" s="1"/>
  <c r="DO10" i="9" s="1"/>
  <c r="DQ317" i="4"/>
  <c r="DQ72" i="2" s="1"/>
  <c r="DP10" i="9" s="1"/>
  <c r="DR317" i="4"/>
  <c r="DR72" i="2" s="1"/>
  <c r="DQ10" i="9" s="1"/>
  <c r="DS317" i="4"/>
  <c r="DS72" i="2" s="1"/>
  <c r="DR10" i="9" s="1"/>
  <c r="DT317" i="4"/>
  <c r="DT72" i="2" s="1"/>
  <c r="DS10" i="9" s="1"/>
  <c r="DA318" i="4"/>
  <c r="DA73" i="2" s="1"/>
  <c r="CZ11" i="9" s="1"/>
  <c r="DB318" i="4"/>
  <c r="DB73" i="2" s="1"/>
  <c r="DA11" i="9" s="1"/>
  <c r="DC318" i="4"/>
  <c r="DC73" i="2" s="1"/>
  <c r="DB11" i="9" s="1"/>
  <c r="DD318" i="4"/>
  <c r="DD73" i="2" s="1"/>
  <c r="DC11" i="9" s="1"/>
  <c r="DE318" i="4"/>
  <c r="DE73" i="2" s="1"/>
  <c r="DD11" i="9" s="1"/>
  <c r="DF318" i="4"/>
  <c r="DF73" i="2" s="1"/>
  <c r="DE11" i="9" s="1"/>
  <c r="DG318" i="4"/>
  <c r="DG73" i="2" s="1"/>
  <c r="DF11" i="9" s="1"/>
  <c r="DH318" i="4"/>
  <c r="DH73" i="2" s="1"/>
  <c r="DG11" i="9" s="1"/>
  <c r="DI318" i="4"/>
  <c r="DI73" i="2" s="1"/>
  <c r="DH11" i="9" s="1"/>
  <c r="DJ318" i="4"/>
  <c r="DJ73" i="2" s="1"/>
  <c r="DI11" i="9" s="1"/>
  <c r="DK318" i="4"/>
  <c r="DK73" i="2" s="1"/>
  <c r="DJ11" i="9" s="1"/>
  <c r="DL318" i="4"/>
  <c r="DL73" i="2" s="1"/>
  <c r="DK11" i="9" s="1"/>
  <c r="DM318" i="4"/>
  <c r="DM73" i="2" s="1"/>
  <c r="DL11" i="9" s="1"/>
  <c r="DN318" i="4"/>
  <c r="DN73" i="2" s="1"/>
  <c r="DM11" i="9" s="1"/>
  <c r="DO318" i="4"/>
  <c r="DO73" i="2" s="1"/>
  <c r="DN11" i="9" s="1"/>
  <c r="DP318" i="4"/>
  <c r="DP73" i="2" s="1"/>
  <c r="DO11" i="9" s="1"/>
  <c r="DQ318" i="4"/>
  <c r="DQ73" i="2" s="1"/>
  <c r="DP11" i="9" s="1"/>
  <c r="DR318" i="4"/>
  <c r="DR73" i="2" s="1"/>
  <c r="DQ11" i="9" s="1"/>
  <c r="DS318" i="4"/>
  <c r="DS73" i="2" s="1"/>
  <c r="DR11" i="9" s="1"/>
  <c r="DT318" i="4"/>
  <c r="DT73" i="2" s="1"/>
  <c r="DS11" i="9" s="1"/>
  <c r="DA319" i="4"/>
  <c r="DA74" i="2" s="1"/>
  <c r="CZ19" i="9" s="1"/>
  <c r="DB319" i="4"/>
  <c r="DB74" i="2" s="1"/>
  <c r="DA19" i="9" s="1"/>
  <c r="DC319" i="4"/>
  <c r="DC74" i="2" s="1"/>
  <c r="DB19" i="9" s="1"/>
  <c r="DD319" i="4"/>
  <c r="DD74" i="2" s="1"/>
  <c r="DC19" i="9" s="1"/>
  <c r="DE319" i="4"/>
  <c r="DE74" i="2" s="1"/>
  <c r="DD19" i="9" s="1"/>
  <c r="DF319" i="4"/>
  <c r="DF74" i="2" s="1"/>
  <c r="DE19" i="9" s="1"/>
  <c r="DG319" i="4"/>
  <c r="DG74" i="2" s="1"/>
  <c r="DF19" i="9" s="1"/>
  <c r="DH319" i="4"/>
  <c r="DH74" i="2" s="1"/>
  <c r="DG19" i="9" s="1"/>
  <c r="DI319" i="4"/>
  <c r="DI74" i="2" s="1"/>
  <c r="DH19" i="9" s="1"/>
  <c r="DJ319" i="4"/>
  <c r="DJ74" i="2" s="1"/>
  <c r="DI19" i="9" s="1"/>
  <c r="DK319" i="4"/>
  <c r="DK74" i="2" s="1"/>
  <c r="DJ19" i="9" s="1"/>
  <c r="DL319" i="4"/>
  <c r="DL74" i="2" s="1"/>
  <c r="DK19" i="9" s="1"/>
  <c r="DM319" i="4"/>
  <c r="DM74" i="2" s="1"/>
  <c r="DL19" i="9" s="1"/>
  <c r="DN319" i="4"/>
  <c r="DN74" i="2" s="1"/>
  <c r="DM19" i="9" s="1"/>
  <c r="DO319" i="4"/>
  <c r="DO74" i="2" s="1"/>
  <c r="DN19" i="9" s="1"/>
  <c r="DP319" i="4"/>
  <c r="DP74" i="2" s="1"/>
  <c r="DO19" i="9" s="1"/>
  <c r="DQ319" i="4"/>
  <c r="DQ74" i="2" s="1"/>
  <c r="DP19" i="9" s="1"/>
  <c r="DR319" i="4"/>
  <c r="DR74" i="2" s="1"/>
  <c r="DQ19" i="9" s="1"/>
  <c r="DS319" i="4"/>
  <c r="DS74" i="2" s="1"/>
  <c r="DR19" i="9" s="1"/>
  <c r="DT319" i="4"/>
  <c r="DT74" i="2" s="1"/>
  <c r="DS19" i="9" s="1"/>
  <c r="DA320" i="4"/>
  <c r="DA75" i="2" s="1"/>
  <c r="CZ20" i="9" s="1"/>
  <c r="DB320" i="4"/>
  <c r="DB75" i="2" s="1"/>
  <c r="DA20" i="9" s="1"/>
  <c r="DC320" i="4"/>
  <c r="DC75" i="2" s="1"/>
  <c r="DB20" i="9" s="1"/>
  <c r="DD320" i="4"/>
  <c r="DD75" i="2" s="1"/>
  <c r="DC20" i="9" s="1"/>
  <c r="DE320" i="4"/>
  <c r="DE75" i="2" s="1"/>
  <c r="DD20" i="9" s="1"/>
  <c r="DF320" i="4"/>
  <c r="DF75" i="2" s="1"/>
  <c r="DE20" i="9" s="1"/>
  <c r="DG320" i="4"/>
  <c r="DG75" i="2" s="1"/>
  <c r="DF20" i="9" s="1"/>
  <c r="DH320" i="4"/>
  <c r="DH75" i="2" s="1"/>
  <c r="DG20" i="9" s="1"/>
  <c r="DI320" i="4"/>
  <c r="DI75" i="2" s="1"/>
  <c r="DH20" i="9" s="1"/>
  <c r="DJ320" i="4"/>
  <c r="DJ75" i="2" s="1"/>
  <c r="DI20" i="9" s="1"/>
  <c r="DK320" i="4"/>
  <c r="DK75" i="2" s="1"/>
  <c r="DJ20" i="9" s="1"/>
  <c r="DL320" i="4"/>
  <c r="DL75" i="2" s="1"/>
  <c r="DK20" i="9" s="1"/>
  <c r="DM320" i="4"/>
  <c r="DM75" i="2" s="1"/>
  <c r="DL20" i="9" s="1"/>
  <c r="DN320" i="4"/>
  <c r="DN75" i="2" s="1"/>
  <c r="DM20" i="9" s="1"/>
  <c r="DO320" i="4"/>
  <c r="DO75" i="2" s="1"/>
  <c r="DN20" i="9" s="1"/>
  <c r="DP320" i="4"/>
  <c r="DP75" i="2" s="1"/>
  <c r="DO20" i="9" s="1"/>
  <c r="DQ320" i="4"/>
  <c r="DQ75" i="2" s="1"/>
  <c r="DP20" i="9" s="1"/>
  <c r="DR320" i="4"/>
  <c r="DR75" i="2" s="1"/>
  <c r="DQ20" i="9" s="1"/>
  <c r="DS320" i="4"/>
  <c r="DS75" i="2" s="1"/>
  <c r="DR20" i="9" s="1"/>
  <c r="DT320" i="4"/>
  <c r="DT75" i="2" s="1"/>
  <c r="DS20" i="9" s="1"/>
  <c r="DA321" i="4"/>
  <c r="DA76" i="2" s="1"/>
  <c r="CZ21" i="9" s="1"/>
  <c r="DB321" i="4"/>
  <c r="DB76" i="2" s="1"/>
  <c r="DA21" i="9" s="1"/>
  <c r="DC321" i="4"/>
  <c r="DC76" i="2" s="1"/>
  <c r="DB21" i="9" s="1"/>
  <c r="DD321" i="4"/>
  <c r="DD76" i="2" s="1"/>
  <c r="DC21" i="9" s="1"/>
  <c r="DE321" i="4"/>
  <c r="DE76" i="2" s="1"/>
  <c r="DD21" i="9" s="1"/>
  <c r="DF321" i="4"/>
  <c r="DF76" i="2" s="1"/>
  <c r="DE21" i="9" s="1"/>
  <c r="DG321" i="4"/>
  <c r="DG76" i="2" s="1"/>
  <c r="DF21" i="9" s="1"/>
  <c r="DH321" i="4"/>
  <c r="DH76" i="2" s="1"/>
  <c r="DG21" i="9" s="1"/>
  <c r="DI321" i="4"/>
  <c r="DI76" i="2" s="1"/>
  <c r="DH21" i="9" s="1"/>
  <c r="DJ321" i="4"/>
  <c r="DJ76" i="2" s="1"/>
  <c r="DI21" i="9" s="1"/>
  <c r="DK321" i="4"/>
  <c r="DK76" i="2" s="1"/>
  <c r="DJ21" i="9" s="1"/>
  <c r="DL321" i="4"/>
  <c r="DL76" i="2" s="1"/>
  <c r="DK21" i="9" s="1"/>
  <c r="DM321" i="4"/>
  <c r="DM76" i="2" s="1"/>
  <c r="DL21" i="9" s="1"/>
  <c r="DN321" i="4"/>
  <c r="DN76" i="2" s="1"/>
  <c r="DM21" i="9" s="1"/>
  <c r="DO321" i="4"/>
  <c r="DO76" i="2" s="1"/>
  <c r="DN21" i="9" s="1"/>
  <c r="DP321" i="4"/>
  <c r="DP76" i="2" s="1"/>
  <c r="DO21" i="9" s="1"/>
  <c r="DQ321" i="4"/>
  <c r="DQ76" i="2" s="1"/>
  <c r="DP21" i="9" s="1"/>
  <c r="DR321" i="4"/>
  <c r="DR76" i="2" s="1"/>
  <c r="DQ21" i="9" s="1"/>
  <c r="DS321" i="4"/>
  <c r="DS76" i="2" s="1"/>
  <c r="DR21" i="9" s="1"/>
  <c r="DT321" i="4"/>
  <c r="DT76" i="2" s="1"/>
  <c r="DS21" i="9" s="1"/>
  <c r="DA322" i="4"/>
  <c r="DA77" i="2" s="1"/>
  <c r="CZ22" i="9" s="1"/>
  <c r="DB322" i="4"/>
  <c r="DB77" i="2" s="1"/>
  <c r="DA22" i="9" s="1"/>
  <c r="DC322" i="4"/>
  <c r="DC77" i="2" s="1"/>
  <c r="DB22" i="9" s="1"/>
  <c r="DD322" i="4"/>
  <c r="DD77" i="2" s="1"/>
  <c r="DC22" i="9" s="1"/>
  <c r="DE322" i="4"/>
  <c r="DE77" i="2" s="1"/>
  <c r="DD22" i="9" s="1"/>
  <c r="DF322" i="4"/>
  <c r="DF77" i="2" s="1"/>
  <c r="DE22" i="9" s="1"/>
  <c r="DG322" i="4"/>
  <c r="DG77" i="2" s="1"/>
  <c r="DF22" i="9" s="1"/>
  <c r="DH322" i="4"/>
  <c r="DH77" i="2" s="1"/>
  <c r="DG22" i="9" s="1"/>
  <c r="DI322" i="4"/>
  <c r="DI77" i="2" s="1"/>
  <c r="DH22" i="9" s="1"/>
  <c r="DJ322" i="4"/>
  <c r="DJ77" i="2" s="1"/>
  <c r="DI22" i="9" s="1"/>
  <c r="DK322" i="4"/>
  <c r="DK77" i="2" s="1"/>
  <c r="DJ22" i="9" s="1"/>
  <c r="DL322" i="4"/>
  <c r="DL77" i="2" s="1"/>
  <c r="DK22" i="9" s="1"/>
  <c r="DM322" i="4"/>
  <c r="DM77" i="2" s="1"/>
  <c r="DL22" i="9" s="1"/>
  <c r="DN322" i="4"/>
  <c r="DN77" i="2" s="1"/>
  <c r="DM22" i="9" s="1"/>
  <c r="DO322" i="4"/>
  <c r="DO77" i="2" s="1"/>
  <c r="DN22" i="9" s="1"/>
  <c r="DP322" i="4"/>
  <c r="DP77" i="2" s="1"/>
  <c r="DO22" i="9" s="1"/>
  <c r="DQ322" i="4"/>
  <c r="DQ77" i="2" s="1"/>
  <c r="DP22" i="9" s="1"/>
  <c r="DR322" i="4"/>
  <c r="DR77" i="2" s="1"/>
  <c r="DQ22" i="9" s="1"/>
  <c r="DS322" i="4"/>
  <c r="DS77" i="2" s="1"/>
  <c r="DR22" i="9" s="1"/>
  <c r="DT322" i="4"/>
  <c r="DT77" i="2" s="1"/>
  <c r="DS22" i="9" s="1"/>
  <c r="DA323" i="4"/>
  <c r="DA78" i="2" s="1"/>
  <c r="CZ23" i="9" s="1"/>
  <c r="DB323" i="4"/>
  <c r="DB78" i="2" s="1"/>
  <c r="DA23" i="9" s="1"/>
  <c r="DC323" i="4"/>
  <c r="DC78" i="2" s="1"/>
  <c r="DB23" i="9" s="1"/>
  <c r="DD323" i="4"/>
  <c r="DD78" i="2" s="1"/>
  <c r="DC23" i="9" s="1"/>
  <c r="DE323" i="4"/>
  <c r="DE78" i="2" s="1"/>
  <c r="DD23" i="9" s="1"/>
  <c r="DF323" i="4"/>
  <c r="DF78" i="2" s="1"/>
  <c r="DE23" i="9" s="1"/>
  <c r="DG323" i="4"/>
  <c r="DG78" i="2" s="1"/>
  <c r="DF23" i="9" s="1"/>
  <c r="DH323" i="4"/>
  <c r="DH78" i="2" s="1"/>
  <c r="DG23" i="9" s="1"/>
  <c r="DI323" i="4"/>
  <c r="DI78" i="2" s="1"/>
  <c r="DH23" i="9" s="1"/>
  <c r="DJ323" i="4"/>
  <c r="DJ78" i="2" s="1"/>
  <c r="DI23" i="9" s="1"/>
  <c r="DK323" i="4"/>
  <c r="DK78" i="2" s="1"/>
  <c r="DJ23" i="9" s="1"/>
  <c r="DL323" i="4"/>
  <c r="DL78" i="2" s="1"/>
  <c r="DK23" i="9" s="1"/>
  <c r="DM323" i="4"/>
  <c r="DM78" i="2" s="1"/>
  <c r="DL23" i="9" s="1"/>
  <c r="DN323" i="4"/>
  <c r="DN78" i="2" s="1"/>
  <c r="DM23" i="9" s="1"/>
  <c r="DO323" i="4"/>
  <c r="DO78" i="2" s="1"/>
  <c r="DN23" i="9" s="1"/>
  <c r="DP323" i="4"/>
  <c r="DP78" i="2" s="1"/>
  <c r="DO23" i="9" s="1"/>
  <c r="DQ323" i="4"/>
  <c r="DQ78" i="2" s="1"/>
  <c r="DP23" i="9" s="1"/>
  <c r="DR323" i="4"/>
  <c r="DR78" i="2" s="1"/>
  <c r="DQ23" i="9" s="1"/>
  <c r="DS323" i="4"/>
  <c r="DS78" i="2" s="1"/>
  <c r="DR23" i="9" s="1"/>
  <c r="DT323" i="4"/>
  <c r="DT78" i="2" s="1"/>
  <c r="DS23" i="9" s="1"/>
  <c r="DA324" i="4"/>
  <c r="DA79" i="2" s="1"/>
  <c r="CZ24" i="9" s="1"/>
  <c r="DB324" i="4"/>
  <c r="DB79" i="2" s="1"/>
  <c r="DA24" i="9" s="1"/>
  <c r="DC324" i="4"/>
  <c r="DC79" i="2" s="1"/>
  <c r="DB24" i="9" s="1"/>
  <c r="DD324" i="4"/>
  <c r="DD79" i="2" s="1"/>
  <c r="DC24" i="9" s="1"/>
  <c r="DE324" i="4"/>
  <c r="DE79" i="2" s="1"/>
  <c r="DD24" i="9" s="1"/>
  <c r="DF324" i="4"/>
  <c r="DF79" i="2" s="1"/>
  <c r="DE24" i="9" s="1"/>
  <c r="DG324" i="4"/>
  <c r="DG79" i="2" s="1"/>
  <c r="DF24" i="9" s="1"/>
  <c r="DH324" i="4"/>
  <c r="DH79" i="2" s="1"/>
  <c r="DG24" i="9" s="1"/>
  <c r="DI324" i="4"/>
  <c r="DI79" i="2" s="1"/>
  <c r="DH24" i="9" s="1"/>
  <c r="DJ324" i="4"/>
  <c r="DJ79" i="2" s="1"/>
  <c r="DI24" i="9" s="1"/>
  <c r="DK324" i="4"/>
  <c r="DK79" i="2" s="1"/>
  <c r="DJ24" i="9" s="1"/>
  <c r="DL324" i="4"/>
  <c r="DL79" i="2" s="1"/>
  <c r="DK24" i="9" s="1"/>
  <c r="DM324" i="4"/>
  <c r="DM79" i="2" s="1"/>
  <c r="DL24" i="9" s="1"/>
  <c r="DN324" i="4"/>
  <c r="DN79" i="2" s="1"/>
  <c r="DM24" i="9" s="1"/>
  <c r="DO324" i="4"/>
  <c r="DO79" i="2" s="1"/>
  <c r="DN24" i="9" s="1"/>
  <c r="DP324" i="4"/>
  <c r="DP79" i="2" s="1"/>
  <c r="DO24" i="9" s="1"/>
  <c r="DQ324" i="4"/>
  <c r="DQ79" i="2" s="1"/>
  <c r="DP24" i="9" s="1"/>
  <c r="DR324" i="4"/>
  <c r="DR79" i="2" s="1"/>
  <c r="DQ24" i="9" s="1"/>
  <c r="DS324" i="4"/>
  <c r="DS79" i="2" s="1"/>
  <c r="DR24" i="9" s="1"/>
  <c r="DT324" i="4"/>
  <c r="DT79" i="2" s="1"/>
  <c r="DS24" i="9" s="1"/>
  <c r="DA325" i="4"/>
  <c r="DA80" i="2" s="1"/>
  <c r="CZ25" i="9" s="1"/>
  <c r="DB325" i="4"/>
  <c r="DB80" i="2" s="1"/>
  <c r="DA25" i="9" s="1"/>
  <c r="DC325" i="4"/>
  <c r="DC80" i="2" s="1"/>
  <c r="DB25" i="9" s="1"/>
  <c r="DD325" i="4"/>
  <c r="DD80" i="2" s="1"/>
  <c r="DC25" i="9" s="1"/>
  <c r="DE325" i="4"/>
  <c r="DE80" i="2" s="1"/>
  <c r="DD25" i="9" s="1"/>
  <c r="DF325" i="4"/>
  <c r="DF80" i="2" s="1"/>
  <c r="DE25" i="9" s="1"/>
  <c r="DG325" i="4"/>
  <c r="DG80" i="2" s="1"/>
  <c r="DF25" i="9" s="1"/>
  <c r="DH325" i="4"/>
  <c r="DH80" i="2" s="1"/>
  <c r="DG25" i="9" s="1"/>
  <c r="DI325" i="4"/>
  <c r="DI80" i="2" s="1"/>
  <c r="DH25" i="9" s="1"/>
  <c r="DJ325" i="4"/>
  <c r="DJ80" i="2" s="1"/>
  <c r="DI25" i="9" s="1"/>
  <c r="DK325" i="4"/>
  <c r="DK80" i="2" s="1"/>
  <c r="DJ25" i="9" s="1"/>
  <c r="DL325" i="4"/>
  <c r="DL80" i="2" s="1"/>
  <c r="DK25" i="9" s="1"/>
  <c r="DM325" i="4"/>
  <c r="DM80" i="2" s="1"/>
  <c r="DL25" i="9" s="1"/>
  <c r="DN325" i="4"/>
  <c r="DN80" i="2" s="1"/>
  <c r="DM25" i="9" s="1"/>
  <c r="DO325" i="4"/>
  <c r="DO80" i="2" s="1"/>
  <c r="DN25" i="9" s="1"/>
  <c r="DP325" i="4"/>
  <c r="DP80" i="2" s="1"/>
  <c r="DO25" i="9" s="1"/>
  <c r="DQ325" i="4"/>
  <c r="DQ80" i="2" s="1"/>
  <c r="DP25" i="9" s="1"/>
  <c r="DR325" i="4"/>
  <c r="DR80" i="2" s="1"/>
  <c r="DQ25" i="9" s="1"/>
  <c r="DS325" i="4"/>
  <c r="DS80" i="2" s="1"/>
  <c r="DR25" i="9" s="1"/>
  <c r="DT325" i="4"/>
  <c r="DT80" i="2" s="1"/>
  <c r="DS25" i="9" s="1"/>
  <c r="DA326" i="4"/>
  <c r="DA81" i="2" s="1"/>
  <c r="CZ26" i="9" s="1"/>
  <c r="DB326" i="4"/>
  <c r="DB81" i="2" s="1"/>
  <c r="DA26" i="9" s="1"/>
  <c r="DC326" i="4"/>
  <c r="DC81" i="2" s="1"/>
  <c r="DB26" i="9" s="1"/>
  <c r="DD326" i="4"/>
  <c r="DD81" i="2" s="1"/>
  <c r="DC26" i="9" s="1"/>
  <c r="DE326" i="4"/>
  <c r="DE81" i="2" s="1"/>
  <c r="DD26" i="9" s="1"/>
  <c r="DF326" i="4"/>
  <c r="DF81" i="2" s="1"/>
  <c r="DE26" i="9" s="1"/>
  <c r="DG326" i="4"/>
  <c r="DG81" i="2" s="1"/>
  <c r="DF26" i="9" s="1"/>
  <c r="DH326" i="4"/>
  <c r="DH81" i="2" s="1"/>
  <c r="DG26" i="9" s="1"/>
  <c r="DI326" i="4"/>
  <c r="DI81" i="2" s="1"/>
  <c r="DH26" i="9" s="1"/>
  <c r="DJ326" i="4"/>
  <c r="DJ81" i="2" s="1"/>
  <c r="DI26" i="9" s="1"/>
  <c r="DK326" i="4"/>
  <c r="DK81" i="2" s="1"/>
  <c r="DJ26" i="9" s="1"/>
  <c r="DL326" i="4"/>
  <c r="DL81" i="2" s="1"/>
  <c r="DK26" i="9" s="1"/>
  <c r="DM326" i="4"/>
  <c r="DM81" i="2" s="1"/>
  <c r="DL26" i="9" s="1"/>
  <c r="DN326" i="4"/>
  <c r="DN81" i="2" s="1"/>
  <c r="DM26" i="9" s="1"/>
  <c r="DO326" i="4"/>
  <c r="DO81" i="2" s="1"/>
  <c r="DN26" i="9" s="1"/>
  <c r="DP326" i="4"/>
  <c r="DP81" i="2" s="1"/>
  <c r="DO26" i="9" s="1"/>
  <c r="DQ326" i="4"/>
  <c r="DQ81" i="2" s="1"/>
  <c r="DP26" i="9" s="1"/>
  <c r="DR326" i="4"/>
  <c r="DR81" i="2" s="1"/>
  <c r="DQ26" i="9" s="1"/>
  <c r="DS326" i="4"/>
  <c r="DS81" i="2" s="1"/>
  <c r="DR26" i="9" s="1"/>
  <c r="DT326" i="4"/>
  <c r="DT81" i="2" s="1"/>
  <c r="DS26" i="9" s="1"/>
  <c r="DA327" i="4"/>
  <c r="DA82" i="2" s="1"/>
  <c r="DB327" i="4"/>
  <c r="DB82" i="2" s="1"/>
  <c r="DC327" i="4"/>
  <c r="DC82" i="2" s="1"/>
  <c r="DD327" i="4"/>
  <c r="DD82" i="2" s="1"/>
  <c r="DE327" i="4"/>
  <c r="DE82" i="2" s="1"/>
  <c r="DF327" i="4"/>
  <c r="DF82" i="2" s="1"/>
  <c r="DG327" i="4"/>
  <c r="DG82" i="2" s="1"/>
  <c r="DH327" i="4"/>
  <c r="DH82" i="2" s="1"/>
  <c r="DI327" i="4"/>
  <c r="DI82" i="2" s="1"/>
  <c r="DJ327" i="4"/>
  <c r="DJ82" i="2" s="1"/>
  <c r="DK327" i="4"/>
  <c r="DK82" i="2" s="1"/>
  <c r="DL327" i="4"/>
  <c r="DL82" i="2" s="1"/>
  <c r="DM327" i="4"/>
  <c r="DM82" i="2" s="1"/>
  <c r="DN327" i="4"/>
  <c r="DN82" i="2" s="1"/>
  <c r="DO327" i="4"/>
  <c r="DO82" i="2" s="1"/>
  <c r="DP327" i="4"/>
  <c r="DP82" i="2" s="1"/>
  <c r="DQ327" i="4"/>
  <c r="DQ82" i="2" s="1"/>
  <c r="DR327" i="4"/>
  <c r="DR82" i="2" s="1"/>
  <c r="DS327" i="4"/>
  <c r="DS82" i="2" s="1"/>
  <c r="DT327" i="4"/>
  <c r="DT82" i="2" s="1"/>
  <c r="DA328" i="4"/>
  <c r="DA83" i="2" s="1"/>
  <c r="CZ12" i="9" s="1"/>
  <c r="DB328" i="4"/>
  <c r="DB83" i="2" s="1"/>
  <c r="DA12" i="9" s="1"/>
  <c r="DC328" i="4"/>
  <c r="DC83" i="2" s="1"/>
  <c r="DB12" i="9" s="1"/>
  <c r="DD328" i="4"/>
  <c r="DD83" i="2" s="1"/>
  <c r="DC12" i="9" s="1"/>
  <c r="DE328" i="4"/>
  <c r="DE83" i="2" s="1"/>
  <c r="DD12" i="9" s="1"/>
  <c r="DF328" i="4"/>
  <c r="DF83" i="2" s="1"/>
  <c r="DE12" i="9" s="1"/>
  <c r="DG328" i="4"/>
  <c r="DG83" i="2" s="1"/>
  <c r="DF12" i="9" s="1"/>
  <c r="DH328" i="4"/>
  <c r="DH83" i="2" s="1"/>
  <c r="DG12" i="9" s="1"/>
  <c r="DI328" i="4"/>
  <c r="DI83" i="2" s="1"/>
  <c r="DH12" i="9" s="1"/>
  <c r="DJ328" i="4"/>
  <c r="DJ83" i="2" s="1"/>
  <c r="DI12" i="9" s="1"/>
  <c r="DK328" i="4"/>
  <c r="DK83" i="2" s="1"/>
  <c r="DJ12" i="9" s="1"/>
  <c r="DL328" i="4"/>
  <c r="DL83" i="2" s="1"/>
  <c r="DK12" i="9" s="1"/>
  <c r="DM328" i="4"/>
  <c r="DM83" i="2" s="1"/>
  <c r="DL12" i="9" s="1"/>
  <c r="DN328" i="4"/>
  <c r="DN83" i="2" s="1"/>
  <c r="DM12" i="9" s="1"/>
  <c r="DO328" i="4"/>
  <c r="DO83" i="2" s="1"/>
  <c r="DN12" i="9" s="1"/>
  <c r="DP328" i="4"/>
  <c r="DP83" i="2" s="1"/>
  <c r="DO12" i="9" s="1"/>
  <c r="DQ328" i="4"/>
  <c r="DQ83" i="2" s="1"/>
  <c r="DP12" i="9" s="1"/>
  <c r="DR328" i="4"/>
  <c r="DR83" i="2" s="1"/>
  <c r="DQ12" i="9" s="1"/>
  <c r="DS328" i="4"/>
  <c r="DS83" i="2" s="1"/>
  <c r="DR12" i="9" s="1"/>
  <c r="DT328" i="4"/>
  <c r="DT83" i="2" s="1"/>
  <c r="DS12" i="9" s="1"/>
  <c r="DA329" i="4"/>
  <c r="DA85" i="2" s="1"/>
  <c r="CZ13" i="9" s="1"/>
  <c r="DB329" i="4"/>
  <c r="DB85" i="2" s="1"/>
  <c r="DA13" i="9" s="1"/>
  <c r="DC329" i="4"/>
  <c r="DC85" i="2" s="1"/>
  <c r="DB13" i="9" s="1"/>
  <c r="DD329" i="4"/>
  <c r="DD85" i="2" s="1"/>
  <c r="DC13" i="9" s="1"/>
  <c r="DE329" i="4"/>
  <c r="DE85" i="2" s="1"/>
  <c r="DD13" i="9" s="1"/>
  <c r="DF329" i="4"/>
  <c r="DF85" i="2" s="1"/>
  <c r="DE13" i="9" s="1"/>
  <c r="DG329" i="4"/>
  <c r="DG85" i="2" s="1"/>
  <c r="DF13" i="9" s="1"/>
  <c r="DH329" i="4"/>
  <c r="DH85" i="2" s="1"/>
  <c r="DG13" i="9" s="1"/>
  <c r="DI329" i="4"/>
  <c r="DI85" i="2" s="1"/>
  <c r="DH13" i="9" s="1"/>
  <c r="DJ329" i="4"/>
  <c r="DJ85" i="2" s="1"/>
  <c r="DI13" i="9" s="1"/>
  <c r="DK329" i="4"/>
  <c r="DK85" i="2" s="1"/>
  <c r="DJ13" i="9" s="1"/>
  <c r="DL329" i="4"/>
  <c r="DL85" i="2" s="1"/>
  <c r="DK13" i="9" s="1"/>
  <c r="DM329" i="4"/>
  <c r="DM85" i="2" s="1"/>
  <c r="DL13" i="9" s="1"/>
  <c r="DN329" i="4"/>
  <c r="DN85" i="2" s="1"/>
  <c r="DM13" i="9" s="1"/>
  <c r="DO329" i="4"/>
  <c r="DO85" i="2" s="1"/>
  <c r="DN13" i="9" s="1"/>
  <c r="DP329" i="4"/>
  <c r="DP85" i="2" s="1"/>
  <c r="DO13" i="9" s="1"/>
  <c r="DQ329" i="4"/>
  <c r="DQ85" i="2" s="1"/>
  <c r="DP13" i="9" s="1"/>
  <c r="DR329" i="4"/>
  <c r="DR85" i="2" s="1"/>
  <c r="DQ13" i="9" s="1"/>
  <c r="DS329" i="4"/>
  <c r="DS85" i="2" s="1"/>
  <c r="DR13" i="9" s="1"/>
  <c r="DT329" i="4"/>
  <c r="DT85" i="2" s="1"/>
  <c r="DS13" i="9" s="1"/>
  <c r="DA330" i="4"/>
  <c r="DA86" i="2" s="1"/>
  <c r="CZ14" i="9" s="1"/>
  <c r="DB330" i="4"/>
  <c r="DB86" i="2" s="1"/>
  <c r="DA14" i="9" s="1"/>
  <c r="DC330" i="4"/>
  <c r="DC86" i="2" s="1"/>
  <c r="DB14" i="9" s="1"/>
  <c r="DD330" i="4"/>
  <c r="DD86" i="2" s="1"/>
  <c r="DC14" i="9" s="1"/>
  <c r="DE330" i="4"/>
  <c r="DE86" i="2" s="1"/>
  <c r="DD14" i="9" s="1"/>
  <c r="DF330" i="4"/>
  <c r="DF86" i="2" s="1"/>
  <c r="DE14" i="9" s="1"/>
  <c r="DG330" i="4"/>
  <c r="DG86" i="2" s="1"/>
  <c r="DF14" i="9" s="1"/>
  <c r="DH330" i="4"/>
  <c r="DH86" i="2" s="1"/>
  <c r="DG14" i="9" s="1"/>
  <c r="DI330" i="4"/>
  <c r="DI86" i="2" s="1"/>
  <c r="DH14" i="9" s="1"/>
  <c r="DJ330" i="4"/>
  <c r="DJ86" i="2" s="1"/>
  <c r="DI14" i="9" s="1"/>
  <c r="DK330" i="4"/>
  <c r="DK86" i="2" s="1"/>
  <c r="DJ14" i="9" s="1"/>
  <c r="DL330" i="4"/>
  <c r="DL86" i="2" s="1"/>
  <c r="DK14" i="9" s="1"/>
  <c r="DM330" i="4"/>
  <c r="DM86" i="2" s="1"/>
  <c r="DL14" i="9" s="1"/>
  <c r="DN330" i="4"/>
  <c r="DN86" i="2" s="1"/>
  <c r="DM14" i="9" s="1"/>
  <c r="DO330" i="4"/>
  <c r="DO86" i="2" s="1"/>
  <c r="DN14" i="9" s="1"/>
  <c r="DP330" i="4"/>
  <c r="DP86" i="2" s="1"/>
  <c r="DO14" i="9" s="1"/>
  <c r="DQ330" i="4"/>
  <c r="DQ86" i="2" s="1"/>
  <c r="DP14" i="9" s="1"/>
  <c r="DR330" i="4"/>
  <c r="DR86" i="2" s="1"/>
  <c r="DQ14" i="9" s="1"/>
  <c r="DS330" i="4"/>
  <c r="DS86" i="2" s="1"/>
  <c r="DR14" i="9" s="1"/>
  <c r="DT330" i="4"/>
  <c r="DT86" i="2" s="1"/>
  <c r="DS14" i="9" s="1"/>
  <c r="DA331" i="4"/>
  <c r="DA87" i="2" s="1"/>
  <c r="CZ15" i="9" s="1"/>
  <c r="DB331" i="4"/>
  <c r="DB87" i="2" s="1"/>
  <c r="DA15" i="9" s="1"/>
  <c r="DC331" i="4"/>
  <c r="DC87" i="2" s="1"/>
  <c r="DB15" i="9" s="1"/>
  <c r="DD331" i="4"/>
  <c r="DD87" i="2" s="1"/>
  <c r="DC15" i="9" s="1"/>
  <c r="DE331" i="4"/>
  <c r="DE87" i="2" s="1"/>
  <c r="DD15" i="9" s="1"/>
  <c r="DF331" i="4"/>
  <c r="DF87" i="2" s="1"/>
  <c r="DE15" i="9" s="1"/>
  <c r="DG331" i="4"/>
  <c r="DG87" i="2" s="1"/>
  <c r="DF15" i="9" s="1"/>
  <c r="DH331" i="4"/>
  <c r="DH87" i="2" s="1"/>
  <c r="DG15" i="9" s="1"/>
  <c r="DI331" i="4"/>
  <c r="DI87" i="2" s="1"/>
  <c r="DH15" i="9" s="1"/>
  <c r="DJ331" i="4"/>
  <c r="DJ87" i="2" s="1"/>
  <c r="DI15" i="9" s="1"/>
  <c r="DK331" i="4"/>
  <c r="DK87" i="2" s="1"/>
  <c r="DJ15" i="9" s="1"/>
  <c r="DL331" i="4"/>
  <c r="DL87" i="2" s="1"/>
  <c r="DK15" i="9" s="1"/>
  <c r="DM331" i="4"/>
  <c r="DM87" i="2" s="1"/>
  <c r="DL15" i="9" s="1"/>
  <c r="DN331" i="4"/>
  <c r="DN87" i="2" s="1"/>
  <c r="DM15" i="9" s="1"/>
  <c r="DO331" i="4"/>
  <c r="DO87" i="2" s="1"/>
  <c r="DN15" i="9" s="1"/>
  <c r="DP331" i="4"/>
  <c r="DP87" i="2" s="1"/>
  <c r="DO15" i="9" s="1"/>
  <c r="DQ331" i="4"/>
  <c r="DQ87" i="2" s="1"/>
  <c r="DP15" i="9" s="1"/>
  <c r="DR331" i="4"/>
  <c r="DR87" i="2" s="1"/>
  <c r="DQ15" i="9" s="1"/>
  <c r="DS331" i="4"/>
  <c r="DS87" i="2" s="1"/>
  <c r="DR15" i="9" s="1"/>
  <c r="DT331" i="4"/>
  <c r="DT87" i="2" s="1"/>
  <c r="DS15" i="9" s="1"/>
  <c r="DA332" i="4"/>
  <c r="DA88" i="2" s="1"/>
  <c r="CZ16" i="9" s="1"/>
  <c r="DB332" i="4"/>
  <c r="DB88" i="2" s="1"/>
  <c r="DA16" i="9" s="1"/>
  <c r="DC332" i="4"/>
  <c r="DC88" i="2" s="1"/>
  <c r="DB16" i="9" s="1"/>
  <c r="DD332" i="4"/>
  <c r="DD88" i="2" s="1"/>
  <c r="DC16" i="9" s="1"/>
  <c r="DE332" i="4"/>
  <c r="DE88" i="2" s="1"/>
  <c r="DD16" i="9" s="1"/>
  <c r="DF332" i="4"/>
  <c r="DF88" i="2" s="1"/>
  <c r="DE16" i="9" s="1"/>
  <c r="DG332" i="4"/>
  <c r="DG88" i="2" s="1"/>
  <c r="DF16" i="9" s="1"/>
  <c r="DH332" i="4"/>
  <c r="DH88" i="2" s="1"/>
  <c r="DG16" i="9" s="1"/>
  <c r="DI332" i="4"/>
  <c r="DI88" i="2" s="1"/>
  <c r="DH16" i="9" s="1"/>
  <c r="DJ332" i="4"/>
  <c r="DJ88" i="2" s="1"/>
  <c r="DI16" i="9" s="1"/>
  <c r="DK332" i="4"/>
  <c r="DK88" i="2" s="1"/>
  <c r="DJ16" i="9" s="1"/>
  <c r="DL332" i="4"/>
  <c r="DL88" i="2" s="1"/>
  <c r="DK16" i="9" s="1"/>
  <c r="DM332" i="4"/>
  <c r="DM88" i="2" s="1"/>
  <c r="DL16" i="9" s="1"/>
  <c r="DN332" i="4"/>
  <c r="DN88" i="2" s="1"/>
  <c r="DM16" i="9" s="1"/>
  <c r="DO332" i="4"/>
  <c r="DO88" i="2" s="1"/>
  <c r="DN16" i="9" s="1"/>
  <c r="DP332" i="4"/>
  <c r="DP88" i="2" s="1"/>
  <c r="DO16" i="9" s="1"/>
  <c r="DQ332" i="4"/>
  <c r="DQ88" i="2" s="1"/>
  <c r="DP16" i="9" s="1"/>
  <c r="DR332" i="4"/>
  <c r="DR88" i="2" s="1"/>
  <c r="DQ16" i="9" s="1"/>
  <c r="DS332" i="4"/>
  <c r="DS88" i="2" s="1"/>
  <c r="DR16" i="9" s="1"/>
  <c r="DT332" i="4"/>
  <c r="DT88" i="2" s="1"/>
  <c r="DS16" i="9" s="1"/>
  <c r="DA333" i="4"/>
  <c r="DA89" i="2" s="1"/>
  <c r="CZ17" i="9" s="1"/>
  <c r="DB333" i="4"/>
  <c r="DB89" i="2" s="1"/>
  <c r="DA17" i="9" s="1"/>
  <c r="DC333" i="4"/>
  <c r="DC89" i="2" s="1"/>
  <c r="DB17" i="9" s="1"/>
  <c r="DD333" i="4"/>
  <c r="DD89" i="2" s="1"/>
  <c r="DC17" i="9" s="1"/>
  <c r="DE333" i="4"/>
  <c r="DE89" i="2" s="1"/>
  <c r="DD17" i="9" s="1"/>
  <c r="DF333" i="4"/>
  <c r="DF89" i="2" s="1"/>
  <c r="DE17" i="9" s="1"/>
  <c r="DG333" i="4"/>
  <c r="DG89" i="2" s="1"/>
  <c r="DF17" i="9" s="1"/>
  <c r="DH333" i="4"/>
  <c r="DH89" i="2" s="1"/>
  <c r="DG17" i="9" s="1"/>
  <c r="DI333" i="4"/>
  <c r="DI89" i="2" s="1"/>
  <c r="DH17" i="9" s="1"/>
  <c r="DJ333" i="4"/>
  <c r="DJ89" i="2" s="1"/>
  <c r="DI17" i="9" s="1"/>
  <c r="DK333" i="4"/>
  <c r="DK89" i="2" s="1"/>
  <c r="DJ17" i="9" s="1"/>
  <c r="DL333" i="4"/>
  <c r="DL89" i="2" s="1"/>
  <c r="DK17" i="9" s="1"/>
  <c r="DM333" i="4"/>
  <c r="DM89" i="2" s="1"/>
  <c r="DL17" i="9" s="1"/>
  <c r="DN333" i="4"/>
  <c r="DN89" i="2" s="1"/>
  <c r="DM17" i="9" s="1"/>
  <c r="DO333" i="4"/>
  <c r="DO89" i="2" s="1"/>
  <c r="DN17" i="9" s="1"/>
  <c r="DP333" i="4"/>
  <c r="DP89" i="2" s="1"/>
  <c r="DO17" i="9" s="1"/>
  <c r="DQ333" i="4"/>
  <c r="DQ89" i="2" s="1"/>
  <c r="DP17" i="9" s="1"/>
  <c r="DR333" i="4"/>
  <c r="DR89" i="2" s="1"/>
  <c r="DQ17" i="9" s="1"/>
  <c r="DS333" i="4"/>
  <c r="DS89" i="2" s="1"/>
  <c r="DR17" i="9" s="1"/>
  <c r="DT333" i="4"/>
  <c r="DT89" i="2" s="1"/>
  <c r="DS17" i="9" s="1"/>
  <c r="DA334" i="4"/>
  <c r="DA90" i="2" s="1"/>
  <c r="CZ18" i="9" s="1"/>
  <c r="DB334" i="4"/>
  <c r="DB90" i="2" s="1"/>
  <c r="DA18" i="9" s="1"/>
  <c r="DC334" i="4"/>
  <c r="DC90" i="2" s="1"/>
  <c r="DB18" i="9" s="1"/>
  <c r="DD334" i="4"/>
  <c r="DD90" i="2" s="1"/>
  <c r="DC18" i="9" s="1"/>
  <c r="DE334" i="4"/>
  <c r="DE90" i="2" s="1"/>
  <c r="DD18" i="9" s="1"/>
  <c r="DF334" i="4"/>
  <c r="DF90" i="2" s="1"/>
  <c r="DE18" i="9" s="1"/>
  <c r="DG334" i="4"/>
  <c r="DG90" i="2" s="1"/>
  <c r="DF18" i="9" s="1"/>
  <c r="DH334" i="4"/>
  <c r="DH90" i="2" s="1"/>
  <c r="DG18" i="9" s="1"/>
  <c r="DI334" i="4"/>
  <c r="DI90" i="2" s="1"/>
  <c r="DH18" i="9" s="1"/>
  <c r="DJ334" i="4"/>
  <c r="DJ90" i="2" s="1"/>
  <c r="DI18" i="9" s="1"/>
  <c r="DK334" i="4"/>
  <c r="DK90" i="2" s="1"/>
  <c r="DJ18" i="9" s="1"/>
  <c r="DL334" i="4"/>
  <c r="DL90" i="2" s="1"/>
  <c r="DK18" i="9" s="1"/>
  <c r="DM334" i="4"/>
  <c r="DM90" i="2" s="1"/>
  <c r="DL18" i="9" s="1"/>
  <c r="DN334" i="4"/>
  <c r="DN90" i="2" s="1"/>
  <c r="DM18" i="9" s="1"/>
  <c r="DO334" i="4"/>
  <c r="DO90" i="2" s="1"/>
  <c r="DN18" i="9" s="1"/>
  <c r="DP334" i="4"/>
  <c r="DP90" i="2" s="1"/>
  <c r="DO18" i="9" s="1"/>
  <c r="DQ334" i="4"/>
  <c r="DQ90" i="2" s="1"/>
  <c r="DP18" i="9" s="1"/>
  <c r="DR334" i="4"/>
  <c r="DR90" i="2" s="1"/>
  <c r="DQ18" i="9" s="1"/>
  <c r="DS334" i="4"/>
  <c r="DS90" i="2" s="1"/>
  <c r="DR18" i="9" s="1"/>
  <c r="DT334" i="4"/>
  <c r="DT90" i="2" s="1"/>
  <c r="DS18" i="9" s="1"/>
  <c r="DA335" i="4"/>
  <c r="DA91" i="2" s="1"/>
  <c r="DA32" i="10" s="1"/>
  <c r="DB335" i="4"/>
  <c r="DB91" i="2" s="1"/>
  <c r="DB32" i="10" s="1"/>
  <c r="DC335" i="4"/>
  <c r="DC91" i="2" s="1"/>
  <c r="DC32" i="10" s="1"/>
  <c r="DD335" i="4"/>
  <c r="DD91" i="2" s="1"/>
  <c r="DD32" i="10" s="1"/>
  <c r="DE335" i="4"/>
  <c r="DE91" i="2" s="1"/>
  <c r="DE32" i="10" s="1"/>
  <c r="DF335" i="4"/>
  <c r="DF91" i="2" s="1"/>
  <c r="DF32" i="10" s="1"/>
  <c r="DG335" i="4"/>
  <c r="DG91" i="2" s="1"/>
  <c r="DG32" i="10" s="1"/>
  <c r="DH335" i="4"/>
  <c r="DH91" i="2" s="1"/>
  <c r="DH32" i="10" s="1"/>
  <c r="DI335" i="4"/>
  <c r="DI91" i="2" s="1"/>
  <c r="DI32" i="10" s="1"/>
  <c r="DJ335" i="4"/>
  <c r="DJ91" i="2" s="1"/>
  <c r="DJ32" i="10" s="1"/>
  <c r="DK335" i="4"/>
  <c r="DK91" i="2" s="1"/>
  <c r="DK32" i="10" s="1"/>
  <c r="DL335" i="4"/>
  <c r="DL91" i="2" s="1"/>
  <c r="DL32" i="10" s="1"/>
  <c r="DM335" i="4"/>
  <c r="DM91" i="2" s="1"/>
  <c r="DM32" i="10" s="1"/>
  <c r="DN335" i="4"/>
  <c r="DN91" i="2" s="1"/>
  <c r="DN32" i="10" s="1"/>
  <c r="DO335" i="4"/>
  <c r="DO91" i="2" s="1"/>
  <c r="DO32" i="10" s="1"/>
  <c r="DP335" i="4"/>
  <c r="DP91" i="2" s="1"/>
  <c r="DP32" i="10" s="1"/>
  <c r="DQ335" i="4"/>
  <c r="DQ91" i="2" s="1"/>
  <c r="DQ32" i="10" s="1"/>
  <c r="DR335" i="4"/>
  <c r="DR91" i="2" s="1"/>
  <c r="DR32" i="10" s="1"/>
  <c r="DS335" i="4"/>
  <c r="DS91" i="2" s="1"/>
  <c r="DS32" i="10" s="1"/>
  <c r="DT335" i="4"/>
  <c r="DT91" i="2" s="1"/>
  <c r="DT32" i="10" s="1"/>
  <c r="DA336" i="4"/>
  <c r="DA92" i="2" s="1"/>
  <c r="DA33" i="10" s="1"/>
  <c r="DB336" i="4"/>
  <c r="DB92" i="2" s="1"/>
  <c r="DB33" i="10" s="1"/>
  <c r="DC336" i="4"/>
  <c r="DC92" i="2" s="1"/>
  <c r="DC33" i="10" s="1"/>
  <c r="DD336" i="4"/>
  <c r="DD92" i="2" s="1"/>
  <c r="DD33" i="10" s="1"/>
  <c r="DE336" i="4"/>
  <c r="DE92" i="2" s="1"/>
  <c r="DE33" i="10" s="1"/>
  <c r="DF336" i="4"/>
  <c r="DF92" i="2" s="1"/>
  <c r="DF33" i="10" s="1"/>
  <c r="DG336" i="4"/>
  <c r="DG92" i="2" s="1"/>
  <c r="DG33" i="10" s="1"/>
  <c r="DH336" i="4"/>
  <c r="DH92" i="2" s="1"/>
  <c r="DH33" i="10" s="1"/>
  <c r="DI336" i="4"/>
  <c r="DI92" i="2" s="1"/>
  <c r="DI33" i="10" s="1"/>
  <c r="DJ336" i="4"/>
  <c r="DJ92" i="2" s="1"/>
  <c r="DJ33" i="10" s="1"/>
  <c r="DK336" i="4"/>
  <c r="DK92" i="2" s="1"/>
  <c r="DK33" i="10" s="1"/>
  <c r="DL336" i="4"/>
  <c r="DL92" i="2" s="1"/>
  <c r="DL33" i="10" s="1"/>
  <c r="DM336" i="4"/>
  <c r="DM92" i="2" s="1"/>
  <c r="DM33" i="10" s="1"/>
  <c r="DN336" i="4"/>
  <c r="DN92" i="2" s="1"/>
  <c r="DN33" i="10" s="1"/>
  <c r="DO336" i="4"/>
  <c r="DO92" i="2" s="1"/>
  <c r="DO33" i="10" s="1"/>
  <c r="DP336" i="4"/>
  <c r="DP92" i="2" s="1"/>
  <c r="DP33" i="10" s="1"/>
  <c r="DQ336" i="4"/>
  <c r="DQ92" i="2" s="1"/>
  <c r="DQ33" i="10" s="1"/>
  <c r="DR336" i="4"/>
  <c r="DR92" i="2" s="1"/>
  <c r="DR33" i="10" s="1"/>
  <c r="DS336" i="4"/>
  <c r="DS92" i="2" s="1"/>
  <c r="DS33" i="10" s="1"/>
  <c r="DT336" i="4"/>
  <c r="DT92" i="2" s="1"/>
  <c r="DT33" i="10" s="1"/>
  <c r="DA337" i="4"/>
  <c r="DA93" i="2" s="1"/>
  <c r="DA34" i="10" s="1"/>
  <c r="DB337" i="4"/>
  <c r="DB93" i="2" s="1"/>
  <c r="DB34" i="10" s="1"/>
  <c r="DC337" i="4"/>
  <c r="DC93" i="2" s="1"/>
  <c r="DC34" i="10" s="1"/>
  <c r="DD337" i="4"/>
  <c r="DD93" i="2" s="1"/>
  <c r="DD34" i="10" s="1"/>
  <c r="DE337" i="4"/>
  <c r="DE93" i="2" s="1"/>
  <c r="DE34" i="10" s="1"/>
  <c r="DF337" i="4"/>
  <c r="DF93" i="2" s="1"/>
  <c r="DF34" i="10" s="1"/>
  <c r="DG337" i="4"/>
  <c r="DG93" i="2" s="1"/>
  <c r="DG34" i="10" s="1"/>
  <c r="DH337" i="4"/>
  <c r="DH93" i="2" s="1"/>
  <c r="DH34" i="10" s="1"/>
  <c r="DI337" i="4"/>
  <c r="DI93" i="2" s="1"/>
  <c r="DI34" i="10" s="1"/>
  <c r="DJ337" i="4"/>
  <c r="DJ93" i="2" s="1"/>
  <c r="DJ34" i="10" s="1"/>
  <c r="DK337" i="4"/>
  <c r="DK93" i="2" s="1"/>
  <c r="DK34" i="10" s="1"/>
  <c r="DL337" i="4"/>
  <c r="DL93" i="2" s="1"/>
  <c r="DL34" i="10" s="1"/>
  <c r="DM337" i="4"/>
  <c r="DM93" i="2" s="1"/>
  <c r="DM34" i="10" s="1"/>
  <c r="DN337" i="4"/>
  <c r="DN93" i="2" s="1"/>
  <c r="DN34" i="10" s="1"/>
  <c r="DO337" i="4"/>
  <c r="DO93" i="2" s="1"/>
  <c r="DO34" i="10" s="1"/>
  <c r="DP337" i="4"/>
  <c r="DP93" i="2" s="1"/>
  <c r="DP34" i="10" s="1"/>
  <c r="DQ337" i="4"/>
  <c r="DQ93" i="2" s="1"/>
  <c r="DQ34" i="10" s="1"/>
  <c r="DR337" i="4"/>
  <c r="DR93" i="2" s="1"/>
  <c r="DR34" i="10" s="1"/>
  <c r="DS337" i="4"/>
  <c r="DS93" i="2" s="1"/>
  <c r="DS34" i="10" s="1"/>
  <c r="DT337" i="4"/>
  <c r="DT93" i="2" s="1"/>
  <c r="DT34" i="10" s="1"/>
  <c r="DA338" i="4"/>
  <c r="DA94" i="2" s="1"/>
  <c r="DA35" i="10" s="1"/>
  <c r="DB338" i="4"/>
  <c r="DB94" i="2" s="1"/>
  <c r="DB35" i="10" s="1"/>
  <c r="DC338" i="4"/>
  <c r="DC94" i="2" s="1"/>
  <c r="DC35" i="10" s="1"/>
  <c r="DD338" i="4"/>
  <c r="DD94" i="2" s="1"/>
  <c r="DD35" i="10" s="1"/>
  <c r="DE338" i="4"/>
  <c r="DE94" i="2" s="1"/>
  <c r="DE35" i="10" s="1"/>
  <c r="DF338" i="4"/>
  <c r="DF94" i="2" s="1"/>
  <c r="DF35" i="10" s="1"/>
  <c r="DG338" i="4"/>
  <c r="DG94" i="2" s="1"/>
  <c r="DG35" i="10" s="1"/>
  <c r="DH338" i="4"/>
  <c r="DH94" i="2" s="1"/>
  <c r="DH35" i="10" s="1"/>
  <c r="DI338" i="4"/>
  <c r="DI94" i="2" s="1"/>
  <c r="DI35" i="10" s="1"/>
  <c r="DJ338" i="4"/>
  <c r="DJ94" i="2" s="1"/>
  <c r="DJ35" i="10" s="1"/>
  <c r="DK338" i="4"/>
  <c r="DK94" i="2" s="1"/>
  <c r="DK35" i="10" s="1"/>
  <c r="DL338" i="4"/>
  <c r="DL94" i="2" s="1"/>
  <c r="DL35" i="10" s="1"/>
  <c r="DM338" i="4"/>
  <c r="DM94" i="2" s="1"/>
  <c r="DM35" i="10" s="1"/>
  <c r="DN338" i="4"/>
  <c r="DN94" i="2" s="1"/>
  <c r="DN35" i="10" s="1"/>
  <c r="DO338" i="4"/>
  <c r="DO94" i="2" s="1"/>
  <c r="DO35" i="10" s="1"/>
  <c r="DP338" i="4"/>
  <c r="DP94" i="2" s="1"/>
  <c r="DP35" i="10" s="1"/>
  <c r="DQ338" i="4"/>
  <c r="DQ94" i="2" s="1"/>
  <c r="DQ35" i="10" s="1"/>
  <c r="DR338" i="4"/>
  <c r="DR94" i="2" s="1"/>
  <c r="DR35" i="10" s="1"/>
  <c r="DS338" i="4"/>
  <c r="DS94" i="2" s="1"/>
  <c r="DS35" i="10" s="1"/>
  <c r="DT338" i="4"/>
  <c r="DT94" i="2" s="1"/>
  <c r="DT35" i="10" s="1"/>
  <c r="DA339" i="4"/>
  <c r="DA95" i="2" s="1"/>
  <c r="DA36" i="10" s="1"/>
  <c r="DB339" i="4"/>
  <c r="DB95" i="2" s="1"/>
  <c r="DB36" i="10" s="1"/>
  <c r="DC339" i="4"/>
  <c r="DC95" i="2" s="1"/>
  <c r="DC36" i="10" s="1"/>
  <c r="DD339" i="4"/>
  <c r="DD95" i="2" s="1"/>
  <c r="DD36" i="10" s="1"/>
  <c r="DE339" i="4"/>
  <c r="DE95" i="2" s="1"/>
  <c r="DE36" i="10" s="1"/>
  <c r="DF339" i="4"/>
  <c r="DF95" i="2" s="1"/>
  <c r="DF36" i="10" s="1"/>
  <c r="DG339" i="4"/>
  <c r="DG95" i="2" s="1"/>
  <c r="DG36" i="10" s="1"/>
  <c r="DH339" i="4"/>
  <c r="DH95" i="2" s="1"/>
  <c r="DH36" i="10" s="1"/>
  <c r="DI339" i="4"/>
  <c r="DI95" i="2" s="1"/>
  <c r="DI36" i="10" s="1"/>
  <c r="DJ339" i="4"/>
  <c r="DJ95" i="2" s="1"/>
  <c r="DJ36" i="10" s="1"/>
  <c r="DK339" i="4"/>
  <c r="DK95" i="2" s="1"/>
  <c r="DK36" i="10" s="1"/>
  <c r="DL339" i="4"/>
  <c r="DL95" i="2" s="1"/>
  <c r="DL36" i="10" s="1"/>
  <c r="DM339" i="4"/>
  <c r="DM95" i="2" s="1"/>
  <c r="DM36" i="10" s="1"/>
  <c r="DN339" i="4"/>
  <c r="DN95" i="2" s="1"/>
  <c r="DN36" i="10" s="1"/>
  <c r="DO339" i="4"/>
  <c r="DO95" i="2" s="1"/>
  <c r="DO36" i="10" s="1"/>
  <c r="DP339" i="4"/>
  <c r="DP95" i="2" s="1"/>
  <c r="DP36" i="10" s="1"/>
  <c r="DQ339" i="4"/>
  <c r="DQ95" i="2" s="1"/>
  <c r="DQ36" i="10" s="1"/>
  <c r="DR339" i="4"/>
  <c r="DR95" i="2" s="1"/>
  <c r="DR36" i="10" s="1"/>
  <c r="DS339" i="4"/>
  <c r="DS95" i="2" s="1"/>
  <c r="DS36" i="10" s="1"/>
  <c r="DT339" i="4"/>
  <c r="DT95" i="2" s="1"/>
  <c r="DT36" i="10" s="1"/>
  <c r="DA340" i="4"/>
  <c r="DA96" i="2" s="1"/>
  <c r="DA37" i="10" s="1"/>
  <c r="DB340" i="4"/>
  <c r="DB96" i="2" s="1"/>
  <c r="DB37" i="10" s="1"/>
  <c r="DC340" i="4"/>
  <c r="DC96" i="2" s="1"/>
  <c r="DC37" i="10" s="1"/>
  <c r="DD340" i="4"/>
  <c r="DD96" i="2" s="1"/>
  <c r="DD37" i="10" s="1"/>
  <c r="DE340" i="4"/>
  <c r="DE96" i="2" s="1"/>
  <c r="DE37" i="10" s="1"/>
  <c r="DF340" i="4"/>
  <c r="DF96" i="2" s="1"/>
  <c r="DF37" i="10" s="1"/>
  <c r="DG340" i="4"/>
  <c r="DG96" i="2" s="1"/>
  <c r="DG37" i="10" s="1"/>
  <c r="DH340" i="4"/>
  <c r="DH96" i="2" s="1"/>
  <c r="DH37" i="10" s="1"/>
  <c r="DI340" i="4"/>
  <c r="DI96" i="2" s="1"/>
  <c r="DI37" i="10" s="1"/>
  <c r="DJ340" i="4"/>
  <c r="DJ96" i="2" s="1"/>
  <c r="DJ37" i="10" s="1"/>
  <c r="DK340" i="4"/>
  <c r="DK96" i="2" s="1"/>
  <c r="DK37" i="10" s="1"/>
  <c r="DL340" i="4"/>
  <c r="DL96" i="2" s="1"/>
  <c r="DL37" i="10" s="1"/>
  <c r="DM340" i="4"/>
  <c r="DM96" i="2" s="1"/>
  <c r="DM37" i="10" s="1"/>
  <c r="DN340" i="4"/>
  <c r="DN96" i="2" s="1"/>
  <c r="DN37" i="10" s="1"/>
  <c r="DO340" i="4"/>
  <c r="DO96" i="2" s="1"/>
  <c r="DO37" i="10" s="1"/>
  <c r="DP340" i="4"/>
  <c r="DP96" i="2" s="1"/>
  <c r="DP37" i="10" s="1"/>
  <c r="DQ340" i="4"/>
  <c r="DQ96" i="2" s="1"/>
  <c r="DQ37" i="10" s="1"/>
  <c r="DR340" i="4"/>
  <c r="DR96" i="2" s="1"/>
  <c r="DR37" i="10" s="1"/>
  <c r="DS340" i="4"/>
  <c r="DS96" i="2" s="1"/>
  <c r="DS37" i="10" s="1"/>
  <c r="DT340" i="4"/>
  <c r="DT96" i="2" s="1"/>
  <c r="DT37" i="10" s="1"/>
  <c r="DA341" i="4"/>
  <c r="DA97" i="2" s="1"/>
  <c r="DA38" i="10" s="1"/>
  <c r="DB341" i="4"/>
  <c r="DB97" i="2" s="1"/>
  <c r="DB38" i="10" s="1"/>
  <c r="DC341" i="4"/>
  <c r="DC97" i="2" s="1"/>
  <c r="DC38" i="10" s="1"/>
  <c r="DD341" i="4"/>
  <c r="DD97" i="2" s="1"/>
  <c r="DD38" i="10" s="1"/>
  <c r="DE341" i="4"/>
  <c r="DE97" i="2" s="1"/>
  <c r="DE38" i="10" s="1"/>
  <c r="DF341" i="4"/>
  <c r="DF97" i="2" s="1"/>
  <c r="DF38" i="10" s="1"/>
  <c r="DG341" i="4"/>
  <c r="DG97" i="2" s="1"/>
  <c r="DG38" i="10" s="1"/>
  <c r="DH341" i="4"/>
  <c r="DH97" i="2" s="1"/>
  <c r="DH38" i="10" s="1"/>
  <c r="DI341" i="4"/>
  <c r="DI97" i="2" s="1"/>
  <c r="DI38" i="10" s="1"/>
  <c r="DJ341" i="4"/>
  <c r="DJ97" i="2" s="1"/>
  <c r="DJ38" i="10" s="1"/>
  <c r="DK341" i="4"/>
  <c r="DK97" i="2" s="1"/>
  <c r="DK38" i="10" s="1"/>
  <c r="DL341" i="4"/>
  <c r="DL97" i="2" s="1"/>
  <c r="DL38" i="10" s="1"/>
  <c r="DM341" i="4"/>
  <c r="DM97" i="2" s="1"/>
  <c r="DM38" i="10" s="1"/>
  <c r="DN341" i="4"/>
  <c r="DN97" i="2" s="1"/>
  <c r="DN38" i="10" s="1"/>
  <c r="DO341" i="4"/>
  <c r="DO97" i="2" s="1"/>
  <c r="DO38" i="10" s="1"/>
  <c r="DP341" i="4"/>
  <c r="DP97" i="2" s="1"/>
  <c r="DP38" i="10" s="1"/>
  <c r="DQ341" i="4"/>
  <c r="DQ97" i="2" s="1"/>
  <c r="DQ38" i="10" s="1"/>
  <c r="DR341" i="4"/>
  <c r="DR97" i="2" s="1"/>
  <c r="DR38" i="10" s="1"/>
  <c r="DS341" i="4"/>
  <c r="DS97" i="2" s="1"/>
  <c r="DS38" i="10" s="1"/>
  <c r="DT341" i="4"/>
  <c r="DT97" i="2" s="1"/>
  <c r="DT38" i="10" s="1"/>
  <c r="DA342" i="4"/>
  <c r="DA98" i="2" s="1"/>
  <c r="DA39" i="10" s="1"/>
  <c r="DB342" i="4"/>
  <c r="DB98" i="2" s="1"/>
  <c r="DB39" i="10" s="1"/>
  <c r="DC342" i="4"/>
  <c r="DC98" i="2" s="1"/>
  <c r="DC39" i="10" s="1"/>
  <c r="DD342" i="4"/>
  <c r="DD98" i="2" s="1"/>
  <c r="DD39" i="10" s="1"/>
  <c r="DE342" i="4"/>
  <c r="DE98" i="2" s="1"/>
  <c r="DE39" i="10" s="1"/>
  <c r="DF342" i="4"/>
  <c r="DF98" i="2" s="1"/>
  <c r="DF39" i="10" s="1"/>
  <c r="DG342" i="4"/>
  <c r="DG98" i="2" s="1"/>
  <c r="DG39" i="10" s="1"/>
  <c r="DH342" i="4"/>
  <c r="DH98" i="2" s="1"/>
  <c r="DH39" i="10" s="1"/>
  <c r="DI342" i="4"/>
  <c r="DI98" i="2" s="1"/>
  <c r="DI39" i="10" s="1"/>
  <c r="DJ342" i="4"/>
  <c r="DJ98" i="2" s="1"/>
  <c r="DJ39" i="10" s="1"/>
  <c r="DK342" i="4"/>
  <c r="DK98" i="2" s="1"/>
  <c r="DK39" i="10" s="1"/>
  <c r="DL342" i="4"/>
  <c r="DL98" i="2" s="1"/>
  <c r="DL39" i="10" s="1"/>
  <c r="DM342" i="4"/>
  <c r="DM98" i="2" s="1"/>
  <c r="DM39" i="10" s="1"/>
  <c r="DN342" i="4"/>
  <c r="DN98" i="2" s="1"/>
  <c r="DN39" i="10" s="1"/>
  <c r="DO342" i="4"/>
  <c r="DO98" i="2" s="1"/>
  <c r="DO39" i="10" s="1"/>
  <c r="DP342" i="4"/>
  <c r="DP98" i="2" s="1"/>
  <c r="DP39" i="10" s="1"/>
  <c r="DQ342" i="4"/>
  <c r="DQ98" i="2" s="1"/>
  <c r="DQ39" i="10" s="1"/>
  <c r="DR342" i="4"/>
  <c r="DR98" i="2" s="1"/>
  <c r="DR39" i="10" s="1"/>
  <c r="DS342" i="4"/>
  <c r="DS98" i="2" s="1"/>
  <c r="DS39" i="10" s="1"/>
  <c r="DT342" i="4"/>
  <c r="DT98" i="2" s="1"/>
  <c r="DT39" i="10" s="1"/>
  <c r="DA343" i="4"/>
  <c r="DA2" i="3" s="1"/>
  <c r="DA2" i="11" s="1"/>
  <c r="DB343" i="4"/>
  <c r="DB2" i="3" s="1"/>
  <c r="DB2" i="11" s="1"/>
  <c r="DC343" i="4"/>
  <c r="DC2" i="3" s="1"/>
  <c r="DC2" i="11" s="1"/>
  <c r="DD343" i="4"/>
  <c r="DD2" i="3" s="1"/>
  <c r="DD2" i="11" s="1"/>
  <c r="DE343" i="4"/>
  <c r="DE2" i="3" s="1"/>
  <c r="DE2" i="11" s="1"/>
  <c r="DF343" i="4"/>
  <c r="DF2" i="3" s="1"/>
  <c r="DF2" i="11" s="1"/>
  <c r="DG343" i="4"/>
  <c r="DG2" i="3" s="1"/>
  <c r="DG2" i="11" s="1"/>
  <c r="DH343" i="4"/>
  <c r="DH2" i="3" s="1"/>
  <c r="DH2" i="11" s="1"/>
  <c r="DI343" i="4"/>
  <c r="DI2" i="3" s="1"/>
  <c r="DI2" i="11" s="1"/>
  <c r="DJ343" i="4"/>
  <c r="DJ2" i="3" s="1"/>
  <c r="DJ2" i="11" s="1"/>
  <c r="DK343" i="4"/>
  <c r="DK2" i="3" s="1"/>
  <c r="DK2" i="11" s="1"/>
  <c r="DL343" i="4"/>
  <c r="DL2" i="3" s="1"/>
  <c r="DL2" i="11" s="1"/>
  <c r="DM343" i="4"/>
  <c r="DM2" i="3" s="1"/>
  <c r="DM2" i="11" s="1"/>
  <c r="DN343" i="4"/>
  <c r="DN2" i="3" s="1"/>
  <c r="DN2" i="11" s="1"/>
  <c r="DO343" i="4"/>
  <c r="DO2" i="3" s="1"/>
  <c r="DO2" i="11" s="1"/>
  <c r="DP343" i="4"/>
  <c r="DP2" i="3" s="1"/>
  <c r="DP2" i="11" s="1"/>
  <c r="DQ343" i="4"/>
  <c r="DQ2" i="3" s="1"/>
  <c r="DQ2" i="11" s="1"/>
  <c r="DR343" i="4"/>
  <c r="DR2" i="3" s="1"/>
  <c r="DR2" i="11" s="1"/>
  <c r="DS343" i="4"/>
  <c r="DS2" i="3" s="1"/>
  <c r="DS2" i="11" s="1"/>
  <c r="DT343" i="4"/>
  <c r="DT2" i="3" s="1"/>
  <c r="DT2" i="11" s="1"/>
  <c r="DA344" i="4"/>
  <c r="DA3" i="3" s="1"/>
  <c r="DA3" i="11" s="1"/>
  <c r="DB344" i="4"/>
  <c r="DB3" i="3" s="1"/>
  <c r="DB3" i="11" s="1"/>
  <c r="DC344" i="4"/>
  <c r="DC3" i="3" s="1"/>
  <c r="DC3" i="11" s="1"/>
  <c r="DD344" i="4"/>
  <c r="DD3" i="3" s="1"/>
  <c r="DD3" i="11" s="1"/>
  <c r="DE344" i="4"/>
  <c r="DE3" i="3" s="1"/>
  <c r="DE3" i="11" s="1"/>
  <c r="DF344" i="4"/>
  <c r="DF3" i="3" s="1"/>
  <c r="DF3" i="11" s="1"/>
  <c r="DG344" i="4"/>
  <c r="DG3" i="3" s="1"/>
  <c r="DG3" i="11" s="1"/>
  <c r="DH344" i="4"/>
  <c r="DH3" i="3" s="1"/>
  <c r="DH3" i="11" s="1"/>
  <c r="DI344" i="4"/>
  <c r="DI3" i="3" s="1"/>
  <c r="DI3" i="11" s="1"/>
  <c r="DJ344" i="4"/>
  <c r="DJ3" i="3" s="1"/>
  <c r="DJ3" i="11" s="1"/>
  <c r="DK344" i="4"/>
  <c r="DK3" i="3" s="1"/>
  <c r="DK3" i="11" s="1"/>
  <c r="DL344" i="4"/>
  <c r="DL3" i="3" s="1"/>
  <c r="DL3" i="11" s="1"/>
  <c r="DM344" i="4"/>
  <c r="DM3" i="3" s="1"/>
  <c r="DM3" i="11" s="1"/>
  <c r="DN344" i="4"/>
  <c r="DN3" i="3" s="1"/>
  <c r="DN3" i="11" s="1"/>
  <c r="DO344" i="4"/>
  <c r="DO3" i="3" s="1"/>
  <c r="DO3" i="11" s="1"/>
  <c r="DP344" i="4"/>
  <c r="DP3" i="3" s="1"/>
  <c r="DP3" i="11" s="1"/>
  <c r="DQ344" i="4"/>
  <c r="DQ3" i="3" s="1"/>
  <c r="DQ3" i="11" s="1"/>
  <c r="DR344" i="4"/>
  <c r="DR3" i="3" s="1"/>
  <c r="DR3" i="11" s="1"/>
  <c r="DS344" i="4"/>
  <c r="DS3" i="3" s="1"/>
  <c r="DS3" i="11" s="1"/>
  <c r="DT344" i="4"/>
  <c r="DT3" i="3" s="1"/>
  <c r="DT3" i="11" s="1"/>
  <c r="DA345" i="4"/>
  <c r="DA4" i="3" s="1"/>
  <c r="DA4" i="11" s="1"/>
  <c r="DB345" i="4"/>
  <c r="DB4" i="3" s="1"/>
  <c r="DB4" i="11" s="1"/>
  <c r="DC345" i="4"/>
  <c r="DC4" i="3" s="1"/>
  <c r="DC4" i="11" s="1"/>
  <c r="DD345" i="4"/>
  <c r="DD4" i="3" s="1"/>
  <c r="DD4" i="11" s="1"/>
  <c r="DE345" i="4"/>
  <c r="DE4" i="3" s="1"/>
  <c r="DE4" i="11" s="1"/>
  <c r="DF345" i="4"/>
  <c r="DF4" i="3" s="1"/>
  <c r="DF4" i="11" s="1"/>
  <c r="DG345" i="4"/>
  <c r="DG4" i="3" s="1"/>
  <c r="DG4" i="11" s="1"/>
  <c r="DH345" i="4"/>
  <c r="DH4" i="3" s="1"/>
  <c r="DH4" i="11" s="1"/>
  <c r="DI345" i="4"/>
  <c r="DI4" i="3" s="1"/>
  <c r="DI4" i="11" s="1"/>
  <c r="DJ345" i="4"/>
  <c r="DJ4" i="3" s="1"/>
  <c r="DJ4" i="11" s="1"/>
  <c r="DK345" i="4"/>
  <c r="DK4" i="3" s="1"/>
  <c r="DK4" i="11" s="1"/>
  <c r="DL345" i="4"/>
  <c r="DL4" i="3" s="1"/>
  <c r="DL4" i="11" s="1"/>
  <c r="DM345" i="4"/>
  <c r="DM4" i="3" s="1"/>
  <c r="DM4" i="11" s="1"/>
  <c r="DN345" i="4"/>
  <c r="DN4" i="3" s="1"/>
  <c r="DN4" i="11" s="1"/>
  <c r="DO345" i="4"/>
  <c r="DO4" i="3" s="1"/>
  <c r="DO4" i="11" s="1"/>
  <c r="DP345" i="4"/>
  <c r="DP4" i="3" s="1"/>
  <c r="DP4" i="11" s="1"/>
  <c r="DQ345" i="4"/>
  <c r="DQ4" i="3" s="1"/>
  <c r="DQ4" i="11" s="1"/>
  <c r="DR345" i="4"/>
  <c r="DR4" i="3" s="1"/>
  <c r="DR4" i="11" s="1"/>
  <c r="DS345" i="4"/>
  <c r="DS4" i="3" s="1"/>
  <c r="DS4" i="11" s="1"/>
  <c r="DT345" i="4"/>
  <c r="DT4" i="3" s="1"/>
  <c r="DT4" i="11" s="1"/>
  <c r="DA346" i="4"/>
  <c r="DA5" i="3" s="1"/>
  <c r="DA5" i="11" s="1"/>
  <c r="DB346" i="4"/>
  <c r="DB5" i="3" s="1"/>
  <c r="DB5" i="11" s="1"/>
  <c r="DC346" i="4"/>
  <c r="DC5" i="3" s="1"/>
  <c r="DC5" i="11" s="1"/>
  <c r="DD346" i="4"/>
  <c r="DD5" i="3" s="1"/>
  <c r="DD5" i="11" s="1"/>
  <c r="DE346" i="4"/>
  <c r="DE5" i="3" s="1"/>
  <c r="DE5" i="11" s="1"/>
  <c r="DF346" i="4"/>
  <c r="DF5" i="3" s="1"/>
  <c r="DF5" i="11" s="1"/>
  <c r="DG346" i="4"/>
  <c r="DG5" i="3" s="1"/>
  <c r="DG5" i="11" s="1"/>
  <c r="DH346" i="4"/>
  <c r="DH5" i="3" s="1"/>
  <c r="DH5" i="11" s="1"/>
  <c r="DI346" i="4"/>
  <c r="DI5" i="3" s="1"/>
  <c r="DI5" i="11" s="1"/>
  <c r="DJ346" i="4"/>
  <c r="DJ5" i="3" s="1"/>
  <c r="DJ5" i="11" s="1"/>
  <c r="DK346" i="4"/>
  <c r="DK5" i="3" s="1"/>
  <c r="DK5" i="11" s="1"/>
  <c r="DL346" i="4"/>
  <c r="DL5" i="3" s="1"/>
  <c r="DL5" i="11" s="1"/>
  <c r="DM346" i="4"/>
  <c r="DM5" i="3" s="1"/>
  <c r="DM5" i="11" s="1"/>
  <c r="DN346" i="4"/>
  <c r="DN5" i="3" s="1"/>
  <c r="DN5" i="11" s="1"/>
  <c r="DO346" i="4"/>
  <c r="DO5" i="3" s="1"/>
  <c r="DO5" i="11" s="1"/>
  <c r="DP346" i="4"/>
  <c r="DP5" i="3" s="1"/>
  <c r="DP5" i="11" s="1"/>
  <c r="DQ346" i="4"/>
  <c r="DQ5" i="3" s="1"/>
  <c r="DQ5" i="11" s="1"/>
  <c r="DR346" i="4"/>
  <c r="DR5" i="3" s="1"/>
  <c r="DR5" i="11" s="1"/>
  <c r="DS346" i="4"/>
  <c r="DS5" i="3" s="1"/>
  <c r="DS5" i="11" s="1"/>
  <c r="DT346" i="4"/>
  <c r="DT5" i="3" s="1"/>
  <c r="DT5" i="11" s="1"/>
  <c r="DA347" i="4"/>
  <c r="DA6" i="3" s="1"/>
  <c r="DA6" i="11" s="1"/>
  <c r="DB347" i="4"/>
  <c r="DB6" i="3" s="1"/>
  <c r="DB6" i="11" s="1"/>
  <c r="DC347" i="4"/>
  <c r="DC6" i="3" s="1"/>
  <c r="DC6" i="11" s="1"/>
  <c r="DD347" i="4"/>
  <c r="DD6" i="3" s="1"/>
  <c r="DD6" i="11" s="1"/>
  <c r="DE347" i="4"/>
  <c r="DE6" i="3" s="1"/>
  <c r="DE6" i="11" s="1"/>
  <c r="DF347" i="4"/>
  <c r="DF6" i="3" s="1"/>
  <c r="DF6" i="11" s="1"/>
  <c r="DG347" i="4"/>
  <c r="DG6" i="3" s="1"/>
  <c r="DG6" i="11" s="1"/>
  <c r="DH347" i="4"/>
  <c r="DH6" i="3" s="1"/>
  <c r="DH6" i="11" s="1"/>
  <c r="DI347" i="4"/>
  <c r="DI6" i="3" s="1"/>
  <c r="DI6" i="11" s="1"/>
  <c r="DJ347" i="4"/>
  <c r="DJ6" i="3" s="1"/>
  <c r="DJ6" i="11" s="1"/>
  <c r="DK347" i="4"/>
  <c r="DK6" i="3" s="1"/>
  <c r="DK6" i="11" s="1"/>
  <c r="DL347" i="4"/>
  <c r="DL6" i="3" s="1"/>
  <c r="DL6" i="11" s="1"/>
  <c r="DM347" i="4"/>
  <c r="DM6" i="3" s="1"/>
  <c r="DM6" i="11" s="1"/>
  <c r="DN347" i="4"/>
  <c r="DN6" i="3" s="1"/>
  <c r="DN6" i="11" s="1"/>
  <c r="DO347" i="4"/>
  <c r="DO6" i="3" s="1"/>
  <c r="DO6" i="11" s="1"/>
  <c r="DP347" i="4"/>
  <c r="DP6" i="3" s="1"/>
  <c r="DP6" i="11" s="1"/>
  <c r="DQ347" i="4"/>
  <c r="DQ6" i="3" s="1"/>
  <c r="DQ6" i="11" s="1"/>
  <c r="DR347" i="4"/>
  <c r="DR6" i="3" s="1"/>
  <c r="DR6" i="11" s="1"/>
  <c r="DS347" i="4"/>
  <c r="DS6" i="3" s="1"/>
  <c r="DS6" i="11" s="1"/>
  <c r="DT347" i="4"/>
  <c r="DT6" i="3" s="1"/>
  <c r="DT6" i="11" s="1"/>
  <c r="DA348" i="4"/>
  <c r="DA7" i="3" s="1"/>
  <c r="DA7" i="11" s="1"/>
  <c r="DB348" i="4"/>
  <c r="DB7" i="3" s="1"/>
  <c r="DB7" i="11" s="1"/>
  <c r="DC348" i="4"/>
  <c r="DC7" i="3" s="1"/>
  <c r="DC7" i="11" s="1"/>
  <c r="DD348" i="4"/>
  <c r="DD7" i="3" s="1"/>
  <c r="DD7" i="11" s="1"/>
  <c r="DE348" i="4"/>
  <c r="DE7" i="3" s="1"/>
  <c r="DE7" i="11" s="1"/>
  <c r="DF348" i="4"/>
  <c r="DF7" i="3" s="1"/>
  <c r="DF7" i="11" s="1"/>
  <c r="DG348" i="4"/>
  <c r="DG7" i="3" s="1"/>
  <c r="DG7" i="11" s="1"/>
  <c r="DH348" i="4"/>
  <c r="DH7" i="3" s="1"/>
  <c r="DH7" i="11" s="1"/>
  <c r="DI348" i="4"/>
  <c r="DI7" i="3" s="1"/>
  <c r="DI7" i="11" s="1"/>
  <c r="DJ348" i="4"/>
  <c r="DJ7" i="3" s="1"/>
  <c r="DJ7" i="11" s="1"/>
  <c r="DK348" i="4"/>
  <c r="DK7" i="3" s="1"/>
  <c r="DK7" i="11" s="1"/>
  <c r="DL348" i="4"/>
  <c r="DL7" i="3" s="1"/>
  <c r="DL7" i="11" s="1"/>
  <c r="DM348" i="4"/>
  <c r="DM7" i="3" s="1"/>
  <c r="DM7" i="11" s="1"/>
  <c r="DN348" i="4"/>
  <c r="DN7" i="3" s="1"/>
  <c r="DN7" i="11" s="1"/>
  <c r="DO348" i="4"/>
  <c r="DO7" i="3" s="1"/>
  <c r="DO7" i="11" s="1"/>
  <c r="DP348" i="4"/>
  <c r="DP7" i="3" s="1"/>
  <c r="DP7" i="11" s="1"/>
  <c r="DQ348" i="4"/>
  <c r="DQ7" i="3" s="1"/>
  <c r="DQ7" i="11" s="1"/>
  <c r="DR348" i="4"/>
  <c r="DR7" i="3" s="1"/>
  <c r="DR7" i="11" s="1"/>
  <c r="DS348" i="4"/>
  <c r="DS7" i="3" s="1"/>
  <c r="DS7" i="11" s="1"/>
  <c r="DT348" i="4"/>
  <c r="DT7" i="3" s="1"/>
  <c r="DT7" i="11" s="1"/>
  <c r="DA349" i="4"/>
  <c r="DA8" i="3" s="1"/>
  <c r="DA8" i="11" s="1"/>
  <c r="DB349" i="4"/>
  <c r="DB8" i="3" s="1"/>
  <c r="DB8" i="11" s="1"/>
  <c r="DC349" i="4"/>
  <c r="DC8" i="3" s="1"/>
  <c r="DC8" i="11" s="1"/>
  <c r="DD349" i="4"/>
  <c r="DD8" i="3" s="1"/>
  <c r="DD8" i="11" s="1"/>
  <c r="DE349" i="4"/>
  <c r="DE8" i="3" s="1"/>
  <c r="DE8" i="11" s="1"/>
  <c r="DF349" i="4"/>
  <c r="DF8" i="3" s="1"/>
  <c r="DF8" i="11" s="1"/>
  <c r="DG349" i="4"/>
  <c r="DG8" i="3" s="1"/>
  <c r="DG8" i="11" s="1"/>
  <c r="DH349" i="4"/>
  <c r="DH8" i="3" s="1"/>
  <c r="DH8" i="11" s="1"/>
  <c r="DI349" i="4"/>
  <c r="DI8" i="3" s="1"/>
  <c r="DI8" i="11" s="1"/>
  <c r="DJ349" i="4"/>
  <c r="DJ8" i="3" s="1"/>
  <c r="DJ8" i="11" s="1"/>
  <c r="DK349" i="4"/>
  <c r="DK8" i="3" s="1"/>
  <c r="DK8" i="11" s="1"/>
  <c r="DL349" i="4"/>
  <c r="DL8" i="3" s="1"/>
  <c r="DL8" i="11" s="1"/>
  <c r="DM349" i="4"/>
  <c r="DM8" i="3" s="1"/>
  <c r="DM8" i="11" s="1"/>
  <c r="DN349" i="4"/>
  <c r="DN8" i="3" s="1"/>
  <c r="DN8" i="11" s="1"/>
  <c r="DO349" i="4"/>
  <c r="DO8" i="3" s="1"/>
  <c r="DO8" i="11" s="1"/>
  <c r="DP349" i="4"/>
  <c r="DP8" i="3" s="1"/>
  <c r="DP8" i="11" s="1"/>
  <c r="DQ349" i="4"/>
  <c r="DQ8" i="3" s="1"/>
  <c r="DQ8" i="11" s="1"/>
  <c r="DR349" i="4"/>
  <c r="DR8" i="3" s="1"/>
  <c r="DR8" i="11" s="1"/>
  <c r="DS349" i="4"/>
  <c r="DS8" i="3" s="1"/>
  <c r="DS8" i="11" s="1"/>
  <c r="DT349" i="4"/>
  <c r="DT8" i="3" s="1"/>
  <c r="DT8" i="11" s="1"/>
  <c r="DA350" i="4"/>
  <c r="DA9" i="3" s="1"/>
  <c r="DA9" i="11" s="1"/>
  <c r="DB350" i="4"/>
  <c r="DB9" i="3" s="1"/>
  <c r="DB9" i="11" s="1"/>
  <c r="DC350" i="4"/>
  <c r="DC9" i="3" s="1"/>
  <c r="DC9" i="11" s="1"/>
  <c r="DD350" i="4"/>
  <c r="DD9" i="3" s="1"/>
  <c r="DD9" i="11" s="1"/>
  <c r="DE350" i="4"/>
  <c r="DE9" i="3" s="1"/>
  <c r="DE9" i="11" s="1"/>
  <c r="DF350" i="4"/>
  <c r="DF9" i="3" s="1"/>
  <c r="DF9" i="11" s="1"/>
  <c r="DG350" i="4"/>
  <c r="DG9" i="3" s="1"/>
  <c r="DG9" i="11" s="1"/>
  <c r="DH350" i="4"/>
  <c r="DH9" i="3" s="1"/>
  <c r="DH9" i="11" s="1"/>
  <c r="DI350" i="4"/>
  <c r="DI9" i="3" s="1"/>
  <c r="DI9" i="11" s="1"/>
  <c r="DJ350" i="4"/>
  <c r="DJ9" i="3" s="1"/>
  <c r="DJ9" i="11" s="1"/>
  <c r="DK350" i="4"/>
  <c r="DK9" i="3" s="1"/>
  <c r="DK9" i="11" s="1"/>
  <c r="DL350" i="4"/>
  <c r="DL9" i="3" s="1"/>
  <c r="DL9" i="11" s="1"/>
  <c r="DM350" i="4"/>
  <c r="DM9" i="3" s="1"/>
  <c r="DM9" i="11" s="1"/>
  <c r="DN350" i="4"/>
  <c r="DN9" i="3" s="1"/>
  <c r="DN9" i="11" s="1"/>
  <c r="DO350" i="4"/>
  <c r="DO9" i="3" s="1"/>
  <c r="DO9" i="11" s="1"/>
  <c r="DP350" i="4"/>
  <c r="DP9" i="3" s="1"/>
  <c r="DP9" i="11" s="1"/>
  <c r="DQ350" i="4"/>
  <c r="DQ9" i="3" s="1"/>
  <c r="DQ9" i="11" s="1"/>
  <c r="DR350" i="4"/>
  <c r="DR9" i="3" s="1"/>
  <c r="DR9" i="11" s="1"/>
  <c r="DS350" i="4"/>
  <c r="DS9" i="3" s="1"/>
  <c r="DS9" i="11" s="1"/>
  <c r="DT350" i="4"/>
  <c r="DT9" i="3" s="1"/>
  <c r="DT9" i="11" s="1"/>
  <c r="DA351" i="4"/>
  <c r="DA10" i="3" s="1"/>
  <c r="DA10" i="11" s="1"/>
  <c r="DB351" i="4"/>
  <c r="DB10" i="3" s="1"/>
  <c r="DB10" i="11" s="1"/>
  <c r="DC351" i="4"/>
  <c r="DC10" i="3" s="1"/>
  <c r="DC10" i="11" s="1"/>
  <c r="DD351" i="4"/>
  <c r="DD10" i="3" s="1"/>
  <c r="DD10" i="11" s="1"/>
  <c r="DE351" i="4"/>
  <c r="DE10" i="3" s="1"/>
  <c r="DE10" i="11" s="1"/>
  <c r="DF351" i="4"/>
  <c r="DF10" i="3" s="1"/>
  <c r="DF10" i="11" s="1"/>
  <c r="DG351" i="4"/>
  <c r="DG10" i="3" s="1"/>
  <c r="DG10" i="11" s="1"/>
  <c r="DH351" i="4"/>
  <c r="DH10" i="3" s="1"/>
  <c r="DH10" i="11" s="1"/>
  <c r="DI351" i="4"/>
  <c r="DI10" i="3" s="1"/>
  <c r="DI10" i="11" s="1"/>
  <c r="DJ351" i="4"/>
  <c r="DJ10" i="3" s="1"/>
  <c r="DJ10" i="11" s="1"/>
  <c r="DK351" i="4"/>
  <c r="DK10" i="3" s="1"/>
  <c r="DK10" i="11" s="1"/>
  <c r="DL351" i="4"/>
  <c r="DL10" i="3" s="1"/>
  <c r="DL10" i="11" s="1"/>
  <c r="DM351" i="4"/>
  <c r="DM10" i="3" s="1"/>
  <c r="DM10" i="11" s="1"/>
  <c r="DN351" i="4"/>
  <c r="DN10" i="3" s="1"/>
  <c r="DN10" i="11" s="1"/>
  <c r="DO351" i="4"/>
  <c r="DO10" i="3" s="1"/>
  <c r="DO10" i="11" s="1"/>
  <c r="DP351" i="4"/>
  <c r="DP10" i="3" s="1"/>
  <c r="DP10" i="11" s="1"/>
  <c r="DQ351" i="4"/>
  <c r="DQ10" i="3" s="1"/>
  <c r="DQ10" i="11" s="1"/>
  <c r="DR351" i="4"/>
  <c r="DR10" i="3" s="1"/>
  <c r="DR10" i="11" s="1"/>
  <c r="DS351" i="4"/>
  <c r="DS10" i="3" s="1"/>
  <c r="DS10" i="11" s="1"/>
  <c r="DT351" i="4"/>
  <c r="DT10" i="3" s="1"/>
  <c r="DT10" i="11" s="1"/>
  <c r="DA352" i="4"/>
  <c r="DA11" i="3" s="1"/>
  <c r="DA11" i="11" s="1"/>
  <c r="DB352" i="4"/>
  <c r="DB11" i="3" s="1"/>
  <c r="DB11" i="11" s="1"/>
  <c r="DC352" i="4"/>
  <c r="DC11" i="3" s="1"/>
  <c r="DC11" i="11" s="1"/>
  <c r="DD352" i="4"/>
  <c r="DD11" i="3" s="1"/>
  <c r="DD11" i="11" s="1"/>
  <c r="DE352" i="4"/>
  <c r="DE11" i="3" s="1"/>
  <c r="DE11" i="11" s="1"/>
  <c r="DF352" i="4"/>
  <c r="DF11" i="3" s="1"/>
  <c r="DF11" i="11" s="1"/>
  <c r="DG352" i="4"/>
  <c r="DG11" i="3" s="1"/>
  <c r="DG11" i="11" s="1"/>
  <c r="DH352" i="4"/>
  <c r="DH11" i="3" s="1"/>
  <c r="DH11" i="11" s="1"/>
  <c r="DI352" i="4"/>
  <c r="DI11" i="3" s="1"/>
  <c r="DI11" i="11" s="1"/>
  <c r="DJ352" i="4"/>
  <c r="DJ11" i="3" s="1"/>
  <c r="DJ11" i="11" s="1"/>
  <c r="DK352" i="4"/>
  <c r="DK11" i="3" s="1"/>
  <c r="DK11" i="11" s="1"/>
  <c r="DL352" i="4"/>
  <c r="DL11" i="3" s="1"/>
  <c r="DL11" i="11" s="1"/>
  <c r="DM352" i="4"/>
  <c r="DM11" i="3" s="1"/>
  <c r="DM11" i="11" s="1"/>
  <c r="DN352" i="4"/>
  <c r="DN11" i="3" s="1"/>
  <c r="DN11" i="11" s="1"/>
  <c r="DO352" i="4"/>
  <c r="DO11" i="3" s="1"/>
  <c r="DO11" i="11" s="1"/>
  <c r="DP352" i="4"/>
  <c r="DP11" i="3" s="1"/>
  <c r="DP11" i="11" s="1"/>
  <c r="DQ352" i="4"/>
  <c r="DQ11" i="3" s="1"/>
  <c r="DQ11" i="11" s="1"/>
  <c r="DR352" i="4"/>
  <c r="DR11" i="3" s="1"/>
  <c r="DR11" i="11" s="1"/>
  <c r="DS352" i="4"/>
  <c r="DS11" i="3" s="1"/>
  <c r="DS11" i="11" s="1"/>
  <c r="DT352" i="4"/>
  <c r="DT11" i="3" s="1"/>
  <c r="DT11" i="11" s="1"/>
  <c r="DA353" i="4"/>
  <c r="DA12" i="3" s="1"/>
  <c r="DA12" i="11" s="1"/>
  <c r="DB353" i="4"/>
  <c r="DB12" i="3" s="1"/>
  <c r="DB12" i="11" s="1"/>
  <c r="DC353" i="4"/>
  <c r="DC12" i="3" s="1"/>
  <c r="DC12" i="11" s="1"/>
  <c r="DD353" i="4"/>
  <c r="DD12" i="3" s="1"/>
  <c r="DD12" i="11" s="1"/>
  <c r="DE353" i="4"/>
  <c r="DE12" i="3" s="1"/>
  <c r="DE12" i="11" s="1"/>
  <c r="DF353" i="4"/>
  <c r="DF12" i="3" s="1"/>
  <c r="DF12" i="11" s="1"/>
  <c r="DG353" i="4"/>
  <c r="DG12" i="3" s="1"/>
  <c r="DG12" i="11" s="1"/>
  <c r="DH353" i="4"/>
  <c r="DH12" i="3" s="1"/>
  <c r="DH12" i="11" s="1"/>
  <c r="DI353" i="4"/>
  <c r="DI12" i="3" s="1"/>
  <c r="DI12" i="11" s="1"/>
  <c r="DJ353" i="4"/>
  <c r="DJ12" i="3" s="1"/>
  <c r="DJ12" i="11" s="1"/>
  <c r="DK353" i="4"/>
  <c r="DK12" i="3" s="1"/>
  <c r="DK12" i="11" s="1"/>
  <c r="DL353" i="4"/>
  <c r="DL12" i="3" s="1"/>
  <c r="DL12" i="11" s="1"/>
  <c r="DM353" i="4"/>
  <c r="DM12" i="3" s="1"/>
  <c r="DM12" i="11" s="1"/>
  <c r="DN353" i="4"/>
  <c r="DN12" i="3" s="1"/>
  <c r="DN12" i="11" s="1"/>
  <c r="DO353" i="4"/>
  <c r="DO12" i="3" s="1"/>
  <c r="DO12" i="11" s="1"/>
  <c r="DP353" i="4"/>
  <c r="DP12" i="3" s="1"/>
  <c r="DP12" i="11" s="1"/>
  <c r="DQ353" i="4"/>
  <c r="DQ12" i="3" s="1"/>
  <c r="DQ12" i="11" s="1"/>
  <c r="DR353" i="4"/>
  <c r="DR12" i="3" s="1"/>
  <c r="DR12" i="11" s="1"/>
  <c r="DS353" i="4"/>
  <c r="DS12" i="3" s="1"/>
  <c r="DS12" i="11" s="1"/>
  <c r="DT353" i="4"/>
  <c r="DT12" i="3" s="1"/>
  <c r="DT12" i="11" s="1"/>
  <c r="DA354" i="4"/>
  <c r="DA13" i="3" s="1"/>
  <c r="DA13" i="11" s="1"/>
  <c r="DB354" i="4"/>
  <c r="DB13" i="3" s="1"/>
  <c r="DB13" i="11" s="1"/>
  <c r="DC354" i="4"/>
  <c r="DC13" i="3" s="1"/>
  <c r="DC13" i="11" s="1"/>
  <c r="DD354" i="4"/>
  <c r="DD13" i="3" s="1"/>
  <c r="DD13" i="11" s="1"/>
  <c r="DE354" i="4"/>
  <c r="DE13" i="3" s="1"/>
  <c r="DE13" i="11" s="1"/>
  <c r="DF354" i="4"/>
  <c r="DF13" i="3" s="1"/>
  <c r="DF13" i="11" s="1"/>
  <c r="DG354" i="4"/>
  <c r="DG13" i="3" s="1"/>
  <c r="DG13" i="11" s="1"/>
  <c r="DH354" i="4"/>
  <c r="DH13" i="3" s="1"/>
  <c r="DH13" i="11" s="1"/>
  <c r="DI354" i="4"/>
  <c r="DI13" i="3" s="1"/>
  <c r="DI13" i="11" s="1"/>
  <c r="DJ354" i="4"/>
  <c r="DJ13" i="3" s="1"/>
  <c r="DJ13" i="11" s="1"/>
  <c r="DK354" i="4"/>
  <c r="DK13" i="3" s="1"/>
  <c r="DK13" i="11" s="1"/>
  <c r="DL354" i="4"/>
  <c r="DL13" i="3" s="1"/>
  <c r="DL13" i="11" s="1"/>
  <c r="DM354" i="4"/>
  <c r="DM13" i="3" s="1"/>
  <c r="DM13" i="11" s="1"/>
  <c r="DN354" i="4"/>
  <c r="DN13" i="3" s="1"/>
  <c r="DN13" i="11" s="1"/>
  <c r="DO354" i="4"/>
  <c r="DO13" i="3" s="1"/>
  <c r="DO13" i="11" s="1"/>
  <c r="DP354" i="4"/>
  <c r="DP13" i="3" s="1"/>
  <c r="DP13" i="11" s="1"/>
  <c r="DQ354" i="4"/>
  <c r="DQ13" i="3" s="1"/>
  <c r="DQ13" i="11" s="1"/>
  <c r="DR354" i="4"/>
  <c r="DR13" i="3" s="1"/>
  <c r="DR13" i="11" s="1"/>
  <c r="DS354" i="4"/>
  <c r="DS13" i="3" s="1"/>
  <c r="DS13" i="11" s="1"/>
  <c r="DT354" i="4"/>
  <c r="DT13" i="3" s="1"/>
  <c r="DT13" i="11" s="1"/>
  <c r="DA355" i="4"/>
  <c r="DA14" i="3" s="1"/>
  <c r="DA14" i="11" s="1"/>
  <c r="DB355" i="4"/>
  <c r="DB14" i="3" s="1"/>
  <c r="DB14" i="11" s="1"/>
  <c r="DC355" i="4"/>
  <c r="DC14" i="3" s="1"/>
  <c r="DC14" i="11" s="1"/>
  <c r="DD355" i="4"/>
  <c r="DD14" i="3" s="1"/>
  <c r="DD14" i="11" s="1"/>
  <c r="DE355" i="4"/>
  <c r="DE14" i="3" s="1"/>
  <c r="DE14" i="11" s="1"/>
  <c r="DF355" i="4"/>
  <c r="DF14" i="3" s="1"/>
  <c r="DF14" i="11" s="1"/>
  <c r="DG355" i="4"/>
  <c r="DG14" i="3" s="1"/>
  <c r="DG14" i="11" s="1"/>
  <c r="DH355" i="4"/>
  <c r="DH14" i="3" s="1"/>
  <c r="DH14" i="11" s="1"/>
  <c r="DI355" i="4"/>
  <c r="DI14" i="3" s="1"/>
  <c r="DI14" i="11" s="1"/>
  <c r="DJ355" i="4"/>
  <c r="DJ14" i="3" s="1"/>
  <c r="DJ14" i="11" s="1"/>
  <c r="DK355" i="4"/>
  <c r="DK14" i="3" s="1"/>
  <c r="DK14" i="11" s="1"/>
  <c r="DL355" i="4"/>
  <c r="DL14" i="3" s="1"/>
  <c r="DL14" i="11" s="1"/>
  <c r="DM355" i="4"/>
  <c r="DM14" i="3" s="1"/>
  <c r="DM14" i="11" s="1"/>
  <c r="DN355" i="4"/>
  <c r="DN14" i="3" s="1"/>
  <c r="DN14" i="11" s="1"/>
  <c r="DO355" i="4"/>
  <c r="DO14" i="3" s="1"/>
  <c r="DO14" i="11" s="1"/>
  <c r="DP355" i="4"/>
  <c r="DP14" i="3" s="1"/>
  <c r="DP14" i="11" s="1"/>
  <c r="DQ355" i="4"/>
  <c r="DQ14" i="3" s="1"/>
  <c r="DQ14" i="11" s="1"/>
  <c r="DR355" i="4"/>
  <c r="DR14" i="3" s="1"/>
  <c r="DR14" i="11" s="1"/>
  <c r="DS355" i="4"/>
  <c r="DS14" i="3" s="1"/>
  <c r="DS14" i="11" s="1"/>
  <c r="DT355" i="4"/>
  <c r="DT14" i="3" s="1"/>
  <c r="DT14" i="11" s="1"/>
  <c r="DA356" i="4"/>
  <c r="DA15" i="3" s="1"/>
  <c r="DA15" i="11" s="1"/>
  <c r="DB356" i="4"/>
  <c r="DB15" i="3" s="1"/>
  <c r="DB15" i="11" s="1"/>
  <c r="DC356" i="4"/>
  <c r="DC15" i="3" s="1"/>
  <c r="DC15" i="11" s="1"/>
  <c r="DD356" i="4"/>
  <c r="DD15" i="3" s="1"/>
  <c r="DD15" i="11" s="1"/>
  <c r="DE356" i="4"/>
  <c r="DE15" i="3" s="1"/>
  <c r="DE15" i="11" s="1"/>
  <c r="DF356" i="4"/>
  <c r="DF15" i="3" s="1"/>
  <c r="DF15" i="11" s="1"/>
  <c r="DG356" i="4"/>
  <c r="DG15" i="3" s="1"/>
  <c r="DG15" i="11" s="1"/>
  <c r="DH356" i="4"/>
  <c r="DH15" i="3" s="1"/>
  <c r="DH15" i="11" s="1"/>
  <c r="DI356" i="4"/>
  <c r="DI15" i="3" s="1"/>
  <c r="DI15" i="11" s="1"/>
  <c r="DJ356" i="4"/>
  <c r="DJ15" i="3" s="1"/>
  <c r="DJ15" i="11" s="1"/>
  <c r="DK356" i="4"/>
  <c r="DK15" i="3" s="1"/>
  <c r="DK15" i="11" s="1"/>
  <c r="DL356" i="4"/>
  <c r="DL15" i="3" s="1"/>
  <c r="DL15" i="11" s="1"/>
  <c r="DM356" i="4"/>
  <c r="DM15" i="3" s="1"/>
  <c r="DM15" i="11" s="1"/>
  <c r="DN356" i="4"/>
  <c r="DN15" i="3" s="1"/>
  <c r="DN15" i="11" s="1"/>
  <c r="DO356" i="4"/>
  <c r="DO15" i="3" s="1"/>
  <c r="DO15" i="11" s="1"/>
  <c r="DP356" i="4"/>
  <c r="DP15" i="3" s="1"/>
  <c r="DP15" i="11" s="1"/>
  <c r="DQ356" i="4"/>
  <c r="DQ15" i="3" s="1"/>
  <c r="DQ15" i="11" s="1"/>
  <c r="DR356" i="4"/>
  <c r="DR15" i="3" s="1"/>
  <c r="DR15" i="11" s="1"/>
  <c r="DS356" i="4"/>
  <c r="DS15" i="3" s="1"/>
  <c r="DS15" i="11" s="1"/>
  <c r="DT356" i="4"/>
  <c r="DT15" i="3" s="1"/>
  <c r="DT15" i="11" s="1"/>
  <c r="DA357" i="4"/>
  <c r="DA16" i="3" s="1"/>
  <c r="DA16" i="11" s="1"/>
  <c r="DB357" i="4"/>
  <c r="DB16" i="3" s="1"/>
  <c r="DB16" i="11" s="1"/>
  <c r="DC357" i="4"/>
  <c r="DC16" i="3" s="1"/>
  <c r="DC16" i="11" s="1"/>
  <c r="DD357" i="4"/>
  <c r="DD16" i="3" s="1"/>
  <c r="DD16" i="11" s="1"/>
  <c r="DE357" i="4"/>
  <c r="DE16" i="3" s="1"/>
  <c r="DE16" i="11" s="1"/>
  <c r="DF357" i="4"/>
  <c r="DF16" i="3" s="1"/>
  <c r="DF16" i="11" s="1"/>
  <c r="DG357" i="4"/>
  <c r="DG16" i="3" s="1"/>
  <c r="DG16" i="11" s="1"/>
  <c r="DH357" i="4"/>
  <c r="DH16" i="3" s="1"/>
  <c r="DH16" i="11" s="1"/>
  <c r="DI357" i="4"/>
  <c r="DI16" i="3" s="1"/>
  <c r="DI16" i="11" s="1"/>
  <c r="DJ357" i="4"/>
  <c r="DJ16" i="3" s="1"/>
  <c r="DJ16" i="11" s="1"/>
  <c r="DK357" i="4"/>
  <c r="DK16" i="3" s="1"/>
  <c r="DK16" i="11" s="1"/>
  <c r="DL357" i="4"/>
  <c r="DL16" i="3" s="1"/>
  <c r="DL16" i="11" s="1"/>
  <c r="DM357" i="4"/>
  <c r="DM16" i="3" s="1"/>
  <c r="DM16" i="11" s="1"/>
  <c r="DN357" i="4"/>
  <c r="DN16" i="3" s="1"/>
  <c r="DN16" i="11" s="1"/>
  <c r="DO357" i="4"/>
  <c r="DO16" i="3" s="1"/>
  <c r="DO16" i="11" s="1"/>
  <c r="DP357" i="4"/>
  <c r="DP16" i="3" s="1"/>
  <c r="DP16" i="11" s="1"/>
  <c r="DQ357" i="4"/>
  <c r="DQ16" i="3" s="1"/>
  <c r="DQ16" i="11" s="1"/>
  <c r="DR357" i="4"/>
  <c r="DR16" i="3" s="1"/>
  <c r="DR16" i="11" s="1"/>
  <c r="DS357" i="4"/>
  <c r="DS16" i="3" s="1"/>
  <c r="DS16" i="11" s="1"/>
  <c r="DT357" i="4"/>
  <c r="DT16" i="3" s="1"/>
  <c r="DT16" i="11" s="1"/>
  <c r="DA358" i="4"/>
  <c r="DA17" i="3" s="1"/>
  <c r="DA17" i="11" s="1"/>
  <c r="DB358" i="4"/>
  <c r="DB17" i="3" s="1"/>
  <c r="DB17" i="11" s="1"/>
  <c r="DC358" i="4"/>
  <c r="DC17" i="3" s="1"/>
  <c r="DC17" i="11" s="1"/>
  <c r="DD358" i="4"/>
  <c r="DD17" i="3" s="1"/>
  <c r="DD17" i="11" s="1"/>
  <c r="DE358" i="4"/>
  <c r="DE17" i="3" s="1"/>
  <c r="DE17" i="11" s="1"/>
  <c r="DF358" i="4"/>
  <c r="DF17" i="3" s="1"/>
  <c r="DF17" i="11" s="1"/>
  <c r="DG358" i="4"/>
  <c r="DG17" i="3" s="1"/>
  <c r="DG17" i="11" s="1"/>
  <c r="DH358" i="4"/>
  <c r="DH17" i="3" s="1"/>
  <c r="DH17" i="11" s="1"/>
  <c r="DI358" i="4"/>
  <c r="DI17" i="3" s="1"/>
  <c r="DI17" i="11" s="1"/>
  <c r="DJ358" i="4"/>
  <c r="DJ17" i="3" s="1"/>
  <c r="DJ17" i="11" s="1"/>
  <c r="DK358" i="4"/>
  <c r="DK17" i="3" s="1"/>
  <c r="DK17" i="11" s="1"/>
  <c r="DL358" i="4"/>
  <c r="DL17" i="3" s="1"/>
  <c r="DL17" i="11" s="1"/>
  <c r="DM358" i="4"/>
  <c r="DM17" i="3" s="1"/>
  <c r="DM17" i="11" s="1"/>
  <c r="DN358" i="4"/>
  <c r="DN17" i="3" s="1"/>
  <c r="DN17" i="11" s="1"/>
  <c r="DO358" i="4"/>
  <c r="DO17" i="3" s="1"/>
  <c r="DO17" i="11" s="1"/>
  <c r="DP358" i="4"/>
  <c r="DP17" i="3" s="1"/>
  <c r="DP17" i="11" s="1"/>
  <c r="DQ358" i="4"/>
  <c r="DQ17" i="3" s="1"/>
  <c r="DQ17" i="11" s="1"/>
  <c r="DR358" i="4"/>
  <c r="DR17" i="3" s="1"/>
  <c r="DR17" i="11" s="1"/>
  <c r="DS358" i="4"/>
  <c r="DS17" i="3" s="1"/>
  <c r="DS17" i="11" s="1"/>
  <c r="DT358" i="4"/>
  <c r="DT17" i="3" s="1"/>
  <c r="DT17" i="11" s="1"/>
  <c r="DA359" i="4"/>
  <c r="DA18" i="3" s="1"/>
  <c r="DA18" i="11" s="1"/>
  <c r="DB359" i="4"/>
  <c r="DB18" i="3" s="1"/>
  <c r="DB18" i="11" s="1"/>
  <c r="DC359" i="4"/>
  <c r="DC18" i="3" s="1"/>
  <c r="DC18" i="11" s="1"/>
  <c r="DD359" i="4"/>
  <c r="DD18" i="3" s="1"/>
  <c r="DD18" i="11" s="1"/>
  <c r="DE359" i="4"/>
  <c r="DE18" i="3" s="1"/>
  <c r="DE18" i="11" s="1"/>
  <c r="DF359" i="4"/>
  <c r="DF18" i="3" s="1"/>
  <c r="DF18" i="11" s="1"/>
  <c r="DG359" i="4"/>
  <c r="DG18" i="3" s="1"/>
  <c r="DG18" i="11" s="1"/>
  <c r="DH359" i="4"/>
  <c r="DH18" i="3" s="1"/>
  <c r="DH18" i="11" s="1"/>
  <c r="DI359" i="4"/>
  <c r="DI18" i="3" s="1"/>
  <c r="DI18" i="11" s="1"/>
  <c r="DJ359" i="4"/>
  <c r="DJ18" i="3" s="1"/>
  <c r="DJ18" i="11" s="1"/>
  <c r="DK359" i="4"/>
  <c r="DK18" i="3" s="1"/>
  <c r="DK18" i="11" s="1"/>
  <c r="DL359" i="4"/>
  <c r="DL18" i="3" s="1"/>
  <c r="DL18" i="11" s="1"/>
  <c r="DM359" i="4"/>
  <c r="DM18" i="3" s="1"/>
  <c r="DM18" i="11" s="1"/>
  <c r="DN359" i="4"/>
  <c r="DN18" i="3" s="1"/>
  <c r="DN18" i="11" s="1"/>
  <c r="DO359" i="4"/>
  <c r="DO18" i="3" s="1"/>
  <c r="DO18" i="11" s="1"/>
  <c r="DP359" i="4"/>
  <c r="DP18" i="3" s="1"/>
  <c r="DP18" i="11" s="1"/>
  <c r="DQ359" i="4"/>
  <c r="DQ18" i="3" s="1"/>
  <c r="DQ18" i="11" s="1"/>
  <c r="DR359" i="4"/>
  <c r="DR18" i="3" s="1"/>
  <c r="DR18" i="11" s="1"/>
  <c r="DS359" i="4"/>
  <c r="DS18" i="3" s="1"/>
  <c r="DS18" i="11" s="1"/>
  <c r="DT359" i="4"/>
  <c r="DT18" i="3" s="1"/>
  <c r="DT18" i="11" s="1"/>
  <c r="DA360" i="4"/>
  <c r="DA19" i="3" s="1"/>
  <c r="DA19" i="11" s="1"/>
  <c r="DB360" i="4"/>
  <c r="DB19" i="3" s="1"/>
  <c r="DB19" i="11" s="1"/>
  <c r="DC360" i="4"/>
  <c r="DC19" i="3" s="1"/>
  <c r="DC19" i="11" s="1"/>
  <c r="DD360" i="4"/>
  <c r="DD19" i="3" s="1"/>
  <c r="DD19" i="11" s="1"/>
  <c r="DE360" i="4"/>
  <c r="DE19" i="3" s="1"/>
  <c r="DE19" i="11" s="1"/>
  <c r="DF360" i="4"/>
  <c r="DF19" i="3" s="1"/>
  <c r="DF19" i="11" s="1"/>
  <c r="DG360" i="4"/>
  <c r="DG19" i="3" s="1"/>
  <c r="DG19" i="11" s="1"/>
  <c r="DH360" i="4"/>
  <c r="DH19" i="3" s="1"/>
  <c r="DH19" i="11" s="1"/>
  <c r="DI360" i="4"/>
  <c r="DI19" i="3" s="1"/>
  <c r="DI19" i="11" s="1"/>
  <c r="DJ360" i="4"/>
  <c r="DJ19" i="3" s="1"/>
  <c r="DJ19" i="11" s="1"/>
  <c r="DK360" i="4"/>
  <c r="DK19" i="3" s="1"/>
  <c r="DK19" i="11" s="1"/>
  <c r="DL360" i="4"/>
  <c r="DL19" i="3" s="1"/>
  <c r="DL19" i="11" s="1"/>
  <c r="DM360" i="4"/>
  <c r="DM19" i="3" s="1"/>
  <c r="DM19" i="11" s="1"/>
  <c r="DN360" i="4"/>
  <c r="DN19" i="3" s="1"/>
  <c r="DN19" i="11" s="1"/>
  <c r="DO360" i="4"/>
  <c r="DO19" i="3" s="1"/>
  <c r="DO19" i="11" s="1"/>
  <c r="DP360" i="4"/>
  <c r="DP19" i="3" s="1"/>
  <c r="DP19" i="11" s="1"/>
  <c r="DQ360" i="4"/>
  <c r="DQ19" i="3" s="1"/>
  <c r="DQ19" i="11" s="1"/>
  <c r="DR360" i="4"/>
  <c r="DR19" i="3" s="1"/>
  <c r="DR19" i="11" s="1"/>
  <c r="DS360" i="4"/>
  <c r="DS19" i="3" s="1"/>
  <c r="DS19" i="11" s="1"/>
  <c r="DT360" i="4"/>
  <c r="DT19" i="3" s="1"/>
  <c r="DT19" i="11" s="1"/>
  <c r="DA361" i="4"/>
  <c r="DA20" i="3" s="1"/>
  <c r="DA20" i="11" s="1"/>
  <c r="DB361" i="4"/>
  <c r="DB20" i="3" s="1"/>
  <c r="DB20" i="11" s="1"/>
  <c r="DC361" i="4"/>
  <c r="DC20" i="3" s="1"/>
  <c r="DC20" i="11" s="1"/>
  <c r="DD361" i="4"/>
  <c r="DD20" i="3" s="1"/>
  <c r="DD20" i="11" s="1"/>
  <c r="DE361" i="4"/>
  <c r="DE20" i="3" s="1"/>
  <c r="DE20" i="11" s="1"/>
  <c r="DF361" i="4"/>
  <c r="DF20" i="3" s="1"/>
  <c r="DF20" i="11" s="1"/>
  <c r="DG361" i="4"/>
  <c r="DG20" i="3" s="1"/>
  <c r="DG20" i="11" s="1"/>
  <c r="DH361" i="4"/>
  <c r="DH20" i="3" s="1"/>
  <c r="DH20" i="11" s="1"/>
  <c r="DI361" i="4"/>
  <c r="DI20" i="3" s="1"/>
  <c r="DI20" i="11" s="1"/>
  <c r="DJ361" i="4"/>
  <c r="DJ20" i="3" s="1"/>
  <c r="DJ20" i="11" s="1"/>
  <c r="DK361" i="4"/>
  <c r="DK20" i="3" s="1"/>
  <c r="DK20" i="11" s="1"/>
  <c r="DL361" i="4"/>
  <c r="DL20" i="3" s="1"/>
  <c r="DL20" i="11" s="1"/>
  <c r="DM361" i="4"/>
  <c r="DM20" i="3" s="1"/>
  <c r="DM20" i="11" s="1"/>
  <c r="DN361" i="4"/>
  <c r="DN20" i="3" s="1"/>
  <c r="DN20" i="11" s="1"/>
  <c r="DO361" i="4"/>
  <c r="DO20" i="3" s="1"/>
  <c r="DO20" i="11" s="1"/>
  <c r="DP361" i="4"/>
  <c r="DP20" i="3" s="1"/>
  <c r="DP20" i="11" s="1"/>
  <c r="DQ361" i="4"/>
  <c r="DQ20" i="3" s="1"/>
  <c r="DQ20" i="11" s="1"/>
  <c r="DR361" i="4"/>
  <c r="DR20" i="3" s="1"/>
  <c r="DR20" i="11" s="1"/>
  <c r="DS361" i="4"/>
  <c r="DS20" i="3" s="1"/>
  <c r="DS20" i="11" s="1"/>
  <c r="DT361" i="4"/>
  <c r="DT20" i="3" s="1"/>
  <c r="DT20" i="11" s="1"/>
  <c r="DA362" i="4"/>
  <c r="DA21" i="3" s="1"/>
  <c r="DA21" i="11" s="1"/>
  <c r="DB362" i="4"/>
  <c r="DB21" i="3" s="1"/>
  <c r="DB21" i="11" s="1"/>
  <c r="DC362" i="4"/>
  <c r="DC21" i="3" s="1"/>
  <c r="DC21" i="11" s="1"/>
  <c r="DD362" i="4"/>
  <c r="DD21" i="3" s="1"/>
  <c r="DD21" i="11" s="1"/>
  <c r="DE362" i="4"/>
  <c r="DE21" i="3" s="1"/>
  <c r="DE21" i="11" s="1"/>
  <c r="DF362" i="4"/>
  <c r="DF21" i="3" s="1"/>
  <c r="DF21" i="11" s="1"/>
  <c r="DG362" i="4"/>
  <c r="DG21" i="3" s="1"/>
  <c r="DG21" i="11" s="1"/>
  <c r="DH362" i="4"/>
  <c r="DH21" i="3" s="1"/>
  <c r="DH21" i="11" s="1"/>
  <c r="DI362" i="4"/>
  <c r="DI21" i="3" s="1"/>
  <c r="DI21" i="11" s="1"/>
  <c r="DJ362" i="4"/>
  <c r="DJ21" i="3" s="1"/>
  <c r="DJ21" i="11" s="1"/>
  <c r="DK362" i="4"/>
  <c r="DK21" i="3" s="1"/>
  <c r="DK21" i="11" s="1"/>
  <c r="DL362" i="4"/>
  <c r="DL21" i="3" s="1"/>
  <c r="DL21" i="11" s="1"/>
  <c r="DM362" i="4"/>
  <c r="DM21" i="3" s="1"/>
  <c r="DM21" i="11" s="1"/>
  <c r="DN362" i="4"/>
  <c r="DN21" i="3" s="1"/>
  <c r="DN21" i="11" s="1"/>
  <c r="DO362" i="4"/>
  <c r="DO21" i="3" s="1"/>
  <c r="DO21" i="11" s="1"/>
  <c r="DP362" i="4"/>
  <c r="DP21" i="3" s="1"/>
  <c r="DP21" i="11" s="1"/>
  <c r="DQ362" i="4"/>
  <c r="DQ21" i="3" s="1"/>
  <c r="DQ21" i="11" s="1"/>
  <c r="DR362" i="4"/>
  <c r="DR21" i="3" s="1"/>
  <c r="DR21" i="11" s="1"/>
  <c r="DS362" i="4"/>
  <c r="DS21" i="3" s="1"/>
  <c r="DS21" i="11" s="1"/>
  <c r="DT362" i="4"/>
  <c r="DT21" i="3" s="1"/>
  <c r="DT21" i="11" s="1"/>
  <c r="DA363" i="4"/>
  <c r="DA22" i="3" s="1"/>
  <c r="DB363" i="4"/>
  <c r="DB22" i="3" s="1"/>
  <c r="DC363" i="4"/>
  <c r="DC22" i="3" s="1"/>
  <c r="DD363" i="4"/>
  <c r="DD22" i="3" s="1"/>
  <c r="DE363" i="4"/>
  <c r="DE22" i="3" s="1"/>
  <c r="DF363" i="4"/>
  <c r="DF22" i="3" s="1"/>
  <c r="DG363" i="4"/>
  <c r="DG22" i="3" s="1"/>
  <c r="DH363" i="4"/>
  <c r="DH22" i="3" s="1"/>
  <c r="DI363" i="4"/>
  <c r="DI22" i="3" s="1"/>
  <c r="DJ363" i="4"/>
  <c r="DJ22" i="3" s="1"/>
  <c r="DK363" i="4"/>
  <c r="DK22" i="3" s="1"/>
  <c r="DL363" i="4"/>
  <c r="DL22" i="3" s="1"/>
  <c r="DM363" i="4"/>
  <c r="DM22" i="3" s="1"/>
  <c r="DN363" i="4"/>
  <c r="DN22" i="3" s="1"/>
  <c r="DO363" i="4"/>
  <c r="DO22" i="3" s="1"/>
  <c r="DP363" i="4"/>
  <c r="DP22" i="3" s="1"/>
  <c r="DQ363" i="4"/>
  <c r="DQ22" i="3" s="1"/>
  <c r="DR363" i="4"/>
  <c r="DR22" i="3" s="1"/>
  <c r="DS363" i="4"/>
  <c r="DS22" i="3" s="1"/>
  <c r="DT363" i="4"/>
  <c r="DT22" i="3" s="1"/>
  <c r="DA364" i="4"/>
  <c r="DA23" i="3" s="1"/>
  <c r="DB364" i="4"/>
  <c r="DB23" i="3" s="1"/>
  <c r="DC364" i="4"/>
  <c r="DC23" i="3" s="1"/>
  <c r="DD364" i="4"/>
  <c r="DD23" i="3" s="1"/>
  <c r="DE364" i="4"/>
  <c r="DE23" i="3" s="1"/>
  <c r="DF364" i="4"/>
  <c r="DF23" i="3" s="1"/>
  <c r="DG364" i="4"/>
  <c r="DG23" i="3" s="1"/>
  <c r="DH364" i="4"/>
  <c r="DH23" i="3" s="1"/>
  <c r="DI364" i="4"/>
  <c r="DI23" i="3" s="1"/>
  <c r="DJ364" i="4"/>
  <c r="DJ23" i="3" s="1"/>
  <c r="DK364" i="4"/>
  <c r="DK23" i="3" s="1"/>
  <c r="DL364" i="4"/>
  <c r="DL23" i="3" s="1"/>
  <c r="DM364" i="4"/>
  <c r="DM23" i="3" s="1"/>
  <c r="DN364" i="4"/>
  <c r="DN23" i="3" s="1"/>
  <c r="DO364" i="4"/>
  <c r="DO23" i="3" s="1"/>
  <c r="DP364" i="4"/>
  <c r="DP23" i="3" s="1"/>
  <c r="DQ364" i="4"/>
  <c r="DQ23" i="3" s="1"/>
  <c r="DR364" i="4"/>
  <c r="DR23" i="3" s="1"/>
  <c r="DS364" i="4"/>
  <c r="DS23" i="3" s="1"/>
  <c r="DT364" i="4"/>
  <c r="DT23" i="3" s="1"/>
  <c r="DA365" i="4"/>
  <c r="DA24" i="3" s="1"/>
  <c r="DA22" i="11" s="1"/>
  <c r="DB365" i="4"/>
  <c r="DB24" i="3" s="1"/>
  <c r="DB22" i="11" s="1"/>
  <c r="DC365" i="4"/>
  <c r="DC24" i="3" s="1"/>
  <c r="DC22" i="11" s="1"/>
  <c r="DD365" i="4"/>
  <c r="DD24" i="3" s="1"/>
  <c r="DD22" i="11" s="1"/>
  <c r="DE365" i="4"/>
  <c r="DE24" i="3" s="1"/>
  <c r="DE22" i="11" s="1"/>
  <c r="DF365" i="4"/>
  <c r="DF24" i="3" s="1"/>
  <c r="DF22" i="11" s="1"/>
  <c r="DG365" i="4"/>
  <c r="DG24" i="3" s="1"/>
  <c r="DG22" i="11" s="1"/>
  <c r="DH365" i="4"/>
  <c r="DH24" i="3" s="1"/>
  <c r="DH22" i="11" s="1"/>
  <c r="DI365" i="4"/>
  <c r="DI24" i="3" s="1"/>
  <c r="DI22" i="11" s="1"/>
  <c r="DJ365" i="4"/>
  <c r="DJ24" i="3" s="1"/>
  <c r="DJ22" i="11" s="1"/>
  <c r="DK365" i="4"/>
  <c r="DK24" i="3" s="1"/>
  <c r="DK22" i="11" s="1"/>
  <c r="DL365" i="4"/>
  <c r="DL24" i="3" s="1"/>
  <c r="DL22" i="11" s="1"/>
  <c r="DM365" i="4"/>
  <c r="DM24" i="3" s="1"/>
  <c r="DM22" i="11" s="1"/>
  <c r="DN365" i="4"/>
  <c r="DN24" i="3" s="1"/>
  <c r="DN22" i="11" s="1"/>
  <c r="DO365" i="4"/>
  <c r="DO24" i="3" s="1"/>
  <c r="DO22" i="11" s="1"/>
  <c r="DP365" i="4"/>
  <c r="DP24" i="3" s="1"/>
  <c r="DP22" i="11" s="1"/>
  <c r="DQ365" i="4"/>
  <c r="DQ24" i="3" s="1"/>
  <c r="DQ22" i="11" s="1"/>
  <c r="DR365" i="4"/>
  <c r="DR24" i="3" s="1"/>
  <c r="DR22" i="11" s="1"/>
  <c r="DS365" i="4"/>
  <c r="DS24" i="3" s="1"/>
  <c r="DS22" i="11" s="1"/>
  <c r="DT365" i="4"/>
  <c r="DT24" i="3" s="1"/>
  <c r="DT22" i="11" s="1"/>
  <c r="DA366" i="4"/>
  <c r="DA25" i="3" s="1"/>
  <c r="DA23" i="11" s="1"/>
  <c r="DB366" i="4"/>
  <c r="DB25" i="3" s="1"/>
  <c r="DB23" i="11" s="1"/>
  <c r="DC366" i="4"/>
  <c r="DC25" i="3" s="1"/>
  <c r="DC23" i="11" s="1"/>
  <c r="DD366" i="4"/>
  <c r="DD25" i="3" s="1"/>
  <c r="DD23" i="11" s="1"/>
  <c r="DE366" i="4"/>
  <c r="DE25" i="3" s="1"/>
  <c r="DE23" i="11" s="1"/>
  <c r="DF366" i="4"/>
  <c r="DF25" i="3" s="1"/>
  <c r="DF23" i="11" s="1"/>
  <c r="DG366" i="4"/>
  <c r="DG25" i="3" s="1"/>
  <c r="DG23" i="11" s="1"/>
  <c r="DH366" i="4"/>
  <c r="DH25" i="3" s="1"/>
  <c r="DH23" i="11" s="1"/>
  <c r="DI366" i="4"/>
  <c r="DI25" i="3" s="1"/>
  <c r="DI23" i="11" s="1"/>
  <c r="DJ366" i="4"/>
  <c r="DJ25" i="3" s="1"/>
  <c r="DJ23" i="11" s="1"/>
  <c r="DK366" i="4"/>
  <c r="DK25" i="3" s="1"/>
  <c r="DK23" i="11" s="1"/>
  <c r="DL366" i="4"/>
  <c r="DL25" i="3" s="1"/>
  <c r="DL23" i="11" s="1"/>
  <c r="DM366" i="4"/>
  <c r="DM25" i="3" s="1"/>
  <c r="DM23" i="11" s="1"/>
  <c r="DN366" i="4"/>
  <c r="DN25" i="3" s="1"/>
  <c r="DN23" i="11" s="1"/>
  <c r="DO366" i="4"/>
  <c r="DO25" i="3" s="1"/>
  <c r="DO23" i="11" s="1"/>
  <c r="DP366" i="4"/>
  <c r="DP25" i="3" s="1"/>
  <c r="DP23" i="11" s="1"/>
  <c r="DQ366" i="4"/>
  <c r="DQ25" i="3" s="1"/>
  <c r="DQ23" i="11" s="1"/>
  <c r="DR366" i="4"/>
  <c r="DR25" i="3" s="1"/>
  <c r="DR23" i="11" s="1"/>
  <c r="DS366" i="4"/>
  <c r="DS25" i="3" s="1"/>
  <c r="DS23" i="11" s="1"/>
  <c r="DT366" i="4"/>
  <c r="DT25" i="3" s="1"/>
  <c r="DT23" i="11" s="1"/>
  <c r="DA367" i="4"/>
  <c r="DA26" i="3" s="1"/>
  <c r="DA24" i="11" s="1"/>
  <c r="DB367" i="4"/>
  <c r="DB26" i="3" s="1"/>
  <c r="DB24" i="11" s="1"/>
  <c r="DC367" i="4"/>
  <c r="DC26" i="3" s="1"/>
  <c r="DC24" i="11" s="1"/>
  <c r="DD367" i="4"/>
  <c r="DD26" i="3" s="1"/>
  <c r="DD24" i="11" s="1"/>
  <c r="DE367" i="4"/>
  <c r="DE26" i="3" s="1"/>
  <c r="DE24" i="11" s="1"/>
  <c r="DF367" i="4"/>
  <c r="DF26" i="3" s="1"/>
  <c r="DF24" i="11" s="1"/>
  <c r="DG367" i="4"/>
  <c r="DG26" i="3" s="1"/>
  <c r="DG24" i="11" s="1"/>
  <c r="DH367" i="4"/>
  <c r="DH26" i="3" s="1"/>
  <c r="DH24" i="11" s="1"/>
  <c r="DI367" i="4"/>
  <c r="DI26" i="3" s="1"/>
  <c r="DI24" i="11" s="1"/>
  <c r="DJ367" i="4"/>
  <c r="DJ26" i="3" s="1"/>
  <c r="DJ24" i="11" s="1"/>
  <c r="DK367" i="4"/>
  <c r="DK26" i="3" s="1"/>
  <c r="DK24" i="11" s="1"/>
  <c r="DL367" i="4"/>
  <c r="DL26" i="3" s="1"/>
  <c r="DL24" i="11" s="1"/>
  <c r="DM367" i="4"/>
  <c r="DM26" i="3" s="1"/>
  <c r="DM24" i="11" s="1"/>
  <c r="DN367" i="4"/>
  <c r="DN26" i="3" s="1"/>
  <c r="DN24" i="11" s="1"/>
  <c r="DO367" i="4"/>
  <c r="DO26" i="3" s="1"/>
  <c r="DO24" i="11" s="1"/>
  <c r="DP367" i="4"/>
  <c r="DP26" i="3" s="1"/>
  <c r="DP24" i="11" s="1"/>
  <c r="DQ367" i="4"/>
  <c r="DQ26" i="3" s="1"/>
  <c r="DQ24" i="11" s="1"/>
  <c r="DR367" i="4"/>
  <c r="DR26" i="3" s="1"/>
  <c r="DR24" i="11" s="1"/>
  <c r="DS367" i="4"/>
  <c r="DS26" i="3" s="1"/>
  <c r="DS24" i="11" s="1"/>
  <c r="DT367" i="4"/>
  <c r="DT26" i="3" s="1"/>
  <c r="DT24" i="11" s="1"/>
  <c r="DA368" i="4"/>
  <c r="DA27" i="3" s="1"/>
  <c r="DA25" i="11" s="1"/>
  <c r="DB368" i="4"/>
  <c r="DB27" i="3" s="1"/>
  <c r="DB25" i="11" s="1"/>
  <c r="DC368" i="4"/>
  <c r="DC27" i="3" s="1"/>
  <c r="DC25" i="11" s="1"/>
  <c r="DD368" i="4"/>
  <c r="DD27" i="3" s="1"/>
  <c r="DD25" i="11" s="1"/>
  <c r="DE368" i="4"/>
  <c r="DE27" i="3" s="1"/>
  <c r="DE25" i="11" s="1"/>
  <c r="DF368" i="4"/>
  <c r="DF27" i="3" s="1"/>
  <c r="DF25" i="11" s="1"/>
  <c r="DG368" i="4"/>
  <c r="DG27" i="3" s="1"/>
  <c r="DG25" i="11" s="1"/>
  <c r="DH368" i="4"/>
  <c r="DH27" i="3" s="1"/>
  <c r="DH25" i="11" s="1"/>
  <c r="DI368" i="4"/>
  <c r="DI27" i="3" s="1"/>
  <c r="DI25" i="11" s="1"/>
  <c r="DJ368" i="4"/>
  <c r="DJ27" i="3" s="1"/>
  <c r="DJ25" i="11" s="1"/>
  <c r="DK368" i="4"/>
  <c r="DK27" i="3" s="1"/>
  <c r="DK25" i="11" s="1"/>
  <c r="DL368" i="4"/>
  <c r="DL27" i="3" s="1"/>
  <c r="DL25" i="11" s="1"/>
  <c r="DM368" i="4"/>
  <c r="DM27" i="3" s="1"/>
  <c r="DM25" i="11" s="1"/>
  <c r="DN368" i="4"/>
  <c r="DN27" i="3" s="1"/>
  <c r="DN25" i="11" s="1"/>
  <c r="DO368" i="4"/>
  <c r="DO27" i="3" s="1"/>
  <c r="DO25" i="11" s="1"/>
  <c r="DP368" i="4"/>
  <c r="DP27" i="3" s="1"/>
  <c r="DP25" i="11" s="1"/>
  <c r="DQ368" i="4"/>
  <c r="DQ27" i="3" s="1"/>
  <c r="DQ25" i="11" s="1"/>
  <c r="DR368" i="4"/>
  <c r="DR27" i="3" s="1"/>
  <c r="DR25" i="11" s="1"/>
  <c r="DS368" i="4"/>
  <c r="DS27" i="3" s="1"/>
  <c r="DS25" i="11" s="1"/>
  <c r="DT368" i="4"/>
  <c r="DT27" i="3" s="1"/>
  <c r="DT25" i="11" s="1"/>
  <c r="DA369" i="4"/>
  <c r="DA28" i="3" s="1"/>
  <c r="DA26" i="11" s="1"/>
  <c r="DB369" i="4"/>
  <c r="DB28" i="3" s="1"/>
  <c r="DB26" i="11" s="1"/>
  <c r="DC369" i="4"/>
  <c r="DC28" i="3" s="1"/>
  <c r="DC26" i="11" s="1"/>
  <c r="DD369" i="4"/>
  <c r="DD28" i="3" s="1"/>
  <c r="DD26" i="11" s="1"/>
  <c r="DE369" i="4"/>
  <c r="DE28" i="3" s="1"/>
  <c r="DE26" i="11" s="1"/>
  <c r="DF369" i="4"/>
  <c r="DF28" i="3" s="1"/>
  <c r="DF26" i="11" s="1"/>
  <c r="DG369" i="4"/>
  <c r="DG28" i="3" s="1"/>
  <c r="DG26" i="11" s="1"/>
  <c r="DH369" i="4"/>
  <c r="DH28" i="3" s="1"/>
  <c r="DH26" i="11" s="1"/>
  <c r="DI369" i="4"/>
  <c r="DI28" i="3" s="1"/>
  <c r="DI26" i="11" s="1"/>
  <c r="DJ369" i="4"/>
  <c r="DJ28" i="3" s="1"/>
  <c r="DJ26" i="11" s="1"/>
  <c r="DK369" i="4"/>
  <c r="DK28" i="3" s="1"/>
  <c r="DK26" i="11" s="1"/>
  <c r="DL369" i="4"/>
  <c r="DL28" i="3" s="1"/>
  <c r="DL26" i="11" s="1"/>
  <c r="DM369" i="4"/>
  <c r="DM28" i="3" s="1"/>
  <c r="DM26" i="11" s="1"/>
  <c r="DN369" i="4"/>
  <c r="DN28" i="3" s="1"/>
  <c r="DN26" i="11" s="1"/>
  <c r="DO369" i="4"/>
  <c r="DO28" i="3" s="1"/>
  <c r="DO26" i="11" s="1"/>
  <c r="DP369" i="4"/>
  <c r="DP28" i="3" s="1"/>
  <c r="DP26" i="11" s="1"/>
  <c r="DQ369" i="4"/>
  <c r="DQ28" i="3" s="1"/>
  <c r="DQ26" i="11" s="1"/>
  <c r="DR369" i="4"/>
  <c r="DR28" i="3" s="1"/>
  <c r="DR26" i="11" s="1"/>
  <c r="DS369" i="4"/>
  <c r="DS28" i="3" s="1"/>
  <c r="DS26" i="11" s="1"/>
  <c r="DT369" i="4"/>
  <c r="DT28" i="3" s="1"/>
  <c r="DT26" i="11" s="1"/>
  <c r="DA370" i="4"/>
  <c r="DA29" i="3" s="1"/>
  <c r="DA27" i="11" s="1"/>
  <c r="DB370" i="4"/>
  <c r="DB29" i="3" s="1"/>
  <c r="DB27" i="11" s="1"/>
  <c r="DC370" i="4"/>
  <c r="DC29" i="3" s="1"/>
  <c r="DC27" i="11" s="1"/>
  <c r="DD370" i="4"/>
  <c r="DD29" i="3" s="1"/>
  <c r="DD27" i="11" s="1"/>
  <c r="DE370" i="4"/>
  <c r="DE29" i="3" s="1"/>
  <c r="DE27" i="11" s="1"/>
  <c r="DF370" i="4"/>
  <c r="DF29" i="3" s="1"/>
  <c r="DF27" i="11" s="1"/>
  <c r="DG370" i="4"/>
  <c r="DG29" i="3" s="1"/>
  <c r="DG27" i="11" s="1"/>
  <c r="DH370" i="4"/>
  <c r="DH29" i="3" s="1"/>
  <c r="DH27" i="11" s="1"/>
  <c r="DI370" i="4"/>
  <c r="DI29" i="3" s="1"/>
  <c r="DI27" i="11" s="1"/>
  <c r="DJ370" i="4"/>
  <c r="DJ29" i="3" s="1"/>
  <c r="DJ27" i="11" s="1"/>
  <c r="DK370" i="4"/>
  <c r="DK29" i="3" s="1"/>
  <c r="DK27" i="11" s="1"/>
  <c r="DL370" i="4"/>
  <c r="DL29" i="3" s="1"/>
  <c r="DL27" i="11" s="1"/>
  <c r="DM370" i="4"/>
  <c r="DM29" i="3" s="1"/>
  <c r="DM27" i="11" s="1"/>
  <c r="DN370" i="4"/>
  <c r="DN29" i="3" s="1"/>
  <c r="DN27" i="11" s="1"/>
  <c r="DO370" i="4"/>
  <c r="DO29" i="3" s="1"/>
  <c r="DO27" i="11" s="1"/>
  <c r="DP370" i="4"/>
  <c r="DP29" i="3" s="1"/>
  <c r="DP27" i="11" s="1"/>
  <c r="DQ370" i="4"/>
  <c r="DQ29" i="3" s="1"/>
  <c r="DQ27" i="11" s="1"/>
  <c r="DR370" i="4"/>
  <c r="DR29" i="3" s="1"/>
  <c r="DR27" i="11" s="1"/>
  <c r="DS370" i="4"/>
  <c r="DS29" i="3" s="1"/>
  <c r="DS27" i="11" s="1"/>
  <c r="DT370" i="4"/>
  <c r="DT29" i="3" s="1"/>
  <c r="DT27" i="11" s="1"/>
  <c r="DA371" i="4"/>
  <c r="DA30" i="3" s="1"/>
  <c r="DA28" i="11" s="1"/>
  <c r="DB371" i="4"/>
  <c r="DB30" i="3" s="1"/>
  <c r="DB28" i="11" s="1"/>
  <c r="DC371" i="4"/>
  <c r="DC30" i="3" s="1"/>
  <c r="DC28" i="11" s="1"/>
  <c r="DD371" i="4"/>
  <c r="DD30" i="3" s="1"/>
  <c r="DD28" i="11" s="1"/>
  <c r="DE371" i="4"/>
  <c r="DE30" i="3" s="1"/>
  <c r="DE28" i="11" s="1"/>
  <c r="DF371" i="4"/>
  <c r="DF30" i="3" s="1"/>
  <c r="DF28" i="11" s="1"/>
  <c r="DG371" i="4"/>
  <c r="DG30" i="3" s="1"/>
  <c r="DG28" i="11" s="1"/>
  <c r="DH371" i="4"/>
  <c r="DH30" i="3" s="1"/>
  <c r="DH28" i="11" s="1"/>
  <c r="DI371" i="4"/>
  <c r="DI30" i="3" s="1"/>
  <c r="DI28" i="11" s="1"/>
  <c r="DJ371" i="4"/>
  <c r="DJ30" i="3" s="1"/>
  <c r="DJ28" i="11" s="1"/>
  <c r="DK371" i="4"/>
  <c r="DK30" i="3" s="1"/>
  <c r="DK28" i="11" s="1"/>
  <c r="DL371" i="4"/>
  <c r="DL30" i="3" s="1"/>
  <c r="DL28" i="11" s="1"/>
  <c r="DM371" i="4"/>
  <c r="DM30" i="3" s="1"/>
  <c r="DM28" i="11" s="1"/>
  <c r="DN371" i="4"/>
  <c r="DN30" i="3" s="1"/>
  <c r="DN28" i="11" s="1"/>
  <c r="DO371" i="4"/>
  <c r="DO30" i="3" s="1"/>
  <c r="DO28" i="11" s="1"/>
  <c r="DP371" i="4"/>
  <c r="DP30" i="3" s="1"/>
  <c r="DP28" i="11" s="1"/>
  <c r="DQ371" i="4"/>
  <c r="DQ30" i="3" s="1"/>
  <c r="DQ28" i="11" s="1"/>
  <c r="DR371" i="4"/>
  <c r="DR30" i="3" s="1"/>
  <c r="DR28" i="11" s="1"/>
  <c r="DS371" i="4"/>
  <c r="DS30" i="3" s="1"/>
  <c r="DS28" i="11" s="1"/>
  <c r="DT371" i="4"/>
  <c r="DT30" i="3" s="1"/>
  <c r="DT28" i="11" s="1"/>
  <c r="DA372" i="4"/>
  <c r="DB372" i="4"/>
  <c r="DC372" i="4"/>
  <c r="DD372" i="4"/>
  <c r="DE372" i="4"/>
  <c r="DF372" i="4"/>
  <c r="DG372" i="4"/>
  <c r="DH372" i="4"/>
  <c r="DI372" i="4"/>
  <c r="DJ372" i="4"/>
  <c r="DK372" i="4"/>
  <c r="DL372" i="4"/>
  <c r="DM372" i="4"/>
  <c r="DN372" i="4"/>
  <c r="DO372" i="4"/>
  <c r="DP372" i="4"/>
  <c r="DQ372" i="4"/>
  <c r="DR372" i="4"/>
  <c r="DS372" i="4"/>
  <c r="DT372" i="4"/>
  <c r="DA373" i="4"/>
  <c r="DB373" i="4"/>
  <c r="DC373" i="4"/>
  <c r="DD373" i="4"/>
  <c r="DE373" i="4"/>
  <c r="DF373" i="4"/>
  <c r="DG373" i="4"/>
  <c r="DH373" i="4"/>
  <c r="DI373" i="4"/>
  <c r="DJ373" i="4"/>
  <c r="DK373" i="4"/>
  <c r="DL373" i="4"/>
  <c r="DM373" i="4"/>
  <c r="DN373" i="4"/>
  <c r="DO373" i="4"/>
  <c r="DP373" i="4"/>
  <c r="DQ373" i="4"/>
  <c r="DR373" i="4"/>
  <c r="DS373" i="4"/>
  <c r="DT373" i="4"/>
  <c r="DA374" i="4"/>
  <c r="DB374" i="4"/>
  <c r="DC374" i="4"/>
  <c r="DD374" i="4"/>
  <c r="DE374" i="4"/>
  <c r="DF374" i="4"/>
  <c r="DG374" i="4"/>
  <c r="DH374" i="4"/>
  <c r="DI374" i="4"/>
  <c r="DJ374" i="4"/>
  <c r="DK374" i="4"/>
  <c r="DL374" i="4"/>
  <c r="DM374" i="4"/>
  <c r="DN374" i="4"/>
  <c r="DO374" i="4"/>
  <c r="DP374" i="4"/>
  <c r="DQ374" i="4"/>
  <c r="DR374" i="4"/>
  <c r="DS374" i="4"/>
  <c r="DT374" i="4"/>
  <c r="DA375" i="4"/>
  <c r="DB375" i="4"/>
  <c r="DC375" i="4"/>
  <c r="DD375" i="4"/>
  <c r="DE375" i="4"/>
  <c r="DF375" i="4"/>
  <c r="DG375" i="4"/>
  <c r="DH375" i="4"/>
  <c r="DI375" i="4"/>
  <c r="DJ375" i="4"/>
  <c r="DK375" i="4"/>
  <c r="DL375" i="4"/>
  <c r="DM375" i="4"/>
  <c r="DN375" i="4"/>
  <c r="DO375" i="4"/>
  <c r="DP375" i="4"/>
  <c r="DQ375" i="4"/>
  <c r="DR375" i="4"/>
  <c r="DS375" i="4"/>
  <c r="DT375" i="4"/>
  <c r="DA376" i="4"/>
  <c r="DB376" i="4"/>
  <c r="DC376" i="4"/>
  <c r="DD376" i="4"/>
  <c r="DE376" i="4"/>
  <c r="DF376" i="4"/>
  <c r="DG376" i="4"/>
  <c r="DH376" i="4"/>
  <c r="DI376" i="4"/>
  <c r="DJ376" i="4"/>
  <c r="DK376" i="4"/>
  <c r="DL376" i="4"/>
  <c r="DM376" i="4"/>
  <c r="DN376" i="4"/>
  <c r="DO376" i="4"/>
  <c r="DP376" i="4"/>
  <c r="DQ376" i="4"/>
  <c r="DR376" i="4"/>
  <c r="DS376" i="4"/>
  <c r="DT376" i="4"/>
  <c r="DA377" i="4"/>
  <c r="DB377" i="4"/>
  <c r="DC377" i="4"/>
  <c r="DD377" i="4"/>
  <c r="DE377" i="4"/>
  <c r="DF377" i="4"/>
  <c r="DG377" i="4"/>
  <c r="DH377" i="4"/>
  <c r="DI377" i="4"/>
  <c r="DJ377" i="4"/>
  <c r="DK377" i="4"/>
  <c r="DL377" i="4"/>
  <c r="DM377" i="4"/>
  <c r="DN377" i="4"/>
  <c r="DO377" i="4"/>
  <c r="DP377" i="4"/>
  <c r="DQ377" i="4"/>
  <c r="DR377" i="4"/>
  <c r="DS377" i="4"/>
  <c r="DT377" i="4"/>
  <c r="DA378" i="4"/>
  <c r="DB378" i="4"/>
  <c r="DC378" i="4"/>
  <c r="DD378" i="4"/>
  <c r="DE378" i="4"/>
  <c r="DF378" i="4"/>
  <c r="DG378" i="4"/>
  <c r="DH378" i="4"/>
  <c r="DI378" i="4"/>
  <c r="DJ378" i="4"/>
  <c r="DK378" i="4"/>
  <c r="DL378" i="4"/>
  <c r="DM378" i="4"/>
  <c r="DN378" i="4"/>
  <c r="DO378" i="4"/>
  <c r="DP378" i="4"/>
  <c r="DQ378" i="4"/>
  <c r="DR378" i="4"/>
  <c r="DS378" i="4"/>
  <c r="DT378" i="4"/>
  <c r="DA379" i="4"/>
  <c r="DB379" i="4"/>
  <c r="DC379" i="4"/>
  <c r="DD379" i="4"/>
  <c r="DE379" i="4"/>
  <c r="DF379" i="4"/>
  <c r="DG379" i="4"/>
  <c r="DH379" i="4"/>
  <c r="DI379" i="4"/>
  <c r="DJ379" i="4"/>
  <c r="DK379" i="4"/>
  <c r="DL379" i="4"/>
  <c r="DM379" i="4"/>
  <c r="DN379" i="4"/>
  <c r="DO379" i="4"/>
  <c r="DP379" i="4"/>
  <c r="DQ379" i="4"/>
  <c r="DR379" i="4"/>
  <c r="DS379" i="4"/>
  <c r="DT379" i="4"/>
  <c r="DA380" i="4"/>
  <c r="DB380" i="4"/>
  <c r="DC380" i="4"/>
  <c r="DD380" i="4"/>
  <c r="DE380" i="4"/>
  <c r="DF380" i="4"/>
  <c r="DG380" i="4"/>
  <c r="DH380" i="4"/>
  <c r="DI380" i="4"/>
  <c r="DJ380" i="4"/>
  <c r="DK380" i="4"/>
  <c r="DL380" i="4"/>
  <c r="DM380" i="4"/>
  <c r="DN380" i="4"/>
  <c r="DO380" i="4"/>
  <c r="DP380" i="4"/>
  <c r="DQ380" i="4"/>
  <c r="DR380" i="4"/>
  <c r="DS380" i="4"/>
  <c r="DT380" i="4"/>
  <c r="DA381" i="4"/>
  <c r="DB381" i="4"/>
  <c r="DC381" i="4"/>
  <c r="DD381" i="4"/>
  <c r="DE381" i="4"/>
  <c r="DF381" i="4"/>
  <c r="DG381" i="4"/>
  <c r="DH381" i="4"/>
  <c r="DI381" i="4"/>
  <c r="DJ381" i="4"/>
  <c r="DK381" i="4"/>
  <c r="DL381" i="4"/>
  <c r="DM381" i="4"/>
  <c r="DN381" i="4"/>
  <c r="DO381" i="4"/>
  <c r="DP381" i="4"/>
  <c r="DQ381" i="4"/>
  <c r="DR381" i="4"/>
  <c r="DS381" i="4"/>
  <c r="DT381" i="4"/>
  <c r="DA382" i="4"/>
  <c r="DB382" i="4"/>
  <c r="DC382" i="4"/>
  <c r="DD382" i="4"/>
  <c r="DE382" i="4"/>
  <c r="DF382" i="4"/>
  <c r="DG382" i="4"/>
  <c r="DH382" i="4"/>
  <c r="DI382" i="4"/>
  <c r="DJ382" i="4"/>
  <c r="DK382" i="4"/>
  <c r="DL382" i="4"/>
  <c r="DM382" i="4"/>
  <c r="DN382" i="4"/>
  <c r="DO382" i="4"/>
  <c r="DP382" i="4"/>
  <c r="DQ382" i="4"/>
  <c r="DR382" i="4"/>
  <c r="DS382" i="4"/>
  <c r="DT382" i="4"/>
  <c r="DA383" i="4"/>
  <c r="DB383" i="4"/>
  <c r="DC383" i="4"/>
  <c r="DD383" i="4"/>
  <c r="DE383" i="4"/>
  <c r="DF383" i="4"/>
  <c r="DG383" i="4"/>
  <c r="DH383" i="4"/>
  <c r="DI383" i="4"/>
  <c r="DJ383" i="4"/>
  <c r="DK383" i="4"/>
  <c r="DL383" i="4"/>
  <c r="DM383" i="4"/>
  <c r="DN383" i="4"/>
  <c r="DO383" i="4"/>
  <c r="DP383" i="4"/>
  <c r="DQ383" i="4"/>
  <c r="DR383" i="4"/>
  <c r="DS383" i="4"/>
  <c r="DT383" i="4"/>
  <c r="DA384" i="4"/>
  <c r="DB384" i="4"/>
  <c r="DC384" i="4"/>
  <c r="DD384" i="4"/>
  <c r="DE384" i="4"/>
  <c r="DF384" i="4"/>
  <c r="DG384" i="4"/>
  <c r="DH384" i="4"/>
  <c r="DI384" i="4"/>
  <c r="DJ384" i="4"/>
  <c r="DK384" i="4"/>
  <c r="DL384" i="4"/>
  <c r="DM384" i="4"/>
  <c r="DN384" i="4"/>
  <c r="DO384" i="4"/>
  <c r="DP384" i="4"/>
  <c r="DQ384" i="4"/>
  <c r="DR384" i="4"/>
  <c r="DS384" i="4"/>
  <c r="DT384" i="4"/>
  <c r="DA385" i="4"/>
  <c r="DB385" i="4"/>
  <c r="DC385" i="4"/>
  <c r="DD385" i="4"/>
  <c r="DE385" i="4"/>
  <c r="DF385" i="4"/>
  <c r="DG385" i="4"/>
  <c r="DH385" i="4"/>
  <c r="DI385" i="4"/>
  <c r="DJ385" i="4"/>
  <c r="DK385" i="4"/>
  <c r="DL385" i="4"/>
  <c r="DM385" i="4"/>
  <c r="DN385" i="4"/>
  <c r="DO385" i="4"/>
  <c r="DP385" i="4"/>
  <c r="DQ385" i="4"/>
  <c r="DR385" i="4"/>
  <c r="DS385" i="4"/>
  <c r="DT385" i="4"/>
  <c r="DA386" i="4"/>
  <c r="DB386" i="4"/>
  <c r="DC386" i="4"/>
  <c r="DD386" i="4"/>
  <c r="DE386" i="4"/>
  <c r="DF386" i="4"/>
  <c r="DG386" i="4"/>
  <c r="DH386" i="4"/>
  <c r="DI386" i="4"/>
  <c r="DJ386" i="4"/>
  <c r="DK386" i="4"/>
  <c r="DL386" i="4"/>
  <c r="DM386" i="4"/>
  <c r="DN386" i="4"/>
  <c r="DO386" i="4"/>
  <c r="DP386" i="4"/>
  <c r="DQ386" i="4"/>
  <c r="DR386" i="4"/>
  <c r="DS386" i="4"/>
  <c r="DT386" i="4"/>
  <c r="DA387" i="4"/>
  <c r="DB387" i="4"/>
  <c r="DC387" i="4"/>
  <c r="DD387" i="4"/>
  <c r="DE387" i="4"/>
  <c r="DF387" i="4"/>
  <c r="DG387" i="4"/>
  <c r="DH387" i="4"/>
  <c r="DI387" i="4"/>
  <c r="DJ387" i="4"/>
  <c r="DK387" i="4"/>
  <c r="DL387" i="4"/>
  <c r="DM387" i="4"/>
  <c r="DN387" i="4"/>
  <c r="DO387" i="4"/>
  <c r="DP387" i="4"/>
  <c r="DQ387" i="4"/>
  <c r="DR387" i="4"/>
  <c r="DS387" i="4"/>
  <c r="DT387" i="4"/>
  <c r="DA388" i="4"/>
  <c r="DB388" i="4"/>
  <c r="DC388" i="4"/>
  <c r="DD388" i="4"/>
  <c r="DE388" i="4"/>
  <c r="DF388" i="4"/>
  <c r="DG388" i="4"/>
  <c r="DH388" i="4"/>
  <c r="DI388" i="4"/>
  <c r="DJ388" i="4"/>
  <c r="DK388" i="4"/>
  <c r="DL388" i="4"/>
  <c r="DM388" i="4"/>
  <c r="DN388" i="4"/>
  <c r="DO388" i="4"/>
  <c r="DP388" i="4"/>
  <c r="DQ388" i="4"/>
  <c r="DR388" i="4"/>
  <c r="DS388" i="4"/>
  <c r="DT388" i="4"/>
  <c r="DA389" i="4"/>
  <c r="DB389" i="4"/>
  <c r="DC389" i="4"/>
  <c r="DD389" i="4"/>
  <c r="DE389" i="4"/>
  <c r="DF389" i="4"/>
  <c r="DG389" i="4"/>
  <c r="DH389" i="4"/>
  <c r="DI389" i="4"/>
  <c r="DJ389" i="4"/>
  <c r="DK389" i="4"/>
  <c r="DL389" i="4"/>
  <c r="DM389" i="4"/>
  <c r="DN389" i="4"/>
  <c r="DO389" i="4"/>
  <c r="DP389" i="4"/>
  <c r="DQ389" i="4"/>
  <c r="DR389" i="4"/>
  <c r="DS389" i="4"/>
  <c r="DT389" i="4"/>
  <c r="DA390" i="4"/>
  <c r="DB390" i="4"/>
  <c r="DC390" i="4"/>
  <c r="DD390" i="4"/>
  <c r="DE390" i="4"/>
  <c r="DF390" i="4"/>
  <c r="DG390" i="4"/>
  <c r="DH390" i="4"/>
  <c r="DI390" i="4"/>
  <c r="DJ390" i="4"/>
  <c r="DK390" i="4"/>
  <c r="DL390" i="4"/>
  <c r="DM390" i="4"/>
  <c r="DN390" i="4"/>
  <c r="DO390" i="4"/>
  <c r="DP390" i="4"/>
  <c r="DQ390" i="4"/>
  <c r="DR390" i="4"/>
  <c r="DS390" i="4"/>
  <c r="DT390" i="4"/>
  <c r="DA391" i="4"/>
  <c r="DB391" i="4"/>
  <c r="DC391" i="4"/>
  <c r="DD391" i="4"/>
  <c r="DE391" i="4"/>
  <c r="DF391" i="4"/>
  <c r="DG391" i="4"/>
  <c r="DH391" i="4"/>
  <c r="DI391" i="4"/>
  <c r="DJ391" i="4"/>
  <c r="DK391" i="4"/>
  <c r="DL391" i="4"/>
  <c r="DM391" i="4"/>
  <c r="DN391" i="4"/>
  <c r="DO391" i="4"/>
  <c r="DP391" i="4"/>
  <c r="DQ391" i="4"/>
  <c r="DR391" i="4"/>
  <c r="DS391" i="4"/>
  <c r="DT391" i="4"/>
  <c r="DA392" i="4"/>
  <c r="DB392" i="4"/>
  <c r="DC392" i="4"/>
  <c r="DD392" i="4"/>
  <c r="DE392" i="4"/>
  <c r="DF392" i="4"/>
  <c r="DG392" i="4"/>
  <c r="DH392" i="4"/>
  <c r="DI392" i="4"/>
  <c r="DJ392" i="4"/>
  <c r="DK392" i="4"/>
  <c r="DL392" i="4"/>
  <c r="DM392" i="4"/>
  <c r="DN392" i="4"/>
  <c r="DO392" i="4"/>
  <c r="DP392" i="4"/>
  <c r="DQ392" i="4"/>
  <c r="DR392" i="4"/>
  <c r="DS392" i="4"/>
  <c r="DT392" i="4"/>
  <c r="DA393" i="4"/>
  <c r="DA31" i="3" s="1"/>
  <c r="DA2" i="13" s="1"/>
  <c r="DB393" i="4"/>
  <c r="DB31" i="3" s="1"/>
  <c r="DB2" i="13" s="1"/>
  <c r="DC393" i="4"/>
  <c r="DC31" i="3" s="1"/>
  <c r="DC2" i="13" s="1"/>
  <c r="DD393" i="4"/>
  <c r="DD31" i="3" s="1"/>
  <c r="DD2" i="13" s="1"/>
  <c r="DE393" i="4"/>
  <c r="DE31" i="3" s="1"/>
  <c r="DE2" i="13" s="1"/>
  <c r="DF393" i="4"/>
  <c r="DF31" i="3" s="1"/>
  <c r="DF2" i="13" s="1"/>
  <c r="DG393" i="4"/>
  <c r="DG31" i="3" s="1"/>
  <c r="DG2" i="13" s="1"/>
  <c r="DH393" i="4"/>
  <c r="DH31" i="3" s="1"/>
  <c r="DH2" i="13" s="1"/>
  <c r="DI393" i="4"/>
  <c r="DI31" i="3" s="1"/>
  <c r="DI2" i="13" s="1"/>
  <c r="DJ393" i="4"/>
  <c r="DJ31" i="3" s="1"/>
  <c r="DJ2" i="13" s="1"/>
  <c r="DK393" i="4"/>
  <c r="DK31" i="3" s="1"/>
  <c r="DK2" i="13" s="1"/>
  <c r="DL393" i="4"/>
  <c r="DL31" i="3" s="1"/>
  <c r="DL2" i="13" s="1"/>
  <c r="DM393" i="4"/>
  <c r="DM31" i="3" s="1"/>
  <c r="DM2" i="13" s="1"/>
  <c r="DN393" i="4"/>
  <c r="DN31" i="3" s="1"/>
  <c r="DN2" i="13" s="1"/>
  <c r="DO393" i="4"/>
  <c r="DO31" i="3" s="1"/>
  <c r="DO2" i="13" s="1"/>
  <c r="DP393" i="4"/>
  <c r="DP31" i="3" s="1"/>
  <c r="DP2" i="13" s="1"/>
  <c r="DQ393" i="4"/>
  <c r="DQ31" i="3" s="1"/>
  <c r="DQ2" i="13" s="1"/>
  <c r="DR393" i="4"/>
  <c r="DR31" i="3" s="1"/>
  <c r="DR2" i="13" s="1"/>
  <c r="DS393" i="4"/>
  <c r="DS31" i="3" s="1"/>
  <c r="DS2" i="13" s="1"/>
  <c r="DT393" i="4"/>
  <c r="DT31" i="3" s="1"/>
  <c r="DT2" i="13" s="1"/>
  <c r="DA394" i="4"/>
  <c r="DA32" i="3" s="1"/>
  <c r="DA3" i="13" s="1"/>
  <c r="DB394" i="4"/>
  <c r="DB32" i="3" s="1"/>
  <c r="DB3" i="13" s="1"/>
  <c r="DC394" i="4"/>
  <c r="DC32" i="3" s="1"/>
  <c r="DC3" i="13" s="1"/>
  <c r="DD394" i="4"/>
  <c r="DD32" i="3" s="1"/>
  <c r="DD3" i="13" s="1"/>
  <c r="DE394" i="4"/>
  <c r="DE32" i="3" s="1"/>
  <c r="DE3" i="13" s="1"/>
  <c r="DF394" i="4"/>
  <c r="DF32" i="3" s="1"/>
  <c r="DF3" i="13" s="1"/>
  <c r="DG394" i="4"/>
  <c r="DG32" i="3" s="1"/>
  <c r="DG3" i="13" s="1"/>
  <c r="DH394" i="4"/>
  <c r="DH32" i="3" s="1"/>
  <c r="DH3" i="13" s="1"/>
  <c r="DI394" i="4"/>
  <c r="DI32" i="3" s="1"/>
  <c r="DI3" i="13" s="1"/>
  <c r="DJ394" i="4"/>
  <c r="DJ32" i="3" s="1"/>
  <c r="DJ3" i="13" s="1"/>
  <c r="DK394" i="4"/>
  <c r="DK32" i="3" s="1"/>
  <c r="DK3" i="13" s="1"/>
  <c r="DL394" i="4"/>
  <c r="DL32" i="3" s="1"/>
  <c r="DL3" i="13" s="1"/>
  <c r="DM394" i="4"/>
  <c r="DM32" i="3" s="1"/>
  <c r="DM3" i="13" s="1"/>
  <c r="DN394" i="4"/>
  <c r="DN32" i="3" s="1"/>
  <c r="DN3" i="13" s="1"/>
  <c r="DO394" i="4"/>
  <c r="DO32" i="3" s="1"/>
  <c r="DO3" i="13" s="1"/>
  <c r="DP394" i="4"/>
  <c r="DP32" i="3" s="1"/>
  <c r="DP3" i="13" s="1"/>
  <c r="DQ394" i="4"/>
  <c r="DQ32" i="3" s="1"/>
  <c r="DQ3" i="13" s="1"/>
  <c r="DR394" i="4"/>
  <c r="DR32" i="3" s="1"/>
  <c r="DR3" i="13" s="1"/>
  <c r="DS394" i="4"/>
  <c r="DS32" i="3" s="1"/>
  <c r="DS3" i="13" s="1"/>
  <c r="DT394" i="4"/>
  <c r="DT32" i="3" s="1"/>
  <c r="DT3" i="13" s="1"/>
  <c r="DA395" i="4"/>
  <c r="DA33" i="3" s="1"/>
  <c r="DA4" i="13" s="1"/>
  <c r="DB395" i="4"/>
  <c r="DB33" i="3" s="1"/>
  <c r="DB4" i="13" s="1"/>
  <c r="DC395" i="4"/>
  <c r="DC33" i="3" s="1"/>
  <c r="DC4" i="13" s="1"/>
  <c r="DD395" i="4"/>
  <c r="DD33" i="3" s="1"/>
  <c r="DD4" i="13" s="1"/>
  <c r="DE395" i="4"/>
  <c r="DE33" i="3" s="1"/>
  <c r="DE4" i="13" s="1"/>
  <c r="DF395" i="4"/>
  <c r="DF33" i="3" s="1"/>
  <c r="DF4" i="13" s="1"/>
  <c r="DG395" i="4"/>
  <c r="DG33" i="3" s="1"/>
  <c r="DG4" i="13" s="1"/>
  <c r="DH395" i="4"/>
  <c r="DH33" i="3" s="1"/>
  <c r="DH4" i="13" s="1"/>
  <c r="DI395" i="4"/>
  <c r="DI33" i="3" s="1"/>
  <c r="DI4" i="13" s="1"/>
  <c r="DJ395" i="4"/>
  <c r="DJ33" i="3" s="1"/>
  <c r="DJ4" i="13" s="1"/>
  <c r="DK395" i="4"/>
  <c r="DK33" i="3" s="1"/>
  <c r="DK4" i="13" s="1"/>
  <c r="DL395" i="4"/>
  <c r="DL33" i="3" s="1"/>
  <c r="DL4" i="13" s="1"/>
  <c r="DM395" i="4"/>
  <c r="DM33" i="3" s="1"/>
  <c r="DM4" i="13" s="1"/>
  <c r="DN395" i="4"/>
  <c r="DN33" i="3" s="1"/>
  <c r="DN4" i="13" s="1"/>
  <c r="DO395" i="4"/>
  <c r="DO33" i="3" s="1"/>
  <c r="DO4" i="13" s="1"/>
  <c r="DP395" i="4"/>
  <c r="DP33" i="3" s="1"/>
  <c r="DP4" i="13" s="1"/>
  <c r="DQ395" i="4"/>
  <c r="DQ33" i="3" s="1"/>
  <c r="DQ4" i="13" s="1"/>
  <c r="DR395" i="4"/>
  <c r="DR33" i="3" s="1"/>
  <c r="DR4" i="13" s="1"/>
  <c r="DS395" i="4"/>
  <c r="DS33" i="3" s="1"/>
  <c r="DS4" i="13" s="1"/>
  <c r="DT395" i="4"/>
  <c r="DT33" i="3" s="1"/>
  <c r="DT4" i="13" s="1"/>
  <c r="DA396" i="4"/>
  <c r="DA34" i="3" s="1"/>
  <c r="DA5" i="13" s="1"/>
  <c r="DB396" i="4"/>
  <c r="DB34" i="3" s="1"/>
  <c r="DB5" i="13" s="1"/>
  <c r="DC396" i="4"/>
  <c r="DC34" i="3" s="1"/>
  <c r="DC5" i="13" s="1"/>
  <c r="DD396" i="4"/>
  <c r="DD34" i="3" s="1"/>
  <c r="DD5" i="13" s="1"/>
  <c r="DE396" i="4"/>
  <c r="DE34" i="3" s="1"/>
  <c r="DE5" i="13" s="1"/>
  <c r="DF396" i="4"/>
  <c r="DF34" i="3" s="1"/>
  <c r="DF5" i="13" s="1"/>
  <c r="DG396" i="4"/>
  <c r="DG34" i="3" s="1"/>
  <c r="DG5" i="13" s="1"/>
  <c r="DH396" i="4"/>
  <c r="DH34" i="3" s="1"/>
  <c r="DH5" i="13" s="1"/>
  <c r="DI396" i="4"/>
  <c r="DI34" i="3" s="1"/>
  <c r="DI5" i="13" s="1"/>
  <c r="DJ396" i="4"/>
  <c r="DJ34" i="3" s="1"/>
  <c r="DJ5" i="13" s="1"/>
  <c r="DK396" i="4"/>
  <c r="DK34" i="3" s="1"/>
  <c r="DK5" i="13" s="1"/>
  <c r="DL396" i="4"/>
  <c r="DL34" i="3" s="1"/>
  <c r="DL5" i="13" s="1"/>
  <c r="DM396" i="4"/>
  <c r="DM34" i="3" s="1"/>
  <c r="DM5" i="13" s="1"/>
  <c r="DN396" i="4"/>
  <c r="DN34" i="3" s="1"/>
  <c r="DN5" i="13" s="1"/>
  <c r="DO396" i="4"/>
  <c r="DO34" i="3" s="1"/>
  <c r="DO5" i="13" s="1"/>
  <c r="DP396" i="4"/>
  <c r="DP34" i="3" s="1"/>
  <c r="DP5" i="13" s="1"/>
  <c r="DQ396" i="4"/>
  <c r="DQ34" i="3" s="1"/>
  <c r="DQ5" i="13" s="1"/>
  <c r="DR396" i="4"/>
  <c r="DR34" i="3" s="1"/>
  <c r="DR5" i="13" s="1"/>
  <c r="DS396" i="4"/>
  <c r="DS34" i="3" s="1"/>
  <c r="DS5" i="13" s="1"/>
  <c r="DT396" i="4"/>
  <c r="DT34" i="3" s="1"/>
  <c r="DT5" i="13" s="1"/>
  <c r="DA397" i="4"/>
  <c r="DA35" i="3" s="1"/>
  <c r="DA6" i="13" s="1"/>
  <c r="DB397" i="4"/>
  <c r="DB35" i="3" s="1"/>
  <c r="DB6" i="13" s="1"/>
  <c r="DC397" i="4"/>
  <c r="DC35" i="3" s="1"/>
  <c r="DC6" i="13" s="1"/>
  <c r="DD397" i="4"/>
  <c r="DD35" i="3" s="1"/>
  <c r="DD6" i="13" s="1"/>
  <c r="DE397" i="4"/>
  <c r="DE35" i="3" s="1"/>
  <c r="DE6" i="13" s="1"/>
  <c r="DF397" i="4"/>
  <c r="DF35" i="3" s="1"/>
  <c r="DF6" i="13" s="1"/>
  <c r="DG397" i="4"/>
  <c r="DG35" i="3" s="1"/>
  <c r="DG6" i="13" s="1"/>
  <c r="DH397" i="4"/>
  <c r="DH35" i="3" s="1"/>
  <c r="DH6" i="13" s="1"/>
  <c r="DI397" i="4"/>
  <c r="DI35" i="3" s="1"/>
  <c r="DI6" i="13" s="1"/>
  <c r="DJ397" i="4"/>
  <c r="DJ35" i="3" s="1"/>
  <c r="DJ6" i="13" s="1"/>
  <c r="DK397" i="4"/>
  <c r="DK35" i="3" s="1"/>
  <c r="DK6" i="13" s="1"/>
  <c r="DL397" i="4"/>
  <c r="DL35" i="3" s="1"/>
  <c r="DL6" i="13" s="1"/>
  <c r="DM397" i="4"/>
  <c r="DM35" i="3" s="1"/>
  <c r="DM6" i="13" s="1"/>
  <c r="DN397" i="4"/>
  <c r="DN35" i="3" s="1"/>
  <c r="DN6" i="13" s="1"/>
  <c r="DO397" i="4"/>
  <c r="DO35" i="3" s="1"/>
  <c r="DO6" i="13" s="1"/>
  <c r="DP397" i="4"/>
  <c r="DP35" i="3" s="1"/>
  <c r="DP6" i="13" s="1"/>
  <c r="DQ397" i="4"/>
  <c r="DQ35" i="3" s="1"/>
  <c r="DQ6" i="13" s="1"/>
  <c r="DR397" i="4"/>
  <c r="DR35" i="3" s="1"/>
  <c r="DR6" i="13" s="1"/>
  <c r="DS397" i="4"/>
  <c r="DS35" i="3" s="1"/>
  <c r="DS6" i="13" s="1"/>
  <c r="DT397" i="4"/>
  <c r="DT35" i="3" s="1"/>
  <c r="DT6" i="13" s="1"/>
  <c r="DA398" i="4"/>
  <c r="DA36" i="3" s="1"/>
  <c r="DA7" i="13" s="1"/>
  <c r="DB398" i="4"/>
  <c r="DB36" i="3" s="1"/>
  <c r="DB7" i="13" s="1"/>
  <c r="DC398" i="4"/>
  <c r="DC36" i="3" s="1"/>
  <c r="DC7" i="13" s="1"/>
  <c r="DD398" i="4"/>
  <c r="DD36" i="3" s="1"/>
  <c r="DD7" i="13" s="1"/>
  <c r="DE398" i="4"/>
  <c r="DE36" i="3" s="1"/>
  <c r="DE7" i="13" s="1"/>
  <c r="DF398" i="4"/>
  <c r="DF36" i="3" s="1"/>
  <c r="DF7" i="13" s="1"/>
  <c r="DG398" i="4"/>
  <c r="DG36" i="3" s="1"/>
  <c r="DG7" i="13" s="1"/>
  <c r="DH398" i="4"/>
  <c r="DH36" i="3" s="1"/>
  <c r="DH7" i="13" s="1"/>
  <c r="DI398" i="4"/>
  <c r="DI36" i="3" s="1"/>
  <c r="DI7" i="13" s="1"/>
  <c r="DJ398" i="4"/>
  <c r="DJ36" i="3" s="1"/>
  <c r="DJ7" i="13" s="1"/>
  <c r="DK398" i="4"/>
  <c r="DK36" i="3" s="1"/>
  <c r="DK7" i="13" s="1"/>
  <c r="DL398" i="4"/>
  <c r="DL36" i="3" s="1"/>
  <c r="DL7" i="13" s="1"/>
  <c r="DM398" i="4"/>
  <c r="DM36" i="3" s="1"/>
  <c r="DM7" i="13" s="1"/>
  <c r="DN398" i="4"/>
  <c r="DN36" i="3" s="1"/>
  <c r="DN7" i="13" s="1"/>
  <c r="DO398" i="4"/>
  <c r="DO36" i="3" s="1"/>
  <c r="DO7" i="13" s="1"/>
  <c r="DP398" i="4"/>
  <c r="DP36" i="3" s="1"/>
  <c r="DP7" i="13" s="1"/>
  <c r="DQ398" i="4"/>
  <c r="DQ36" i="3" s="1"/>
  <c r="DQ7" i="13" s="1"/>
  <c r="DR398" i="4"/>
  <c r="DR36" i="3" s="1"/>
  <c r="DR7" i="13" s="1"/>
  <c r="DS398" i="4"/>
  <c r="DS36" i="3" s="1"/>
  <c r="DS7" i="13" s="1"/>
  <c r="DT398" i="4"/>
  <c r="DT36" i="3" s="1"/>
  <c r="DT7" i="13" s="1"/>
  <c r="DA399" i="4"/>
  <c r="DA37" i="3" s="1"/>
  <c r="DB399" i="4"/>
  <c r="DB37" i="3" s="1"/>
  <c r="DC399" i="4"/>
  <c r="DC37" i="3" s="1"/>
  <c r="DD399" i="4"/>
  <c r="DD37" i="3" s="1"/>
  <c r="DE399" i="4"/>
  <c r="DE37" i="3" s="1"/>
  <c r="DF399" i="4"/>
  <c r="DF37" i="3" s="1"/>
  <c r="DG399" i="4"/>
  <c r="DG37" i="3" s="1"/>
  <c r="DH399" i="4"/>
  <c r="DH37" i="3" s="1"/>
  <c r="DI399" i="4"/>
  <c r="DI37" i="3" s="1"/>
  <c r="DJ399" i="4"/>
  <c r="DJ37" i="3" s="1"/>
  <c r="DK399" i="4"/>
  <c r="DK37" i="3" s="1"/>
  <c r="DL399" i="4"/>
  <c r="DL37" i="3" s="1"/>
  <c r="DM399" i="4"/>
  <c r="DM37" i="3" s="1"/>
  <c r="DN399" i="4"/>
  <c r="DN37" i="3" s="1"/>
  <c r="DO399" i="4"/>
  <c r="DO37" i="3" s="1"/>
  <c r="DP399" i="4"/>
  <c r="DP37" i="3" s="1"/>
  <c r="DQ399" i="4"/>
  <c r="DQ37" i="3" s="1"/>
  <c r="DR399" i="4"/>
  <c r="DR37" i="3" s="1"/>
  <c r="DS399" i="4"/>
  <c r="DS37" i="3" s="1"/>
  <c r="DT399" i="4"/>
  <c r="DT37" i="3" s="1"/>
  <c r="DA400" i="4"/>
  <c r="DA38" i="3" s="1"/>
  <c r="DB400" i="4"/>
  <c r="DB38" i="3" s="1"/>
  <c r="DC400" i="4"/>
  <c r="DC38" i="3" s="1"/>
  <c r="DD400" i="4"/>
  <c r="DD38" i="3" s="1"/>
  <c r="DE400" i="4"/>
  <c r="DE38" i="3" s="1"/>
  <c r="DF400" i="4"/>
  <c r="DF38" i="3" s="1"/>
  <c r="DG400" i="4"/>
  <c r="DG38" i="3" s="1"/>
  <c r="DH400" i="4"/>
  <c r="DH38" i="3" s="1"/>
  <c r="DI400" i="4"/>
  <c r="DI38" i="3" s="1"/>
  <c r="DJ400" i="4"/>
  <c r="DJ38" i="3" s="1"/>
  <c r="DK400" i="4"/>
  <c r="DK38" i="3" s="1"/>
  <c r="DL400" i="4"/>
  <c r="DL38" i="3" s="1"/>
  <c r="DM400" i="4"/>
  <c r="DM38" i="3" s="1"/>
  <c r="DN400" i="4"/>
  <c r="DN38" i="3" s="1"/>
  <c r="DO400" i="4"/>
  <c r="DO38" i="3" s="1"/>
  <c r="DP400" i="4"/>
  <c r="DP38" i="3" s="1"/>
  <c r="DQ400" i="4"/>
  <c r="DQ38" i="3" s="1"/>
  <c r="DR400" i="4"/>
  <c r="DR38" i="3" s="1"/>
  <c r="DS400" i="4"/>
  <c r="DS38" i="3" s="1"/>
  <c r="DT400" i="4"/>
  <c r="DT38" i="3" s="1"/>
  <c r="DA401" i="4"/>
  <c r="DA39" i="3" s="1"/>
  <c r="DB401" i="4"/>
  <c r="DB39" i="3" s="1"/>
  <c r="DC401" i="4"/>
  <c r="DC39" i="3" s="1"/>
  <c r="DD401" i="4"/>
  <c r="DD39" i="3" s="1"/>
  <c r="DE401" i="4"/>
  <c r="DE39" i="3" s="1"/>
  <c r="DF401" i="4"/>
  <c r="DF39" i="3" s="1"/>
  <c r="DG401" i="4"/>
  <c r="DG39" i="3" s="1"/>
  <c r="DH401" i="4"/>
  <c r="DH39" i="3" s="1"/>
  <c r="DI401" i="4"/>
  <c r="DI39" i="3" s="1"/>
  <c r="DJ401" i="4"/>
  <c r="DJ39" i="3" s="1"/>
  <c r="DK401" i="4"/>
  <c r="DK39" i="3" s="1"/>
  <c r="DL401" i="4"/>
  <c r="DL39" i="3" s="1"/>
  <c r="DM401" i="4"/>
  <c r="DM39" i="3" s="1"/>
  <c r="DN401" i="4"/>
  <c r="DN39" i="3" s="1"/>
  <c r="DO401" i="4"/>
  <c r="DO39" i="3" s="1"/>
  <c r="DP401" i="4"/>
  <c r="DP39" i="3" s="1"/>
  <c r="DQ401" i="4"/>
  <c r="DQ39" i="3" s="1"/>
  <c r="DR401" i="4"/>
  <c r="DR39" i="3" s="1"/>
  <c r="DS401" i="4"/>
  <c r="DS39" i="3" s="1"/>
  <c r="DT401" i="4"/>
  <c r="DT39" i="3" s="1"/>
  <c r="DA402" i="4"/>
  <c r="DA40" i="3" s="1"/>
  <c r="DB402" i="4"/>
  <c r="DB40" i="3" s="1"/>
  <c r="DC402" i="4"/>
  <c r="DC40" i="3" s="1"/>
  <c r="DD402" i="4"/>
  <c r="DD40" i="3" s="1"/>
  <c r="DE402" i="4"/>
  <c r="DE40" i="3" s="1"/>
  <c r="DF402" i="4"/>
  <c r="DF40" i="3" s="1"/>
  <c r="DG402" i="4"/>
  <c r="DG40" i="3" s="1"/>
  <c r="DH402" i="4"/>
  <c r="DH40" i="3" s="1"/>
  <c r="DI402" i="4"/>
  <c r="DI40" i="3" s="1"/>
  <c r="DJ402" i="4"/>
  <c r="DJ40" i="3" s="1"/>
  <c r="DK402" i="4"/>
  <c r="DK40" i="3" s="1"/>
  <c r="DL402" i="4"/>
  <c r="DL40" i="3" s="1"/>
  <c r="DM402" i="4"/>
  <c r="DM40" i="3" s="1"/>
  <c r="DN402" i="4"/>
  <c r="DN40" i="3" s="1"/>
  <c r="DO402" i="4"/>
  <c r="DO40" i="3" s="1"/>
  <c r="DP402" i="4"/>
  <c r="DP40" i="3" s="1"/>
  <c r="DQ402" i="4"/>
  <c r="DQ40" i="3" s="1"/>
  <c r="DR402" i="4"/>
  <c r="DR40" i="3" s="1"/>
  <c r="DS402" i="4"/>
  <c r="DS40" i="3" s="1"/>
  <c r="DT402" i="4"/>
  <c r="DT40" i="3" s="1"/>
  <c r="DA403" i="4"/>
  <c r="DA41" i="3" s="1"/>
  <c r="DB403" i="4"/>
  <c r="DB41" i="3" s="1"/>
  <c r="DC403" i="4"/>
  <c r="DC41" i="3" s="1"/>
  <c r="DD403" i="4"/>
  <c r="DD41" i="3" s="1"/>
  <c r="DE403" i="4"/>
  <c r="DE41" i="3" s="1"/>
  <c r="DF403" i="4"/>
  <c r="DF41" i="3" s="1"/>
  <c r="DG403" i="4"/>
  <c r="DG41" i="3" s="1"/>
  <c r="DH403" i="4"/>
  <c r="DH41" i="3" s="1"/>
  <c r="DI403" i="4"/>
  <c r="DI41" i="3" s="1"/>
  <c r="DJ403" i="4"/>
  <c r="DJ41" i="3" s="1"/>
  <c r="DK403" i="4"/>
  <c r="DK41" i="3" s="1"/>
  <c r="DL403" i="4"/>
  <c r="DL41" i="3" s="1"/>
  <c r="DM403" i="4"/>
  <c r="DM41" i="3" s="1"/>
  <c r="DN403" i="4"/>
  <c r="DN41" i="3" s="1"/>
  <c r="DO403" i="4"/>
  <c r="DO41" i="3" s="1"/>
  <c r="DP403" i="4"/>
  <c r="DP41" i="3" s="1"/>
  <c r="DQ403" i="4"/>
  <c r="DQ41" i="3" s="1"/>
  <c r="DR403" i="4"/>
  <c r="DR41" i="3" s="1"/>
  <c r="DS403" i="4"/>
  <c r="DS41" i="3" s="1"/>
  <c r="DT403" i="4"/>
  <c r="DT41" i="3" s="1"/>
  <c r="DA404" i="4"/>
  <c r="DA42" i="3" s="1"/>
  <c r="DB404" i="4"/>
  <c r="DB42" i="3" s="1"/>
  <c r="DC404" i="4"/>
  <c r="DC42" i="3" s="1"/>
  <c r="DD404" i="4"/>
  <c r="DD42" i="3" s="1"/>
  <c r="DE404" i="4"/>
  <c r="DE42" i="3" s="1"/>
  <c r="DF404" i="4"/>
  <c r="DF42" i="3" s="1"/>
  <c r="DG404" i="4"/>
  <c r="DG42" i="3" s="1"/>
  <c r="DH404" i="4"/>
  <c r="DH42" i="3" s="1"/>
  <c r="DI404" i="4"/>
  <c r="DI42" i="3" s="1"/>
  <c r="DJ404" i="4"/>
  <c r="DJ42" i="3" s="1"/>
  <c r="DK404" i="4"/>
  <c r="DK42" i="3" s="1"/>
  <c r="DL404" i="4"/>
  <c r="DL42" i="3" s="1"/>
  <c r="DM404" i="4"/>
  <c r="DM42" i="3" s="1"/>
  <c r="DN404" i="4"/>
  <c r="DN42" i="3" s="1"/>
  <c r="DO404" i="4"/>
  <c r="DO42" i="3" s="1"/>
  <c r="DP404" i="4"/>
  <c r="DP42" i="3" s="1"/>
  <c r="DQ404" i="4"/>
  <c r="DQ42" i="3" s="1"/>
  <c r="DR404" i="4"/>
  <c r="DR42" i="3" s="1"/>
  <c r="DS404" i="4"/>
  <c r="DS42" i="3" s="1"/>
  <c r="DT404" i="4"/>
  <c r="DT42" i="3" s="1"/>
  <c r="DA405" i="4"/>
  <c r="DA43" i="3" s="1"/>
  <c r="DB405" i="4"/>
  <c r="DB43" i="3" s="1"/>
  <c r="DC405" i="4"/>
  <c r="DC43" i="3" s="1"/>
  <c r="DD405" i="4"/>
  <c r="DD43" i="3" s="1"/>
  <c r="DE405" i="4"/>
  <c r="DE43" i="3" s="1"/>
  <c r="DF405" i="4"/>
  <c r="DF43" i="3" s="1"/>
  <c r="DG405" i="4"/>
  <c r="DG43" i="3" s="1"/>
  <c r="DH405" i="4"/>
  <c r="DH43" i="3" s="1"/>
  <c r="DI405" i="4"/>
  <c r="DI43" i="3" s="1"/>
  <c r="DJ405" i="4"/>
  <c r="DJ43" i="3" s="1"/>
  <c r="DK405" i="4"/>
  <c r="DK43" i="3" s="1"/>
  <c r="DL405" i="4"/>
  <c r="DL43" i="3" s="1"/>
  <c r="DM405" i="4"/>
  <c r="DM43" i="3" s="1"/>
  <c r="DN405" i="4"/>
  <c r="DN43" i="3" s="1"/>
  <c r="DO405" i="4"/>
  <c r="DO43" i="3" s="1"/>
  <c r="DP405" i="4"/>
  <c r="DP43" i="3" s="1"/>
  <c r="DQ405" i="4"/>
  <c r="DQ43" i="3" s="1"/>
  <c r="DR405" i="4"/>
  <c r="DR43" i="3" s="1"/>
  <c r="DS405" i="4"/>
  <c r="DS43" i="3" s="1"/>
  <c r="DT405" i="4"/>
  <c r="DT43" i="3" s="1"/>
  <c r="DA406" i="4"/>
  <c r="DA44" i="3" s="1"/>
  <c r="DB406" i="4"/>
  <c r="DB44" i="3" s="1"/>
  <c r="DC406" i="4"/>
  <c r="DC44" i="3" s="1"/>
  <c r="DD406" i="4"/>
  <c r="DD44" i="3" s="1"/>
  <c r="DE406" i="4"/>
  <c r="DE44" i="3" s="1"/>
  <c r="DF406" i="4"/>
  <c r="DF44" i="3" s="1"/>
  <c r="DG406" i="4"/>
  <c r="DG44" i="3" s="1"/>
  <c r="DH406" i="4"/>
  <c r="DH44" i="3" s="1"/>
  <c r="DI406" i="4"/>
  <c r="DI44" i="3" s="1"/>
  <c r="DJ406" i="4"/>
  <c r="DJ44" i="3" s="1"/>
  <c r="DK406" i="4"/>
  <c r="DK44" i="3" s="1"/>
  <c r="DL406" i="4"/>
  <c r="DL44" i="3" s="1"/>
  <c r="DM406" i="4"/>
  <c r="DM44" i="3" s="1"/>
  <c r="DN406" i="4"/>
  <c r="DN44" i="3" s="1"/>
  <c r="DO406" i="4"/>
  <c r="DO44" i="3" s="1"/>
  <c r="DP406" i="4"/>
  <c r="DP44" i="3" s="1"/>
  <c r="DQ406" i="4"/>
  <c r="DQ44" i="3" s="1"/>
  <c r="DR406" i="4"/>
  <c r="DR44" i="3" s="1"/>
  <c r="DS406" i="4"/>
  <c r="DS44" i="3" s="1"/>
  <c r="DT406" i="4"/>
  <c r="DT44" i="3" s="1"/>
  <c r="DA407" i="4"/>
  <c r="DA45" i="3" s="1"/>
  <c r="DB407" i="4"/>
  <c r="DB45" i="3" s="1"/>
  <c r="DC407" i="4"/>
  <c r="DC45" i="3" s="1"/>
  <c r="DD407" i="4"/>
  <c r="DD45" i="3" s="1"/>
  <c r="DE407" i="4"/>
  <c r="DE45" i="3" s="1"/>
  <c r="DF407" i="4"/>
  <c r="DF45" i="3" s="1"/>
  <c r="DG407" i="4"/>
  <c r="DG45" i="3" s="1"/>
  <c r="DH407" i="4"/>
  <c r="DH45" i="3" s="1"/>
  <c r="DI407" i="4"/>
  <c r="DI45" i="3" s="1"/>
  <c r="DJ407" i="4"/>
  <c r="DJ45" i="3" s="1"/>
  <c r="DK407" i="4"/>
  <c r="DK45" i="3" s="1"/>
  <c r="DL407" i="4"/>
  <c r="DL45" i="3" s="1"/>
  <c r="DM407" i="4"/>
  <c r="DM45" i="3" s="1"/>
  <c r="DN407" i="4"/>
  <c r="DN45" i="3" s="1"/>
  <c r="DO407" i="4"/>
  <c r="DO45" i="3" s="1"/>
  <c r="DP407" i="4"/>
  <c r="DP45" i="3" s="1"/>
  <c r="DQ407" i="4"/>
  <c r="DQ45" i="3" s="1"/>
  <c r="DR407" i="4"/>
  <c r="DR45" i="3" s="1"/>
  <c r="DS407" i="4"/>
  <c r="DS45" i="3" s="1"/>
  <c r="DT407" i="4"/>
  <c r="DT45" i="3" s="1"/>
  <c r="DA408" i="4"/>
  <c r="DA46" i="3" s="1"/>
  <c r="DB408" i="4"/>
  <c r="DB46" i="3" s="1"/>
  <c r="DC408" i="4"/>
  <c r="DC46" i="3" s="1"/>
  <c r="DD408" i="4"/>
  <c r="DD46" i="3" s="1"/>
  <c r="DE408" i="4"/>
  <c r="DE46" i="3" s="1"/>
  <c r="DF408" i="4"/>
  <c r="DF46" i="3" s="1"/>
  <c r="DG408" i="4"/>
  <c r="DG46" i="3" s="1"/>
  <c r="DH408" i="4"/>
  <c r="DH46" i="3" s="1"/>
  <c r="DI408" i="4"/>
  <c r="DI46" i="3" s="1"/>
  <c r="DJ408" i="4"/>
  <c r="DJ46" i="3" s="1"/>
  <c r="DK408" i="4"/>
  <c r="DK46" i="3" s="1"/>
  <c r="DL408" i="4"/>
  <c r="DL46" i="3" s="1"/>
  <c r="DM408" i="4"/>
  <c r="DM46" i="3" s="1"/>
  <c r="DN408" i="4"/>
  <c r="DN46" i="3" s="1"/>
  <c r="DO408" i="4"/>
  <c r="DO46" i="3" s="1"/>
  <c r="DP408" i="4"/>
  <c r="DP46" i="3" s="1"/>
  <c r="DQ408" i="4"/>
  <c r="DQ46" i="3" s="1"/>
  <c r="DR408" i="4"/>
  <c r="DR46" i="3" s="1"/>
  <c r="DS408" i="4"/>
  <c r="DS46" i="3" s="1"/>
  <c r="DT408" i="4"/>
  <c r="DT46" i="3" s="1"/>
  <c r="CG2" i="4"/>
  <c r="CH2" i="4"/>
  <c r="CI2" i="4"/>
  <c r="CJ2" i="4"/>
  <c r="CK2" i="4"/>
  <c r="CL2" i="4"/>
  <c r="CM2" i="4"/>
  <c r="CN2" i="4"/>
  <c r="CO2" i="4"/>
  <c r="CP2" i="4"/>
  <c r="CQ2" i="4"/>
  <c r="CR2" i="4"/>
  <c r="CS2" i="4"/>
  <c r="CT2" i="4"/>
  <c r="CU2" i="4"/>
  <c r="CV2" i="4"/>
  <c r="CW2" i="4"/>
  <c r="CX2" i="4"/>
  <c r="CY2" i="4"/>
  <c r="CF2" i="4"/>
  <c r="A1" i="3"/>
  <c r="A1" i="2"/>
  <c r="A1" i="1"/>
  <c r="X12" i="13" l="1"/>
  <c r="P12" i="13"/>
  <c r="H12" i="13"/>
  <c r="W12" i="13"/>
  <c r="O12" i="13"/>
  <c r="G12" i="13"/>
  <c r="V12" i="13"/>
  <c r="N12" i="13"/>
  <c r="F12" i="13"/>
  <c r="U12" i="13"/>
  <c r="M12" i="13"/>
  <c r="E12" i="13"/>
  <c r="T12" i="13"/>
  <c r="L12" i="13"/>
  <c r="D12" i="13"/>
  <c r="S12" i="13"/>
  <c r="K12" i="13"/>
  <c r="C12" i="13"/>
  <c r="Z12" i="13"/>
  <c r="R12" i="13"/>
  <c r="J12" i="13"/>
  <c r="B12" i="13"/>
  <c r="Y12" i="13"/>
  <c r="Q12" i="13"/>
  <c r="I12" i="13"/>
  <c r="EK1" i="3"/>
  <c r="EK1" i="22"/>
  <c r="EJ1" i="14"/>
  <c r="EC1" i="3"/>
  <c r="EC1" i="22"/>
  <c r="EB1" i="14"/>
  <c r="EN1" i="22"/>
  <c r="EM1" i="14"/>
  <c r="Y31" i="9"/>
  <c r="V31" i="9"/>
  <c r="N31" i="9"/>
  <c r="F31" i="9"/>
  <c r="Y60" i="10"/>
  <c r="Y57" i="10"/>
  <c r="Y59" i="10"/>
  <c r="Y58" i="10"/>
  <c r="Q60" i="10"/>
  <c r="Q58" i="10"/>
  <c r="Q57" i="10"/>
  <c r="Q59" i="10"/>
  <c r="I60" i="10"/>
  <c r="I57" i="10"/>
  <c r="I59" i="10"/>
  <c r="I58" i="10"/>
  <c r="Z9" i="13"/>
  <c r="Q9" i="13"/>
  <c r="N32" i="11"/>
  <c r="B11" i="13"/>
  <c r="R9" i="13"/>
  <c r="O30" i="11"/>
  <c r="C10" i="13"/>
  <c r="D10" i="13"/>
  <c r="I31" i="11"/>
  <c r="Y31" i="11"/>
  <c r="D30" i="11"/>
  <c r="V11" i="13"/>
  <c r="M10" i="13"/>
  <c r="J31" i="11"/>
  <c r="Z31" i="11"/>
  <c r="K10" i="13"/>
  <c r="W11" i="13"/>
  <c r="N11" i="13"/>
  <c r="K31" i="11"/>
  <c r="O11" i="13"/>
  <c r="H30" i="11"/>
  <c r="T10" i="13"/>
  <c r="Y9" i="13"/>
  <c r="P11" i="13"/>
  <c r="M32" i="11"/>
  <c r="CL1" i="3"/>
  <c r="CL1" i="22"/>
  <c r="CK1" i="14"/>
  <c r="CS1" i="3"/>
  <c r="CS1" i="22"/>
  <c r="CR1" i="14"/>
  <c r="CK1" i="3"/>
  <c r="CK1" i="22"/>
  <c r="CJ1" i="14"/>
  <c r="DA196" i="1"/>
  <c r="DV176" i="4"/>
  <c r="EJ1" i="3"/>
  <c r="EJ1" i="22"/>
  <c r="EI1" i="14"/>
  <c r="EB1" i="3"/>
  <c r="EB1" i="22"/>
  <c r="EA1" i="14"/>
  <c r="EM1" i="3"/>
  <c r="EM1" i="22"/>
  <c r="EL1" i="14"/>
  <c r="X31" i="9"/>
  <c r="U31" i="9"/>
  <c r="M31" i="9"/>
  <c r="E31" i="9"/>
  <c r="X60" i="10"/>
  <c r="X57" i="10"/>
  <c r="X58" i="10"/>
  <c r="X59" i="10"/>
  <c r="P60" i="10"/>
  <c r="P59" i="10"/>
  <c r="P57" i="10"/>
  <c r="P58" i="10"/>
  <c r="H60" i="10"/>
  <c r="H57" i="10"/>
  <c r="H59" i="10"/>
  <c r="H58" i="10"/>
  <c r="Z10" i="13"/>
  <c r="Q10" i="13"/>
  <c r="N30" i="11"/>
  <c r="B9" i="13"/>
  <c r="R10" i="13"/>
  <c r="O31" i="11"/>
  <c r="C11" i="13"/>
  <c r="D11" i="13"/>
  <c r="I32" i="11"/>
  <c r="Y32" i="11"/>
  <c r="D32" i="11"/>
  <c r="V9" i="13"/>
  <c r="M11" i="13"/>
  <c r="J32" i="11"/>
  <c r="Z32" i="11"/>
  <c r="K11" i="13"/>
  <c r="W9" i="13"/>
  <c r="N9" i="13"/>
  <c r="K32" i="11"/>
  <c r="O9" i="13"/>
  <c r="H31" i="11"/>
  <c r="T11" i="13"/>
  <c r="Y10" i="13"/>
  <c r="P9" i="13"/>
  <c r="M30" i="11"/>
  <c r="CT1" i="3"/>
  <c r="CT1" i="22"/>
  <c r="CS1" i="14"/>
  <c r="CF1" i="3"/>
  <c r="CF1" i="22"/>
  <c r="CE1" i="14"/>
  <c r="CR1" i="3"/>
  <c r="CR1" i="22"/>
  <c r="CQ1" i="14"/>
  <c r="CJ1" i="3"/>
  <c r="CJ1" i="22"/>
  <c r="CI1" i="14"/>
  <c r="EI1" i="3"/>
  <c r="EI1" i="22"/>
  <c r="EH1" i="14"/>
  <c r="EA1" i="3"/>
  <c r="EA1" i="22"/>
  <c r="DZ1" i="14"/>
  <c r="T31" i="9"/>
  <c r="L31" i="9"/>
  <c r="D31" i="9"/>
  <c r="W60" i="10"/>
  <c r="W57" i="10"/>
  <c r="W59" i="10"/>
  <c r="W58" i="10"/>
  <c r="O60" i="10"/>
  <c r="O57" i="10"/>
  <c r="O59" i="10"/>
  <c r="O58" i="10"/>
  <c r="G60" i="10"/>
  <c r="G57" i="10"/>
  <c r="G59" i="10"/>
  <c r="G58" i="10"/>
  <c r="Z11" i="13"/>
  <c r="Q11" i="13"/>
  <c r="N31" i="11"/>
  <c r="B10" i="13"/>
  <c r="R11" i="13"/>
  <c r="O32" i="11"/>
  <c r="C9" i="13"/>
  <c r="D9" i="13"/>
  <c r="I30" i="11"/>
  <c r="Y30" i="11"/>
  <c r="D31" i="11"/>
  <c r="V10" i="13"/>
  <c r="M9" i="13"/>
  <c r="J30" i="11"/>
  <c r="Z30" i="11"/>
  <c r="K9" i="13"/>
  <c r="W10" i="13"/>
  <c r="N10" i="13"/>
  <c r="K30" i="11"/>
  <c r="O10" i="13"/>
  <c r="H32" i="11"/>
  <c r="T9" i="13"/>
  <c r="Y11" i="13"/>
  <c r="P10" i="13"/>
  <c r="M31" i="11"/>
  <c r="EH1" i="3"/>
  <c r="EH1" i="22"/>
  <c r="EG1" i="14"/>
  <c r="DZ1" i="3"/>
  <c r="DZ1" i="22"/>
  <c r="DY1" i="14"/>
  <c r="S31" i="9"/>
  <c r="K31" i="9"/>
  <c r="C31" i="9"/>
  <c r="V60" i="10"/>
  <c r="V59" i="10"/>
  <c r="V58" i="10"/>
  <c r="V57" i="10"/>
  <c r="N60" i="10"/>
  <c r="N59" i="10"/>
  <c r="N58" i="10"/>
  <c r="N57" i="10"/>
  <c r="F60" i="10"/>
  <c r="F58" i="10"/>
  <c r="F59" i="10"/>
  <c r="F57" i="10"/>
  <c r="CY1" i="3"/>
  <c r="CY1" i="22"/>
  <c r="CX1" i="14"/>
  <c r="CH1" i="3"/>
  <c r="CH1" i="22"/>
  <c r="CG1" i="14"/>
  <c r="EG1" i="3"/>
  <c r="EG1" i="22"/>
  <c r="EF1" i="14"/>
  <c r="DY1" i="3"/>
  <c r="DY1" i="22"/>
  <c r="DX1" i="14"/>
  <c r="R31" i="9"/>
  <c r="J31" i="9"/>
  <c r="B31" i="9"/>
  <c r="U60" i="10"/>
  <c r="U59" i="10"/>
  <c r="U58" i="10"/>
  <c r="U57" i="10"/>
  <c r="M60" i="10"/>
  <c r="M59" i="10"/>
  <c r="M58" i="10"/>
  <c r="M57" i="10"/>
  <c r="E60" i="10"/>
  <c r="E59" i="10"/>
  <c r="E58" i="10"/>
  <c r="E57" i="10"/>
  <c r="I9" i="13"/>
  <c r="F32" i="11"/>
  <c r="V32" i="11"/>
  <c r="J9" i="13"/>
  <c r="G30" i="11"/>
  <c r="W30" i="11"/>
  <c r="U10" i="13"/>
  <c r="L10" i="13"/>
  <c r="Q31" i="11"/>
  <c r="X11" i="13"/>
  <c r="X30" i="11"/>
  <c r="E10" i="13"/>
  <c r="B30" i="11"/>
  <c r="R31" i="11"/>
  <c r="T30" i="11"/>
  <c r="P30" i="11"/>
  <c r="F11" i="13"/>
  <c r="C31" i="11"/>
  <c r="S31" i="11"/>
  <c r="L32" i="11"/>
  <c r="G11" i="13"/>
  <c r="S10" i="13"/>
  <c r="H11" i="13"/>
  <c r="E32" i="11"/>
  <c r="U32" i="11"/>
  <c r="CI1" i="3"/>
  <c r="CI1" i="22"/>
  <c r="CH1" i="14"/>
  <c r="CP1" i="3"/>
  <c r="CP1" i="22"/>
  <c r="CO1" i="14"/>
  <c r="CW1" i="3"/>
  <c r="CW1" i="22"/>
  <c r="CV1" i="14"/>
  <c r="CO1" i="3"/>
  <c r="CO1" i="22"/>
  <c r="CN1" i="14"/>
  <c r="CG1" i="3"/>
  <c r="CG1" i="22"/>
  <c r="CF1" i="14"/>
  <c r="DA195" i="1"/>
  <c r="DV175" i="4"/>
  <c r="EF1" i="3"/>
  <c r="EF1" i="22"/>
  <c r="EE1" i="14"/>
  <c r="DX1" i="3"/>
  <c r="DX1" i="22"/>
  <c r="DW1" i="14"/>
  <c r="Q31" i="9"/>
  <c r="I31" i="9"/>
  <c r="T60" i="10"/>
  <c r="T58" i="10"/>
  <c r="T59" i="10"/>
  <c r="T57" i="10"/>
  <c r="L60" i="10"/>
  <c r="L58" i="10"/>
  <c r="L57" i="10"/>
  <c r="L59" i="10"/>
  <c r="D60" i="10"/>
  <c r="D58" i="10"/>
  <c r="D57" i="10"/>
  <c r="D59" i="10"/>
  <c r="I10" i="13"/>
  <c r="F30" i="11"/>
  <c r="V30" i="11"/>
  <c r="J10" i="13"/>
  <c r="G31" i="11"/>
  <c r="W31" i="11"/>
  <c r="U11" i="13"/>
  <c r="L11" i="13"/>
  <c r="Q32" i="11"/>
  <c r="X9" i="13"/>
  <c r="X31" i="11"/>
  <c r="E11" i="13"/>
  <c r="B32" i="11"/>
  <c r="R32" i="11"/>
  <c r="T32" i="11"/>
  <c r="P31" i="11"/>
  <c r="F9" i="13"/>
  <c r="C32" i="11"/>
  <c r="S30" i="11"/>
  <c r="L30" i="11"/>
  <c r="G9" i="13"/>
  <c r="S11" i="13"/>
  <c r="H9" i="13"/>
  <c r="E30" i="11"/>
  <c r="U30" i="11"/>
  <c r="CX1" i="3"/>
  <c r="CX1" i="22"/>
  <c r="CW1" i="14"/>
  <c r="CV1" i="3"/>
  <c r="CV1" i="22"/>
  <c r="CU1" i="14"/>
  <c r="CN1" i="3"/>
  <c r="CN1" i="22"/>
  <c r="CM1" i="14"/>
  <c r="DG222" i="1"/>
  <c r="EB202" i="4"/>
  <c r="DV1" i="3"/>
  <c r="DV1" i="22"/>
  <c r="DU1" i="14"/>
  <c r="EE1" i="3"/>
  <c r="EE1" i="22"/>
  <c r="ED1" i="14"/>
  <c r="DW1" i="3"/>
  <c r="DW1" i="22"/>
  <c r="DV1" i="14"/>
  <c r="P31" i="9"/>
  <c r="H31" i="9"/>
  <c r="S60" i="10"/>
  <c r="S58" i="10"/>
  <c r="S59" i="10"/>
  <c r="S57" i="10"/>
  <c r="K60" i="10"/>
  <c r="K58" i="10"/>
  <c r="K57" i="10"/>
  <c r="K59" i="10"/>
  <c r="C60" i="10"/>
  <c r="C57" i="10"/>
  <c r="C58" i="10"/>
  <c r="C59" i="10"/>
  <c r="I11" i="13"/>
  <c r="F31" i="11"/>
  <c r="V31" i="11"/>
  <c r="J11" i="13"/>
  <c r="G32" i="11"/>
  <c r="W32" i="11"/>
  <c r="U9" i="13"/>
  <c r="L9" i="13"/>
  <c r="Q30" i="11"/>
  <c r="X10" i="13"/>
  <c r="X32" i="11"/>
  <c r="E9" i="13"/>
  <c r="B31" i="11"/>
  <c r="R30" i="11"/>
  <c r="T31" i="11"/>
  <c r="P32" i="11"/>
  <c r="F10" i="13"/>
  <c r="C30" i="11"/>
  <c r="S32" i="11"/>
  <c r="L31" i="11"/>
  <c r="G10" i="13"/>
  <c r="S9" i="13"/>
  <c r="H10" i="13"/>
  <c r="E31" i="11"/>
  <c r="U31" i="11"/>
  <c r="CQ1" i="3"/>
  <c r="CQ1" i="22"/>
  <c r="CP1" i="14"/>
  <c r="CU1" i="3"/>
  <c r="CU1" i="22"/>
  <c r="CT1" i="14"/>
  <c r="CM1" i="3"/>
  <c r="CM1" i="22"/>
  <c r="CL1" i="14"/>
  <c r="EL1" i="3"/>
  <c r="EL1" i="22"/>
  <c r="EK1" i="14"/>
  <c r="ED1" i="3"/>
  <c r="ED1" i="22"/>
  <c r="EC1" i="14"/>
  <c r="EO1" i="22"/>
  <c r="EN1" i="14"/>
  <c r="W31" i="9"/>
  <c r="O31" i="9"/>
  <c r="G31" i="9"/>
  <c r="Z60" i="10"/>
  <c r="Z58" i="10"/>
  <c r="Z57" i="10"/>
  <c r="Z59" i="10"/>
  <c r="R60" i="10"/>
  <c r="R58" i="10"/>
  <c r="R57" i="10"/>
  <c r="R59" i="10"/>
  <c r="J60" i="10"/>
  <c r="J58" i="10"/>
  <c r="J57" i="10"/>
  <c r="J59" i="10"/>
  <c r="B60" i="10"/>
  <c r="B59" i="10"/>
  <c r="B58" i="10"/>
  <c r="B57" i="10"/>
  <c r="W36" i="6"/>
  <c r="W33" i="6"/>
  <c r="W35" i="6"/>
  <c r="W34" i="6"/>
  <c r="O36" i="6"/>
  <c r="O33" i="6"/>
  <c r="O34" i="6"/>
  <c r="O35" i="6"/>
  <c r="G36" i="6"/>
  <c r="G33" i="6"/>
  <c r="G34" i="6"/>
  <c r="G35" i="6"/>
  <c r="U29" i="7"/>
  <c r="U26" i="7"/>
  <c r="U28" i="7"/>
  <c r="U27" i="7"/>
  <c r="M29" i="7"/>
  <c r="M26" i="7"/>
  <c r="M28" i="7"/>
  <c r="M27" i="7"/>
  <c r="E29" i="7"/>
  <c r="E26" i="7"/>
  <c r="E28" i="7"/>
  <c r="E27" i="7"/>
  <c r="V38" i="22"/>
  <c r="V35" i="22"/>
  <c r="V37" i="22"/>
  <c r="V36" i="22"/>
  <c r="N38" i="22"/>
  <c r="N35" i="22"/>
  <c r="N37" i="22"/>
  <c r="N36" i="22"/>
  <c r="F38" i="22"/>
  <c r="F35" i="22"/>
  <c r="F37" i="22"/>
  <c r="F36" i="22"/>
  <c r="V36" i="6"/>
  <c r="V33" i="6"/>
  <c r="V34" i="6"/>
  <c r="V35" i="6"/>
  <c r="N36" i="6"/>
  <c r="N33" i="6"/>
  <c r="N35" i="6"/>
  <c r="N34" i="6"/>
  <c r="F36" i="6"/>
  <c r="F33" i="6"/>
  <c r="F35" i="6"/>
  <c r="F34" i="6"/>
  <c r="T29" i="7"/>
  <c r="T26" i="7"/>
  <c r="T28" i="7"/>
  <c r="T27" i="7"/>
  <c r="L29" i="7"/>
  <c r="L26" i="7"/>
  <c r="L28" i="7"/>
  <c r="L27" i="7"/>
  <c r="D29" i="7"/>
  <c r="D26" i="7"/>
  <c r="D28" i="7"/>
  <c r="D27" i="7"/>
  <c r="U38" i="22"/>
  <c r="U37" i="22"/>
  <c r="U35" i="22"/>
  <c r="U36" i="22"/>
  <c r="M38" i="22"/>
  <c r="M35" i="22"/>
  <c r="M37" i="22"/>
  <c r="M36" i="22"/>
  <c r="E38" i="22"/>
  <c r="E37" i="22"/>
  <c r="E35" i="22"/>
  <c r="E36" i="22"/>
  <c r="U36" i="6"/>
  <c r="U33" i="6"/>
  <c r="U35" i="6"/>
  <c r="U34" i="6"/>
  <c r="M36" i="6"/>
  <c r="M33" i="6"/>
  <c r="M35" i="6"/>
  <c r="M34" i="6"/>
  <c r="E36" i="6"/>
  <c r="E33" i="6"/>
  <c r="E35" i="6"/>
  <c r="E34" i="6"/>
  <c r="S29" i="7"/>
  <c r="S27" i="7"/>
  <c r="S26" i="7"/>
  <c r="S28" i="7"/>
  <c r="K29" i="7"/>
  <c r="K26" i="7"/>
  <c r="K28" i="7"/>
  <c r="K27" i="7"/>
  <c r="T38" i="22"/>
  <c r="T37" i="22"/>
  <c r="T36" i="22"/>
  <c r="T35" i="22"/>
  <c r="L38" i="22"/>
  <c r="L37" i="22"/>
  <c r="L35" i="22"/>
  <c r="L36" i="22"/>
  <c r="D38" i="22"/>
  <c r="D37" i="22"/>
  <c r="D36" i="22"/>
  <c r="D35" i="22"/>
  <c r="T36" i="6"/>
  <c r="T33" i="6"/>
  <c r="T35" i="6"/>
  <c r="T34" i="6"/>
  <c r="L36" i="6"/>
  <c r="L35" i="6"/>
  <c r="L34" i="6"/>
  <c r="L33" i="6"/>
  <c r="D36" i="6"/>
  <c r="D35" i="6"/>
  <c r="D34" i="6"/>
  <c r="D33" i="6"/>
  <c r="R29" i="7"/>
  <c r="R28" i="7"/>
  <c r="R26" i="7"/>
  <c r="R27" i="7"/>
  <c r="J29" i="7"/>
  <c r="J28" i="7"/>
  <c r="J27" i="7"/>
  <c r="J26" i="7"/>
  <c r="C29" i="7"/>
  <c r="C28" i="7"/>
  <c r="C27" i="7"/>
  <c r="C26" i="7"/>
  <c r="S38" i="22"/>
  <c r="S36" i="22"/>
  <c r="S37" i="22"/>
  <c r="S35" i="22"/>
  <c r="K38" i="22"/>
  <c r="K36" i="22"/>
  <c r="K37" i="22"/>
  <c r="K35" i="22"/>
  <c r="C38" i="22"/>
  <c r="C37" i="22"/>
  <c r="C36" i="22"/>
  <c r="C35" i="22"/>
  <c r="S36" i="6"/>
  <c r="S35" i="6"/>
  <c r="S33" i="6"/>
  <c r="S34" i="6"/>
  <c r="K36" i="6"/>
  <c r="K35" i="6"/>
  <c r="K34" i="6"/>
  <c r="K33" i="6"/>
  <c r="C36" i="6"/>
  <c r="C35" i="6"/>
  <c r="C34" i="6"/>
  <c r="C33" i="6"/>
  <c r="Y29" i="7"/>
  <c r="Y27" i="7"/>
  <c r="Y26" i="7"/>
  <c r="Y28" i="7"/>
  <c r="Q29" i="7"/>
  <c r="Q27" i="7"/>
  <c r="Q26" i="7"/>
  <c r="Q28" i="7"/>
  <c r="I29" i="7"/>
  <c r="I27" i="7"/>
  <c r="I26" i="7"/>
  <c r="I28" i="7"/>
  <c r="B29" i="7"/>
  <c r="B28" i="7"/>
  <c r="B27" i="7"/>
  <c r="B26" i="7"/>
  <c r="Z38" i="22"/>
  <c r="Z36" i="22"/>
  <c r="Z37" i="22"/>
  <c r="Z35" i="22"/>
  <c r="R38" i="22"/>
  <c r="R36" i="22"/>
  <c r="R35" i="22"/>
  <c r="R37" i="22"/>
  <c r="J38" i="22"/>
  <c r="J36" i="22"/>
  <c r="J37" i="22"/>
  <c r="J35" i="22"/>
  <c r="B38" i="22"/>
  <c r="B35" i="22"/>
  <c r="B37" i="22"/>
  <c r="B36" i="22"/>
  <c r="Z36" i="6"/>
  <c r="Z34" i="6"/>
  <c r="Z33" i="6"/>
  <c r="Z35" i="6"/>
  <c r="R36" i="6"/>
  <c r="R34" i="6"/>
  <c r="R35" i="6"/>
  <c r="R33" i="6"/>
  <c r="J36" i="6"/>
  <c r="J34" i="6"/>
  <c r="J33" i="6"/>
  <c r="J35" i="6"/>
  <c r="B36" i="6"/>
  <c r="B33" i="6"/>
  <c r="B35" i="6"/>
  <c r="B34" i="6"/>
  <c r="X29" i="7"/>
  <c r="X27" i="7"/>
  <c r="X26" i="7"/>
  <c r="X28" i="7"/>
  <c r="P29" i="7"/>
  <c r="P27" i="7"/>
  <c r="P26" i="7"/>
  <c r="P28" i="7"/>
  <c r="H29" i="7"/>
  <c r="H27" i="7"/>
  <c r="H26" i="7"/>
  <c r="H28" i="7"/>
  <c r="Y38" i="22"/>
  <c r="Y36" i="22"/>
  <c r="Y35" i="22"/>
  <c r="Y37" i="22"/>
  <c r="Q38" i="22"/>
  <c r="Q36" i="22"/>
  <c r="Q35" i="22"/>
  <c r="Q37" i="22"/>
  <c r="I38" i="22"/>
  <c r="I36" i="22"/>
  <c r="I35" i="22"/>
  <c r="I37" i="22"/>
  <c r="Y36" i="6"/>
  <c r="Y34" i="6"/>
  <c r="Y33" i="6"/>
  <c r="Y35" i="6"/>
  <c r="Q36" i="6"/>
  <c r="Q34" i="6"/>
  <c r="Q35" i="6"/>
  <c r="Q33" i="6"/>
  <c r="I36" i="6"/>
  <c r="I34" i="6"/>
  <c r="I35" i="6"/>
  <c r="I33" i="6"/>
  <c r="W29" i="7"/>
  <c r="W26" i="7"/>
  <c r="W28" i="7"/>
  <c r="W27" i="7"/>
  <c r="O29" i="7"/>
  <c r="O27" i="7"/>
  <c r="O26" i="7"/>
  <c r="O28" i="7"/>
  <c r="G29" i="7"/>
  <c r="G26" i="7"/>
  <c r="G28" i="7"/>
  <c r="G27" i="7"/>
  <c r="X38" i="22"/>
  <c r="X36" i="22"/>
  <c r="X35" i="22"/>
  <c r="X37" i="22"/>
  <c r="P38" i="22"/>
  <c r="P35" i="22"/>
  <c r="P37" i="22"/>
  <c r="P36" i="22"/>
  <c r="H38" i="22"/>
  <c r="H35" i="22"/>
  <c r="H37" i="22"/>
  <c r="H36" i="22"/>
  <c r="X36" i="6"/>
  <c r="X34" i="6"/>
  <c r="X33" i="6"/>
  <c r="X35" i="6"/>
  <c r="P36" i="6"/>
  <c r="P34" i="6"/>
  <c r="P33" i="6"/>
  <c r="P35" i="6"/>
  <c r="H36" i="6"/>
  <c r="H34" i="6"/>
  <c r="H33" i="6"/>
  <c r="H35" i="6"/>
  <c r="V29" i="7"/>
  <c r="V26" i="7"/>
  <c r="V28" i="7"/>
  <c r="V27" i="7"/>
  <c r="N29" i="7"/>
  <c r="N27" i="7"/>
  <c r="N26" i="7"/>
  <c r="N28" i="7"/>
  <c r="F29" i="7"/>
  <c r="F26" i="7"/>
  <c r="F28" i="7"/>
  <c r="F27" i="7"/>
  <c r="W38" i="22"/>
  <c r="W35" i="22"/>
  <c r="W36" i="22"/>
  <c r="W37" i="22"/>
  <c r="O38" i="22"/>
  <c r="O35" i="22"/>
  <c r="O37" i="22"/>
  <c r="O36" i="22"/>
  <c r="G38" i="22"/>
  <c r="G35" i="22"/>
  <c r="G37" i="22"/>
  <c r="G36" i="22"/>
  <c r="X30" i="9"/>
  <c r="X28" i="9"/>
  <c r="X29" i="9"/>
  <c r="U28" i="9"/>
  <c r="U30" i="9"/>
  <c r="U29" i="9"/>
  <c r="M28" i="9"/>
  <c r="M30" i="9"/>
  <c r="M29" i="9"/>
  <c r="E28" i="9"/>
  <c r="E30" i="9"/>
  <c r="E29" i="9"/>
  <c r="V28" i="9"/>
  <c r="V30" i="9"/>
  <c r="V29" i="9"/>
  <c r="T29" i="9"/>
  <c r="T28" i="9"/>
  <c r="T30" i="9"/>
  <c r="L30" i="9"/>
  <c r="L29" i="9"/>
  <c r="L28" i="9"/>
  <c r="D28" i="9"/>
  <c r="D29" i="9"/>
  <c r="D30" i="9"/>
  <c r="Y29" i="9"/>
  <c r="Y28" i="9"/>
  <c r="Y30" i="9"/>
  <c r="N28" i="9"/>
  <c r="N30" i="9"/>
  <c r="N29" i="9"/>
  <c r="S29" i="9"/>
  <c r="S28" i="9"/>
  <c r="S30" i="9"/>
  <c r="K29" i="9"/>
  <c r="K28" i="9"/>
  <c r="K30" i="9"/>
  <c r="C28" i="9"/>
  <c r="C29" i="9"/>
  <c r="C30" i="9"/>
  <c r="F28" i="9"/>
  <c r="F30" i="9"/>
  <c r="F29" i="9"/>
  <c r="R29" i="9"/>
  <c r="R28" i="9"/>
  <c r="R30" i="9"/>
  <c r="J29" i="9"/>
  <c r="J28" i="9"/>
  <c r="J30" i="9"/>
  <c r="B29" i="9"/>
  <c r="B28" i="9"/>
  <c r="B30" i="9"/>
  <c r="Q29" i="9"/>
  <c r="Q28" i="9"/>
  <c r="Q30" i="9"/>
  <c r="I29" i="9"/>
  <c r="I28" i="9"/>
  <c r="I30" i="9"/>
  <c r="P29" i="9"/>
  <c r="P30" i="9"/>
  <c r="P28" i="9"/>
  <c r="H29" i="9"/>
  <c r="H28" i="9"/>
  <c r="H30" i="9"/>
  <c r="W28" i="9"/>
  <c r="W30" i="9"/>
  <c r="W29" i="9"/>
  <c r="O28" i="9"/>
  <c r="O30" i="9"/>
  <c r="O29" i="9"/>
  <c r="G28" i="9"/>
  <c r="G30" i="9"/>
  <c r="G29" i="9"/>
  <c r="EO1" i="3"/>
  <c r="EO1" i="10"/>
  <c r="EN1" i="9"/>
  <c r="EO1" i="11"/>
  <c r="EN1" i="8"/>
  <c r="EO1" i="13"/>
  <c r="EO1" i="1"/>
  <c r="EN1" i="7"/>
  <c r="EO1" i="6"/>
  <c r="EO1" i="2"/>
  <c r="EN1" i="3"/>
  <c r="EN1" i="10"/>
  <c r="EM1" i="9"/>
  <c r="EN1" i="11"/>
  <c r="EM1" i="8"/>
  <c r="EN1" i="13"/>
  <c r="EN1" i="1"/>
  <c r="EM1" i="7"/>
  <c r="EN1" i="6"/>
  <c r="EN1" i="2"/>
  <c r="CV1" i="13"/>
  <c r="CV1" i="10"/>
  <c r="CU1" i="7"/>
  <c r="CV1" i="6"/>
  <c r="CV1" i="2"/>
  <c r="CV1" i="1"/>
  <c r="CV1" i="11"/>
  <c r="CU1" i="9"/>
  <c r="CU1" i="8"/>
  <c r="CN1" i="13"/>
  <c r="CN1" i="10"/>
  <c r="CM1" i="7"/>
  <c r="CN1" i="6"/>
  <c r="CN1" i="2"/>
  <c r="CN1" i="1"/>
  <c r="CN1" i="11"/>
  <c r="CM1" i="9"/>
  <c r="CM1" i="8"/>
  <c r="EI1" i="11"/>
  <c r="EH1" i="9"/>
  <c r="EI1" i="13"/>
  <c r="EI1" i="10"/>
  <c r="EH1" i="8"/>
  <c r="EI1" i="2"/>
  <c r="EI1" i="1"/>
  <c r="EH1" i="7"/>
  <c r="EI1" i="6"/>
  <c r="EA1" i="11"/>
  <c r="DZ1" i="9"/>
  <c r="EA1" i="13"/>
  <c r="EA1" i="10"/>
  <c r="DZ1" i="8"/>
  <c r="EA1" i="2"/>
  <c r="EA1" i="1"/>
  <c r="DZ1" i="7"/>
  <c r="EA1" i="6"/>
  <c r="CU1" i="2"/>
  <c r="CU1" i="1"/>
  <c r="CU1" i="11"/>
  <c r="CT1" i="9"/>
  <c r="CT1" i="8"/>
  <c r="CU1" i="13"/>
  <c r="CU1" i="10"/>
  <c r="CT1" i="7"/>
  <c r="CU1" i="6"/>
  <c r="CM1" i="2"/>
  <c r="CM1" i="1"/>
  <c r="CM1" i="11"/>
  <c r="CL1" i="9"/>
  <c r="CL1" i="8"/>
  <c r="CM1" i="13"/>
  <c r="CM1" i="10"/>
  <c r="CL1" i="7"/>
  <c r="CM1" i="6"/>
  <c r="EH1" i="11"/>
  <c r="EG1" i="9"/>
  <c r="EH1" i="13"/>
  <c r="EH1" i="10"/>
  <c r="EG1" i="8"/>
  <c r="EH1" i="2"/>
  <c r="EH1" i="1"/>
  <c r="EG1" i="7"/>
  <c r="EH1" i="6"/>
  <c r="DZ1" i="11"/>
  <c r="DY1" i="9"/>
  <c r="DZ1" i="13"/>
  <c r="DZ1" i="10"/>
  <c r="DY1" i="8"/>
  <c r="DZ1" i="2"/>
  <c r="DZ1" i="1"/>
  <c r="DY1" i="7"/>
  <c r="DZ1" i="6"/>
  <c r="CT1" i="1"/>
  <c r="CT1" i="11"/>
  <c r="CS1" i="9"/>
  <c r="CS1" i="8"/>
  <c r="CT1" i="13"/>
  <c r="CT1" i="10"/>
  <c r="CS1" i="7"/>
  <c r="CT1" i="6"/>
  <c r="CT1" i="2"/>
  <c r="CL1" i="1"/>
  <c r="CL1" i="11"/>
  <c r="CK1" i="9"/>
  <c r="CK1" i="8"/>
  <c r="CL1" i="13"/>
  <c r="CL1" i="10"/>
  <c r="CK1" i="7"/>
  <c r="CL1" i="6"/>
  <c r="CL1" i="2"/>
  <c r="EG1" i="11"/>
  <c r="EF1" i="9"/>
  <c r="EG1" i="13"/>
  <c r="EG1" i="10"/>
  <c r="EF1" i="8"/>
  <c r="EG1" i="2"/>
  <c r="EG1" i="1"/>
  <c r="EF1" i="7"/>
  <c r="EG1" i="6"/>
  <c r="DY1" i="11"/>
  <c r="DX1" i="9"/>
  <c r="DY1" i="13"/>
  <c r="DY1" i="10"/>
  <c r="DX1" i="8"/>
  <c r="DY1" i="2"/>
  <c r="DY1" i="1"/>
  <c r="DX1" i="7"/>
  <c r="DY1" i="6"/>
  <c r="CS1" i="11"/>
  <c r="CR1" i="9"/>
  <c r="CR1" i="8"/>
  <c r="CS1" i="13"/>
  <c r="CS1" i="10"/>
  <c r="CR1" i="7"/>
  <c r="CS1" i="6"/>
  <c r="CS1" i="2"/>
  <c r="CS1" i="1"/>
  <c r="CK1" i="11"/>
  <c r="CJ1" i="9"/>
  <c r="CJ1" i="8"/>
  <c r="CK1" i="13"/>
  <c r="CK1" i="10"/>
  <c r="CJ1" i="7"/>
  <c r="CK1" i="6"/>
  <c r="CK1" i="2"/>
  <c r="CK1" i="1"/>
  <c r="EE1" i="9"/>
  <c r="EF1" i="13"/>
  <c r="EF1" i="10"/>
  <c r="EE1" i="8"/>
  <c r="EF1" i="2"/>
  <c r="EF1" i="1"/>
  <c r="EE1" i="7"/>
  <c r="EF1" i="6"/>
  <c r="EF1" i="11"/>
  <c r="DW1" i="9"/>
  <c r="DX1" i="13"/>
  <c r="DX1" i="10"/>
  <c r="DW1" i="8"/>
  <c r="DX1" i="2"/>
  <c r="DX1" i="1"/>
  <c r="DW1" i="7"/>
  <c r="DX1" i="6"/>
  <c r="DX1" i="11"/>
  <c r="CF1" i="13"/>
  <c r="CF1" i="10"/>
  <c r="CE1" i="7"/>
  <c r="CF1" i="6"/>
  <c r="CF1" i="2"/>
  <c r="CF1" i="1"/>
  <c r="CF1" i="11"/>
  <c r="CE1" i="9"/>
  <c r="CE1" i="8"/>
  <c r="CR1" i="11"/>
  <c r="CQ1" i="9"/>
  <c r="CQ1" i="8"/>
  <c r="CR1" i="13"/>
  <c r="CR1" i="10"/>
  <c r="CQ1" i="7"/>
  <c r="CR1" i="6"/>
  <c r="CR1" i="2"/>
  <c r="CR1" i="1"/>
  <c r="CJ1" i="11"/>
  <c r="CI1" i="9"/>
  <c r="CI1" i="8"/>
  <c r="CJ1" i="13"/>
  <c r="CJ1" i="10"/>
  <c r="CI1" i="7"/>
  <c r="CJ1" i="6"/>
  <c r="CJ1" i="2"/>
  <c r="CJ1" i="1"/>
  <c r="DV1" i="13"/>
  <c r="DV1" i="10"/>
  <c r="DU1" i="8"/>
  <c r="DV1" i="2"/>
  <c r="DV1" i="1"/>
  <c r="DU1" i="7"/>
  <c r="DV1" i="6"/>
  <c r="DV1" i="11"/>
  <c r="DU1" i="9"/>
  <c r="EE1" i="13"/>
  <c r="EE1" i="10"/>
  <c r="ED1" i="8"/>
  <c r="EE1" i="2"/>
  <c r="EE1" i="1"/>
  <c r="ED1" i="7"/>
  <c r="EE1" i="6"/>
  <c r="EE1" i="11"/>
  <c r="ED1" i="9"/>
  <c r="DW1" i="13"/>
  <c r="DW1" i="10"/>
  <c r="DV1" i="8"/>
  <c r="DW1" i="2"/>
  <c r="DW1" i="1"/>
  <c r="DV1" i="7"/>
  <c r="DW1" i="6"/>
  <c r="DW1" i="11"/>
  <c r="DV1" i="9"/>
  <c r="CY1" i="11"/>
  <c r="CX1" i="9"/>
  <c r="CX1" i="8"/>
  <c r="CY1" i="13"/>
  <c r="CY1" i="10"/>
  <c r="CX1" i="7"/>
  <c r="CY1" i="6"/>
  <c r="CY1" i="2"/>
  <c r="CY1" i="1"/>
  <c r="CQ1" i="11"/>
  <c r="CP1" i="9"/>
  <c r="CP1" i="8"/>
  <c r="CQ1" i="13"/>
  <c r="CQ1" i="10"/>
  <c r="CP1" i="7"/>
  <c r="CQ1" i="6"/>
  <c r="CQ1" i="2"/>
  <c r="CQ1" i="1"/>
  <c r="CI1" i="11"/>
  <c r="CH1" i="9"/>
  <c r="CH1" i="8"/>
  <c r="CI1" i="13"/>
  <c r="CI1" i="10"/>
  <c r="CH1" i="7"/>
  <c r="CI1" i="6"/>
  <c r="CI1" i="2"/>
  <c r="CI1" i="1"/>
  <c r="EL1" i="13"/>
  <c r="EL1" i="10"/>
  <c r="EK1" i="8"/>
  <c r="EL1" i="2"/>
  <c r="EL1" i="1"/>
  <c r="EK1" i="7"/>
  <c r="EL1" i="6"/>
  <c r="EL1" i="11"/>
  <c r="EK1" i="9"/>
  <c r="ED1" i="13"/>
  <c r="ED1" i="10"/>
  <c r="EC1" i="8"/>
  <c r="ED1" i="2"/>
  <c r="ED1" i="1"/>
  <c r="EC1" i="7"/>
  <c r="ED1" i="6"/>
  <c r="ED1" i="11"/>
  <c r="EC1" i="9"/>
  <c r="CW1" i="9"/>
  <c r="CW1" i="8"/>
  <c r="CX1" i="13"/>
  <c r="CX1" i="10"/>
  <c r="CW1" i="7"/>
  <c r="CX1" i="6"/>
  <c r="CX1" i="2"/>
  <c r="CX1" i="1"/>
  <c r="CX1" i="11"/>
  <c r="CO1" i="9"/>
  <c r="CO1" i="8"/>
  <c r="CP1" i="13"/>
  <c r="CP1" i="10"/>
  <c r="CO1" i="7"/>
  <c r="CP1" i="6"/>
  <c r="CP1" i="2"/>
  <c r="CP1" i="1"/>
  <c r="CP1" i="11"/>
  <c r="CG1" i="9"/>
  <c r="CG1" i="8"/>
  <c r="CH1" i="13"/>
  <c r="CH1" i="10"/>
  <c r="CG1" i="7"/>
  <c r="CH1" i="6"/>
  <c r="CH1" i="2"/>
  <c r="CH1" i="1"/>
  <c r="CH1" i="11"/>
  <c r="EK1" i="2"/>
  <c r="EK1" i="1"/>
  <c r="EJ1" i="7"/>
  <c r="EK1" i="6"/>
  <c r="EK1" i="11"/>
  <c r="EJ1" i="9"/>
  <c r="EK1" i="13"/>
  <c r="EK1" i="10"/>
  <c r="EJ1" i="8"/>
  <c r="EC1" i="2"/>
  <c r="EC1" i="1"/>
  <c r="EB1" i="7"/>
  <c r="EC1" i="6"/>
  <c r="EC1" i="11"/>
  <c r="EB1" i="9"/>
  <c r="EC1" i="13"/>
  <c r="EC1" i="10"/>
  <c r="EB1" i="8"/>
  <c r="CW1" i="13"/>
  <c r="CW1" i="10"/>
  <c r="CV1" i="7"/>
  <c r="CW1" i="6"/>
  <c r="CW1" i="2"/>
  <c r="CW1" i="1"/>
  <c r="CW1" i="11"/>
  <c r="CV1" i="9"/>
  <c r="CV1" i="8"/>
  <c r="CO1" i="13"/>
  <c r="CO1" i="10"/>
  <c r="CN1" i="7"/>
  <c r="CO1" i="6"/>
  <c r="CO1" i="2"/>
  <c r="CO1" i="1"/>
  <c r="CO1" i="11"/>
  <c r="CN1" i="9"/>
  <c r="CN1" i="8"/>
  <c r="CG1" i="13"/>
  <c r="CG1" i="10"/>
  <c r="CF1" i="7"/>
  <c r="CG1" i="6"/>
  <c r="CG1" i="2"/>
  <c r="CG1" i="1"/>
  <c r="CG1" i="11"/>
  <c r="CF1" i="9"/>
  <c r="CF1" i="8"/>
  <c r="EJ1" i="1"/>
  <c r="EI1" i="7"/>
  <c r="EJ1" i="6"/>
  <c r="EJ1" i="11"/>
  <c r="EI1" i="9"/>
  <c r="EJ1" i="13"/>
  <c r="EJ1" i="10"/>
  <c r="EI1" i="8"/>
  <c r="EJ1" i="2"/>
  <c r="EB1" i="1"/>
  <c r="EA1" i="7"/>
  <c r="EB1" i="6"/>
  <c r="EB1" i="11"/>
  <c r="EA1" i="9"/>
  <c r="EB1" i="13"/>
  <c r="EB1" i="10"/>
  <c r="EA1" i="8"/>
  <c r="EB1" i="2"/>
  <c r="EM1" i="13"/>
  <c r="EM1" i="10"/>
  <c r="EL1" i="8"/>
  <c r="EM1" i="2"/>
  <c r="EM1" i="1"/>
  <c r="EL1" i="7"/>
  <c r="EM1" i="6"/>
  <c r="EM1" i="11"/>
  <c r="EL1" i="9"/>
  <c r="EH153" i="1"/>
  <c r="EH26" i="6" s="1"/>
  <c r="EH125" i="1"/>
  <c r="EG70" i="8" s="1"/>
  <c r="EI408" i="4"/>
  <c r="EI46" i="3" s="1"/>
  <c r="EA408" i="4"/>
  <c r="EA46" i="3" s="1"/>
  <c r="EM407" i="4"/>
  <c r="EM45" i="3" s="1"/>
  <c r="EE407" i="4"/>
  <c r="EE45" i="3" s="1"/>
  <c r="DW407" i="4"/>
  <c r="DW45" i="3" s="1"/>
  <c r="EI406" i="4"/>
  <c r="EI44" i="3" s="1"/>
  <c r="EA406" i="4"/>
  <c r="EA44" i="3" s="1"/>
  <c r="EM405" i="4"/>
  <c r="EM43" i="3" s="1"/>
  <c r="EE405" i="4"/>
  <c r="EE43" i="3" s="1"/>
  <c r="DW405" i="4"/>
  <c r="DW43" i="3" s="1"/>
  <c r="EI404" i="4"/>
  <c r="EI42" i="3" s="1"/>
  <c r="EA404" i="4"/>
  <c r="EA42" i="3" s="1"/>
  <c r="EM403" i="4"/>
  <c r="EM41" i="3" s="1"/>
  <c r="EE403" i="4"/>
  <c r="EE41" i="3" s="1"/>
  <c r="DW403" i="4"/>
  <c r="DW41" i="3" s="1"/>
  <c r="EI402" i="4"/>
  <c r="EI40" i="3" s="1"/>
  <c r="EA402" i="4"/>
  <c r="EA40" i="3" s="1"/>
  <c r="EM401" i="4"/>
  <c r="EM39" i="3" s="1"/>
  <c r="EE401" i="4"/>
  <c r="EE39" i="3" s="1"/>
  <c r="DW401" i="4"/>
  <c r="DW39" i="3" s="1"/>
  <c r="EI400" i="4"/>
  <c r="EI38" i="3" s="1"/>
  <c r="EA400" i="4"/>
  <c r="EA38" i="3" s="1"/>
  <c r="EM399" i="4"/>
  <c r="EM37" i="3" s="1"/>
  <c r="EE399" i="4"/>
  <c r="EE37" i="3" s="1"/>
  <c r="DW399" i="4"/>
  <c r="DW37" i="3" s="1"/>
  <c r="EI398" i="4"/>
  <c r="EI36" i="3" s="1"/>
  <c r="EI7" i="13" s="1"/>
  <c r="EA398" i="4"/>
  <c r="EA36" i="3" s="1"/>
  <c r="EA7" i="13" s="1"/>
  <c r="EM397" i="4"/>
  <c r="EM35" i="3" s="1"/>
  <c r="EM6" i="13" s="1"/>
  <c r="EE397" i="4"/>
  <c r="EE35" i="3" s="1"/>
  <c r="EE6" i="13" s="1"/>
  <c r="DW397" i="4"/>
  <c r="DW35" i="3" s="1"/>
  <c r="DW6" i="13" s="1"/>
  <c r="EI396" i="4"/>
  <c r="EI34" i="3" s="1"/>
  <c r="EI5" i="13" s="1"/>
  <c r="EA396" i="4"/>
  <c r="EA34" i="3" s="1"/>
  <c r="EA5" i="13" s="1"/>
  <c r="EM395" i="4"/>
  <c r="EM33" i="3" s="1"/>
  <c r="EM4" i="13" s="1"/>
  <c r="EE395" i="4"/>
  <c r="EE33" i="3" s="1"/>
  <c r="EE4" i="13" s="1"/>
  <c r="DW395" i="4"/>
  <c r="DW33" i="3" s="1"/>
  <c r="DW4" i="13" s="1"/>
  <c r="EI394" i="4"/>
  <c r="EI32" i="3" s="1"/>
  <c r="EI3" i="13" s="1"/>
  <c r="EA394" i="4"/>
  <c r="EA32" i="3" s="1"/>
  <c r="EA3" i="13" s="1"/>
  <c r="EM393" i="4"/>
  <c r="EM31" i="3" s="1"/>
  <c r="EM2" i="13" s="1"/>
  <c r="EE393" i="4"/>
  <c r="EE31" i="3" s="1"/>
  <c r="EE2" i="13" s="1"/>
  <c r="DW393" i="4"/>
  <c r="DW31" i="3" s="1"/>
  <c r="DW2" i="13" s="1"/>
  <c r="EI392" i="4"/>
  <c r="EA392" i="4"/>
  <c r="EM391" i="4"/>
  <c r="EE391" i="4"/>
  <c r="DW391" i="4"/>
  <c r="EI390" i="4"/>
  <c r="EA390" i="4"/>
  <c r="EM389" i="4"/>
  <c r="EE389" i="4"/>
  <c r="DW389" i="4"/>
  <c r="EI388" i="4"/>
  <c r="EA388" i="4"/>
  <c r="EM387" i="4"/>
  <c r="EE387" i="4"/>
  <c r="DW387" i="4"/>
  <c r="EI386" i="4"/>
  <c r="EA386" i="4"/>
  <c r="EM385" i="4"/>
  <c r="EE385" i="4"/>
  <c r="DW385" i="4"/>
  <c r="EI384" i="4"/>
  <c r="EA384" i="4"/>
  <c r="EM383" i="4"/>
  <c r="EE383" i="4"/>
  <c r="DW383" i="4"/>
  <c r="EI382" i="4"/>
  <c r="EA382" i="4"/>
  <c r="EM381" i="4"/>
  <c r="EE381" i="4"/>
  <c r="DW381" i="4"/>
  <c r="EI380" i="4"/>
  <c r="EA380" i="4"/>
  <c r="EM379" i="4"/>
  <c r="EE379" i="4"/>
  <c r="DW379" i="4"/>
  <c r="EI378" i="4"/>
  <c r="EA378" i="4"/>
  <c r="EM377" i="4"/>
  <c r="EE377" i="4"/>
  <c r="DW377" i="4"/>
  <c r="EI376" i="4"/>
  <c r="EA376" i="4"/>
  <c r="EM375" i="4"/>
  <c r="EE375" i="4"/>
  <c r="DW375" i="4"/>
  <c r="EI374" i="4"/>
  <c r="EA374" i="4"/>
  <c r="EM373" i="4"/>
  <c r="EE373" i="4"/>
  <c r="DW373" i="4"/>
  <c r="EI372" i="4"/>
  <c r="EA372" i="4"/>
  <c r="EM371" i="4"/>
  <c r="EM30" i="3" s="1"/>
  <c r="EM28" i="11" s="1"/>
  <c r="EE371" i="4"/>
  <c r="EE30" i="3" s="1"/>
  <c r="EE28" i="11" s="1"/>
  <c r="DW371" i="4"/>
  <c r="DW30" i="3" s="1"/>
  <c r="DW28" i="11" s="1"/>
  <c r="EI370" i="4"/>
  <c r="EI29" i="3" s="1"/>
  <c r="EI27" i="11" s="1"/>
  <c r="EA370" i="4"/>
  <c r="EA29" i="3" s="1"/>
  <c r="EA27" i="11" s="1"/>
  <c r="EM369" i="4"/>
  <c r="EM28" i="3" s="1"/>
  <c r="EM26" i="11" s="1"/>
  <c r="EE369" i="4"/>
  <c r="EE28" i="3" s="1"/>
  <c r="EE26" i="11" s="1"/>
  <c r="DW369" i="4"/>
  <c r="DW28" i="3" s="1"/>
  <c r="DW26" i="11" s="1"/>
  <c r="EI368" i="4"/>
  <c r="EI27" i="3" s="1"/>
  <c r="EI25" i="11" s="1"/>
  <c r="EA368" i="4"/>
  <c r="EA27" i="3" s="1"/>
  <c r="EA25" i="11" s="1"/>
  <c r="EM367" i="4"/>
  <c r="EM26" i="3" s="1"/>
  <c r="EM24" i="11" s="1"/>
  <c r="EE367" i="4"/>
  <c r="EE26" i="3" s="1"/>
  <c r="EE24" i="11" s="1"/>
  <c r="DW367" i="4"/>
  <c r="DW26" i="3" s="1"/>
  <c r="DW24" i="11" s="1"/>
  <c r="EI366" i="4"/>
  <c r="EI25" i="3" s="1"/>
  <c r="EI23" i="11" s="1"/>
  <c r="EA366" i="4"/>
  <c r="EA25" i="3" s="1"/>
  <c r="EA23" i="11" s="1"/>
  <c r="EM365" i="4"/>
  <c r="EM24" i="3" s="1"/>
  <c r="EM22" i="11" s="1"/>
  <c r="EE365" i="4"/>
  <c r="EE24" i="3" s="1"/>
  <c r="EE22" i="11" s="1"/>
  <c r="DW365" i="4"/>
  <c r="DW24" i="3" s="1"/>
  <c r="DW22" i="11" s="1"/>
  <c r="EI364" i="4"/>
  <c r="EI23" i="3" s="1"/>
  <c r="EA364" i="4"/>
  <c r="EA23" i="3" s="1"/>
  <c r="EM363" i="4"/>
  <c r="EM22" i="3" s="1"/>
  <c r="EE363" i="4"/>
  <c r="EE22" i="3" s="1"/>
  <c r="DW363" i="4"/>
  <c r="DW22" i="3" s="1"/>
  <c r="EI362" i="4"/>
  <c r="EI21" i="3" s="1"/>
  <c r="EI21" i="11" s="1"/>
  <c r="EA362" i="4"/>
  <c r="EA21" i="3" s="1"/>
  <c r="EA21" i="11" s="1"/>
  <c r="EM361" i="4"/>
  <c r="EM20" i="3" s="1"/>
  <c r="EM20" i="11" s="1"/>
  <c r="EE361" i="4"/>
  <c r="EE20" i="3" s="1"/>
  <c r="EE20" i="11" s="1"/>
  <c r="DW361" i="4"/>
  <c r="DW20" i="3" s="1"/>
  <c r="DW20" i="11" s="1"/>
  <c r="EI360" i="4"/>
  <c r="EI19" i="3" s="1"/>
  <c r="EI19" i="11" s="1"/>
  <c r="EA360" i="4"/>
  <c r="EA19" i="3" s="1"/>
  <c r="EA19" i="11" s="1"/>
  <c r="EM359" i="4"/>
  <c r="EM18" i="3" s="1"/>
  <c r="EM18" i="11" s="1"/>
  <c r="EE359" i="4"/>
  <c r="EE18" i="3" s="1"/>
  <c r="EE18" i="11" s="1"/>
  <c r="DW359" i="4"/>
  <c r="DW18" i="3" s="1"/>
  <c r="DW18" i="11" s="1"/>
  <c r="EI358" i="4"/>
  <c r="EI17" i="3" s="1"/>
  <c r="EI17" i="11" s="1"/>
  <c r="EA358" i="4"/>
  <c r="EA17" i="3" s="1"/>
  <c r="EA17" i="11" s="1"/>
  <c r="EM357" i="4"/>
  <c r="EM16" i="3" s="1"/>
  <c r="EM16" i="11" s="1"/>
  <c r="EE357" i="4"/>
  <c r="EE16" i="3" s="1"/>
  <c r="EE16" i="11" s="1"/>
  <c r="DW357" i="4"/>
  <c r="DW16" i="3" s="1"/>
  <c r="DW16" i="11" s="1"/>
  <c r="EI356" i="4"/>
  <c r="EI15" i="3" s="1"/>
  <c r="EI15" i="11" s="1"/>
  <c r="EA356" i="4"/>
  <c r="EA15" i="3" s="1"/>
  <c r="EA15" i="11" s="1"/>
  <c r="EM355" i="4"/>
  <c r="EM14" i="3" s="1"/>
  <c r="EM14" i="11" s="1"/>
  <c r="EE355" i="4"/>
  <c r="EE14" i="3" s="1"/>
  <c r="EE14" i="11" s="1"/>
  <c r="DW355" i="4"/>
  <c r="DW14" i="3" s="1"/>
  <c r="DW14" i="11" s="1"/>
  <c r="EI354" i="4"/>
  <c r="EI13" i="3" s="1"/>
  <c r="EI13" i="11" s="1"/>
  <c r="EA354" i="4"/>
  <c r="EA13" i="3" s="1"/>
  <c r="EA13" i="11" s="1"/>
  <c r="EM353" i="4"/>
  <c r="EM12" i="3" s="1"/>
  <c r="EM12" i="11" s="1"/>
  <c r="EE353" i="4"/>
  <c r="EE12" i="3" s="1"/>
  <c r="EE12" i="11" s="1"/>
  <c r="DW353" i="4"/>
  <c r="DW12" i="3" s="1"/>
  <c r="DW12" i="11" s="1"/>
  <c r="EI352" i="4"/>
  <c r="EI11" i="3" s="1"/>
  <c r="EI11" i="11" s="1"/>
  <c r="EA352" i="4"/>
  <c r="EA11" i="3" s="1"/>
  <c r="EA11" i="11" s="1"/>
  <c r="EM351" i="4"/>
  <c r="EM10" i="3" s="1"/>
  <c r="EM10" i="11" s="1"/>
  <c r="EE351" i="4"/>
  <c r="EE10" i="3" s="1"/>
  <c r="EE10" i="11" s="1"/>
  <c r="DW351" i="4"/>
  <c r="DW10" i="3" s="1"/>
  <c r="DW10" i="11" s="1"/>
  <c r="EI350" i="4"/>
  <c r="EI9" i="3" s="1"/>
  <c r="EI9" i="11" s="1"/>
  <c r="EA350" i="4"/>
  <c r="EA9" i="3" s="1"/>
  <c r="EA9" i="11" s="1"/>
  <c r="EM349" i="4"/>
  <c r="EM8" i="3" s="1"/>
  <c r="EM8" i="11" s="1"/>
  <c r="EE349" i="4"/>
  <c r="EE8" i="3" s="1"/>
  <c r="EE8" i="11" s="1"/>
  <c r="DW349" i="4"/>
  <c r="DW8" i="3" s="1"/>
  <c r="DW8" i="11" s="1"/>
  <c r="EI348" i="4"/>
  <c r="EI7" i="3" s="1"/>
  <c r="EI7" i="11" s="1"/>
  <c r="EA348" i="4"/>
  <c r="EA7" i="3" s="1"/>
  <c r="EA7" i="11" s="1"/>
  <c r="EM347" i="4"/>
  <c r="EM6" i="3" s="1"/>
  <c r="EM6" i="11" s="1"/>
  <c r="EE347" i="4"/>
  <c r="EE6" i="3" s="1"/>
  <c r="EE6" i="11" s="1"/>
  <c r="DW347" i="4"/>
  <c r="DW6" i="3" s="1"/>
  <c r="DW6" i="11" s="1"/>
  <c r="EI346" i="4"/>
  <c r="EI5" i="3" s="1"/>
  <c r="EI5" i="11" s="1"/>
  <c r="EA346" i="4"/>
  <c r="EA5" i="3" s="1"/>
  <c r="EA5" i="11" s="1"/>
  <c r="EM345" i="4"/>
  <c r="EM4" i="3" s="1"/>
  <c r="EM4" i="11" s="1"/>
  <c r="EE345" i="4"/>
  <c r="EE4" i="3" s="1"/>
  <c r="EE4" i="11" s="1"/>
  <c r="DW345" i="4"/>
  <c r="DW4" i="3" s="1"/>
  <c r="DW4" i="11" s="1"/>
  <c r="EI344" i="4"/>
  <c r="EI3" i="3" s="1"/>
  <c r="EI3" i="11" s="1"/>
  <c r="EA344" i="4"/>
  <c r="EA3" i="3" s="1"/>
  <c r="EA3" i="11" s="1"/>
  <c r="EM343" i="4"/>
  <c r="EM2" i="3" s="1"/>
  <c r="EM2" i="11" s="1"/>
  <c r="EE343" i="4"/>
  <c r="EE2" i="3" s="1"/>
  <c r="EE2" i="11" s="1"/>
  <c r="DW343" i="4"/>
  <c r="DW2" i="3" s="1"/>
  <c r="DW2" i="11" s="1"/>
  <c r="EI342" i="4"/>
  <c r="EI98" i="2" s="1"/>
  <c r="EI39" i="10" s="1"/>
  <c r="EA342" i="4"/>
  <c r="EA98" i="2" s="1"/>
  <c r="EA39" i="10" s="1"/>
  <c r="EM341" i="4"/>
  <c r="EM97" i="2" s="1"/>
  <c r="EM38" i="10" s="1"/>
  <c r="EE341" i="4"/>
  <c r="EE97" i="2" s="1"/>
  <c r="EE38" i="10" s="1"/>
  <c r="DW341" i="4"/>
  <c r="DW97" i="2" s="1"/>
  <c r="DW38" i="10" s="1"/>
  <c r="EI340" i="4"/>
  <c r="EI96" i="2" s="1"/>
  <c r="EI37" i="10" s="1"/>
  <c r="EA340" i="4"/>
  <c r="EA96" i="2" s="1"/>
  <c r="EA37" i="10" s="1"/>
  <c r="EM339" i="4"/>
  <c r="EM95" i="2" s="1"/>
  <c r="EM36" i="10" s="1"/>
  <c r="EE339" i="4"/>
  <c r="EE95" i="2" s="1"/>
  <c r="EE36" i="10" s="1"/>
  <c r="DW339" i="4"/>
  <c r="DW95" i="2" s="1"/>
  <c r="DW36" i="10" s="1"/>
  <c r="EI338" i="4"/>
  <c r="EI94" i="2" s="1"/>
  <c r="EI35" i="10" s="1"/>
  <c r="EA338" i="4"/>
  <c r="EA94" i="2" s="1"/>
  <c r="EA35" i="10" s="1"/>
  <c r="EM337" i="4"/>
  <c r="EM93" i="2" s="1"/>
  <c r="EM34" i="10" s="1"/>
  <c r="EE337" i="4"/>
  <c r="EE93" i="2" s="1"/>
  <c r="EE34" i="10" s="1"/>
  <c r="DW337" i="4"/>
  <c r="DW93" i="2" s="1"/>
  <c r="DW34" i="10" s="1"/>
  <c r="EI336" i="4"/>
  <c r="EI92" i="2" s="1"/>
  <c r="EI33" i="10" s="1"/>
  <c r="EA336" i="4"/>
  <c r="EA92" i="2" s="1"/>
  <c r="EA33" i="10" s="1"/>
  <c r="EM335" i="4"/>
  <c r="EM91" i="2" s="1"/>
  <c r="EM32" i="10" s="1"/>
  <c r="EE335" i="4"/>
  <c r="EE91" i="2" s="1"/>
  <c r="EE32" i="10" s="1"/>
  <c r="DW335" i="4"/>
  <c r="DW91" i="2" s="1"/>
  <c r="DW32" i="10" s="1"/>
  <c r="EI334" i="4"/>
  <c r="EI90" i="2" s="1"/>
  <c r="EH18" i="9" s="1"/>
  <c r="EA334" i="4"/>
  <c r="EA90" i="2" s="1"/>
  <c r="DZ18" i="9" s="1"/>
  <c r="EM333" i="4"/>
  <c r="EM89" i="2" s="1"/>
  <c r="EL17" i="9" s="1"/>
  <c r="EE333" i="4"/>
  <c r="EE89" i="2" s="1"/>
  <c r="ED17" i="9" s="1"/>
  <c r="DW333" i="4"/>
  <c r="DW89" i="2" s="1"/>
  <c r="DV17" i="9" s="1"/>
  <c r="EI332" i="4"/>
  <c r="EI88" i="2" s="1"/>
  <c r="EH16" i="9" s="1"/>
  <c r="EA332" i="4"/>
  <c r="EA88" i="2" s="1"/>
  <c r="DZ16" i="9" s="1"/>
  <c r="EM331" i="4"/>
  <c r="EM87" i="2" s="1"/>
  <c r="EL15" i="9" s="1"/>
  <c r="EE331" i="4"/>
  <c r="EE87" i="2" s="1"/>
  <c r="ED15" i="9" s="1"/>
  <c r="DW331" i="4"/>
  <c r="DW87" i="2" s="1"/>
  <c r="DV15" i="9" s="1"/>
  <c r="EI330" i="4"/>
  <c r="EI86" i="2" s="1"/>
  <c r="EH14" i="9" s="1"/>
  <c r="EA330" i="4"/>
  <c r="EA86" i="2" s="1"/>
  <c r="DZ14" i="9" s="1"/>
  <c r="EM329" i="4"/>
  <c r="EM85" i="2" s="1"/>
  <c r="EL13" i="9" s="1"/>
  <c r="EE329" i="4"/>
  <c r="EE85" i="2" s="1"/>
  <c r="ED13" i="9" s="1"/>
  <c r="DW329" i="4"/>
  <c r="DW85" i="2" s="1"/>
  <c r="DV13" i="9" s="1"/>
  <c r="EM328" i="4"/>
  <c r="EM83" i="2" s="1"/>
  <c r="EL12" i="9" s="1"/>
  <c r="EE328" i="4"/>
  <c r="EE83" i="2" s="1"/>
  <c r="ED12" i="9" s="1"/>
  <c r="DW328" i="4"/>
  <c r="DW83" i="2" s="1"/>
  <c r="DV12" i="9" s="1"/>
  <c r="EI327" i="4"/>
  <c r="EI82" i="2" s="1"/>
  <c r="EA327" i="4"/>
  <c r="EA82" i="2" s="1"/>
  <c r="EM326" i="4"/>
  <c r="EM81" i="2" s="1"/>
  <c r="EL26" i="9" s="1"/>
  <c r="EE326" i="4"/>
  <c r="EE81" i="2" s="1"/>
  <c r="ED26" i="9" s="1"/>
  <c r="DW326" i="4"/>
  <c r="DW81" i="2" s="1"/>
  <c r="DV26" i="9" s="1"/>
  <c r="EI325" i="4"/>
  <c r="EI80" i="2" s="1"/>
  <c r="EH25" i="9" s="1"/>
  <c r="EA325" i="4"/>
  <c r="EA80" i="2" s="1"/>
  <c r="DZ25" i="9" s="1"/>
  <c r="EM324" i="4"/>
  <c r="EM79" i="2" s="1"/>
  <c r="EL24" i="9" s="1"/>
  <c r="EE324" i="4"/>
  <c r="EE79" i="2" s="1"/>
  <c r="ED24" i="9" s="1"/>
  <c r="DW324" i="4"/>
  <c r="DW79" i="2" s="1"/>
  <c r="DV24" i="9" s="1"/>
  <c r="EI323" i="4"/>
  <c r="EI78" i="2" s="1"/>
  <c r="EH23" i="9" s="1"/>
  <c r="EA323" i="4"/>
  <c r="EA78" i="2" s="1"/>
  <c r="DZ23" i="9" s="1"/>
  <c r="EM322" i="4"/>
  <c r="EM77" i="2" s="1"/>
  <c r="EL22" i="9" s="1"/>
  <c r="EE322" i="4"/>
  <c r="EE77" i="2" s="1"/>
  <c r="ED22" i="9" s="1"/>
  <c r="DW322" i="4"/>
  <c r="DW77" i="2" s="1"/>
  <c r="DV22" i="9" s="1"/>
  <c r="EI321" i="4"/>
  <c r="EI76" i="2" s="1"/>
  <c r="EH21" i="9" s="1"/>
  <c r="EA321" i="4"/>
  <c r="EA76" i="2" s="1"/>
  <c r="DZ21" i="9" s="1"/>
  <c r="EM320" i="4"/>
  <c r="EM75" i="2" s="1"/>
  <c r="EL20" i="9" s="1"/>
  <c r="EE320" i="4"/>
  <c r="EE75" i="2" s="1"/>
  <c r="ED20" i="9" s="1"/>
  <c r="DW320" i="4"/>
  <c r="DW75" i="2" s="1"/>
  <c r="DV20" i="9" s="1"/>
  <c r="EI319" i="4"/>
  <c r="EI74" i="2" s="1"/>
  <c r="EH19" i="9" s="1"/>
  <c r="EA319" i="4"/>
  <c r="EA74" i="2" s="1"/>
  <c r="DZ19" i="9" s="1"/>
  <c r="EM318" i="4"/>
  <c r="EM73" i="2" s="1"/>
  <c r="EL11" i="9" s="1"/>
  <c r="EE318" i="4"/>
  <c r="EE73" i="2" s="1"/>
  <c r="ED11" i="9" s="1"/>
  <c r="DW318" i="4"/>
  <c r="DW73" i="2" s="1"/>
  <c r="DV11" i="9" s="1"/>
  <c r="EI317" i="4"/>
  <c r="EI72" i="2" s="1"/>
  <c r="EH10" i="9" s="1"/>
  <c r="EA317" i="4"/>
  <c r="EA72" i="2" s="1"/>
  <c r="DZ10" i="9" s="1"/>
  <c r="EM316" i="4"/>
  <c r="EM71" i="2" s="1"/>
  <c r="EL9" i="9" s="1"/>
  <c r="EE316" i="4"/>
  <c r="EE71" i="2" s="1"/>
  <c r="ED9" i="9" s="1"/>
  <c r="DW316" i="4"/>
  <c r="DW71" i="2" s="1"/>
  <c r="DV9" i="9" s="1"/>
  <c r="EI315" i="4"/>
  <c r="EI70" i="2" s="1"/>
  <c r="EH8" i="9" s="1"/>
  <c r="EA315" i="4"/>
  <c r="EA70" i="2" s="1"/>
  <c r="DZ8" i="9" s="1"/>
  <c r="EM314" i="4"/>
  <c r="EM69" i="2" s="1"/>
  <c r="EL7" i="9" s="1"/>
  <c r="EE314" i="4"/>
  <c r="EE69" i="2" s="1"/>
  <c r="ED7" i="9" s="1"/>
  <c r="DW314" i="4"/>
  <c r="DW69" i="2" s="1"/>
  <c r="DV7" i="9" s="1"/>
  <c r="EI313" i="4"/>
  <c r="EI68" i="2" s="1"/>
  <c r="EH6" i="9" s="1"/>
  <c r="EA313" i="4"/>
  <c r="EA68" i="2" s="1"/>
  <c r="DZ6" i="9" s="1"/>
  <c r="EM312" i="4"/>
  <c r="EM67" i="2" s="1"/>
  <c r="EL5" i="9" s="1"/>
  <c r="EE312" i="4"/>
  <c r="EE67" i="2" s="1"/>
  <c r="ED5" i="9" s="1"/>
  <c r="DW312" i="4"/>
  <c r="DW67" i="2" s="1"/>
  <c r="DV5" i="9" s="1"/>
  <c r="EI311" i="4"/>
  <c r="EI66" i="2" s="1"/>
  <c r="EH4" i="9" s="1"/>
  <c r="EA311" i="4"/>
  <c r="EA66" i="2" s="1"/>
  <c r="DZ4" i="9" s="1"/>
  <c r="EM310" i="4"/>
  <c r="EM65" i="2" s="1"/>
  <c r="EL3" i="9" s="1"/>
  <c r="EE310" i="4"/>
  <c r="EE65" i="2" s="1"/>
  <c r="ED3" i="9" s="1"/>
  <c r="DW310" i="4"/>
  <c r="DW65" i="2" s="1"/>
  <c r="DV3" i="9" s="1"/>
  <c r="EI309" i="4"/>
  <c r="EI64" i="2" s="1"/>
  <c r="EH2" i="9" s="1"/>
  <c r="EA309" i="4"/>
  <c r="EA64" i="2" s="1"/>
  <c r="DZ2" i="9" s="1"/>
  <c r="EM308" i="4"/>
  <c r="EM63" i="2" s="1"/>
  <c r="EE308" i="4"/>
  <c r="EE63" i="2" s="1"/>
  <c r="DW308" i="4"/>
  <c r="DW63" i="2" s="1"/>
  <c r="EI307" i="4"/>
  <c r="EI62" i="2" s="1"/>
  <c r="EI55" i="10" s="1"/>
  <c r="EA307" i="4"/>
  <c r="EA62" i="2" s="1"/>
  <c r="EA55" i="10" s="1"/>
  <c r="EM306" i="4"/>
  <c r="EM61" i="2" s="1"/>
  <c r="EM54" i="10" s="1"/>
  <c r="EE306" i="4"/>
  <c r="EE61" i="2" s="1"/>
  <c r="EE54" i="10" s="1"/>
  <c r="DW306" i="4"/>
  <c r="DW61" i="2" s="1"/>
  <c r="DW54" i="10" s="1"/>
  <c r="EI305" i="4"/>
  <c r="EI60" i="2" s="1"/>
  <c r="EI53" i="10" s="1"/>
  <c r="EA305" i="4"/>
  <c r="EA60" i="2" s="1"/>
  <c r="EA53" i="10" s="1"/>
  <c r="EM304" i="4"/>
  <c r="EM59" i="2" s="1"/>
  <c r="EM52" i="10" s="1"/>
  <c r="EE304" i="4"/>
  <c r="EE59" i="2" s="1"/>
  <c r="EE52" i="10" s="1"/>
  <c r="DW304" i="4"/>
  <c r="DW59" i="2" s="1"/>
  <c r="DW52" i="10" s="1"/>
  <c r="EI303" i="4"/>
  <c r="EI58" i="2" s="1"/>
  <c r="EI51" i="10" s="1"/>
  <c r="EA303" i="4"/>
  <c r="EA58" i="2" s="1"/>
  <c r="EA51" i="10" s="1"/>
  <c r="EM302" i="4"/>
  <c r="EM57" i="2" s="1"/>
  <c r="EM50" i="10" s="1"/>
  <c r="EE302" i="4"/>
  <c r="EE57" i="2" s="1"/>
  <c r="EE50" i="10" s="1"/>
  <c r="DW302" i="4"/>
  <c r="DW57" i="2" s="1"/>
  <c r="DW50" i="10" s="1"/>
  <c r="EI301" i="4"/>
  <c r="EI56" i="2" s="1"/>
  <c r="EI49" i="10" s="1"/>
  <c r="EA301" i="4"/>
  <c r="EA56" i="2" s="1"/>
  <c r="EA49" i="10" s="1"/>
  <c r="EM300" i="4"/>
  <c r="EM55" i="2" s="1"/>
  <c r="EM48" i="10" s="1"/>
  <c r="EE300" i="4"/>
  <c r="EE55" i="2" s="1"/>
  <c r="EE48" i="10" s="1"/>
  <c r="DW300" i="4"/>
  <c r="DW55" i="2" s="1"/>
  <c r="DW48" i="10" s="1"/>
  <c r="EI299" i="4"/>
  <c r="EI54" i="2" s="1"/>
  <c r="EI47" i="10" s="1"/>
  <c r="EA299" i="4"/>
  <c r="EA54" i="2" s="1"/>
  <c r="EA47" i="10" s="1"/>
  <c r="EM298" i="4"/>
  <c r="EM53" i="2" s="1"/>
  <c r="EM46" i="10" s="1"/>
  <c r="EE298" i="4"/>
  <c r="EE53" i="2" s="1"/>
  <c r="EE46" i="10" s="1"/>
  <c r="DW298" i="4"/>
  <c r="DW53" i="2" s="1"/>
  <c r="DW46" i="10" s="1"/>
  <c r="EI297" i="4"/>
  <c r="EI52" i="2" s="1"/>
  <c r="EI45" i="10" s="1"/>
  <c r="EA297" i="4"/>
  <c r="EA52" i="2" s="1"/>
  <c r="EA45" i="10" s="1"/>
  <c r="EM296" i="4"/>
  <c r="EM51" i="2" s="1"/>
  <c r="EM44" i="10" s="1"/>
  <c r="EE296" i="4"/>
  <c r="EE51" i="2" s="1"/>
  <c r="EE44" i="10" s="1"/>
  <c r="DW296" i="4"/>
  <c r="DW51" i="2" s="1"/>
  <c r="DW44" i="10" s="1"/>
  <c r="EI295" i="4"/>
  <c r="EI50" i="2" s="1"/>
  <c r="EI43" i="10" s="1"/>
  <c r="EA295" i="4"/>
  <c r="EA50" i="2" s="1"/>
  <c r="EA43" i="10" s="1"/>
  <c r="EM294" i="4"/>
  <c r="EM49" i="2" s="1"/>
  <c r="EM42" i="10" s="1"/>
  <c r="EE294" i="4"/>
  <c r="EE49" i="2" s="1"/>
  <c r="EE42" i="10" s="1"/>
  <c r="DW294" i="4"/>
  <c r="DW49" i="2" s="1"/>
  <c r="DW42" i="10" s="1"/>
  <c r="EI293" i="4"/>
  <c r="EI48" i="2" s="1"/>
  <c r="EI41" i="10" s="1"/>
  <c r="EA293" i="4"/>
  <c r="EA48" i="2" s="1"/>
  <c r="EA41" i="10" s="1"/>
  <c r="EM292" i="4"/>
  <c r="EM47" i="2" s="1"/>
  <c r="EM40" i="10" s="1"/>
  <c r="EE292" i="4"/>
  <c r="EE47" i="2" s="1"/>
  <c r="EE40" i="10" s="1"/>
  <c r="DW292" i="4"/>
  <c r="DW47" i="2" s="1"/>
  <c r="DW40" i="10" s="1"/>
  <c r="EI291" i="4"/>
  <c r="EI46" i="2" s="1"/>
  <c r="EI31" i="10" s="1"/>
  <c r="EA291" i="4"/>
  <c r="EA46" i="2" s="1"/>
  <c r="EA31" i="10" s="1"/>
  <c r="EM290" i="4"/>
  <c r="EM45" i="2" s="1"/>
  <c r="EM30" i="10" s="1"/>
  <c r="EE290" i="4"/>
  <c r="EE45" i="2" s="1"/>
  <c r="EE30" i="10" s="1"/>
  <c r="DW290" i="4"/>
  <c r="DW45" i="2" s="1"/>
  <c r="DW30" i="10" s="1"/>
  <c r="EI289" i="4"/>
  <c r="EI44" i="2" s="1"/>
  <c r="EI29" i="10" s="1"/>
  <c r="EA289" i="4"/>
  <c r="EA44" i="2" s="1"/>
  <c r="EA29" i="10" s="1"/>
  <c r="EM288" i="4"/>
  <c r="EM43" i="2" s="1"/>
  <c r="EM28" i="10" s="1"/>
  <c r="EE288" i="4"/>
  <c r="EE43" i="2" s="1"/>
  <c r="EE28" i="10" s="1"/>
  <c r="DW288" i="4"/>
  <c r="DW43" i="2" s="1"/>
  <c r="DW28" i="10" s="1"/>
  <c r="EI287" i="4"/>
  <c r="EI42" i="2" s="1"/>
  <c r="EI27" i="10" s="1"/>
  <c r="EA287" i="4"/>
  <c r="EA42" i="2" s="1"/>
  <c r="EA27" i="10" s="1"/>
  <c r="EM286" i="4"/>
  <c r="EM41" i="2" s="1"/>
  <c r="EM26" i="10" s="1"/>
  <c r="EE286" i="4"/>
  <c r="EE41" i="2" s="1"/>
  <c r="EE26" i="10" s="1"/>
  <c r="DW286" i="4"/>
  <c r="DW41" i="2" s="1"/>
  <c r="DW26" i="10" s="1"/>
  <c r="EI285" i="4"/>
  <c r="EI40" i="2" s="1"/>
  <c r="EI25" i="10" s="1"/>
  <c r="EA285" i="4"/>
  <c r="EA40" i="2" s="1"/>
  <c r="EA25" i="10" s="1"/>
  <c r="EM284" i="4"/>
  <c r="EM39" i="2" s="1"/>
  <c r="EM24" i="10" s="1"/>
  <c r="EE284" i="4"/>
  <c r="EE39" i="2" s="1"/>
  <c r="EE24" i="10" s="1"/>
  <c r="DW284" i="4"/>
  <c r="DW39" i="2" s="1"/>
  <c r="DW24" i="10" s="1"/>
  <c r="EI283" i="4"/>
  <c r="EI38" i="2" s="1"/>
  <c r="EI23" i="10" s="1"/>
  <c r="EA283" i="4"/>
  <c r="EA38" i="2" s="1"/>
  <c r="EA23" i="10" s="1"/>
  <c r="EM282" i="4"/>
  <c r="EM37" i="2" s="1"/>
  <c r="EM22" i="10" s="1"/>
  <c r="EE282" i="4"/>
  <c r="EE37" i="2" s="1"/>
  <c r="EE22" i="10" s="1"/>
  <c r="DW282" i="4"/>
  <c r="DW37" i="2" s="1"/>
  <c r="DW22" i="10" s="1"/>
  <c r="EI281" i="4"/>
  <c r="EI36" i="2" s="1"/>
  <c r="EI21" i="10" s="1"/>
  <c r="EA281" i="4"/>
  <c r="EA36" i="2" s="1"/>
  <c r="EA21" i="10" s="1"/>
  <c r="EM280" i="4"/>
  <c r="EM35" i="2" s="1"/>
  <c r="EM20" i="10" s="1"/>
  <c r="EE280" i="4"/>
  <c r="EE35" i="2" s="1"/>
  <c r="EE20" i="10" s="1"/>
  <c r="DW280" i="4"/>
  <c r="DW35" i="2" s="1"/>
  <c r="DW20" i="10" s="1"/>
  <c r="EI279" i="4"/>
  <c r="EI34" i="2" s="1"/>
  <c r="EA279" i="4"/>
  <c r="EA34" i="2" s="1"/>
  <c r="EM278" i="4"/>
  <c r="EM33" i="2" s="1"/>
  <c r="EE278" i="4"/>
  <c r="EE33" i="2" s="1"/>
  <c r="DW278" i="4"/>
  <c r="DW33" i="2" s="1"/>
  <c r="EI277" i="4"/>
  <c r="EI32" i="2" s="1"/>
  <c r="EA277" i="4"/>
  <c r="EA32" i="2" s="1"/>
  <c r="EM276" i="4"/>
  <c r="EM31" i="2" s="1"/>
  <c r="EE276" i="4"/>
  <c r="EE31" i="2" s="1"/>
  <c r="DW276" i="4"/>
  <c r="DW31" i="2" s="1"/>
  <c r="EI275" i="4"/>
  <c r="EI30" i="2" s="1"/>
  <c r="EA275" i="4"/>
  <c r="EA30" i="2" s="1"/>
  <c r="EM274" i="4"/>
  <c r="EM29" i="2" s="1"/>
  <c r="EE274" i="4"/>
  <c r="EE29" i="2" s="1"/>
  <c r="DW274" i="4"/>
  <c r="DW29" i="2" s="1"/>
  <c r="EI273" i="4"/>
  <c r="EI28" i="2" s="1"/>
  <c r="EA273" i="4"/>
  <c r="EA28" i="2" s="1"/>
  <c r="EM272" i="4"/>
  <c r="EM27" i="2" s="1"/>
  <c r="EE272" i="4"/>
  <c r="EE27" i="2" s="1"/>
  <c r="DW272" i="4"/>
  <c r="DW27" i="2" s="1"/>
  <c r="EI271" i="4"/>
  <c r="EI26" i="2" s="1"/>
  <c r="EA271" i="4"/>
  <c r="EA26" i="2" s="1"/>
  <c r="EM270" i="4"/>
  <c r="EM25" i="2" s="1"/>
  <c r="EE270" i="4"/>
  <c r="EE25" i="2" s="1"/>
  <c r="DW270" i="4"/>
  <c r="DW25" i="2" s="1"/>
  <c r="EI269" i="4"/>
  <c r="EI24" i="2" s="1"/>
  <c r="EA269" i="4"/>
  <c r="EA24" i="2" s="1"/>
  <c r="EM268" i="4"/>
  <c r="EM23" i="2" s="1"/>
  <c r="EE268" i="4"/>
  <c r="EE23" i="2" s="1"/>
  <c r="DW268" i="4"/>
  <c r="DW23" i="2" s="1"/>
  <c r="EI267" i="4"/>
  <c r="EI22" i="2" s="1"/>
  <c r="EA267" i="4"/>
  <c r="EA22" i="2" s="1"/>
  <c r="EM266" i="4"/>
  <c r="EM21" i="2" s="1"/>
  <c r="EE266" i="4"/>
  <c r="EE21" i="2" s="1"/>
  <c r="DW266" i="4"/>
  <c r="DW21" i="2" s="1"/>
  <c r="EI265" i="4"/>
  <c r="EI20" i="2" s="1"/>
  <c r="EA265" i="4"/>
  <c r="EA20" i="2" s="1"/>
  <c r="EM264" i="4"/>
  <c r="EM19" i="2" s="1"/>
  <c r="EM19" i="10" s="1"/>
  <c r="EE264" i="4"/>
  <c r="EE19" i="2" s="1"/>
  <c r="EE19" i="10" s="1"/>
  <c r="DW264" i="4"/>
  <c r="DW19" i="2" s="1"/>
  <c r="DW19" i="10" s="1"/>
  <c r="EI263" i="4"/>
  <c r="EI18" i="2" s="1"/>
  <c r="EI18" i="10" s="1"/>
  <c r="EA263" i="4"/>
  <c r="EA18" i="2" s="1"/>
  <c r="EA18" i="10" s="1"/>
  <c r="EM262" i="4"/>
  <c r="EM17" i="2" s="1"/>
  <c r="EM17" i="10" s="1"/>
  <c r="EE262" i="4"/>
  <c r="EE17" i="2" s="1"/>
  <c r="EE17" i="10" s="1"/>
  <c r="DW262" i="4"/>
  <c r="DW17" i="2" s="1"/>
  <c r="DW17" i="10" s="1"/>
  <c r="EI261" i="4"/>
  <c r="EI16" i="2" s="1"/>
  <c r="EI16" i="10" s="1"/>
  <c r="EA261" i="4"/>
  <c r="EA16" i="2" s="1"/>
  <c r="EA16" i="10" s="1"/>
  <c r="EM260" i="4"/>
  <c r="EM15" i="2" s="1"/>
  <c r="EM15" i="10" s="1"/>
  <c r="EE260" i="4"/>
  <c r="EE15" i="2" s="1"/>
  <c r="EE15" i="10" s="1"/>
  <c r="DW260" i="4"/>
  <c r="DW15" i="2" s="1"/>
  <c r="DW15" i="10" s="1"/>
  <c r="EI259" i="4"/>
  <c r="EI14" i="2" s="1"/>
  <c r="EI14" i="10" s="1"/>
  <c r="EA259" i="4"/>
  <c r="EA14" i="2" s="1"/>
  <c r="EA14" i="10" s="1"/>
  <c r="EM258" i="4"/>
  <c r="EM13" i="2" s="1"/>
  <c r="EM13" i="10" s="1"/>
  <c r="EE258" i="4"/>
  <c r="EE13" i="2" s="1"/>
  <c r="EE13" i="10" s="1"/>
  <c r="DW258" i="4"/>
  <c r="DW13" i="2" s="1"/>
  <c r="DW13" i="10" s="1"/>
  <c r="EI257" i="4"/>
  <c r="EI12" i="2" s="1"/>
  <c r="EI12" i="10" s="1"/>
  <c r="EA257" i="4"/>
  <c r="EA12" i="2" s="1"/>
  <c r="EA12" i="10" s="1"/>
  <c r="EM256" i="4"/>
  <c r="EM11" i="2" s="1"/>
  <c r="EM11" i="10" s="1"/>
  <c r="EE256" i="4"/>
  <c r="EE11" i="2" s="1"/>
  <c r="EE11" i="10" s="1"/>
  <c r="DW256" i="4"/>
  <c r="DW11" i="2" s="1"/>
  <c r="DW11" i="10" s="1"/>
  <c r="EI255" i="4"/>
  <c r="EI10" i="2" s="1"/>
  <c r="EI10" i="10" s="1"/>
  <c r="EA255" i="4"/>
  <c r="EA10" i="2" s="1"/>
  <c r="EA10" i="10" s="1"/>
  <c r="EM254" i="4"/>
  <c r="EM9" i="2" s="1"/>
  <c r="EM9" i="10" s="1"/>
  <c r="EE254" i="4"/>
  <c r="EE9" i="2" s="1"/>
  <c r="EE9" i="10" s="1"/>
  <c r="DW254" i="4"/>
  <c r="DW9" i="2" s="1"/>
  <c r="DW9" i="10" s="1"/>
  <c r="EI253" i="4"/>
  <c r="EI8" i="2" s="1"/>
  <c r="EI8" i="10" s="1"/>
  <c r="EA253" i="4"/>
  <c r="EA8" i="2" s="1"/>
  <c r="EA8" i="10" s="1"/>
  <c r="EM252" i="4"/>
  <c r="EM7" i="2" s="1"/>
  <c r="EM7" i="10" s="1"/>
  <c r="EE252" i="4"/>
  <c r="EE7" i="2" s="1"/>
  <c r="EE7" i="10" s="1"/>
  <c r="DW252" i="4"/>
  <c r="DW7" i="2" s="1"/>
  <c r="DW7" i="10" s="1"/>
  <c r="EI251" i="4"/>
  <c r="EI6" i="2" s="1"/>
  <c r="EI6" i="10" s="1"/>
  <c r="EA251" i="4"/>
  <c r="EA6" i="2" s="1"/>
  <c r="EA6" i="10" s="1"/>
  <c r="EM250" i="4"/>
  <c r="EM5" i="2" s="1"/>
  <c r="EM5" i="10" s="1"/>
  <c r="EE250" i="4"/>
  <c r="EE5" i="2" s="1"/>
  <c r="EE5" i="10" s="1"/>
  <c r="DW250" i="4"/>
  <c r="DW5" i="2" s="1"/>
  <c r="DW5" i="10" s="1"/>
  <c r="EI249" i="4"/>
  <c r="EI4" i="2" s="1"/>
  <c r="EI4" i="10" s="1"/>
  <c r="EA249" i="4"/>
  <c r="EA4" i="2" s="1"/>
  <c r="EA4" i="10" s="1"/>
  <c r="EM248" i="4"/>
  <c r="EM3" i="2" s="1"/>
  <c r="EM3" i="10" s="1"/>
  <c r="EE248" i="4"/>
  <c r="EE3" i="2" s="1"/>
  <c r="EE3" i="10" s="1"/>
  <c r="DW248" i="4"/>
  <c r="DW3" i="2" s="1"/>
  <c r="DW3" i="10" s="1"/>
  <c r="EI247" i="4"/>
  <c r="EI2" i="2" s="1"/>
  <c r="EI2" i="10" s="1"/>
  <c r="EA247" i="4"/>
  <c r="EA2" i="2" s="1"/>
  <c r="EA2" i="10" s="1"/>
  <c r="EM246" i="4"/>
  <c r="EM266" i="1" s="1"/>
  <c r="EA246" i="4"/>
  <c r="EA266" i="1" s="1"/>
  <c r="EL245" i="4"/>
  <c r="EL265" i="1" s="1"/>
  <c r="DZ245" i="4"/>
  <c r="DZ265" i="1" s="1"/>
  <c r="EK244" i="4"/>
  <c r="EK264" i="1" s="1"/>
  <c r="DY244" i="4"/>
  <c r="DY264" i="1" s="1"/>
  <c r="EJ243" i="4"/>
  <c r="EJ263" i="1" s="1"/>
  <c r="DX243" i="4"/>
  <c r="DX263" i="1" s="1"/>
  <c r="EG242" i="4"/>
  <c r="EG262" i="1" s="1"/>
  <c r="DV262" i="1"/>
  <c r="DW242" i="4"/>
  <c r="DW262" i="1" s="1"/>
  <c r="EC262" i="1"/>
  <c r="EH262" i="1"/>
  <c r="EI262" i="1"/>
  <c r="EB262" i="1"/>
  <c r="EF241" i="4"/>
  <c r="EF261" i="1" s="1"/>
  <c r="EO240" i="4"/>
  <c r="EO260" i="1" s="1"/>
  <c r="EE240" i="4"/>
  <c r="EE260" i="1" s="1"/>
  <c r="EN239" i="4"/>
  <c r="EN259" i="1" s="1"/>
  <c r="ED239" i="4"/>
  <c r="ED259" i="1" s="1"/>
  <c r="EM238" i="4"/>
  <c r="EM258" i="1" s="1"/>
  <c r="EB218" i="1"/>
  <c r="EH408" i="4"/>
  <c r="EH46" i="3" s="1"/>
  <c r="DZ408" i="4"/>
  <c r="DZ46" i="3" s="1"/>
  <c r="EL407" i="4"/>
  <c r="EL45" i="3" s="1"/>
  <c r="ED407" i="4"/>
  <c r="ED45" i="3" s="1"/>
  <c r="DV407" i="4"/>
  <c r="DV45" i="3" s="1"/>
  <c r="EH406" i="4"/>
  <c r="EH44" i="3" s="1"/>
  <c r="DZ406" i="4"/>
  <c r="DZ44" i="3" s="1"/>
  <c r="EL405" i="4"/>
  <c r="EL43" i="3" s="1"/>
  <c r="ED405" i="4"/>
  <c r="ED43" i="3" s="1"/>
  <c r="DV405" i="4"/>
  <c r="DV43" i="3" s="1"/>
  <c r="EH404" i="4"/>
  <c r="EH42" i="3" s="1"/>
  <c r="DZ404" i="4"/>
  <c r="DZ42" i="3" s="1"/>
  <c r="EL403" i="4"/>
  <c r="EL41" i="3" s="1"/>
  <c r="ED403" i="4"/>
  <c r="ED41" i="3" s="1"/>
  <c r="DV403" i="4"/>
  <c r="DV41" i="3" s="1"/>
  <c r="EH402" i="4"/>
  <c r="EH40" i="3" s="1"/>
  <c r="DZ402" i="4"/>
  <c r="DZ40" i="3" s="1"/>
  <c r="EL401" i="4"/>
  <c r="EL39" i="3" s="1"/>
  <c r="ED401" i="4"/>
  <c r="ED39" i="3" s="1"/>
  <c r="DV401" i="4"/>
  <c r="DV39" i="3" s="1"/>
  <c r="EH400" i="4"/>
  <c r="EH38" i="3" s="1"/>
  <c r="DZ400" i="4"/>
  <c r="DZ38" i="3" s="1"/>
  <c r="EL399" i="4"/>
  <c r="EL37" i="3" s="1"/>
  <c r="ED399" i="4"/>
  <c r="ED37" i="3" s="1"/>
  <c r="DV399" i="4"/>
  <c r="DV37" i="3" s="1"/>
  <c r="EH398" i="4"/>
  <c r="EH36" i="3" s="1"/>
  <c r="EH7" i="13" s="1"/>
  <c r="DZ398" i="4"/>
  <c r="DZ36" i="3" s="1"/>
  <c r="DZ7" i="13" s="1"/>
  <c r="EL397" i="4"/>
  <c r="EL35" i="3" s="1"/>
  <c r="EL6" i="13" s="1"/>
  <c r="ED397" i="4"/>
  <c r="ED35" i="3" s="1"/>
  <c r="ED6" i="13" s="1"/>
  <c r="DV397" i="4"/>
  <c r="DV35" i="3" s="1"/>
  <c r="DV6" i="13" s="1"/>
  <c r="EH396" i="4"/>
  <c r="EH34" i="3" s="1"/>
  <c r="EH5" i="13" s="1"/>
  <c r="DZ396" i="4"/>
  <c r="DZ34" i="3" s="1"/>
  <c r="DZ5" i="13" s="1"/>
  <c r="EL395" i="4"/>
  <c r="EL33" i="3" s="1"/>
  <c r="EL4" i="13" s="1"/>
  <c r="ED395" i="4"/>
  <c r="ED33" i="3" s="1"/>
  <c r="ED4" i="13" s="1"/>
  <c r="DV395" i="4"/>
  <c r="DV33" i="3" s="1"/>
  <c r="DV4" i="13" s="1"/>
  <c r="EH394" i="4"/>
  <c r="EH32" i="3" s="1"/>
  <c r="EH3" i="13" s="1"/>
  <c r="DZ394" i="4"/>
  <c r="DZ32" i="3" s="1"/>
  <c r="DZ3" i="13" s="1"/>
  <c r="EL393" i="4"/>
  <c r="EL31" i="3" s="1"/>
  <c r="EL2" i="13" s="1"/>
  <c r="ED393" i="4"/>
  <c r="ED31" i="3" s="1"/>
  <c r="ED2" i="13" s="1"/>
  <c r="DV393" i="4"/>
  <c r="DV31" i="3" s="1"/>
  <c r="DV2" i="13" s="1"/>
  <c r="EH392" i="4"/>
  <c r="DZ392" i="4"/>
  <c r="EL391" i="4"/>
  <c r="ED391" i="4"/>
  <c r="DV391" i="4"/>
  <c r="EH390" i="4"/>
  <c r="DZ390" i="4"/>
  <c r="EL389" i="4"/>
  <c r="ED389" i="4"/>
  <c r="DV389" i="4"/>
  <c r="EH388" i="4"/>
  <c r="DZ388" i="4"/>
  <c r="EL387" i="4"/>
  <c r="ED387" i="4"/>
  <c r="DV387" i="4"/>
  <c r="EH386" i="4"/>
  <c r="DZ386" i="4"/>
  <c r="EL385" i="4"/>
  <c r="ED385" i="4"/>
  <c r="DV385" i="4"/>
  <c r="EH384" i="4"/>
  <c r="DZ384" i="4"/>
  <c r="EL383" i="4"/>
  <c r="ED383" i="4"/>
  <c r="DV383" i="4"/>
  <c r="EH382" i="4"/>
  <c r="DZ382" i="4"/>
  <c r="EL381" i="4"/>
  <c r="ED381" i="4"/>
  <c r="DV381" i="4"/>
  <c r="EH380" i="4"/>
  <c r="DZ380" i="4"/>
  <c r="EL379" i="4"/>
  <c r="ED379" i="4"/>
  <c r="DV379" i="4"/>
  <c r="EH378" i="4"/>
  <c r="DZ378" i="4"/>
  <c r="EL377" i="4"/>
  <c r="ED377" i="4"/>
  <c r="DV377" i="4"/>
  <c r="EH376" i="4"/>
  <c r="DZ376" i="4"/>
  <c r="EL375" i="4"/>
  <c r="ED375" i="4"/>
  <c r="DV375" i="4"/>
  <c r="EH374" i="4"/>
  <c r="DZ374" i="4"/>
  <c r="EL373" i="4"/>
  <c r="ED373" i="4"/>
  <c r="DV373" i="4"/>
  <c r="EH372" i="4"/>
  <c r="DZ372" i="4"/>
  <c r="EL371" i="4"/>
  <c r="EL30" i="3" s="1"/>
  <c r="EL28" i="11" s="1"/>
  <c r="ED371" i="4"/>
  <c r="ED30" i="3" s="1"/>
  <c r="ED28" i="11" s="1"/>
  <c r="DV371" i="4"/>
  <c r="DV30" i="3" s="1"/>
  <c r="DV28" i="11" s="1"/>
  <c r="EH370" i="4"/>
  <c r="EH29" i="3" s="1"/>
  <c r="EH27" i="11" s="1"/>
  <c r="DZ370" i="4"/>
  <c r="DZ29" i="3" s="1"/>
  <c r="DZ27" i="11" s="1"/>
  <c r="EL369" i="4"/>
  <c r="EL28" i="3" s="1"/>
  <c r="EL26" i="11" s="1"/>
  <c r="ED369" i="4"/>
  <c r="ED28" i="3" s="1"/>
  <c r="ED26" i="11" s="1"/>
  <c r="DV369" i="4"/>
  <c r="DV28" i="3" s="1"/>
  <c r="DV26" i="11" s="1"/>
  <c r="EH368" i="4"/>
  <c r="EH27" i="3" s="1"/>
  <c r="EH25" i="11" s="1"/>
  <c r="DZ368" i="4"/>
  <c r="DZ27" i="3" s="1"/>
  <c r="DZ25" i="11" s="1"/>
  <c r="EL367" i="4"/>
  <c r="EL26" i="3" s="1"/>
  <c r="EL24" i="11" s="1"/>
  <c r="ED367" i="4"/>
  <c r="ED26" i="3" s="1"/>
  <c r="ED24" i="11" s="1"/>
  <c r="DV367" i="4"/>
  <c r="DV26" i="3" s="1"/>
  <c r="DV24" i="11" s="1"/>
  <c r="EH366" i="4"/>
  <c r="EH25" i="3" s="1"/>
  <c r="EH23" i="11" s="1"/>
  <c r="DZ366" i="4"/>
  <c r="DZ25" i="3" s="1"/>
  <c r="DZ23" i="11" s="1"/>
  <c r="EL365" i="4"/>
  <c r="EL24" i="3" s="1"/>
  <c r="EL22" i="11" s="1"/>
  <c r="ED365" i="4"/>
  <c r="ED24" i="3" s="1"/>
  <c r="ED22" i="11" s="1"/>
  <c r="DV365" i="4"/>
  <c r="DV24" i="3" s="1"/>
  <c r="DV22" i="11" s="1"/>
  <c r="EH364" i="4"/>
  <c r="EH23" i="3" s="1"/>
  <c r="DZ364" i="4"/>
  <c r="DZ23" i="3" s="1"/>
  <c r="EL363" i="4"/>
  <c r="EL22" i="3" s="1"/>
  <c r="ED363" i="4"/>
  <c r="ED22" i="3" s="1"/>
  <c r="DV363" i="4"/>
  <c r="DV22" i="3" s="1"/>
  <c r="EH362" i="4"/>
  <c r="EH21" i="3" s="1"/>
  <c r="EH21" i="11" s="1"/>
  <c r="DZ362" i="4"/>
  <c r="DZ21" i="3" s="1"/>
  <c r="DZ21" i="11" s="1"/>
  <c r="EL361" i="4"/>
  <c r="EL20" i="3" s="1"/>
  <c r="EL20" i="11" s="1"/>
  <c r="ED361" i="4"/>
  <c r="ED20" i="3" s="1"/>
  <c r="ED20" i="11" s="1"/>
  <c r="DV361" i="4"/>
  <c r="DV20" i="3" s="1"/>
  <c r="DV20" i="11" s="1"/>
  <c r="EH360" i="4"/>
  <c r="EH19" i="3" s="1"/>
  <c r="EH19" i="11" s="1"/>
  <c r="DZ360" i="4"/>
  <c r="DZ19" i="3" s="1"/>
  <c r="DZ19" i="11" s="1"/>
  <c r="EL359" i="4"/>
  <c r="EL18" i="3" s="1"/>
  <c r="EL18" i="11" s="1"/>
  <c r="ED359" i="4"/>
  <c r="ED18" i="3" s="1"/>
  <c r="ED18" i="11" s="1"/>
  <c r="DV359" i="4"/>
  <c r="DV18" i="3" s="1"/>
  <c r="DV18" i="11" s="1"/>
  <c r="EH358" i="4"/>
  <c r="EH17" i="3" s="1"/>
  <c r="EH17" i="11" s="1"/>
  <c r="DZ358" i="4"/>
  <c r="DZ17" i="3" s="1"/>
  <c r="DZ17" i="11" s="1"/>
  <c r="EL357" i="4"/>
  <c r="EL16" i="3" s="1"/>
  <c r="EL16" i="11" s="1"/>
  <c r="ED357" i="4"/>
  <c r="ED16" i="3" s="1"/>
  <c r="ED16" i="11" s="1"/>
  <c r="DV357" i="4"/>
  <c r="DV16" i="3" s="1"/>
  <c r="DV16" i="11" s="1"/>
  <c r="EH356" i="4"/>
  <c r="EH15" i="3" s="1"/>
  <c r="EH15" i="11" s="1"/>
  <c r="DZ356" i="4"/>
  <c r="DZ15" i="3" s="1"/>
  <c r="DZ15" i="11" s="1"/>
  <c r="EL355" i="4"/>
  <c r="EL14" i="3" s="1"/>
  <c r="EL14" i="11" s="1"/>
  <c r="ED355" i="4"/>
  <c r="ED14" i="3" s="1"/>
  <c r="ED14" i="11" s="1"/>
  <c r="DV355" i="4"/>
  <c r="DV14" i="3" s="1"/>
  <c r="DV14" i="11" s="1"/>
  <c r="EH354" i="4"/>
  <c r="EH13" i="3" s="1"/>
  <c r="EH13" i="11" s="1"/>
  <c r="DZ354" i="4"/>
  <c r="DZ13" i="3" s="1"/>
  <c r="DZ13" i="11" s="1"/>
  <c r="EL353" i="4"/>
  <c r="EL12" i="3" s="1"/>
  <c r="EL12" i="11" s="1"/>
  <c r="ED353" i="4"/>
  <c r="ED12" i="3" s="1"/>
  <c r="ED12" i="11" s="1"/>
  <c r="DV353" i="4"/>
  <c r="DV12" i="3" s="1"/>
  <c r="DV12" i="11" s="1"/>
  <c r="EH352" i="4"/>
  <c r="EH11" i="3" s="1"/>
  <c r="EH11" i="11" s="1"/>
  <c r="DZ352" i="4"/>
  <c r="DZ11" i="3" s="1"/>
  <c r="DZ11" i="11" s="1"/>
  <c r="EL351" i="4"/>
  <c r="EL10" i="3" s="1"/>
  <c r="EL10" i="11" s="1"/>
  <c r="ED351" i="4"/>
  <c r="ED10" i="3" s="1"/>
  <c r="ED10" i="11" s="1"/>
  <c r="DV351" i="4"/>
  <c r="DV10" i="3" s="1"/>
  <c r="DV10" i="11" s="1"/>
  <c r="EH350" i="4"/>
  <c r="EH9" i="3" s="1"/>
  <c r="EH9" i="11" s="1"/>
  <c r="DZ350" i="4"/>
  <c r="DZ9" i="3" s="1"/>
  <c r="DZ9" i="11" s="1"/>
  <c r="EL349" i="4"/>
  <c r="EL8" i="3" s="1"/>
  <c r="EL8" i="11" s="1"/>
  <c r="ED349" i="4"/>
  <c r="ED8" i="3" s="1"/>
  <c r="ED8" i="11" s="1"/>
  <c r="DV349" i="4"/>
  <c r="DV8" i="3" s="1"/>
  <c r="DV8" i="11" s="1"/>
  <c r="EH348" i="4"/>
  <c r="EH7" i="3" s="1"/>
  <c r="EH7" i="11" s="1"/>
  <c r="DZ348" i="4"/>
  <c r="DZ7" i="3" s="1"/>
  <c r="DZ7" i="11" s="1"/>
  <c r="EL347" i="4"/>
  <c r="EL6" i="3" s="1"/>
  <c r="EL6" i="11" s="1"/>
  <c r="ED347" i="4"/>
  <c r="ED6" i="3" s="1"/>
  <c r="ED6" i="11" s="1"/>
  <c r="DV347" i="4"/>
  <c r="DV6" i="3" s="1"/>
  <c r="DV6" i="11" s="1"/>
  <c r="EH346" i="4"/>
  <c r="EH5" i="3" s="1"/>
  <c r="EH5" i="11" s="1"/>
  <c r="DZ346" i="4"/>
  <c r="DZ5" i="3" s="1"/>
  <c r="DZ5" i="11" s="1"/>
  <c r="EL345" i="4"/>
  <c r="EL4" i="3" s="1"/>
  <c r="EL4" i="11" s="1"/>
  <c r="ED345" i="4"/>
  <c r="ED4" i="3" s="1"/>
  <c r="ED4" i="11" s="1"/>
  <c r="DV345" i="4"/>
  <c r="DV4" i="3" s="1"/>
  <c r="DV4" i="11" s="1"/>
  <c r="EH344" i="4"/>
  <c r="EH3" i="3" s="1"/>
  <c r="EH3" i="11" s="1"/>
  <c r="DZ344" i="4"/>
  <c r="DZ3" i="3" s="1"/>
  <c r="DZ3" i="11" s="1"/>
  <c r="EL343" i="4"/>
  <c r="EL2" i="3" s="1"/>
  <c r="EL2" i="11" s="1"/>
  <c r="ED343" i="4"/>
  <c r="ED2" i="3" s="1"/>
  <c r="ED2" i="11" s="1"/>
  <c r="DV343" i="4"/>
  <c r="DV2" i="3" s="1"/>
  <c r="DV2" i="11" s="1"/>
  <c r="EH342" i="4"/>
  <c r="EH98" i="2" s="1"/>
  <c r="EH39" i="10" s="1"/>
  <c r="DZ342" i="4"/>
  <c r="DZ98" i="2" s="1"/>
  <c r="DZ39" i="10" s="1"/>
  <c r="EL341" i="4"/>
  <c r="EL97" i="2" s="1"/>
  <c r="EL38" i="10" s="1"/>
  <c r="ED341" i="4"/>
  <c r="ED97" i="2" s="1"/>
  <c r="ED38" i="10" s="1"/>
  <c r="DV341" i="4"/>
  <c r="DV97" i="2" s="1"/>
  <c r="DV38" i="10" s="1"/>
  <c r="EH340" i="4"/>
  <c r="EH96" i="2" s="1"/>
  <c r="EH37" i="10" s="1"/>
  <c r="DZ340" i="4"/>
  <c r="DZ96" i="2" s="1"/>
  <c r="DZ37" i="10" s="1"/>
  <c r="EL339" i="4"/>
  <c r="EL95" i="2" s="1"/>
  <c r="EL36" i="10" s="1"/>
  <c r="ED339" i="4"/>
  <c r="ED95" i="2" s="1"/>
  <c r="ED36" i="10" s="1"/>
  <c r="DV339" i="4"/>
  <c r="DV95" i="2" s="1"/>
  <c r="DV36" i="10" s="1"/>
  <c r="EH338" i="4"/>
  <c r="EH94" i="2" s="1"/>
  <c r="EH35" i="10" s="1"/>
  <c r="DZ338" i="4"/>
  <c r="DZ94" i="2" s="1"/>
  <c r="DZ35" i="10" s="1"/>
  <c r="EL337" i="4"/>
  <c r="EL93" i="2" s="1"/>
  <c r="EL34" i="10" s="1"/>
  <c r="ED337" i="4"/>
  <c r="ED93" i="2" s="1"/>
  <c r="ED34" i="10" s="1"/>
  <c r="DV337" i="4"/>
  <c r="DV93" i="2" s="1"/>
  <c r="DV34" i="10" s="1"/>
  <c r="EH336" i="4"/>
  <c r="EH92" i="2" s="1"/>
  <c r="EH33" i="10" s="1"/>
  <c r="DZ336" i="4"/>
  <c r="DZ92" i="2" s="1"/>
  <c r="DZ33" i="10" s="1"/>
  <c r="EL335" i="4"/>
  <c r="EL91" i="2" s="1"/>
  <c r="EL32" i="10" s="1"/>
  <c r="ED335" i="4"/>
  <c r="ED91" i="2" s="1"/>
  <c r="ED32" i="10" s="1"/>
  <c r="DV335" i="4"/>
  <c r="DV91" i="2" s="1"/>
  <c r="DV32" i="10" s="1"/>
  <c r="EH334" i="4"/>
  <c r="EH90" i="2" s="1"/>
  <c r="EG18" i="9" s="1"/>
  <c r="DZ334" i="4"/>
  <c r="DZ90" i="2" s="1"/>
  <c r="DY18" i="9" s="1"/>
  <c r="EL333" i="4"/>
  <c r="EL89" i="2" s="1"/>
  <c r="EK17" i="9" s="1"/>
  <c r="ED333" i="4"/>
  <c r="ED89" i="2" s="1"/>
  <c r="EC17" i="9" s="1"/>
  <c r="DV333" i="4"/>
  <c r="DV89" i="2" s="1"/>
  <c r="DU17" i="9" s="1"/>
  <c r="EH332" i="4"/>
  <c r="EH88" i="2" s="1"/>
  <c r="EG16" i="9" s="1"/>
  <c r="DZ332" i="4"/>
  <c r="DZ88" i="2" s="1"/>
  <c r="DY16" i="9" s="1"/>
  <c r="EL331" i="4"/>
  <c r="EL87" i="2" s="1"/>
  <c r="EK15" i="9" s="1"/>
  <c r="ED331" i="4"/>
  <c r="ED87" i="2" s="1"/>
  <c r="EC15" i="9" s="1"/>
  <c r="DV331" i="4"/>
  <c r="DV87" i="2" s="1"/>
  <c r="DU15" i="9" s="1"/>
  <c r="EH330" i="4"/>
  <c r="EH86" i="2" s="1"/>
  <c r="EG14" i="9" s="1"/>
  <c r="DZ330" i="4"/>
  <c r="DZ86" i="2" s="1"/>
  <c r="DY14" i="9" s="1"/>
  <c r="EL329" i="4"/>
  <c r="EL85" i="2" s="1"/>
  <c r="EK13" i="9" s="1"/>
  <c r="ED329" i="4"/>
  <c r="ED85" i="2" s="1"/>
  <c r="EC13" i="9" s="1"/>
  <c r="DV329" i="4"/>
  <c r="DV85" i="2" s="1"/>
  <c r="DU13" i="9" s="1"/>
  <c r="EL328" i="4"/>
  <c r="EL83" i="2" s="1"/>
  <c r="EK12" i="9" s="1"/>
  <c r="ED328" i="4"/>
  <c r="ED83" i="2" s="1"/>
  <c r="EC12" i="9" s="1"/>
  <c r="DV328" i="4"/>
  <c r="DV83" i="2" s="1"/>
  <c r="DU12" i="9" s="1"/>
  <c r="EH327" i="4"/>
  <c r="EH82" i="2" s="1"/>
  <c r="DZ327" i="4"/>
  <c r="DZ82" i="2" s="1"/>
  <c r="EL326" i="4"/>
  <c r="EL81" i="2" s="1"/>
  <c r="EK26" i="9" s="1"/>
  <c r="ED326" i="4"/>
  <c r="ED81" i="2" s="1"/>
  <c r="EC26" i="9" s="1"/>
  <c r="DV326" i="4"/>
  <c r="DV81" i="2" s="1"/>
  <c r="DU26" i="9" s="1"/>
  <c r="EH325" i="4"/>
  <c r="EH80" i="2" s="1"/>
  <c r="EG25" i="9" s="1"/>
  <c r="DZ325" i="4"/>
  <c r="DZ80" i="2" s="1"/>
  <c r="DY25" i="9" s="1"/>
  <c r="EL324" i="4"/>
  <c r="EL79" i="2" s="1"/>
  <c r="EK24" i="9" s="1"/>
  <c r="ED324" i="4"/>
  <c r="ED79" i="2" s="1"/>
  <c r="EC24" i="9" s="1"/>
  <c r="DV324" i="4"/>
  <c r="DV79" i="2" s="1"/>
  <c r="DU24" i="9" s="1"/>
  <c r="EH323" i="4"/>
  <c r="EH78" i="2" s="1"/>
  <c r="EG23" i="9" s="1"/>
  <c r="DZ323" i="4"/>
  <c r="DZ78" i="2" s="1"/>
  <c r="DY23" i="9" s="1"/>
  <c r="EL322" i="4"/>
  <c r="EL77" i="2" s="1"/>
  <c r="EK22" i="9" s="1"/>
  <c r="ED322" i="4"/>
  <c r="ED77" i="2" s="1"/>
  <c r="EC22" i="9" s="1"/>
  <c r="DV322" i="4"/>
  <c r="DV77" i="2" s="1"/>
  <c r="DU22" i="9" s="1"/>
  <c r="EH321" i="4"/>
  <c r="EH76" i="2" s="1"/>
  <c r="EG21" i="9" s="1"/>
  <c r="DZ321" i="4"/>
  <c r="DZ76" i="2" s="1"/>
  <c r="DY21" i="9" s="1"/>
  <c r="EL320" i="4"/>
  <c r="EL75" i="2" s="1"/>
  <c r="EK20" i="9" s="1"/>
  <c r="ED320" i="4"/>
  <c r="ED75" i="2" s="1"/>
  <c r="EC20" i="9" s="1"/>
  <c r="DV320" i="4"/>
  <c r="DV75" i="2" s="1"/>
  <c r="DU20" i="9" s="1"/>
  <c r="EH319" i="4"/>
  <c r="EH74" i="2" s="1"/>
  <c r="EG19" i="9" s="1"/>
  <c r="DZ319" i="4"/>
  <c r="DZ74" i="2" s="1"/>
  <c r="DY19" i="9" s="1"/>
  <c r="EL318" i="4"/>
  <c r="EL73" i="2" s="1"/>
  <c r="EK11" i="9" s="1"/>
  <c r="ED318" i="4"/>
  <c r="ED73" i="2" s="1"/>
  <c r="EC11" i="9" s="1"/>
  <c r="DV318" i="4"/>
  <c r="DV73" i="2" s="1"/>
  <c r="DU11" i="9" s="1"/>
  <c r="EH317" i="4"/>
  <c r="EH72" i="2" s="1"/>
  <c r="EG10" i="9" s="1"/>
  <c r="DZ317" i="4"/>
  <c r="DZ72" i="2" s="1"/>
  <c r="DY10" i="9" s="1"/>
  <c r="EL316" i="4"/>
  <c r="EL71" i="2" s="1"/>
  <c r="EK9" i="9" s="1"/>
  <c r="ED316" i="4"/>
  <c r="ED71" i="2" s="1"/>
  <c r="EC9" i="9" s="1"/>
  <c r="DV316" i="4"/>
  <c r="DV71" i="2" s="1"/>
  <c r="DU9" i="9" s="1"/>
  <c r="EH315" i="4"/>
  <c r="EH70" i="2" s="1"/>
  <c r="EG8" i="9" s="1"/>
  <c r="DZ315" i="4"/>
  <c r="DZ70" i="2" s="1"/>
  <c r="DY8" i="9" s="1"/>
  <c r="EL314" i="4"/>
  <c r="EL69" i="2" s="1"/>
  <c r="EK7" i="9" s="1"/>
  <c r="ED314" i="4"/>
  <c r="ED69" i="2" s="1"/>
  <c r="EC7" i="9" s="1"/>
  <c r="DV314" i="4"/>
  <c r="DV69" i="2" s="1"/>
  <c r="DU7" i="9" s="1"/>
  <c r="EH313" i="4"/>
  <c r="EH68" i="2" s="1"/>
  <c r="EG6" i="9" s="1"/>
  <c r="DZ313" i="4"/>
  <c r="DZ68" i="2" s="1"/>
  <c r="DY6" i="9" s="1"/>
  <c r="EL312" i="4"/>
  <c r="EL67" i="2" s="1"/>
  <c r="EK5" i="9" s="1"/>
  <c r="ED312" i="4"/>
  <c r="ED67" i="2" s="1"/>
  <c r="EC5" i="9" s="1"/>
  <c r="DV312" i="4"/>
  <c r="DV67" i="2" s="1"/>
  <c r="DU5" i="9" s="1"/>
  <c r="EH311" i="4"/>
  <c r="EH66" i="2" s="1"/>
  <c r="EG4" i="9" s="1"/>
  <c r="DZ311" i="4"/>
  <c r="DZ66" i="2" s="1"/>
  <c r="DY4" i="9" s="1"/>
  <c r="EL310" i="4"/>
  <c r="EL65" i="2" s="1"/>
  <c r="EK3" i="9" s="1"/>
  <c r="ED310" i="4"/>
  <c r="ED65" i="2" s="1"/>
  <c r="EC3" i="9" s="1"/>
  <c r="DV310" i="4"/>
  <c r="DV65" i="2" s="1"/>
  <c r="DU3" i="9" s="1"/>
  <c r="EH309" i="4"/>
  <c r="EH64" i="2" s="1"/>
  <c r="EG2" i="9" s="1"/>
  <c r="DZ309" i="4"/>
  <c r="DZ64" i="2" s="1"/>
  <c r="DY2" i="9" s="1"/>
  <c r="EL308" i="4"/>
  <c r="EL63" i="2" s="1"/>
  <c r="ED308" i="4"/>
  <c r="ED63" i="2" s="1"/>
  <c r="DV308" i="4"/>
  <c r="DV63" i="2" s="1"/>
  <c r="EH307" i="4"/>
  <c r="EH62" i="2" s="1"/>
  <c r="EH55" i="10" s="1"/>
  <c r="DZ307" i="4"/>
  <c r="DZ62" i="2" s="1"/>
  <c r="DZ55" i="10" s="1"/>
  <c r="EL306" i="4"/>
  <c r="EL61" i="2" s="1"/>
  <c r="EL54" i="10" s="1"/>
  <c r="ED306" i="4"/>
  <c r="ED61" i="2" s="1"/>
  <c r="ED54" i="10" s="1"/>
  <c r="DV306" i="4"/>
  <c r="DV61" i="2" s="1"/>
  <c r="DV54" i="10" s="1"/>
  <c r="EH305" i="4"/>
  <c r="EH60" i="2" s="1"/>
  <c r="EH53" i="10" s="1"/>
  <c r="DZ305" i="4"/>
  <c r="DZ60" i="2" s="1"/>
  <c r="DZ53" i="10" s="1"/>
  <c r="EL304" i="4"/>
  <c r="EL59" i="2" s="1"/>
  <c r="EL52" i="10" s="1"/>
  <c r="ED304" i="4"/>
  <c r="ED59" i="2" s="1"/>
  <c r="ED52" i="10" s="1"/>
  <c r="DV304" i="4"/>
  <c r="DV59" i="2" s="1"/>
  <c r="DV52" i="10" s="1"/>
  <c r="EH303" i="4"/>
  <c r="EH58" i="2" s="1"/>
  <c r="EH51" i="10" s="1"/>
  <c r="DZ303" i="4"/>
  <c r="DZ58" i="2" s="1"/>
  <c r="DZ51" i="10" s="1"/>
  <c r="EL302" i="4"/>
  <c r="EL57" i="2" s="1"/>
  <c r="EL50" i="10" s="1"/>
  <c r="ED302" i="4"/>
  <c r="ED57" i="2" s="1"/>
  <c r="ED50" i="10" s="1"/>
  <c r="DV302" i="4"/>
  <c r="DV57" i="2" s="1"/>
  <c r="DV50" i="10" s="1"/>
  <c r="EH301" i="4"/>
  <c r="EH56" i="2" s="1"/>
  <c r="EH49" i="10" s="1"/>
  <c r="DZ301" i="4"/>
  <c r="DZ56" i="2" s="1"/>
  <c r="DZ49" i="10" s="1"/>
  <c r="EL300" i="4"/>
  <c r="EL55" i="2" s="1"/>
  <c r="EL48" i="10" s="1"/>
  <c r="ED300" i="4"/>
  <c r="ED55" i="2" s="1"/>
  <c r="ED48" i="10" s="1"/>
  <c r="DV300" i="4"/>
  <c r="DV55" i="2" s="1"/>
  <c r="DV48" i="10" s="1"/>
  <c r="EH299" i="4"/>
  <c r="EH54" i="2" s="1"/>
  <c r="EH47" i="10" s="1"/>
  <c r="DZ299" i="4"/>
  <c r="DZ54" i="2" s="1"/>
  <c r="DZ47" i="10" s="1"/>
  <c r="EL298" i="4"/>
  <c r="EL53" i="2" s="1"/>
  <c r="EL46" i="10" s="1"/>
  <c r="ED298" i="4"/>
  <c r="ED53" i="2" s="1"/>
  <c r="ED46" i="10" s="1"/>
  <c r="DV298" i="4"/>
  <c r="DV53" i="2" s="1"/>
  <c r="DV46" i="10" s="1"/>
  <c r="EH297" i="4"/>
  <c r="EH52" i="2" s="1"/>
  <c r="EH45" i="10" s="1"/>
  <c r="DZ297" i="4"/>
  <c r="DZ52" i="2" s="1"/>
  <c r="DZ45" i="10" s="1"/>
  <c r="EL296" i="4"/>
  <c r="EL51" i="2" s="1"/>
  <c r="EL44" i="10" s="1"/>
  <c r="ED296" i="4"/>
  <c r="ED51" i="2" s="1"/>
  <c r="ED44" i="10" s="1"/>
  <c r="DV296" i="4"/>
  <c r="DV51" i="2" s="1"/>
  <c r="DV44" i="10" s="1"/>
  <c r="EH295" i="4"/>
  <c r="EH50" i="2" s="1"/>
  <c r="EH43" i="10" s="1"/>
  <c r="DZ295" i="4"/>
  <c r="DZ50" i="2" s="1"/>
  <c r="DZ43" i="10" s="1"/>
  <c r="EL294" i="4"/>
  <c r="EL49" i="2" s="1"/>
  <c r="EL42" i="10" s="1"/>
  <c r="ED294" i="4"/>
  <c r="ED49" i="2" s="1"/>
  <c r="ED42" i="10" s="1"/>
  <c r="DV294" i="4"/>
  <c r="DV49" i="2" s="1"/>
  <c r="DV42" i="10" s="1"/>
  <c r="EH293" i="4"/>
  <c r="EH48" i="2" s="1"/>
  <c r="EH41" i="10" s="1"/>
  <c r="DZ293" i="4"/>
  <c r="DZ48" i="2" s="1"/>
  <c r="DZ41" i="10" s="1"/>
  <c r="EL292" i="4"/>
  <c r="EL47" i="2" s="1"/>
  <c r="EL40" i="10" s="1"/>
  <c r="ED292" i="4"/>
  <c r="ED47" i="2" s="1"/>
  <c r="ED40" i="10" s="1"/>
  <c r="DV292" i="4"/>
  <c r="DV47" i="2" s="1"/>
  <c r="DV40" i="10" s="1"/>
  <c r="EH291" i="4"/>
  <c r="EH46" i="2" s="1"/>
  <c r="EH31" i="10" s="1"/>
  <c r="DZ291" i="4"/>
  <c r="DZ46" i="2" s="1"/>
  <c r="DZ31" i="10" s="1"/>
  <c r="EL290" i="4"/>
  <c r="EL45" i="2" s="1"/>
  <c r="EL30" i="10" s="1"/>
  <c r="ED290" i="4"/>
  <c r="ED45" i="2" s="1"/>
  <c r="ED30" i="10" s="1"/>
  <c r="DV290" i="4"/>
  <c r="DV45" i="2" s="1"/>
  <c r="DV30" i="10" s="1"/>
  <c r="EH289" i="4"/>
  <c r="EH44" i="2" s="1"/>
  <c r="EH29" i="10" s="1"/>
  <c r="DZ289" i="4"/>
  <c r="DZ44" i="2" s="1"/>
  <c r="DZ29" i="10" s="1"/>
  <c r="EL288" i="4"/>
  <c r="EL43" i="2" s="1"/>
  <c r="EL28" i="10" s="1"/>
  <c r="ED288" i="4"/>
  <c r="ED43" i="2" s="1"/>
  <c r="ED28" i="10" s="1"/>
  <c r="DV288" i="4"/>
  <c r="DV43" i="2" s="1"/>
  <c r="DV28" i="10" s="1"/>
  <c r="EH287" i="4"/>
  <c r="EH42" i="2" s="1"/>
  <c r="EH27" i="10" s="1"/>
  <c r="DZ287" i="4"/>
  <c r="DZ42" i="2" s="1"/>
  <c r="DZ27" i="10" s="1"/>
  <c r="EL286" i="4"/>
  <c r="EL41" i="2" s="1"/>
  <c r="EL26" i="10" s="1"/>
  <c r="ED286" i="4"/>
  <c r="ED41" i="2" s="1"/>
  <c r="ED26" i="10" s="1"/>
  <c r="DV286" i="4"/>
  <c r="DV41" i="2" s="1"/>
  <c r="DV26" i="10" s="1"/>
  <c r="EH285" i="4"/>
  <c r="EH40" i="2" s="1"/>
  <c r="EH25" i="10" s="1"/>
  <c r="DZ285" i="4"/>
  <c r="DZ40" i="2" s="1"/>
  <c r="DZ25" i="10" s="1"/>
  <c r="EL284" i="4"/>
  <c r="EL39" i="2" s="1"/>
  <c r="EL24" i="10" s="1"/>
  <c r="ED284" i="4"/>
  <c r="ED39" i="2" s="1"/>
  <c r="ED24" i="10" s="1"/>
  <c r="DV284" i="4"/>
  <c r="DV39" i="2" s="1"/>
  <c r="DV24" i="10" s="1"/>
  <c r="EH283" i="4"/>
  <c r="EH38" i="2" s="1"/>
  <c r="EH23" i="10" s="1"/>
  <c r="DZ283" i="4"/>
  <c r="DZ38" i="2" s="1"/>
  <c r="DZ23" i="10" s="1"/>
  <c r="EL282" i="4"/>
  <c r="EL37" i="2" s="1"/>
  <c r="EL22" i="10" s="1"/>
  <c r="ED282" i="4"/>
  <c r="ED37" i="2" s="1"/>
  <c r="ED22" i="10" s="1"/>
  <c r="DV282" i="4"/>
  <c r="DV37" i="2" s="1"/>
  <c r="DV22" i="10" s="1"/>
  <c r="EH281" i="4"/>
  <c r="EH36" i="2" s="1"/>
  <c r="EH21" i="10" s="1"/>
  <c r="DZ281" i="4"/>
  <c r="DZ36" i="2" s="1"/>
  <c r="DZ21" i="10" s="1"/>
  <c r="EL280" i="4"/>
  <c r="EL35" i="2" s="1"/>
  <c r="EL20" i="10" s="1"/>
  <c r="ED280" i="4"/>
  <c r="ED35" i="2" s="1"/>
  <c r="ED20" i="10" s="1"/>
  <c r="DV280" i="4"/>
  <c r="DV35" i="2" s="1"/>
  <c r="DV20" i="10" s="1"/>
  <c r="EH279" i="4"/>
  <c r="EH34" i="2" s="1"/>
  <c r="DZ279" i="4"/>
  <c r="DZ34" i="2" s="1"/>
  <c r="EL278" i="4"/>
  <c r="EL33" i="2" s="1"/>
  <c r="ED278" i="4"/>
  <c r="ED33" i="2" s="1"/>
  <c r="DV278" i="4"/>
  <c r="DV33" i="2" s="1"/>
  <c r="EH277" i="4"/>
  <c r="EH32" i="2" s="1"/>
  <c r="DZ277" i="4"/>
  <c r="DZ32" i="2" s="1"/>
  <c r="EL276" i="4"/>
  <c r="EL31" i="2" s="1"/>
  <c r="ED276" i="4"/>
  <c r="ED31" i="2" s="1"/>
  <c r="DV276" i="4"/>
  <c r="DV31" i="2" s="1"/>
  <c r="EH275" i="4"/>
  <c r="EH30" i="2" s="1"/>
  <c r="DZ275" i="4"/>
  <c r="DZ30" i="2" s="1"/>
  <c r="EL274" i="4"/>
  <c r="EL29" i="2" s="1"/>
  <c r="ED274" i="4"/>
  <c r="ED29" i="2" s="1"/>
  <c r="DV274" i="4"/>
  <c r="DV29" i="2" s="1"/>
  <c r="EH273" i="4"/>
  <c r="EH28" i="2" s="1"/>
  <c r="DZ273" i="4"/>
  <c r="DZ28" i="2" s="1"/>
  <c r="EL272" i="4"/>
  <c r="EL27" i="2" s="1"/>
  <c r="ED272" i="4"/>
  <c r="ED27" i="2" s="1"/>
  <c r="DV272" i="4"/>
  <c r="DV27" i="2" s="1"/>
  <c r="EH271" i="4"/>
  <c r="EH26" i="2" s="1"/>
  <c r="DZ271" i="4"/>
  <c r="DZ26" i="2" s="1"/>
  <c r="EL270" i="4"/>
  <c r="EL25" i="2" s="1"/>
  <c r="ED270" i="4"/>
  <c r="ED25" i="2" s="1"/>
  <c r="DV270" i="4"/>
  <c r="DV25" i="2" s="1"/>
  <c r="EH269" i="4"/>
  <c r="EH24" i="2" s="1"/>
  <c r="DZ269" i="4"/>
  <c r="DZ24" i="2" s="1"/>
  <c r="EL268" i="4"/>
  <c r="EL23" i="2" s="1"/>
  <c r="ED268" i="4"/>
  <c r="ED23" i="2" s="1"/>
  <c r="DV268" i="4"/>
  <c r="DV23" i="2" s="1"/>
  <c r="EH267" i="4"/>
  <c r="EH22" i="2" s="1"/>
  <c r="DZ267" i="4"/>
  <c r="DZ22" i="2" s="1"/>
  <c r="EL266" i="4"/>
  <c r="EL21" i="2" s="1"/>
  <c r="ED266" i="4"/>
  <c r="ED21" i="2" s="1"/>
  <c r="DV266" i="4"/>
  <c r="DV21" i="2" s="1"/>
  <c r="EH265" i="4"/>
  <c r="EH20" i="2" s="1"/>
  <c r="DZ265" i="4"/>
  <c r="DZ20" i="2" s="1"/>
  <c r="EL264" i="4"/>
  <c r="EL19" i="2" s="1"/>
  <c r="EL19" i="10" s="1"/>
  <c r="ED264" i="4"/>
  <c r="ED19" i="2" s="1"/>
  <c r="ED19" i="10" s="1"/>
  <c r="DV264" i="4"/>
  <c r="DV19" i="2" s="1"/>
  <c r="DV19" i="10" s="1"/>
  <c r="EH263" i="4"/>
  <c r="EH18" i="2" s="1"/>
  <c r="EH18" i="10" s="1"/>
  <c r="DZ263" i="4"/>
  <c r="DZ18" i="2" s="1"/>
  <c r="DZ18" i="10" s="1"/>
  <c r="EL262" i="4"/>
  <c r="EL17" i="2" s="1"/>
  <c r="EL17" i="10" s="1"/>
  <c r="ED262" i="4"/>
  <c r="ED17" i="2" s="1"/>
  <c r="ED17" i="10" s="1"/>
  <c r="DV262" i="4"/>
  <c r="DV17" i="2" s="1"/>
  <c r="DV17" i="10" s="1"/>
  <c r="EH261" i="4"/>
  <c r="EH16" i="2" s="1"/>
  <c r="EH16" i="10" s="1"/>
  <c r="DZ261" i="4"/>
  <c r="DZ16" i="2" s="1"/>
  <c r="DZ16" i="10" s="1"/>
  <c r="EL260" i="4"/>
  <c r="EL15" i="2" s="1"/>
  <c r="EL15" i="10" s="1"/>
  <c r="ED260" i="4"/>
  <c r="ED15" i="2" s="1"/>
  <c r="ED15" i="10" s="1"/>
  <c r="DV260" i="4"/>
  <c r="DV15" i="2" s="1"/>
  <c r="DV15" i="10" s="1"/>
  <c r="EH259" i="4"/>
  <c r="EH14" i="2" s="1"/>
  <c r="EH14" i="10" s="1"/>
  <c r="DZ259" i="4"/>
  <c r="DZ14" i="2" s="1"/>
  <c r="DZ14" i="10" s="1"/>
  <c r="EL258" i="4"/>
  <c r="EL13" i="2" s="1"/>
  <c r="EL13" i="10" s="1"/>
  <c r="ED258" i="4"/>
  <c r="ED13" i="2" s="1"/>
  <c r="ED13" i="10" s="1"/>
  <c r="DV258" i="4"/>
  <c r="DV13" i="2" s="1"/>
  <c r="DV13" i="10" s="1"/>
  <c r="EH257" i="4"/>
  <c r="EH12" i="2" s="1"/>
  <c r="EH12" i="10" s="1"/>
  <c r="DZ257" i="4"/>
  <c r="DZ12" i="2" s="1"/>
  <c r="DZ12" i="10" s="1"/>
  <c r="EL256" i="4"/>
  <c r="EL11" i="2" s="1"/>
  <c r="EL11" i="10" s="1"/>
  <c r="DW243" i="4"/>
  <c r="DW263" i="1" s="1"/>
  <c r="EB246" i="1"/>
  <c r="DV219" i="1"/>
  <c r="DW171" i="4"/>
  <c r="EO408" i="4"/>
  <c r="EO46" i="3" s="1"/>
  <c r="EK407" i="4"/>
  <c r="EK45" i="3" s="1"/>
  <c r="EC407" i="4"/>
  <c r="EC45" i="3" s="1"/>
  <c r="EO406" i="4"/>
  <c r="EO44" i="3" s="1"/>
  <c r="EG406" i="4"/>
  <c r="EG44" i="3" s="1"/>
  <c r="DY406" i="4"/>
  <c r="DY44" i="3" s="1"/>
  <c r="EK405" i="4"/>
  <c r="EK43" i="3" s="1"/>
  <c r="EC405" i="4"/>
  <c r="EC43" i="3" s="1"/>
  <c r="EO404" i="4"/>
  <c r="EO42" i="3" s="1"/>
  <c r="DY404" i="4"/>
  <c r="DY42" i="3" s="1"/>
  <c r="EG402" i="4"/>
  <c r="EG40" i="3" s="1"/>
  <c r="DY402" i="4"/>
  <c r="DY40" i="3" s="1"/>
  <c r="EK401" i="4"/>
  <c r="EK39" i="3" s="1"/>
  <c r="EC401" i="4"/>
  <c r="EC39" i="3" s="1"/>
  <c r="EG400" i="4"/>
  <c r="EG38" i="3" s="1"/>
  <c r="DY400" i="4"/>
  <c r="DY38" i="3" s="1"/>
  <c r="EK399" i="4"/>
  <c r="EK37" i="3" s="1"/>
  <c r="EC399" i="4"/>
  <c r="EC37" i="3" s="1"/>
  <c r="EO398" i="4"/>
  <c r="EO36" i="3" s="1"/>
  <c r="EO7" i="13" s="1"/>
  <c r="EG398" i="4"/>
  <c r="EG36" i="3" s="1"/>
  <c r="EG7" i="13" s="1"/>
  <c r="DY398" i="4"/>
  <c r="DY36" i="3" s="1"/>
  <c r="DY7" i="13" s="1"/>
  <c r="EK397" i="4"/>
  <c r="EK35" i="3" s="1"/>
  <c r="EK6" i="13" s="1"/>
  <c r="EC397" i="4"/>
  <c r="EC35" i="3" s="1"/>
  <c r="EC6" i="13" s="1"/>
  <c r="EO396" i="4"/>
  <c r="EO34" i="3" s="1"/>
  <c r="EO5" i="13" s="1"/>
  <c r="EG396" i="4"/>
  <c r="EG34" i="3" s="1"/>
  <c r="EG5" i="13" s="1"/>
  <c r="DY396" i="4"/>
  <c r="DY34" i="3" s="1"/>
  <c r="DY5" i="13" s="1"/>
  <c r="EK395" i="4"/>
  <c r="EK33" i="3" s="1"/>
  <c r="EK4" i="13" s="1"/>
  <c r="EC395" i="4"/>
  <c r="EC33" i="3" s="1"/>
  <c r="EC4" i="13" s="1"/>
  <c r="EO394" i="4"/>
  <c r="EO32" i="3" s="1"/>
  <c r="EO3" i="13" s="1"/>
  <c r="EG394" i="4"/>
  <c r="EG32" i="3" s="1"/>
  <c r="EG3" i="13" s="1"/>
  <c r="DY394" i="4"/>
  <c r="DY32" i="3" s="1"/>
  <c r="DY3" i="13" s="1"/>
  <c r="EK393" i="4"/>
  <c r="EK31" i="3" s="1"/>
  <c r="EK2" i="13" s="1"/>
  <c r="EC393" i="4"/>
  <c r="EC31" i="3" s="1"/>
  <c r="EC2" i="13" s="1"/>
  <c r="EO392" i="4"/>
  <c r="EG392" i="4"/>
  <c r="DY392" i="4"/>
  <c r="EK391" i="4"/>
  <c r="EC391" i="4"/>
  <c r="EO390" i="4"/>
  <c r="EG390" i="4"/>
  <c r="DY390" i="4"/>
  <c r="EK389" i="4"/>
  <c r="EC389" i="4"/>
  <c r="EO388" i="4"/>
  <c r="EG388" i="4"/>
  <c r="DY388" i="4"/>
  <c r="EK387" i="4"/>
  <c r="EC387" i="4"/>
  <c r="EO386" i="4"/>
  <c r="EG386" i="4"/>
  <c r="DY386" i="4"/>
  <c r="EK385" i="4"/>
  <c r="EC385" i="4"/>
  <c r="EO384" i="4"/>
  <c r="EG384" i="4"/>
  <c r="DY384" i="4"/>
  <c r="EK383" i="4"/>
  <c r="EC383" i="4"/>
  <c r="EO382" i="4"/>
  <c r="EG382" i="4"/>
  <c r="DY382" i="4"/>
  <c r="EK381" i="4"/>
  <c r="EC381" i="4"/>
  <c r="EO380" i="4"/>
  <c r="EG380" i="4"/>
  <c r="DY380" i="4"/>
  <c r="EK379" i="4"/>
  <c r="EC379" i="4"/>
  <c r="EO378" i="4"/>
  <c r="EG378" i="4"/>
  <c r="DY378" i="4"/>
  <c r="EK377" i="4"/>
  <c r="EC377" i="4"/>
  <c r="EO376" i="4"/>
  <c r="EG376" i="4"/>
  <c r="DY376" i="4"/>
  <c r="EK375" i="4"/>
  <c r="EC375" i="4"/>
  <c r="EO374" i="4"/>
  <c r="EG374" i="4"/>
  <c r="DY374" i="4"/>
  <c r="EK373" i="4"/>
  <c r="EC373" i="4"/>
  <c r="EO372" i="4"/>
  <c r="EG372" i="4"/>
  <c r="DY372" i="4"/>
  <c r="EK371" i="4"/>
  <c r="EK30" i="3" s="1"/>
  <c r="EK28" i="11" s="1"/>
  <c r="EC371" i="4"/>
  <c r="EC30" i="3" s="1"/>
  <c r="EC28" i="11" s="1"/>
  <c r="EO370" i="4"/>
  <c r="EO29" i="3" s="1"/>
  <c r="EO27" i="11" s="1"/>
  <c r="EG370" i="4"/>
  <c r="EG29" i="3" s="1"/>
  <c r="EG27" i="11" s="1"/>
  <c r="DY370" i="4"/>
  <c r="DY29" i="3" s="1"/>
  <c r="DY27" i="11" s="1"/>
  <c r="EK369" i="4"/>
  <c r="EK28" i="3" s="1"/>
  <c r="EK26" i="11" s="1"/>
  <c r="EC369" i="4"/>
  <c r="EC28" i="3" s="1"/>
  <c r="EC26" i="11" s="1"/>
  <c r="EO368" i="4"/>
  <c r="EO27" i="3" s="1"/>
  <c r="EO25" i="11" s="1"/>
  <c r="EG368" i="4"/>
  <c r="EG27" i="3" s="1"/>
  <c r="EG25" i="11" s="1"/>
  <c r="DY368" i="4"/>
  <c r="DY27" i="3" s="1"/>
  <c r="DY25" i="11" s="1"/>
  <c r="EK367" i="4"/>
  <c r="EK26" i="3" s="1"/>
  <c r="EK24" i="11" s="1"/>
  <c r="EC367" i="4"/>
  <c r="EC26" i="3" s="1"/>
  <c r="EC24" i="11" s="1"/>
  <c r="EO366" i="4"/>
  <c r="EO25" i="3" s="1"/>
  <c r="EO23" i="11" s="1"/>
  <c r="EG366" i="4"/>
  <c r="EG25" i="3" s="1"/>
  <c r="EG23" i="11" s="1"/>
  <c r="DY366" i="4"/>
  <c r="DY25" i="3" s="1"/>
  <c r="DY23" i="11" s="1"/>
  <c r="EK365" i="4"/>
  <c r="EK24" i="3" s="1"/>
  <c r="EK22" i="11" s="1"/>
  <c r="EC365" i="4"/>
  <c r="EC24" i="3" s="1"/>
  <c r="EC22" i="11" s="1"/>
  <c r="EO364" i="4"/>
  <c r="EO23" i="3" s="1"/>
  <c r="EG364" i="4"/>
  <c r="EG23" i="3" s="1"/>
  <c r="DY364" i="4"/>
  <c r="DY23" i="3" s="1"/>
  <c r="EK363" i="4"/>
  <c r="EK22" i="3" s="1"/>
  <c r="EC363" i="4"/>
  <c r="EC22" i="3" s="1"/>
  <c r="EO362" i="4"/>
  <c r="EO21" i="3" s="1"/>
  <c r="EO21" i="11" s="1"/>
  <c r="EG362" i="4"/>
  <c r="EG21" i="3" s="1"/>
  <c r="EG21" i="11" s="1"/>
  <c r="DY362" i="4"/>
  <c r="DY21" i="3" s="1"/>
  <c r="DY21" i="11" s="1"/>
  <c r="EK361" i="4"/>
  <c r="EK20" i="3" s="1"/>
  <c r="EK20" i="11" s="1"/>
  <c r="EC361" i="4"/>
  <c r="EC20" i="3" s="1"/>
  <c r="EC20" i="11" s="1"/>
  <c r="EO360" i="4"/>
  <c r="EO19" i="3" s="1"/>
  <c r="EO19" i="11" s="1"/>
  <c r="EG360" i="4"/>
  <c r="EG19" i="3" s="1"/>
  <c r="EG19" i="11" s="1"/>
  <c r="DY360" i="4"/>
  <c r="DY19" i="3" s="1"/>
  <c r="DY19" i="11" s="1"/>
  <c r="EK359" i="4"/>
  <c r="EK18" i="3" s="1"/>
  <c r="EK18" i="11" s="1"/>
  <c r="EC359" i="4"/>
  <c r="EC18" i="3" s="1"/>
  <c r="EC18" i="11" s="1"/>
  <c r="EO358" i="4"/>
  <c r="EO17" i="3" s="1"/>
  <c r="EO17" i="11" s="1"/>
  <c r="EG358" i="4"/>
  <c r="EG17" i="3" s="1"/>
  <c r="EG17" i="11" s="1"/>
  <c r="DY358" i="4"/>
  <c r="DY17" i="3" s="1"/>
  <c r="DY17" i="11" s="1"/>
  <c r="EK357" i="4"/>
  <c r="EK16" i="3" s="1"/>
  <c r="EK16" i="11" s="1"/>
  <c r="EC357" i="4"/>
  <c r="EC16" i="3" s="1"/>
  <c r="EC16" i="11" s="1"/>
  <c r="EO356" i="4"/>
  <c r="EO15" i="3" s="1"/>
  <c r="EO15" i="11" s="1"/>
  <c r="EG356" i="4"/>
  <c r="EG15" i="3" s="1"/>
  <c r="EG15" i="11" s="1"/>
  <c r="DY356" i="4"/>
  <c r="DY15" i="3" s="1"/>
  <c r="DY15" i="11" s="1"/>
  <c r="EK355" i="4"/>
  <c r="EK14" i="3" s="1"/>
  <c r="EK14" i="11" s="1"/>
  <c r="EC355" i="4"/>
  <c r="EC14" i="3" s="1"/>
  <c r="EC14" i="11" s="1"/>
  <c r="EO354" i="4"/>
  <c r="EO13" i="3" s="1"/>
  <c r="EO13" i="11" s="1"/>
  <c r="EG354" i="4"/>
  <c r="EG13" i="3" s="1"/>
  <c r="EG13" i="11" s="1"/>
  <c r="DY354" i="4"/>
  <c r="DY13" i="3" s="1"/>
  <c r="DY13" i="11" s="1"/>
  <c r="EK353" i="4"/>
  <c r="EK12" i="3" s="1"/>
  <c r="EK12" i="11" s="1"/>
  <c r="EC353" i="4"/>
  <c r="EC12" i="3" s="1"/>
  <c r="EC12" i="11" s="1"/>
  <c r="EO352" i="4"/>
  <c r="EO11" i="3" s="1"/>
  <c r="EO11" i="11" s="1"/>
  <c r="EG352" i="4"/>
  <c r="EG11" i="3" s="1"/>
  <c r="EG11" i="11" s="1"/>
  <c r="DY352" i="4"/>
  <c r="DY11" i="3" s="1"/>
  <c r="DY11" i="11" s="1"/>
  <c r="EK351" i="4"/>
  <c r="EK10" i="3" s="1"/>
  <c r="EK10" i="11" s="1"/>
  <c r="EC351" i="4"/>
  <c r="EC10" i="3" s="1"/>
  <c r="EC10" i="11" s="1"/>
  <c r="EO350" i="4"/>
  <c r="EO9" i="3" s="1"/>
  <c r="EO9" i="11" s="1"/>
  <c r="EG350" i="4"/>
  <c r="EG9" i="3" s="1"/>
  <c r="EG9" i="11" s="1"/>
  <c r="DY350" i="4"/>
  <c r="DY9" i="3" s="1"/>
  <c r="DY9" i="11" s="1"/>
  <c r="EK349" i="4"/>
  <c r="EK8" i="3" s="1"/>
  <c r="EK8" i="11" s="1"/>
  <c r="EC349" i="4"/>
  <c r="EC8" i="3" s="1"/>
  <c r="EC8" i="11" s="1"/>
  <c r="EO348" i="4"/>
  <c r="EO7" i="3" s="1"/>
  <c r="EO7" i="11" s="1"/>
  <c r="EG348" i="4"/>
  <c r="EG7" i="3" s="1"/>
  <c r="EG7" i="11" s="1"/>
  <c r="DY348" i="4"/>
  <c r="DY7" i="3" s="1"/>
  <c r="DY7" i="11" s="1"/>
  <c r="EK347" i="4"/>
  <c r="EK6" i="3" s="1"/>
  <c r="EK6" i="11" s="1"/>
  <c r="EC347" i="4"/>
  <c r="EC6" i="3" s="1"/>
  <c r="EC6" i="11" s="1"/>
  <c r="EO346" i="4"/>
  <c r="EO5" i="3" s="1"/>
  <c r="EO5" i="11" s="1"/>
  <c r="EG346" i="4"/>
  <c r="EG5" i="3" s="1"/>
  <c r="EG5" i="11" s="1"/>
  <c r="DY346" i="4"/>
  <c r="DY5" i="3" s="1"/>
  <c r="DY5" i="11" s="1"/>
  <c r="EK345" i="4"/>
  <c r="EK4" i="3" s="1"/>
  <c r="EK4" i="11" s="1"/>
  <c r="EC345" i="4"/>
  <c r="EC4" i="3" s="1"/>
  <c r="EC4" i="11" s="1"/>
  <c r="EO344" i="4"/>
  <c r="EO3" i="3" s="1"/>
  <c r="EO3" i="11" s="1"/>
  <c r="EG344" i="4"/>
  <c r="EG3" i="3" s="1"/>
  <c r="EG3" i="11" s="1"/>
  <c r="DY344" i="4"/>
  <c r="DY3" i="3" s="1"/>
  <c r="DY3" i="11" s="1"/>
  <c r="EK343" i="4"/>
  <c r="EK2" i="3" s="1"/>
  <c r="EK2" i="11" s="1"/>
  <c r="EC343" i="4"/>
  <c r="EC2" i="3" s="1"/>
  <c r="EC2" i="11" s="1"/>
  <c r="EO342" i="4"/>
  <c r="EO98" i="2" s="1"/>
  <c r="EO39" i="10" s="1"/>
  <c r="EG342" i="4"/>
  <c r="EG98" i="2" s="1"/>
  <c r="EG39" i="10" s="1"/>
  <c r="DY342" i="4"/>
  <c r="DY98" i="2" s="1"/>
  <c r="DY39" i="10" s="1"/>
  <c r="EK341" i="4"/>
  <c r="EK97" i="2" s="1"/>
  <c r="EK38" i="10" s="1"/>
  <c r="EC341" i="4"/>
  <c r="EC97" i="2" s="1"/>
  <c r="EC38" i="10" s="1"/>
  <c r="EO340" i="4"/>
  <c r="EO96" i="2" s="1"/>
  <c r="EO37" i="10" s="1"/>
  <c r="EG340" i="4"/>
  <c r="EG96" i="2" s="1"/>
  <c r="EG37" i="10" s="1"/>
  <c r="DY340" i="4"/>
  <c r="DY96" i="2" s="1"/>
  <c r="DY37" i="10" s="1"/>
  <c r="EK339" i="4"/>
  <c r="EK95" i="2" s="1"/>
  <c r="EK36" i="10" s="1"/>
  <c r="EC339" i="4"/>
  <c r="EC95" i="2" s="1"/>
  <c r="EC36" i="10" s="1"/>
  <c r="EO338" i="4"/>
  <c r="EO94" i="2" s="1"/>
  <c r="EO35" i="10" s="1"/>
  <c r="EG338" i="4"/>
  <c r="EG94" i="2" s="1"/>
  <c r="EG35" i="10" s="1"/>
  <c r="DY338" i="4"/>
  <c r="DY94" i="2" s="1"/>
  <c r="DY35" i="10" s="1"/>
  <c r="EK337" i="4"/>
  <c r="EK93" i="2" s="1"/>
  <c r="EK34" i="10" s="1"/>
  <c r="EC337" i="4"/>
  <c r="EC93" i="2" s="1"/>
  <c r="EC34" i="10" s="1"/>
  <c r="EO336" i="4"/>
  <c r="EO92" i="2" s="1"/>
  <c r="EO33" i="10" s="1"/>
  <c r="EG336" i="4"/>
  <c r="EG92" i="2" s="1"/>
  <c r="EG33" i="10" s="1"/>
  <c r="DY336" i="4"/>
  <c r="DY92" i="2" s="1"/>
  <c r="DY33" i="10" s="1"/>
  <c r="EK335" i="4"/>
  <c r="EK91" i="2" s="1"/>
  <c r="EK32" i="10" s="1"/>
  <c r="EC335" i="4"/>
  <c r="EC91" i="2" s="1"/>
  <c r="EC32" i="10" s="1"/>
  <c r="EO334" i="4"/>
  <c r="EO90" i="2" s="1"/>
  <c r="EN18" i="9" s="1"/>
  <c r="EG334" i="4"/>
  <c r="EG90" i="2" s="1"/>
  <c r="EF18" i="9" s="1"/>
  <c r="DY334" i="4"/>
  <c r="DY90" i="2" s="1"/>
  <c r="DX18" i="9" s="1"/>
  <c r="EK333" i="4"/>
  <c r="EK89" i="2" s="1"/>
  <c r="EJ17" i="9" s="1"/>
  <c r="EC333" i="4"/>
  <c r="EC89" i="2" s="1"/>
  <c r="EB17" i="9" s="1"/>
  <c r="EO332" i="4"/>
  <c r="EO88" i="2" s="1"/>
  <c r="EN16" i="9" s="1"/>
  <c r="EG332" i="4"/>
  <c r="EG88" i="2" s="1"/>
  <c r="EF16" i="9" s="1"/>
  <c r="DY332" i="4"/>
  <c r="DY88" i="2" s="1"/>
  <c r="DX16" i="9" s="1"/>
  <c r="EK331" i="4"/>
  <c r="EK87" i="2" s="1"/>
  <c r="EJ15" i="9" s="1"/>
  <c r="EC331" i="4"/>
  <c r="EC87" i="2" s="1"/>
  <c r="EB15" i="9" s="1"/>
  <c r="EO330" i="4"/>
  <c r="EO86" i="2" s="1"/>
  <c r="EN14" i="9" s="1"/>
  <c r="EG330" i="4"/>
  <c r="EG86" i="2" s="1"/>
  <c r="EF14" i="9" s="1"/>
  <c r="DY330" i="4"/>
  <c r="DY86" i="2" s="1"/>
  <c r="DX14" i="9" s="1"/>
  <c r="EK329" i="4"/>
  <c r="EK85" i="2" s="1"/>
  <c r="EJ13" i="9" s="1"/>
  <c r="EC329" i="4"/>
  <c r="EC85" i="2" s="1"/>
  <c r="EB13" i="9" s="1"/>
  <c r="EK328" i="4"/>
  <c r="EK83" i="2" s="1"/>
  <c r="EJ12" i="9" s="1"/>
  <c r="EC328" i="4"/>
  <c r="EC83" i="2" s="1"/>
  <c r="EB12" i="9" s="1"/>
  <c r="EO327" i="4"/>
  <c r="EO82" i="2" s="1"/>
  <c r="EG327" i="4"/>
  <c r="EG82" i="2" s="1"/>
  <c r="DY327" i="4"/>
  <c r="DY82" i="2" s="1"/>
  <c r="EK326" i="4"/>
  <c r="EK81" i="2" s="1"/>
  <c r="EJ26" i="9" s="1"/>
  <c r="EC326" i="4"/>
  <c r="EC81" i="2" s="1"/>
  <c r="EB26" i="9" s="1"/>
  <c r="EO325" i="4"/>
  <c r="EO80" i="2" s="1"/>
  <c r="EN25" i="9" s="1"/>
  <c r="EG325" i="4"/>
  <c r="EG80" i="2" s="1"/>
  <c r="EF25" i="9" s="1"/>
  <c r="DY325" i="4"/>
  <c r="DY80" i="2" s="1"/>
  <c r="DX25" i="9" s="1"/>
  <c r="EK324" i="4"/>
  <c r="EK79" i="2" s="1"/>
  <c r="EJ24" i="9" s="1"/>
  <c r="EC324" i="4"/>
  <c r="EC79" i="2" s="1"/>
  <c r="EB24" i="9" s="1"/>
  <c r="EO323" i="4"/>
  <c r="EO78" i="2" s="1"/>
  <c r="EN23" i="9" s="1"/>
  <c r="EG323" i="4"/>
  <c r="EG78" i="2" s="1"/>
  <c r="EF23" i="9" s="1"/>
  <c r="DY323" i="4"/>
  <c r="DY78" i="2" s="1"/>
  <c r="DX23" i="9" s="1"/>
  <c r="EK322" i="4"/>
  <c r="EK77" i="2" s="1"/>
  <c r="EJ22" i="9" s="1"/>
  <c r="EC322" i="4"/>
  <c r="EC77" i="2" s="1"/>
  <c r="EB22" i="9" s="1"/>
  <c r="EO321" i="4"/>
  <c r="EO76" i="2" s="1"/>
  <c r="EN21" i="9" s="1"/>
  <c r="EG321" i="4"/>
  <c r="EG76" i="2" s="1"/>
  <c r="EF21" i="9" s="1"/>
  <c r="DY321" i="4"/>
  <c r="DY76" i="2" s="1"/>
  <c r="DX21" i="9" s="1"/>
  <c r="EK320" i="4"/>
  <c r="EK75" i="2" s="1"/>
  <c r="EJ20" i="9" s="1"/>
  <c r="EC320" i="4"/>
  <c r="EC75" i="2" s="1"/>
  <c r="EB20" i="9" s="1"/>
  <c r="EO319" i="4"/>
  <c r="EO74" i="2" s="1"/>
  <c r="EN19" i="9" s="1"/>
  <c r="EG319" i="4"/>
  <c r="EG74" i="2" s="1"/>
  <c r="EF19" i="9" s="1"/>
  <c r="DY319" i="4"/>
  <c r="DY74" i="2" s="1"/>
  <c r="DX19" i="9" s="1"/>
  <c r="EK318" i="4"/>
  <c r="EK73" i="2" s="1"/>
  <c r="EJ11" i="9" s="1"/>
  <c r="EC318" i="4"/>
  <c r="EC73" i="2" s="1"/>
  <c r="EB11" i="9" s="1"/>
  <c r="EO317" i="4"/>
  <c r="EO72" i="2" s="1"/>
  <c r="EN10" i="9" s="1"/>
  <c r="EG317" i="4"/>
  <c r="EG72" i="2" s="1"/>
  <c r="EF10" i="9" s="1"/>
  <c r="DY317" i="4"/>
  <c r="DY72" i="2" s="1"/>
  <c r="DX10" i="9" s="1"/>
  <c r="EK316" i="4"/>
  <c r="EK71" i="2" s="1"/>
  <c r="EJ9" i="9" s="1"/>
  <c r="EC316" i="4"/>
  <c r="EC71" i="2" s="1"/>
  <c r="EB9" i="9" s="1"/>
  <c r="EO315" i="4"/>
  <c r="EO70" i="2" s="1"/>
  <c r="EN8" i="9" s="1"/>
  <c r="EG315" i="4"/>
  <c r="EG70" i="2" s="1"/>
  <c r="EF8" i="9" s="1"/>
  <c r="DY315" i="4"/>
  <c r="DY70" i="2" s="1"/>
  <c r="DX8" i="9" s="1"/>
  <c r="EK314" i="4"/>
  <c r="EK69" i="2" s="1"/>
  <c r="EJ7" i="9" s="1"/>
  <c r="EC314" i="4"/>
  <c r="EC69" i="2" s="1"/>
  <c r="EB7" i="9" s="1"/>
  <c r="EO313" i="4"/>
  <c r="EO68" i="2" s="1"/>
  <c r="EN6" i="9" s="1"/>
  <c r="EG313" i="4"/>
  <c r="EG68" i="2" s="1"/>
  <c r="EF6" i="9" s="1"/>
  <c r="DY313" i="4"/>
  <c r="DY68" i="2" s="1"/>
  <c r="DX6" i="9" s="1"/>
  <c r="EK312" i="4"/>
  <c r="EK67" i="2" s="1"/>
  <c r="EJ5" i="9" s="1"/>
  <c r="EC312" i="4"/>
  <c r="EC67" i="2" s="1"/>
  <c r="EB5" i="9" s="1"/>
  <c r="EO311" i="4"/>
  <c r="EO66" i="2" s="1"/>
  <c r="EN4" i="9" s="1"/>
  <c r="EG311" i="4"/>
  <c r="EG66" i="2" s="1"/>
  <c r="EF4" i="9" s="1"/>
  <c r="DY311" i="4"/>
  <c r="DY66" i="2" s="1"/>
  <c r="DX4" i="9" s="1"/>
  <c r="EK310" i="4"/>
  <c r="EK65" i="2" s="1"/>
  <c r="EJ3" i="9" s="1"/>
  <c r="EC310" i="4"/>
  <c r="EC65" i="2" s="1"/>
  <c r="EB3" i="9" s="1"/>
  <c r="EO309" i="4"/>
  <c r="EO64" i="2" s="1"/>
  <c r="EN2" i="9" s="1"/>
  <c r="EG309" i="4"/>
  <c r="EG64" i="2" s="1"/>
  <c r="EF2" i="9" s="1"/>
  <c r="DY309" i="4"/>
  <c r="DY64" i="2" s="1"/>
  <c r="DX2" i="9" s="1"/>
  <c r="EK308" i="4"/>
  <c r="EK63" i="2" s="1"/>
  <c r="EC308" i="4"/>
  <c r="EC63" i="2" s="1"/>
  <c r="EO307" i="4"/>
  <c r="EO62" i="2" s="1"/>
  <c r="EO55" i="10" s="1"/>
  <c r="EG307" i="4"/>
  <c r="EG62" i="2" s="1"/>
  <c r="EG55" i="10" s="1"/>
  <c r="DY307" i="4"/>
  <c r="DY62" i="2" s="1"/>
  <c r="DY55" i="10" s="1"/>
  <c r="EK306" i="4"/>
  <c r="EK61" i="2" s="1"/>
  <c r="EK54" i="10" s="1"/>
  <c r="EC306" i="4"/>
  <c r="EC61" i="2" s="1"/>
  <c r="EC54" i="10" s="1"/>
  <c r="EO305" i="4"/>
  <c r="EO60" i="2" s="1"/>
  <c r="EO53" i="10" s="1"/>
  <c r="EG305" i="4"/>
  <c r="EG60" i="2" s="1"/>
  <c r="EG53" i="10" s="1"/>
  <c r="DY305" i="4"/>
  <c r="DY60" i="2" s="1"/>
  <c r="DY53" i="10" s="1"/>
  <c r="EK304" i="4"/>
  <c r="EK59" i="2" s="1"/>
  <c r="EK52" i="10" s="1"/>
  <c r="EC304" i="4"/>
  <c r="EC59" i="2" s="1"/>
  <c r="EC52" i="10" s="1"/>
  <c r="EO303" i="4"/>
  <c r="EO58" i="2" s="1"/>
  <c r="EO51" i="10" s="1"/>
  <c r="EG303" i="4"/>
  <c r="EG58" i="2" s="1"/>
  <c r="EG51" i="10" s="1"/>
  <c r="DY303" i="4"/>
  <c r="DY58" i="2" s="1"/>
  <c r="DY51" i="10" s="1"/>
  <c r="EK302" i="4"/>
  <c r="EK57" i="2" s="1"/>
  <c r="EK50" i="10" s="1"/>
  <c r="EC302" i="4"/>
  <c r="EC57" i="2" s="1"/>
  <c r="EC50" i="10" s="1"/>
  <c r="EO301" i="4"/>
  <c r="EO56" i="2" s="1"/>
  <c r="EO49" i="10" s="1"/>
  <c r="EG301" i="4"/>
  <c r="EG56" i="2" s="1"/>
  <c r="EG49" i="10" s="1"/>
  <c r="DY301" i="4"/>
  <c r="DY56" i="2" s="1"/>
  <c r="DY49" i="10" s="1"/>
  <c r="EK300" i="4"/>
  <c r="EK55" i="2" s="1"/>
  <c r="EK48" i="10" s="1"/>
  <c r="EC300" i="4"/>
  <c r="EC55" i="2" s="1"/>
  <c r="EC48" i="10" s="1"/>
  <c r="EO299" i="4"/>
  <c r="EO54" i="2" s="1"/>
  <c r="EO47" i="10" s="1"/>
  <c r="EG299" i="4"/>
  <c r="EG54" i="2" s="1"/>
  <c r="EG47" i="10" s="1"/>
  <c r="DY299" i="4"/>
  <c r="DY54" i="2" s="1"/>
  <c r="DY47" i="10" s="1"/>
  <c r="EK298" i="4"/>
  <c r="EK53" i="2" s="1"/>
  <c r="EK46" i="10" s="1"/>
  <c r="EC298" i="4"/>
  <c r="EC53" i="2" s="1"/>
  <c r="EC46" i="10" s="1"/>
  <c r="EO297" i="4"/>
  <c r="EO52" i="2" s="1"/>
  <c r="EO45" i="10" s="1"/>
  <c r="EG297" i="4"/>
  <c r="EG52" i="2" s="1"/>
  <c r="EG45" i="10" s="1"/>
  <c r="DY297" i="4"/>
  <c r="DY52" i="2" s="1"/>
  <c r="DY45" i="10" s="1"/>
  <c r="EK296" i="4"/>
  <c r="EK51" i="2" s="1"/>
  <c r="EK44" i="10" s="1"/>
  <c r="EC296" i="4"/>
  <c r="EC51" i="2" s="1"/>
  <c r="EC44" i="10" s="1"/>
  <c r="EO295" i="4"/>
  <c r="EO50" i="2" s="1"/>
  <c r="EO43" i="10" s="1"/>
  <c r="EG295" i="4"/>
  <c r="EG50" i="2" s="1"/>
  <c r="EG43" i="10" s="1"/>
  <c r="DY295" i="4"/>
  <c r="DY50" i="2" s="1"/>
  <c r="DY43" i="10" s="1"/>
  <c r="EK294" i="4"/>
  <c r="EK49" i="2" s="1"/>
  <c r="EK42" i="10" s="1"/>
  <c r="EC294" i="4"/>
  <c r="EC49" i="2" s="1"/>
  <c r="EC42" i="10" s="1"/>
  <c r="EO293" i="4"/>
  <c r="EO48" i="2" s="1"/>
  <c r="EO41" i="10" s="1"/>
  <c r="EG293" i="4"/>
  <c r="EG48" i="2" s="1"/>
  <c r="EG41" i="10" s="1"/>
  <c r="DY293" i="4"/>
  <c r="DY48" i="2" s="1"/>
  <c r="DY41" i="10" s="1"/>
  <c r="EK292" i="4"/>
  <c r="EK47" i="2" s="1"/>
  <c r="EK40" i="10" s="1"/>
  <c r="EC292" i="4"/>
  <c r="EC47" i="2" s="1"/>
  <c r="EC40" i="10" s="1"/>
  <c r="EO291" i="4"/>
  <c r="EO46" i="2" s="1"/>
  <c r="EO31" i="10" s="1"/>
  <c r="EG291" i="4"/>
  <c r="EG46" i="2" s="1"/>
  <c r="EG31" i="10" s="1"/>
  <c r="DY291" i="4"/>
  <c r="DY46" i="2" s="1"/>
  <c r="DY31" i="10" s="1"/>
  <c r="EK290" i="4"/>
  <c r="EK45" i="2" s="1"/>
  <c r="EK30" i="10" s="1"/>
  <c r="EC290" i="4"/>
  <c r="EC45" i="2" s="1"/>
  <c r="EC30" i="10" s="1"/>
  <c r="EO289" i="4"/>
  <c r="EO44" i="2" s="1"/>
  <c r="EO29" i="10" s="1"/>
  <c r="EG289" i="4"/>
  <c r="EG44" i="2" s="1"/>
  <c r="EG29" i="10" s="1"/>
  <c r="DY289" i="4"/>
  <c r="DY44" i="2" s="1"/>
  <c r="DY29" i="10" s="1"/>
  <c r="EK288" i="4"/>
  <c r="EK43" i="2" s="1"/>
  <c r="EK28" i="10" s="1"/>
  <c r="EC288" i="4"/>
  <c r="EC43" i="2" s="1"/>
  <c r="EC28" i="10" s="1"/>
  <c r="EO287" i="4"/>
  <c r="EO42" i="2" s="1"/>
  <c r="EO27" i="10" s="1"/>
  <c r="EG287" i="4"/>
  <c r="EG42" i="2" s="1"/>
  <c r="EG27" i="10" s="1"/>
  <c r="DY287" i="4"/>
  <c r="DY42" i="2" s="1"/>
  <c r="DY27" i="10" s="1"/>
  <c r="EK286" i="4"/>
  <c r="EK41" i="2" s="1"/>
  <c r="EK26" i="10" s="1"/>
  <c r="EC286" i="4"/>
  <c r="EC41" i="2" s="1"/>
  <c r="EC26" i="10" s="1"/>
  <c r="EO285" i="4"/>
  <c r="EO40" i="2" s="1"/>
  <c r="EO25" i="10" s="1"/>
  <c r="EG285" i="4"/>
  <c r="EG40" i="2" s="1"/>
  <c r="EG25" i="10" s="1"/>
  <c r="DY285" i="4"/>
  <c r="DY40" i="2" s="1"/>
  <c r="DY25" i="10" s="1"/>
  <c r="EK284" i="4"/>
  <c r="EK39" i="2" s="1"/>
  <c r="EK24" i="10" s="1"/>
  <c r="EC284" i="4"/>
  <c r="EC39" i="2" s="1"/>
  <c r="EC24" i="10" s="1"/>
  <c r="EO283" i="4"/>
  <c r="EO38" i="2" s="1"/>
  <c r="EO23" i="10" s="1"/>
  <c r="EG283" i="4"/>
  <c r="EG38" i="2" s="1"/>
  <c r="EG23" i="10" s="1"/>
  <c r="DY283" i="4"/>
  <c r="DY38" i="2" s="1"/>
  <c r="DY23" i="10" s="1"/>
  <c r="EK282" i="4"/>
  <c r="EK37" i="2" s="1"/>
  <c r="EK22" i="10" s="1"/>
  <c r="EC282" i="4"/>
  <c r="EC37" i="2" s="1"/>
  <c r="EC22" i="10" s="1"/>
  <c r="EO281" i="4"/>
  <c r="EO36" i="2" s="1"/>
  <c r="EO21" i="10" s="1"/>
  <c r="EG281" i="4"/>
  <c r="EG36" i="2" s="1"/>
  <c r="EG21" i="10" s="1"/>
  <c r="DY281" i="4"/>
  <c r="DY36" i="2" s="1"/>
  <c r="DY21" i="10" s="1"/>
  <c r="EK280" i="4"/>
  <c r="EK35" i="2" s="1"/>
  <c r="EK20" i="10" s="1"/>
  <c r="EC280" i="4"/>
  <c r="EC35" i="2" s="1"/>
  <c r="EC20" i="10" s="1"/>
  <c r="EO279" i="4"/>
  <c r="EO34" i="2" s="1"/>
  <c r="EG279" i="4"/>
  <c r="EG34" i="2" s="1"/>
  <c r="DY279" i="4"/>
  <c r="DY34" i="2" s="1"/>
  <c r="EK278" i="4"/>
  <c r="EK33" i="2" s="1"/>
  <c r="EC278" i="4"/>
  <c r="EC33" i="2" s="1"/>
  <c r="EO277" i="4"/>
  <c r="EO32" i="2" s="1"/>
  <c r="EG277" i="4"/>
  <c r="EG32" i="2" s="1"/>
  <c r="DY277" i="4"/>
  <c r="DY32" i="2" s="1"/>
  <c r="EK276" i="4"/>
  <c r="EK31" i="2" s="1"/>
  <c r="EC276" i="4"/>
  <c r="EC31" i="2" s="1"/>
  <c r="EO275" i="4"/>
  <c r="EO30" i="2" s="1"/>
  <c r="EG275" i="4"/>
  <c r="EG30" i="2" s="1"/>
  <c r="DY275" i="4"/>
  <c r="DY30" i="2" s="1"/>
  <c r="EK274" i="4"/>
  <c r="EK29" i="2" s="1"/>
  <c r="EC274" i="4"/>
  <c r="EC29" i="2" s="1"/>
  <c r="EO273" i="4"/>
  <c r="EO28" i="2" s="1"/>
  <c r="EG273" i="4"/>
  <c r="EG28" i="2" s="1"/>
  <c r="DY273" i="4"/>
  <c r="DY28" i="2" s="1"/>
  <c r="EK272" i="4"/>
  <c r="EK27" i="2" s="1"/>
  <c r="EC272" i="4"/>
  <c r="EC27" i="2" s="1"/>
  <c r="EO271" i="4"/>
  <c r="EO26" i="2" s="1"/>
  <c r="EG271" i="4"/>
  <c r="EG26" i="2" s="1"/>
  <c r="DY271" i="4"/>
  <c r="DY26" i="2" s="1"/>
  <c r="EK270" i="4"/>
  <c r="EK25" i="2" s="1"/>
  <c r="EC270" i="4"/>
  <c r="EC25" i="2" s="1"/>
  <c r="EO269" i="4"/>
  <c r="EO24" i="2" s="1"/>
  <c r="EG269" i="4"/>
  <c r="EG24" i="2" s="1"/>
  <c r="DY269" i="4"/>
  <c r="DY24" i="2" s="1"/>
  <c r="EK268" i="4"/>
  <c r="EK23" i="2" s="1"/>
  <c r="EC268" i="4"/>
  <c r="EC23" i="2" s="1"/>
  <c r="EO267" i="4"/>
  <c r="EO22" i="2" s="1"/>
  <c r="EG267" i="4"/>
  <c r="EG22" i="2" s="1"/>
  <c r="DY267" i="4"/>
  <c r="DY22" i="2" s="1"/>
  <c r="EK266" i="4"/>
  <c r="EK21" i="2" s="1"/>
  <c r="EC266" i="4"/>
  <c r="EC21" i="2" s="1"/>
  <c r="EO265" i="4"/>
  <c r="EO20" i="2" s="1"/>
  <c r="EG265" i="4"/>
  <c r="EG20" i="2" s="1"/>
  <c r="DY265" i="4"/>
  <c r="DY20" i="2" s="1"/>
  <c r="EK264" i="4"/>
  <c r="EK19" i="2" s="1"/>
  <c r="EK19" i="10" s="1"/>
  <c r="EC264" i="4"/>
  <c r="EC19" i="2" s="1"/>
  <c r="EC19" i="10" s="1"/>
  <c r="EO263" i="4"/>
  <c r="EO18" i="2" s="1"/>
  <c r="EO18" i="10" s="1"/>
  <c r="EG263" i="4"/>
  <c r="EG18" i="2" s="1"/>
  <c r="EG18" i="10" s="1"/>
  <c r="DY263" i="4"/>
  <c r="DY18" i="2" s="1"/>
  <c r="DY18" i="10" s="1"/>
  <c r="EK262" i="4"/>
  <c r="EK17" i="2" s="1"/>
  <c r="EK17" i="10" s="1"/>
  <c r="EC262" i="4"/>
  <c r="EC17" i="2" s="1"/>
  <c r="EC17" i="10" s="1"/>
  <c r="EO261" i="4"/>
  <c r="EO16" i="2" s="1"/>
  <c r="EO16" i="10" s="1"/>
  <c r="EG261" i="4"/>
  <c r="EG16" i="2" s="1"/>
  <c r="EG16" i="10" s="1"/>
  <c r="DY261" i="4"/>
  <c r="DY16" i="2" s="1"/>
  <c r="DY16" i="10" s="1"/>
  <c r="EK260" i="4"/>
  <c r="EK15" i="2" s="1"/>
  <c r="EK15" i="10" s="1"/>
  <c r="EC260" i="4"/>
  <c r="EC15" i="2" s="1"/>
  <c r="EC15" i="10" s="1"/>
  <c r="EO259" i="4"/>
  <c r="EO14" i="2" s="1"/>
  <c r="EO14" i="10" s="1"/>
  <c r="EG259" i="4"/>
  <c r="EG14" i="2" s="1"/>
  <c r="EG14" i="10" s="1"/>
  <c r="DY259" i="4"/>
  <c r="DY14" i="2" s="1"/>
  <c r="DY14" i="10" s="1"/>
  <c r="EK258" i="4"/>
  <c r="EK13" i="2" s="1"/>
  <c r="EK13" i="10" s="1"/>
  <c r="EC258" i="4"/>
  <c r="EC13" i="2" s="1"/>
  <c r="EC13" i="10" s="1"/>
  <c r="EO257" i="4"/>
  <c r="EO12" i="2" s="1"/>
  <c r="EO12" i="10" s="1"/>
  <c r="EG257" i="4"/>
  <c r="EG12" i="2" s="1"/>
  <c r="EG12" i="10" s="1"/>
  <c r="DY257" i="4"/>
  <c r="DY12" i="2" s="1"/>
  <c r="DY12" i="10" s="1"/>
  <c r="EK256" i="4"/>
  <c r="EK11" i="2" s="1"/>
  <c r="EK11" i="10" s="1"/>
  <c r="EC256" i="4"/>
  <c r="EC11" i="2" s="1"/>
  <c r="EC11" i="10" s="1"/>
  <c r="EO255" i="4"/>
  <c r="EO10" i="2" s="1"/>
  <c r="EO10" i="10" s="1"/>
  <c r="EG255" i="4"/>
  <c r="EG10" i="2" s="1"/>
  <c r="EG10" i="10" s="1"/>
  <c r="DY255" i="4"/>
  <c r="DY10" i="2" s="1"/>
  <c r="DY10" i="10" s="1"/>
  <c r="EK254" i="4"/>
  <c r="EK9" i="2" s="1"/>
  <c r="EK9" i="10" s="1"/>
  <c r="EC254" i="4"/>
  <c r="EC9" i="2" s="1"/>
  <c r="EC9" i="10" s="1"/>
  <c r="EO253" i="4"/>
  <c r="EO8" i="2" s="1"/>
  <c r="EO8" i="10" s="1"/>
  <c r="EG253" i="4"/>
  <c r="EG8" i="2" s="1"/>
  <c r="EG8" i="10" s="1"/>
  <c r="DY253" i="4"/>
  <c r="DY8" i="2" s="1"/>
  <c r="DY8" i="10" s="1"/>
  <c r="EK252" i="4"/>
  <c r="EK7" i="2" s="1"/>
  <c r="EK7" i="10" s="1"/>
  <c r="EC252" i="4"/>
  <c r="EC7" i="2" s="1"/>
  <c r="EC7" i="10" s="1"/>
  <c r="EO251" i="4"/>
  <c r="EO6" i="2" s="1"/>
  <c r="EO6" i="10" s="1"/>
  <c r="EG251" i="4"/>
  <c r="EG6" i="2" s="1"/>
  <c r="EG6" i="10" s="1"/>
  <c r="DY251" i="4"/>
  <c r="DY6" i="2" s="1"/>
  <c r="DY6" i="10" s="1"/>
  <c r="EK250" i="4"/>
  <c r="EK5" i="2" s="1"/>
  <c r="EK5" i="10" s="1"/>
  <c r="EC250" i="4"/>
  <c r="EC5" i="2" s="1"/>
  <c r="EC5" i="10" s="1"/>
  <c r="EO249" i="4"/>
  <c r="EO4" i="2" s="1"/>
  <c r="EO4" i="10" s="1"/>
  <c r="EG249" i="4"/>
  <c r="EG4" i="2" s="1"/>
  <c r="EG4" i="10" s="1"/>
  <c r="DY249" i="4"/>
  <c r="DY4" i="2" s="1"/>
  <c r="DY4" i="10" s="1"/>
  <c r="EK248" i="4"/>
  <c r="EK3" i="2" s="1"/>
  <c r="EK3" i="10" s="1"/>
  <c r="EC248" i="4"/>
  <c r="EC3" i="2" s="1"/>
  <c r="EC3" i="10" s="1"/>
  <c r="EO247" i="4"/>
  <c r="EO2" i="2" s="1"/>
  <c r="EO2" i="10" s="1"/>
  <c r="EG247" i="4"/>
  <c r="EG2" i="2" s="1"/>
  <c r="EG2" i="10" s="1"/>
  <c r="DY247" i="4"/>
  <c r="DY2" i="2" s="1"/>
  <c r="DY2" i="10" s="1"/>
  <c r="EK246" i="4"/>
  <c r="EK266" i="1" s="1"/>
  <c r="DY246" i="4"/>
  <c r="DY266" i="1" s="1"/>
  <c r="EJ245" i="4"/>
  <c r="EJ265" i="1" s="1"/>
  <c r="DX245" i="4"/>
  <c r="DX265" i="1" s="1"/>
  <c r="EG244" i="4"/>
  <c r="EG264" i="1" s="1"/>
  <c r="DV264" i="1"/>
  <c r="DW244" i="4"/>
  <c r="DW264" i="1" s="1"/>
  <c r="EB264" i="1"/>
  <c r="EC264" i="1"/>
  <c r="EH264" i="1"/>
  <c r="EI264" i="1"/>
  <c r="EF243" i="4"/>
  <c r="EF263" i="1" s="1"/>
  <c r="EO242" i="4"/>
  <c r="EO262" i="1" s="1"/>
  <c r="EE242" i="4"/>
  <c r="EE262" i="1" s="1"/>
  <c r="EN241" i="4"/>
  <c r="EN261" i="1" s="1"/>
  <c r="ED241" i="4"/>
  <c r="ED261" i="1" s="1"/>
  <c r="EM240" i="4"/>
  <c r="EM260" i="1" s="1"/>
  <c r="EA240" i="4"/>
  <c r="EA260" i="1" s="1"/>
  <c r="EL239" i="4"/>
  <c r="EL259" i="1" s="1"/>
  <c r="DZ239" i="4"/>
  <c r="DZ259" i="1" s="1"/>
  <c r="EK238" i="4"/>
  <c r="EK258" i="1" s="1"/>
  <c r="DY238" i="4"/>
  <c r="DY258" i="1" s="1"/>
  <c r="EJ237" i="4"/>
  <c r="EJ257" i="1" s="1"/>
  <c r="EA237" i="4"/>
  <c r="EA257" i="1" s="1"/>
  <c r="EM236" i="4"/>
  <c r="EM256" i="1" s="1"/>
  <c r="EE236" i="4"/>
  <c r="EE256" i="1" s="1"/>
  <c r="DW236" i="4"/>
  <c r="DW256" i="1" s="1"/>
  <c r="EI235" i="4"/>
  <c r="EI255" i="1" s="1"/>
  <c r="EA235" i="4"/>
  <c r="EA255" i="1" s="1"/>
  <c r="EM234" i="4"/>
  <c r="EM254" i="1" s="1"/>
  <c r="EE234" i="4"/>
  <c r="EE254" i="1" s="1"/>
  <c r="DW234" i="4"/>
  <c r="DW254" i="1" s="1"/>
  <c r="EI233" i="4"/>
  <c r="EI253" i="1" s="1"/>
  <c r="EA233" i="4"/>
  <c r="EA253" i="1" s="1"/>
  <c r="EM232" i="4"/>
  <c r="EM252" i="1" s="1"/>
  <c r="EE232" i="4"/>
  <c r="EE252" i="1" s="1"/>
  <c r="DW232" i="4"/>
  <c r="DW252" i="1" s="1"/>
  <c r="EI231" i="4"/>
  <c r="EI251" i="1" s="1"/>
  <c r="EA231" i="4"/>
  <c r="EA251" i="1" s="1"/>
  <c r="EM230" i="4"/>
  <c r="EM250" i="1" s="1"/>
  <c r="EE230" i="4"/>
  <c r="EE250" i="1" s="1"/>
  <c r="DW230" i="4"/>
  <c r="DW250" i="1" s="1"/>
  <c r="EI229" i="4"/>
  <c r="EI249" i="1" s="1"/>
  <c r="EA229" i="4"/>
  <c r="EA249" i="1" s="1"/>
  <c r="EM228" i="4"/>
  <c r="EM248" i="1" s="1"/>
  <c r="EE228" i="4"/>
  <c r="EE248" i="1" s="1"/>
  <c r="DW228" i="4"/>
  <c r="DW248" i="1" s="1"/>
  <c r="EG227" i="4"/>
  <c r="EG247" i="1" s="1"/>
  <c r="EH247" i="1"/>
  <c r="EI247" i="1"/>
  <c r="EC247" i="1"/>
  <c r="DV247" i="1"/>
  <c r="DW227" i="4"/>
  <c r="DW247" i="1" s="1"/>
  <c r="EB247" i="1"/>
  <c r="EF226" i="4"/>
  <c r="EF246" i="1" s="1"/>
  <c r="EO225" i="4"/>
  <c r="EO245" i="1" s="1"/>
  <c r="EE225" i="4"/>
  <c r="EE245" i="1" s="1"/>
  <c r="EN224" i="4"/>
  <c r="EN244" i="1" s="1"/>
  <c r="ED224" i="4"/>
  <c r="ED244" i="1" s="1"/>
  <c r="EM223" i="4"/>
  <c r="EM243" i="1" s="1"/>
  <c r="EA223" i="4"/>
  <c r="EA243" i="1" s="1"/>
  <c r="EL222" i="4"/>
  <c r="EL242" i="1" s="1"/>
  <c r="DZ222" i="4"/>
  <c r="DZ242" i="1" s="1"/>
  <c r="EK221" i="4"/>
  <c r="EK241" i="1" s="1"/>
  <c r="DY221" i="4"/>
  <c r="DY241" i="1" s="1"/>
  <c r="EJ220" i="4"/>
  <c r="EJ240" i="1" s="1"/>
  <c r="DX220" i="4"/>
  <c r="DX240" i="1" s="1"/>
  <c r="EG219" i="4"/>
  <c r="EG239" i="1" s="1"/>
  <c r="EH239" i="1"/>
  <c r="EI239" i="1"/>
  <c r="EC239" i="1"/>
  <c r="EB239" i="1"/>
  <c r="DV239" i="1"/>
  <c r="DW219" i="4"/>
  <c r="DW239" i="1" s="1"/>
  <c r="EF218" i="4"/>
  <c r="EF238" i="1" s="1"/>
  <c r="EO217" i="4"/>
  <c r="EO237" i="1" s="1"/>
  <c r="EE217" i="4"/>
  <c r="EE237" i="1" s="1"/>
  <c r="EN216" i="4"/>
  <c r="EN236" i="1" s="1"/>
  <c r="EF216" i="4"/>
  <c r="EF236" i="1" s="1"/>
  <c r="DX216" i="4"/>
  <c r="DX236" i="1" s="1"/>
  <c r="EJ215" i="4"/>
  <c r="EJ235" i="1" s="1"/>
  <c r="EB215" i="4"/>
  <c r="EB235" i="1" s="1"/>
  <c r="EN214" i="4"/>
  <c r="EN234" i="1" s="1"/>
  <c r="EF214" i="4"/>
  <c r="EF234" i="1" s="1"/>
  <c r="DX214" i="4"/>
  <c r="DX234" i="1" s="1"/>
  <c r="EJ213" i="4"/>
  <c r="EJ233" i="1" s="1"/>
  <c r="EB213" i="4"/>
  <c r="EB233" i="1" s="1"/>
  <c r="EN212" i="4"/>
  <c r="EN232" i="1" s="1"/>
  <c r="EF212" i="4"/>
  <c r="EF232" i="1" s="1"/>
  <c r="DX212" i="4"/>
  <c r="DX232" i="1" s="1"/>
  <c r="EJ211" i="4"/>
  <c r="EJ231" i="1" s="1"/>
  <c r="EB211" i="4"/>
  <c r="EB231" i="1" s="1"/>
  <c r="EN210" i="4"/>
  <c r="EN230" i="1" s="1"/>
  <c r="EF210" i="4"/>
  <c r="EF230" i="1" s="1"/>
  <c r="DX210" i="4"/>
  <c r="DX230" i="1" s="1"/>
  <c r="EJ209" i="4"/>
  <c r="EJ229" i="1" s="1"/>
  <c r="EB209" i="4"/>
  <c r="EB229" i="1" s="1"/>
  <c r="EN208" i="4"/>
  <c r="EN228" i="1" s="1"/>
  <c r="EF208" i="4"/>
  <c r="EF228" i="1" s="1"/>
  <c r="DX208" i="4"/>
  <c r="DX228" i="1" s="1"/>
  <c r="EJ207" i="4"/>
  <c r="EJ227" i="1" s="1"/>
  <c r="EB207" i="4"/>
  <c r="EB227" i="1" s="1"/>
  <c r="EN206" i="4"/>
  <c r="EN226" i="1" s="1"/>
  <c r="EF206" i="4"/>
  <c r="EF226" i="1" s="1"/>
  <c r="DX206" i="4"/>
  <c r="DX226" i="1" s="1"/>
  <c r="EJ205" i="4"/>
  <c r="EJ225" i="1" s="1"/>
  <c r="EB205" i="4"/>
  <c r="EB225" i="1" s="1"/>
  <c r="EN204" i="4"/>
  <c r="EN224" i="1" s="1"/>
  <c r="EF204" i="4"/>
  <c r="EF224" i="1" s="1"/>
  <c r="DX204" i="4"/>
  <c r="DX224" i="1" s="1"/>
  <c r="EJ203" i="4"/>
  <c r="EJ223" i="1" s="1"/>
  <c r="EB203" i="4"/>
  <c r="EB223" i="1" s="1"/>
  <c r="EN202" i="4"/>
  <c r="EN222" i="1" s="1"/>
  <c r="EF202" i="4"/>
  <c r="EF222" i="1" s="1"/>
  <c r="DX202" i="4"/>
  <c r="DX222" i="1" s="1"/>
  <c r="EJ201" i="4"/>
  <c r="DX201" i="4"/>
  <c r="EG200" i="4"/>
  <c r="EC220" i="1"/>
  <c r="DV220" i="1"/>
  <c r="DW200" i="4"/>
  <c r="EB220" i="1"/>
  <c r="EH220" i="1"/>
  <c r="EI220" i="1"/>
  <c r="EF199" i="4"/>
  <c r="EO198" i="4"/>
  <c r="EE198" i="4"/>
  <c r="EN197" i="4"/>
  <c r="ED197" i="4"/>
  <c r="EM196" i="4"/>
  <c r="EA196" i="4"/>
  <c r="EL195" i="4"/>
  <c r="EL215" i="1" s="1"/>
  <c r="ED195" i="4"/>
  <c r="ED215" i="1" s="1"/>
  <c r="DV195" i="4"/>
  <c r="DV215" i="1" s="1"/>
  <c r="EH194" i="4"/>
  <c r="EH214" i="1" s="1"/>
  <c r="DZ194" i="4"/>
  <c r="DZ214" i="1" s="1"/>
  <c r="EL193" i="4"/>
  <c r="EL213" i="1" s="1"/>
  <c r="ED193" i="4"/>
  <c r="ED213" i="1" s="1"/>
  <c r="DV193" i="4"/>
  <c r="DV213" i="1" s="1"/>
  <c r="EH192" i="4"/>
  <c r="EH212" i="1" s="1"/>
  <c r="DZ192" i="4"/>
  <c r="DZ212" i="1" s="1"/>
  <c r="EL191" i="4"/>
  <c r="EL211" i="1" s="1"/>
  <c r="ED191" i="4"/>
  <c r="ED211" i="1" s="1"/>
  <c r="DV191" i="4"/>
  <c r="DV211" i="1" s="1"/>
  <c r="EH190" i="4"/>
  <c r="EH210" i="1" s="1"/>
  <c r="DZ190" i="4"/>
  <c r="DZ210" i="1" s="1"/>
  <c r="EL189" i="4"/>
  <c r="EL209" i="1" s="1"/>
  <c r="ED189" i="4"/>
  <c r="ED209" i="1" s="1"/>
  <c r="DV189" i="4"/>
  <c r="DV209" i="1" s="1"/>
  <c r="EH188" i="4"/>
  <c r="EH208" i="1" s="1"/>
  <c r="DZ188" i="4"/>
  <c r="DZ208" i="1" s="1"/>
  <c r="EL187" i="4"/>
  <c r="EL207" i="1" s="1"/>
  <c r="ED187" i="4"/>
  <c r="ED207" i="1" s="1"/>
  <c r="DV187" i="4"/>
  <c r="DV207" i="1" s="1"/>
  <c r="EF186" i="4"/>
  <c r="EO185" i="4"/>
  <c r="EO205" i="1" s="1"/>
  <c r="EG185" i="4"/>
  <c r="EG205" i="1" s="1"/>
  <c r="DY185" i="4"/>
  <c r="DY205" i="1" s="1"/>
  <c r="EK184" i="4"/>
  <c r="EK204" i="1" s="1"/>
  <c r="EC184" i="4"/>
  <c r="EC204" i="1" s="1"/>
  <c r="EO183" i="4"/>
  <c r="EO203" i="1" s="1"/>
  <c r="EG183" i="4"/>
  <c r="EG203" i="1" s="1"/>
  <c r="DY183" i="4"/>
  <c r="DY203" i="1" s="1"/>
  <c r="EK182" i="4"/>
  <c r="EK202" i="1" s="1"/>
  <c r="EC182" i="4"/>
  <c r="EC202" i="1" s="1"/>
  <c r="EO181" i="4"/>
  <c r="EO201" i="1" s="1"/>
  <c r="EG181" i="4"/>
  <c r="EG201" i="1" s="1"/>
  <c r="DY181" i="4"/>
  <c r="DY201" i="1" s="1"/>
  <c r="EK180" i="4"/>
  <c r="EK200" i="1" s="1"/>
  <c r="EC180" i="4"/>
  <c r="EC200" i="1" s="1"/>
  <c r="EO179" i="4"/>
  <c r="EO199" i="1" s="1"/>
  <c r="EG179" i="4"/>
  <c r="EG199" i="1" s="1"/>
  <c r="DY179" i="4"/>
  <c r="DY199" i="1" s="1"/>
  <c r="EK178" i="4"/>
  <c r="EK198" i="1" s="1"/>
  <c r="EC178" i="4"/>
  <c r="EC198" i="1" s="1"/>
  <c r="EO177" i="4"/>
  <c r="EO197" i="1" s="1"/>
  <c r="EG177" i="4"/>
  <c r="EG197" i="1" s="1"/>
  <c r="DY177" i="4"/>
  <c r="DY197" i="1" s="1"/>
  <c r="EK176" i="4"/>
  <c r="EK196" i="1" s="1"/>
  <c r="EC176" i="4"/>
  <c r="EC196" i="1" s="1"/>
  <c r="EO175" i="4"/>
  <c r="EO195" i="1" s="1"/>
  <c r="EG175" i="4"/>
  <c r="EG195" i="1" s="1"/>
  <c r="DY175" i="4"/>
  <c r="DY195" i="1" s="1"/>
  <c r="EK174" i="4"/>
  <c r="DY174" i="4"/>
  <c r="EJ173" i="4"/>
  <c r="DX173" i="4"/>
  <c r="EG172" i="4"/>
  <c r="EC192" i="1"/>
  <c r="DV192" i="1"/>
  <c r="DW172" i="4"/>
  <c r="EB192" i="1"/>
  <c r="EH192" i="1"/>
  <c r="EI192" i="1"/>
  <c r="EF171" i="4"/>
  <c r="EO170" i="4"/>
  <c r="EE170" i="4"/>
  <c r="EN169" i="4"/>
  <c r="ED169" i="4"/>
  <c r="EM168" i="4"/>
  <c r="EM188" i="1" s="1"/>
  <c r="EE168" i="4"/>
  <c r="EE188" i="1" s="1"/>
  <c r="DW168" i="4"/>
  <c r="DW188" i="1" s="1"/>
  <c r="EI167" i="4"/>
  <c r="EI187" i="1" s="1"/>
  <c r="EA167" i="4"/>
  <c r="EA187" i="1" s="1"/>
  <c r="EM166" i="4"/>
  <c r="EM186" i="1" s="1"/>
  <c r="EE166" i="4"/>
  <c r="EE186" i="1" s="1"/>
  <c r="DW166" i="4"/>
  <c r="DW186" i="1" s="1"/>
  <c r="EI165" i="4"/>
  <c r="EI185" i="1" s="1"/>
  <c r="EA165" i="4"/>
  <c r="EA185" i="1" s="1"/>
  <c r="EM164" i="4"/>
  <c r="EM184" i="1" s="1"/>
  <c r="EE164" i="4"/>
  <c r="EE184" i="1" s="1"/>
  <c r="DW164" i="4"/>
  <c r="DW184" i="1" s="1"/>
  <c r="EI163" i="4"/>
  <c r="EI183" i="1" s="1"/>
  <c r="EA163" i="4"/>
  <c r="EA183" i="1" s="1"/>
  <c r="EM162" i="4"/>
  <c r="EM182" i="1" s="1"/>
  <c r="EE162" i="4"/>
  <c r="EE182" i="1" s="1"/>
  <c r="DW162" i="4"/>
  <c r="DW182" i="1" s="1"/>
  <c r="EI161" i="4"/>
  <c r="EI181" i="1" s="1"/>
  <c r="EA161" i="4"/>
  <c r="EA181" i="1" s="1"/>
  <c r="EM160" i="4"/>
  <c r="EM180" i="1" s="1"/>
  <c r="EE160" i="4"/>
  <c r="EE180" i="1" s="1"/>
  <c r="DW160" i="4"/>
  <c r="DW180" i="1" s="1"/>
  <c r="EG159" i="4"/>
  <c r="EG158" i="1" s="1"/>
  <c r="EG31" i="6" s="1"/>
  <c r="DW159" i="4"/>
  <c r="DW158" i="1" s="1"/>
  <c r="DW31" i="6" s="1"/>
  <c r="EH158" i="1"/>
  <c r="EH31" i="6" s="1"/>
  <c r="EI158" i="1"/>
  <c r="EI31" i="6" s="1"/>
  <c r="EC158" i="1"/>
  <c r="EC31" i="6" s="1"/>
  <c r="EB158" i="1"/>
  <c r="EB31" i="6" s="1"/>
  <c r="DV158" i="1"/>
  <c r="DV31" i="6" s="1"/>
  <c r="EF158" i="4"/>
  <c r="EF157" i="1" s="1"/>
  <c r="EF30" i="6" s="1"/>
  <c r="EO157" i="4"/>
  <c r="EO156" i="1" s="1"/>
  <c r="EO29" i="6" s="1"/>
  <c r="EE157" i="4"/>
  <c r="EE156" i="1" s="1"/>
  <c r="EE29" i="6" s="1"/>
  <c r="EG408" i="4"/>
  <c r="EG46" i="3" s="1"/>
  <c r="EG404" i="4"/>
  <c r="EG42" i="3" s="1"/>
  <c r="EN408" i="4"/>
  <c r="EN46" i="3" s="1"/>
  <c r="EF408" i="4"/>
  <c r="EF46" i="3" s="1"/>
  <c r="DX408" i="4"/>
  <c r="DX46" i="3" s="1"/>
  <c r="EJ407" i="4"/>
  <c r="EJ45" i="3" s="1"/>
  <c r="EB407" i="4"/>
  <c r="EB45" i="3" s="1"/>
  <c r="EN406" i="4"/>
  <c r="EN44" i="3" s="1"/>
  <c r="EF406" i="4"/>
  <c r="EF44" i="3" s="1"/>
  <c r="DX406" i="4"/>
  <c r="DX44" i="3" s="1"/>
  <c r="EJ405" i="4"/>
  <c r="EJ43" i="3" s="1"/>
  <c r="EB405" i="4"/>
  <c r="EB43" i="3" s="1"/>
  <c r="EN404" i="4"/>
  <c r="EN42" i="3" s="1"/>
  <c r="EF404" i="4"/>
  <c r="EF42" i="3" s="1"/>
  <c r="DX404" i="4"/>
  <c r="DX42" i="3" s="1"/>
  <c r="EJ403" i="4"/>
  <c r="EJ41" i="3" s="1"/>
  <c r="EB403" i="4"/>
  <c r="EB41" i="3" s="1"/>
  <c r="EN402" i="4"/>
  <c r="EN40" i="3" s="1"/>
  <c r="EF402" i="4"/>
  <c r="EF40" i="3" s="1"/>
  <c r="DX402" i="4"/>
  <c r="DX40" i="3" s="1"/>
  <c r="EJ401" i="4"/>
  <c r="EJ39" i="3" s="1"/>
  <c r="EB401" i="4"/>
  <c r="EB39" i="3" s="1"/>
  <c r="EN400" i="4"/>
  <c r="EN38" i="3" s="1"/>
  <c r="EF400" i="4"/>
  <c r="EF38" i="3" s="1"/>
  <c r="DX400" i="4"/>
  <c r="DX38" i="3" s="1"/>
  <c r="EJ399" i="4"/>
  <c r="EJ37" i="3" s="1"/>
  <c r="EB399" i="4"/>
  <c r="EB37" i="3" s="1"/>
  <c r="EN398" i="4"/>
  <c r="EN36" i="3" s="1"/>
  <c r="EN7" i="13" s="1"/>
  <c r="EF398" i="4"/>
  <c r="EF36" i="3" s="1"/>
  <c r="EF7" i="13" s="1"/>
  <c r="DX398" i="4"/>
  <c r="DX36" i="3" s="1"/>
  <c r="DX7" i="13" s="1"/>
  <c r="EJ397" i="4"/>
  <c r="EJ35" i="3" s="1"/>
  <c r="EJ6" i="13" s="1"/>
  <c r="EB397" i="4"/>
  <c r="EB35" i="3" s="1"/>
  <c r="EB6" i="13" s="1"/>
  <c r="EN396" i="4"/>
  <c r="EN34" i="3" s="1"/>
  <c r="EN5" i="13" s="1"/>
  <c r="EF396" i="4"/>
  <c r="EF34" i="3" s="1"/>
  <c r="EF5" i="13" s="1"/>
  <c r="DX396" i="4"/>
  <c r="DX34" i="3" s="1"/>
  <c r="DX5" i="13" s="1"/>
  <c r="EJ395" i="4"/>
  <c r="EJ33" i="3" s="1"/>
  <c r="EJ4" i="13" s="1"/>
  <c r="EB395" i="4"/>
  <c r="EB33" i="3" s="1"/>
  <c r="EB4" i="13" s="1"/>
  <c r="EN394" i="4"/>
  <c r="EN32" i="3" s="1"/>
  <c r="EN3" i="13" s="1"/>
  <c r="EF394" i="4"/>
  <c r="EF32" i="3" s="1"/>
  <c r="EF3" i="13" s="1"/>
  <c r="DX394" i="4"/>
  <c r="DX32" i="3" s="1"/>
  <c r="DX3" i="13" s="1"/>
  <c r="EJ393" i="4"/>
  <c r="EJ31" i="3" s="1"/>
  <c r="EJ2" i="13" s="1"/>
  <c r="EB393" i="4"/>
  <c r="EB31" i="3" s="1"/>
  <c r="EB2" i="13" s="1"/>
  <c r="EN392" i="4"/>
  <c r="EF392" i="4"/>
  <c r="DX392" i="4"/>
  <c r="EJ391" i="4"/>
  <c r="EB391" i="4"/>
  <c r="EN390" i="4"/>
  <c r="EF390" i="4"/>
  <c r="DX390" i="4"/>
  <c r="EJ389" i="4"/>
  <c r="EB389" i="4"/>
  <c r="EN388" i="4"/>
  <c r="EF388" i="4"/>
  <c r="DX388" i="4"/>
  <c r="EJ387" i="4"/>
  <c r="EB387" i="4"/>
  <c r="EN386" i="4"/>
  <c r="EF386" i="4"/>
  <c r="DX386" i="4"/>
  <c r="EJ385" i="4"/>
  <c r="EB385" i="4"/>
  <c r="EN384" i="4"/>
  <c r="EF384" i="4"/>
  <c r="DX384" i="4"/>
  <c r="EJ383" i="4"/>
  <c r="EB383" i="4"/>
  <c r="EN382" i="4"/>
  <c r="EF382" i="4"/>
  <c r="DX382" i="4"/>
  <c r="EJ381" i="4"/>
  <c r="EB381" i="4"/>
  <c r="EN380" i="4"/>
  <c r="EF380" i="4"/>
  <c r="DX380" i="4"/>
  <c r="EJ379" i="4"/>
  <c r="EB379" i="4"/>
  <c r="EN378" i="4"/>
  <c r="EF378" i="4"/>
  <c r="DX378" i="4"/>
  <c r="EJ377" i="4"/>
  <c r="EB377" i="4"/>
  <c r="EN376" i="4"/>
  <c r="EF376" i="4"/>
  <c r="DX376" i="4"/>
  <c r="EJ375" i="4"/>
  <c r="EB375" i="4"/>
  <c r="EN374" i="4"/>
  <c r="EF374" i="4"/>
  <c r="DX374" i="4"/>
  <c r="EJ373" i="4"/>
  <c r="EB373" i="4"/>
  <c r="EN372" i="4"/>
  <c r="EF372" i="4"/>
  <c r="DX372" i="4"/>
  <c r="EJ371" i="4"/>
  <c r="EJ30" i="3" s="1"/>
  <c r="EJ28" i="11" s="1"/>
  <c r="EB371" i="4"/>
  <c r="EB30" i="3" s="1"/>
  <c r="EB28" i="11" s="1"/>
  <c r="EN370" i="4"/>
  <c r="EN29" i="3" s="1"/>
  <c r="EN27" i="11" s="1"/>
  <c r="EF370" i="4"/>
  <c r="EF29" i="3" s="1"/>
  <c r="EF27" i="11" s="1"/>
  <c r="DX370" i="4"/>
  <c r="DX29" i="3" s="1"/>
  <c r="DX27" i="11" s="1"/>
  <c r="EJ369" i="4"/>
  <c r="EJ28" i="3" s="1"/>
  <c r="EJ26" i="11" s="1"/>
  <c r="EB369" i="4"/>
  <c r="EB28" i="3" s="1"/>
  <c r="EB26" i="11" s="1"/>
  <c r="EN368" i="4"/>
  <c r="EN27" i="3" s="1"/>
  <c r="EN25" i="11" s="1"/>
  <c r="EF368" i="4"/>
  <c r="EF27" i="3" s="1"/>
  <c r="EF25" i="11" s="1"/>
  <c r="DX368" i="4"/>
  <c r="DX27" i="3" s="1"/>
  <c r="DX25" i="11" s="1"/>
  <c r="EJ367" i="4"/>
  <c r="EJ26" i="3" s="1"/>
  <c r="EJ24" i="11" s="1"/>
  <c r="EB367" i="4"/>
  <c r="EB26" i="3" s="1"/>
  <c r="EB24" i="11" s="1"/>
  <c r="EN366" i="4"/>
  <c r="EN25" i="3" s="1"/>
  <c r="EN23" i="11" s="1"/>
  <c r="EF366" i="4"/>
  <c r="EF25" i="3" s="1"/>
  <c r="EF23" i="11" s="1"/>
  <c r="DX366" i="4"/>
  <c r="DX25" i="3" s="1"/>
  <c r="DX23" i="11" s="1"/>
  <c r="EJ365" i="4"/>
  <c r="EJ24" i="3" s="1"/>
  <c r="EJ22" i="11" s="1"/>
  <c r="EB365" i="4"/>
  <c r="EB24" i="3" s="1"/>
  <c r="EB22" i="11" s="1"/>
  <c r="EN364" i="4"/>
  <c r="EN23" i="3" s="1"/>
  <c r="EF364" i="4"/>
  <c r="EF23" i="3" s="1"/>
  <c r="DX364" i="4"/>
  <c r="DX23" i="3" s="1"/>
  <c r="EJ363" i="4"/>
  <c r="EJ22" i="3" s="1"/>
  <c r="EB363" i="4"/>
  <c r="EB22" i="3" s="1"/>
  <c r="EN362" i="4"/>
  <c r="EN21" i="3" s="1"/>
  <c r="EN21" i="11" s="1"/>
  <c r="EF362" i="4"/>
  <c r="EF21" i="3" s="1"/>
  <c r="EF21" i="11" s="1"/>
  <c r="DX362" i="4"/>
  <c r="DX21" i="3" s="1"/>
  <c r="DX21" i="11" s="1"/>
  <c r="EJ361" i="4"/>
  <c r="EJ20" i="3" s="1"/>
  <c r="EJ20" i="11" s="1"/>
  <c r="EB361" i="4"/>
  <c r="EB20" i="3" s="1"/>
  <c r="EB20" i="11" s="1"/>
  <c r="EN360" i="4"/>
  <c r="EN19" i="3" s="1"/>
  <c r="EN19" i="11" s="1"/>
  <c r="EF360" i="4"/>
  <c r="EF19" i="3" s="1"/>
  <c r="EF19" i="11" s="1"/>
  <c r="DX360" i="4"/>
  <c r="DX19" i="3" s="1"/>
  <c r="DX19" i="11" s="1"/>
  <c r="EJ359" i="4"/>
  <c r="EJ18" i="3" s="1"/>
  <c r="EJ18" i="11" s="1"/>
  <c r="EB359" i="4"/>
  <c r="EB18" i="3" s="1"/>
  <c r="EB18" i="11" s="1"/>
  <c r="EN358" i="4"/>
  <c r="EN17" i="3" s="1"/>
  <c r="EN17" i="11" s="1"/>
  <c r="EF358" i="4"/>
  <c r="EF17" i="3" s="1"/>
  <c r="EF17" i="11" s="1"/>
  <c r="DX358" i="4"/>
  <c r="DX17" i="3" s="1"/>
  <c r="DX17" i="11" s="1"/>
  <c r="EJ357" i="4"/>
  <c r="EJ16" i="3" s="1"/>
  <c r="EJ16" i="11" s="1"/>
  <c r="EB357" i="4"/>
  <c r="EB16" i="3" s="1"/>
  <c r="EB16" i="11" s="1"/>
  <c r="EN356" i="4"/>
  <c r="EN15" i="3" s="1"/>
  <c r="EN15" i="11" s="1"/>
  <c r="EF356" i="4"/>
  <c r="EF15" i="3" s="1"/>
  <c r="EF15" i="11" s="1"/>
  <c r="DX356" i="4"/>
  <c r="DX15" i="3" s="1"/>
  <c r="DX15" i="11" s="1"/>
  <c r="EJ355" i="4"/>
  <c r="EJ14" i="3" s="1"/>
  <c r="EJ14" i="11" s="1"/>
  <c r="EB355" i="4"/>
  <c r="EB14" i="3" s="1"/>
  <c r="EB14" i="11" s="1"/>
  <c r="EN354" i="4"/>
  <c r="EN13" i="3" s="1"/>
  <c r="EN13" i="11" s="1"/>
  <c r="EF354" i="4"/>
  <c r="EF13" i="3" s="1"/>
  <c r="EF13" i="11" s="1"/>
  <c r="DX354" i="4"/>
  <c r="DX13" i="3" s="1"/>
  <c r="DX13" i="11" s="1"/>
  <c r="EJ353" i="4"/>
  <c r="EJ12" i="3" s="1"/>
  <c r="EJ12" i="11" s="1"/>
  <c r="EB353" i="4"/>
  <c r="EB12" i="3" s="1"/>
  <c r="EB12" i="11" s="1"/>
  <c r="EN352" i="4"/>
  <c r="EN11" i="3" s="1"/>
  <c r="EN11" i="11" s="1"/>
  <c r="EF352" i="4"/>
  <c r="EF11" i="3" s="1"/>
  <c r="EF11" i="11" s="1"/>
  <c r="DX352" i="4"/>
  <c r="DX11" i="3" s="1"/>
  <c r="DX11" i="11" s="1"/>
  <c r="EJ351" i="4"/>
  <c r="EJ10" i="3" s="1"/>
  <c r="EJ10" i="11" s="1"/>
  <c r="EB351" i="4"/>
  <c r="EB10" i="3" s="1"/>
  <c r="EB10" i="11" s="1"/>
  <c r="EN350" i="4"/>
  <c r="EN9" i="3" s="1"/>
  <c r="EN9" i="11" s="1"/>
  <c r="EF350" i="4"/>
  <c r="EF9" i="3" s="1"/>
  <c r="EF9" i="11" s="1"/>
  <c r="DX350" i="4"/>
  <c r="DX9" i="3" s="1"/>
  <c r="DX9" i="11" s="1"/>
  <c r="EJ349" i="4"/>
  <c r="EJ8" i="3" s="1"/>
  <c r="EJ8" i="11" s="1"/>
  <c r="EB349" i="4"/>
  <c r="EB8" i="3" s="1"/>
  <c r="EB8" i="11" s="1"/>
  <c r="EN348" i="4"/>
  <c r="EN7" i="3" s="1"/>
  <c r="EN7" i="11" s="1"/>
  <c r="EF348" i="4"/>
  <c r="EF7" i="3" s="1"/>
  <c r="EF7" i="11" s="1"/>
  <c r="DX348" i="4"/>
  <c r="DX7" i="3" s="1"/>
  <c r="DX7" i="11" s="1"/>
  <c r="EJ347" i="4"/>
  <c r="EJ6" i="3" s="1"/>
  <c r="EJ6" i="11" s="1"/>
  <c r="EB347" i="4"/>
  <c r="EB6" i="3" s="1"/>
  <c r="EB6" i="11" s="1"/>
  <c r="EN346" i="4"/>
  <c r="EN5" i="3" s="1"/>
  <c r="EN5" i="11" s="1"/>
  <c r="EF346" i="4"/>
  <c r="EF5" i="3" s="1"/>
  <c r="EF5" i="11" s="1"/>
  <c r="DX346" i="4"/>
  <c r="DX5" i="3" s="1"/>
  <c r="DX5" i="11" s="1"/>
  <c r="EJ345" i="4"/>
  <c r="EJ4" i="3" s="1"/>
  <c r="EJ4" i="11" s="1"/>
  <c r="EB345" i="4"/>
  <c r="EB4" i="3" s="1"/>
  <c r="EB4" i="11" s="1"/>
  <c r="EN344" i="4"/>
  <c r="EN3" i="3" s="1"/>
  <c r="EN3" i="11" s="1"/>
  <c r="EF344" i="4"/>
  <c r="EF3" i="3" s="1"/>
  <c r="EF3" i="11" s="1"/>
  <c r="DX344" i="4"/>
  <c r="DX3" i="3" s="1"/>
  <c r="DX3" i="11" s="1"/>
  <c r="EJ343" i="4"/>
  <c r="EJ2" i="3" s="1"/>
  <c r="EJ2" i="11" s="1"/>
  <c r="EB343" i="4"/>
  <c r="EB2" i="3" s="1"/>
  <c r="EB2" i="11" s="1"/>
  <c r="EN342" i="4"/>
  <c r="EN98" i="2" s="1"/>
  <c r="EN39" i="10" s="1"/>
  <c r="EF342" i="4"/>
  <c r="EF98" i="2" s="1"/>
  <c r="EF39" i="10" s="1"/>
  <c r="DX342" i="4"/>
  <c r="DX98" i="2" s="1"/>
  <c r="DX39" i="10" s="1"/>
  <c r="EJ341" i="4"/>
  <c r="EJ97" i="2" s="1"/>
  <c r="EJ38" i="10" s="1"/>
  <c r="EB341" i="4"/>
  <c r="EB97" i="2" s="1"/>
  <c r="EB38" i="10" s="1"/>
  <c r="EN340" i="4"/>
  <c r="EN96" i="2" s="1"/>
  <c r="EN37" i="10" s="1"/>
  <c r="EF340" i="4"/>
  <c r="EF96" i="2" s="1"/>
  <c r="EF37" i="10" s="1"/>
  <c r="DX340" i="4"/>
  <c r="DX96" i="2" s="1"/>
  <c r="DX37" i="10" s="1"/>
  <c r="EJ339" i="4"/>
  <c r="EJ95" i="2" s="1"/>
  <c r="EJ36" i="10" s="1"/>
  <c r="EB339" i="4"/>
  <c r="EB95" i="2" s="1"/>
  <c r="EB36" i="10" s="1"/>
  <c r="EN338" i="4"/>
  <c r="EN94" i="2" s="1"/>
  <c r="EN35" i="10" s="1"/>
  <c r="EF338" i="4"/>
  <c r="EF94" i="2" s="1"/>
  <c r="EF35" i="10" s="1"/>
  <c r="DX338" i="4"/>
  <c r="DX94" i="2" s="1"/>
  <c r="DX35" i="10" s="1"/>
  <c r="EJ337" i="4"/>
  <c r="EJ93" i="2" s="1"/>
  <c r="EJ34" i="10" s="1"/>
  <c r="EB337" i="4"/>
  <c r="EB93" i="2" s="1"/>
  <c r="EB34" i="10" s="1"/>
  <c r="EN336" i="4"/>
  <c r="EN92" i="2" s="1"/>
  <c r="EN33" i="10" s="1"/>
  <c r="EF336" i="4"/>
  <c r="EF92" i="2" s="1"/>
  <c r="EF33" i="10" s="1"/>
  <c r="DX336" i="4"/>
  <c r="DX92" i="2" s="1"/>
  <c r="DX33" i="10" s="1"/>
  <c r="EJ335" i="4"/>
  <c r="EJ91" i="2" s="1"/>
  <c r="EJ32" i="10" s="1"/>
  <c r="EB335" i="4"/>
  <c r="EB91" i="2" s="1"/>
  <c r="EB32" i="10" s="1"/>
  <c r="EN334" i="4"/>
  <c r="EN90" i="2" s="1"/>
  <c r="EM18" i="9" s="1"/>
  <c r="EF334" i="4"/>
  <c r="EF90" i="2" s="1"/>
  <c r="EE18" i="9" s="1"/>
  <c r="DX334" i="4"/>
  <c r="DX90" i="2" s="1"/>
  <c r="DW18" i="9" s="1"/>
  <c r="EJ333" i="4"/>
  <c r="EJ89" i="2" s="1"/>
  <c r="EI17" i="9" s="1"/>
  <c r="EB333" i="4"/>
  <c r="EB89" i="2" s="1"/>
  <c r="EA17" i="9" s="1"/>
  <c r="EN332" i="4"/>
  <c r="EN88" i="2" s="1"/>
  <c r="EM16" i="9" s="1"/>
  <c r="EF332" i="4"/>
  <c r="EF88" i="2" s="1"/>
  <c r="EE16" i="9" s="1"/>
  <c r="DX332" i="4"/>
  <c r="DX88" i="2" s="1"/>
  <c r="DW16" i="9" s="1"/>
  <c r="EJ331" i="4"/>
  <c r="EJ87" i="2" s="1"/>
  <c r="EI15" i="9" s="1"/>
  <c r="EB331" i="4"/>
  <c r="EB87" i="2" s="1"/>
  <c r="EA15" i="9" s="1"/>
  <c r="EN330" i="4"/>
  <c r="EN86" i="2" s="1"/>
  <c r="EM14" i="9" s="1"/>
  <c r="EF330" i="4"/>
  <c r="EF86" i="2" s="1"/>
  <c r="EE14" i="9" s="1"/>
  <c r="DX330" i="4"/>
  <c r="DX86" i="2" s="1"/>
  <c r="DW14" i="9" s="1"/>
  <c r="EJ329" i="4"/>
  <c r="EJ85" i="2" s="1"/>
  <c r="EI13" i="9" s="1"/>
  <c r="EB329" i="4"/>
  <c r="EB85" i="2" s="1"/>
  <c r="EA13" i="9" s="1"/>
  <c r="EJ328" i="4"/>
  <c r="EJ83" i="2" s="1"/>
  <c r="EI12" i="9" s="1"/>
  <c r="EB328" i="4"/>
  <c r="EB83" i="2" s="1"/>
  <c r="EA12" i="9" s="1"/>
  <c r="EN327" i="4"/>
  <c r="EN82" i="2" s="1"/>
  <c r="EF327" i="4"/>
  <c r="EF82" i="2" s="1"/>
  <c r="DX327" i="4"/>
  <c r="DX82" i="2" s="1"/>
  <c r="EJ326" i="4"/>
  <c r="EJ81" i="2" s="1"/>
  <c r="EI26" i="9" s="1"/>
  <c r="EB326" i="4"/>
  <c r="EB81" i="2" s="1"/>
  <c r="EA26" i="9" s="1"/>
  <c r="EN325" i="4"/>
  <c r="EN80" i="2" s="1"/>
  <c r="EM25" i="9" s="1"/>
  <c r="EF325" i="4"/>
  <c r="EF80" i="2" s="1"/>
  <c r="EE25" i="9" s="1"/>
  <c r="DX325" i="4"/>
  <c r="DX80" i="2" s="1"/>
  <c r="DW25" i="9" s="1"/>
  <c r="EJ324" i="4"/>
  <c r="EJ79" i="2" s="1"/>
  <c r="EI24" i="9" s="1"/>
  <c r="EB324" i="4"/>
  <c r="EB79" i="2" s="1"/>
  <c r="EA24" i="9" s="1"/>
  <c r="EN323" i="4"/>
  <c r="EN78" i="2" s="1"/>
  <c r="EM23" i="9" s="1"/>
  <c r="EF323" i="4"/>
  <c r="EF78" i="2" s="1"/>
  <c r="EE23" i="9" s="1"/>
  <c r="DX323" i="4"/>
  <c r="DX78" i="2" s="1"/>
  <c r="DW23" i="9" s="1"/>
  <c r="EJ322" i="4"/>
  <c r="EJ77" i="2" s="1"/>
  <c r="EI22" i="9" s="1"/>
  <c r="EB322" i="4"/>
  <c r="EB77" i="2" s="1"/>
  <c r="EA22" i="9" s="1"/>
  <c r="EN321" i="4"/>
  <c r="EN76" i="2" s="1"/>
  <c r="EM21" i="9" s="1"/>
  <c r="EF321" i="4"/>
  <c r="EF76" i="2" s="1"/>
  <c r="EE21" i="9" s="1"/>
  <c r="DX321" i="4"/>
  <c r="DX76" i="2" s="1"/>
  <c r="DW21" i="9" s="1"/>
  <c r="EJ320" i="4"/>
  <c r="EJ75" i="2" s="1"/>
  <c r="EI20" i="9" s="1"/>
  <c r="EB320" i="4"/>
  <c r="EB75" i="2" s="1"/>
  <c r="EA20" i="9" s="1"/>
  <c r="EN319" i="4"/>
  <c r="EN74" i="2" s="1"/>
  <c r="EM19" i="9" s="1"/>
  <c r="EF319" i="4"/>
  <c r="EF74" i="2" s="1"/>
  <c r="EE19" i="9" s="1"/>
  <c r="DX319" i="4"/>
  <c r="DX74" i="2" s="1"/>
  <c r="DW19" i="9" s="1"/>
  <c r="EJ318" i="4"/>
  <c r="EJ73" i="2" s="1"/>
  <c r="EI11" i="9" s="1"/>
  <c r="EB318" i="4"/>
  <c r="EB73" i="2" s="1"/>
  <c r="EA11" i="9" s="1"/>
  <c r="EN317" i="4"/>
  <c r="EN72" i="2" s="1"/>
  <c r="EM10" i="9" s="1"/>
  <c r="EF317" i="4"/>
  <c r="EF72" i="2" s="1"/>
  <c r="EE10" i="9" s="1"/>
  <c r="DX317" i="4"/>
  <c r="DX72" i="2" s="1"/>
  <c r="DW10" i="9" s="1"/>
  <c r="EJ316" i="4"/>
  <c r="EJ71" i="2" s="1"/>
  <c r="EI9" i="9" s="1"/>
  <c r="EB316" i="4"/>
  <c r="EB71" i="2" s="1"/>
  <c r="EA9" i="9" s="1"/>
  <c r="EN315" i="4"/>
  <c r="EN70" i="2" s="1"/>
  <c r="EM8" i="9" s="1"/>
  <c r="EF315" i="4"/>
  <c r="EF70" i="2" s="1"/>
  <c r="EE8" i="9" s="1"/>
  <c r="DX315" i="4"/>
  <c r="DX70" i="2" s="1"/>
  <c r="DW8" i="9" s="1"/>
  <c r="EJ314" i="4"/>
  <c r="EJ69" i="2" s="1"/>
  <c r="EI7" i="9" s="1"/>
  <c r="EB314" i="4"/>
  <c r="EB69" i="2" s="1"/>
  <c r="EA7" i="9" s="1"/>
  <c r="EN313" i="4"/>
  <c r="EN68" i="2" s="1"/>
  <c r="EM6" i="9" s="1"/>
  <c r="EF313" i="4"/>
  <c r="EF68" i="2" s="1"/>
  <c r="EE6" i="9" s="1"/>
  <c r="DX313" i="4"/>
  <c r="DX68" i="2" s="1"/>
  <c r="DW6" i="9" s="1"/>
  <c r="EJ312" i="4"/>
  <c r="EJ67" i="2" s="1"/>
  <c r="EI5" i="9" s="1"/>
  <c r="EB312" i="4"/>
  <c r="EB67" i="2" s="1"/>
  <c r="EA5" i="9" s="1"/>
  <c r="EN311" i="4"/>
  <c r="EN66" i="2" s="1"/>
  <c r="EM4" i="9" s="1"/>
  <c r="EF311" i="4"/>
  <c r="EF66" i="2" s="1"/>
  <c r="EE4" i="9" s="1"/>
  <c r="DX311" i="4"/>
  <c r="DX66" i="2" s="1"/>
  <c r="DW4" i="9" s="1"/>
  <c r="EJ310" i="4"/>
  <c r="EJ65" i="2" s="1"/>
  <c r="EI3" i="9" s="1"/>
  <c r="EB310" i="4"/>
  <c r="EB65" i="2" s="1"/>
  <c r="EA3" i="9" s="1"/>
  <c r="EN309" i="4"/>
  <c r="EN64" i="2" s="1"/>
  <c r="EM2" i="9" s="1"/>
  <c r="EF309" i="4"/>
  <c r="EF64" i="2" s="1"/>
  <c r="EE2" i="9" s="1"/>
  <c r="DX309" i="4"/>
  <c r="DX64" i="2" s="1"/>
  <c r="DW2" i="9" s="1"/>
  <c r="EJ308" i="4"/>
  <c r="EJ63" i="2" s="1"/>
  <c r="EB308" i="4"/>
  <c r="EB63" i="2" s="1"/>
  <c r="EN307" i="4"/>
  <c r="EN62" i="2" s="1"/>
  <c r="EN55" i="10" s="1"/>
  <c r="EF307" i="4"/>
  <c r="EF62" i="2" s="1"/>
  <c r="EF55" i="10" s="1"/>
  <c r="DX307" i="4"/>
  <c r="DX62" i="2" s="1"/>
  <c r="DX55" i="10" s="1"/>
  <c r="EJ306" i="4"/>
  <c r="EJ61" i="2" s="1"/>
  <c r="EJ54" i="10" s="1"/>
  <c r="EB306" i="4"/>
  <c r="EB61" i="2" s="1"/>
  <c r="EB54" i="10" s="1"/>
  <c r="EN305" i="4"/>
  <c r="EN60" i="2" s="1"/>
  <c r="EN53" i="10" s="1"/>
  <c r="EF305" i="4"/>
  <c r="EF60" i="2" s="1"/>
  <c r="EF53" i="10" s="1"/>
  <c r="DX305" i="4"/>
  <c r="DX60" i="2" s="1"/>
  <c r="DX53" i="10" s="1"/>
  <c r="EJ304" i="4"/>
  <c r="EJ59" i="2" s="1"/>
  <c r="EJ52" i="10" s="1"/>
  <c r="EB304" i="4"/>
  <c r="EB59" i="2" s="1"/>
  <c r="EB52" i="10" s="1"/>
  <c r="EN303" i="4"/>
  <c r="EN58" i="2" s="1"/>
  <c r="EN51" i="10" s="1"/>
  <c r="EF303" i="4"/>
  <c r="EF58" i="2" s="1"/>
  <c r="EF51" i="10" s="1"/>
  <c r="DX303" i="4"/>
  <c r="DX58" i="2" s="1"/>
  <c r="DX51" i="10" s="1"/>
  <c r="EJ302" i="4"/>
  <c r="EJ57" i="2" s="1"/>
  <c r="EJ50" i="10" s="1"/>
  <c r="EB302" i="4"/>
  <c r="EB57" i="2" s="1"/>
  <c r="EB50" i="10" s="1"/>
  <c r="EN301" i="4"/>
  <c r="EN56" i="2" s="1"/>
  <c r="EN49" i="10" s="1"/>
  <c r="EF301" i="4"/>
  <c r="EF56" i="2" s="1"/>
  <c r="EF49" i="10" s="1"/>
  <c r="DX301" i="4"/>
  <c r="DX56" i="2" s="1"/>
  <c r="DX49" i="10" s="1"/>
  <c r="EJ300" i="4"/>
  <c r="EJ55" i="2" s="1"/>
  <c r="EJ48" i="10" s="1"/>
  <c r="EB300" i="4"/>
  <c r="EB55" i="2" s="1"/>
  <c r="EB48" i="10" s="1"/>
  <c r="EN299" i="4"/>
  <c r="EN54" i="2" s="1"/>
  <c r="EN47" i="10" s="1"/>
  <c r="EF299" i="4"/>
  <c r="EF54" i="2" s="1"/>
  <c r="EF47" i="10" s="1"/>
  <c r="DX299" i="4"/>
  <c r="DX54" i="2" s="1"/>
  <c r="DX47" i="10" s="1"/>
  <c r="EJ298" i="4"/>
  <c r="EJ53" i="2" s="1"/>
  <c r="EJ46" i="10" s="1"/>
  <c r="EB298" i="4"/>
  <c r="EB53" i="2" s="1"/>
  <c r="EB46" i="10" s="1"/>
  <c r="EN297" i="4"/>
  <c r="EN52" i="2" s="1"/>
  <c r="EN45" i="10" s="1"/>
  <c r="EF297" i="4"/>
  <c r="EF52" i="2" s="1"/>
  <c r="EF45" i="10" s="1"/>
  <c r="DX297" i="4"/>
  <c r="DX52" i="2" s="1"/>
  <c r="DX45" i="10" s="1"/>
  <c r="EJ296" i="4"/>
  <c r="EJ51" i="2" s="1"/>
  <c r="EJ44" i="10" s="1"/>
  <c r="EB296" i="4"/>
  <c r="EB51" i="2" s="1"/>
  <c r="EB44" i="10" s="1"/>
  <c r="EN295" i="4"/>
  <c r="EN50" i="2" s="1"/>
  <c r="EN43" i="10" s="1"/>
  <c r="EF295" i="4"/>
  <c r="EF50" i="2" s="1"/>
  <c r="EF43" i="10" s="1"/>
  <c r="DX295" i="4"/>
  <c r="DX50" i="2" s="1"/>
  <c r="DX43" i="10" s="1"/>
  <c r="EJ294" i="4"/>
  <c r="EJ49" i="2" s="1"/>
  <c r="EJ42" i="10" s="1"/>
  <c r="EB294" i="4"/>
  <c r="EB49" i="2" s="1"/>
  <c r="EB42" i="10" s="1"/>
  <c r="EN293" i="4"/>
  <c r="EN48" i="2" s="1"/>
  <c r="EN41" i="10" s="1"/>
  <c r="EF293" i="4"/>
  <c r="EF48" i="2" s="1"/>
  <c r="EF41" i="10" s="1"/>
  <c r="DX293" i="4"/>
  <c r="DX48" i="2" s="1"/>
  <c r="DX41" i="10" s="1"/>
  <c r="EJ292" i="4"/>
  <c r="EJ47" i="2" s="1"/>
  <c r="EJ40" i="10" s="1"/>
  <c r="EB292" i="4"/>
  <c r="EB47" i="2" s="1"/>
  <c r="EB40" i="10" s="1"/>
  <c r="EN291" i="4"/>
  <c r="EN46" i="2" s="1"/>
  <c r="EN31" i="10" s="1"/>
  <c r="EF291" i="4"/>
  <c r="EF46" i="2" s="1"/>
  <c r="EF31" i="10" s="1"/>
  <c r="DX291" i="4"/>
  <c r="DX46" i="2" s="1"/>
  <c r="DX31" i="10" s="1"/>
  <c r="EJ290" i="4"/>
  <c r="EJ45" i="2" s="1"/>
  <c r="EJ30" i="10" s="1"/>
  <c r="EB290" i="4"/>
  <c r="EB45" i="2" s="1"/>
  <c r="EB30" i="10" s="1"/>
  <c r="EN289" i="4"/>
  <c r="EN44" i="2" s="1"/>
  <c r="EN29" i="10" s="1"/>
  <c r="EF289" i="4"/>
  <c r="EF44" i="2" s="1"/>
  <c r="EF29" i="10" s="1"/>
  <c r="DX289" i="4"/>
  <c r="DX44" i="2" s="1"/>
  <c r="DX29" i="10" s="1"/>
  <c r="EJ288" i="4"/>
  <c r="EJ43" i="2" s="1"/>
  <c r="EJ28" i="10" s="1"/>
  <c r="EB288" i="4"/>
  <c r="EB43" i="2" s="1"/>
  <c r="EB28" i="10" s="1"/>
  <c r="EN287" i="4"/>
  <c r="EN42" i="2" s="1"/>
  <c r="EN27" i="10" s="1"/>
  <c r="EF287" i="4"/>
  <c r="EF42" i="2" s="1"/>
  <c r="EF27" i="10" s="1"/>
  <c r="DX287" i="4"/>
  <c r="DX42" i="2" s="1"/>
  <c r="DX27" i="10" s="1"/>
  <c r="EJ286" i="4"/>
  <c r="EJ41" i="2" s="1"/>
  <c r="EJ26" i="10" s="1"/>
  <c r="EB286" i="4"/>
  <c r="EB41" i="2" s="1"/>
  <c r="EB26" i="10" s="1"/>
  <c r="EN285" i="4"/>
  <c r="EN40" i="2" s="1"/>
  <c r="EN25" i="10" s="1"/>
  <c r="EF285" i="4"/>
  <c r="EF40" i="2" s="1"/>
  <c r="EF25" i="10" s="1"/>
  <c r="DX285" i="4"/>
  <c r="DX40" i="2" s="1"/>
  <c r="DX25" i="10" s="1"/>
  <c r="EJ284" i="4"/>
  <c r="EJ39" i="2" s="1"/>
  <c r="EJ24" i="10" s="1"/>
  <c r="EB284" i="4"/>
  <c r="EB39" i="2" s="1"/>
  <c r="EB24" i="10" s="1"/>
  <c r="EN283" i="4"/>
  <c r="EN38" i="2" s="1"/>
  <c r="EN23" i="10" s="1"/>
  <c r="EF283" i="4"/>
  <c r="EF38" i="2" s="1"/>
  <c r="EF23" i="10" s="1"/>
  <c r="DX283" i="4"/>
  <c r="DX38" i="2" s="1"/>
  <c r="DX23" i="10" s="1"/>
  <c r="EJ282" i="4"/>
  <c r="EJ37" i="2" s="1"/>
  <c r="EJ22" i="10" s="1"/>
  <c r="EB282" i="4"/>
  <c r="EB37" i="2" s="1"/>
  <c r="EB22" i="10" s="1"/>
  <c r="EN281" i="4"/>
  <c r="EN36" i="2" s="1"/>
  <c r="EN21" i="10" s="1"/>
  <c r="EF281" i="4"/>
  <c r="EF36" i="2" s="1"/>
  <c r="EF21" i="10" s="1"/>
  <c r="DX281" i="4"/>
  <c r="DX36" i="2" s="1"/>
  <c r="DX21" i="10" s="1"/>
  <c r="EJ280" i="4"/>
  <c r="EJ35" i="2" s="1"/>
  <c r="EJ20" i="10" s="1"/>
  <c r="EB280" i="4"/>
  <c r="EB35" i="2" s="1"/>
  <c r="EB20" i="10" s="1"/>
  <c r="EN279" i="4"/>
  <c r="EN34" i="2" s="1"/>
  <c r="EF279" i="4"/>
  <c r="EF34" i="2" s="1"/>
  <c r="DX279" i="4"/>
  <c r="DX34" i="2" s="1"/>
  <c r="EJ278" i="4"/>
  <c r="EJ33" i="2" s="1"/>
  <c r="EB278" i="4"/>
  <c r="EB33" i="2" s="1"/>
  <c r="EN277" i="4"/>
  <c r="EN32" i="2" s="1"/>
  <c r="EF277" i="4"/>
  <c r="EF32" i="2" s="1"/>
  <c r="DX277" i="4"/>
  <c r="DX32" i="2" s="1"/>
  <c r="EJ276" i="4"/>
  <c r="EJ31" i="2" s="1"/>
  <c r="EB276" i="4"/>
  <c r="EB31" i="2" s="1"/>
  <c r="EN275" i="4"/>
  <c r="EN30" i="2" s="1"/>
  <c r="EF275" i="4"/>
  <c r="EF30" i="2" s="1"/>
  <c r="DX275" i="4"/>
  <c r="DX30" i="2" s="1"/>
  <c r="EJ274" i="4"/>
  <c r="EJ29" i="2" s="1"/>
  <c r="EB274" i="4"/>
  <c r="EB29" i="2" s="1"/>
  <c r="EN273" i="4"/>
  <c r="EN28" i="2" s="1"/>
  <c r="EF273" i="4"/>
  <c r="EF28" i="2" s="1"/>
  <c r="DX273" i="4"/>
  <c r="DX28" i="2" s="1"/>
  <c r="EJ272" i="4"/>
  <c r="EJ27" i="2" s="1"/>
  <c r="EB272" i="4"/>
  <c r="EB27" i="2" s="1"/>
  <c r="EN271" i="4"/>
  <c r="EN26" i="2" s="1"/>
  <c r="EF271" i="4"/>
  <c r="EF26" i="2" s="1"/>
  <c r="DX271" i="4"/>
  <c r="DX26" i="2" s="1"/>
  <c r="EJ270" i="4"/>
  <c r="EJ25" i="2" s="1"/>
  <c r="EB270" i="4"/>
  <c r="EB25" i="2" s="1"/>
  <c r="EN269" i="4"/>
  <c r="EN24" i="2" s="1"/>
  <c r="EF269" i="4"/>
  <c r="EF24" i="2" s="1"/>
  <c r="DX269" i="4"/>
  <c r="DX24" i="2" s="1"/>
  <c r="EJ268" i="4"/>
  <c r="EJ23" i="2" s="1"/>
  <c r="EB268" i="4"/>
  <c r="EB23" i="2" s="1"/>
  <c r="EN267" i="4"/>
  <c r="EN22" i="2" s="1"/>
  <c r="EF267" i="4"/>
  <c r="EF22" i="2" s="1"/>
  <c r="DX267" i="4"/>
  <c r="DX22" i="2" s="1"/>
  <c r="EJ266" i="4"/>
  <c r="EJ21" i="2" s="1"/>
  <c r="EB266" i="4"/>
  <c r="EB21" i="2" s="1"/>
  <c r="EN265" i="4"/>
  <c r="EN20" i="2" s="1"/>
  <c r="EF265" i="4"/>
  <c r="EF20" i="2" s="1"/>
  <c r="DX265" i="4"/>
  <c r="DX20" i="2" s="1"/>
  <c r="EJ264" i="4"/>
  <c r="EJ19" i="2" s="1"/>
  <c r="EJ19" i="10" s="1"/>
  <c r="EB264" i="4"/>
  <c r="EB19" i="2" s="1"/>
  <c r="EB19" i="10" s="1"/>
  <c r="EN263" i="4"/>
  <c r="EN18" i="2" s="1"/>
  <c r="EN18" i="10" s="1"/>
  <c r="EF263" i="4"/>
  <c r="EF18" i="2" s="1"/>
  <c r="EF18" i="10" s="1"/>
  <c r="DX263" i="4"/>
  <c r="DX18" i="2" s="1"/>
  <c r="DX18" i="10" s="1"/>
  <c r="EJ262" i="4"/>
  <c r="EJ17" i="2" s="1"/>
  <c r="EJ17" i="10" s="1"/>
  <c r="EB262" i="4"/>
  <c r="EB17" i="2" s="1"/>
  <c r="EB17" i="10" s="1"/>
  <c r="EN261" i="4"/>
  <c r="EN16" i="2" s="1"/>
  <c r="EN16" i="10" s="1"/>
  <c r="EF261" i="4"/>
  <c r="EF16" i="2" s="1"/>
  <c r="EF16" i="10" s="1"/>
  <c r="DX261" i="4"/>
  <c r="DX16" i="2" s="1"/>
  <c r="DX16" i="10" s="1"/>
  <c r="EJ260" i="4"/>
  <c r="EJ15" i="2" s="1"/>
  <c r="EJ15" i="10" s="1"/>
  <c r="EB260" i="4"/>
  <c r="EB15" i="2" s="1"/>
  <c r="EB15" i="10" s="1"/>
  <c r="EN259" i="4"/>
  <c r="EN14" i="2" s="1"/>
  <c r="EN14" i="10" s="1"/>
  <c r="EF259" i="4"/>
  <c r="EF14" i="2" s="1"/>
  <c r="EF14" i="10" s="1"/>
  <c r="DX259" i="4"/>
  <c r="DX14" i="2" s="1"/>
  <c r="DX14" i="10" s="1"/>
  <c r="EJ258" i="4"/>
  <c r="EJ13" i="2" s="1"/>
  <c r="EJ13" i="10" s="1"/>
  <c r="EB258" i="4"/>
  <c r="EB13" i="2" s="1"/>
  <c r="EB13" i="10" s="1"/>
  <c r="EN257" i="4"/>
  <c r="EN12" i="2" s="1"/>
  <c r="EN12" i="10" s="1"/>
  <c r="EF257" i="4"/>
  <c r="EF12" i="2" s="1"/>
  <c r="EF12" i="10" s="1"/>
  <c r="DX257" i="4"/>
  <c r="DX12" i="2" s="1"/>
  <c r="DX12" i="10" s="1"/>
  <c r="EJ256" i="4"/>
  <c r="EJ11" i="2" s="1"/>
  <c r="EJ11" i="10" s="1"/>
  <c r="EB256" i="4"/>
  <c r="EB11" i="2" s="1"/>
  <c r="EB11" i="10" s="1"/>
  <c r="EN255" i="4"/>
  <c r="EN10" i="2" s="1"/>
  <c r="EN10" i="10" s="1"/>
  <c r="EF255" i="4"/>
  <c r="EF10" i="2" s="1"/>
  <c r="EF10" i="10" s="1"/>
  <c r="DX255" i="4"/>
  <c r="DX10" i="2" s="1"/>
  <c r="DX10" i="10" s="1"/>
  <c r="EJ254" i="4"/>
  <c r="EJ9" i="2" s="1"/>
  <c r="EJ9" i="10" s="1"/>
  <c r="EB254" i="4"/>
  <c r="EB9" i="2" s="1"/>
  <c r="EB9" i="10" s="1"/>
  <c r="EN253" i="4"/>
  <c r="EN8" i="2" s="1"/>
  <c r="EN8" i="10" s="1"/>
  <c r="EF253" i="4"/>
  <c r="EF8" i="2" s="1"/>
  <c r="EF8" i="10" s="1"/>
  <c r="DX253" i="4"/>
  <c r="DX8" i="2" s="1"/>
  <c r="DX8" i="10" s="1"/>
  <c r="EJ252" i="4"/>
  <c r="EJ7" i="2" s="1"/>
  <c r="EJ7" i="10" s="1"/>
  <c r="EB252" i="4"/>
  <c r="EB7" i="2" s="1"/>
  <c r="EB7" i="10" s="1"/>
  <c r="EN251" i="4"/>
  <c r="EN6" i="2" s="1"/>
  <c r="EN6" i="10" s="1"/>
  <c r="EF251" i="4"/>
  <c r="EF6" i="2" s="1"/>
  <c r="EF6" i="10" s="1"/>
  <c r="DX251" i="4"/>
  <c r="DX6" i="2" s="1"/>
  <c r="DX6" i="10" s="1"/>
  <c r="EJ250" i="4"/>
  <c r="EJ5" i="2" s="1"/>
  <c r="EJ5" i="10" s="1"/>
  <c r="EB250" i="4"/>
  <c r="EB5" i="2" s="1"/>
  <c r="EB5" i="10" s="1"/>
  <c r="EN249" i="4"/>
  <c r="EN4" i="2" s="1"/>
  <c r="EN4" i="10" s="1"/>
  <c r="EF249" i="4"/>
  <c r="EF4" i="2" s="1"/>
  <c r="EF4" i="10" s="1"/>
  <c r="DX249" i="4"/>
  <c r="DX4" i="2" s="1"/>
  <c r="DX4" i="10" s="1"/>
  <c r="EJ248" i="4"/>
  <c r="EJ3" i="2" s="1"/>
  <c r="EJ3" i="10" s="1"/>
  <c r="EB248" i="4"/>
  <c r="EB3" i="2" s="1"/>
  <c r="EB3" i="10" s="1"/>
  <c r="EN247" i="4"/>
  <c r="EN2" i="2" s="1"/>
  <c r="EN2" i="10" s="1"/>
  <c r="EF247" i="4"/>
  <c r="EF2" i="2" s="1"/>
  <c r="EF2" i="10" s="1"/>
  <c r="DX247" i="4"/>
  <c r="DX2" i="2" s="1"/>
  <c r="DX2" i="10" s="1"/>
  <c r="EJ246" i="4"/>
  <c r="EJ266" i="1" s="1"/>
  <c r="DX246" i="4"/>
  <c r="DX266" i="1" s="1"/>
  <c r="EG245" i="4"/>
  <c r="EG265" i="1" s="1"/>
  <c r="EH265" i="1"/>
  <c r="EI265" i="1"/>
  <c r="EB265" i="1"/>
  <c r="EC265" i="1"/>
  <c r="DV265" i="1"/>
  <c r="DW245" i="4"/>
  <c r="DW265" i="1" s="1"/>
  <c r="EF244" i="4"/>
  <c r="EF264" i="1" s="1"/>
  <c r="EO243" i="4"/>
  <c r="EO263" i="1" s="1"/>
  <c r="EE243" i="4"/>
  <c r="EE263" i="1" s="1"/>
  <c r="EN242" i="4"/>
  <c r="EN262" i="1" s="1"/>
  <c r="ED242" i="4"/>
  <c r="ED262" i="1" s="1"/>
  <c r="EM241" i="4"/>
  <c r="EM261" i="1" s="1"/>
  <c r="EA241" i="4"/>
  <c r="EA261" i="1" s="1"/>
  <c r="EL240" i="4"/>
  <c r="EL260" i="1" s="1"/>
  <c r="DZ240" i="4"/>
  <c r="DZ260" i="1" s="1"/>
  <c r="EK239" i="4"/>
  <c r="EK259" i="1" s="1"/>
  <c r="DY239" i="4"/>
  <c r="DY259" i="1" s="1"/>
  <c r="EJ238" i="4"/>
  <c r="EJ258" i="1" s="1"/>
  <c r="DX238" i="4"/>
  <c r="DX258" i="1" s="1"/>
  <c r="EI237" i="4"/>
  <c r="EI257" i="1" s="1"/>
  <c r="DZ237" i="4"/>
  <c r="DZ257" i="1" s="1"/>
  <c r="EL236" i="4"/>
  <c r="EL256" i="1" s="1"/>
  <c r="ED236" i="4"/>
  <c r="ED256" i="1" s="1"/>
  <c r="DV236" i="4"/>
  <c r="DV256" i="1" s="1"/>
  <c r="EH235" i="4"/>
  <c r="EH255" i="1" s="1"/>
  <c r="DZ235" i="4"/>
  <c r="DZ255" i="1" s="1"/>
  <c r="EL234" i="4"/>
  <c r="EL254" i="1" s="1"/>
  <c r="ED234" i="4"/>
  <c r="ED254" i="1" s="1"/>
  <c r="DV234" i="4"/>
  <c r="DV254" i="1" s="1"/>
  <c r="EH233" i="4"/>
  <c r="EH253" i="1" s="1"/>
  <c r="DZ233" i="4"/>
  <c r="DZ253" i="1" s="1"/>
  <c r="EL232" i="4"/>
  <c r="EL252" i="1" s="1"/>
  <c r="ED232" i="4"/>
  <c r="ED252" i="1" s="1"/>
  <c r="DV232" i="4"/>
  <c r="DV252" i="1" s="1"/>
  <c r="EH231" i="4"/>
  <c r="EH251" i="1" s="1"/>
  <c r="DZ231" i="4"/>
  <c r="DZ251" i="1" s="1"/>
  <c r="EL230" i="4"/>
  <c r="EL250" i="1" s="1"/>
  <c r="ED230" i="4"/>
  <c r="ED250" i="1" s="1"/>
  <c r="DV230" i="4"/>
  <c r="DV250" i="1" s="1"/>
  <c r="EH229" i="4"/>
  <c r="EH249" i="1" s="1"/>
  <c r="DZ229" i="4"/>
  <c r="DZ249" i="1" s="1"/>
  <c r="EL228" i="4"/>
  <c r="EL248" i="1" s="1"/>
  <c r="ED228" i="4"/>
  <c r="ED248" i="1" s="1"/>
  <c r="DV228" i="4"/>
  <c r="DV248" i="1" s="1"/>
  <c r="EF227" i="4"/>
  <c r="EF247" i="1" s="1"/>
  <c r="EO226" i="4"/>
  <c r="EO246" i="1" s="1"/>
  <c r="EE226" i="4"/>
  <c r="EE246" i="1" s="1"/>
  <c r="EN225" i="4"/>
  <c r="EN245" i="1" s="1"/>
  <c r="ED225" i="4"/>
  <c r="ED245" i="1" s="1"/>
  <c r="EM224" i="4"/>
  <c r="EM244" i="1" s="1"/>
  <c r="EA224" i="4"/>
  <c r="EA244" i="1" s="1"/>
  <c r="EL223" i="4"/>
  <c r="EL243" i="1" s="1"/>
  <c r="DZ223" i="4"/>
  <c r="DZ243" i="1" s="1"/>
  <c r="EK222" i="4"/>
  <c r="EK242" i="1" s="1"/>
  <c r="DY222" i="4"/>
  <c r="DY242" i="1" s="1"/>
  <c r="EJ221" i="4"/>
  <c r="EJ241" i="1" s="1"/>
  <c r="DX221" i="4"/>
  <c r="DX241" i="1" s="1"/>
  <c r="EG220" i="4"/>
  <c r="EG240" i="1" s="1"/>
  <c r="EC240" i="1"/>
  <c r="DV240" i="1"/>
  <c r="DW220" i="4"/>
  <c r="DW240" i="1" s="1"/>
  <c r="EB240" i="1"/>
  <c r="EH240" i="1"/>
  <c r="EI240" i="1"/>
  <c r="EF219" i="4"/>
  <c r="EF239" i="1" s="1"/>
  <c r="EO218" i="4"/>
  <c r="EO238" i="1" s="1"/>
  <c r="EE218" i="4"/>
  <c r="EE238" i="1" s="1"/>
  <c r="EN217" i="4"/>
  <c r="EN237" i="1" s="1"/>
  <c r="ED217" i="4"/>
  <c r="ED237" i="1" s="1"/>
  <c r="EM216" i="4"/>
  <c r="EM236" i="1" s="1"/>
  <c r="EE216" i="4"/>
  <c r="EE236" i="1" s="1"/>
  <c r="DW216" i="4"/>
  <c r="DW236" i="1" s="1"/>
  <c r="EI215" i="4"/>
  <c r="EI235" i="1" s="1"/>
  <c r="EA215" i="4"/>
  <c r="EA235" i="1" s="1"/>
  <c r="EM214" i="4"/>
  <c r="EM234" i="1" s="1"/>
  <c r="EE214" i="4"/>
  <c r="EE234" i="1" s="1"/>
  <c r="DW214" i="4"/>
  <c r="DW234" i="1" s="1"/>
  <c r="EI213" i="4"/>
  <c r="EI233" i="1" s="1"/>
  <c r="EA213" i="4"/>
  <c r="EA233" i="1" s="1"/>
  <c r="EM212" i="4"/>
  <c r="EM232" i="1" s="1"/>
  <c r="EE212" i="4"/>
  <c r="EE232" i="1" s="1"/>
  <c r="DW212" i="4"/>
  <c r="DW232" i="1" s="1"/>
  <c r="EI211" i="4"/>
  <c r="EI231" i="1" s="1"/>
  <c r="EA211" i="4"/>
  <c r="EA231" i="1" s="1"/>
  <c r="EM210" i="4"/>
  <c r="EM230" i="1" s="1"/>
  <c r="EE210" i="4"/>
  <c r="EE230" i="1" s="1"/>
  <c r="DW210" i="4"/>
  <c r="DW230" i="1" s="1"/>
  <c r="EI209" i="4"/>
  <c r="EI229" i="1" s="1"/>
  <c r="EA209" i="4"/>
  <c r="EA229" i="1" s="1"/>
  <c r="EM208" i="4"/>
  <c r="EM228" i="1" s="1"/>
  <c r="EE208" i="4"/>
  <c r="EE228" i="1" s="1"/>
  <c r="DW208" i="4"/>
  <c r="DW228" i="1" s="1"/>
  <c r="EI207" i="4"/>
  <c r="EI227" i="1" s="1"/>
  <c r="EA207" i="4"/>
  <c r="EA227" i="1" s="1"/>
  <c r="EM206" i="4"/>
  <c r="EM226" i="1" s="1"/>
  <c r="EE206" i="4"/>
  <c r="EE226" i="1" s="1"/>
  <c r="DW206" i="4"/>
  <c r="DW226" i="1" s="1"/>
  <c r="EI205" i="4"/>
  <c r="EI225" i="1" s="1"/>
  <c r="EO400" i="4"/>
  <c r="EO38" i="3" s="1"/>
  <c r="EM408" i="4"/>
  <c r="EM46" i="3" s="1"/>
  <c r="EE408" i="4"/>
  <c r="EE46" i="3" s="1"/>
  <c r="DW408" i="4"/>
  <c r="DW46" i="3" s="1"/>
  <c r="EI407" i="4"/>
  <c r="EI45" i="3" s="1"/>
  <c r="EA407" i="4"/>
  <c r="EA45" i="3" s="1"/>
  <c r="EM406" i="4"/>
  <c r="EM44" i="3" s="1"/>
  <c r="EE406" i="4"/>
  <c r="EE44" i="3" s="1"/>
  <c r="DW406" i="4"/>
  <c r="DW44" i="3" s="1"/>
  <c r="EI405" i="4"/>
  <c r="EI43" i="3" s="1"/>
  <c r="EA405" i="4"/>
  <c r="EA43" i="3" s="1"/>
  <c r="EM404" i="4"/>
  <c r="EM42" i="3" s="1"/>
  <c r="EE404" i="4"/>
  <c r="EE42" i="3" s="1"/>
  <c r="DW404" i="4"/>
  <c r="DW42" i="3" s="1"/>
  <c r="EI403" i="4"/>
  <c r="EI41" i="3" s="1"/>
  <c r="EA403" i="4"/>
  <c r="EA41" i="3" s="1"/>
  <c r="EM402" i="4"/>
  <c r="EM40" i="3" s="1"/>
  <c r="EE402" i="4"/>
  <c r="EE40" i="3" s="1"/>
  <c r="DW402" i="4"/>
  <c r="DW40" i="3" s="1"/>
  <c r="EI401" i="4"/>
  <c r="EI39" i="3" s="1"/>
  <c r="EA401" i="4"/>
  <c r="EA39" i="3" s="1"/>
  <c r="EM400" i="4"/>
  <c r="EM38" i="3" s="1"/>
  <c r="EE400" i="4"/>
  <c r="EE38" i="3" s="1"/>
  <c r="DW400" i="4"/>
  <c r="DW38" i="3" s="1"/>
  <c r="EI399" i="4"/>
  <c r="EI37" i="3" s="1"/>
  <c r="EA399" i="4"/>
  <c r="EA37" i="3" s="1"/>
  <c r="EM398" i="4"/>
  <c r="EM36" i="3" s="1"/>
  <c r="EM7" i="13" s="1"/>
  <c r="EE398" i="4"/>
  <c r="EE36" i="3" s="1"/>
  <c r="EE7" i="13" s="1"/>
  <c r="DW398" i="4"/>
  <c r="DW36" i="3" s="1"/>
  <c r="DW7" i="13" s="1"/>
  <c r="EI397" i="4"/>
  <c r="EI35" i="3" s="1"/>
  <c r="EI6" i="13" s="1"/>
  <c r="EA397" i="4"/>
  <c r="EA35" i="3" s="1"/>
  <c r="EA6" i="13" s="1"/>
  <c r="EM396" i="4"/>
  <c r="EM34" i="3" s="1"/>
  <c r="EM5" i="13" s="1"/>
  <c r="EE396" i="4"/>
  <c r="EE34" i="3" s="1"/>
  <c r="EE5" i="13" s="1"/>
  <c r="DW396" i="4"/>
  <c r="DW34" i="3" s="1"/>
  <c r="DW5" i="13" s="1"/>
  <c r="EI395" i="4"/>
  <c r="EI33" i="3" s="1"/>
  <c r="EI4" i="13" s="1"/>
  <c r="EA395" i="4"/>
  <c r="EA33" i="3" s="1"/>
  <c r="EA4" i="13" s="1"/>
  <c r="EM394" i="4"/>
  <c r="EM32" i="3" s="1"/>
  <c r="EM3" i="13" s="1"/>
  <c r="EE394" i="4"/>
  <c r="EE32" i="3" s="1"/>
  <c r="EE3" i="13" s="1"/>
  <c r="DW394" i="4"/>
  <c r="DW32" i="3" s="1"/>
  <c r="DW3" i="13" s="1"/>
  <c r="EI393" i="4"/>
  <c r="EI31" i="3" s="1"/>
  <c r="EI2" i="13" s="1"/>
  <c r="EA393" i="4"/>
  <c r="EA31" i="3" s="1"/>
  <c r="EA2" i="13" s="1"/>
  <c r="EM392" i="4"/>
  <c r="EE392" i="4"/>
  <c r="DW392" i="4"/>
  <c r="EI391" i="4"/>
  <c r="EA391" i="4"/>
  <c r="EM390" i="4"/>
  <c r="EE390" i="4"/>
  <c r="DW390" i="4"/>
  <c r="EI389" i="4"/>
  <c r="EA389" i="4"/>
  <c r="EM388" i="4"/>
  <c r="EE388" i="4"/>
  <c r="DW388" i="4"/>
  <c r="EI387" i="4"/>
  <c r="EA387" i="4"/>
  <c r="EM386" i="4"/>
  <c r="EE386" i="4"/>
  <c r="DW386" i="4"/>
  <c r="EI385" i="4"/>
  <c r="EA385" i="4"/>
  <c r="EM384" i="4"/>
  <c r="EE384" i="4"/>
  <c r="DW384" i="4"/>
  <c r="EI383" i="4"/>
  <c r="EA383" i="4"/>
  <c r="EM382" i="4"/>
  <c r="EE382" i="4"/>
  <c r="DW382" i="4"/>
  <c r="EI381" i="4"/>
  <c r="EA381" i="4"/>
  <c r="EM380" i="4"/>
  <c r="EE380" i="4"/>
  <c r="DW380" i="4"/>
  <c r="EI379" i="4"/>
  <c r="EA379" i="4"/>
  <c r="EM378" i="4"/>
  <c r="EE378" i="4"/>
  <c r="DW378" i="4"/>
  <c r="EI377" i="4"/>
  <c r="EA377" i="4"/>
  <c r="EM376" i="4"/>
  <c r="EE376" i="4"/>
  <c r="DW376" i="4"/>
  <c r="EI375" i="4"/>
  <c r="EA375" i="4"/>
  <c r="EM374" i="4"/>
  <c r="EE374" i="4"/>
  <c r="DW374" i="4"/>
  <c r="EI373" i="4"/>
  <c r="EA373" i="4"/>
  <c r="EM372" i="4"/>
  <c r="EE372" i="4"/>
  <c r="DW372" i="4"/>
  <c r="EI371" i="4"/>
  <c r="EI30" i="3" s="1"/>
  <c r="EI28" i="11" s="1"/>
  <c r="EA371" i="4"/>
  <c r="EA30" i="3" s="1"/>
  <c r="EA28" i="11" s="1"/>
  <c r="EM370" i="4"/>
  <c r="EM29" i="3" s="1"/>
  <c r="EM27" i="11" s="1"/>
  <c r="EE370" i="4"/>
  <c r="EE29" i="3" s="1"/>
  <c r="EE27" i="11" s="1"/>
  <c r="DW370" i="4"/>
  <c r="DW29" i="3" s="1"/>
  <c r="DW27" i="11" s="1"/>
  <c r="EI369" i="4"/>
  <c r="EI28" i="3" s="1"/>
  <c r="EI26" i="11" s="1"/>
  <c r="EA369" i="4"/>
  <c r="EA28" i="3" s="1"/>
  <c r="EA26" i="11" s="1"/>
  <c r="EM368" i="4"/>
  <c r="EM27" i="3" s="1"/>
  <c r="EM25" i="11" s="1"/>
  <c r="EE368" i="4"/>
  <c r="EE27" i="3" s="1"/>
  <c r="EE25" i="11" s="1"/>
  <c r="DW368" i="4"/>
  <c r="DW27" i="3" s="1"/>
  <c r="DW25" i="11" s="1"/>
  <c r="EI367" i="4"/>
  <c r="EI26" i="3" s="1"/>
  <c r="EI24" i="11" s="1"/>
  <c r="EA367" i="4"/>
  <c r="EA26" i="3" s="1"/>
  <c r="EA24" i="11" s="1"/>
  <c r="EM366" i="4"/>
  <c r="EM25" i="3" s="1"/>
  <c r="EM23" i="11" s="1"/>
  <c r="EE366" i="4"/>
  <c r="EE25" i="3" s="1"/>
  <c r="EE23" i="11" s="1"/>
  <c r="DW366" i="4"/>
  <c r="DW25" i="3" s="1"/>
  <c r="DW23" i="11" s="1"/>
  <c r="EI365" i="4"/>
  <c r="EI24" i="3" s="1"/>
  <c r="EI22" i="11" s="1"/>
  <c r="EA365" i="4"/>
  <c r="EA24" i="3" s="1"/>
  <c r="EA22" i="11" s="1"/>
  <c r="EM364" i="4"/>
  <c r="EM23" i="3" s="1"/>
  <c r="EE364" i="4"/>
  <c r="EE23" i="3" s="1"/>
  <c r="DW364" i="4"/>
  <c r="DW23" i="3" s="1"/>
  <c r="EI363" i="4"/>
  <c r="EI22" i="3" s="1"/>
  <c r="EA363" i="4"/>
  <c r="EA22" i="3" s="1"/>
  <c r="EM362" i="4"/>
  <c r="EM21" i="3" s="1"/>
  <c r="EM21" i="11" s="1"/>
  <c r="EE362" i="4"/>
  <c r="EE21" i="3" s="1"/>
  <c r="EE21" i="11" s="1"/>
  <c r="DW362" i="4"/>
  <c r="DW21" i="3" s="1"/>
  <c r="DW21" i="11" s="1"/>
  <c r="EI361" i="4"/>
  <c r="EI20" i="3" s="1"/>
  <c r="EI20" i="11" s="1"/>
  <c r="EA361" i="4"/>
  <c r="EA20" i="3" s="1"/>
  <c r="EA20" i="11" s="1"/>
  <c r="EM360" i="4"/>
  <c r="EM19" i="3" s="1"/>
  <c r="EM19" i="11" s="1"/>
  <c r="EE360" i="4"/>
  <c r="EE19" i="3" s="1"/>
  <c r="EE19" i="11" s="1"/>
  <c r="DW360" i="4"/>
  <c r="DW19" i="3" s="1"/>
  <c r="DW19" i="11" s="1"/>
  <c r="EI359" i="4"/>
  <c r="EI18" i="3" s="1"/>
  <c r="EI18" i="11" s="1"/>
  <c r="EA359" i="4"/>
  <c r="EA18" i="3" s="1"/>
  <c r="EA18" i="11" s="1"/>
  <c r="EM358" i="4"/>
  <c r="EM17" i="3" s="1"/>
  <c r="EM17" i="11" s="1"/>
  <c r="EE358" i="4"/>
  <c r="EE17" i="3" s="1"/>
  <c r="EE17" i="11" s="1"/>
  <c r="DW358" i="4"/>
  <c r="DW17" i="3" s="1"/>
  <c r="DW17" i="11" s="1"/>
  <c r="EI357" i="4"/>
  <c r="EI16" i="3" s="1"/>
  <c r="EI16" i="11" s="1"/>
  <c r="EA357" i="4"/>
  <c r="EA16" i="3" s="1"/>
  <c r="EA16" i="11" s="1"/>
  <c r="EM356" i="4"/>
  <c r="EM15" i="3" s="1"/>
  <c r="EM15" i="11" s="1"/>
  <c r="EE356" i="4"/>
  <c r="EE15" i="3" s="1"/>
  <c r="EE15" i="11" s="1"/>
  <c r="DW356" i="4"/>
  <c r="DW15" i="3" s="1"/>
  <c r="DW15" i="11" s="1"/>
  <c r="EI355" i="4"/>
  <c r="EI14" i="3" s="1"/>
  <c r="EI14" i="11" s="1"/>
  <c r="EA355" i="4"/>
  <c r="EA14" i="3" s="1"/>
  <c r="EA14" i="11" s="1"/>
  <c r="EM354" i="4"/>
  <c r="EM13" i="3" s="1"/>
  <c r="EM13" i="11" s="1"/>
  <c r="EE354" i="4"/>
  <c r="EE13" i="3" s="1"/>
  <c r="EE13" i="11" s="1"/>
  <c r="DW354" i="4"/>
  <c r="DW13" i="3" s="1"/>
  <c r="DW13" i="11" s="1"/>
  <c r="EI353" i="4"/>
  <c r="EI12" i="3" s="1"/>
  <c r="EI12" i="11" s="1"/>
  <c r="EA353" i="4"/>
  <c r="EA12" i="3" s="1"/>
  <c r="EA12" i="11" s="1"/>
  <c r="EM352" i="4"/>
  <c r="EM11" i="3" s="1"/>
  <c r="EM11" i="11" s="1"/>
  <c r="EE352" i="4"/>
  <c r="EE11" i="3" s="1"/>
  <c r="EE11" i="11" s="1"/>
  <c r="DW352" i="4"/>
  <c r="DW11" i="3" s="1"/>
  <c r="DW11" i="11" s="1"/>
  <c r="EI351" i="4"/>
  <c r="EI10" i="3" s="1"/>
  <c r="EI10" i="11" s="1"/>
  <c r="EA351" i="4"/>
  <c r="EA10" i="3" s="1"/>
  <c r="EA10" i="11" s="1"/>
  <c r="EM350" i="4"/>
  <c r="EM9" i="3" s="1"/>
  <c r="EM9" i="11" s="1"/>
  <c r="EE350" i="4"/>
  <c r="EE9" i="3" s="1"/>
  <c r="EE9" i="11" s="1"/>
  <c r="DW350" i="4"/>
  <c r="DW9" i="3" s="1"/>
  <c r="DW9" i="11" s="1"/>
  <c r="EI349" i="4"/>
  <c r="EI8" i="3" s="1"/>
  <c r="EI8" i="11" s="1"/>
  <c r="EA349" i="4"/>
  <c r="EA8" i="3" s="1"/>
  <c r="EA8" i="11" s="1"/>
  <c r="EM348" i="4"/>
  <c r="EM7" i="3" s="1"/>
  <c r="EM7" i="11" s="1"/>
  <c r="EE348" i="4"/>
  <c r="EE7" i="3" s="1"/>
  <c r="EE7" i="11" s="1"/>
  <c r="DW348" i="4"/>
  <c r="DW7" i="3" s="1"/>
  <c r="DW7" i="11" s="1"/>
  <c r="EI347" i="4"/>
  <c r="EI6" i="3" s="1"/>
  <c r="EI6" i="11" s="1"/>
  <c r="EA347" i="4"/>
  <c r="EA6" i="3" s="1"/>
  <c r="EA6" i="11" s="1"/>
  <c r="EM346" i="4"/>
  <c r="EM5" i="3" s="1"/>
  <c r="EM5" i="11" s="1"/>
  <c r="EE346" i="4"/>
  <c r="EE5" i="3" s="1"/>
  <c r="EE5" i="11" s="1"/>
  <c r="DW346" i="4"/>
  <c r="DW5" i="3" s="1"/>
  <c r="DW5" i="11" s="1"/>
  <c r="EI345" i="4"/>
  <c r="EI4" i="3" s="1"/>
  <c r="EI4" i="11" s="1"/>
  <c r="EA345" i="4"/>
  <c r="EA4" i="3" s="1"/>
  <c r="EA4" i="11" s="1"/>
  <c r="EM344" i="4"/>
  <c r="EM3" i="3" s="1"/>
  <c r="EM3" i="11" s="1"/>
  <c r="EE344" i="4"/>
  <c r="EE3" i="3" s="1"/>
  <c r="EE3" i="11" s="1"/>
  <c r="DW344" i="4"/>
  <c r="DW3" i="3" s="1"/>
  <c r="DW3" i="11" s="1"/>
  <c r="EI343" i="4"/>
  <c r="EI2" i="3" s="1"/>
  <c r="EI2" i="11" s="1"/>
  <c r="EA343" i="4"/>
  <c r="EA2" i="3" s="1"/>
  <c r="EA2" i="11" s="1"/>
  <c r="EM342" i="4"/>
  <c r="EM98" i="2" s="1"/>
  <c r="EM39" i="10" s="1"/>
  <c r="EE342" i="4"/>
  <c r="EE98" i="2" s="1"/>
  <c r="EE39" i="10" s="1"/>
  <c r="DW342" i="4"/>
  <c r="DW98" i="2" s="1"/>
  <c r="DW39" i="10" s="1"/>
  <c r="EI341" i="4"/>
  <c r="EI97" i="2" s="1"/>
  <c r="EI38" i="10" s="1"/>
  <c r="EA341" i="4"/>
  <c r="EA97" i="2" s="1"/>
  <c r="EA38" i="10" s="1"/>
  <c r="EM340" i="4"/>
  <c r="EM96" i="2" s="1"/>
  <c r="EM37" i="10" s="1"/>
  <c r="EE340" i="4"/>
  <c r="EE96" i="2" s="1"/>
  <c r="EE37" i="10" s="1"/>
  <c r="DW340" i="4"/>
  <c r="DW96" i="2" s="1"/>
  <c r="DW37" i="10" s="1"/>
  <c r="EI339" i="4"/>
  <c r="EI95" i="2" s="1"/>
  <c r="EI36" i="10" s="1"/>
  <c r="EA339" i="4"/>
  <c r="EA95" i="2" s="1"/>
  <c r="EA36" i="10" s="1"/>
  <c r="EM338" i="4"/>
  <c r="EM94" i="2" s="1"/>
  <c r="EM35" i="10" s="1"/>
  <c r="EE338" i="4"/>
  <c r="EE94" i="2" s="1"/>
  <c r="EE35" i="10" s="1"/>
  <c r="DW338" i="4"/>
  <c r="DW94" i="2" s="1"/>
  <c r="DW35" i="10" s="1"/>
  <c r="EI337" i="4"/>
  <c r="EI93" i="2" s="1"/>
  <c r="EI34" i="10" s="1"/>
  <c r="EA337" i="4"/>
  <c r="EA93" i="2" s="1"/>
  <c r="EA34" i="10" s="1"/>
  <c r="EM336" i="4"/>
  <c r="EM92" i="2" s="1"/>
  <c r="EM33" i="10" s="1"/>
  <c r="EE336" i="4"/>
  <c r="EE92" i="2" s="1"/>
  <c r="EE33" i="10" s="1"/>
  <c r="DW336" i="4"/>
  <c r="DW92" i="2" s="1"/>
  <c r="DW33" i="10" s="1"/>
  <c r="EI335" i="4"/>
  <c r="EI91" i="2" s="1"/>
  <c r="EI32" i="10" s="1"/>
  <c r="EA335" i="4"/>
  <c r="EA91" i="2" s="1"/>
  <c r="EA32" i="10" s="1"/>
  <c r="EM334" i="4"/>
  <c r="EM90" i="2" s="1"/>
  <c r="EL18" i="9" s="1"/>
  <c r="EE334" i="4"/>
  <c r="EE90" i="2" s="1"/>
  <c r="ED18" i="9" s="1"/>
  <c r="DW334" i="4"/>
  <c r="DW90" i="2" s="1"/>
  <c r="DV18" i="9" s="1"/>
  <c r="EI333" i="4"/>
  <c r="EI89" i="2" s="1"/>
  <c r="EH17" i="9" s="1"/>
  <c r="EA333" i="4"/>
  <c r="EA89" i="2" s="1"/>
  <c r="DZ17" i="9" s="1"/>
  <c r="EM332" i="4"/>
  <c r="EM88" i="2" s="1"/>
  <c r="EL16" i="9" s="1"/>
  <c r="EE332" i="4"/>
  <c r="EE88" i="2" s="1"/>
  <c r="ED16" i="9" s="1"/>
  <c r="DW332" i="4"/>
  <c r="DW88" i="2" s="1"/>
  <c r="DV16" i="9" s="1"/>
  <c r="EI331" i="4"/>
  <c r="EI87" i="2" s="1"/>
  <c r="EH15" i="9" s="1"/>
  <c r="EA331" i="4"/>
  <c r="EA87" i="2" s="1"/>
  <c r="DZ15" i="9" s="1"/>
  <c r="EM330" i="4"/>
  <c r="EM86" i="2" s="1"/>
  <c r="EL14" i="9" s="1"/>
  <c r="EE330" i="4"/>
  <c r="EE86" i="2" s="1"/>
  <c r="ED14" i="9" s="1"/>
  <c r="DW330" i="4"/>
  <c r="DW86" i="2" s="1"/>
  <c r="DV14" i="9" s="1"/>
  <c r="EI329" i="4"/>
  <c r="EI85" i="2" s="1"/>
  <c r="EH13" i="9" s="1"/>
  <c r="EA329" i="4"/>
  <c r="EA85" i="2" s="1"/>
  <c r="DZ13" i="9" s="1"/>
  <c r="EI328" i="4"/>
  <c r="EI83" i="2" s="1"/>
  <c r="EH12" i="9" s="1"/>
  <c r="EA328" i="4"/>
  <c r="EA83" i="2" s="1"/>
  <c r="DZ12" i="9" s="1"/>
  <c r="EM327" i="4"/>
  <c r="EM82" i="2" s="1"/>
  <c r="EE327" i="4"/>
  <c r="EE82" i="2" s="1"/>
  <c r="DW327" i="4"/>
  <c r="DW82" i="2" s="1"/>
  <c r="EI326" i="4"/>
  <c r="EI81" i="2" s="1"/>
  <c r="EH26" i="9" s="1"/>
  <c r="EA326" i="4"/>
  <c r="EA81" i="2" s="1"/>
  <c r="DZ26" i="9" s="1"/>
  <c r="EM325" i="4"/>
  <c r="EM80" i="2" s="1"/>
  <c r="EL25" i="9" s="1"/>
  <c r="EE325" i="4"/>
  <c r="EE80" i="2" s="1"/>
  <c r="ED25" i="9" s="1"/>
  <c r="DW325" i="4"/>
  <c r="DW80" i="2" s="1"/>
  <c r="DV25" i="9" s="1"/>
  <c r="EI324" i="4"/>
  <c r="EI79" i="2" s="1"/>
  <c r="EH24" i="9" s="1"/>
  <c r="EA324" i="4"/>
  <c r="EA79" i="2" s="1"/>
  <c r="DZ24" i="9" s="1"/>
  <c r="EM323" i="4"/>
  <c r="EM78" i="2" s="1"/>
  <c r="EL23" i="9" s="1"/>
  <c r="EE323" i="4"/>
  <c r="EE78" i="2" s="1"/>
  <c r="ED23" i="9" s="1"/>
  <c r="DW323" i="4"/>
  <c r="DW78" i="2" s="1"/>
  <c r="DV23" i="9" s="1"/>
  <c r="EI322" i="4"/>
  <c r="EI77" i="2" s="1"/>
  <c r="EH22" i="9" s="1"/>
  <c r="EA322" i="4"/>
  <c r="EA77" i="2" s="1"/>
  <c r="DZ22" i="9" s="1"/>
  <c r="EM321" i="4"/>
  <c r="EM76" i="2" s="1"/>
  <c r="EL21" i="9" s="1"/>
  <c r="EE321" i="4"/>
  <c r="EE76" i="2" s="1"/>
  <c r="ED21" i="9" s="1"/>
  <c r="DW321" i="4"/>
  <c r="DW76" i="2" s="1"/>
  <c r="DV21" i="9" s="1"/>
  <c r="EI320" i="4"/>
  <c r="EI75" i="2" s="1"/>
  <c r="EH20" i="9" s="1"/>
  <c r="EA320" i="4"/>
  <c r="EA75" i="2" s="1"/>
  <c r="DZ20" i="9" s="1"/>
  <c r="EM319" i="4"/>
  <c r="EM74" i="2" s="1"/>
  <c r="EL19" i="9" s="1"/>
  <c r="EE319" i="4"/>
  <c r="EE74" i="2" s="1"/>
  <c r="ED19" i="9" s="1"/>
  <c r="DW319" i="4"/>
  <c r="DW74" i="2" s="1"/>
  <c r="DV19" i="9" s="1"/>
  <c r="EI318" i="4"/>
  <c r="EI73" i="2" s="1"/>
  <c r="EH11" i="9" s="1"/>
  <c r="EA318" i="4"/>
  <c r="EA73" i="2" s="1"/>
  <c r="DZ11" i="9" s="1"/>
  <c r="EM317" i="4"/>
  <c r="EM72" i="2" s="1"/>
  <c r="EL10" i="9" s="1"/>
  <c r="EE317" i="4"/>
  <c r="EE72" i="2" s="1"/>
  <c r="ED10" i="9" s="1"/>
  <c r="DW317" i="4"/>
  <c r="DW72" i="2" s="1"/>
  <c r="DV10" i="9" s="1"/>
  <c r="EI316" i="4"/>
  <c r="EI71" i="2" s="1"/>
  <c r="EH9" i="9" s="1"/>
  <c r="EA316" i="4"/>
  <c r="EA71" i="2" s="1"/>
  <c r="DZ9" i="9" s="1"/>
  <c r="EM315" i="4"/>
  <c r="EM70" i="2" s="1"/>
  <c r="EL8" i="9" s="1"/>
  <c r="EE315" i="4"/>
  <c r="EE70" i="2" s="1"/>
  <c r="ED8" i="9" s="1"/>
  <c r="DW315" i="4"/>
  <c r="DW70" i="2" s="1"/>
  <c r="DV8" i="9" s="1"/>
  <c r="EI314" i="4"/>
  <c r="EI69" i="2" s="1"/>
  <c r="EH7" i="9" s="1"/>
  <c r="EA314" i="4"/>
  <c r="EA69" i="2" s="1"/>
  <c r="DZ7" i="9" s="1"/>
  <c r="EM313" i="4"/>
  <c r="EM68" i="2" s="1"/>
  <c r="EL6" i="9" s="1"/>
  <c r="EE313" i="4"/>
  <c r="EE68" i="2" s="1"/>
  <c r="ED6" i="9" s="1"/>
  <c r="DW313" i="4"/>
  <c r="DW68" i="2" s="1"/>
  <c r="DV6" i="9" s="1"/>
  <c r="EI312" i="4"/>
  <c r="EI67" i="2" s="1"/>
  <c r="EH5" i="9" s="1"/>
  <c r="EA312" i="4"/>
  <c r="EA67" i="2" s="1"/>
  <c r="DZ5" i="9" s="1"/>
  <c r="EM311" i="4"/>
  <c r="EM66" i="2" s="1"/>
  <c r="EL4" i="9" s="1"/>
  <c r="EE311" i="4"/>
  <c r="EE66" i="2" s="1"/>
  <c r="ED4" i="9" s="1"/>
  <c r="DW311" i="4"/>
  <c r="DW66" i="2" s="1"/>
  <c r="DV4" i="9" s="1"/>
  <c r="EI310" i="4"/>
  <c r="EI65" i="2" s="1"/>
  <c r="EH3" i="9" s="1"/>
  <c r="EA310" i="4"/>
  <c r="EA65" i="2" s="1"/>
  <c r="DZ3" i="9" s="1"/>
  <c r="EM309" i="4"/>
  <c r="EM64" i="2" s="1"/>
  <c r="EL2" i="9" s="1"/>
  <c r="EE309" i="4"/>
  <c r="EE64" i="2" s="1"/>
  <c r="ED2" i="9" s="1"/>
  <c r="DW309" i="4"/>
  <c r="DW64" i="2" s="1"/>
  <c r="DV2" i="9" s="1"/>
  <c r="EI308" i="4"/>
  <c r="EI63" i="2" s="1"/>
  <c r="EA308" i="4"/>
  <c r="EA63" i="2" s="1"/>
  <c r="EM307" i="4"/>
  <c r="EM62" i="2" s="1"/>
  <c r="EM55" i="10" s="1"/>
  <c r="EE307" i="4"/>
  <c r="EE62" i="2" s="1"/>
  <c r="EE55" i="10" s="1"/>
  <c r="DW307" i="4"/>
  <c r="DW62" i="2" s="1"/>
  <c r="DW55" i="10" s="1"/>
  <c r="EI306" i="4"/>
  <c r="EI61" i="2" s="1"/>
  <c r="EI54" i="10" s="1"/>
  <c r="EA306" i="4"/>
  <c r="EA61" i="2" s="1"/>
  <c r="EA54" i="10" s="1"/>
  <c r="EM305" i="4"/>
  <c r="EM60" i="2" s="1"/>
  <c r="EM53" i="10" s="1"/>
  <c r="EE305" i="4"/>
  <c r="EE60" i="2" s="1"/>
  <c r="EE53" i="10" s="1"/>
  <c r="DW305" i="4"/>
  <c r="DW60" i="2" s="1"/>
  <c r="DW53" i="10" s="1"/>
  <c r="EI304" i="4"/>
  <c r="EI59" i="2" s="1"/>
  <c r="EI52" i="10" s="1"/>
  <c r="EA304" i="4"/>
  <c r="EA59" i="2" s="1"/>
  <c r="EA52" i="10" s="1"/>
  <c r="EM303" i="4"/>
  <c r="EM58" i="2" s="1"/>
  <c r="EM51" i="10" s="1"/>
  <c r="EE303" i="4"/>
  <c r="EE58" i="2" s="1"/>
  <c r="EE51" i="10" s="1"/>
  <c r="DW303" i="4"/>
  <c r="DW58" i="2" s="1"/>
  <c r="DW51" i="10" s="1"/>
  <c r="EI302" i="4"/>
  <c r="EI57" i="2" s="1"/>
  <c r="EI50" i="10" s="1"/>
  <c r="EA302" i="4"/>
  <c r="EA57" i="2" s="1"/>
  <c r="EA50" i="10" s="1"/>
  <c r="EM301" i="4"/>
  <c r="EM56" i="2" s="1"/>
  <c r="EM49" i="10" s="1"/>
  <c r="EE301" i="4"/>
  <c r="EE56" i="2" s="1"/>
  <c r="EE49" i="10" s="1"/>
  <c r="DW301" i="4"/>
  <c r="DW56" i="2" s="1"/>
  <c r="DW49" i="10" s="1"/>
  <c r="EI300" i="4"/>
  <c r="EI55" i="2" s="1"/>
  <c r="EI48" i="10" s="1"/>
  <c r="EA300" i="4"/>
  <c r="EA55" i="2" s="1"/>
  <c r="EA48" i="10" s="1"/>
  <c r="EM299" i="4"/>
  <c r="EM54" i="2" s="1"/>
  <c r="EM47" i="10" s="1"/>
  <c r="EE299" i="4"/>
  <c r="EE54" i="2" s="1"/>
  <c r="EE47" i="10" s="1"/>
  <c r="DW299" i="4"/>
  <c r="DW54" i="2" s="1"/>
  <c r="DW47" i="10" s="1"/>
  <c r="EI298" i="4"/>
  <c r="EI53" i="2" s="1"/>
  <c r="EI46" i="10" s="1"/>
  <c r="EA298" i="4"/>
  <c r="EA53" i="2" s="1"/>
  <c r="EA46" i="10" s="1"/>
  <c r="EM297" i="4"/>
  <c r="EM52" i="2" s="1"/>
  <c r="EM45" i="10" s="1"/>
  <c r="EE297" i="4"/>
  <c r="EE52" i="2" s="1"/>
  <c r="EE45" i="10" s="1"/>
  <c r="DW297" i="4"/>
  <c r="DW52" i="2" s="1"/>
  <c r="DW45" i="10" s="1"/>
  <c r="EI296" i="4"/>
  <c r="EI51" i="2" s="1"/>
  <c r="EI44" i="10" s="1"/>
  <c r="EA296" i="4"/>
  <c r="EA51" i="2" s="1"/>
  <c r="EA44" i="10" s="1"/>
  <c r="EM295" i="4"/>
  <c r="EM50" i="2" s="1"/>
  <c r="EM43" i="10" s="1"/>
  <c r="EE295" i="4"/>
  <c r="EE50" i="2" s="1"/>
  <c r="EE43" i="10" s="1"/>
  <c r="DW295" i="4"/>
  <c r="DW50" i="2" s="1"/>
  <c r="DW43" i="10" s="1"/>
  <c r="EI294" i="4"/>
  <c r="EI49" i="2" s="1"/>
  <c r="EI42" i="10" s="1"/>
  <c r="EA294" i="4"/>
  <c r="EA49" i="2" s="1"/>
  <c r="EA42" i="10" s="1"/>
  <c r="EM293" i="4"/>
  <c r="EM48" i="2" s="1"/>
  <c r="EM41" i="10" s="1"/>
  <c r="EE293" i="4"/>
  <c r="EE48" i="2" s="1"/>
  <c r="EE41" i="10" s="1"/>
  <c r="DW293" i="4"/>
  <c r="DW48" i="2" s="1"/>
  <c r="DW41" i="10" s="1"/>
  <c r="EI292" i="4"/>
  <c r="EI47" i="2" s="1"/>
  <c r="EI40" i="10" s="1"/>
  <c r="EA292" i="4"/>
  <c r="EA47" i="2" s="1"/>
  <c r="EA40" i="10" s="1"/>
  <c r="EM291" i="4"/>
  <c r="EM46" i="2" s="1"/>
  <c r="EM31" i="10" s="1"/>
  <c r="EE291" i="4"/>
  <c r="EE46" i="2" s="1"/>
  <c r="EE31" i="10" s="1"/>
  <c r="DW291" i="4"/>
  <c r="DW46" i="2" s="1"/>
  <c r="DW31" i="10" s="1"/>
  <c r="EI290" i="4"/>
  <c r="EI45" i="2" s="1"/>
  <c r="EI30" i="10" s="1"/>
  <c r="EA290" i="4"/>
  <c r="EA45" i="2" s="1"/>
  <c r="EA30" i="10" s="1"/>
  <c r="EM289" i="4"/>
  <c r="EM44" i="2" s="1"/>
  <c r="EM29" i="10" s="1"/>
  <c r="EE289" i="4"/>
  <c r="EE44" i="2" s="1"/>
  <c r="EE29" i="10" s="1"/>
  <c r="DW289" i="4"/>
  <c r="DW44" i="2" s="1"/>
  <c r="DW29" i="10" s="1"/>
  <c r="EI288" i="4"/>
  <c r="EI43" i="2" s="1"/>
  <c r="EI28" i="10" s="1"/>
  <c r="EA288" i="4"/>
  <c r="EA43" i="2" s="1"/>
  <c r="EA28" i="10" s="1"/>
  <c r="EM287" i="4"/>
  <c r="EM42" i="2" s="1"/>
  <c r="EM27" i="10" s="1"/>
  <c r="EE287" i="4"/>
  <c r="EE42" i="2" s="1"/>
  <c r="EE27" i="10" s="1"/>
  <c r="DW287" i="4"/>
  <c r="DW42" i="2" s="1"/>
  <c r="DW27" i="10" s="1"/>
  <c r="EI286" i="4"/>
  <c r="EI41" i="2" s="1"/>
  <c r="EI26" i="10" s="1"/>
  <c r="EA286" i="4"/>
  <c r="EA41" i="2" s="1"/>
  <c r="EA26" i="10" s="1"/>
  <c r="EM285" i="4"/>
  <c r="EM40" i="2" s="1"/>
  <c r="EM25" i="10" s="1"/>
  <c r="EE285" i="4"/>
  <c r="EE40" i="2" s="1"/>
  <c r="EE25" i="10" s="1"/>
  <c r="DW285" i="4"/>
  <c r="DW40" i="2" s="1"/>
  <c r="DW25" i="10" s="1"/>
  <c r="EI284" i="4"/>
  <c r="EI39" i="2" s="1"/>
  <c r="EI24" i="10" s="1"/>
  <c r="EA284" i="4"/>
  <c r="EA39" i="2" s="1"/>
  <c r="EA24" i="10" s="1"/>
  <c r="EM283" i="4"/>
  <c r="EM38" i="2" s="1"/>
  <c r="EM23" i="10" s="1"/>
  <c r="EE283" i="4"/>
  <c r="EE38" i="2" s="1"/>
  <c r="EE23" i="10" s="1"/>
  <c r="DW283" i="4"/>
  <c r="DW38" i="2" s="1"/>
  <c r="DW23" i="10" s="1"/>
  <c r="EI282" i="4"/>
  <c r="EI37" i="2" s="1"/>
  <c r="EI22" i="10" s="1"/>
  <c r="EA282" i="4"/>
  <c r="EA37" i="2" s="1"/>
  <c r="EA22" i="10" s="1"/>
  <c r="EM281" i="4"/>
  <c r="EM36" i="2" s="1"/>
  <c r="EM21" i="10" s="1"/>
  <c r="EE281" i="4"/>
  <c r="EE36" i="2" s="1"/>
  <c r="EE21" i="10" s="1"/>
  <c r="DW281" i="4"/>
  <c r="DW36" i="2" s="1"/>
  <c r="DW21" i="10" s="1"/>
  <c r="EI280" i="4"/>
  <c r="EI35" i="2" s="1"/>
  <c r="EI20" i="10" s="1"/>
  <c r="EA280" i="4"/>
  <c r="EA35" i="2" s="1"/>
  <c r="EA20" i="10" s="1"/>
  <c r="EM279" i="4"/>
  <c r="EM34" i="2" s="1"/>
  <c r="EE279" i="4"/>
  <c r="EE34" i="2" s="1"/>
  <c r="DW279" i="4"/>
  <c r="DW34" i="2" s="1"/>
  <c r="EI278" i="4"/>
  <c r="EI33" i="2" s="1"/>
  <c r="EA278" i="4"/>
  <c r="EA33" i="2" s="1"/>
  <c r="EM277" i="4"/>
  <c r="EM32" i="2" s="1"/>
  <c r="EE277" i="4"/>
  <c r="EE32" i="2" s="1"/>
  <c r="DW277" i="4"/>
  <c r="DW32" i="2" s="1"/>
  <c r="EI276" i="4"/>
  <c r="EI31" i="2" s="1"/>
  <c r="EA276" i="4"/>
  <c r="EA31" i="2" s="1"/>
  <c r="EM275" i="4"/>
  <c r="EM30" i="2" s="1"/>
  <c r="EE275" i="4"/>
  <c r="EE30" i="2" s="1"/>
  <c r="DW275" i="4"/>
  <c r="DW30" i="2" s="1"/>
  <c r="EI274" i="4"/>
  <c r="EI29" i="2" s="1"/>
  <c r="EA274" i="4"/>
  <c r="EA29" i="2" s="1"/>
  <c r="EM273" i="4"/>
  <c r="EM28" i="2" s="1"/>
  <c r="EE273" i="4"/>
  <c r="EE28" i="2" s="1"/>
  <c r="DW273" i="4"/>
  <c r="DW28" i="2" s="1"/>
  <c r="EI272" i="4"/>
  <c r="EI27" i="2" s="1"/>
  <c r="EA272" i="4"/>
  <c r="EA27" i="2" s="1"/>
  <c r="EM271" i="4"/>
  <c r="EM26" i="2" s="1"/>
  <c r="EE271" i="4"/>
  <c r="EE26" i="2" s="1"/>
  <c r="DW271" i="4"/>
  <c r="DW26" i="2" s="1"/>
  <c r="EI270" i="4"/>
  <c r="EI25" i="2" s="1"/>
  <c r="EA270" i="4"/>
  <c r="EA25" i="2" s="1"/>
  <c r="EM269" i="4"/>
  <c r="EM24" i="2" s="1"/>
  <c r="EE269" i="4"/>
  <c r="EE24" i="2" s="1"/>
  <c r="DW269" i="4"/>
  <c r="DW24" i="2" s="1"/>
  <c r="EI268" i="4"/>
  <c r="EI23" i="2" s="1"/>
  <c r="EA268" i="4"/>
  <c r="EA23" i="2" s="1"/>
  <c r="EM267" i="4"/>
  <c r="EM22" i="2" s="1"/>
  <c r="EE267" i="4"/>
  <c r="EE22" i="2" s="1"/>
  <c r="DW267" i="4"/>
  <c r="DW22" i="2" s="1"/>
  <c r="EI266" i="4"/>
  <c r="EI21" i="2" s="1"/>
  <c r="EA266" i="4"/>
  <c r="EA21" i="2" s="1"/>
  <c r="EM265" i="4"/>
  <c r="EM20" i="2" s="1"/>
  <c r="EE265" i="4"/>
  <c r="EE20" i="2" s="1"/>
  <c r="DW265" i="4"/>
  <c r="DW20" i="2" s="1"/>
  <c r="EI264" i="4"/>
  <c r="EI19" i="2" s="1"/>
  <c r="EI19" i="10" s="1"/>
  <c r="EA264" i="4"/>
  <c r="EA19" i="2" s="1"/>
  <c r="EA19" i="10" s="1"/>
  <c r="EM263" i="4"/>
  <c r="EM18" i="2" s="1"/>
  <c r="EM18" i="10" s="1"/>
  <c r="EE263" i="4"/>
  <c r="EE18" i="2" s="1"/>
  <c r="EE18" i="10" s="1"/>
  <c r="DW263" i="4"/>
  <c r="DW18" i="2" s="1"/>
  <c r="DW18" i="10" s="1"/>
  <c r="EI262" i="4"/>
  <c r="EI17" i="2" s="1"/>
  <c r="EI17" i="10" s="1"/>
  <c r="EA262" i="4"/>
  <c r="EA17" i="2" s="1"/>
  <c r="EA17" i="10" s="1"/>
  <c r="EM261" i="4"/>
  <c r="EM16" i="2" s="1"/>
  <c r="EM16" i="10" s="1"/>
  <c r="EE261" i="4"/>
  <c r="EE16" i="2" s="1"/>
  <c r="EE16" i="10" s="1"/>
  <c r="DW261" i="4"/>
  <c r="DW16" i="2" s="1"/>
  <c r="DW16" i="10" s="1"/>
  <c r="EI260" i="4"/>
  <c r="EI15" i="2" s="1"/>
  <c r="EI15" i="10" s="1"/>
  <c r="EA260" i="4"/>
  <c r="EA15" i="2" s="1"/>
  <c r="EA15" i="10" s="1"/>
  <c r="EM259" i="4"/>
  <c r="EM14" i="2" s="1"/>
  <c r="EM14" i="10" s="1"/>
  <c r="EE259" i="4"/>
  <c r="EE14" i="2" s="1"/>
  <c r="EE14" i="10" s="1"/>
  <c r="DW259" i="4"/>
  <c r="DW14" i="2" s="1"/>
  <c r="DW14" i="10" s="1"/>
  <c r="EI258" i="4"/>
  <c r="EI13" i="2" s="1"/>
  <c r="EI13" i="10" s="1"/>
  <c r="EA258" i="4"/>
  <c r="EA13" i="2" s="1"/>
  <c r="EA13" i="10" s="1"/>
  <c r="EM257" i="4"/>
  <c r="EM12" i="2" s="1"/>
  <c r="EM12" i="10" s="1"/>
  <c r="EE257" i="4"/>
  <c r="EE12" i="2" s="1"/>
  <c r="EE12" i="10" s="1"/>
  <c r="DW257" i="4"/>
  <c r="DW12" i="2" s="1"/>
  <c r="DW12" i="10" s="1"/>
  <c r="EI256" i="4"/>
  <c r="EI11" i="2" s="1"/>
  <c r="EI11" i="10" s="1"/>
  <c r="EA256" i="4"/>
  <c r="EA11" i="2" s="1"/>
  <c r="EA11" i="10" s="1"/>
  <c r="EM255" i="4"/>
  <c r="EM10" i="2" s="1"/>
  <c r="EM10" i="10" s="1"/>
  <c r="EE255" i="4"/>
  <c r="EE10" i="2" s="1"/>
  <c r="EE10" i="10" s="1"/>
  <c r="DW255" i="4"/>
  <c r="DW10" i="2" s="1"/>
  <c r="DW10" i="10" s="1"/>
  <c r="EI254" i="4"/>
  <c r="EI9" i="2" s="1"/>
  <c r="EI9" i="10" s="1"/>
  <c r="EA254" i="4"/>
  <c r="EA9" i="2" s="1"/>
  <c r="EA9" i="10" s="1"/>
  <c r="EM253" i="4"/>
  <c r="EM8" i="2" s="1"/>
  <c r="EM8" i="10" s="1"/>
  <c r="EE253" i="4"/>
  <c r="EE8" i="2" s="1"/>
  <c r="EE8" i="10" s="1"/>
  <c r="DW253" i="4"/>
  <c r="DW8" i="2" s="1"/>
  <c r="DW8" i="10" s="1"/>
  <c r="EI252" i="4"/>
  <c r="EI7" i="2" s="1"/>
  <c r="EI7" i="10" s="1"/>
  <c r="EA252" i="4"/>
  <c r="EA7" i="2" s="1"/>
  <c r="EA7" i="10" s="1"/>
  <c r="EM251" i="4"/>
  <c r="EM6" i="2" s="1"/>
  <c r="EM6" i="10" s="1"/>
  <c r="EE251" i="4"/>
  <c r="EE6" i="2" s="1"/>
  <c r="EE6" i="10" s="1"/>
  <c r="DW251" i="4"/>
  <c r="DW6" i="2" s="1"/>
  <c r="DW6" i="10" s="1"/>
  <c r="EI250" i="4"/>
  <c r="EI5" i="2" s="1"/>
  <c r="EI5" i="10" s="1"/>
  <c r="EA250" i="4"/>
  <c r="EA5" i="2" s="1"/>
  <c r="EA5" i="10" s="1"/>
  <c r="EM249" i="4"/>
  <c r="EM4" i="2" s="1"/>
  <c r="EM4" i="10" s="1"/>
  <c r="EE249" i="4"/>
  <c r="EE4" i="2" s="1"/>
  <c r="EE4" i="10" s="1"/>
  <c r="DW249" i="4"/>
  <c r="DW4" i="2" s="1"/>
  <c r="DW4" i="10" s="1"/>
  <c r="EI248" i="4"/>
  <c r="EI3" i="2" s="1"/>
  <c r="EI3" i="10" s="1"/>
  <c r="EA248" i="4"/>
  <c r="EA3" i="2" s="1"/>
  <c r="EA3" i="10" s="1"/>
  <c r="EM247" i="4"/>
  <c r="EM2" i="2" s="1"/>
  <c r="EM2" i="10" s="1"/>
  <c r="EE247" i="4"/>
  <c r="EE2" i="2" s="1"/>
  <c r="EE2" i="10" s="1"/>
  <c r="DW247" i="4"/>
  <c r="DW2" i="2" s="1"/>
  <c r="DW2" i="10" s="1"/>
  <c r="DY408" i="4"/>
  <c r="DY46" i="3" s="1"/>
  <c r="EO402" i="4"/>
  <c r="EO40" i="3" s="1"/>
  <c r="DV408" i="4"/>
  <c r="DV46" i="3" s="1"/>
  <c r="ED406" i="4"/>
  <c r="ED44" i="3" s="1"/>
  <c r="ED404" i="4"/>
  <c r="ED42" i="3" s="1"/>
  <c r="ED402" i="4"/>
  <c r="ED40" i="3" s="1"/>
  <c r="DZ401" i="4"/>
  <c r="DZ39" i="3" s="1"/>
  <c r="DZ399" i="4"/>
  <c r="DZ37" i="3" s="1"/>
  <c r="DZ397" i="4"/>
  <c r="DZ35" i="3" s="1"/>
  <c r="DZ6" i="13" s="1"/>
  <c r="DV396" i="4"/>
  <c r="DV34" i="3" s="1"/>
  <c r="DV5" i="13" s="1"/>
  <c r="EL394" i="4"/>
  <c r="EL32" i="3" s="1"/>
  <c r="EL3" i="13" s="1"/>
  <c r="EH393" i="4"/>
  <c r="EH31" i="3" s="1"/>
  <c r="EH2" i="13" s="1"/>
  <c r="ED392" i="4"/>
  <c r="ED390" i="4"/>
  <c r="ED388" i="4"/>
  <c r="EL386" i="4"/>
  <c r="EL384" i="4"/>
  <c r="EL382" i="4"/>
  <c r="EL380" i="4"/>
  <c r="EH379" i="4"/>
  <c r="ED378" i="4"/>
  <c r="DV378" i="4"/>
  <c r="EL376" i="4"/>
  <c r="ED376" i="4"/>
  <c r="DV376" i="4"/>
  <c r="EH375" i="4"/>
  <c r="DZ375" i="4"/>
  <c r="EL374" i="4"/>
  <c r="ED374" i="4"/>
  <c r="DV374" i="4"/>
  <c r="EH373" i="4"/>
  <c r="DZ373" i="4"/>
  <c r="EL372" i="4"/>
  <c r="ED372" i="4"/>
  <c r="DV372" i="4"/>
  <c r="EH371" i="4"/>
  <c r="EH30" i="3" s="1"/>
  <c r="EH28" i="11" s="1"/>
  <c r="DZ371" i="4"/>
  <c r="DZ30" i="3" s="1"/>
  <c r="DZ28" i="11" s="1"/>
  <c r="EL370" i="4"/>
  <c r="EL29" i="3" s="1"/>
  <c r="EL27" i="11" s="1"/>
  <c r="EH369" i="4"/>
  <c r="EH28" i="3" s="1"/>
  <c r="EH26" i="11" s="1"/>
  <c r="DZ369" i="4"/>
  <c r="DZ28" i="3" s="1"/>
  <c r="DZ26" i="11" s="1"/>
  <c r="EL368" i="4"/>
  <c r="EL27" i="3" s="1"/>
  <c r="EL25" i="11" s="1"/>
  <c r="ED368" i="4"/>
  <c r="ED27" i="3" s="1"/>
  <c r="ED25" i="11" s="1"/>
  <c r="DV368" i="4"/>
  <c r="DV27" i="3" s="1"/>
  <c r="DV25" i="11" s="1"/>
  <c r="EH367" i="4"/>
  <c r="EH26" i="3" s="1"/>
  <c r="EH24" i="11" s="1"/>
  <c r="DZ367" i="4"/>
  <c r="DZ26" i="3" s="1"/>
  <c r="DZ24" i="11" s="1"/>
  <c r="EL366" i="4"/>
  <c r="EL25" i="3" s="1"/>
  <c r="EL23" i="11" s="1"/>
  <c r="ED366" i="4"/>
  <c r="ED25" i="3" s="1"/>
  <c r="ED23" i="11" s="1"/>
  <c r="DV366" i="4"/>
  <c r="DV25" i="3" s="1"/>
  <c r="DV23" i="11" s="1"/>
  <c r="EH365" i="4"/>
  <c r="EH24" i="3" s="1"/>
  <c r="EH22" i="11" s="1"/>
  <c r="DZ365" i="4"/>
  <c r="DZ24" i="3" s="1"/>
  <c r="DZ22" i="11" s="1"/>
  <c r="EL364" i="4"/>
  <c r="EL23" i="3" s="1"/>
  <c r="ED364" i="4"/>
  <c r="ED23" i="3" s="1"/>
  <c r="DV364" i="4"/>
  <c r="DV23" i="3" s="1"/>
  <c r="EH363" i="4"/>
  <c r="EH22" i="3" s="1"/>
  <c r="DZ363" i="4"/>
  <c r="DZ22" i="3" s="1"/>
  <c r="EL362" i="4"/>
  <c r="EL21" i="3" s="1"/>
  <c r="EL21" i="11" s="1"/>
  <c r="ED362" i="4"/>
  <c r="ED21" i="3" s="1"/>
  <c r="ED21" i="11" s="1"/>
  <c r="DV362" i="4"/>
  <c r="DV21" i="3" s="1"/>
  <c r="DV21" i="11" s="1"/>
  <c r="EH361" i="4"/>
  <c r="EH20" i="3" s="1"/>
  <c r="EH20" i="11" s="1"/>
  <c r="DZ361" i="4"/>
  <c r="DZ20" i="3" s="1"/>
  <c r="DZ20" i="11" s="1"/>
  <c r="EL360" i="4"/>
  <c r="EL19" i="3" s="1"/>
  <c r="EL19" i="11" s="1"/>
  <c r="ED360" i="4"/>
  <c r="ED19" i="3" s="1"/>
  <c r="ED19" i="11" s="1"/>
  <c r="DV360" i="4"/>
  <c r="DV19" i="3" s="1"/>
  <c r="DV19" i="11" s="1"/>
  <c r="EH359" i="4"/>
  <c r="EH18" i="3" s="1"/>
  <c r="EH18" i="11" s="1"/>
  <c r="DZ359" i="4"/>
  <c r="DZ18" i="3" s="1"/>
  <c r="DZ18" i="11" s="1"/>
  <c r="EL358" i="4"/>
  <c r="EL17" i="3" s="1"/>
  <c r="EL17" i="11" s="1"/>
  <c r="ED358" i="4"/>
  <c r="ED17" i="3" s="1"/>
  <c r="ED17" i="11" s="1"/>
  <c r="DV358" i="4"/>
  <c r="DV17" i="3" s="1"/>
  <c r="DV17" i="11" s="1"/>
  <c r="EH357" i="4"/>
  <c r="EH16" i="3" s="1"/>
  <c r="EH16" i="11" s="1"/>
  <c r="DZ357" i="4"/>
  <c r="DZ16" i="3" s="1"/>
  <c r="DZ16" i="11" s="1"/>
  <c r="EL356" i="4"/>
  <c r="EL15" i="3" s="1"/>
  <c r="EL15" i="11" s="1"/>
  <c r="ED356" i="4"/>
  <c r="ED15" i="3" s="1"/>
  <c r="ED15" i="11" s="1"/>
  <c r="DV356" i="4"/>
  <c r="DV15" i="3" s="1"/>
  <c r="DV15" i="11" s="1"/>
  <c r="EH355" i="4"/>
  <c r="EH14" i="3" s="1"/>
  <c r="EH14" i="11" s="1"/>
  <c r="DZ355" i="4"/>
  <c r="DZ14" i="3" s="1"/>
  <c r="DZ14" i="11" s="1"/>
  <c r="EL354" i="4"/>
  <c r="EL13" i="3" s="1"/>
  <c r="EL13" i="11" s="1"/>
  <c r="ED354" i="4"/>
  <c r="ED13" i="3" s="1"/>
  <c r="ED13" i="11" s="1"/>
  <c r="DV354" i="4"/>
  <c r="DV13" i="3" s="1"/>
  <c r="DV13" i="11" s="1"/>
  <c r="EH353" i="4"/>
  <c r="EH12" i="3" s="1"/>
  <c r="EH12" i="11" s="1"/>
  <c r="DZ353" i="4"/>
  <c r="DZ12" i="3" s="1"/>
  <c r="DZ12" i="11" s="1"/>
  <c r="EL352" i="4"/>
  <c r="EL11" i="3" s="1"/>
  <c r="EL11" i="11" s="1"/>
  <c r="ED352" i="4"/>
  <c r="ED11" i="3" s="1"/>
  <c r="ED11" i="11" s="1"/>
  <c r="DV352" i="4"/>
  <c r="DV11" i="3" s="1"/>
  <c r="DV11" i="11" s="1"/>
  <c r="EH351" i="4"/>
  <c r="EH10" i="3" s="1"/>
  <c r="EH10" i="11" s="1"/>
  <c r="DZ351" i="4"/>
  <c r="DZ10" i="3" s="1"/>
  <c r="DZ10" i="11" s="1"/>
  <c r="EL350" i="4"/>
  <c r="EL9" i="3" s="1"/>
  <c r="EL9" i="11" s="1"/>
  <c r="ED350" i="4"/>
  <c r="ED9" i="3" s="1"/>
  <c r="ED9" i="11" s="1"/>
  <c r="DV350" i="4"/>
  <c r="DV9" i="3" s="1"/>
  <c r="DV9" i="11" s="1"/>
  <c r="EH349" i="4"/>
  <c r="EH8" i="3" s="1"/>
  <c r="EH8" i="11" s="1"/>
  <c r="DZ349" i="4"/>
  <c r="DZ8" i="3" s="1"/>
  <c r="DZ8" i="11" s="1"/>
  <c r="EL348" i="4"/>
  <c r="EL7" i="3" s="1"/>
  <c r="EL7" i="11" s="1"/>
  <c r="ED348" i="4"/>
  <c r="ED7" i="3" s="1"/>
  <c r="ED7" i="11" s="1"/>
  <c r="DV348" i="4"/>
  <c r="DV7" i="3" s="1"/>
  <c r="DV7" i="11" s="1"/>
  <c r="EH347" i="4"/>
  <c r="EH6" i="3" s="1"/>
  <c r="EH6" i="11" s="1"/>
  <c r="DZ347" i="4"/>
  <c r="DZ6" i="3" s="1"/>
  <c r="DZ6" i="11" s="1"/>
  <c r="EL346" i="4"/>
  <c r="EL5" i="3" s="1"/>
  <c r="EL5" i="11" s="1"/>
  <c r="ED346" i="4"/>
  <c r="ED5" i="3" s="1"/>
  <c r="ED5" i="11" s="1"/>
  <c r="DV346" i="4"/>
  <c r="DV5" i="3" s="1"/>
  <c r="DV5" i="11" s="1"/>
  <c r="EH345" i="4"/>
  <c r="EH4" i="3" s="1"/>
  <c r="EH4" i="11" s="1"/>
  <c r="DZ345" i="4"/>
  <c r="DZ4" i="3" s="1"/>
  <c r="DZ4" i="11" s="1"/>
  <c r="EL344" i="4"/>
  <c r="EL3" i="3" s="1"/>
  <c r="EL3" i="11" s="1"/>
  <c r="ED344" i="4"/>
  <c r="ED3" i="3" s="1"/>
  <c r="ED3" i="11" s="1"/>
  <c r="DV344" i="4"/>
  <c r="DV3" i="3" s="1"/>
  <c r="DV3" i="11" s="1"/>
  <c r="EH343" i="4"/>
  <c r="EH2" i="3" s="1"/>
  <c r="EH2" i="11" s="1"/>
  <c r="DZ343" i="4"/>
  <c r="DZ2" i="3" s="1"/>
  <c r="DZ2" i="11" s="1"/>
  <c r="EL342" i="4"/>
  <c r="EL98" i="2" s="1"/>
  <c r="EL39" i="10" s="1"/>
  <c r="ED342" i="4"/>
  <c r="ED98" i="2" s="1"/>
  <c r="ED39" i="10" s="1"/>
  <c r="DV342" i="4"/>
  <c r="DV98" i="2" s="1"/>
  <c r="DV39" i="10" s="1"/>
  <c r="EH341" i="4"/>
  <c r="EH97" i="2" s="1"/>
  <c r="EH38" i="10" s="1"/>
  <c r="DZ341" i="4"/>
  <c r="DZ97" i="2" s="1"/>
  <c r="DZ38" i="10" s="1"/>
  <c r="EL340" i="4"/>
  <c r="EL96" i="2" s="1"/>
  <c r="EL37" i="10" s="1"/>
  <c r="ED340" i="4"/>
  <c r="ED96" i="2" s="1"/>
  <c r="ED37" i="10" s="1"/>
  <c r="DV340" i="4"/>
  <c r="DV96" i="2" s="1"/>
  <c r="DV37" i="10" s="1"/>
  <c r="EH339" i="4"/>
  <c r="EH95" i="2" s="1"/>
  <c r="EH36" i="10" s="1"/>
  <c r="DZ339" i="4"/>
  <c r="DZ95" i="2" s="1"/>
  <c r="DZ36" i="10" s="1"/>
  <c r="EL338" i="4"/>
  <c r="EL94" i="2" s="1"/>
  <c r="EL35" i="10" s="1"/>
  <c r="ED338" i="4"/>
  <c r="ED94" i="2" s="1"/>
  <c r="ED35" i="10" s="1"/>
  <c r="DV338" i="4"/>
  <c r="DV94" i="2" s="1"/>
  <c r="DV35" i="10" s="1"/>
  <c r="EH337" i="4"/>
  <c r="EH93" i="2" s="1"/>
  <c r="EH34" i="10" s="1"/>
  <c r="DZ337" i="4"/>
  <c r="DZ93" i="2" s="1"/>
  <c r="DZ34" i="10" s="1"/>
  <c r="EL336" i="4"/>
  <c r="EL92" i="2" s="1"/>
  <c r="EL33" i="10" s="1"/>
  <c r="ED336" i="4"/>
  <c r="ED92" i="2" s="1"/>
  <c r="ED33" i="10" s="1"/>
  <c r="DV336" i="4"/>
  <c r="DV92" i="2" s="1"/>
  <c r="DV33" i="10" s="1"/>
  <c r="EH335" i="4"/>
  <c r="EH91" i="2" s="1"/>
  <c r="EH32" i="10" s="1"/>
  <c r="DZ335" i="4"/>
  <c r="DZ91" i="2" s="1"/>
  <c r="DZ32" i="10" s="1"/>
  <c r="EL334" i="4"/>
  <c r="EL90" i="2" s="1"/>
  <c r="EK18" i="9" s="1"/>
  <c r="ED334" i="4"/>
  <c r="ED90" i="2" s="1"/>
  <c r="EC18" i="9" s="1"/>
  <c r="DV334" i="4"/>
  <c r="DV90" i="2" s="1"/>
  <c r="DU18" i="9" s="1"/>
  <c r="EH333" i="4"/>
  <c r="EH89" i="2" s="1"/>
  <c r="EG17" i="9" s="1"/>
  <c r="DZ333" i="4"/>
  <c r="DZ89" i="2" s="1"/>
  <c r="DY17" i="9" s="1"/>
  <c r="EL332" i="4"/>
  <c r="EL88" i="2" s="1"/>
  <c r="EK16" i="9" s="1"/>
  <c r="ED332" i="4"/>
  <c r="ED88" i="2" s="1"/>
  <c r="EC16" i="9" s="1"/>
  <c r="DV332" i="4"/>
  <c r="DV88" i="2" s="1"/>
  <c r="DU16" i="9" s="1"/>
  <c r="EH331" i="4"/>
  <c r="EH87" i="2" s="1"/>
  <c r="EG15" i="9" s="1"/>
  <c r="DZ331" i="4"/>
  <c r="DZ87" i="2" s="1"/>
  <c r="DY15" i="9" s="1"/>
  <c r="EL330" i="4"/>
  <c r="EL86" i="2" s="1"/>
  <c r="EK14" i="9" s="1"/>
  <c r="ED330" i="4"/>
  <c r="ED86" i="2" s="1"/>
  <c r="EC14" i="9" s="1"/>
  <c r="DV330" i="4"/>
  <c r="DV86" i="2" s="1"/>
  <c r="DU14" i="9" s="1"/>
  <c r="EH329" i="4"/>
  <c r="EH85" i="2" s="1"/>
  <c r="EG13" i="9" s="1"/>
  <c r="DZ329" i="4"/>
  <c r="DZ85" i="2" s="1"/>
  <c r="DY13" i="9" s="1"/>
  <c r="EH328" i="4"/>
  <c r="EH83" i="2" s="1"/>
  <c r="EG12" i="9" s="1"/>
  <c r="DZ328" i="4"/>
  <c r="DZ83" i="2" s="1"/>
  <c r="DY12" i="9" s="1"/>
  <c r="EL327" i="4"/>
  <c r="EL82" i="2" s="1"/>
  <c r="ED327" i="4"/>
  <c r="ED82" i="2" s="1"/>
  <c r="DV327" i="4"/>
  <c r="DV82" i="2" s="1"/>
  <c r="EH326" i="4"/>
  <c r="EH81" i="2" s="1"/>
  <c r="EG26" i="9" s="1"/>
  <c r="DZ326" i="4"/>
  <c r="DZ81" i="2" s="1"/>
  <c r="DY26" i="9" s="1"/>
  <c r="EL325" i="4"/>
  <c r="EL80" i="2" s="1"/>
  <c r="EK25" i="9" s="1"/>
  <c r="ED325" i="4"/>
  <c r="ED80" i="2" s="1"/>
  <c r="EC25" i="9" s="1"/>
  <c r="DV325" i="4"/>
  <c r="DV80" i="2" s="1"/>
  <c r="DU25" i="9" s="1"/>
  <c r="EH324" i="4"/>
  <c r="EH79" i="2" s="1"/>
  <c r="EG24" i="9" s="1"/>
  <c r="DZ324" i="4"/>
  <c r="DZ79" i="2" s="1"/>
  <c r="DY24" i="9" s="1"/>
  <c r="EL323" i="4"/>
  <c r="EL78" i="2" s="1"/>
  <c r="EK23" i="9" s="1"/>
  <c r="ED323" i="4"/>
  <c r="ED78" i="2" s="1"/>
  <c r="EC23" i="9" s="1"/>
  <c r="DV323" i="4"/>
  <c r="DV78" i="2" s="1"/>
  <c r="DU23" i="9" s="1"/>
  <c r="EH322" i="4"/>
  <c r="EH77" i="2" s="1"/>
  <c r="EG22" i="9" s="1"/>
  <c r="DZ322" i="4"/>
  <c r="DZ77" i="2" s="1"/>
  <c r="DY22" i="9" s="1"/>
  <c r="EL321" i="4"/>
  <c r="EL76" i="2" s="1"/>
  <c r="EK21" i="9" s="1"/>
  <c r="ED321" i="4"/>
  <c r="ED76" i="2" s="1"/>
  <c r="EC21" i="9" s="1"/>
  <c r="DV321" i="4"/>
  <c r="DV76" i="2" s="1"/>
  <c r="DU21" i="9" s="1"/>
  <c r="EH320" i="4"/>
  <c r="EH75" i="2" s="1"/>
  <c r="EG20" i="9" s="1"/>
  <c r="DZ320" i="4"/>
  <c r="DZ75" i="2" s="1"/>
  <c r="DY20" i="9" s="1"/>
  <c r="EL319" i="4"/>
  <c r="EL74" i="2" s="1"/>
  <c r="EK19" i="9" s="1"/>
  <c r="ED319" i="4"/>
  <c r="ED74" i="2" s="1"/>
  <c r="EC19" i="9" s="1"/>
  <c r="DV319" i="4"/>
  <c r="DV74" i="2" s="1"/>
  <c r="DU19" i="9" s="1"/>
  <c r="EH318" i="4"/>
  <c r="EH73" i="2" s="1"/>
  <c r="EG11" i="9" s="1"/>
  <c r="DZ318" i="4"/>
  <c r="DZ73" i="2" s="1"/>
  <c r="DY11" i="9" s="1"/>
  <c r="EL317" i="4"/>
  <c r="EL72" i="2" s="1"/>
  <c r="EK10" i="9" s="1"/>
  <c r="ED317" i="4"/>
  <c r="ED72" i="2" s="1"/>
  <c r="EC10" i="9" s="1"/>
  <c r="DV317" i="4"/>
  <c r="DV72" i="2" s="1"/>
  <c r="DU10" i="9" s="1"/>
  <c r="EH316" i="4"/>
  <c r="EH71" i="2" s="1"/>
  <c r="EG9" i="9" s="1"/>
  <c r="DZ316" i="4"/>
  <c r="DZ71" i="2" s="1"/>
  <c r="DY9" i="9" s="1"/>
  <c r="EL315" i="4"/>
  <c r="EL70" i="2" s="1"/>
  <c r="EK8" i="9" s="1"/>
  <c r="ED315" i="4"/>
  <c r="ED70" i="2" s="1"/>
  <c r="EC8" i="9" s="1"/>
  <c r="DV315" i="4"/>
  <c r="DV70" i="2" s="1"/>
  <c r="DU8" i="9" s="1"/>
  <c r="EH314" i="4"/>
  <c r="EH69" i="2" s="1"/>
  <c r="EG7" i="9" s="1"/>
  <c r="DZ314" i="4"/>
  <c r="DZ69" i="2" s="1"/>
  <c r="DY7" i="9" s="1"/>
  <c r="EL313" i="4"/>
  <c r="EL68" i="2" s="1"/>
  <c r="EK6" i="9" s="1"/>
  <c r="ED313" i="4"/>
  <c r="ED68" i="2" s="1"/>
  <c r="EC6" i="9" s="1"/>
  <c r="DV313" i="4"/>
  <c r="DV68" i="2" s="1"/>
  <c r="DU6" i="9" s="1"/>
  <c r="EH312" i="4"/>
  <c r="EH67" i="2" s="1"/>
  <c r="EG5" i="9" s="1"/>
  <c r="DZ312" i="4"/>
  <c r="DZ67" i="2" s="1"/>
  <c r="DY5" i="9" s="1"/>
  <c r="EL311" i="4"/>
  <c r="EL66" i="2" s="1"/>
  <c r="EK4" i="9" s="1"/>
  <c r="ED311" i="4"/>
  <c r="ED66" i="2" s="1"/>
  <c r="EC4" i="9" s="1"/>
  <c r="DV311" i="4"/>
  <c r="DV66" i="2" s="1"/>
  <c r="DU4" i="9" s="1"/>
  <c r="EH310" i="4"/>
  <c r="EH65" i="2" s="1"/>
  <c r="EG3" i="9" s="1"/>
  <c r="DZ310" i="4"/>
  <c r="DZ65" i="2" s="1"/>
  <c r="DY3" i="9" s="1"/>
  <c r="EL309" i="4"/>
  <c r="EL64" i="2" s="1"/>
  <c r="EK2" i="9" s="1"/>
  <c r="ED309" i="4"/>
  <c r="ED64" i="2" s="1"/>
  <c r="EC2" i="9" s="1"/>
  <c r="DV309" i="4"/>
  <c r="DV64" i="2" s="1"/>
  <c r="DU2" i="9" s="1"/>
  <c r="EH308" i="4"/>
  <c r="EH63" i="2" s="1"/>
  <c r="DZ308" i="4"/>
  <c r="DZ63" i="2" s="1"/>
  <c r="EL307" i="4"/>
  <c r="EL62" i="2" s="1"/>
  <c r="EL55" i="10" s="1"/>
  <c r="ED307" i="4"/>
  <c r="ED62" i="2" s="1"/>
  <c r="ED55" i="10" s="1"/>
  <c r="DV307" i="4"/>
  <c r="DV62" i="2" s="1"/>
  <c r="DV55" i="10" s="1"/>
  <c r="EH306" i="4"/>
  <c r="EH61" i="2" s="1"/>
  <c r="EH54" i="10" s="1"/>
  <c r="DZ306" i="4"/>
  <c r="DZ61" i="2" s="1"/>
  <c r="DZ54" i="10" s="1"/>
  <c r="EL305" i="4"/>
  <c r="EL60" i="2" s="1"/>
  <c r="EL53" i="10" s="1"/>
  <c r="ED305" i="4"/>
  <c r="ED60" i="2" s="1"/>
  <c r="ED53" i="10" s="1"/>
  <c r="DV305" i="4"/>
  <c r="DV60" i="2" s="1"/>
  <c r="DV53" i="10" s="1"/>
  <c r="EH304" i="4"/>
  <c r="EH59" i="2" s="1"/>
  <c r="EH52" i="10" s="1"/>
  <c r="DZ304" i="4"/>
  <c r="DZ59" i="2" s="1"/>
  <c r="DZ52" i="10" s="1"/>
  <c r="EL303" i="4"/>
  <c r="EL58" i="2" s="1"/>
  <c r="EL51" i="10" s="1"/>
  <c r="ED303" i="4"/>
  <c r="ED58" i="2" s="1"/>
  <c r="ED51" i="10" s="1"/>
  <c r="DV303" i="4"/>
  <c r="DV58" i="2" s="1"/>
  <c r="DV51" i="10" s="1"/>
  <c r="EH302" i="4"/>
  <c r="EH57" i="2" s="1"/>
  <c r="EH50" i="10" s="1"/>
  <c r="DZ302" i="4"/>
  <c r="DZ57" i="2" s="1"/>
  <c r="DZ50" i="10" s="1"/>
  <c r="EL301" i="4"/>
  <c r="EL56" i="2" s="1"/>
  <c r="EL49" i="10" s="1"/>
  <c r="ED301" i="4"/>
  <c r="ED56" i="2" s="1"/>
  <c r="ED49" i="10" s="1"/>
  <c r="DV301" i="4"/>
  <c r="DV56" i="2" s="1"/>
  <c r="DV49" i="10" s="1"/>
  <c r="EH300" i="4"/>
  <c r="EH55" i="2" s="1"/>
  <c r="EH48" i="10" s="1"/>
  <c r="DZ300" i="4"/>
  <c r="DZ55" i="2" s="1"/>
  <c r="DZ48" i="10" s="1"/>
  <c r="EL299" i="4"/>
  <c r="EL54" i="2" s="1"/>
  <c r="EL47" i="10" s="1"/>
  <c r="ED299" i="4"/>
  <c r="ED54" i="2" s="1"/>
  <c r="ED47" i="10" s="1"/>
  <c r="DV299" i="4"/>
  <c r="DV54" i="2" s="1"/>
  <c r="DV47" i="10" s="1"/>
  <c r="EH298" i="4"/>
  <c r="EH53" i="2" s="1"/>
  <c r="EH46" i="10" s="1"/>
  <c r="DZ298" i="4"/>
  <c r="DZ53" i="2" s="1"/>
  <c r="DZ46" i="10" s="1"/>
  <c r="EL297" i="4"/>
  <c r="EL52" i="2" s="1"/>
  <c r="EL45" i="10" s="1"/>
  <c r="ED297" i="4"/>
  <c r="ED52" i="2" s="1"/>
  <c r="ED45" i="10" s="1"/>
  <c r="DV297" i="4"/>
  <c r="DV52" i="2" s="1"/>
  <c r="DV45" i="10" s="1"/>
  <c r="EH296" i="4"/>
  <c r="EH51" i="2" s="1"/>
  <c r="EH44" i="10" s="1"/>
  <c r="DZ296" i="4"/>
  <c r="DZ51" i="2" s="1"/>
  <c r="DZ44" i="10" s="1"/>
  <c r="EL295" i="4"/>
  <c r="EL50" i="2" s="1"/>
  <c r="EL43" i="10" s="1"/>
  <c r="ED295" i="4"/>
  <c r="ED50" i="2" s="1"/>
  <c r="ED43" i="10" s="1"/>
  <c r="DV295" i="4"/>
  <c r="DV50" i="2" s="1"/>
  <c r="DV43" i="10" s="1"/>
  <c r="EH294" i="4"/>
  <c r="EH49" i="2" s="1"/>
  <c r="EH42" i="10" s="1"/>
  <c r="DZ294" i="4"/>
  <c r="DZ49" i="2" s="1"/>
  <c r="DZ42" i="10" s="1"/>
  <c r="EL293" i="4"/>
  <c r="EL48" i="2" s="1"/>
  <c r="EL41" i="10" s="1"/>
  <c r="ED293" i="4"/>
  <c r="ED48" i="2" s="1"/>
  <c r="ED41" i="10" s="1"/>
  <c r="DV293" i="4"/>
  <c r="DV48" i="2" s="1"/>
  <c r="DV41" i="10" s="1"/>
  <c r="EH292" i="4"/>
  <c r="EH47" i="2" s="1"/>
  <c r="EH40" i="10" s="1"/>
  <c r="DZ292" i="4"/>
  <c r="DZ47" i="2" s="1"/>
  <c r="DZ40" i="10" s="1"/>
  <c r="EL291" i="4"/>
  <c r="EL46" i="2" s="1"/>
  <c r="EL31" i="10" s="1"/>
  <c r="ED291" i="4"/>
  <c r="ED46" i="2" s="1"/>
  <c r="ED31" i="10" s="1"/>
  <c r="DV291" i="4"/>
  <c r="DV46" i="2" s="1"/>
  <c r="DV31" i="10" s="1"/>
  <c r="EH290" i="4"/>
  <c r="EH45" i="2" s="1"/>
  <c r="EH30" i="10" s="1"/>
  <c r="DZ290" i="4"/>
  <c r="DZ45" i="2" s="1"/>
  <c r="DZ30" i="10" s="1"/>
  <c r="EL289" i="4"/>
  <c r="EL44" i="2" s="1"/>
  <c r="EL29" i="10" s="1"/>
  <c r="ED289" i="4"/>
  <c r="ED44" i="2" s="1"/>
  <c r="ED29" i="10" s="1"/>
  <c r="DV289" i="4"/>
  <c r="DV44" i="2" s="1"/>
  <c r="DV29" i="10" s="1"/>
  <c r="EH288" i="4"/>
  <c r="EH43" i="2" s="1"/>
  <c r="EH28" i="10" s="1"/>
  <c r="DZ288" i="4"/>
  <c r="DZ43" i="2" s="1"/>
  <c r="DZ28" i="10" s="1"/>
  <c r="EL287" i="4"/>
  <c r="EL42" i="2" s="1"/>
  <c r="EL27" i="10" s="1"/>
  <c r="ED287" i="4"/>
  <c r="ED42" i="2" s="1"/>
  <c r="ED27" i="10" s="1"/>
  <c r="DV287" i="4"/>
  <c r="DV42" i="2" s="1"/>
  <c r="DV27" i="10" s="1"/>
  <c r="EH286" i="4"/>
  <c r="EH41" i="2" s="1"/>
  <c r="EH26" i="10" s="1"/>
  <c r="DZ286" i="4"/>
  <c r="DZ41" i="2" s="1"/>
  <c r="DZ26" i="10" s="1"/>
  <c r="EL285" i="4"/>
  <c r="EL40" i="2" s="1"/>
  <c r="EL25" i="10" s="1"/>
  <c r="ED285" i="4"/>
  <c r="ED40" i="2" s="1"/>
  <c r="ED25" i="10" s="1"/>
  <c r="DV285" i="4"/>
  <c r="DV40" i="2" s="1"/>
  <c r="DV25" i="10" s="1"/>
  <c r="EH284" i="4"/>
  <c r="EH39" i="2" s="1"/>
  <c r="EH24" i="10" s="1"/>
  <c r="DZ284" i="4"/>
  <c r="DZ39" i="2" s="1"/>
  <c r="DZ24" i="10" s="1"/>
  <c r="EL283" i="4"/>
  <c r="EL38" i="2" s="1"/>
  <c r="EL23" i="10" s="1"/>
  <c r="ED283" i="4"/>
  <c r="ED38" i="2" s="1"/>
  <c r="ED23" i="10" s="1"/>
  <c r="DV283" i="4"/>
  <c r="DV38" i="2" s="1"/>
  <c r="DV23" i="10" s="1"/>
  <c r="EH282" i="4"/>
  <c r="EH37" i="2" s="1"/>
  <c r="EH22" i="10" s="1"/>
  <c r="DZ282" i="4"/>
  <c r="DZ37" i="2" s="1"/>
  <c r="DZ22" i="10" s="1"/>
  <c r="EL281" i="4"/>
  <c r="EL36" i="2" s="1"/>
  <c r="EL21" i="10" s="1"/>
  <c r="ED281" i="4"/>
  <c r="ED36" i="2" s="1"/>
  <c r="ED21" i="10" s="1"/>
  <c r="DV281" i="4"/>
  <c r="DV36" i="2" s="1"/>
  <c r="DV21" i="10" s="1"/>
  <c r="EH280" i="4"/>
  <c r="EH35" i="2" s="1"/>
  <c r="EH20" i="10" s="1"/>
  <c r="DZ280" i="4"/>
  <c r="DZ35" i="2" s="1"/>
  <c r="DZ20" i="10" s="1"/>
  <c r="EL279" i="4"/>
  <c r="EL34" i="2" s="1"/>
  <c r="ED279" i="4"/>
  <c r="ED34" i="2" s="1"/>
  <c r="DV279" i="4"/>
  <c r="DV34" i="2" s="1"/>
  <c r="EH278" i="4"/>
  <c r="EH33" i="2" s="1"/>
  <c r="DZ278" i="4"/>
  <c r="DZ33" i="2" s="1"/>
  <c r="EL277" i="4"/>
  <c r="EL32" i="2" s="1"/>
  <c r="ED277" i="4"/>
  <c r="ED32" i="2" s="1"/>
  <c r="DV277" i="4"/>
  <c r="DV32" i="2" s="1"/>
  <c r="EH276" i="4"/>
  <c r="EH31" i="2" s="1"/>
  <c r="DZ276" i="4"/>
  <c r="DZ31" i="2" s="1"/>
  <c r="EL275" i="4"/>
  <c r="EL30" i="2" s="1"/>
  <c r="ED275" i="4"/>
  <c r="ED30" i="2" s="1"/>
  <c r="DV275" i="4"/>
  <c r="DV30" i="2" s="1"/>
  <c r="EH274" i="4"/>
  <c r="EH29" i="2" s="1"/>
  <c r="DZ274" i="4"/>
  <c r="DZ29" i="2" s="1"/>
  <c r="EL273" i="4"/>
  <c r="EL28" i="2" s="1"/>
  <c r="ED273" i="4"/>
  <c r="ED28" i="2" s="1"/>
  <c r="DV273" i="4"/>
  <c r="DV28" i="2" s="1"/>
  <c r="EH272" i="4"/>
  <c r="EH27" i="2" s="1"/>
  <c r="DZ272" i="4"/>
  <c r="DZ27" i="2" s="1"/>
  <c r="EL271" i="4"/>
  <c r="EL26" i="2" s="1"/>
  <c r="ED271" i="4"/>
  <c r="ED26" i="2" s="1"/>
  <c r="DV271" i="4"/>
  <c r="DV26" i="2" s="1"/>
  <c r="EH270" i="4"/>
  <c r="EH25" i="2" s="1"/>
  <c r="DZ270" i="4"/>
  <c r="DZ25" i="2" s="1"/>
  <c r="EL269" i="4"/>
  <c r="EL24" i="2" s="1"/>
  <c r="ED269" i="4"/>
  <c r="ED24" i="2" s="1"/>
  <c r="DV269" i="4"/>
  <c r="DV24" i="2" s="1"/>
  <c r="EH268" i="4"/>
  <c r="EH23" i="2" s="1"/>
  <c r="DZ268" i="4"/>
  <c r="DZ23" i="2" s="1"/>
  <c r="EL267" i="4"/>
  <c r="EL22" i="2" s="1"/>
  <c r="ED267" i="4"/>
  <c r="ED22" i="2" s="1"/>
  <c r="DV267" i="4"/>
  <c r="DV22" i="2" s="1"/>
  <c r="EH266" i="4"/>
  <c r="EH21" i="2" s="1"/>
  <c r="DZ266" i="4"/>
  <c r="DZ21" i="2" s="1"/>
  <c r="EL265" i="4"/>
  <c r="EL20" i="2" s="1"/>
  <c r="ED265" i="4"/>
  <c r="ED20" i="2" s="1"/>
  <c r="DV265" i="4"/>
  <c r="DV20" i="2" s="1"/>
  <c r="EH264" i="4"/>
  <c r="EH19" i="2" s="1"/>
  <c r="EH19" i="10" s="1"/>
  <c r="DZ264" i="4"/>
  <c r="DZ19" i="2" s="1"/>
  <c r="DZ19" i="10" s="1"/>
  <c r="EL263" i="4"/>
  <c r="EL18" i="2" s="1"/>
  <c r="EL18" i="10" s="1"/>
  <c r="ED263" i="4"/>
  <c r="ED18" i="2" s="1"/>
  <c r="ED18" i="10" s="1"/>
  <c r="DV263" i="4"/>
  <c r="DV18" i="2" s="1"/>
  <c r="DV18" i="10" s="1"/>
  <c r="EH262" i="4"/>
  <c r="EH17" i="2" s="1"/>
  <c r="EH17" i="10" s="1"/>
  <c r="DZ262" i="4"/>
  <c r="DZ17" i="2" s="1"/>
  <c r="DZ17" i="10" s="1"/>
  <c r="EL261" i="4"/>
  <c r="EL16" i="2" s="1"/>
  <c r="EL16" i="10" s="1"/>
  <c r="ED261" i="4"/>
  <c r="ED16" i="2" s="1"/>
  <c r="ED16" i="10" s="1"/>
  <c r="DV261" i="4"/>
  <c r="DV16" i="2" s="1"/>
  <c r="DV16" i="10" s="1"/>
  <c r="EH260" i="4"/>
  <c r="EH15" i="2" s="1"/>
  <c r="EH15" i="10" s="1"/>
  <c r="DZ260" i="4"/>
  <c r="DZ15" i="2" s="1"/>
  <c r="DZ15" i="10" s="1"/>
  <c r="EL259" i="4"/>
  <c r="EL14" i="2" s="1"/>
  <c r="EL14" i="10" s="1"/>
  <c r="ED259" i="4"/>
  <c r="ED14" i="2" s="1"/>
  <c r="ED14" i="10" s="1"/>
  <c r="DV259" i="4"/>
  <c r="DV14" i="2" s="1"/>
  <c r="DV14" i="10" s="1"/>
  <c r="EH258" i="4"/>
  <c r="EH13" i="2" s="1"/>
  <c r="EH13" i="10" s="1"/>
  <c r="DZ258" i="4"/>
  <c r="DZ13" i="2" s="1"/>
  <c r="DZ13" i="10" s="1"/>
  <c r="EL257" i="4"/>
  <c r="EL12" i="2" s="1"/>
  <c r="EL12" i="10" s="1"/>
  <c r="ED257" i="4"/>
  <c r="ED12" i="2" s="1"/>
  <c r="ED12" i="10" s="1"/>
  <c r="DV257" i="4"/>
  <c r="DV12" i="2" s="1"/>
  <c r="DV12" i="10" s="1"/>
  <c r="EH256" i="4"/>
  <c r="EH11" i="2" s="1"/>
  <c r="EH11" i="10" s="1"/>
  <c r="DZ256" i="4"/>
  <c r="DZ11" i="2" s="1"/>
  <c r="DZ11" i="10" s="1"/>
  <c r="EL255" i="4"/>
  <c r="EL10" i="2" s="1"/>
  <c r="EL10" i="10" s="1"/>
  <c r="ED255" i="4"/>
  <c r="ED10" i="2" s="1"/>
  <c r="ED10" i="10" s="1"/>
  <c r="DV255" i="4"/>
  <c r="DV10" i="2" s="1"/>
  <c r="DV10" i="10" s="1"/>
  <c r="EH254" i="4"/>
  <c r="EH9" i="2" s="1"/>
  <c r="EH9" i="10" s="1"/>
  <c r="DZ254" i="4"/>
  <c r="DZ9" i="2" s="1"/>
  <c r="DZ9" i="10" s="1"/>
  <c r="EL253" i="4"/>
  <c r="EL8" i="2" s="1"/>
  <c r="EL8" i="10" s="1"/>
  <c r="ED253" i="4"/>
  <c r="ED8" i="2" s="1"/>
  <c r="ED8" i="10" s="1"/>
  <c r="DV253" i="4"/>
  <c r="DV8" i="2" s="1"/>
  <c r="DV8" i="10" s="1"/>
  <c r="EH252" i="4"/>
  <c r="EH7" i="2" s="1"/>
  <c r="EH7" i="10" s="1"/>
  <c r="DZ252" i="4"/>
  <c r="DZ7" i="2" s="1"/>
  <c r="DZ7" i="10" s="1"/>
  <c r="EL251" i="4"/>
  <c r="EL6" i="2" s="1"/>
  <c r="EL6" i="10" s="1"/>
  <c r="ED251" i="4"/>
  <c r="ED6" i="2" s="1"/>
  <c r="ED6" i="10" s="1"/>
  <c r="DV251" i="4"/>
  <c r="DV6" i="2" s="1"/>
  <c r="DV6" i="10" s="1"/>
  <c r="EH250" i="4"/>
  <c r="EH5" i="2" s="1"/>
  <c r="EH5" i="10" s="1"/>
  <c r="DZ250" i="4"/>
  <c r="DZ5" i="2" s="1"/>
  <c r="DZ5" i="10" s="1"/>
  <c r="EL249" i="4"/>
  <c r="EL4" i="2" s="1"/>
  <c r="EL4" i="10" s="1"/>
  <c r="ED249" i="4"/>
  <c r="ED4" i="2" s="1"/>
  <c r="ED4" i="10" s="1"/>
  <c r="DV249" i="4"/>
  <c r="DV4" i="2" s="1"/>
  <c r="DV4" i="10" s="1"/>
  <c r="EH248" i="4"/>
  <c r="EH3" i="2" s="1"/>
  <c r="EH3" i="10" s="1"/>
  <c r="DZ248" i="4"/>
  <c r="DZ3" i="2" s="1"/>
  <c r="DZ3" i="10" s="1"/>
  <c r="EL247" i="4"/>
  <c r="EL2" i="2" s="1"/>
  <c r="EL2" i="10" s="1"/>
  <c r="ED247" i="4"/>
  <c r="ED2" i="2" s="1"/>
  <c r="ED2" i="10" s="1"/>
  <c r="DV247" i="4"/>
  <c r="DV2" i="2" s="1"/>
  <c r="DV2" i="10" s="1"/>
  <c r="EF246" i="4"/>
  <c r="EF266" i="1" s="1"/>
  <c r="EO245" i="4"/>
  <c r="EO265" i="1" s="1"/>
  <c r="EE245" i="4"/>
  <c r="EE265" i="1" s="1"/>
  <c r="EN244" i="4"/>
  <c r="EN264" i="1" s="1"/>
  <c r="ED244" i="4"/>
  <c r="ED264" i="1" s="1"/>
  <c r="EM243" i="4"/>
  <c r="EM263" i="1" s="1"/>
  <c r="EA243" i="4"/>
  <c r="EA263" i="1" s="1"/>
  <c r="EL242" i="4"/>
  <c r="EL262" i="1" s="1"/>
  <c r="DZ242" i="4"/>
  <c r="DZ262" i="1" s="1"/>
  <c r="EK241" i="4"/>
  <c r="EK261" i="1" s="1"/>
  <c r="DY241" i="4"/>
  <c r="DY261" i="1" s="1"/>
  <c r="EJ240" i="4"/>
  <c r="EJ260" i="1" s="1"/>
  <c r="DX240" i="4"/>
  <c r="DX260" i="1" s="1"/>
  <c r="EG239" i="4"/>
  <c r="EG259" i="1" s="1"/>
  <c r="EH259" i="1"/>
  <c r="EI259" i="1"/>
  <c r="EB259" i="1"/>
  <c r="EC259" i="1"/>
  <c r="DV259" i="1"/>
  <c r="DW239" i="4"/>
  <c r="DW259" i="1" s="1"/>
  <c r="EF238" i="4"/>
  <c r="EF258" i="1" s="1"/>
  <c r="EO237" i="4"/>
  <c r="EO257" i="1" s="1"/>
  <c r="EF237" i="4"/>
  <c r="EF257" i="1" s="1"/>
  <c r="DX237" i="4"/>
  <c r="DX257" i="1" s="1"/>
  <c r="EJ236" i="4"/>
  <c r="EJ256" i="1" s="1"/>
  <c r="EB236" i="4"/>
  <c r="EB256" i="1" s="1"/>
  <c r="EN235" i="4"/>
  <c r="EN255" i="1" s="1"/>
  <c r="EF235" i="4"/>
  <c r="EF255" i="1" s="1"/>
  <c r="DX235" i="4"/>
  <c r="DX255" i="1" s="1"/>
  <c r="EJ234" i="4"/>
  <c r="EJ254" i="1" s="1"/>
  <c r="EB234" i="4"/>
  <c r="EB254" i="1" s="1"/>
  <c r="EN233" i="4"/>
  <c r="EN253" i="1" s="1"/>
  <c r="EF233" i="4"/>
  <c r="EF253" i="1" s="1"/>
  <c r="DX233" i="4"/>
  <c r="DX253" i="1" s="1"/>
  <c r="EJ232" i="4"/>
  <c r="EJ252" i="1" s="1"/>
  <c r="EB232" i="4"/>
  <c r="EB252" i="1" s="1"/>
  <c r="EN231" i="4"/>
  <c r="EN251" i="1" s="1"/>
  <c r="EF231" i="4"/>
  <c r="EF251" i="1" s="1"/>
  <c r="DX231" i="4"/>
  <c r="DX251" i="1" s="1"/>
  <c r="EJ230" i="4"/>
  <c r="EJ250" i="1" s="1"/>
  <c r="EB230" i="4"/>
  <c r="EB250" i="1" s="1"/>
  <c r="EN229" i="4"/>
  <c r="EN249" i="1" s="1"/>
  <c r="EF229" i="4"/>
  <c r="EF249" i="1" s="1"/>
  <c r="DX229" i="4"/>
  <c r="DX249" i="1" s="1"/>
  <c r="EJ228" i="4"/>
  <c r="EJ248" i="1" s="1"/>
  <c r="EB228" i="4"/>
  <c r="EB248" i="1" s="1"/>
  <c r="EN227" i="4"/>
  <c r="EN247" i="1" s="1"/>
  <c r="ED227" i="4"/>
  <c r="ED247" i="1" s="1"/>
  <c r="EM226" i="4"/>
  <c r="EM246" i="1" s="1"/>
  <c r="EA226" i="4"/>
  <c r="EA246" i="1" s="1"/>
  <c r="EL225" i="4"/>
  <c r="EL245" i="1" s="1"/>
  <c r="DZ225" i="4"/>
  <c r="DZ245" i="1" s="1"/>
  <c r="EK224" i="4"/>
  <c r="EK244" i="1" s="1"/>
  <c r="DY224" i="4"/>
  <c r="DY244" i="1" s="1"/>
  <c r="EJ223" i="4"/>
  <c r="EJ243" i="1" s="1"/>
  <c r="DX223" i="4"/>
  <c r="DX243" i="1" s="1"/>
  <c r="EG222" i="4"/>
  <c r="EG242" i="1" s="1"/>
  <c r="EC242" i="1"/>
  <c r="DV242" i="1"/>
  <c r="DW222" i="4"/>
  <c r="DW242" i="1" s="1"/>
  <c r="EH242" i="1"/>
  <c r="EI242" i="1"/>
  <c r="EB242" i="1"/>
  <c r="EF221" i="4"/>
  <c r="EF241" i="1" s="1"/>
  <c r="EO220" i="4"/>
  <c r="EO240" i="1" s="1"/>
  <c r="EE220" i="4"/>
  <c r="EE240" i="1" s="1"/>
  <c r="EN219" i="4"/>
  <c r="EN239" i="1" s="1"/>
  <c r="ED219" i="4"/>
  <c r="ED239" i="1" s="1"/>
  <c r="EM218" i="4"/>
  <c r="EM238" i="1" s="1"/>
  <c r="EA218" i="4"/>
  <c r="EA238" i="1" s="1"/>
  <c r="EL217" i="4"/>
  <c r="EL237" i="1" s="1"/>
  <c r="DZ217" i="4"/>
  <c r="DZ237" i="1" s="1"/>
  <c r="EK216" i="4"/>
  <c r="EK236" i="1" s="1"/>
  <c r="EC216" i="4"/>
  <c r="EC236" i="1" s="1"/>
  <c r="EO215" i="4"/>
  <c r="EO235" i="1" s="1"/>
  <c r="EG215" i="4"/>
  <c r="EG235" i="1" s="1"/>
  <c r="DY215" i="4"/>
  <c r="DY235" i="1" s="1"/>
  <c r="EK214" i="4"/>
  <c r="EK234" i="1" s="1"/>
  <c r="EC214" i="4"/>
  <c r="EC234" i="1" s="1"/>
  <c r="EO213" i="4"/>
  <c r="EO233" i="1" s="1"/>
  <c r="EG213" i="4"/>
  <c r="EG233" i="1" s="1"/>
  <c r="DY213" i="4"/>
  <c r="DY233" i="1" s="1"/>
  <c r="EK212" i="4"/>
  <c r="EK232" i="1" s="1"/>
  <c r="EC212" i="4"/>
  <c r="EC232" i="1" s="1"/>
  <c r="EO211" i="4"/>
  <c r="EO231" i="1" s="1"/>
  <c r="EG211" i="4"/>
  <c r="EG231" i="1" s="1"/>
  <c r="DY211" i="4"/>
  <c r="DY231" i="1" s="1"/>
  <c r="EK210" i="4"/>
  <c r="EK230" i="1" s="1"/>
  <c r="EC210" i="4"/>
  <c r="EC230" i="1" s="1"/>
  <c r="EO209" i="4"/>
  <c r="EO229" i="1" s="1"/>
  <c r="EG209" i="4"/>
  <c r="EG229" i="1" s="1"/>
  <c r="DY209" i="4"/>
  <c r="DY229" i="1" s="1"/>
  <c r="EK208" i="4"/>
  <c r="EK228" i="1" s="1"/>
  <c r="EC208" i="4"/>
  <c r="EC228" i="1" s="1"/>
  <c r="EO207" i="4"/>
  <c r="EO227" i="1" s="1"/>
  <c r="EG207" i="4"/>
  <c r="EG227" i="1" s="1"/>
  <c r="DY207" i="4"/>
  <c r="DY227" i="1" s="1"/>
  <c r="EK206" i="4"/>
  <c r="EK226" i="1" s="1"/>
  <c r="EC206" i="4"/>
  <c r="EC226" i="1" s="1"/>
  <c r="EO205" i="4"/>
  <c r="EO225" i="1" s="1"/>
  <c r="EG205" i="4"/>
  <c r="EG225" i="1" s="1"/>
  <c r="DY205" i="4"/>
  <c r="DY225" i="1" s="1"/>
  <c r="EK204" i="4"/>
  <c r="EK224" i="1" s="1"/>
  <c r="EC204" i="4"/>
  <c r="EC224" i="1" s="1"/>
  <c r="EO203" i="4"/>
  <c r="EO223" i="1" s="1"/>
  <c r="EG203" i="4"/>
  <c r="EG223" i="1" s="1"/>
  <c r="DY203" i="4"/>
  <c r="DY223" i="1" s="1"/>
  <c r="EK202" i="4"/>
  <c r="EK222" i="1" s="1"/>
  <c r="EC202" i="4"/>
  <c r="EC222" i="1" s="1"/>
  <c r="EO201" i="4"/>
  <c r="EE201" i="4"/>
  <c r="EN200" i="4"/>
  <c r="ED200" i="4"/>
  <c r="EM199" i="4"/>
  <c r="EA199" i="4"/>
  <c r="EL198" i="4"/>
  <c r="DZ198" i="4"/>
  <c r="EK197" i="4"/>
  <c r="DY197" i="4"/>
  <c r="EJ196" i="4"/>
  <c r="DX196" i="4"/>
  <c r="EI195" i="4"/>
  <c r="EI215" i="1" s="1"/>
  <c r="EA195" i="4"/>
  <c r="EA215" i="1" s="1"/>
  <c r="EM194" i="4"/>
  <c r="EM214" i="1" s="1"/>
  <c r="EE194" i="4"/>
  <c r="EE214" i="1" s="1"/>
  <c r="DW194" i="4"/>
  <c r="DW214" i="1" s="1"/>
  <c r="EI193" i="4"/>
  <c r="EI213" i="1" s="1"/>
  <c r="EA193" i="4"/>
  <c r="EA213" i="1" s="1"/>
  <c r="EM192" i="4"/>
  <c r="EM212" i="1" s="1"/>
  <c r="EE192" i="4"/>
  <c r="EE212" i="1" s="1"/>
  <c r="DW192" i="4"/>
  <c r="DW212" i="1" s="1"/>
  <c r="EI191" i="4"/>
  <c r="EI211" i="1" s="1"/>
  <c r="EA191" i="4"/>
  <c r="EA211" i="1" s="1"/>
  <c r="EM190" i="4"/>
  <c r="EM210" i="1" s="1"/>
  <c r="EE190" i="4"/>
  <c r="EE210" i="1" s="1"/>
  <c r="DW190" i="4"/>
  <c r="DW210" i="1" s="1"/>
  <c r="EI189" i="4"/>
  <c r="EI209" i="1" s="1"/>
  <c r="EA189" i="4"/>
  <c r="EA209" i="1" s="1"/>
  <c r="EM188" i="4"/>
  <c r="EM208" i="1" s="1"/>
  <c r="EE188" i="4"/>
  <c r="EE208" i="1" s="1"/>
  <c r="DW188" i="4"/>
  <c r="DW208" i="1" s="1"/>
  <c r="EI187" i="4"/>
  <c r="EI207" i="1" s="1"/>
  <c r="EA187" i="4"/>
  <c r="EA207" i="1" s="1"/>
  <c r="EM186" i="4"/>
  <c r="EA186" i="4"/>
  <c r="EL185" i="4"/>
  <c r="EL205" i="1" s="1"/>
  <c r="ED185" i="4"/>
  <c r="ED205" i="1" s="1"/>
  <c r="DV185" i="4"/>
  <c r="DV205" i="1" s="1"/>
  <c r="EH184" i="4"/>
  <c r="EH204" i="1" s="1"/>
  <c r="DZ184" i="4"/>
  <c r="DZ204" i="1" s="1"/>
  <c r="EL183" i="4"/>
  <c r="EL203" i="1" s="1"/>
  <c r="ED183" i="4"/>
  <c r="ED203" i="1" s="1"/>
  <c r="DV183" i="4"/>
  <c r="DV203" i="1" s="1"/>
  <c r="EH182" i="4"/>
  <c r="EH202" i="1" s="1"/>
  <c r="DZ182" i="4"/>
  <c r="DZ202" i="1" s="1"/>
  <c r="EL181" i="4"/>
  <c r="EL201" i="1" s="1"/>
  <c r="ED181" i="4"/>
  <c r="ED201" i="1" s="1"/>
  <c r="DV181" i="4"/>
  <c r="DV201" i="1" s="1"/>
  <c r="EH180" i="4"/>
  <c r="EH200" i="1" s="1"/>
  <c r="DZ180" i="4"/>
  <c r="DZ200" i="1" s="1"/>
  <c r="EL179" i="4"/>
  <c r="EL199" i="1" s="1"/>
  <c r="ED179" i="4"/>
  <c r="ED199" i="1" s="1"/>
  <c r="DV179" i="4"/>
  <c r="DV199" i="1" s="1"/>
  <c r="EH178" i="4"/>
  <c r="EH198" i="1" s="1"/>
  <c r="DZ178" i="4"/>
  <c r="DZ198" i="1" s="1"/>
  <c r="EL177" i="4"/>
  <c r="EL197" i="1" s="1"/>
  <c r="ED177" i="4"/>
  <c r="ED197" i="1" s="1"/>
  <c r="DV177" i="4"/>
  <c r="DV197" i="1" s="1"/>
  <c r="EH176" i="4"/>
  <c r="EH196" i="1" s="1"/>
  <c r="DZ176" i="4"/>
  <c r="DZ196" i="1" s="1"/>
  <c r="EL175" i="4"/>
  <c r="EL195" i="1" s="1"/>
  <c r="ED175" i="4"/>
  <c r="ED195" i="1" s="1"/>
  <c r="DV195" i="1"/>
  <c r="EF174" i="4"/>
  <c r="EO173" i="4"/>
  <c r="EE173" i="4"/>
  <c r="EN172" i="4"/>
  <c r="ED172" i="4"/>
  <c r="EM171" i="4"/>
  <c r="EA171" i="4"/>
  <c r="EL170" i="4"/>
  <c r="DZ170" i="4"/>
  <c r="EK169" i="4"/>
  <c r="DY169" i="4"/>
  <c r="EJ168" i="4"/>
  <c r="EJ188" i="1" s="1"/>
  <c r="EB168" i="4"/>
  <c r="EB188" i="1" s="1"/>
  <c r="EN167" i="4"/>
  <c r="EN187" i="1" s="1"/>
  <c r="EF167" i="4"/>
  <c r="EF187" i="1" s="1"/>
  <c r="DX167" i="4"/>
  <c r="DX187" i="1" s="1"/>
  <c r="EJ166" i="4"/>
  <c r="EJ186" i="1" s="1"/>
  <c r="EB166" i="4"/>
  <c r="EB186" i="1" s="1"/>
  <c r="EN165" i="4"/>
  <c r="EN185" i="1" s="1"/>
  <c r="EF165" i="4"/>
  <c r="EF185" i="1" s="1"/>
  <c r="DX165" i="4"/>
  <c r="DX185" i="1" s="1"/>
  <c r="EJ164" i="4"/>
  <c r="EJ184" i="1" s="1"/>
  <c r="EB164" i="4"/>
  <c r="EB184" i="1" s="1"/>
  <c r="EN163" i="4"/>
  <c r="EN183" i="1" s="1"/>
  <c r="EF163" i="4"/>
  <c r="EF183" i="1" s="1"/>
  <c r="DX163" i="4"/>
  <c r="DX183" i="1" s="1"/>
  <c r="EJ162" i="4"/>
  <c r="EJ182" i="1" s="1"/>
  <c r="EB162" i="4"/>
  <c r="EB182" i="1" s="1"/>
  <c r="EN161" i="4"/>
  <c r="EN181" i="1" s="1"/>
  <c r="EF161" i="4"/>
  <c r="EF181" i="1" s="1"/>
  <c r="DX161" i="4"/>
  <c r="DX181" i="1" s="1"/>
  <c r="EJ160" i="4"/>
  <c r="EJ180" i="1" s="1"/>
  <c r="EB160" i="4"/>
  <c r="EB180" i="1" s="1"/>
  <c r="EN159" i="4"/>
  <c r="EN158" i="1" s="1"/>
  <c r="EN31" i="6" s="1"/>
  <c r="ED159" i="4"/>
  <c r="ED158" i="1" s="1"/>
  <c r="ED31" i="6" s="1"/>
  <c r="EM158" i="4"/>
  <c r="EM157" i="1" s="1"/>
  <c r="EM30" i="6" s="1"/>
  <c r="EA158" i="4"/>
  <c r="EA157" i="1" s="1"/>
  <c r="EA30" i="6" s="1"/>
  <c r="EK403" i="4"/>
  <c r="EK41" i="3" s="1"/>
  <c r="ED408" i="4"/>
  <c r="ED46" i="3" s="1"/>
  <c r="DZ407" i="4"/>
  <c r="DZ45" i="3" s="1"/>
  <c r="DV406" i="4"/>
  <c r="DV44" i="3" s="1"/>
  <c r="DZ405" i="4"/>
  <c r="DZ43" i="3" s="1"/>
  <c r="DV404" i="4"/>
  <c r="DV42" i="3" s="1"/>
  <c r="DZ403" i="4"/>
  <c r="DZ41" i="3" s="1"/>
  <c r="DV402" i="4"/>
  <c r="DV40" i="3" s="1"/>
  <c r="EL400" i="4"/>
  <c r="EL38" i="3" s="1"/>
  <c r="DV400" i="4"/>
  <c r="DV38" i="3" s="1"/>
  <c r="EL398" i="4"/>
  <c r="EL36" i="3" s="1"/>
  <c r="EL7" i="13" s="1"/>
  <c r="EH397" i="4"/>
  <c r="EH35" i="3" s="1"/>
  <c r="EH6" i="13" s="1"/>
  <c r="EL396" i="4"/>
  <c r="EL34" i="3" s="1"/>
  <c r="EL5" i="13" s="1"/>
  <c r="EH395" i="4"/>
  <c r="EH33" i="3" s="1"/>
  <c r="EH4" i="13" s="1"/>
  <c r="ED394" i="4"/>
  <c r="ED32" i="3" s="1"/>
  <c r="ED3" i="13" s="1"/>
  <c r="DZ393" i="4"/>
  <c r="DZ31" i="3" s="1"/>
  <c r="DZ2" i="13" s="1"/>
  <c r="DV392" i="4"/>
  <c r="DZ391" i="4"/>
  <c r="DV390" i="4"/>
  <c r="DZ389" i="4"/>
  <c r="EH387" i="4"/>
  <c r="DV386" i="4"/>
  <c r="DZ385" i="4"/>
  <c r="DV384" i="4"/>
  <c r="EH383" i="4"/>
  <c r="ED382" i="4"/>
  <c r="DZ381" i="4"/>
  <c r="DV380" i="4"/>
  <c r="EL378" i="4"/>
  <c r="DZ377" i="4"/>
  <c r="DV370" i="4"/>
  <c r="DV29" i="3" s="1"/>
  <c r="DV27" i="11" s="1"/>
  <c r="EK408" i="4"/>
  <c r="EK46" i="3" s="1"/>
  <c r="EC408" i="4"/>
  <c r="EC46" i="3" s="1"/>
  <c r="EO407" i="4"/>
  <c r="EO45" i="3" s="1"/>
  <c r="EG407" i="4"/>
  <c r="EG45" i="3" s="1"/>
  <c r="DY407" i="4"/>
  <c r="DY45" i="3" s="1"/>
  <c r="EK406" i="4"/>
  <c r="EK44" i="3" s="1"/>
  <c r="EC406" i="4"/>
  <c r="EC44" i="3" s="1"/>
  <c r="EO405" i="4"/>
  <c r="EO43" i="3" s="1"/>
  <c r="EG405" i="4"/>
  <c r="EG43" i="3" s="1"/>
  <c r="DY405" i="4"/>
  <c r="DY43" i="3" s="1"/>
  <c r="EK404" i="4"/>
  <c r="EK42" i="3" s="1"/>
  <c r="EC404" i="4"/>
  <c r="EC42" i="3" s="1"/>
  <c r="EO403" i="4"/>
  <c r="EO41" i="3" s="1"/>
  <c r="EG403" i="4"/>
  <c r="EG41" i="3" s="1"/>
  <c r="DY403" i="4"/>
  <c r="DY41" i="3" s="1"/>
  <c r="EK402" i="4"/>
  <c r="EK40" i="3" s="1"/>
  <c r="EC402" i="4"/>
  <c r="EC40" i="3" s="1"/>
  <c r="EO401" i="4"/>
  <c r="EO39" i="3" s="1"/>
  <c r="EG401" i="4"/>
  <c r="EG39" i="3" s="1"/>
  <c r="DY401" i="4"/>
  <c r="DY39" i="3" s="1"/>
  <c r="EK400" i="4"/>
  <c r="EK38" i="3" s="1"/>
  <c r="EC400" i="4"/>
  <c r="EC38" i="3" s="1"/>
  <c r="EO399" i="4"/>
  <c r="EO37" i="3" s="1"/>
  <c r="EG399" i="4"/>
  <c r="EG37" i="3" s="1"/>
  <c r="DY399" i="4"/>
  <c r="DY37" i="3" s="1"/>
  <c r="EK398" i="4"/>
  <c r="EK36" i="3" s="1"/>
  <c r="EK7" i="13" s="1"/>
  <c r="EC398" i="4"/>
  <c r="EC36" i="3" s="1"/>
  <c r="EC7" i="13" s="1"/>
  <c r="EO397" i="4"/>
  <c r="EO35" i="3" s="1"/>
  <c r="EO6" i="13" s="1"/>
  <c r="EG397" i="4"/>
  <c r="EG35" i="3" s="1"/>
  <c r="EG6" i="13" s="1"/>
  <c r="DY397" i="4"/>
  <c r="DY35" i="3" s="1"/>
  <c r="DY6" i="13" s="1"/>
  <c r="EK396" i="4"/>
  <c r="EK34" i="3" s="1"/>
  <c r="EK5" i="13" s="1"/>
  <c r="EC396" i="4"/>
  <c r="EC34" i="3" s="1"/>
  <c r="EC5" i="13" s="1"/>
  <c r="EO395" i="4"/>
  <c r="EO33" i="3" s="1"/>
  <c r="EO4" i="13" s="1"/>
  <c r="EG395" i="4"/>
  <c r="EG33" i="3" s="1"/>
  <c r="EG4" i="13" s="1"/>
  <c r="DY395" i="4"/>
  <c r="DY33" i="3" s="1"/>
  <c r="DY4" i="13" s="1"/>
  <c r="EK394" i="4"/>
  <c r="EK32" i="3" s="1"/>
  <c r="EK3" i="13" s="1"/>
  <c r="EC394" i="4"/>
  <c r="EC32" i="3" s="1"/>
  <c r="EC3" i="13" s="1"/>
  <c r="EO393" i="4"/>
  <c r="EO31" i="3" s="1"/>
  <c r="EO2" i="13" s="1"/>
  <c r="EG393" i="4"/>
  <c r="EG31" i="3" s="1"/>
  <c r="EG2" i="13" s="1"/>
  <c r="DY393" i="4"/>
  <c r="DY31" i="3" s="1"/>
  <c r="DY2" i="13" s="1"/>
  <c r="EK392" i="4"/>
  <c r="EC392" i="4"/>
  <c r="EO391" i="4"/>
  <c r="EG391" i="4"/>
  <c r="DY391" i="4"/>
  <c r="EK390" i="4"/>
  <c r="EC390" i="4"/>
  <c r="EO389" i="4"/>
  <c r="EG389" i="4"/>
  <c r="DY389" i="4"/>
  <c r="EK388" i="4"/>
  <c r="EC388" i="4"/>
  <c r="EO387" i="4"/>
  <c r="EG387" i="4"/>
  <c r="DY387" i="4"/>
  <c r="EK386" i="4"/>
  <c r="EC386" i="4"/>
  <c r="EO385" i="4"/>
  <c r="EG385" i="4"/>
  <c r="DY385" i="4"/>
  <c r="EK384" i="4"/>
  <c r="EC384" i="4"/>
  <c r="EO383" i="4"/>
  <c r="EG383" i="4"/>
  <c r="DY383" i="4"/>
  <c r="EK382" i="4"/>
  <c r="EC382" i="4"/>
  <c r="EO381" i="4"/>
  <c r="EG381" i="4"/>
  <c r="DY381" i="4"/>
  <c r="EK380" i="4"/>
  <c r="EC380" i="4"/>
  <c r="EO379" i="4"/>
  <c r="EG379" i="4"/>
  <c r="DY379" i="4"/>
  <c r="EK378" i="4"/>
  <c r="EC378" i="4"/>
  <c r="EO377" i="4"/>
  <c r="EG377" i="4"/>
  <c r="DY377" i="4"/>
  <c r="EK376" i="4"/>
  <c r="EC376" i="4"/>
  <c r="EO375" i="4"/>
  <c r="EG375" i="4"/>
  <c r="DY375" i="4"/>
  <c r="EK374" i="4"/>
  <c r="EC374" i="4"/>
  <c r="EO373" i="4"/>
  <c r="EG373" i="4"/>
  <c r="DY373" i="4"/>
  <c r="EK372" i="4"/>
  <c r="EC372" i="4"/>
  <c r="EO371" i="4"/>
  <c r="EO30" i="3" s="1"/>
  <c r="EO28" i="11" s="1"/>
  <c r="EG371" i="4"/>
  <c r="EG30" i="3" s="1"/>
  <c r="EG28" i="11" s="1"/>
  <c r="DY371" i="4"/>
  <c r="DY30" i="3" s="1"/>
  <c r="DY28" i="11" s="1"/>
  <c r="EK370" i="4"/>
  <c r="EK29" i="3" s="1"/>
  <c r="EK27" i="11" s="1"/>
  <c r="EC370" i="4"/>
  <c r="EC29" i="3" s="1"/>
  <c r="EC27" i="11" s="1"/>
  <c r="EO369" i="4"/>
  <c r="EO28" i="3" s="1"/>
  <c r="EO26" i="11" s="1"/>
  <c r="EG369" i="4"/>
  <c r="EG28" i="3" s="1"/>
  <c r="EG26" i="11" s="1"/>
  <c r="DY369" i="4"/>
  <c r="DY28" i="3" s="1"/>
  <c r="DY26" i="11" s="1"/>
  <c r="EK368" i="4"/>
  <c r="EK27" i="3" s="1"/>
  <c r="EK25" i="11" s="1"/>
  <c r="EC368" i="4"/>
  <c r="EC27" i="3" s="1"/>
  <c r="EC25" i="11" s="1"/>
  <c r="EO367" i="4"/>
  <c r="EO26" i="3" s="1"/>
  <c r="EO24" i="11" s="1"/>
  <c r="EG367" i="4"/>
  <c r="EG26" i="3" s="1"/>
  <c r="EG24" i="11" s="1"/>
  <c r="DY367" i="4"/>
  <c r="DY26" i="3" s="1"/>
  <c r="DY24" i="11" s="1"/>
  <c r="EK366" i="4"/>
  <c r="EK25" i="3" s="1"/>
  <c r="EK23" i="11" s="1"/>
  <c r="EC366" i="4"/>
  <c r="EC25" i="3" s="1"/>
  <c r="EC23" i="11" s="1"/>
  <c r="EO365" i="4"/>
  <c r="EO24" i="3" s="1"/>
  <c r="EO22" i="11" s="1"/>
  <c r="EG365" i="4"/>
  <c r="EG24" i="3" s="1"/>
  <c r="EG22" i="11" s="1"/>
  <c r="DY365" i="4"/>
  <c r="DY24" i="3" s="1"/>
  <c r="DY22" i="11" s="1"/>
  <c r="EK364" i="4"/>
  <c r="EK23" i="3" s="1"/>
  <c r="EC364" i="4"/>
  <c r="EC23" i="3" s="1"/>
  <c r="EO363" i="4"/>
  <c r="EO22" i="3" s="1"/>
  <c r="EG363" i="4"/>
  <c r="EG22" i="3" s="1"/>
  <c r="DY363" i="4"/>
  <c r="DY22" i="3" s="1"/>
  <c r="EK362" i="4"/>
  <c r="EK21" i="3" s="1"/>
  <c r="EK21" i="11" s="1"/>
  <c r="EC362" i="4"/>
  <c r="EC21" i="3" s="1"/>
  <c r="EC21" i="11" s="1"/>
  <c r="EO361" i="4"/>
  <c r="EO20" i="3" s="1"/>
  <c r="EO20" i="11" s="1"/>
  <c r="EG361" i="4"/>
  <c r="EG20" i="3" s="1"/>
  <c r="EG20" i="11" s="1"/>
  <c r="DY361" i="4"/>
  <c r="DY20" i="3" s="1"/>
  <c r="DY20" i="11" s="1"/>
  <c r="EK360" i="4"/>
  <c r="EK19" i="3" s="1"/>
  <c r="EK19" i="11" s="1"/>
  <c r="EC360" i="4"/>
  <c r="EC19" i="3" s="1"/>
  <c r="EC19" i="11" s="1"/>
  <c r="EO359" i="4"/>
  <c r="EO18" i="3" s="1"/>
  <c r="EO18" i="11" s="1"/>
  <c r="EG359" i="4"/>
  <c r="EG18" i="3" s="1"/>
  <c r="EG18" i="11" s="1"/>
  <c r="DY359" i="4"/>
  <c r="DY18" i="3" s="1"/>
  <c r="DY18" i="11" s="1"/>
  <c r="EK358" i="4"/>
  <c r="EK17" i="3" s="1"/>
  <c r="EK17" i="11" s="1"/>
  <c r="EC358" i="4"/>
  <c r="EC17" i="3" s="1"/>
  <c r="EC17" i="11" s="1"/>
  <c r="EO357" i="4"/>
  <c r="EO16" i="3" s="1"/>
  <c r="EO16" i="11" s="1"/>
  <c r="EG357" i="4"/>
  <c r="EG16" i="3" s="1"/>
  <c r="EG16" i="11" s="1"/>
  <c r="DY357" i="4"/>
  <c r="DY16" i="3" s="1"/>
  <c r="DY16" i="11" s="1"/>
  <c r="EK356" i="4"/>
  <c r="EK15" i="3" s="1"/>
  <c r="EK15" i="11" s="1"/>
  <c r="EC356" i="4"/>
  <c r="EC15" i="3" s="1"/>
  <c r="EC15" i="11" s="1"/>
  <c r="EO355" i="4"/>
  <c r="EO14" i="3" s="1"/>
  <c r="EO14" i="11" s="1"/>
  <c r="EG355" i="4"/>
  <c r="EG14" i="3" s="1"/>
  <c r="EG14" i="11" s="1"/>
  <c r="DY355" i="4"/>
  <c r="DY14" i="3" s="1"/>
  <c r="DY14" i="11" s="1"/>
  <c r="EK354" i="4"/>
  <c r="EK13" i="3" s="1"/>
  <c r="EK13" i="11" s="1"/>
  <c r="EC354" i="4"/>
  <c r="EC13" i="3" s="1"/>
  <c r="EC13" i="11" s="1"/>
  <c r="EO353" i="4"/>
  <c r="EO12" i="3" s="1"/>
  <c r="EO12" i="11" s="1"/>
  <c r="EG353" i="4"/>
  <c r="EG12" i="3" s="1"/>
  <c r="EG12" i="11" s="1"/>
  <c r="DY353" i="4"/>
  <c r="DY12" i="3" s="1"/>
  <c r="DY12" i="11" s="1"/>
  <c r="EK352" i="4"/>
  <c r="EK11" i="3" s="1"/>
  <c r="EK11" i="11" s="1"/>
  <c r="EC352" i="4"/>
  <c r="EC11" i="3" s="1"/>
  <c r="EC11" i="11" s="1"/>
  <c r="EO351" i="4"/>
  <c r="EO10" i="3" s="1"/>
  <c r="EO10" i="11" s="1"/>
  <c r="EG351" i="4"/>
  <c r="EG10" i="3" s="1"/>
  <c r="EG10" i="11" s="1"/>
  <c r="DY351" i="4"/>
  <c r="DY10" i="3" s="1"/>
  <c r="DY10" i="11" s="1"/>
  <c r="EK350" i="4"/>
  <c r="EK9" i="3" s="1"/>
  <c r="EK9" i="11" s="1"/>
  <c r="EC350" i="4"/>
  <c r="EC9" i="3" s="1"/>
  <c r="EC9" i="11" s="1"/>
  <c r="EO349" i="4"/>
  <c r="EO8" i="3" s="1"/>
  <c r="EO8" i="11" s="1"/>
  <c r="EG349" i="4"/>
  <c r="EG8" i="3" s="1"/>
  <c r="EG8" i="11" s="1"/>
  <c r="DY349" i="4"/>
  <c r="DY8" i="3" s="1"/>
  <c r="DY8" i="11" s="1"/>
  <c r="EK348" i="4"/>
  <c r="EK7" i="3" s="1"/>
  <c r="EK7" i="11" s="1"/>
  <c r="EC348" i="4"/>
  <c r="EC7" i="3" s="1"/>
  <c r="EC7" i="11" s="1"/>
  <c r="EO347" i="4"/>
  <c r="EO6" i="3" s="1"/>
  <c r="EO6" i="11" s="1"/>
  <c r="EG347" i="4"/>
  <c r="EG6" i="3" s="1"/>
  <c r="EG6" i="11" s="1"/>
  <c r="DY347" i="4"/>
  <c r="DY6" i="3" s="1"/>
  <c r="DY6" i="11" s="1"/>
  <c r="EK346" i="4"/>
  <c r="EK5" i="3" s="1"/>
  <c r="EK5" i="11" s="1"/>
  <c r="EC346" i="4"/>
  <c r="EC5" i="3" s="1"/>
  <c r="EC5" i="11" s="1"/>
  <c r="EO345" i="4"/>
  <c r="EO4" i="3" s="1"/>
  <c r="EO4" i="11" s="1"/>
  <c r="EG345" i="4"/>
  <c r="EG4" i="3" s="1"/>
  <c r="EG4" i="11" s="1"/>
  <c r="DY345" i="4"/>
  <c r="DY4" i="3" s="1"/>
  <c r="DY4" i="11" s="1"/>
  <c r="EK344" i="4"/>
  <c r="EK3" i="3" s="1"/>
  <c r="EK3" i="11" s="1"/>
  <c r="EC344" i="4"/>
  <c r="EC3" i="3" s="1"/>
  <c r="EC3" i="11" s="1"/>
  <c r="EO343" i="4"/>
  <c r="EO2" i="3" s="1"/>
  <c r="EO2" i="11" s="1"/>
  <c r="EG343" i="4"/>
  <c r="EG2" i="3" s="1"/>
  <c r="EG2" i="11" s="1"/>
  <c r="DY343" i="4"/>
  <c r="DY2" i="3" s="1"/>
  <c r="DY2" i="11" s="1"/>
  <c r="EK342" i="4"/>
  <c r="EK98" i="2" s="1"/>
  <c r="EK39" i="10" s="1"/>
  <c r="EC342" i="4"/>
  <c r="EC98" i="2" s="1"/>
  <c r="EC39" i="10" s="1"/>
  <c r="EO341" i="4"/>
  <c r="EO97" i="2" s="1"/>
  <c r="EO38" i="10" s="1"/>
  <c r="EG341" i="4"/>
  <c r="EG97" i="2" s="1"/>
  <c r="EG38" i="10" s="1"/>
  <c r="DY341" i="4"/>
  <c r="DY97" i="2" s="1"/>
  <c r="DY38" i="10" s="1"/>
  <c r="EK340" i="4"/>
  <c r="EK96" i="2" s="1"/>
  <c r="EK37" i="10" s="1"/>
  <c r="EC340" i="4"/>
  <c r="EC96" i="2" s="1"/>
  <c r="EC37" i="10" s="1"/>
  <c r="EO339" i="4"/>
  <c r="EO95" i="2" s="1"/>
  <c r="EO36" i="10" s="1"/>
  <c r="EG339" i="4"/>
  <c r="EG95" i="2" s="1"/>
  <c r="EG36" i="10" s="1"/>
  <c r="DY339" i="4"/>
  <c r="DY95" i="2" s="1"/>
  <c r="DY36" i="10" s="1"/>
  <c r="EK338" i="4"/>
  <c r="EK94" i="2" s="1"/>
  <c r="EK35" i="10" s="1"/>
  <c r="EC338" i="4"/>
  <c r="EC94" i="2" s="1"/>
  <c r="EC35" i="10" s="1"/>
  <c r="EO337" i="4"/>
  <c r="EO93" i="2" s="1"/>
  <c r="EO34" i="10" s="1"/>
  <c r="EG337" i="4"/>
  <c r="EG93" i="2" s="1"/>
  <c r="EG34" i="10" s="1"/>
  <c r="DY337" i="4"/>
  <c r="DY93" i="2" s="1"/>
  <c r="DY34" i="10" s="1"/>
  <c r="EK336" i="4"/>
  <c r="EK92" i="2" s="1"/>
  <c r="EK33" i="10" s="1"/>
  <c r="EC336" i="4"/>
  <c r="EC92" i="2" s="1"/>
  <c r="EC33" i="10" s="1"/>
  <c r="EO335" i="4"/>
  <c r="EO91" i="2" s="1"/>
  <c r="EO32" i="10" s="1"/>
  <c r="EG335" i="4"/>
  <c r="EG91" i="2" s="1"/>
  <c r="EG32" i="10" s="1"/>
  <c r="DY335" i="4"/>
  <c r="DY91" i="2" s="1"/>
  <c r="DY32" i="10" s="1"/>
  <c r="EK334" i="4"/>
  <c r="EK90" i="2" s="1"/>
  <c r="EJ18" i="9" s="1"/>
  <c r="EC334" i="4"/>
  <c r="EC90" i="2" s="1"/>
  <c r="EB18" i="9" s="1"/>
  <c r="EO333" i="4"/>
  <c r="EO89" i="2" s="1"/>
  <c r="EN17" i="9" s="1"/>
  <c r="EG333" i="4"/>
  <c r="EG89" i="2" s="1"/>
  <c r="EF17" i="9" s="1"/>
  <c r="DY333" i="4"/>
  <c r="DY89" i="2" s="1"/>
  <c r="DX17" i="9" s="1"/>
  <c r="EK332" i="4"/>
  <c r="EK88" i="2" s="1"/>
  <c r="EJ16" i="9" s="1"/>
  <c r="EC332" i="4"/>
  <c r="EC88" i="2" s="1"/>
  <c r="EB16" i="9" s="1"/>
  <c r="EO331" i="4"/>
  <c r="EO87" i="2" s="1"/>
  <c r="EN15" i="9" s="1"/>
  <c r="EG331" i="4"/>
  <c r="EG87" i="2" s="1"/>
  <c r="EF15" i="9" s="1"/>
  <c r="DY331" i="4"/>
  <c r="DY87" i="2" s="1"/>
  <c r="DX15" i="9" s="1"/>
  <c r="EK330" i="4"/>
  <c r="EK86" i="2" s="1"/>
  <c r="EJ14" i="9" s="1"/>
  <c r="EC330" i="4"/>
  <c r="EC86" i="2" s="1"/>
  <c r="EB14" i="9" s="1"/>
  <c r="EO329" i="4"/>
  <c r="EO85" i="2" s="1"/>
  <c r="EN13" i="9" s="1"/>
  <c r="EG329" i="4"/>
  <c r="EG85" i="2" s="1"/>
  <c r="EF13" i="9" s="1"/>
  <c r="DY329" i="4"/>
  <c r="DY85" i="2" s="1"/>
  <c r="DX13" i="9" s="1"/>
  <c r="EO328" i="4"/>
  <c r="EO83" i="2" s="1"/>
  <c r="EN12" i="9" s="1"/>
  <c r="EG328" i="4"/>
  <c r="EG83" i="2" s="1"/>
  <c r="EF12" i="9" s="1"/>
  <c r="DY328" i="4"/>
  <c r="DY83" i="2" s="1"/>
  <c r="DX12" i="9" s="1"/>
  <c r="EK327" i="4"/>
  <c r="EK82" i="2" s="1"/>
  <c r="EC327" i="4"/>
  <c r="EC82" i="2" s="1"/>
  <c r="EO326" i="4"/>
  <c r="EO81" i="2" s="1"/>
  <c r="EN26" i="9" s="1"/>
  <c r="EG326" i="4"/>
  <c r="EG81" i="2" s="1"/>
  <c r="EF26" i="9" s="1"/>
  <c r="DY326" i="4"/>
  <c r="DY81" i="2" s="1"/>
  <c r="DX26" i="9" s="1"/>
  <c r="EK325" i="4"/>
  <c r="EK80" i="2" s="1"/>
  <c r="EJ25" i="9" s="1"/>
  <c r="EC325" i="4"/>
  <c r="EC80" i="2" s="1"/>
  <c r="EB25" i="9" s="1"/>
  <c r="EO324" i="4"/>
  <c r="EO79" i="2" s="1"/>
  <c r="EN24" i="9" s="1"/>
  <c r="EG324" i="4"/>
  <c r="EG79" i="2" s="1"/>
  <c r="EF24" i="9" s="1"/>
  <c r="DY324" i="4"/>
  <c r="DY79" i="2" s="1"/>
  <c r="DX24" i="9" s="1"/>
  <c r="EK323" i="4"/>
  <c r="EK78" i="2" s="1"/>
  <c r="EJ23" i="9" s="1"/>
  <c r="EC323" i="4"/>
  <c r="EC78" i="2" s="1"/>
  <c r="EB23" i="9" s="1"/>
  <c r="EO322" i="4"/>
  <c r="EO77" i="2" s="1"/>
  <c r="EN22" i="9" s="1"/>
  <c r="EG322" i="4"/>
  <c r="EG77" i="2" s="1"/>
  <c r="EF22" i="9" s="1"/>
  <c r="DY322" i="4"/>
  <c r="DY77" i="2" s="1"/>
  <c r="DX22" i="9" s="1"/>
  <c r="EK321" i="4"/>
  <c r="EK76" i="2" s="1"/>
  <c r="EJ21" i="9" s="1"/>
  <c r="EC321" i="4"/>
  <c r="EC76" i="2" s="1"/>
  <c r="EB21" i="9" s="1"/>
  <c r="EO320" i="4"/>
  <c r="EO75" i="2" s="1"/>
  <c r="EN20" i="9" s="1"/>
  <c r="EG320" i="4"/>
  <c r="EG75" i="2" s="1"/>
  <c r="EF20" i="9" s="1"/>
  <c r="DY320" i="4"/>
  <c r="DY75" i="2" s="1"/>
  <c r="DX20" i="9" s="1"/>
  <c r="EK319" i="4"/>
  <c r="EK74" i="2" s="1"/>
  <c r="EJ19" i="9" s="1"/>
  <c r="EC319" i="4"/>
  <c r="EC74" i="2" s="1"/>
  <c r="EB19" i="9" s="1"/>
  <c r="EO318" i="4"/>
  <c r="EO73" i="2" s="1"/>
  <c r="EN11" i="9" s="1"/>
  <c r="EG318" i="4"/>
  <c r="EG73" i="2" s="1"/>
  <c r="EF11" i="9" s="1"/>
  <c r="DY318" i="4"/>
  <c r="DY73" i="2" s="1"/>
  <c r="DX11" i="9" s="1"/>
  <c r="EK317" i="4"/>
  <c r="EK72" i="2" s="1"/>
  <c r="EJ10" i="9" s="1"/>
  <c r="EC317" i="4"/>
  <c r="EC72" i="2" s="1"/>
  <c r="EB10" i="9" s="1"/>
  <c r="EO316" i="4"/>
  <c r="EO71" i="2" s="1"/>
  <c r="EN9" i="9" s="1"/>
  <c r="EG316" i="4"/>
  <c r="EG71" i="2" s="1"/>
  <c r="EF9" i="9" s="1"/>
  <c r="DY316" i="4"/>
  <c r="DY71" i="2" s="1"/>
  <c r="DX9" i="9" s="1"/>
  <c r="EK315" i="4"/>
  <c r="EK70" i="2" s="1"/>
  <c r="EJ8" i="9" s="1"/>
  <c r="EC315" i="4"/>
  <c r="EC70" i="2" s="1"/>
  <c r="EB8" i="9" s="1"/>
  <c r="EO314" i="4"/>
  <c r="EO69" i="2" s="1"/>
  <c r="EN7" i="9" s="1"/>
  <c r="EG314" i="4"/>
  <c r="EG69" i="2" s="1"/>
  <c r="EF7" i="9" s="1"/>
  <c r="DY314" i="4"/>
  <c r="DY69" i="2" s="1"/>
  <c r="DX7" i="9" s="1"/>
  <c r="EK313" i="4"/>
  <c r="EK68" i="2" s="1"/>
  <c r="EJ6" i="9" s="1"/>
  <c r="EC313" i="4"/>
  <c r="EC68" i="2" s="1"/>
  <c r="EB6" i="9" s="1"/>
  <c r="EO312" i="4"/>
  <c r="EO67" i="2" s="1"/>
  <c r="EN5" i="9" s="1"/>
  <c r="EG312" i="4"/>
  <c r="EG67" i="2" s="1"/>
  <c r="EF5" i="9" s="1"/>
  <c r="DY312" i="4"/>
  <c r="DY67" i="2" s="1"/>
  <c r="DX5" i="9" s="1"/>
  <c r="EK311" i="4"/>
  <c r="EK66" i="2" s="1"/>
  <c r="EJ4" i="9" s="1"/>
  <c r="EC311" i="4"/>
  <c r="EC66" i="2" s="1"/>
  <c r="EB4" i="9" s="1"/>
  <c r="EO310" i="4"/>
  <c r="EO65" i="2" s="1"/>
  <c r="EN3" i="9" s="1"/>
  <c r="EG310" i="4"/>
  <c r="EG65" i="2" s="1"/>
  <c r="EF3" i="9" s="1"/>
  <c r="DY310" i="4"/>
  <c r="DY65" i="2" s="1"/>
  <c r="DX3" i="9" s="1"/>
  <c r="EK309" i="4"/>
  <c r="EK64" i="2" s="1"/>
  <c r="EJ2" i="9" s="1"/>
  <c r="EC309" i="4"/>
  <c r="EC64" i="2" s="1"/>
  <c r="EB2" i="9" s="1"/>
  <c r="EO308" i="4"/>
  <c r="EO63" i="2" s="1"/>
  <c r="EG308" i="4"/>
  <c r="EG63" i="2" s="1"/>
  <c r="DY308" i="4"/>
  <c r="DY63" i="2" s="1"/>
  <c r="EK307" i="4"/>
  <c r="EK62" i="2" s="1"/>
  <c r="EK55" i="10" s="1"/>
  <c r="EC307" i="4"/>
  <c r="EC62" i="2" s="1"/>
  <c r="EC55" i="10" s="1"/>
  <c r="EO306" i="4"/>
  <c r="EO61" i="2" s="1"/>
  <c r="EO54" i="10" s="1"/>
  <c r="EG306" i="4"/>
  <c r="EG61" i="2" s="1"/>
  <c r="EG54" i="10" s="1"/>
  <c r="DY306" i="4"/>
  <c r="DY61" i="2" s="1"/>
  <c r="DY54" i="10" s="1"/>
  <c r="EK305" i="4"/>
  <c r="EK60" i="2" s="1"/>
  <c r="EK53" i="10" s="1"/>
  <c r="EC305" i="4"/>
  <c r="EC60" i="2" s="1"/>
  <c r="EC53" i="10" s="1"/>
  <c r="EO304" i="4"/>
  <c r="EO59" i="2" s="1"/>
  <c r="EO52" i="10" s="1"/>
  <c r="EG304" i="4"/>
  <c r="EG59" i="2" s="1"/>
  <c r="EG52" i="10" s="1"/>
  <c r="DY304" i="4"/>
  <c r="DY59" i="2" s="1"/>
  <c r="DY52" i="10" s="1"/>
  <c r="EK303" i="4"/>
  <c r="EK58" i="2" s="1"/>
  <c r="EK51" i="10" s="1"/>
  <c r="EC303" i="4"/>
  <c r="EC58" i="2" s="1"/>
  <c r="EC51" i="10" s="1"/>
  <c r="EO302" i="4"/>
  <c r="EO57" i="2" s="1"/>
  <c r="EO50" i="10" s="1"/>
  <c r="EG302" i="4"/>
  <c r="EG57" i="2" s="1"/>
  <c r="EG50" i="10" s="1"/>
  <c r="DY302" i="4"/>
  <c r="DY57" i="2" s="1"/>
  <c r="DY50" i="10" s="1"/>
  <c r="EK301" i="4"/>
  <c r="EK56" i="2" s="1"/>
  <c r="EK49" i="10" s="1"/>
  <c r="EC301" i="4"/>
  <c r="EC56" i="2" s="1"/>
  <c r="EC49" i="10" s="1"/>
  <c r="EO300" i="4"/>
  <c r="EO55" i="2" s="1"/>
  <c r="EO48" i="10" s="1"/>
  <c r="EG300" i="4"/>
  <c r="EG55" i="2" s="1"/>
  <c r="EG48" i="10" s="1"/>
  <c r="DY300" i="4"/>
  <c r="DY55" i="2" s="1"/>
  <c r="DY48" i="10" s="1"/>
  <c r="EK299" i="4"/>
  <c r="EK54" i="2" s="1"/>
  <c r="EK47" i="10" s="1"/>
  <c r="EC299" i="4"/>
  <c r="EC54" i="2" s="1"/>
  <c r="EC47" i="10" s="1"/>
  <c r="EO298" i="4"/>
  <c r="EO53" i="2" s="1"/>
  <c r="EO46" i="10" s="1"/>
  <c r="EG298" i="4"/>
  <c r="EG53" i="2" s="1"/>
  <c r="EG46" i="10" s="1"/>
  <c r="DY298" i="4"/>
  <c r="DY53" i="2" s="1"/>
  <c r="DY46" i="10" s="1"/>
  <c r="EK297" i="4"/>
  <c r="EK52" i="2" s="1"/>
  <c r="EK45" i="10" s="1"/>
  <c r="EC297" i="4"/>
  <c r="EC52" i="2" s="1"/>
  <c r="EC45" i="10" s="1"/>
  <c r="EO296" i="4"/>
  <c r="EO51" i="2" s="1"/>
  <c r="EO44" i="10" s="1"/>
  <c r="EG296" i="4"/>
  <c r="EG51" i="2" s="1"/>
  <c r="EG44" i="10" s="1"/>
  <c r="DY296" i="4"/>
  <c r="DY51" i="2" s="1"/>
  <c r="DY44" i="10" s="1"/>
  <c r="EK295" i="4"/>
  <c r="EK50" i="2" s="1"/>
  <c r="EK43" i="10" s="1"/>
  <c r="EC295" i="4"/>
  <c r="EC50" i="2" s="1"/>
  <c r="EC43" i="10" s="1"/>
  <c r="EO294" i="4"/>
  <c r="EO49" i="2" s="1"/>
  <c r="EO42" i="10" s="1"/>
  <c r="EG294" i="4"/>
  <c r="EG49" i="2" s="1"/>
  <c r="EG42" i="10" s="1"/>
  <c r="DY294" i="4"/>
  <c r="DY49" i="2" s="1"/>
  <c r="DY42" i="10" s="1"/>
  <c r="EK293" i="4"/>
  <c r="EK48" i="2" s="1"/>
  <c r="EK41" i="10" s="1"/>
  <c r="EC293" i="4"/>
  <c r="EC48" i="2" s="1"/>
  <c r="EC41" i="10" s="1"/>
  <c r="EO292" i="4"/>
  <c r="EO47" i="2" s="1"/>
  <c r="EO40" i="10" s="1"/>
  <c r="EG292" i="4"/>
  <c r="EG47" i="2" s="1"/>
  <c r="EG40" i="10" s="1"/>
  <c r="DY292" i="4"/>
  <c r="DY47" i="2" s="1"/>
  <c r="DY40" i="10" s="1"/>
  <c r="EK291" i="4"/>
  <c r="EK46" i="2" s="1"/>
  <c r="EK31" i="10" s="1"/>
  <c r="EC291" i="4"/>
  <c r="EC46" i="2" s="1"/>
  <c r="EC31" i="10" s="1"/>
  <c r="EO290" i="4"/>
  <c r="EO45" i="2" s="1"/>
  <c r="EO30" i="10" s="1"/>
  <c r="EG290" i="4"/>
  <c r="EG45" i="2" s="1"/>
  <c r="EG30" i="10" s="1"/>
  <c r="DY290" i="4"/>
  <c r="DY45" i="2" s="1"/>
  <c r="DY30" i="10" s="1"/>
  <c r="EK289" i="4"/>
  <c r="EK44" i="2" s="1"/>
  <c r="EK29" i="10" s="1"/>
  <c r="EC289" i="4"/>
  <c r="EC44" i="2" s="1"/>
  <c r="EC29" i="10" s="1"/>
  <c r="EO288" i="4"/>
  <c r="EO43" i="2" s="1"/>
  <c r="EO28" i="10" s="1"/>
  <c r="EG288" i="4"/>
  <c r="EG43" i="2" s="1"/>
  <c r="EG28" i="10" s="1"/>
  <c r="DY288" i="4"/>
  <c r="DY43" i="2" s="1"/>
  <c r="DY28" i="10" s="1"/>
  <c r="EK287" i="4"/>
  <c r="EK42" i="2" s="1"/>
  <c r="EK27" i="10" s="1"/>
  <c r="EC287" i="4"/>
  <c r="EC42" i="2" s="1"/>
  <c r="EC27" i="10" s="1"/>
  <c r="EO286" i="4"/>
  <c r="EO41" i="2" s="1"/>
  <c r="EO26" i="10" s="1"/>
  <c r="EG286" i="4"/>
  <c r="EG41" i="2" s="1"/>
  <c r="EG26" i="10" s="1"/>
  <c r="DY286" i="4"/>
  <c r="DY41" i="2" s="1"/>
  <c r="DY26" i="10" s="1"/>
  <c r="EK285" i="4"/>
  <c r="EK40" i="2" s="1"/>
  <c r="EK25" i="10" s="1"/>
  <c r="EC285" i="4"/>
  <c r="EC40" i="2" s="1"/>
  <c r="EC25" i="10" s="1"/>
  <c r="EO284" i="4"/>
  <c r="EO39" i="2" s="1"/>
  <c r="EO24" i="10" s="1"/>
  <c r="EG284" i="4"/>
  <c r="EG39" i="2" s="1"/>
  <c r="EG24" i="10" s="1"/>
  <c r="DY284" i="4"/>
  <c r="DY39" i="2" s="1"/>
  <c r="DY24" i="10" s="1"/>
  <c r="EK283" i="4"/>
  <c r="EK38" i="2" s="1"/>
  <c r="EK23" i="10" s="1"/>
  <c r="EC283" i="4"/>
  <c r="EC38" i="2" s="1"/>
  <c r="EC23" i="10" s="1"/>
  <c r="EO282" i="4"/>
  <c r="EO37" i="2" s="1"/>
  <c r="EO22" i="10" s="1"/>
  <c r="EG282" i="4"/>
  <c r="EG37" i="2" s="1"/>
  <c r="EG22" i="10" s="1"/>
  <c r="DY282" i="4"/>
  <c r="DY37" i="2" s="1"/>
  <c r="DY22" i="10" s="1"/>
  <c r="EK281" i="4"/>
  <c r="EK36" i="2" s="1"/>
  <c r="EK21" i="10" s="1"/>
  <c r="EC281" i="4"/>
  <c r="EC36" i="2" s="1"/>
  <c r="EC21" i="10" s="1"/>
  <c r="EO280" i="4"/>
  <c r="EO35" i="2" s="1"/>
  <c r="EO20" i="10" s="1"/>
  <c r="EG280" i="4"/>
  <c r="EG35" i="2" s="1"/>
  <c r="EG20" i="10" s="1"/>
  <c r="DY280" i="4"/>
  <c r="DY35" i="2" s="1"/>
  <c r="DY20" i="10" s="1"/>
  <c r="EK279" i="4"/>
  <c r="EK34" i="2" s="1"/>
  <c r="EC279" i="4"/>
  <c r="EC34" i="2" s="1"/>
  <c r="EO278" i="4"/>
  <c r="EO33" i="2" s="1"/>
  <c r="EG278" i="4"/>
  <c r="EG33" i="2" s="1"/>
  <c r="DY278" i="4"/>
  <c r="DY33" i="2" s="1"/>
  <c r="EK277" i="4"/>
  <c r="EK32" i="2" s="1"/>
  <c r="EC277" i="4"/>
  <c r="EC32" i="2" s="1"/>
  <c r="EO276" i="4"/>
  <c r="EO31" i="2" s="1"/>
  <c r="EG276" i="4"/>
  <c r="EG31" i="2" s="1"/>
  <c r="DY276" i="4"/>
  <c r="DY31" i="2" s="1"/>
  <c r="EK275" i="4"/>
  <c r="EK30" i="2" s="1"/>
  <c r="EC275" i="4"/>
  <c r="EC30" i="2" s="1"/>
  <c r="EO274" i="4"/>
  <c r="EO29" i="2" s="1"/>
  <c r="EG274" i="4"/>
  <c r="EG29" i="2" s="1"/>
  <c r="DY274" i="4"/>
  <c r="DY29" i="2" s="1"/>
  <c r="EK273" i="4"/>
  <c r="EK28" i="2" s="1"/>
  <c r="EC273" i="4"/>
  <c r="EC28" i="2" s="1"/>
  <c r="EO272" i="4"/>
  <c r="EO27" i="2" s="1"/>
  <c r="EG272" i="4"/>
  <c r="EG27" i="2" s="1"/>
  <c r="DY272" i="4"/>
  <c r="DY27" i="2" s="1"/>
  <c r="EK271" i="4"/>
  <c r="EK26" i="2" s="1"/>
  <c r="EC271" i="4"/>
  <c r="EC26" i="2" s="1"/>
  <c r="EO270" i="4"/>
  <c r="EO25" i="2" s="1"/>
  <c r="EG270" i="4"/>
  <c r="EG25" i="2" s="1"/>
  <c r="DY270" i="4"/>
  <c r="DY25" i="2" s="1"/>
  <c r="EK269" i="4"/>
  <c r="EK24" i="2" s="1"/>
  <c r="EC269" i="4"/>
  <c r="EC24" i="2" s="1"/>
  <c r="EO268" i="4"/>
  <c r="EO23" i="2" s="1"/>
  <c r="EG268" i="4"/>
  <c r="EG23" i="2" s="1"/>
  <c r="DY268" i="4"/>
  <c r="DY23" i="2" s="1"/>
  <c r="EK267" i="4"/>
  <c r="EK22" i="2" s="1"/>
  <c r="EC267" i="4"/>
  <c r="EC22" i="2" s="1"/>
  <c r="EO266" i="4"/>
  <c r="EO21" i="2" s="1"/>
  <c r="EG266" i="4"/>
  <c r="EG21" i="2" s="1"/>
  <c r="DY266" i="4"/>
  <c r="DY21" i="2" s="1"/>
  <c r="EK265" i="4"/>
  <c r="EK20" i="2" s="1"/>
  <c r="EC265" i="4"/>
  <c r="EC20" i="2" s="1"/>
  <c r="EO264" i="4"/>
  <c r="EO19" i="2" s="1"/>
  <c r="EO19" i="10" s="1"/>
  <c r="EG264" i="4"/>
  <c r="EG19" i="2" s="1"/>
  <c r="EG19" i="10" s="1"/>
  <c r="DY264" i="4"/>
  <c r="DY19" i="2" s="1"/>
  <c r="DY19" i="10" s="1"/>
  <c r="EK263" i="4"/>
  <c r="EK18" i="2" s="1"/>
  <c r="EK18" i="10" s="1"/>
  <c r="EC263" i="4"/>
  <c r="EC18" i="2" s="1"/>
  <c r="EC18" i="10" s="1"/>
  <c r="EO262" i="4"/>
  <c r="EO17" i="2" s="1"/>
  <c r="EO17" i="10" s="1"/>
  <c r="EG262" i="4"/>
  <c r="EG17" i="2" s="1"/>
  <c r="EG17" i="10" s="1"/>
  <c r="DY262" i="4"/>
  <c r="DY17" i="2" s="1"/>
  <c r="DY17" i="10" s="1"/>
  <c r="EK261" i="4"/>
  <c r="EK16" i="2" s="1"/>
  <c r="EK16" i="10" s="1"/>
  <c r="EC261" i="4"/>
  <c r="EC16" i="2" s="1"/>
  <c r="EC16" i="10" s="1"/>
  <c r="EO260" i="4"/>
  <c r="EO15" i="2" s="1"/>
  <c r="EO15" i="10" s="1"/>
  <c r="EG260" i="4"/>
  <c r="EG15" i="2" s="1"/>
  <c r="EG15" i="10" s="1"/>
  <c r="DY260" i="4"/>
  <c r="DY15" i="2" s="1"/>
  <c r="DY15" i="10" s="1"/>
  <c r="EK259" i="4"/>
  <c r="EK14" i="2" s="1"/>
  <c r="EK14" i="10" s="1"/>
  <c r="EC259" i="4"/>
  <c r="EC14" i="2" s="1"/>
  <c r="EC14" i="10" s="1"/>
  <c r="EO258" i="4"/>
  <c r="EO13" i="2" s="1"/>
  <c r="EO13" i="10" s="1"/>
  <c r="EG258" i="4"/>
  <c r="EG13" i="2" s="1"/>
  <c r="EG13" i="10" s="1"/>
  <c r="DY258" i="4"/>
  <c r="DY13" i="2" s="1"/>
  <c r="DY13" i="10" s="1"/>
  <c r="EK257" i="4"/>
  <c r="EK12" i="2" s="1"/>
  <c r="EK12" i="10" s="1"/>
  <c r="EC257" i="4"/>
  <c r="EC12" i="2" s="1"/>
  <c r="EC12" i="10" s="1"/>
  <c r="EO256" i="4"/>
  <c r="EO11" i="2" s="1"/>
  <c r="EO11" i="10" s="1"/>
  <c r="EG256" i="4"/>
  <c r="EG11" i="2" s="1"/>
  <c r="EG11" i="10" s="1"/>
  <c r="EI260" i="1"/>
  <c r="EC403" i="4"/>
  <c r="EC41" i="3" s="1"/>
  <c r="EL408" i="4"/>
  <c r="EL46" i="3" s="1"/>
  <c r="EH407" i="4"/>
  <c r="EH45" i="3" s="1"/>
  <c r="EL406" i="4"/>
  <c r="EL44" i="3" s="1"/>
  <c r="EH405" i="4"/>
  <c r="EH43" i="3" s="1"/>
  <c r="EL404" i="4"/>
  <c r="EL42" i="3" s="1"/>
  <c r="EH403" i="4"/>
  <c r="EH41" i="3" s="1"/>
  <c r="EL402" i="4"/>
  <c r="EL40" i="3" s="1"/>
  <c r="EH401" i="4"/>
  <c r="EH39" i="3" s="1"/>
  <c r="ED400" i="4"/>
  <c r="ED38" i="3" s="1"/>
  <c r="EH399" i="4"/>
  <c r="EH37" i="3" s="1"/>
  <c r="ED398" i="4"/>
  <c r="ED36" i="3" s="1"/>
  <c r="ED7" i="13" s="1"/>
  <c r="DV398" i="4"/>
  <c r="DV36" i="3" s="1"/>
  <c r="DV7" i="13" s="1"/>
  <c r="ED396" i="4"/>
  <c r="ED34" i="3" s="1"/>
  <c r="ED5" i="13" s="1"/>
  <c r="DZ395" i="4"/>
  <c r="DZ33" i="3" s="1"/>
  <c r="DZ4" i="13" s="1"/>
  <c r="DV394" i="4"/>
  <c r="DV32" i="3" s="1"/>
  <c r="DV3" i="13" s="1"/>
  <c r="EL392" i="4"/>
  <c r="EH391" i="4"/>
  <c r="EL390" i="4"/>
  <c r="EH389" i="4"/>
  <c r="EL388" i="4"/>
  <c r="DV388" i="4"/>
  <c r="DZ387" i="4"/>
  <c r="ED386" i="4"/>
  <c r="EH385" i="4"/>
  <c r="ED384" i="4"/>
  <c r="DZ383" i="4"/>
  <c r="DV382" i="4"/>
  <c r="EH381" i="4"/>
  <c r="ED380" i="4"/>
  <c r="DZ379" i="4"/>
  <c r="EH377" i="4"/>
  <c r="ED370" i="4"/>
  <c r="ED29" i="3" s="1"/>
  <c r="ED27" i="11" s="1"/>
  <c r="EJ408" i="4"/>
  <c r="EJ46" i="3" s="1"/>
  <c r="EB408" i="4"/>
  <c r="EB46" i="3" s="1"/>
  <c r="EN407" i="4"/>
  <c r="EN45" i="3" s="1"/>
  <c r="EF407" i="4"/>
  <c r="EF45" i="3" s="1"/>
  <c r="DX407" i="4"/>
  <c r="DX45" i="3" s="1"/>
  <c r="EJ406" i="4"/>
  <c r="EJ44" i="3" s="1"/>
  <c r="EB406" i="4"/>
  <c r="EB44" i="3" s="1"/>
  <c r="EN405" i="4"/>
  <c r="EN43" i="3" s="1"/>
  <c r="EF405" i="4"/>
  <c r="EF43" i="3" s="1"/>
  <c r="DX405" i="4"/>
  <c r="DX43" i="3" s="1"/>
  <c r="EJ404" i="4"/>
  <c r="EJ42" i="3" s="1"/>
  <c r="EB404" i="4"/>
  <c r="EB42" i="3" s="1"/>
  <c r="EN403" i="4"/>
  <c r="EN41" i="3" s="1"/>
  <c r="EF403" i="4"/>
  <c r="EF41" i="3" s="1"/>
  <c r="DX403" i="4"/>
  <c r="DX41" i="3" s="1"/>
  <c r="EJ402" i="4"/>
  <c r="EJ40" i="3" s="1"/>
  <c r="EB402" i="4"/>
  <c r="EB40" i="3" s="1"/>
  <c r="EN401" i="4"/>
  <c r="EN39" i="3" s="1"/>
  <c r="EF401" i="4"/>
  <c r="EF39" i="3" s="1"/>
  <c r="DX401" i="4"/>
  <c r="DX39" i="3" s="1"/>
  <c r="EJ400" i="4"/>
  <c r="EJ38" i="3" s="1"/>
  <c r="EB400" i="4"/>
  <c r="EB38" i="3" s="1"/>
  <c r="EN399" i="4"/>
  <c r="EN37" i="3" s="1"/>
  <c r="EF399" i="4"/>
  <c r="EF37" i="3" s="1"/>
  <c r="DX399" i="4"/>
  <c r="DX37" i="3" s="1"/>
  <c r="EJ398" i="4"/>
  <c r="EJ36" i="3" s="1"/>
  <c r="EJ7" i="13" s="1"/>
  <c r="EB398" i="4"/>
  <c r="EB36" i="3" s="1"/>
  <c r="EB7" i="13" s="1"/>
  <c r="EN397" i="4"/>
  <c r="EN35" i="3" s="1"/>
  <c r="EN6" i="13" s="1"/>
  <c r="EF397" i="4"/>
  <c r="EF35" i="3" s="1"/>
  <c r="EF6" i="13" s="1"/>
  <c r="DX397" i="4"/>
  <c r="DX35" i="3" s="1"/>
  <c r="DX6" i="13" s="1"/>
  <c r="EJ396" i="4"/>
  <c r="EJ34" i="3" s="1"/>
  <c r="EJ5" i="13" s="1"/>
  <c r="EB396" i="4"/>
  <c r="EB34" i="3" s="1"/>
  <c r="EB5" i="13" s="1"/>
  <c r="EN395" i="4"/>
  <c r="EN33" i="3" s="1"/>
  <c r="EN4" i="13" s="1"/>
  <c r="EF395" i="4"/>
  <c r="EF33" i="3" s="1"/>
  <c r="EF4" i="13" s="1"/>
  <c r="DX395" i="4"/>
  <c r="DX33" i="3" s="1"/>
  <c r="DX4" i="13" s="1"/>
  <c r="EJ394" i="4"/>
  <c r="EJ32" i="3" s="1"/>
  <c r="EJ3" i="13" s="1"/>
  <c r="EB394" i="4"/>
  <c r="EB32" i="3" s="1"/>
  <c r="EB3" i="13" s="1"/>
  <c r="EN393" i="4"/>
  <c r="EN31" i="3" s="1"/>
  <c r="EN2" i="13" s="1"/>
  <c r="EF393" i="4"/>
  <c r="EF31" i="3" s="1"/>
  <c r="EF2" i="13" s="1"/>
  <c r="DX393" i="4"/>
  <c r="DX31" i="3" s="1"/>
  <c r="DX2" i="13" s="1"/>
  <c r="EJ392" i="4"/>
  <c r="EB392" i="4"/>
  <c r="EN391" i="4"/>
  <c r="EF391" i="4"/>
  <c r="DX391" i="4"/>
  <c r="EJ390" i="4"/>
  <c r="EB390" i="4"/>
  <c r="EN389" i="4"/>
  <c r="EF389" i="4"/>
  <c r="DX389" i="4"/>
  <c r="EJ388" i="4"/>
  <c r="EB388" i="4"/>
  <c r="EN387" i="4"/>
  <c r="EF387" i="4"/>
  <c r="DX387" i="4"/>
  <c r="EJ386" i="4"/>
  <c r="EB386" i="4"/>
  <c r="EN385" i="4"/>
  <c r="EF385" i="4"/>
  <c r="DX385" i="4"/>
  <c r="EJ384" i="4"/>
  <c r="EB384" i="4"/>
  <c r="EN383" i="4"/>
  <c r="EF383" i="4"/>
  <c r="DX383" i="4"/>
  <c r="EJ382" i="4"/>
  <c r="EB382" i="4"/>
  <c r="EN381" i="4"/>
  <c r="EF381" i="4"/>
  <c r="DX381" i="4"/>
  <c r="EJ380" i="4"/>
  <c r="EB380" i="4"/>
  <c r="EN379" i="4"/>
  <c r="EF379" i="4"/>
  <c r="DX379" i="4"/>
  <c r="EJ378" i="4"/>
  <c r="EB378" i="4"/>
  <c r="EN377" i="4"/>
  <c r="EF377" i="4"/>
  <c r="DX377" i="4"/>
  <c r="EJ376" i="4"/>
  <c r="EB376" i="4"/>
  <c r="EN375" i="4"/>
  <c r="EF375" i="4"/>
  <c r="DX375" i="4"/>
  <c r="EJ374" i="4"/>
  <c r="EB374" i="4"/>
  <c r="EN373" i="4"/>
  <c r="EF373" i="4"/>
  <c r="DX373" i="4"/>
  <c r="EJ372" i="4"/>
  <c r="EB372" i="4"/>
  <c r="EN371" i="4"/>
  <c r="EN30" i="3" s="1"/>
  <c r="EN28" i="11" s="1"/>
  <c r="EF371" i="4"/>
  <c r="EF30" i="3" s="1"/>
  <c r="EF28" i="11" s="1"/>
  <c r="DX371" i="4"/>
  <c r="DX30" i="3" s="1"/>
  <c r="DX28" i="11" s="1"/>
  <c r="EJ370" i="4"/>
  <c r="EJ29" i="3" s="1"/>
  <c r="EJ27" i="11" s="1"/>
  <c r="EB370" i="4"/>
  <c r="EB29" i="3" s="1"/>
  <c r="EB27" i="11" s="1"/>
  <c r="EN369" i="4"/>
  <c r="EN28" i="3" s="1"/>
  <c r="EN26" i="11" s="1"/>
  <c r="EF369" i="4"/>
  <c r="EF28" i="3" s="1"/>
  <c r="EF26" i="11" s="1"/>
  <c r="DX369" i="4"/>
  <c r="DX28" i="3" s="1"/>
  <c r="DX26" i="11" s="1"/>
  <c r="EJ368" i="4"/>
  <c r="EJ27" i="3" s="1"/>
  <c r="EJ25" i="11" s="1"/>
  <c r="EB368" i="4"/>
  <c r="EB27" i="3" s="1"/>
  <c r="EB25" i="11" s="1"/>
  <c r="EN367" i="4"/>
  <c r="EN26" i="3" s="1"/>
  <c r="EN24" i="11" s="1"/>
  <c r="EF367" i="4"/>
  <c r="EF26" i="3" s="1"/>
  <c r="EF24" i="11" s="1"/>
  <c r="DX367" i="4"/>
  <c r="DX26" i="3" s="1"/>
  <c r="DX24" i="11" s="1"/>
  <c r="EJ366" i="4"/>
  <c r="EJ25" i="3" s="1"/>
  <c r="EJ23" i="11" s="1"/>
  <c r="EB366" i="4"/>
  <c r="EB25" i="3" s="1"/>
  <c r="EB23" i="11" s="1"/>
  <c r="EN365" i="4"/>
  <c r="EN24" i="3" s="1"/>
  <c r="EN22" i="11" s="1"/>
  <c r="EF365" i="4"/>
  <c r="EF24" i="3" s="1"/>
  <c r="EF22" i="11" s="1"/>
  <c r="DX365" i="4"/>
  <c r="DX24" i="3" s="1"/>
  <c r="DX22" i="11" s="1"/>
  <c r="EJ364" i="4"/>
  <c r="EJ23" i="3" s="1"/>
  <c r="EB364" i="4"/>
  <c r="EB23" i="3" s="1"/>
  <c r="EN363" i="4"/>
  <c r="EN22" i="3" s="1"/>
  <c r="EF363" i="4"/>
  <c r="EF22" i="3" s="1"/>
  <c r="DX363" i="4"/>
  <c r="DX22" i="3" s="1"/>
  <c r="EJ362" i="4"/>
  <c r="EJ21" i="3" s="1"/>
  <c r="EJ21" i="11" s="1"/>
  <c r="EB362" i="4"/>
  <c r="EB21" i="3" s="1"/>
  <c r="EB21" i="11" s="1"/>
  <c r="EN361" i="4"/>
  <c r="EN20" i="3" s="1"/>
  <c r="EN20" i="11" s="1"/>
  <c r="EF361" i="4"/>
  <c r="EF20" i="3" s="1"/>
  <c r="EF20" i="11" s="1"/>
  <c r="DX361" i="4"/>
  <c r="DX20" i="3" s="1"/>
  <c r="DX20" i="11" s="1"/>
  <c r="EJ360" i="4"/>
  <c r="EJ19" i="3" s="1"/>
  <c r="EJ19" i="11" s="1"/>
  <c r="EB360" i="4"/>
  <c r="EB19" i="3" s="1"/>
  <c r="EB19" i="11" s="1"/>
  <c r="EN359" i="4"/>
  <c r="EN18" i="3" s="1"/>
  <c r="EN18" i="11" s="1"/>
  <c r="EF359" i="4"/>
  <c r="EF18" i="3" s="1"/>
  <c r="EF18" i="11" s="1"/>
  <c r="DX359" i="4"/>
  <c r="DX18" i="3" s="1"/>
  <c r="DX18" i="11" s="1"/>
  <c r="EJ358" i="4"/>
  <c r="EJ17" i="3" s="1"/>
  <c r="EJ17" i="11" s="1"/>
  <c r="EB358" i="4"/>
  <c r="EB17" i="3" s="1"/>
  <c r="EB17" i="11" s="1"/>
  <c r="EN357" i="4"/>
  <c r="EN16" i="3" s="1"/>
  <c r="EN16" i="11" s="1"/>
  <c r="EF357" i="4"/>
  <c r="EF16" i="3" s="1"/>
  <c r="EF16" i="11" s="1"/>
  <c r="DX357" i="4"/>
  <c r="DX16" i="3" s="1"/>
  <c r="DX16" i="11" s="1"/>
  <c r="EJ356" i="4"/>
  <c r="EJ15" i="3" s="1"/>
  <c r="EJ15" i="11" s="1"/>
  <c r="EB356" i="4"/>
  <c r="EB15" i="3" s="1"/>
  <c r="EB15" i="11" s="1"/>
  <c r="EN355" i="4"/>
  <c r="EN14" i="3" s="1"/>
  <c r="EN14" i="11" s="1"/>
  <c r="EF355" i="4"/>
  <c r="EF14" i="3" s="1"/>
  <c r="EF14" i="11" s="1"/>
  <c r="DX355" i="4"/>
  <c r="DX14" i="3" s="1"/>
  <c r="DX14" i="11" s="1"/>
  <c r="EJ354" i="4"/>
  <c r="EJ13" i="3" s="1"/>
  <c r="EJ13" i="11" s="1"/>
  <c r="EB354" i="4"/>
  <c r="EB13" i="3" s="1"/>
  <c r="EB13" i="11" s="1"/>
  <c r="EN353" i="4"/>
  <c r="EN12" i="3" s="1"/>
  <c r="EN12" i="11" s="1"/>
  <c r="EF353" i="4"/>
  <c r="EF12" i="3" s="1"/>
  <c r="EF12" i="11" s="1"/>
  <c r="DX353" i="4"/>
  <c r="DX12" i="3" s="1"/>
  <c r="DX12" i="11" s="1"/>
  <c r="EJ352" i="4"/>
  <c r="EJ11" i="3" s="1"/>
  <c r="EJ11" i="11" s="1"/>
  <c r="EB352" i="4"/>
  <c r="EB11" i="3" s="1"/>
  <c r="EB11" i="11" s="1"/>
  <c r="EN351" i="4"/>
  <c r="EN10" i="3" s="1"/>
  <c r="EN10" i="11" s="1"/>
  <c r="EF351" i="4"/>
  <c r="EF10" i="3" s="1"/>
  <c r="EF10" i="11" s="1"/>
  <c r="DX351" i="4"/>
  <c r="DX10" i="3" s="1"/>
  <c r="DX10" i="11" s="1"/>
  <c r="EJ350" i="4"/>
  <c r="EJ9" i="3" s="1"/>
  <c r="EJ9" i="11" s="1"/>
  <c r="EB350" i="4"/>
  <c r="EB9" i="3" s="1"/>
  <c r="EB9" i="11" s="1"/>
  <c r="EN349" i="4"/>
  <c r="EN8" i="3" s="1"/>
  <c r="EN8" i="11" s="1"/>
  <c r="EF349" i="4"/>
  <c r="EF8" i="3" s="1"/>
  <c r="EF8" i="11" s="1"/>
  <c r="DX349" i="4"/>
  <c r="DX8" i="3" s="1"/>
  <c r="DX8" i="11" s="1"/>
  <c r="EJ348" i="4"/>
  <c r="EJ7" i="3" s="1"/>
  <c r="EJ7" i="11" s="1"/>
  <c r="EB348" i="4"/>
  <c r="EB7" i="3" s="1"/>
  <c r="EB7" i="11" s="1"/>
  <c r="EN347" i="4"/>
  <c r="EN6" i="3" s="1"/>
  <c r="EN6" i="11" s="1"/>
  <c r="EF347" i="4"/>
  <c r="EF6" i="3" s="1"/>
  <c r="EF6" i="11" s="1"/>
  <c r="DX347" i="4"/>
  <c r="DX6" i="3" s="1"/>
  <c r="DX6" i="11" s="1"/>
  <c r="EJ346" i="4"/>
  <c r="EJ5" i="3" s="1"/>
  <c r="EJ5" i="11" s="1"/>
  <c r="EB346" i="4"/>
  <c r="EB5" i="3" s="1"/>
  <c r="EB5" i="11" s="1"/>
  <c r="EN345" i="4"/>
  <c r="EN4" i="3" s="1"/>
  <c r="EN4" i="11" s="1"/>
  <c r="EF345" i="4"/>
  <c r="EF4" i="3" s="1"/>
  <c r="EF4" i="11" s="1"/>
  <c r="DX345" i="4"/>
  <c r="DX4" i="3" s="1"/>
  <c r="DX4" i="11" s="1"/>
  <c r="EJ344" i="4"/>
  <c r="EJ3" i="3" s="1"/>
  <c r="EJ3" i="11" s="1"/>
  <c r="EB344" i="4"/>
  <c r="EB3" i="3" s="1"/>
  <c r="EB3" i="11" s="1"/>
  <c r="EN343" i="4"/>
  <c r="EN2" i="3" s="1"/>
  <c r="EN2" i="11" s="1"/>
  <c r="EF343" i="4"/>
  <c r="EF2" i="3" s="1"/>
  <c r="EF2" i="11" s="1"/>
  <c r="DX343" i="4"/>
  <c r="DX2" i="3" s="1"/>
  <c r="DX2" i="11" s="1"/>
  <c r="EJ342" i="4"/>
  <c r="EJ98" i="2" s="1"/>
  <c r="EJ39" i="10" s="1"/>
  <c r="EB342" i="4"/>
  <c r="EB98" i="2" s="1"/>
  <c r="EB39" i="10" s="1"/>
  <c r="EN341" i="4"/>
  <c r="EN97" i="2" s="1"/>
  <c r="EN38" i="10" s="1"/>
  <c r="EF341" i="4"/>
  <c r="EF97" i="2" s="1"/>
  <c r="EF38" i="10" s="1"/>
  <c r="DX341" i="4"/>
  <c r="DX97" i="2" s="1"/>
  <c r="DX38" i="10" s="1"/>
  <c r="EJ340" i="4"/>
  <c r="EJ96" i="2" s="1"/>
  <c r="EJ37" i="10" s="1"/>
  <c r="EB340" i="4"/>
  <c r="EB96" i="2" s="1"/>
  <c r="EB37" i="10" s="1"/>
  <c r="EN339" i="4"/>
  <c r="EN95" i="2" s="1"/>
  <c r="EN36" i="10" s="1"/>
  <c r="EF339" i="4"/>
  <c r="EF95" i="2" s="1"/>
  <c r="EF36" i="10" s="1"/>
  <c r="DX339" i="4"/>
  <c r="DX95" i="2" s="1"/>
  <c r="DX36" i="10" s="1"/>
  <c r="EJ338" i="4"/>
  <c r="EJ94" i="2" s="1"/>
  <c r="EJ35" i="10" s="1"/>
  <c r="EB338" i="4"/>
  <c r="EB94" i="2" s="1"/>
  <c r="EB35" i="10" s="1"/>
  <c r="EN337" i="4"/>
  <c r="EN93" i="2" s="1"/>
  <c r="EN34" i="10" s="1"/>
  <c r="EF337" i="4"/>
  <c r="EF93" i="2" s="1"/>
  <c r="EF34" i="10" s="1"/>
  <c r="DX337" i="4"/>
  <c r="DX93" i="2" s="1"/>
  <c r="DX34" i="10" s="1"/>
  <c r="EJ336" i="4"/>
  <c r="EJ92" i="2" s="1"/>
  <c r="EJ33" i="10" s="1"/>
  <c r="EB336" i="4"/>
  <c r="EB92" i="2" s="1"/>
  <c r="EB33" i="10" s="1"/>
  <c r="EN335" i="4"/>
  <c r="EN91" i="2" s="1"/>
  <c r="EN32" i="10" s="1"/>
  <c r="EF335" i="4"/>
  <c r="EF91" i="2" s="1"/>
  <c r="EF32" i="10" s="1"/>
  <c r="DX335" i="4"/>
  <c r="DX91" i="2" s="1"/>
  <c r="DX32" i="10" s="1"/>
  <c r="EJ334" i="4"/>
  <c r="EJ90" i="2" s="1"/>
  <c r="EI18" i="9" s="1"/>
  <c r="EB334" i="4"/>
  <c r="EB90" i="2" s="1"/>
  <c r="EA18" i="9" s="1"/>
  <c r="EN333" i="4"/>
  <c r="EN89" i="2" s="1"/>
  <c r="EM17" i="9" s="1"/>
  <c r="EF333" i="4"/>
  <c r="EF89" i="2" s="1"/>
  <c r="EE17" i="9" s="1"/>
  <c r="DX333" i="4"/>
  <c r="DX89" i="2" s="1"/>
  <c r="DW17" i="9" s="1"/>
  <c r="EJ332" i="4"/>
  <c r="EJ88" i="2" s="1"/>
  <c r="EI16" i="9" s="1"/>
  <c r="EB332" i="4"/>
  <c r="EB88" i="2" s="1"/>
  <c r="EA16" i="9" s="1"/>
  <c r="EN331" i="4"/>
  <c r="EN87" i="2" s="1"/>
  <c r="EM15" i="9" s="1"/>
  <c r="EF331" i="4"/>
  <c r="EF87" i="2" s="1"/>
  <c r="EE15" i="9" s="1"/>
  <c r="DX331" i="4"/>
  <c r="DX87" i="2" s="1"/>
  <c r="DW15" i="9" s="1"/>
  <c r="EJ330" i="4"/>
  <c r="EJ86" i="2" s="1"/>
  <c r="EI14" i="9" s="1"/>
  <c r="EB330" i="4"/>
  <c r="EB86" i="2" s="1"/>
  <c r="EA14" i="9" s="1"/>
  <c r="EN329" i="4"/>
  <c r="EN85" i="2" s="1"/>
  <c r="EM13" i="9" s="1"/>
  <c r="EF329" i="4"/>
  <c r="EF85" i="2" s="1"/>
  <c r="EE13" i="9" s="1"/>
  <c r="DX329" i="4"/>
  <c r="DX85" i="2" s="1"/>
  <c r="DW13" i="9" s="1"/>
  <c r="EN328" i="4"/>
  <c r="EN83" i="2" s="1"/>
  <c r="EM12" i="9" s="1"/>
  <c r="EF328" i="4"/>
  <c r="EF83" i="2" s="1"/>
  <c r="EE12" i="9" s="1"/>
  <c r="DX328" i="4"/>
  <c r="DX83" i="2" s="1"/>
  <c r="DW12" i="9" s="1"/>
  <c r="EJ327" i="4"/>
  <c r="EJ82" i="2" s="1"/>
  <c r="EB327" i="4"/>
  <c r="EB82" i="2" s="1"/>
  <c r="EN326" i="4"/>
  <c r="EN81" i="2" s="1"/>
  <c r="EM26" i="9" s="1"/>
  <c r="EF326" i="4"/>
  <c r="EF81" i="2" s="1"/>
  <c r="EE26" i="9" s="1"/>
  <c r="DX326" i="4"/>
  <c r="DX81" i="2" s="1"/>
  <c r="DW26" i="9" s="1"/>
  <c r="EJ325" i="4"/>
  <c r="EJ80" i="2" s="1"/>
  <c r="EI25" i="9" s="1"/>
  <c r="EB325" i="4"/>
  <c r="EB80" i="2" s="1"/>
  <c r="EA25" i="9" s="1"/>
  <c r="EN324" i="4"/>
  <c r="EN79" i="2" s="1"/>
  <c r="EM24" i="9" s="1"/>
  <c r="EF324" i="4"/>
  <c r="EF79" i="2" s="1"/>
  <c r="EE24" i="9" s="1"/>
  <c r="DX324" i="4"/>
  <c r="DX79" i="2" s="1"/>
  <c r="DW24" i="9" s="1"/>
  <c r="EJ323" i="4"/>
  <c r="EJ78" i="2" s="1"/>
  <c r="EI23" i="9" s="1"/>
  <c r="EB323" i="4"/>
  <c r="EB78" i="2" s="1"/>
  <c r="EA23" i="9" s="1"/>
  <c r="EN322" i="4"/>
  <c r="EN77" i="2" s="1"/>
  <c r="EM22" i="9" s="1"/>
  <c r="EF322" i="4"/>
  <c r="EF77" i="2" s="1"/>
  <c r="EE22" i="9" s="1"/>
  <c r="DX322" i="4"/>
  <c r="DX77" i="2" s="1"/>
  <c r="DW22" i="9" s="1"/>
  <c r="EJ321" i="4"/>
  <c r="EJ76" i="2" s="1"/>
  <c r="EI21" i="9" s="1"/>
  <c r="EB321" i="4"/>
  <c r="EB76" i="2" s="1"/>
  <c r="EA21" i="9" s="1"/>
  <c r="EN320" i="4"/>
  <c r="EN75" i="2" s="1"/>
  <c r="EM20" i="9" s="1"/>
  <c r="EF320" i="4"/>
  <c r="EF75" i="2" s="1"/>
  <c r="EE20" i="9" s="1"/>
  <c r="DX320" i="4"/>
  <c r="DX75" i="2" s="1"/>
  <c r="DW20" i="9" s="1"/>
  <c r="EJ319" i="4"/>
  <c r="EJ74" i="2" s="1"/>
  <c r="EI19" i="9" s="1"/>
  <c r="EB319" i="4"/>
  <c r="EB74" i="2" s="1"/>
  <c r="EA19" i="9" s="1"/>
  <c r="EN318" i="4"/>
  <c r="EN73" i="2" s="1"/>
  <c r="EM11" i="9" s="1"/>
  <c r="EF318" i="4"/>
  <c r="EF73" i="2" s="1"/>
  <c r="EE11" i="9" s="1"/>
  <c r="DX318" i="4"/>
  <c r="DX73" i="2" s="1"/>
  <c r="DW11" i="9" s="1"/>
  <c r="EJ317" i="4"/>
  <c r="EJ72" i="2" s="1"/>
  <c r="EI10" i="9" s="1"/>
  <c r="EB317" i="4"/>
  <c r="EB72" i="2" s="1"/>
  <c r="EA10" i="9" s="1"/>
  <c r="EN316" i="4"/>
  <c r="EN71" i="2" s="1"/>
  <c r="EM9" i="9" s="1"/>
  <c r="EF316" i="4"/>
  <c r="EF71" i="2" s="1"/>
  <c r="EE9" i="9" s="1"/>
  <c r="DX316" i="4"/>
  <c r="DX71" i="2" s="1"/>
  <c r="DW9" i="9" s="1"/>
  <c r="EJ315" i="4"/>
  <c r="EJ70" i="2" s="1"/>
  <c r="EI8" i="9" s="1"/>
  <c r="EB315" i="4"/>
  <c r="EB70" i="2" s="1"/>
  <c r="EA8" i="9" s="1"/>
  <c r="EN314" i="4"/>
  <c r="EN69" i="2" s="1"/>
  <c r="EM7" i="9" s="1"/>
  <c r="EF314" i="4"/>
  <c r="EF69" i="2" s="1"/>
  <c r="EE7" i="9" s="1"/>
  <c r="DX314" i="4"/>
  <c r="DX69" i="2" s="1"/>
  <c r="DW7" i="9" s="1"/>
  <c r="EJ313" i="4"/>
  <c r="EJ68" i="2" s="1"/>
  <c r="EI6" i="9" s="1"/>
  <c r="EB313" i="4"/>
  <c r="EB68" i="2" s="1"/>
  <c r="EA6" i="9" s="1"/>
  <c r="EN312" i="4"/>
  <c r="EN67" i="2" s="1"/>
  <c r="EM5" i="9" s="1"/>
  <c r="EF312" i="4"/>
  <c r="EF67" i="2" s="1"/>
  <c r="EE5" i="9" s="1"/>
  <c r="DX312" i="4"/>
  <c r="DX67" i="2" s="1"/>
  <c r="DW5" i="9" s="1"/>
  <c r="EJ311" i="4"/>
  <c r="EJ66" i="2" s="1"/>
  <c r="EI4" i="9" s="1"/>
  <c r="EB311" i="4"/>
  <c r="EB66" i="2" s="1"/>
  <c r="EA4" i="9" s="1"/>
  <c r="EN310" i="4"/>
  <c r="EN65" i="2" s="1"/>
  <c r="EM3" i="9" s="1"/>
  <c r="EF310" i="4"/>
  <c r="EF65" i="2" s="1"/>
  <c r="EE3" i="9" s="1"/>
  <c r="DX310" i="4"/>
  <c r="DX65" i="2" s="1"/>
  <c r="DW3" i="9" s="1"/>
  <c r="EJ309" i="4"/>
  <c r="EJ64" i="2" s="1"/>
  <c r="EI2" i="9" s="1"/>
  <c r="EB309" i="4"/>
  <c r="EB64" i="2" s="1"/>
  <c r="EA2" i="9" s="1"/>
  <c r="EN308" i="4"/>
  <c r="EN63" i="2" s="1"/>
  <c r="EF308" i="4"/>
  <c r="EF63" i="2" s="1"/>
  <c r="DX308" i="4"/>
  <c r="DX63" i="2" s="1"/>
  <c r="EJ307" i="4"/>
  <c r="EJ62" i="2" s="1"/>
  <c r="EJ55" i="10" s="1"/>
  <c r="EB307" i="4"/>
  <c r="EB62" i="2" s="1"/>
  <c r="EB55" i="10" s="1"/>
  <c r="EN306" i="4"/>
  <c r="EN61" i="2" s="1"/>
  <c r="EN54" i="10" s="1"/>
  <c r="EF306" i="4"/>
  <c r="EF61" i="2" s="1"/>
  <c r="EF54" i="10" s="1"/>
  <c r="DX306" i="4"/>
  <c r="DX61" i="2" s="1"/>
  <c r="DX54" i="10" s="1"/>
  <c r="EJ305" i="4"/>
  <c r="EJ60" i="2" s="1"/>
  <c r="EJ53" i="10" s="1"/>
  <c r="EB305" i="4"/>
  <c r="EB60" i="2" s="1"/>
  <c r="EB53" i="10" s="1"/>
  <c r="EN304" i="4"/>
  <c r="EN59" i="2" s="1"/>
  <c r="EN52" i="10" s="1"/>
  <c r="EF304" i="4"/>
  <c r="EF59" i="2" s="1"/>
  <c r="EF52" i="10" s="1"/>
  <c r="DX304" i="4"/>
  <c r="DX59" i="2" s="1"/>
  <c r="DX52" i="10" s="1"/>
  <c r="EJ303" i="4"/>
  <c r="EJ58" i="2" s="1"/>
  <c r="EJ51" i="10" s="1"/>
  <c r="EB303" i="4"/>
  <c r="EB58" i="2" s="1"/>
  <c r="EB51" i="10" s="1"/>
  <c r="EN302" i="4"/>
  <c r="EN57" i="2" s="1"/>
  <c r="EN50" i="10" s="1"/>
  <c r="EF302" i="4"/>
  <c r="EF57" i="2" s="1"/>
  <c r="EF50" i="10" s="1"/>
  <c r="DX302" i="4"/>
  <c r="DX57" i="2" s="1"/>
  <c r="DX50" i="10" s="1"/>
  <c r="EJ301" i="4"/>
  <c r="EJ56" i="2" s="1"/>
  <c r="EJ49" i="10" s="1"/>
  <c r="EB301" i="4"/>
  <c r="EB56" i="2" s="1"/>
  <c r="EB49" i="10" s="1"/>
  <c r="EN300" i="4"/>
  <c r="EN55" i="2" s="1"/>
  <c r="EN48" i="10" s="1"/>
  <c r="EF300" i="4"/>
  <c r="EF55" i="2" s="1"/>
  <c r="EF48" i="10" s="1"/>
  <c r="DX300" i="4"/>
  <c r="DX55" i="2" s="1"/>
  <c r="DX48" i="10" s="1"/>
  <c r="EJ299" i="4"/>
  <c r="EJ54" i="2" s="1"/>
  <c r="EJ47" i="10" s="1"/>
  <c r="EB299" i="4"/>
  <c r="EB54" i="2" s="1"/>
  <c r="EB47" i="10" s="1"/>
  <c r="EN298" i="4"/>
  <c r="EN53" i="2" s="1"/>
  <c r="EN46" i="10" s="1"/>
  <c r="EF298" i="4"/>
  <c r="EF53" i="2" s="1"/>
  <c r="EF46" i="10" s="1"/>
  <c r="DX298" i="4"/>
  <c r="DX53" i="2" s="1"/>
  <c r="DX46" i="10" s="1"/>
  <c r="EJ297" i="4"/>
  <c r="EJ52" i="2" s="1"/>
  <c r="EJ45" i="10" s="1"/>
  <c r="EB297" i="4"/>
  <c r="EB52" i="2" s="1"/>
  <c r="EB45" i="10" s="1"/>
  <c r="EN296" i="4"/>
  <c r="EN51" i="2" s="1"/>
  <c r="EN44" i="10" s="1"/>
  <c r="EF296" i="4"/>
  <c r="EF51" i="2" s="1"/>
  <c r="EF44" i="10" s="1"/>
  <c r="DX296" i="4"/>
  <c r="DX51" i="2" s="1"/>
  <c r="DX44" i="10" s="1"/>
  <c r="EJ295" i="4"/>
  <c r="EJ50" i="2" s="1"/>
  <c r="EJ43" i="10" s="1"/>
  <c r="EB295" i="4"/>
  <c r="EB50" i="2" s="1"/>
  <c r="EB43" i="10" s="1"/>
  <c r="EN294" i="4"/>
  <c r="EN49" i="2" s="1"/>
  <c r="EN42" i="10" s="1"/>
  <c r="EF294" i="4"/>
  <c r="EF49" i="2" s="1"/>
  <c r="EF42" i="10" s="1"/>
  <c r="DX294" i="4"/>
  <c r="DX49" i="2" s="1"/>
  <c r="DX42" i="10" s="1"/>
  <c r="EJ293" i="4"/>
  <c r="EJ48" i="2" s="1"/>
  <c r="EJ41" i="10" s="1"/>
  <c r="EB293" i="4"/>
  <c r="EB48" i="2" s="1"/>
  <c r="EB41" i="10" s="1"/>
  <c r="EN292" i="4"/>
  <c r="EN47" i="2" s="1"/>
  <c r="EN40" i="10" s="1"/>
  <c r="EF292" i="4"/>
  <c r="EF47" i="2" s="1"/>
  <c r="EF40" i="10" s="1"/>
  <c r="DX292" i="4"/>
  <c r="DX47" i="2" s="1"/>
  <c r="DX40" i="10" s="1"/>
  <c r="EJ291" i="4"/>
  <c r="EJ46" i="2" s="1"/>
  <c r="EJ31" i="10" s="1"/>
  <c r="EB291" i="4"/>
  <c r="EB46" i="2" s="1"/>
  <c r="EB31" i="10" s="1"/>
  <c r="EN290" i="4"/>
  <c r="EN45" i="2" s="1"/>
  <c r="EN30" i="10" s="1"/>
  <c r="EF290" i="4"/>
  <c r="EF45" i="2" s="1"/>
  <c r="EF30" i="10" s="1"/>
  <c r="DX290" i="4"/>
  <c r="DX45" i="2" s="1"/>
  <c r="DX30" i="10" s="1"/>
  <c r="EJ289" i="4"/>
  <c r="EJ44" i="2" s="1"/>
  <c r="EJ29" i="10" s="1"/>
  <c r="EB289" i="4"/>
  <c r="EB44" i="2" s="1"/>
  <c r="EB29" i="10" s="1"/>
  <c r="EN288" i="4"/>
  <c r="EN43" i="2" s="1"/>
  <c r="EN28" i="10" s="1"/>
  <c r="EF288" i="4"/>
  <c r="EF43" i="2" s="1"/>
  <c r="EF28" i="10" s="1"/>
  <c r="DX288" i="4"/>
  <c r="DX43" i="2" s="1"/>
  <c r="DX28" i="10" s="1"/>
  <c r="EJ287" i="4"/>
  <c r="EJ42" i="2" s="1"/>
  <c r="EJ27" i="10" s="1"/>
  <c r="EB287" i="4"/>
  <c r="EB42" i="2" s="1"/>
  <c r="EB27" i="10" s="1"/>
  <c r="EN286" i="4"/>
  <c r="EN41" i="2" s="1"/>
  <c r="EN26" i="10" s="1"/>
  <c r="EF286" i="4"/>
  <c r="EF41" i="2" s="1"/>
  <c r="EF26" i="10" s="1"/>
  <c r="DX286" i="4"/>
  <c r="DX41" i="2" s="1"/>
  <c r="DX26" i="10" s="1"/>
  <c r="EJ285" i="4"/>
  <c r="EJ40" i="2" s="1"/>
  <c r="EJ25" i="10" s="1"/>
  <c r="EB285" i="4"/>
  <c r="EB40" i="2" s="1"/>
  <c r="EB25" i="10" s="1"/>
  <c r="EN284" i="4"/>
  <c r="EN39" i="2" s="1"/>
  <c r="EN24" i="10" s="1"/>
  <c r="EF284" i="4"/>
  <c r="EF39" i="2" s="1"/>
  <c r="EF24" i="10" s="1"/>
  <c r="DX284" i="4"/>
  <c r="DX39" i="2" s="1"/>
  <c r="DX24" i="10" s="1"/>
  <c r="EJ283" i="4"/>
  <c r="EJ38" i="2" s="1"/>
  <c r="EJ23" i="10" s="1"/>
  <c r="EB283" i="4"/>
  <c r="EB38" i="2" s="1"/>
  <c r="EB23" i="10" s="1"/>
  <c r="EN282" i="4"/>
  <c r="EN37" i="2" s="1"/>
  <c r="EN22" i="10" s="1"/>
  <c r="EF282" i="4"/>
  <c r="EF37" i="2" s="1"/>
  <c r="EF22" i="10" s="1"/>
  <c r="DX282" i="4"/>
  <c r="DX37" i="2" s="1"/>
  <c r="DX22" i="10" s="1"/>
  <c r="EJ281" i="4"/>
  <c r="EJ36" i="2" s="1"/>
  <c r="EJ21" i="10" s="1"/>
  <c r="EB281" i="4"/>
  <c r="EB36" i="2" s="1"/>
  <c r="EB21" i="10" s="1"/>
  <c r="EN280" i="4"/>
  <c r="EN35" i="2" s="1"/>
  <c r="EN20" i="10" s="1"/>
  <c r="EF280" i="4"/>
  <c r="EF35" i="2" s="1"/>
  <c r="EF20" i="10" s="1"/>
  <c r="DX280" i="4"/>
  <c r="DX35" i="2" s="1"/>
  <c r="DX20" i="10" s="1"/>
  <c r="EJ279" i="4"/>
  <c r="EJ34" i="2" s="1"/>
  <c r="EB279" i="4"/>
  <c r="EB34" i="2" s="1"/>
  <c r="EN278" i="4"/>
  <c r="EN33" i="2" s="1"/>
  <c r="EF278" i="4"/>
  <c r="EF33" i="2" s="1"/>
  <c r="DX278" i="4"/>
  <c r="DX33" i="2" s="1"/>
  <c r="EJ277" i="4"/>
  <c r="EJ32" i="2" s="1"/>
  <c r="EB277" i="4"/>
  <c r="EB32" i="2" s="1"/>
  <c r="EN276" i="4"/>
  <c r="EN31" i="2" s="1"/>
  <c r="EF276" i="4"/>
  <c r="EF31" i="2" s="1"/>
  <c r="DX276" i="4"/>
  <c r="DX31" i="2" s="1"/>
  <c r="EJ275" i="4"/>
  <c r="EJ30" i="2" s="1"/>
  <c r="EB275" i="4"/>
  <c r="EB30" i="2" s="1"/>
  <c r="EN274" i="4"/>
  <c r="EN29" i="2" s="1"/>
  <c r="EF274" i="4"/>
  <c r="EF29" i="2" s="1"/>
  <c r="DX274" i="4"/>
  <c r="DX29" i="2" s="1"/>
  <c r="EJ273" i="4"/>
  <c r="EJ28" i="2" s="1"/>
  <c r="EB273" i="4"/>
  <c r="EB28" i="2" s="1"/>
  <c r="EN272" i="4"/>
  <c r="EN27" i="2" s="1"/>
  <c r="EF272" i="4"/>
  <c r="EF27" i="2" s="1"/>
  <c r="DX272" i="4"/>
  <c r="DX27" i="2" s="1"/>
  <c r="EJ271" i="4"/>
  <c r="EJ26" i="2" s="1"/>
  <c r="EB271" i="4"/>
  <c r="EB26" i="2" s="1"/>
  <c r="EN270" i="4"/>
  <c r="EN25" i="2" s="1"/>
  <c r="EF270" i="4"/>
  <c r="EF25" i="2" s="1"/>
  <c r="DX270" i="4"/>
  <c r="DX25" i="2" s="1"/>
  <c r="EJ269" i="4"/>
  <c r="EJ24" i="2" s="1"/>
  <c r="EB269" i="4"/>
  <c r="EB24" i="2" s="1"/>
  <c r="EN268" i="4"/>
  <c r="EN23" i="2" s="1"/>
  <c r="EF268" i="4"/>
  <c r="EF23" i="2" s="1"/>
  <c r="DX268" i="4"/>
  <c r="DX23" i="2" s="1"/>
  <c r="EJ267" i="4"/>
  <c r="EJ22" i="2" s="1"/>
  <c r="EB267" i="4"/>
  <c r="EB22" i="2" s="1"/>
  <c r="EN266" i="4"/>
  <c r="EN21" i="2" s="1"/>
  <c r="EF266" i="4"/>
  <c r="EF21" i="2" s="1"/>
  <c r="DX266" i="4"/>
  <c r="DX21" i="2" s="1"/>
  <c r="EJ265" i="4"/>
  <c r="EJ20" i="2" s="1"/>
  <c r="EB265" i="4"/>
  <c r="EB20" i="2" s="1"/>
  <c r="EN264" i="4"/>
  <c r="EN19" i="2" s="1"/>
  <c r="EN19" i="10" s="1"/>
  <c r="EF264" i="4"/>
  <c r="EF19" i="2" s="1"/>
  <c r="EF19" i="10" s="1"/>
  <c r="DX264" i="4"/>
  <c r="DX19" i="2" s="1"/>
  <c r="DX19" i="10" s="1"/>
  <c r="EJ263" i="4"/>
  <c r="EJ18" i="2" s="1"/>
  <c r="EJ18" i="10" s="1"/>
  <c r="EB263" i="4"/>
  <c r="EB18" i="2" s="1"/>
  <c r="EB18" i="10" s="1"/>
  <c r="EN262" i="4"/>
  <c r="EN17" i="2" s="1"/>
  <c r="EN17" i="10" s="1"/>
  <c r="EF262" i="4"/>
  <c r="EF17" i="2" s="1"/>
  <c r="EF17" i="10" s="1"/>
  <c r="DX262" i="4"/>
  <c r="DX17" i="2" s="1"/>
  <c r="DX17" i="10" s="1"/>
  <c r="EJ261" i="4"/>
  <c r="EJ16" i="2" s="1"/>
  <c r="EJ16" i="10" s="1"/>
  <c r="EB261" i="4"/>
  <c r="EB16" i="2" s="1"/>
  <c r="EB16" i="10" s="1"/>
  <c r="EN260" i="4"/>
  <c r="EN15" i="2" s="1"/>
  <c r="EN15" i="10" s="1"/>
  <c r="EF260" i="4"/>
  <c r="EF15" i="2" s="1"/>
  <c r="EF15" i="10" s="1"/>
  <c r="DX260" i="4"/>
  <c r="DX15" i="2" s="1"/>
  <c r="DX15" i="10" s="1"/>
  <c r="EJ259" i="4"/>
  <c r="EJ14" i="2" s="1"/>
  <c r="EJ14" i="10" s="1"/>
  <c r="EB259" i="4"/>
  <c r="EB14" i="2" s="1"/>
  <c r="EB14" i="10" s="1"/>
  <c r="EN258" i="4"/>
  <c r="EN13" i="2" s="1"/>
  <c r="EN13" i="10" s="1"/>
  <c r="EF258" i="4"/>
  <c r="EF13" i="2" s="1"/>
  <c r="EF13" i="10" s="1"/>
  <c r="DX258" i="4"/>
  <c r="DX13" i="2" s="1"/>
  <c r="DX13" i="10" s="1"/>
  <c r="EJ257" i="4"/>
  <c r="EJ12" i="2" s="1"/>
  <c r="EJ12" i="10" s="1"/>
  <c r="EB257" i="4"/>
  <c r="EB12" i="2" s="1"/>
  <c r="EB12" i="10" s="1"/>
  <c r="EN256" i="4"/>
  <c r="EN11" i="2" s="1"/>
  <c r="EN11" i="10" s="1"/>
  <c r="EF256" i="4"/>
  <c r="EF11" i="2" s="1"/>
  <c r="EF11" i="10" s="1"/>
  <c r="DX256" i="4"/>
  <c r="DX11" i="2" s="1"/>
  <c r="DX11" i="10" s="1"/>
  <c r="EJ255" i="4"/>
  <c r="EJ10" i="2" s="1"/>
  <c r="EJ10" i="10" s="1"/>
  <c r="EB255" i="4"/>
  <c r="EB10" i="2" s="1"/>
  <c r="EB10" i="10" s="1"/>
  <c r="EN254" i="4"/>
  <c r="EN9" i="2" s="1"/>
  <c r="EN9" i="10" s="1"/>
  <c r="EF254" i="4"/>
  <c r="EF9" i="2" s="1"/>
  <c r="EF9" i="10" s="1"/>
  <c r="DX254" i="4"/>
  <c r="DX9" i="2" s="1"/>
  <c r="DX9" i="10" s="1"/>
  <c r="EJ253" i="4"/>
  <c r="EJ8" i="2" s="1"/>
  <c r="EJ8" i="10" s="1"/>
  <c r="EB253" i="4"/>
  <c r="EB8" i="2" s="1"/>
  <c r="EB8" i="10" s="1"/>
  <c r="EN252" i="4"/>
  <c r="EN7" i="2" s="1"/>
  <c r="EN7" i="10" s="1"/>
  <c r="EF252" i="4"/>
  <c r="EF7" i="2" s="1"/>
  <c r="EF7" i="10" s="1"/>
  <c r="DX252" i="4"/>
  <c r="DX7" i="2" s="1"/>
  <c r="DX7" i="10" s="1"/>
  <c r="EJ251" i="4"/>
  <c r="EJ6" i="2" s="1"/>
  <c r="EJ6" i="10" s="1"/>
  <c r="EB251" i="4"/>
  <c r="EB6" i="2" s="1"/>
  <c r="EB6" i="10" s="1"/>
  <c r="EN250" i="4"/>
  <c r="EN5" i="2" s="1"/>
  <c r="EN5" i="10" s="1"/>
  <c r="EF250" i="4"/>
  <c r="EF5" i="2" s="1"/>
  <c r="EF5" i="10" s="1"/>
  <c r="DX250" i="4"/>
  <c r="DX5" i="2" s="1"/>
  <c r="DX5" i="10" s="1"/>
  <c r="EJ249" i="4"/>
  <c r="EJ4" i="2" s="1"/>
  <c r="EJ4" i="10" s="1"/>
  <c r="EB249" i="4"/>
  <c r="EB4" i="2" s="1"/>
  <c r="EB4" i="10" s="1"/>
  <c r="EN248" i="4"/>
  <c r="EN3" i="2" s="1"/>
  <c r="EN3" i="10" s="1"/>
  <c r="EF248" i="4"/>
  <c r="EF3" i="2" s="1"/>
  <c r="EF3" i="10" s="1"/>
  <c r="DX248" i="4"/>
  <c r="DX3" i="2" s="1"/>
  <c r="DX3" i="10" s="1"/>
  <c r="EJ247" i="4"/>
  <c r="EJ2" i="2" s="1"/>
  <c r="EJ2" i="10" s="1"/>
  <c r="EB247" i="4"/>
  <c r="EB2" i="2" s="1"/>
  <c r="EB2" i="10" s="1"/>
  <c r="EN246" i="4"/>
  <c r="EN266" i="1" s="1"/>
  <c r="ED246" i="4"/>
  <c r="ED266" i="1" s="1"/>
  <c r="EM245" i="4"/>
  <c r="EM265" i="1" s="1"/>
  <c r="EA245" i="4"/>
  <c r="EA265" i="1" s="1"/>
  <c r="EL244" i="4"/>
  <c r="EL264" i="1" s="1"/>
  <c r="DZ244" i="4"/>
  <c r="DZ264" i="1" s="1"/>
  <c r="EK243" i="4"/>
  <c r="EK263" i="1" s="1"/>
  <c r="DY243" i="4"/>
  <c r="DY263" i="1" s="1"/>
  <c r="EJ242" i="4"/>
  <c r="EJ262" i="1" s="1"/>
  <c r="DX242" i="4"/>
  <c r="DX262" i="1" s="1"/>
  <c r="EG241" i="4"/>
  <c r="EG261" i="1" s="1"/>
  <c r="EH261" i="1"/>
  <c r="EI261" i="1"/>
  <c r="EB261" i="1"/>
  <c r="EC261" i="1"/>
  <c r="DV261" i="1"/>
  <c r="DW241" i="4"/>
  <c r="DW261" i="1" s="1"/>
  <c r="EF240" i="4"/>
  <c r="EF260" i="1" s="1"/>
  <c r="EO239" i="4"/>
  <c r="EO259" i="1" s="1"/>
  <c r="EE239" i="4"/>
  <c r="EE259" i="1" s="1"/>
  <c r="EN238" i="4"/>
  <c r="EN258" i="1" s="1"/>
  <c r="ED238" i="4"/>
  <c r="ED258" i="1" s="1"/>
  <c r="EM237" i="4"/>
  <c r="EM257" i="1" s="1"/>
  <c r="ED237" i="4"/>
  <c r="ED257" i="1" s="1"/>
  <c r="EH237" i="4"/>
  <c r="EH257" i="1" s="1"/>
  <c r="DV237" i="4"/>
  <c r="DV257" i="1" s="1"/>
  <c r="EH236" i="4"/>
  <c r="EH256" i="1" s="1"/>
  <c r="DZ236" i="4"/>
  <c r="DZ256" i="1" s="1"/>
  <c r="EL235" i="4"/>
  <c r="EL255" i="1" s="1"/>
  <c r="ED235" i="4"/>
  <c r="ED255" i="1" s="1"/>
  <c r="DV235" i="4"/>
  <c r="DV255" i="1" s="1"/>
  <c r="EH234" i="4"/>
  <c r="EH254" i="1" s="1"/>
  <c r="DZ234" i="4"/>
  <c r="DZ254" i="1" s="1"/>
  <c r="EL233" i="4"/>
  <c r="EL253" i="1" s="1"/>
  <c r="ED233" i="4"/>
  <c r="ED253" i="1" s="1"/>
  <c r="DV233" i="4"/>
  <c r="DV253" i="1" s="1"/>
  <c r="EH232" i="4"/>
  <c r="EH252" i="1" s="1"/>
  <c r="DZ232" i="4"/>
  <c r="DZ252" i="1" s="1"/>
  <c r="EL231" i="4"/>
  <c r="EL251" i="1" s="1"/>
  <c r="ED231" i="4"/>
  <c r="ED251" i="1" s="1"/>
  <c r="DV231" i="4"/>
  <c r="DV251" i="1" s="1"/>
  <c r="EH230" i="4"/>
  <c r="EH250" i="1" s="1"/>
  <c r="DZ230" i="4"/>
  <c r="DZ250" i="1" s="1"/>
  <c r="EL229" i="4"/>
  <c r="EL249" i="1" s="1"/>
  <c r="ED229" i="4"/>
  <c r="ED249" i="1" s="1"/>
  <c r="DV229" i="4"/>
  <c r="DV249" i="1" s="1"/>
  <c r="EH228" i="4"/>
  <c r="EH248" i="1" s="1"/>
  <c r="DZ228" i="4"/>
  <c r="DZ248" i="1" s="1"/>
  <c r="EL227" i="4"/>
  <c r="EL247" i="1" s="1"/>
  <c r="DZ227" i="4"/>
  <c r="DZ247" i="1" s="1"/>
  <c r="EK226" i="4"/>
  <c r="EK246" i="1" s="1"/>
  <c r="DY226" i="4"/>
  <c r="DY246" i="1" s="1"/>
  <c r="EJ225" i="4"/>
  <c r="EJ245" i="1" s="1"/>
  <c r="DX225" i="4"/>
  <c r="DX245" i="1" s="1"/>
  <c r="EG224" i="4"/>
  <c r="EG244" i="1" s="1"/>
  <c r="EC244" i="1"/>
  <c r="DV244" i="1"/>
  <c r="DW224" i="4"/>
  <c r="DW244" i="1" s="1"/>
  <c r="EB244" i="1"/>
  <c r="EH244" i="1"/>
  <c r="EI244" i="1"/>
  <c r="EF223" i="4"/>
  <c r="EF243" i="1" s="1"/>
  <c r="EO222" i="4"/>
  <c r="EO242" i="1" s="1"/>
  <c r="EE222" i="4"/>
  <c r="EE242" i="1" s="1"/>
  <c r="EN221" i="4"/>
  <c r="EN241" i="1" s="1"/>
  <c r="ED221" i="4"/>
  <c r="ED241" i="1" s="1"/>
  <c r="EM220" i="4"/>
  <c r="EM240" i="1" s="1"/>
  <c r="EA220" i="4"/>
  <c r="EA240" i="1" s="1"/>
  <c r="EL219" i="4"/>
  <c r="EL239" i="1" s="1"/>
  <c r="DZ219" i="4"/>
  <c r="DZ239" i="1" s="1"/>
  <c r="EK218" i="4"/>
  <c r="EK238" i="1" s="1"/>
  <c r="DY218" i="4"/>
  <c r="DY238" i="1" s="1"/>
  <c r="ED156" i="4"/>
  <c r="ED155" i="1" s="1"/>
  <c r="ED28" i="6" s="1"/>
  <c r="EM155" i="4"/>
  <c r="EM154" i="1" s="1"/>
  <c r="EM27" i="6" s="1"/>
  <c r="EA155" i="4"/>
  <c r="EA154" i="1" s="1"/>
  <c r="EA27" i="6" s="1"/>
  <c r="EL154" i="4"/>
  <c r="EL153" i="1" s="1"/>
  <c r="EL26" i="6" s="1"/>
  <c r="DZ154" i="4"/>
  <c r="DZ153" i="1" s="1"/>
  <c r="DZ26" i="6" s="1"/>
  <c r="EK153" i="4"/>
  <c r="EK152" i="1" s="1"/>
  <c r="EK25" i="6" s="1"/>
  <c r="DY153" i="4"/>
  <c r="DY152" i="1" s="1"/>
  <c r="DY25" i="6" s="1"/>
  <c r="EJ152" i="4"/>
  <c r="EJ151" i="1" s="1"/>
  <c r="EJ24" i="6" s="1"/>
  <c r="DX152" i="4"/>
  <c r="DX151" i="1" s="1"/>
  <c r="DX24" i="6" s="1"/>
  <c r="EG151" i="4"/>
  <c r="EG150" i="1" s="1"/>
  <c r="EG23" i="6" s="1"/>
  <c r="DW151" i="4"/>
  <c r="DW150" i="1" s="1"/>
  <c r="DW23" i="6" s="1"/>
  <c r="EH150" i="1"/>
  <c r="EH23" i="6" s="1"/>
  <c r="EI150" i="1"/>
  <c r="EI23" i="6" s="1"/>
  <c r="EC150" i="1"/>
  <c r="EC23" i="6" s="1"/>
  <c r="DV150" i="1"/>
  <c r="DV23" i="6" s="1"/>
  <c r="EB150" i="1"/>
  <c r="EB23" i="6" s="1"/>
  <c r="EF150" i="4"/>
  <c r="EF149" i="1" s="1"/>
  <c r="EF22" i="6" s="1"/>
  <c r="EO149" i="4"/>
  <c r="EO148" i="1" s="1"/>
  <c r="EO21" i="6" s="1"/>
  <c r="EE149" i="4"/>
  <c r="EE148" i="1" s="1"/>
  <c r="EE21" i="6" s="1"/>
  <c r="EN148" i="4"/>
  <c r="EN147" i="1" s="1"/>
  <c r="EN20" i="6" s="1"/>
  <c r="ED148" i="4"/>
  <c r="ED147" i="1" s="1"/>
  <c r="ED20" i="6" s="1"/>
  <c r="EM147" i="4"/>
  <c r="EM146" i="1" s="1"/>
  <c r="EM19" i="6" s="1"/>
  <c r="EA147" i="4"/>
  <c r="EA146" i="1" s="1"/>
  <c r="EA19" i="6" s="1"/>
  <c r="EL146" i="4"/>
  <c r="EL145" i="1" s="1"/>
  <c r="EL18" i="6" s="1"/>
  <c r="DZ146" i="4"/>
  <c r="DZ145" i="1" s="1"/>
  <c r="DZ18" i="6" s="1"/>
  <c r="EK145" i="4"/>
  <c r="EK144" i="1" s="1"/>
  <c r="EK17" i="6" s="1"/>
  <c r="DY145" i="4"/>
  <c r="DY144" i="1" s="1"/>
  <c r="DY17" i="6" s="1"/>
  <c r="EJ144" i="4"/>
  <c r="EJ143" i="1" s="1"/>
  <c r="EJ16" i="6" s="1"/>
  <c r="DX144" i="4"/>
  <c r="DX143" i="1" s="1"/>
  <c r="DX16" i="6" s="1"/>
  <c r="EG143" i="4"/>
  <c r="EG142" i="1" s="1"/>
  <c r="EG15" i="6" s="1"/>
  <c r="DW143" i="4"/>
  <c r="DW142" i="1" s="1"/>
  <c r="DW15" i="6" s="1"/>
  <c r="EH142" i="1"/>
  <c r="EH15" i="6" s="1"/>
  <c r="EI142" i="1"/>
  <c r="EI15" i="6" s="1"/>
  <c r="EC142" i="1"/>
  <c r="EC15" i="6" s="1"/>
  <c r="EB142" i="1"/>
  <c r="EB15" i="6" s="1"/>
  <c r="EF142" i="4"/>
  <c r="EF141" i="1" s="1"/>
  <c r="EF14" i="6" s="1"/>
  <c r="EO141" i="4"/>
  <c r="EO140" i="1" s="1"/>
  <c r="EO13" i="6" s="1"/>
  <c r="EE141" i="4"/>
  <c r="EE140" i="1" s="1"/>
  <c r="EE13" i="6" s="1"/>
  <c r="EN140" i="4"/>
  <c r="EN139" i="1" s="1"/>
  <c r="EN12" i="6" s="1"/>
  <c r="ED140" i="4"/>
  <c r="ED139" i="1" s="1"/>
  <c r="ED12" i="6" s="1"/>
  <c r="EM139" i="4"/>
  <c r="EM138" i="1" s="1"/>
  <c r="EM11" i="6" s="1"/>
  <c r="EA139" i="4"/>
  <c r="EA138" i="1" s="1"/>
  <c r="EA11" i="6" s="1"/>
  <c r="EL138" i="4"/>
  <c r="EL137" i="1" s="1"/>
  <c r="EL10" i="6" s="1"/>
  <c r="EK137" i="4"/>
  <c r="EK136" i="1" s="1"/>
  <c r="EK9" i="6" s="1"/>
  <c r="DY137" i="4"/>
  <c r="DY136" i="1" s="1"/>
  <c r="DY9" i="6" s="1"/>
  <c r="EJ136" i="4"/>
  <c r="EJ135" i="1" s="1"/>
  <c r="EJ8" i="6" s="1"/>
  <c r="DX136" i="4"/>
  <c r="DX135" i="1" s="1"/>
  <c r="DX8" i="6" s="1"/>
  <c r="EG135" i="4"/>
  <c r="EG134" i="1" s="1"/>
  <c r="EG7" i="6" s="1"/>
  <c r="DW135" i="4"/>
  <c r="DW134" i="1" s="1"/>
  <c r="DW7" i="6" s="1"/>
  <c r="EH134" i="1"/>
  <c r="EH7" i="6" s="1"/>
  <c r="EI134" i="1"/>
  <c r="EI7" i="6" s="1"/>
  <c r="EC134" i="1"/>
  <c r="EC7" i="6" s="1"/>
  <c r="EB134" i="1"/>
  <c r="EB7" i="6" s="1"/>
  <c r="DV134" i="1"/>
  <c r="DV7" i="6" s="1"/>
  <c r="EF134" i="4"/>
  <c r="EF133" i="1" s="1"/>
  <c r="EF6" i="6" s="1"/>
  <c r="EO133" i="4"/>
  <c r="EO132" i="1" s="1"/>
  <c r="EO5" i="6" s="1"/>
  <c r="EE133" i="4"/>
  <c r="EE132" i="1" s="1"/>
  <c r="EE5" i="6" s="1"/>
  <c r="EN132" i="4"/>
  <c r="EN131" i="1" s="1"/>
  <c r="EN4" i="6" s="1"/>
  <c r="ED132" i="4"/>
  <c r="ED131" i="1" s="1"/>
  <c r="ED4" i="6" s="1"/>
  <c r="EM131" i="4"/>
  <c r="EM130" i="1" s="1"/>
  <c r="EM3" i="6" s="1"/>
  <c r="EA131" i="4"/>
  <c r="EA130" i="1" s="1"/>
  <c r="EA3" i="6" s="1"/>
  <c r="EL130" i="4"/>
  <c r="EL129" i="1" s="1"/>
  <c r="EL2" i="6" s="1"/>
  <c r="EK129" i="4"/>
  <c r="EK128" i="1" s="1"/>
  <c r="EJ73" i="8" s="1"/>
  <c r="DY129" i="4"/>
  <c r="DY128" i="1" s="1"/>
  <c r="DX73" i="8" s="1"/>
  <c r="EJ128" i="4"/>
  <c r="EJ127" i="1" s="1"/>
  <c r="EI72" i="8" s="1"/>
  <c r="DX128" i="4"/>
  <c r="DX127" i="1" s="1"/>
  <c r="DW72" i="8" s="1"/>
  <c r="EG127" i="4"/>
  <c r="EG126" i="1" s="1"/>
  <c r="EF71" i="8" s="1"/>
  <c r="DW127" i="4"/>
  <c r="DW126" i="1" s="1"/>
  <c r="DV71" i="8" s="1"/>
  <c r="EH126" i="1"/>
  <c r="EI126" i="1"/>
  <c r="EC126" i="1"/>
  <c r="EB126" i="1"/>
  <c r="DV126" i="1"/>
  <c r="DU71" i="8" s="1"/>
  <c r="EF126" i="4"/>
  <c r="EF125" i="1" s="1"/>
  <c r="EE70" i="8" s="1"/>
  <c r="EO125" i="4"/>
  <c r="EO124" i="1" s="1"/>
  <c r="EN69" i="8" s="1"/>
  <c r="EE125" i="4"/>
  <c r="EE124" i="1" s="1"/>
  <c r="ED69" i="8" s="1"/>
  <c r="EN124" i="4"/>
  <c r="EN123" i="1" s="1"/>
  <c r="EM68" i="8" s="1"/>
  <c r="ED124" i="4"/>
  <c r="ED123" i="1" s="1"/>
  <c r="EC68" i="8" s="1"/>
  <c r="EM123" i="4"/>
  <c r="EM122" i="1" s="1"/>
  <c r="EL67" i="8" s="1"/>
  <c r="EA123" i="4"/>
  <c r="EA122" i="1" s="1"/>
  <c r="DZ67" i="8" s="1"/>
  <c r="EL122" i="4"/>
  <c r="EL121" i="1" s="1"/>
  <c r="EK66" i="8" s="1"/>
  <c r="DZ122" i="4"/>
  <c r="DZ121" i="1" s="1"/>
  <c r="DY66" i="8" s="1"/>
  <c r="EK121" i="4"/>
  <c r="EK120" i="1" s="1"/>
  <c r="EJ65" i="8" s="1"/>
  <c r="DY121" i="4"/>
  <c r="DY120" i="1" s="1"/>
  <c r="DX65" i="8" s="1"/>
  <c r="EJ120" i="4"/>
  <c r="EJ119" i="1" s="1"/>
  <c r="EI64" i="8" s="1"/>
  <c r="DX120" i="4"/>
  <c r="DX119" i="1" s="1"/>
  <c r="DW64" i="8" s="1"/>
  <c r="EG119" i="4"/>
  <c r="EG118" i="1" s="1"/>
  <c r="EF63" i="8" s="1"/>
  <c r="DW119" i="4"/>
  <c r="DW118" i="1" s="1"/>
  <c r="DV63" i="8" s="1"/>
  <c r="EH118" i="1"/>
  <c r="EG63" i="8" s="1"/>
  <c r="EI118" i="1"/>
  <c r="EH63" i="8" s="1"/>
  <c r="EC118" i="1"/>
  <c r="EB63" i="8" s="1"/>
  <c r="EB118" i="1"/>
  <c r="EA63" i="8" s="1"/>
  <c r="DV118" i="1"/>
  <c r="DU63" i="8" s="1"/>
  <c r="EF118" i="4"/>
  <c r="EF117" i="1" s="1"/>
  <c r="EE62" i="8" s="1"/>
  <c r="EO117" i="4"/>
  <c r="EO116" i="1" s="1"/>
  <c r="EN61" i="8" s="1"/>
  <c r="EE117" i="4"/>
  <c r="EE116" i="1" s="1"/>
  <c r="ED61" i="8" s="1"/>
  <c r="EN116" i="4"/>
  <c r="EN115" i="1" s="1"/>
  <c r="EM60" i="8" s="1"/>
  <c r="ED116" i="4"/>
  <c r="ED115" i="1" s="1"/>
  <c r="EC60" i="8" s="1"/>
  <c r="EM115" i="4"/>
  <c r="EM114" i="1" s="1"/>
  <c r="EL59" i="8" s="1"/>
  <c r="EA115" i="4"/>
  <c r="EA114" i="1" s="1"/>
  <c r="DZ59" i="8" s="1"/>
  <c r="EL114" i="4"/>
  <c r="EL113" i="1" s="1"/>
  <c r="EK58" i="8" s="1"/>
  <c r="DZ114" i="4"/>
  <c r="DZ113" i="1" s="1"/>
  <c r="DY58" i="8" s="1"/>
  <c r="EK113" i="4"/>
  <c r="EK112" i="1" s="1"/>
  <c r="EJ57" i="8" s="1"/>
  <c r="DY113" i="4"/>
  <c r="DY112" i="1" s="1"/>
  <c r="DX57" i="8" s="1"/>
  <c r="EJ112" i="4"/>
  <c r="EJ111" i="1" s="1"/>
  <c r="EI56" i="8" s="1"/>
  <c r="DX112" i="4"/>
  <c r="DX111" i="1" s="1"/>
  <c r="DW56" i="8" s="1"/>
  <c r="EG111" i="4"/>
  <c r="EG110" i="1" s="1"/>
  <c r="EF55" i="8" s="1"/>
  <c r="DW111" i="4"/>
  <c r="DW110" i="1" s="1"/>
  <c r="DV55" i="8" s="1"/>
  <c r="EH110" i="1"/>
  <c r="EG55" i="8" s="1"/>
  <c r="EI110" i="1"/>
  <c r="EH55" i="8" s="1"/>
  <c r="EC110" i="1"/>
  <c r="EB55" i="8" s="1"/>
  <c r="EB110" i="1"/>
  <c r="EA55" i="8" s="1"/>
  <c r="DV110" i="1"/>
  <c r="DU55" i="8" s="1"/>
  <c r="EF110" i="4"/>
  <c r="EF109" i="1" s="1"/>
  <c r="EE54" i="8" s="1"/>
  <c r="EO109" i="4"/>
  <c r="EO108" i="1" s="1"/>
  <c r="EN53" i="8" s="1"/>
  <c r="EG109" i="4"/>
  <c r="EG108" i="1" s="1"/>
  <c r="EF53" i="8" s="1"/>
  <c r="DY109" i="4"/>
  <c r="DY108" i="1" s="1"/>
  <c r="DX53" i="8" s="1"/>
  <c r="EK108" i="4"/>
  <c r="EK107" i="1" s="1"/>
  <c r="EJ52" i="8" s="1"/>
  <c r="EC108" i="4"/>
  <c r="EC107" i="1" s="1"/>
  <c r="EB52" i="8" s="1"/>
  <c r="EO107" i="4"/>
  <c r="EO106" i="1" s="1"/>
  <c r="EN51" i="8" s="1"/>
  <c r="EG107" i="4"/>
  <c r="EG106" i="1" s="1"/>
  <c r="EF51" i="8" s="1"/>
  <c r="DY107" i="4"/>
  <c r="DY106" i="1" s="1"/>
  <c r="DX51" i="8" s="1"/>
  <c r="EK106" i="4"/>
  <c r="EK105" i="1" s="1"/>
  <c r="EJ50" i="8" s="1"/>
  <c r="EC106" i="4"/>
  <c r="EC105" i="1" s="1"/>
  <c r="EB50" i="8" s="1"/>
  <c r="EO105" i="4"/>
  <c r="EO104" i="1" s="1"/>
  <c r="EN49" i="8" s="1"/>
  <c r="EG105" i="4"/>
  <c r="EG104" i="1" s="1"/>
  <c r="EF49" i="8" s="1"/>
  <c r="DY105" i="4"/>
  <c r="DY104" i="1" s="1"/>
  <c r="DX49" i="8" s="1"/>
  <c r="EK104" i="4"/>
  <c r="EK103" i="1" s="1"/>
  <c r="EJ48" i="8" s="1"/>
  <c r="EC104" i="4"/>
  <c r="EC103" i="1" s="1"/>
  <c r="EB48" i="8" s="1"/>
  <c r="EO103" i="4"/>
  <c r="EO102" i="1" s="1"/>
  <c r="EN47" i="8" s="1"/>
  <c r="EG103" i="4"/>
  <c r="EG102" i="1" s="1"/>
  <c r="EF47" i="8" s="1"/>
  <c r="DY103" i="4"/>
  <c r="DY102" i="1" s="1"/>
  <c r="DX47" i="8" s="1"/>
  <c r="EK102" i="4"/>
  <c r="EK101" i="1" s="1"/>
  <c r="EJ46" i="8" s="1"/>
  <c r="EC102" i="4"/>
  <c r="EC101" i="1" s="1"/>
  <c r="EB46" i="8" s="1"/>
  <c r="EO101" i="4"/>
  <c r="EO100" i="1" s="1"/>
  <c r="EN45" i="8" s="1"/>
  <c r="EG101" i="4"/>
  <c r="EG100" i="1" s="1"/>
  <c r="EF45" i="8" s="1"/>
  <c r="DY101" i="4"/>
  <c r="DY100" i="1" s="1"/>
  <c r="DX45" i="8" s="1"/>
  <c r="EK100" i="4"/>
  <c r="EK99" i="1" s="1"/>
  <c r="EJ44" i="8" s="1"/>
  <c r="EC100" i="4"/>
  <c r="EC99" i="1" s="1"/>
  <c r="EB44" i="8" s="1"/>
  <c r="EO99" i="4"/>
  <c r="EO98" i="1" s="1"/>
  <c r="EN43" i="8" s="1"/>
  <c r="EG99" i="4"/>
  <c r="EG98" i="1" s="1"/>
  <c r="EF43" i="8" s="1"/>
  <c r="DY99" i="4"/>
  <c r="DY98" i="1" s="1"/>
  <c r="DX43" i="8" s="1"/>
  <c r="EK98" i="4"/>
  <c r="EK97" i="1" s="1"/>
  <c r="EJ42" i="8" s="1"/>
  <c r="EC98" i="4"/>
  <c r="EC97" i="1" s="1"/>
  <c r="EB42" i="8" s="1"/>
  <c r="EO97" i="4"/>
  <c r="EO96" i="1" s="1"/>
  <c r="EN41" i="8" s="1"/>
  <c r="EG97" i="4"/>
  <c r="EG96" i="1" s="1"/>
  <c r="EF41" i="8" s="1"/>
  <c r="DY97" i="4"/>
  <c r="DY96" i="1" s="1"/>
  <c r="DX41" i="8" s="1"/>
  <c r="EK96" i="4"/>
  <c r="EK95" i="1" s="1"/>
  <c r="EJ40" i="8" s="1"/>
  <c r="EC96" i="4"/>
  <c r="EC95" i="1" s="1"/>
  <c r="EB40" i="8" s="1"/>
  <c r="EO95" i="4"/>
  <c r="EO94" i="1" s="1"/>
  <c r="EN39" i="8" s="1"/>
  <c r="EG95" i="4"/>
  <c r="EG94" i="1" s="1"/>
  <c r="EF39" i="8" s="1"/>
  <c r="DY95" i="4"/>
  <c r="DY94" i="1" s="1"/>
  <c r="DX39" i="8" s="1"/>
  <c r="EK94" i="4"/>
  <c r="EK93" i="1" s="1"/>
  <c r="EJ38" i="8" s="1"/>
  <c r="EC94" i="4"/>
  <c r="EC93" i="1" s="1"/>
  <c r="EB38" i="8" s="1"/>
  <c r="EO93" i="4"/>
  <c r="EO92" i="1" s="1"/>
  <c r="EN37" i="8" s="1"/>
  <c r="EG93" i="4"/>
  <c r="EG92" i="1" s="1"/>
  <c r="EF37" i="8" s="1"/>
  <c r="DY93" i="4"/>
  <c r="DY92" i="1" s="1"/>
  <c r="DX37" i="8" s="1"/>
  <c r="EK92" i="4"/>
  <c r="EK91" i="1" s="1"/>
  <c r="EJ36" i="8" s="1"/>
  <c r="EC92" i="4"/>
  <c r="EC91" i="1" s="1"/>
  <c r="EB36" i="8" s="1"/>
  <c r="EO91" i="4"/>
  <c r="EO90" i="1" s="1"/>
  <c r="EN35" i="8" s="1"/>
  <c r="EG91" i="4"/>
  <c r="EG90" i="1" s="1"/>
  <c r="EF35" i="8" s="1"/>
  <c r="DY91" i="4"/>
  <c r="DY90" i="1" s="1"/>
  <c r="DX35" i="8" s="1"/>
  <c r="EK90" i="4"/>
  <c r="EK89" i="1" s="1"/>
  <c r="EJ34" i="8" s="1"/>
  <c r="EC90" i="4"/>
  <c r="EC89" i="1" s="1"/>
  <c r="EB34" i="8" s="1"/>
  <c r="EO89" i="4"/>
  <c r="EO88" i="1" s="1"/>
  <c r="EN33" i="8" s="1"/>
  <c r="EG89" i="4"/>
  <c r="EG88" i="1" s="1"/>
  <c r="EF33" i="8" s="1"/>
  <c r="DY89" i="4"/>
  <c r="DY88" i="1" s="1"/>
  <c r="DX33" i="8" s="1"/>
  <c r="EK88" i="4"/>
  <c r="EK87" i="1" s="1"/>
  <c r="EJ32" i="8" s="1"/>
  <c r="EC88" i="4"/>
  <c r="EC87" i="1" s="1"/>
  <c r="EB32" i="8" s="1"/>
  <c r="EO87" i="4"/>
  <c r="EO86" i="1" s="1"/>
  <c r="EN31" i="8" s="1"/>
  <c r="EG87" i="4"/>
  <c r="EG86" i="1" s="1"/>
  <c r="EF31" i="8" s="1"/>
  <c r="DY87" i="4"/>
  <c r="DY86" i="1" s="1"/>
  <c r="DX31" i="8" s="1"/>
  <c r="EK86" i="4"/>
  <c r="EK85" i="1" s="1"/>
  <c r="EJ30" i="8" s="1"/>
  <c r="EC86" i="4"/>
  <c r="EC85" i="1" s="1"/>
  <c r="EB30" i="8" s="1"/>
  <c r="EO85" i="4"/>
  <c r="EO84" i="1" s="1"/>
  <c r="EN29" i="8" s="1"/>
  <c r="EG85" i="4"/>
  <c r="EG84" i="1" s="1"/>
  <c r="EF29" i="8" s="1"/>
  <c r="DY85" i="4"/>
  <c r="DY84" i="1" s="1"/>
  <c r="DX29" i="8" s="1"/>
  <c r="EK84" i="4"/>
  <c r="EK83" i="1" s="1"/>
  <c r="EJ28" i="8" s="1"/>
  <c r="EC84" i="4"/>
  <c r="EC83" i="1" s="1"/>
  <c r="EB28" i="8" s="1"/>
  <c r="EO83" i="4"/>
  <c r="EO82" i="1" s="1"/>
  <c r="EN27" i="8" s="1"/>
  <c r="EG83" i="4"/>
  <c r="EG82" i="1" s="1"/>
  <c r="EF27" i="8" s="1"/>
  <c r="DY83" i="4"/>
  <c r="DY82" i="1" s="1"/>
  <c r="DX27" i="8" s="1"/>
  <c r="EK82" i="4"/>
  <c r="EK81" i="1" s="1"/>
  <c r="EJ26" i="8" s="1"/>
  <c r="EC82" i="4"/>
  <c r="EC81" i="1" s="1"/>
  <c r="EB26" i="8" s="1"/>
  <c r="EO81" i="4"/>
  <c r="EO80" i="1" s="1"/>
  <c r="EN25" i="8" s="1"/>
  <c r="EG81" i="4"/>
  <c r="EG80" i="1" s="1"/>
  <c r="EF25" i="8" s="1"/>
  <c r="DY81" i="4"/>
  <c r="DY80" i="1" s="1"/>
  <c r="DX25" i="8" s="1"/>
  <c r="EK80" i="4"/>
  <c r="EK79" i="1" s="1"/>
  <c r="EJ24" i="8" s="1"/>
  <c r="EC80" i="4"/>
  <c r="EC79" i="1" s="1"/>
  <c r="EB24" i="8" s="1"/>
  <c r="EO79" i="4"/>
  <c r="EO78" i="1" s="1"/>
  <c r="EN23" i="8" s="1"/>
  <c r="EG79" i="4"/>
  <c r="EG78" i="1" s="1"/>
  <c r="EF23" i="8" s="1"/>
  <c r="DY79" i="4"/>
  <c r="DY78" i="1" s="1"/>
  <c r="DX23" i="8" s="1"/>
  <c r="EK78" i="4"/>
  <c r="EK77" i="1" s="1"/>
  <c r="EJ22" i="8" s="1"/>
  <c r="EC78" i="4"/>
  <c r="EC77" i="1" s="1"/>
  <c r="EB22" i="8" s="1"/>
  <c r="EO77" i="4"/>
  <c r="EO76" i="1" s="1"/>
  <c r="EN21" i="8" s="1"/>
  <c r="EG77" i="4"/>
  <c r="EG76" i="1" s="1"/>
  <c r="EF21" i="8" s="1"/>
  <c r="DY77" i="4"/>
  <c r="DY76" i="1" s="1"/>
  <c r="DX21" i="8" s="1"/>
  <c r="EK76" i="4"/>
  <c r="EK75" i="1" s="1"/>
  <c r="EJ20" i="8" s="1"/>
  <c r="EC76" i="4"/>
  <c r="EC75" i="1" s="1"/>
  <c r="EB20" i="8" s="1"/>
  <c r="EO75" i="4"/>
  <c r="EO74" i="1" s="1"/>
  <c r="EN19" i="8" s="1"/>
  <c r="EG75" i="4"/>
  <c r="EG74" i="1" s="1"/>
  <c r="EF19" i="8" s="1"/>
  <c r="DY75" i="4"/>
  <c r="DY74" i="1" s="1"/>
  <c r="DX19" i="8" s="1"/>
  <c r="EK74" i="4"/>
  <c r="EK73" i="1" s="1"/>
  <c r="EJ18" i="8" s="1"/>
  <c r="EC74" i="4"/>
  <c r="EC73" i="1" s="1"/>
  <c r="EB18" i="8" s="1"/>
  <c r="EO73" i="4"/>
  <c r="EO72" i="1" s="1"/>
  <c r="EN17" i="8" s="1"/>
  <c r="EG73" i="4"/>
  <c r="EG72" i="1" s="1"/>
  <c r="EF17" i="8" s="1"/>
  <c r="DY73" i="4"/>
  <c r="DY72" i="1" s="1"/>
  <c r="DX17" i="8" s="1"/>
  <c r="EK72" i="4"/>
  <c r="EK71" i="1" s="1"/>
  <c r="EJ16" i="8" s="1"/>
  <c r="EC72" i="4"/>
  <c r="EC71" i="1" s="1"/>
  <c r="EB16" i="8" s="1"/>
  <c r="EO71" i="4"/>
  <c r="EO70" i="1" s="1"/>
  <c r="EN15" i="8" s="1"/>
  <c r="EG71" i="4"/>
  <c r="EG70" i="1" s="1"/>
  <c r="EF15" i="8" s="1"/>
  <c r="DY71" i="4"/>
  <c r="DY70" i="1" s="1"/>
  <c r="DX15" i="8" s="1"/>
  <c r="EK70" i="4"/>
  <c r="EK69" i="1" s="1"/>
  <c r="EJ14" i="8" s="1"/>
  <c r="EC70" i="4"/>
  <c r="EC69" i="1" s="1"/>
  <c r="EB14" i="8" s="1"/>
  <c r="EO69" i="4"/>
  <c r="EO68" i="1" s="1"/>
  <c r="EN13" i="8" s="1"/>
  <c r="EG69" i="4"/>
  <c r="EG68" i="1" s="1"/>
  <c r="EF13" i="8" s="1"/>
  <c r="DY69" i="4"/>
  <c r="DY68" i="1" s="1"/>
  <c r="DX13" i="8" s="1"/>
  <c r="EK68" i="4"/>
  <c r="EK67" i="1" s="1"/>
  <c r="EJ12" i="8" s="1"/>
  <c r="EC68" i="4"/>
  <c r="EC67" i="1" s="1"/>
  <c r="EB12" i="8" s="1"/>
  <c r="EO67" i="4"/>
  <c r="EO66" i="1" s="1"/>
  <c r="EN11" i="8" s="1"/>
  <c r="EG67" i="4"/>
  <c r="EG66" i="1" s="1"/>
  <c r="EF11" i="8" s="1"/>
  <c r="DY67" i="4"/>
  <c r="DY66" i="1" s="1"/>
  <c r="DX11" i="8" s="1"/>
  <c r="EK66" i="4"/>
  <c r="EK65" i="1" s="1"/>
  <c r="EJ10" i="8" s="1"/>
  <c r="EC66" i="4"/>
  <c r="EC65" i="1" s="1"/>
  <c r="EB10" i="8" s="1"/>
  <c r="EO65" i="4"/>
  <c r="EO64" i="1" s="1"/>
  <c r="EN9" i="8" s="1"/>
  <c r="EG65" i="4"/>
  <c r="EG64" i="1" s="1"/>
  <c r="EF9" i="8" s="1"/>
  <c r="DY65" i="4"/>
  <c r="DY64" i="1" s="1"/>
  <c r="DX9" i="8" s="1"/>
  <c r="EK64" i="4"/>
  <c r="EK63" i="1" s="1"/>
  <c r="EJ8" i="8" s="1"/>
  <c r="EC64" i="4"/>
  <c r="EC63" i="1" s="1"/>
  <c r="EB8" i="8" s="1"/>
  <c r="EO63" i="4"/>
  <c r="EO62" i="1" s="1"/>
  <c r="EN7" i="8" s="1"/>
  <c r="EG63" i="4"/>
  <c r="EG62" i="1" s="1"/>
  <c r="EF7" i="8" s="1"/>
  <c r="DY63" i="4"/>
  <c r="DY62" i="1" s="1"/>
  <c r="DX7" i="8" s="1"/>
  <c r="EK62" i="4"/>
  <c r="EK61" i="1" s="1"/>
  <c r="EJ6" i="8" s="1"/>
  <c r="EC62" i="4"/>
  <c r="EC61" i="1" s="1"/>
  <c r="EB6" i="8" s="1"/>
  <c r="EO61" i="4"/>
  <c r="EO60" i="1" s="1"/>
  <c r="EN5" i="8" s="1"/>
  <c r="EG61" i="4"/>
  <c r="EG60" i="1" s="1"/>
  <c r="EF5" i="8" s="1"/>
  <c r="DY61" i="4"/>
  <c r="DY60" i="1" s="1"/>
  <c r="DX5" i="8" s="1"/>
  <c r="EK60" i="4"/>
  <c r="EK59" i="1" s="1"/>
  <c r="EJ4" i="8" s="1"/>
  <c r="EC60" i="4"/>
  <c r="EC59" i="1" s="1"/>
  <c r="EB4" i="8" s="1"/>
  <c r="EO59" i="4"/>
  <c r="EO58" i="1" s="1"/>
  <c r="EN3" i="8" s="1"/>
  <c r="EG59" i="4"/>
  <c r="EG58" i="1" s="1"/>
  <c r="EF3" i="8" s="1"/>
  <c r="DY59" i="4"/>
  <c r="DY58" i="1" s="1"/>
  <c r="DX3" i="8" s="1"/>
  <c r="EK58" i="4"/>
  <c r="EK57" i="1" s="1"/>
  <c r="EJ2" i="8" s="1"/>
  <c r="EC58" i="4"/>
  <c r="EC57" i="1" s="1"/>
  <c r="EB2" i="8" s="1"/>
  <c r="EO56" i="1"/>
  <c r="EN24" i="7" s="1"/>
  <c r="EG56" i="1"/>
  <c r="EF24" i="7" s="1"/>
  <c r="DY56" i="1"/>
  <c r="DX24" i="7" s="1"/>
  <c r="EK55" i="1"/>
  <c r="EJ23" i="7" s="1"/>
  <c r="EC55" i="1"/>
  <c r="EB23" i="7" s="1"/>
  <c r="EO54" i="1"/>
  <c r="EN22" i="7" s="1"/>
  <c r="EG54" i="1"/>
  <c r="EF22" i="7" s="1"/>
  <c r="DY54" i="1"/>
  <c r="DX22" i="7" s="1"/>
  <c r="EK53" i="1"/>
  <c r="EJ21" i="7" s="1"/>
  <c r="EC53" i="1"/>
  <c r="EB21" i="7" s="1"/>
  <c r="EO52" i="1"/>
  <c r="EN20" i="7" s="1"/>
  <c r="EG52" i="1"/>
  <c r="EF20" i="7" s="1"/>
  <c r="DY52" i="1"/>
  <c r="DX20" i="7" s="1"/>
  <c r="EK51" i="1"/>
  <c r="EJ19" i="7" s="1"/>
  <c r="EC51" i="1"/>
  <c r="EB19" i="7" s="1"/>
  <c r="EO50" i="1"/>
  <c r="EN18" i="7" s="1"/>
  <c r="EG50" i="1"/>
  <c r="EF18" i="7" s="1"/>
  <c r="DY50" i="1"/>
  <c r="DX18" i="7" s="1"/>
  <c r="EK49" i="1"/>
  <c r="EJ17" i="7" s="1"/>
  <c r="EC49" i="1"/>
  <c r="EB17" i="7" s="1"/>
  <c r="EO48" i="1"/>
  <c r="EN16" i="7" s="1"/>
  <c r="EG48" i="1"/>
  <c r="EF16" i="7" s="1"/>
  <c r="DY48" i="1"/>
  <c r="DX16" i="7" s="1"/>
  <c r="EK47" i="1"/>
  <c r="EJ15" i="7" s="1"/>
  <c r="EC47" i="1"/>
  <c r="EB15" i="7" s="1"/>
  <c r="EO46" i="1"/>
  <c r="EN14" i="7" s="1"/>
  <c r="EG46" i="1"/>
  <c r="EF14" i="7" s="1"/>
  <c r="DY46" i="1"/>
  <c r="DX14" i="7" s="1"/>
  <c r="EK45" i="1"/>
  <c r="EJ13" i="7" s="1"/>
  <c r="EC45" i="1"/>
  <c r="EB13" i="7" s="1"/>
  <c r="EO44" i="1"/>
  <c r="EN12" i="7" s="1"/>
  <c r="EG44" i="1"/>
  <c r="EF12" i="7" s="1"/>
  <c r="DY44" i="1"/>
  <c r="DX12" i="7" s="1"/>
  <c r="EK43" i="1"/>
  <c r="EJ11" i="7" s="1"/>
  <c r="EC43" i="1"/>
  <c r="EB11" i="7" s="1"/>
  <c r="EO42" i="1"/>
  <c r="EN10" i="7" s="1"/>
  <c r="EG42" i="1"/>
  <c r="EF10" i="7" s="1"/>
  <c r="DY42" i="1"/>
  <c r="DX10" i="7" s="1"/>
  <c r="EK41" i="1"/>
  <c r="EJ9" i="7" s="1"/>
  <c r="EC41" i="1"/>
  <c r="EB9" i="7" s="1"/>
  <c r="EO40" i="1"/>
  <c r="EN8" i="7" s="1"/>
  <c r="EG40" i="1"/>
  <c r="EF8" i="7" s="1"/>
  <c r="DY40" i="1"/>
  <c r="DX8" i="7" s="1"/>
  <c r="EK39" i="1"/>
  <c r="EJ7" i="7" s="1"/>
  <c r="EC39" i="1"/>
  <c r="EB7" i="7" s="1"/>
  <c r="EO38" i="1"/>
  <c r="EN6" i="7" s="1"/>
  <c r="EG38" i="1"/>
  <c r="EF6" i="7" s="1"/>
  <c r="DY38" i="1"/>
  <c r="DX6" i="7" s="1"/>
  <c r="EK37" i="1"/>
  <c r="EJ5" i="7" s="1"/>
  <c r="EC37" i="1"/>
  <c r="EB5" i="7" s="1"/>
  <c r="EO36" i="1"/>
  <c r="EN4" i="7" s="1"/>
  <c r="EG36" i="1"/>
  <c r="EF4" i="7" s="1"/>
  <c r="DY36" i="1"/>
  <c r="DX4" i="7" s="1"/>
  <c r="EK35" i="1"/>
  <c r="EJ3" i="7" s="1"/>
  <c r="EC35" i="1"/>
  <c r="EB3" i="7" s="1"/>
  <c r="EO34" i="1"/>
  <c r="EN2" i="7" s="1"/>
  <c r="EG34" i="1"/>
  <c r="EF2" i="7" s="1"/>
  <c r="DY34" i="1"/>
  <c r="DX2" i="7" s="1"/>
  <c r="EK34" i="4"/>
  <c r="EK33" i="1" s="1"/>
  <c r="EK33" i="22" s="1"/>
  <c r="EC34" i="4"/>
  <c r="EC33" i="1" s="1"/>
  <c r="EC33" i="22" s="1"/>
  <c r="EO33" i="4"/>
  <c r="EO32" i="1" s="1"/>
  <c r="EO32" i="22" s="1"/>
  <c r="EG33" i="4"/>
  <c r="EG32" i="1" s="1"/>
  <c r="EG32" i="22" s="1"/>
  <c r="DY33" i="4"/>
  <c r="DY32" i="1" s="1"/>
  <c r="DY32" i="22" s="1"/>
  <c r="EK32" i="4"/>
  <c r="EK31" i="1" s="1"/>
  <c r="EK31" i="22" s="1"/>
  <c r="EC32" i="4"/>
  <c r="EC31" i="1" s="1"/>
  <c r="EC31" i="22" s="1"/>
  <c r="EO31" i="4"/>
  <c r="EO30" i="1" s="1"/>
  <c r="EO30" i="22" s="1"/>
  <c r="EG31" i="4"/>
  <c r="EG30" i="1" s="1"/>
  <c r="EG30" i="22" s="1"/>
  <c r="DY31" i="4"/>
  <c r="DY30" i="1" s="1"/>
  <c r="DY30" i="22" s="1"/>
  <c r="EK30" i="4"/>
  <c r="EK29" i="1" s="1"/>
  <c r="EK29" i="22" s="1"/>
  <c r="EC30" i="4"/>
  <c r="EC29" i="1" s="1"/>
  <c r="EC29" i="22" s="1"/>
  <c r="EO29" i="4"/>
  <c r="EO28" i="1" s="1"/>
  <c r="EO28" i="22" s="1"/>
  <c r="EG29" i="4"/>
  <c r="EG28" i="1" s="1"/>
  <c r="EG28" i="22" s="1"/>
  <c r="DY29" i="4"/>
  <c r="DY28" i="1" s="1"/>
  <c r="DY28" i="22" s="1"/>
  <c r="EK28" i="4"/>
  <c r="EK27" i="1" s="1"/>
  <c r="EK27" i="22" s="1"/>
  <c r="EC28" i="4"/>
  <c r="EC27" i="1" s="1"/>
  <c r="EC27" i="22" s="1"/>
  <c r="EO27" i="4"/>
  <c r="EO26" i="1" s="1"/>
  <c r="EO26" i="22" s="1"/>
  <c r="EG27" i="4"/>
  <c r="EG26" i="1" s="1"/>
  <c r="EG26" i="22" s="1"/>
  <c r="DY27" i="4"/>
  <c r="DY26" i="1" s="1"/>
  <c r="DY26" i="22" s="1"/>
  <c r="EK26" i="4"/>
  <c r="EK25" i="1" s="1"/>
  <c r="EK25" i="22" s="1"/>
  <c r="EC26" i="4"/>
  <c r="EC25" i="1" s="1"/>
  <c r="EC25" i="22" s="1"/>
  <c r="EO25" i="4"/>
  <c r="EO24" i="1" s="1"/>
  <c r="EO24" i="22" s="1"/>
  <c r="EG25" i="4"/>
  <c r="EG24" i="1" s="1"/>
  <c r="EG24" i="22" s="1"/>
  <c r="DY25" i="4"/>
  <c r="DY24" i="1" s="1"/>
  <c r="DY24" i="22" s="1"/>
  <c r="EK24" i="4"/>
  <c r="EK23" i="1" s="1"/>
  <c r="EK23" i="22" s="1"/>
  <c r="EC24" i="4"/>
  <c r="EC23" i="1" s="1"/>
  <c r="EC23" i="22" s="1"/>
  <c r="EO23" i="4"/>
  <c r="EO22" i="1" s="1"/>
  <c r="EO22" i="22" s="1"/>
  <c r="EG23" i="4"/>
  <c r="EG22" i="1" s="1"/>
  <c r="EG22" i="22" s="1"/>
  <c r="DY23" i="4"/>
  <c r="DY22" i="1" s="1"/>
  <c r="DY22" i="22" s="1"/>
  <c r="EK22" i="4"/>
  <c r="EK21" i="1" s="1"/>
  <c r="EK21" i="22" s="1"/>
  <c r="EC22" i="4"/>
  <c r="EC21" i="1" s="1"/>
  <c r="EC21" i="22" s="1"/>
  <c r="EO21" i="4"/>
  <c r="EO20" i="1" s="1"/>
  <c r="EO20" i="22" s="1"/>
  <c r="EG21" i="4"/>
  <c r="EG20" i="1" s="1"/>
  <c r="EG20" i="22" s="1"/>
  <c r="DY21" i="4"/>
  <c r="DY20" i="1" s="1"/>
  <c r="DY20" i="22" s="1"/>
  <c r="EK20" i="4"/>
  <c r="EK19" i="1" s="1"/>
  <c r="EK19" i="22" s="1"/>
  <c r="EC20" i="4"/>
  <c r="EC19" i="1" s="1"/>
  <c r="EC19" i="22" s="1"/>
  <c r="EO19" i="4"/>
  <c r="EO18" i="1" s="1"/>
  <c r="EO18" i="22" s="1"/>
  <c r="EG19" i="4"/>
  <c r="EG18" i="1" s="1"/>
  <c r="EG18" i="22" s="1"/>
  <c r="DY19" i="4"/>
  <c r="DY18" i="1" s="1"/>
  <c r="DY18" i="22" s="1"/>
  <c r="EK18" i="4"/>
  <c r="EK17" i="1" s="1"/>
  <c r="EK17" i="22" s="1"/>
  <c r="EC18" i="4"/>
  <c r="EC17" i="1" s="1"/>
  <c r="EC17" i="22" s="1"/>
  <c r="EO17" i="4"/>
  <c r="EO16" i="1" s="1"/>
  <c r="EO16" i="22" s="1"/>
  <c r="EG17" i="4"/>
  <c r="EG16" i="1" s="1"/>
  <c r="EG16" i="22" s="1"/>
  <c r="DY17" i="4"/>
  <c r="DY16" i="1" s="1"/>
  <c r="DY16" i="22" s="1"/>
  <c r="EK16" i="4"/>
  <c r="EK15" i="1" s="1"/>
  <c r="EK15" i="22" s="1"/>
  <c r="EC16" i="4"/>
  <c r="EC15" i="1" s="1"/>
  <c r="EC15" i="22" s="1"/>
  <c r="EO15" i="4"/>
  <c r="EO14" i="1" s="1"/>
  <c r="EO14" i="22" s="1"/>
  <c r="EG15" i="4"/>
  <c r="EG14" i="1" s="1"/>
  <c r="EG14" i="22" s="1"/>
  <c r="DY15" i="4"/>
  <c r="DY14" i="1" s="1"/>
  <c r="DY14" i="22" s="1"/>
  <c r="EK14" i="4"/>
  <c r="EK13" i="1" s="1"/>
  <c r="EK13" i="22" s="1"/>
  <c r="EC14" i="4"/>
  <c r="EC13" i="1" s="1"/>
  <c r="EC13" i="22" s="1"/>
  <c r="EO13" i="4"/>
  <c r="EO12" i="1" s="1"/>
  <c r="EO12" i="22" s="1"/>
  <c r="EG13" i="4"/>
  <c r="EG12" i="1" s="1"/>
  <c r="EG12" i="22" s="1"/>
  <c r="DY13" i="4"/>
  <c r="DY12" i="1" s="1"/>
  <c r="DY12" i="22" s="1"/>
  <c r="EK12" i="4"/>
  <c r="EK11" i="1" s="1"/>
  <c r="EK11" i="22" s="1"/>
  <c r="EC12" i="4"/>
  <c r="EC11" i="1" s="1"/>
  <c r="EC11" i="22" s="1"/>
  <c r="EO11" i="4"/>
  <c r="EO10" i="1" s="1"/>
  <c r="EO10" i="22" s="1"/>
  <c r="EG11" i="4"/>
  <c r="EG10" i="1" s="1"/>
  <c r="EG10" i="22" s="1"/>
  <c r="DY11" i="4"/>
  <c r="DY10" i="1" s="1"/>
  <c r="DY10" i="22" s="1"/>
  <c r="EK10" i="4"/>
  <c r="EK9" i="1" s="1"/>
  <c r="EK9" i="22" s="1"/>
  <c r="EC10" i="4"/>
  <c r="EC9" i="1" s="1"/>
  <c r="EC9" i="22" s="1"/>
  <c r="EO9" i="4"/>
  <c r="EO8" i="1" s="1"/>
  <c r="EO8" i="22" s="1"/>
  <c r="EG9" i="4"/>
  <c r="EG8" i="1" s="1"/>
  <c r="EG8" i="22" s="1"/>
  <c r="DY9" i="4"/>
  <c r="DY8" i="1" s="1"/>
  <c r="DY8" i="22" s="1"/>
  <c r="EK8" i="4"/>
  <c r="EK7" i="1" s="1"/>
  <c r="EK7" i="22" s="1"/>
  <c r="EC8" i="4"/>
  <c r="EC7" i="1" s="1"/>
  <c r="EC7" i="22" s="1"/>
  <c r="EO7" i="4"/>
  <c r="EO6" i="1" s="1"/>
  <c r="EO6" i="22" s="1"/>
  <c r="EG7" i="4"/>
  <c r="EG6" i="1" s="1"/>
  <c r="EG6" i="22" s="1"/>
  <c r="DY7" i="4"/>
  <c r="DY6" i="1" s="1"/>
  <c r="DY6" i="22" s="1"/>
  <c r="EK6" i="4"/>
  <c r="EK5" i="1" s="1"/>
  <c r="EK5" i="22" s="1"/>
  <c r="EC6" i="4"/>
  <c r="EC5" i="1" s="1"/>
  <c r="EC5" i="22" s="1"/>
  <c r="EO5" i="4"/>
  <c r="EO4" i="1" s="1"/>
  <c r="EO4" i="22" s="1"/>
  <c r="EG5" i="4"/>
  <c r="EG4" i="1" s="1"/>
  <c r="EG4" i="22" s="1"/>
  <c r="DY5" i="4"/>
  <c r="DY4" i="1" s="1"/>
  <c r="DY4" i="22" s="1"/>
  <c r="EK4" i="4"/>
  <c r="EK3" i="1" s="1"/>
  <c r="EK3" i="22" s="1"/>
  <c r="EC4" i="4"/>
  <c r="EC3" i="1" s="1"/>
  <c r="EC3" i="22" s="1"/>
  <c r="EO3" i="4"/>
  <c r="EO2" i="1" s="1"/>
  <c r="EO2" i="22" s="1"/>
  <c r="EG3" i="4"/>
  <c r="EG2" i="1" s="1"/>
  <c r="EG2" i="22" s="1"/>
  <c r="DY3" i="4"/>
  <c r="DY2" i="1" s="1"/>
  <c r="DY2" i="22" s="1"/>
  <c r="EN243" i="4"/>
  <c r="EN263" i="1" s="1"/>
  <c r="EL211" i="4"/>
  <c r="EL231" i="1" s="1"/>
  <c r="DW203" i="4"/>
  <c r="DW223" i="1" s="1"/>
  <c r="EB194" i="4"/>
  <c r="EB214" i="1" s="1"/>
  <c r="DZ186" i="4"/>
  <c r="EE177" i="4"/>
  <c r="EE197" i="1" s="1"/>
  <c r="EH168" i="4"/>
  <c r="EH188" i="1" s="1"/>
  <c r="EJ157" i="4"/>
  <c r="EJ156" i="1" s="1"/>
  <c r="EJ29" i="6" s="1"/>
  <c r="DX146" i="4"/>
  <c r="DX145" i="1" s="1"/>
  <c r="DX18" i="6" s="1"/>
  <c r="DZ130" i="4"/>
  <c r="DZ129" i="1" s="1"/>
  <c r="DZ2" i="6" s="1"/>
  <c r="EL113" i="4"/>
  <c r="EL112" i="1" s="1"/>
  <c r="EK57" i="8" s="1"/>
  <c r="EA205" i="4"/>
  <c r="EA225" i="1" s="1"/>
  <c r="EM204" i="4"/>
  <c r="EM224" i="1" s="1"/>
  <c r="EE204" i="4"/>
  <c r="EE224" i="1" s="1"/>
  <c r="DW204" i="4"/>
  <c r="DW224" i="1" s="1"/>
  <c r="EI203" i="4"/>
  <c r="EI223" i="1" s="1"/>
  <c r="EA203" i="4"/>
  <c r="EA223" i="1" s="1"/>
  <c r="EM202" i="4"/>
  <c r="EM222" i="1" s="1"/>
  <c r="EE202" i="4"/>
  <c r="EE222" i="1" s="1"/>
  <c r="DW202" i="4"/>
  <c r="DW222" i="1" s="1"/>
  <c r="EG201" i="4"/>
  <c r="EH221" i="1"/>
  <c r="EI221" i="1"/>
  <c r="EC221" i="1"/>
  <c r="DV221" i="1"/>
  <c r="DW201" i="4"/>
  <c r="EB221" i="1"/>
  <c r="EF200" i="4"/>
  <c r="EO199" i="4"/>
  <c r="EE199" i="4"/>
  <c r="EN198" i="4"/>
  <c r="ED198" i="4"/>
  <c r="EM197" i="4"/>
  <c r="EA197" i="4"/>
  <c r="EL196" i="4"/>
  <c r="DZ196" i="4"/>
  <c r="EK195" i="4"/>
  <c r="EK215" i="1" s="1"/>
  <c r="EC195" i="4"/>
  <c r="EC215" i="1" s="1"/>
  <c r="EO194" i="4"/>
  <c r="EO214" i="1" s="1"/>
  <c r="EG194" i="4"/>
  <c r="EG214" i="1" s="1"/>
  <c r="DY194" i="4"/>
  <c r="DY214" i="1" s="1"/>
  <c r="EK193" i="4"/>
  <c r="EK213" i="1" s="1"/>
  <c r="EC193" i="4"/>
  <c r="EC213" i="1" s="1"/>
  <c r="EO192" i="4"/>
  <c r="EO212" i="1" s="1"/>
  <c r="EG192" i="4"/>
  <c r="EG212" i="1" s="1"/>
  <c r="DY192" i="4"/>
  <c r="DY212" i="1" s="1"/>
  <c r="EK191" i="4"/>
  <c r="EK211" i="1" s="1"/>
  <c r="EC191" i="4"/>
  <c r="EC211" i="1" s="1"/>
  <c r="EO190" i="4"/>
  <c r="EO210" i="1" s="1"/>
  <c r="EG190" i="4"/>
  <c r="EG210" i="1" s="1"/>
  <c r="DY190" i="4"/>
  <c r="DY210" i="1" s="1"/>
  <c r="EK189" i="4"/>
  <c r="EK209" i="1" s="1"/>
  <c r="EC189" i="4"/>
  <c r="EC209" i="1" s="1"/>
  <c r="EO188" i="4"/>
  <c r="EO208" i="1" s="1"/>
  <c r="EG188" i="4"/>
  <c r="EG208" i="1" s="1"/>
  <c r="DY188" i="4"/>
  <c r="DY208" i="1" s="1"/>
  <c r="EK187" i="4"/>
  <c r="EK207" i="1" s="1"/>
  <c r="EC187" i="4"/>
  <c r="EC207" i="1" s="1"/>
  <c r="EO186" i="4"/>
  <c r="EE186" i="4"/>
  <c r="EN185" i="4"/>
  <c r="EN205" i="1" s="1"/>
  <c r="DX185" i="4"/>
  <c r="DX205" i="1" s="1"/>
  <c r="EJ184" i="4"/>
  <c r="EJ204" i="1" s="1"/>
  <c r="EB184" i="4"/>
  <c r="EB204" i="1" s="1"/>
  <c r="EN183" i="4"/>
  <c r="EN203" i="1" s="1"/>
  <c r="EF183" i="4"/>
  <c r="EF203" i="1" s="1"/>
  <c r="DX183" i="4"/>
  <c r="DX203" i="1" s="1"/>
  <c r="EJ182" i="4"/>
  <c r="EJ202" i="1" s="1"/>
  <c r="EB182" i="4"/>
  <c r="EB202" i="1" s="1"/>
  <c r="EN181" i="4"/>
  <c r="EN201" i="1" s="1"/>
  <c r="DX181" i="4"/>
  <c r="DX201" i="1" s="1"/>
  <c r="EJ180" i="4"/>
  <c r="EJ200" i="1" s="1"/>
  <c r="EB180" i="4"/>
  <c r="EB200" i="1" s="1"/>
  <c r="EN179" i="4"/>
  <c r="EN199" i="1" s="1"/>
  <c r="EF179" i="4"/>
  <c r="EF199" i="1" s="1"/>
  <c r="EJ178" i="4"/>
  <c r="EJ198" i="1" s="1"/>
  <c r="EB178" i="4"/>
  <c r="EB198" i="1" s="1"/>
  <c r="EN177" i="4"/>
  <c r="EN197" i="1" s="1"/>
  <c r="EF177" i="4"/>
  <c r="EF197" i="1" s="1"/>
  <c r="DX177" i="4"/>
  <c r="DX197" i="1" s="1"/>
  <c r="EJ176" i="4"/>
  <c r="EJ196" i="1" s="1"/>
  <c r="EB176" i="4"/>
  <c r="EB196" i="1" s="1"/>
  <c r="EN175" i="4"/>
  <c r="EN195" i="1" s="1"/>
  <c r="EF175" i="4"/>
  <c r="EF195" i="1" s="1"/>
  <c r="EJ174" i="4"/>
  <c r="DX174" i="4"/>
  <c r="EG173" i="4"/>
  <c r="EH193" i="1"/>
  <c r="EI193" i="1"/>
  <c r="EC193" i="1"/>
  <c r="DV193" i="1"/>
  <c r="DW173" i="4"/>
  <c r="EB193" i="1"/>
  <c r="EF172" i="4"/>
  <c r="EO171" i="4"/>
  <c r="EE171" i="4"/>
  <c r="EN170" i="4"/>
  <c r="ED170" i="4"/>
  <c r="EM169" i="4"/>
  <c r="EA169" i="4"/>
  <c r="EL168" i="4"/>
  <c r="EL188" i="1" s="1"/>
  <c r="ED168" i="4"/>
  <c r="ED188" i="1" s="1"/>
  <c r="DV168" i="4"/>
  <c r="DV188" i="1" s="1"/>
  <c r="EH167" i="4"/>
  <c r="EH187" i="1" s="1"/>
  <c r="DZ167" i="4"/>
  <c r="DZ187" i="1" s="1"/>
  <c r="EL166" i="4"/>
  <c r="EL186" i="1" s="1"/>
  <c r="ED166" i="4"/>
  <c r="ED186" i="1" s="1"/>
  <c r="DV166" i="4"/>
  <c r="DV186" i="1" s="1"/>
  <c r="EH165" i="4"/>
  <c r="EH185" i="1" s="1"/>
  <c r="DZ165" i="4"/>
  <c r="DZ185" i="1" s="1"/>
  <c r="EL164" i="4"/>
  <c r="EL184" i="1" s="1"/>
  <c r="ED164" i="4"/>
  <c r="ED184" i="1" s="1"/>
  <c r="DV164" i="4"/>
  <c r="DV184" i="1" s="1"/>
  <c r="EH163" i="4"/>
  <c r="EH183" i="1" s="1"/>
  <c r="DZ163" i="4"/>
  <c r="DZ183" i="1" s="1"/>
  <c r="EL162" i="4"/>
  <c r="EL182" i="1" s="1"/>
  <c r="ED162" i="4"/>
  <c r="ED182" i="1" s="1"/>
  <c r="DV162" i="4"/>
  <c r="DV182" i="1" s="1"/>
  <c r="EH161" i="4"/>
  <c r="EH181" i="1" s="1"/>
  <c r="DZ161" i="4"/>
  <c r="DZ181" i="1" s="1"/>
  <c r="EL160" i="4"/>
  <c r="EL180" i="1" s="1"/>
  <c r="ED160" i="4"/>
  <c r="ED180" i="1" s="1"/>
  <c r="DV160" i="4"/>
  <c r="DV180" i="1" s="1"/>
  <c r="EF159" i="4"/>
  <c r="EF158" i="1" s="1"/>
  <c r="EF31" i="6" s="1"/>
  <c r="EO158" i="4"/>
  <c r="EO157" i="1" s="1"/>
  <c r="EO30" i="6" s="1"/>
  <c r="EE158" i="4"/>
  <c r="EE157" i="1" s="1"/>
  <c r="EE30" i="6" s="1"/>
  <c r="EN157" i="4"/>
  <c r="EN156" i="1" s="1"/>
  <c r="EN29" i="6" s="1"/>
  <c r="ED157" i="4"/>
  <c r="ED156" i="1" s="1"/>
  <c r="ED29" i="6" s="1"/>
  <c r="EM156" i="4"/>
  <c r="EM155" i="1" s="1"/>
  <c r="EM28" i="6" s="1"/>
  <c r="EA156" i="4"/>
  <c r="EA155" i="1" s="1"/>
  <c r="EA28" i="6" s="1"/>
  <c r="EL155" i="4"/>
  <c r="EL154" i="1" s="1"/>
  <c r="EL27" i="6" s="1"/>
  <c r="DZ155" i="4"/>
  <c r="DZ154" i="1" s="1"/>
  <c r="DZ27" i="6" s="1"/>
  <c r="EK154" i="4"/>
  <c r="EK153" i="1" s="1"/>
  <c r="EK26" i="6" s="1"/>
  <c r="DY154" i="4"/>
  <c r="DY153" i="1" s="1"/>
  <c r="DY26" i="6" s="1"/>
  <c r="EJ153" i="4"/>
  <c r="EJ152" i="1" s="1"/>
  <c r="EJ25" i="6" s="1"/>
  <c r="DX153" i="4"/>
  <c r="DX152" i="1" s="1"/>
  <c r="DX25" i="6" s="1"/>
  <c r="EG152" i="4"/>
  <c r="EG151" i="1" s="1"/>
  <c r="EG24" i="6" s="1"/>
  <c r="EI151" i="1"/>
  <c r="EI24" i="6" s="1"/>
  <c r="EC151" i="1"/>
  <c r="EC24" i="6" s="1"/>
  <c r="DV151" i="1"/>
  <c r="DV24" i="6" s="1"/>
  <c r="DW152" i="4"/>
  <c r="DW151" i="1" s="1"/>
  <c r="DW24" i="6" s="1"/>
  <c r="EB151" i="1"/>
  <c r="EB24" i="6" s="1"/>
  <c r="EH151" i="1"/>
  <c r="EH24" i="6" s="1"/>
  <c r="EO150" i="4"/>
  <c r="EO149" i="1" s="1"/>
  <c r="EO22" i="6" s="1"/>
  <c r="EE150" i="4"/>
  <c r="EE149" i="1" s="1"/>
  <c r="EE22" i="6" s="1"/>
  <c r="EN149" i="4"/>
  <c r="EN148" i="1" s="1"/>
  <c r="EN21" i="6" s="1"/>
  <c r="ED149" i="4"/>
  <c r="ED148" i="1" s="1"/>
  <c r="ED21" i="6" s="1"/>
  <c r="EM148" i="4"/>
  <c r="EM147" i="1" s="1"/>
  <c r="EM20" i="6" s="1"/>
  <c r="EA148" i="4"/>
  <c r="EA147" i="1" s="1"/>
  <c r="EA20" i="6" s="1"/>
  <c r="EL147" i="4"/>
  <c r="EL146" i="1" s="1"/>
  <c r="EL19" i="6" s="1"/>
  <c r="DZ147" i="4"/>
  <c r="DZ146" i="1" s="1"/>
  <c r="DZ19" i="6" s="1"/>
  <c r="EK146" i="4"/>
  <c r="EK145" i="1" s="1"/>
  <c r="EK18" i="6" s="1"/>
  <c r="DY146" i="4"/>
  <c r="DY145" i="1" s="1"/>
  <c r="DY18" i="6" s="1"/>
  <c r="EJ145" i="4"/>
  <c r="EJ144" i="1" s="1"/>
  <c r="EJ17" i="6" s="1"/>
  <c r="DX145" i="4"/>
  <c r="DX144" i="1" s="1"/>
  <c r="DX17" i="6" s="1"/>
  <c r="EG144" i="4"/>
  <c r="EG143" i="1" s="1"/>
  <c r="EG16" i="6" s="1"/>
  <c r="EI143" i="1"/>
  <c r="EI16" i="6" s="1"/>
  <c r="EC143" i="1"/>
  <c r="EC16" i="6" s="1"/>
  <c r="DV143" i="1"/>
  <c r="DV16" i="6" s="1"/>
  <c r="DW144" i="4"/>
  <c r="DW143" i="1" s="1"/>
  <c r="DW16" i="6" s="1"/>
  <c r="EB143" i="1"/>
  <c r="EB16" i="6" s="1"/>
  <c r="EH143" i="1"/>
  <c r="EH16" i="6" s="1"/>
  <c r="EF143" i="4"/>
  <c r="EF142" i="1" s="1"/>
  <c r="EF15" i="6" s="1"/>
  <c r="EO142" i="4"/>
  <c r="EO141" i="1" s="1"/>
  <c r="EO14" i="6" s="1"/>
  <c r="EE142" i="4"/>
  <c r="EE141" i="1" s="1"/>
  <c r="EE14" i="6" s="1"/>
  <c r="EN141" i="4"/>
  <c r="EN140" i="1" s="1"/>
  <c r="EN13" i="6" s="1"/>
  <c r="ED141" i="4"/>
  <c r="ED140" i="1" s="1"/>
  <c r="ED13" i="6" s="1"/>
  <c r="EM140" i="4"/>
  <c r="EM139" i="1" s="1"/>
  <c r="EM12" i="6" s="1"/>
  <c r="EA140" i="4"/>
  <c r="EA139" i="1" s="1"/>
  <c r="EA12" i="6" s="1"/>
  <c r="EL139" i="4"/>
  <c r="EL138" i="1" s="1"/>
  <c r="EL11" i="6" s="1"/>
  <c r="DZ139" i="4"/>
  <c r="DZ138" i="1" s="1"/>
  <c r="DZ11" i="6" s="1"/>
  <c r="EK138" i="4"/>
  <c r="EK137" i="1" s="1"/>
  <c r="EK10" i="6" s="1"/>
  <c r="DY138" i="4"/>
  <c r="DY137" i="1" s="1"/>
  <c r="DY10" i="6" s="1"/>
  <c r="EJ137" i="4"/>
  <c r="EJ136" i="1" s="1"/>
  <c r="EJ9" i="6" s="1"/>
  <c r="DX137" i="4"/>
  <c r="DX136" i="1" s="1"/>
  <c r="DX9" i="6" s="1"/>
  <c r="EG136" i="4"/>
  <c r="EG135" i="1" s="1"/>
  <c r="EG8" i="6" s="1"/>
  <c r="EI135" i="1"/>
  <c r="EI8" i="6" s="1"/>
  <c r="EB135" i="1"/>
  <c r="EB8" i="6" s="1"/>
  <c r="EC135" i="1"/>
  <c r="EC8" i="6" s="1"/>
  <c r="DV135" i="1"/>
  <c r="DV8" i="6" s="1"/>
  <c r="DW136" i="4"/>
  <c r="DW135" i="1" s="1"/>
  <c r="DW8" i="6" s="1"/>
  <c r="EH135" i="1"/>
  <c r="EH8" i="6" s="1"/>
  <c r="EF135" i="4"/>
  <c r="EF134" i="1" s="1"/>
  <c r="EF7" i="6" s="1"/>
  <c r="EO134" i="4"/>
  <c r="EO133" i="1" s="1"/>
  <c r="EO6" i="6" s="1"/>
  <c r="EE134" i="4"/>
  <c r="EE133" i="1" s="1"/>
  <c r="EE6" i="6" s="1"/>
  <c r="EN133" i="4"/>
  <c r="EN132" i="1" s="1"/>
  <c r="EN5" i="6" s="1"/>
  <c r="ED133" i="4"/>
  <c r="ED132" i="1" s="1"/>
  <c r="ED5" i="6" s="1"/>
  <c r="EM132" i="4"/>
  <c r="EM131" i="1" s="1"/>
  <c r="EM4" i="6" s="1"/>
  <c r="EA132" i="4"/>
  <c r="EA131" i="1" s="1"/>
  <c r="EA4" i="6" s="1"/>
  <c r="EL131" i="4"/>
  <c r="EL130" i="1" s="1"/>
  <c r="EL3" i="6" s="1"/>
  <c r="DZ131" i="4"/>
  <c r="DZ130" i="1" s="1"/>
  <c r="DZ3" i="6" s="1"/>
  <c r="EK130" i="4"/>
  <c r="EK129" i="1" s="1"/>
  <c r="EK2" i="6" s="1"/>
  <c r="DY130" i="4"/>
  <c r="DY129" i="1" s="1"/>
  <c r="DY2" i="6" s="1"/>
  <c r="EJ129" i="4"/>
  <c r="EJ128" i="1" s="1"/>
  <c r="EI73" i="8" s="1"/>
  <c r="DX129" i="4"/>
  <c r="DX128" i="1" s="1"/>
  <c r="DW73" i="8" s="1"/>
  <c r="EG128" i="4"/>
  <c r="EG127" i="1" s="1"/>
  <c r="EF72" i="8" s="1"/>
  <c r="EI127" i="1"/>
  <c r="EB127" i="1"/>
  <c r="EC127" i="1"/>
  <c r="DV127" i="1"/>
  <c r="DU72" i="8" s="1"/>
  <c r="DW128" i="4"/>
  <c r="DW127" i="1" s="1"/>
  <c r="DV72" i="8" s="1"/>
  <c r="EH127" i="1"/>
  <c r="EF127" i="4"/>
  <c r="EF126" i="1" s="1"/>
  <c r="EE71" i="8" s="1"/>
  <c r="EO126" i="4"/>
  <c r="EO125" i="1" s="1"/>
  <c r="EN70" i="8" s="1"/>
  <c r="EE126" i="4"/>
  <c r="EE125" i="1" s="1"/>
  <c r="ED70" i="8" s="1"/>
  <c r="EN125" i="4"/>
  <c r="EN124" i="1" s="1"/>
  <c r="EM69" i="8" s="1"/>
  <c r="EM124" i="4"/>
  <c r="EM123" i="1" s="1"/>
  <c r="EL68" i="8" s="1"/>
  <c r="EA124" i="4"/>
  <c r="EA123" i="1" s="1"/>
  <c r="DZ68" i="8" s="1"/>
  <c r="EL123" i="4"/>
  <c r="EL122" i="1" s="1"/>
  <c r="EK67" i="8" s="1"/>
  <c r="DZ123" i="4"/>
  <c r="DZ122" i="1" s="1"/>
  <c r="DY67" i="8" s="1"/>
  <c r="EK122" i="4"/>
  <c r="EK121" i="1" s="1"/>
  <c r="EJ66" i="8" s="1"/>
  <c r="DY122" i="4"/>
  <c r="DY121" i="1" s="1"/>
  <c r="DX66" i="8" s="1"/>
  <c r="EJ121" i="4"/>
  <c r="EJ120" i="1" s="1"/>
  <c r="EI65" i="8" s="1"/>
  <c r="DX121" i="4"/>
  <c r="DX120" i="1" s="1"/>
  <c r="DW65" i="8" s="1"/>
  <c r="EG120" i="4"/>
  <c r="EG119" i="1" s="1"/>
  <c r="EF64" i="8" s="1"/>
  <c r="EI119" i="1"/>
  <c r="EH64" i="8" s="1"/>
  <c r="EB119" i="1"/>
  <c r="EA64" i="8" s="1"/>
  <c r="EC119" i="1"/>
  <c r="EB64" i="8" s="1"/>
  <c r="DV119" i="1"/>
  <c r="DU64" i="8" s="1"/>
  <c r="DW120" i="4"/>
  <c r="DW119" i="1" s="1"/>
  <c r="DV64" i="8" s="1"/>
  <c r="EH119" i="1"/>
  <c r="EG64" i="8" s="1"/>
  <c r="EF119" i="4"/>
  <c r="EF118" i="1" s="1"/>
  <c r="EE63" i="8" s="1"/>
  <c r="EO118" i="4"/>
  <c r="EO117" i="1" s="1"/>
  <c r="EN62" i="8" s="1"/>
  <c r="EE118" i="4"/>
  <c r="EE117" i="1" s="1"/>
  <c r="ED62" i="8" s="1"/>
  <c r="EN117" i="4"/>
  <c r="EN116" i="1" s="1"/>
  <c r="EM61" i="8" s="1"/>
  <c r="EM116" i="4"/>
  <c r="EM115" i="1" s="1"/>
  <c r="EL60" i="8" s="1"/>
  <c r="EA116" i="4"/>
  <c r="EA115" i="1" s="1"/>
  <c r="DZ60" i="8" s="1"/>
  <c r="EL115" i="4"/>
  <c r="EL114" i="1" s="1"/>
  <c r="EK59" i="8" s="1"/>
  <c r="DZ115" i="4"/>
  <c r="DZ114" i="1" s="1"/>
  <c r="DY59" i="8" s="1"/>
  <c r="EK114" i="4"/>
  <c r="EK113" i="1" s="1"/>
  <c r="EJ58" i="8" s="1"/>
  <c r="DY114" i="4"/>
  <c r="DY113" i="1" s="1"/>
  <c r="DX58" i="8" s="1"/>
  <c r="EJ113" i="4"/>
  <c r="EJ112" i="1" s="1"/>
  <c r="EI57" i="8" s="1"/>
  <c r="DX113" i="4"/>
  <c r="DX112" i="1" s="1"/>
  <c r="DW57" i="8" s="1"/>
  <c r="EG112" i="4"/>
  <c r="EG111" i="1" s="1"/>
  <c r="EF56" i="8" s="1"/>
  <c r="EI111" i="1"/>
  <c r="EH56" i="8" s="1"/>
  <c r="EB111" i="1"/>
  <c r="EA56" i="8" s="1"/>
  <c r="EC111" i="1"/>
  <c r="EB56" i="8" s="1"/>
  <c r="DV111" i="1"/>
  <c r="DU56" i="8" s="1"/>
  <c r="DW112" i="4"/>
  <c r="DW111" i="1" s="1"/>
  <c r="DV56" i="8" s="1"/>
  <c r="EF111" i="4"/>
  <c r="EF110" i="1" s="1"/>
  <c r="EE55" i="8" s="1"/>
  <c r="EO110" i="4"/>
  <c r="EO109" i="1" s="1"/>
  <c r="EN54" i="8" s="1"/>
  <c r="EE110" i="4"/>
  <c r="EE109" i="1" s="1"/>
  <c r="ED54" i="8" s="1"/>
  <c r="EN109" i="4"/>
  <c r="EN108" i="1" s="1"/>
  <c r="EM53" i="8" s="1"/>
  <c r="EF109" i="4"/>
  <c r="EF108" i="1" s="1"/>
  <c r="EE53" i="8" s="1"/>
  <c r="DX109" i="4"/>
  <c r="DX108" i="1" s="1"/>
  <c r="DW53" i="8" s="1"/>
  <c r="EJ108" i="4"/>
  <c r="EJ107" i="1" s="1"/>
  <c r="EI52" i="8" s="1"/>
  <c r="EB108" i="4"/>
  <c r="EB107" i="1" s="1"/>
  <c r="EA52" i="8" s="1"/>
  <c r="EN107" i="4"/>
  <c r="EN106" i="1" s="1"/>
  <c r="EM51" i="8" s="1"/>
  <c r="EF107" i="4"/>
  <c r="EF106" i="1" s="1"/>
  <c r="EE51" i="8" s="1"/>
  <c r="DX107" i="4"/>
  <c r="DX106" i="1" s="1"/>
  <c r="DW51" i="8" s="1"/>
  <c r="EJ106" i="4"/>
  <c r="EJ105" i="1" s="1"/>
  <c r="EI50" i="8" s="1"/>
  <c r="EB106" i="4"/>
  <c r="EB105" i="1" s="1"/>
  <c r="EA50" i="8" s="1"/>
  <c r="EN105" i="4"/>
  <c r="EN104" i="1" s="1"/>
  <c r="EM49" i="8" s="1"/>
  <c r="EF105" i="4"/>
  <c r="EF104" i="1" s="1"/>
  <c r="EE49" i="8" s="1"/>
  <c r="DX105" i="4"/>
  <c r="DX104" i="1" s="1"/>
  <c r="DW49" i="8" s="1"/>
  <c r="EJ104" i="4"/>
  <c r="EJ103" i="1" s="1"/>
  <c r="EI48" i="8" s="1"/>
  <c r="EB104" i="4"/>
  <c r="EB103" i="1" s="1"/>
  <c r="EA48" i="8" s="1"/>
  <c r="EN103" i="4"/>
  <c r="EN102" i="1" s="1"/>
  <c r="EM47" i="8" s="1"/>
  <c r="EF103" i="4"/>
  <c r="EF102" i="1" s="1"/>
  <c r="EE47" i="8" s="1"/>
  <c r="DX103" i="4"/>
  <c r="DX102" i="1" s="1"/>
  <c r="DW47" i="8" s="1"/>
  <c r="EJ102" i="4"/>
  <c r="EJ101" i="1" s="1"/>
  <c r="EI46" i="8" s="1"/>
  <c r="EB102" i="4"/>
  <c r="EB101" i="1" s="1"/>
  <c r="EA46" i="8" s="1"/>
  <c r="EN101" i="4"/>
  <c r="EN100" i="1" s="1"/>
  <c r="EM45" i="8" s="1"/>
  <c r="EF101" i="4"/>
  <c r="EF100" i="1" s="1"/>
  <c r="EE45" i="8" s="1"/>
  <c r="DX101" i="4"/>
  <c r="DX100" i="1" s="1"/>
  <c r="DW45" i="8" s="1"/>
  <c r="EJ100" i="4"/>
  <c r="EJ99" i="1" s="1"/>
  <c r="EI44" i="8" s="1"/>
  <c r="EB100" i="4"/>
  <c r="EB99" i="1" s="1"/>
  <c r="EA44" i="8" s="1"/>
  <c r="EN99" i="4"/>
  <c r="EN98" i="1" s="1"/>
  <c r="EM43" i="8" s="1"/>
  <c r="EF99" i="4"/>
  <c r="EF98" i="1" s="1"/>
  <c r="EE43" i="8" s="1"/>
  <c r="DX99" i="4"/>
  <c r="DX98" i="1" s="1"/>
  <c r="DW43" i="8" s="1"/>
  <c r="EJ98" i="4"/>
  <c r="EJ97" i="1" s="1"/>
  <c r="EI42" i="8" s="1"/>
  <c r="EB98" i="4"/>
  <c r="EB97" i="1" s="1"/>
  <c r="EA42" i="8" s="1"/>
  <c r="EN97" i="4"/>
  <c r="EN96" i="1" s="1"/>
  <c r="EM41" i="8" s="1"/>
  <c r="EF97" i="4"/>
  <c r="EF96" i="1" s="1"/>
  <c r="EE41" i="8" s="1"/>
  <c r="DX97" i="4"/>
  <c r="DX96" i="1" s="1"/>
  <c r="DW41" i="8" s="1"/>
  <c r="EJ96" i="4"/>
  <c r="EJ95" i="1" s="1"/>
  <c r="EI40" i="8" s="1"/>
  <c r="EB96" i="4"/>
  <c r="EB95" i="1" s="1"/>
  <c r="EA40" i="8" s="1"/>
  <c r="EN95" i="4"/>
  <c r="EN94" i="1" s="1"/>
  <c r="EM39" i="8" s="1"/>
  <c r="EF95" i="4"/>
  <c r="EF94" i="1" s="1"/>
  <c r="EE39" i="8" s="1"/>
  <c r="DX95" i="4"/>
  <c r="DX94" i="1" s="1"/>
  <c r="DW39" i="8" s="1"/>
  <c r="EJ94" i="4"/>
  <c r="EJ93" i="1" s="1"/>
  <c r="EI38" i="8" s="1"/>
  <c r="EB94" i="4"/>
  <c r="EB93" i="1" s="1"/>
  <c r="EA38" i="8" s="1"/>
  <c r="EN93" i="4"/>
  <c r="EN92" i="1" s="1"/>
  <c r="EM37" i="8" s="1"/>
  <c r="EF93" i="4"/>
  <c r="EF92" i="1" s="1"/>
  <c r="EE37" i="8" s="1"/>
  <c r="DX93" i="4"/>
  <c r="DX92" i="1" s="1"/>
  <c r="DW37" i="8" s="1"/>
  <c r="EJ92" i="4"/>
  <c r="EJ91" i="1" s="1"/>
  <c r="EI36" i="8" s="1"/>
  <c r="EB92" i="4"/>
  <c r="EB91" i="1" s="1"/>
  <c r="EA36" i="8" s="1"/>
  <c r="EN91" i="4"/>
  <c r="EN90" i="1" s="1"/>
  <c r="EM35" i="8" s="1"/>
  <c r="EF91" i="4"/>
  <c r="EF90" i="1" s="1"/>
  <c r="EE35" i="8" s="1"/>
  <c r="DX91" i="4"/>
  <c r="DX90" i="1" s="1"/>
  <c r="DW35" i="8" s="1"/>
  <c r="EJ90" i="4"/>
  <c r="EJ89" i="1" s="1"/>
  <c r="EI34" i="8" s="1"/>
  <c r="EB90" i="4"/>
  <c r="EB89" i="1" s="1"/>
  <c r="EA34" i="8" s="1"/>
  <c r="EN89" i="4"/>
  <c r="EN88" i="1" s="1"/>
  <c r="EM33" i="8" s="1"/>
  <c r="EF89" i="4"/>
  <c r="EF88" i="1" s="1"/>
  <c r="EE33" i="8" s="1"/>
  <c r="DX89" i="4"/>
  <c r="DX88" i="1" s="1"/>
  <c r="DW33" i="8" s="1"/>
  <c r="EJ88" i="4"/>
  <c r="EJ87" i="1" s="1"/>
  <c r="EI32" i="8" s="1"/>
  <c r="EB88" i="4"/>
  <c r="EB87" i="1" s="1"/>
  <c r="EA32" i="8" s="1"/>
  <c r="EN87" i="4"/>
  <c r="EN86" i="1" s="1"/>
  <c r="EM31" i="8" s="1"/>
  <c r="EF87" i="4"/>
  <c r="EF86" i="1" s="1"/>
  <c r="EE31" i="8" s="1"/>
  <c r="DX87" i="4"/>
  <c r="DX86" i="1" s="1"/>
  <c r="DW31" i="8" s="1"/>
  <c r="EJ86" i="4"/>
  <c r="EJ85" i="1" s="1"/>
  <c r="EI30" i="8" s="1"/>
  <c r="EB86" i="4"/>
  <c r="EB85" i="1" s="1"/>
  <c r="EA30" i="8" s="1"/>
  <c r="EN85" i="4"/>
  <c r="EN84" i="1" s="1"/>
  <c r="EM29" i="8" s="1"/>
  <c r="EF85" i="4"/>
  <c r="EF84" i="1" s="1"/>
  <c r="EE29" i="8" s="1"/>
  <c r="DX85" i="4"/>
  <c r="DX84" i="1" s="1"/>
  <c r="DW29" i="8" s="1"/>
  <c r="EJ84" i="4"/>
  <c r="EJ83" i="1" s="1"/>
  <c r="EI28" i="8" s="1"/>
  <c r="EB84" i="4"/>
  <c r="EB83" i="1" s="1"/>
  <c r="EA28" i="8" s="1"/>
  <c r="EN83" i="4"/>
  <c r="EN82" i="1" s="1"/>
  <c r="EM27" i="8" s="1"/>
  <c r="EF83" i="4"/>
  <c r="EF82" i="1" s="1"/>
  <c r="EE27" i="8" s="1"/>
  <c r="DX83" i="4"/>
  <c r="DX82" i="1" s="1"/>
  <c r="DW27" i="8" s="1"/>
  <c r="EJ82" i="4"/>
  <c r="EJ81" i="1" s="1"/>
  <c r="EI26" i="8" s="1"/>
  <c r="EB82" i="4"/>
  <c r="EB81" i="1" s="1"/>
  <c r="EA26" i="8" s="1"/>
  <c r="EN81" i="4"/>
  <c r="EN80" i="1" s="1"/>
  <c r="EM25" i="8" s="1"/>
  <c r="EF81" i="4"/>
  <c r="EF80" i="1" s="1"/>
  <c r="EE25" i="8" s="1"/>
  <c r="DX81" i="4"/>
  <c r="DX80" i="1" s="1"/>
  <c r="DW25" i="8" s="1"/>
  <c r="EJ80" i="4"/>
  <c r="EJ79" i="1" s="1"/>
  <c r="EI24" i="8" s="1"/>
  <c r="EB80" i="4"/>
  <c r="EB79" i="1" s="1"/>
  <c r="EA24" i="8" s="1"/>
  <c r="EN79" i="4"/>
  <c r="EN78" i="1" s="1"/>
  <c r="EM23" i="8" s="1"/>
  <c r="EF79" i="4"/>
  <c r="EF78" i="1" s="1"/>
  <c r="EE23" i="8" s="1"/>
  <c r="DX79" i="4"/>
  <c r="DX78" i="1" s="1"/>
  <c r="DW23" i="8" s="1"/>
  <c r="EJ78" i="4"/>
  <c r="EJ77" i="1" s="1"/>
  <c r="EI22" i="8" s="1"/>
  <c r="EB78" i="4"/>
  <c r="EB77" i="1" s="1"/>
  <c r="EA22" i="8" s="1"/>
  <c r="EN77" i="4"/>
  <c r="EN76" i="1" s="1"/>
  <c r="EM21" i="8" s="1"/>
  <c r="EF77" i="4"/>
  <c r="EF76" i="1" s="1"/>
  <c r="EE21" i="8" s="1"/>
  <c r="DX77" i="4"/>
  <c r="DX76" i="1" s="1"/>
  <c r="DW21" i="8" s="1"/>
  <c r="EJ76" i="4"/>
  <c r="EJ75" i="1" s="1"/>
  <c r="EI20" i="8" s="1"/>
  <c r="EB76" i="4"/>
  <c r="EB75" i="1" s="1"/>
  <c r="EA20" i="8" s="1"/>
  <c r="EN75" i="4"/>
  <c r="EN74" i="1" s="1"/>
  <c r="EM19" i="8" s="1"/>
  <c r="EF75" i="4"/>
  <c r="EF74" i="1" s="1"/>
  <c r="EE19" i="8" s="1"/>
  <c r="DX75" i="4"/>
  <c r="DX74" i="1" s="1"/>
  <c r="DW19" i="8" s="1"/>
  <c r="EJ74" i="4"/>
  <c r="EJ73" i="1" s="1"/>
  <c r="EI18" i="8" s="1"/>
  <c r="EB74" i="4"/>
  <c r="EB73" i="1" s="1"/>
  <c r="EA18" i="8" s="1"/>
  <c r="EN73" i="4"/>
  <c r="EN72" i="1" s="1"/>
  <c r="EM17" i="8" s="1"/>
  <c r="EF73" i="4"/>
  <c r="EF72" i="1" s="1"/>
  <c r="EE17" i="8" s="1"/>
  <c r="DX73" i="4"/>
  <c r="DX72" i="1" s="1"/>
  <c r="DW17" i="8" s="1"/>
  <c r="EJ72" i="4"/>
  <c r="EJ71" i="1" s="1"/>
  <c r="EI16" i="8" s="1"/>
  <c r="EB72" i="4"/>
  <c r="EB71" i="1" s="1"/>
  <c r="EA16" i="8" s="1"/>
  <c r="EN71" i="4"/>
  <c r="EN70" i="1" s="1"/>
  <c r="EM15" i="8" s="1"/>
  <c r="EF71" i="4"/>
  <c r="EF70" i="1" s="1"/>
  <c r="EE15" i="8" s="1"/>
  <c r="DX71" i="4"/>
  <c r="DX70" i="1" s="1"/>
  <c r="DW15" i="8" s="1"/>
  <c r="EJ70" i="4"/>
  <c r="EJ69" i="1" s="1"/>
  <c r="EI14" i="8" s="1"/>
  <c r="EB70" i="4"/>
  <c r="EB69" i="1" s="1"/>
  <c r="EA14" i="8" s="1"/>
  <c r="EN69" i="4"/>
  <c r="EN68" i="1" s="1"/>
  <c r="EM13" i="8" s="1"/>
  <c r="EF69" i="4"/>
  <c r="EF68" i="1" s="1"/>
  <c r="EE13" i="8" s="1"/>
  <c r="DX69" i="4"/>
  <c r="DX68" i="1" s="1"/>
  <c r="DW13" i="8" s="1"/>
  <c r="EJ68" i="4"/>
  <c r="EJ67" i="1" s="1"/>
  <c r="EI12" i="8" s="1"/>
  <c r="EB68" i="4"/>
  <c r="EB67" i="1" s="1"/>
  <c r="EA12" i="8" s="1"/>
  <c r="EN67" i="4"/>
  <c r="EN66" i="1" s="1"/>
  <c r="EM11" i="8" s="1"/>
  <c r="EF67" i="4"/>
  <c r="EF66" i="1" s="1"/>
  <c r="EE11" i="8" s="1"/>
  <c r="DX67" i="4"/>
  <c r="DX66" i="1" s="1"/>
  <c r="DW11" i="8" s="1"/>
  <c r="EJ66" i="4"/>
  <c r="EJ65" i="1" s="1"/>
  <c r="EI10" i="8" s="1"/>
  <c r="EB66" i="4"/>
  <c r="EB65" i="1" s="1"/>
  <c r="EA10" i="8" s="1"/>
  <c r="EN65" i="4"/>
  <c r="EN64" i="1" s="1"/>
  <c r="EM9" i="8" s="1"/>
  <c r="EF65" i="4"/>
  <c r="EF64" i="1" s="1"/>
  <c r="EE9" i="8" s="1"/>
  <c r="DX65" i="4"/>
  <c r="DX64" i="1" s="1"/>
  <c r="DW9" i="8" s="1"/>
  <c r="EJ64" i="4"/>
  <c r="EJ63" i="1" s="1"/>
  <c r="EI8" i="8" s="1"/>
  <c r="EB64" i="4"/>
  <c r="EB63" i="1" s="1"/>
  <c r="EA8" i="8" s="1"/>
  <c r="EN63" i="4"/>
  <c r="EN62" i="1" s="1"/>
  <c r="EM7" i="8" s="1"/>
  <c r="EF63" i="4"/>
  <c r="EF62" i="1" s="1"/>
  <c r="EE7" i="8" s="1"/>
  <c r="DX63" i="4"/>
  <c r="DX62" i="1" s="1"/>
  <c r="DW7" i="8" s="1"/>
  <c r="EJ62" i="4"/>
  <c r="EJ61" i="1" s="1"/>
  <c r="EI6" i="8" s="1"/>
  <c r="EB62" i="4"/>
  <c r="EB61" i="1" s="1"/>
  <c r="EA6" i="8" s="1"/>
  <c r="EN61" i="4"/>
  <c r="EN60" i="1" s="1"/>
  <c r="EM5" i="8" s="1"/>
  <c r="EF61" i="4"/>
  <c r="EF60" i="1" s="1"/>
  <c r="EE5" i="8" s="1"/>
  <c r="DX61" i="4"/>
  <c r="DX60" i="1" s="1"/>
  <c r="DW5" i="8" s="1"/>
  <c r="EJ60" i="4"/>
  <c r="EJ59" i="1" s="1"/>
  <c r="EI4" i="8" s="1"/>
  <c r="EB60" i="4"/>
  <c r="EB59" i="1" s="1"/>
  <c r="EA4" i="8" s="1"/>
  <c r="EN59" i="4"/>
  <c r="EN58" i="1" s="1"/>
  <c r="EM3" i="8" s="1"/>
  <c r="EF59" i="4"/>
  <c r="EF58" i="1" s="1"/>
  <c r="EE3" i="8" s="1"/>
  <c r="DX59" i="4"/>
  <c r="DX58" i="1" s="1"/>
  <c r="DW3" i="8" s="1"/>
  <c r="EJ58" i="4"/>
  <c r="EJ57" i="1" s="1"/>
  <c r="EI2" i="8" s="1"/>
  <c r="EB58" i="4"/>
  <c r="EB57" i="1" s="1"/>
  <c r="EA2" i="8" s="1"/>
  <c r="EN56" i="1"/>
  <c r="EM24" i="7" s="1"/>
  <c r="EF56" i="1"/>
  <c r="EE24" i="7" s="1"/>
  <c r="DX56" i="1"/>
  <c r="DW24" i="7" s="1"/>
  <c r="EJ55" i="1"/>
  <c r="EI23" i="7" s="1"/>
  <c r="EB55" i="1"/>
  <c r="EA23" i="7" s="1"/>
  <c r="EN54" i="1"/>
  <c r="EM22" i="7" s="1"/>
  <c r="EF54" i="1"/>
  <c r="EE22" i="7" s="1"/>
  <c r="DX54" i="1"/>
  <c r="DW22" i="7" s="1"/>
  <c r="EJ53" i="1"/>
  <c r="EI21" i="7" s="1"/>
  <c r="EB53" i="1"/>
  <c r="EA21" i="7" s="1"/>
  <c r="EN52" i="1"/>
  <c r="EM20" i="7" s="1"/>
  <c r="EF52" i="1"/>
  <c r="EE20" i="7" s="1"/>
  <c r="DX52" i="1"/>
  <c r="DW20" i="7" s="1"/>
  <c r="EJ51" i="1"/>
  <c r="EI19" i="7" s="1"/>
  <c r="EB51" i="1"/>
  <c r="EA19" i="7" s="1"/>
  <c r="EN50" i="1"/>
  <c r="EM18" i="7" s="1"/>
  <c r="EF50" i="1"/>
  <c r="EE18" i="7" s="1"/>
  <c r="DX50" i="1"/>
  <c r="DW18" i="7" s="1"/>
  <c r="EJ49" i="1"/>
  <c r="EI17" i="7" s="1"/>
  <c r="EB49" i="1"/>
  <c r="EA17" i="7" s="1"/>
  <c r="EN48" i="1"/>
  <c r="EM16" i="7" s="1"/>
  <c r="EF48" i="1"/>
  <c r="EE16" i="7" s="1"/>
  <c r="DX48" i="1"/>
  <c r="DW16" i="7" s="1"/>
  <c r="EJ47" i="1"/>
  <c r="EI15" i="7" s="1"/>
  <c r="EB47" i="1"/>
  <c r="EA15" i="7" s="1"/>
  <c r="EN46" i="1"/>
  <c r="EM14" i="7" s="1"/>
  <c r="EF46" i="1"/>
  <c r="EE14" i="7" s="1"/>
  <c r="DX46" i="1"/>
  <c r="DW14" i="7" s="1"/>
  <c r="EJ45" i="1"/>
  <c r="EI13" i="7" s="1"/>
  <c r="EB45" i="1"/>
  <c r="EA13" i="7" s="1"/>
  <c r="EN44" i="1"/>
  <c r="EM12" i="7" s="1"/>
  <c r="EF44" i="1"/>
  <c r="EE12" i="7" s="1"/>
  <c r="DX44" i="1"/>
  <c r="DW12" i="7" s="1"/>
  <c r="EJ43" i="1"/>
  <c r="EI11" i="7" s="1"/>
  <c r="EB43" i="1"/>
  <c r="EA11" i="7" s="1"/>
  <c r="EN42" i="1"/>
  <c r="EM10" i="7" s="1"/>
  <c r="EF42" i="1"/>
  <c r="EE10" i="7" s="1"/>
  <c r="DX42" i="1"/>
  <c r="DW10" i="7" s="1"/>
  <c r="EJ41" i="1"/>
  <c r="EI9" i="7" s="1"/>
  <c r="EB41" i="1"/>
  <c r="EA9" i="7" s="1"/>
  <c r="EN40" i="1"/>
  <c r="EM8" i="7" s="1"/>
  <c r="EF40" i="1"/>
  <c r="EE8" i="7" s="1"/>
  <c r="DX40" i="1"/>
  <c r="DW8" i="7" s="1"/>
  <c r="EJ39" i="1"/>
  <c r="EI7" i="7" s="1"/>
  <c r="EB39" i="1"/>
  <c r="EA7" i="7" s="1"/>
  <c r="EN38" i="1"/>
  <c r="EM6" i="7" s="1"/>
  <c r="EF38" i="1"/>
  <c r="EE6" i="7" s="1"/>
  <c r="DX38" i="1"/>
  <c r="DW6" i="7" s="1"/>
  <c r="EJ37" i="1"/>
  <c r="EI5" i="7" s="1"/>
  <c r="EB37" i="1"/>
  <c r="EA5" i="7" s="1"/>
  <c r="EN36" i="1"/>
  <c r="EM4" i="7" s="1"/>
  <c r="EF36" i="1"/>
  <c r="EE4" i="7" s="1"/>
  <c r="DX36" i="1"/>
  <c r="DW4" i="7" s="1"/>
  <c r="EJ35" i="1"/>
  <c r="EI3" i="7" s="1"/>
  <c r="EB35" i="1"/>
  <c r="EA3" i="7" s="1"/>
  <c r="EN34" i="1"/>
  <c r="EM2" i="7" s="1"/>
  <c r="EF34" i="1"/>
  <c r="EE2" i="7" s="1"/>
  <c r="DX34" i="1"/>
  <c r="DW2" i="7" s="1"/>
  <c r="EJ34" i="4"/>
  <c r="EJ33" i="1" s="1"/>
  <c r="EJ33" i="22" s="1"/>
  <c r="EB34" i="4"/>
  <c r="EB33" i="1" s="1"/>
  <c r="EB33" i="22" s="1"/>
  <c r="EN33" i="4"/>
  <c r="EN32" i="1" s="1"/>
  <c r="EN32" i="22" s="1"/>
  <c r="EF33" i="4"/>
  <c r="EF32" i="1" s="1"/>
  <c r="EF32" i="22" s="1"/>
  <c r="DX33" i="4"/>
  <c r="DX32" i="1" s="1"/>
  <c r="DX32" i="22" s="1"/>
  <c r="EJ32" i="4"/>
  <c r="EJ31" i="1" s="1"/>
  <c r="EJ31" i="22" s="1"/>
  <c r="EB32" i="4"/>
  <c r="EB31" i="1" s="1"/>
  <c r="EB31" i="22" s="1"/>
  <c r="EN31" i="4"/>
  <c r="EN30" i="1" s="1"/>
  <c r="EN30" i="22" s="1"/>
  <c r="EF31" i="4"/>
  <c r="EF30" i="1" s="1"/>
  <c r="EF30" i="22" s="1"/>
  <c r="DX31" i="4"/>
  <c r="DX30" i="1" s="1"/>
  <c r="DX30" i="22" s="1"/>
  <c r="EJ30" i="4"/>
  <c r="EJ29" i="1" s="1"/>
  <c r="EJ29" i="22" s="1"/>
  <c r="EB30" i="4"/>
  <c r="EB29" i="1" s="1"/>
  <c r="EB29" i="22" s="1"/>
  <c r="EN29" i="4"/>
  <c r="EN28" i="1" s="1"/>
  <c r="EN28" i="22" s="1"/>
  <c r="EF29" i="4"/>
  <c r="EF28" i="1" s="1"/>
  <c r="EF28" i="22" s="1"/>
  <c r="DX29" i="4"/>
  <c r="DX28" i="1" s="1"/>
  <c r="DX28" i="22" s="1"/>
  <c r="EJ28" i="4"/>
  <c r="EJ27" i="1" s="1"/>
  <c r="EJ27" i="22" s="1"/>
  <c r="EB28" i="4"/>
  <c r="EB27" i="1" s="1"/>
  <c r="EB27" i="22" s="1"/>
  <c r="EN27" i="4"/>
  <c r="EN26" i="1" s="1"/>
  <c r="EN26" i="22" s="1"/>
  <c r="EF27" i="4"/>
  <c r="EF26" i="1" s="1"/>
  <c r="EF26" i="22" s="1"/>
  <c r="DX27" i="4"/>
  <c r="DX26" i="1" s="1"/>
  <c r="DX26" i="22" s="1"/>
  <c r="EJ26" i="4"/>
  <c r="EJ25" i="1" s="1"/>
  <c r="EJ25" i="22" s="1"/>
  <c r="EB26" i="4"/>
  <c r="EB25" i="1" s="1"/>
  <c r="EB25" i="22" s="1"/>
  <c r="EN25" i="4"/>
  <c r="EN24" i="1" s="1"/>
  <c r="EN24" i="22" s="1"/>
  <c r="EF25" i="4"/>
  <c r="EF24" i="1" s="1"/>
  <c r="EF24" i="22" s="1"/>
  <c r="DX25" i="4"/>
  <c r="DX24" i="1" s="1"/>
  <c r="DX24" i="22" s="1"/>
  <c r="EJ24" i="4"/>
  <c r="EJ23" i="1" s="1"/>
  <c r="EJ23" i="22" s="1"/>
  <c r="EB24" i="4"/>
  <c r="EB23" i="1" s="1"/>
  <c r="EB23" i="22" s="1"/>
  <c r="EN23" i="4"/>
  <c r="EN22" i="1" s="1"/>
  <c r="EN22" i="22" s="1"/>
  <c r="EF23" i="4"/>
  <c r="EF22" i="1" s="1"/>
  <c r="EF22" i="22" s="1"/>
  <c r="DX23" i="4"/>
  <c r="DX22" i="1" s="1"/>
  <c r="DX22" i="22" s="1"/>
  <c r="EJ22" i="4"/>
  <c r="EJ21" i="1" s="1"/>
  <c r="EJ21" i="22" s="1"/>
  <c r="EB22" i="4"/>
  <c r="EB21" i="1" s="1"/>
  <c r="EB21" i="22" s="1"/>
  <c r="EN21" i="4"/>
  <c r="EN20" i="1" s="1"/>
  <c r="EN20" i="22" s="1"/>
  <c r="EF21" i="4"/>
  <c r="EF20" i="1" s="1"/>
  <c r="EF20" i="22" s="1"/>
  <c r="DX21" i="4"/>
  <c r="DX20" i="1" s="1"/>
  <c r="DX20" i="22" s="1"/>
  <c r="EJ20" i="4"/>
  <c r="EJ19" i="1" s="1"/>
  <c r="EJ19" i="22" s="1"/>
  <c r="EB20" i="4"/>
  <c r="EB19" i="1" s="1"/>
  <c r="EB19" i="22" s="1"/>
  <c r="EN19" i="4"/>
  <c r="EN18" i="1" s="1"/>
  <c r="EN18" i="22" s="1"/>
  <c r="EF19" i="4"/>
  <c r="EF18" i="1" s="1"/>
  <c r="EF18" i="22" s="1"/>
  <c r="DX19" i="4"/>
  <c r="DX18" i="1" s="1"/>
  <c r="DX18" i="22" s="1"/>
  <c r="EJ18" i="4"/>
  <c r="EJ17" i="1" s="1"/>
  <c r="EJ17" i="22" s="1"/>
  <c r="EB18" i="4"/>
  <c r="EB17" i="1" s="1"/>
  <c r="EB17" i="22" s="1"/>
  <c r="EN17" i="4"/>
  <c r="EN16" i="1" s="1"/>
  <c r="EN16" i="22" s="1"/>
  <c r="EF17" i="4"/>
  <c r="EF16" i="1" s="1"/>
  <c r="EF16" i="22" s="1"/>
  <c r="DX17" i="4"/>
  <c r="DX16" i="1" s="1"/>
  <c r="DX16" i="22" s="1"/>
  <c r="EJ16" i="4"/>
  <c r="EJ15" i="1" s="1"/>
  <c r="EJ15" i="22" s="1"/>
  <c r="EB16" i="4"/>
  <c r="EB15" i="1" s="1"/>
  <c r="EB15" i="22" s="1"/>
  <c r="EN15" i="4"/>
  <c r="EN14" i="1" s="1"/>
  <c r="EN14" i="22" s="1"/>
  <c r="EF15" i="4"/>
  <c r="EF14" i="1" s="1"/>
  <c r="EF14" i="22" s="1"/>
  <c r="DX15" i="4"/>
  <c r="DX14" i="1" s="1"/>
  <c r="DX14" i="22" s="1"/>
  <c r="EJ14" i="4"/>
  <c r="EJ13" i="1" s="1"/>
  <c r="EJ13" i="22" s="1"/>
  <c r="EB14" i="4"/>
  <c r="EB13" i="1" s="1"/>
  <c r="EB13" i="22" s="1"/>
  <c r="EN13" i="4"/>
  <c r="EN12" i="1" s="1"/>
  <c r="EN12" i="22" s="1"/>
  <c r="EF13" i="4"/>
  <c r="EF12" i="1" s="1"/>
  <c r="EF12" i="22" s="1"/>
  <c r="DX13" i="4"/>
  <c r="DX12" i="1" s="1"/>
  <c r="DX12" i="22" s="1"/>
  <c r="EJ12" i="4"/>
  <c r="EJ11" i="1" s="1"/>
  <c r="EJ11" i="22" s="1"/>
  <c r="EB12" i="4"/>
  <c r="EB11" i="1" s="1"/>
  <c r="EB11" i="22" s="1"/>
  <c r="EN11" i="4"/>
  <c r="EN10" i="1" s="1"/>
  <c r="EN10" i="22" s="1"/>
  <c r="EF11" i="4"/>
  <c r="EF10" i="1" s="1"/>
  <c r="EF10" i="22" s="1"/>
  <c r="DX11" i="4"/>
  <c r="DX10" i="1" s="1"/>
  <c r="DX10" i="22" s="1"/>
  <c r="EJ10" i="4"/>
  <c r="EJ9" i="1" s="1"/>
  <c r="EJ9" i="22" s="1"/>
  <c r="EB10" i="4"/>
  <c r="EB9" i="1" s="1"/>
  <c r="EB9" i="22" s="1"/>
  <c r="EN9" i="4"/>
  <c r="EN8" i="1" s="1"/>
  <c r="EN8" i="22" s="1"/>
  <c r="EF9" i="4"/>
  <c r="EF8" i="1" s="1"/>
  <c r="EF8" i="22" s="1"/>
  <c r="DX9" i="4"/>
  <c r="DX8" i="1" s="1"/>
  <c r="DX8" i="22" s="1"/>
  <c r="EJ8" i="4"/>
  <c r="EJ7" i="1" s="1"/>
  <c r="EJ7" i="22" s="1"/>
  <c r="EB8" i="4"/>
  <c r="EB7" i="1" s="1"/>
  <c r="EB7" i="22" s="1"/>
  <c r="EN7" i="4"/>
  <c r="EN6" i="1" s="1"/>
  <c r="EN6" i="22" s="1"/>
  <c r="EF7" i="4"/>
  <c r="EF6" i="1" s="1"/>
  <c r="EF6" i="22" s="1"/>
  <c r="DX7" i="4"/>
  <c r="DX6" i="1" s="1"/>
  <c r="DX6" i="22" s="1"/>
  <c r="EJ6" i="4"/>
  <c r="EJ5" i="1" s="1"/>
  <c r="EJ5" i="22" s="1"/>
  <c r="EB6" i="4"/>
  <c r="EB5" i="1" s="1"/>
  <c r="EB5" i="22" s="1"/>
  <c r="EN5" i="4"/>
  <c r="EN4" i="1" s="1"/>
  <c r="EN4" i="22" s="1"/>
  <c r="EF5" i="4"/>
  <c r="EF4" i="1" s="1"/>
  <c r="EF4" i="22" s="1"/>
  <c r="DX5" i="4"/>
  <c r="DX4" i="1" s="1"/>
  <c r="DX4" i="22" s="1"/>
  <c r="EJ4" i="4"/>
  <c r="EJ3" i="1" s="1"/>
  <c r="EJ3" i="22" s="1"/>
  <c r="EB4" i="4"/>
  <c r="EB3" i="1" s="1"/>
  <c r="EB3" i="22" s="1"/>
  <c r="EN3" i="4"/>
  <c r="EN2" i="1" s="1"/>
  <c r="EN2" i="22" s="1"/>
  <c r="EF3" i="4"/>
  <c r="EF2" i="1" s="1"/>
  <c r="EF2" i="22" s="1"/>
  <c r="DX3" i="4"/>
  <c r="DX2" i="1" s="1"/>
  <c r="DX2" i="22" s="1"/>
  <c r="EE237" i="4"/>
  <c r="EE257" i="1" s="1"/>
  <c r="EA234" i="4"/>
  <c r="EA254" i="1" s="1"/>
  <c r="DW231" i="4"/>
  <c r="DW251" i="1" s="1"/>
  <c r="EM219" i="4"/>
  <c r="EM239" i="1" s="1"/>
  <c r="DX211" i="4"/>
  <c r="DX231" i="1" s="1"/>
  <c r="DV203" i="4"/>
  <c r="DV223" i="1" s="1"/>
  <c r="EA194" i="4"/>
  <c r="EA214" i="1" s="1"/>
  <c r="EF185" i="4"/>
  <c r="EF205" i="1" s="1"/>
  <c r="EF168" i="4"/>
  <c r="EF188" i="1" s="1"/>
  <c r="EN156" i="4"/>
  <c r="EN155" i="1" s="1"/>
  <c r="EN28" i="6" s="1"/>
  <c r="EN145" i="4"/>
  <c r="EN144" i="1" s="1"/>
  <c r="EN17" i="6" s="1"/>
  <c r="DX130" i="4"/>
  <c r="DX129" i="1" s="1"/>
  <c r="DX2" i="6" s="1"/>
  <c r="EH111" i="1"/>
  <c r="EG56" i="8" s="1"/>
  <c r="EG246" i="4"/>
  <c r="EG266" i="1" s="1"/>
  <c r="DV266" i="1"/>
  <c r="DW246" i="4"/>
  <c r="DW266" i="1" s="1"/>
  <c r="EC266" i="1"/>
  <c r="EH266" i="1"/>
  <c r="EI266" i="1"/>
  <c r="EO244" i="4"/>
  <c r="EO264" i="1" s="1"/>
  <c r="EE244" i="4"/>
  <c r="EE264" i="1" s="1"/>
  <c r="ED243" i="4"/>
  <c r="ED263" i="1" s="1"/>
  <c r="EM242" i="4"/>
  <c r="EM262" i="1" s="1"/>
  <c r="EL241" i="4"/>
  <c r="EL261" i="1" s="1"/>
  <c r="DZ241" i="4"/>
  <c r="DZ261" i="1" s="1"/>
  <c r="EK240" i="4"/>
  <c r="EK260" i="1" s="1"/>
  <c r="DY240" i="4"/>
  <c r="DY260" i="1" s="1"/>
  <c r="EJ239" i="4"/>
  <c r="EJ259" i="1" s="1"/>
  <c r="EG238" i="4"/>
  <c r="EG258" i="1" s="1"/>
  <c r="DV258" i="1"/>
  <c r="DW238" i="4"/>
  <c r="DW258" i="1" s="1"/>
  <c r="EC258" i="1"/>
  <c r="EH258" i="1"/>
  <c r="EI258" i="1"/>
  <c r="EG237" i="4"/>
  <c r="EG257" i="1" s="1"/>
  <c r="DY237" i="4"/>
  <c r="DY257" i="1" s="1"/>
  <c r="EK236" i="4"/>
  <c r="EK256" i="1" s="1"/>
  <c r="EC236" i="4"/>
  <c r="EC256" i="1" s="1"/>
  <c r="EO235" i="4"/>
  <c r="EO255" i="1" s="1"/>
  <c r="EG235" i="4"/>
  <c r="EG255" i="1" s="1"/>
  <c r="DY235" i="4"/>
  <c r="DY255" i="1" s="1"/>
  <c r="EK234" i="4"/>
  <c r="EK254" i="1" s="1"/>
  <c r="EC234" i="4"/>
  <c r="EC254" i="1" s="1"/>
  <c r="EO233" i="4"/>
  <c r="EO253" i="1" s="1"/>
  <c r="EG233" i="4"/>
  <c r="EG253" i="1" s="1"/>
  <c r="DY233" i="4"/>
  <c r="DY253" i="1" s="1"/>
  <c r="EK232" i="4"/>
  <c r="EK252" i="1" s="1"/>
  <c r="EC232" i="4"/>
  <c r="EC252" i="1" s="1"/>
  <c r="EO231" i="4"/>
  <c r="EO251" i="1" s="1"/>
  <c r="EG231" i="4"/>
  <c r="EG251" i="1" s="1"/>
  <c r="DY231" i="4"/>
  <c r="DY251" i="1" s="1"/>
  <c r="EK230" i="4"/>
  <c r="EK250" i="1" s="1"/>
  <c r="EC230" i="4"/>
  <c r="EC250" i="1" s="1"/>
  <c r="EO229" i="4"/>
  <c r="EO249" i="1" s="1"/>
  <c r="EG229" i="4"/>
  <c r="EG249" i="1" s="1"/>
  <c r="DY229" i="4"/>
  <c r="DY249" i="1" s="1"/>
  <c r="EK228" i="4"/>
  <c r="EK248" i="1" s="1"/>
  <c r="EC228" i="4"/>
  <c r="EC248" i="1" s="1"/>
  <c r="EO227" i="4"/>
  <c r="EO247" i="1" s="1"/>
  <c r="EE227" i="4"/>
  <c r="EE247" i="1" s="1"/>
  <c r="EN226" i="4"/>
  <c r="EN246" i="1" s="1"/>
  <c r="ED226" i="4"/>
  <c r="ED246" i="1" s="1"/>
  <c r="EM225" i="4"/>
  <c r="EM245" i="1" s="1"/>
  <c r="EA225" i="4"/>
  <c r="EA245" i="1" s="1"/>
  <c r="EL224" i="4"/>
  <c r="EL244" i="1" s="1"/>
  <c r="DZ224" i="4"/>
  <c r="DZ244" i="1" s="1"/>
  <c r="EK223" i="4"/>
  <c r="EK243" i="1" s="1"/>
  <c r="DY223" i="4"/>
  <c r="DY243" i="1" s="1"/>
  <c r="EJ222" i="4"/>
  <c r="EJ242" i="1" s="1"/>
  <c r="DX222" i="4"/>
  <c r="DX242" i="1" s="1"/>
  <c r="EG221" i="4"/>
  <c r="EG241" i="1" s="1"/>
  <c r="EH241" i="1"/>
  <c r="EI241" i="1"/>
  <c r="EC241" i="1"/>
  <c r="DV241" i="1"/>
  <c r="DW221" i="4"/>
  <c r="DW241" i="1" s="1"/>
  <c r="EB241" i="1"/>
  <c r="EF220" i="4"/>
  <c r="EF240" i="1" s="1"/>
  <c r="EO219" i="4"/>
  <c r="EO239" i="1" s="1"/>
  <c r="EE219" i="4"/>
  <c r="EE239" i="1" s="1"/>
  <c r="EN218" i="4"/>
  <c r="EN238" i="1" s="1"/>
  <c r="ED218" i="4"/>
  <c r="ED238" i="1" s="1"/>
  <c r="EM217" i="4"/>
  <c r="EM237" i="1" s="1"/>
  <c r="EA217" i="4"/>
  <c r="EA237" i="1" s="1"/>
  <c r="EL216" i="4"/>
  <c r="EL236" i="1" s="1"/>
  <c r="ED216" i="4"/>
  <c r="ED236" i="1" s="1"/>
  <c r="DV216" i="4"/>
  <c r="DV236" i="1" s="1"/>
  <c r="EH215" i="4"/>
  <c r="EH235" i="1" s="1"/>
  <c r="DZ215" i="4"/>
  <c r="DZ235" i="1" s="1"/>
  <c r="EL214" i="4"/>
  <c r="EL234" i="1" s="1"/>
  <c r="ED214" i="4"/>
  <c r="ED234" i="1" s="1"/>
  <c r="DV214" i="4"/>
  <c r="DV234" i="1" s="1"/>
  <c r="EH213" i="4"/>
  <c r="EH233" i="1" s="1"/>
  <c r="DZ213" i="4"/>
  <c r="DZ233" i="1" s="1"/>
  <c r="EL212" i="4"/>
  <c r="EL232" i="1" s="1"/>
  <c r="ED212" i="4"/>
  <c r="ED232" i="1" s="1"/>
  <c r="DV212" i="4"/>
  <c r="DV232" i="1" s="1"/>
  <c r="EH211" i="4"/>
  <c r="EH231" i="1" s="1"/>
  <c r="DZ211" i="4"/>
  <c r="DZ231" i="1" s="1"/>
  <c r="EL210" i="4"/>
  <c r="EL230" i="1" s="1"/>
  <c r="ED210" i="4"/>
  <c r="ED230" i="1" s="1"/>
  <c r="DV210" i="4"/>
  <c r="DV230" i="1" s="1"/>
  <c r="EH209" i="4"/>
  <c r="EH229" i="1" s="1"/>
  <c r="DZ209" i="4"/>
  <c r="DZ229" i="1" s="1"/>
  <c r="EL208" i="4"/>
  <c r="EL228" i="1" s="1"/>
  <c r="ED208" i="4"/>
  <c r="ED228" i="1" s="1"/>
  <c r="DV208" i="4"/>
  <c r="DV228" i="1" s="1"/>
  <c r="EH207" i="4"/>
  <c r="EH227" i="1" s="1"/>
  <c r="DZ207" i="4"/>
  <c r="DZ227" i="1" s="1"/>
  <c r="EL206" i="4"/>
  <c r="EL226" i="1" s="1"/>
  <c r="ED206" i="4"/>
  <c r="ED226" i="1" s="1"/>
  <c r="DV206" i="4"/>
  <c r="DV226" i="1" s="1"/>
  <c r="EH205" i="4"/>
  <c r="EH225" i="1" s="1"/>
  <c r="DZ205" i="4"/>
  <c r="DZ225" i="1" s="1"/>
  <c r="EL204" i="4"/>
  <c r="EL224" i="1" s="1"/>
  <c r="ED204" i="4"/>
  <c r="ED224" i="1" s="1"/>
  <c r="DV204" i="4"/>
  <c r="DV224" i="1" s="1"/>
  <c r="EH203" i="4"/>
  <c r="EH223" i="1" s="1"/>
  <c r="DZ203" i="4"/>
  <c r="DZ223" i="1" s="1"/>
  <c r="EL202" i="4"/>
  <c r="EL222" i="1" s="1"/>
  <c r="ED202" i="4"/>
  <c r="ED222" i="1" s="1"/>
  <c r="DV202" i="4"/>
  <c r="DV222" i="1" s="1"/>
  <c r="EF201" i="4"/>
  <c r="EO200" i="4"/>
  <c r="EE200" i="4"/>
  <c r="EN199" i="4"/>
  <c r="ED199" i="4"/>
  <c r="EM198" i="4"/>
  <c r="EA198" i="4"/>
  <c r="EL197" i="4"/>
  <c r="DZ197" i="4"/>
  <c r="EK196" i="4"/>
  <c r="DY196" i="4"/>
  <c r="EJ195" i="4"/>
  <c r="EJ215" i="1" s="1"/>
  <c r="EB195" i="4"/>
  <c r="EB215" i="1" s="1"/>
  <c r="EN194" i="4"/>
  <c r="EN214" i="1" s="1"/>
  <c r="EF194" i="4"/>
  <c r="EF214" i="1" s="1"/>
  <c r="DX194" i="4"/>
  <c r="DX214" i="1" s="1"/>
  <c r="EJ193" i="4"/>
  <c r="EJ213" i="1" s="1"/>
  <c r="EB193" i="4"/>
  <c r="EB213" i="1" s="1"/>
  <c r="EN192" i="4"/>
  <c r="EN212" i="1" s="1"/>
  <c r="EF192" i="4"/>
  <c r="EF212" i="1" s="1"/>
  <c r="DX192" i="4"/>
  <c r="DX212" i="1" s="1"/>
  <c r="EJ191" i="4"/>
  <c r="EJ211" i="1" s="1"/>
  <c r="EB191" i="4"/>
  <c r="EB211" i="1" s="1"/>
  <c r="EN190" i="4"/>
  <c r="EN210" i="1" s="1"/>
  <c r="EF190" i="4"/>
  <c r="EF210" i="1" s="1"/>
  <c r="DX190" i="4"/>
  <c r="DX210" i="1" s="1"/>
  <c r="EJ189" i="4"/>
  <c r="EJ209" i="1" s="1"/>
  <c r="EB189" i="4"/>
  <c r="EB209" i="1" s="1"/>
  <c r="EN188" i="4"/>
  <c r="EN208" i="1" s="1"/>
  <c r="EF188" i="4"/>
  <c r="EF208" i="1" s="1"/>
  <c r="DX188" i="4"/>
  <c r="DX208" i="1" s="1"/>
  <c r="EJ187" i="4"/>
  <c r="EJ207" i="1" s="1"/>
  <c r="EB187" i="4"/>
  <c r="EB207" i="1" s="1"/>
  <c r="EN186" i="4"/>
  <c r="ED186" i="4"/>
  <c r="EM185" i="4"/>
  <c r="EM205" i="1" s="1"/>
  <c r="EE185" i="4"/>
  <c r="EE205" i="1" s="1"/>
  <c r="DW185" i="4"/>
  <c r="DW205" i="1" s="1"/>
  <c r="EI184" i="4"/>
  <c r="EI204" i="1" s="1"/>
  <c r="EA184" i="4"/>
  <c r="EA204" i="1" s="1"/>
  <c r="EE183" i="4"/>
  <c r="EE203" i="1" s="1"/>
  <c r="DW183" i="4"/>
  <c r="DW203" i="1" s="1"/>
  <c r="EI182" i="4"/>
  <c r="EI202" i="1" s="1"/>
  <c r="EA182" i="4"/>
  <c r="EA202" i="1" s="1"/>
  <c r="EM181" i="4"/>
  <c r="EM201" i="1" s="1"/>
  <c r="DW181" i="4"/>
  <c r="DW201" i="1" s="1"/>
  <c r="EI180" i="4"/>
  <c r="EI200" i="1" s="1"/>
  <c r="EA180" i="4"/>
  <c r="EA200" i="1" s="1"/>
  <c r="EM179" i="4"/>
  <c r="EM199" i="1" s="1"/>
  <c r="EE179" i="4"/>
  <c r="EE199" i="1" s="1"/>
  <c r="DW179" i="4"/>
  <c r="DW199" i="1" s="1"/>
  <c r="EI178" i="4"/>
  <c r="EI198" i="1" s="1"/>
  <c r="EA178" i="4"/>
  <c r="EA198" i="1" s="1"/>
  <c r="EM177" i="4"/>
  <c r="EM197" i="1" s="1"/>
  <c r="DW177" i="4"/>
  <c r="DW197" i="1" s="1"/>
  <c r="EI176" i="4"/>
  <c r="EI196" i="1" s="1"/>
  <c r="EA176" i="4"/>
  <c r="EA196" i="1" s="1"/>
  <c r="EM175" i="4"/>
  <c r="EM195" i="1" s="1"/>
  <c r="EE175" i="4"/>
  <c r="EE195" i="1" s="1"/>
  <c r="EG174" i="4"/>
  <c r="EC194" i="1"/>
  <c r="DV194" i="1"/>
  <c r="DW174" i="4"/>
  <c r="EH194" i="1"/>
  <c r="EI194" i="1"/>
  <c r="EB194" i="1"/>
  <c r="EF173" i="4"/>
  <c r="EO172" i="4"/>
  <c r="EE172" i="4"/>
  <c r="EN171" i="4"/>
  <c r="ED171" i="4"/>
  <c r="EM170" i="4"/>
  <c r="EA170" i="4"/>
  <c r="EL169" i="4"/>
  <c r="DZ169" i="4"/>
  <c r="EK168" i="4"/>
  <c r="EK188" i="1" s="1"/>
  <c r="EC168" i="4"/>
  <c r="EC188" i="1" s="1"/>
  <c r="EO167" i="4"/>
  <c r="EO187" i="1" s="1"/>
  <c r="EG167" i="4"/>
  <c r="EG187" i="1" s="1"/>
  <c r="DY167" i="4"/>
  <c r="DY187" i="1" s="1"/>
  <c r="EK166" i="4"/>
  <c r="EK186" i="1" s="1"/>
  <c r="EC166" i="4"/>
  <c r="EC186" i="1" s="1"/>
  <c r="EO165" i="4"/>
  <c r="EO185" i="1" s="1"/>
  <c r="EG165" i="4"/>
  <c r="EG185" i="1" s="1"/>
  <c r="DY165" i="4"/>
  <c r="DY185" i="1" s="1"/>
  <c r="EK164" i="4"/>
  <c r="EK184" i="1" s="1"/>
  <c r="EC164" i="4"/>
  <c r="EC184" i="1" s="1"/>
  <c r="EO163" i="4"/>
  <c r="EO183" i="1" s="1"/>
  <c r="EG163" i="4"/>
  <c r="EG183" i="1" s="1"/>
  <c r="DY163" i="4"/>
  <c r="DY183" i="1" s="1"/>
  <c r="EK162" i="4"/>
  <c r="EK182" i="1" s="1"/>
  <c r="EC162" i="4"/>
  <c r="EC182" i="1" s="1"/>
  <c r="EO161" i="4"/>
  <c r="EO181" i="1" s="1"/>
  <c r="EG161" i="4"/>
  <c r="EG181" i="1" s="1"/>
  <c r="DY161" i="4"/>
  <c r="DY181" i="1" s="1"/>
  <c r="EK160" i="4"/>
  <c r="EK180" i="1" s="1"/>
  <c r="EC160" i="4"/>
  <c r="EC180" i="1" s="1"/>
  <c r="EO159" i="4"/>
  <c r="EO158" i="1" s="1"/>
  <c r="EO31" i="6" s="1"/>
  <c r="EE159" i="4"/>
  <c r="EE158" i="1" s="1"/>
  <c r="EE31" i="6" s="1"/>
  <c r="EN158" i="4"/>
  <c r="EN157" i="1" s="1"/>
  <c r="EN30" i="6" s="1"/>
  <c r="ED158" i="4"/>
  <c r="ED157" i="1" s="1"/>
  <c r="ED30" i="6" s="1"/>
  <c r="EM157" i="4"/>
  <c r="EM156" i="1" s="1"/>
  <c r="EM29" i="6" s="1"/>
  <c r="EA157" i="4"/>
  <c r="EA156" i="1" s="1"/>
  <c r="EA29" i="6" s="1"/>
  <c r="EL156" i="4"/>
  <c r="EL155" i="1" s="1"/>
  <c r="EL28" i="6" s="1"/>
  <c r="DZ156" i="4"/>
  <c r="DZ155" i="1" s="1"/>
  <c r="DZ28" i="6" s="1"/>
  <c r="EK155" i="4"/>
  <c r="EK154" i="1" s="1"/>
  <c r="EK27" i="6" s="1"/>
  <c r="DY155" i="4"/>
  <c r="DY154" i="1" s="1"/>
  <c r="DY27" i="6" s="1"/>
  <c r="EJ154" i="4"/>
  <c r="EJ153" i="1" s="1"/>
  <c r="EJ26" i="6" s="1"/>
  <c r="DX154" i="4"/>
  <c r="DX153" i="1" s="1"/>
  <c r="DX26" i="6" s="1"/>
  <c r="EG153" i="4"/>
  <c r="EG152" i="1" s="1"/>
  <c r="EG25" i="6" s="1"/>
  <c r="DW153" i="4"/>
  <c r="DW152" i="1" s="1"/>
  <c r="DW25" i="6" s="1"/>
  <c r="EH152" i="1"/>
  <c r="EH25" i="6" s="1"/>
  <c r="EI152" i="1"/>
  <c r="EI25" i="6" s="1"/>
  <c r="EC152" i="1"/>
  <c r="EC25" i="6" s="1"/>
  <c r="DV152" i="1"/>
  <c r="DV25" i="6" s="1"/>
  <c r="EB152" i="1"/>
  <c r="EB25" i="6" s="1"/>
  <c r="EF152" i="4"/>
  <c r="EF151" i="1" s="1"/>
  <c r="EF24" i="6" s="1"/>
  <c r="EO151" i="4"/>
  <c r="EO150" i="1" s="1"/>
  <c r="EO23" i="6" s="1"/>
  <c r="EE151" i="4"/>
  <c r="EE150" i="1" s="1"/>
  <c r="EE23" i="6" s="1"/>
  <c r="EN150" i="4"/>
  <c r="EN149" i="1" s="1"/>
  <c r="EN22" i="6" s="1"/>
  <c r="ED150" i="4"/>
  <c r="ED149" i="1" s="1"/>
  <c r="ED22" i="6" s="1"/>
  <c r="EM149" i="4"/>
  <c r="EM148" i="1" s="1"/>
  <c r="EM21" i="6" s="1"/>
  <c r="EA149" i="4"/>
  <c r="EA148" i="1" s="1"/>
  <c r="EA21" i="6" s="1"/>
  <c r="EL148" i="4"/>
  <c r="EL147" i="1" s="1"/>
  <c r="EL20" i="6" s="1"/>
  <c r="DZ148" i="4"/>
  <c r="DZ147" i="1" s="1"/>
  <c r="DZ20" i="6" s="1"/>
  <c r="EK147" i="4"/>
  <c r="EK146" i="1" s="1"/>
  <c r="EK19" i="6" s="1"/>
  <c r="DY147" i="4"/>
  <c r="DY146" i="1" s="1"/>
  <c r="DY19" i="6" s="1"/>
  <c r="EJ146" i="4"/>
  <c r="EJ145" i="1" s="1"/>
  <c r="EJ18" i="6" s="1"/>
  <c r="EG145" i="4"/>
  <c r="EG144" i="1" s="1"/>
  <c r="EG17" i="6" s="1"/>
  <c r="DW145" i="4"/>
  <c r="DW144" i="1" s="1"/>
  <c r="DW17" i="6" s="1"/>
  <c r="EH144" i="1"/>
  <c r="EH17" i="6" s="1"/>
  <c r="EI144" i="1"/>
  <c r="EI17" i="6" s="1"/>
  <c r="EC144" i="1"/>
  <c r="EC17" i="6" s="1"/>
  <c r="EB144" i="1"/>
  <c r="EB17" i="6" s="1"/>
  <c r="DV144" i="1"/>
  <c r="DV17" i="6" s="1"/>
  <c r="EF144" i="4"/>
  <c r="EF143" i="1" s="1"/>
  <c r="EF16" i="6" s="1"/>
  <c r="EO143" i="4"/>
  <c r="EO142" i="1" s="1"/>
  <c r="EO15" i="6" s="1"/>
  <c r="EE143" i="4"/>
  <c r="EE142" i="1" s="1"/>
  <c r="EE15" i="6" s="1"/>
  <c r="ED142" i="4"/>
  <c r="ED141" i="1" s="1"/>
  <c r="ED14" i="6" s="1"/>
  <c r="EM141" i="4"/>
  <c r="EM140" i="1" s="1"/>
  <c r="EM13" i="6" s="1"/>
  <c r="EA141" i="4"/>
  <c r="EA140" i="1" s="1"/>
  <c r="EA13" i="6" s="1"/>
  <c r="EL140" i="4"/>
  <c r="EL139" i="1" s="1"/>
  <c r="EL12" i="6" s="1"/>
  <c r="DZ140" i="4"/>
  <c r="DZ139" i="1" s="1"/>
  <c r="DZ12" i="6" s="1"/>
  <c r="EK139" i="4"/>
  <c r="EK138" i="1" s="1"/>
  <c r="EK11" i="6" s="1"/>
  <c r="DY139" i="4"/>
  <c r="DY138" i="1" s="1"/>
  <c r="DY11" i="6" s="1"/>
  <c r="EJ138" i="4"/>
  <c r="EJ137" i="1" s="1"/>
  <c r="EJ10" i="6" s="1"/>
  <c r="DX138" i="4"/>
  <c r="DX137" i="1" s="1"/>
  <c r="DX10" i="6" s="1"/>
  <c r="EG137" i="4"/>
  <c r="EG136" i="1" s="1"/>
  <c r="EG9" i="6" s="1"/>
  <c r="DW137" i="4"/>
  <c r="DW136" i="1" s="1"/>
  <c r="DW9" i="6" s="1"/>
  <c r="EH136" i="1"/>
  <c r="EH9" i="6" s="1"/>
  <c r="EI136" i="1"/>
  <c r="EI9" i="6" s="1"/>
  <c r="EC136" i="1"/>
  <c r="EC9" i="6" s="1"/>
  <c r="DV136" i="1"/>
  <c r="DV9" i="6" s="1"/>
  <c r="EB136" i="1"/>
  <c r="EB9" i="6" s="1"/>
  <c r="EF136" i="4"/>
  <c r="EF135" i="1" s="1"/>
  <c r="EF8" i="6" s="1"/>
  <c r="EO135" i="4"/>
  <c r="EO134" i="1" s="1"/>
  <c r="EO7" i="6" s="1"/>
  <c r="EE135" i="4"/>
  <c r="EE134" i="1" s="1"/>
  <c r="EE7" i="6" s="1"/>
  <c r="ED134" i="4"/>
  <c r="ED133" i="1" s="1"/>
  <c r="ED6" i="6" s="1"/>
  <c r="EM133" i="4"/>
  <c r="EM132" i="1" s="1"/>
  <c r="EM5" i="6" s="1"/>
  <c r="EA133" i="4"/>
  <c r="EA132" i="1" s="1"/>
  <c r="EA5" i="6" s="1"/>
  <c r="EL132" i="4"/>
  <c r="EL131" i="1" s="1"/>
  <c r="EL4" i="6" s="1"/>
  <c r="DZ132" i="4"/>
  <c r="DZ131" i="1" s="1"/>
  <c r="DZ4" i="6" s="1"/>
  <c r="EK131" i="4"/>
  <c r="EK130" i="1" s="1"/>
  <c r="EK3" i="6" s="1"/>
  <c r="DY131" i="4"/>
  <c r="DY130" i="1" s="1"/>
  <c r="DY3" i="6" s="1"/>
  <c r="EJ130" i="4"/>
  <c r="EJ129" i="1" s="1"/>
  <c r="EJ2" i="6" s="1"/>
  <c r="EG129" i="4"/>
  <c r="EG128" i="1" s="1"/>
  <c r="EF73" i="8" s="1"/>
  <c r="DW129" i="4"/>
  <c r="DW128" i="1" s="1"/>
  <c r="DV73" i="8" s="1"/>
  <c r="EH128" i="1"/>
  <c r="EI128" i="1"/>
  <c r="EC128" i="1"/>
  <c r="DV128" i="1"/>
  <c r="EB128" i="1"/>
  <c r="EF128" i="4"/>
  <c r="EF127" i="1" s="1"/>
  <c r="EE72" i="8" s="1"/>
  <c r="EO127" i="4"/>
  <c r="EO126" i="1" s="1"/>
  <c r="EN71" i="8" s="1"/>
  <c r="EE127" i="4"/>
  <c r="EE126" i="1" s="1"/>
  <c r="ED71" i="8" s="1"/>
  <c r="EN126" i="4"/>
  <c r="EN125" i="1" s="1"/>
  <c r="EM70" i="8" s="1"/>
  <c r="ED126" i="4"/>
  <c r="ED125" i="1" s="1"/>
  <c r="EC70" i="8" s="1"/>
  <c r="EM125" i="4"/>
  <c r="EM124" i="1" s="1"/>
  <c r="EL69" i="8" s="1"/>
  <c r="EA125" i="4"/>
  <c r="EA124" i="1" s="1"/>
  <c r="DZ69" i="8" s="1"/>
  <c r="EL124" i="4"/>
  <c r="EL123" i="1" s="1"/>
  <c r="EK68" i="8" s="1"/>
  <c r="DZ124" i="4"/>
  <c r="DZ123" i="1" s="1"/>
  <c r="DY68" i="8" s="1"/>
  <c r="EK123" i="4"/>
  <c r="EK122" i="1" s="1"/>
  <c r="EJ67" i="8" s="1"/>
  <c r="DY123" i="4"/>
  <c r="DY122" i="1" s="1"/>
  <c r="DX67" i="8" s="1"/>
  <c r="EJ122" i="4"/>
  <c r="EJ121" i="1" s="1"/>
  <c r="EI66" i="8" s="1"/>
  <c r="EG121" i="4"/>
  <c r="EG120" i="1" s="1"/>
  <c r="EF65" i="8" s="1"/>
  <c r="DW121" i="4"/>
  <c r="DW120" i="1" s="1"/>
  <c r="DV65" i="8" s="1"/>
  <c r="EH120" i="1"/>
  <c r="EG65" i="8" s="1"/>
  <c r="EI120" i="1"/>
  <c r="EH65" i="8" s="1"/>
  <c r="EC120" i="1"/>
  <c r="EB65" i="8" s="1"/>
  <c r="DV120" i="1"/>
  <c r="DU65" i="8" s="1"/>
  <c r="EB120" i="1"/>
  <c r="EA65" i="8" s="1"/>
  <c r="EF120" i="4"/>
  <c r="EF119" i="1" s="1"/>
  <c r="EE64" i="8" s="1"/>
  <c r="EO119" i="4"/>
  <c r="EO118" i="1" s="1"/>
  <c r="EN63" i="8" s="1"/>
  <c r="EE119" i="4"/>
  <c r="EE118" i="1" s="1"/>
  <c r="ED63" i="8" s="1"/>
  <c r="EN118" i="4"/>
  <c r="EN117" i="1" s="1"/>
  <c r="EM62" i="8" s="1"/>
  <c r="ED118" i="4"/>
  <c r="ED117" i="1" s="1"/>
  <c r="EC62" i="8" s="1"/>
  <c r="EM117" i="4"/>
  <c r="EM116" i="1" s="1"/>
  <c r="EL61" i="8" s="1"/>
  <c r="EA117" i="4"/>
  <c r="EA116" i="1" s="1"/>
  <c r="DZ61" i="8" s="1"/>
  <c r="EL116" i="4"/>
  <c r="EL115" i="1" s="1"/>
  <c r="EK60" i="8" s="1"/>
  <c r="DZ116" i="4"/>
  <c r="DZ115" i="1" s="1"/>
  <c r="DY60" i="8" s="1"/>
  <c r="EK115" i="4"/>
  <c r="EK114" i="1" s="1"/>
  <c r="EJ59" i="8" s="1"/>
  <c r="DY115" i="4"/>
  <c r="DY114" i="1" s="1"/>
  <c r="DX59" i="8" s="1"/>
  <c r="EJ114" i="4"/>
  <c r="EJ113" i="1" s="1"/>
  <c r="EI58" i="8" s="1"/>
  <c r="DX114" i="4"/>
  <c r="DX113" i="1" s="1"/>
  <c r="DW58" i="8" s="1"/>
  <c r="EG113" i="4"/>
  <c r="EG112" i="1" s="1"/>
  <c r="EF57" i="8" s="1"/>
  <c r="DW113" i="4"/>
  <c r="DW112" i="1" s="1"/>
  <c r="DV57" i="8" s="1"/>
  <c r="EH112" i="1"/>
  <c r="EG57" i="8" s="1"/>
  <c r="EI112" i="1"/>
  <c r="EH57" i="8" s="1"/>
  <c r="EC112" i="1"/>
  <c r="EB57" i="8" s="1"/>
  <c r="DV112" i="1"/>
  <c r="DU57" i="8" s="1"/>
  <c r="EB112" i="1"/>
  <c r="EA57" i="8" s="1"/>
  <c r="EF112" i="4"/>
  <c r="EF111" i="1" s="1"/>
  <c r="EE56" i="8" s="1"/>
  <c r="EO111" i="4"/>
  <c r="EO110" i="1" s="1"/>
  <c r="EN55" i="8" s="1"/>
  <c r="EE111" i="4"/>
  <c r="EE110" i="1" s="1"/>
  <c r="ED55" i="8" s="1"/>
  <c r="EN110" i="4"/>
  <c r="EN109" i="1" s="1"/>
  <c r="EM54" i="8" s="1"/>
  <c r="ED110" i="4"/>
  <c r="ED109" i="1" s="1"/>
  <c r="EC54" i="8" s="1"/>
  <c r="EM109" i="4"/>
  <c r="EM108" i="1" s="1"/>
  <c r="EL53" i="8" s="1"/>
  <c r="EE109" i="4"/>
  <c r="EE108" i="1" s="1"/>
  <c r="ED53" i="8" s="1"/>
  <c r="DW109" i="4"/>
  <c r="DW108" i="1" s="1"/>
  <c r="DV53" i="8" s="1"/>
  <c r="EI108" i="4"/>
  <c r="EI107" i="1" s="1"/>
  <c r="EH52" i="8" s="1"/>
  <c r="EA108" i="4"/>
  <c r="EA107" i="1" s="1"/>
  <c r="DZ52" i="8" s="1"/>
  <c r="EM107" i="4"/>
  <c r="EM106" i="1" s="1"/>
  <c r="EL51" i="8" s="1"/>
  <c r="EE107" i="4"/>
  <c r="EE106" i="1" s="1"/>
  <c r="ED51" i="8" s="1"/>
  <c r="DW107" i="4"/>
  <c r="DW106" i="1" s="1"/>
  <c r="DV51" i="8" s="1"/>
  <c r="EI106" i="4"/>
  <c r="EI105" i="1" s="1"/>
  <c r="EH50" i="8" s="1"/>
  <c r="EA106" i="4"/>
  <c r="EA105" i="1" s="1"/>
  <c r="DZ50" i="8" s="1"/>
  <c r="EM105" i="4"/>
  <c r="EM104" i="1" s="1"/>
  <c r="EL49" i="8" s="1"/>
  <c r="EE105" i="4"/>
  <c r="EE104" i="1" s="1"/>
  <c r="ED49" i="8" s="1"/>
  <c r="DW105" i="4"/>
  <c r="DW104" i="1" s="1"/>
  <c r="DV49" i="8" s="1"/>
  <c r="EI104" i="4"/>
  <c r="EI103" i="1" s="1"/>
  <c r="EH48" i="8" s="1"/>
  <c r="EA104" i="4"/>
  <c r="EA103" i="1" s="1"/>
  <c r="DZ48" i="8" s="1"/>
  <c r="EM103" i="4"/>
  <c r="EM102" i="1" s="1"/>
  <c r="EL47" i="8" s="1"/>
  <c r="EE103" i="4"/>
  <c r="EE102" i="1" s="1"/>
  <c r="ED47" i="8" s="1"/>
  <c r="DW103" i="4"/>
  <c r="DW102" i="1" s="1"/>
  <c r="DV47" i="8" s="1"/>
  <c r="EI102" i="4"/>
  <c r="EI101" i="1" s="1"/>
  <c r="EH46" i="8" s="1"/>
  <c r="EA102" i="4"/>
  <c r="EA101" i="1" s="1"/>
  <c r="DZ46" i="8" s="1"/>
  <c r="EM101" i="4"/>
  <c r="EM100" i="1" s="1"/>
  <c r="EL45" i="8" s="1"/>
  <c r="EE101" i="4"/>
  <c r="EE100" i="1" s="1"/>
  <c r="ED45" i="8" s="1"/>
  <c r="DW101" i="4"/>
  <c r="DW100" i="1" s="1"/>
  <c r="DV45" i="8" s="1"/>
  <c r="EI100" i="4"/>
  <c r="EI99" i="1" s="1"/>
  <c r="EH44" i="8" s="1"/>
  <c r="EA100" i="4"/>
  <c r="EA99" i="1" s="1"/>
  <c r="DZ44" i="8" s="1"/>
  <c r="EM99" i="4"/>
  <c r="EM98" i="1" s="1"/>
  <c r="EL43" i="8" s="1"/>
  <c r="EE99" i="4"/>
  <c r="EE98" i="1" s="1"/>
  <c r="ED43" i="8" s="1"/>
  <c r="DW99" i="4"/>
  <c r="DW98" i="1" s="1"/>
  <c r="DV43" i="8" s="1"/>
  <c r="EI98" i="4"/>
  <c r="EI97" i="1" s="1"/>
  <c r="EH42" i="8" s="1"/>
  <c r="EA98" i="4"/>
  <c r="EA97" i="1" s="1"/>
  <c r="DZ42" i="8" s="1"/>
  <c r="EM97" i="4"/>
  <c r="EM96" i="1" s="1"/>
  <c r="EL41" i="8" s="1"/>
  <c r="EE97" i="4"/>
  <c r="EE96" i="1" s="1"/>
  <c r="ED41" i="8" s="1"/>
  <c r="DW97" i="4"/>
  <c r="DW96" i="1" s="1"/>
  <c r="DV41" i="8" s="1"/>
  <c r="EI96" i="4"/>
  <c r="EI95" i="1" s="1"/>
  <c r="EH40" i="8" s="1"/>
  <c r="EA96" i="4"/>
  <c r="EA95" i="1" s="1"/>
  <c r="DZ40" i="8" s="1"/>
  <c r="EM95" i="4"/>
  <c r="EM94" i="1" s="1"/>
  <c r="EL39" i="8" s="1"/>
  <c r="EE95" i="4"/>
  <c r="EE94" i="1" s="1"/>
  <c r="ED39" i="8" s="1"/>
  <c r="DW95" i="4"/>
  <c r="DW94" i="1" s="1"/>
  <c r="DV39" i="8" s="1"/>
  <c r="EI94" i="4"/>
  <c r="EI93" i="1" s="1"/>
  <c r="EH38" i="8" s="1"/>
  <c r="EA94" i="4"/>
  <c r="EA93" i="1" s="1"/>
  <c r="DZ38" i="8" s="1"/>
  <c r="EM93" i="4"/>
  <c r="EM92" i="1" s="1"/>
  <c r="EL37" i="8" s="1"/>
  <c r="EE93" i="4"/>
  <c r="EE92" i="1" s="1"/>
  <c r="ED37" i="8" s="1"/>
  <c r="DW93" i="4"/>
  <c r="DW92" i="1" s="1"/>
  <c r="DV37" i="8" s="1"/>
  <c r="EI92" i="4"/>
  <c r="EI91" i="1" s="1"/>
  <c r="EH36" i="8" s="1"/>
  <c r="EA92" i="4"/>
  <c r="EA91" i="1" s="1"/>
  <c r="DZ36" i="8" s="1"/>
  <c r="EM91" i="4"/>
  <c r="EM90" i="1" s="1"/>
  <c r="EL35" i="8" s="1"/>
  <c r="EE91" i="4"/>
  <c r="EE90" i="1" s="1"/>
  <c r="ED35" i="8" s="1"/>
  <c r="DW91" i="4"/>
  <c r="DW90" i="1" s="1"/>
  <c r="DV35" i="8" s="1"/>
  <c r="EI90" i="4"/>
  <c r="EI89" i="1" s="1"/>
  <c r="EH34" i="8" s="1"/>
  <c r="EA90" i="4"/>
  <c r="EA89" i="1" s="1"/>
  <c r="DZ34" i="8" s="1"/>
  <c r="EM89" i="4"/>
  <c r="EM88" i="1" s="1"/>
  <c r="EL33" i="8" s="1"/>
  <c r="EE89" i="4"/>
  <c r="EE88" i="1" s="1"/>
  <c r="ED33" i="8" s="1"/>
  <c r="DW89" i="4"/>
  <c r="DW88" i="1" s="1"/>
  <c r="DV33" i="8" s="1"/>
  <c r="EI88" i="4"/>
  <c r="EI87" i="1" s="1"/>
  <c r="EH32" i="8" s="1"/>
  <c r="EA88" i="4"/>
  <c r="EA87" i="1" s="1"/>
  <c r="DZ32" i="8" s="1"/>
  <c r="EM87" i="4"/>
  <c r="EM86" i="1" s="1"/>
  <c r="EL31" i="8" s="1"/>
  <c r="EE87" i="4"/>
  <c r="EE86" i="1" s="1"/>
  <c r="ED31" i="8" s="1"/>
  <c r="DW87" i="4"/>
  <c r="DW86" i="1" s="1"/>
  <c r="DV31" i="8" s="1"/>
  <c r="EI86" i="4"/>
  <c r="EI85" i="1" s="1"/>
  <c r="EH30" i="8" s="1"/>
  <c r="EA86" i="4"/>
  <c r="EA85" i="1" s="1"/>
  <c r="DZ30" i="8" s="1"/>
  <c r="EM85" i="4"/>
  <c r="EM84" i="1" s="1"/>
  <c r="EL29" i="8" s="1"/>
  <c r="EE85" i="4"/>
  <c r="EE84" i="1" s="1"/>
  <c r="ED29" i="8" s="1"/>
  <c r="DW85" i="4"/>
  <c r="DW84" i="1" s="1"/>
  <c r="DV29" i="8" s="1"/>
  <c r="EI84" i="4"/>
  <c r="EI83" i="1" s="1"/>
  <c r="EH28" i="8" s="1"/>
  <c r="EA84" i="4"/>
  <c r="EA83" i="1" s="1"/>
  <c r="DZ28" i="8" s="1"/>
  <c r="EM83" i="4"/>
  <c r="EM82" i="1" s="1"/>
  <c r="EL27" i="8" s="1"/>
  <c r="EE83" i="4"/>
  <c r="EE82" i="1" s="1"/>
  <c r="ED27" i="8" s="1"/>
  <c r="DW83" i="4"/>
  <c r="DW82" i="1" s="1"/>
  <c r="DV27" i="8" s="1"/>
  <c r="EI82" i="4"/>
  <c r="EI81" i="1" s="1"/>
  <c r="EH26" i="8" s="1"/>
  <c r="EA82" i="4"/>
  <c r="EA81" i="1" s="1"/>
  <c r="DZ26" i="8" s="1"/>
  <c r="EM81" i="4"/>
  <c r="EM80" i="1" s="1"/>
  <c r="EL25" i="8" s="1"/>
  <c r="EE81" i="4"/>
  <c r="EE80" i="1" s="1"/>
  <c r="ED25" i="8" s="1"/>
  <c r="DW81" i="4"/>
  <c r="DW80" i="1" s="1"/>
  <c r="DV25" i="8" s="1"/>
  <c r="EI80" i="4"/>
  <c r="EI79" i="1" s="1"/>
  <c r="EH24" i="8" s="1"/>
  <c r="EA80" i="4"/>
  <c r="EA79" i="1" s="1"/>
  <c r="DZ24" i="8" s="1"/>
  <c r="EM79" i="4"/>
  <c r="EM78" i="1" s="1"/>
  <c r="EL23" i="8" s="1"/>
  <c r="EE79" i="4"/>
  <c r="EE78" i="1" s="1"/>
  <c r="ED23" i="8" s="1"/>
  <c r="DW79" i="4"/>
  <c r="DW78" i="1" s="1"/>
  <c r="DV23" i="8" s="1"/>
  <c r="EI78" i="4"/>
  <c r="EI77" i="1" s="1"/>
  <c r="EH22" i="8" s="1"/>
  <c r="EA78" i="4"/>
  <c r="EA77" i="1" s="1"/>
  <c r="DZ22" i="8" s="1"/>
  <c r="EM77" i="4"/>
  <c r="EM76" i="1" s="1"/>
  <c r="EL21" i="8" s="1"/>
  <c r="EE77" i="4"/>
  <c r="EE76" i="1" s="1"/>
  <c r="ED21" i="8" s="1"/>
  <c r="DW77" i="4"/>
  <c r="DW76" i="1" s="1"/>
  <c r="DV21" i="8" s="1"/>
  <c r="EI76" i="4"/>
  <c r="EI75" i="1" s="1"/>
  <c r="EH20" i="8" s="1"/>
  <c r="EA76" i="4"/>
  <c r="EA75" i="1" s="1"/>
  <c r="DZ20" i="8" s="1"/>
  <c r="EM75" i="4"/>
  <c r="EM74" i="1" s="1"/>
  <c r="EL19" i="8" s="1"/>
  <c r="EE75" i="4"/>
  <c r="EE74" i="1" s="1"/>
  <c r="ED19" i="8" s="1"/>
  <c r="DW75" i="4"/>
  <c r="DW74" i="1" s="1"/>
  <c r="DV19" i="8" s="1"/>
  <c r="EI74" i="4"/>
  <c r="EI73" i="1" s="1"/>
  <c r="EH18" i="8" s="1"/>
  <c r="EA74" i="4"/>
  <c r="EA73" i="1" s="1"/>
  <c r="DZ18" i="8" s="1"/>
  <c r="EM73" i="4"/>
  <c r="EM72" i="1" s="1"/>
  <c r="EL17" i="8" s="1"/>
  <c r="EE73" i="4"/>
  <c r="EE72" i="1" s="1"/>
  <c r="ED17" i="8" s="1"/>
  <c r="DW73" i="4"/>
  <c r="DW72" i="1" s="1"/>
  <c r="DV17" i="8" s="1"/>
  <c r="EI72" i="4"/>
  <c r="EI71" i="1" s="1"/>
  <c r="EH16" i="8" s="1"/>
  <c r="EA72" i="4"/>
  <c r="EA71" i="1" s="1"/>
  <c r="DZ16" i="8" s="1"/>
  <c r="EM71" i="4"/>
  <c r="EM70" i="1" s="1"/>
  <c r="EL15" i="8" s="1"/>
  <c r="EE71" i="4"/>
  <c r="EE70" i="1" s="1"/>
  <c r="ED15" i="8" s="1"/>
  <c r="DW71" i="4"/>
  <c r="DW70" i="1" s="1"/>
  <c r="DV15" i="8" s="1"/>
  <c r="EI70" i="4"/>
  <c r="EI69" i="1" s="1"/>
  <c r="EH14" i="8" s="1"/>
  <c r="EA70" i="4"/>
  <c r="EA69" i="1" s="1"/>
  <c r="DZ14" i="8" s="1"/>
  <c r="EM69" i="4"/>
  <c r="EM68" i="1" s="1"/>
  <c r="EL13" i="8" s="1"/>
  <c r="EE69" i="4"/>
  <c r="EE68" i="1" s="1"/>
  <c r="ED13" i="8" s="1"/>
  <c r="DW69" i="4"/>
  <c r="DW68" i="1" s="1"/>
  <c r="DV13" i="8" s="1"/>
  <c r="EI68" i="4"/>
  <c r="EI67" i="1" s="1"/>
  <c r="EH12" i="8" s="1"/>
  <c r="EA68" i="4"/>
  <c r="EA67" i="1" s="1"/>
  <c r="DZ12" i="8" s="1"/>
  <c r="EM67" i="4"/>
  <c r="EM66" i="1" s="1"/>
  <c r="EL11" i="8" s="1"/>
  <c r="EE67" i="4"/>
  <c r="EE66" i="1" s="1"/>
  <c r="ED11" i="8" s="1"/>
  <c r="DW67" i="4"/>
  <c r="DW66" i="1" s="1"/>
  <c r="DV11" i="8" s="1"/>
  <c r="EI66" i="4"/>
  <c r="EI65" i="1" s="1"/>
  <c r="EH10" i="8" s="1"/>
  <c r="EA66" i="4"/>
  <c r="EA65" i="1" s="1"/>
  <c r="DZ10" i="8" s="1"/>
  <c r="EM65" i="4"/>
  <c r="EM64" i="1" s="1"/>
  <c r="EL9" i="8" s="1"/>
  <c r="EE65" i="4"/>
  <c r="EE64" i="1" s="1"/>
  <c r="ED9" i="8" s="1"/>
  <c r="DW65" i="4"/>
  <c r="DW64" i="1" s="1"/>
  <c r="DV9" i="8" s="1"/>
  <c r="EI64" i="4"/>
  <c r="EI63" i="1" s="1"/>
  <c r="EH8" i="8" s="1"/>
  <c r="EA64" i="4"/>
  <c r="EA63" i="1" s="1"/>
  <c r="DZ8" i="8" s="1"/>
  <c r="EM63" i="4"/>
  <c r="EM62" i="1" s="1"/>
  <c r="EL7" i="8" s="1"/>
  <c r="EE63" i="4"/>
  <c r="EE62" i="1" s="1"/>
  <c r="ED7" i="8" s="1"/>
  <c r="DW63" i="4"/>
  <c r="DW62" i="1" s="1"/>
  <c r="DV7" i="8" s="1"/>
  <c r="EI62" i="4"/>
  <c r="EI61" i="1" s="1"/>
  <c r="EH6" i="8" s="1"/>
  <c r="EA62" i="4"/>
  <c r="EA61" i="1" s="1"/>
  <c r="DZ6" i="8" s="1"/>
  <c r="EM61" i="4"/>
  <c r="EM60" i="1" s="1"/>
  <c r="EL5" i="8" s="1"/>
  <c r="EE61" i="4"/>
  <c r="EE60" i="1" s="1"/>
  <c r="ED5" i="8" s="1"/>
  <c r="DW61" i="4"/>
  <c r="DW60" i="1" s="1"/>
  <c r="DV5" i="8" s="1"/>
  <c r="EI60" i="4"/>
  <c r="EI59" i="1" s="1"/>
  <c r="EH4" i="8" s="1"/>
  <c r="EA60" i="4"/>
  <c r="EA59" i="1" s="1"/>
  <c r="DZ4" i="8" s="1"/>
  <c r="EM59" i="4"/>
  <c r="EM58" i="1" s="1"/>
  <c r="EL3" i="8" s="1"/>
  <c r="EE59" i="4"/>
  <c r="EE58" i="1" s="1"/>
  <c r="ED3" i="8" s="1"/>
  <c r="DW59" i="4"/>
  <c r="DW58" i="1" s="1"/>
  <c r="DV3" i="8" s="1"/>
  <c r="EI58" i="4"/>
  <c r="EI57" i="1" s="1"/>
  <c r="EH2" i="8" s="1"/>
  <c r="EA58" i="4"/>
  <c r="EA57" i="1" s="1"/>
  <c r="DZ2" i="8" s="1"/>
  <c r="EM56" i="1"/>
  <c r="EL24" i="7" s="1"/>
  <c r="EE56" i="1"/>
  <c r="ED24" i="7" s="1"/>
  <c r="DW56" i="1"/>
  <c r="DV24" i="7" s="1"/>
  <c r="EI55" i="1"/>
  <c r="EH23" i="7" s="1"/>
  <c r="EA55" i="1"/>
  <c r="DZ23" i="7" s="1"/>
  <c r="EM54" i="1"/>
  <c r="EL22" i="7" s="1"/>
  <c r="EE54" i="1"/>
  <c r="ED22" i="7" s="1"/>
  <c r="DW54" i="1"/>
  <c r="DV22" i="7" s="1"/>
  <c r="EI53" i="1"/>
  <c r="EH21" i="7" s="1"/>
  <c r="EA53" i="1"/>
  <c r="DZ21" i="7" s="1"/>
  <c r="EM52" i="1"/>
  <c r="EL20" i="7" s="1"/>
  <c r="EE52" i="1"/>
  <c r="ED20" i="7" s="1"/>
  <c r="DW52" i="1"/>
  <c r="DV20" i="7" s="1"/>
  <c r="EI51" i="1"/>
  <c r="EH19" i="7" s="1"/>
  <c r="EA51" i="1"/>
  <c r="DZ19" i="7" s="1"/>
  <c r="EM50" i="1"/>
  <c r="EL18" i="7" s="1"/>
  <c r="EE50" i="1"/>
  <c r="ED18" i="7" s="1"/>
  <c r="DW50" i="1"/>
  <c r="DV18" i="7" s="1"/>
  <c r="EI49" i="1"/>
  <c r="EH17" i="7" s="1"/>
  <c r="EA49" i="1"/>
  <c r="DZ17" i="7" s="1"/>
  <c r="EM48" i="1"/>
  <c r="EL16" i="7" s="1"/>
  <c r="EE48" i="1"/>
  <c r="ED16" i="7" s="1"/>
  <c r="DW48" i="1"/>
  <c r="DV16" i="7" s="1"/>
  <c r="EI47" i="1"/>
  <c r="EH15" i="7" s="1"/>
  <c r="EA47" i="1"/>
  <c r="DZ15" i="7" s="1"/>
  <c r="EM46" i="1"/>
  <c r="EL14" i="7" s="1"/>
  <c r="EE46" i="1"/>
  <c r="ED14" i="7" s="1"/>
  <c r="DW46" i="1"/>
  <c r="DV14" i="7" s="1"/>
  <c r="EI45" i="1"/>
  <c r="EH13" i="7" s="1"/>
  <c r="EA45" i="1"/>
  <c r="DZ13" i="7" s="1"/>
  <c r="EM44" i="1"/>
  <c r="EL12" i="7" s="1"/>
  <c r="EE44" i="1"/>
  <c r="ED12" i="7" s="1"/>
  <c r="DW44" i="1"/>
  <c r="DV12" i="7" s="1"/>
  <c r="EI43" i="1"/>
  <c r="EH11" i="7" s="1"/>
  <c r="EA43" i="1"/>
  <c r="DZ11" i="7" s="1"/>
  <c r="EM42" i="1"/>
  <c r="EL10" i="7" s="1"/>
  <c r="EE42" i="1"/>
  <c r="ED10" i="7" s="1"/>
  <c r="DW42" i="1"/>
  <c r="DV10" i="7" s="1"/>
  <c r="EI41" i="1"/>
  <c r="EH9" i="7" s="1"/>
  <c r="EA41" i="1"/>
  <c r="DZ9" i="7" s="1"/>
  <c r="EM40" i="1"/>
  <c r="EL8" i="7" s="1"/>
  <c r="EE40" i="1"/>
  <c r="ED8" i="7" s="1"/>
  <c r="DW40" i="1"/>
  <c r="DV8" i="7" s="1"/>
  <c r="EI39" i="1"/>
  <c r="EH7" i="7" s="1"/>
  <c r="EA39" i="1"/>
  <c r="DZ7" i="7" s="1"/>
  <c r="EM38" i="1"/>
  <c r="EL6" i="7" s="1"/>
  <c r="EE38" i="1"/>
  <c r="ED6" i="7" s="1"/>
  <c r="DW38" i="1"/>
  <c r="DV6" i="7" s="1"/>
  <c r="EI37" i="1"/>
  <c r="EH5" i="7" s="1"/>
  <c r="EA37" i="1"/>
  <c r="DZ5" i="7" s="1"/>
  <c r="EM36" i="1"/>
  <c r="EL4" i="7" s="1"/>
  <c r="EE36" i="1"/>
  <c r="ED4" i="7" s="1"/>
  <c r="DW36" i="1"/>
  <c r="DV4" i="7" s="1"/>
  <c r="EI35" i="1"/>
  <c r="EH3" i="7" s="1"/>
  <c r="EA35" i="1"/>
  <c r="DZ3" i="7" s="1"/>
  <c r="EM34" i="1"/>
  <c r="EL2" i="7" s="1"/>
  <c r="EE34" i="1"/>
  <c r="ED2" i="7" s="1"/>
  <c r="DW34" i="1"/>
  <c r="DV2" i="7" s="1"/>
  <c r="EI34" i="4"/>
  <c r="EI33" i="1" s="1"/>
  <c r="EI33" i="22" s="1"/>
  <c r="EA34" i="4"/>
  <c r="EA33" i="1" s="1"/>
  <c r="EA33" i="22" s="1"/>
  <c r="EM33" i="4"/>
  <c r="EM32" i="1" s="1"/>
  <c r="EM32" i="22" s="1"/>
  <c r="EE33" i="4"/>
  <c r="EE32" i="1" s="1"/>
  <c r="EE32" i="22" s="1"/>
  <c r="DW33" i="4"/>
  <c r="DW32" i="1" s="1"/>
  <c r="DW32" i="22" s="1"/>
  <c r="EI32" i="4"/>
  <c r="EI31" i="1" s="1"/>
  <c r="EI31" i="22" s="1"/>
  <c r="EA32" i="4"/>
  <c r="EA31" i="1" s="1"/>
  <c r="EA31" i="22" s="1"/>
  <c r="EM31" i="4"/>
  <c r="EM30" i="1" s="1"/>
  <c r="EM30" i="22" s="1"/>
  <c r="EE31" i="4"/>
  <c r="EE30" i="1" s="1"/>
  <c r="EE30" i="22" s="1"/>
  <c r="DW31" i="4"/>
  <c r="DW30" i="1" s="1"/>
  <c r="DW30" i="22" s="1"/>
  <c r="EI30" i="4"/>
  <c r="EI29" i="1" s="1"/>
  <c r="EI29" i="22" s="1"/>
  <c r="EA30" i="4"/>
  <c r="EA29" i="1" s="1"/>
  <c r="EA29" i="22" s="1"/>
  <c r="EM29" i="4"/>
  <c r="EM28" i="1" s="1"/>
  <c r="EM28" i="22" s="1"/>
  <c r="EE29" i="4"/>
  <c r="EE28" i="1" s="1"/>
  <c r="EE28" i="22" s="1"/>
  <c r="DW29" i="4"/>
  <c r="DW28" i="1" s="1"/>
  <c r="DW28" i="22" s="1"/>
  <c r="EI28" i="4"/>
  <c r="EI27" i="1" s="1"/>
  <c r="EI27" i="22" s="1"/>
  <c r="EA28" i="4"/>
  <c r="EA27" i="1" s="1"/>
  <c r="EA27" i="22" s="1"/>
  <c r="EM27" i="4"/>
  <c r="EM26" i="1" s="1"/>
  <c r="EM26" i="22" s="1"/>
  <c r="EE27" i="4"/>
  <c r="EE26" i="1" s="1"/>
  <c r="EE26" i="22" s="1"/>
  <c r="DW27" i="4"/>
  <c r="DW26" i="1" s="1"/>
  <c r="DW26" i="22" s="1"/>
  <c r="EI26" i="4"/>
  <c r="EI25" i="1" s="1"/>
  <c r="EI25" i="22" s="1"/>
  <c r="EA26" i="4"/>
  <c r="EA25" i="1" s="1"/>
  <c r="EA25" i="22" s="1"/>
  <c r="EM25" i="4"/>
  <c r="EM24" i="1" s="1"/>
  <c r="EM24" i="22" s="1"/>
  <c r="EE25" i="4"/>
  <c r="EE24" i="1" s="1"/>
  <c r="EE24" i="22" s="1"/>
  <c r="DW25" i="4"/>
  <c r="DW24" i="1" s="1"/>
  <c r="DW24" i="22" s="1"/>
  <c r="EI24" i="4"/>
  <c r="EI23" i="1" s="1"/>
  <c r="EI23" i="22" s="1"/>
  <c r="EA24" i="4"/>
  <c r="EA23" i="1" s="1"/>
  <c r="EA23" i="22" s="1"/>
  <c r="EM23" i="4"/>
  <c r="EM22" i="1" s="1"/>
  <c r="EM22" i="22" s="1"/>
  <c r="EE23" i="4"/>
  <c r="EE22" i="1" s="1"/>
  <c r="EE22" i="22" s="1"/>
  <c r="DW23" i="4"/>
  <c r="DW22" i="1" s="1"/>
  <c r="DW22" i="22" s="1"/>
  <c r="EI22" i="4"/>
  <c r="EI21" i="1" s="1"/>
  <c r="EI21" i="22" s="1"/>
  <c r="EA22" i="4"/>
  <c r="EA21" i="1" s="1"/>
  <c r="EA21" i="22" s="1"/>
  <c r="EM21" i="4"/>
  <c r="EM20" i="1" s="1"/>
  <c r="EM20" i="22" s="1"/>
  <c r="EE21" i="4"/>
  <c r="EE20" i="1" s="1"/>
  <c r="EE20" i="22" s="1"/>
  <c r="DW21" i="4"/>
  <c r="DW20" i="1" s="1"/>
  <c r="DW20" i="22" s="1"/>
  <c r="EI20" i="4"/>
  <c r="EI19" i="1" s="1"/>
  <c r="EI19" i="22" s="1"/>
  <c r="EA20" i="4"/>
  <c r="EA19" i="1" s="1"/>
  <c r="EA19" i="22" s="1"/>
  <c r="EM19" i="4"/>
  <c r="EM18" i="1" s="1"/>
  <c r="EM18" i="22" s="1"/>
  <c r="EE19" i="4"/>
  <c r="EE18" i="1" s="1"/>
  <c r="EE18" i="22" s="1"/>
  <c r="DW19" i="4"/>
  <c r="DW18" i="1" s="1"/>
  <c r="DW18" i="22" s="1"/>
  <c r="EI18" i="4"/>
  <c r="EI17" i="1" s="1"/>
  <c r="EI17" i="22" s="1"/>
  <c r="EA18" i="4"/>
  <c r="EA17" i="1" s="1"/>
  <c r="EA17" i="22" s="1"/>
  <c r="EM17" i="4"/>
  <c r="EM16" i="1" s="1"/>
  <c r="EM16" i="22" s="1"/>
  <c r="EE17" i="4"/>
  <c r="EE16" i="1" s="1"/>
  <c r="EE16" i="22" s="1"/>
  <c r="DW17" i="4"/>
  <c r="DW16" i="1" s="1"/>
  <c r="DW16" i="22" s="1"/>
  <c r="EI16" i="4"/>
  <c r="EI15" i="1" s="1"/>
  <c r="EI15" i="22" s="1"/>
  <c r="EA16" i="4"/>
  <c r="EA15" i="1" s="1"/>
  <c r="EA15" i="22" s="1"/>
  <c r="EM15" i="4"/>
  <c r="EM14" i="1" s="1"/>
  <c r="EM14" i="22" s="1"/>
  <c r="EE15" i="4"/>
  <c r="EE14" i="1" s="1"/>
  <c r="EE14" i="22" s="1"/>
  <c r="DW15" i="4"/>
  <c r="DW14" i="1" s="1"/>
  <c r="DW14" i="22" s="1"/>
  <c r="EI14" i="4"/>
  <c r="EI13" i="1" s="1"/>
  <c r="EI13" i="22" s="1"/>
  <c r="EA14" i="4"/>
  <c r="EA13" i="1" s="1"/>
  <c r="EA13" i="22" s="1"/>
  <c r="EM13" i="4"/>
  <c r="EM12" i="1" s="1"/>
  <c r="EM12" i="22" s="1"/>
  <c r="EE13" i="4"/>
  <c r="EE12" i="1" s="1"/>
  <c r="EE12" i="22" s="1"/>
  <c r="DW13" i="4"/>
  <c r="DW12" i="1" s="1"/>
  <c r="DW12" i="22" s="1"/>
  <c r="EI12" i="4"/>
  <c r="EI11" i="1" s="1"/>
  <c r="EI11" i="22" s="1"/>
  <c r="EA12" i="4"/>
  <c r="EA11" i="1" s="1"/>
  <c r="EA11" i="22" s="1"/>
  <c r="EM11" i="4"/>
  <c r="EM10" i="1" s="1"/>
  <c r="EM10" i="22" s="1"/>
  <c r="EE11" i="4"/>
  <c r="EE10" i="1" s="1"/>
  <c r="EE10" i="22" s="1"/>
  <c r="DW11" i="4"/>
  <c r="DW10" i="1" s="1"/>
  <c r="DW10" i="22" s="1"/>
  <c r="EI10" i="4"/>
  <c r="EI9" i="1" s="1"/>
  <c r="EI9" i="22" s="1"/>
  <c r="EA10" i="4"/>
  <c r="EA9" i="1" s="1"/>
  <c r="EA9" i="22" s="1"/>
  <c r="EM9" i="4"/>
  <c r="EM8" i="1" s="1"/>
  <c r="EM8" i="22" s="1"/>
  <c r="EE9" i="4"/>
  <c r="EE8" i="1" s="1"/>
  <c r="EE8" i="22" s="1"/>
  <c r="DW9" i="4"/>
  <c r="DW8" i="1" s="1"/>
  <c r="DW8" i="22" s="1"/>
  <c r="EI8" i="4"/>
  <c r="EI7" i="1" s="1"/>
  <c r="EI7" i="22" s="1"/>
  <c r="EA8" i="4"/>
  <c r="EA7" i="1" s="1"/>
  <c r="EA7" i="22" s="1"/>
  <c r="EM7" i="4"/>
  <c r="EM6" i="1" s="1"/>
  <c r="EM6" i="22" s="1"/>
  <c r="EE7" i="4"/>
  <c r="EE6" i="1" s="1"/>
  <c r="EE6" i="22" s="1"/>
  <c r="DW7" i="4"/>
  <c r="DW6" i="1" s="1"/>
  <c r="DW6" i="22" s="1"/>
  <c r="EI6" i="4"/>
  <c r="EI5" i="1" s="1"/>
  <c r="EI5" i="22" s="1"/>
  <c r="EA6" i="4"/>
  <c r="EA5" i="1" s="1"/>
  <c r="EA5" i="22" s="1"/>
  <c r="EM5" i="4"/>
  <c r="EM4" i="1" s="1"/>
  <c r="EM4" i="22" s="1"/>
  <c r="EE5" i="4"/>
  <c r="EE4" i="1" s="1"/>
  <c r="EE4" i="22" s="1"/>
  <c r="DW5" i="4"/>
  <c r="DW4" i="1" s="1"/>
  <c r="DW4" i="22" s="1"/>
  <c r="EI4" i="4"/>
  <c r="EI3" i="1" s="1"/>
  <c r="EI3" i="22" s="1"/>
  <c r="EA4" i="4"/>
  <c r="EA3" i="1" s="1"/>
  <c r="EA3" i="22" s="1"/>
  <c r="EM3" i="4"/>
  <c r="EM2" i="1" s="1"/>
  <c r="EM2" i="22" s="1"/>
  <c r="EE3" i="4"/>
  <c r="EE2" i="1" s="1"/>
  <c r="EE2" i="22" s="1"/>
  <c r="DW3" i="4"/>
  <c r="DW2" i="1" s="1"/>
  <c r="DW2" i="22" s="1"/>
  <c r="EB266" i="1"/>
  <c r="EJ224" i="4"/>
  <c r="EJ244" i="1" s="1"/>
  <c r="DZ218" i="4"/>
  <c r="DZ238" i="1" s="1"/>
  <c r="EE209" i="4"/>
  <c r="EE229" i="1" s="1"/>
  <c r="EJ200" i="4"/>
  <c r="EM183" i="4"/>
  <c r="EM203" i="1" s="1"/>
  <c r="DX175" i="4"/>
  <c r="DX195" i="1" s="1"/>
  <c r="DZ166" i="4"/>
  <c r="DZ186" i="1" s="1"/>
  <c r="DV142" i="1"/>
  <c r="DV15" i="6" s="1"/>
  <c r="EJ107" i="4"/>
  <c r="EJ106" i="1" s="1"/>
  <c r="EI51" i="8" s="1"/>
  <c r="EL157" i="4"/>
  <c r="EL156" i="1" s="1"/>
  <c r="EL29" i="6" s="1"/>
  <c r="DZ157" i="4"/>
  <c r="DZ156" i="1" s="1"/>
  <c r="DZ29" i="6" s="1"/>
  <c r="EK156" i="4"/>
  <c r="EK155" i="1" s="1"/>
  <c r="EK28" i="6" s="1"/>
  <c r="DY156" i="4"/>
  <c r="DY155" i="1" s="1"/>
  <c r="DY28" i="6" s="1"/>
  <c r="EJ155" i="4"/>
  <c r="EJ154" i="1" s="1"/>
  <c r="EJ27" i="6" s="1"/>
  <c r="DX155" i="4"/>
  <c r="DX154" i="1" s="1"/>
  <c r="DX27" i="6" s="1"/>
  <c r="EG154" i="4"/>
  <c r="EG153" i="1" s="1"/>
  <c r="EG26" i="6" s="1"/>
  <c r="EI153" i="1"/>
  <c r="EI26" i="6" s="1"/>
  <c r="EC153" i="1"/>
  <c r="EC26" i="6" s="1"/>
  <c r="DV153" i="1"/>
  <c r="DV26" i="6" s="1"/>
  <c r="DW154" i="4"/>
  <c r="DW153" i="1" s="1"/>
  <c r="DW26" i="6" s="1"/>
  <c r="EB153" i="1"/>
  <c r="EB26" i="6" s="1"/>
  <c r="EF153" i="4"/>
  <c r="EF152" i="1" s="1"/>
  <c r="EF25" i="6" s="1"/>
  <c r="EO152" i="4"/>
  <c r="EO151" i="1" s="1"/>
  <c r="EO24" i="6" s="1"/>
  <c r="EE152" i="4"/>
  <c r="EE151" i="1" s="1"/>
  <c r="EE24" i="6" s="1"/>
  <c r="EN151" i="4"/>
  <c r="EN150" i="1" s="1"/>
  <c r="EN23" i="6" s="1"/>
  <c r="EM150" i="4"/>
  <c r="EM149" i="1" s="1"/>
  <c r="EM22" i="6" s="1"/>
  <c r="EA150" i="4"/>
  <c r="EA149" i="1" s="1"/>
  <c r="EA22" i="6" s="1"/>
  <c r="EL149" i="4"/>
  <c r="EL148" i="1" s="1"/>
  <c r="EL21" i="6" s="1"/>
  <c r="DZ149" i="4"/>
  <c r="DZ148" i="1" s="1"/>
  <c r="DZ21" i="6" s="1"/>
  <c r="EK148" i="4"/>
  <c r="EK147" i="1" s="1"/>
  <c r="EK20" i="6" s="1"/>
  <c r="DY148" i="4"/>
  <c r="DY147" i="1" s="1"/>
  <c r="DY20" i="6" s="1"/>
  <c r="EJ147" i="4"/>
  <c r="EJ146" i="1" s="1"/>
  <c r="EJ19" i="6" s="1"/>
  <c r="DX147" i="4"/>
  <c r="DX146" i="1" s="1"/>
  <c r="DX19" i="6" s="1"/>
  <c r="EG146" i="4"/>
  <c r="EG145" i="1" s="1"/>
  <c r="EG18" i="6" s="1"/>
  <c r="EI145" i="1"/>
  <c r="EI18" i="6" s="1"/>
  <c r="EC145" i="1"/>
  <c r="EC18" i="6" s="1"/>
  <c r="DV145" i="1"/>
  <c r="DV18" i="6" s="1"/>
  <c r="DW146" i="4"/>
  <c r="DW145" i="1" s="1"/>
  <c r="DW18" i="6" s="1"/>
  <c r="EB145" i="1"/>
  <c r="EB18" i="6" s="1"/>
  <c r="EH145" i="1"/>
  <c r="EH18" i="6" s="1"/>
  <c r="EF145" i="4"/>
  <c r="EF144" i="1" s="1"/>
  <c r="EF17" i="6" s="1"/>
  <c r="EO144" i="4"/>
  <c r="EO143" i="1" s="1"/>
  <c r="EO16" i="6" s="1"/>
  <c r="EE144" i="4"/>
  <c r="EE143" i="1" s="1"/>
  <c r="EE16" i="6" s="1"/>
  <c r="EN143" i="4"/>
  <c r="EN142" i="1" s="1"/>
  <c r="EN15" i="6" s="1"/>
  <c r="ED143" i="4"/>
  <c r="ED142" i="1" s="1"/>
  <c r="ED15" i="6" s="1"/>
  <c r="EM142" i="4"/>
  <c r="EM141" i="1" s="1"/>
  <c r="EM14" i="6" s="1"/>
  <c r="EA142" i="4"/>
  <c r="EA141" i="1" s="1"/>
  <c r="EA14" i="6" s="1"/>
  <c r="EL141" i="4"/>
  <c r="EL140" i="1" s="1"/>
  <c r="EL13" i="6" s="1"/>
  <c r="DZ141" i="4"/>
  <c r="DZ140" i="1" s="1"/>
  <c r="DZ13" i="6" s="1"/>
  <c r="EK140" i="4"/>
  <c r="EK139" i="1" s="1"/>
  <c r="EK12" i="6" s="1"/>
  <c r="DY140" i="4"/>
  <c r="DY139" i="1" s="1"/>
  <c r="DY12" i="6" s="1"/>
  <c r="EJ139" i="4"/>
  <c r="EJ138" i="1" s="1"/>
  <c r="EJ11" i="6" s="1"/>
  <c r="DX139" i="4"/>
  <c r="DX138" i="1" s="1"/>
  <c r="DX11" i="6" s="1"/>
  <c r="EG138" i="4"/>
  <c r="EG137" i="1" s="1"/>
  <c r="EG10" i="6" s="1"/>
  <c r="EI137" i="1"/>
  <c r="EI10" i="6" s="1"/>
  <c r="EB137" i="1"/>
  <c r="EB10" i="6" s="1"/>
  <c r="EC137" i="1"/>
  <c r="EC10" i="6" s="1"/>
  <c r="DV137" i="1"/>
  <c r="DV10" i="6" s="1"/>
  <c r="DW138" i="4"/>
  <c r="DW137" i="1" s="1"/>
  <c r="DW10" i="6" s="1"/>
  <c r="EH137" i="1"/>
  <c r="EH10" i="6" s="1"/>
  <c r="EF137" i="4"/>
  <c r="EF136" i="1" s="1"/>
  <c r="EF9" i="6" s="1"/>
  <c r="EO136" i="4"/>
  <c r="EO135" i="1" s="1"/>
  <c r="EO8" i="6" s="1"/>
  <c r="EE136" i="4"/>
  <c r="EE135" i="1" s="1"/>
  <c r="EE8" i="6" s="1"/>
  <c r="EN135" i="4"/>
  <c r="EN134" i="1" s="1"/>
  <c r="EN7" i="6" s="1"/>
  <c r="ED135" i="4"/>
  <c r="ED134" i="1" s="1"/>
  <c r="ED7" i="6" s="1"/>
  <c r="EM134" i="4"/>
  <c r="EM133" i="1" s="1"/>
  <c r="EM6" i="6" s="1"/>
  <c r="EA134" i="4"/>
  <c r="EA133" i="1" s="1"/>
  <c r="EA6" i="6" s="1"/>
  <c r="EL133" i="4"/>
  <c r="EL132" i="1" s="1"/>
  <c r="EL5" i="6" s="1"/>
  <c r="DZ133" i="4"/>
  <c r="DZ132" i="1" s="1"/>
  <c r="DZ5" i="6" s="1"/>
  <c r="EK132" i="4"/>
  <c r="EK131" i="1" s="1"/>
  <c r="EK4" i="6" s="1"/>
  <c r="DY132" i="4"/>
  <c r="DY131" i="1" s="1"/>
  <c r="DY4" i="6" s="1"/>
  <c r="EJ131" i="4"/>
  <c r="EJ130" i="1" s="1"/>
  <c r="EJ3" i="6" s="1"/>
  <c r="DX131" i="4"/>
  <c r="DX130" i="1" s="1"/>
  <c r="DX3" i="6" s="1"/>
  <c r="EG130" i="4"/>
  <c r="EG129" i="1" s="1"/>
  <c r="EG2" i="6" s="1"/>
  <c r="EI129" i="1"/>
  <c r="EI2" i="6" s="1"/>
  <c r="EB129" i="1"/>
  <c r="EB2" i="6" s="1"/>
  <c r="EC129" i="1"/>
  <c r="EC2" i="6" s="1"/>
  <c r="DV129" i="1"/>
  <c r="DV2" i="6" s="1"/>
  <c r="DW130" i="4"/>
  <c r="DW129" i="1" s="1"/>
  <c r="DW2" i="6" s="1"/>
  <c r="EH129" i="1"/>
  <c r="EH2" i="6" s="1"/>
  <c r="EF129" i="4"/>
  <c r="EF128" i="1" s="1"/>
  <c r="EE73" i="8" s="1"/>
  <c r="EO128" i="4"/>
  <c r="EO127" i="1" s="1"/>
  <c r="EN72" i="8" s="1"/>
  <c r="EE128" i="4"/>
  <c r="EE127" i="1" s="1"/>
  <c r="ED72" i="8" s="1"/>
  <c r="EN127" i="4"/>
  <c r="EN126" i="1" s="1"/>
  <c r="EM71" i="8" s="1"/>
  <c r="ED127" i="4"/>
  <c r="ED126" i="1" s="1"/>
  <c r="EC71" i="8" s="1"/>
  <c r="EM126" i="4"/>
  <c r="EM125" i="1" s="1"/>
  <c r="EL70" i="8" s="1"/>
  <c r="EA126" i="4"/>
  <c r="EA125" i="1" s="1"/>
  <c r="DZ70" i="8" s="1"/>
  <c r="EL125" i="4"/>
  <c r="EL124" i="1" s="1"/>
  <c r="EK69" i="8" s="1"/>
  <c r="DZ125" i="4"/>
  <c r="DZ124" i="1" s="1"/>
  <c r="DY69" i="8" s="1"/>
  <c r="EK124" i="4"/>
  <c r="EK123" i="1" s="1"/>
  <c r="EJ68" i="8" s="1"/>
  <c r="DY124" i="4"/>
  <c r="DY123" i="1" s="1"/>
  <c r="DX68" i="8" s="1"/>
  <c r="EJ123" i="4"/>
  <c r="EJ122" i="1" s="1"/>
  <c r="EI67" i="8" s="1"/>
  <c r="DX123" i="4"/>
  <c r="DX122" i="1" s="1"/>
  <c r="DW67" i="8" s="1"/>
  <c r="EG122" i="4"/>
  <c r="EG121" i="1" s="1"/>
  <c r="EF66" i="8" s="1"/>
  <c r="EI121" i="1"/>
  <c r="EH66" i="8" s="1"/>
  <c r="EB121" i="1"/>
  <c r="EA66" i="8" s="1"/>
  <c r="EC121" i="1"/>
  <c r="EB66" i="8" s="1"/>
  <c r="DV121" i="1"/>
  <c r="DU66" i="8" s="1"/>
  <c r="DW122" i="4"/>
  <c r="DW121" i="1" s="1"/>
  <c r="DV66" i="8" s="1"/>
  <c r="EH121" i="1"/>
  <c r="EG66" i="8" s="1"/>
  <c r="EF121" i="4"/>
  <c r="EF120" i="1" s="1"/>
  <c r="EE65" i="8" s="1"/>
  <c r="EO120" i="4"/>
  <c r="EO119" i="1" s="1"/>
  <c r="EN64" i="8" s="1"/>
  <c r="EE120" i="4"/>
  <c r="EE119" i="1" s="1"/>
  <c r="ED64" i="8" s="1"/>
  <c r="EN119" i="4"/>
  <c r="EN118" i="1" s="1"/>
  <c r="EM63" i="8" s="1"/>
  <c r="ED119" i="4"/>
  <c r="ED118" i="1" s="1"/>
  <c r="EC63" i="8" s="1"/>
  <c r="EM118" i="4"/>
  <c r="EM117" i="1" s="1"/>
  <c r="EL62" i="8" s="1"/>
  <c r="EA118" i="4"/>
  <c r="EA117" i="1" s="1"/>
  <c r="DZ62" i="8" s="1"/>
  <c r="EL117" i="4"/>
  <c r="EL116" i="1" s="1"/>
  <c r="EK61" i="8" s="1"/>
  <c r="DZ117" i="4"/>
  <c r="DZ116" i="1" s="1"/>
  <c r="DY61" i="8" s="1"/>
  <c r="EK116" i="4"/>
  <c r="EK115" i="1" s="1"/>
  <c r="EJ60" i="8" s="1"/>
  <c r="DY116" i="4"/>
  <c r="DY115" i="1" s="1"/>
  <c r="DX60" i="8" s="1"/>
  <c r="EJ115" i="4"/>
  <c r="EJ114" i="1" s="1"/>
  <c r="EI59" i="8" s="1"/>
  <c r="DX115" i="4"/>
  <c r="DX114" i="1" s="1"/>
  <c r="DW59" i="8" s="1"/>
  <c r="EG114" i="4"/>
  <c r="EG113" i="1" s="1"/>
  <c r="EF58" i="8" s="1"/>
  <c r="EI113" i="1"/>
  <c r="EH58" i="8" s="1"/>
  <c r="EB113" i="1"/>
  <c r="EA58" i="8" s="1"/>
  <c r="EC113" i="1"/>
  <c r="EB58" i="8" s="1"/>
  <c r="DV113" i="1"/>
  <c r="DU58" i="8" s="1"/>
  <c r="DW114" i="4"/>
  <c r="DW113" i="1" s="1"/>
  <c r="DV58" i="8" s="1"/>
  <c r="EH113" i="1"/>
  <c r="EG58" i="8" s="1"/>
  <c r="EF113" i="4"/>
  <c r="EF112" i="1" s="1"/>
  <c r="EE57" i="8" s="1"/>
  <c r="EO112" i="4"/>
  <c r="EO111" i="1" s="1"/>
  <c r="EN56" i="8" s="1"/>
  <c r="EE112" i="4"/>
  <c r="EE111" i="1" s="1"/>
  <c r="ED56" i="8" s="1"/>
  <c r="EN111" i="4"/>
  <c r="EN110" i="1" s="1"/>
  <c r="EM55" i="8" s="1"/>
  <c r="ED111" i="4"/>
  <c r="ED110" i="1" s="1"/>
  <c r="EC55" i="8" s="1"/>
  <c r="EM110" i="4"/>
  <c r="EM109" i="1" s="1"/>
  <c r="EL54" i="8" s="1"/>
  <c r="EA110" i="4"/>
  <c r="EA109" i="1" s="1"/>
  <c r="DZ54" i="8" s="1"/>
  <c r="EL109" i="4"/>
  <c r="EL108" i="1" s="1"/>
  <c r="EK53" i="8" s="1"/>
  <c r="ED109" i="4"/>
  <c r="ED108" i="1" s="1"/>
  <c r="EC53" i="8" s="1"/>
  <c r="DV109" i="4"/>
  <c r="DV108" i="1" s="1"/>
  <c r="DU53" i="8" s="1"/>
  <c r="EH108" i="4"/>
  <c r="EH107" i="1" s="1"/>
  <c r="EG52" i="8" s="1"/>
  <c r="DZ108" i="4"/>
  <c r="DZ107" i="1" s="1"/>
  <c r="DY52" i="8" s="1"/>
  <c r="EL107" i="4"/>
  <c r="EL106" i="1" s="1"/>
  <c r="EK51" i="8" s="1"/>
  <c r="ED107" i="4"/>
  <c r="ED106" i="1" s="1"/>
  <c r="EC51" i="8" s="1"/>
  <c r="DV107" i="4"/>
  <c r="DV106" i="1" s="1"/>
  <c r="DU51" i="8" s="1"/>
  <c r="EH106" i="4"/>
  <c r="EH105" i="1" s="1"/>
  <c r="EG50" i="8" s="1"/>
  <c r="DZ106" i="4"/>
  <c r="DZ105" i="1" s="1"/>
  <c r="DY50" i="8" s="1"/>
  <c r="EL105" i="4"/>
  <c r="EL104" i="1" s="1"/>
  <c r="EK49" i="8" s="1"/>
  <c r="ED105" i="4"/>
  <c r="ED104" i="1" s="1"/>
  <c r="EC49" i="8" s="1"/>
  <c r="DV105" i="4"/>
  <c r="DV104" i="1" s="1"/>
  <c r="DU49" i="8" s="1"/>
  <c r="EH104" i="4"/>
  <c r="EH103" i="1" s="1"/>
  <c r="EG48" i="8" s="1"/>
  <c r="DZ104" i="4"/>
  <c r="DZ103" i="1" s="1"/>
  <c r="DY48" i="8" s="1"/>
  <c r="EL103" i="4"/>
  <c r="EL102" i="1" s="1"/>
  <c r="EK47" i="8" s="1"/>
  <c r="ED103" i="4"/>
  <c r="ED102" i="1" s="1"/>
  <c r="EC47" i="8" s="1"/>
  <c r="DV103" i="4"/>
  <c r="DV102" i="1" s="1"/>
  <c r="DU47" i="8" s="1"/>
  <c r="EH102" i="4"/>
  <c r="EH101" i="1" s="1"/>
  <c r="EG46" i="8" s="1"/>
  <c r="DZ102" i="4"/>
  <c r="DZ101" i="1" s="1"/>
  <c r="DY46" i="8" s="1"/>
  <c r="EL101" i="4"/>
  <c r="EL100" i="1" s="1"/>
  <c r="EK45" i="8" s="1"/>
  <c r="ED101" i="4"/>
  <c r="ED100" i="1" s="1"/>
  <c r="EC45" i="8" s="1"/>
  <c r="DV101" i="4"/>
  <c r="DV100" i="1" s="1"/>
  <c r="DU45" i="8" s="1"/>
  <c r="EH100" i="4"/>
  <c r="EH99" i="1" s="1"/>
  <c r="EG44" i="8" s="1"/>
  <c r="DZ100" i="4"/>
  <c r="DZ99" i="1" s="1"/>
  <c r="DY44" i="8" s="1"/>
  <c r="EL99" i="4"/>
  <c r="EL98" i="1" s="1"/>
  <c r="EK43" i="8" s="1"/>
  <c r="ED99" i="4"/>
  <c r="ED98" i="1" s="1"/>
  <c r="EC43" i="8" s="1"/>
  <c r="DV99" i="4"/>
  <c r="DV98" i="1" s="1"/>
  <c r="DU43" i="8" s="1"/>
  <c r="EH98" i="4"/>
  <c r="EH97" i="1" s="1"/>
  <c r="EG42" i="8" s="1"/>
  <c r="DZ98" i="4"/>
  <c r="DZ97" i="1" s="1"/>
  <c r="DY42" i="8" s="1"/>
  <c r="EL97" i="4"/>
  <c r="EL96" i="1" s="1"/>
  <c r="EK41" i="8" s="1"/>
  <c r="ED97" i="4"/>
  <c r="ED96" i="1" s="1"/>
  <c r="EC41" i="8" s="1"/>
  <c r="DV97" i="4"/>
  <c r="DV96" i="1" s="1"/>
  <c r="DU41" i="8" s="1"/>
  <c r="EH96" i="4"/>
  <c r="EH95" i="1" s="1"/>
  <c r="EG40" i="8" s="1"/>
  <c r="DZ96" i="4"/>
  <c r="DZ95" i="1" s="1"/>
  <c r="DY40" i="8" s="1"/>
  <c r="EL95" i="4"/>
  <c r="EL94" i="1" s="1"/>
  <c r="EK39" i="8" s="1"/>
  <c r="ED95" i="4"/>
  <c r="ED94" i="1" s="1"/>
  <c r="EC39" i="8" s="1"/>
  <c r="DV95" i="4"/>
  <c r="DV94" i="1" s="1"/>
  <c r="DU39" i="8" s="1"/>
  <c r="EH94" i="4"/>
  <c r="EH93" i="1" s="1"/>
  <c r="EG38" i="8" s="1"/>
  <c r="DZ94" i="4"/>
  <c r="DZ93" i="1" s="1"/>
  <c r="DY38" i="8" s="1"/>
  <c r="EL93" i="4"/>
  <c r="EL92" i="1" s="1"/>
  <c r="EK37" i="8" s="1"/>
  <c r="ED93" i="4"/>
  <c r="ED92" i="1" s="1"/>
  <c r="EC37" i="8" s="1"/>
  <c r="DV93" i="4"/>
  <c r="DV92" i="1" s="1"/>
  <c r="DU37" i="8" s="1"/>
  <c r="EH92" i="4"/>
  <c r="EH91" i="1" s="1"/>
  <c r="EG36" i="8" s="1"/>
  <c r="DZ92" i="4"/>
  <c r="DZ91" i="1" s="1"/>
  <c r="DY36" i="8" s="1"/>
  <c r="EL91" i="4"/>
  <c r="EL90" i="1" s="1"/>
  <c r="EK35" i="8" s="1"/>
  <c r="ED91" i="4"/>
  <c r="ED90" i="1" s="1"/>
  <c r="EC35" i="8" s="1"/>
  <c r="DV91" i="4"/>
  <c r="DV90" i="1" s="1"/>
  <c r="DU35" i="8" s="1"/>
  <c r="EH90" i="4"/>
  <c r="EH89" i="1" s="1"/>
  <c r="EG34" i="8" s="1"/>
  <c r="DZ90" i="4"/>
  <c r="DZ89" i="1" s="1"/>
  <c r="DY34" i="8" s="1"/>
  <c r="EL89" i="4"/>
  <c r="EL88" i="1" s="1"/>
  <c r="EK33" i="8" s="1"/>
  <c r="ED89" i="4"/>
  <c r="ED88" i="1" s="1"/>
  <c r="EC33" i="8" s="1"/>
  <c r="DV89" i="4"/>
  <c r="DV88" i="1" s="1"/>
  <c r="DU33" i="8" s="1"/>
  <c r="EH88" i="4"/>
  <c r="EH87" i="1" s="1"/>
  <c r="EG32" i="8" s="1"/>
  <c r="DZ88" i="4"/>
  <c r="DZ87" i="1" s="1"/>
  <c r="DY32" i="8" s="1"/>
  <c r="EL87" i="4"/>
  <c r="EL86" i="1" s="1"/>
  <c r="EK31" i="8" s="1"/>
  <c r="ED87" i="4"/>
  <c r="ED86" i="1" s="1"/>
  <c r="EC31" i="8" s="1"/>
  <c r="DV87" i="4"/>
  <c r="DV86" i="1" s="1"/>
  <c r="DU31" i="8" s="1"/>
  <c r="EH86" i="4"/>
  <c r="EH85" i="1" s="1"/>
  <c r="EG30" i="8" s="1"/>
  <c r="DZ86" i="4"/>
  <c r="DZ85" i="1" s="1"/>
  <c r="DY30" i="8" s="1"/>
  <c r="EL85" i="4"/>
  <c r="EL84" i="1" s="1"/>
  <c r="EK29" i="8" s="1"/>
  <c r="ED85" i="4"/>
  <c r="ED84" i="1" s="1"/>
  <c r="EC29" i="8" s="1"/>
  <c r="DV85" i="4"/>
  <c r="DV84" i="1" s="1"/>
  <c r="DU29" i="8" s="1"/>
  <c r="EH84" i="4"/>
  <c r="EH83" i="1" s="1"/>
  <c r="EG28" i="8" s="1"/>
  <c r="DZ84" i="4"/>
  <c r="DZ83" i="1" s="1"/>
  <c r="DY28" i="8" s="1"/>
  <c r="EL83" i="4"/>
  <c r="EL82" i="1" s="1"/>
  <c r="EK27" i="8" s="1"/>
  <c r="ED83" i="4"/>
  <c r="ED82" i="1" s="1"/>
  <c r="EC27" i="8" s="1"/>
  <c r="DV83" i="4"/>
  <c r="DV82" i="1" s="1"/>
  <c r="DU27" i="8" s="1"/>
  <c r="EH82" i="4"/>
  <c r="EH81" i="1" s="1"/>
  <c r="EG26" i="8" s="1"/>
  <c r="DZ82" i="4"/>
  <c r="DZ81" i="1" s="1"/>
  <c r="DY26" i="8" s="1"/>
  <c r="EL81" i="4"/>
  <c r="EL80" i="1" s="1"/>
  <c r="EK25" i="8" s="1"/>
  <c r="ED81" i="4"/>
  <c r="ED80" i="1" s="1"/>
  <c r="EC25" i="8" s="1"/>
  <c r="DV81" i="4"/>
  <c r="DV80" i="1" s="1"/>
  <c r="DU25" i="8" s="1"/>
  <c r="EH80" i="4"/>
  <c r="EH79" i="1" s="1"/>
  <c r="EG24" i="8" s="1"/>
  <c r="DZ80" i="4"/>
  <c r="DZ79" i="1" s="1"/>
  <c r="DY24" i="8" s="1"/>
  <c r="EL79" i="4"/>
  <c r="EL78" i="1" s="1"/>
  <c r="EK23" i="8" s="1"/>
  <c r="ED79" i="4"/>
  <c r="ED78" i="1" s="1"/>
  <c r="EC23" i="8" s="1"/>
  <c r="DV79" i="4"/>
  <c r="DV78" i="1" s="1"/>
  <c r="DU23" i="8" s="1"/>
  <c r="EH78" i="4"/>
  <c r="EH77" i="1" s="1"/>
  <c r="EG22" i="8" s="1"/>
  <c r="DZ78" i="4"/>
  <c r="DZ77" i="1" s="1"/>
  <c r="DY22" i="8" s="1"/>
  <c r="EL77" i="4"/>
  <c r="EL76" i="1" s="1"/>
  <c r="EK21" i="8" s="1"/>
  <c r="ED77" i="4"/>
  <c r="ED76" i="1" s="1"/>
  <c r="EC21" i="8" s="1"/>
  <c r="DV77" i="4"/>
  <c r="DV76" i="1" s="1"/>
  <c r="DU21" i="8" s="1"/>
  <c r="EH76" i="4"/>
  <c r="EH75" i="1" s="1"/>
  <c r="EG20" i="8" s="1"/>
  <c r="DZ76" i="4"/>
  <c r="DZ75" i="1" s="1"/>
  <c r="DY20" i="8" s="1"/>
  <c r="EL75" i="4"/>
  <c r="EL74" i="1" s="1"/>
  <c r="EK19" i="8" s="1"/>
  <c r="ED75" i="4"/>
  <c r="ED74" i="1" s="1"/>
  <c r="EC19" i="8" s="1"/>
  <c r="DV75" i="4"/>
  <c r="DV74" i="1" s="1"/>
  <c r="DU19" i="8" s="1"/>
  <c r="EH74" i="4"/>
  <c r="EH73" i="1" s="1"/>
  <c r="EG18" i="8" s="1"/>
  <c r="DZ74" i="4"/>
  <c r="DZ73" i="1" s="1"/>
  <c r="DY18" i="8" s="1"/>
  <c r="EL73" i="4"/>
  <c r="EL72" i="1" s="1"/>
  <c r="EK17" i="8" s="1"/>
  <c r="ED73" i="4"/>
  <c r="ED72" i="1" s="1"/>
  <c r="EC17" i="8" s="1"/>
  <c r="DV73" i="4"/>
  <c r="DV72" i="1" s="1"/>
  <c r="DU17" i="8" s="1"/>
  <c r="EH72" i="4"/>
  <c r="EH71" i="1" s="1"/>
  <c r="EG16" i="8" s="1"/>
  <c r="DZ72" i="4"/>
  <c r="DZ71" i="1" s="1"/>
  <c r="DY16" i="8" s="1"/>
  <c r="EL71" i="4"/>
  <c r="EL70" i="1" s="1"/>
  <c r="EK15" i="8" s="1"/>
  <c r="ED71" i="4"/>
  <c r="ED70" i="1" s="1"/>
  <c r="EC15" i="8" s="1"/>
  <c r="DV71" i="4"/>
  <c r="DV70" i="1" s="1"/>
  <c r="DU15" i="8" s="1"/>
  <c r="EH70" i="4"/>
  <c r="EH69" i="1" s="1"/>
  <c r="EG14" i="8" s="1"/>
  <c r="DZ70" i="4"/>
  <c r="DZ69" i="1" s="1"/>
  <c r="DY14" i="8" s="1"/>
  <c r="EL69" i="4"/>
  <c r="EL68" i="1" s="1"/>
  <c r="EK13" i="8" s="1"/>
  <c r="ED69" i="4"/>
  <c r="ED68" i="1" s="1"/>
  <c r="EC13" i="8" s="1"/>
  <c r="DV69" i="4"/>
  <c r="DV68" i="1" s="1"/>
  <c r="DU13" i="8" s="1"/>
  <c r="EH68" i="4"/>
  <c r="EH67" i="1" s="1"/>
  <c r="EG12" i="8" s="1"/>
  <c r="DZ68" i="4"/>
  <c r="DZ67" i="1" s="1"/>
  <c r="DY12" i="8" s="1"/>
  <c r="EL67" i="4"/>
  <c r="EL66" i="1" s="1"/>
  <c r="EK11" i="8" s="1"/>
  <c r="ED67" i="4"/>
  <c r="ED66" i="1" s="1"/>
  <c r="EC11" i="8" s="1"/>
  <c r="DV67" i="4"/>
  <c r="DV66" i="1" s="1"/>
  <c r="DU11" i="8" s="1"/>
  <c r="EH66" i="4"/>
  <c r="EH65" i="1" s="1"/>
  <c r="EG10" i="8" s="1"/>
  <c r="DZ66" i="4"/>
  <c r="DZ65" i="1" s="1"/>
  <c r="DY10" i="8" s="1"/>
  <c r="EL65" i="4"/>
  <c r="EL64" i="1" s="1"/>
  <c r="EK9" i="8" s="1"/>
  <c r="ED65" i="4"/>
  <c r="ED64" i="1" s="1"/>
  <c r="EC9" i="8" s="1"/>
  <c r="DV65" i="4"/>
  <c r="DV64" i="1" s="1"/>
  <c r="DU9" i="8" s="1"/>
  <c r="EH64" i="4"/>
  <c r="EH63" i="1" s="1"/>
  <c r="EG8" i="8" s="1"/>
  <c r="DZ64" i="4"/>
  <c r="DZ63" i="1" s="1"/>
  <c r="DY8" i="8" s="1"/>
  <c r="EL63" i="4"/>
  <c r="EL62" i="1" s="1"/>
  <c r="EK7" i="8" s="1"/>
  <c r="ED63" i="4"/>
  <c r="ED62" i="1" s="1"/>
  <c r="EC7" i="8" s="1"/>
  <c r="DV63" i="4"/>
  <c r="DV62" i="1" s="1"/>
  <c r="DU7" i="8" s="1"/>
  <c r="EH62" i="4"/>
  <c r="EH61" i="1" s="1"/>
  <c r="EG6" i="8" s="1"/>
  <c r="DZ62" i="4"/>
  <c r="DZ61" i="1" s="1"/>
  <c r="DY6" i="8" s="1"/>
  <c r="EL61" i="4"/>
  <c r="EL60" i="1" s="1"/>
  <c r="EK5" i="8" s="1"/>
  <c r="ED61" i="4"/>
  <c r="ED60" i="1" s="1"/>
  <c r="EC5" i="8" s="1"/>
  <c r="DV61" i="4"/>
  <c r="DV60" i="1" s="1"/>
  <c r="DU5" i="8" s="1"/>
  <c r="EH60" i="4"/>
  <c r="EH59" i="1" s="1"/>
  <c r="EG4" i="8" s="1"/>
  <c r="DZ60" i="4"/>
  <c r="DZ59" i="1" s="1"/>
  <c r="DY4" i="8" s="1"/>
  <c r="EL59" i="4"/>
  <c r="EL58" i="1" s="1"/>
  <c r="EK3" i="8" s="1"/>
  <c r="ED59" i="4"/>
  <c r="ED58" i="1" s="1"/>
  <c r="EC3" i="8" s="1"/>
  <c r="DV59" i="4"/>
  <c r="DV58" i="1" s="1"/>
  <c r="DU3" i="8" s="1"/>
  <c r="EH58" i="4"/>
  <c r="EH57" i="1" s="1"/>
  <c r="EG2" i="8" s="1"/>
  <c r="DZ58" i="4"/>
  <c r="DZ57" i="1" s="1"/>
  <c r="DY2" i="8" s="1"/>
  <c r="EL56" i="1"/>
  <c r="EK24" i="7" s="1"/>
  <c r="ED56" i="1"/>
  <c r="EC24" i="7" s="1"/>
  <c r="DV56" i="1"/>
  <c r="DU24" i="7" s="1"/>
  <c r="EH55" i="1"/>
  <c r="EG23" i="7" s="1"/>
  <c r="DZ55" i="1"/>
  <c r="DY23" i="7" s="1"/>
  <c r="EL54" i="1"/>
  <c r="EK22" i="7" s="1"/>
  <c r="ED54" i="1"/>
  <c r="EC22" i="7" s="1"/>
  <c r="DV54" i="1"/>
  <c r="DU22" i="7" s="1"/>
  <c r="EH53" i="1"/>
  <c r="EG21" i="7" s="1"/>
  <c r="DZ53" i="1"/>
  <c r="DY21" i="7" s="1"/>
  <c r="EL52" i="1"/>
  <c r="EK20" i="7" s="1"/>
  <c r="ED52" i="1"/>
  <c r="EC20" i="7" s="1"/>
  <c r="DV52" i="1"/>
  <c r="DU20" i="7" s="1"/>
  <c r="EH51" i="1"/>
  <c r="EG19" i="7" s="1"/>
  <c r="DZ51" i="1"/>
  <c r="DY19" i="7" s="1"/>
  <c r="EL50" i="1"/>
  <c r="EK18" i="7" s="1"/>
  <c r="ED50" i="1"/>
  <c r="EC18" i="7" s="1"/>
  <c r="DV50" i="1"/>
  <c r="DU18" i="7" s="1"/>
  <c r="EH49" i="1"/>
  <c r="EG17" i="7" s="1"/>
  <c r="DZ49" i="1"/>
  <c r="DY17" i="7" s="1"/>
  <c r="EL48" i="1"/>
  <c r="EK16" i="7" s="1"/>
  <c r="ED48" i="1"/>
  <c r="EC16" i="7" s="1"/>
  <c r="DV48" i="1"/>
  <c r="DU16" i="7" s="1"/>
  <c r="EH47" i="1"/>
  <c r="EG15" i="7" s="1"/>
  <c r="DZ47" i="1"/>
  <c r="DY15" i="7" s="1"/>
  <c r="EL46" i="1"/>
  <c r="EK14" i="7" s="1"/>
  <c r="ED46" i="1"/>
  <c r="EC14" i="7" s="1"/>
  <c r="DV46" i="1"/>
  <c r="DU14" i="7" s="1"/>
  <c r="EH45" i="1"/>
  <c r="EG13" i="7" s="1"/>
  <c r="DZ45" i="1"/>
  <c r="DY13" i="7" s="1"/>
  <c r="EL44" i="1"/>
  <c r="EK12" i="7" s="1"/>
  <c r="ED44" i="1"/>
  <c r="EC12" i="7" s="1"/>
  <c r="DV44" i="1"/>
  <c r="DU12" i="7" s="1"/>
  <c r="EH43" i="1"/>
  <c r="EG11" i="7" s="1"/>
  <c r="DZ43" i="1"/>
  <c r="DY11" i="7" s="1"/>
  <c r="EL42" i="1"/>
  <c r="EK10" i="7" s="1"/>
  <c r="ED42" i="1"/>
  <c r="EC10" i="7" s="1"/>
  <c r="DV42" i="1"/>
  <c r="DU10" i="7" s="1"/>
  <c r="EH41" i="1"/>
  <c r="EG9" i="7" s="1"/>
  <c r="DZ41" i="1"/>
  <c r="DY9" i="7" s="1"/>
  <c r="EL40" i="1"/>
  <c r="EK8" i="7" s="1"/>
  <c r="ED40" i="1"/>
  <c r="EC8" i="7" s="1"/>
  <c r="DV40" i="1"/>
  <c r="DU8" i="7" s="1"/>
  <c r="EH39" i="1"/>
  <c r="EG7" i="7" s="1"/>
  <c r="DZ39" i="1"/>
  <c r="DY7" i="7" s="1"/>
  <c r="EL38" i="1"/>
  <c r="EK6" i="7" s="1"/>
  <c r="ED38" i="1"/>
  <c r="EC6" i="7" s="1"/>
  <c r="DV38" i="1"/>
  <c r="DU6" i="7" s="1"/>
  <c r="EH37" i="1"/>
  <c r="EG5" i="7" s="1"/>
  <c r="DZ37" i="1"/>
  <c r="DY5" i="7" s="1"/>
  <c r="EL36" i="1"/>
  <c r="EK4" i="7" s="1"/>
  <c r="ED36" i="1"/>
  <c r="EC4" i="7" s="1"/>
  <c r="DV36" i="1"/>
  <c r="DU4" i="7" s="1"/>
  <c r="EH35" i="1"/>
  <c r="EG3" i="7" s="1"/>
  <c r="DZ35" i="1"/>
  <c r="DY3" i="7" s="1"/>
  <c r="EL34" i="1"/>
  <c r="EK2" i="7" s="1"/>
  <c r="ED34" i="1"/>
  <c r="EC2" i="7" s="1"/>
  <c r="DV34" i="1"/>
  <c r="DU2" i="7" s="1"/>
  <c r="EH34" i="4"/>
  <c r="EH33" i="1" s="1"/>
  <c r="EH33" i="22" s="1"/>
  <c r="DZ34" i="4"/>
  <c r="DZ33" i="1" s="1"/>
  <c r="DZ33" i="22" s="1"/>
  <c r="EL33" i="4"/>
  <c r="EL32" i="1" s="1"/>
  <c r="EL32" i="22" s="1"/>
  <c r="ED33" i="4"/>
  <c r="ED32" i="1" s="1"/>
  <c r="ED32" i="22" s="1"/>
  <c r="DV33" i="4"/>
  <c r="DV32" i="1" s="1"/>
  <c r="DV32" i="22" s="1"/>
  <c r="EH32" i="4"/>
  <c r="EH31" i="1" s="1"/>
  <c r="EH31" i="22" s="1"/>
  <c r="DZ32" i="4"/>
  <c r="DZ31" i="1" s="1"/>
  <c r="DZ31" i="22" s="1"/>
  <c r="EL31" i="4"/>
  <c r="EL30" i="1" s="1"/>
  <c r="EL30" i="22" s="1"/>
  <c r="ED31" i="4"/>
  <c r="ED30" i="1" s="1"/>
  <c r="ED30" i="22" s="1"/>
  <c r="DV31" i="4"/>
  <c r="DV30" i="1" s="1"/>
  <c r="DV30" i="22" s="1"/>
  <c r="EH30" i="4"/>
  <c r="EH29" i="1" s="1"/>
  <c r="EH29" i="22" s="1"/>
  <c r="DZ30" i="4"/>
  <c r="DZ29" i="1" s="1"/>
  <c r="DZ29" i="22" s="1"/>
  <c r="EL29" i="4"/>
  <c r="EL28" i="1" s="1"/>
  <c r="EL28" i="22" s="1"/>
  <c r="ED29" i="4"/>
  <c r="ED28" i="1" s="1"/>
  <c r="ED28" i="22" s="1"/>
  <c r="DV29" i="4"/>
  <c r="DV28" i="1" s="1"/>
  <c r="DV28" i="22" s="1"/>
  <c r="EH28" i="4"/>
  <c r="EH27" i="1" s="1"/>
  <c r="EH27" i="22" s="1"/>
  <c r="DZ28" i="4"/>
  <c r="DZ27" i="1" s="1"/>
  <c r="DZ27" i="22" s="1"/>
  <c r="EL27" i="4"/>
  <c r="EL26" i="1" s="1"/>
  <c r="EL26" i="22" s="1"/>
  <c r="ED27" i="4"/>
  <c r="ED26" i="1" s="1"/>
  <c r="ED26" i="22" s="1"/>
  <c r="DV27" i="4"/>
  <c r="DV26" i="1" s="1"/>
  <c r="DV26" i="22" s="1"/>
  <c r="EH26" i="4"/>
  <c r="EH25" i="1" s="1"/>
  <c r="EH25" i="22" s="1"/>
  <c r="DZ26" i="4"/>
  <c r="DZ25" i="1" s="1"/>
  <c r="DZ25" i="22" s="1"/>
  <c r="EL25" i="4"/>
  <c r="EL24" i="1" s="1"/>
  <c r="EL24" i="22" s="1"/>
  <c r="ED25" i="4"/>
  <c r="ED24" i="1" s="1"/>
  <c r="ED24" i="22" s="1"/>
  <c r="DV25" i="4"/>
  <c r="DV24" i="1" s="1"/>
  <c r="DV24" i="22" s="1"/>
  <c r="EH24" i="4"/>
  <c r="EH23" i="1" s="1"/>
  <c r="EH23" i="22" s="1"/>
  <c r="DZ24" i="4"/>
  <c r="DZ23" i="1" s="1"/>
  <c r="DZ23" i="22" s="1"/>
  <c r="EL23" i="4"/>
  <c r="EL22" i="1" s="1"/>
  <c r="EL22" i="22" s="1"/>
  <c r="ED23" i="4"/>
  <c r="ED22" i="1" s="1"/>
  <c r="ED22" i="22" s="1"/>
  <c r="DV23" i="4"/>
  <c r="DV22" i="1" s="1"/>
  <c r="DV22" i="22" s="1"/>
  <c r="EH22" i="4"/>
  <c r="EH21" i="1" s="1"/>
  <c r="EH21" i="22" s="1"/>
  <c r="DZ22" i="4"/>
  <c r="DZ21" i="1" s="1"/>
  <c r="DZ21" i="22" s="1"/>
  <c r="EL21" i="4"/>
  <c r="EL20" i="1" s="1"/>
  <c r="EL20" i="22" s="1"/>
  <c r="ED21" i="4"/>
  <c r="ED20" i="1" s="1"/>
  <c r="ED20" i="22" s="1"/>
  <c r="DV21" i="4"/>
  <c r="DV20" i="1" s="1"/>
  <c r="DV20" i="22" s="1"/>
  <c r="EH20" i="4"/>
  <c r="EH19" i="1" s="1"/>
  <c r="EH19" i="22" s="1"/>
  <c r="DZ20" i="4"/>
  <c r="DZ19" i="1" s="1"/>
  <c r="DZ19" i="22" s="1"/>
  <c r="EL19" i="4"/>
  <c r="EL18" i="1" s="1"/>
  <c r="EL18" i="22" s="1"/>
  <c r="ED19" i="4"/>
  <c r="ED18" i="1" s="1"/>
  <c r="ED18" i="22" s="1"/>
  <c r="DV19" i="4"/>
  <c r="DV18" i="1" s="1"/>
  <c r="DV18" i="22" s="1"/>
  <c r="EH18" i="4"/>
  <c r="EH17" i="1" s="1"/>
  <c r="EH17" i="22" s="1"/>
  <c r="DZ18" i="4"/>
  <c r="DZ17" i="1" s="1"/>
  <c r="DZ17" i="22" s="1"/>
  <c r="EL17" i="4"/>
  <c r="EL16" i="1" s="1"/>
  <c r="EL16" i="22" s="1"/>
  <c r="ED17" i="4"/>
  <c r="ED16" i="1" s="1"/>
  <c r="ED16" i="22" s="1"/>
  <c r="DV17" i="4"/>
  <c r="DV16" i="1" s="1"/>
  <c r="DV16" i="22" s="1"/>
  <c r="EH16" i="4"/>
  <c r="EH15" i="1" s="1"/>
  <c r="EH15" i="22" s="1"/>
  <c r="DZ16" i="4"/>
  <c r="DZ15" i="1" s="1"/>
  <c r="DZ15" i="22" s="1"/>
  <c r="EL15" i="4"/>
  <c r="EL14" i="1" s="1"/>
  <c r="EL14" i="22" s="1"/>
  <c r="ED15" i="4"/>
  <c r="ED14" i="1" s="1"/>
  <c r="ED14" i="22" s="1"/>
  <c r="DV15" i="4"/>
  <c r="DV14" i="1" s="1"/>
  <c r="DV14" i="22" s="1"/>
  <c r="EH14" i="4"/>
  <c r="EH13" i="1" s="1"/>
  <c r="EH13" i="22" s="1"/>
  <c r="DZ14" i="4"/>
  <c r="DZ13" i="1" s="1"/>
  <c r="DZ13" i="22" s="1"/>
  <c r="EL13" i="4"/>
  <c r="EL12" i="1" s="1"/>
  <c r="EL12" i="22" s="1"/>
  <c r="ED13" i="4"/>
  <c r="ED12" i="1" s="1"/>
  <c r="ED12" i="22" s="1"/>
  <c r="DV13" i="4"/>
  <c r="DV12" i="1" s="1"/>
  <c r="DV12" i="22" s="1"/>
  <c r="EH12" i="4"/>
  <c r="EH11" i="1" s="1"/>
  <c r="EH11" i="22" s="1"/>
  <c r="DZ12" i="4"/>
  <c r="DZ11" i="1" s="1"/>
  <c r="DZ11" i="22" s="1"/>
  <c r="EL11" i="4"/>
  <c r="EL10" i="1" s="1"/>
  <c r="EL10" i="22" s="1"/>
  <c r="ED11" i="4"/>
  <c r="ED10" i="1" s="1"/>
  <c r="ED10" i="22" s="1"/>
  <c r="DV11" i="4"/>
  <c r="DV10" i="1" s="1"/>
  <c r="DV10" i="22" s="1"/>
  <c r="EH10" i="4"/>
  <c r="EH9" i="1" s="1"/>
  <c r="EH9" i="22" s="1"/>
  <c r="DZ10" i="4"/>
  <c r="DZ9" i="1" s="1"/>
  <c r="DZ9" i="22" s="1"/>
  <c r="EL9" i="4"/>
  <c r="EL8" i="1" s="1"/>
  <c r="EL8" i="22" s="1"/>
  <c r="ED9" i="4"/>
  <c r="ED8" i="1" s="1"/>
  <c r="ED8" i="22" s="1"/>
  <c r="DV9" i="4"/>
  <c r="DV8" i="1" s="1"/>
  <c r="DV8" i="22" s="1"/>
  <c r="EH8" i="4"/>
  <c r="EH7" i="1" s="1"/>
  <c r="EH7" i="22" s="1"/>
  <c r="DZ8" i="4"/>
  <c r="DZ7" i="1" s="1"/>
  <c r="DZ7" i="22" s="1"/>
  <c r="EL7" i="4"/>
  <c r="EL6" i="1" s="1"/>
  <c r="EL6" i="22" s="1"/>
  <c r="ED7" i="4"/>
  <c r="ED6" i="1" s="1"/>
  <c r="ED6" i="22" s="1"/>
  <c r="DV7" i="4"/>
  <c r="DV6" i="1" s="1"/>
  <c r="DV6" i="22" s="1"/>
  <c r="EH6" i="4"/>
  <c r="EH5" i="1" s="1"/>
  <c r="EH5" i="22" s="1"/>
  <c r="DZ6" i="4"/>
  <c r="DZ5" i="1" s="1"/>
  <c r="DZ5" i="22" s="1"/>
  <c r="EL5" i="4"/>
  <c r="EL4" i="1" s="1"/>
  <c r="EL4" i="22" s="1"/>
  <c r="ED5" i="4"/>
  <c r="ED4" i="1" s="1"/>
  <c r="ED4" i="22" s="1"/>
  <c r="DV5" i="4"/>
  <c r="DV4" i="1" s="1"/>
  <c r="DV4" i="22" s="1"/>
  <c r="EH4" i="4"/>
  <c r="EH3" i="1" s="1"/>
  <c r="EH3" i="22" s="1"/>
  <c r="DZ4" i="4"/>
  <c r="DZ3" i="1" s="1"/>
  <c r="DZ3" i="22" s="1"/>
  <c r="EL3" i="4"/>
  <c r="EL2" i="1" s="1"/>
  <c r="EL2" i="22" s="1"/>
  <c r="ED3" i="4"/>
  <c r="ED2" i="1" s="1"/>
  <c r="ED2" i="22" s="1"/>
  <c r="DV3" i="4"/>
  <c r="DV2" i="1" s="1"/>
  <c r="DV2" i="22" s="1"/>
  <c r="EM239" i="4"/>
  <c r="EM259" i="1" s="1"/>
  <c r="EI236" i="4"/>
  <c r="EI256" i="1" s="1"/>
  <c r="EE233" i="4"/>
  <c r="EE253" i="1" s="1"/>
  <c r="EA230" i="4"/>
  <c r="EA250" i="1" s="1"/>
  <c r="EF217" i="4"/>
  <c r="EF237" i="1" s="1"/>
  <c r="ED209" i="4"/>
  <c r="ED229" i="1" s="1"/>
  <c r="EN191" i="4"/>
  <c r="EN211" i="1" s="1"/>
  <c r="DW175" i="4"/>
  <c r="DW195" i="1" s="1"/>
  <c r="ED165" i="4"/>
  <c r="ED185" i="1" s="1"/>
  <c r="EF154" i="4"/>
  <c r="EF153" i="1" s="1"/>
  <c r="EF26" i="6" s="1"/>
  <c r="EN142" i="4"/>
  <c r="EN141" i="1" s="1"/>
  <c r="EN14" i="6" s="1"/>
  <c r="ED125" i="4"/>
  <c r="ED124" i="1" s="1"/>
  <c r="EC69" i="8" s="1"/>
  <c r="EB107" i="4"/>
  <c r="EB106" i="1" s="1"/>
  <c r="EA51" i="8" s="1"/>
  <c r="DY256" i="4"/>
  <c r="DY11" i="2" s="1"/>
  <c r="DY11" i="10" s="1"/>
  <c r="EK255" i="4"/>
  <c r="EK10" i="2" s="1"/>
  <c r="EK10" i="10" s="1"/>
  <c r="EC255" i="4"/>
  <c r="EC10" i="2" s="1"/>
  <c r="EC10" i="10" s="1"/>
  <c r="EO254" i="4"/>
  <c r="EO9" i="2" s="1"/>
  <c r="EO9" i="10" s="1"/>
  <c r="EG254" i="4"/>
  <c r="EG9" i="2" s="1"/>
  <c r="EG9" i="10" s="1"/>
  <c r="DY254" i="4"/>
  <c r="DY9" i="2" s="1"/>
  <c r="DY9" i="10" s="1"/>
  <c r="EK253" i="4"/>
  <c r="EK8" i="2" s="1"/>
  <c r="EK8" i="10" s="1"/>
  <c r="EC253" i="4"/>
  <c r="EC8" i="2" s="1"/>
  <c r="EC8" i="10" s="1"/>
  <c r="EO252" i="4"/>
  <c r="EO7" i="2" s="1"/>
  <c r="EO7" i="10" s="1"/>
  <c r="EG252" i="4"/>
  <c r="EG7" i="2" s="1"/>
  <c r="EG7" i="10" s="1"/>
  <c r="DY252" i="4"/>
  <c r="DY7" i="2" s="1"/>
  <c r="DY7" i="10" s="1"/>
  <c r="EK251" i="4"/>
  <c r="EK6" i="2" s="1"/>
  <c r="EK6" i="10" s="1"/>
  <c r="EC251" i="4"/>
  <c r="EC6" i="2" s="1"/>
  <c r="EC6" i="10" s="1"/>
  <c r="EO250" i="4"/>
  <c r="EO5" i="2" s="1"/>
  <c r="EO5" i="10" s="1"/>
  <c r="EG250" i="4"/>
  <c r="EG5" i="2" s="1"/>
  <c r="EG5" i="10" s="1"/>
  <c r="DY250" i="4"/>
  <c r="DY5" i="2" s="1"/>
  <c r="DY5" i="10" s="1"/>
  <c r="EK249" i="4"/>
  <c r="EK4" i="2" s="1"/>
  <c r="EK4" i="10" s="1"/>
  <c r="EC249" i="4"/>
  <c r="EC4" i="2" s="1"/>
  <c r="EC4" i="10" s="1"/>
  <c r="EO248" i="4"/>
  <c r="EO3" i="2" s="1"/>
  <c r="EO3" i="10" s="1"/>
  <c r="EG248" i="4"/>
  <c r="EG3" i="2" s="1"/>
  <c r="EG3" i="10" s="1"/>
  <c r="DY248" i="4"/>
  <c r="DY3" i="2" s="1"/>
  <c r="DY3" i="10" s="1"/>
  <c r="EK247" i="4"/>
  <c r="EK2" i="2" s="1"/>
  <c r="EK2" i="10" s="1"/>
  <c r="EC247" i="4"/>
  <c r="EC2" i="2" s="1"/>
  <c r="EC2" i="10" s="1"/>
  <c r="EO246" i="4"/>
  <c r="EO266" i="1" s="1"/>
  <c r="EE246" i="4"/>
  <c r="EE266" i="1" s="1"/>
  <c r="EN245" i="4"/>
  <c r="EN265" i="1" s="1"/>
  <c r="ED245" i="4"/>
  <c r="ED265" i="1" s="1"/>
  <c r="EM244" i="4"/>
  <c r="EM264" i="1" s="1"/>
  <c r="EA244" i="4"/>
  <c r="EA264" i="1" s="1"/>
  <c r="EL243" i="4"/>
  <c r="EL263" i="1" s="1"/>
  <c r="DZ243" i="4"/>
  <c r="DZ263" i="1" s="1"/>
  <c r="EK242" i="4"/>
  <c r="EK262" i="1" s="1"/>
  <c r="DY242" i="4"/>
  <c r="DY262" i="1" s="1"/>
  <c r="EJ241" i="4"/>
  <c r="EJ261" i="1" s="1"/>
  <c r="DX241" i="4"/>
  <c r="DX261" i="1" s="1"/>
  <c r="EG240" i="4"/>
  <c r="EG260" i="1" s="1"/>
  <c r="DV260" i="1"/>
  <c r="DW240" i="4"/>
  <c r="DW260" i="1" s="1"/>
  <c r="EB260" i="1"/>
  <c r="EC260" i="1"/>
  <c r="EH260" i="1"/>
  <c r="EF239" i="4"/>
  <c r="EF259" i="1" s="1"/>
  <c r="EO238" i="4"/>
  <c r="EO258" i="1" s="1"/>
  <c r="EE238" i="4"/>
  <c r="EE258" i="1" s="1"/>
  <c r="EN237" i="4"/>
  <c r="EN257" i="1" s="1"/>
  <c r="DW237" i="4"/>
  <c r="DW257" i="1" s="1"/>
  <c r="EA236" i="4"/>
  <c r="EA256" i="1" s="1"/>
  <c r="EE235" i="4"/>
  <c r="EE255" i="1" s="1"/>
  <c r="EI234" i="4"/>
  <c r="EI254" i="1" s="1"/>
  <c r="EM233" i="4"/>
  <c r="EM253" i="1" s="1"/>
  <c r="DW233" i="4"/>
  <c r="DW253" i="1" s="1"/>
  <c r="EA232" i="4"/>
  <c r="EA252" i="1" s="1"/>
  <c r="EE231" i="4"/>
  <c r="EE251" i="1" s="1"/>
  <c r="EI230" i="4"/>
  <c r="EI250" i="1" s="1"/>
  <c r="EM229" i="4"/>
  <c r="EM249" i="1" s="1"/>
  <c r="DW229" i="4"/>
  <c r="DW249" i="1" s="1"/>
  <c r="EI228" i="4"/>
  <c r="EI248" i="1" s="1"/>
  <c r="EA228" i="4"/>
  <c r="EA248" i="1" s="1"/>
  <c r="EA227" i="4"/>
  <c r="EA247" i="1" s="1"/>
  <c r="EL226" i="4"/>
  <c r="EL246" i="1" s="1"/>
  <c r="DZ226" i="4"/>
  <c r="DZ246" i="1" s="1"/>
  <c r="EK225" i="4"/>
  <c r="EK245" i="1" s="1"/>
  <c r="DY225" i="4"/>
  <c r="DY245" i="1" s="1"/>
  <c r="DX224" i="4"/>
  <c r="DX244" i="1" s="1"/>
  <c r="EG223" i="4"/>
  <c r="EG243" i="1" s="1"/>
  <c r="EH243" i="1"/>
  <c r="EI243" i="1"/>
  <c r="EC243" i="1"/>
  <c r="EB243" i="1"/>
  <c r="DV243" i="1"/>
  <c r="EF222" i="4"/>
  <c r="EF242" i="1" s="1"/>
  <c r="EO221" i="4"/>
  <c r="EO241" i="1" s="1"/>
  <c r="EN220" i="4"/>
  <c r="EN240" i="1" s="1"/>
  <c r="ED220" i="4"/>
  <c r="ED240" i="1" s="1"/>
  <c r="EA219" i="4"/>
  <c r="EA239" i="1" s="1"/>
  <c r="EL218" i="4"/>
  <c r="EL238" i="1" s="1"/>
  <c r="EK217" i="4"/>
  <c r="EK237" i="1" s="1"/>
  <c r="DY217" i="4"/>
  <c r="DY237" i="1" s="1"/>
  <c r="EJ216" i="4"/>
  <c r="EJ236" i="1" s="1"/>
  <c r="EB216" i="4"/>
  <c r="EB236" i="1" s="1"/>
  <c r="EN215" i="4"/>
  <c r="EN235" i="1" s="1"/>
  <c r="EF215" i="4"/>
  <c r="EF235" i="1" s="1"/>
  <c r="DX215" i="4"/>
  <c r="DX235" i="1" s="1"/>
  <c r="EJ214" i="4"/>
  <c r="EJ234" i="1" s="1"/>
  <c r="EB214" i="4"/>
  <c r="EB234" i="1" s="1"/>
  <c r="EN213" i="4"/>
  <c r="EN233" i="1" s="1"/>
  <c r="DX213" i="4"/>
  <c r="DX233" i="1" s="1"/>
  <c r="EJ212" i="4"/>
  <c r="EJ232" i="1" s="1"/>
  <c r="EB212" i="4"/>
  <c r="EB232" i="1" s="1"/>
  <c r="EN211" i="4"/>
  <c r="EN231" i="1" s="1"/>
  <c r="EF211" i="4"/>
  <c r="EF231" i="1" s="1"/>
  <c r="EJ210" i="4"/>
  <c r="EJ230" i="1" s="1"/>
  <c r="EB210" i="4"/>
  <c r="EB230" i="1" s="1"/>
  <c r="EN209" i="4"/>
  <c r="EN229" i="1" s="1"/>
  <c r="EF209" i="4"/>
  <c r="EF229" i="1" s="1"/>
  <c r="DX209" i="4"/>
  <c r="DX229" i="1" s="1"/>
  <c r="EJ208" i="4"/>
  <c r="EJ228" i="1" s="1"/>
  <c r="EB208" i="4"/>
  <c r="EB228" i="1" s="1"/>
  <c r="EN207" i="4"/>
  <c r="EN227" i="1" s="1"/>
  <c r="EF207" i="4"/>
  <c r="EF227" i="1" s="1"/>
  <c r="EJ206" i="4"/>
  <c r="EJ226" i="1" s="1"/>
  <c r="EB206" i="4"/>
  <c r="EB226" i="1" s="1"/>
  <c r="EN205" i="4"/>
  <c r="EN225" i="1" s="1"/>
  <c r="EF205" i="4"/>
  <c r="EF225" i="1" s="1"/>
  <c r="DX205" i="4"/>
  <c r="DX225" i="1" s="1"/>
  <c r="EB204" i="4"/>
  <c r="EB224" i="1" s="1"/>
  <c r="EN203" i="4"/>
  <c r="EN223" i="1" s="1"/>
  <c r="EF203" i="4"/>
  <c r="EF223" i="1" s="1"/>
  <c r="DX203" i="4"/>
  <c r="DX223" i="1" s="1"/>
  <c r="EJ202" i="4"/>
  <c r="EJ222" i="1" s="1"/>
  <c r="EB222" i="1"/>
  <c r="EN201" i="4"/>
  <c r="ED201" i="4"/>
  <c r="EM200" i="4"/>
  <c r="EA200" i="4"/>
  <c r="EL199" i="4"/>
  <c r="DZ199" i="4"/>
  <c r="EK198" i="4"/>
  <c r="DY198" i="4"/>
  <c r="EJ197" i="4"/>
  <c r="DX197" i="4"/>
  <c r="EG196" i="4"/>
  <c r="EC216" i="1"/>
  <c r="DV216" i="1"/>
  <c r="DW196" i="4"/>
  <c r="EB216" i="1"/>
  <c r="EH195" i="4"/>
  <c r="EH215" i="1" s="1"/>
  <c r="DZ195" i="4"/>
  <c r="DZ215" i="1" s="1"/>
  <c r="EL194" i="4"/>
  <c r="EL214" i="1" s="1"/>
  <c r="ED194" i="4"/>
  <c r="ED214" i="1" s="1"/>
  <c r="DV194" i="4"/>
  <c r="DV214" i="1" s="1"/>
  <c r="EH193" i="4"/>
  <c r="EH213" i="1" s="1"/>
  <c r="DZ193" i="4"/>
  <c r="DZ213" i="1" s="1"/>
  <c r="EL192" i="4"/>
  <c r="EL212" i="1" s="1"/>
  <c r="ED192" i="4"/>
  <c r="ED212" i="1" s="1"/>
  <c r="DV192" i="4"/>
  <c r="DV212" i="1" s="1"/>
  <c r="EH191" i="4"/>
  <c r="EH211" i="1" s="1"/>
  <c r="DZ191" i="4"/>
  <c r="DZ211" i="1" s="1"/>
  <c r="EL190" i="4"/>
  <c r="EL210" i="1" s="1"/>
  <c r="ED190" i="4"/>
  <c r="ED210" i="1" s="1"/>
  <c r="DV190" i="4"/>
  <c r="DV210" i="1" s="1"/>
  <c r="EH189" i="4"/>
  <c r="EH209" i="1" s="1"/>
  <c r="DZ189" i="4"/>
  <c r="DZ209" i="1" s="1"/>
  <c r="EL188" i="4"/>
  <c r="EL208" i="1" s="1"/>
  <c r="ED188" i="4"/>
  <c r="ED208" i="1" s="1"/>
  <c r="DV188" i="4"/>
  <c r="DV208" i="1" s="1"/>
  <c r="EH187" i="4"/>
  <c r="EH207" i="1" s="1"/>
  <c r="DZ187" i="4"/>
  <c r="DZ207" i="1" s="1"/>
  <c r="EL186" i="4"/>
  <c r="EK185" i="4"/>
  <c r="EK205" i="1" s="1"/>
  <c r="EC185" i="4"/>
  <c r="EC205" i="1" s="1"/>
  <c r="EO184" i="4"/>
  <c r="EO204" i="1" s="1"/>
  <c r="EG184" i="4"/>
  <c r="EG204" i="1" s="1"/>
  <c r="DY184" i="4"/>
  <c r="DY204" i="1" s="1"/>
  <c r="EK183" i="4"/>
  <c r="EK203" i="1" s="1"/>
  <c r="EC183" i="4"/>
  <c r="EC203" i="1" s="1"/>
  <c r="EO182" i="4"/>
  <c r="EO202" i="1" s="1"/>
  <c r="EG182" i="4"/>
  <c r="EG202" i="1" s="1"/>
  <c r="DY182" i="4"/>
  <c r="DY202" i="1" s="1"/>
  <c r="EK181" i="4"/>
  <c r="EK201" i="1" s="1"/>
  <c r="EC181" i="4"/>
  <c r="EC201" i="1" s="1"/>
  <c r="EO180" i="4"/>
  <c r="EO200" i="1" s="1"/>
  <c r="EG180" i="4"/>
  <c r="EG200" i="1" s="1"/>
  <c r="DY180" i="4"/>
  <c r="DY200" i="1" s="1"/>
  <c r="EK179" i="4"/>
  <c r="EK199" i="1" s="1"/>
  <c r="EC179" i="4"/>
  <c r="EC199" i="1" s="1"/>
  <c r="EO178" i="4"/>
  <c r="EO198" i="1" s="1"/>
  <c r="EG178" i="4"/>
  <c r="EG198" i="1" s="1"/>
  <c r="DY178" i="4"/>
  <c r="DY198" i="1" s="1"/>
  <c r="EK177" i="4"/>
  <c r="EK197" i="1" s="1"/>
  <c r="EC177" i="4"/>
  <c r="EC197" i="1" s="1"/>
  <c r="EO176" i="4"/>
  <c r="EO196" i="1" s="1"/>
  <c r="EG176" i="4"/>
  <c r="EG196" i="1" s="1"/>
  <c r="DY176" i="4"/>
  <c r="DY196" i="1" s="1"/>
  <c r="EK175" i="4"/>
  <c r="EK195" i="1" s="1"/>
  <c r="EC175" i="4"/>
  <c r="EC195" i="1" s="1"/>
  <c r="EO174" i="4"/>
  <c r="EE174" i="4"/>
  <c r="EN173" i="4"/>
  <c r="EM172" i="4"/>
  <c r="EA172" i="4"/>
  <c r="EL171" i="4"/>
  <c r="DZ171" i="4"/>
  <c r="EK170" i="4"/>
  <c r="DY170" i="4"/>
  <c r="EJ169" i="4"/>
  <c r="DX169" i="4"/>
  <c r="EI168" i="4"/>
  <c r="EI188" i="1" s="1"/>
  <c r="EA168" i="4"/>
  <c r="EA188" i="1" s="1"/>
  <c r="EM167" i="4"/>
  <c r="EM187" i="1" s="1"/>
  <c r="EE167" i="4"/>
  <c r="EE187" i="1" s="1"/>
  <c r="DW167" i="4"/>
  <c r="DW187" i="1" s="1"/>
  <c r="EI166" i="4"/>
  <c r="EI186" i="1" s="1"/>
  <c r="EA166" i="4"/>
  <c r="EA186" i="1" s="1"/>
  <c r="EM165" i="4"/>
  <c r="EM185" i="1" s="1"/>
  <c r="EE165" i="4"/>
  <c r="EE185" i="1" s="1"/>
  <c r="DW165" i="4"/>
  <c r="DW185" i="1" s="1"/>
  <c r="EI164" i="4"/>
  <c r="EI184" i="1" s="1"/>
  <c r="EA164" i="4"/>
  <c r="EA184" i="1" s="1"/>
  <c r="EM163" i="4"/>
  <c r="EM183" i="1" s="1"/>
  <c r="EE163" i="4"/>
  <c r="EE183" i="1" s="1"/>
  <c r="DW163" i="4"/>
  <c r="DW183" i="1" s="1"/>
  <c r="EI162" i="4"/>
  <c r="EI182" i="1" s="1"/>
  <c r="EA162" i="4"/>
  <c r="EA182" i="1" s="1"/>
  <c r="EM161" i="4"/>
  <c r="EM181" i="1" s="1"/>
  <c r="EE161" i="4"/>
  <c r="EE181" i="1" s="1"/>
  <c r="DW161" i="4"/>
  <c r="DW181" i="1" s="1"/>
  <c r="EI160" i="4"/>
  <c r="EI180" i="1" s="1"/>
  <c r="EA160" i="4"/>
  <c r="EA180" i="1" s="1"/>
  <c r="EM159" i="4"/>
  <c r="EM158" i="1" s="1"/>
  <c r="EM31" i="6" s="1"/>
  <c r="EA159" i="4"/>
  <c r="EA158" i="1" s="1"/>
  <c r="EA31" i="6" s="1"/>
  <c r="EL158" i="4"/>
  <c r="EL157" i="1" s="1"/>
  <c r="EL30" i="6" s="1"/>
  <c r="DZ158" i="4"/>
  <c r="DZ157" i="1" s="1"/>
  <c r="DZ30" i="6" s="1"/>
  <c r="EK157" i="4"/>
  <c r="EK156" i="1" s="1"/>
  <c r="EK29" i="6" s="1"/>
  <c r="DY157" i="4"/>
  <c r="DY156" i="1" s="1"/>
  <c r="DY29" i="6" s="1"/>
  <c r="EJ156" i="4"/>
  <c r="EJ155" i="1" s="1"/>
  <c r="EJ28" i="6" s="1"/>
  <c r="DX156" i="4"/>
  <c r="DX155" i="1" s="1"/>
  <c r="DX28" i="6" s="1"/>
  <c r="EG155" i="4"/>
  <c r="EG154" i="1" s="1"/>
  <c r="EG27" i="6" s="1"/>
  <c r="DW155" i="4"/>
  <c r="DW154" i="1" s="1"/>
  <c r="DW27" i="6" s="1"/>
  <c r="EH154" i="1"/>
  <c r="EH27" i="6" s="1"/>
  <c r="EI154" i="1"/>
  <c r="EI27" i="6" s="1"/>
  <c r="EC154" i="1"/>
  <c r="EC27" i="6" s="1"/>
  <c r="DV154" i="1"/>
  <c r="DV27" i="6" s="1"/>
  <c r="EB154" i="1"/>
  <c r="EB27" i="6" s="1"/>
  <c r="EO153" i="4"/>
  <c r="EO152" i="1" s="1"/>
  <c r="EO25" i="6" s="1"/>
  <c r="EE153" i="4"/>
  <c r="EE152" i="1" s="1"/>
  <c r="EE25" i="6" s="1"/>
  <c r="EN152" i="4"/>
  <c r="EN151" i="1" s="1"/>
  <c r="EN24" i="6" s="1"/>
  <c r="ED152" i="4"/>
  <c r="ED151" i="1" s="1"/>
  <c r="ED24" i="6" s="1"/>
  <c r="EM151" i="4"/>
  <c r="EM150" i="1" s="1"/>
  <c r="EM23" i="6" s="1"/>
  <c r="EA151" i="4"/>
  <c r="EA150" i="1" s="1"/>
  <c r="EA23" i="6" s="1"/>
  <c r="EL150" i="4"/>
  <c r="EL149" i="1" s="1"/>
  <c r="EL22" i="6" s="1"/>
  <c r="DZ150" i="4"/>
  <c r="DZ149" i="1" s="1"/>
  <c r="DZ22" i="6" s="1"/>
  <c r="EK149" i="4"/>
  <c r="EK148" i="1" s="1"/>
  <c r="EK21" i="6" s="1"/>
  <c r="DY149" i="4"/>
  <c r="DY148" i="1" s="1"/>
  <c r="DY21" i="6" s="1"/>
  <c r="EJ148" i="4"/>
  <c r="EJ147" i="1" s="1"/>
  <c r="EJ20" i="6" s="1"/>
  <c r="DX148" i="4"/>
  <c r="DX147" i="1" s="1"/>
  <c r="DX20" i="6" s="1"/>
  <c r="EG147" i="4"/>
  <c r="EG146" i="1" s="1"/>
  <c r="EG19" i="6" s="1"/>
  <c r="DW147" i="4"/>
  <c r="DW146" i="1" s="1"/>
  <c r="DW19" i="6" s="1"/>
  <c r="EH146" i="1"/>
  <c r="EH19" i="6" s="1"/>
  <c r="EI146" i="1"/>
  <c r="EI19" i="6" s="1"/>
  <c r="EC146" i="1"/>
  <c r="EC19" i="6" s="1"/>
  <c r="DV146" i="1"/>
  <c r="DV19" i="6" s="1"/>
  <c r="EB146" i="1"/>
  <c r="EB19" i="6" s="1"/>
  <c r="EF146" i="4"/>
  <c r="EF145" i="1" s="1"/>
  <c r="EF18" i="6" s="1"/>
  <c r="EO145" i="4"/>
  <c r="EO144" i="1" s="1"/>
  <c r="EO17" i="6" s="1"/>
  <c r="EE145" i="4"/>
  <c r="EE144" i="1" s="1"/>
  <c r="EE17" i="6" s="1"/>
  <c r="EN144" i="4"/>
  <c r="EN143" i="1" s="1"/>
  <c r="EN16" i="6" s="1"/>
  <c r="ED144" i="4"/>
  <c r="ED143" i="1" s="1"/>
  <c r="ED16" i="6" s="1"/>
  <c r="EM143" i="4"/>
  <c r="EM142" i="1" s="1"/>
  <c r="EM15" i="6" s="1"/>
  <c r="EA143" i="4"/>
  <c r="EA142" i="1" s="1"/>
  <c r="EA15" i="6" s="1"/>
  <c r="EL142" i="4"/>
  <c r="EL141" i="1" s="1"/>
  <c r="EL14" i="6" s="1"/>
  <c r="DZ142" i="4"/>
  <c r="DZ141" i="1" s="1"/>
  <c r="DZ14" i="6" s="1"/>
  <c r="EK141" i="4"/>
  <c r="EK140" i="1" s="1"/>
  <c r="EK13" i="6" s="1"/>
  <c r="DY141" i="4"/>
  <c r="DY140" i="1" s="1"/>
  <c r="DY13" i="6" s="1"/>
  <c r="EJ140" i="4"/>
  <c r="EJ139" i="1" s="1"/>
  <c r="EJ12" i="6" s="1"/>
  <c r="DX140" i="4"/>
  <c r="DX139" i="1" s="1"/>
  <c r="DX12" i="6" s="1"/>
  <c r="EG139" i="4"/>
  <c r="EG138" i="1" s="1"/>
  <c r="EG11" i="6" s="1"/>
  <c r="DW139" i="4"/>
  <c r="DW138" i="1" s="1"/>
  <c r="DW11" i="6" s="1"/>
  <c r="EH138" i="1"/>
  <c r="EH11" i="6" s="1"/>
  <c r="EI138" i="1"/>
  <c r="EI11" i="6" s="1"/>
  <c r="EC138" i="1"/>
  <c r="EC11" i="6" s="1"/>
  <c r="DV138" i="1"/>
  <c r="DV11" i="6" s="1"/>
  <c r="EB138" i="1"/>
  <c r="EB11" i="6" s="1"/>
  <c r="EF138" i="4"/>
  <c r="EF137" i="1" s="1"/>
  <c r="EF10" i="6" s="1"/>
  <c r="EO137" i="4"/>
  <c r="EO136" i="1" s="1"/>
  <c r="EO9" i="6" s="1"/>
  <c r="EE137" i="4"/>
  <c r="EE136" i="1" s="1"/>
  <c r="EE9" i="6" s="1"/>
  <c r="EN136" i="4"/>
  <c r="EN135" i="1" s="1"/>
  <c r="EN8" i="6" s="1"/>
  <c r="ED136" i="4"/>
  <c r="ED135" i="1" s="1"/>
  <c r="ED8" i="6" s="1"/>
  <c r="EM135" i="4"/>
  <c r="EM134" i="1" s="1"/>
  <c r="EM7" i="6" s="1"/>
  <c r="EA135" i="4"/>
  <c r="EA134" i="1" s="1"/>
  <c r="EA7" i="6" s="1"/>
  <c r="EL134" i="4"/>
  <c r="EL133" i="1" s="1"/>
  <c r="EL6" i="6" s="1"/>
  <c r="DZ134" i="4"/>
  <c r="DZ133" i="1" s="1"/>
  <c r="DZ6" i="6" s="1"/>
  <c r="EK133" i="4"/>
  <c r="EK132" i="1" s="1"/>
  <c r="EK5" i="6" s="1"/>
  <c r="DY133" i="4"/>
  <c r="DY132" i="1" s="1"/>
  <c r="DY5" i="6" s="1"/>
  <c r="EJ132" i="4"/>
  <c r="EJ131" i="1" s="1"/>
  <c r="EJ4" i="6" s="1"/>
  <c r="DX132" i="4"/>
  <c r="DX131" i="1" s="1"/>
  <c r="DX4" i="6" s="1"/>
  <c r="EG131" i="4"/>
  <c r="EG130" i="1" s="1"/>
  <c r="EG3" i="6" s="1"/>
  <c r="DW131" i="4"/>
  <c r="DW130" i="1" s="1"/>
  <c r="DW3" i="6" s="1"/>
  <c r="EH130" i="1"/>
  <c r="EH3" i="6" s="1"/>
  <c r="EI130" i="1"/>
  <c r="EI3" i="6" s="1"/>
  <c r="EC130" i="1"/>
  <c r="EC3" i="6" s="1"/>
  <c r="DV130" i="1"/>
  <c r="DV3" i="6" s="1"/>
  <c r="EB130" i="1"/>
  <c r="EB3" i="6" s="1"/>
  <c r="EF130" i="4"/>
  <c r="EF129" i="1" s="1"/>
  <c r="EF2" i="6" s="1"/>
  <c r="EO129" i="4"/>
  <c r="EO128" i="1" s="1"/>
  <c r="EN73" i="8" s="1"/>
  <c r="EE129" i="4"/>
  <c r="EE128" i="1" s="1"/>
  <c r="ED73" i="8" s="1"/>
  <c r="EN128" i="4"/>
  <c r="EN127" i="1" s="1"/>
  <c r="EM72" i="8" s="1"/>
  <c r="ED128" i="4"/>
  <c r="ED127" i="1" s="1"/>
  <c r="EC72" i="8" s="1"/>
  <c r="EM127" i="4"/>
  <c r="EM126" i="1" s="1"/>
  <c r="EL71" i="8" s="1"/>
  <c r="EA127" i="4"/>
  <c r="EA126" i="1" s="1"/>
  <c r="DZ71" i="8" s="1"/>
  <c r="EL126" i="4"/>
  <c r="EL125" i="1" s="1"/>
  <c r="EK70" i="8" s="1"/>
  <c r="DZ126" i="4"/>
  <c r="DZ125" i="1" s="1"/>
  <c r="DY70" i="8" s="1"/>
  <c r="EK125" i="4"/>
  <c r="EK124" i="1" s="1"/>
  <c r="EJ69" i="8" s="1"/>
  <c r="DY125" i="4"/>
  <c r="DY124" i="1" s="1"/>
  <c r="DX69" i="8" s="1"/>
  <c r="EJ124" i="4"/>
  <c r="EJ123" i="1" s="1"/>
  <c r="EI68" i="8" s="1"/>
  <c r="DX124" i="4"/>
  <c r="DX123" i="1" s="1"/>
  <c r="DW68" i="8" s="1"/>
  <c r="EG123" i="4"/>
  <c r="EG122" i="1" s="1"/>
  <c r="EF67" i="8" s="1"/>
  <c r="DW123" i="4"/>
  <c r="DW122" i="1" s="1"/>
  <c r="DV67" i="8" s="1"/>
  <c r="EH122" i="1"/>
  <c r="EG67" i="8" s="1"/>
  <c r="EI122" i="1"/>
  <c r="EH67" i="8" s="1"/>
  <c r="EC122" i="1"/>
  <c r="EB67" i="8" s="1"/>
  <c r="DV122" i="1"/>
  <c r="DU67" i="8" s="1"/>
  <c r="EB122" i="1"/>
  <c r="EA67" i="8" s="1"/>
  <c r="EF122" i="4"/>
  <c r="EF121" i="1" s="1"/>
  <c r="EE66" i="8" s="1"/>
  <c r="EO121" i="4"/>
  <c r="EO120" i="1" s="1"/>
  <c r="EN65" i="8" s="1"/>
  <c r="EE121" i="4"/>
  <c r="EE120" i="1" s="1"/>
  <c r="ED65" i="8" s="1"/>
  <c r="EN120" i="4"/>
  <c r="EN119" i="1" s="1"/>
  <c r="EM64" i="8" s="1"/>
  <c r="ED120" i="4"/>
  <c r="ED119" i="1" s="1"/>
  <c r="EC64" i="8" s="1"/>
  <c r="EM119" i="4"/>
  <c r="EM118" i="1" s="1"/>
  <c r="EL63" i="8" s="1"/>
  <c r="EA119" i="4"/>
  <c r="EA118" i="1" s="1"/>
  <c r="DZ63" i="8" s="1"/>
  <c r="EL118" i="4"/>
  <c r="EL117" i="1" s="1"/>
  <c r="EK62" i="8" s="1"/>
  <c r="DZ118" i="4"/>
  <c r="DZ117" i="1" s="1"/>
  <c r="DY62" i="8" s="1"/>
  <c r="EK117" i="4"/>
  <c r="EK116" i="1" s="1"/>
  <c r="EJ61" i="8" s="1"/>
  <c r="DY117" i="4"/>
  <c r="DY116" i="1" s="1"/>
  <c r="DX61" i="8" s="1"/>
  <c r="EJ116" i="4"/>
  <c r="EJ115" i="1" s="1"/>
  <c r="EI60" i="8" s="1"/>
  <c r="DX116" i="4"/>
  <c r="DX115" i="1" s="1"/>
  <c r="DW60" i="8" s="1"/>
  <c r="EG115" i="4"/>
  <c r="EG114" i="1" s="1"/>
  <c r="EF59" i="8" s="1"/>
  <c r="DW115" i="4"/>
  <c r="DW114" i="1" s="1"/>
  <c r="DV59" i="8" s="1"/>
  <c r="EH114" i="1"/>
  <c r="EG59" i="8" s="1"/>
  <c r="EI114" i="1"/>
  <c r="EH59" i="8" s="1"/>
  <c r="EC114" i="1"/>
  <c r="EB59" i="8" s="1"/>
  <c r="DV114" i="1"/>
  <c r="DU59" i="8" s="1"/>
  <c r="EB114" i="1"/>
  <c r="EA59" i="8" s="1"/>
  <c r="EF114" i="4"/>
  <c r="EF113" i="1" s="1"/>
  <c r="EE58" i="8" s="1"/>
  <c r="EO113" i="4"/>
  <c r="EO112" i="1" s="1"/>
  <c r="EN57" i="8" s="1"/>
  <c r="EE113" i="4"/>
  <c r="EE112" i="1" s="1"/>
  <c r="ED57" i="8" s="1"/>
  <c r="EN112" i="4"/>
  <c r="EN111" i="1" s="1"/>
  <c r="EM56" i="8" s="1"/>
  <c r="ED112" i="4"/>
  <c r="ED111" i="1" s="1"/>
  <c r="EC56" i="8" s="1"/>
  <c r="EM111" i="4"/>
  <c r="EM110" i="1" s="1"/>
  <c r="EL55" i="8" s="1"/>
  <c r="EA111" i="4"/>
  <c r="EA110" i="1" s="1"/>
  <c r="DZ55" i="8" s="1"/>
  <c r="EL110" i="4"/>
  <c r="EL109" i="1" s="1"/>
  <c r="EK54" i="8" s="1"/>
  <c r="DZ110" i="4"/>
  <c r="DZ109" i="1" s="1"/>
  <c r="DY54" i="8" s="1"/>
  <c r="EK109" i="4"/>
  <c r="EK108" i="1" s="1"/>
  <c r="EJ53" i="8" s="1"/>
  <c r="EC109" i="4"/>
  <c r="EC108" i="1" s="1"/>
  <c r="EB53" i="8" s="1"/>
  <c r="EO108" i="4"/>
  <c r="EO107" i="1" s="1"/>
  <c r="EN52" i="8" s="1"/>
  <c r="EG108" i="4"/>
  <c r="EG107" i="1" s="1"/>
  <c r="EF52" i="8" s="1"/>
  <c r="DY108" i="4"/>
  <c r="DY107" i="1" s="1"/>
  <c r="DX52" i="8" s="1"/>
  <c r="EK107" i="4"/>
  <c r="EK106" i="1" s="1"/>
  <c r="EJ51" i="8" s="1"/>
  <c r="EC107" i="4"/>
  <c r="EC106" i="1" s="1"/>
  <c r="EB51" i="8" s="1"/>
  <c r="EO106" i="4"/>
  <c r="EO105" i="1" s="1"/>
  <c r="EN50" i="8" s="1"/>
  <c r="EG106" i="4"/>
  <c r="EG105" i="1" s="1"/>
  <c r="EF50" i="8" s="1"/>
  <c r="DY106" i="4"/>
  <c r="DY105" i="1" s="1"/>
  <c r="DX50" i="8" s="1"/>
  <c r="EK105" i="4"/>
  <c r="EK104" i="1" s="1"/>
  <c r="EJ49" i="8" s="1"/>
  <c r="EC105" i="4"/>
  <c r="EC104" i="1" s="1"/>
  <c r="EB49" i="8" s="1"/>
  <c r="EO104" i="4"/>
  <c r="EO103" i="1" s="1"/>
  <c r="EN48" i="8" s="1"/>
  <c r="EG104" i="4"/>
  <c r="EG103" i="1" s="1"/>
  <c r="EF48" i="8" s="1"/>
  <c r="DY104" i="4"/>
  <c r="DY103" i="1" s="1"/>
  <c r="DX48" i="8" s="1"/>
  <c r="EK103" i="4"/>
  <c r="EK102" i="1" s="1"/>
  <c r="EJ47" i="8" s="1"/>
  <c r="EC103" i="4"/>
  <c r="EC102" i="1" s="1"/>
  <c r="EB47" i="8" s="1"/>
  <c r="EO102" i="4"/>
  <c r="EO101" i="1" s="1"/>
  <c r="EN46" i="8" s="1"/>
  <c r="EG102" i="4"/>
  <c r="EG101" i="1" s="1"/>
  <c r="EF46" i="8" s="1"/>
  <c r="DY102" i="4"/>
  <c r="DY101" i="1" s="1"/>
  <c r="DX46" i="8" s="1"/>
  <c r="EK101" i="4"/>
  <c r="EK100" i="1" s="1"/>
  <c r="EJ45" i="8" s="1"/>
  <c r="EC101" i="4"/>
  <c r="EC100" i="1" s="1"/>
  <c r="EB45" i="8" s="1"/>
  <c r="EO100" i="4"/>
  <c r="EO99" i="1" s="1"/>
  <c r="EN44" i="8" s="1"/>
  <c r="EG100" i="4"/>
  <c r="EG99" i="1" s="1"/>
  <c r="EF44" i="8" s="1"/>
  <c r="DY100" i="4"/>
  <c r="DY99" i="1" s="1"/>
  <c r="DX44" i="8" s="1"/>
  <c r="EK99" i="4"/>
  <c r="EK98" i="1" s="1"/>
  <c r="EJ43" i="8" s="1"/>
  <c r="EC99" i="4"/>
  <c r="EC98" i="1" s="1"/>
  <c r="EB43" i="8" s="1"/>
  <c r="EO98" i="4"/>
  <c r="EO97" i="1" s="1"/>
  <c r="EN42" i="8" s="1"/>
  <c r="EG98" i="4"/>
  <c r="EG97" i="1" s="1"/>
  <c r="EF42" i="8" s="1"/>
  <c r="DY98" i="4"/>
  <c r="DY97" i="1" s="1"/>
  <c r="DX42" i="8" s="1"/>
  <c r="EK97" i="4"/>
  <c r="EK96" i="1" s="1"/>
  <c r="EJ41" i="8" s="1"/>
  <c r="EC97" i="4"/>
  <c r="EC96" i="1" s="1"/>
  <c r="EB41" i="8" s="1"/>
  <c r="EO96" i="4"/>
  <c r="EO95" i="1" s="1"/>
  <c r="EN40" i="8" s="1"/>
  <c r="EG96" i="4"/>
  <c r="EG95" i="1" s="1"/>
  <c r="EF40" i="8" s="1"/>
  <c r="DY96" i="4"/>
  <c r="DY95" i="1" s="1"/>
  <c r="DX40" i="8" s="1"/>
  <c r="EK95" i="4"/>
  <c r="EK94" i="1" s="1"/>
  <c r="EJ39" i="8" s="1"/>
  <c r="EC95" i="4"/>
  <c r="EC94" i="1" s="1"/>
  <c r="EB39" i="8" s="1"/>
  <c r="EO94" i="4"/>
  <c r="EO93" i="1" s="1"/>
  <c r="EN38" i="8" s="1"/>
  <c r="EG94" i="4"/>
  <c r="EG93" i="1" s="1"/>
  <c r="EF38" i="8" s="1"/>
  <c r="DY94" i="4"/>
  <c r="DY93" i="1" s="1"/>
  <c r="DX38" i="8" s="1"/>
  <c r="EK93" i="4"/>
  <c r="EK92" i="1" s="1"/>
  <c r="EJ37" i="8" s="1"/>
  <c r="EC93" i="4"/>
  <c r="EC92" i="1" s="1"/>
  <c r="EB37" i="8" s="1"/>
  <c r="EO92" i="4"/>
  <c r="EO91" i="1" s="1"/>
  <c r="EN36" i="8" s="1"/>
  <c r="EG92" i="4"/>
  <c r="EG91" i="1" s="1"/>
  <c r="EF36" i="8" s="1"/>
  <c r="DY92" i="4"/>
  <c r="DY91" i="1" s="1"/>
  <c r="DX36" i="8" s="1"/>
  <c r="EK91" i="4"/>
  <c r="EK90" i="1" s="1"/>
  <c r="EJ35" i="8" s="1"/>
  <c r="EC91" i="4"/>
  <c r="EC90" i="1" s="1"/>
  <c r="EB35" i="8" s="1"/>
  <c r="EO90" i="4"/>
  <c r="EO89" i="1" s="1"/>
  <c r="EN34" i="8" s="1"/>
  <c r="EG90" i="4"/>
  <c r="EG89" i="1" s="1"/>
  <c r="EF34" i="8" s="1"/>
  <c r="DY90" i="4"/>
  <c r="DY89" i="1" s="1"/>
  <c r="DX34" i="8" s="1"/>
  <c r="EK89" i="4"/>
  <c r="EK88" i="1" s="1"/>
  <c r="EJ33" i="8" s="1"/>
  <c r="EC89" i="4"/>
  <c r="EC88" i="1" s="1"/>
  <c r="EB33" i="8" s="1"/>
  <c r="EO88" i="4"/>
  <c r="EO87" i="1" s="1"/>
  <c r="EN32" i="8" s="1"/>
  <c r="EG88" i="4"/>
  <c r="EG87" i="1" s="1"/>
  <c r="EF32" i="8" s="1"/>
  <c r="DY88" i="4"/>
  <c r="DY87" i="1" s="1"/>
  <c r="DX32" i="8" s="1"/>
  <c r="EK87" i="4"/>
  <c r="EK86" i="1" s="1"/>
  <c r="EJ31" i="8" s="1"/>
  <c r="EC87" i="4"/>
  <c r="EC86" i="1" s="1"/>
  <c r="EB31" i="8" s="1"/>
  <c r="EO86" i="4"/>
  <c r="EO85" i="1" s="1"/>
  <c r="EN30" i="8" s="1"/>
  <c r="EG86" i="4"/>
  <c r="EG85" i="1" s="1"/>
  <c r="EF30" i="8" s="1"/>
  <c r="DY86" i="4"/>
  <c r="DY85" i="1" s="1"/>
  <c r="DX30" i="8" s="1"/>
  <c r="EK85" i="4"/>
  <c r="EK84" i="1" s="1"/>
  <c r="EJ29" i="8" s="1"/>
  <c r="EC85" i="4"/>
  <c r="EC84" i="1" s="1"/>
  <c r="EB29" i="8" s="1"/>
  <c r="EO84" i="4"/>
  <c r="EO83" i="1" s="1"/>
  <c r="EN28" i="8" s="1"/>
  <c r="EG84" i="4"/>
  <c r="EG83" i="1" s="1"/>
  <c r="EF28" i="8" s="1"/>
  <c r="DY84" i="4"/>
  <c r="DY83" i="1" s="1"/>
  <c r="DX28" i="8" s="1"/>
  <c r="EK83" i="4"/>
  <c r="EK82" i="1" s="1"/>
  <c r="EJ27" i="8" s="1"/>
  <c r="EC83" i="4"/>
  <c r="EC82" i="1" s="1"/>
  <c r="EB27" i="8" s="1"/>
  <c r="EO82" i="4"/>
  <c r="EO81" i="1" s="1"/>
  <c r="EN26" i="8" s="1"/>
  <c r="EG82" i="4"/>
  <c r="EG81" i="1" s="1"/>
  <c r="EF26" i="8" s="1"/>
  <c r="DY82" i="4"/>
  <c r="DY81" i="1" s="1"/>
  <c r="DX26" i="8" s="1"/>
  <c r="EK81" i="4"/>
  <c r="EK80" i="1" s="1"/>
  <c r="EJ25" i="8" s="1"/>
  <c r="EC81" i="4"/>
  <c r="EC80" i="1" s="1"/>
  <c r="EB25" i="8" s="1"/>
  <c r="EO80" i="4"/>
  <c r="EO79" i="1" s="1"/>
  <c r="EN24" i="8" s="1"/>
  <c r="EG80" i="4"/>
  <c r="EG79" i="1" s="1"/>
  <c r="EF24" i="8" s="1"/>
  <c r="DY80" i="4"/>
  <c r="DY79" i="1" s="1"/>
  <c r="DX24" i="8" s="1"/>
  <c r="EK79" i="4"/>
  <c r="EK78" i="1" s="1"/>
  <c r="EJ23" i="8" s="1"/>
  <c r="EC79" i="4"/>
  <c r="EC78" i="1" s="1"/>
  <c r="EB23" i="8" s="1"/>
  <c r="EO78" i="4"/>
  <c r="EO77" i="1" s="1"/>
  <c r="EN22" i="8" s="1"/>
  <c r="EG78" i="4"/>
  <c r="EG77" i="1" s="1"/>
  <c r="EF22" i="8" s="1"/>
  <c r="DY78" i="4"/>
  <c r="DY77" i="1" s="1"/>
  <c r="DX22" i="8" s="1"/>
  <c r="EK77" i="4"/>
  <c r="EK76" i="1" s="1"/>
  <c r="EJ21" i="8" s="1"/>
  <c r="EC77" i="4"/>
  <c r="EC76" i="1" s="1"/>
  <c r="EB21" i="8" s="1"/>
  <c r="EO76" i="4"/>
  <c r="EO75" i="1" s="1"/>
  <c r="EN20" i="8" s="1"/>
  <c r="EG76" i="4"/>
  <c r="EG75" i="1" s="1"/>
  <c r="EF20" i="8" s="1"/>
  <c r="DY76" i="4"/>
  <c r="DY75" i="1" s="1"/>
  <c r="DX20" i="8" s="1"/>
  <c r="EK75" i="4"/>
  <c r="EK74" i="1" s="1"/>
  <c r="EJ19" i="8" s="1"/>
  <c r="EC75" i="4"/>
  <c r="EC74" i="1" s="1"/>
  <c r="EB19" i="8" s="1"/>
  <c r="EO74" i="4"/>
  <c r="EO73" i="1" s="1"/>
  <c r="EN18" i="8" s="1"/>
  <c r="EG74" i="4"/>
  <c r="EG73" i="1" s="1"/>
  <c r="EF18" i="8" s="1"/>
  <c r="DY74" i="4"/>
  <c r="DY73" i="1" s="1"/>
  <c r="DX18" i="8" s="1"/>
  <c r="EK73" i="4"/>
  <c r="EK72" i="1" s="1"/>
  <c r="EJ17" i="8" s="1"/>
  <c r="EC73" i="4"/>
  <c r="EC72" i="1" s="1"/>
  <c r="EB17" i="8" s="1"/>
  <c r="EO72" i="4"/>
  <c r="EO71" i="1" s="1"/>
  <c r="EN16" i="8" s="1"/>
  <c r="EG72" i="4"/>
  <c r="EG71" i="1" s="1"/>
  <c r="EF16" i="8" s="1"/>
  <c r="DY72" i="4"/>
  <c r="DY71" i="1" s="1"/>
  <c r="DX16" i="8" s="1"/>
  <c r="EK71" i="4"/>
  <c r="EK70" i="1" s="1"/>
  <c r="EJ15" i="8" s="1"/>
  <c r="EC71" i="4"/>
  <c r="EC70" i="1" s="1"/>
  <c r="EB15" i="8" s="1"/>
  <c r="EO70" i="4"/>
  <c r="EO69" i="1" s="1"/>
  <c r="EN14" i="8" s="1"/>
  <c r="EG70" i="4"/>
  <c r="EG69" i="1" s="1"/>
  <c r="EF14" i="8" s="1"/>
  <c r="DY70" i="4"/>
  <c r="DY69" i="1" s="1"/>
  <c r="DX14" i="8" s="1"/>
  <c r="EK69" i="4"/>
  <c r="EK68" i="1" s="1"/>
  <c r="EJ13" i="8" s="1"/>
  <c r="EC69" i="4"/>
  <c r="EC68" i="1" s="1"/>
  <c r="EB13" i="8" s="1"/>
  <c r="EO68" i="4"/>
  <c r="EO67" i="1" s="1"/>
  <c r="EN12" i="8" s="1"/>
  <c r="EG68" i="4"/>
  <c r="EG67" i="1" s="1"/>
  <c r="EF12" i="8" s="1"/>
  <c r="DY68" i="4"/>
  <c r="DY67" i="1" s="1"/>
  <c r="DX12" i="8" s="1"/>
  <c r="EK67" i="4"/>
  <c r="EK66" i="1" s="1"/>
  <c r="EJ11" i="8" s="1"/>
  <c r="EC67" i="4"/>
  <c r="EC66" i="1" s="1"/>
  <c r="EB11" i="8" s="1"/>
  <c r="EO66" i="4"/>
  <c r="EO65" i="1" s="1"/>
  <c r="EN10" i="8" s="1"/>
  <c r="EG66" i="4"/>
  <c r="EG65" i="1" s="1"/>
  <c r="EF10" i="8" s="1"/>
  <c r="DY66" i="4"/>
  <c r="DY65" i="1" s="1"/>
  <c r="DX10" i="8" s="1"/>
  <c r="EK65" i="4"/>
  <c r="EK64" i="1" s="1"/>
  <c r="EJ9" i="8" s="1"/>
  <c r="EC65" i="4"/>
  <c r="EC64" i="1" s="1"/>
  <c r="EB9" i="8" s="1"/>
  <c r="EO64" i="4"/>
  <c r="EO63" i="1" s="1"/>
  <c r="EN8" i="8" s="1"/>
  <c r="EG64" i="4"/>
  <c r="EG63" i="1" s="1"/>
  <c r="EF8" i="8" s="1"/>
  <c r="DY64" i="4"/>
  <c r="DY63" i="1" s="1"/>
  <c r="DX8" i="8" s="1"/>
  <c r="EK63" i="4"/>
  <c r="EK62" i="1" s="1"/>
  <c r="EJ7" i="8" s="1"/>
  <c r="EC63" i="4"/>
  <c r="EC62" i="1" s="1"/>
  <c r="EB7" i="8" s="1"/>
  <c r="EO62" i="4"/>
  <c r="EO61" i="1" s="1"/>
  <c r="EN6" i="8" s="1"/>
  <c r="EG62" i="4"/>
  <c r="EG61" i="1" s="1"/>
  <c r="EF6" i="8" s="1"/>
  <c r="DY62" i="4"/>
  <c r="DY61" i="1" s="1"/>
  <c r="DX6" i="8" s="1"/>
  <c r="EK61" i="4"/>
  <c r="EK60" i="1" s="1"/>
  <c r="EJ5" i="8" s="1"/>
  <c r="EC61" i="4"/>
  <c r="EC60" i="1" s="1"/>
  <c r="EB5" i="8" s="1"/>
  <c r="EO60" i="4"/>
  <c r="EO59" i="1" s="1"/>
  <c r="EN4" i="8" s="1"/>
  <c r="EG60" i="4"/>
  <c r="EG59" i="1" s="1"/>
  <c r="EF4" i="8" s="1"/>
  <c r="DY60" i="4"/>
  <c r="DY59" i="1" s="1"/>
  <c r="DX4" i="8" s="1"/>
  <c r="EK59" i="4"/>
  <c r="EK58" i="1" s="1"/>
  <c r="EJ3" i="8" s="1"/>
  <c r="EC59" i="4"/>
  <c r="EC58" i="1" s="1"/>
  <c r="EB3" i="8" s="1"/>
  <c r="EO58" i="4"/>
  <c r="EO57" i="1" s="1"/>
  <c r="EN2" i="8" s="1"/>
  <c r="EG58" i="4"/>
  <c r="EG57" i="1" s="1"/>
  <c r="EF2" i="8" s="1"/>
  <c r="DY58" i="4"/>
  <c r="DY57" i="1" s="1"/>
  <c r="DX2" i="8" s="1"/>
  <c r="EK56" i="1"/>
  <c r="EJ24" i="7" s="1"/>
  <c r="EC56" i="1"/>
  <c r="EB24" i="7" s="1"/>
  <c r="EO55" i="1"/>
  <c r="EN23" i="7" s="1"/>
  <c r="EG55" i="1"/>
  <c r="EF23" i="7" s="1"/>
  <c r="DY55" i="1"/>
  <c r="DX23" i="7" s="1"/>
  <c r="EK54" i="1"/>
  <c r="EJ22" i="7" s="1"/>
  <c r="EC54" i="1"/>
  <c r="EB22" i="7" s="1"/>
  <c r="EO53" i="1"/>
  <c r="EN21" i="7" s="1"/>
  <c r="EG53" i="1"/>
  <c r="EF21" i="7" s="1"/>
  <c r="DY53" i="1"/>
  <c r="DX21" i="7" s="1"/>
  <c r="EK52" i="1"/>
  <c r="EJ20" i="7" s="1"/>
  <c r="EC52" i="1"/>
  <c r="EB20" i="7" s="1"/>
  <c r="EO51" i="1"/>
  <c r="EN19" i="7" s="1"/>
  <c r="EG51" i="1"/>
  <c r="EF19" i="7" s="1"/>
  <c r="DY51" i="1"/>
  <c r="DX19" i="7" s="1"/>
  <c r="EK50" i="1"/>
  <c r="EJ18" i="7" s="1"/>
  <c r="EC50" i="1"/>
  <c r="EB18" i="7" s="1"/>
  <c r="EO49" i="1"/>
  <c r="EN17" i="7" s="1"/>
  <c r="EG49" i="1"/>
  <c r="EF17" i="7" s="1"/>
  <c r="DY49" i="1"/>
  <c r="DX17" i="7" s="1"/>
  <c r="EK48" i="1"/>
  <c r="EJ16" i="7" s="1"/>
  <c r="EC48" i="1"/>
  <c r="EB16" i="7" s="1"/>
  <c r="EO47" i="1"/>
  <c r="EN15" i="7" s="1"/>
  <c r="EG47" i="1"/>
  <c r="EF15" i="7" s="1"/>
  <c r="DY47" i="1"/>
  <c r="DX15" i="7" s="1"/>
  <c r="EK46" i="1"/>
  <c r="EJ14" i="7" s="1"/>
  <c r="EC46" i="1"/>
  <c r="EB14" i="7" s="1"/>
  <c r="EO45" i="1"/>
  <c r="EN13" i="7" s="1"/>
  <c r="EG45" i="1"/>
  <c r="EF13" i="7" s="1"/>
  <c r="DY45" i="1"/>
  <c r="DX13" i="7" s="1"/>
  <c r="EK44" i="1"/>
  <c r="EJ12" i="7" s="1"/>
  <c r="EC44" i="1"/>
  <c r="EB12" i="7" s="1"/>
  <c r="EO43" i="1"/>
  <c r="EN11" i="7" s="1"/>
  <c r="EG43" i="1"/>
  <c r="EF11" i="7" s="1"/>
  <c r="DY43" i="1"/>
  <c r="DX11" i="7" s="1"/>
  <c r="EK42" i="1"/>
  <c r="EJ10" i="7" s="1"/>
  <c r="EC42" i="1"/>
  <c r="EB10" i="7" s="1"/>
  <c r="EO41" i="1"/>
  <c r="EN9" i="7" s="1"/>
  <c r="EG41" i="1"/>
  <c r="EF9" i="7" s="1"/>
  <c r="DY41" i="1"/>
  <c r="DX9" i="7" s="1"/>
  <c r="EK40" i="1"/>
  <c r="EJ8" i="7" s="1"/>
  <c r="EC40" i="1"/>
  <c r="EB8" i="7" s="1"/>
  <c r="EO39" i="1"/>
  <c r="EN7" i="7" s="1"/>
  <c r="EG39" i="1"/>
  <c r="EF7" i="7" s="1"/>
  <c r="DY39" i="1"/>
  <c r="DX7" i="7" s="1"/>
  <c r="EK38" i="1"/>
  <c r="EJ6" i="7" s="1"/>
  <c r="EC38" i="1"/>
  <c r="EB6" i="7" s="1"/>
  <c r="EO37" i="1"/>
  <c r="EN5" i="7" s="1"/>
  <c r="EG37" i="1"/>
  <c r="EF5" i="7" s="1"/>
  <c r="DY37" i="1"/>
  <c r="DX5" i="7" s="1"/>
  <c r="EK36" i="1"/>
  <c r="EJ4" i="7" s="1"/>
  <c r="EC36" i="1"/>
  <c r="EB4" i="7" s="1"/>
  <c r="EO35" i="1"/>
  <c r="EN3" i="7" s="1"/>
  <c r="EG35" i="1"/>
  <c r="EF3" i="7" s="1"/>
  <c r="DY35" i="1"/>
  <c r="DX3" i="7" s="1"/>
  <c r="EK34" i="1"/>
  <c r="EJ2" i="7" s="1"/>
  <c r="EC34" i="1"/>
  <c r="EB2" i="7" s="1"/>
  <c r="EO34" i="4"/>
  <c r="EO33" i="1" s="1"/>
  <c r="EO33" i="22" s="1"/>
  <c r="EG34" i="4"/>
  <c r="EG33" i="1" s="1"/>
  <c r="EG33" i="22" s="1"/>
  <c r="DY34" i="4"/>
  <c r="DY33" i="1" s="1"/>
  <c r="DY33" i="22" s="1"/>
  <c r="EK33" i="4"/>
  <c r="EK32" i="1" s="1"/>
  <c r="EK32" i="22" s="1"/>
  <c r="EC33" i="4"/>
  <c r="EC32" i="1" s="1"/>
  <c r="EC32" i="22" s="1"/>
  <c r="EO32" i="4"/>
  <c r="EO31" i="1" s="1"/>
  <c r="EO31" i="22" s="1"/>
  <c r="EG32" i="4"/>
  <c r="EG31" i="1" s="1"/>
  <c r="EG31" i="22" s="1"/>
  <c r="DY32" i="4"/>
  <c r="DY31" i="1" s="1"/>
  <c r="DY31" i="22" s="1"/>
  <c r="EK31" i="4"/>
  <c r="EK30" i="1" s="1"/>
  <c r="EK30" i="22" s="1"/>
  <c r="EC31" i="4"/>
  <c r="EC30" i="1" s="1"/>
  <c r="EC30" i="22" s="1"/>
  <c r="EO30" i="4"/>
  <c r="EO29" i="1" s="1"/>
  <c r="EO29" i="22" s="1"/>
  <c r="EG30" i="4"/>
  <c r="EG29" i="1" s="1"/>
  <c r="EG29" i="22" s="1"/>
  <c r="DY30" i="4"/>
  <c r="DY29" i="1" s="1"/>
  <c r="DY29" i="22" s="1"/>
  <c r="EK29" i="4"/>
  <c r="EK28" i="1" s="1"/>
  <c r="EK28" i="22" s="1"/>
  <c r="EC29" i="4"/>
  <c r="EC28" i="1" s="1"/>
  <c r="EC28" i="22" s="1"/>
  <c r="EO28" i="4"/>
  <c r="EO27" i="1" s="1"/>
  <c r="EO27" i="22" s="1"/>
  <c r="EG28" i="4"/>
  <c r="EG27" i="1" s="1"/>
  <c r="EG27" i="22" s="1"/>
  <c r="DY28" i="4"/>
  <c r="DY27" i="1" s="1"/>
  <c r="DY27" i="22" s="1"/>
  <c r="EK27" i="4"/>
  <c r="EK26" i="1" s="1"/>
  <c r="EK26" i="22" s="1"/>
  <c r="EC27" i="4"/>
  <c r="EC26" i="1" s="1"/>
  <c r="EC26" i="22" s="1"/>
  <c r="EO26" i="4"/>
  <c r="EO25" i="1" s="1"/>
  <c r="EO25" i="22" s="1"/>
  <c r="EG26" i="4"/>
  <c r="EG25" i="1" s="1"/>
  <c r="EG25" i="22" s="1"/>
  <c r="DY26" i="4"/>
  <c r="DY25" i="1" s="1"/>
  <c r="DY25" i="22" s="1"/>
  <c r="EK25" i="4"/>
  <c r="EK24" i="1" s="1"/>
  <c r="EK24" i="22" s="1"/>
  <c r="EC25" i="4"/>
  <c r="EC24" i="1" s="1"/>
  <c r="EC24" i="22" s="1"/>
  <c r="EO24" i="4"/>
  <c r="EO23" i="1" s="1"/>
  <c r="EO23" i="22" s="1"/>
  <c r="EG24" i="4"/>
  <c r="EG23" i="1" s="1"/>
  <c r="EG23" i="22" s="1"/>
  <c r="DY24" i="4"/>
  <c r="DY23" i="1" s="1"/>
  <c r="DY23" i="22" s="1"/>
  <c r="EK23" i="4"/>
  <c r="EK22" i="1" s="1"/>
  <c r="EK22" i="22" s="1"/>
  <c r="EC23" i="4"/>
  <c r="EC22" i="1" s="1"/>
  <c r="EC22" i="22" s="1"/>
  <c r="EO22" i="4"/>
  <c r="EO21" i="1" s="1"/>
  <c r="EO21" i="22" s="1"/>
  <c r="EG22" i="4"/>
  <c r="EG21" i="1" s="1"/>
  <c r="EG21" i="22" s="1"/>
  <c r="DY22" i="4"/>
  <c r="DY21" i="1" s="1"/>
  <c r="DY21" i="22" s="1"/>
  <c r="EK21" i="4"/>
  <c r="EK20" i="1" s="1"/>
  <c r="EK20" i="22" s="1"/>
  <c r="EC21" i="4"/>
  <c r="EC20" i="1" s="1"/>
  <c r="EC20" i="22" s="1"/>
  <c r="EO20" i="4"/>
  <c r="EO19" i="1" s="1"/>
  <c r="EO19" i="22" s="1"/>
  <c r="EG20" i="4"/>
  <c r="EG19" i="1" s="1"/>
  <c r="EG19" i="22" s="1"/>
  <c r="DY20" i="4"/>
  <c r="DY19" i="1" s="1"/>
  <c r="DY19" i="22" s="1"/>
  <c r="EK19" i="4"/>
  <c r="EK18" i="1" s="1"/>
  <c r="EK18" i="22" s="1"/>
  <c r="EC19" i="4"/>
  <c r="EC18" i="1" s="1"/>
  <c r="EC18" i="22" s="1"/>
  <c r="EO18" i="4"/>
  <c r="EO17" i="1" s="1"/>
  <c r="EO17" i="22" s="1"/>
  <c r="EG18" i="4"/>
  <c r="EG17" i="1" s="1"/>
  <c r="EG17" i="22" s="1"/>
  <c r="DY18" i="4"/>
  <c r="DY17" i="1" s="1"/>
  <c r="DY17" i="22" s="1"/>
  <c r="EK17" i="4"/>
  <c r="EK16" i="1" s="1"/>
  <c r="EK16" i="22" s="1"/>
  <c r="EC17" i="4"/>
  <c r="EC16" i="1" s="1"/>
  <c r="EC16" i="22" s="1"/>
  <c r="EO16" i="4"/>
  <c r="EO15" i="1" s="1"/>
  <c r="EO15" i="22" s="1"/>
  <c r="EG16" i="4"/>
  <c r="EG15" i="1" s="1"/>
  <c r="EG15" i="22" s="1"/>
  <c r="DY16" i="4"/>
  <c r="DY15" i="1" s="1"/>
  <c r="DY15" i="22" s="1"/>
  <c r="EK15" i="4"/>
  <c r="EK14" i="1" s="1"/>
  <c r="EK14" i="22" s="1"/>
  <c r="EC15" i="4"/>
  <c r="EC14" i="1" s="1"/>
  <c r="EC14" i="22" s="1"/>
  <c r="EO14" i="4"/>
  <c r="EO13" i="1" s="1"/>
  <c r="EO13" i="22" s="1"/>
  <c r="EG14" i="4"/>
  <c r="EG13" i="1" s="1"/>
  <c r="EG13" i="22" s="1"/>
  <c r="DY14" i="4"/>
  <c r="DY13" i="1" s="1"/>
  <c r="DY13" i="22" s="1"/>
  <c r="EK13" i="4"/>
  <c r="EK12" i="1" s="1"/>
  <c r="EK12" i="22" s="1"/>
  <c r="EC13" i="4"/>
  <c r="EC12" i="1" s="1"/>
  <c r="EC12" i="22" s="1"/>
  <c r="EO12" i="4"/>
  <c r="EO11" i="1" s="1"/>
  <c r="EO11" i="22" s="1"/>
  <c r="EG12" i="4"/>
  <c r="EG11" i="1" s="1"/>
  <c r="EG11" i="22" s="1"/>
  <c r="DY12" i="4"/>
  <c r="DY11" i="1" s="1"/>
  <c r="DY11" i="22" s="1"/>
  <c r="EK11" i="4"/>
  <c r="EK10" i="1" s="1"/>
  <c r="EK10" i="22" s="1"/>
  <c r="EC11" i="4"/>
  <c r="EC10" i="1" s="1"/>
  <c r="EC10" i="22" s="1"/>
  <c r="EO10" i="4"/>
  <c r="EO9" i="1" s="1"/>
  <c r="EO9" i="22" s="1"/>
  <c r="EG10" i="4"/>
  <c r="EG9" i="1" s="1"/>
  <c r="EG9" i="22" s="1"/>
  <c r="DY10" i="4"/>
  <c r="DY9" i="1" s="1"/>
  <c r="DY9" i="22" s="1"/>
  <c r="EK9" i="4"/>
  <c r="EK8" i="1" s="1"/>
  <c r="EK8" i="22" s="1"/>
  <c r="EC9" i="4"/>
  <c r="EC8" i="1" s="1"/>
  <c r="EC8" i="22" s="1"/>
  <c r="EO8" i="4"/>
  <c r="EO7" i="1" s="1"/>
  <c r="EO7" i="22" s="1"/>
  <c r="EG8" i="4"/>
  <c r="EG7" i="1" s="1"/>
  <c r="EG7" i="22" s="1"/>
  <c r="DY8" i="4"/>
  <c r="DY7" i="1" s="1"/>
  <c r="DY7" i="22" s="1"/>
  <c r="EK7" i="4"/>
  <c r="EK6" i="1" s="1"/>
  <c r="EK6" i="22" s="1"/>
  <c r="EC7" i="4"/>
  <c r="EC6" i="1" s="1"/>
  <c r="EC6" i="22" s="1"/>
  <c r="EO6" i="4"/>
  <c r="EO5" i="1" s="1"/>
  <c r="EO5" i="22" s="1"/>
  <c r="EG6" i="4"/>
  <c r="EG5" i="1" s="1"/>
  <c r="EG5" i="22" s="1"/>
  <c r="DY6" i="4"/>
  <c r="DY5" i="1" s="1"/>
  <c r="DY5" i="22" s="1"/>
  <c r="EK5" i="4"/>
  <c r="EK4" i="1" s="1"/>
  <c r="EK4" i="22" s="1"/>
  <c r="EC5" i="4"/>
  <c r="EC4" i="1" s="1"/>
  <c r="EC4" i="22" s="1"/>
  <c r="EO4" i="4"/>
  <c r="EO3" i="1" s="1"/>
  <c r="EO3" i="22" s="1"/>
  <c r="EG4" i="4"/>
  <c r="EG3" i="1" s="1"/>
  <c r="EG3" i="22" s="1"/>
  <c r="DY4" i="4"/>
  <c r="DY3" i="1" s="1"/>
  <c r="DY3" i="22" s="1"/>
  <c r="EK3" i="4"/>
  <c r="EK2" i="1" s="1"/>
  <c r="EK2" i="22" s="1"/>
  <c r="EC3" i="4"/>
  <c r="EC2" i="1" s="1"/>
  <c r="EC2" i="22" s="1"/>
  <c r="EF245" i="4"/>
  <c r="EF265" i="1" s="1"/>
  <c r="DX239" i="4"/>
  <c r="DX259" i="1" s="1"/>
  <c r="EM215" i="4"/>
  <c r="EM235" i="1" s="1"/>
  <c r="DX207" i="4"/>
  <c r="DX227" i="1" s="1"/>
  <c r="EA190" i="4"/>
  <c r="EA210" i="1" s="1"/>
  <c r="EF181" i="4"/>
  <c r="EF201" i="1" s="1"/>
  <c r="ED173" i="4"/>
  <c r="EF151" i="4"/>
  <c r="EF150" i="1" s="1"/>
  <c r="EF23" i="6" s="1"/>
  <c r="ED139" i="4"/>
  <c r="ED138" i="1" s="1"/>
  <c r="ED11" i="6" s="1"/>
  <c r="DX122" i="4"/>
  <c r="DX121" i="1" s="1"/>
  <c r="DW66" i="8" s="1"/>
  <c r="EF98" i="4"/>
  <c r="EF97" i="1" s="1"/>
  <c r="EE42" i="8" s="1"/>
  <c r="EJ217" i="4"/>
  <c r="EJ237" i="1" s="1"/>
  <c r="DX217" i="4"/>
  <c r="DX237" i="1" s="1"/>
  <c r="EI216" i="4"/>
  <c r="EI236" i="1" s="1"/>
  <c r="EA216" i="4"/>
  <c r="EA236" i="1" s="1"/>
  <c r="EE215" i="4"/>
  <c r="EE235" i="1" s="1"/>
  <c r="DW215" i="4"/>
  <c r="DW235" i="1" s="1"/>
  <c r="EI214" i="4"/>
  <c r="EI234" i="1" s="1"/>
  <c r="EA214" i="4"/>
  <c r="EA234" i="1" s="1"/>
  <c r="EM213" i="4"/>
  <c r="EM233" i="1" s="1"/>
  <c r="DW213" i="4"/>
  <c r="DW233" i="1" s="1"/>
  <c r="EI212" i="4"/>
  <c r="EI232" i="1" s="1"/>
  <c r="EA212" i="4"/>
  <c r="EA232" i="1" s="1"/>
  <c r="EM211" i="4"/>
  <c r="EM231" i="1" s="1"/>
  <c r="EE211" i="4"/>
  <c r="EE231" i="1" s="1"/>
  <c r="DW211" i="4"/>
  <c r="DW231" i="1" s="1"/>
  <c r="EI210" i="4"/>
  <c r="EI230" i="1" s="1"/>
  <c r="EA210" i="4"/>
  <c r="EA230" i="1" s="1"/>
  <c r="EM209" i="4"/>
  <c r="EM229" i="1" s="1"/>
  <c r="DW209" i="4"/>
  <c r="DW229" i="1" s="1"/>
  <c r="EI208" i="4"/>
  <c r="EI228" i="1" s="1"/>
  <c r="EA208" i="4"/>
  <c r="EA228" i="1" s="1"/>
  <c r="EM207" i="4"/>
  <c r="EM227" i="1" s="1"/>
  <c r="EE207" i="4"/>
  <c r="EE227" i="1" s="1"/>
  <c r="EI206" i="4"/>
  <c r="EI226" i="1" s="1"/>
  <c r="EA206" i="4"/>
  <c r="EA226" i="1" s="1"/>
  <c r="EM205" i="4"/>
  <c r="EM225" i="1" s="1"/>
  <c r="EE205" i="4"/>
  <c r="EE225" i="1" s="1"/>
  <c r="DW205" i="4"/>
  <c r="DW225" i="1" s="1"/>
  <c r="EI204" i="4"/>
  <c r="EI224" i="1" s="1"/>
  <c r="EA204" i="4"/>
  <c r="EA224" i="1" s="1"/>
  <c r="EM203" i="4"/>
  <c r="EM223" i="1" s="1"/>
  <c r="EE203" i="4"/>
  <c r="EE223" i="1" s="1"/>
  <c r="EI202" i="4"/>
  <c r="EI222" i="1" s="1"/>
  <c r="EA202" i="4"/>
  <c r="EA222" i="1" s="1"/>
  <c r="EM201" i="4"/>
  <c r="EA201" i="4"/>
  <c r="EL200" i="4"/>
  <c r="DZ200" i="4"/>
  <c r="EK199" i="4"/>
  <c r="DY199" i="4"/>
  <c r="EJ198" i="4"/>
  <c r="DX198" i="4"/>
  <c r="EG197" i="4"/>
  <c r="EH217" i="1"/>
  <c r="EI217" i="1"/>
  <c r="EC217" i="1"/>
  <c r="DV217" i="1"/>
  <c r="DW197" i="4"/>
  <c r="EB217" i="1"/>
  <c r="EF196" i="4"/>
  <c r="EO195" i="4"/>
  <c r="EO215" i="1" s="1"/>
  <c r="EG195" i="4"/>
  <c r="EG215" i="1" s="1"/>
  <c r="DY195" i="4"/>
  <c r="DY215" i="1" s="1"/>
  <c r="EK194" i="4"/>
  <c r="EK214" i="1" s="1"/>
  <c r="EC194" i="4"/>
  <c r="EC214" i="1" s="1"/>
  <c r="EO193" i="4"/>
  <c r="EO213" i="1" s="1"/>
  <c r="EG193" i="4"/>
  <c r="EG213" i="1" s="1"/>
  <c r="DY193" i="4"/>
  <c r="DY213" i="1" s="1"/>
  <c r="EK192" i="4"/>
  <c r="EK212" i="1" s="1"/>
  <c r="EC192" i="4"/>
  <c r="EC212" i="1" s="1"/>
  <c r="EO191" i="4"/>
  <c r="EO211" i="1" s="1"/>
  <c r="EG191" i="4"/>
  <c r="EG211" i="1" s="1"/>
  <c r="DY191" i="4"/>
  <c r="DY211" i="1" s="1"/>
  <c r="EK190" i="4"/>
  <c r="EK210" i="1" s="1"/>
  <c r="EC190" i="4"/>
  <c r="EC210" i="1" s="1"/>
  <c r="EO189" i="4"/>
  <c r="EO209" i="1" s="1"/>
  <c r="EG189" i="4"/>
  <c r="EG209" i="1" s="1"/>
  <c r="DY189" i="4"/>
  <c r="DY209" i="1" s="1"/>
  <c r="EK188" i="4"/>
  <c r="EK208" i="1" s="1"/>
  <c r="EC188" i="4"/>
  <c r="EC208" i="1" s="1"/>
  <c r="EO187" i="4"/>
  <c r="EO207" i="1" s="1"/>
  <c r="EG187" i="4"/>
  <c r="EG207" i="1" s="1"/>
  <c r="DY187" i="4"/>
  <c r="DY207" i="1" s="1"/>
  <c r="EK186" i="4"/>
  <c r="DY186" i="4"/>
  <c r="EJ185" i="4"/>
  <c r="EJ205" i="1" s="1"/>
  <c r="EB185" i="4"/>
  <c r="EB205" i="1" s="1"/>
  <c r="EN184" i="4"/>
  <c r="EN204" i="1" s="1"/>
  <c r="EF184" i="4"/>
  <c r="EF204" i="1" s="1"/>
  <c r="DX184" i="4"/>
  <c r="DX204" i="1" s="1"/>
  <c r="EJ183" i="4"/>
  <c r="EJ203" i="1" s="1"/>
  <c r="EB183" i="4"/>
  <c r="EB203" i="1" s="1"/>
  <c r="EN182" i="4"/>
  <c r="EN202" i="1" s="1"/>
  <c r="EF182" i="4"/>
  <c r="EF202" i="1" s="1"/>
  <c r="DX182" i="4"/>
  <c r="DX202" i="1" s="1"/>
  <c r="EJ181" i="4"/>
  <c r="EJ201" i="1" s="1"/>
  <c r="EB181" i="4"/>
  <c r="EB201" i="1" s="1"/>
  <c r="EN180" i="4"/>
  <c r="EN200" i="1" s="1"/>
  <c r="EF180" i="4"/>
  <c r="EF200" i="1" s="1"/>
  <c r="DX180" i="4"/>
  <c r="DX200" i="1" s="1"/>
  <c r="EJ179" i="4"/>
  <c r="EJ199" i="1" s="1"/>
  <c r="EB179" i="4"/>
  <c r="EB199" i="1" s="1"/>
  <c r="EN178" i="4"/>
  <c r="EN198" i="1" s="1"/>
  <c r="EF178" i="4"/>
  <c r="EF198" i="1" s="1"/>
  <c r="DX178" i="4"/>
  <c r="DX198" i="1" s="1"/>
  <c r="EJ177" i="4"/>
  <c r="EJ197" i="1" s="1"/>
  <c r="EB177" i="4"/>
  <c r="EB197" i="1" s="1"/>
  <c r="EN176" i="4"/>
  <c r="EN196" i="1" s="1"/>
  <c r="EF176" i="4"/>
  <c r="EF196" i="1" s="1"/>
  <c r="DX176" i="4"/>
  <c r="DX196" i="1" s="1"/>
  <c r="EJ175" i="4"/>
  <c r="EJ195" i="1" s="1"/>
  <c r="EB175" i="4"/>
  <c r="EB195" i="1" s="1"/>
  <c r="EN174" i="4"/>
  <c r="ED174" i="4"/>
  <c r="EM173" i="4"/>
  <c r="EA173" i="4"/>
  <c r="EL172" i="4"/>
  <c r="DZ172" i="4"/>
  <c r="EK171" i="4"/>
  <c r="DY171" i="4"/>
  <c r="EJ170" i="4"/>
  <c r="DX170" i="4"/>
  <c r="EG169" i="4"/>
  <c r="DW169" i="4"/>
  <c r="EH189" i="1"/>
  <c r="EI189" i="1"/>
  <c r="EC189" i="1"/>
  <c r="DV189" i="1"/>
  <c r="EB189" i="1"/>
  <c r="DZ168" i="4"/>
  <c r="DZ188" i="1" s="1"/>
  <c r="EL167" i="4"/>
  <c r="EL187" i="1" s="1"/>
  <c r="ED167" i="4"/>
  <c r="ED187" i="1" s="1"/>
  <c r="DV167" i="4"/>
  <c r="DV187" i="1" s="1"/>
  <c r="EH166" i="4"/>
  <c r="EH186" i="1" s="1"/>
  <c r="EL165" i="4"/>
  <c r="EL185" i="1" s="1"/>
  <c r="DV165" i="4"/>
  <c r="DV185" i="1" s="1"/>
  <c r="EH164" i="4"/>
  <c r="EH184" i="1" s="1"/>
  <c r="DZ164" i="4"/>
  <c r="DZ184" i="1" s="1"/>
  <c r="EL163" i="4"/>
  <c r="EL183" i="1" s="1"/>
  <c r="ED163" i="4"/>
  <c r="ED183" i="1" s="1"/>
  <c r="EH162" i="4"/>
  <c r="EH182" i="1" s="1"/>
  <c r="DZ162" i="4"/>
  <c r="DZ182" i="1" s="1"/>
  <c r="EL161" i="4"/>
  <c r="EL181" i="1" s="1"/>
  <c r="ED161" i="4"/>
  <c r="ED181" i="1" s="1"/>
  <c r="DV161" i="4"/>
  <c r="DV181" i="1" s="1"/>
  <c r="EH160" i="4"/>
  <c r="EH180" i="1" s="1"/>
  <c r="DZ160" i="4"/>
  <c r="DZ180" i="1" s="1"/>
  <c r="EL159" i="4"/>
  <c r="EL158" i="1" s="1"/>
  <c r="EL31" i="6" s="1"/>
  <c r="DZ159" i="4"/>
  <c r="DZ158" i="1" s="1"/>
  <c r="DZ31" i="6" s="1"/>
  <c r="EK158" i="4"/>
  <c r="EK157" i="1" s="1"/>
  <c r="EK30" i="6" s="1"/>
  <c r="DY158" i="4"/>
  <c r="DY157" i="1" s="1"/>
  <c r="DY30" i="6" s="1"/>
  <c r="DX157" i="4"/>
  <c r="DX156" i="1" s="1"/>
  <c r="DX29" i="6" s="1"/>
  <c r="EG156" i="4"/>
  <c r="EG155" i="1" s="1"/>
  <c r="EG28" i="6" s="1"/>
  <c r="EI155" i="1"/>
  <c r="EI28" i="6" s="1"/>
  <c r="EC155" i="1"/>
  <c r="EC28" i="6" s="1"/>
  <c r="DV155" i="1"/>
  <c r="DV28" i="6" s="1"/>
  <c r="DW156" i="4"/>
  <c r="DW155" i="1" s="1"/>
  <c r="DW28" i="6" s="1"/>
  <c r="EB155" i="1"/>
  <c r="EB28" i="6" s="1"/>
  <c r="EH155" i="1"/>
  <c r="EH28" i="6" s="1"/>
  <c r="EF155" i="4"/>
  <c r="EF154" i="1" s="1"/>
  <c r="EF27" i="6" s="1"/>
  <c r="EO154" i="4"/>
  <c r="EO153" i="1" s="1"/>
  <c r="EO26" i="6" s="1"/>
  <c r="EE154" i="4"/>
  <c r="EE153" i="1" s="1"/>
  <c r="EE26" i="6" s="1"/>
  <c r="EN153" i="4"/>
  <c r="EN152" i="1" s="1"/>
  <c r="EN25" i="6" s="1"/>
  <c r="ED153" i="4"/>
  <c r="ED152" i="1" s="1"/>
  <c r="ED25" i="6" s="1"/>
  <c r="EM152" i="4"/>
  <c r="EM151" i="1" s="1"/>
  <c r="EM24" i="6" s="1"/>
  <c r="EA152" i="4"/>
  <c r="EA151" i="1" s="1"/>
  <c r="EA24" i="6" s="1"/>
  <c r="EL151" i="4"/>
  <c r="EL150" i="1" s="1"/>
  <c r="EL23" i="6" s="1"/>
  <c r="DZ151" i="4"/>
  <c r="DZ150" i="1" s="1"/>
  <c r="DZ23" i="6" s="1"/>
  <c r="EK150" i="4"/>
  <c r="EK149" i="1" s="1"/>
  <c r="EK22" i="6" s="1"/>
  <c r="DY150" i="4"/>
  <c r="DY149" i="1" s="1"/>
  <c r="DY22" i="6" s="1"/>
  <c r="EJ149" i="4"/>
  <c r="EJ148" i="1" s="1"/>
  <c r="EJ21" i="6" s="1"/>
  <c r="EG148" i="4"/>
  <c r="EG147" i="1" s="1"/>
  <c r="EG20" i="6" s="1"/>
  <c r="EI147" i="1"/>
  <c r="EI20" i="6" s="1"/>
  <c r="EC147" i="1"/>
  <c r="EC20" i="6" s="1"/>
  <c r="DV147" i="1"/>
  <c r="DV20" i="6" s="1"/>
  <c r="DW148" i="4"/>
  <c r="DW147" i="1" s="1"/>
  <c r="DW20" i="6" s="1"/>
  <c r="EH147" i="1"/>
  <c r="EH20" i="6" s="1"/>
  <c r="EF147" i="4"/>
  <c r="EF146" i="1" s="1"/>
  <c r="EF19" i="6" s="1"/>
  <c r="EO146" i="4"/>
  <c r="EO145" i="1" s="1"/>
  <c r="EO18" i="6" s="1"/>
  <c r="EE146" i="4"/>
  <c r="EE145" i="1" s="1"/>
  <c r="EE18" i="6" s="1"/>
  <c r="ED145" i="4"/>
  <c r="ED144" i="1" s="1"/>
  <c r="ED17" i="6" s="1"/>
  <c r="EM144" i="4"/>
  <c r="EM143" i="1" s="1"/>
  <c r="EM16" i="6" s="1"/>
  <c r="EA144" i="4"/>
  <c r="EA143" i="1" s="1"/>
  <c r="EA16" i="6" s="1"/>
  <c r="EL143" i="4"/>
  <c r="EL142" i="1" s="1"/>
  <c r="EL15" i="6" s="1"/>
  <c r="DZ143" i="4"/>
  <c r="DZ142" i="1" s="1"/>
  <c r="DZ15" i="6" s="1"/>
  <c r="EK142" i="4"/>
  <c r="EK141" i="1" s="1"/>
  <c r="EK14" i="6" s="1"/>
  <c r="DY142" i="4"/>
  <c r="DY141" i="1" s="1"/>
  <c r="DY14" i="6" s="1"/>
  <c r="EJ141" i="4"/>
  <c r="EJ140" i="1" s="1"/>
  <c r="EJ13" i="6" s="1"/>
  <c r="DX141" i="4"/>
  <c r="DX140" i="1" s="1"/>
  <c r="DX13" i="6" s="1"/>
  <c r="EG140" i="4"/>
  <c r="EG139" i="1" s="1"/>
  <c r="EG12" i="6" s="1"/>
  <c r="EI139" i="1"/>
  <c r="EI12" i="6" s="1"/>
  <c r="EB139" i="1"/>
  <c r="EB12" i="6" s="1"/>
  <c r="EC139" i="1"/>
  <c r="EC12" i="6" s="1"/>
  <c r="DV139" i="1"/>
  <c r="DV12" i="6" s="1"/>
  <c r="DW140" i="4"/>
  <c r="DW139" i="1" s="1"/>
  <c r="DW12" i="6" s="1"/>
  <c r="EH139" i="1"/>
  <c r="EH12" i="6" s="1"/>
  <c r="EF139" i="4"/>
  <c r="EF138" i="1" s="1"/>
  <c r="EF11" i="6" s="1"/>
  <c r="EO138" i="4"/>
  <c r="EO137" i="1" s="1"/>
  <c r="EO10" i="6" s="1"/>
  <c r="EE138" i="4"/>
  <c r="EE137" i="1" s="1"/>
  <c r="EE10" i="6" s="1"/>
  <c r="EN137" i="4"/>
  <c r="EN136" i="1" s="1"/>
  <c r="EN9" i="6" s="1"/>
  <c r="ED137" i="4"/>
  <c r="ED136" i="1" s="1"/>
  <c r="ED9" i="6" s="1"/>
  <c r="EM136" i="4"/>
  <c r="EM135" i="1" s="1"/>
  <c r="EM8" i="6" s="1"/>
  <c r="EA136" i="4"/>
  <c r="EA135" i="1" s="1"/>
  <c r="EA8" i="6" s="1"/>
  <c r="EL135" i="4"/>
  <c r="EL134" i="1" s="1"/>
  <c r="EL7" i="6" s="1"/>
  <c r="DZ135" i="4"/>
  <c r="DZ134" i="1" s="1"/>
  <c r="DZ7" i="6" s="1"/>
  <c r="EK134" i="4"/>
  <c r="EK133" i="1" s="1"/>
  <c r="EK6" i="6" s="1"/>
  <c r="DY134" i="4"/>
  <c r="DY133" i="1" s="1"/>
  <c r="DY6" i="6" s="1"/>
  <c r="EJ133" i="4"/>
  <c r="EJ132" i="1" s="1"/>
  <c r="EJ5" i="6" s="1"/>
  <c r="DX133" i="4"/>
  <c r="DX132" i="1" s="1"/>
  <c r="DX5" i="6" s="1"/>
  <c r="EG132" i="4"/>
  <c r="EG131" i="1" s="1"/>
  <c r="EG4" i="6" s="1"/>
  <c r="EI131" i="1"/>
  <c r="EI4" i="6" s="1"/>
  <c r="EB131" i="1"/>
  <c r="EB4" i="6" s="1"/>
  <c r="EC131" i="1"/>
  <c r="EC4" i="6" s="1"/>
  <c r="DV131" i="1"/>
  <c r="DV4" i="6" s="1"/>
  <c r="DW132" i="4"/>
  <c r="DW131" i="1" s="1"/>
  <c r="DW4" i="6" s="1"/>
  <c r="EH131" i="1"/>
  <c r="EH4" i="6" s="1"/>
  <c r="EF131" i="4"/>
  <c r="EF130" i="1" s="1"/>
  <c r="EF3" i="6" s="1"/>
  <c r="EO130" i="4"/>
  <c r="EO129" i="1" s="1"/>
  <c r="EO2" i="6" s="1"/>
  <c r="EE130" i="4"/>
  <c r="EE129" i="1" s="1"/>
  <c r="EE2" i="6" s="1"/>
  <c r="EN129" i="4"/>
  <c r="EN128" i="1" s="1"/>
  <c r="EM73" i="8" s="1"/>
  <c r="ED129" i="4"/>
  <c r="ED128" i="1" s="1"/>
  <c r="EC73" i="8" s="1"/>
  <c r="EM128" i="4"/>
  <c r="EM127" i="1" s="1"/>
  <c r="EL72" i="8" s="1"/>
  <c r="EA128" i="4"/>
  <c r="EA127" i="1" s="1"/>
  <c r="DZ72" i="8" s="1"/>
  <c r="EL127" i="4"/>
  <c r="EL126" i="1" s="1"/>
  <c r="EK71" i="8" s="1"/>
  <c r="DZ127" i="4"/>
  <c r="DZ126" i="1" s="1"/>
  <c r="DY71" i="8" s="1"/>
  <c r="EK126" i="4"/>
  <c r="EK125" i="1" s="1"/>
  <c r="EJ70" i="8" s="1"/>
  <c r="DY126" i="4"/>
  <c r="DY125" i="1" s="1"/>
  <c r="DX70" i="8" s="1"/>
  <c r="EJ125" i="4"/>
  <c r="EJ124" i="1" s="1"/>
  <c r="EI69" i="8" s="1"/>
  <c r="DX125" i="4"/>
  <c r="DX124" i="1" s="1"/>
  <c r="DW69" i="8" s="1"/>
  <c r="EG124" i="4"/>
  <c r="EG123" i="1" s="1"/>
  <c r="EF68" i="8" s="1"/>
  <c r="EI123" i="1"/>
  <c r="EH68" i="8" s="1"/>
  <c r="EB123" i="1"/>
  <c r="EA68" i="8" s="1"/>
  <c r="EC123" i="1"/>
  <c r="EB68" i="8" s="1"/>
  <c r="DV123" i="1"/>
  <c r="DU68" i="8" s="1"/>
  <c r="DW124" i="4"/>
  <c r="DW123" i="1" s="1"/>
  <c r="DV68" i="8" s="1"/>
  <c r="EH123" i="1"/>
  <c r="EG68" i="8" s="1"/>
  <c r="EF123" i="4"/>
  <c r="EF122" i="1" s="1"/>
  <c r="EE67" i="8" s="1"/>
  <c r="EO122" i="4"/>
  <c r="EO121" i="1" s="1"/>
  <c r="EN66" i="8" s="1"/>
  <c r="EE122" i="4"/>
  <c r="EE121" i="1" s="1"/>
  <c r="ED66" i="8" s="1"/>
  <c r="EN121" i="4"/>
  <c r="EN120" i="1" s="1"/>
  <c r="EM65" i="8" s="1"/>
  <c r="ED121" i="4"/>
  <c r="ED120" i="1" s="1"/>
  <c r="EC65" i="8" s="1"/>
  <c r="EM120" i="4"/>
  <c r="EM119" i="1" s="1"/>
  <c r="EL64" i="8" s="1"/>
  <c r="EA120" i="4"/>
  <c r="EA119" i="1" s="1"/>
  <c r="DZ64" i="8" s="1"/>
  <c r="EL119" i="4"/>
  <c r="EL118" i="1" s="1"/>
  <c r="EK63" i="8" s="1"/>
  <c r="DZ119" i="4"/>
  <c r="DZ118" i="1" s="1"/>
  <c r="DY63" i="8" s="1"/>
  <c r="EK118" i="4"/>
  <c r="EK117" i="1" s="1"/>
  <c r="EJ62" i="8" s="1"/>
  <c r="DY118" i="4"/>
  <c r="DY117" i="1" s="1"/>
  <c r="DX62" i="8" s="1"/>
  <c r="EJ117" i="4"/>
  <c r="EJ116" i="1" s="1"/>
  <c r="EI61" i="8" s="1"/>
  <c r="DX117" i="4"/>
  <c r="DX116" i="1" s="1"/>
  <c r="DW61" i="8" s="1"/>
  <c r="EG116" i="4"/>
  <c r="EG115" i="1" s="1"/>
  <c r="EF60" i="8" s="1"/>
  <c r="EI115" i="1"/>
  <c r="EH60" i="8" s="1"/>
  <c r="EB115" i="1"/>
  <c r="EA60" i="8" s="1"/>
  <c r="EC115" i="1"/>
  <c r="EB60" i="8" s="1"/>
  <c r="DV115" i="1"/>
  <c r="DU60" i="8" s="1"/>
  <c r="DW116" i="4"/>
  <c r="DW115" i="1" s="1"/>
  <c r="DV60" i="8" s="1"/>
  <c r="EH115" i="1"/>
  <c r="EG60" i="8" s="1"/>
  <c r="EF115" i="4"/>
  <c r="EF114" i="1" s="1"/>
  <c r="EE59" i="8" s="1"/>
  <c r="EO114" i="4"/>
  <c r="EO113" i="1" s="1"/>
  <c r="EN58" i="8" s="1"/>
  <c r="EE114" i="4"/>
  <c r="EE113" i="1" s="1"/>
  <c r="ED58" i="8" s="1"/>
  <c r="EN113" i="4"/>
  <c r="EN112" i="1" s="1"/>
  <c r="EM57" i="8" s="1"/>
  <c r="ED113" i="4"/>
  <c r="ED112" i="1" s="1"/>
  <c r="EC57" i="8" s="1"/>
  <c r="EM112" i="4"/>
  <c r="EM111" i="1" s="1"/>
  <c r="EL56" i="8" s="1"/>
  <c r="EA112" i="4"/>
  <c r="EA111" i="1" s="1"/>
  <c r="DZ56" i="8" s="1"/>
  <c r="EL111" i="4"/>
  <c r="EL110" i="1" s="1"/>
  <c r="EK55" i="8" s="1"/>
  <c r="DZ111" i="4"/>
  <c r="DZ110" i="1" s="1"/>
  <c r="DY55" i="8" s="1"/>
  <c r="EK110" i="4"/>
  <c r="EK109" i="1" s="1"/>
  <c r="EJ54" i="8" s="1"/>
  <c r="DY110" i="4"/>
  <c r="DY109" i="1" s="1"/>
  <c r="DX54" i="8" s="1"/>
  <c r="EJ109" i="4"/>
  <c r="EJ108" i="1" s="1"/>
  <c r="EI53" i="8" s="1"/>
  <c r="EB109" i="4"/>
  <c r="EB108" i="1" s="1"/>
  <c r="EA53" i="8" s="1"/>
  <c r="EN108" i="4"/>
  <c r="EN107" i="1" s="1"/>
  <c r="EM52" i="8" s="1"/>
  <c r="EF108" i="4"/>
  <c r="EF107" i="1" s="1"/>
  <c r="EE52" i="8" s="1"/>
  <c r="DX108" i="4"/>
  <c r="DX107" i="1" s="1"/>
  <c r="DW52" i="8" s="1"/>
  <c r="EN106" i="4"/>
  <c r="EN105" i="1" s="1"/>
  <c r="EM50" i="8" s="1"/>
  <c r="EF106" i="4"/>
  <c r="EF105" i="1" s="1"/>
  <c r="EE50" i="8" s="1"/>
  <c r="DX106" i="4"/>
  <c r="DX105" i="1" s="1"/>
  <c r="DW50" i="8" s="1"/>
  <c r="EJ105" i="4"/>
  <c r="EJ104" i="1" s="1"/>
  <c r="EI49" i="8" s="1"/>
  <c r="EB105" i="4"/>
  <c r="EB104" i="1" s="1"/>
  <c r="EA49" i="8" s="1"/>
  <c r="EN104" i="4"/>
  <c r="EN103" i="1" s="1"/>
  <c r="EM48" i="8" s="1"/>
  <c r="EF104" i="4"/>
  <c r="EF103" i="1" s="1"/>
  <c r="EE48" i="8" s="1"/>
  <c r="DX104" i="4"/>
  <c r="DX103" i="1" s="1"/>
  <c r="DW48" i="8" s="1"/>
  <c r="EJ103" i="4"/>
  <c r="EJ102" i="1" s="1"/>
  <c r="EI47" i="8" s="1"/>
  <c r="EB103" i="4"/>
  <c r="EB102" i="1" s="1"/>
  <c r="EA47" i="8" s="1"/>
  <c r="EN102" i="4"/>
  <c r="EN101" i="1" s="1"/>
  <c r="EM46" i="8" s="1"/>
  <c r="EF102" i="4"/>
  <c r="EF101" i="1" s="1"/>
  <c r="EE46" i="8" s="1"/>
  <c r="DX102" i="4"/>
  <c r="DX101" i="1" s="1"/>
  <c r="DW46" i="8" s="1"/>
  <c r="EJ101" i="4"/>
  <c r="EJ100" i="1" s="1"/>
  <c r="EI45" i="8" s="1"/>
  <c r="EB101" i="4"/>
  <c r="EB100" i="1" s="1"/>
  <c r="EA45" i="8" s="1"/>
  <c r="EN100" i="4"/>
  <c r="EN99" i="1" s="1"/>
  <c r="EM44" i="8" s="1"/>
  <c r="EF100" i="4"/>
  <c r="EF99" i="1" s="1"/>
  <c r="EE44" i="8" s="1"/>
  <c r="DX100" i="4"/>
  <c r="DX99" i="1" s="1"/>
  <c r="DW44" i="8" s="1"/>
  <c r="EJ99" i="4"/>
  <c r="EJ98" i="1" s="1"/>
  <c r="EI43" i="8" s="1"/>
  <c r="EB99" i="4"/>
  <c r="EB98" i="1" s="1"/>
  <c r="EA43" i="8" s="1"/>
  <c r="EN98" i="4"/>
  <c r="EN97" i="1" s="1"/>
  <c r="EM42" i="8" s="1"/>
  <c r="EJ97" i="4"/>
  <c r="EJ96" i="1" s="1"/>
  <c r="EI41" i="8" s="1"/>
  <c r="EB97" i="4"/>
  <c r="EB96" i="1" s="1"/>
  <c r="EA41" i="8" s="1"/>
  <c r="EN96" i="4"/>
  <c r="EN95" i="1" s="1"/>
  <c r="EM40" i="8" s="1"/>
  <c r="EF96" i="4"/>
  <c r="EF95" i="1" s="1"/>
  <c r="EE40" i="8" s="1"/>
  <c r="DX96" i="4"/>
  <c r="DX95" i="1" s="1"/>
  <c r="DW40" i="8" s="1"/>
  <c r="EJ95" i="4"/>
  <c r="EJ94" i="1" s="1"/>
  <c r="EI39" i="8" s="1"/>
  <c r="EB95" i="4"/>
  <c r="EB94" i="1" s="1"/>
  <c r="EA39" i="8" s="1"/>
  <c r="EN94" i="4"/>
  <c r="EN93" i="1" s="1"/>
  <c r="EM38" i="8" s="1"/>
  <c r="EF94" i="4"/>
  <c r="EF93" i="1" s="1"/>
  <c r="EE38" i="8" s="1"/>
  <c r="DX94" i="4"/>
  <c r="DX93" i="1" s="1"/>
  <c r="DW38" i="8" s="1"/>
  <c r="EJ93" i="4"/>
  <c r="EJ92" i="1" s="1"/>
  <c r="EI37" i="8" s="1"/>
  <c r="EB93" i="4"/>
  <c r="EB92" i="1" s="1"/>
  <c r="EA37" i="8" s="1"/>
  <c r="EN92" i="4"/>
  <c r="EN91" i="1" s="1"/>
  <c r="EM36" i="8" s="1"/>
  <c r="EF92" i="4"/>
  <c r="EF91" i="1" s="1"/>
  <c r="EE36" i="8" s="1"/>
  <c r="DX92" i="4"/>
  <c r="DX91" i="1" s="1"/>
  <c r="DW36" i="8" s="1"/>
  <c r="EJ91" i="4"/>
  <c r="EJ90" i="1" s="1"/>
  <c r="EI35" i="8" s="1"/>
  <c r="EB91" i="4"/>
  <c r="EB90" i="1" s="1"/>
  <c r="EA35" i="8" s="1"/>
  <c r="EN90" i="4"/>
  <c r="EN89" i="1" s="1"/>
  <c r="EM34" i="8" s="1"/>
  <c r="EF90" i="4"/>
  <c r="EF89" i="1" s="1"/>
  <c r="EE34" i="8" s="1"/>
  <c r="DX90" i="4"/>
  <c r="DX89" i="1" s="1"/>
  <c r="DW34" i="8" s="1"/>
  <c r="EJ89" i="4"/>
  <c r="EJ88" i="1" s="1"/>
  <c r="EI33" i="8" s="1"/>
  <c r="EB89" i="4"/>
  <c r="EB88" i="1" s="1"/>
  <c r="EA33" i="8" s="1"/>
  <c r="EN88" i="4"/>
  <c r="EN87" i="1" s="1"/>
  <c r="EM32" i="8" s="1"/>
  <c r="EF88" i="4"/>
  <c r="EF87" i="1" s="1"/>
  <c r="EE32" i="8" s="1"/>
  <c r="DX88" i="4"/>
  <c r="DX87" i="1" s="1"/>
  <c r="DW32" i="8" s="1"/>
  <c r="EJ87" i="4"/>
  <c r="EJ86" i="1" s="1"/>
  <c r="EI31" i="8" s="1"/>
  <c r="EB87" i="4"/>
  <c r="EB86" i="1" s="1"/>
  <c r="EA31" i="8" s="1"/>
  <c r="EN86" i="4"/>
  <c r="EN85" i="1" s="1"/>
  <c r="EM30" i="8" s="1"/>
  <c r="EF86" i="4"/>
  <c r="EF85" i="1" s="1"/>
  <c r="EE30" i="8" s="1"/>
  <c r="DX86" i="4"/>
  <c r="DX85" i="1" s="1"/>
  <c r="DW30" i="8" s="1"/>
  <c r="EJ85" i="4"/>
  <c r="EJ84" i="1" s="1"/>
  <c r="EI29" i="8" s="1"/>
  <c r="EB85" i="4"/>
  <c r="EB84" i="1" s="1"/>
  <c r="EA29" i="8" s="1"/>
  <c r="EN84" i="4"/>
  <c r="EN83" i="1" s="1"/>
  <c r="EM28" i="8" s="1"/>
  <c r="EF84" i="4"/>
  <c r="EF83" i="1" s="1"/>
  <c r="EE28" i="8" s="1"/>
  <c r="DX84" i="4"/>
  <c r="DX83" i="1" s="1"/>
  <c r="DW28" i="8" s="1"/>
  <c r="EJ83" i="4"/>
  <c r="EJ82" i="1" s="1"/>
  <c r="EI27" i="8" s="1"/>
  <c r="EB83" i="4"/>
  <c r="EB82" i="1" s="1"/>
  <c r="EA27" i="8" s="1"/>
  <c r="EN82" i="4"/>
  <c r="EN81" i="1" s="1"/>
  <c r="EM26" i="8" s="1"/>
  <c r="EF82" i="4"/>
  <c r="EF81" i="1" s="1"/>
  <c r="EE26" i="8" s="1"/>
  <c r="DX82" i="4"/>
  <c r="DX81" i="1" s="1"/>
  <c r="DW26" i="8" s="1"/>
  <c r="EJ81" i="4"/>
  <c r="EJ80" i="1" s="1"/>
  <c r="EI25" i="8" s="1"/>
  <c r="EB81" i="4"/>
  <c r="EB80" i="1" s="1"/>
  <c r="EA25" i="8" s="1"/>
  <c r="EN80" i="4"/>
  <c r="EN79" i="1" s="1"/>
  <c r="EM24" i="8" s="1"/>
  <c r="EF80" i="4"/>
  <c r="EF79" i="1" s="1"/>
  <c r="EE24" i="8" s="1"/>
  <c r="DX80" i="4"/>
  <c r="DX79" i="1" s="1"/>
  <c r="DW24" i="8" s="1"/>
  <c r="EJ79" i="4"/>
  <c r="EJ78" i="1" s="1"/>
  <c r="EI23" i="8" s="1"/>
  <c r="EB79" i="4"/>
  <c r="EB78" i="1" s="1"/>
  <c r="EA23" i="8" s="1"/>
  <c r="EN78" i="4"/>
  <c r="EN77" i="1" s="1"/>
  <c r="EM22" i="8" s="1"/>
  <c r="EF78" i="4"/>
  <c r="EF77" i="1" s="1"/>
  <c r="EE22" i="8" s="1"/>
  <c r="DX78" i="4"/>
  <c r="DX77" i="1" s="1"/>
  <c r="DW22" i="8" s="1"/>
  <c r="EJ77" i="4"/>
  <c r="EJ76" i="1" s="1"/>
  <c r="EI21" i="8" s="1"/>
  <c r="EB77" i="4"/>
  <c r="EB76" i="1" s="1"/>
  <c r="EA21" i="8" s="1"/>
  <c r="EN76" i="4"/>
  <c r="EN75" i="1" s="1"/>
  <c r="EM20" i="8" s="1"/>
  <c r="EF76" i="4"/>
  <c r="EF75" i="1" s="1"/>
  <c r="EE20" i="8" s="1"/>
  <c r="DX76" i="4"/>
  <c r="DX75" i="1" s="1"/>
  <c r="DW20" i="8" s="1"/>
  <c r="EJ75" i="4"/>
  <c r="EJ74" i="1" s="1"/>
  <c r="EI19" i="8" s="1"/>
  <c r="EB75" i="4"/>
  <c r="EB74" i="1" s="1"/>
  <c r="EA19" i="8" s="1"/>
  <c r="EN74" i="4"/>
  <c r="EN73" i="1" s="1"/>
  <c r="EM18" i="8" s="1"/>
  <c r="EF74" i="4"/>
  <c r="EF73" i="1" s="1"/>
  <c r="EE18" i="8" s="1"/>
  <c r="DX74" i="4"/>
  <c r="DX73" i="1" s="1"/>
  <c r="DW18" i="8" s="1"/>
  <c r="EJ73" i="4"/>
  <c r="EJ72" i="1" s="1"/>
  <c r="EI17" i="8" s="1"/>
  <c r="EB73" i="4"/>
  <c r="EB72" i="1" s="1"/>
  <c r="EA17" i="8" s="1"/>
  <c r="EN72" i="4"/>
  <c r="EN71" i="1" s="1"/>
  <c r="EM16" i="8" s="1"/>
  <c r="EF72" i="4"/>
  <c r="EF71" i="1" s="1"/>
  <c r="EE16" i="8" s="1"/>
  <c r="DX72" i="4"/>
  <c r="DX71" i="1" s="1"/>
  <c r="DW16" i="8" s="1"/>
  <c r="EJ71" i="4"/>
  <c r="EJ70" i="1" s="1"/>
  <c r="EI15" i="8" s="1"/>
  <c r="EB71" i="4"/>
  <c r="EB70" i="1" s="1"/>
  <c r="EA15" i="8" s="1"/>
  <c r="EN70" i="4"/>
  <c r="EN69" i="1" s="1"/>
  <c r="EM14" i="8" s="1"/>
  <c r="EF70" i="4"/>
  <c r="EF69" i="1" s="1"/>
  <c r="EE14" i="8" s="1"/>
  <c r="DX70" i="4"/>
  <c r="DX69" i="1" s="1"/>
  <c r="DW14" i="8" s="1"/>
  <c r="EJ69" i="4"/>
  <c r="EJ68" i="1" s="1"/>
  <c r="EI13" i="8" s="1"/>
  <c r="EB69" i="4"/>
  <c r="EB68" i="1" s="1"/>
  <c r="EA13" i="8" s="1"/>
  <c r="EN68" i="4"/>
  <c r="EN67" i="1" s="1"/>
  <c r="EM12" i="8" s="1"/>
  <c r="EF68" i="4"/>
  <c r="EF67" i="1" s="1"/>
  <c r="EE12" i="8" s="1"/>
  <c r="DX68" i="4"/>
  <c r="DX67" i="1" s="1"/>
  <c r="DW12" i="8" s="1"/>
  <c r="EJ67" i="4"/>
  <c r="EJ66" i="1" s="1"/>
  <c r="EI11" i="8" s="1"/>
  <c r="EB67" i="4"/>
  <c r="EB66" i="1" s="1"/>
  <c r="EA11" i="8" s="1"/>
  <c r="EN66" i="4"/>
  <c r="EN65" i="1" s="1"/>
  <c r="EM10" i="8" s="1"/>
  <c r="EF66" i="4"/>
  <c r="EF65" i="1" s="1"/>
  <c r="EE10" i="8" s="1"/>
  <c r="DX66" i="4"/>
  <c r="DX65" i="1" s="1"/>
  <c r="DW10" i="8" s="1"/>
  <c r="EJ65" i="4"/>
  <c r="EJ64" i="1" s="1"/>
  <c r="EI9" i="8" s="1"/>
  <c r="EB65" i="4"/>
  <c r="EB64" i="1" s="1"/>
  <c r="EA9" i="8" s="1"/>
  <c r="EN64" i="4"/>
  <c r="EN63" i="1" s="1"/>
  <c r="EM8" i="8" s="1"/>
  <c r="EF64" i="4"/>
  <c r="EF63" i="1" s="1"/>
  <c r="EE8" i="8" s="1"/>
  <c r="DX64" i="4"/>
  <c r="DX63" i="1" s="1"/>
  <c r="DW8" i="8" s="1"/>
  <c r="EJ63" i="4"/>
  <c r="EJ62" i="1" s="1"/>
  <c r="EI7" i="8" s="1"/>
  <c r="EB63" i="4"/>
  <c r="EB62" i="1" s="1"/>
  <c r="EA7" i="8" s="1"/>
  <c r="EN62" i="4"/>
  <c r="EN61" i="1" s="1"/>
  <c r="EM6" i="8" s="1"/>
  <c r="EF62" i="4"/>
  <c r="EF61" i="1" s="1"/>
  <c r="EE6" i="8" s="1"/>
  <c r="DX62" i="4"/>
  <c r="DX61" i="1" s="1"/>
  <c r="DW6" i="8" s="1"/>
  <c r="EJ61" i="4"/>
  <c r="EJ60" i="1" s="1"/>
  <c r="EI5" i="8" s="1"/>
  <c r="EB61" i="4"/>
  <c r="EB60" i="1" s="1"/>
  <c r="EA5" i="8" s="1"/>
  <c r="EN60" i="4"/>
  <c r="EN59" i="1" s="1"/>
  <c r="EM4" i="8" s="1"/>
  <c r="EF60" i="4"/>
  <c r="EF59" i="1" s="1"/>
  <c r="EE4" i="8" s="1"/>
  <c r="DX60" i="4"/>
  <c r="DX59" i="1" s="1"/>
  <c r="DW4" i="8" s="1"/>
  <c r="EJ59" i="4"/>
  <c r="EJ58" i="1" s="1"/>
  <c r="EI3" i="8" s="1"/>
  <c r="EB59" i="4"/>
  <c r="EB58" i="1" s="1"/>
  <c r="EA3" i="8" s="1"/>
  <c r="EN58" i="4"/>
  <c r="EN57" i="1" s="1"/>
  <c r="EM2" i="8" s="1"/>
  <c r="EF58" i="4"/>
  <c r="EF57" i="1" s="1"/>
  <c r="EE2" i="8" s="1"/>
  <c r="DX58" i="4"/>
  <c r="DX57" i="1" s="1"/>
  <c r="DW2" i="8" s="1"/>
  <c r="EJ56" i="1"/>
  <c r="EI24" i="7" s="1"/>
  <c r="EB56" i="1"/>
  <c r="EA24" i="7" s="1"/>
  <c r="EN55" i="1"/>
  <c r="EM23" i="7" s="1"/>
  <c r="EF55" i="1"/>
  <c r="EE23" i="7" s="1"/>
  <c r="DX55" i="1"/>
  <c r="DW23" i="7" s="1"/>
  <c r="EJ54" i="1"/>
  <c r="EI22" i="7" s="1"/>
  <c r="EB54" i="1"/>
  <c r="EA22" i="7" s="1"/>
  <c r="EN53" i="1"/>
  <c r="EM21" i="7" s="1"/>
  <c r="EF53" i="1"/>
  <c r="EE21" i="7" s="1"/>
  <c r="DX53" i="1"/>
  <c r="DW21" i="7" s="1"/>
  <c r="EJ52" i="1"/>
  <c r="EI20" i="7" s="1"/>
  <c r="EB52" i="1"/>
  <c r="EA20" i="7" s="1"/>
  <c r="EN51" i="1"/>
  <c r="EM19" i="7" s="1"/>
  <c r="EF51" i="1"/>
  <c r="EE19" i="7" s="1"/>
  <c r="DX51" i="1"/>
  <c r="DW19" i="7" s="1"/>
  <c r="EJ50" i="1"/>
  <c r="EI18" i="7" s="1"/>
  <c r="EB50" i="1"/>
  <c r="EA18" i="7" s="1"/>
  <c r="EN49" i="1"/>
  <c r="EM17" i="7" s="1"/>
  <c r="EF49" i="1"/>
  <c r="EE17" i="7" s="1"/>
  <c r="DX49" i="1"/>
  <c r="DW17" i="7" s="1"/>
  <c r="EJ48" i="1"/>
  <c r="EI16" i="7" s="1"/>
  <c r="EB48" i="1"/>
  <c r="EA16" i="7" s="1"/>
  <c r="EN47" i="1"/>
  <c r="EM15" i="7" s="1"/>
  <c r="EF47" i="1"/>
  <c r="EE15" i="7" s="1"/>
  <c r="DX47" i="1"/>
  <c r="DW15" i="7" s="1"/>
  <c r="EJ46" i="1"/>
  <c r="EI14" i="7" s="1"/>
  <c r="EB46" i="1"/>
  <c r="EA14" i="7" s="1"/>
  <c r="EN45" i="1"/>
  <c r="EM13" i="7" s="1"/>
  <c r="EF45" i="1"/>
  <c r="EE13" i="7" s="1"/>
  <c r="DX45" i="1"/>
  <c r="DW13" i="7" s="1"/>
  <c r="EJ44" i="1"/>
  <c r="EI12" i="7" s="1"/>
  <c r="EB44" i="1"/>
  <c r="EA12" i="7" s="1"/>
  <c r="EN43" i="1"/>
  <c r="EM11" i="7" s="1"/>
  <c r="EF43" i="1"/>
  <c r="EE11" i="7" s="1"/>
  <c r="DX43" i="1"/>
  <c r="DW11" i="7" s="1"/>
  <c r="EJ42" i="1"/>
  <c r="EI10" i="7" s="1"/>
  <c r="EB42" i="1"/>
  <c r="EA10" i="7" s="1"/>
  <c r="EN41" i="1"/>
  <c r="EM9" i="7" s="1"/>
  <c r="EF41" i="1"/>
  <c r="EE9" i="7" s="1"/>
  <c r="DX41" i="1"/>
  <c r="DW9" i="7" s="1"/>
  <c r="EJ40" i="1"/>
  <c r="EI8" i="7" s="1"/>
  <c r="EB40" i="1"/>
  <c r="EA8" i="7" s="1"/>
  <c r="EN39" i="1"/>
  <c r="EM7" i="7" s="1"/>
  <c r="EF39" i="1"/>
  <c r="EE7" i="7" s="1"/>
  <c r="DX39" i="1"/>
  <c r="DW7" i="7" s="1"/>
  <c r="EJ38" i="1"/>
  <c r="EI6" i="7" s="1"/>
  <c r="EB38" i="1"/>
  <c r="EA6" i="7" s="1"/>
  <c r="EN37" i="1"/>
  <c r="EM5" i="7" s="1"/>
  <c r="EF37" i="1"/>
  <c r="EE5" i="7" s="1"/>
  <c r="DX37" i="1"/>
  <c r="DW5" i="7" s="1"/>
  <c r="EJ36" i="1"/>
  <c r="EI4" i="7" s="1"/>
  <c r="EB36" i="1"/>
  <c r="EA4" i="7" s="1"/>
  <c r="EN35" i="1"/>
  <c r="EM3" i="7" s="1"/>
  <c r="EF35" i="1"/>
  <c r="EE3" i="7" s="1"/>
  <c r="DX35" i="1"/>
  <c r="DW3" i="7" s="1"/>
  <c r="EJ34" i="1"/>
  <c r="EI2" i="7" s="1"/>
  <c r="EB34" i="1"/>
  <c r="EA2" i="7" s="1"/>
  <c r="EN34" i="4"/>
  <c r="EN33" i="1" s="1"/>
  <c r="EN33" i="22" s="1"/>
  <c r="EF34" i="4"/>
  <c r="EF33" i="1" s="1"/>
  <c r="EF33" i="22" s="1"/>
  <c r="DX34" i="4"/>
  <c r="DX33" i="1" s="1"/>
  <c r="DX33" i="22" s="1"/>
  <c r="EJ33" i="4"/>
  <c r="EJ32" i="1" s="1"/>
  <c r="EJ32" i="22" s="1"/>
  <c r="EB33" i="4"/>
  <c r="EB32" i="1" s="1"/>
  <c r="EB32" i="22" s="1"/>
  <c r="EN32" i="4"/>
  <c r="EN31" i="1" s="1"/>
  <c r="EN31" i="22" s="1"/>
  <c r="EF32" i="4"/>
  <c r="EF31" i="1" s="1"/>
  <c r="EF31" i="22" s="1"/>
  <c r="DX32" i="4"/>
  <c r="DX31" i="1" s="1"/>
  <c r="DX31" i="22" s="1"/>
  <c r="EJ31" i="4"/>
  <c r="EJ30" i="1" s="1"/>
  <c r="EJ30" i="22" s="1"/>
  <c r="EB31" i="4"/>
  <c r="EB30" i="1" s="1"/>
  <c r="EB30" i="22" s="1"/>
  <c r="EN30" i="4"/>
  <c r="EN29" i="1" s="1"/>
  <c r="EN29" i="22" s="1"/>
  <c r="EF30" i="4"/>
  <c r="EF29" i="1" s="1"/>
  <c r="EF29" i="22" s="1"/>
  <c r="DX30" i="4"/>
  <c r="DX29" i="1" s="1"/>
  <c r="DX29" i="22" s="1"/>
  <c r="EJ29" i="4"/>
  <c r="EJ28" i="1" s="1"/>
  <c r="EJ28" i="22" s="1"/>
  <c r="EB29" i="4"/>
  <c r="EB28" i="1" s="1"/>
  <c r="EB28" i="22" s="1"/>
  <c r="EN28" i="4"/>
  <c r="EN27" i="1" s="1"/>
  <c r="EN27" i="22" s="1"/>
  <c r="EF28" i="4"/>
  <c r="EF27" i="1" s="1"/>
  <c r="EF27" i="22" s="1"/>
  <c r="DX28" i="4"/>
  <c r="DX27" i="1" s="1"/>
  <c r="DX27" i="22" s="1"/>
  <c r="EJ27" i="4"/>
  <c r="EJ26" i="1" s="1"/>
  <c r="EJ26" i="22" s="1"/>
  <c r="EB27" i="4"/>
  <c r="EB26" i="1" s="1"/>
  <c r="EB26" i="22" s="1"/>
  <c r="EN26" i="4"/>
  <c r="EN25" i="1" s="1"/>
  <c r="EN25" i="22" s="1"/>
  <c r="EF26" i="4"/>
  <c r="EF25" i="1" s="1"/>
  <c r="EF25" i="22" s="1"/>
  <c r="DX26" i="4"/>
  <c r="DX25" i="1" s="1"/>
  <c r="DX25" i="22" s="1"/>
  <c r="EJ25" i="4"/>
  <c r="EJ24" i="1" s="1"/>
  <c r="EJ24" i="22" s="1"/>
  <c r="EB25" i="4"/>
  <c r="EB24" i="1" s="1"/>
  <c r="EB24" i="22" s="1"/>
  <c r="EN24" i="4"/>
  <c r="EN23" i="1" s="1"/>
  <c r="EN23" i="22" s="1"/>
  <c r="EF24" i="4"/>
  <c r="EF23" i="1" s="1"/>
  <c r="EF23" i="22" s="1"/>
  <c r="DX24" i="4"/>
  <c r="DX23" i="1" s="1"/>
  <c r="DX23" i="22" s="1"/>
  <c r="EJ23" i="4"/>
  <c r="EJ22" i="1" s="1"/>
  <c r="EJ22" i="22" s="1"/>
  <c r="EB23" i="4"/>
  <c r="EB22" i="1" s="1"/>
  <c r="EB22" i="22" s="1"/>
  <c r="EN22" i="4"/>
  <c r="EN21" i="1" s="1"/>
  <c r="EN21" i="22" s="1"/>
  <c r="EF22" i="4"/>
  <c r="EF21" i="1" s="1"/>
  <c r="EF21" i="22" s="1"/>
  <c r="DX22" i="4"/>
  <c r="DX21" i="1" s="1"/>
  <c r="DX21" i="22" s="1"/>
  <c r="EJ21" i="4"/>
  <c r="EJ20" i="1" s="1"/>
  <c r="EJ20" i="22" s="1"/>
  <c r="EB21" i="4"/>
  <c r="EB20" i="1" s="1"/>
  <c r="EB20" i="22" s="1"/>
  <c r="EN20" i="4"/>
  <c r="EN19" i="1" s="1"/>
  <c r="EN19" i="22" s="1"/>
  <c r="EF20" i="4"/>
  <c r="EF19" i="1" s="1"/>
  <c r="EF19" i="22" s="1"/>
  <c r="DX20" i="4"/>
  <c r="DX19" i="1" s="1"/>
  <c r="DX19" i="22" s="1"/>
  <c r="EJ19" i="4"/>
  <c r="EJ18" i="1" s="1"/>
  <c r="EJ18" i="22" s="1"/>
  <c r="EB19" i="4"/>
  <c r="EB18" i="1" s="1"/>
  <c r="EB18" i="22" s="1"/>
  <c r="EN18" i="4"/>
  <c r="EN17" i="1" s="1"/>
  <c r="EN17" i="22" s="1"/>
  <c r="EF18" i="4"/>
  <c r="EF17" i="1" s="1"/>
  <c r="EF17" i="22" s="1"/>
  <c r="DX18" i="4"/>
  <c r="DX17" i="1" s="1"/>
  <c r="DX17" i="22" s="1"/>
  <c r="EJ17" i="4"/>
  <c r="EJ16" i="1" s="1"/>
  <c r="EJ16" i="22" s="1"/>
  <c r="EB17" i="4"/>
  <c r="EB16" i="1" s="1"/>
  <c r="EB16" i="22" s="1"/>
  <c r="EN16" i="4"/>
  <c r="EN15" i="1" s="1"/>
  <c r="EN15" i="22" s="1"/>
  <c r="EF16" i="4"/>
  <c r="EF15" i="1" s="1"/>
  <c r="EF15" i="22" s="1"/>
  <c r="DX16" i="4"/>
  <c r="DX15" i="1" s="1"/>
  <c r="DX15" i="22" s="1"/>
  <c r="EJ15" i="4"/>
  <c r="EJ14" i="1" s="1"/>
  <c r="EJ14" i="22" s="1"/>
  <c r="EB15" i="4"/>
  <c r="EB14" i="1" s="1"/>
  <c r="EB14" i="22" s="1"/>
  <c r="EN14" i="4"/>
  <c r="EN13" i="1" s="1"/>
  <c r="EN13" i="22" s="1"/>
  <c r="EF14" i="4"/>
  <c r="EF13" i="1" s="1"/>
  <c r="EF13" i="22" s="1"/>
  <c r="DX14" i="4"/>
  <c r="DX13" i="1" s="1"/>
  <c r="DX13" i="22" s="1"/>
  <c r="EJ13" i="4"/>
  <c r="EJ12" i="1" s="1"/>
  <c r="EJ12" i="22" s="1"/>
  <c r="EB13" i="4"/>
  <c r="EB12" i="1" s="1"/>
  <c r="EB12" i="22" s="1"/>
  <c r="EN12" i="4"/>
  <c r="EN11" i="1" s="1"/>
  <c r="EN11" i="22" s="1"/>
  <c r="EF12" i="4"/>
  <c r="EF11" i="1" s="1"/>
  <c r="EF11" i="22" s="1"/>
  <c r="DX12" i="4"/>
  <c r="DX11" i="1" s="1"/>
  <c r="DX11" i="22" s="1"/>
  <c r="EJ11" i="4"/>
  <c r="EJ10" i="1" s="1"/>
  <c r="EJ10" i="22" s="1"/>
  <c r="EB11" i="4"/>
  <c r="EB10" i="1" s="1"/>
  <c r="EB10" i="22" s="1"/>
  <c r="EN10" i="4"/>
  <c r="EN9" i="1" s="1"/>
  <c r="EN9" i="22" s="1"/>
  <c r="EF10" i="4"/>
  <c r="EF9" i="1" s="1"/>
  <c r="EF9" i="22" s="1"/>
  <c r="DX10" i="4"/>
  <c r="DX9" i="1" s="1"/>
  <c r="DX9" i="22" s="1"/>
  <c r="EJ9" i="4"/>
  <c r="EJ8" i="1" s="1"/>
  <c r="EJ8" i="22" s="1"/>
  <c r="EB9" i="4"/>
  <c r="EB8" i="1" s="1"/>
  <c r="EB8" i="22" s="1"/>
  <c r="EN8" i="4"/>
  <c r="EN7" i="1" s="1"/>
  <c r="EN7" i="22" s="1"/>
  <c r="EF8" i="4"/>
  <c r="EF7" i="1" s="1"/>
  <c r="EF7" i="22" s="1"/>
  <c r="DX8" i="4"/>
  <c r="DX7" i="1" s="1"/>
  <c r="DX7" i="22" s="1"/>
  <c r="EJ7" i="4"/>
  <c r="EJ6" i="1" s="1"/>
  <c r="EJ6" i="22" s="1"/>
  <c r="EB7" i="4"/>
  <c r="EB6" i="1" s="1"/>
  <c r="EB6" i="22" s="1"/>
  <c r="EN6" i="4"/>
  <c r="EN5" i="1" s="1"/>
  <c r="EN5" i="22" s="1"/>
  <c r="EF6" i="4"/>
  <c r="EF5" i="1" s="1"/>
  <c r="EF5" i="22" s="1"/>
  <c r="DX6" i="4"/>
  <c r="DX5" i="1" s="1"/>
  <c r="DX5" i="22" s="1"/>
  <c r="EJ5" i="4"/>
  <c r="EJ4" i="1" s="1"/>
  <c r="EJ4" i="22" s="1"/>
  <c r="EB5" i="4"/>
  <c r="EB4" i="1" s="1"/>
  <c r="EB4" i="22" s="1"/>
  <c r="EN4" i="4"/>
  <c r="EN3" i="1" s="1"/>
  <c r="EN3" i="22" s="1"/>
  <c r="EF4" i="4"/>
  <c r="EF3" i="1" s="1"/>
  <c r="EF3" i="22" s="1"/>
  <c r="DX4" i="4"/>
  <c r="DX3" i="1" s="1"/>
  <c r="DX3" i="22" s="1"/>
  <c r="EJ3" i="4"/>
  <c r="EJ2" i="1" s="1"/>
  <c r="EJ2" i="22" s="1"/>
  <c r="EB3" i="4"/>
  <c r="EB2" i="1" s="1"/>
  <c r="EB2" i="22" s="1"/>
  <c r="EA242" i="4"/>
  <c r="EA262" i="1" s="1"/>
  <c r="EM235" i="4"/>
  <c r="EM255" i="1" s="1"/>
  <c r="EI232" i="4"/>
  <c r="EI252" i="1" s="1"/>
  <c r="EE229" i="4"/>
  <c r="EE249" i="1" s="1"/>
  <c r="DW223" i="4"/>
  <c r="DW243" i="1" s="1"/>
  <c r="EL215" i="4"/>
  <c r="EL235" i="1" s="1"/>
  <c r="DW207" i="4"/>
  <c r="DW227" i="1" s="1"/>
  <c r="EE181" i="4"/>
  <c r="EE201" i="1" s="1"/>
  <c r="EJ172" i="4"/>
  <c r="DV163" i="4"/>
  <c r="DV183" i="1" s="1"/>
  <c r="ED151" i="4"/>
  <c r="ED150" i="1" s="1"/>
  <c r="ED23" i="6" s="1"/>
  <c r="DZ138" i="4"/>
  <c r="DZ137" i="1" s="1"/>
  <c r="DZ10" i="6" s="1"/>
  <c r="EL121" i="4"/>
  <c r="EL120" i="1" s="1"/>
  <c r="EK65" i="8" s="1"/>
  <c r="DX98" i="4"/>
  <c r="DX97" i="1" s="1"/>
  <c r="DW42" i="8" s="1"/>
  <c r="EL237" i="4"/>
  <c r="EL257" i="1" s="1"/>
  <c r="EC237" i="4"/>
  <c r="EC257" i="1" s="1"/>
  <c r="EO236" i="4"/>
  <c r="EO256" i="1" s="1"/>
  <c r="EG236" i="4"/>
  <c r="EG256" i="1" s="1"/>
  <c r="DY236" i="4"/>
  <c r="DY256" i="1" s="1"/>
  <c r="EK235" i="4"/>
  <c r="EK255" i="1" s="1"/>
  <c r="EC235" i="4"/>
  <c r="EC255" i="1" s="1"/>
  <c r="EO234" i="4"/>
  <c r="EO254" i="1" s="1"/>
  <c r="EG234" i="4"/>
  <c r="EG254" i="1" s="1"/>
  <c r="DY234" i="4"/>
  <c r="DY254" i="1" s="1"/>
  <c r="EK233" i="4"/>
  <c r="EK253" i="1" s="1"/>
  <c r="EC233" i="4"/>
  <c r="EC253" i="1" s="1"/>
  <c r="EO232" i="4"/>
  <c r="EO252" i="1" s="1"/>
  <c r="EG232" i="4"/>
  <c r="EG252" i="1" s="1"/>
  <c r="DY232" i="4"/>
  <c r="DY252" i="1" s="1"/>
  <c r="EK231" i="4"/>
  <c r="EK251" i="1" s="1"/>
  <c r="EC231" i="4"/>
  <c r="EC251" i="1" s="1"/>
  <c r="EO230" i="4"/>
  <c r="EO250" i="1" s="1"/>
  <c r="EG230" i="4"/>
  <c r="EG250" i="1" s="1"/>
  <c r="DY230" i="4"/>
  <c r="DY250" i="1" s="1"/>
  <c r="EK229" i="4"/>
  <c r="EK249" i="1" s="1"/>
  <c r="EC229" i="4"/>
  <c r="EC249" i="1" s="1"/>
  <c r="EO228" i="4"/>
  <c r="EO248" i="1" s="1"/>
  <c r="EG228" i="4"/>
  <c r="EG248" i="1" s="1"/>
  <c r="DY228" i="4"/>
  <c r="DY248" i="1" s="1"/>
  <c r="EK227" i="4"/>
  <c r="EK247" i="1" s="1"/>
  <c r="DY227" i="4"/>
  <c r="DY247" i="1" s="1"/>
  <c r="EJ226" i="4"/>
  <c r="EJ246" i="1" s="1"/>
  <c r="DX226" i="4"/>
  <c r="DX246" i="1" s="1"/>
  <c r="EG225" i="4"/>
  <c r="EG245" i="1" s="1"/>
  <c r="EH245" i="1"/>
  <c r="EI245" i="1"/>
  <c r="EC245" i="1"/>
  <c r="DV245" i="1"/>
  <c r="DW225" i="4"/>
  <c r="DW245" i="1" s="1"/>
  <c r="EB245" i="1"/>
  <c r="EF224" i="4"/>
  <c r="EF244" i="1" s="1"/>
  <c r="EO223" i="4"/>
  <c r="EO243" i="1" s="1"/>
  <c r="EE223" i="4"/>
  <c r="EE243" i="1" s="1"/>
  <c r="EN222" i="4"/>
  <c r="EN242" i="1" s="1"/>
  <c r="ED222" i="4"/>
  <c r="ED242" i="1" s="1"/>
  <c r="EM221" i="4"/>
  <c r="EM241" i="1" s="1"/>
  <c r="EA221" i="4"/>
  <c r="EA241" i="1" s="1"/>
  <c r="EL220" i="4"/>
  <c r="EL240" i="1" s="1"/>
  <c r="DZ220" i="4"/>
  <c r="DZ240" i="1" s="1"/>
  <c r="EK219" i="4"/>
  <c r="EK239" i="1" s="1"/>
  <c r="DY219" i="4"/>
  <c r="DY239" i="1" s="1"/>
  <c r="EJ218" i="4"/>
  <c r="EJ238" i="1" s="1"/>
  <c r="DX218" i="4"/>
  <c r="DX238" i="1" s="1"/>
  <c r="EG217" i="4"/>
  <c r="EG237" i="1" s="1"/>
  <c r="EH237" i="1"/>
  <c r="EI237" i="1"/>
  <c r="EC237" i="1"/>
  <c r="DV237" i="1"/>
  <c r="DW217" i="4"/>
  <c r="DW237" i="1" s="1"/>
  <c r="EB237" i="1"/>
  <c r="EH216" i="4"/>
  <c r="EH236" i="1" s="1"/>
  <c r="DZ216" i="4"/>
  <c r="DZ236" i="1" s="1"/>
  <c r="ED215" i="4"/>
  <c r="ED235" i="1" s="1"/>
  <c r="DV215" i="4"/>
  <c r="DV235" i="1" s="1"/>
  <c r="EH214" i="4"/>
  <c r="EH234" i="1" s="1"/>
  <c r="DZ214" i="4"/>
  <c r="DZ234" i="1" s="1"/>
  <c r="EL213" i="4"/>
  <c r="EL233" i="1" s="1"/>
  <c r="ED213" i="4"/>
  <c r="ED233" i="1" s="1"/>
  <c r="DV213" i="4"/>
  <c r="DV233" i="1" s="1"/>
  <c r="EH212" i="4"/>
  <c r="EH232" i="1" s="1"/>
  <c r="DZ212" i="4"/>
  <c r="DZ232" i="1" s="1"/>
  <c r="ED211" i="4"/>
  <c r="ED231" i="1" s="1"/>
  <c r="DV211" i="4"/>
  <c r="DV231" i="1" s="1"/>
  <c r="EH210" i="4"/>
  <c r="EH230" i="1" s="1"/>
  <c r="DZ210" i="4"/>
  <c r="DZ230" i="1" s="1"/>
  <c r="EL209" i="4"/>
  <c r="EL229" i="1" s="1"/>
  <c r="DV209" i="4"/>
  <c r="DV229" i="1" s="1"/>
  <c r="EH208" i="4"/>
  <c r="EH228" i="1" s="1"/>
  <c r="DZ208" i="4"/>
  <c r="DZ228" i="1" s="1"/>
  <c r="EL207" i="4"/>
  <c r="EL227" i="1" s="1"/>
  <c r="ED207" i="4"/>
  <c r="ED227" i="1" s="1"/>
  <c r="DV207" i="4"/>
  <c r="DV227" i="1" s="1"/>
  <c r="EH206" i="4"/>
  <c r="EH226" i="1" s="1"/>
  <c r="DZ206" i="4"/>
  <c r="DZ226" i="1" s="1"/>
  <c r="EL205" i="4"/>
  <c r="EL225" i="1" s="1"/>
  <c r="DV205" i="4"/>
  <c r="DV225" i="1" s="1"/>
  <c r="EH204" i="4"/>
  <c r="EH224" i="1" s="1"/>
  <c r="DZ204" i="4"/>
  <c r="DZ224" i="1" s="1"/>
  <c r="EL203" i="4"/>
  <c r="EL223" i="1" s="1"/>
  <c r="ED203" i="4"/>
  <c r="ED223" i="1" s="1"/>
  <c r="EH202" i="4"/>
  <c r="EH222" i="1" s="1"/>
  <c r="DZ202" i="4"/>
  <c r="DZ222" i="1" s="1"/>
  <c r="EL201" i="4"/>
  <c r="DZ201" i="4"/>
  <c r="EK200" i="4"/>
  <c r="DY200" i="4"/>
  <c r="EJ199" i="4"/>
  <c r="DX199" i="4"/>
  <c r="EG198" i="4"/>
  <c r="EC218" i="1"/>
  <c r="DV218" i="1"/>
  <c r="DW198" i="4"/>
  <c r="EH218" i="1"/>
  <c r="EI218" i="1"/>
  <c r="EF197" i="4"/>
  <c r="EO196" i="4"/>
  <c r="EE196" i="4"/>
  <c r="EN195" i="4"/>
  <c r="EN215" i="1" s="1"/>
  <c r="EF195" i="4"/>
  <c r="EF215" i="1" s="1"/>
  <c r="DX195" i="4"/>
  <c r="DX215" i="1" s="1"/>
  <c r="EJ194" i="4"/>
  <c r="EJ214" i="1" s="1"/>
  <c r="EN193" i="4"/>
  <c r="EN213" i="1" s="1"/>
  <c r="EF193" i="4"/>
  <c r="EF213" i="1" s="1"/>
  <c r="DX193" i="4"/>
  <c r="DX213" i="1" s="1"/>
  <c r="EJ192" i="4"/>
  <c r="EJ212" i="1" s="1"/>
  <c r="EB192" i="4"/>
  <c r="EB212" i="1" s="1"/>
  <c r="EF191" i="4"/>
  <c r="EF211" i="1" s="1"/>
  <c r="DX191" i="4"/>
  <c r="DX211" i="1" s="1"/>
  <c r="EJ190" i="4"/>
  <c r="EJ210" i="1" s="1"/>
  <c r="EB190" i="4"/>
  <c r="EB210" i="1" s="1"/>
  <c r="EN189" i="4"/>
  <c r="EN209" i="1" s="1"/>
  <c r="EF189" i="4"/>
  <c r="EF209" i="1" s="1"/>
  <c r="DX189" i="4"/>
  <c r="DX209" i="1" s="1"/>
  <c r="EJ188" i="4"/>
  <c r="EJ208" i="1" s="1"/>
  <c r="EB188" i="4"/>
  <c r="EB208" i="1" s="1"/>
  <c r="EF187" i="4"/>
  <c r="EF207" i="1" s="1"/>
  <c r="DX187" i="4"/>
  <c r="DX207" i="1" s="1"/>
  <c r="EJ186" i="4"/>
  <c r="DX186" i="4"/>
  <c r="EI185" i="4"/>
  <c r="EI205" i="1" s="1"/>
  <c r="EA185" i="4"/>
  <c r="EA205" i="1" s="1"/>
  <c r="EM184" i="4"/>
  <c r="EM204" i="1" s="1"/>
  <c r="EE184" i="4"/>
  <c r="EE204" i="1" s="1"/>
  <c r="DW184" i="4"/>
  <c r="DW204" i="1" s="1"/>
  <c r="EI183" i="4"/>
  <c r="EI203" i="1" s="1"/>
  <c r="EA183" i="4"/>
  <c r="EA203" i="1" s="1"/>
  <c r="EM182" i="4"/>
  <c r="EM202" i="1" s="1"/>
  <c r="EE182" i="4"/>
  <c r="EE202" i="1" s="1"/>
  <c r="DW182" i="4"/>
  <c r="DW202" i="1" s="1"/>
  <c r="EI181" i="4"/>
  <c r="EI201" i="1" s="1"/>
  <c r="EA181" i="4"/>
  <c r="EA201" i="1" s="1"/>
  <c r="EM180" i="4"/>
  <c r="EM200" i="1" s="1"/>
  <c r="EE180" i="4"/>
  <c r="EE200" i="1" s="1"/>
  <c r="DW180" i="4"/>
  <c r="DW200" i="1" s="1"/>
  <c r="EI179" i="4"/>
  <c r="EI199" i="1" s="1"/>
  <c r="EA179" i="4"/>
  <c r="EA199" i="1" s="1"/>
  <c r="EM178" i="4"/>
  <c r="EM198" i="1" s="1"/>
  <c r="EE178" i="4"/>
  <c r="EE198" i="1" s="1"/>
  <c r="DW178" i="4"/>
  <c r="DW198" i="1" s="1"/>
  <c r="EI177" i="4"/>
  <c r="EI197" i="1" s="1"/>
  <c r="EA177" i="4"/>
  <c r="EA197" i="1" s="1"/>
  <c r="EM176" i="4"/>
  <c r="EM196" i="1" s="1"/>
  <c r="EE176" i="4"/>
  <c r="EE196" i="1" s="1"/>
  <c r="DW176" i="4"/>
  <c r="DW196" i="1" s="1"/>
  <c r="EI175" i="4"/>
  <c r="EI195" i="1" s="1"/>
  <c r="EA175" i="4"/>
  <c r="EA195" i="1" s="1"/>
  <c r="EM174" i="4"/>
  <c r="EA174" i="4"/>
  <c r="EL173" i="4"/>
  <c r="DZ173" i="4"/>
  <c r="EK172" i="4"/>
  <c r="DY172" i="4"/>
  <c r="EJ171" i="4"/>
  <c r="DX171" i="4"/>
  <c r="EG170" i="4"/>
  <c r="EC190" i="1"/>
  <c r="DV190" i="1"/>
  <c r="DW170" i="4"/>
  <c r="EH190" i="1"/>
  <c r="EI190" i="1"/>
  <c r="EB190" i="1"/>
  <c r="EF169" i="4"/>
  <c r="EO168" i="4"/>
  <c r="EO188" i="1" s="1"/>
  <c r="EG168" i="4"/>
  <c r="EG188" i="1" s="1"/>
  <c r="DY168" i="4"/>
  <c r="DY188" i="1" s="1"/>
  <c r="EK167" i="4"/>
  <c r="EK187" i="1" s="1"/>
  <c r="EC167" i="4"/>
  <c r="EC187" i="1" s="1"/>
  <c r="EO166" i="4"/>
  <c r="EO186" i="1" s="1"/>
  <c r="EG166" i="4"/>
  <c r="EG186" i="1" s="1"/>
  <c r="DY166" i="4"/>
  <c r="DY186" i="1" s="1"/>
  <c r="EK165" i="4"/>
  <c r="EK185" i="1" s="1"/>
  <c r="EC165" i="4"/>
  <c r="EC185" i="1" s="1"/>
  <c r="EO164" i="4"/>
  <c r="EO184" i="1" s="1"/>
  <c r="EG164" i="4"/>
  <c r="EG184" i="1" s="1"/>
  <c r="DY164" i="4"/>
  <c r="DY184" i="1" s="1"/>
  <c r="EK163" i="4"/>
  <c r="EK183" i="1" s="1"/>
  <c r="EC163" i="4"/>
  <c r="EC183" i="1" s="1"/>
  <c r="EO162" i="4"/>
  <c r="EO182" i="1" s="1"/>
  <c r="EG162" i="4"/>
  <c r="EG182" i="1" s="1"/>
  <c r="DY162" i="4"/>
  <c r="DY182" i="1" s="1"/>
  <c r="EK161" i="4"/>
  <c r="EK181" i="1" s="1"/>
  <c r="EC161" i="4"/>
  <c r="EC181" i="1" s="1"/>
  <c r="EO160" i="4"/>
  <c r="EO180" i="1" s="1"/>
  <c r="EG160" i="4"/>
  <c r="EG180" i="1" s="1"/>
  <c r="DY160" i="4"/>
  <c r="DY180" i="1" s="1"/>
  <c r="EK159" i="4"/>
  <c r="EK158" i="1" s="1"/>
  <c r="EK31" i="6" s="1"/>
  <c r="DY159" i="4"/>
  <c r="DY158" i="1" s="1"/>
  <c r="DY31" i="6" s="1"/>
  <c r="EJ158" i="4"/>
  <c r="EJ157" i="1" s="1"/>
  <c r="EJ30" i="6" s="1"/>
  <c r="DX158" i="4"/>
  <c r="DX157" i="1" s="1"/>
  <c r="DX30" i="6" s="1"/>
  <c r="EG157" i="4"/>
  <c r="EG156" i="1" s="1"/>
  <c r="EG29" i="6" s="1"/>
  <c r="DW157" i="4"/>
  <c r="DW156" i="1" s="1"/>
  <c r="DW29" i="6" s="1"/>
  <c r="EH156" i="1"/>
  <c r="EH29" i="6" s="1"/>
  <c r="EI156" i="1"/>
  <c r="EI29" i="6" s="1"/>
  <c r="EC156" i="1"/>
  <c r="EC29" i="6" s="1"/>
  <c r="DV156" i="1"/>
  <c r="DV29" i="6" s="1"/>
  <c r="EB156" i="1"/>
  <c r="EB29" i="6" s="1"/>
  <c r="EF156" i="4"/>
  <c r="EF155" i="1" s="1"/>
  <c r="EF28" i="6" s="1"/>
  <c r="EO155" i="4"/>
  <c r="EO154" i="1" s="1"/>
  <c r="EO27" i="6" s="1"/>
  <c r="EE155" i="4"/>
  <c r="EE154" i="1" s="1"/>
  <c r="EE27" i="6" s="1"/>
  <c r="EN154" i="4"/>
  <c r="EN153" i="1" s="1"/>
  <c r="EN26" i="6" s="1"/>
  <c r="ED154" i="4"/>
  <c r="ED153" i="1" s="1"/>
  <c r="ED26" i="6" s="1"/>
  <c r="EM153" i="4"/>
  <c r="EM152" i="1" s="1"/>
  <c r="EM25" i="6" s="1"/>
  <c r="EA153" i="4"/>
  <c r="EA152" i="1" s="1"/>
  <c r="EA25" i="6" s="1"/>
  <c r="EL152" i="4"/>
  <c r="EL151" i="1" s="1"/>
  <c r="EL24" i="6" s="1"/>
  <c r="DZ152" i="4"/>
  <c r="DZ151" i="1" s="1"/>
  <c r="DZ24" i="6" s="1"/>
  <c r="EK151" i="4"/>
  <c r="EK150" i="1" s="1"/>
  <c r="EK23" i="6" s="1"/>
  <c r="DY151" i="4"/>
  <c r="DY150" i="1" s="1"/>
  <c r="DY23" i="6" s="1"/>
  <c r="EJ150" i="4"/>
  <c r="EJ149" i="1" s="1"/>
  <c r="EJ22" i="6" s="1"/>
  <c r="DX150" i="4"/>
  <c r="DX149" i="1" s="1"/>
  <c r="DX22" i="6" s="1"/>
  <c r="EG149" i="4"/>
  <c r="EG148" i="1" s="1"/>
  <c r="EG21" i="6" s="1"/>
  <c r="DW149" i="4"/>
  <c r="DW148" i="1" s="1"/>
  <c r="DW21" i="6" s="1"/>
  <c r="EH148" i="1"/>
  <c r="EH21" i="6" s="1"/>
  <c r="EI148" i="1"/>
  <c r="EI21" i="6" s="1"/>
  <c r="EC148" i="1"/>
  <c r="EC21" i="6" s="1"/>
  <c r="DV148" i="1"/>
  <c r="DV21" i="6" s="1"/>
  <c r="EB148" i="1"/>
  <c r="EB21" i="6" s="1"/>
  <c r="EF148" i="4"/>
  <c r="EF147" i="1" s="1"/>
  <c r="EF20" i="6" s="1"/>
  <c r="EO147" i="4"/>
  <c r="EO146" i="1" s="1"/>
  <c r="EO19" i="6" s="1"/>
  <c r="EE147" i="4"/>
  <c r="EE146" i="1" s="1"/>
  <c r="EE19" i="6" s="1"/>
  <c r="EN146" i="4"/>
  <c r="EN145" i="1" s="1"/>
  <c r="EN18" i="6" s="1"/>
  <c r="ED146" i="4"/>
  <c r="ED145" i="1" s="1"/>
  <c r="ED18" i="6" s="1"/>
  <c r="EM145" i="4"/>
  <c r="EM144" i="1" s="1"/>
  <c r="EM17" i="6" s="1"/>
  <c r="EA145" i="4"/>
  <c r="EA144" i="1" s="1"/>
  <c r="EA17" i="6" s="1"/>
  <c r="EL144" i="4"/>
  <c r="EL143" i="1" s="1"/>
  <c r="EL16" i="6" s="1"/>
  <c r="DZ144" i="4"/>
  <c r="DZ143" i="1" s="1"/>
  <c r="DZ16" i="6" s="1"/>
  <c r="EK143" i="4"/>
  <c r="EK142" i="1" s="1"/>
  <c r="EK15" i="6" s="1"/>
  <c r="DY143" i="4"/>
  <c r="DY142" i="1" s="1"/>
  <c r="DY15" i="6" s="1"/>
  <c r="EJ142" i="4"/>
  <c r="EJ141" i="1" s="1"/>
  <c r="EJ14" i="6" s="1"/>
  <c r="DX142" i="4"/>
  <c r="DX141" i="1" s="1"/>
  <c r="DX14" i="6" s="1"/>
  <c r="EG141" i="4"/>
  <c r="EG140" i="1" s="1"/>
  <c r="EG13" i="6" s="1"/>
  <c r="DW141" i="4"/>
  <c r="DW140" i="1" s="1"/>
  <c r="DW13" i="6" s="1"/>
  <c r="EH140" i="1"/>
  <c r="EH13" i="6" s="1"/>
  <c r="EI140" i="1"/>
  <c r="EI13" i="6" s="1"/>
  <c r="EC140" i="1"/>
  <c r="EC13" i="6" s="1"/>
  <c r="DV140" i="1"/>
  <c r="DV13" i="6" s="1"/>
  <c r="EB140" i="1"/>
  <c r="EB13" i="6" s="1"/>
  <c r="EF140" i="4"/>
  <c r="EF139" i="1" s="1"/>
  <c r="EF12" i="6" s="1"/>
  <c r="EO139" i="4"/>
  <c r="EO138" i="1" s="1"/>
  <c r="EO11" i="6" s="1"/>
  <c r="EE139" i="4"/>
  <c r="EE138" i="1" s="1"/>
  <c r="EE11" i="6" s="1"/>
  <c r="EN138" i="4"/>
  <c r="EN137" i="1" s="1"/>
  <c r="EN10" i="6" s="1"/>
  <c r="ED138" i="4"/>
  <c r="ED137" i="1" s="1"/>
  <c r="ED10" i="6" s="1"/>
  <c r="EM137" i="4"/>
  <c r="EM136" i="1" s="1"/>
  <c r="EM9" i="6" s="1"/>
  <c r="EA137" i="4"/>
  <c r="EA136" i="1" s="1"/>
  <c r="EA9" i="6" s="1"/>
  <c r="EL136" i="4"/>
  <c r="EL135" i="1" s="1"/>
  <c r="EL8" i="6" s="1"/>
  <c r="DZ136" i="4"/>
  <c r="DZ135" i="1" s="1"/>
  <c r="DZ8" i="6" s="1"/>
  <c r="EK135" i="4"/>
  <c r="EK134" i="1" s="1"/>
  <c r="EK7" i="6" s="1"/>
  <c r="DY135" i="4"/>
  <c r="DY134" i="1" s="1"/>
  <c r="DY7" i="6" s="1"/>
  <c r="EJ134" i="4"/>
  <c r="EJ133" i="1" s="1"/>
  <c r="EJ6" i="6" s="1"/>
  <c r="DX134" i="4"/>
  <c r="DX133" i="1" s="1"/>
  <c r="DX6" i="6" s="1"/>
  <c r="EG133" i="4"/>
  <c r="EG132" i="1" s="1"/>
  <c r="EG5" i="6" s="1"/>
  <c r="DW133" i="4"/>
  <c r="DW132" i="1" s="1"/>
  <c r="DW5" i="6" s="1"/>
  <c r="EH132" i="1"/>
  <c r="EH5" i="6" s="1"/>
  <c r="EI132" i="1"/>
  <c r="EI5" i="6" s="1"/>
  <c r="EC132" i="1"/>
  <c r="EC5" i="6" s="1"/>
  <c r="DV132" i="1"/>
  <c r="DV5" i="6" s="1"/>
  <c r="EB132" i="1"/>
  <c r="EB5" i="6" s="1"/>
  <c r="EF132" i="4"/>
  <c r="EF131" i="1" s="1"/>
  <c r="EF4" i="6" s="1"/>
  <c r="EO131" i="4"/>
  <c r="EO130" i="1" s="1"/>
  <c r="EO3" i="6" s="1"/>
  <c r="EE131" i="4"/>
  <c r="EE130" i="1" s="1"/>
  <c r="EE3" i="6" s="1"/>
  <c r="EN130" i="4"/>
  <c r="EN129" i="1" s="1"/>
  <c r="EN2" i="6" s="1"/>
  <c r="ED130" i="4"/>
  <c r="ED129" i="1" s="1"/>
  <c r="ED2" i="6" s="1"/>
  <c r="EM129" i="4"/>
  <c r="EM128" i="1" s="1"/>
  <c r="EL73" i="8" s="1"/>
  <c r="EA129" i="4"/>
  <c r="EA128" i="1" s="1"/>
  <c r="DZ73" i="8" s="1"/>
  <c r="EL128" i="4"/>
  <c r="EL127" i="1" s="1"/>
  <c r="EK72" i="8" s="1"/>
  <c r="DZ128" i="4"/>
  <c r="DZ127" i="1" s="1"/>
  <c r="DY72" i="8" s="1"/>
  <c r="EK127" i="4"/>
  <c r="EK126" i="1" s="1"/>
  <c r="EJ71" i="8" s="1"/>
  <c r="DY127" i="4"/>
  <c r="DY126" i="1" s="1"/>
  <c r="DX71" i="8" s="1"/>
  <c r="EJ126" i="4"/>
  <c r="EJ125" i="1" s="1"/>
  <c r="EI70" i="8" s="1"/>
  <c r="DX126" i="4"/>
  <c r="DX125" i="1" s="1"/>
  <c r="DW70" i="8" s="1"/>
  <c r="EG125" i="4"/>
  <c r="EG124" i="1" s="1"/>
  <c r="EF69" i="8" s="1"/>
  <c r="DW125" i="4"/>
  <c r="DW124" i="1" s="1"/>
  <c r="DV69" i="8" s="1"/>
  <c r="EH124" i="1"/>
  <c r="EG69" i="8" s="1"/>
  <c r="EI124" i="1"/>
  <c r="EH69" i="8" s="1"/>
  <c r="EC124" i="1"/>
  <c r="DV124" i="1"/>
  <c r="DU69" i="8" s="1"/>
  <c r="EB124" i="1"/>
  <c r="EF124" i="4"/>
  <c r="EF123" i="1" s="1"/>
  <c r="EE68" i="8" s="1"/>
  <c r="EO123" i="4"/>
  <c r="EO122" i="1" s="1"/>
  <c r="EN67" i="8" s="1"/>
  <c r="EE123" i="4"/>
  <c r="EE122" i="1" s="1"/>
  <c r="ED67" i="8" s="1"/>
  <c r="EN122" i="4"/>
  <c r="EN121" i="1" s="1"/>
  <c r="EM66" i="8" s="1"/>
  <c r="ED122" i="4"/>
  <c r="ED121" i="1" s="1"/>
  <c r="EC66" i="8" s="1"/>
  <c r="EM121" i="4"/>
  <c r="EM120" i="1" s="1"/>
  <c r="EL65" i="8" s="1"/>
  <c r="EA121" i="4"/>
  <c r="EA120" i="1" s="1"/>
  <c r="DZ65" i="8" s="1"/>
  <c r="EL120" i="4"/>
  <c r="EL119" i="1" s="1"/>
  <c r="EK64" i="8" s="1"/>
  <c r="DZ120" i="4"/>
  <c r="DZ119" i="1" s="1"/>
  <c r="DY64" i="8" s="1"/>
  <c r="EK119" i="4"/>
  <c r="EK118" i="1" s="1"/>
  <c r="EJ63" i="8" s="1"/>
  <c r="DY119" i="4"/>
  <c r="DY118" i="1" s="1"/>
  <c r="DX63" i="8" s="1"/>
  <c r="EJ118" i="4"/>
  <c r="EJ117" i="1" s="1"/>
  <c r="EI62" i="8" s="1"/>
  <c r="DX118" i="4"/>
  <c r="DX117" i="1" s="1"/>
  <c r="DW62" i="8" s="1"/>
  <c r="EG117" i="4"/>
  <c r="EG116" i="1" s="1"/>
  <c r="EF61" i="8" s="1"/>
  <c r="DW117" i="4"/>
  <c r="DW116" i="1" s="1"/>
  <c r="DV61" i="8" s="1"/>
  <c r="EH116" i="1"/>
  <c r="EG61" i="8" s="1"/>
  <c r="EI116" i="1"/>
  <c r="EH61" i="8" s="1"/>
  <c r="EC116" i="1"/>
  <c r="EB61" i="8" s="1"/>
  <c r="DV116" i="1"/>
  <c r="DU61" i="8" s="1"/>
  <c r="EF116" i="4"/>
  <c r="EF115" i="1" s="1"/>
  <c r="EE60" i="8" s="1"/>
  <c r="EO115" i="4"/>
  <c r="EO114" i="1" s="1"/>
  <c r="EN59" i="8" s="1"/>
  <c r="EE115" i="4"/>
  <c r="EE114" i="1" s="1"/>
  <c r="ED59" i="8" s="1"/>
  <c r="EN114" i="4"/>
  <c r="EN113" i="1" s="1"/>
  <c r="EM58" i="8" s="1"/>
  <c r="ED114" i="4"/>
  <c r="ED113" i="1" s="1"/>
  <c r="EC58" i="8" s="1"/>
  <c r="EM113" i="4"/>
  <c r="EM112" i="1" s="1"/>
  <c r="EL57" i="8" s="1"/>
  <c r="EA113" i="4"/>
  <c r="EA112" i="1" s="1"/>
  <c r="DZ57" i="8" s="1"/>
  <c r="EL112" i="4"/>
  <c r="EL111" i="1" s="1"/>
  <c r="EK56" i="8" s="1"/>
  <c r="DZ112" i="4"/>
  <c r="DZ111" i="1" s="1"/>
  <c r="DY56" i="8" s="1"/>
  <c r="EK111" i="4"/>
  <c r="EK110" i="1" s="1"/>
  <c r="EJ55" i="8" s="1"/>
  <c r="DY111" i="4"/>
  <c r="DY110" i="1" s="1"/>
  <c r="DX55" i="8" s="1"/>
  <c r="EJ110" i="4"/>
  <c r="EJ109" i="1" s="1"/>
  <c r="EI54" i="8" s="1"/>
  <c r="DX110" i="4"/>
  <c r="DX109" i="1" s="1"/>
  <c r="DW54" i="8" s="1"/>
  <c r="EI109" i="4"/>
  <c r="EI108" i="1" s="1"/>
  <c r="EH53" i="8" s="1"/>
  <c r="EA109" i="4"/>
  <c r="EA108" i="1" s="1"/>
  <c r="DZ53" i="8" s="1"/>
  <c r="EM108" i="4"/>
  <c r="EM107" i="1" s="1"/>
  <c r="EL52" i="8" s="1"/>
  <c r="EE108" i="4"/>
  <c r="EE107" i="1" s="1"/>
  <c r="ED52" i="8" s="1"/>
  <c r="DW108" i="4"/>
  <c r="DW107" i="1" s="1"/>
  <c r="DV52" i="8" s="1"/>
  <c r="EI107" i="4"/>
  <c r="EI106" i="1" s="1"/>
  <c r="EH51" i="8" s="1"/>
  <c r="EA107" i="4"/>
  <c r="EA106" i="1" s="1"/>
  <c r="DZ51" i="8" s="1"/>
  <c r="EM106" i="4"/>
  <c r="EM105" i="1" s="1"/>
  <c r="EL50" i="8" s="1"/>
  <c r="EE106" i="4"/>
  <c r="EE105" i="1" s="1"/>
  <c r="ED50" i="8" s="1"/>
  <c r="DW106" i="4"/>
  <c r="DW105" i="1" s="1"/>
  <c r="DV50" i="8" s="1"/>
  <c r="EI105" i="4"/>
  <c r="EI104" i="1" s="1"/>
  <c r="EH49" i="8" s="1"/>
  <c r="EA105" i="4"/>
  <c r="EA104" i="1" s="1"/>
  <c r="DZ49" i="8" s="1"/>
  <c r="EM104" i="4"/>
  <c r="EM103" i="1" s="1"/>
  <c r="EL48" i="8" s="1"/>
  <c r="EE104" i="4"/>
  <c r="EE103" i="1" s="1"/>
  <c r="ED48" i="8" s="1"/>
  <c r="DW104" i="4"/>
  <c r="DW103" i="1" s="1"/>
  <c r="DV48" i="8" s="1"/>
  <c r="EI103" i="4"/>
  <c r="EI102" i="1" s="1"/>
  <c r="EH47" i="8" s="1"/>
  <c r="EA103" i="4"/>
  <c r="EA102" i="1" s="1"/>
  <c r="DZ47" i="8" s="1"/>
  <c r="EM102" i="4"/>
  <c r="EM101" i="1" s="1"/>
  <c r="EL46" i="8" s="1"/>
  <c r="EE102" i="4"/>
  <c r="EE101" i="1" s="1"/>
  <c r="ED46" i="8" s="1"/>
  <c r="DW102" i="4"/>
  <c r="DW101" i="1" s="1"/>
  <c r="DV46" i="8" s="1"/>
  <c r="EI101" i="4"/>
  <c r="EI100" i="1" s="1"/>
  <c r="EH45" i="8" s="1"/>
  <c r="EA101" i="4"/>
  <c r="EA100" i="1" s="1"/>
  <c r="DZ45" i="8" s="1"/>
  <c r="EM100" i="4"/>
  <c r="EM99" i="1" s="1"/>
  <c r="EL44" i="8" s="1"/>
  <c r="EE100" i="4"/>
  <c r="EE99" i="1" s="1"/>
  <c r="ED44" i="8" s="1"/>
  <c r="DW100" i="4"/>
  <c r="DW99" i="1" s="1"/>
  <c r="DV44" i="8" s="1"/>
  <c r="EI99" i="4"/>
  <c r="EI98" i="1" s="1"/>
  <c r="EH43" i="8" s="1"/>
  <c r="EA99" i="4"/>
  <c r="EA98" i="1" s="1"/>
  <c r="DZ43" i="8" s="1"/>
  <c r="EM98" i="4"/>
  <c r="EM97" i="1" s="1"/>
  <c r="EL42" i="8" s="1"/>
  <c r="EE98" i="4"/>
  <c r="EE97" i="1" s="1"/>
  <c r="ED42" i="8" s="1"/>
  <c r="DW98" i="4"/>
  <c r="DW97" i="1" s="1"/>
  <c r="DV42" i="8" s="1"/>
  <c r="EI97" i="4"/>
  <c r="EI96" i="1" s="1"/>
  <c r="EH41" i="8" s="1"/>
  <c r="EA97" i="4"/>
  <c r="EA96" i="1" s="1"/>
  <c r="DZ41" i="8" s="1"/>
  <c r="EM96" i="4"/>
  <c r="EM95" i="1" s="1"/>
  <c r="EL40" i="8" s="1"/>
  <c r="EE96" i="4"/>
  <c r="EE95" i="1" s="1"/>
  <c r="ED40" i="8" s="1"/>
  <c r="DW96" i="4"/>
  <c r="DW95" i="1" s="1"/>
  <c r="DV40" i="8" s="1"/>
  <c r="EI95" i="4"/>
  <c r="EI94" i="1" s="1"/>
  <c r="EH39" i="8" s="1"/>
  <c r="EA95" i="4"/>
  <c r="EA94" i="1" s="1"/>
  <c r="DZ39" i="8" s="1"/>
  <c r="EM94" i="4"/>
  <c r="EM93" i="1" s="1"/>
  <c r="EL38" i="8" s="1"/>
  <c r="EE94" i="4"/>
  <c r="EE93" i="1" s="1"/>
  <c r="ED38" i="8" s="1"/>
  <c r="DW94" i="4"/>
  <c r="DW93" i="1" s="1"/>
  <c r="DV38" i="8" s="1"/>
  <c r="EI93" i="4"/>
  <c r="EI92" i="1" s="1"/>
  <c r="EH37" i="8" s="1"/>
  <c r="EA93" i="4"/>
  <c r="EA92" i="1" s="1"/>
  <c r="DZ37" i="8" s="1"/>
  <c r="EM92" i="4"/>
  <c r="EM91" i="1" s="1"/>
  <c r="EL36" i="8" s="1"/>
  <c r="EE92" i="4"/>
  <c r="EE91" i="1" s="1"/>
  <c r="ED36" i="8" s="1"/>
  <c r="DW92" i="4"/>
  <c r="DW91" i="1" s="1"/>
  <c r="DV36" i="8" s="1"/>
  <c r="EI91" i="4"/>
  <c r="EI90" i="1" s="1"/>
  <c r="EH35" i="8" s="1"/>
  <c r="EA91" i="4"/>
  <c r="EA90" i="1" s="1"/>
  <c r="DZ35" i="8" s="1"/>
  <c r="EM90" i="4"/>
  <c r="EM89" i="1" s="1"/>
  <c r="EL34" i="8" s="1"/>
  <c r="EE90" i="4"/>
  <c r="EE89" i="1" s="1"/>
  <c r="ED34" i="8" s="1"/>
  <c r="DW90" i="4"/>
  <c r="DW89" i="1" s="1"/>
  <c r="DV34" i="8" s="1"/>
  <c r="EI89" i="4"/>
  <c r="EI88" i="1" s="1"/>
  <c r="EH33" i="8" s="1"/>
  <c r="EA89" i="4"/>
  <c r="EA88" i="1" s="1"/>
  <c r="DZ33" i="8" s="1"/>
  <c r="EM88" i="4"/>
  <c r="EM87" i="1" s="1"/>
  <c r="EL32" i="8" s="1"/>
  <c r="EE88" i="4"/>
  <c r="EE87" i="1" s="1"/>
  <c r="ED32" i="8" s="1"/>
  <c r="DW88" i="4"/>
  <c r="DW87" i="1" s="1"/>
  <c r="DV32" i="8" s="1"/>
  <c r="EI87" i="4"/>
  <c r="EI86" i="1" s="1"/>
  <c r="EH31" i="8" s="1"/>
  <c r="EA87" i="4"/>
  <c r="EA86" i="1" s="1"/>
  <c r="DZ31" i="8" s="1"/>
  <c r="EM86" i="4"/>
  <c r="EM85" i="1" s="1"/>
  <c r="EL30" i="8" s="1"/>
  <c r="EE86" i="4"/>
  <c r="EE85" i="1" s="1"/>
  <c r="ED30" i="8" s="1"/>
  <c r="DW86" i="4"/>
  <c r="DW85" i="1" s="1"/>
  <c r="DV30" i="8" s="1"/>
  <c r="EI85" i="4"/>
  <c r="EI84" i="1" s="1"/>
  <c r="EH29" i="8" s="1"/>
  <c r="EA85" i="4"/>
  <c r="EA84" i="1" s="1"/>
  <c r="DZ29" i="8" s="1"/>
  <c r="EM84" i="4"/>
  <c r="EM83" i="1" s="1"/>
  <c r="EL28" i="8" s="1"/>
  <c r="EE84" i="4"/>
  <c r="EE83" i="1" s="1"/>
  <c r="ED28" i="8" s="1"/>
  <c r="DW84" i="4"/>
  <c r="DW83" i="1" s="1"/>
  <c r="DV28" i="8" s="1"/>
  <c r="EI83" i="4"/>
  <c r="EI82" i="1" s="1"/>
  <c r="EH27" i="8" s="1"/>
  <c r="EA83" i="4"/>
  <c r="EA82" i="1" s="1"/>
  <c r="DZ27" i="8" s="1"/>
  <c r="EM82" i="4"/>
  <c r="EM81" i="1" s="1"/>
  <c r="EL26" i="8" s="1"/>
  <c r="EE82" i="4"/>
  <c r="EE81" i="1" s="1"/>
  <c r="ED26" i="8" s="1"/>
  <c r="DW82" i="4"/>
  <c r="DW81" i="1" s="1"/>
  <c r="DV26" i="8" s="1"/>
  <c r="EI81" i="4"/>
  <c r="EI80" i="1" s="1"/>
  <c r="EH25" i="8" s="1"/>
  <c r="EA81" i="4"/>
  <c r="EA80" i="1" s="1"/>
  <c r="DZ25" i="8" s="1"/>
  <c r="EM80" i="4"/>
  <c r="EM79" i="1" s="1"/>
  <c r="EL24" i="8" s="1"/>
  <c r="EE80" i="4"/>
  <c r="EE79" i="1" s="1"/>
  <c r="ED24" i="8" s="1"/>
  <c r="DW80" i="4"/>
  <c r="DW79" i="1" s="1"/>
  <c r="DV24" i="8" s="1"/>
  <c r="EI79" i="4"/>
  <c r="EI78" i="1" s="1"/>
  <c r="EH23" i="8" s="1"/>
  <c r="EA79" i="4"/>
  <c r="EA78" i="1" s="1"/>
  <c r="DZ23" i="8" s="1"/>
  <c r="EM78" i="4"/>
  <c r="EM77" i="1" s="1"/>
  <c r="EL22" i="8" s="1"/>
  <c r="EE78" i="4"/>
  <c r="EE77" i="1" s="1"/>
  <c r="ED22" i="8" s="1"/>
  <c r="DW78" i="4"/>
  <c r="DW77" i="1" s="1"/>
  <c r="DV22" i="8" s="1"/>
  <c r="EI77" i="4"/>
  <c r="EI76" i="1" s="1"/>
  <c r="EH21" i="8" s="1"/>
  <c r="EA77" i="4"/>
  <c r="EA76" i="1" s="1"/>
  <c r="DZ21" i="8" s="1"/>
  <c r="EM76" i="4"/>
  <c r="EM75" i="1" s="1"/>
  <c r="EL20" i="8" s="1"/>
  <c r="EE76" i="4"/>
  <c r="EE75" i="1" s="1"/>
  <c r="ED20" i="8" s="1"/>
  <c r="DW76" i="4"/>
  <c r="DW75" i="1" s="1"/>
  <c r="DV20" i="8" s="1"/>
  <c r="EI75" i="4"/>
  <c r="EI74" i="1" s="1"/>
  <c r="EH19" i="8" s="1"/>
  <c r="EA75" i="4"/>
  <c r="EA74" i="1" s="1"/>
  <c r="DZ19" i="8" s="1"/>
  <c r="EM74" i="4"/>
  <c r="EM73" i="1" s="1"/>
  <c r="EL18" i="8" s="1"/>
  <c r="EE74" i="4"/>
  <c r="EE73" i="1" s="1"/>
  <c r="ED18" i="8" s="1"/>
  <c r="DW74" i="4"/>
  <c r="DW73" i="1" s="1"/>
  <c r="DV18" i="8" s="1"/>
  <c r="EI73" i="4"/>
  <c r="EI72" i="1" s="1"/>
  <c r="EH17" i="8" s="1"/>
  <c r="EA73" i="4"/>
  <c r="EA72" i="1" s="1"/>
  <c r="DZ17" i="8" s="1"/>
  <c r="EM72" i="4"/>
  <c r="EM71" i="1" s="1"/>
  <c r="EL16" i="8" s="1"/>
  <c r="EE72" i="4"/>
  <c r="EE71" i="1" s="1"/>
  <c r="ED16" i="8" s="1"/>
  <c r="DW72" i="4"/>
  <c r="DW71" i="1" s="1"/>
  <c r="DV16" i="8" s="1"/>
  <c r="EI71" i="4"/>
  <c r="EI70" i="1" s="1"/>
  <c r="EH15" i="8" s="1"/>
  <c r="EA71" i="4"/>
  <c r="EA70" i="1" s="1"/>
  <c r="DZ15" i="8" s="1"/>
  <c r="EM70" i="4"/>
  <c r="EM69" i="1" s="1"/>
  <c r="EL14" i="8" s="1"/>
  <c r="EE70" i="4"/>
  <c r="EE69" i="1" s="1"/>
  <c r="ED14" i="8" s="1"/>
  <c r="DW70" i="4"/>
  <c r="DW69" i="1" s="1"/>
  <c r="DV14" i="8" s="1"/>
  <c r="EI69" i="4"/>
  <c r="EI68" i="1" s="1"/>
  <c r="EH13" i="8" s="1"/>
  <c r="EA69" i="4"/>
  <c r="EA68" i="1" s="1"/>
  <c r="DZ13" i="8" s="1"/>
  <c r="EM68" i="4"/>
  <c r="EM67" i="1" s="1"/>
  <c r="EL12" i="8" s="1"/>
  <c r="EE68" i="4"/>
  <c r="EE67" i="1" s="1"/>
  <c r="ED12" i="8" s="1"/>
  <c r="DW68" i="4"/>
  <c r="DW67" i="1" s="1"/>
  <c r="DV12" i="8" s="1"/>
  <c r="EI67" i="4"/>
  <c r="EI66" i="1" s="1"/>
  <c r="EH11" i="8" s="1"/>
  <c r="EA67" i="4"/>
  <c r="EA66" i="1" s="1"/>
  <c r="DZ11" i="8" s="1"/>
  <c r="EM66" i="4"/>
  <c r="EM65" i="1" s="1"/>
  <c r="EL10" i="8" s="1"/>
  <c r="EE66" i="4"/>
  <c r="EE65" i="1" s="1"/>
  <c r="ED10" i="8" s="1"/>
  <c r="DW66" i="4"/>
  <c r="DW65" i="1" s="1"/>
  <c r="DV10" i="8" s="1"/>
  <c r="EI65" i="4"/>
  <c r="EI64" i="1" s="1"/>
  <c r="EH9" i="8" s="1"/>
  <c r="EA65" i="4"/>
  <c r="EA64" i="1" s="1"/>
  <c r="DZ9" i="8" s="1"/>
  <c r="EM64" i="4"/>
  <c r="EM63" i="1" s="1"/>
  <c r="EL8" i="8" s="1"/>
  <c r="EE64" i="4"/>
  <c r="EE63" i="1" s="1"/>
  <c r="ED8" i="8" s="1"/>
  <c r="DW64" i="4"/>
  <c r="DW63" i="1" s="1"/>
  <c r="DV8" i="8" s="1"/>
  <c r="EI63" i="4"/>
  <c r="EI62" i="1" s="1"/>
  <c r="EH7" i="8" s="1"/>
  <c r="EA63" i="4"/>
  <c r="EA62" i="1" s="1"/>
  <c r="DZ7" i="8" s="1"/>
  <c r="EM62" i="4"/>
  <c r="EM61" i="1" s="1"/>
  <c r="EL6" i="8" s="1"/>
  <c r="EE62" i="4"/>
  <c r="EE61" i="1" s="1"/>
  <c r="ED6" i="8" s="1"/>
  <c r="DW62" i="4"/>
  <c r="DW61" i="1" s="1"/>
  <c r="DV6" i="8" s="1"/>
  <c r="EI61" i="4"/>
  <c r="EI60" i="1" s="1"/>
  <c r="EH5" i="8" s="1"/>
  <c r="EA61" i="4"/>
  <c r="EA60" i="1" s="1"/>
  <c r="DZ5" i="8" s="1"/>
  <c r="EM60" i="4"/>
  <c r="EM59" i="1" s="1"/>
  <c r="EL4" i="8" s="1"/>
  <c r="EE60" i="4"/>
  <c r="EE59" i="1" s="1"/>
  <c r="ED4" i="8" s="1"/>
  <c r="DW60" i="4"/>
  <c r="DW59" i="1" s="1"/>
  <c r="DV4" i="8" s="1"/>
  <c r="EI59" i="4"/>
  <c r="EI58" i="1" s="1"/>
  <c r="EH3" i="8" s="1"/>
  <c r="EA59" i="4"/>
  <c r="EA58" i="1" s="1"/>
  <c r="DZ3" i="8" s="1"/>
  <c r="EM58" i="4"/>
  <c r="EM57" i="1" s="1"/>
  <c r="EL2" i="8" s="1"/>
  <c r="EE58" i="4"/>
  <c r="EE57" i="1" s="1"/>
  <c r="ED2" i="8" s="1"/>
  <c r="DW58" i="4"/>
  <c r="DW57" i="1" s="1"/>
  <c r="DV2" i="8" s="1"/>
  <c r="EI56" i="1"/>
  <c r="EH24" i="7" s="1"/>
  <c r="EA56" i="1"/>
  <c r="DZ24" i="7" s="1"/>
  <c r="EM55" i="1"/>
  <c r="EL23" i="7" s="1"/>
  <c r="EE55" i="1"/>
  <c r="ED23" i="7" s="1"/>
  <c r="DW55" i="1"/>
  <c r="DV23" i="7" s="1"/>
  <c r="EI54" i="1"/>
  <c r="EH22" i="7" s="1"/>
  <c r="EA54" i="1"/>
  <c r="DZ22" i="7" s="1"/>
  <c r="EM53" i="1"/>
  <c r="EL21" i="7" s="1"/>
  <c r="EE53" i="1"/>
  <c r="ED21" i="7" s="1"/>
  <c r="DW53" i="1"/>
  <c r="DV21" i="7" s="1"/>
  <c r="EI52" i="1"/>
  <c r="EH20" i="7" s="1"/>
  <c r="EA52" i="1"/>
  <c r="DZ20" i="7" s="1"/>
  <c r="EM51" i="1"/>
  <c r="EL19" i="7" s="1"/>
  <c r="EE51" i="1"/>
  <c r="ED19" i="7" s="1"/>
  <c r="DW51" i="1"/>
  <c r="DV19" i="7" s="1"/>
  <c r="EI50" i="1"/>
  <c r="EH18" i="7" s="1"/>
  <c r="EA50" i="1"/>
  <c r="DZ18" i="7" s="1"/>
  <c r="EM49" i="1"/>
  <c r="EL17" i="7" s="1"/>
  <c r="EE49" i="1"/>
  <c r="ED17" i="7" s="1"/>
  <c r="DW49" i="1"/>
  <c r="DV17" i="7" s="1"/>
  <c r="EI48" i="1"/>
  <c r="EH16" i="7" s="1"/>
  <c r="EA48" i="1"/>
  <c r="DZ16" i="7" s="1"/>
  <c r="EM47" i="1"/>
  <c r="EL15" i="7" s="1"/>
  <c r="EE47" i="1"/>
  <c r="ED15" i="7" s="1"/>
  <c r="DW47" i="1"/>
  <c r="DV15" i="7" s="1"/>
  <c r="EI46" i="1"/>
  <c r="EH14" i="7" s="1"/>
  <c r="EA46" i="1"/>
  <c r="DZ14" i="7" s="1"/>
  <c r="EM45" i="1"/>
  <c r="EL13" i="7" s="1"/>
  <c r="EE45" i="1"/>
  <c r="ED13" i="7" s="1"/>
  <c r="DW45" i="1"/>
  <c r="DV13" i="7" s="1"/>
  <c r="EI44" i="1"/>
  <c r="EH12" i="7" s="1"/>
  <c r="EA44" i="1"/>
  <c r="DZ12" i="7" s="1"/>
  <c r="EM43" i="1"/>
  <c r="EL11" i="7" s="1"/>
  <c r="EE43" i="1"/>
  <c r="ED11" i="7" s="1"/>
  <c r="DW43" i="1"/>
  <c r="DV11" i="7" s="1"/>
  <c r="EI42" i="1"/>
  <c r="EH10" i="7" s="1"/>
  <c r="EA42" i="1"/>
  <c r="DZ10" i="7" s="1"/>
  <c r="EM41" i="1"/>
  <c r="EL9" i="7" s="1"/>
  <c r="EE41" i="1"/>
  <c r="ED9" i="7" s="1"/>
  <c r="DW41" i="1"/>
  <c r="DV9" i="7" s="1"/>
  <c r="EI40" i="1"/>
  <c r="EH8" i="7" s="1"/>
  <c r="EA40" i="1"/>
  <c r="DZ8" i="7" s="1"/>
  <c r="EM39" i="1"/>
  <c r="EL7" i="7" s="1"/>
  <c r="EE39" i="1"/>
  <c r="ED7" i="7" s="1"/>
  <c r="DW39" i="1"/>
  <c r="DV7" i="7" s="1"/>
  <c r="EI38" i="1"/>
  <c r="EH6" i="7" s="1"/>
  <c r="EA38" i="1"/>
  <c r="DZ6" i="7" s="1"/>
  <c r="EM37" i="1"/>
  <c r="EL5" i="7" s="1"/>
  <c r="EE37" i="1"/>
  <c r="ED5" i="7" s="1"/>
  <c r="DW37" i="1"/>
  <c r="DV5" i="7" s="1"/>
  <c r="EI36" i="1"/>
  <c r="EH4" i="7" s="1"/>
  <c r="EA36" i="1"/>
  <c r="DZ4" i="7" s="1"/>
  <c r="EM35" i="1"/>
  <c r="EL3" i="7" s="1"/>
  <c r="EE35" i="1"/>
  <c r="ED3" i="7" s="1"/>
  <c r="DW35" i="1"/>
  <c r="DV3" i="7" s="1"/>
  <c r="EI34" i="1"/>
  <c r="EH2" i="7" s="1"/>
  <c r="EA34" i="1"/>
  <c r="DZ2" i="7" s="1"/>
  <c r="EM34" i="4"/>
  <c r="EM33" i="1" s="1"/>
  <c r="EM33" i="22" s="1"/>
  <c r="EE34" i="4"/>
  <c r="EE33" i="1" s="1"/>
  <c r="EE33" i="22" s="1"/>
  <c r="DW34" i="4"/>
  <c r="DW33" i="1" s="1"/>
  <c r="DW33" i="22" s="1"/>
  <c r="EI33" i="4"/>
  <c r="EI32" i="1" s="1"/>
  <c r="EI32" i="22" s="1"/>
  <c r="EA33" i="4"/>
  <c r="EA32" i="1" s="1"/>
  <c r="EA32" i="22" s="1"/>
  <c r="EM32" i="4"/>
  <c r="EM31" i="1" s="1"/>
  <c r="EM31" i="22" s="1"/>
  <c r="EE32" i="4"/>
  <c r="EE31" i="1" s="1"/>
  <c r="EE31" i="22" s="1"/>
  <c r="DW32" i="4"/>
  <c r="DW31" i="1" s="1"/>
  <c r="DW31" i="22" s="1"/>
  <c r="EI31" i="4"/>
  <c r="EI30" i="1" s="1"/>
  <c r="EI30" i="22" s="1"/>
  <c r="EA31" i="4"/>
  <c r="EA30" i="1" s="1"/>
  <c r="EA30" i="22" s="1"/>
  <c r="EM30" i="4"/>
  <c r="EM29" i="1" s="1"/>
  <c r="EM29" i="22" s="1"/>
  <c r="EE30" i="4"/>
  <c r="EE29" i="1" s="1"/>
  <c r="EE29" i="22" s="1"/>
  <c r="DW30" i="4"/>
  <c r="DW29" i="1" s="1"/>
  <c r="DW29" i="22" s="1"/>
  <c r="EI29" i="4"/>
  <c r="EI28" i="1" s="1"/>
  <c r="EI28" i="22" s="1"/>
  <c r="EA29" i="4"/>
  <c r="EA28" i="1" s="1"/>
  <c r="EA28" i="22" s="1"/>
  <c r="EM28" i="4"/>
  <c r="EM27" i="1" s="1"/>
  <c r="EM27" i="22" s="1"/>
  <c r="EE28" i="4"/>
  <c r="EE27" i="1" s="1"/>
  <c r="EE27" i="22" s="1"/>
  <c r="DW28" i="4"/>
  <c r="DW27" i="1" s="1"/>
  <c r="DW27" i="22" s="1"/>
  <c r="EI27" i="4"/>
  <c r="EI26" i="1" s="1"/>
  <c r="EI26" i="22" s="1"/>
  <c r="EA27" i="4"/>
  <c r="EA26" i="1" s="1"/>
  <c r="EA26" i="22" s="1"/>
  <c r="EM26" i="4"/>
  <c r="EM25" i="1" s="1"/>
  <c r="EM25" i="22" s="1"/>
  <c r="EE26" i="4"/>
  <c r="EE25" i="1" s="1"/>
  <c r="EE25" i="22" s="1"/>
  <c r="DW26" i="4"/>
  <c r="DW25" i="1" s="1"/>
  <c r="DW25" i="22" s="1"/>
  <c r="EI25" i="4"/>
  <c r="EI24" i="1" s="1"/>
  <c r="EI24" i="22" s="1"/>
  <c r="EA25" i="4"/>
  <c r="EA24" i="1" s="1"/>
  <c r="EA24" i="22" s="1"/>
  <c r="EM24" i="4"/>
  <c r="EM23" i="1" s="1"/>
  <c r="EM23" i="22" s="1"/>
  <c r="EE24" i="4"/>
  <c r="EE23" i="1" s="1"/>
  <c r="EE23" i="22" s="1"/>
  <c r="DW24" i="4"/>
  <c r="DW23" i="1" s="1"/>
  <c r="DW23" i="22" s="1"/>
  <c r="EI23" i="4"/>
  <c r="EI22" i="1" s="1"/>
  <c r="EI22" i="22" s="1"/>
  <c r="EA23" i="4"/>
  <c r="EA22" i="1" s="1"/>
  <c r="EA22" i="22" s="1"/>
  <c r="EM22" i="4"/>
  <c r="EM21" i="1" s="1"/>
  <c r="EM21" i="22" s="1"/>
  <c r="EE22" i="4"/>
  <c r="EE21" i="1" s="1"/>
  <c r="EE21" i="22" s="1"/>
  <c r="DW22" i="4"/>
  <c r="DW21" i="1" s="1"/>
  <c r="DW21" i="22" s="1"/>
  <c r="EI21" i="4"/>
  <c r="EI20" i="1" s="1"/>
  <c r="EI20" i="22" s="1"/>
  <c r="EA21" i="4"/>
  <c r="EA20" i="1" s="1"/>
  <c r="EA20" i="22" s="1"/>
  <c r="EM20" i="4"/>
  <c r="EM19" i="1" s="1"/>
  <c r="EM19" i="22" s="1"/>
  <c r="EE20" i="4"/>
  <c r="EE19" i="1" s="1"/>
  <c r="EE19" i="22" s="1"/>
  <c r="DW20" i="4"/>
  <c r="DW19" i="1" s="1"/>
  <c r="DW19" i="22" s="1"/>
  <c r="EI19" i="4"/>
  <c r="EI18" i="1" s="1"/>
  <c r="EI18" i="22" s="1"/>
  <c r="EA19" i="4"/>
  <c r="EA18" i="1" s="1"/>
  <c r="EA18" i="22" s="1"/>
  <c r="EM18" i="4"/>
  <c r="EM17" i="1" s="1"/>
  <c r="EM17" i="22" s="1"/>
  <c r="EE18" i="4"/>
  <c r="EE17" i="1" s="1"/>
  <c r="EE17" i="22" s="1"/>
  <c r="DW18" i="4"/>
  <c r="DW17" i="1" s="1"/>
  <c r="DW17" i="22" s="1"/>
  <c r="EI17" i="4"/>
  <c r="EI16" i="1" s="1"/>
  <c r="EI16" i="22" s="1"/>
  <c r="EA17" i="4"/>
  <c r="EA16" i="1" s="1"/>
  <c r="EA16" i="22" s="1"/>
  <c r="EM16" i="4"/>
  <c r="EM15" i="1" s="1"/>
  <c r="EM15" i="22" s="1"/>
  <c r="EE16" i="4"/>
  <c r="EE15" i="1" s="1"/>
  <c r="EE15" i="22" s="1"/>
  <c r="DW16" i="4"/>
  <c r="DW15" i="1" s="1"/>
  <c r="DW15" i="22" s="1"/>
  <c r="EI15" i="4"/>
  <c r="EI14" i="1" s="1"/>
  <c r="EI14" i="22" s="1"/>
  <c r="EA15" i="4"/>
  <c r="EA14" i="1" s="1"/>
  <c r="EA14" i="22" s="1"/>
  <c r="EM14" i="4"/>
  <c r="EM13" i="1" s="1"/>
  <c r="EM13" i="22" s="1"/>
  <c r="EE14" i="4"/>
  <c r="EE13" i="1" s="1"/>
  <c r="EE13" i="22" s="1"/>
  <c r="DW14" i="4"/>
  <c r="DW13" i="1" s="1"/>
  <c r="DW13" i="22" s="1"/>
  <c r="EI13" i="4"/>
  <c r="EI12" i="1" s="1"/>
  <c r="EI12" i="22" s="1"/>
  <c r="EA13" i="4"/>
  <c r="EA12" i="1" s="1"/>
  <c r="EA12" i="22" s="1"/>
  <c r="EM12" i="4"/>
  <c r="EM11" i="1" s="1"/>
  <c r="EM11" i="22" s="1"/>
  <c r="EE12" i="4"/>
  <c r="EE11" i="1" s="1"/>
  <c r="EE11" i="22" s="1"/>
  <c r="DW12" i="4"/>
  <c r="DW11" i="1" s="1"/>
  <c r="DW11" i="22" s="1"/>
  <c r="EI11" i="4"/>
  <c r="EI10" i="1" s="1"/>
  <c r="EI10" i="22" s="1"/>
  <c r="EA11" i="4"/>
  <c r="EA10" i="1" s="1"/>
  <c r="EA10" i="22" s="1"/>
  <c r="EM10" i="4"/>
  <c r="EM9" i="1" s="1"/>
  <c r="EM9" i="22" s="1"/>
  <c r="EE10" i="4"/>
  <c r="EE9" i="1" s="1"/>
  <c r="EE9" i="22" s="1"/>
  <c r="DW10" i="4"/>
  <c r="DW9" i="1" s="1"/>
  <c r="DW9" i="22" s="1"/>
  <c r="EI9" i="4"/>
  <c r="EI8" i="1" s="1"/>
  <c r="EI8" i="22" s="1"/>
  <c r="EA9" i="4"/>
  <c r="EA8" i="1" s="1"/>
  <c r="EA8" i="22" s="1"/>
  <c r="EM8" i="4"/>
  <c r="EM7" i="1" s="1"/>
  <c r="EM7" i="22" s="1"/>
  <c r="EE8" i="4"/>
  <c r="EE7" i="1" s="1"/>
  <c r="EE7" i="22" s="1"/>
  <c r="DW8" i="4"/>
  <c r="DW7" i="1" s="1"/>
  <c r="DW7" i="22" s="1"/>
  <c r="EI7" i="4"/>
  <c r="EI6" i="1" s="1"/>
  <c r="EI6" i="22" s="1"/>
  <c r="EA7" i="4"/>
  <c r="EA6" i="1" s="1"/>
  <c r="EA6" i="22" s="1"/>
  <c r="EM6" i="4"/>
  <c r="EM5" i="1" s="1"/>
  <c r="EM5" i="22" s="1"/>
  <c r="EE6" i="4"/>
  <c r="EE5" i="1" s="1"/>
  <c r="EE5" i="22" s="1"/>
  <c r="DW6" i="4"/>
  <c r="DW5" i="1" s="1"/>
  <c r="DW5" i="22" s="1"/>
  <c r="EI5" i="4"/>
  <c r="EI4" i="1" s="1"/>
  <c r="EI4" i="22" s="1"/>
  <c r="EA5" i="4"/>
  <c r="EA4" i="1" s="1"/>
  <c r="EA4" i="22" s="1"/>
  <c r="EM4" i="4"/>
  <c r="EM3" i="1" s="1"/>
  <c r="EM3" i="22" s="1"/>
  <c r="EE4" i="4"/>
  <c r="EE3" i="1" s="1"/>
  <c r="EE3" i="22" s="1"/>
  <c r="DW4" i="4"/>
  <c r="DW3" i="1" s="1"/>
  <c r="DW3" i="22" s="1"/>
  <c r="EI3" i="4"/>
  <c r="EI2" i="1" s="1"/>
  <c r="EI2" i="22" s="1"/>
  <c r="EA3" i="4"/>
  <c r="EA2" i="1" s="1"/>
  <c r="EA2" i="22" s="1"/>
  <c r="EJ244" i="4"/>
  <c r="EJ264" i="1" s="1"/>
  <c r="EB258" i="1"/>
  <c r="EF213" i="4"/>
  <c r="EF233" i="1" s="1"/>
  <c r="ED205" i="4"/>
  <c r="ED225" i="1" s="1"/>
  <c r="EI216" i="1"/>
  <c r="EN187" i="4"/>
  <c r="EN207" i="1" s="1"/>
  <c r="DX160" i="4"/>
  <c r="DX180" i="1" s="1"/>
  <c r="DX149" i="4"/>
  <c r="DX148" i="1" s="1"/>
  <c r="DX21" i="6" s="1"/>
  <c r="EN134" i="4"/>
  <c r="EN133" i="1" s="1"/>
  <c r="EN6" i="6" s="1"/>
  <c r="ED117" i="4"/>
  <c r="ED116" i="1" s="1"/>
  <c r="EC61" i="8" s="1"/>
  <c r="ED256" i="4"/>
  <c r="ED11" i="2" s="1"/>
  <c r="ED11" i="10" s="1"/>
  <c r="DV256" i="4"/>
  <c r="DV11" i="2" s="1"/>
  <c r="DV11" i="10" s="1"/>
  <c r="EH255" i="4"/>
  <c r="EH10" i="2" s="1"/>
  <c r="EH10" i="10" s="1"/>
  <c r="DZ255" i="4"/>
  <c r="DZ10" i="2" s="1"/>
  <c r="DZ10" i="10" s="1"/>
  <c r="EL254" i="4"/>
  <c r="EL9" i="2" s="1"/>
  <c r="EL9" i="10" s="1"/>
  <c r="ED254" i="4"/>
  <c r="ED9" i="2" s="1"/>
  <c r="ED9" i="10" s="1"/>
  <c r="DV254" i="4"/>
  <c r="DV9" i="2" s="1"/>
  <c r="DV9" i="10" s="1"/>
  <c r="EH253" i="4"/>
  <c r="EH8" i="2" s="1"/>
  <c r="EH8" i="10" s="1"/>
  <c r="DZ253" i="4"/>
  <c r="DZ8" i="2" s="1"/>
  <c r="DZ8" i="10" s="1"/>
  <c r="EL252" i="4"/>
  <c r="EL7" i="2" s="1"/>
  <c r="EL7" i="10" s="1"/>
  <c r="ED252" i="4"/>
  <c r="ED7" i="2" s="1"/>
  <c r="ED7" i="10" s="1"/>
  <c r="DV252" i="4"/>
  <c r="DV7" i="2" s="1"/>
  <c r="DV7" i="10" s="1"/>
  <c r="EH251" i="4"/>
  <c r="EH6" i="2" s="1"/>
  <c r="EH6" i="10" s="1"/>
  <c r="DZ251" i="4"/>
  <c r="DZ6" i="2" s="1"/>
  <c r="DZ6" i="10" s="1"/>
  <c r="EL250" i="4"/>
  <c r="EL5" i="2" s="1"/>
  <c r="EL5" i="10" s="1"/>
  <c r="ED250" i="4"/>
  <c r="ED5" i="2" s="1"/>
  <c r="ED5" i="10" s="1"/>
  <c r="DV250" i="4"/>
  <c r="DV5" i="2" s="1"/>
  <c r="DV5" i="10" s="1"/>
  <c r="EH249" i="4"/>
  <c r="EH4" i="2" s="1"/>
  <c r="EH4" i="10" s="1"/>
  <c r="DZ249" i="4"/>
  <c r="DZ4" i="2" s="1"/>
  <c r="DZ4" i="10" s="1"/>
  <c r="EL248" i="4"/>
  <c r="EL3" i="2" s="1"/>
  <c r="EL3" i="10" s="1"/>
  <c r="ED248" i="4"/>
  <c r="ED3" i="2" s="1"/>
  <c r="ED3" i="10" s="1"/>
  <c r="DV248" i="4"/>
  <c r="DV3" i="2" s="1"/>
  <c r="DV3" i="10" s="1"/>
  <c r="EH247" i="4"/>
  <c r="EH2" i="2" s="1"/>
  <c r="EH2" i="10" s="1"/>
  <c r="DZ247" i="4"/>
  <c r="DZ2" i="2" s="1"/>
  <c r="DZ2" i="10" s="1"/>
  <c r="EL246" i="4"/>
  <c r="EL266" i="1" s="1"/>
  <c r="DZ246" i="4"/>
  <c r="DZ266" i="1" s="1"/>
  <c r="EK245" i="4"/>
  <c r="EK265" i="1" s="1"/>
  <c r="DY245" i="4"/>
  <c r="DY265" i="1" s="1"/>
  <c r="DX244" i="4"/>
  <c r="DX264" i="1" s="1"/>
  <c r="EG243" i="4"/>
  <c r="EG263" i="1" s="1"/>
  <c r="EH263" i="1"/>
  <c r="EI263" i="1"/>
  <c r="EB263" i="1"/>
  <c r="EC263" i="1"/>
  <c r="DV263" i="1"/>
  <c r="EF242" i="4"/>
  <c r="EF262" i="1" s="1"/>
  <c r="EO241" i="4"/>
  <c r="EO261" i="1" s="1"/>
  <c r="EN240" i="4"/>
  <c r="EN260" i="1" s="1"/>
  <c r="ED240" i="4"/>
  <c r="ED260" i="1" s="1"/>
  <c r="EA239" i="4"/>
  <c r="EA259" i="1" s="1"/>
  <c r="EL238" i="4"/>
  <c r="EL258" i="1" s="1"/>
  <c r="DZ238" i="4"/>
  <c r="DZ258" i="1" s="1"/>
  <c r="EK237" i="4"/>
  <c r="EK257" i="1" s="1"/>
  <c r="EB237" i="4"/>
  <c r="EB257" i="1" s="1"/>
  <c r="EN236" i="4"/>
  <c r="EN256" i="1" s="1"/>
  <c r="EF236" i="4"/>
  <c r="EF256" i="1" s="1"/>
  <c r="DX236" i="4"/>
  <c r="DX256" i="1" s="1"/>
  <c r="EJ235" i="4"/>
  <c r="EJ255" i="1" s="1"/>
  <c r="EB235" i="4"/>
  <c r="EB255" i="1" s="1"/>
  <c r="EN234" i="4"/>
  <c r="EN254" i="1" s="1"/>
  <c r="EF234" i="4"/>
  <c r="EF254" i="1" s="1"/>
  <c r="DX234" i="4"/>
  <c r="DX254" i="1" s="1"/>
  <c r="EJ233" i="4"/>
  <c r="EJ253" i="1" s="1"/>
  <c r="EB233" i="4"/>
  <c r="EB253" i="1" s="1"/>
  <c r="EN232" i="4"/>
  <c r="EN252" i="1" s="1"/>
  <c r="EF232" i="4"/>
  <c r="EF252" i="1" s="1"/>
  <c r="DX232" i="4"/>
  <c r="DX252" i="1" s="1"/>
  <c r="EJ231" i="4"/>
  <c r="EJ251" i="1" s="1"/>
  <c r="EB231" i="4"/>
  <c r="EB251" i="1" s="1"/>
  <c r="EN230" i="4"/>
  <c r="EN250" i="1" s="1"/>
  <c r="EF230" i="4"/>
  <c r="EF250" i="1" s="1"/>
  <c r="DX230" i="4"/>
  <c r="DX250" i="1" s="1"/>
  <c r="EJ229" i="4"/>
  <c r="EJ249" i="1" s="1"/>
  <c r="EB229" i="4"/>
  <c r="EB249" i="1" s="1"/>
  <c r="EN228" i="4"/>
  <c r="EN248" i="1" s="1"/>
  <c r="EF228" i="4"/>
  <c r="EF248" i="1" s="1"/>
  <c r="DX228" i="4"/>
  <c r="DX248" i="1" s="1"/>
  <c r="EJ227" i="4"/>
  <c r="EJ247" i="1" s="1"/>
  <c r="DX227" i="4"/>
  <c r="DX247" i="1" s="1"/>
  <c r="EG226" i="4"/>
  <c r="EG246" i="1" s="1"/>
  <c r="EC246" i="1"/>
  <c r="DV246" i="1"/>
  <c r="DW226" i="4"/>
  <c r="DW246" i="1" s="1"/>
  <c r="EH246" i="1"/>
  <c r="EI246" i="1"/>
  <c r="EF225" i="4"/>
  <c r="EF245" i="1" s="1"/>
  <c r="EO224" i="4"/>
  <c r="EO244" i="1" s="1"/>
  <c r="EE224" i="4"/>
  <c r="EE244" i="1" s="1"/>
  <c r="EN223" i="4"/>
  <c r="EN243" i="1" s="1"/>
  <c r="ED223" i="4"/>
  <c r="ED243" i="1" s="1"/>
  <c r="EM222" i="4"/>
  <c r="EM242" i="1" s="1"/>
  <c r="EA222" i="4"/>
  <c r="EA242" i="1" s="1"/>
  <c r="EL221" i="4"/>
  <c r="EL241" i="1" s="1"/>
  <c r="DZ221" i="4"/>
  <c r="DZ241" i="1" s="1"/>
  <c r="EK220" i="4"/>
  <c r="EK240" i="1" s="1"/>
  <c r="DY220" i="4"/>
  <c r="DY240" i="1" s="1"/>
  <c r="EJ219" i="4"/>
  <c r="EJ239" i="1" s="1"/>
  <c r="DX219" i="4"/>
  <c r="DX239" i="1" s="1"/>
  <c r="EG218" i="4"/>
  <c r="EG238" i="1" s="1"/>
  <c r="EC238" i="1"/>
  <c r="DV238" i="1"/>
  <c r="DW218" i="4"/>
  <c r="DW238" i="1" s="1"/>
  <c r="EH238" i="1"/>
  <c r="EI238" i="1"/>
  <c r="EB238" i="1"/>
  <c r="EO216" i="4"/>
  <c r="EO236" i="1" s="1"/>
  <c r="EG216" i="4"/>
  <c r="EG236" i="1" s="1"/>
  <c r="DY216" i="4"/>
  <c r="DY236" i="1" s="1"/>
  <c r="EK215" i="4"/>
  <c r="EK235" i="1" s="1"/>
  <c r="EC215" i="4"/>
  <c r="EC235" i="1" s="1"/>
  <c r="EO214" i="4"/>
  <c r="EO234" i="1" s="1"/>
  <c r="EG214" i="4"/>
  <c r="EG234" i="1" s="1"/>
  <c r="DY214" i="4"/>
  <c r="DY234" i="1" s="1"/>
  <c r="EK213" i="4"/>
  <c r="EK233" i="1" s="1"/>
  <c r="EC213" i="4"/>
  <c r="EC233" i="1" s="1"/>
  <c r="EO212" i="4"/>
  <c r="EO232" i="1" s="1"/>
  <c r="EG212" i="4"/>
  <c r="EG232" i="1" s="1"/>
  <c r="DY212" i="4"/>
  <c r="DY232" i="1" s="1"/>
  <c r="EK211" i="4"/>
  <c r="EK231" i="1" s="1"/>
  <c r="EC211" i="4"/>
  <c r="EC231" i="1" s="1"/>
  <c r="EO210" i="4"/>
  <c r="EO230" i="1" s="1"/>
  <c r="EG210" i="4"/>
  <c r="EG230" i="1" s="1"/>
  <c r="DY210" i="4"/>
  <c r="DY230" i="1" s="1"/>
  <c r="EK209" i="4"/>
  <c r="EK229" i="1" s="1"/>
  <c r="EC209" i="4"/>
  <c r="EC229" i="1" s="1"/>
  <c r="EO208" i="4"/>
  <c r="EO228" i="1" s="1"/>
  <c r="EG208" i="4"/>
  <c r="EG228" i="1" s="1"/>
  <c r="DY208" i="4"/>
  <c r="DY228" i="1" s="1"/>
  <c r="EK207" i="4"/>
  <c r="EK227" i="1" s="1"/>
  <c r="EC207" i="4"/>
  <c r="EC227" i="1" s="1"/>
  <c r="EO206" i="4"/>
  <c r="EO226" i="1" s="1"/>
  <c r="EG206" i="4"/>
  <c r="EG226" i="1" s="1"/>
  <c r="DY206" i="4"/>
  <c r="DY226" i="1" s="1"/>
  <c r="EK205" i="4"/>
  <c r="EK225" i="1" s="1"/>
  <c r="EC205" i="4"/>
  <c r="EC225" i="1" s="1"/>
  <c r="EO204" i="4"/>
  <c r="EO224" i="1" s="1"/>
  <c r="EG204" i="4"/>
  <c r="EG224" i="1" s="1"/>
  <c r="DY204" i="4"/>
  <c r="DY224" i="1" s="1"/>
  <c r="EK203" i="4"/>
  <c r="EK223" i="1" s="1"/>
  <c r="EC203" i="4"/>
  <c r="EC223" i="1" s="1"/>
  <c r="EO202" i="4"/>
  <c r="EO222" i="1" s="1"/>
  <c r="EG202" i="4"/>
  <c r="EG222" i="1" s="1"/>
  <c r="DY202" i="4"/>
  <c r="DY222" i="1" s="1"/>
  <c r="EK201" i="4"/>
  <c r="DY201" i="4"/>
  <c r="DX200" i="4"/>
  <c r="EG199" i="4"/>
  <c r="EH219" i="1"/>
  <c r="EI219" i="1"/>
  <c r="EC219" i="1"/>
  <c r="EB219" i="1"/>
  <c r="DW199" i="4"/>
  <c r="EF198" i="4"/>
  <c r="EO197" i="4"/>
  <c r="EE197" i="4"/>
  <c r="EN196" i="4"/>
  <c r="ED196" i="4"/>
  <c r="EM195" i="4"/>
  <c r="EM215" i="1" s="1"/>
  <c r="EE195" i="4"/>
  <c r="EE215" i="1" s="1"/>
  <c r="DW195" i="4"/>
  <c r="DW215" i="1" s="1"/>
  <c r="EI194" i="4"/>
  <c r="EI214" i="1" s="1"/>
  <c r="EM193" i="4"/>
  <c r="EM213" i="1" s="1"/>
  <c r="EE193" i="4"/>
  <c r="EE213" i="1" s="1"/>
  <c r="DW193" i="4"/>
  <c r="DW213" i="1" s="1"/>
  <c r="EI192" i="4"/>
  <c r="EI212" i="1" s="1"/>
  <c r="EA192" i="4"/>
  <c r="EA212" i="1" s="1"/>
  <c r="EM191" i="4"/>
  <c r="EM211" i="1" s="1"/>
  <c r="EE191" i="4"/>
  <c r="EE211" i="1" s="1"/>
  <c r="DW191" i="4"/>
  <c r="DW211" i="1" s="1"/>
  <c r="EI190" i="4"/>
  <c r="EI210" i="1" s="1"/>
  <c r="EM189" i="4"/>
  <c r="EM209" i="1" s="1"/>
  <c r="EE189" i="4"/>
  <c r="EE209" i="1" s="1"/>
  <c r="DW189" i="4"/>
  <c r="DW209" i="1" s="1"/>
  <c r="EI188" i="4"/>
  <c r="EI208" i="1" s="1"/>
  <c r="EA188" i="4"/>
  <c r="EA208" i="1" s="1"/>
  <c r="EE187" i="4"/>
  <c r="EE207" i="1" s="1"/>
  <c r="DW187" i="4"/>
  <c r="DW207" i="1" s="1"/>
  <c r="EG186" i="4"/>
  <c r="EC206" i="1"/>
  <c r="DV206" i="1"/>
  <c r="DW186" i="4"/>
  <c r="EH206" i="1"/>
  <c r="EI206" i="1"/>
  <c r="EB206" i="1"/>
  <c r="EH185" i="4"/>
  <c r="EH205" i="1" s="1"/>
  <c r="DZ185" i="4"/>
  <c r="DZ205" i="1" s="1"/>
  <c r="EL184" i="4"/>
  <c r="EL204" i="1" s="1"/>
  <c r="ED184" i="4"/>
  <c r="ED204" i="1" s="1"/>
  <c r="DV184" i="4"/>
  <c r="DV204" i="1" s="1"/>
  <c r="EH183" i="4"/>
  <c r="EH203" i="1" s="1"/>
  <c r="DZ183" i="4"/>
  <c r="DZ203" i="1" s="1"/>
  <c r="EL182" i="4"/>
  <c r="EL202" i="1" s="1"/>
  <c r="ED182" i="4"/>
  <c r="ED202" i="1" s="1"/>
  <c r="DV182" i="4"/>
  <c r="DV202" i="1" s="1"/>
  <c r="EH181" i="4"/>
  <c r="EH201" i="1" s="1"/>
  <c r="DZ181" i="4"/>
  <c r="DZ201" i="1" s="1"/>
  <c r="EL180" i="4"/>
  <c r="EL200" i="1" s="1"/>
  <c r="ED180" i="4"/>
  <c r="ED200" i="1" s="1"/>
  <c r="DV180" i="4"/>
  <c r="DV200" i="1" s="1"/>
  <c r="EH179" i="4"/>
  <c r="EH199" i="1" s="1"/>
  <c r="DZ179" i="4"/>
  <c r="DZ199" i="1" s="1"/>
  <c r="EL178" i="4"/>
  <c r="EL198" i="1" s="1"/>
  <c r="ED178" i="4"/>
  <c r="ED198" i="1" s="1"/>
  <c r="DV178" i="4"/>
  <c r="DV198" i="1" s="1"/>
  <c r="EH177" i="4"/>
  <c r="EH197" i="1" s="1"/>
  <c r="DZ177" i="4"/>
  <c r="DZ197" i="1" s="1"/>
  <c r="EL176" i="4"/>
  <c r="EL196" i="1" s="1"/>
  <c r="ED176" i="4"/>
  <c r="ED196" i="1" s="1"/>
  <c r="DV196" i="1"/>
  <c r="EH175" i="4"/>
  <c r="EH195" i="1" s="1"/>
  <c r="DZ175" i="4"/>
  <c r="DZ195" i="1" s="1"/>
  <c r="EL174" i="4"/>
  <c r="DZ174" i="4"/>
  <c r="EK173" i="4"/>
  <c r="DY173" i="4"/>
  <c r="DX172" i="4"/>
  <c r="EG171" i="4"/>
  <c r="EH191" i="1"/>
  <c r="EI191" i="1"/>
  <c r="EC191" i="1"/>
  <c r="EB191" i="1"/>
  <c r="EF170" i="4"/>
  <c r="EO169" i="4"/>
  <c r="EE169" i="4"/>
  <c r="EN168" i="4"/>
  <c r="EN188" i="1" s="1"/>
  <c r="DX168" i="4"/>
  <c r="DX188" i="1" s="1"/>
  <c r="EJ167" i="4"/>
  <c r="EJ187" i="1" s="1"/>
  <c r="EB167" i="4"/>
  <c r="EB187" i="1" s="1"/>
  <c r="EN166" i="4"/>
  <c r="EN186" i="1" s="1"/>
  <c r="EF166" i="4"/>
  <c r="EF186" i="1" s="1"/>
  <c r="DX166" i="4"/>
  <c r="DX186" i="1" s="1"/>
  <c r="EJ165" i="4"/>
  <c r="EJ185" i="1" s="1"/>
  <c r="EB165" i="4"/>
  <c r="EB185" i="1" s="1"/>
  <c r="EN164" i="4"/>
  <c r="EN184" i="1" s="1"/>
  <c r="EF164" i="4"/>
  <c r="EF184" i="1" s="1"/>
  <c r="DX164" i="4"/>
  <c r="DX184" i="1" s="1"/>
  <c r="EJ163" i="4"/>
  <c r="EJ183" i="1" s="1"/>
  <c r="EB163" i="4"/>
  <c r="EB183" i="1" s="1"/>
  <c r="EN162" i="4"/>
  <c r="EN182" i="1" s="1"/>
  <c r="EF162" i="4"/>
  <c r="EF182" i="1" s="1"/>
  <c r="DX162" i="4"/>
  <c r="DX182" i="1" s="1"/>
  <c r="EJ161" i="4"/>
  <c r="EJ181" i="1" s="1"/>
  <c r="EB161" i="4"/>
  <c r="EB181" i="1" s="1"/>
  <c r="EN160" i="4"/>
  <c r="EN180" i="1" s="1"/>
  <c r="EF160" i="4"/>
  <c r="EF180" i="1" s="1"/>
  <c r="EJ159" i="4"/>
  <c r="EJ158" i="1" s="1"/>
  <c r="EJ31" i="6" s="1"/>
  <c r="DX159" i="4"/>
  <c r="DX158" i="1" s="1"/>
  <c r="DX31" i="6" s="1"/>
  <c r="EG158" i="4"/>
  <c r="EG157" i="1" s="1"/>
  <c r="EG30" i="6" s="1"/>
  <c r="EI157" i="1"/>
  <c r="EI30" i="6" s="1"/>
  <c r="EC157" i="1"/>
  <c r="EC30" i="6" s="1"/>
  <c r="DV157" i="1"/>
  <c r="DV30" i="6" s="1"/>
  <c r="DW158" i="4"/>
  <c r="DW157" i="1" s="1"/>
  <c r="DW30" i="6" s="1"/>
  <c r="EB157" i="1"/>
  <c r="EB30" i="6" s="1"/>
  <c r="EH157" i="1"/>
  <c r="EH30" i="6" s="1"/>
  <c r="EF157" i="4"/>
  <c r="EF156" i="1" s="1"/>
  <c r="EF29" i="6" s="1"/>
  <c r="EO156" i="4"/>
  <c r="EO155" i="1" s="1"/>
  <c r="EO28" i="6" s="1"/>
  <c r="EE156" i="4"/>
  <c r="EE155" i="1" s="1"/>
  <c r="EE28" i="6" s="1"/>
  <c r="EN155" i="4"/>
  <c r="EN154" i="1" s="1"/>
  <c r="EN27" i="6" s="1"/>
  <c r="ED155" i="4"/>
  <c r="ED154" i="1" s="1"/>
  <c r="ED27" i="6" s="1"/>
  <c r="EM154" i="4"/>
  <c r="EM153" i="1" s="1"/>
  <c r="EM26" i="6" s="1"/>
  <c r="EA154" i="4"/>
  <c r="EA153" i="1" s="1"/>
  <c r="EA26" i="6" s="1"/>
  <c r="EL153" i="4"/>
  <c r="EL152" i="1" s="1"/>
  <c r="EL25" i="6" s="1"/>
  <c r="DZ153" i="4"/>
  <c r="DZ152" i="1" s="1"/>
  <c r="DZ25" i="6" s="1"/>
  <c r="EK152" i="4"/>
  <c r="EK151" i="1" s="1"/>
  <c r="EK24" i="6" s="1"/>
  <c r="DY152" i="4"/>
  <c r="DY151" i="1" s="1"/>
  <c r="DY24" i="6" s="1"/>
  <c r="EJ151" i="4"/>
  <c r="EJ150" i="1" s="1"/>
  <c r="EJ23" i="6" s="1"/>
  <c r="DX151" i="4"/>
  <c r="DX150" i="1" s="1"/>
  <c r="DX23" i="6" s="1"/>
  <c r="EG150" i="4"/>
  <c r="EG149" i="1" s="1"/>
  <c r="EG22" i="6" s="1"/>
  <c r="EI149" i="1"/>
  <c r="EI22" i="6" s="1"/>
  <c r="EC149" i="1"/>
  <c r="EC22" i="6" s="1"/>
  <c r="DV149" i="1"/>
  <c r="DV22" i="6" s="1"/>
  <c r="DW150" i="4"/>
  <c r="DW149" i="1" s="1"/>
  <c r="DW22" i="6" s="1"/>
  <c r="EH149" i="1"/>
  <c r="EH22" i="6" s="1"/>
  <c r="EB149" i="1"/>
  <c r="EB22" i="6" s="1"/>
  <c r="EF149" i="4"/>
  <c r="EF148" i="1" s="1"/>
  <c r="EF21" i="6" s="1"/>
  <c r="EO148" i="4"/>
  <c r="EO147" i="1" s="1"/>
  <c r="EO20" i="6" s="1"/>
  <c r="EE148" i="4"/>
  <c r="EE147" i="1" s="1"/>
  <c r="EE20" i="6" s="1"/>
  <c r="EN147" i="4"/>
  <c r="EN146" i="1" s="1"/>
  <c r="EN19" i="6" s="1"/>
  <c r="ED147" i="4"/>
  <c r="ED146" i="1" s="1"/>
  <c r="ED19" i="6" s="1"/>
  <c r="EM146" i="4"/>
  <c r="EM145" i="1" s="1"/>
  <c r="EM18" i="6" s="1"/>
  <c r="EA146" i="4"/>
  <c r="EA145" i="1" s="1"/>
  <c r="EA18" i="6" s="1"/>
  <c r="EL145" i="4"/>
  <c r="EL144" i="1" s="1"/>
  <c r="EL17" i="6" s="1"/>
  <c r="DZ145" i="4"/>
  <c r="DZ144" i="1" s="1"/>
  <c r="DZ17" i="6" s="1"/>
  <c r="EK144" i="4"/>
  <c r="EK143" i="1" s="1"/>
  <c r="EK16" i="6" s="1"/>
  <c r="DY144" i="4"/>
  <c r="DY143" i="1" s="1"/>
  <c r="DY16" i="6" s="1"/>
  <c r="EJ143" i="4"/>
  <c r="EJ142" i="1" s="1"/>
  <c r="EJ15" i="6" s="1"/>
  <c r="DX143" i="4"/>
  <c r="DX142" i="1" s="1"/>
  <c r="DX15" i="6" s="1"/>
  <c r="EG142" i="4"/>
  <c r="EG141" i="1" s="1"/>
  <c r="EG14" i="6" s="1"/>
  <c r="EI141" i="1"/>
  <c r="EI14" i="6" s="1"/>
  <c r="EB141" i="1"/>
  <c r="EB14" i="6" s="1"/>
  <c r="EC141" i="1"/>
  <c r="EC14" i="6" s="1"/>
  <c r="DV141" i="1"/>
  <c r="DV14" i="6" s="1"/>
  <c r="DW142" i="4"/>
  <c r="DW141" i="1" s="1"/>
  <c r="DW14" i="6" s="1"/>
  <c r="EH141" i="1"/>
  <c r="EH14" i="6" s="1"/>
  <c r="EF141" i="4"/>
  <c r="EF140" i="1" s="1"/>
  <c r="EF13" i="6" s="1"/>
  <c r="EO140" i="4"/>
  <c r="EO139" i="1" s="1"/>
  <c r="EO12" i="6" s="1"/>
  <c r="EE140" i="4"/>
  <c r="EE139" i="1" s="1"/>
  <c r="EE12" i="6" s="1"/>
  <c r="EN139" i="4"/>
  <c r="EN138" i="1" s="1"/>
  <c r="EN11" i="6" s="1"/>
  <c r="EM138" i="4"/>
  <c r="EM137" i="1" s="1"/>
  <c r="EM10" i="6" s="1"/>
  <c r="EA138" i="4"/>
  <c r="EA137" i="1" s="1"/>
  <c r="EA10" i="6" s="1"/>
  <c r="EL137" i="4"/>
  <c r="EL136" i="1" s="1"/>
  <c r="EL9" i="6" s="1"/>
  <c r="DZ137" i="4"/>
  <c r="DZ136" i="1" s="1"/>
  <c r="DZ9" i="6" s="1"/>
  <c r="EK136" i="4"/>
  <c r="EK135" i="1" s="1"/>
  <c r="EK8" i="6" s="1"/>
  <c r="DY136" i="4"/>
  <c r="DY135" i="1" s="1"/>
  <c r="DY8" i="6" s="1"/>
  <c r="EJ135" i="4"/>
  <c r="EJ134" i="1" s="1"/>
  <c r="EJ7" i="6" s="1"/>
  <c r="DX135" i="4"/>
  <c r="DX134" i="1" s="1"/>
  <c r="DX7" i="6" s="1"/>
  <c r="EG134" i="4"/>
  <c r="EG133" i="1" s="1"/>
  <c r="EG6" i="6" s="1"/>
  <c r="EI133" i="1"/>
  <c r="EI6" i="6" s="1"/>
  <c r="EB133" i="1"/>
  <c r="EB6" i="6" s="1"/>
  <c r="EC133" i="1"/>
  <c r="EC6" i="6" s="1"/>
  <c r="DV133" i="1"/>
  <c r="DV6" i="6" s="1"/>
  <c r="DW134" i="4"/>
  <c r="DW133" i="1" s="1"/>
  <c r="DW6" i="6" s="1"/>
  <c r="EF133" i="4"/>
  <c r="EF132" i="1" s="1"/>
  <c r="EF5" i="6" s="1"/>
  <c r="EO132" i="4"/>
  <c r="EO131" i="1" s="1"/>
  <c r="EO4" i="6" s="1"/>
  <c r="EE132" i="4"/>
  <c r="EE131" i="1" s="1"/>
  <c r="EE4" i="6" s="1"/>
  <c r="EN131" i="4"/>
  <c r="EN130" i="1" s="1"/>
  <c r="EN3" i="6" s="1"/>
  <c r="ED131" i="4"/>
  <c r="ED130" i="1" s="1"/>
  <c r="ED3" i="6" s="1"/>
  <c r="EM130" i="4"/>
  <c r="EM129" i="1" s="1"/>
  <c r="EM2" i="6" s="1"/>
  <c r="EA130" i="4"/>
  <c r="EA129" i="1" s="1"/>
  <c r="EA2" i="6" s="1"/>
  <c r="EL129" i="4"/>
  <c r="EL128" i="1" s="1"/>
  <c r="EK73" i="8" s="1"/>
  <c r="DZ129" i="4"/>
  <c r="DZ128" i="1" s="1"/>
  <c r="DY73" i="8" s="1"/>
  <c r="EK128" i="4"/>
  <c r="EK127" i="1" s="1"/>
  <c r="EJ72" i="8" s="1"/>
  <c r="DY128" i="4"/>
  <c r="DY127" i="1" s="1"/>
  <c r="DX72" i="8" s="1"/>
  <c r="EJ127" i="4"/>
  <c r="EJ126" i="1" s="1"/>
  <c r="EI71" i="8" s="1"/>
  <c r="DX127" i="4"/>
  <c r="DX126" i="1" s="1"/>
  <c r="DW71" i="8" s="1"/>
  <c r="EG126" i="4"/>
  <c r="EG125" i="1" s="1"/>
  <c r="EF70" i="8" s="1"/>
  <c r="EI125" i="1"/>
  <c r="EH70" i="8" s="1"/>
  <c r="EB125" i="1"/>
  <c r="EC125" i="1"/>
  <c r="DV125" i="1"/>
  <c r="DU70" i="8" s="1"/>
  <c r="DW126" i="4"/>
  <c r="DW125" i="1" s="1"/>
  <c r="DV70" i="8" s="1"/>
  <c r="EF125" i="4"/>
  <c r="EF124" i="1" s="1"/>
  <c r="EE69" i="8" s="1"/>
  <c r="EO124" i="4"/>
  <c r="EO123" i="1" s="1"/>
  <c r="EN68" i="8" s="1"/>
  <c r="EE124" i="4"/>
  <c r="EE123" i="1" s="1"/>
  <c r="ED68" i="8" s="1"/>
  <c r="EN123" i="4"/>
  <c r="EN122" i="1" s="1"/>
  <c r="EM67" i="8" s="1"/>
  <c r="ED123" i="4"/>
  <c r="ED122" i="1" s="1"/>
  <c r="EC67" i="8" s="1"/>
  <c r="EM122" i="4"/>
  <c r="EM121" i="1" s="1"/>
  <c r="EL66" i="8" s="1"/>
  <c r="EA122" i="4"/>
  <c r="EA121" i="1" s="1"/>
  <c r="DZ66" i="8" s="1"/>
  <c r="DZ121" i="4"/>
  <c r="DZ120" i="1" s="1"/>
  <c r="DY65" i="8" s="1"/>
  <c r="EK120" i="4"/>
  <c r="EK119" i="1" s="1"/>
  <c r="EJ64" i="8" s="1"/>
  <c r="DY120" i="4"/>
  <c r="DY119" i="1" s="1"/>
  <c r="DX64" i="8" s="1"/>
  <c r="EJ119" i="4"/>
  <c r="EJ118" i="1" s="1"/>
  <c r="EI63" i="8" s="1"/>
  <c r="DX119" i="4"/>
  <c r="DX118" i="1" s="1"/>
  <c r="DW63" i="8" s="1"/>
  <c r="EG118" i="4"/>
  <c r="EG117" i="1" s="1"/>
  <c r="EF62" i="8" s="1"/>
  <c r="EI117" i="1"/>
  <c r="EH62" i="8" s="1"/>
  <c r="EB117" i="1"/>
  <c r="EA62" i="8" s="1"/>
  <c r="EC117" i="1"/>
  <c r="EB62" i="8" s="1"/>
  <c r="DV117" i="1"/>
  <c r="DU62" i="8" s="1"/>
  <c r="DW118" i="4"/>
  <c r="DW117" i="1" s="1"/>
  <c r="DV62" i="8" s="1"/>
  <c r="EH117" i="1"/>
  <c r="EG62" i="8" s="1"/>
  <c r="EF117" i="4"/>
  <c r="EF116" i="1" s="1"/>
  <c r="EE61" i="8" s="1"/>
  <c r="EO116" i="4"/>
  <c r="EO115" i="1" s="1"/>
  <c r="EN60" i="8" s="1"/>
  <c r="EE116" i="4"/>
  <c r="EE115" i="1" s="1"/>
  <c r="ED60" i="8" s="1"/>
  <c r="EN115" i="4"/>
  <c r="EN114" i="1" s="1"/>
  <c r="EM59" i="8" s="1"/>
  <c r="ED115" i="4"/>
  <c r="ED114" i="1" s="1"/>
  <c r="EC59" i="8" s="1"/>
  <c r="EM114" i="4"/>
  <c r="EM113" i="1" s="1"/>
  <c r="EL58" i="8" s="1"/>
  <c r="EA114" i="4"/>
  <c r="EA113" i="1" s="1"/>
  <c r="DZ58" i="8" s="1"/>
  <c r="DZ113" i="4"/>
  <c r="DZ112" i="1" s="1"/>
  <c r="DY57" i="8" s="1"/>
  <c r="EK112" i="4"/>
  <c r="EK111" i="1" s="1"/>
  <c r="EJ56" i="8" s="1"/>
  <c r="DY112" i="4"/>
  <c r="DY111" i="1" s="1"/>
  <c r="DX56" i="8" s="1"/>
  <c r="EJ111" i="4"/>
  <c r="EJ110" i="1" s="1"/>
  <c r="EI55" i="8" s="1"/>
  <c r="DX111" i="4"/>
  <c r="DX110" i="1" s="1"/>
  <c r="DW55" i="8" s="1"/>
  <c r="EG110" i="4"/>
  <c r="EG109" i="1" s="1"/>
  <c r="EF54" i="8" s="1"/>
  <c r="EI109" i="1"/>
  <c r="EH54" i="8" s="1"/>
  <c r="EB109" i="1"/>
  <c r="EA54" i="8" s="1"/>
  <c r="EC109" i="1"/>
  <c r="EB54" i="8" s="1"/>
  <c r="DV109" i="1"/>
  <c r="DU54" i="8" s="1"/>
  <c r="DW110" i="4"/>
  <c r="DW109" i="1" s="1"/>
  <c r="DV54" i="8" s="1"/>
  <c r="EH109" i="1"/>
  <c r="EG54" i="8" s="1"/>
  <c r="EH109" i="4"/>
  <c r="EH108" i="1" s="1"/>
  <c r="EG53" i="8" s="1"/>
  <c r="DZ109" i="4"/>
  <c r="DZ108" i="1" s="1"/>
  <c r="DY53" i="8" s="1"/>
  <c r="EL108" i="4"/>
  <c r="EL107" i="1" s="1"/>
  <c r="EK52" i="8" s="1"/>
  <c r="ED108" i="4"/>
  <c r="ED107" i="1" s="1"/>
  <c r="EC52" i="8" s="1"/>
  <c r="DV108" i="4"/>
  <c r="DV107" i="1" s="1"/>
  <c r="DU52" i="8" s="1"/>
  <c r="EH107" i="4"/>
  <c r="EH106" i="1" s="1"/>
  <c r="EG51" i="8" s="1"/>
  <c r="DZ107" i="4"/>
  <c r="DZ106" i="1" s="1"/>
  <c r="DY51" i="8" s="1"/>
  <c r="EL106" i="4"/>
  <c r="EL105" i="1" s="1"/>
  <c r="EK50" i="8" s="1"/>
  <c r="ED106" i="4"/>
  <c r="ED105" i="1" s="1"/>
  <c r="EC50" i="8" s="1"/>
  <c r="DV106" i="4"/>
  <c r="DV105" i="1" s="1"/>
  <c r="DU50" i="8" s="1"/>
  <c r="EH105" i="4"/>
  <c r="EH104" i="1" s="1"/>
  <c r="EG49" i="8" s="1"/>
  <c r="DZ105" i="4"/>
  <c r="DZ104" i="1" s="1"/>
  <c r="DY49" i="8" s="1"/>
  <c r="EL104" i="4"/>
  <c r="EL103" i="1" s="1"/>
  <c r="EK48" i="8" s="1"/>
  <c r="ED104" i="4"/>
  <c r="ED103" i="1" s="1"/>
  <c r="EC48" i="8" s="1"/>
  <c r="DV104" i="4"/>
  <c r="DV103" i="1" s="1"/>
  <c r="DU48" i="8" s="1"/>
  <c r="EH103" i="4"/>
  <c r="EH102" i="1" s="1"/>
  <c r="EG47" i="8" s="1"/>
  <c r="DZ103" i="4"/>
  <c r="DZ102" i="1" s="1"/>
  <c r="DY47" i="8" s="1"/>
  <c r="EL102" i="4"/>
  <c r="EL101" i="1" s="1"/>
  <c r="EK46" i="8" s="1"/>
  <c r="ED102" i="4"/>
  <c r="ED101" i="1" s="1"/>
  <c r="EC46" i="8" s="1"/>
  <c r="DV102" i="4"/>
  <c r="DV101" i="1" s="1"/>
  <c r="DU46" i="8" s="1"/>
  <c r="EH101" i="4"/>
  <c r="EH100" i="1" s="1"/>
  <c r="EG45" i="8" s="1"/>
  <c r="DZ101" i="4"/>
  <c r="DZ100" i="1" s="1"/>
  <c r="DY45" i="8" s="1"/>
  <c r="EL100" i="4"/>
  <c r="EL99" i="1" s="1"/>
  <c r="EK44" i="8" s="1"/>
  <c r="ED100" i="4"/>
  <c r="ED99" i="1" s="1"/>
  <c r="EC44" i="8" s="1"/>
  <c r="DV100" i="4"/>
  <c r="DV99" i="1" s="1"/>
  <c r="DU44" i="8" s="1"/>
  <c r="EH99" i="4"/>
  <c r="EH98" i="1" s="1"/>
  <c r="EG43" i="8" s="1"/>
  <c r="DZ99" i="4"/>
  <c r="DZ98" i="1" s="1"/>
  <c r="DY43" i="8" s="1"/>
  <c r="EL98" i="4"/>
  <c r="EL97" i="1" s="1"/>
  <c r="EK42" i="8" s="1"/>
  <c r="ED98" i="4"/>
  <c r="ED97" i="1" s="1"/>
  <c r="EC42" i="8" s="1"/>
  <c r="DV98" i="4"/>
  <c r="DV97" i="1" s="1"/>
  <c r="DU42" i="8" s="1"/>
  <c r="EH97" i="4"/>
  <c r="EH96" i="1" s="1"/>
  <c r="EG41" i="8" s="1"/>
  <c r="DZ97" i="4"/>
  <c r="DZ96" i="1" s="1"/>
  <c r="DY41" i="8" s="1"/>
  <c r="EL96" i="4"/>
  <c r="EL95" i="1" s="1"/>
  <c r="EK40" i="8" s="1"/>
  <c r="ED96" i="4"/>
  <c r="ED95" i="1" s="1"/>
  <c r="EC40" i="8" s="1"/>
  <c r="DV96" i="4"/>
  <c r="DV95" i="1" s="1"/>
  <c r="DU40" i="8" s="1"/>
  <c r="EH95" i="4"/>
  <c r="EH94" i="1" s="1"/>
  <c r="EG39" i="8" s="1"/>
  <c r="DZ95" i="4"/>
  <c r="DZ94" i="1" s="1"/>
  <c r="DY39" i="8" s="1"/>
  <c r="EL94" i="4"/>
  <c r="EL93" i="1" s="1"/>
  <c r="EK38" i="8" s="1"/>
  <c r="ED94" i="4"/>
  <c r="ED93" i="1" s="1"/>
  <c r="EC38" i="8" s="1"/>
  <c r="DV94" i="4"/>
  <c r="DV93" i="1" s="1"/>
  <c r="DU38" i="8" s="1"/>
  <c r="EH93" i="4"/>
  <c r="EH92" i="1" s="1"/>
  <c r="EG37" i="8" s="1"/>
  <c r="DZ93" i="4"/>
  <c r="DZ92" i="1" s="1"/>
  <c r="DY37" i="8" s="1"/>
  <c r="EL92" i="4"/>
  <c r="EL91" i="1" s="1"/>
  <c r="EK36" i="8" s="1"/>
  <c r="ED92" i="4"/>
  <c r="ED91" i="1" s="1"/>
  <c r="EC36" i="8" s="1"/>
  <c r="DV92" i="4"/>
  <c r="DV91" i="1" s="1"/>
  <c r="DU36" i="8" s="1"/>
  <c r="EH91" i="4"/>
  <c r="EH90" i="1" s="1"/>
  <c r="EG35" i="8" s="1"/>
  <c r="DZ91" i="4"/>
  <c r="DZ90" i="1" s="1"/>
  <c r="DY35" i="8" s="1"/>
  <c r="EL90" i="4"/>
  <c r="EL89" i="1" s="1"/>
  <c r="EK34" i="8" s="1"/>
  <c r="ED90" i="4"/>
  <c r="ED89" i="1" s="1"/>
  <c r="EC34" i="8" s="1"/>
  <c r="DV90" i="4"/>
  <c r="DV89" i="1" s="1"/>
  <c r="DU34" i="8" s="1"/>
  <c r="EH89" i="4"/>
  <c r="EH88" i="1" s="1"/>
  <c r="EG33" i="8" s="1"/>
  <c r="DZ89" i="4"/>
  <c r="DZ88" i="1" s="1"/>
  <c r="DY33" i="8" s="1"/>
  <c r="EL88" i="4"/>
  <c r="EL87" i="1" s="1"/>
  <c r="EK32" i="8" s="1"/>
  <c r="ED88" i="4"/>
  <c r="ED87" i="1" s="1"/>
  <c r="EC32" i="8" s="1"/>
  <c r="DV88" i="4"/>
  <c r="DV87" i="1" s="1"/>
  <c r="DU32" i="8" s="1"/>
  <c r="EH87" i="4"/>
  <c r="EH86" i="1" s="1"/>
  <c r="EG31" i="8" s="1"/>
  <c r="DZ87" i="4"/>
  <c r="DZ86" i="1" s="1"/>
  <c r="DY31" i="8" s="1"/>
  <c r="EL86" i="4"/>
  <c r="EL85" i="1" s="1"/>
  <c r="EK30" i="8" s="1"/>
  <c r="ED86" i="4"/>
  <c r="ED85" i="1" s="1"/>
  <c r="EC30" i="8" s="1"/>
  <c r="DV86" i="4"/>
  <c r="DV85" i="1" s="1"/>
  <c r="DU30" i="8" s="1"/>
  <c r="EH85" i="4"/>
  <c r="EH84" i="1" s="1"/>
  <c r="EG29" i="8" s="1"/>
  <c r="DZ85" i="4"/>
  <c r="DZ84" i="1" s="1"/>
  <c r="DY29" i="8" s="1"/>
  <c r="EL84" i="4"/>
  <c r="EL83" i="1" s="1"/>
  <c r="EK28" i="8" s="1"/>
  <c r="ED84" i="4"/>
  <c r="ED83" i="1" s="1"/>
  <c r="EC28" i="8" s="1"/>
  <c r="DV84" i="4"/>
  <c r="DV83" i="1" s="1"/>
  <c r="DU28" i="8" s="1"/>
  <c r="EH83" i="4"/>
  <c r="EH82" i="1" s="1"/>
  <c r="EG27" i="8" s="1"/>
  <c r="DZ83" i="4"/>
  <c r="DZ82" i="1" s="1"/>
  <c r="DY27" i="8" s="1"/>
  <c r="EL82" i="4"/>
  <c r="EL81" i="1" s="1"/>
  <c r="EK26" i="8" s="1"/>
  <c r="ED82" i="4"/>
  <c r="ED81" i="1" s="1"/>
  <c r="EC26" i="8" s="1"/>
  <c r="DV82" i="4"/>
  <c r="DV81" i="1" s="1"/>
  <c r="DU26" i="8" s="1"/>
  <c r="EH81" i="4"/>
  <c r="EH80" i="1" s="1"/>
  <c r="EG25" i="8" s="1"/>
  <c r="DZ81" i="4"/>
  <c r="DZ80" i="1" s="1"/>
  <c r="DY25" i="8" s="1"/>
  <c r="EL80" i="4"/>
  <c r="EL79" i="1" s="1"/>
  <c r="EK24" i="8" s="1"/>
  <c r="ED80" i="4"/>
  <c r="ED79" i="1" s="1"/>
  <c r="EC24" i="8" s="1"/>
  <c r="DV80" i="4"/>
  <c r="DV79" i="1" s="1"/>
  <c r="DU24" i="8" s="1"/>
  <c r="EH79" i="4"/>
  <c r="EH78" i="1" s="1"/>
  <c r="EG23" i="8" s="1"/>
  <c r="DZ79" i="4"/>
  <c r="DZ78" i="1" s="1"/>
  <c r="DY23" i="8" s="1"/>
  <c r="EL78" i="4"/>
  <c r="EL77" i="1" s="1"/>
  <c r="EK22" i="8" s="1"/>
  <c r="ED78" i="4"/>
  <c r="ED77" i="1" s="1"/>
  <c r="EC22" i="8" s="1"/>
  <c r="DV78" i="4"/>
  <c r="DV77" i="1" s="1"/>
  <c r="DU22" i="8" s="1"/>
  <c r="EH77" i="4"/>
  <c r="EH76" i="1" s="1"/>
  <c r="EG21" i="8" s="1"/>
  <c r="DZ77" i="4"/>
  <c r="DZ76" i="1" s="1"/>
  <c r="DY21" i="8" s="1"/>
  <c r="EL76" i="4"/>
  <c r="EL75" i="1" s="1"/>
  <c r="EK20" i="8" s="1"/>
  <c r="ED76" i="4"/>
  <c r="ED75" i="1" s="1"/>
  <c r="EC20" i="8" s="1"/>
  <c r="DV76" i="4"/>
  <c r="DV75" i="1" s="1"/>
  <c r="DU20" i="8" s="1"/>
  <c r="EH75" i="4"/>
  <c r="EH74" i="1" s="1"/>
  <c r="EG19" i="8" s="1"/>
  <c r="DZ75" i="4"/>
  <c r="DZ74" i="1" s="1"/>
  <c r="DY19" i="8" s="1"/>
  <c r="EL74" i="4"/>
  <c r="EL73" i="1" s="1"/>
  <c r="EK18" i="8" s="1"/>
  <c r="ED74" i="4"/>
  <c r="ED73" i="1" s="1"/>
  <c r="EC18" i="8" s="1"/>
  <c r="DV74" i="4"/>
  <c r="DV73" i="1" s="1"/>
  <c r="DU18" i="8" s="1"/>
  <c r="EH73" i="4"/>
  <c r="EH72" i="1" s="1"/>
  <c r="EG17" i="8" s="1"/>
  <c r="DZ73" i="4"/>
  <c r="DZ72" i="1" s="1"/>
  <c r="DY17" i="8" s="1"/>
  <c r="EL72" i="4"/>
  <c r="EL71" i="1" s="1"/>
  <c r="EK16" i="8" s="1"/>
  <c r="ED72" i="4"/>
  <c r="ED71" i="1" s="1"/>
  <c r="EC16" i="8" s="1"/>
  <c r="DV72" i="4"/>
  <c r="DV71" i="1" s="1"/>
  <c r="DU16" i="8" s="1"/>
  <c r="EH71" i="4"/>
  <c r="EH70" i="1" s="1"/>
  <c r="EG15" i="8" s="1"/>
  <c r="DZ71" i="4"/>
  <c r="DZ70" i="1" s="1"/>
  <c r="DY15" i="8" s="1"/>
  <c r="EL70" i="4"/>
  <c r="EL69" i="1" s="1"/>
  <c r="EK14" i="8" s="1"/>
  <c r="ED70" i="4"/>
  <c r="ED69" i="1" s="1"/>
  <c r="EC14" i="8" s="1"/>
  <c r="DV70" i="4"/>
  <c r="DV69" i="1" s="1"/>
  <c r="DU14" i="8" s="1"/>
  <c r="EH69" i="4"/>
  <c r="EH68" i="1" s="1"/>
  <c r="EG13" i="8" s="1"/>
  <c r="DZ69" i="4"/>
  <c r="DZ68" i="1" s="1"/>
  <c r="DY13" i="8" s="1"/>
  <c r="EL68" i="4"/>
  <c r="EL67" i="1" s="1"/>
  <c r="EK12" i="8" s="1"/>
  <c r="ED68" i="4"/>
  <c r="ED67" i="1" s="1"/>
  <c r="EC12" i="8" s="1"/>
  <c r="DV68" i="4"/>
  <c r="DV67" i="1" s="1"/>
  <c r="DU12" i="8" s="1"/>
  <c r="EH67" i="4"/>
  <c r="EH66" i="1" s="1"/>
  <c r="EG11" i="8" s="1"/>
  <c r="DZ67" i="4"/>
  <c r="DZ66" i="1" s="1"/>
  <c r="DY11" i="8" s="1"/>
  <c r="EL66" i="4"/>
  <c r="EL65" i="1" s="1"/>
  <c r="EK10" i="8" s="1"/>
  <c r="ED66" i="4"/>
  <c r="ED65" i="1" s="1"/>
  <c r="EC10" i="8" s="1"/>
  <c r="DV66" i="4"/>
  <c r="DV65" i="1" s="1"/>
  <c r="DU10" i="8" s="1"/>
  <c r="EH65" i="4"/>
  <c r="EH64" i="1" s="1"/>
  <c r="EG9" i="8" s="1"/>
  <c r="DZ65" i="4"/>
  <c r="DZ64" i="1" s="1"/>
  <c r="DY9" i="8" s="1"/>
  <c r="EL64" i="4"/>
  <c r="EL63" i="1" s="1"/>
  <c r="EK8" i="8" s="1"/>
  <c r="ED64" i="4"/>
  <c r="ED63" i="1" s="1"/>
  <c r="EC8" i="8" s="1"/>
  <c r="DV64" i="4"/>
  <c r="DV63" i="1" s="1"/>
  <c r="DU8" i="8" s="1"/>
  <c r="EH63" i="4"/>
  <c r="EH62" i="1" s="1"/>
  <c r="EG7" i="8" s="1"/>
  <c r="DZ63" i="4"/>
  <c r="DZ62" i="1" s="1"/>
  <c r="DY7" i="8" s="1"/>
  <c r="EL62" i="4"/>
  <c r="EL61" i="1" s="1"/>
  <c r="EK6" i="8" s="1"/>
  <c r="ED62" i="4"/>
  <c r="ED61" i="1" s="1"/>
  <c r="EC6" i="8" s="1"/>
  <c r="DV62" i="4"/>
  <c r="DV61" i="1" s="1"/>
  <c r="DU6" i="8" s="1"/>
  <c r="EH61" i="4"/>
  <c r="EH60" i="1" s="1"/>
  <c r="EG5" i="8" s="1"/>
  <c r="DZ61" i="4"/>
  <c r="DZ60" i="1" s="1"/>
  <c r="DY5" i="8" s="1"/>
  <c r="EL60" i="4"/>
  <c r="EL59" i="1" s="1"/>
  <c r="EK4" i="8" s="1"/>
  <c r="ED60" i="4"/>
  <c r="ED59" i="1" s="1"/>
  <c r="EC4" i="8" s="1"/>
  <c r="DV60" i="4"/>
  <c r="DV59" i="1" s="1"/>
  <c r="DU4" i="8" s="1"/>
  <c r="EH59" i="4"/>
  <c r="EH58" i="1" s="1"/>
  <c r="EG3" i="8" s="1"/>
  <c r="DZ59" i="4"/>
  <c r="DZ58" i="1" s="1"/>
  <c r="DY3" i="8" s="1"/>
  <c r="EL58" i="4"/>
  <c r="EL57" i="1" s="1"/>
  <c r="EK2" i="8" s="1"/>
  <c r="ED58" i="4"/>
  <c r="ED57" i="1" s="1"/>
  <c r="EC2" i="8" s="1"/>
  <c r="DV58" i="4"/>
  <c r="DV57" i="1" s="1"/>
  <c r="DU2" i="8" s="1"/>
  <c r="EH56" i="1"/>
  <c r="EG24" i="7" s="1"/>
  <c r="DZ56" i="1"/>
  <c r="DY24" i="7" s="1"/>
  <c r="EL55" i="1"/>
  <c r="EK23" i="7" s="1"/>
  <c r="ED55" i="1"/>
  <c r="EC23" i="7" s="1"/>
  <c r="DV55" i="1"/>
  <c r="DU23" i="7" s="1"/>
  <c r="EH54" i="1"/>
  <c r="EG22" i="7" s="1"/>
  <c r="DZ54" i="1"/>
  <c r="DY22" i="7" s="1"/>
  <c r="EL53" i="1"/>
  <c r="EK21" i="7" s="1"/>
  <c r="ED53" i="1"/>
  <c r="EC21" i="7" s="1"/>
  <c r="DV53" i="1"/>
  <c r="DU21" i="7" s="1"/>
  <c r="EH52" i="1"/>
  <c r="EG20" i="7" s="1"/>
  <c r="DZ52" i="1"/>
  <c r="DY20" i="7" s="1"/>
  <c r="EL51" i="1"/>
  <c r="EK19" i="7" s="1"/>
  <c r="ED51" i="1"/>
  <c r="EC19" i="7" s="1"/>
  <c r="DV51" i="1"/>
  <c r="DU19" i="7" s="1"/>
  <c r="EH50" i="1"/>
  <c r="EG18" i="7" s="1"/>
  <c r="DZ50" i="1"/>
  <c r="DY18" i="7" s="1"/>
  <c r="EL49" i="1"/>
  <c r="EK17" i="7" s="1"/>
  <c r="ED49" i="1"/>
  <c r="EC17" i="7" s="1"/>
  <c r="DV49" i="1"/>
  <c r="DU17" i="7" s="1"/>
  <c r="EH48" i="1"/>
  <c r="EG16" i="7" s="1"/>
  <c r="DZ48" i="1"/>
  <c r="DY16" i="7" s="1"/>
  <c r="EL47" i="1"/>
  <c r="EK15" i="7" s="1"/>
  <c r="ED47" i="1"/>
  <c r="EC15" i="7" s="1"/>
  <c r="DV47" i="1"/>
  <c r="DU15" i="7" s="1"/>
  <c r="EH46" i="1"/>
  <c r="EG14" i="7" s="1"/>
  <c r="DZ46" i="1"/>
  <c r="DY14" i="7" s="1"/>
  <c r="EL45" i="1"/>
  <c r="EK13" i="7" s="1"/>
  <c r="ED45" i="1"/>
  <c r="EC13" i="7" s="1"/>
  <c r="DV45" i="1"/>
  <c r="DU13" i="7" s="1"/>
  <c r="EH44" i="1"/>
  <c r="EG12" i="7" s="1"/>
  <c r="DZ44" i="1"/>
  <c r="DY12" i="7" s="1"/>
  <c r="EL43" i="1"/>
  <c r="EK11" i="7" s="1"/>
  <c r="ED43" i="1"/>
  <c r="EC11" i="7" s="1"/>
  <c r="DV43" i="1"/>
  <c r="DU11" i="7" s="1"/>
  <c r="EH42" i="1"/>
  <c r="EG10" i="7" s="1"/>
  <c r="DZ42" i="1"/>
  <c r="DY10" i="7" s="1"/>
  <c r="EL41" i="1"/>
  <c r="EK9" i="7" s="1"/>
  <c r="ED41" i="1"/>
  <c r="EC9" i="7" s="1"/>
  <c r="DV41" i="1"/>
  <c r="DU9" i="7" s="1"/>
  <c r="EH40" i="1"/>
  <c r="EG8" i="7" s="1"/>
  <c r="DZ40" i="1"/>
  <c r="DY8" i="7" s="1"/>
  <c r="EL39" i="1"/>
  <c r="EK7" i="7" s="1"/>
  <c r="ED39" i="1"/>
  <c r="EC7" i="7" s="1"/>
  <c r="DV39" i="1"/>
  <c r="DU7" i="7" s="1"/>
  <c r="EH38" i="1"/>
  <c r="EG6" i="7" s="1"/>
  <c r="DZ38" i="1"/>
  <c r="DY6" i="7" s="1"/>
  <c r="EL37" i="1"/>
  <c r="EK5" i="7" s="1"/>
  <c r="ED37" i="1"/>
  <c r="EC5" i="7" s="1"/>
  <c r="DV37" i="1"/>
  <c r="DU5" i="7" s="1"/>
  <c r="EH36" i="1"/>
  <c r="EG4" i="7" s="1"/>
  <c r="DZ36" i="1"/>
  <c r="DY4" i="7" s="1"/>
  <c r="EL35" i="1"/>
  <c r="EK3" i="7" s="1"/>
  <c r="ED35" i="1"/>
  <c r="EC3" i="7" s="1"/>
  <c r="DV35" i="1"/>
  <c r="DU3" i="7" s="1"/>
  <c r="EH34" i="1"/>
  <c r="EG2" i="7" s="1"/>
  <c r="DZ34" i="1"/>
  <c r="DY2" i="7" s="1"/>
  <c r="EL34" i="4"/>
  <c r="EL33" i="1" s="1"/>
  <c r="EL33" i="22" s="1"/>
  <c r="ED34" i="4"/>
  <c r="ED33" i="1" s="1"/>
  <c r="ED33" i="22" s="1"/>
  <c r="DV34" i="4"/>
  <c r="DV33" i="1" s="1"/>
  <c r="DV33" i="22" s="1"/>
  <c r="EH33" i="4"/>
  <c r="EH32" i="1" s="1"/>
  <c r="EH32" i="22" s="1"/>
  <c r="DZ33" i="4"/>
  <c r="DZ32" i="1" s="1"/>
  <c r="DZ32" i="22" s="1"/>
  <c r="EL32" i="4"/>
  <c r="EL31" i="1" s="1"/>
  <c r="EL31" i="22" s="1"/>
  <c r="ED32" i="4"/>
  <c r="ED31" i="1" s="1"/>
  <c r="ED31" i="22" s="1"/>
  <c r="DV32" i="4"/>
  <c r="DV31" i="1" s="1"/>
  <c r="DV31" i="22" s="1"/>
  <c r="EH31" i="4"/>
  <c r="EH30" i="1" s="1"/>
  <c r="EH30" i="22" s="1"/>
  <c r="DZ31" i="4"/>
  <c r="DZ30" i="1" s="1"/>
  <c r="DZ30" i="22" s="1"/>
  <c r="EL30" i="4"/>
  <c r="EL29" i="1" s="1"/>
  <c r="EL29" i="22" s="1"/>
  <c r="ED30" i="4"/>
  <c r="ED29" i="1" s="1"/>
  <c r="ED29" i="22" s="1"/>
  <c r="DV30" i="4"/>
  <c r="DV29" i="1" s="1"/>
  <c r="DV29" i="22" s="1"/>
  <c r="EH29" i="4"/>
  <c r="EH28" i="1" s="1"/>
  <c r="EH28" i="22" s="1"/>
  <c r="DZ29" i="4"/>
  <c r="DZ28" i="1" s="1"/>
  <c r="DZ28" i="22" s="1"/>
  <c r="EL28" i="4"/>
  <c r="EL27" i="1" s="1"/>
  <c r="EL27" i="22" s="1"/>
  <c r="ED28" i="4"/>
  <c r="ED27" i="1" s="1"/>
  <c r="ED27" i="22" s="1"/>
  <c r="DV28" i="4"/>
  <c r="DV27" i="1" s="1"/>
  <c r="DV27" i="22" s="1"/>
  <c r="EH27" i="4"/>
  <c r="EH26" i="1" s="1"/>
  <c r="EH26" i="22" s="1"/>
  <c r="DZ27" i="4"/>
  <c r="DZ26" i="1" s="1"/>
  <c r="DZ26" i="22" s="1"/>
  <c r="EL26" i="4"/>
  <c r="EL25" i="1" s="1"/>
  <c r="EL25" i="22" s="1"/>
  <c r="ED26" i="4"/>
  <c r="ED25" i="1" s="1"/>
  <c r="ED25" i="22" s="1"/>
  <c r="DV26" i="4"/>
  <c r="DV25" i="1" s="1"/>
  <c r="DV25" i="22" s="1"/>
  <c r="EH25" i="4"/>
  <c r="EH24" i="1" s="1"/>
  <c r="EH24" i="22" s="1"/>
  <c r="DZ25" i="4"/>
  <c r="DZ24" i="1" s="1"/>
  <c r="DZ24" i="22" s="1"/>
  <c r="EL24" i="4"/>
  <c r="EL23" i="1" s="1"/>
  <c r="EL23" i="22" s="1"/>
  <c r="ED24" i="4"/>
  <c r="ED23" i="1" s="1"/>
  <c r="ED23" i="22" s="1"/>
  <c r="DV24" i="4"/>
  <c r="DV23" i="1" s="1"/>
  <c r="DV23" i="22" s="1"/>
  <c r="EH23" i="4"/>
  <c r="EH22" i="1" s="1"/>
  <c r="EH22" i="22" s="1"/>
  <c r="DZ23" i="4"/>
  <c r="DZ22" i="1" s="1"/>
  <c r="DZ22" i="22" s="1"/>
  <c r="EL22" i="4"/>
  <c r="EL21" i="1" s="1"/>
  <c r="EL21" i="22" s="1"/>
  <c r="ED22" i="4"/>
  <c r="ED21" i="1" s="1"/>
  <c r="ED21" i="22" s="1"/>
  <c r="DV22" i="4"/>
  <c r="DV21" i="1" s="1"/>
  <c r="DV21" i="22" s="1"/>
  <c r="EH21" i="4"/>
  <c r="EH20" i="1" s="1"/>
  <c r="EH20" i="22" s="1"/>
  <c r="DZ21" i="4"/>
  <c r="DZ20" i="1" s="1"/>
  <c r="DZ20" i="22" s="1"/>
  <c r="EL20" i="4"/>
  <c r="EL19" i="1" s="1"/>
  <c r="EL19" i="22" s="1"/>
  <c r="ED20" i="4"/>
  <c r="ED19" i="1" s="1"/>
  <c r="ED19" i="22" s="1"/>
  <c r="DV20" i="4"/>
  <c r="DV19" i="1" s="1"/>
  <c r="DV19" i="22" s="1"/>
  <c r="EH19" i="4"/>
  <c r="EH18" i="1" s="1"/>
  <c r="EH18" i="22" s="1"/>
  <c r="DZ19" i="4"/>
  <c r="DZ18" i="1" s="1"/>
  <c r="DZ18" i="22" s="1"/>
  <c r="EL18" i="4"/>
  <c r="EL17" i="1" s="1"/>
  <c r="EL17" i="22" s="1"/>
  <c r="ED18" i="4"/>
  <c r="ED17" i="1" s="1"/>
  <c r="ED17" i="22" s="1"/>
  <c r="DV18" i="4"/>
  <c r="DV17" i="1" s="1"/>
  <c r="DV17" i="22" s="1"/>
  <c r="EH17" i="4"/>
  <c r="EH16" i="1" s="1"/>
  <c r="EH16" i="22" s="1"/>
  <c r="DZ17" i="4"/>
  <c r="DZ16" i="1" s="1"/>
  <c r="DZ16" i="22" s="1"/>
  <c r="EL16" i="4"/>
  <c r="EL15" i="1" s="1"/>
  <c r="EL15" i="22" s="1"/>
  <c r="ED16" i="4"/>
  <c r="ED15" i="1" s="1"/>
  <c r="ED15" i="22" s="1"/>
  <c r="DV16" i="4"/>
  <c r="DV15" i="1" s="1"/>
  <c r="DV15" i="22" s="1"/>
  <c r="EH15" i="4"/>
  <c r="EH14" i="1" s="1"/>
  <c r="EH14" i="22" s="1"/>
  <c r="DZ15" i="4"/>
  <c r="DZ14" i="1" s="1"/>
  <c r="DZ14" i="22" s="1"/>
  <c r="EL14" i="4"/>
  <c r="EL13" i="1" s="1"/>
  <c r="EL13" i="22" s="1"/>
  <c r="ED14" i="4"/>
  <c r="ED13" i="1" s="1"/>
  <c r="ED13" i="22" s="1"/>
  <c r="DV14" i="4"/>
  <c r="DV13" i="1" s="1"/>
  <c r="DV13" i="22" s="1"/>
  <c r="EH13" i="4"/>
  <c r="EH12" i="1" s="1"/>
  <c r="EH12" i="22" s="1"/>
  <c r="DZ13" i="4"/>
  <c r="DZ12" i="1" s="1"/>
  <c r="DZ12" i="22" s="1"/>
  <c r="EL12" i="4"/>
  <c r="EL11" i="1" s="1"/>
  <c r="EL11" i="22" s="1"/>
  <c r="ED12" i="4"/>
  <c r="ED11" i="1" s="1"/>
  <c r="ED11" i="22" s="1"/>
  <c r="DV12" i="4"/>
  <c r="DV11" i="1" s="1"/>
  <c r="DV11" i="22" s="1"/>
  <c r="EH11" i="4"/>
  <c r="EH10" i="1" s="1"/>
  <c r="EH10" i="22" s="1"/>
  <c r="DZ11" i="4"/>
  <c r="DZ10" i="1" s="1"/>
  <c r="DZ10" i="22" s="1"/>
  <c r="EL10" i="4"/>
  <c r="EL9" i="1" s="1"/>
  <c r="EL9" i="22" s="1"/>
  <c r="ED10" i="4"/>
  <c r="ED9" i="1" s="1"/>
  <c r="ED9" i="22" s="1"/>
  <c r="DV10" i="4"/>
  <c r="DV9" i="1" s="1"/>
  <c r="DV9" i="22" s="1"/>
  <c r="EH9" i="4"/>
  <c r="EH8" i="1" s="1"/>
  <c r="EH8" i="22" s="1"/>
  <c r="DZ9" i="4"/>
  <c r="DZ8" i="1" s="1"/>
  <c r="DZ8" i="22" s="1"/>
  <c r="EL8" i="4"/>
  <c r="EL7" i="1" s="1"/>
  <c r="EL7" i="22" s="1"/>
  <c r="ED8" i="4"/>
  <c r="ED7" i="1" s="1"/>
  <c r="ED7" i="22" s="1"/>
  <c r="DV8" i="4"/>
  <c r="DV7" i="1" s="1"/>
  <c r="DV7" i="22" s="1"/>
  <c r="EH7" i="4"/>
  <c r="EH6" i="1" s="1"/>
  <c r="EH6" i="22" s="1"/>
  <c r="DZ7" i="4"/>
  <c r="DZ6" i="1" s="1"/>
  <c r="DZ6" i="22" s="1"/>
  <c r="EL6" i="4"/>
  <c r="EL5" i="1" s="1"/>
  <c r="EL5" i="22" s="1"/>
  <c r="ED6" i="4"/>
  <c r="ED5" i="1" s="1"/>
  <c r="ED5" i="22" s="1"/>
  <c r="DV6" i="4"/>
  <c r="DV5" i="1" s="1"/>
  <c r="DV5" i="22" s="1"/>
  <c r="EH5" i="4"/>
  <c r="EH4" i="1" s="1"/>
  <c r="EH4" i="22" s="1"/>
  <c r="DZ5" i="4"/>
  <c r="DZ4" i="1" s="1"/>
  <c r="DZ4" i="22" s="1"/>
  <c r="EL4" i="4"/>
  <c r="EL3" i="1" s="1"/>
  <c r="EL3" i="22" s="1"/>
  <c r="ED4" i="4"/>
  <c r="ED3" i="1" s="1"/>
  <c r="ED3" i="22" s="1"/>
  <c r="DV4" i="4"/>
  <c r="DV3" i="1" s="1"/>
  <c r="DV3" i="22" s="1"/>
  <c r="EH3" i="4"/>
  <c r="EH2" i="1" s="1"/>
  <c r="EH2" i="22" s="1"/>
  <c r="DZ3" i="4"/>
  <c r="DZ2" i="1" s="1"/>
  <c r="DZ2" i="22" s="1"/>
  <c r="EE241" i="4"/>
  <c r="EE261" i="1" s="1"/>
  <c r="EA238" i="4"/>
  <c r="EA258" i="1" s="1"/>
  <c r="DW235" i="4"/>
  <c r="DW255" i="1" s="1"/>
  <c r="EM231" i="4"/>
  <c r="EM251" i="1" s="1"/>
  <c r="EM227" i="4"/>
  <c r="EM247" i="1" s="1"/>
  <c r="EE221" i="4"/>
  <c r="EE241" i="1" s="1"/>
  <c r="EE213" i="4"/>
  <c r="EE233" i="1" s="1"/>
  <c r="EJ204" i="4"/>
  <c r="EJ224" i="1" s="1"/>
  <c r="EH216" i="1"/>
  <c r="EM187" i="4"/>
  <c r="EM207" i="1" s="1"/>
  <c r="DX179" i="4"/>
  <c r="DX199" i="1" s="1"/>
  <c r="DV191" i="1"/>
  <c r="EB147" i="1"/>
  <c r="EB20" i="6" s="1"/>
  <c r="EH133" i="1"/>
  <c r="EH6" i="6" s="1"/>
  <c r="EB116" i="1"/>
  <c r="EA61" i="8" s="1"/>
  <c r="EJ206" i="1" l="1"/>
  <c r="ED206" i="1"/>
  <c r="EF206" i="1"/>
  <c r="EN206" i="1"/>
  <c r="EA206" i="1"/>
  <c r="EM206" i="1"/>
  <c r="DW206" i="1"/>
  <c r="DZ206" i="1"/>
  <c r="EL206" i="1"/>
  <c r="EE206" i="1"/>
  <c r="EG206" i="1"/>
  <c r="DY206" i="1"/>
  <c r="EO206" i="1"/>
  <c r="DX206" i="1"/>
  <c r="EK206" i="1"/>
  <c r="EK221" i="1"/>
  <c r="ED221" i="1"/>
  <c r="DZ221" i="1"/>
  <c r="EN221" i="1"/>
  <c r="EF221" i="1"/>
  <c r="EL221" i="1"/>
  <c r="EE221" i="1"/>
  <c r="EG221" i="1"/>
  <c r="EO221" i="1"/>
  <c r="EA221" i="1"/>
  <c r="EM221" i="1"/>
  <c r="DX221" i="1"/>
  <c r="DY221" i="1"/>
  <c r="DW221" i="1"/>
  <c r="EJ221" i="1"/>
  <c r="DW219" i="1"/>
  <c r="DY220" i="1"/>
  <c r="EJ218" i="1"/>
  <c r="EG216" i="1"/>
  <c r="EM220" i="1"/>
  <c r="DY216" i="1"/>
  <c r="EE220" i="1"/>
  <c r="EM217" i="1"/>
  <c r="EM219" i="1"/>
  <c r="EA216" i="1"/>
  <c r="EK220" i="1"/>
  <c r="DW217" i="1"/>
  <c r="DY219" i="1"/>
  <c r="DX217" i="1"/>
  <c r="EK216" i="1"/>
  <c r="EO220" i="1"/>
  <c r="ED218" i="1"/>
  <c r="DX216" i="1"/>
  <c r="ED220" i="1"/>
  <c r="EM216" i="1"/>
  <c r="DW218" i="1"/>
  <c r="EK219" i="1"/>
  <c r="EJ217" i="1"/>
  <c r="DZ217" i="1"/>
  <c r="EN218" i="1"/>
  <c r="EJ216" i="1"/>
  <c r="EN220" i="1"/>
  <c r="ED217" i="1"/>
  <c r="DW220" i="1"/>
  <c r="ED216" i="1"/>
  <c r="DZ220" i="1"/>
  <c r="DY218" i="1"/>
  <c r="EL217" i="1"/>
  <c r="EE219" i="1"/>
  <c r="DY217" i="1"/>
  <c r="EN217" i="1"/>
  <c r="EN216" i="1"/>
  <c r="EL220" i="1"/>
  <c r="EK218" i="1"/>
  <c r="EJ220" i="1"/>
  <c r="EA218" i="1"/>
  <c r="EO219" i="1"/>
  <c r="EK217" i="1"/>
  <c r="EE218" i="1"/>
  <c r="EE217" i="1"/>
  <c r="EG219" i="1"/>
  <c r="EE216" i="1"/>
  <c r="EG218" i="1"/>
  <c r="DW216" i="1"/>
  <c r="DZ219" i="1"/>
  <c r="EM218" i="1"/>
  <c r="DZ216" i="1"/>
  <c r="EF220" i="1"/>
  <c r="DZ218" i="1"/>
  <c r="EO218" i="1"/>
  <c r="EG220" i="1"/>
  <c r="EO217" i="1"/>
  <c r="DX220" i="1"/>
  <c r="EO216" i="1"/>
  <c r="DX219" i="1"/>
  <c r="EG217" i="1"/>
  <c r="EL219" i="1"/>
  <c r="ED219" i="1"/>
  <c r="EL216" i="1"/>
  <c r="EL218" i="1"/>
  <c r="EF219" i="1"/>
  <c r="EF218" i="1"/>
  <c r="EF217" i="1"/>
  <c r="EJ219" i="1"/>
  <c r="EF216" i="1"/>
  <c r="DX218" i="1"/>
  <c r="EA220" i="1"/>
  <c r="EN219" i="1"/>
  <c r="EA217" i="1"/>
  <c r="EA219" i="1"/>
  <c r="EE189" i="1"/>
  <c r="DX192" i="1"/>
  <c r="DW190" i="1"/>
  <c r="DZ193" i="1"/>
  <c r="EG189" i="1"/>
  <c r="EM193" i="1"/>
  <c r="EJ189" i="1"/>
  <c r="EE194" i="1"/>
  <c r="DZ189" i="1"/>
  <c r="EF193" i="1"/>
  <c r="EN190" i="1"/>
  <c r="ED192" i="1"/>
  <c r="EF191" i="1"/>
  <c r="DX193" i="1"/>
  <c r="EO189" i="1"/>
  <c r="DY193" i="1"/>
  <c r="EL193" i="1"/>
  <c r="EJ192" i="1"/>
  <c r="DX190" i="1"/>
  <c r="ED194" i="1"/>
  <c r="DY190" i="1"/>
  <c r="EO194" i="1"/>
  <c r="EL189" i="1"/>
  <c r="EE191" i="1"/>
  <c r="EN192" i="1"/>
  <c r="EJ193" i="1"/>
  <c r="EF190" i="1"/>
  <c r="EK193" i="1"/>
  <c r="EA194" i="1"/>
  <c r="EJ190" i="1"/>
  <c r="EN194" i="1"/>
  <c r="EK190" i="1"/>
  <c r="EA190" i="1"/>
  <c r="EO191" i="1"/>
  <c r="EG193" i="1"/>
  <c r="DY189" i="1"/>
  <c r="EE193" i="1"/>
  <c r="DY194" i="1"/>
  <c r="DW191" i="1"/>
  <c r="DZ194" i="1"/>
  <c r="EG190" i="1"/>
  <c r="EM194" i="1"/>
  <c r="DY191" i="1"/>
  <c r="DZ191" i="1"/>
  <c r="EM190" i="1"/>
  <c r="EF192" i="1"/>
  <c r="DX194" i="1"/>
  <c r="EK189" i="1"/>
  <c r="EO193" i="1"/>
  <c r="EK194" i="1"/>
  <c r="EL194" i="1"/>
  <c r="EF189" i="1"/>
  <c r="DX191" i="1"/>
  <c r="EK191" i="1"/>
  <c r="EL191" i="1"/>
  <c r="ED191" i="1"/>
  <c r="DW194" i="1"/>
  <c r="EJ194" i="1"/>
  <c r="DZ190" i="1"/>
  <c r="EF194" i="1"/>
  <c r="ED189" i="1"/>
  <c r="DW192" i="1"/>
  <c r="EJ191" i="1"/>
  <c r="DZ192" i="1"/>
  <c r="ED193" i="1"/>
  <c r="EA192" i="1"/>
  <c r="EN191" i="1"/>
  <c r="EA189" i="1"/>
  <c r="DW193" i="1"/>
  <c r="EL190" i="1"/>
  <c r="EN189" i="1"/>
  <c r="DY192" i="1"/>
  <c r="EL192" i="1"/>
  <c r="EM192" i="1"/>
  <c r="EE192" i="1"/>
  <c r="EM189" i="1"/>
  <c r="EA191" i="1"/>
  <c r="EE190" i="1"/>
  <c r="EG191" i="1"/>
  <c r="EK192" i="1"/>
  <c r="DW189" i="1"/>
  <c r="EA193" i="1"/>
  <c r="DX189" i="1"/>
  <c r="EN193" i="1"/>
  <c r="EO192" i="1"/>
  <c r="EG194" i="1"/>
  <c r="ED190" i="1"/>
  <c r="EM191" i="1"/>
  <c r="EO190" i="1"/>
  <c r="EG192" i="1"/>
  <c r="EQ186" i="4"/>
  <c r="EQ193" i="4"/>
  <c r="EQ213" i="1" s="1"/>
  <c r="EQ195" i="4"/>
  <c r="EQ215" i="1" s="1"/>
  <c r="EQ199" i="4"/>
  <c r="EQ207" i="4"/>
  <c r="EQ227" i="1" s="1"/>
  <c r="EQ148" i="4"/>
  <c r="EQ147" i="1" s="1"/>
  <c r="EQ20" i="6" s="1"/>
  <c r="EQ147" i="4"/>
  <c r="EQ146" i="1" s="1"/>
  <c r="EQ19" i="6" s="1"/>
  <c r="EQ229" i="4"/>
  <c r="EQ249" i="1" s="1"/>
  <c r="EQ130" i="4"/>
  <c r="EQ129" i="1" s="1"/>
  <c r="EQ2" i="6" s="1"/>
  <c r="EQ5" i="4"/>
  <c r="EQ4" i="1" s="1"/>
  <c r="EQ4" i="22" s="1"/>
  <c r="EQ13" i="4"/>
  <c r="EQ12" i="1" s="1"/>
  <c r="EQ12" i="22" s="1"/>
  <c r="EQ21" i="4"/>
  <c r="EQ20" i="1" s="1"/>
  <c r="EQ20" i="22" s="1"/>
  <c r="EQ29" i="4"/>
  <c r="EQ28" i="1" s="1"/>
  <c r="EQ28" i="22" s="1"/>
  <c r="EQ36" i="1"/>
  <c r="EP4" i="7" s="1"/>
  <c r="EQ44" i="1"/>
  <c r="EP12" i="7" s="1"/>
  <c r="EQ52" i="1"/>
  <c r="EP20" i="7" s="1"/>
  <c r="EQ61" i="4"/>
  <c r="EQ60" i="1" s="1"/>
  <c r="EP5" i="8" s="1"/>
  <c r="EQ69" i="4"/>
  <c r="EQ68" i="1" s="1"/>
  <c r="EP13" i="8" s="1"/>
  <c r="EQ77" i="4"/>
  <c r="EQ76" i="1" s="1"/>
  <c r="EP21" i="8" s="1"/>
  <c r="EQ85" i="4"/>
  <c r="EQ84" i="1" s="1"/>
  <c r="EP29" i="8" s="1"/>
  <c r="EQ93" i="4"/>
  <c r="EQ92" i="1" s="1"/>
  <c r="EP37" i="8" s="1"/>
  <c r="EQ101" i="4"/>
  <c r="EQ100" i="1" s="1"/>
  <c r="EP45" i="8" s="1"/>
  <c r="EQ109" i="4"/>
  <c r="EQ108" i="1" s="1"/>
  <c r="EP53" i="8" s="1"/>
  <c r="EQ121" i="4"/>
  <c r="EQ120" i="1" s="1"/>
  <c r="EP65" i="8" s="1"/>
  <c r="EQ137" i="4"/>
  <c r="EQ136" i="1" s="1"/>
  <c r="EQ9" i="6" s="1"/>
  <c r="EQ127" i="4"/>
  <c r="EQ126" i="1" s="1"/>
  <c r="EP71" i="8" s="1"/>
  <c r="EQ194" i="4"/>
  <c r="EQ214" i="1" s="1"/>
  <c r="EQ247" i="4"/>
  <c r="EQ2" i="2" s="1"/>
  <c r="EQ2" i="10" s="1"/>
  <c r="EQ255" i="4"/>
  <c r="EQ10" i="2" s="1"/>
  <c r="EQ10" i="10" s="1"/>
  <c r="EQ263" i="4"/>
  <c r="EQ18" i="2" s="1"/>
  <c r="EQ18" i="10" s="1"/>
  <c r="EQ271" i="4"/>
  <c r="EQ26" i="2" s="1"/>
  <c r="EQ279" i="4"/>
  <c r="EQ34" i="2" s="1"/>
  <c r="EQ287" i="4"/>
  <c r="EQ42" i="2" s="1"/>
  <c r="EQ27" i="10" s="1"/>
  <c r="EQ295" i="4"/>
  <c r="EQ50" i="2" s="1"/>
  <c r="EQ43" i="10" s="1"/>
  <c r="EQ303" i="4"/>
  <c r="EQ58" i="2" s="1"/>
  <c r="EQ51" i="10" s="1"/>
  <c r="EQ311" i="4"/>
  <c r="EQ66" i="2" s="1"/>
  <c r="EP4" i="9" s="1"/>
  <c r="EQ319" i="4"/>
  <c r="EQ74" i="2" s="1"/>
  <c r="EP19" i="9" s="1"/>
  <c r="EQ327" i="4"/>
  <c r="EQ82" i="2" s="1"/>
  <c r="EQ334" i="4"/>
  <c r="EQ90" i="2" s="1"/>
  <c r="EP18" i="9" s="1"/>
  <c r="EQ342" i="4"/>
  <c r="EQ98" i="2" s="1"/>
  <c r="EQ39" i="10" s="1"/>
  <c r="EQ350" i="4"/>
  <c r="EQ9" i="3" s="1"/>
  <c r="EQ9" i="11" s="1"/>
  <c r="EQ358" i="4"/>
  <c r="EQ17" i="3" s="1"/>
  <c r="EQ17" i="11" s="1"/>
  <c r="EQ366" i="4"/>
  <c r="EQ25" i="3" s="1"/>
  <c r="EQ23" i="11" s="1"/>
  <c r="EQ374" i="4"/>
  <c r="EQ382" i="4"/>
  <c r="EQ390" i="4"/>
  <c r="EQ398" i="4"/>
  <c r="EQ36" i="3" s="1"/>
  <c r="EQ7" i="13" s="1"/>
  <c r="EQ406" i="4"/>
  <c r="EQ44" i="3" s="1"/>
  <c r="EQ206" i="4"/>
  <c r="EQ226" i="1" s="1"/>
  <c r="EQ214" i="4"/>
  <c r="EQ234" i="1" s="1"/>
  <c r="EQ252" i="4"/>
  <c r="EQ7" i="2" s="1"/>
  <c r="EQ7" i="10" s="1"/>
  <c r="EQ260" i="4"/>
  <c r="EQ15" i="2" s="1"/>
  <c r="EQ15" i="10" s="1"/>
  <c r="EQ268" i="4"/>
  <c r="EQ23" i="2" s="1"/>
  <c r="EQ276" i="4"/>
  <c r="EQ31" i="2" s="1"/>
  <c r="EQ284" i="4"/>
  <c r="EQ39" i="2" s="1"/>
  <c r="EQ24" i="10" s="1"/>
  <c r="EQ292" i="4"/>
  <c r="EQ47" i="2" s="1"/>
  <c r="EQ40" i="10" s="1"/>
  <c r="EQ300" i="4"/>
  <c r="EQ55" i="2" s="1"/>
  <c r="EQ48" i="10" s="1"/>
  <c r="EQ308" i="4"/>
  <c r="EQ63" i="2" s="1"/>
  <c r="EQ316" i="4"/>
  <c r="EQ71" i="2" s="1"/>
  <c r="EP9" i="9" s="1"/>
  <c r="EQ324" i="4"/>
  <c r="EQ79" i="2" s="1"/>
  <c r="EP24" i="9" s="1"/>
  <c r="EQ331" i="4"/>
  <c r="EQ87" i="2" s="1"/>
  <c r="EP15" i="9" s="1"/>
  <c r="EQ339" i="4"/>
  <c r="EQ95" i="2" s="1"/>
  <c r="EQ36" i="10" s="1"/>
  <c r="EQ347" i="4"/>
  <c r="EQ6" i="3" s="1"/>
  <c r="EQ6" i="11" s="1"/>
  <c r="EQ355" i="4"/>
  <c r="EQ14" i="3" s="1"/>
  <c r="EQ14" i="11" s="1"/>
  <c r="EQ363" i="4"/>
  <c r="EQ22" i="3" s="1"/>
  <c r="EQ371" i="4"/>
  <c r="EQ30" i="3" s="1"/>
  <c r="EQ28" i="11" s="1"/>
  <c r="EQ379" i="4"/>
  <c r="EQ387" i="4"/>
  <c r="EQ395" i="4"/>
  <c r="EQ33" i="3" s="1"/>
  <c r="EQ4" i="13" s="1"/>
  <c r="EQ403" i="4"/>
  <c r="EQ41" i="3" s="1"/>
  <c r="EQ118" i="4"/>
  <c r="EQ117" i="1" s="1"/>
  <c r="EP62" i="8" s="1"/>
  <c r="EQ126" i="4"/>
  <c r="EQ125" i="1" s="1"/>
  <c r="EP70" i="8" s="1"/>
  <c r="EQ10" i="4"/>
  <c r="EQ9" i="1" s="1"/>
  <c r="EQ9" i="22" s="1"/>
  <c r="EQ18" i="4"/>
  <c r="EQ17" i="1" s="1"/>
  <c r="EQ17" i="22" s="1"/>
  <c r="EQ26" i="4"/>
  <c r="EQ25" i="1" s="1"/>
  <c r="EQ25" i="22" s="1"/>
  <c r="EQ34" i="4"/>
  <c r="EQ33" i="1" s="1"/>
  <c r="EQ33" i="22" s="1"/>
  <c r="EQ41" i="1"/>
  <c r="EP9" i="7" s="1"/>
  <c r="EQ49" i="1"/>
  <c r="EP17" i="7" s="1"/>
  <c r="EQ58" i="4"/>
  <c r="EQ57" i="1" s="1"/>
  <c r="EP2" i="8" s="1"/>
  <c r="EQ66" i="4"/>
  <c r="EQ65" i="1" s="1"/>
  <c r="EP10" i="8" s="1"/>
  <c r="EQ74" i="4"/>
  <c r="EQ73" i="1" s="1"/>
  <c r="EP18" i="8" s="1"/>
  <c r="EQ82" i="4"/>
  <c r="EQ81" i="1" s="1"/>
  <c r="EP26" i="8" s="1"/>
  <c r="EQ90" i="4"/>
  <c r="EQ89" i="1" s="1"/>
  <c r="EP34" i="8" s="1"/>
  <c r="EQ98" i="4"/>
  <c r="EQ97" i="1" s="1"/>
  <c r="EP42" i="8" s="1"/>
  <c r="EQ106" i="4"/>
  <c r="EQ105" i="1" s="1"/>
  <c r="EP50" i="8" s="1"/>
  <c r="EQ133" i="4"/>
  <c r="EQ132" i="1" s="1"/>
  <c r="EQ5" i="6" s="1"/>
  <c r="EQ170" i="4"/>
  <c r="EQ182" i="4"/>
  <c r="EQ202" i="1" s="1"/>
  <c r="EQ198" i="4"/>
  <c r="EQ124" i="4"/>
  <c r="EQ123" i="1" s="1"/>
  <c r="EP68" i="8" s="1"/>
  <c r="EQ156" i="4"/>
  <c r="EQ155" i="1" s="1"/>
  <c r="EQ28" i="6" s="1"/>
  <c r="EQ155" i="4"/>
  <c r="EQ154" i="1" s="1"/>
  <c r="EQ27" i="6" s="1"/>
  <c r="EQ161" i="4"/>
  <c r="EQ181" i="1" s="1"/>
  <c r="EQ240" i="4"/>
  <c r="EQ260" i="1" s="1"/>
  <c r="EQ175" i="4"/>
  <c r="EQ195" i="1" s="1"/>
  <c r="EQ129" i="4"/>
  <c r="EQ128" i="1" s="1"/>
  <c r="EP73" i="8" s="1"/>
  <c r="EQ145" i="4"/>
  <c r="EQ144" i="1" s="1"/>
  <c r="EQ17" i="6" s="1"/>
  <c r="EQ238" i="4"/>
  <c r="EQ258" i="1" s="1"/>
  <c r="EQ135" i="4"/>
  <c r="EQ134" i="1" s="1"/>
  <c r="EQ7" i="6" s="1"/>
  <c r="EQ143" i="4"/>
  <c r="EQ142" i="1" s="1"/>
  <c r="EQ15" i="6" s="1"/>
  <c r="EQ222" i="4"/>
  <c r="EQ242" i="1" s="1"/>
  <c r="EQ245" i="4"/>
  <c r="EQ265" i="1" s="1"/>
  <c r="EQ162" i="4"/>
  <c r="EQ182" i="1" s="1"/>
  <c r="EQ200" i="4"/>
  <c r="EQ227" i="4"/>
  <c r="EQ247" i="1" s="1"/>
  <c r="EQ228" i="4"/>
  <c r="EQ248" i="1" s="1"/>
  <c r="EQ236" i="4"/>
  <c r="EQ256" i="1" s="1"/>
  <c r="EQ243" i="4"/>
  <c r="EQ263" i="1" s="1"/>
  <c r="EQ157" i="4"/>
  <c r="EQ156" i="1" s="1"/>
  <c r="EQ29" i="6" s="1"/>
  <c r="EQ223" i="4"/>
  <c r="EQ243" i="1" s="1"/>
  <c r="EQ205" i="4"/>
  <c r="EQ225" i="1" s="1"/>
  <c r="EQ131" i="4"/>
  <c r="EQ130" i="1" s="1"/>
  <c r="EQ3" i="6" s="1"/>
  <c r="EQ233" i="4"/>
  <c r="EQ253" i="1" s="1"/>
  <c r="EQ114" i="4"/>
  <c r="EQ113" i="1" s="1"/>
  <c r="EP58" i="8" s="1"/>
  <c r="EQ7" i="4"/>
  <c r="EQ6" i="1" s="1"/>
  <c r="EQ6" i="22" s="1"/>
  <c r="EQ15" i="4"/>
  <c r="EQ14" i="1" s="1"/>
  <c r="EQ14" i="22" s="1"/>
  <c r="EQ23" i="4"/>
  <c r="EQ22" i="1" s="1"/>
  <c r="EQ22" i="22" s="1"/>
  <c r="EQ31" i="4"/>
  <c r="EQ30" i="1" s="1"/>
  <c r="EQ30" i="22" s="1"/>
  <c r="EQ38" i="1"/>
  <c r="EP6" i="7" s="1"/>
  <c r="EQ46" i="1"/>
  <c r="EP14" i="7" s="1"/>
  <c r="EQ54" i="1"/>
  <c r="EP22" i="7" s="1"/>
  <c r="EQ63" i="4"/>
  <c r="EQ62" i="1" s="1"/>
  <c r="EP7" i="8" s="1"/>
  <c r="EQ71" i="4"/>
  <c r="EQ70" i="1" s="1"/>
  <c r="EP15" i="8" s="1"/>
  <c r="EQ79" i="4"/>
  <c r="EQ78" i="1" s="1"/>
  <c r="EP23" i="8" s="1"/>
  <c r="EQ87" i="4"/>
  <c r="EQ86" i="1" s="1"/>
  <c r="EP31" i="8" s="1"/>
  <c r="EQ95" i="4"/>
  <c r="EQ94" i="1" s="1"/>
  <c r="EP39" i="8" s="1"/>
  <c r="EQ103" i="4"/>
  <c r="EQ102" i="1" s="1"/>
  <c r="EP47" i="8" s="1"/>
  <c r="EQ153" i="4"/>
  <c r="EQ152" i="1" s="1"/>
  <c r="EQ25" i="6" s="1"/>
  <c r="EQ231" i="4"/>
  <c r="EQ251" i="1" s="1"/>
  <c r="EQ136" i="4"/>
  <c r="EQ135" i="1" s="1"/>
  <c r="EQ8" i="6" s="1"/>
  <c r="EQ111" i="4"/>
  <c r="EQ110" i="1" s="1"/>
  <c r="EP55" i="8" s="1"/>
  <c r="EQ241" i="4"/>
  <c r="EQ261" i="1" s="1"/>
  <c r="EQ188" i="4"/>
  <c r="EQ208" i="1" s="1"/>
  <c r="EQ249" i="4"/>
  <c r="EQ4" i="2" s="1"/>
  <c r="EQ4" i="10" s="1"/>
  <c r="EQ257" i="4"/>
  <c r="EQ12" i="2" s="1"/>
  <c r="EQ12" i="10" s="1"/>
  <c r="EQ265" i="4"/>
  <c r="EQ20" i="2" s="1"/>
  <c r="EQ273" i="4"/>
  <c r="EQ28" i="2" s="1"/>
  <c r="EQ281" i="4"/>
  <c r="EQ36" i="2" s="1"/>
  <c r="EQ21" i="10" s="1"/>
  <c r="EQ289" i="4"/>
  <c r="EQ44" i="2" s="1"/>
  <c r="EQ29" i="10" s="1"/>
  <c r="EQ297" i="4"/>
  <c r="EQ52" i="2" s="1"/>
  <c r="EQ45" i="10" s="1"/>
  <c r="EQ305" i="4"/>
  <c r="EQ60" i="2" s="1"/>
  <c r="EQ53" i="10" s="1"/>
  <c r="EQ313" i="4"/>
  <c r="EQ68" i="2" s="1"/>
  <c r="EP6" i="9" s="1"/>
  <c r="EQ321" i="4"/>
  <c r="EQ76" i="2" s="1"/>
  <c r="EP21" i="9" s="1"/>
  <c r="EQ336" i="4"/>
  <c r="EQ92" i="2" s="1"/>
  <c r="EQ33" i="10" s="1"/>
  <c r="EQ344" i="4"/>
  <c r="EQ3" i="3" s="1"/>
  <c r="EQ3" i="11" s="1"/>
  <c r="EQ352" i="4"/>
  <c r="EQ11" i="3" s="1"/>
  <c r="EQ11" i="11" s="1"/>
  <c r="EQ360" i="4"/>
  <c r="EQ19" i="3" s="1"/>
  <c r="EQ19" i="11" s="1"/>
  <c r="EQ368" i="4"/>
  <c r="EQ27" i="3" s="1"/>
  <c r="EQ25" i="11" s="1"/>
  <c r="EQ376" i="4"/>
  <c r="EQ384" i="4"/>
  <c r="EQ392" i="4"/>
  <c r="EQ400" i="4"/>
  <c r="EQ38" i="3" s="1"/>
  <c r="EQ408" i="4"/>
  <c r="EQ46" i="3" s="1"/>
  <c r="EQ208" i="4"/>
  <c r="EQ228" i="1" s="1"/>
  <c r="EQ216" i="4"/>
  <c r="EQ236" i="1" s="1"/>
  <c r="EQ172" i="4"/>
  <c r="EQ254" i="4"/>
  <c r="EQ9" i="2" s="1"/>
  <c r="EQ9" i="10" s="1"/>
  <c r="EQ262" i="4"/>
  <c r="EQ17" i="2" s="1"/>
  <c r="EQ17" i="10" s="1"/>
  <c r="EQ270" i="4"/>
  <c r="EQ25" i="2" s="1"/>
  <c r="EQ278" i="4"/>
  <c r="EQ33" i="2" s="1"/>
  <c r="EQ286" i="4"/>
  <c r="EQ41" i="2" s="1"/>
  <c r="EQ26" i="10" s="1"/>
  <c r="EQ294" i="4"/>
  <c r="EQ49" i="2" s="1"/>
  <c r="EQ42" i="10" s="1"/>
  <c r="EQ302" i="4"/>
  <c r="EQ57" i="2" s="1"/>
  <c r="EQ50" i="10" s="1"/>
  <c r="EQ310" i="4"/>
  <c r="EQ65" i="2" s="1"/>
  <c r="EP3" i="9" s="1"/>
  <c r="EQ318" i="4"/>
  <c r="EQ73" i="2" s="1"/>
  <c r="EP11" i="9" s="1"/>
  <c r="EQ326" i="4"/>
  <c r="EQ81" i="2" s="1"/>
  <c r="EP26" i="9" s="1"/>
  <c r="EQ333" i="4"/>
  <c r="EQ89" i="2" s="1"/>
  <c r="EP17" i="9" s="1"/>
  <c r="EQ341" i="4"/>
  <c r="EQ97" i="2" s="1"/>
  <c r="EQ38" i="10" s="1"/>
  <c r="EQ349" i="4"/>
  <c r="EQ8" i="3" s="1"/>
  <c r="EQ8" i="11" s="1"/>
  <c r="EQ357" i="4"/>
  <c r="EQ16" i="3" s="1"/>
  <c r="EQ16" i="11" s="1"/>
  <c r="EQ365" i="4"/>
  <c r="EQ24" i="3" s="1"/>
  <c r="EQ22" i="11" s="1"/>
  <c r="EQ373" i="4"/>
  <c r="EQ381" i="4"/>
  <c r="EQ389" i="4"/>
  <c r="EQ397" i="4"/>
  <c r="EQ35" i="3" s="1"/>
  <c r="EQ6" i="13" s="1"/>
  <c r="EQ405" i="4"/>
  <c r="EQ43" i="3" s="1"/>
  <c r="EQ134" i="4"/>
  <c r="EQ133" i="1" s="1"/>
  <c r="EQ6" i="6" s="1"/>
  <c r="EQ158" i="4"/>
  <c r="EQ157" i="1" s="1"/>
  <c r="EQ30" i="6" s="1"/>
  <c r="EQ4" i="4"/>
  <c r="EQ3" i="1" s="1"/>
  <c r="EQ3" i="22" s="1"/>
  <c r="EQ12" i="4"/>
  <c r="EQ11" i="1" s="1"/>
  <c r="EQ11" i="22" s="1"/>
  <c r="EQ20" i="4"/>
  <c r="EQ19" i="1" s="1"/>
  <c r="EQ19" i="22" s="1"/>
  <c r="EQ28" i="4"/>
  <c r="EQ27" i="1" s="1"/>
  <c r="EQ27" i="22" s="1"/>
  <c r="EQ35" i="1"/>
  <c r="EP3" i="7" s="1"/>
  <c r="EQ43" i="1"/>
  <c r="EP11" i="7" s="1"/>
  <c r="EQ51" i="1"/>
  <c r="EP19" i="7" s="1"/>
  <c r="EQ60" i="4"/>
  <c r="EQ59" i="1" s="1"/>
  <c r="EP4" i="8" s="1"/>
  <c r="EQ68" i="4"/>
  <c r="EQ67" i="1" s="1"/>
  <c r="EP12" i="8" s="1"/>
  <c r="EQ76" i="4"/>
  <c r="EQ75" i="1" s="1"/>
  <c r="EP20" i="8" s="1"/>
  <c r="EQ84" i="4"/>
  <c r="EQ83" i="1" s="1"/>
  <c r="EP28" i="8" s="1"/>
  <c r="EQ92" i="4"/>
  <c r="EQ91" i="1" s="1"/>
  <c r="EP36" i="8" s="1"/>
  <c r="EQ100" i="4"/>
  <c r="EQ99" i="1" s="1"/>
  <c r="EP44" i="8" s="1"/>
  <c r="EQ108" i="4"/>
  <c r="EQ107" i="1" s="1"/>
  <c r="EP52" i="8" s="1"/>
  <c r="EQ117" i="4"/>
  <c r="EQ116" i="1" s="1"/>
  <c r="EP61" i="8" s="1"/>
  <c r="EQ176" i="4"/>
  <c r="EQ196" i="1" s="1"/>
  <c r="EQ184" i="4"/>
  <c r="EQ204" i="1" s="1"/>
  <c r="EQ169" i="4"/>
  <c r="EQ163" i="4"/>
  <c r="EQ183" i="1" s="1"/>
  <c r="EQ138" i="4"/>
  <c r="EQ137" i="1" s="1"/>
  <c r="EQ10" i="6" s="1"/>
  <c r="EQ246" i="4"/>
  <c r="EQ266" i="1" s="1"/>
  <c r="EQ224" i="4"/>
  <c r="EQ244" i="1" s="1"/>
  <c r="EQ159" i="4"/>
  <c r="EQ158" i="1" s="1"/>
  <c r="EQ31" i="6" s="1"/>
  <c r="EQ164" i="4"/>
  <c r="EQ184" i="1" s="1"/>
  <c r="EQ230" i="4"/>
  <c r="EQ250" i="1" s="1"/>
  <c r="EQ242" i="4"/>
  <c r="EQ262" i="1" s="1"/>
  <c r="EQ110" i="4"/>
  <c r="EQ109" i="1" s="1"/>
  <c r="EP54" i="8" s="1"/>
  <c r="EQ142" i="4"/>
  <c r="EQ141" i="1" s="1"/>
  <c r="EQ14" i="6" s="1"/>
  <c r="EQ141" i="4"/>
  <c r="EQ140" i="1" s="1"/>
  <c r="EQ13" i="6" s="1"/>
  <c r="EQ217" i="4"/>
  <c r="EQ237" i="1" s="1"/>
  <c r="EQ132" i="4"/>
  <c r="EQ131" i="1" s="1"/>
  <c r="EQ4" i="6" s="1"/>
  <c r="EQ209" i="4"/>
  <c r="EQ229" i="1" s="1"/>
  <c r="EQ211" i="4"/>
  <c r="EQ231" i="1" s="1"/>
  <c r="EQ115" i="4"/>
  <c r="EQ114" i="1" s="1"/>
  <c r="EP59" i="8" s="1"/>
  <c r="EQ196" i="4"/>
  <c r="EQ237" i="4"/>
  <c r="EQ257" i="1" s="1"/>
  <c r="EQ9" i="4"/>
  <c r="EQ8" i="1" s="1"/>
  <c r="EQ8" i="22" s="1"/>
  <c r="EQ17" i="4"/>
  <c r="EQ16" i="1" s="1"/>
  <c r="EQ16" i="22" s="1"/>
  <c r="EQ25" i="4"/>
  <c r="EQ24" i="1" s="1"/>
  <c r="EQ24" i="22" s="1"/>
  <c r="EQ33" i="4"/>
  <c r="EQ32" i="1" s="1"/>
  <c r="EQ32" i="22" s="1"/>
  <c r="EQ40" i="1"/>
  <c r="EP8" i="7" s="1"/>
  <c r="EQ48" i="1"/>
  <c r="EP16" i="7" s="1"/>
  <c r="EQ56" i="1"/>
  <c r="EP24" i="7" s="1"/>
  <c r="EQ65" i="4"/>
  <c r="EQ64" i="1" s="1"/>
  <c r="EP9" i="8" s="1"/>
  <c r="EQ73" i="4"/>
  <c r="EQ72" i="1" s="1"/>
  <c r="EP17" i="8" s="1"/>
  <c r="EQ81" i="4"/>
  <c r="EQ80" i="1" s="1"/>
  <c r="EP25" i="8" s="1"/>
  <c r="EQ89" i="4"/>
  <c r="EQ88" i="1" s="1"/>
  <c r="EP33" i="8" s="1"/>
  <c r="EQ97" i="4"/>
  <c r="EQ96" i="1" s="1"/>
  <c r="EP41" i="8" s="1"/>
  <c r="EQ105" i="4"/>
  <c r="EQ104" i="1" s="1"/>
  <c r="EP49" i="8" s="1"/>
  <c r="EQ201" i="4"/>
  <c r="EQ202" i="4"/>
  <c r="EQ222" i="1" s="1"/>
  <c r="EQ151" i="4"/>
  <c r="EQ150" i="1" s="1"/>
  <c r="EQ23" i="6" s="1"/>
  <c r="EQ190" i="4"/>
  <c r="EQ210" i="1" s="1"/>
  <c r="EQ251" i="4"/>
  <c r="EQ6" i="2" s="1"/>
  <c r="EQ6" i="10" s="1"/>
  <c r="EQ259" i="4"/>
  <c r="EQ14" i="2" s="1"/>
  <c r="EQ14" i="10" s="1"/>
  <c r="EQ267" i="4"/>
  <c r="EQ22" i="2" s="1"/>
  <c r="EQ275" i="4"/>
  <c r="EQ30" i="2" s="1"/>
  <c r="EQ283" i="4"/>
  <c r="EQ38" i="2" s="1"/>
  <c r="EQ23" i="10" s="1"/>
  <c r="EQ291" i="4"/>
  <c r="EQ46" i="2" s="1"/>
  <c r="EQ31" i="10" s="1"/>
  <c r="EQ299" i="4"/>
  <c r="EQ54" i="2" s="1"/>
  <c r="EQ47" i="10" s="1"/>
  <c r="EQ307" i="4"/>
  <c r="EQ62" i="2" s="1"/>
  <c r="EQ55" i="10" s="1"/>
  <c r="EQ315" i="4"/>
  <c r="EQ70" i="2" s="1"/>
  <c r="EP8" i="9" s="1"/>
  <c r="EQ323" i="4"/>
  <c r="EQ78" i="2" s="1"/>
  <c r="EP23" i="9" s="1"/>
  <c r="EQ330" i="4"/>
  <c r="EQ86" i="2" s="1"/>
  <c r="EP14" i="9" s="1"/>
  <c r="EQ338" i="4"/>
  <c r="EQ94" i="2" s="1"/>
  <c r="EQ35" i="10" s="1"/>
  <c r="EQ346" i="4"/>
  <c r="EQ5" i="3" s="1"/>
  <c r="EQ5" i="11" s="1"/>
  <c r="EQ354" i="4"/>
  <c r="EQ13" i="3" s="1"/>
  <c r="EQ13" i="11" s="1"/>
  <c r="EQ362" i="4"/>
  <c r="EQ21" i="3" s="1"/>
  <c r="EQ21" i="11" s="1"/>
  <c r="EQ370" i="4"/>
  <c r="EQ29" i="3" s="1"/>
  <c r="EQ27" i="11" s="1"/>
  <c r="EQ378" i="4"/>
  <c r="EQ386" i="4"/>
  <c r="EQ394" i="4"/>
  <c r="EQ32" i="3" s="1"/>
  <c r="EQ3" i="13" s="1"/>
  <c r="EQ402" i="4"/>
  <c r="EQ40" i="3" s="1"/>
  <c r="EQ210" i="4"/>
  <c r="EQ230" i="1" s="1"/>
  <c r="EQ248" i="4"/>
  <c r="EQ3" i="2" s="1"/>
  <c r="EQ3" i="10" s="1"/>
  <c r="EQ256" i="4"/>
  <c r="EQ11" i="2" s="1"/>
  <c r="EQ11" i="10" s="1"/>
  <c r="EQ264" i="4"/>
  <c r="EQ19" i="2" s="1"/>
  <c r="EQ19" i="10" s="1"/>
  <c r="EQ272" i="4"/>
  <c r="EQ27" i="2" s="1"/>
  <c r="EQ280" i="4"/>
  <c r="EQ35" i="2" s="1"/>
  <c r="EQ20" i="10" s="1"/>
  <c r="EQ288" i="4"/>
  <c r="EQ43" i="2" s="1"/>
  <c r="EQ28" i="10" s="1"/>
  <c r="EQ296" i="4"/>
  <c r="EQ51" i="2" s="1"/>
  <c r="EQ44" i="10" s="1"/>
  <c r="EQ304" i="4"/>
  <c r="EQ59" i="2" s="1"/>
  <c r="EQ52" i="10" s="1"/>
  <c r="EQ312" i="4"/>
  <c r="EQ67" i="2" s="1"/>
  <c r="EP5" i="9" s="1"/>
  <c r="EQ320" i="4"/>
  <c r="EQ75" i="2" s="1"/>
  <c r="EP20" i="9" s="1"/>
  <c r="EQ328" i="4"/>
  <c r="EQ83" i="2" s="1"/>
  <c r="EP12" i="9" s="1"/>
  <c r="EQ335" i="4"/>
  <c r="EQ91" i="2" s="1"/>
  <c r="EQ32" i="10" s="1"/>
  <c r="EQ343" i="4"/>
  <c r="EQ2" i="3" s="1"/>
  <c r="EQ2" i="11" s="1"/>
  <c r="EQ351" i="4"/>
  <c r="EQ10" i="3" s="1"/>
  <c r="EQ10" i="11" s="1"/>
  <c r="EQ359" i="4"/>
  <c r="EQ18" i="3" s="1"/>
  <c r="EQ18" i="11" s="1"/>
  <c r="EQ367" i="4"/>
  <c r="EQ26" i="3" s="1"/>
  <c r="EQ24" i="11" s="1"/>
  <c r="EQ375" i="4"/>
  <c r="EQ383" i="4"/>
  <c r="EQ391" i="4"/>
  <c r="EQ399" i="4"/>
  <c r="EQ37" i="3" s="1"/>
  <c r="EQ407" i="4"/>
  <c r="EQ45" i="3" s="1"/>
  <c r="EQ235" i="4"/>
  <c r="EQ255" i="1" s="1"/>
  <c r="EQ218" i="4"/>
  <c r="EQ238" i="1" s="1"/>
  <c r="EQ6" i="4"/>
  <c r="EQ5" i="1" s="1"/>
  <c r="EQ5" i="22" s="1"/>
  <c r="EQ14" i="4"/>
  <c r="EQ13" i="1" s="1"/>
  <c r="EQ13" i="22" s="1"/>
  <c r="EQ22" i="4"/>
  <c r="EQ21" i="1" s="1"/>
  <c r="EQ21" i="22" s="1"/>
  <c r="EQ30" i="4"/>
  <c r="EQ29" i="1" s="1"/>
  <c r="EQ29" i="22" s="1"/>
  <c r="EQ37" i="1"/>
  <c r="EP5" i="7" s="1"/>
  <c r="EQ45" i="1"/>
  <c r="EP13" i="7" s="1"/>
  <c r="EQ53" i="1"/>
  <c r="EP21" i="7" s="1"/>
  <c r="EQ62" i="4"/>
  <c r="EQ61" i="1" s="1"/>
  <c r="EP6" i="8" s="1"/>
  <c r="EQ70" i="4"/>
  <c r="EQ69" i="1" s="1"/>
  <c r="EP14" i="8" s="1"/>
  <c r="EQ78" i="4"/>
  <c r="EQ77" i="1" s="1"/>
  <c r="EP22" i="8" s="1"/>
  <c r="EQ86" i="4"/>
  <c r="EQ85" i="1" s="1"/>
  <c r="EP30" i="8" s="1"/>
  <c r="EQ94" i="4"/>
  <c r="EQ93" i="1" s="1"/>
  <c r="EP38" i="8" s="1"/>
  <c r="EQ102" i="4"/>
  <c r="EQ101" i="1" s="1"/>
  <c r="EP46" i="8" s="1"/>
  <c r="EQ178" i="4"/>
  <c r="EQ198" i="1" s="1"/>
  <c r="EQ139" i="4"/>
  <c r="EQ138" i="1" s="1"/>
  <c r="EQ11" i="6" s="1"/>
  <c r="EQ165" i="4"/>
  <c r="EQ185" i="1" s="1"/>
  <c r="EQ122" i="4"/>
  <c r="EQ121" i="1" s="1"/>
  <c r="EP66" i="8" s="1"/>
  <c r="EQ113" i="4"/>
  <c r="EQ112" i="1" s="1"/>
  <c r="EP57" i="8" s="1"/>
  <c r="EQ177" i="4"/>
  <c r="EQ197" i="1" s="1"/>
  <c r="EQ179" i="4"/>
  <c r="EQ199" i="1" s="1"/>
  <c r="EQ112" i="4"/>
  <c r="EQ111" i="1" s="1"/>
  <c r="EP56" i="8" s="1"/>
  <c r="EQ173" i="4"/>
  <c r="EQ119" i="4"/>
  <c r="EQ118" i="1" s="1"/>
  <c r="EP63" i="8" s="1"/>
  <c r="EQ220" i="4"/>
  <c r="EQ240" i="1" s="1"/>
  <c r="EQ166" i="4"/>
  <c r="EQ186" i="1" s="1"/>
  <c r="EQ219" i="4"/>
  <c r="EQ239" i="1" s="1"/>
  <c r="EQ232" i="4"/>
  <c r="EQ252" i="1" s="1"/>
  <c r="EQ244" i="4"/>
  <c r="EQ264" i="1" s="1"/>
  <c r="EQ187" i="4"/>
  <c r="EQ207" i="1" s="1"/>
  <c r="EQ189" i="4"/>
  <c r="EQ209" i="1" s="1"/>
  <c r="EQ191" i="4"/>
  <c r="EQ211" i="1" s="1"/>
  <c r="EQ125" i="4"/>
  <c r="EQ124" i="1" s="1"/>
  <c r="EP69" i="8" s="1"/>
  <c r="EQ116" i="4"/>
  <c r="EQ115" i="1" s="1"/>
  <c r="EP60" i="8" s="1"/>
  <c r="EQ197" i="4"/>
  <c r="EQ213" i="4"/>
  <c r="EQ233" i="1" s="1"/>
  <c r="EQ215" i="4"/>
  <c r="EQ235" i="1" s="1"/>
  <c r="EQ3" i="4"/>
  <c r="EQ2" i="1" s="1"/>
  <c r="EQ2" i="22" s="1"/>
  <c r="EQ11" i="4"/>
  <c r="EQ10" i="1" s="1"/>
  <c r="EQ10" i="22" s="1"/>
  <c r="EQ19" i="4"/>
  <c r="EQ18" i="1" s="1"/>
  <c r="EQ18" i="22" s="1"/>
  <c r="EQ27" i="4"/>
  <c r="EQ26" i="1" s="1"/>
  <c r="EQ26" i="22" s="1"/>
  <c r="EQ34" i="1"/>
  <c r="EP2" i="7" s="1"/>
  <c r="EQ42" i="1"/>
  <c r="EP10" i="7" s="1"/>
  <c r="EQ50" i="1"/>
  <c r="EP18" i="7" s="1"/>
  <c r="EQ59" i="4"/>
  <c r="EQ58" i="1" s="1"/>
  <c r="EP3" i="8" s="1"/>
  <c r="EQ67" i="4"/>
  <c r="EQ66" i="1" s="1"/>
  <c r="EP11" i="8" s="1"/>
  <c r="EQ75" i="4"/>
  <c r="EQ74" i="1" s="1"/>
  <c r="EP19" i="8" s="1"/>
  <c r="EQ83" i="4"/>
  <c r="EQ82" i="1" s="1"/>
  <c r="EP27" i="8" s="1"/>
  <c r="EQ91" i="4"/>
  <c r="EQ90" i="1" s="1"/>
  <c r="EP35" i="8" s="1"/>
  <c r="EQ99" i="4"/>
  <c r="EQ98" i="1" s="1"/>
  <c r="EP43" i="8" s="1"/>
  <c r="EQ107" i="4"/>
  <c r="EQ106" i="1" s="1"/>
  <c r="EP51" i="8" s="1"/>
  <c r="EQ221" i="4"/>
  <c r="EQ241" i="1" s="1"/>
  <c r="EQ120" i="4"/>
  <c r="EQ119" i="1" s="1"/>
  <c r="EP64" i="8" s="1"/>
  <c r="EQ144" i="4"/>
  <c r="EQ143" i="1" s="1"/>
  <c r="EQ16" i="6" s="1"/>
  <c r="EQ204" i="4"/>
  <c r="EQ224" i="1" s="1"/>
  <c r="EQ203" i="4"/>
  <c r="EQ223" i="1" s="1"/>
  <c r="EQ192" i="4"/>
  <c r="EQ212" i="1" s="1"/>
  <c r="EQ253" i="4"/>
  <c r="EQ8" i="2" s="1"/>
  <c r="EQ8" i="10" s="1"/>
  <c r="EQ261" i="4"/>
  <c r="EQ16" i="2" s="1"/>
  <c r="EQ16" i="10" s="1"/>
  <c r="EQ269" i="4"/>
  <c r="EQ24" i="2" s="1"/>
  <c r="EQ277" i="4"/>
  <c r="EQ32" i="2" s="1"/>
  <c r="EQ285" i="4"/>
  <c r="EQ40" i="2" s="1"/>
  <c r="EQ25" i="10" s="1"/>
  <c r="EQ293" i="4"/>
  <c r="EQ48" i="2" s="1"/>
  <c r="EQ41" i="10" s="1"/>
  <c r="EQ301" i="4"/>
  <c r="EQ56" i="2" s="1"/>
  <c r="EQ49" i="10" s="1"/>
  <c r="EQ309" i="4"/>
  <c r="EQ64" i="2" s="1"/>
  <c r="EP2" i="9" s="1"/>
  <c r="EQ317" i="4"/>
  <c r="EQ72" i="2" s="1"/>
  <c r="EP10" i="9" s="1"/>
  <c r="EQ325" i="4"/>
  <c r="EQ80" i="2" s="1"/>
  <c r="EP25" i="9" s="1"/>
  <c r="EQ332" i="4"/>
  <c r="EQ88" i="2" s="1"/>
  <c r="EP16" i="9" s="1"/>
  <c r="EQ340" i="4"/>
  <c r="EQ96" i="2" s="1"/>
  <c r="EQ37" i="10" s="1"/>
  <c r="EQ348" i="4"/>
  <c r="EQ7" i="3" s="1"/>
  <c r="EQ7" i="11" s="1"/>
  <c r="EQ356" i="4"/>
  <c r="EQ15" i="3" s="1"/>
  <c r="EQ15" i="11" s="1"/>
  <c r="EQ364" i="4"/>
  <c r="EQ23" i="3" s="1"/>
  <c r="EQ372" i="4"/>
  <c r="EQ380" i="4"/>
  <c r="EQ388" i="4"/>
  <c r="EQ396" i="4"/>
  <c r="EQ34" i="3" s="1"/>
  <c r="EQ5" i="13" s="1"/>
  <c r="EQ404" i="4"/>
  <c r="EQ42" i="3" s="1"/>
  <c r="EQ212" i="4"/>
  <c r="EQ232" i="1" s="1"/>
  <c r="EQ171" i="4"/>
  <c r="EQ250" i="4"/>
  <c r="EQ5" i="2" s="1"/>
  <c r="EQ5" i="10" s="1"/>
  <c r="EQ258" i="4"/>
  <c r="EQ13" i="2" s="1"/>
  <c r="EQ13" i="10" s="1"/>
  <c r="EQ266" i="4"/>
  <c r="EQ21" i="2" s="1"/>
  <c r="EQ274" i="4"/>
  <c r="EQ29" i="2" s="1"/>
  <c r="EQ282" i="4"/>
  <c r="EQ37" i="2" s="1"/>
  <c r="EQ22" i="10" s="1"/>
  <c r="EQ290" i="4"/>
  <c r="EQ45" i="2" s="1"/>
  <c r="EQ30" i="10" s="1"/>
  <c r="EQ298" i="4"/>
  <c r="EQ53" i="2" s="1"/>
  <c r="EQ46" i="10" s="1"/>
  <c r="EQ306" i="4"/>
  <c r="EQ61" i="2" s="1"/>
  <c r="EQ54" i="10" s="1"/>
  <c r="EQ314" i="4"/>
  <c r="EQ69" i="2" s="1"/>
  <c r="EP7" i="9" s="1"/>
  <c r="EQ322" i="4"/>
  <c r="EQ77" i="2" s="1"/>
  <c r="EP22" i="9" s="1"/>
  <c r="EQ329" i="4"/>
  <c r="EQ85" i="2" s="1"/>
  <c r="EP13" i="9" s="1"/>
  <c r="EQ337" i="4"/>
  <c r="EQ93" i="2" s="1"/>
  <c r="EQ34" i="10" s="1"/>
  <c r="EQ345" i="4"/>
  <c r="EQ4" i="3" s="1"/>
  <c r="EQ4" i="11" s="1"/>
  <c r="EQ353" i="4"/>
  <c r="EQ12" i="3" s="1"/>
  <c r="EQ12" i="11" s="1"/>
  <c r="EQ361" i="4"/>
  <c r="EQ20" i="3" s="1"/>
  <c r="EQ20" i="11" s="1"/>
  <c r="EQ369" i="4"/>
  <c r="EQ28" i="3" s="1"/>
  <c r="EQ26" i="11" s="1"/>
  <c r="EQ377" i="4"/>
  <c r="EQ385" i="4"/>
  <c r="EQ393" i="4"/>
  <c r="EQ31" i="3" s="1"/>
  <c r="EQ2" i="13" s="1"/>
  <c r="EQ401" i="4"/>
  <c r="EQ39" i="3" s="1"/>
  <c r="EQ150" i="4"/>
  <c r="EQ149" i="1" s="1"/>
  <c r="EQ22" i="6" s="1"/>
  <c r="EQ226" i="4"/>
  <c r="EQ246" i="1" s="1"/>
  <c r="EQ8" i="4"/>
  <c r="EQ7" i="1" s="1"/>
  <c r="EQ7" i="22" s="1"/>
  <c r="EQ16" i="4"/>
  <c r="EQ15" i="1" s="1"/>
  <c r="EQ15" i="22" s="1"/>
  <c r="EQ24" i="4"/>
  <c r="EQ23" i="1" s="1"/>
  <c r="EQ23" i="22" s="1"/>
  <c r="EQ32" i="4"/>
  <c r="EQ31" i="1" s="1"/>
  <c r="EQ31" i="22" s="1"/>
  <c r="EQ39" i="1"/>
  <c r="EP7" i="7" s="1"/>
  <c r="EQ47" i="1"/>
  <c r="EP15" i="7" s="1"/>
  <c r="EQ55" i="1"/>
  <c r="EP23" i="7" s="1"/>
  <c r="EQ64" i="4"/>
  <c r="EQ63" i="1" s="1"/>
  <c r="EP8" i="8" s="1"/>
  <c r="EQ72" i="4"/>
  <c r="EQ71" i="1" s="1"/>
  <c r="EP16" i="8" s="1"/>
  <c r="EQ80" i="4"/>
  <c r="EQ79" i="1" s="1"/>
  <c r="EP24" i="8" s="1"/>
  <c r="EQ88" i="4"/>
  <c r="EQ87" i="1" s="1"/>
  <c r="EP32" i="8" s="1"/>
  <c r="EQ96" i="4"/>
  <c r="EQ95" i="1" s="1"/>
  <c r="EP40" i="8" s="1"/>
  <c r="EQ104" i="4"/>
  <c r="EQ103" i="1" s="1"/>
  <c r="EP48" i="8" s="1"/>
  <c r="EQ149" i="4"/>
  <c r="EQ148" i="1" s="1"/>
  <c r="EQ21" i="6" s="1"/>
  <c r="EQ180" i="4"/>
  <c r="EQ200" i="1" s="1"/>
  <c r="EQ225" i="4"/>
  <c r="EQ245" i="1" s="1"/>
  <c r="EQ140" i="4"/>
  <c r="EQ139" i="1" s="1"/>
  <c r="EQ12" i="6" s="1"/>
  <c r="EQ123" i="4"/>
  <c r="EQ122" i="1" s="1"/>
  <c r="EP67" i="8" s="1"/>
  <c r="EQ167" i="4"/>
  <c r="EQ187" i="1" s="1"/>
  <c r="EQ146" i="4"/>
  <c r="EQ145" i="1" s="1"/>
  <c r="EQ18" i="6" s="1"/>
  <c r="EQ154" i="4"/>
  <c r="EQ153" i="1" s="1"/>
  <c r="EQ26" i="6" s="1"/>
  <c r="EQ174" i="4"/>
  <c r="EQ181" i="4"/>
  <c r="EQ201" i="1" s="1"/>
  <c r="EQ183" i="4"/>
  <c r="EQ203" i="1" s="1"/>
  <c r="EQ185" i="4"/>
  <c r="EQ205" i="1" s="1"/>
  <c r="EQ128" i="4"/>
  <c r="EQ127" i="1" s="1"/>
  <c r="EP72" i="8" s="1"/>
  <c r="EQ152" i="4"/>
  <c r="EQ151" i="1" s="1"/>
  <c r="EQ24" i="6" s="1"/>
  <c r="EQ239" i="4"/>
  <c r="EQ259" i="1" s="1"/>
  <c r="EQ160" i="4"/>
  <c r="EQ180" i="1" s="1"/>
  <c r="EQ168" i="4"/>
  <c r="EQ188" i="1" s="1"/>
  <c r="EQ234" i="4"/>
  <c r="EQ254" i="1" s="1"/>
  <c r="EQ206" i="1" l="1"/>
  <c r="EQ221" i="1"/>
  <c r="EQ217" i="1"/>
  <c r="EQ220" i="1"/>
  <c r="EQ218" i="1"/>
  <c r="EQ219" i="1"/>
  <c r="EQ216" i="1"/>
  <c r="EQ194" i="1"/>
  <c r="EQ191" i="1"/>
  <c r="EQ189" i="1"/>
  <c r="EQ190" i="1"/>
  <c r="EQ193" i="1"/>
  <c r="EQ19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tc={1ED81091-546F-2741-9E4A-1382ECAACFD2}</author>
  </authors>
  <commentList>
    <comment ref="C209" authorId="0" shapeId="0" xr:uid="{01D01CBB-AD21-3D43-852E-70B6B419569D}">
      <text>
        <r>
          <rPr>
            <sz val="12"/>
            <color theme="1"/>
            <rFont val="Calibri"/>
            <family val="2"/>
            <scheme val="minor"/>
          </rPr>
  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epithermal overprint?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tc={1ED81091-546F-2741-9E4A-1382ECAACFD2}</author>
  </authors>
  <commentList>
    <comment ref="C228" authorId="0" shapeId="0" xr:uid="{CBDC4765-558C-F644-8842-BB0A32446F77}">
      <text>
        <r>
          <rPr>
            <sz val="12"/>
            <color theme="1"/>
            <rFont val="Calibri"/>
            <family val="2"/>
            <scheme val="minor"/>
          </rPr>
  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epithermal overprint?</t>
        </r>
      </text>
    </comment>
  </commentList>
</comments>
</file>

<file path=xl/sharedStrings.xml><?xml version="1.0" encoding="utf-8"?>
<sst xmlns="http://schemas.openxmlformats.org/spreadsheetml/2006/main" count="6494" uniqueCount="627">
  <si>
    <t>7II-2.d</t>
  </si>
  <si>
    <t>7II-3.d</t>
  </si>
  <si>
    <t>7II-4.d</t>
  </si>
  <si>
    <t>7II-5.d</t>
  </si>
  <si>
    <t>7II-6.d</t>
  </si>
  <si>
    <t>7II-8.d</t>
  </si>
  <si>
    <t>7II-9.d</t>
  </si>
  <si>
    <t>7II-10.d</t>
  </si>
  <si>
    <t>7II-11.d</t>
  </si>
  <si>
    <t>7II-12.d</t>
  </si>
  <si>
    <t>lem35-1.d</t>
  </si>
  <si>
    <t>LEM35-3.d</t>
  </si>
  <si>
    <t>LEM35-4.d</t>
  </si>
  <si>
    <t>LEM35-5.d</t>
  </si>
  <si>
    <t>LEM35-6.d</t>
  </si>
  <si>
    <t>LEM35-7.d</t>
  </si>
  <si>
    <t>LEM35-8.d</t>
  </si>
  <si>
    <t>LEM35-9.d</t>
  </si>
  <si>
    <t>LEM35-10.d</t>
  </si>
  <si>
    <t>LEM35-11.d</t>
  </si>
  <si>
    <t>lem65-1.d</t>
  </si>
  <si>
    <t>LEM65-2.d</t>
  </si>
  <si>
    <t>LEM65-3.d</t>
  </si>
  <si>
    <t>LEM65-5.d</t>
  </si>
  <si>
    <t>LEM65-6.d</t>
  </si>
  <si>
    <t>LEM65-8.d</t>
  </si>
  <si>
    <t>LEM65-9.d</t>
  </si>
  <si>
    <t>LEM65-10.d</t>
  </si>
  <si>
    <t>3BII-1.d</t>
  </si>
  <si>
    <t>3BII-2.d</t>
  </si>
  <si>
    <t>3BII-3.d</t>
  </si>
  <si>
    <t>3BII-4.d</t>
  </si>
  <si>
    <t>3BII-5.d</t>
  </si>
  <si>
    <t>3BII-6.d</t>
  </si>
  <si>
    <t>3BII-7.d</t>
  </si>
  <si>
    <t>3BII-8.d</t>
  </si>
  <si>
    <t>3BII-9.d</t>
  </si>
  <si>
    <t>lem1a-1.d</t>
  </si>
  <si>
    <t>LEM1A-5.d</t>
  </si>
  <si>
    <t>LEM1A-6.d</t>
  </si>
  <si>
    <t>LEM1A-7.d</t>
  </si>
  <si>
    <t>LEM1A-8.d</t>
  </si>
  <si>
    <t>LEM1A-3.d</t>
  </si>
  <si>
    <t>LEM1A-4.d</t>
  </si>
  <si>
    <t>LEM8I-1.d</t>
  </si>
  <si>
    <t>LEM8I-2.d</t>
  </si>
  <si>
    <t>LEM8I-3.d</t>
  </si>
  <si>
    <t>LEM8I-4.d</t>
  </si>
  <si>
    <t>LEM8I-5.d</t>
  </si>
  <si>
    <t>LEM8I-6.d</t>
  </si>
  <si>
    <t>LEM8I-7.d</t>
  </si>
  <si>
    <t>LEM8I-9.d</t>
  </si>
  <si>
    <t>lem51-1.d</t>
  </si>
  <si>
    <t>LEM51-2.d</t>
  </si>
  <si>
    <t>LEM51-3.d</t>
  </si>
  <si>
    <t>LEM51-5.d</t>
  </si>
  <si>
    <t>LEM51-6.d</t>
  </si>
  <si>
    <t>LEM51-8.d</t>
  </si>
  <si>
    <t>sample ID</t>
  </si>
  <si>
    <t>loc</t>
  </si>
  <si>
    <t>type</t>
  </si>
  <si>
    <t>subtype</t>
  </si>
  <si>
    <t>mineral</t>
  </si>
  <si>
    <t>Fakos</t>
  </si>
  <si>
    <t>LM-JB-03-01</t>
  </si>
  <si>
    <t>epithermal</t>
  </si>
  <si>
    <t>LM-JB-03-02</t>
  </si>
  <si>
    <t>LM-JB-03-03</t>
  </si>
  <si>
    <t>LM-JB-03-04</t>
  </si>
  <si>
    <t>LM-JB-03-05</t>
  </si>
  <si>
    <t>LM-JB-03-06</t>
  </si>
  <si>
    <t>LM-JB-03-07</t>
  </si>
  <si>
    <t>LM-JB-03-08</t>
  </si>
  <si>
    <t>LM-JB-03-09</t>
  </si>
  <si>
    <t>LM-JB-03-10</t>
  </si>
  <si>
    <t>LM-JB-03-11</t>
  </si>
  <si>
    <t>LM-JB-03-12</t>
  </si>
  <si>
    <t>LM-JB-03-13</t>
  </si>
  <si>
    <t>LM-JB-03-14</t>
  </si>
  <si>
    <t>LM-JB-03-15</t>
  </si>
  <si>
    <t>LM-JB-03-16</t>
  </si>
  <si>
    <t>LM-JB-03-17</t>
  </si>
  <si>
    <t>LM-JB-03-18</t>
  </si>
  <si>
    <t>LM-JB-14-01</t>
  </si>
  <si>
    <t>LM-JB-14-02</t>
  </si>
  <si>
    <t>LM-JB-14-03</t>
  </si>
  <si>
    <t>LM-JB-14-04</t>
  </si>
  <si>
    <t>LM-JB-14-05</t>
  </si>
  <si>
    <t>LM-JB-14-06</t>
  </si>
  <si>
    <t>LM-JB-14-07</t>
  </si>
  <si>
    <t>LM-JB-14-08</t>
  </si>
  <si>
    <t>LM-JB-14-09</t>
  </si>
  <si>
    <t>LM-JB-14-10</t>
  </si>
  <si>
    <t>LM-JB-14-11</t>
  </si>
  <si>
    <t>LM-JB-14-12</t>
  </si>
  <si>
    <t>LM-JB-14-13</t>
  </si>
  <si>
    <t>LM-JB-14-14</t>
  </si>
  <si>
    <t xml:space="preserve">LM29_I_py_1.1 </t>
  </si>
  <si>
    <t>n.a.</t>
  </si>
  <si>
    <t xml:space="preserve">LM29_I_py_1.2 </t>
  </si>
  <si>
    <t xml:space="preserve">LM29_I_py_1.3 </t>
  </si>
  <si>
    <t xml:space="preserve">LM29_I_py_1.6 </t>
  </si>
  <si>
    <t xml:space="preserve">LM29_I_py_3 </t>
  </si>
  <si>
    <t xml:space="preserve">LM29_I_py_5 </t>
  </si>
  <si>
    <t xml:space="preserve">LM29_I_py_2 </t>
  </si>
  <si>
    <t xml:space="preserve">LM29_III_py_1 </t>
  </si>
  <si>
    <t xml:space="preserve">LM29_III_py_2 </t>
  </si>
  <si>
    <t xml:space="preserve">LM29_III_py_4 </t>
  </si>
  <si>
    <t xml:space="preserve">LM29_III_py_5 </t>
  </si>
  <si>
    <t xml:space="preserve">LM29_V_py_1.1 </t>
  </si>
  <si>
    <t xml:space="preserve">LM29_V_py_1.2 </t>
  </si>
  <si>
    <t xml:space="preserve">LM29_V_py_1.3 </t>
  </si>
  <si>
    <t xml:space="preserve">LM29_VII_py_1 </t>
  </si>
  <si>
    <t xml:space="preserve">LM29_VII_py_3 </t>
  </si>
  <si>
    <t xml:space="preserve">LM29_IX_py_1.1 </t>
  </si>
  <si>
    <t xml:space="preserve">LM29_IX_py_1.2 </t>
  </si>
  <si>
    <t xml:space="preserve">LM29_IX_py_1.3 </t>
  </si>
  <si>
    <t xml:space="preserve">LM29_X_py_1 </t>
  </si>
  <si>
    <t xml:space="preserve">LM29_X_py_2 </t>
  </si>
  <si>
    <t xml:space="preserve">LM29_XI_py_6 </t>
  </si>
  <si>
    <t xml:space="preserve">LM29_XI_py_8 </t>
  </si>
  <si>
    <t>LM-JB-6a-01</t>
  </si>
  <si>
    <t>LM-JB-6A-02</t>
  </si>
  <si>
    <t>LM-JB-6A-03</t>
  </si>
  <si>
    <t>LM-JB-6A-04</t>
  </si>
  <si>
    <t>LM-JB-6A-05</t>
  </si>
  <si>
    <t>LM-JB-6A-06</t>
  </si>
  <si>
    <t>LM-JB-6A-07</t>
  </si>
  <si>
    <t>LM-JB-6A-08</t>
  </si>
  <si>
    <t>LM-JB-6A-09</t>
  </si>
  <si>
    <t>LM-JB-6A-12</t>
  </si>
  <si>
    <t>LM-JB-6A-13</t>
  </si>
  <si>
    <t>LM-JB-6A-14</t>
  </si>
  <si>
    <t>LM-JB-6A-15</t>
  </si>
  <si>
    <t>LM-JB-6A-16</t>
  </si>
  <si>
    <t>LM-JB-6A-17</t>
  </si>
  <si>
    <t>LM-JB-6A-18</t>
  </si>
  <si>
    <t>LM-JB-7A-04</t>
  </si>
  <si>
    <t>LM-JB-7A-05</t>
  </si>
  <si>
    <t>LM-JB-7A-06</t>
  </si>
  <si>
    <t>LM-JB-7A-07</t>
  </si>
  <si>
    <t>LM-JB-7A-13</t>
  </si>
  <si>
    <t>LM-JB-7A-14</t>
  </si>
  <si>
    <t>LM-JB-7A-15</t>
  </si>
  <si>
    <t>LM-JB-7A-16</t>
  </si>
  <si>
    <t>LM-JB-7A-17</t>
  </si>
  <si>
    <t>LM-JB-7A-21</t>
  </si>
  <si>
    <t>LM-JB-7A-22</t>
  </si>
  <si>
    <t>LM-JB-7A-23</t>
  </si>
  <si>
    <t>LM-JB-7A-24</t>
  </si>
  <si>
    <t>LM-JB-7d-01</t>
  </si>
  <si>
    <t>LM-JB-7D-03</t>
  </si>
  <si>
    <t>LM-JB-7D-04</t>
  </si>
  <si>
    <t>LM-JB-7D-05</t>
  </si>
  <si>
    <t>LM-JB-7D-06</t>
  </si>
  <si>
    <t>LM-JB-7D-08</t>
  </si>
  <si>
    <t>LM-JB-7D-09</t>
  </si>
  <si>
    <t>LM-JB-7D-12</t>
  </si>
  <si>
    <t>LM-JB-7D-13</t>
  </si>
  <si>
    <t>LM-JB-7D-14</t>
  </si>
  <si>
    <t>LM-JB-7D-15</t>
  </si>
  <si>
    <t>LM-JB-7D-16</t>
  </si>
  <si>
    <t>LM-JB-7D-17</t>
  </si>
  <si>
    <t>LM-JB-7D-19</t>
  </si>
  <si>
    <t>LM-JB-7D-20</t>
  </si>
  <si>
    <t>LM-JB-7D-23</t>
  </si>
  <si>
    <t>LM-JB-7D-24</t>
  </si>
  <si>
    <t>LM-JB-7D-25</t>
  </si>
  <si>
    <t>LM-JB-7D-26</t>
  </si>
  <si>
    <t>LM-JB-7D-27</t>
  </si>
  <si>
    <t>LM-JB-7D-28</t>
  </si>
  <si>
    <t>LM-JB-7D-29</t>
  </si>
  <si>
    <t>LM-JB-7D-30</t>
  </si>
  <si>
    <t xml:space="preserve">LM33a_I_py3 </t>
  </si>
  <si>
    <t xml:space="preserve">LM33a_I_py1 </t>
  </si>
  <si>
    <t xml:space="preserve">LM33a_II_py1 </t>
  </si>
  <si>
    <t xml:space="preserve">LM33a_III_py1 </t>
  </si>
  <si>
    <t xml:space="preserve">LM33a_III_py3 </t>
  </si>
  <si>
    <t xml:space="preserve">LM33a_XIII_py1 </t>
  </si>
  <si>
    <t xml:space="preserve">LM33a_VIII_py1 </t>
  </si>
  <si>
    <t xml:space="preserve">LM33b_III_py6 </t>
  </si>
  <si>
    <t xml:space="preserve">LM33b_X_py1 </t>
  </si>
  <si>
    <t xml:space="preserve">LM33b_III_py5 </t>
  </si>
  <si>
    <t xml:space="preserve">LM33b_III_py4 </t>
  </si>
  <si>
    <t xml:space="preserve">LM33b_III_py2 </t>
  </si>
  <si>
    <t xml:space="preserve">LM33b_II_py2 </t>
  </si>
  <si>
    <t xml:space="preserve">LM33b_IV_py10 </t>
  </si>
  <si>
    <t xml:space="preserve">LM33b_IV_py8 </t>
  </si>
  <si>
    <t xml:space="preserve">LM33b_IV_py4 </t>
  </si>
  <si>
    <t xml:space="preserve">LM64_I_py7 </t>
  </si>
  <si>
    <t>porphyry</t>
  </si>
  <si>
    <t xml:space="preserve">LM64_I_py8 </t>
  </si>
  <si>
    <t xml:space="preserve">LM64_II_py7 </t>
  </si>
  <si>
    <t xml:space="preserve">LM64_II_py6 </t>
  </si>
  <si>
    <t xml:space="preserve">LM64_II_py2.3 </t>
  </si>
  <si>
    <t xml:space="preserve">LM64_II_py2.2 </t>
  </si>
  <si>
    <t xml:space="preserve">LM64_II_py2.1 </t>
  </si>
  <si>
    <t xml:space="preserve">LM64_III_py4 </t>
  </si>
  <si>
    <t xml:space="preserve">LM64_III_py5 </t>
  </si>
  <si>
    <t xml:space="preserve">LM64_V_py_2 </t>
  </si>
  <si>
    <t xml:space="preserve">LM64_V_py_9 </t>
  </si>
  <si>
    <t xml:space="preserve">LM64_V_py_6 </t>
  </si>
  <si>
    <t xml:space="preserve">LM64_V_py_3 </t>
  </si>
  <si>
    <t xml:space="preserve">LM64_VI_py6 </t>
  </si>
  <si>
    <t xml:space="preserve">LM64_VI_py5 </t>
  </si>
  <si>
    <t xml:space="preserve">LM64_VI_py4 </t>
  </si>
  <si>
    <t xml:space="preserve">LM64_VII_py1 </t>
  </si>
  <si>
    <t xml:space="preserve">LM64_VII_py5 </t>
  </si>
  <si>
    <t xml:space="preserve">LM64_VII_py7 </t>
  </si>
  <si>
    <t xml:space="preserve">LM64_VIII_py5 </t>
  </si>
  <si>
    <t xml:space="preserve">LM64_VIII_py6 </t>
  </si>
  <si>
    <t xml:space="preserve">LM64_VIII_py3 </t>
  </si>
  <si>
    <t xml:space="preserve">LM64_VIII_py2 </t>
  </si>
  <si>
    <t xml:space="preserve">LM64_IX_py1.3 </t>
  </si>
  <si>
    <t xml:space="preserve">LM64_IX_py1.4 </t>
  </si>
  <si>
    <t xml:space="preserve">LM64_X_py1 </t>
  </si>
  <si>
    <t xml:space="preserve">LM64_X_py6 </t>
  </si>
  <si>
    <t xml:space="preserve">LM64_XII_py1 </t>
  </si>
  <si>
    <t xml:space="preserve">LM64_XII_py3 </t>
  </si>
  <si>
    <t>LM-JB-7a-01</t>
  </si>
  <si>
    <t>LM-JB-7a-08</t>
  </si>
  <si>
    <t>LM-JB-7a-09</t>
  </si>
  <si>
    <t>LM-JB-7a-10</t>
  </si>
  <si>
    <t>LM-JB-7a-11</t>
  </si>
  <si>
    <t>LM-JB-7a-12</t>
  </si>
  <si>
    <t>LM-JB-7a-18</t>
  </si>
  <si>
    <t>LM-JB-7a-19</t>
  </si>
  <si>
    <t>LM-JB-7a-20</t>
  </si>
  <si>
    <t>LM-27B</t>
  </si>
  <si>
    <t xml:space="preserve">LM27B_VI_sp1 </t>
  </si>
  <si>
    <t>LM-27B-72</t>
  </si>
  <si>
    <t>LM-27B-71</t>
  </si>
  <si>
    <t>LM-27B-74</t>
  </si>
  <si>
    <t>LM-27B-60</t>
  </si>
  <si>
    <t>LM-27B-62</t>
  </si>
  <si>
    <t>LM-27B-63</t>
  </si>
  <si>
    <t>LM-27B-52</t>
  </si>
  <si>
    <t>LM-27B-53</t>
  </si>
  <si>
    <t>LM-27B-54</t>
  </si>
  <si>
    <t>LM-27B-86</t>
  </si>
  <si>
    <t>LM-27B-88</t>
  </si>
  <si>
    <t>LM-29</t>
  </si>
  <si>
    <t>LM-29-94</t>
  </si>
  <si>
    <t>LM-29-99</t>
  </si>
  <si>
    <t>LM-29-97</t>
  </si>
  <si>
    <t>LM-29-150</t>
  </si>
  <si>
    <t>LM-29-148</t>
  </si>
  <si>
    <t>LM-29-149</t>
  </si>
  <si>
    <t>LM-29-125</t>
  </si>
  <si>
    <t>LM-29-126</t>
  </si>
  <si>
    <t>LM-29-127</t>
  </si>
  <si>
    <t>LM-33b</t>
  </si>
  <si>
    <t>LM-33a</t>
  </si>
  <si>
    <t>LM-33a-251</t>
  </si>
  <si>
    <t>LM-33a-254</t>
  </si>
  <si>
    <t>LM-33a-262</t>
  </si>
  <si>
    <t>LM-33a-263</t>
  </si>
  <si>
    <t>LM-33a-275</t>
  </si>
  <si>
    <t>LM-33a306</t>
  </si>
  <si>
    <t>LM-33a-302</t>
  </si>
  <si>
    <t>LM-64-75</t>
  </si>
  <si>
    <t>LM-64-76</t>
  </si>
  <si>
    <t>LM-64-78</t>
  </si>
  <si>
    <t>LM-JB-7D-02</t>
  </si>
  <si>
    <t>LM-JB-7D-07</t>
  </si>
  <si>
    <t>LM-JB-7D-18</t>
  </si>
  <si>
    <t>LM-JB-7A-02</t>
  </si>
  <si>
    <t>LM--JB-7A-03</t>
  </si>
  <si>
    <t>LM-33b_X_66</t>
  </si>
  <si>
    <t>LM-33b_III_173</t>
  </si>
  <si>
    <t>LM-33b_III_174</t>
  </si>
  <si>
    <t>LM-33b_II_101</t>
  </si>
  <si>
    <t>LM-33b_IV_149</t>
  </si>
  <si>
    <t>LM-33b_IV_148</t>
  </si>
  <si>
    <t>LM-33b_XI_158</t>
  </si>
  <si>
    <t>LM-33b_XI_161</t>
  </si>
  <si>
    <t>LM-33a_III_284</t>
  </si>
  <si>
    <t>LM-33a_III_285</t>
  </si>
  <si>
    <t>LM-33a_XIII_296</t>
  </si>
  <si>
    <t>LM-7D-21</t>
  </si>
  <si>
    <t>LM-7D-22</t>
  </si>
  <si>
    <t>LM-7A-25</t>
  </si>
  <si>
    <t>LM-7A-26</t>
  </si>
  <si>
    <t>LM-7A-27</t>
  </si>
  <si>
    <t>LM-7A-28</t>
  </si>
  <si>
    <t>LM-7A-29</t>
  </si>
  <si>
    <t>LM-7A-30</t>
  </si>
  <si>
    <t>LM-6A-19</t>
  </si>
  <si>
    <t>LM-6A-20</t>
  </si>
  <si>
    <t>LM27B_III_55</t>
  </si>
  <si>
    <t>LM27B_VII_90</t>
  </si>
  <si>
    <t>LM27B_XIII_85</t>
  </si>
  <si>
    <t>LM33b_III_177</t>
  </si>
  <si>
    <t>LM33b_VI_127</t>
  </si>
  <si>
    <t>LM33b_II_98</t>
  </si>
  <si>
    <t>LM33b_IV_145</t>
  </si>
  <si>
    <t>LM33a_II_260</t>
  </si>
  <si>
    <t>LM33a_III_288</t>
  </si>
  <si>
    <t>19III-1.d</t>
  </si>
  <si>
    <t>19III-2.d</t>
  </si>
  <si>
    <t>19III-3.d</t>
  </si>
  <si>
    <t>19III-4.d</t>
  </si>
  <si>
    <t>19III-5.d</t>
  </si>
  <si>
    <t>19III-6.d</t>
  </si>
  <si>
    <t>19III-7.d</t>
  </si>
  <si>
    <t>19III-8.d</t>
  </si>
  <si>
    <t>19III-9.d</t>
  </si>
  <si>
    <t>19III-10.d</t>
  </si>
  <si>
    <t>19III-11.d</t>
  </si>
  <si>
    <t>19III-12.d</t>
  </si>
  <si>
    <t>19III-13.d</t>
  </si>
  <si>
    <t>19III-14.d</t>
  </si>
  <si>
    <t>19III-15.d</t>
  </si>
  <si>
    <t>19III-16.d</t>
  </si>
  <si>
    <t>19III-17.d</t>
  </si>
  <si>
    <t>19III-18.d</t>
  </si>
  <si>
    <t>19III-19.d</t>
  </si>
  <si>
    <t>19III-20.d</t>
  </si>
  <si>
    <t>19III-21.d</t>
  </si>
  <si>
    <t>19III-22.d</t>
  </si>
  <si>
    <t>19III-23.d</t>
  </si>
  <si>
    <t>19III-24.d</t>
  </si>
  <si>
    <t>19III-25.d</t>
  </si>
  <si>
    <t>19III-26.d</t>
  </si>
  <si>
    <t>19III-27.d</t>
  </si>
  <si>
    <t>19III-28.d</t>
  </si>
  <si>
    <t>19III-29.d</t>
  </si>
  <si>
    <t>19III-30.d</t>
  </si>
  <si>
    <t>19III-31.d</t>
  </si>
  <si>
    <t>19III-32.d</t>
  </si>
  <si>
    <t>19III-33.d</t>
  </si>
  <si>
    <t>18A-1.d</t>
  </si>
  <si>
    <t>18A-3.d</t>
  </si>
  <si>
    <t>18A-4.d</t>
  </si>
  <si>
    <t>18A-5.d</t>
  </si>
  <si>
    <t>18A-8.d</t>
  </si>
  <si>
    <t>18A-9.d</t>
  </si>
  <si>
    <t>18A-11.d</t>
  </si>
  <si>
    <t>18A-12.d</t>
  </si>
  <si>
    <t>18A-13.d</t>
  </si>
  <si>
    <t>18A-14.d</t>
  </si>
  <si>
    <t>18A-16.d</t>
  </si>
  <si>
    <t>18A-18.d</t>
  </si>
  <si>
    <t>68BIII6.d</t>
  </si>
  <si>
    <t>lem6-1.d</t>
  </si>
  <si>
    <t>LEM6-2.d</t>
  </si>
  <si>
    <t>LEM6-3.d</t>
  </si>
  <si>
    <t>LEM6-5.d</t>
  </si>
  <si>
    <t>LEM6-6a.d</t>
  </si>
  <si>
    <t>LEM6-7.d</t>
  </si>
  <si>
    <t>LEM6-8.d</t>
  </si>
  <si>
    <t>LEM6-9.d</t>
  </si>
  <si>
    <t>LEM6-10.d</t>
  </si>
  <si>
    <t>LEM6-11.d</t>
  </si>
  <si>
    <t>LEM6-12.d</t>
  </si>
  <si>
    <t>LEM6-13.d</t>
  </si>
  <si>
    <t>LEM6-15.d</t>
  </si>
  <si>
    <t>LEM6-16.d</t>
  </si>
  <si>
    <t>LEM6-17.d</t>
  </si>
  <si>
    <t>LEM6-18.d</t>
  </si>
  <si>
    <t>LEM6-19.d</t>
  </si>
  <si>
    <t>33I-1.d</t>
  </si>
  <si>
    <t>33I-2.d</t>
  </si>
  <si>
    <t>33I-3.d</t>
  </si>
  <si>
    <t>33I-4.d</t>
  </si>
  <si>
    <t>33I-5.d</t>
  </si>
  <si>
    <t>33I-6.d</t>
  </si>
  <si>
    <t>33I-7.d</t>
  </si>
  <si>
    <t>33I-8.d</t>
  </si>
  <si>
    <t>33I-9.d</t>
  </si>
  <si>
    <t>33I-10.d</t>
  </si>
  <si>
    <t>33I-12.d</t>
  </si>
  <si>
    <t>33I-13.d</t>
  </si>
  <si>
    <t>33I-14.d</t>
  </si>
  <si>
    <t>33I-15.d</t>
  </si>
  <si>
    <t>33I-16.d</t>
  </si>
  <si>
    <t>33I-17.d</t>
  </si>
  <si>
    <t>Pb</t>
  </si>
  <si>
    <t>Bi</t>
  </si>
  <si>
    <t>Mn</t>
  </si>
  <si>
    <t>Fe</t>
  </si>
  <si>
    <t>Co</t>
  </si>
  <si>
    <t>Ni</t>
  </si>
  <si>
    <t>Cu</t>
  </si>
  <si>
    <t>Zn</t>
  </si>
  <si>
    <t>Ga</t>
  </si>
  <si>
    <t>Ge</t>
  </si>
  <si>
    <t>As</t>
  </si>
  <si>
    <t>Se</t>
  </si>
  <si>
    <t>Ag</t>
  </si>
  <si>
    <t>Cd</t>
  </si>
  <si>
    <t>In</t>
  </si>
  <si>
    <t>Sn</t>
  </si>
  <si>
    <t>Sb</t>
  </si>
  <si>
    <t>Te</t>
  </si>
  <si>
    <t>Au</t>
  </si>
  <si>
    <t>Tl</t>
  </si>
  <si>
    <t>Kaspakas</t>
  </si>
  <si>
    <t>Sardes</t>
  </si>
  <si>
    <t>pyrite</t>
  </si>
  <si>
    <t>sphalerite</t>
  </si>
  <si>
    <t>galena</t>
  </si>
  <si>
    <t>chalcopyrite</t>
  </si>
  <si>
    <t>spahlerite</t>
  </si>
  <si>
    <t>Mn (ppm)</t>
  </si>
  <si>
    <t>Fe (ppm)</t>
  </si>
  <si>
    <t>Co (ppm)</t>
  </si>
  <si>
    <t>Ni (ppm)</t>
  </si>
  <si>
    <t>Cu (ppm)</t>
  </si>
  <si>
    <t>Zn (ppm)</t>
  </si>
  <si>
    <t>Ga (ppm)</t>
  </si>
  <si>
    <t>Ge (ppm)</t>
  </si>
  <si>
    <t>As (ppm)</t>
  </si>
  <si>
    <t>Se (ppm)</t>
  </si>
  <si>
    <t>Ag (ppm)</t>
  </si>
  <si>
    <t>Cd (ppm)</t>
  </si>
  <si>
    <t>In (ppm)</t>
  </si>
  <si>
    <t>Sn (ppm)</t>
  </si>
  <si>
    <t>Sb (ppm)</t>
  </si>
  <si>
    <t>Te (ppm)</t>
  </si>
  <si>
    <t>Au (ppm)</t>
  </si>
  <si>
    <t>Tl (ppm)</t>
  </si>
  <si>
    <t>Pb (ppm)</t>
  </si>
  <si>
    <t>Bi (ppm)</t>
  </si>
  <si>
    <t>Mn L.O.D. Howell</t>
  </si>
  <si>
    <t>Fe L.O.D. Howell</t>
  </si>
  <si>
    <t>Co L.O.D. Howell</t>
  </si>
  <si>
    <t>Ni L.O.D. Howell</t>
  </si>
  <si>
    <t>Cu L.O.D. Howell</t>
  </si>
  <si>
    <t>Zn L.O.D. Howell</t>
  </si>
  <si>
    <t>Ga L.O.D. Howell</t>
  </si>
  <si>
    <t>Ge L.O.D. Howell</t>
  </si>
  <si>
    <t>As L.O.D. Howell</t>
  </si>
  <si>
    <t>Se L.O.D. Howell</t>
  </si>
  <si>
    <t>Ag L.O.D. Howell</t>
  </si>
  <si>
    <t>Cd L.O.D. Howell</t>
  </si>
  <si>
    <t>In L.O.D. Howell</t>
  </si>
  <si>
    <t>Sn L.O.D. Howell</t>
  </si>
  <si>
    <t>Sb L.O.D. Howell</t>
  </si>
  <si>
    <t>Te L.O.D. Howell</t>
  </si>
  <si>
    <t>Au L.O.D. Howell</t>
  </si>
  <si>
    <t>Tl L.O.D. Howell</t>
  </si>
  <si>
    <t>Pb L.O.D. Howell</t>
  </si>
  <si>
    <t>Bi L.O.D. Howell</t>
  </si>
  <si>
    <t>Mn 2SE(int)</t>
  </si>
  <si>
    <t>Fe 2SE(int)</t>
  </si>
  <si>
    <t>Co 2SE(int)</t>
  </si>
  <si>
    <t>Ni 2SE(int)</t>
  </si>
  <si>
    <t>Cu 2SE(int)</t>
  </si>
  <si>
    <t>Zn 2SE(int)</t>
  </si>
  <si>
    <t>Ga 2SE(int)</t>
  </si>
  <si>
    <t>Ge 2SE(int)</t>
  </si>
  <si>
    <t>As 2SE(int)</t>
  </si>
  <si>
    <t>Se 2SE(int)</t>
  </si>
  <si>
    <t>Ag 2SE(int)</t>
  </si>
  <si>
    <t>Cd 2SE(int)</t>
  </si>
  <si>
    <t>In 2SE(int)</t>
  </si>
  <si>
    <t>Sn 2SE(int)</t>
  </si>
  <si>
    <t>Sb 2SE(int)</t>
  </si>
  <si>
    <t>Te 2SE(int)</t>
  </si>
  <si>
    <t>Au 2SE(int)</t>
  </si>
  <si>
    <t>Tl 2SE(int)</t>
  </si>
  <si>
    <t>Pb 2SE(int)</t>
  </si>
  <si>
    <t>Bi 2SE(int)</t>
  </si>
  <si>
    <t>LEM51-9.d</t>
  </si>
  <si>
    <t>marcasite</t>
  </si>
  <si>
    <t>sulfosalt/mix?</t>
  </si>
  <si>
    <t>Mn (ppm) at. gew.</t>
  </si>
  <si>
    <t>Fe (ppm) at. gew.</t>
  </si>
  <si>
    <t>Co (ppm) at. gew.</t>
  </si>
  <si>
    <t>Ni (ppm) at. gew.</t>
  </si>
  <si>
    <t>Cu (ppm) at. gew.</t>
  </si>
  <si>
    <t>Zn (ppm) at. gew.</t>
  </si>
  <si>
    <t>Ga (ppm) at. gew.</t>
  </si>
  <si>
    <t>Ge (ppm) at. gew.</t>
  </si>
  <si>
    <t>As (ppm) at. gew.</t>
  </si>
  <si>
    <t>Se (ppm) at. gew.</t>
  </si>
  <si>
    <t>Ag (ppm) at. gew.</t>
  </si>
  <si>
    <t>Cd (ppm) at. gew.</t>
  </si>
  <si>
    <t>In (ppm) at. gew.</t>
  </si>
  <si>
    <t>Sn (ppm) at. gew.</t>
  </si>
  <si>
    <t>Sb (ppm) at. gew.</t>
  </si>
  <si>
    <t>Te (ppm) at. gew.</t>
  </si>
  <si>
    <t>Au (ppm) at. gew.</t>
  </si>
  <si>
    <t>Tl (ppm) at. gew.</t>
  </si>
  <si>
    <t>Pb (ppm) at. gew.</t>
  </si>
  <si>
    <t>Bi (ppm) at. gew.</t>
  </si>
  <si>
    <t>Mol % FeS in sphalerite</t>
  </si>
  <si>
    <t>texture</t>
  </si>
  <si>
    <t>euhedral</t>
  </si>
  <si>
    <t xml:space="preserve">subhedral  </t>
  </si>
  <si>
    <t>anhedral</t>
  </si>
  <si>
    <t xml:space="preserve">euhedral  </t>
  </si>
  <si>
    <t xml:space="preserve">anhedral </t>
  </si>
  <si>
    <t>subhedral</t>
  </si>
  <si>
    <t>euhedral, inclusions, dissolution</t>
  </si>
  <si>
    <t>anhedral, cracked</t>
  </si>
  <si>
    <t>aggregate of euhedral grains</t>
  </si>
  <si>
    <t>anhedral, inclusions</t>
  </si>
  <si>
    <t>euhedral, dissolution</t>
  </si>
  <si>
    <t>subhedral, inclusions</t>
  </si>
  <si>
    <t>Fe (ppm) Fakos I prop</t>
  </si>
  <si>
    <t>Co (ppm) Fakos I prop</t>
  </si>
  <si>
    <t>Ni (ppm) Fakos I prop</t>
  </si>
  <si>
    <t>Cu (ppm) Fakos I prop</t>
  </si>
  <si>
    <t>Zn (ppm) Fakos I prop</t>
  </si>
  <si>
    <t>As (ppm) Fakos I prop</t>
  </si>
  <si>
    <t>Se (ppm) Fakos I prop</t>
  </si>
  <si>
    <t>Ag (ppm) Fakos I prop</t>
  </si>
  <si>
    <t>Cd (ppm) Fakos I prop</t>
  </si>
  <si>
    <t>Sb (ppm) Fakos I prop</t>
  </si>
  <si>
    <t>Te (ppm) Fakos I prop</t>
  </si>
  <si>
    <t>Au (ppm) Fakos I prop</t>
  </si>
  <si>
    <t>Tl (ppm) Fakos I prop</t>
  </si>
  <si>
    <t>Pb (ppm) Fakos I prop</t>
  </si>
  <si>
    <t>Bi (ppm) Fakos I prop</t>
  </si>
  <si>
    <t>Fe (ppm) Fakos II HS</t>
  </si>
  <si>
    <t>Co (ppm) Fakos II HS</t>
  </si>
  <si>
    <t>Ni (ppm) Fakos II HS</t>
  </si>
  <si>
    <t>Cu (ppm) Fakos II HS</t>
  </si>
  <si>
    <t>Zn (ppm) Fakos II HS</t>
  </si>
  <si>
    <t>As (ppm) Fakos II HS</t>
  </si>
  <si>
    <t>Se (ppm) Fakos II HS</t>
  </si>
  <si>
    <t>Ag (ppm) Fakos II HS</t>
  </si>
  <si>
    <t>Cd (ppm) Fakos II HS</t>
  </si>
  <si>
    <t>Sb (ppm) Fakos II HS</t>
  </si>
  <si>
    <t>Te (ppm) Fakos II HS</t>
  </si>
  <si>
    <t>Au (ppm) Fakos II HS</t>
  </si>
  <si>
    <t>Tl (ppm) Fakos II HS</t>
  </si>
  <si>
    <t>Pb (ppm) Fakos II HS</t>
  </si>
  <si>
    <t>Bi (ppm) Fakos II HS</t>
  </si>
  <si>
    <t>Mn (ppm) Kaspakas II IS</t>
  </si>
  <si>
    <t>Fe (ppm) Kaspakas II IS</t>
  </si>
  <si>
    <t>Co (ppm) Kaspakas II IS</t>
  </si>
  <si>
    <t>Ni (ppm) Kaspakas II IS</t>
  </si>
  <si>
    <t>Cu (ppm) Kaspakas II IS</t>
  </si>
  <si>
    <t>Zn (ppm) Kaspakas II IS</t>
  </si>
  <si>
    <t>Ga (ppm) Kaspakas II IS</t>
  </si>
  <si>
    <t>Ge (ppm) Kaspakas II IS</t>
  </si>
  <si>
    <t>As (ppm) Kaspakas II IS</t>
  </si>
  <si>
    <t>Se (ppm) Kaspakas II IS</t>
  </si>
  <si>
    <t>Ag (ppm) Kaspakas II IS</t>
  </si>
  <si>
    <t>Cd (ppm) Kaspakas II IS</t>
  </si>
  <si>
    <t>In (ppm) Kaspakas II IS</t>
  </si>
  <si>
    <t>Sn (ppm) Kaspakas II IS</t>
  </si>
  <si>
    <t>Sb (ppm) Kaspakas II IS</t>
  </si>
  <si>
    <t>Te (ppm) Kaspakas II IS</t>
  </si>
  <si>
    <t>Au (ppm) Kaspakas II IS</t>
  </si>
  <si>
    <t>Tl (ppm) Kaspakas II IS</t>
  </si>
  <si>
    <t>Pb (ppm) Kaspakas II IS</t>
  </si>
  <si>
    <t>Bi (ppm) Kaspakas II IS</t>
  </si>
  <si>
    <t>Mn (ppm) Sardes I</t>
  </si>
  <si>
    <t>Fe (ppm) Sardes I</t>
  </si>
  <si>
    <t>Co (ppm) Sardes I</t>
  </si>
  <si>
    <t>Ni (ppm) Sardes I</t>
  </si>
  <si>
    <t>Cu (ppm) Sardes I</t>
  </si>
  <si>
    <t>Zn (ppm) Sardes I</t>
  </si>
  <si>
    <t>Ga (ppm) Sardes I</t>
  </si>
  <si>
    <t>Ge (ppm) Sardes I</t>
  </si>
  <si>
    <t>As (ppm) Sardes I</t>
  </si>
  <si>
    <t>Se (ppm) Sardes I</t>
  </si>
  <si>
    <t>Ag (ppm) Sardes I</t>
  </si>
  <si>
    <t>Cd (ppm) Sardes I</t>
  </si>
  <si>
    <t>In (ppm) Sardes I</t>
  </si>
  <si>
    <t>Sn (ppm) Sardes I</t>
  </si>
  <si>
    <t>Sb (ppm) Sardes I</t>
  </si>
  <si>
    <t>Te (ppm) Sardes I</t>
  </si>
  <si>
    <t>Au (ppm) Sardes I</t>
  </si>
  <si>
    <t>Tl (ppm) Sardes I</t>
  </si>
  <si>
    <t>Pb (ppm) Sardes I</t>
  </si>
  <si>
    <t>Bi (ppm) Sardes I</t>
  </si>
  <si>
    <t>Co/Ni (ppm)</t>
  </si>
  <si>
    <t>Co/As (ppm)</t>
  </si>
  <si>
    <t>Bi/Pb (ppm)</t>
  </si>
  <si>
    <t>Tl/Pb (ppm)</t>
  </si>
  <si>
    <t>Sb/Pb (ppm)</t>
  </si>
  <si>
    <t>Ag/Co (ppm)</t>
  </si>
  <si>
    <t>Ag/Pb (ppm)</t>
  </si>
  <si>
    <t>Se/Pb (ppm)</t>
  </si>
  <si>
    <t>Bi/Co (ppm)</t>
  </si>
  <si>
    <t>Se/Co (ppm)</t>
  </si>
  <si>
    <t>Tl/Co (ppm)</t>
  </si>
  <si>
    <t>Sb/Co (ppm)</t>
  </si>
  <si>
    <t>LM33b_X_py3 (61)</t>
  </si>
  <si>
    <t>LM33b_XI_py1 (150)</t>
  </si>
  <si>
    <t>LM33b_XI_py5 (154)</t>
  </si>
  <si>
    <t>LM33b_III_py9 (170)</t>
  </si>
  <si>
    <t>sericitic</t>
  </si>
  <si>
    <t>potassic</t>
  </si>
  <si>
    <t>high sulfidation</t>
  </si>
  <si>
    <t>overprinting epithermal vein</t>
  </si>
  <si>
    <t>LEM 89-1.d</t>
  </si>
  <si>
    <t>LEM 89-2.d</t>
  </si>
  <si>
    <t>LEM 89-3.d</t>
  </si>
  <si>
    <t>LEM 89-4.d</t>
  </si>
  <si>
    <t>LEM 89-6.d</t>
  </si>
  <si>
    <t>LEM 89-7.d</t>
  </si>
  <si>
    <t>LEM 89-10.d</t>
  </si>
  <si>
    <t>LEM 89-11.d</t>
  </si>
  <si>
    <t>LEM 89-12.d</t>
  </si>
  <si>
    <t>LEM 89-13.d</t>
  </si>
  <si>
    <t>LEM 89-18.d</t>
  </si>
  <si>
    <t>LEM 89-19.d</t>
  </si>
  <si>
    <t>LEM 89-20.d</t>
  </si>
  <si>
    <t>LEM 89-22.d</t>
  </si>
  <si>
    <t>LEM 89-23.d</t>
  </si>
  <si>
    <t>LEM 89-14.d</t>
  </si>
  <si>
    <t>LEM 89-15.d</t>
  </si>
  <si>
    <t>LEM 89-8.d</t>
  </si>
  <si>
    <t>LEM 89-9.d</t>
  </si>
  <si>
    <t>LEM 89-16.d</t>
  </si>
  <si>
    <t>LEM 89-17.d</t>
  </si>
  <si>
    <t xml:space="preserve">spahlerite </t>
  </si>
  <si>
    <t>transitional</t>
  </si>
  <si>
    <t>minimum</t>
  </si>
  <si>
    <t>maximum</t>
  </si>
  <si>
    <t>SD</t>
  </si>
  <si>
    <t>MEDIAN</t>
  </si>
  <si>
    <t>epithermal IS</t>
  </si>
  <si>
    <t>epithermal HS</t>
  </si>
  <si>
    <t>sercicitic</t>
  </si>
  <si>
    <t>epithermal IS overprinting sericitic</t>
  </si>
  <si>
    <t xml:space="preserve">Table A5: All LA-ICP-MS results, including limits of detection and uncertainties. </t>
  </si>
  <si>
    <t>LEM40A2-2.d</t>
  </si>
  <si>
    <t>LEM40A2-10.d</t>
  </si>
  <si>
    <t>LEM40A2-3.d</t>
  </si>
  <si>
    <t>LEM40A2-9.d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</si>
</sst>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.000"/>
  </numFmts>
  <fonts count="8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alibri (Textkörper)"/>
    </font>
    <font>
      <b/>
      <sz val="12"/>
      <name val="Calibri"/>
      <family val="2"/>
    </font>
    <font>
      <sz val="12"/>
      <color theme="1"/>
      <name val="Calibri (Textkörper)"/>
    </font>
    <font>
      <sz val="12"/>
      <color rgb="FF000000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5" fillId="0" borderId="0" xfId="0" applyFont="1" applyFill="1" applyAlignment="1">
      <alignment horizontal="left"/>
    </xf>
    <xf numFmtId="0" fontId="0" fillId="0" borderId="0" xfId="0" applyFill="1"/>
    <xf numFmtId="2" fontId="0" fillId="0" borderId="0" xfId="0" applyNumberFormat="1" applyFill="1"/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2" fontId="4" fillId="0" borderId="0" xfId="0" applyNumberFormat="1" applyFont="1" applyFill="1"/>
    <xf numFmtId="2" fontId="0" fillId="0" borderId="1" xfId="0" applyNumberFormat="1" applyFill="1" applyBorder="1" applyAlignment="1">
      <alignment horizontal="center"/>
    </xf>
    <xf numFmtId="2" fontId="0" fillId="0" borderId="1" xfId="0" applyNumberFormat="1" applyFill="1" applyBorder="1"/>
    <xf numFmtId="2" fontId="0" fillId="0" borderId="2" xfId="0" applyNumberFormat="1" applyFill="1" applyBorder="1" applyAlignment="1">
      <alignment horizontal="center"/>
    </xf>
    <xf numFmtId="2" fontId="0" fillId="0" borderId="2" xfId="0" applyNumberFormat="1" applyFill="1" applyBorder="1"/>
    <xf numFmtId="0" fontId="0" fillId="0" borderId="0" xfId="0" applyFill="1" applyBorder="1"/>
    <xf numFmtId="2" fontId="0" fillId="0" borderId="0" xfId="0" applyNumberFormat="1" applyFill="1" applyBorder="1"/>
    <xf numFmtId="0" fontId="0" fillId="2" borderId="0" xfId="0" applyFill="1"/>
    <xf numFmtId="0" fontId="0" fillId="0" borderId="0" xfId="0" applyNumberFormat="1" applyFill="1" applyBorder="1"/>
    <xf numFmtId="2" fontId="4" fillId="0" borderId="5" xfId="0" applyNumberFormat="1" applyFont="1" applyFill="1" applyBorder="1"/>
    <xf numFmtId="2" fontId="0" fillId="0" borderId="5" xfId="0" applyNumberFormat="1" applyFill="1" applyBorder="1"/>
    <xf numFmtId="2" fontId="0" fillId="0" borderId="5" xfId="0" applyNumberFormat="1" applyFill="1" applyBorder="1" applyAlignment="1">
      <alignment horizontal="center"/>
    </xf>
    <xf numFmtId="0" fontId="5" fillId="3" borderId="0" xfId="0" applyFont="1" applyFill="1" applyAlignment="1">
      <alignment horizontal="left"/>
    </xf>
    <xf numFmtId="0" fontId="0" fillId="3" borderId="0" xfId="0" applyFill="1"/>
    <xf numFmtId="2" fontId="0" fillId="3" borderId="0" xfId="0" applyNumberFormat="1" applyFill="1" applyAlignment="1">
      <alignment horizontal="center"/>
    </xf>
    <xf numFmtId="2" fontId="0" fillId="3" borderId="0" xfId="0" applyNumberFormat="1" applyFill="1"/>
    <xf numFmtId="2" fontId="0" fillId="3" borderId="5" xfId="0" applyNumberFormat="1" applyFill="1" applyBorder="1"/>
    <xf numFmtId="0" fontId="0" fillId="3" borderId="0" xfId="0" applyFill="1" applyAlignment="1">
      <alignment horizontal="center"/>
    </xf>
    <xf numFmtId="2" fontId="0" fillId="0" borderId="0" xfId="0" applyNumberFormat="1"/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2" fontId="7" fillId="0" borderId="4" xfId="0" applyNumberFormat="1" applyFont="1" applyFill="1" applyBorder="1" applyAlignment="1">
      <alignment horizontal="left"/>
    </xf>
    <xf numFmtId="2" fontId="0" fillId="0" borderId="0" xfId="0" applyNumberFormat="1" applyFill="1" applyBorder="1" applyAlignment="1">
      <alignment horizontal="left"/>
    </xf>
    <xf numFmtId="2" fontId="0" fillId="0" borderId="3" xfId="0" applyNumberFormat="1" applyFill="1" applyBorder="1" applyAlignment="1">
      <alignment horizontal="left"/>
    </xf>
    <xf numFmtId="2" fontId="0" fillId="0" borderId="0" xfId="0" applyNumberFormat="1" applyFill="1" applyBorder="1" applyAlignment="1"/>
    <xf numFmtId="2" fontId="0" fillId="0" borderId="3" xfId="0" applyNumberFormat="1" applyFill="1" applyBorder="1" applyAlignment="1"/>
    <xf numFmtId="2" fontId="5" fillId="0" borderId="0" xfId="0" applyNumberFormat="1" applyFont="1" applyFill="1" applyAlignment="1">
      <alignment horizontal="left"/>
    </xf>
    <xf numFmtId="2" fontId="7" fillId="0" borderId="4" xfId="0" applyNumberFormat="1" applyFont="1" applyFill="1" applyBorder="1" applyAlignment="1">
      <alignment horizontal="center"/>
    </xf>
    <xf numFmtId="2" fontId="3" fillId="0" borderId="0" xfId="0" applyNumberFormat="1" applyFont="1" applyFill="1" applyAlignment="1">
      <alignment horizontal="left"/>
    </xf>
    <xf numFmtId="2" fontId="2" fillId="0" borderId="0" xfId="0" applyNumberFormat="1" applyFont="1" applyFill="1"/>
    <xf numFmtId="2" fontId="4" fillId="0" borderId="0" xfId="0" applyNumberFormat="1" applyFont="1" applyFill="1" applyAlignment="1"/>
    <xf numFmtId="2" fontId="4" fillId="0" borderId="0" xfId="0" applyNumberFormat="1" applyFont="1" applyFill="1" applyAlignment="1">
      <alignment horizontal="center"/>
    </xf>
    <xf numFmtId="2" fontId="5" fillId="0" borderId="1" xfId="0" applyNumberFormat="1" applyFont="1" applyFill="1" applyBorder="1" applyAlignment="1">
      <alignment horizontal="left"/>
    </xf>
    <xf numFmtId="2" fontId="4" fillId="0" borderId="1" xfId="0" applyNumberFormat="1" applyFont="1" applyFill="1" applyBorder="1" applyAlignment="1"/>
    <xf numFmtId="2" fontId="4" fillId="0" borderId="1" xfId="0" applyNumberFormat="1" applyFont="1" applyFill="1" applyBorder="1" applyAlignment="1">
      <alignment horizontal="center"/>
    </xf>
    <xf numFmtId="2" fontId="1" fillId="0" borderId="0" xfId="0" applyNumberFormat="1" applyFont="1" applyFill="1"/>
    <xf numFmtId="2" fontId="1" fillId="0" borderId="1" xfId="0" applyNumberFormat="1" applyFont="1" applyFill="1" applyBorder="1"/>
    <xf numFmtId="2" fontId="5" fillId="0" borderId="2" xfId="0" applyNumberFormat="1" applyFont="1" applyFill="1" applyBorder="1" applyAlignment="1">
      <alignment horizontal="left"/>
    </xf>
    <xf numFmtId="2" fontId="4" fillId="0" borderId="2" xfId="0" applyNumberFormat="1" applyFont="1" applyFill="1" applyBorder="1" applyAlignment="1"/>
    <xf numFmtId="2" fontId="4" fillId="0" borderId="2" xfId="0" applyNumberFormat="1" applyFont="1" applyFill="1" applyBorder="1" applyAlignment="1">
      <alignment horizontal="center"/>
    </xf>
    <xf numFmtId="2" fontId="6" fillId="0" borderId="0" xfId="0" applyNumberFormat="1" applyFont="1" applyFill="1"/>
    <xf numFmtId="2" fontId="4" fillId="0" borderId="0" xfId="0" applyNumberFormat="1" applyFont="1" applyFill="1" applyBorder="1"/>
    <xf numFmtId="2" fontId="0" fillId="0" borderId="6" xfId="0" applyNumberFormat="1" applyFill="1" applyBorder="1"/>
    <xf numFmtId="2" fontId="0" fillId="0" borderId="7" xfId="0" applyNumberFormat="1" applyFill="1" applyBorder="1"/>
    <xf numFmtId="2" fontId="0" fillId="0" borderId="8" xfId="0" applyNumberFormat="1" applyFill="1" applyBorder="1"/>
    <xf numFmtId="2" fontId="0" fillId="0" borderId="8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</cellXfs>
  <cellStyles count="1">
    <cellStyle name="Standard" xfId="0" builtinId="0"/>
  </cellStyles>
  <dxfs count="2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93E74-9552-9F48-8663-8FB5CC1DE1DD}">
  <sheetPr codeName="Tabelle4"/>
  <dimension ref="A1:FC422"/>
  <sheetViews>
    <sheetView workbookViewId="0">
      <pane ySplit="2" topLeftCell="A20" activePane="bottomLeft" state="frozen"/>
      <selection activeCell="CC26" sqref="CC26"/>
      <selection pane="bottomLeft" activeCell="D278" sqref="D278"/>
    </sheetView>
  </sheetViews>
  <sheetFormatPr baseColWidth="10" defaultRowHeight="16"/>
  <cols>
    <col min="1" max="1" width="17.83203125" style="3" customWidth="1"/>
    <col min="2" max="3" width="10.83203125" style="3"/>
    <col min="4" max="4" width="13.5" style="3" customWidth="1"/>
    <col min="5" max="5" width="21.83203125" style="3" bestFit="1" customWidth="1"/>
    <col min="6" max="6" width="21.83203125" style="3" customWidth="1"/>
    <col min="7" max="7" width="11" style="3" bestFit="1" customWidth="1"/>
    <col min="8" max="8" width="12.6640625" style="3" bestFit="1" customWidth="1"/>
    <col min="9" max="26" width="11" style="3" bestFit="1" customWidth="1"/>
    <col min="27" max="33" width="11" style="3" customWidth="1"/>
    <col min="34" max="34" width="11" style="17" customWidth="1"/>
    <col min="35" max="40" width="11" style="3" customWidth="1"/>
    <col min="41" max="41" width="10.83203125" style="37"/>
    <col min="42" max="61" width="10.83203125" style="3"/>
    <col min="62" max="62" width="10.83203125" style="38"/>
    <col min="63" max="120" width="10.83203125" style="3"/>
    <col min="121" max="121" width="11.1640625" style="3" bestFit="1" customWidth="1"/>
    <col min="122" max="122" width="12.1640625" style="3" bestFit="1" customWidth="1"/>
    <col min="123" max="145" width="10.83203125" style="3"/>
    <col min="146" max="146" width="10.83203125" style="13"/>
    <col min="147" max="151" width="10.83203125" style="3"/>
    <col min="152" max="159" width="10.83203125" style="13"/>
    <col min="160" max="16384" width="10.83203125" style="3"/>
  </cols>
  <sheetData>
    <row r="1" spans="1:159">
      <c r="A1" s="55" t="s">
        <v>622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159" s="7" customFormat="1">
      <c r="A2" s="35" t="s">
        <v>58</v>
      </c>
      <c r="B2" s="35" t="s">
        <v>59</v>
      </c>
      <c r="C2" s="36" t="s">
        <v>60</v>
      </c>
      <c r="D2" s="36" t="s">
        <v>61</v>
      </c>
      <c r="E2" s="7" t="s">
        <v>62</v>
      </c>
      <c r="F2" s="7" t="s">
        <v>488</v>
      </c>
      <c r="G2" s="7" t="s">
        <v>404</v>
      </c>
      <c r="H2" s="7" t="s">
        <v>405</v>
      </c>
      <c r="I2" s="7" t="s">
        <v>406</v>
      </c>
      <c r="J2" s="7" t="s">
        <v>407</v>
      </c>
      <c r="K2" s="7" t="s">
        <v>408</v>
      </c>
      <c r="L2" s="7" t="s">
        <v>409</v>
      </c>
      <c r="M2" s="7" t="s">
        <v>410</v>
      </c>
      <c r="N2" s="7" t="s">
        <v>411</v>
      </c>
      <c r="O2" s="7" t="s">
        <v>412</v>
      </c>
      <c r="P2" s="7" t="s">
        <v>413</v>
      </c>
      <c r="Q2" s="7" t="s">
        <v>414</v>
      </c>
      <c r="R2" s="7" t="s">
        <v>415</v>
      </c>
      <c r="S2" s="7" t="s">
        <v>416</v>
      </c>
      <c r="T2" s="7" t="s">
        <v>417</v>
      </c>
      <c r="U2" s="7" t="s">
        <v>418</v>
      </c>
      <c r="V2" s="7" t="s">
        <v>419</v>
      </c>
      <c r="W2" s="7" t="s">
        <v>420</v>
      </c>
      <c r="X2" s="7" t="s">
        <v>421</v>
      </c>
      <c r="Y2" s="7" t="s">
        <v>422</v>
      </c>
      <c r="Z2" s="7" t="s">
        <v>423</v>
      </c>
      <c r="AA2" s="7" t="s">
        <v>571</v>
      </c>
      <c r="AB2" s="7" t="s">
        <v>578</v>
      </c>
      <c r="AC2" s="7" t="s">
        <v>573</v>
      </c>
      <c r="AD2" s="7" t="s">
        <v>572</v>
      </c>
      <c r="AE2" s="7" t="s">
        <v>574</v>
      </c>
      <c r="AF2" s="7" t="s">
        <v>575</v>
      </c>
      <c r="AG2" s="7" t="s">
        <v>576</v>
      </c>
      <c r="AH2" s="16" t="s">
        <v>577</v>
      </c>
      <c r="AI2" s="7" t="s">
        <v>579</v>
      </c>
      <c r="AJ2" s="7" t="s">
        <v>580</v>
      </c>
      <c r="AK2" s="7" t="s">
        <v>581</v>
      </c>
      <c r="AL2" s="7" t="s">
        <v>582</v>
      </c>
      <c r="AM2" s="16" t="s">
        <v>576</v>
      </c>
      <c r="AO2" s="37"/>
      <c r="AP2" s="7" t="s">
        <v>424</v>
      </c>
      <c r="AQ2" s="7" t="s">
        <v>425</v>
      </c>
      <c r="AR2" s="7" t="s">
        <v>426</v>
      </c>
      <c r="AS2" s="7" t="s">
        <v>427</v>
      </c>
      <c r="AT2" s="7" t="s">
        <v>428</v>
      </c>
      <c r="AU2" s="7" t="s">
        <v>429</v>
      </c>
      <c r="AV2" s="7" t="s">
        <v>430</v>
      </c>
      <c r="AW2" s="7" t="s">
        <v>431</v>
      </c>
      <c r="AX2" s="7" t="s">
        <v>432</v>
      </c>
      <c r="AY2" s="7" t="s">
        <v>433</v>
      </c>
      <c r="AZ2" s="7" t="s">
        <v>434</v>
      </c>
      <c r="BA2" s="7" t="s">
        <v>435</v>
      </c>
      <c r="BB2" s="7" t="s">
        <v>436</v>
      </c>
      <c r="BC2" s="7" t="s">
        <v>437</v>
      </c>
      <c r="BD2" s="7" t="s">
        <v>438</v>
      </c>
      <c r="BE2" s="7" t="s">
        <v>439</v>
      </c>
      <c r="BF2" s="7" t="s">
        <v>440</v>
      </c>
      <c r="BG2" s="7" t="s">
        <v>441</v>
      </c>
      <c r="BH2" s="7" t="s">
        <v>442</v>
      </c>
      <c r="BI2" s="7" t="s">
        <v>443</v>
      </c>
      <c r="BJ2" s="38"/>
      <c r="BK2" s="7" t="s">
        <v>444</v>
      </c>
      <c r="BL2" s="7" t="s">
        <v>445</v>
      </c>
      <c r="BM2" s="7" t="s">
        <v>446</v>
      </c>
      <c r="BN2" s="7" t="s">
        <v>447</v>
      </c>
      <c r="BO2" s="7" t="s">
        <v>448</v>
      </c>
      <c r="BP2" s="7" t="s">
        <v>449</v>
      </c>
      <c r="BQ2" s="7" t="s">
        <v>450</v>
      </c>
      <c r="BR2" s="7" t="s">
        <v>451</v>
      </c>
      <c r="BS2" s="7" t="s">
        <v>452</v>
      </c>
      <c r="BT2" s="7" t="s">
        <v>453</v>
      </c>
      <c r="BU2" s="7" t="s">
        <v>454</v>
      </c>
      <c r="BV2" s="7" t="s">
        <v>455</v>
      </c>
      <c r="BW2" s="7" t="s">
        <v>456</v>
      </c>
      <c r="BX2" s="7" t="s">
        <v>457</v>
      </c>
      <c r="BY2" s="7" t="s">
        <v>458</v>
      </c>
      <c r="BZ2" s="7" t="s">
        <v>459</v>
      </c>
      <c r="CA2" s="7" t="s">
        <v>460</v>
      </c>
      <c r="CB2" s="7" t="s">
        <v>461</v>
      </c>
      <c r="CC2" s="7" t="s">
        <v>462</v>
      </c>
      <c r="CD2" s="7" t="s">
        <v>463</v>
      </c>
      <c r="CF2" s="7" t="str">
        <f t="shared" ref="CF2:CY2" si="0">CONCATENATE(G2," + lod")</f>
        <v>Mn (ppm) + lod</v>
      </c>
      <c r="CG2" s="7" t="str">
        <f t="shared" si="0"/>
        <v>Fe (ppm) + lod</v>
      </c>
      <c r="CH2" s="7" t="str">
        <f t="shared" si="0"/>
        <v>Co (ppm) + lod</v>
      </c>
      <c r="CI2" s="7" t="str">
        <f t="shared" si="0"/>
        <v>Ni (ppm) + lod</v>
      </c>
      <c r="CJ2" s="7" t="str">
        <f t="shared" si="0"/>
        <v>Cu (ppm) + lod</v>
      </c>
      <c r="CK2" s="7" t="str">
        <f t="shared" si="0"/>
        <v>Zn (ppm) + lod</v>
      </c>
      <c r="CL2" s="7" t="str">
        <f t="shared" si="0"/>
        <v>Ga (ppm) + lod</v>
      </c>
      <c r="CM2" s="7" t="str">
        <f t="shared" si="0"/>
        <v>Ge (ppm) + lod</v>
      </c>
      <c r="CN2" s="7" t="str">
        <f t="shared" si="0"/>
        <v>As (ppm) + lod</v>
      </c>
      <c r="CO2" s="7" t="str">
        <f t="shared" si="0"/>
        <v>Se (ppm) + lod</v>
      </c>
      <c r="CP2" s="7" t="str">
        <f t="shared" si="0"/>
        <v>Ag (ppm) + lod</v>
      </c>
      <c r="CQ2" s="7" t="str">
        <f t="shared" si="0"/>
        <v>Cd (ppm) + lod</v>
      </c>
      <c r="CR2" s="7" t="str">
        <f t="shared" si="0"/>
        <v>In (ppm) + lod</v>
      </c>
      <c r="CS2" s="7" t="str">
        <f t="shared" si="0"/>
        <v>Sn (ppm) + lod</v>
      </c>
      <c r="CT2" s="7" t="str">
        <f t="shared" si="0"/>
        <v>Sb (ppm) + lod</v>
      </c>
      <c r="CU2" s="7" t="str">
        <f t="shared" si="0"/>
        <v>Te (ppm) + lod</v>
      </c>
      <c r="CV2" s="7" t="str">
        <f t="shared" si="0"/>
        <v>Au (ppm) + lod</v>
      </c>
      <c r="CW2" s="7" t="str">
        <f t="shared" si="0"/>
        <v>Tl (ppm) + lod</v>
      </c>
      <c r="CX2" s="7" t="str">
        <f t="shared" si="0"/>
        <v>Pb (ppm) + lod</v>
      </c>
      <c r="CY2" s="7" t="str">
        <f t="shared" si="0"/>
        <v>Bi (ppm) + lod</v>
      </c>
      <c r="DA2" s="7" t="s">
        <v>467</v>
      </c>
      <c r="DB2" s="7" t="s">
        <v>468</v>
      </c>
      <c r="DC2" s="7" t="s">
        <v>469</v>
      </c>
      <c r="DD2" s="7" t="s">
        <v>470</v>
      </c>
      <c r="DE2" s="7" t="s">
        <v>471</v>
      </c>
      <c r="DF2" s="7" t="s">
        <v>472</v>
      </c>
      <c r="DG2" s="7" t="s">
        <v>473</v>
      </c>
      <c r="DH2" s="7" t="s">
        <v>474</v>
      </c>
      <c r="DI2" s="7" t="s">
        <v>475</v>
      </c>
      <c r="DJ2" s="7" t="s">
        <v>476</v>
      </c>
      <c r="DK2" s="7" t="s">
        <v>477</v>
      </c>
      <c r="DL2" s="7" t="s">
        <v>478</v>
      </c>
      <c r="DM2" s="7" t="s">
        <v>479</v>
      </c>
      <c r="DN2" s="7" t="s">
        <v>480</v>
      </c>
      <c r="DO2" s="7" t="s">
        <v>481</v>
      </c>
      <c r="DP2" s="7" t="s">
        <v>482</v>
      </c>
      <c r="DQ2" s="7" t="s">
        <v>483</v>
      </c>
      <c r="DR2" s="7" t="s">
        <v>484</v>
      </c>
      <c r="DS2" s="7" t="s">
        <v>485</v>
      </c>
      <c r="DT2" s="7" t="s">
        <v>486</v>
      </c>
      <c r="DV2" s="7" t="str">
        <f t="shared" ref="DV2:EM2" si="1">CONCATENATE(G2," at.%")</f>
        <v>Mn (ppm) at.%</v>
      </c>
      <c r="DW2" s="7" t="str">
        <f t="shared" si="1"/>
        <v>Fe (ppm) at.%</v>
      </c>
      <c r="DX2" s="7" t="str">
        <f t="shared" si="1"/>
        <v>Co (ppm) at.%</v>
      </c>
      <c r="DY2" s="7" t="str">
        <f t="shared" si="1"/>
        <v>Ni (ppm) at.%</v>
      </c>
      <c r="DZ2" s="7" t="str">
        <f t="shared" si="1"/>
        <v>Cu (ppm) at.%</v>
      </c>
      <c r="EA2" s="7" t="str">
        <f t="shared" si="1"/>
        <v>Zn (ppm) at.%</v>
      </c>
      <c r="EB2" s="7" t="str">
        <f t="shared" si="1"/>
        <v>Ga (ppm) at.%</v>
      </c>
      <c r="EC2" s="7" t="str">
        <f t="shared" si="1"/>
        <v>Ge (ppm) at.%</v>
      </c>
      <c r="ED2" s="7" t="str">
        <f t="shared" si="1"/>
        <v>As (ppm) at.%</v>
      </c>
      <c r="EE2" s="7" t="str">
        <f t="shared" si="1"/>
        <v>Se (ppm) at.%</v>
      </c>
      <c r="EF2" s="7" t="str">
        <f t="shared" si="1"/>
        <v>Ag (ppm) at.%</v>
      </c>
      <c r="EG2" s="7" t="str">
        <f t="shared" si="1"/>
        <v>Cd (ppm) at.%</v>
      </c>
      <c r="EH2" s="7" t="str">
        <f t="shared" si="1"/>
        <v>In (ppm) at.%</v>
      </c>
      <c r="EI2" s="7" t="str">
        <f t="shared" si="1"/>
        <v>Sn (ppm) at.%</v>
      </c>
      <c r="EJ2" s="7" t="str">
        <f t="shared" si="1"/>
        <v>Sb (ppm) at.%</v>
      </c>
      <c r="EK2" s="7" t="str">
        <f t="shared" si="1"/>
        <v>Te (ppm) at.%</v>
      </c>
      <c r="EL2" s="7" t="str">
        <f t="shared" si="1"/>
        <v>Au (ppm) at.%</v>
      </c>
      <c r="EM2" s="7" t="str">
        <f t="shared" si="1"/>
        <v>Tl (ppm) at.%</v>
      </c>
      <c r="EN2" s="7" t="str">
        <f t="shared" ref="EN2" si="2">CONCATENATE(Y2," at.%")</f>
        <v>Pb (ppm) at.%</v>
      </c>
      <c r="EO2" s="7" t="str">
        <f t="shared" ref="EO2" si="3">CONCATENATE(Z2," at.%")</f>
        <v>Bi (ppm) at.%</v>
      </c>
      <c r="EP2" s="48"/>
      <c r="EQ2" s="7" t="s">
        <v>487</v>
      </c>
      <c r="EV2" s="48"/>
      <c r="EW2" s="48"/>
      <c r="EX2" s="48"/>
      <c r="EY2" s="48"/>
      <c r="EZ2" s="48"/>
      <c r="FA2" s="48"/>
      <c r="FB2" s="48"/>
      <c r="FC2" s="48"/>
    </row>
    <row r="3" spans="1:159">
      <c r="A3" s="33" t="s">
        <v>64</v>
      </c>
      <c r="B3" s="33" t="s">
        <v>63</v>
      </c>
      <c r="C3" s="3" t="s">
        <v>65</v>
      </c>
      <c r="D3" s="3" t="s">
        <v>613</v>
      </c>
      <c r="E3" s="3" t="s">
        <v>399</v>
      </c>
      <c r="F3" s="13" t="s">
        <v>489</v>
      </c>
      <c r="G3" s="3">
        <v>16.014024781543601</v>
      </c>
      <c r="H3" s="3">
        <v>506180.45266155398</v>
      </c>
      <c r="I3" s="3">
        <v>496.20867307249699</v>
      </c>
      <c r="J3" s="3">
        <v>189.34841630203701</v>
      </c>
      <c r="K3" s="3">
        <v>12.101674407138599</v>
      </c>
      <c r="L3" s="3">
        <v>0.99892665661256597</v>
      </c>
      <c r="M3" s="3">
        <v>6.23607889208126E-2</v>
      </c>
      <c r="N3" s="3">
        <v>0.56870861409307705</v>
      </c>
      <c r="O3" s="3">
        <v>532.46686359587295</v>
      </c>
      <c r="P3" s="3">
        <v>100.887145754309</v>
      </c>
      <c r="Q3" s="3">
        <v>2.90870585952872E-2</v>
      </c>
      <c r="R3" s="3">
        <v>0.13654787330753199</v>
      </c>
      <c r="S3" s="3">
        <v>1.0862331345049268E-2</v>
      </c>
      <c r="T3" s="3">
        <v>0.109964429230274</v>
      </c>
      <c r="U3" s="3">
        <v>5.1583999552832403E-2</v>
      </c>
      <c r="V3" s="3">
        <v>23.3743464116986</v>
      </c>
      <c r="W3" s="3">
        <v>1.4924084281819801E-2</v>
      </c>
      <c r="X3" s="3">
        <v>1.9781985009511401E-2</v>
      </c>
      <c r="Y3" s="3">
        <v>10.566833570827599</v>
      </c>
      <c r="Z3" s="3">
        <v>2.0086697933396902</v>
      </c>
      <c r="AA3" s="3">
        <f t="shared" ref="AA3:AA57" si="4">I3/J3</f>
        <v>2.620611689093693</v>
      </c>
      <c r="AB3" s="3">
        <f t="shared" ref="AB3:AB57" si="5">P3/Y3</f>
        <v>9.547528602403025</v>
      </c>
      <c r="AC3" s="3">
        <f t="shared" ref="AC3:AC57" si="6">Z3/Y3</f>
        <v>0.19009193055572751</v>
      </c>
      <c r="AD3" s="3">
        <f t="shared" ref="AD3:AD57" si="7">I3/O3</f>
        <v>0.93190526396606932</v>
      </c>
      <c r="AE3" s="3">
        <f t="shared" ref="AE3:AE57" si="8">X3/Y3</f>
        <v>1.872082575817655E-3</v>
      </c>
      <c r="AF3" s="3">
        <f t="shared" ref="AF3:AF57" si="9">U3/Y3</f>
        <v>4.8816894112199329E-3</v>
      </c>
      <c r="AG3" s="3">
        <f t="shared" ref="AG3:AG57" si="10">Q3/I3</f>
        <v>5.861860175716342E-5</v>
      </c>
      <c r="AH3" s="17">
        <f t="shared" ref="AH3:AH57" si="11">Q3/Y3</f>
        <v>2.7526749995939502E-3</v>
      </c>
      <c r="AI3" s="3">
        <f t="shared" ref="AI3:AI57" si="12">Z3/I3</f>
        <v>4.0480344305594594E-3</v>
      </c>
      <c r="AJ3" s="3">
        <f t="shared" ref="AJ3:AJ57" si="13">P3/I3</f>
        <v>0.20331596610277144</v>
      </c>
      <c r="AK3" s="3">
        <f t="shared" ref="AK3:AK57" si="14">X3/I3</f>
        <v>3.9866262084905591E-5</v>
      </c>
      <c r="AL3" s="3">
        <f t="shared" ref="AL3:AL57" si="15">U3/I3</f>
        <v>1.0395626346759941E-4</v>
      </c>
      <c r="AM3" s="3">
        <f t="shared" ref="AM3:AM57" si="16">Q3/I3</f>
        <v>5.861860175716342E-5</v>
      </c>
      <c r="AP3" s="3">
        <v>0.21897332636953701</v>
      </c>
      <c r="AQ3" s="3">
        <v>10.3753176698317</v>
      </c>
      <c r="AR3" s="3">
        <v>2.6915733554656301E-2</v>
      </c>
      <c r="AS3" s="3">
        <v>0.25888809583165601</v>
      </c>
      <c r="AT3" s="3">
        <v>0.175971597803636</v>
      </c>
      <c r="AU3" s="3">
        <v>0.99892665661256597</v>
      </c>
      <c r="AV3" s="3">
        <v>6.23607889208126E-2</v>
      </c>
      <c r="AW3" s="3">
        <v>0.34962031240330599</v>
      </c>
      <c r="AX3" s="3">
        <v>0.24383883795320499</v>
      </c>
      <c r="AY3" s="3">
        <v>0.89182861838040905</v>
      </c>
      <c r="AZ3" s="3">
        <v>2.90870585952872E-2</v>
      </c>
      <c r="BA3" s="3">
        <v>0.13654787330753199</v>
      </c>
      <c r="BB3" s="3">
        <v>5.0205291712822698E-3</v>
      </c>
      <c r="BC3" s="3">
        <v>0.109964429230274</v>
      </c>
      <c r="BD3" s="3">
        <v>5.1583999552832403E-2</v>
      </c>
      <c r="BE3" s="3">
        <v>0.16911615953970799</v>
      </c>
      <c r="BF3" s="3">
        <v>1.4924084281819801E-2</v>
      </c>
      <c r="BG3" s="3">
        <v>1.9781985009511401E-2</v>
      </c>
      <c r="BH3" s="3">
        <v>3.7620931347275101E-2</v>
      </c>
      <c r="BI3" s="3">
        <v>1.5707455864433801E-2</v>
      </c>
      <c r="BK3" s="3">
        <v>1.48595501658109</v>
      </c>
      <c r="BL3" s="3">
        <v>49672.536970335997</v>
      </c>
      <c r="BM3" s="3">
        <v>182.96494654755799</v>
      </c>
      <c r="BN3" s="3">
        <v>27.738425963595599</v>
      </c>
      <c r="BO3" s="3">
        <v>4.9616726826686</v>
      </c>
      <c r="BP3" s="3">
        <v>0.74970938274596699</v>
      </c>
      <c r="BQ3" s="3">
        <v>3.47783886867978E-2</v>
      </c>
      <c r="BR3" s="3">
        <v>0.35632147723831398</v>
      </c>
      <c r="BS3" s="3">
        <v>71.843246416967204</v>
      </c>
      <c r="BT3" s="3">
        <v>4.0630373225963003</v>
      </c>
      <c r="BU3" s="3">
        <v>3.50284029894554E-2</v>
      </c>
      <c r="BV3" s="3">
        <v>9.3240203237835398E-2</v>
      </c>
      <c r="BW3" s="3">
        <v>1.1125423972806E-2</v>
      </c>
      <c r="BX3" s="3">
        <v>7.9054031963904106E-2</v>
      </c>
      <c r="BY3" s="3">
        <v>8.3018344406749198E-2</v>
      </c>
      <c r="BZ3" s="3">
        <v>13.321992125652701</v>
      </c>
      <c r="CA3" s="3">
        <v>2.0101365295018998E-2</v>
      </c>
      <c r="CB3" s="3">
        <v>1.54288793028503E-2</v>
      </c>
      <c r="CC3" s="3">
        <v>10.962171392023</v>
      </c>
      <c r="CD3" s="3">
        <v>1.8694227113692901</v>
      </c>
      <c r="CF3" s="3">
        <v>16.014024781543601</v>
      </c>
      <c r="CG3" s="3">
        <v>506180.45266155398</v>
      </c>
      <c r="CH3" s="3">
        <v>496.20867307249699</v>
      </c>
      <c r="CI3" s="3">
        <v>189.34841630203701</v>
      </c>
      <c r="CJ3" s="3">
        <v>12.101674407138599</v>
      </c>
      <c r="CK3" s="3">
        <v>0.99892665661256597</v>
      </c>
      <c r="CL3" s="3">
        <v>6.23607889208126E-2</v>
      </c>
      <c r="CM3" s="3">
        <v>0.56870861409307705</v>
      </c>
      <c r="CN3" s="3">
        <v>532.46686359587295</v>
      </c>
      <c r="CO3" s="3">
        <v>100.887145754309</v>
      </c>
      <c r="CP3" s="3">
        <v>2.90870585952872E-2</v>
      </c>
      <c r="CQ3" s="3">
        <v>0.13654787330753199</v>
      </c>
      <c r="CR3" s="3">
        <v>1.0862331345049268E-2</v>
      </c>
      <c r="CS3" s="3">
        <v>0.109964429230274</v>
      </c>
      <c r="CT3" s="3">
        <v>5.1583999552832403E-2</v>
      </c>
      <c r="CU3" s="3">
        <v>23.3743464116986</v>
      </c>
      <c r="CV3" s="3">
        <v>1.4924084281819801E-2</v>
      </c>
      <c r="CW3" s="3">
        <v>1.9781985009511401E-2</v>
      </c>
      <c r="CX3" s="3">
        <v>10.566833570827599</v>
      </c>
      <c r="CY3" s="3">
        <v>2.0086697933396902</v>
      </c>
      <c r="DA3" s="3">
        <f t="shared" ref="DA3:DA34" si="17">CF3/54.938049</f>
        <v>0.29149241869771531</v>
      </c>
      <c r="DB3" s="3">
        <f t="shared" ref="DB3:DB57" si="18">CG3/55.845</f>
        <v>9064.0245798469696</v>
      </c>
      <c r="DC3" s="3">
        <f t="shared" ref="DC3:DC57" si="19">CH3/58.9332</f>
        <v>8.4198494748714978</v>
      </c>
      <c r="DD3" s="3">
        <f t="shared" ref="DD3:DD57" si="20">CI3/58.6934</f>
        <v>3.2260597665501916</v>
      </c>
      <c r="DE3" s="3">
        <f t="shared" ref="DE3:DE57" si="21">CJ3/63.546</f>
        <v>0.19043959347777356</v>
      </c>
      <c r="DF3" s="3">
        <f t="shared" ref="DF3:DF57" si="22">CK3/65.39</f>
        <v>1.5276443746942437E-2</v>
      </c>
      <c r="DG3" s="3">
        <f t="shared" ref="DG3:DG34" si="23">CL3/69.723</f>
        <v>8.9440771224434689E-4</v>
      </c>
      <c r="DH3" s="3">
        <f t="shared" ref="DH3:DH34" si="24">CM3/72.61</f>
        <v>7.8323731454768911E-3</v>
      </c>
      <c r="DI3" s="3">
        <f t="shared" ref="DI3:DI57" si="25">CN3/74.9216</f>
        <v>7.1069873520569899</v>
      </c>
      <c r="DJ3" s="3">
        <f t="shared" ref="DJ3:DJ57" si="26">CO3/78.96</f>
        <v>1.2776994143149571</v>
      </c>
      <c r="DK3" s="3">
        <f t="shared" ref="DK3:DK57" si="27">CP3/107.8682</f>
        <v>2.6965369400144991E-4</v>
      </c>
      <c r="DL3" s="3">
        <f t="shared" ref="DL3:DL57" si="28">CQ3/112.411</f>
        <v>1.2147198522167047E-3</v>
      </c>
      <c r="DM3" s="3">
        <f t="shared" ref="DM3:DM34" si="29">CR3/114.818</f>
        <v>9.4604777517891519E-5</v>
      </c>
      <c r="DN3" s="3">
        <f t="shared" ref="DN3:DN34" si="30">CS3/118.71</f>
        <v>9.2632827251515457E-4</v>
      </c>
      <c r="DO3" s="3">
        <f t="shared" ref="DO3:DO57" si="31">CT3/121.76</f>
        <v>4.2365308436951709E-4</v>
      </c>
      <c r="DP3" s="3">
        <f t="shared" ref="DP3:DP57" si="32">CU3/127.6</f>
        <v>0.18318453300704232</v>
      </c>
      <c r="DQ3" s="3">
        <f t="shared" ref="DQ3:DQ57" si="33">CV3/196.96655</f>
        <v>7.5769638458001121E-5</v>
      </c>
      <c r="DR3" s="3">
        <f t="shared" ref="DR3:DR57" si="34">CW3/204.3833</f>
        <v>9.6788656458288914E-5</v>
      </c>
      <c r="DS3" s="3">
        <f t="shared" ref="DS3:DS57" si="35">CX3/207.2</f>
        <v>5.0998231519438227E-2</v>
      </c>
      <c r="DT3" s="3">
        <f t="shared" ref="DT3:DT57" si="36">CY3/208.98038</f>
        <v>9.6117625651732964E-3</v>
      </c>
      <c r="DV3" s="3">
        <f t="shared" ref="DV3:DV34" si="37">((DA3/(SUM($DA3:$DT3)+(33.06/32.066)))*100)</f>
        <v>3.2082058521483961E-3</v>
      </c>
      <c r="DW3" s="3">
        <f t="shared" ref="DW3:DW34" si="38">((DB3/(SUM($DA3:$DT3)+(33.06/32.066)))*100)</f>
        <v>99.75990741370822</v>
      </c>
      <c r="DX3" s="3">
        <f t="shared" ref="DX3:DX34" si="39">((DC3/(SUM($DA3:$DT3)+(33.06/32.066)))*100)</f>
        <v>9.267002716631223E-2</v>
      </c>
      <c r="DY3" s="3">
        <f t="shared" ref="DY3:DY34" si="40">((DD3/(SUM($DA3:$DT3)+(33.06/32.066)))*100)</f>
        <v>3.5506459717430494E-2</v>
      </c>
      <c r="DZ3" s="3">
        <f t="shared" ref="DZ3:DZ34" si="41">((DE3/(SUM($DA3:$DT3)+(33.06/32.066)))*100)</f>
        <v>2.0960044896047355E-3</v>
      </c>
      <c r="EA3" s="3">
        <f t="shared" ref="EA3:EA34" si="42">((DF3/(SUM($DA3:$DT3)+(33.06/32.066)))*100)</f>
        <v>1.681346514873892E-4</v>
      </c>
      <c r="EB3" s="3">
        <f t="shared" ref="EB3:EB34" si="43">((DG3/(SUM($DA3:$DT3)+(33.06/32.066)))*100)</f>
        <v>9.8439749117614448E-6</v>
      </c>
      <c r="EC3" s="3">
        <f t="shared" ref="EC3:EC34" si="44">((DH3/(SUM($DA3:$DT3)+(33.06/32.066)))*100)</f>
        <v>8.6204181480229529E-5</v>
      </c>
      <c r="ED3" s="3">
        <f t="shared" ref="ED3:ED34" si="45">((DI3/(SUM($DA3:$DT3)+(33.06/32.066)))*100)</f>
        <v>7.8220485170349227E-2</v>
      </c>
      <c r="EE3" s="3">
        <f t="shared" ref="EE3:EE34" si="46">((DJ3/(SUM($DA3:$DT3)+(33.06/32.066)))*100)</f>
        <v>1.4062536365800694E-2</v>
      </c>
      <c r="EF3" s="3">
        <f t="shared" ref="EF3:EF34" si="47">((DK3/(SUM($DA3:$DT3)+(33.06/32.066)))*100)</f>
        <v>2.9678458294519788E-6</v>
      </c>
      <c r="EG3" s="3">
        <f t="shared" ref="EG3:EG34" si="48">((DL3/(SUM($DA3:$DT3)+(33.06/32.066)))*100)</f>
        <v>1.336937459990623E-5</v>
      </c>
      <c r="EH3" s="3">
        <f t="shared" ref="EH3:EH34" si="49">((DM3/(SUM($DA3:$DT3)+(33.06/32.066)))*100)</f>
        <v>1.0412332582441721E-6</v>
      </c>
      <c r="EI3" s="3">
        <f t="shared" ref="EI3:EI34" si="50">((DN3/(SUM($DA3:$DT3)+(33.06/32.066)))*100)</f>
        <v>1.0195297010367584E-5</v>
      </c>
      <c r="EJ3" s="3">
        <f t="shared" ref="EJ3:EJ34" si="51">((DO3/(SUM($DA3:$DT3)+(33.06/32.066)))*100)</f>
        <v>4.6627844066314851E-6</v>
      </c>
      <c r="EK3" s="3">
        <f t="shared" ref="EK3:EK34" si="52">((DP3/(SUM($DA3:$DT3)+(33.06/32.066)))*100)</f>
        <v>2.0161542912226363E-3</v>
      </c>
      <c r="EL3" s="3">
        <f t="shared" ref="EL3:EL34" si="53">((DQ3/(SUM($DA3:$DT3)+(33.06/32.066)))*100)</f>
        <v>8.3393111423666902E-7</v>
      </c>
      <c r="EM3" s="3">
        <f t="shared" ref="EM3:EM34" si="54">((DR3/(SUM($DA3:$DT3)+(33.06/32.066)))*100)</f>
        <v>1.0652693317320125E-6</v>
      </c>
      <c r="EN3" s="3">
        <f t="shared" ref="EN3:EN34" si="55">((DS3/(SUM($DA3:$DT3)+(33.06/32.066)))*100)</f>
        <v>5.6129358540727933E-4</v>
      </c>
      <c r="EO3" s="3">
        <f t="shared" ref="EO3:EO34" si="56">((DT3/(SUM($DA3:$DT3)+(33.06/32.066)))*100)</f>
        <v>1.0578838739208534E-4</v>
      </c>
      <c r="EQ3" s="3">
        <f t="shared" ref="EQ3:EQ34" si="57">DW3*2</f>
        <v>199.51981482741644</v>
      </c>
    </row>
    <row r="4" spans="1:159">
      <c r="A4" s="33" t="s">
        <v>66</v>
      </c>
      <c r="B4" s="33" t="s">
        <v>63</v>
      </c>
      <c r="C4" s="3" t="s">
        <v>65</v>
      </c>
      <c r="D4" s="3" t="s">
        <v>613</v>
      </c>
      <c r="E4" s="3" t="s">
        <v>399</v>
      </c>
      <c r="F4" s="13" t="s">
        <v>489</v>
      </c>
      <c r="G4" s="3">
        <v>16.074261854482799</v>
      </c>
      <c r="H4" s="3">
        <v>468837.833840343</v>
      </c>
      <c r="I4" s="3">
        <v>296.72643654074602</v>
      </c>
      <c r="J4" s="3">
        <v>167.167237880963</v>
      </c>
      <c r="K4" s="3">
        <v>4.5587899994923502</v>
      </c>
      <c r="L4" s="3">
        <v>1.4495528684996899</v>
      </c>
      <c r="M4" s="3">
        <v>5.3580192520727599E-2</v>
      </c>
      <c r="N4" s="3">
        <v>0.48698907156531501</v>
      </c>
      <c r="O4" s="3">
        <v>1041.8946322320601</v>
      </c>
      <c r="P4" s="3">
        <v>199.17430107492001</v>
      </c>
      <c r="Q4" s="3">
        <v>2.00790630949363E-2</v>
      </c>
      <c r="R4" s="3">
        <v>0.235824898991457</v>
      </c>
      <c r="S4" s="3">
        <v>7.4472788926650086E-3</v>
      </c>
      <c r="T4" s="3">
        <v>0.139918981548039</v>
      </c>
      <c r="U4" s="3">
        <v>4.5639033459549803E-2</v>
      </c>
      <c r="V4" s="3">
        <v>7.0964513076085796</v>
      </c>
      <c r="W4" s="3">
        <v>3.3236643270978902E-2</v>
      </c>
      <c r="X4" s="3">
        <v>1.1089398836398499E-2</v>
      </c>
      <c r="Y4" s="3">
        <v>4.1405360871079901</v>
      </c>
      <c r="Z4" s="3">
        <v>0.90497882102926197</v>
      </c>
      <c r="AA4" s="3">
        <f t="shared" si="4"/>
        <v>1.7750274533580555</v>
      </c>
      <c r="AB4" s="3">
        <f t="shared" si="5"/>
        <v>48.103505653548311</v>
      </c>
      <c r="AC4" s="3">
        <f t="shared" si="6"/>
        <v>0.21856561614014478</v>
      </c>
      <c r="AD4" s="3">
        <f t="shared" si="7"/>
        <v>0.28479505255254683</v>
      </c>
      <c r="AE4" s="3">
        <f t="shared" si="8"/>
        <v>2.6782519468738723E-3</v>
      </c>
      <c r="AF4" s="3">
        <f t="shared" si="9"/>
        <v>1.1022493826741881E-2</v>
      </c>
      <c r="AG4" s="3">
        <f t="shared" si="10"/>
        <v>6.7668601857721813E-5</v>
      </c>
      <c r="AH4" s="17">
        <f t="shared" si="11"/>
        <v>4.8493872949096246E-3</v>
      </c>
      <c r="AI4" s="3">
        <f t="shared" si="12"/>
        <v>3.0498759449260992E-3</v>
      </c>
      <c r="AJ4" s="3">
        <f t="shared" si="13"/>
        <v>0.67123881308624045</v>
      </c>
      <c r="AK4" s="3">
        <f t="shared" si="14"/>
        <v>3.7372466591380781E-5</v>
      </c>
      <c r="AL4" s="3">
        <f t="shared" si="15"/>
        <v>1.5380845061064427E-4</v>
      </c>
      <c r="AM4" s="3">
        <f t="shared" si="16"/>
        <v>6.7668601857721813E-5</v>
      </c>
      <c r="AP4" s="3">
        <v>0.33177697106920501</v>
      </c>
      <c r="AQ4" s="3">
        <v>9.59622204149764</v>
      </c>
      <c r="AR4" s="3">
        <v>5.14392359166699E-2</v>
      </c>
      <c r="AS4" s="3">
        <v>0.37840674347867798</v>
      </c>
      <c r="AT4" s="3">
        <v>0.30767113386068501</v>
      </c>
      <c r="AU4" s="3">
        <v>1.4495528684996899</v>
      </c>
      <c r="AV4" s="3">
        <v>5.3580192520727599E-2</v>
      </c>
      <c r="AW4" s="3">
        <v>0.48698907156531501</v>
      </c>
      <c r="AX4" s="3">
        <v>0.38067223102207098</v>
      </c>
      <c r="AY4" s="3">
        <v>1.10537597129827</v>
      </c>
      <c r="AZ4" s="3">
        <v>2.00790630949363E-2</v>
      </c>
      <c r="BA4" s="3">
        <v>0.235824898991457</v>
      </c>
      <c r="BB4" s="3">
        <v>7.9230034299283408E-3</v>
      </c>
      <c r="BC4" s="3">
        <v>0.139918981548039</v>
      </c>
      <c r="BD4" s="3">
        <v>4.5407263443437797E-2</v>
      </c>
      <c r="BE4" s="3">
        <v>0.19641254061263699</v>
      </c>
      <c r="BF4" s="3">
        <v>1.7436179288246301E-2</v>
      </c>
      <c r="BG4" s="3">
        <v>1.1089398836398499E-2</v>
      </c>
      <c r="BH4" s="3">
        <v>2.4036470341834301E-2</v>
      </c>
      <c r="BI4" s="3">
        <v>2.5362660644097399E-2</v>
      </c>
      <c r="BK4" s="3">
        <v>1.4791479574847901</v>
      </c>
      <c r="BL4" s="3">
        <v>75972.367948681305</v>
      </c>
      <c r="BM4" s="3">
        <v>66.386601493261097</v>
      </c>
      <c r="BN4" s="3">
        <v>17.4923556066713</v>
      </c>
      <c r="BO4" s="3">
        <v>0.16352712205193001</v>
      </c>
      <c r="BP4" s="3">
        <v>1.16019231554867</v>
      </c>
      <c r="BQ4" s="3">
        <v>1.1650530862983E-3</v>
      </c>
      <c r="BR4" s="3">
        <v>0.51084335635622202</v>
      </c>
      <c r="BS4" s="3">
        <v>17.577716660430202</v>
      </c>
      <c r="BT4" s="3">
        <v>48.208419368851999</v>
      </c>
      <c r="BU4" s="3">
        <v>1.9984733725400401E-2</v>
      </c>
      <c r="BV4" s="3">
        <v>4.0853995215905702E-3</v>
      </c>
      <c r="BW4" s="3">
        <v>8.1002130786965807E-3</v>
      </c>
      <c r="BX4" s="3">
        <v>9.4377391166458893E-2</v>
      </c>
      <c r="BY4" s="3">
        <v>2.5233399099390701E-2</v>
      </c>
      <c r="BZ4" s="3">
        <v>3.5640479763049</v>
      </c>
      <c r="CA4" s="3">
        <v>4.6589235753832899E-2</v>
      </c>
      <c r="CB4" s="3">
        <v>4.5543784346564498E-4</v>
      </c>
      <c r="CC4" s="3">
        <v>4.1314288795713203</v>
      </c>
      <c r="CD4" s="3">
        <v>1.2485689934515101</v>
      </c>
      <c r="CF4" s="3">
        <v>16.074261854482799</v>
      </c>
      <c r="CG4" s="3">
        <v>468837.833840343</v>
      </c>
      <c r="CH4" s="3">
        <v>296.72643654074602</v>
      </c>
      <c r="CI4" s="3">
        <v>167.167237880963</v>
      </c>
      <c r="CJ4" s="3">
        <v>4.5587899994923502</v>
      </c>
      <c r="CK4" s="3">
        <v>1.4495528684996899</v>
      </c>
      <c r="CL4" s="3">
        <v>5.3580192520727599E-2</v>
      </c>
      <c r="CM4" s="3">
        <v>0.48698907156531501</v>
      </c>
      <c r="CN4" s="3">
        <v>1041.8946322320601</v>
      </c>
      <c r="CO4" s="3">
        <v>199.17430107492001</v>
      </c>
      <c r="CP4" s="3">
        <v>2.00790630949363E-2</v>
      </c>
      <c r="CQ4" s="3">
        <v>0.235824898991457</v>
      </c>
      <c r="CR4" s="3">
        <v>7.4472788926650086E-3</v>
      </c>
      <c r="CS4" s="3">
        <v>0.139918981548039</v>
      </c>
      <c r="CT4" s="3">
        <v>4.5639033459549803E-2</v>
      </c>
      <c r="CU4" s="3">
        <v>7.0964513076085796</v>
      </c>
      <c r="CV4" s="3">
        <v>3.3236643270978902E-2</v>
      </c>
      <c r="CW4" s="3">
        <v>1.1089398836398499E-2</v>
      </c>
      <c r="CX4" s="3">
        <v>4.1405360871079901</v>
      </c>
      <c r="CY4" s="3">
        <v>0.90497882102926197</v>
      </c>
      <c r="DA4" s="3">
        <f t="shared" si="17"/>
        <v>0.29258887323215282</v>
      </c>
      <c r="DB4" s="3">
        <f t="shared" si="18"/>
        <v>8395.341281051893</v>
      </c>
      <c r="DC4" s="3">
        <f t="shared" si="19"/>
        <v>5.0349622375969068</v>
      </c>
      <c r="DD4" s="3">
        <f t="shared" si="20"/>
        <v>2.8481437074860718</v>
      </c>
      <c r="DE4" s="3">
        <f t="shared" si="21"/>
        <v>7.1739999362546034E-2</v>
      </c>
      <c r="DF4" s="3">
        <f t="shared" si="22"/>
        <v>2.2167806522399296E-2</v>
      </c>
      <c r="DG4" s="3">
        <f t="shared" si="23"/>
        <v>7.684722763037677E-4</v>
      </c>
      <c r="DH4" s="3">
        <f t="shared" si="24"/>
        <v>6.7069146338701972E-3</v>
      </c>
      <c r="DI4" s="3">
        <f t="shared" si="25"/>
        <v>13.90646532151022</v>
      </c>
      <c r="DJ4" s="3">
        <f t="shared" si="26"/>
        <v>2.5224708849407298</v>
      </c>
      <c r="DK4" s="3">
        <f t="shared" si="27"/>
        <v>1.8614441600894703E-4</v>
      </c>
      <c r="DL4" s="3">
        <f t="shared" si="28"/>
        <v>2.0978809813226198E-3</v>
      </c>
      <c r="DM4" s="3">
        <f t="shared" si="29"/>
        <v>6.4861597420831299E-5</v>
      </c>
      <c r="DN4" s="3">
        <f t="shared" si="30"/>
        <v>1.1786621308064948E-3</v>
      </c>
      <c r="DO4" s="3">
        <f t="shared" si="31"/>
        <v>3.7482780436555354E-4</v>
      </c>
      <c r="DP4" s="3">
        <f t="shared" si="32"/>
        <v>5.5614822159941846E-2</v>
      </c>
      <c r="DQ4" s="3">
        <f t="shared" si="33"/>
        <v>1.6874257720906875E-4</v>
      </c>
      <c r="DR4" s="3">
        <f t="shared" si="34"/>
        <v>5.4257851969307182E-5</v>
      </c>
      <c r="DS4" s="3">
        <f t="shared" si="35"/>
        <v>1.9983282273687213E-2</v>
      </c>
      <c r="DT4" s="3">
        <f t="shared" si="36"/>
        <v>4.330448729346085E-3</v>
      </c>
      <c r="DV4" s="3">
        <f t="shared" si="37"/>
        <v>3.4744476017588184E-3</v>
      </c>
      <c r="DW4" s="3">
        <f t="shared" si="38"/>
        <v>99.693378827681727</v>
      </c>
      <c r="DX4" s="3">
        <f t="shared" si="39"/>
        <v>5.978939758753065E-2</v>
      </c>
      <c r="DY4" s="3">
        <f t="shared" si="40"/>
        <v>3.3821265875984802E-2</v>
      </c>
      <c r="DZ4" s="3">
        <f t="shared" si="41"/>
        <v>8.5190139317979446E-4</v>
      </c>
      <c r="EA4" s="3">
        <f t="shared" si="42"/>
        <v>2.632392727624061E-4</v>
      </c>
      <c r="EB4" s="3">
        <f t="shared" si="43"/>
        <v>9.1254893869571654E-6</v>
      </c>
      <c r="EC4" s="3">
        <f t="shared" si="44"/>
        <v>7.9643573617243992E-5</v>
      </c>
      <c r="ED4" s="3">
        <f t="shared" si="45"/>
        <v>0.16513712415484205</v>
      </c>
      <c r="EE4" s="3">
        <f t="shared" si="46"/>
        <v>2.9953951494713433E-2</v>
      </c>
      <c r="EF4" s="3">
        <f t="shared" si="47"/>
        <v>2.2104361407821649E-6</v>
      </c>
      <c r="EG4" s="3">
        <f t="shared" si="48"/>
        <v>2.4912012079654237E-5</v>
      </c>
      <c r="EH4" s="3">
        <f t="shared" si="49"/>
        <v>7.7022143431354691E-7</v>
      </c>
      <c r="EI4" s="3">
        <f t="shared" si="50"/>
        <v>1.3996430446674074E-5</v>
      </c>
      <c r="EJ4" s="3">
        <f t="shared" si="51"/>
        <v>4.4510221853758054E-6</v>
      </c>
      <c r="EK4" s="3">
        <f t="shared" si="52"/>
        <v>6.6041740870486005E-4</v>
      </c>
      <c r="EL4" s="3">
        <f t="shared" si="53"/>
        <v>2.0037919973582359E-6</v>
      </c>
      <c r="EM4" s="3">
        <f t="shared" si="54"/>
        <v>6.4430359763464911E-7</v>
      </c>
      <c r="EN4" s="3">
        <f t="shared" si="55"/>
        <v>2.3729838528751082E-4</v>
      </c>
      <c r="EO4" s="3">
        <f t="shared" si="56"/>
        <v>5.1423408675824598E-5</v>
      </c>
      <c r="EQ4" s="3">
        <f t="shared" si="57"/>
        <v>199.38675765536345</v>
      </c>
    </row>
    <row r="5" spans="1:159">
      <c r="A5" s="33" t="s">
        <v>67</v>
      </c>
      <c r="B5" s="33" t="s">
        <v>63</v>
      </c>
      <c r="C5" s="3" t="s">
        <v>65</v>
      </c>
      <c r="D5" s="3" t="s">
        <v>613</v>
      </c>
      <c r="E5" s="3" t="s">
        <v>399</v>
      </c>
      <c r="F5" s="13" t="s">
        <v>489</v>
      </c>
      <c r="G5" s="3">
        <v>16.962804836296101</v>
      </c>
      <c r="H5" s="3">
        <v>479187.37300476502</v>
      </c>
      <c r="I5" s="3">
        <v>219.89174003611501</v>
      </c>
      <c r="J5" s="3">
        <v>122.02153329484899</v>
      </c>
      <c r="K5" s="3">
        <v>3.45383249483013</v>
      </c>
      <c r="L5" s="3">
        <v>1.2919264303895099</v>
      </c>
      <c r="M5" s="3">
        <v>3.4407587679080101E-2</v>
      </c>
      <c r="N5" s="3">
        <v>0.698270792998131</v>
      </c>
      <c r="O5" s="3">
        <v>916.03374959186397</v>
      </c>
      <c r="P5" s="3">
        <v>114.636501786023</v>
      </c>
      <c r="Q5" s="3">
        <v>6.9136780063610098E-2</v>
      </c>
      <c r="R5" s="3">
        <v>0.14153276260664699</v>
      </c>
      <c r="S5" s="3">
        <v>5.6306017275406673E-3</v>
      </c>
      <c r="T5" s="3">
        <v>0.36504212298955402</v>
      </c>
      <c r="U5" s="3">
        <v>0.47856043516363</v>
      </c>
      <c r="V5" s="3">
        <v>69.082860308841802</v>
      </c>
      <c r="W5" s="3">
        <v>0.344386435093331</v>
      </c>
      <c r="X5" s="3">
        <v>2.10495836348026E-2</v>
      </c>
      <c r="Y5" s="3">
        <v>37.440236680453097</v>
      </c>
      <c r="Z5" s="3">
        <v>5.4789654629138003</v>
      </c>
      <c r="AA5" s="3">
        <f t="shared" si="4"/>
        <v>1.8020732414890701</v>
      </c>
      <c r="AB5" s="3">
        <f t="shared" si="5"/>
        <v>3.0618530209738966</v>
      </c>
      <c r="AC5" s="3">
        <f t="shared" si="6"/>
        <v>0.14633896440548608</v>
      </c>
      <c r="AD5" s="3">
        <f t="shared" si="7"/>
        <v>0.24004764031247441</v>
      </c>
      <c r="AE5" s="3">
        <f t="shared" si="8"/>
        <v>5.6221823100258942E-4</v>
      </c>
      <c r="AF5" s="3">
        <f t="shared" si="9"/>
        <v>1.2781982102519084E-2</v>
      </c>
      <c r="AG5" s="3">
        <f t="shared" si="10"/>
        <v>3.1441281083252636E-4</v>
      </c>
      <c r="AH5" s="17">
        <f t="shared" si="11"/>
        <v>1.8465903582202839E-3</v>
      </c>
      <c r="AI5" s="3">
        <f t="shared" si="12"/>
        <v>2.4916649720512173E-2</v>
      </c>
      <c r="AJ5" s="3">
        <f t="shared" si="13"/>
        <v>0.52133155054935265</v>
      </c>
      <c r="AK5" s="3">
        <f t="shared" si="14"/>
        <v>9.5727031999225698E-5</v>
      </c>
      <c r="AL5" s="3">
        <f t="shared" si="15"/>
        <v>2.1763456648486719E-3</v>
      </c>
      <c r="AM5" s="3">
        <f t="shared" si="16"/>
        <v>3.1441281083252636E-4</v>
      </c>
      <c r="AP5" s="3">
        <v>0.156370904944787</v>
      </c>
      <c r="AQ5" s="3">
        <v>9.75204232300303</v>
      </c>
      <c r="AR5" s="3">
        <v>3.2222388363097203E-2</v>
      </c>
      <c r="AS5" s="3">
        <v>0.36791236360919499</v>
      </c>
      <c r="AT5" s="3">
        <v>0.231162072278219</v>
      </c>
      <c r="AU5" s="3">
        <v>1.2919264303895099</v>
      </c>
      <c r="AV5" s="3">
        <v>3.4407587679080101E-2</v>
      </c>
      <c r="AW5" s="3">
        <v>0.35235324710912003</v>
      </c>
      <c r="AX5" s="3">
        <v>0.20615279906054201</v>
      </c>
      <c r="AY5" s="3">
        <v>1.39464866049355</v>
      </c>
      <c r="AZ5" s="3">
        <v>3.7429530971682598E-2</v>
      </c>
      <c r="BA5" s="3">
        <v>0.14153276260664699</v>
      </c>
      <c r="BB5" s="3">
        <v>5.1864887568865998E-3</v>
      </c>
      <c r="BC5" s="3">
        <v>0.126044342782443</v>
      </c>
      <c r="BD5" s="3">
        <v>4.1218330492644603E-2</v>
      </c>
      <c r="BE5" s="3">
        <v>0.17501688687300501</v>
      </c>
      <c r="BF5" s="3">
        <v>2.47550332374173E-2</v>
      </c>
      <c r="BG5" s="3">
        <v>2.10495836348026E-2</v>
      </c>
      <c r="BH5" s="3">
        <v>3.2561036301752E-2</v>
      </c>
      <c r="BI5" s="3">
        <v>1.29781226433153E-2</v>
      </c>
      <c r="BK5" s="3">
        <v>0.75864274865355497</v>
      </c>
      <c r="BL5" s="3">
        <v>65158.615683623597</v>
      </c>
      <c r="BM5" s="3">
        <v>87.288919686708198</v>
      </c>
      <c r="BN5" s="3">
        <v>79.110779121408996</v>
      </c>
      <c r="BO5" s="3">
        <v>1.1338683268985701</v>
      </c>
      <c r="BP5" s="3">
        <v>0.97828099572325899</v>
      </c>
      <c r="BQ5" s="3">
        <v>0.10379378699469199</v>
      </c>
      <c r="BR5" s="3">
        <v>0.60191346481157304</v>
      </c>
      <c r="BS5" s="3">
        <v>268.18337400891301</v>
      </c>
      <c r="BT5" s="3">
        <v>22.800377461178499</v>
      </c>
      <c r="BU5" s="3">
        <v>5.0750965311102403E-2</v>
      </c>
      <c r="BV5" s="3">
        <v>7.45303337542218E-2</v>
      </c>
      <c r="BW5" s="3">
        <v>1.28937005737639E-2</v>
      </c>
      <c r="BX5" s="3">
        <v>0.19322552776097901</v>
      </c>
      <c r="BY5" s="3">
        <v>0.39576038799958801</v>
      </c>
      <c r="BZ5" s="3">
        <v>27.4178607111233</v>
      </c>
      <c r="CA5" s="3">
        <v>0.19799875239734299</v>
      </c>
      <c r="CB5" s="3">
        <v>1.8422849105444099E-2</v>
      </c>
      <c r="CC5" s="3">
        <v>20.898546519090399</v>
      </c>
      <c r="CD5" s="3">
        <v>2.27706976899823</v>
      </c>
      <c r="CF5" s="3">
        <v>16.962804836296101</v>
      </c>
      <c r="CG5" s="3">
        <v>479187.37300476502</v>
      </c>
      <c r="CH5" s="3">
        <v>219.89174003611501</v>
      </c>
      <c r="CI5" s="3">
        <v>122.02153329484899</v>
      </c>
      <c r="CJ5" s="3">
        <v>3.45383249483013</v>
      </c>
      <c r="CK5" s="3">
        <v>1.2919264303895099</v>
      </c>
      <c r="CL5" s="3">
        <v>3.4407587679080101E-2</v>
      </c>
      <c r="CM5" s="3">
        <v>0.698270792998131</v>
      </c>
      <c r="CN5" s="3">
        <v>916.03374959186397</v>
      </c>
      <c r="CO5" s="3">
        <v>114.636501786023</v>
      </c>
      <c r="CP5" s="3">
        <v>6.9136780063610098E-2</v>
      </c>
      <c r="CQ5" s="3">
        <v>0.14153276260664699</v>
      </c>
      <c r="CR5" s="3">
        <v>5.6306017275406673E-3</v>
      </c>
      <c r="CS5" s="3">
        <v>0.36504212298955402</v>
      </c>
      <c r="CT5" s="3">
        <v>0.47856043516363</v>
      </c>
      <c r="CU5" s="3">
        <v>69.082860308841802</v>
      </c>
      <c r="CV5" s="3">
        <v>0.344386435093331</v>
      </c>
      <c r="CW5" s="3">
        <v>2.10495836348026E-2</v>
      </c>
      <c r="CX5" s="3">
        <v>37.440236680453097</v>
      </c>
      <c r="CY5" s="3">
        <v>5.4789654629138003</v>
      </c>
      <c r="DA5" s="3">
        <f t="shared" si="17"/>
        <v>0.30876241776070534</v>
      </c>
      <c r="DB5" s="3">
        <f t="shared" si="18"/>
        <v>8580.6674367403539</v>
      </c>
      <c r="DC5" s="3">
        <f t="shared" si="19"/>
        <v>3.7312031255067604</v>
      </c>
      <c r="DD5" s="3">
        <f t="shared" si="20"/>
        <v>2.0789651527232875</v>
      </c>
      <c r="DE5" s="3">
        <f t="shared" si="21"/>
        <v>5.4351690032891607E-2</v>
      </c>
      <c r="DF5" s="3">
        <f t="shared" si="22"/>
        <v>1.975724775026013E-2</v>
      </c>
      <c r="DG5" s="3">
        <f t="shared" si="23"/>
        <v>4.9348977638770711E-4</v>
      </c>
      <c r="DH5" s="3">
        <f t="shared" si="24"/>
        <v>9.6167303814644126E-3</v>
      </c>
      <c r="DI5" s="3">
        <f t="shared" si="25"/>
        <v>12.226564162963204</v>
      </c>
      <c r="DJ5" s="3">
        <f t="shared" si="26"/>
        <v>1.451830063146188</v>
      </c>
      <c r="DK5" s="3">
        <f t="shared" si="27"/>
        <v>6.4093755215726322E-4</v>
      </c>
      <c r="DL5" s="3">
        <f t="shared" si="28"/>
        <v>1.2590650613075855E-3</v>
      </c>
      <c r="DM5" s="3">
        <f t="shared" si="29"/>
        <v>4.9039364276861357E-5</v>
      </c>
      <c r="DN5" s="3">
        <f t="shared" si="30"/>
        <v>3.0750747450893272E-3</v>
      </c>
      <c r="DO5" s="3">
        <f t="shared" si="31"/>
        <v>3.9303583702663437E-3</v>
      </c>
      <c r="DP5" s="3">
        <f t="shared" si="32"/>
        <v>0.54140172655832131</v>
      </c>
      <c r="DQ5" s="3">
        <f t="shared" si="33"/>
        <v>1.7484513745777187E-3</v>
      </c>
      <c r="DR5" s="3">
        <f t="shared" si="34"/>
        <v>1.0299072201497187E-4</v>
      </c>
      <c r="DS5" s="3">
        <f t="shared" si="35"/>
        <v>0.18069612297515975</v>
      </c>
      <c r="DT5" s="3">
        <f t="shared" si="36"/>
        <v>2.6217606949101156E-2</v>
      </c>
      <c r="DV5" s="3">
        <f t="shared" si="37"/>
        <v>3.589284427690648E-3</v>
      </c>
      <c r="DW5" s="3">
        <f t="shared" si="38"/>
        <v>99.748072428146216</v>
      </c>
      <c r="DX5" s="3">
        <f t="shared" si="39"/>
        <v>4.3374285549581761E-2</v>
      </c>
      <c r="DY5" s="3">
        <f t="shared" si="40"/>
        <v>2.4167440138923722E-2</v>
      </c>
      <c r="DZ5" s="3">
        <f t="shared" si="41"/>
        <v>6.3182454674557927E-4</v>
      </c>
      <c r="EA5" s="3">
        <f t="shared" si="42"/>
        <v>2.2967297055885309E-4</v>
      </c>
      <c r="EB5" s="3">
        <f t="shared" si="43"/>
        <v>5.736692899540957E-6</v>
      </c>
      <c r="EC5" s="3">
        <f t="shared" si="44"/>
        <v>1.1179204015121101E-4</v>
      </c>
      <c r="ED5" s="3">
        <f t="shared" si="45"/>
        <v>0.14213069282381213</v>
      </c>
      <c r="EE5" s="3">
        <f t="shared" si="46"/>
        <v>1.6877154529028059E-2</v>
      </c>
      <c r="EF5" s="3">
        <f t="shared" si="47"/>
        <v>7.4507357202493094E-6</v>
      </c>
      <c r="EG5" s="3">
        <f t="shared" si="48"/>
        <v>1.4636310502993529E-5</v>
      </c>
      <c r="EH5" s="3">
        <f t="shared" si="49"/>
        <v>5.7007011351751443E-7</v>
      </c>
      <c r="EI5" s="3">
        <f t="shared" si="50"/>
        <v>3.574696032173179E-5</v>
      </c>
      <c r="EJ5" s="3">
        <f t="shared" si="51"/>
        <v>4.5689414521212266E-5</v>
      </c>
      <c r="EK5" s="3">
        <f t="shared" si="52"/>
        <v>6.2936571113607854E-3</v>
      </c>
      <c r="EL5" s="3">
        <f t="shared" si="53"/>
        <v>2.0325301689436341E-5</v>
      </c>
      <c r="EM5" s="3">
        <f t="shared" si="54"/>
        <v>1.1972408993488587E-6</v>
      </c>
      <c r="EN5" s="3">
        <f t="shared" si="55"/>
        <v>2.1005463846363085E-3</v>
      </c>
      <c r="EO5" s="3">
        <f t="shared" si="56"/>
        <v>3.0477300001794077E-4</v>
      </c>
      <c r="EQ5" s="3">
        <f t="shared" si="57"/>
        <v>199.49614485629243</v>
      </c>
    </row>
    <row r="6" spans="1:159">
      <c r="A6" s="33" t="s">
        <v>68</v>
      </c>
      <c r="B6" s="33" t="s">
        <v>63</v>
      </c>
      <c r="C6" s="3" t="s">
        <v>65</v>
      </c>
      <c r="D6" s="3" t="s">
        <v>613</v>
      </c>
      <c r="E6" s="3" t="s">
        <v>399</v>
      </c>
      <c r="F6" s="13" t="s">
        <v>489</v>
      </c>
      <c r="G6" s="3">
        <v>16.210821166827198</v>
      </c>
      <c r="H6" s="3">
        <v>505920.23765907501</v>
      </c>
      <c r="I6" s="3">
        <v>146.63390053649101</v>
      </c>
      <c r="J6" s="3">
        <v>83.437491280783604</v>
      </c>
      <c r="K6" s="3">
        <v>0.29954534706285502</v>
      </c>
      <c r="L6" s="3">
        <v>1.2536057221835899</v>
      </c>
      <c r="M6" s="3">
        <v>3.6737570871578799E-2</v>
      </c>
      <c r="N6" s="3">
        <v>0.49404786747588603</v>
      </c>
      <c r="O6" s="3">
        <v>914.96399775749296</v>
      </c>
      <c r="P6" s="3">
        <v>368.71088556937099</v>
      </c>
      <c r="Q6" s="3">
        <v>1.8186833620800098E-2</v>
      </c>
      <c r="R6" s="3">
        <v>0.25138489771530198</v>
      </c>
      <c r="S6" s="3">
        <v>1.805789154397967E-2</v>
      </c>
      <c r="T6" s="3">
        <v>9.1979249822214698E-2</v>
      </c>
      <c r="U6" s="3">
        <v>5.83630499562343E-2</v>
      </c>
      <c r="V6" s="3">
        <v>1.21557931784956</v>
      </c>
      <c r="W6" s="3">
        <v>5.5227183218409302E-4</v>
      </c>
      <c r="X6" s="3">
        <v>1.2596914518307E-2</v>
      </c>
      <c r="Y6" s="3">
        <v>0.174240922171888</v>
      </c>
      <c r="Z6" s="3">
        <v>3.7254676329337502E-2</v>
      </c>
      <c r="AA6" s="3">
        <f t="shared" si="4"/>
        <v>1.7574102275323575</v>
      </c>
      <c r="AB6" s="3">
        <f t="shared" si="5"/>
        <v>2116.0981069971563</v>
      </c>
      <c r="AC6" s="3">
        <f t="shared" si="6"/>
        <v>0.21381128993673432</v>
      </c>
      <c r="AD6" s="3">
        <f t="shared" si="7"/>
        <v>0.16026193478200185</v>
      </c>
      <c r="AE6" s="3">
        <f t="shared" si="8"/>
        <v>7.2295958729374679E-2</v>
      </c>
      <c r="AF6" s="3">
        <f t="shared" si="9"/>
        <v>0.33495604378550853</v>
      </c>
      <c r="AG6" s="3">
        <f t="shared" si="10"/>
        <v>1.240288470419169E-4</v>
      </c>
      <c r="AH6" s="17">
        <f t="shared" si="11"/>
        <v>0.10437751014000521</v>
      </c>
      <c r="AI6" s="3">
        <f t="shared" si="12"/>
        <v>2.5406591649702708E-4</v>
      </c>
      <c r="AJ6" s="3">
        <f t="shared" si="13"/>
        <v>2.5144996090287752</v>
      </c>
      <c r="AK6" s="3">
        <f t="shared" si="14"/>
        <v>8.590724567933155E-5</v>
      </c>
      <c r="AL6" s="3">
        <f t="shared" si="15"/>
        <v>3.9801880562885381E-4</v>
      </c>
      <c r="AM6" s="3">
        <f t="shared" si="16"/>
        <v>1.240288470419169E-4</v>
      </c>
      <c r="AP6" s="3">
        <v>0.21995956058636601</v>
      </c>
      <c r="AQ6" s="3">
        <v>4.9195576835402397</v>
      </c>
      <c r="AR6" s="3">
        <v>2.20746814729289E-2</v>
      </c>
      <c r="AS6" s="3">
        <v>0.32798148832012097</v>
      </c>
      <c r="AT6" s="3">
        <v>0.22149790894468299</v>
      </c>
      <c r="AU6" s="3">
        <v>1.2536057221835899</v>
      </c>
      <c r="AV6" s="3">
        <v>3.6737570871578799E-2</v>
      </c>
      <c r="AW6" s="3">
        <v>0.49404786747588603</v>
      </c>
      <c r="AX6" s="3">
        <v>0.243833618843289</v>
      </c>
      <c r="AY6" s="3">
        <v>1.09003123745509</v>
      </c>
      <c r="AZ6" s="3">
        <v>1.8186833620800098E-2</v>
      </c>
      <c r="BA6" s="3">
        <v>0.25138489771530198</v>
      </c>
      <c r="BB6" s="3">
        <v>1.8370620993375199E-2</v>
      </c>
      <c r="BC6" s="3">
        <v>9.1979249822214698E-2</v>
      </c>
      <c r="BD6" s="3">
        <v>5.83630499562343E-2</v>
      </c>
      <c r="BE6" s="3">
        <v>0.20888114851849099</v>
      </c>
      <c r="BF6" s="3">
        <v>5.5227183218409302E-4</v>
      </c>
      <c r="BG6" s="3">
        <v>1.2596914518307E-2</v>
      </c>
      <c r="BH6" s="3">
        <v>3.88334379313717E-2</v>
      </c>
      <c r="BI6" s="3">
        <v>1.00281592898523E-2</v>
      </c>
      <c r="BK6" s="3">
        <v>1.4337075141489299</v>
      </c>
      <c r="BL6" s="3">
        <v>22744.783747363101</v>
      </c>
      <c r="BM6" s="3">
        <v>101.78329975455701</v>
      </c>
      <c r="BN6" s="3">
        <v>48.0047271169609</v>
      </c>
      <c r="BO6" s="3">
        <v>0.50780423044739098</v>
      </c>
      <c r="BP6" s="3">
        <v>0.97532127592635598</v>
      </c>
      <c r="BQ6" s="3">
        <v>2.59908138750804E-3</v>
      </c>
      <c r="BR6" s="3">
        <v>0.30124689871811799</v>
      </c>
      <c r="BS6" s="3">
        <v>107.24179857401199</v>
      </c>
      <c r="BT6" s="3">
        <v>61.206614579502002</v>
      </c>
      <c r="BU6" s="3">
        <v>9.858408000188799E-4</v>
      </c>
      <c r="BV6" s="3">
        <v>8.3072263436785101E-2</v>
      </c>
      <c r="BW6" s="3">
        <v>6.4142107121550503E-3</v>
      </c>
      <c r="BX6" s="3">
        <v>2.1106829416614001E-2</v>
      </c>
      <c r="BY6" s="3">
        <v>2.0188727605898599E-2</v>
      </c>
      <c r="BZ6" s="3">
        <v>1.02936205904544</v>
      </c>
      <c r="CA6" s="3">
        <v>4.03194594776613E-4</v>
      </c>
      <c r="CB6" s="3">
        <v>6.2059059662702004E-3</v>
      </c>
      <c r="CC6" s="3">
        <v>0.18548682560219801</v>
      </c>
      <c r="CD6" s="3">
        <v>4.8518710319905997E-2</v>
      </c>
      <c r="CF6" s="3">
        <v>16.210821166827198</v>
      </c>
      <c r="CG6" s="3">
        <v>505920.23765907501</v>
      </c>
      <c r="CH6" s="3">
        <v>146.63390053649101</v>
      </c>
      <c r="CI6" s="3">
        <v>83.437491280783604</v>
      </c>
      <c r="CJ6" s="3">
        <v>0.29954534706285502</v>
      </c>
      <c r="CK6" s="3">
        <v>1.2536057221835899</v>
      </c>
      <c r="CL6" s="3">
        <v>3.6737570871578799E-2</v>
      </c>
      <c r="CM6" s="3">
        <v>0.49404786747588603</v>
      </c>
      <c r="CN6" s="3">
        <v>914.96399775749296</v>
      </c>
      <c r="CO6" s="3">
        <v>368.71088556937099</v>
      </c>
      <c r="CP6" s="3">
        <v>1.8186833620800098E-2</v>
      </c>
      <c r="CQ6" s="3">
        <v>0.25138489771530198</v>
      </c>
      <c r="CR6" s="3">
        <v>1.805789154397967E-2</v>
      </c>
      <c r="CS6" s="3">
        <v>9.1979249822214698E-2</v>
      </c>
      <c r="CT6" s="3">
        <v>5.83630499562343E-2</v>
      </c>
      <c r="CU6" s="3">
        <v>1.21557931784956</v>
      </c>
      <c r="CV6" s="3">
        <v>5.5227183218409302E-4</v>
      </c>
      <c r="CW6" s="3">
        <v>1.2596914518307E-2</v>
      </c>
      <c r="CX6" s="3">
        <v>0.174240922171888</v>
      </c>
      <c r="CY6" s="3">
        <v>3.7254676329337502E-2</v>
      </c>
      <c r="DA6" s="3">
        <f t="shared" si="17"/>
        <v>0.2950745696634986</v>
      </c>
      <c r="DB6" s="3">
        <f t="shared" si="18"/>
        <v>9059.3649862848069</v>
      </c>
      <c r="DC6" s="3">
        <f t="shared" si="19"/>
        <v>2.4881374257038651</v>
      </c>
      <c r="DD6" s="3">
        <f t="shared" si="20"/>
        <v>1.4215821758627649</v>
      </c>
      <c r="DE6" s="3">
        <f t="shared" si="21"/>
        <v>4.7138348135658424E-3</v>
      </c>
      <c r="DF6" s="3">
        <f t="shared" si="22"/>
        <v>1.9171214592194369E-2</v>
      </c>
      <c r="DG6" s="3">
        <f t="shared" si="23"/>
        <v>5.269074892299356E-4</v>
      </c>
      <c r="DH6" s="3">
        <f t="shared" si="24"/>
        <v>6.8041298371558472E-3</v>
      </c>
      <c r="DI6" s="3">
        <f t="shared" si="25"/>
        <v>12.212285879606055</v>
      </c>
      <c r="DJ6" s="3">
        <f t="shared" si="26"/>
        <v>4.669590749358802</v>
      </c>
      <c r="DK6" s="3">
        <f t="shared" si="27"/>
        <v>1.6860236493053651E-4</v>
      </c>
      <c r="DL6" s="3">
        <f t="shared" si="28"/>
        <v>2.2363015871694229E-3</v>
      </c>
      <c r="DM6" s="3">
        <f t="shared" si="29"/>
        <v>1.5727404713528951E-4</v>
      </c>
      <c r="DN6" s="3">
        <f t="shared" si="30"/>
        <v>7.7482309680915423E-4</v>
      </c>
      <c r="DO6" s="3">
        <f t="shared" si="31"/>
        <v>4.7932859688103071E-4</v>
      </c>
      <c r="DP6" s="3">
        <f t="shared" si="32"/>
        <v>9.5264836822065834E-3</v>
      </c>
      <c r="DQ6" s="3">
        <f t="shared" si="33"/>
        <v>2.8038864070274522E-6</v>
      </c>
      <c r="DR6" s="3">
        <f t="shared" si="34"/>
        <v>6.1633775941121412E-5</v>
      </c>
      <c r="DS6" s="3">
        <f t="shared" si="35"/>
        <v>8.4093109156316607E-4</v>
      </c>
      <c r="DT6" s="3">
        <f t="shared" si="36"/>
        <v>1.7826877494115718E-4</v>
      </c>
      <c r="DV6" s="3">
        <f t="shared" si="37"/>
        <v>3.2491730463733788E-3</v>
      </c>
      <c r="DW6" s="3">
        <f t="shared" si="38"/>
        <v>99.755951738787061</v>
      </c>
      <c r="DX6" s="3">
        <f t="shared" si="39"/>
        <v>2.7397783104417425E-2</v>
      </c>
      <c r="DY6" s="3">
        <f t="shared" si="40"/>
        <v>1.565355663921008E-2</v>
      </c>
      <c r="DZ6" s="3">
        <f t="shared" si="41"/>
        <v>5.1905743821844665E-5</v>
      </c>
      <c r="EA6" s="3">
        <f t="shared" si="42"/>
        <v>2.1110119313309109E-4</v>
      </c>
      <c r="EB6" s="3">
        <f t="shared" si="43"/>
        <v>5.801969359442086E-6</v>
      </c>
      <c r="EC6" s="3">
        <f t="shared" si="44"/>
        <v>7.4922740025083393E-5</v>
      </c>
      <c r="ED6" s="3">
        <f t="shared" si="45"/>
        <v>0.13447390657850611</v>
      </c>
      <c r="EE6" s="3">
        <f t="shared" si="46"/>
        <v>5.1418556393095838E-2</v>
      </c>
      <c r="EF6" s="3">
        <f t="shared" si="47"/>
        <v>1.8565417559088076E-6</v>
      </c>
      <c r="EG6" s="3">
        <f t="shared" si="48"/>
        <v>2.4624727399854048E-5</v>
      </c>
      <c r="EH6" s="3">
        <f t="shared" si="49"/>
        <v>1.7318015423314609E-6</v>
      </c>
      <c r="EI6" s="3">
        <f t="shared" si="50"/>
        <v>8.5318579799365192E-6</v>
      </c>
      <c r="EJ6" s="3">
        <f t="shared" si="51"/>
        <v>5.2780609292013562E-6</v>
      </c>
      <c r="EK6" s="3">
        <f t="shared" si="52"/>
        <v>1.048995650226324E-4</v>
      </c>
      <c r="EL6" s="3">
        <f t="shared" si="53"/>
        <v>3.0874609591723348E-8</v>
      </c>
      <c r="EM6" s="3">
        <f t="shared" si="54"/>
        <v>6.78671848144968E-7</v>
      </c>
      <c r="EN6" s="3">
        <f t="shared" si="55"/>
        <v>9.2597970732629297E-6</v>
      </c>
      <c r="EO6" s="3">
        <f t="shared" si="56"/>
        <v>1.9629821004546618E-6</v>
      </c>
      <c r="EQ6" s="3">
        <f t="shared" si="57"/>
        <v>199.51190347757412</v>
      </c>
    </row>
    <row r="7" spans="1:159">
      <c r="A7" s="33" t="s">
        <v>69</v>
      </c>
      <c r="B7" s="33" t="s">
        <v>63</v>
      </c>
      <c r="C7" s="3" t="s">
        <v>65</v>
      </c>
      <c r="D7" s="3" t="s">
        <v>613</v>
      </c>
      <c r="E7" s="3" t="s">
        <v>399</v>
      </c>
      <c r="F7" s="13" t="s">
        <v>489</v>
      </c>
      <c r="G7" s="3">
        <v>15.388031018643099</v>
      </c>
      <c r="H7" s="3">
        <v>498718.43245555402</v>
      </c>
      <c r="I7" s="3">
        <v>9.5036010429364701</v>
      </c>
      <c r="J7" s="3">
        <v>275.60748798881798</v>
      </c>
      <c r="K7" s="3">
        <v>8.5151439199487005</v>
      </c>
      <c r="L7" s="3">
        <v>1.06100348443915</v>
      </c>
      <c r="M7" s="3">
        <v>4.7939565320118803E-2</v>
      </c>
      <c r="N7" s="3">
        <v>0.51374071833556001</v>
      </c>
      <c r="O7" s="3">
        <v>314.98267967896498</v>
      </c>
      <c r="P7" s="3">
        <v>12.3167359466454</v>
      </c>
      <c r="Q7" s="3">
        <v>2.4679774653750101E-2</v>
      </c>
      <c r="R7" s="3">
        <v>0.12219710171892199</v>
      </c>
      <c r="S7" s="3">
        <v>1.1689227768227471E-2</v>
      </c>
      <c r="T7" s="3">
        <v>9.4423021078772706E-2</v>
      </c>
      <c r="U7" s="3">
        <v>1.1228820069349399</v>
      </c>
      <c r="V7" s="3">
        <v>0.21880045276787999</v>
      </c>
      <c r="W7" s="3">
        <v>3.43737272813208E-2</v>
      </c>
      <c r="X7" s="3">
        <v>1.21848420754331E-2</v>
      </c>
      <c r="Y7" s="3">
        <v>22.835630417258301</v>
      </c>
      <c r="Z7" s="3">
        <v>6.3727600199507503E-2</v>
      </c>
      <c r="AA7" s="3">
        <f t="shared" si="4"/>
        <v>3.4482376049674142E-2</v>
      </c>
      <c r="AB7" s="3">
        <f t="shared" si="5"/>
        <v>0.53936483125672241</v>
      </c>
      <c r="AC7" s="3">
        <f t="shared" si="6"/>
        <v>2.7907090382468533E-3</v>
      </c>
      <c r="AD7" s="3">
        <f t="shared" si="7"/>
        <v>3.0171821043057608E-2</v>
      </c>
      <c r="AE7" s="3">
        <f t="shared" si="8"/>
        <v>5.3358903839257536E-4</v>
      </c>
      <c r="AF7" s="3">
        <f t="shared" si="9"/>
        <v>4.9172367323229597E-2</v>
      </c>
      <c r="AG7" s="3">
        <f t="shared" si="10"/>
        <v>2.5968866477295242E-3</v>
      </c>
      <c r="AH7" s="17">
        <f t="shared" si="11"/>
        <v>1.0807573166492512E-3</v>
      </c>
      <c r="AI7" s="3">
        <f t="shared" si="12"/>
        <v>6.705626626327385E-3</v>
      </c>
      <c r="AJ7" s="3">
        <f t="shared" si="13"/>
        <v>1.2960072598796417</v>
      </c>
      <c r="AK7" s="3">
        <f t="shared" si="14"/>
        <v>1.2821289551595242E-3</v>
      </c>
      <c r="AL7" s="3">
        <f t="shared" si="15"/>
        <v>0.11815331913259547</v>
      </c>
      <c r="AM7" s="3">
        <f t="shared" si="16"/>
        <v>2.5968866477295242E-3</v>
      </c>
      <c r="AP7" s="3">
        <v>0.28905056606753798</v>
      </c>
      <c r="AQ7" s="3">
        <v>9.9794514214251304</v>
      </c>
      <c r="AR7" s="3">
        <v>4.0326511179345201E-2</v>
      </c>
      <c r="AS7" s="3">
        <v>0.189490579249773</v>
      </c>
      <c r="AT7" s="3">
        <v>0.18366838002838101</v>
      </c>
      <c r="AU7" s="3">
        <v>1.06100348443915</v>
      </c>
      <c r="AV7" s="3">
        <v>4.7939565320118803E-2</v>
      </c>
      <c r="AW7" s="3">
        <v>0.51374071833556001</v>
      </c>
      <c r="AX7" s="3">
        <v>0.23444220941959101</v>
      </c>
      <c r="AY7" s="3">
        <v>1.60897724656032</v>
      </c>
      <c r="AZ7" s="3">
        <v>2.4679774653750101E-2</v>
      </c>
      <c r="BA7" s="3">
        <v>0.12219710171892199</v>
      </c>
      <c r="BB7" s="3">
        <v>1.2010266039895299E-2</v>
      </c>
      <c r="BC7" s="3">
        <v>9.4423021078772706E-2</v>
      </c>
      <c r="BD7" s="3">
        <v>3.8980621325305699E-2</v>
      </c>
      <c r="BE7" s="3">
        <v>0.177079972125503</v>
      </c>
      <c r="BF7" s="3">
        <v>3.43737272813208E-2</v>
      </c>
      <c r="BG7" s="3">
        <v>1.21848420754331E-2</v>
      </c>
      <c r="BH7" s="3">
        <v>3.9952320899207402E-2</v>
      </c>
      <c r="BI7" s="3">
        <v>1.31194822235896E-2</v>
      </c>
      <c r="BK7" s="3">
        <v>1.1764123727059601</v>
      </c>
      <c r="BL7" s="3">
        <v>20331.1982936233</v>
      </c>
      <c r="BM7" s="3">
        <v>6.3188716857972</v>
      </c>
      <c r="BN7" s="3">
        <v>116.68898334199601</v>
      </c>
      <c r="BO7" s="3">
        <v>4.0365584409718203</v>
      </c>
      <c r="BP7" s="3">
        <v>0.38065637066515901</v>
      </c>
      <c r="BQ7" s="3">
        <v>0.19160684567613001</v>
      </c>
      <c r="BR7" s="3">
        <v>0.313784207915838</v>
      </c>
      <c r="BS7" s="3">
        <v>35.701083804400596</v>
      </c>
      <c r="BT7" s="3">
        <v>3.6466419373776602</v>
      </c>
      <c r="BU7" s="3">
        <v>2.5485689223187901E-2</v>
      </c>
      <c r="BV7" s="3">
        <v>0.107166108466531</v>
      </c>
      <c r="BW7" s="3">
        <v>6.0896185619868596E-3</v>
      </c>
      <c r="BX7" s="3">
        <v>4.9393616031674997E-2</v>
      </c>
      <c r="BY7" s="3">
        <v>0.84413434819551902</v>
      </c>
      <c r="BZ7" s="3">
        <v>0.283121867734624</v>
      </c>
      <c r="CA7" s="3">
        <v>1.2426500427754301E-2</v>
      </c>
      <c r="CB7" s="3">
        <v>8.4675401645257203E-3</v>
      </c>
      <c r="CC7" s="3">
        <v>24.147090849020199</v>
      </c>
      <c r="CD7" s="3">
        <v>8.1320943888966005E-2</v>
      </c>
      <c r="CF7" s="3">
        <v>15.388031018643099</v>
      </c>
      <c r="CG7" s="3">
        <v>498718.43245555402</v>
      </c>
      <c r="CH7" s="3">
        <v>9.5036010429364701</v>
      </c>
      <c r="CI7" s="3">
        <v>275.60748798881798</v>
      </c>
      <c r="CJ7" s="3">
        <v>8.5151439199487005</v>
      </c>
      <c r="CK7" s="3">
        <v>1.06100348443915</v>
      </c>
      <c r="CL7" s="3">
        <v>4.7939565320118803E-2</v>
      </c>
      <c r="CM7" s="3">
        <v>0.51374071833556001</v>
      </c>
      <c r="CN7" s="3">
        <v>314.98267967896498</v>
      </c>
      <c r="CO7" s="3">
        <v>12.3167359466454</v>
      </c>
      <c r="CP7" s="3">
        <v>2.4679774653750101E-2</v>
      </c>
      <c r="CQ7" s="3">
        <v>0.12219710171892199</v>
      </c>
      <c r="CR7" s="3">
        <v>1.1689227768227471E-2</v>
      </c>
      <c r="CS7" s="3">
        <v>9.4423021078772706E-2</v>
      </c>
      <c r="CT7" s="3">
        <v>1.1228820069349399</v>
      </c>
      <c r="CU7" s="3">
        <v>0.21880045276787999</v>
      </c>
      <c r="CV7" s="3">
        <v>3.43737272813208E-2</v>
      </c>
      <c r="CW7" s="3">
        <v>1.21848420754331E-2</v>
      </c>
      <c r="CX7" s="3">
        <v>22.835630417258301</v>
      </c>
      <c r="CY7" s="3">
        <v>6.3727600199507503E-2</v>
      </c>
      <c r="DA7" s="3">
        <f t="shared" si="17"/>
        <v>0.28009787931571978</v>
      </c>
      <c r="DB7" s="3">
        <f t="shared" si="18"/>
        <v>8930.4043773937519</v>
      </c>
      <c r="DC7" s="3">
        <f t="shared" si="19"/>
        <v>0.16126056353526486</v>
      </c>
      <c r="DD7" s="3">
        <f t="shared" si="20"/>
        <v>4.695715156879956</v>
      </c>
      <c r="DE7" s="3">
        <f t="shared" si="21"/>
        <v>0.13399968400762755</v>
      </c>
      <c r="DF7" s="3">
        <f t="shared" si="22"/>
        <v>1.6225775874585565E-2</v>
      </c>
      <c r="DG7" s="3">
        <f t="shared" si="23"/>
        <v>6.8757175279489987E-4</v>
      </c>
      <c r="DH7" s="3">
        <f t="shared" si="24"/>
        <v>7.0753438691028786E-3</v>
      </c>
      <c r="DI7" s="3">
        <f t="shared" si="25"/>
        <v>4.2041638149607721</v>
      </c>
      <c r="DJ7" s="3">
        <f t="shared" si="26"/>
        <v>0.15598703073259121</v>
      </c>
      <c r="DK7" s="3">
        <f t="shared" si="27"/>
        <v>2.2879564740813419E-4</v>
      </c>
      <c r="DL7" s="3">
        <f t="shared" si="28"/>
        <v>1.0870564421535437E-3</v>
      </c>
      <c r="DM7" s="3">
        <f t="shared" si="29"/>
        <v>1.0180657883108459E-4</v>
      </c>
      <c r="DN7" s="3">
        <f t="shared" si="30"/>
        <v>7.9540915743216839E-4</v>
      </c>
      <c r="DO7" s="3">
        <f t="shared" si="31"/>
        <v>9.2220926982173115E-3</v>
      </c>
      <c r="DP7" s="3">
        <f t="shared" si="32"/>
        <v>1.7147370906573668E-3</v>
      </c>
      <c r="DQ7" s="3">
        <f t="shared" si="33"/>
        <v>1.7451555749603572E-4</v>
      </c>
      <c r="DR7" s="3">
        <f t="shared" si="34"/>
        <v>5.9617601220026789E-5</v>
      </c>
      <c r="DS7" s="3">
        <f t="shared" si="35"/>
        <v>0.11021057151186439</v>
      </c>
      <c r="DT7" s="3">
        <f t="shared" si="36"/>
        <v>3.0494537429546017E-4</v>
      </c>
      <c r="DV7" s="3">
        <f t="shared" si="37"/>
        <v>3.1326603302199068E-3</v>
      </c>
      <c r="DW7" s="3">
        <f t="shared" si="38"/>
        <v>99.879097957574359</v>
      </c>
      <c r="DX7" s="3">
        <f t="shared" si="39"/>
        <v>1.8035644234435998E-3</v>
      </c>
      <c r="DY7" s="3">
        <f t="shared" si="40"/>
        <v>5.2517643581975595E-2</v>
      </c>
      <c r="DZ7" s="3">
        <f t="shared" si="41"/>
        <v>1.4986743040618904E-3</v>
      </c>
      <c r="EA7" s="3">
        <f t="shared" si="42"/>
        <v>1.8147172171931801E-4</v>
      </c>
      <c r="EB7" s="3">
        <f t="shared" si="43"/>
        <v>7.6899145378123101E-6</v>
      </c>
      <c r="EC7" s="3">
        <f t="shared" si="44"/>
        <v>7.9131798910979064E-5</v>
      </c>
      <c r="ED7" s="3">
        <f t="shared" si="45"/>
        <v>4.7020053265124637E-2</v>
      </c>
      <c r="EE7" s="3">
        <f t="shared" si="46"/>
        <v>1.7445843731432977E-3</v>
      </c>
      <c r="EF7" s="3">
        <f t="shared" si="47"/>
        <v>2.5588878077671972E-6</v>
      </c>
      <c r="EG7" s="3">
        <f t="shared" si="48"/>
        <v>1.2157816408191848E-5</v>
      </c>
      <c r="EH7" s="3">
        <f t="shared" si="49"/>
        <v>1.1386213692109365E-6</v>
      </c>
      <c r="EI7" s="3">
        <f t="shared" si="50"/>
        <v>8.8959856456919348E-6</v>
      </c>
      <c r="EJ7" s="3">
        <f t="shared" si="51"/>
        <v>1.0314138767452881E-4</v>
      </c>
      <c r="EK7" s="3">
        <f t="shared" si="52"/>
        <v>1.9177899075073637E-5</v>
      </c>
      <c r="EL7" s="3">
        <f t="shared" si="53"/>
        <v>1.9518104360862274E-6</v>
      </c>
      <c r="EM7" s="3">
        <f t="shared" si="54"/>
        <v>6.6677296801070904E-7</v>
      </c>
      <c r="EN7" s="3">
        <f t="shared" si="55"/>
        <v>1.2326129929635114E-3</v>
      </c>
      <c r="EO7" s="3">
        <f t="shared" si="56"/>
        <v>3.410558763505198E-6</v>
      </c>
      <c r="EQ7" s="3">
        <f t="shared" si="57"/>
        <v>199.75819591514872</v>
      </c>
    </row>
    <row r="8" spans="1:159">
      <c r="A8" s="33" t="s">
        <v>70</v>
      </c>
      <c r="B8" s="33" t="s">
        <v>63</v>
      </c>
      <c r="C8" s="3" t="s">
        <v>65</v>
      </c>
      <c r="D8" s="3" t="s">
        <v>613</v>
      </c>
      <c r="E8" s="3" t="s">
        <v>399</v>
      </c>
      <c r="F8" s="13" t="s">
        <v>489</v>
      </c>
      <c r="G8" s="3">
        <v>26.637005315553701</v>
      </c>
      <c r="H8" s="3">
        <v>472106.81481934601</v>
      </c>
      <c r="I8" s="3">
        <v>462.07662933537301</v>
      </c>
      <c r="J8" s="3">
        <v>61.336161622286603</v>
      </c>
      <c r="K8" s="3">
        <v>8.8093152918352402</v>
      </c>
      <c r="L8" s="3">
        <v>1.3926355284767999</v>
      </c>
      <c r="M8" s="3">
        <v>0.24097025851137799</v>
      </c>
      <c r="N8" s="3">
        <v>1.43215619298442</v>
      </c>
      <c r="O8" s="3">
        <v>559.84964846157902</v>
      </c>
      <c r="P8" s="3">
        <v>76.821837419150796</v>
      </c>
      <c r="Q8" s="3">
        <v>8.42037963950137E-2</v>
      </c>
      <c r="R8" s="3">
        <v>8.9893632459438405E-2</v>
      </c>
      <c r="S8" s="3">
        <v>1.7983825735985108E-2</v>
      </c>
      <c r="T8" s="3">
        <v>0.128343951419438</v>
      </c>
      <c r="U8" s="3">
        <v>0.62562237650416996</v>
      </c>
      <c r="V8" s="3">
        <v>12.179433025424199</v>
      </c>
      <c r="W8" s="3">
        <v>9.4674537456382393E-2</v>
      </c>
      <c r="X8" s="3">
        <v>2.9041881205627999E-2</v>
      </c>
      <c r="Y8" s="3">
        <v>109.51429985638499</v>
      </c>
      <c r="Z8" s="3">
        <v>7.7197855251851504</v>
      </c>
      <c r="AA8" s="3">
        <f t="shared" si="4"/>
        <v>7.5335106911462919</v>
      </c>
      <c r="AB8" s="3">
        <f t="shared" si="5"/>
        <v>0.70147768391793142</v>
      </c>
      <c r="AC8" s="3">
        <f t="shared" si="6"/>
        <v>7.0491118833875877E-2</v>
      </c>
      <c r="AD8" s="3">
        <f t="shared" si="7"/>
        <v>0.825358434367373</v>
      </c>
      <c r="AE8" s="3">
        <f t="shared" si="8"/>
        <v>2.6518802789875825E-4</v>
      </c>
      <c r="AF8" s="3">
        <f t="shared" si="9"/>
        <v>5.7127003261181371E-3</v>
      </c>
      <c r="AG8" s="3">
        <f t="shared" si="10"/>
        <v>1.8222907424711798E-4</v>
      </c>
      <c r="AH8" s="17">
        <f t="shared" si="11"/>
        <v>7.6888403163273642E-4</v>
      </c>
      <c r="AI8" s="3">
        <f t="shared" si="12"/>
        <v>1.6706721429060128E-2</v>
      </c>
      <c r="AJ8" s="3">
        <f t="shared" si="13"/>
        <v>0.16625345785102208</v>
      </c>
      <c r="AK8" s="3">
        <f t="shared" si="14"/>
        <v>6.2850790024590353E-5</v>
      </c>
      <c r="AL8" s="3">
        <f t="shared" si="15"/>
        <v>1.3539364183036754E-3</v>
      </c>
      <c r="AM8" s="3">
        <f t="shared" si="16"/>
        <v>1.8222907424711798E-4</v>
      </c>
      <c r="AP8" s="3">
        <v>0.28153028461024798</v>
      </c>
      <c r="AQ8" s="3">
        <v>9.7603354329649505</v>
      </c>
      <c r="AR8" s="3">
        <v>2.85163263204158E-2</v>
      </c>
      <c r="AS8" s="3">
        <v>0.232786829539362</v>
      </c>
      <c r="AT8" s="3">
        <v>0.28434948360044998</v>
      </c>
      <c r="AU8" s="3">
        <v>1.3926355284767999</v>
      </c>
      <c r="AV8" s="3">
        <v>4.9215797632416597E-2</v>
      </c>
      <c r="AW8" s="3">
        <v>0.29546365031803201</v>
      </c>
      <c r="AX8" s="3">
        <v>0.174872035663137</v>
      </c>
      <c r="AY8" s="3">
        <v>1.5847445115782199</v>
      </c>
      <c r="AZ8" s="3">
        <v>1.7610019234278101E-2</v>
      </c>
      <c r="BA8" s="3">
        <v>8.9893632459438405E-2</v>
      </c>
      <c r="BB8" s="3">
        <v>1.8420195170811199E-2</v>
      </c>
      <c r="BC8" s="3">
        <v>0.128343951419438</v>
      </c>
      <c r="BD8" s="3">
        <v>5.4546963960029303E-2</v>
      </c>
      <c r="BE8" s="3">
        <v>0.17727341581004999</v>
      </c>
      <c r="BF8" s="3">
        <v>2.5558440360140999E-2</v>
      </c>
      <c r="BG8" s="3">
        <v>1.66467032153059E-2</v>
      </c>
      <c r="BH8" s="3">
        <v>2.10176735447875E-2</v>
      </c>
      <c r="BI8" s="3">
        <v>1.8681228786368E-2</v>
      </c>
      <c r="BK8" s="3">
        <v>14.370765093130601</v>
      </c>
      <c r="BL8" s="3">
        <v>37307.092938403701</v>
      </c>
      <c r="BM8" s="3">
        <v>77.043532677680503</v>
      </c>
      <c r="BN8" s="3">
        <v>10.661869384340401</v>
      </c>
      <c r="BO8" s="3">
        <v>4.0838460257601401</v>
      </c>
      <c r="BP8" s="3">
        <v>0.70445939400874102</v>
      </c>
      <c r="BQ8" s="3">
        <v>0.21412215342230101</v>
      </c>
      <c r="BR8" s="3">
        <v>0.59082374018389805</v>
      </c>
      <c r="BS8" s="3">
        <v>79.678194618335496</v>
      </c>
      <c r="BT8" s="3">
        <v>32.567459958679599</v>
      </c>
      <c r="BU8" s="3">
        <v>5.3879657902599097E-2</v>
      </c>
      <c r="BV8" s="3">
        <v>0.14567233347240999</v>
      </c>
      <c r="BW8" s="3">
        <v>5.8136959115204397E-3</v>
      </c>
      <c r="BX8" s="3">
        <v>9.2432961352583901E-2</v>
      </c>
      <c r="BY8" s="3">
        <v>0.227148806636463</v>
      </c>
      <c r="BZ8" s="3">
        <v>5.8328666308690602</v>
      </c>
      <c r="CA8" s="3">
        <v>7.0493013179578304E-2</v>
      </c>
      <c r="CB8" s="3">
        <v>2.7742687154246399E-2</v>
      </c>
      <c r="CC8" s="3">
        <v>43.126725209416698</v>
      </c>
      <c r="CD8" s="3">
        <v>3.98923775508616</v>
      </c>
      <c r="CF8" s="3">
        <v>26.637005315553701</v>
      </c>
      <c r="CG8" s="3">
        <v>472106.81481934601</v>
      </c>
      <c r="CH8" s="3">
        <v>462.07662933537301</v>
      </c>
      <c r="CI8" s="3">
        <v>61.336161622286603</v>
      </c>
      <c r="CJ8" s="3">
        <v>8.8093152918352402</v>
      </c>
      <c r="CK8" s="3">
        <v>1.3926355284767999</v>
      </c>
      <c r="CL8" s="3">
        <v>0.24097025851137799</v>
      </c>
      <c r="CM8" s="3">
        <v>1.43215619298442</v>
      </c>
      <c r="CN8" s="3">
        <v>559.84964846157902</v>
      </c>
      <c r="CO8" s="3">
        <v>76.821837419150796</v>
      </c>
      <c r="CP8" s="3">
        <v>8.42037963950137E-2</v>
      </c>
      <c r="CQ8" s="3">
        <v>8.9893632459438405E-2</v>
      </c>
      <c r="CR8" s="3">
        <v>1.7983825735985108E-2</v>
      </c>
      <c r="CS8" s="3">
        <v>0.128343951419438</v>
      </c>
      <c r="CT8" s="3">
        <v>0.62562237650416996</v>
      </c>
      <c r="CU8" s="3">
        <v>12.179433025424199</v>
      </c>
      <c r="CV8" s="3">
        <v>9.4674537456382393E-2</v>
      </c>
      <c r="CW8" s="3">
        <v>2.9041881205627999E-2</v>
      </c>
      <c r="CX8" s="3">
        <v>109.51429985638499</v>
      </c>
      <c r="CY8" s="3">
        <v>7.7197855251851504</v>
      </c>
      <c r="DA8" s="3">
        <f t="shared" si="17"/>
        <v>0.48485531977216195</v>
      </c>
      <c r="DB8" s="3">
        <f t="shared" si="18"/>
        <v>8453.8779625632742</v>
      </c>
      <c r="DC8" s="3">
        <f t="shared" si="19"/>
        <v>7.8406845264701905</v>
      </c>
      <c r="DD8" s="3">
        <f t="shared" si="20"/>
        <v>1.0450265553245612</v>
      </c>
      <c r="DE8" s="3">
        <f t="shared" si="21"/>
        <v>0.13862895055291033</v>
      </c>
      <c r="DF8" s="3">
        <f t="shared" si="22"/>
        <v>2.1297377710304329E-2</v>
      </c>
      <c r="DG8" s="3">
        <f t="shared" si="23"/>
        <v>3.4561085798284351E-3</v>
      </c>
      <c r="DH8" s="3">
        <f t="shared" si="24"/>
        <v>1.9723952526985538E-2</v>
      </c>
      <c r="DI8" s="3">
        <f t="shared" si="25"/>
        <v>7.4724732048111502</v>
      </c>
      <c r="DJ8" s="3">
        <f t="shared" si="26"/>
        <v>0.9729209399588501</v>
      </c>
      <c r="DK8" s="3">
        <f t="shared" si="27"/>
        <v>7.8061742380992449E-4</v>
      </c>
      <c r="DL8" s="3">
        <f t="shared" si="28"/>
        <v>7.9968715214203594E-4</v>
      </c>
      <c r="DM8" s="3">
        <f t="shared" si="29"/>
        <v>1.5662897573538216E-4</v>
      </c>
      <c r="DN8" s="3">
        <f t="shared" si="30"/>
        <v>1.0811553484916013E-3</v>
      </c>
      <c r="DO8" s="3">
        <f t="shared" si="31"/>
        <v>5.1381601224061262E-3</v>
      </c>
      <c r="DP8" s="3">
        <f t="shared" si="32"/>
        <v>9.5450102080126956E-2</v>
      </c>
      <c r="DQ8" s="3">
        <f t="shared" si="33"/>
        <v>4.8066302352547875E-4</v>
      </c>
      <c r="DR8" s="3">
        <f t="shared" si="34"/>
        <v>1.4209517707967334E-4</v>
      </c>
      <c r="DS8" s="3">
        <f t="shared" si="35"/>
        <v>0.52854391822579638</v>
      </c>
      <c r="DT8" s="3">
        <f t="shared" si="36"/>
        <v>3.694024063495889E-2</v>
      </c>
      <c r="DV8" s="3">
        <f t="shared" si="37"/>
        <v>5.7219671078375545E-3</v>
      </c>
      <c r="DW8" s="3">
        <f t="shared" si="38"/>
        <v>99.76751757243926</v>
      </c>
      <c r="DX8" s="3">
        <f t="shared" si="39"/>
        <v>9.2530982199958922E-2</v>
      </c>
      <c r="DY8" s="3">
        <f t="shared" si="40"/>
        <v>1.2332766770907652E-2</v>
      </c>
      <c r="DZ8" s="3">
        <f t="shared" si="41"/>
        <v>1.6360144210246846E-3</v>
      </c>
      <c r="EA8" s="3">
        <f t="shared" si="42"/>
        <v>2.5133867727556043E-4</v>
      </c>
      <c r="EB8" s="3">
        <f t="shared" si="43"/>
        <v>4.0786887981730876E-5</v>
      </c>
      <c r="EC8" s="3">
        <f t="shared" si="44"/>
        <v>2.327700717999641E-4</v>
      </c>
      <c r="ED8" s="3">
        <f t="shared" si="45"/>
        <v>8.8185576497786827E-2</v>
      </c>
      <c r="EE8" s="3">
        <f t="shared" si="46"/>
        <v>1.1481820225437421E-2</v>
      </c>
      <c r="EF8" s="3">
        <f t="shared" si="47"/>
        <v>9.212371280043303E-6</v>
      </c>
      <c r="EG8" s="3">
        <f t="shared" si="48"/>
        <v>9.4374205964517822E-6</v>
      </c>
      <c r="EH8" s="3">
        <f t="shared" si="49"/>
        <v>1.8484397525292454E-6</v>
      </c>
      <c r="EI8" s="3">
        <f t="shared" si="50"/>
        <v>1.2759136778036401E-5</v>
      </c>
      <c r="EJ8" s="3">
        <f t="shared" si="51"/>
        <v>6.0637435573618036E-5</v>
      </c>
      <c r="EK8" s="3">
        <f t="shared" si="52"/>
        <v>1.1264439561039987E-3</v>
      </c>
      <c r="EL8" s="3">
        <f t="shared" si="53"/>
        <v>5.6724921815005514E-6</v>
      </c>
      <c r="EM8" s="3">
        <f t="shared" si="54"/>
        <v>1.6769207148522369E-6</v>
      </c>
      <c r="EN8" s="3">
        <f t="shared" si="55"/>
        <v>6.2375533314901884E-3</v>
      </c>
      <c r="EO8" s="3">
        <f t="shared" si="56"/>
        <v>4.3594621580756126E-4</v>
      </c>
      <c r="EQ8" s="3">
        <f t="shared" si="57"/>
        <v>199.53503514487852</v>
      </c>
    </row>
    <row r="9" spans="1:159">
      <c r="A9" s="33" t="s">
        <v>71</v>
      </c>
      <c r="B9" s="33" t="s">
        <v>63</v>
      </c>
      <c r="C9" s="3" t="s">
        <v>65</v>
      </c>
      <c r="D9" s="3" t="s">
        <v>613</v>
      </c>
      <c r="E9" s="3" t="s">
        <v>399</v>
      </c>
      <c r="F9" s="13" t="s">
        <v>489</v>
      </c>
      <c r="G9" s="3">
        <v>15.3314587627482</v>
      </c>
      <c r="H9" s="3">
        <v>498013.23313029599</v>
      </c>
      <c r="I9" s="3">
        <v>654.78741071295894</v>
      </c>
      <c r="J9" s="3">
        <v>47.350096496515199</v>
      </c>
      <c r="K9" s="3">
        <v>22.631724139337098</v>
      </c>
      <c r="L9" s="3">
        <v>0.99547069812853906</v>
      </c>
      <c r="M9" s="3">
        <v>5.61187261684662E-2</v>
      </c>
      <c r="N9" s="3">
        <v>0.68821264862098397</v>
      </c>
      <c r="O9" s="3">
        <v>305.621337741807</v>
      </c>
      <c r="P9" s="3">
        <v>62.784238718268</v>
      </c>
      <c r="Q9" s="3">
        <v>4.3596480553408201E-2</v>
      </c>
      <c r="R9" s="3">
        <v>0.124922850965833</v>
      </c>
      <c r="S9" s="3">
        <v>1.6397428861060315E-2</v>
      </c>
      <c r="T9" s="3">
        <v>0.145325191563907</v>
      </c>
      <c r="U9" s="3">
        <v>0.184314532830437</v>
      </c>
      <c r="V9" s="3">
        <v>17.142498145796399</v>
      </c>
      <c r="W9" s="3">
        <v>2.6310716115325299E-2</v>
      </c>
      <c r="X9" s="3">
        <v>1.8264843825341E-2</v>
      </c>
      <c r="Y9" s="3">
        <v>6.38439419070263</v>
      </c>
      <c r="Z9" s="3">
        <v>0.35716889718385098</v>
      </c>
      <c r="AA9" s="3">
        <f t="shared" si="4"/>
        <v>13.828639414940771</v>
      </c>
      <c r="AB9" s="3">
        <f t="shared" si="5"/>
        <v>9.8340166416570103</v>
      </c>
      <c r="AC9" s="3">
        <f t="shared" si="6"/>
        <v>5.5944054598631075E-2</v>
      </c>
      <c r="AD9" s="3">
        <f t="shared" si="7"/>
        <v>2.1424793685908545</v>
      </c>
      <c r="AE9" s="3">
        <f t="shared" si="8"/>
        <v>2.8608577853697463E-3</v>
      </c>
      <c r="AF9" s="3">
        <f t="shared" si="9"/>
        <v>2.886954146704284E-2</v>
      </c>
      <c r="AG9" s="3">
        <f t="shared" si="10"/>
        <v>6.6581122117083147E-5</v>
      </c>
      <c r="AH9" s="17">
        <f t="shared" si="11"/>
        <v>6.8286009997465744E-3</v>
      </c>
      <c r="AI9" s="3">
        <f t="shared" si="12"/>
        <v>5.4547306704469324E-4</v>
      </c>
      <c r="AJ9" s="3">
        <f t="shared" si="13"/>
        <v>9.5884920343697486E-2</v>
      </c>
      <c r="AK9" s="3">
        <f t="shared" si="14"/>
        <v>2.7894311232180687E-5</v>
      </c>
      <c r="AL9" s="3">
        <f t="shared" si="15"/>
        <v>2.8148759401123476E-4</v>
      </c>
      <c r="AM9" s="3">
        <f t="shared" si="16"/>
        <v>6.6581122117083147E-5</v>
      </c>
      <c r="AP9" s="3">
        <v>0.268800350062745</v>
      </c>
      <c r="AQ9" s="3">
        <v>6.8750950636048698</v>
      </c>
      <c r="AR9" s="3">
        <v>2.8290958841729101E-2</v>
      </c>
      <c r="AS9" s="3">
        <v>0.29407352621502297</v>
      </c>
      <c r="AT9" s="3">
        <v>0.21205463590101101</v>
      </c>
      <c r="AU9" s="3">
        <v>0.99547069812853906</v>
      </c>
      <c r="AV9" s="3">
        <v>5.61187261684662E-2</v>
      </c>
      <c r="AW9" s="3">
        <v>0.40149934122382103</v>
      </c>
      <c r="AX9" s="3">
        <v>0.18960776895273199</v>
      </c>
      <c r="AY9" s="3">
        <v>1.4430533898525</v>
      </c>
      <c r="AZ9" s="3">
        <v>3.3213308582151602E-2</v>
      </c>
      <c r="BA9" s="3">
        <v>0.124922850965833</v>
      </c>
      <c r="BB9" s="3">
        <v>1.6891534512377598E-2</v>
      </c>
      <c r="BC9" s="3">
        <v>0.145325191563907</v>
      </c>
      <c r="BD9" s="3">
        <v>5.9752294761242497E-2</v>
      </c>
      <c r="BE9" s="3">
        <v>0.18133002729894701</v>
      </c>
      <c r="BF9" s="3">
        <v>2.6310716115325299E-2</v>
      </c>
      <c r="BG9" s="3">
        <v>1.8264843825341E-2</v>
      </c>
      <c r="BH9" s="3">
        <v>3.7349006360718001E-2</v>
      </c>
      <c r="BI9" s="3">
        <v>2.3669659560916999E-2</v>
      </c>
      <c r="BK9" s="3">
        <v>1.2578225242409999</v>
      </c>
      <c r="BL9" s="3">
        <v>25586.1909124218</v>
      </c>
      <c r="BM9" s="3">
        <v>322.70129402206402</v>
      </c>
      <c r="BN9" s="3">
        <v>13.0647617666235</v>
      </c>
      <c r="BO9" s="3">
        <v>35.237345388302103</v>
      </c>
      <c r="BP9" s="3">
        <v>0.38719106286226301</v>
      </c>
      <c r="BQ9" s="3">
        <v>2.0052535101534102E-3</v>
      </c>
      <c r="BR9" s="3">
        <v>0.70006316056162299</v>
      </c>
      <c r="BS9" s="3">
        <v>58.101387959502802</v>
      </c>
      <c r="BT9" s="3">
        <v>15.512621663715199</v>
      </c>
      <c r="BU9" s="3">
        <v>3.5405979393631298E-2</v>
      </c>
      <c r="BV9" s="3">
        <v>0.18215530486246501</v>
      </c>
      <c r="BW9" s="3">
        <v>4.6022458777387901E-4</v>
      </c>
      <c r="BX9" s="3">
        <v>6.7697841524503297E-2</v>
      </c>
      <c r="BY9" s="3">
        <v>0.26048719403800502</v>
      </c>
      <c r="BZ9" s="3">
        <v>7.6198976529750704</v>
      </c>
      <c r="CA9" s="3">
        <v>2.2141508967926701E-2</v>
      </c>
      <c r="CB9" s="3">
        <v>1.02949351200759E-2</v>
      </c>
      <c r="CC9" s="3">
        <v>1.9347928804867001</v>
      </c>
      <c r="CD9" s="3">
        <v>0.106873816798866</v>
      </c>
      <c r="CF9" s="3">
        <v>15.3314587627482</v>
      </c>
      <c r="CG9" s="3">
        <v>498013.23313029599</v>
      </c>
      <c r="CH9" s="3">
        <v>654.78741071295894</v>
      </c>
      <c r="CI9" s="3">
        <v>47.350096496515199</v>
      </c>
      <c r="CJ9" s="3">
        <v>22.631724139337098</v>
      </c>
      <c r="CK9" s="3">
        <v>0.99547069812853906</v>
      </c>
      <c r="CL9" s="3">
        <v>5.61187261684662E-2</v>
      </c>
      <c r="CM9" s="3">
        <v>0.68821264862098397</v>
      </c>
      <c r="CN9" s="3">
        <v>305.621337741807</v>
      </c>
      <c r="CO9" s="3">
        <v>62.784238718268</v>
      </c>
      <c r="CP9" s="3">
        <v>4.3596480553408201E-2</v>
      </c>
      <c r="CQ9" s="3">
        <v>0.124922850965833</v>
      </c>
      <c r="CR9" s="3">
        <v>1.6397428861060315E-2</v>
      </c>
      <c r="CS9" s="3">
        <v>0.145325191563907</v>
      </c>
      <c r="CT9" s="3">
        <v>0.184314532830437</v>
      </c>
      <c r="CU9" s="3">
        <v>17.142498145796399</v>
      </c>
      <c r="CV9" s="3">
        <v>2.6310716115325299E-2</v>
      </c>
      <c r="CW9" s="3">
        <v>1.8264843825341E-2</v>
      </c>
      <c r="CX9" s="3">
        <v>6.38439419070263</v>
      </c>
      <c r="CY9" s="3">
        <v>0.35716889718385098</v>
      </c>
      <c r="DA9" s="3">
        <f t="shared" si="17"/>
        <v>0.27906813295732802</v>
      </c>
      <c r="DB9" s="3">
        <f t="shared" si="18"/>
        <v>8917.7765803616439</v>
      </c>
      <c r="DC9" s="3">
        <f t="shared" si="19"/>
        <v>11.110671246648051</v>
      </c>
      <c r="DD9" s="3">
        <f t="shared" si="20"/>
        <v>0.80673630248912487</v>
      </c>
      <c r="DE9" s="3">
        <f t="shared" si="21"/>
        <v>0.35614710822612122</v>
      </c>
      <c r="DF9" s="3">
        <f t="shared" si="22"/>
        <v>1.5223592263779463E-2</v>
      </c>
      <c r="DG9" s="3">
        <f t="shared" si="23"/>
        <v>8.0488111768664864E-4</v>
      </c>
      <c r="DH9" s="3">
        <f t="shared" si="24"/>
        <v>9.4782075281777158E-3</v>
      </c>
      <c r="DI9" s="3">
        <f t="shared" si="25"/>
        <v>4.0792153096277577</v>
      </c>
      <c r="DJ9" s="3">
        <f t="shared" si="26"/>
        <v>0.79513980139650464</v>
      </c>
      <c r="DK9" s="3">
        <f t="shared" si="27"/>
        <v>4.0416434642840245E-4</v>
      </c>
      <c r="DL9" s="3">
        <f t="shared" si="28"/>
        <v>1.1113045072620384E-3</v>
      </c>
      <c r="DM9" s="3">
        <f t="shared" si="29"/>
        <v>1.4281235399554352E-4</v>
      </c>
      <c r="DN9" s="3">
        <f t="shared" si="30"/>
        <v>1.224203450121363E-3</v>
      </c>
      <c r="DO9" s="3">
        <f t="shared" si="31"/>
        <v>1.5137527334957046E-3</v>
      </c>
      <c r="DP9" s="3">
        <f t="shared" si="32"/>
        <v>0.13434559675389027</v>
      </c>
      <c r="DQ9" s="3">
        <f t="shared" si="33"/>
        <v>1.335796160075165E-4</v>
      </c>
      <c r="DR9" s="3">
        <f t="shared" si="34"/>
        <v>8.9365637140319192E-5</v>
      </c>
      <c r="DS9" s="3">
        <f t="shared" si="35"/>
        <v>3.0812713275591846E-2</v>
      </c>
      <c r="DT9" s="3">
        <f t="shared" si="36"/>
        <v>1.7091025348114066E-3</v>
      </c>
      <c r="DV9" s="3">
        <f t="shared" si="37"/>
        <v>3.1228139710202624E-3</v>
      </c>
      <c r="DW9" s="3">
        <f t="shared" si="38"/>
        <v>99.79124811018437</v>
      </c>
      <c r="DX9" s="3">
        <f t="shared" si="39"/>
        <v>0.12433006602638882</v>
      </c>
      <c r="DY9" s="3">
        <f t="shared" si="40"/>
        <v>9.0274993767471435E-3</v>
      </c>
      <c r="DZ9" s="3">
        <f t="shared" si="41"/>
        <v>3.9853391840947282E-3</v>
      </c>
      <c r="EA9" s="3">
        <f t="shared" si="42"/>
        <v>1.7035426476915531E-4</v>
      </c>
      <c r="EB9" s="3">
        <f t="shared" si="43"/>
        <v>9.0067395825040527E-6</v>
      </c>
      <c r="EC9" s="3">
        <f t="shared" si="44"/>
        <v>1.0606255388446195E-4</v>
      </c>
      <c r="ED9" s="3">
        <f t="shared" si="45"/>
        <v>4.5647026855815009E-2</v>
      </c>
      <c r="EE9" s="3">
        <f t="shared" si="46"/>
        <v>8.8977328023868828E-3</v>
      </c>
      <c r="EF9" s="3">
        <f t="shared" si="47"/>
        <v>4.5226592310626855E-6</v>
      </c>
      <c r="EG9" s="3">
        <f t="shared" si="48"/>
        <v>1.2435662949256683E-5</v>
      </c>
      <c r="EH9" s="3">
        <f t="shared" si="49"/>
        <v>1.5980915110782942E-6</v>
      </c>
      <c r="EI9" s="3">
        <f t="shared" si="50"/>
        <v>1.3699018934543714E-5</v>
      </c>
      <c r="EJ9" s="3">
        <f t="shared" si="51"/>
        <v>1.6939118539748585E-5</v>
      </c>
      <c r="EK9" s="3">
        <f t="shared" si="52"/>
        <v>1.5033472365411703E-3</v>
      </c>
      <c r="EL9" s="3">
        <f t="shared" si="53"/>
        <v>1.494775797907314E-6</v>
      </c>
      <c r="EM9" s="3">
        <f t="shared" si="54"/>
        <v>1.00001478934031E-6</v>
      </c>
      <c r="EN9" s="3">
        <f t="shared" si="55"/>
        <v>3.4479885066910515E-4</v>
      </c>
      <c r="EO9" s="3">
        <f t="shared" si="56"/>
        <v>1.9125111911044719E-5</v>
      </c>
      <c r="EQ9" s="3">
        <f t="shared" si="57"/>
        <v>199.58249622036874</v>
      </c>
    </row>
    <row r="10" spans="1:159">
      <c r="A10" s="33" t="s">
        <v>72</v>
      </c>
      <c r="B10" s="33" t="s">
        <v>63</v>
      </c>
      <c r="C10" s="3" t="s">
        <v>65</v>
      </c>
      <c r="D10" s="3" t="s">
        <v>613</v>
      </c>
      <c r="E10" s="3" t="s">
        <v>399</v>
      </c>
      <c r="F10" s="13" t="s">
        <v>489</v>
      </c>
      <c r="G10" s="3">
        <v>16.131744947149102</v>
      </c>
      <c r="H10" s="3">
        <v>488997.08850988699</v>
      </c>
      <c r="I10" s="3">
        <v>1960.61256785503</v>
      </c>
      <c r="J10" s="3">
        <v>64.175005659215003</v>
      </c>
      <c r="K10" s="3">
        <v>38.832893917472902</v>
      </c>
      <c r="L10" s="3">
        <v>1.0534378050555999</v>
      </c>
      <c r="M10" s="3">
        <v>3.61008629047809E-2</v>
      </c>
      <c r="N10" s="3">
        <v>0.54385899128515203</v>
      </c>
      <c r="O10" s="3">
        <v>390.06145098753501</v>
      </c>
      <c r="P10" s="3">
        <v>47.011483907610099</v>
      </c>
      <c r="Q10" s="3">
        <v>0.197223178886792</v>
      </c>
      <c r="R10" s="3">
        <v>0.20940628371035999</v>
      </c>
      <c r="S10" s="3">
        <v>1.0755701002351873E-2</v>
      </c>
      <c r="T10" s="3">
        <v>0.139822526980596</v>
      </c>
      <c r="U10" s="3">
        <v>0.16370403146549101</v>
      </c>
      <c r="V10" s="3">
        <v>11.632539501731101</v>
      </c>
      <c r="W10" s="3">
        <v>4.52255887084696E-2</v>
      </c>
      <c r="X10" s="3">
        <v>1.59274191218024E-2</v>
      </c>
      <c r="Y10" s="3">
        <v>52.861912754733602</v>
      </c>
      <c r="Z10" s="3">
        <v>9.96168456430593</v>
      </c>
      <c r="AA10" s="3">
        <f t="shared" si="4"/>
        <v>30.551030696691527</v>
      </c>
      <c r="AB10" s="3">
        <f t="shared" si="5"/>
        <v>0.88932619834874183</v>
      </c>
      <c r="AC10" s="3">
        <f t="shared" si="6"/>
        <v>0.18844729683781439</v>
      </c>
      <c r="AD10" s="3">
        <f t="shared" si="7"/>
        <v>5.0264197164094648</v>
      </c>
      <c r="AE10" s="3">
        <f t="shared" si="8"/>
        <v>3.013023610345268E-4</v>
      </c>
      <c r="AF10" s="3">
        <f t="shared" si="9"/>
        <v>3.0968238365690214E-3</v>
      </c>
      <c r="AG10" s="3">
        <f t="shared" si="10"/>
        <v>1.0059263218054354E-4</v>
      </c>
      <c r="AH10" s="17">
        <f t="shared" si="11"/>
        <v>3.7309126478615993E-3</v>
      </c>
      <c r="AI10" s="3">
        <f t="shared" si="12"/>
        <v>5.0809041661934859E-3</v>
      </c>
      <c r="AJ10" s="3">
        <f t="shared" si="13"/>
        <v>2.3977957031583296E-2</v>
      </c>
      <c r="AK10" s="3">
        <f t="shared" si="14"/>
        <v>8.1236953097916138E-6</v>
      </c>
      <c r="AL10" s="3">
        <f t="shared" si="15"/>
        <v>8.3496369527299427E-5</v>
      </c>
      <c r="AM10" s="3">
        <f t="shared" si="16"/>
        <v>1.0059263218054354E-4</v>
      </c>
      <c r="AP10" s="3">
        <v>0.22432831477120599</v>
      </c>
      <c r="AQ10" s="3">
        <v>7.8408807173069599</v>
      </c>
      <c r="AR10" s="3">
        <v>4.9797471504009802E-2</v>
      </c>
      <c r="AS10" s="3">
        <v>0.27988466377051202</v>
      </c>
      <c r="AT10" s="3">
        <v>0.22482125910102199</v>
      </c>
      <c r="AU10" s="3">
        <v>1.0534378050555999</v>
      </c>
      <c r="AV10" s="3">
        <v>3.61008629047809E-2</v>
      </c>
      <c r="AW10" s="3">
        <v>0.39621642917682398</v>
      </c>
      <c r="AX10" s="3">
        <v>0.19966030689443401</v>
      </c>
      <c r="AY10" s="3">
        <v>1.07459521810166</v>
      </c>
      <c r="AZ10" s="3">
        <v>2.4580644745259301E-2</v>
      </c>
      <c r="BA10" s="3">
        <v>0.20940628371035999</v>
      </c>
      <c r="BB10" s="3">
        <v>1.1231097594085899E-2</v>
      </c>
      <c r="BC10" s="3">
        <v>0.139822526980596</v>
      </c>
      <c r="BD10" s="3">
        <v>4.7564410939849998E-2</v>
      </c>
      <c r="BE10" s="3">
        <v>0.17464898484829799</v>
      </c>
      <c r="BF10" s="3">
        <v>5.2760183100058697E-4</v>
      </c>
      <c r="BG10" s="3">
        <v>1.59274191218024E-2</v>
      </c>
      <c r="BH10" s="3">
        <v>2.09708656140081E-2</v>
      </c>
      <c r="BI10" s="3">
        <v>1.51450247884376E-2</v>
      </c>
      <c r="BK10" s="3">
        <v>0.86023960874799399</v>
      </c>
      <c r="BL10" s="3">
        <v>50920.421694979901</v>
      </c>
      <c r="BM10" s="3">
        <v>2827.2764257875801</v>
      </c>
      <c r="BN10" s="3">
        <v>35.6188332081841</v>
      </c>
      <c r="BO10" s="3">
        <v>48.533925735731003</v>
      </c>
      <c r="BP10" s="3">
        <v>0.52232901846229396</v>
      </c>
      <c r="BQ10" s="3">
        <v>2.0156949895939899E-2</v>
      </c>
      <c r="BR10" s="3">
        <v>0.531550389991721</v>
      </c>
      <c r="BS10" s="3">
        <v>443.10213935252</v>
      </c>
      <c r="BT10" s="3">
        <v>27.132904926719</v>
      </c>
      <c r="BU10" s="3">
        <v>0.17103023649412</v>
      </c>
      <c r="BV10" s="3">
        <v>0.24660350117681701</v>
      </c>
      <c r="BW10" s="3">
        <v>1.9309816954056501E-2</v>
      </c>
      <c r="BX10" s="3">
        <v>5.1985440703131103E-2</v>
      </c>
      <c r="BY10" s="3">
        <v>0.13700985399072799</v>
      </c>
      <c r="BZ10" s="3">
        <v>15.137663407476399</v>
      </c>
      <c r="CA10" s="3">
        <v>6.9028449968719402E-2</v>
      </c>
      <c r="CB10" s="3">
        <v>5.6518236654523801E-3</v>
      </c>
      <c r="CC10" s="3">
        <v>89.814027677080901</v>
      </c>
      <c r="CD10" s="3">
        <v>16.550985086283699</v>
      </c>
      <c r="CF10" s="3">
        <v>16.131744947149102</v>
      </c>
      <c r="CG10" s="3">
        <v>488997.08850988699</v>
      </c>
      <c r="CH10" s="3">
        <v>1960.61256785503</v>
      </c>
      <c r="CI10" s="3">
        <v>64.175005659215003</v>
      </c>
      <c r="CJ10" s="3">
        <v>38.832893917472902</v>
      </c>
      <c r="CK10" s="3">
        <v>1.0534378050555999</v>
      </c>
      <c r="CL10" s="3">
        <v>3.61008629047809E-2</v>
      </c>
      <c r="CM10" s="3">
        <v>0.54385899128515203</v>
      </c>
      <c r="CN10" s="3">
        <v>390.06145098753501</v>
      </c>
      <c r="CO10" s="3">
        <v>47.011483907610099</v>
      </c>
      <c r="CP10" s="3">
        <v>0.197223178886792</v>
      </c>
      <c r="CQ10" s="3">
        <v>0.20940628371035999</v>
      </c>
      <c r="CR10" s="3">
        <v>1.0755701002351873E-2</v>
      </c>
      <c r="CS10" s="3">
        <v>0.139822526980596</v>
      </c>
      <c r="CT10" s="3">
        <v>0.16370403146549101</v>
      </c>
      <c r="CU10" s="3">
        <v>11.632539501731101</v>
      </c>
      <c r="CV10" s="3">
        <v>4.52255887084696E-2</v>
      </c>
      <c r="CW10" s="3">
        <v>1.59274191218024E-2</v>
      </c>
      <c r="CX10" s="3">
        <v>52.861912754733602</v>
      </c>
      <c r="CY10" s="3">
        <v>9.96168456430593</v>
      </c>
      <c r="DA10" s="3">
        <f t="shared" si="17"/>
        <v>0.29363519893378637</v>
      </c>
      <c r="DB10" s="3">
        <f t="shared" si="18"/>
        <v>8756.3271288367268</v>
      </c>
      <c r="DC10" s="3">
        <f t="shared" si="19"/>
        <v>33.268388070816279</v>
      </c>
      <c r="DD10" s="3">
        <f t="shared" si="20"/>
        <v>1.0933939021970955</v>
      </c>
      <c r="DE10" s="3">
        <f t="shared" si="21"/>
        <v>0.61109895064162811</v>
      </c>
      <c r="DF10" s="3">
        <f t="shared" si="22"/>
        <v>1.6110075012319924E-2</v>
      </c>
      <c r="DG10" s="3">
        <f t="shared" si="23"/>
        <v>5.1777552464439135E-4</v>
      </c>
      <c r="DH10" s="3">
        <f t="shared" si="24"/>
        <v>7.4901389792749211E-3</v>
      </c>
      <c r="DI10" s="3">
        <f t="shared" si="25"/>
        <v>5.2062616253194678</v>
      </c>
      <c r="DJ10" s="3">
        <f t="shared" si="26"/>
        <v>0.59538353479749373</v>
      </c>
      <c r="DK10" s="3">
        <f t="shared" si="27"/>
        <v>1.8283718360628247E-3</v>
      </c>
      <c r="DL10" s="3">
        <f t="shared" si="28"/>
        <v>1.8628629200910941E-3</v>
      </c>
      <c r="DM10" s="3">
        <f t="shared" si="29"/>
        <v>9.3676087393543468E-5</v>
      </c>
      <c r="DN10" s="3">
        <f t="shared" si="30"/>
        <v>1.1778496081256509E-3</v>
      </c>
      <c r="DO10" s="3">
        <f t="shared" si="31"/>
        <v>1.3444812045457538E-3</v>
      </c>
      <c r="DP10" s="3">
        <f t="shared" si="32"/>
        <v>9.1164102678143427E-2</v>
      </c>
      <c r="DQ10" s="3">
        <f t="shared" si="33"/>
        <v>2.2961050345081231E-4</v>
      </c>
      <c r="DR10" s="3">
        <f t="shared" si="34"/>
        <v>7.7929161148696592E-5</v>
      </c>
      <c r="DS10" s="3">
        <f t="shared" si="35"/>
        <v>0.25512506155759462</v>
      </c>
      <c r="DT10" s="3">
        <f t="shared" si="36"/>
        <v>4.7668037374158902E-2</v>
      </c>
      <c r="DV10" s="3">
        <f t="shared" si="37"/>
        <v>3.3371993643946641E-3</v>
      </c>
      <c r="DW10" s="3">
        <f t="shared" si="38"/>
        <v>99.516711330561719</v>
      </c>
      <c r="DX10" s="3">
        <f t="shared" si="39"/>
        <v>0.3780992330875102</v>
      </c>
      <c r="DY10" s="3">
        <f t="shared" si="40"/>
        <v>1.2426553249387368E-2</v>
      </c>
      <c r="DZ10" s="3">
        <f t="shared" si="41"/>
        <v>6.9452130979820153E-3</v>
      </c>
      <c r="EA10" s="3">
        <f t="shared" si="42"/>
        <v>1.8309294078734634E-4</v>
      </c>
      <c r="EB10" s="3">
        <f t="shared" si="43"/>
        <v>5.8845811333811382E-6</v>
      </c>
      <c r="EC10" s="3">
        <f t="shared" si="44"/>
        <v>8.512633067025623E-5</v>
      </c>
      <c r="ED10" s="3">
        <f t="shared" si="45"/>
        <v>5.9169789759456963E-2</v>
      </c>
      <c r="EE10" s="3">
        <f t="shared" si="46"/>
        <v>6.7666055061242373E-3</v>
      </c>
      <c r="EF10" s="3">
        <f t="shared" si="47"/>
        <v>2.0779665896123922E-5</v>
      </c>
      <c r="EG10" s="3">
        <f t="shared" si="48"/>
        <v>2.1171661215875687E-5</v>
      </c>
      <c r="EH10" s="3">
        <f t="shared" si="49"/>
        <v>1.0646400038001098E-6</v>
      </c>
      <c r="EI10" s="3">
        <f t="shared" si="50"/>
        <v>1.3386402508494183E-5</v>
      </c>
      <c r="EJ10" s="3">
        <f t="shared" si="51"/>
        <v>1.5280190649971836E-5</v>
      </c>
      <c r="EK10" s="3">
        <f t="shared" si="52"/>
        <v>1.0360909952819163E-3</v>
      </c>
      <c r="EL10" s="3">
        <f t="shared" si="53"/>
        <v>2.6095509971445131E-6</v>
      </c>
      <c r="EM10" s="3">
        <f t="shared" si="54"/>
        <v>8.856742924470827E-7</v>
      </c>
      <c r="EN10" s="3">
        <f t="shared" si="55"/>
        <v>2.8995270197941852E-3</v>
      </c>
      <c r="EO10" s="3">
        <f t="shared" si="56"/>
        <v>5.4175297990366477E-4</v>
      </c>
      <c r="EQ10" s="3">
        <f t="shared" si="57"/>
        <v>199.03342266112344</v>
      </c>
    </row>
    <row r="11" spans="1:159">
      <c r="A11" s="33" t="s">
        <v>73</v>
      </c>
      <c r="B11" s="33" t="s">
        <v>63</v>
      </c>
      <c r="C11" s="3" t="s">
        <v>65</v>
      </c>
      <c r="D11" s="3" t="s">
        <v>613</v>
      </c>
      <c r="E11" s="3" t="s">
        <v>399</v>
      </c>
      <c r="F11" s="13" t="s">
        <v>489</v>
      </c>
      <c r="G11" s="3">
        <v>14.9960001789267</v>
      </c>
      <c r="H11" s="3">
        <v>479119.42371738498</v>
      </c>
      <c r="I11" s="3">
        <v>1226.0363834411401</v>
      </c>
      <c r="J11" s="3">
        <v>16.3416380607176</v>
      </c>
      <c r="K11" s="3">
        <v>0.86128452249022802</v>
      </c>
      <c r="L11" s="3">
        <v>0.80065763458735595</v>
      </c>
      <c r="M11" s="3">
        <v>3.6723850216366802E-2</v>
      </c>
      <c r="N11" s="3">
        <v>0.56720423255016805</v>
      </c>
      <c r="O11" s="3">
        <v>488.03266901066598</v>
      </c>
      <c r="P11" s="3">
        <v>238.31125241895501</v>
      </c>
      <c r="Q11" s="3">
        <v>3.7233024997864697E-2</v>
      </c>
      <c r="R11" s="3">
        <v>9.0476097929039406E-2</v>
      </c>
      <c r="S11" s="3">
        <v>1.2456620540916466E-2</v>
      </c>
      <c r="T11" s="3">
        <v>7.3331855279421598E-2</v>
      </c>
      <c r="U11" s="3">
        <v>6.0125252996458198E-2</v>
      </c>
      <c r="V11" s="3">
        <v>53.488575272381702</v>
      </c>
      <c r="W11" s="3">
        <v>0.102899957725644</v>
      </c>
      <c r="X11" s="3">
        <v>1.2429138099358399E-2</v>
      </c>
      <c r="Y11" s="3">
        <v>2.71995608129652</v>
      </c>
      <c r="Z11" s="3">
        <v>0.33006679144907303</v>
      </c>
      <c r="AA11" s="3">
        <f t="shared" si="4"/>
        <v>75.025305228630302</v>
      </c>
      <c r="AB11" s="3">
        <f t="shared" si="5"/>
        <v>87.615845732832312</v>
      </c>
      <c r="AC11" s="3">
        <f t="shared" si="6"/>
        <v>0.1213500444800345</v>
      </c>
      <c r="AD11" s="3">
        <f t="shared" si="7"/>
        <v>2.5122014596411066</v>
      </c>
      <c r="AE11" s="3">
        <f t="shared" si="8"/>
        <v>4.5696098495214702E-3</v>
      </c>
      <c r="AF11" s="3">
        <f t="shared" si="9"/>
        <v>2.2105229349070346E-2</v>
      </c>
      <c r="AG11" s="3">
        <f t="shared" si="10"/>
        <v>3.0368613444702223E-5</v>
      </c>
      <c r="AH11" s="17">
        <f t="shared" si="11"/>
        <v>1.3688833159437211E-2</v>
      </c>
      <c r="AI11" s="3">
        <f t="shared" si="12"/>
        <v>2.6921451590422476E-4</v>
      </c>
      <c r="AJ11" s="3">
        <f t="shared" si="13"/>
        <v>0.19437535103981352</v>
      </c>
      <c r="AK11" s="3">
        <f t="shared" si="14"/>
        <v>1.0137658447356429E-5</v>
      </c>
      <c r="AL11" s="3">
        <f t="shared" si="15"/>
        <v>4.9040349706183666E-5</v>
      </c>
      <c r="AM11" s="3">
        <f t="shared" si="16"/>
        <v>3.0368613444702223E-5</v>
      </c>
      <c r="AP11" s="3">
        <v>0.28276674174465299</v>
      </c>
      <c r="AQ11" s="3">
        <v>15.165623357015701</v>
      </c>
      <c r="AR11" s="3">
        <v>3.2879433977488798E-2</v>
      </c>
      <c r="AS11" s="3">
        <v>0.37818366811853998</v>
      </c>
      <c r="AT11" s="3">
        <v>0.22090975239879401</v>
      </c>
      <c r="AU11" s="3">
        <v>0.80065763458735595</v>
      </c>
      <c r="AV11" s="3">
        <v>3.6723850216366802E-2</v>
      </c>
      <c r="AW11" s="3">
        <v>0.56720423255016805</v>
      </c>
      <c r="AX11" s="3">
        <v>0.295365082161271</v>
      </c>
      <c r="AY11" s="3">
        <v>0.87378262514550198</v>
      </c>
      <c r="AZ11" s="3">
        <v>3.7233024997864697E-2</v>
      </c>
      <c r="BA11" s="3">
        <v>9.0476097929039406E-2</v>
      </c>
      <c r="BB11" s="3">
        <v>1.27059488488665E-2</v>
      </c>
      <c r="BC11" s="3">
        <v>7.3331855279421598E-2</v>
      </c>
      <c r="BD11" s="3">
        <v>6.0125252996458198E-2</v>
      </c>
      <c r="BE11" s="3">
        <v>3.2043712664561099E-3</v>
      </c>
      <c r="BF11" s="3">
        <v>2.5878568386269001E-2</v>
      </c>
      <c r="BG11" s="3">
        <v>1.2429138099358399E-2</v>
      </c>
      <c r="BH11" s="3">
        <v>2.49413699138877E-2</v>
      </c>
      <c r="BI11" s="3">
        <v>1.9650652602448099E-2</v>
      </c>
      <c r="BK11" s="3">
        <v>1.39396491708652</v>
      </c>
      <c r="BL11" s="3">
        <v>30768.4002675175</v>
      </c>
      <c r="BM11" s="3">
        <v>626.07110943626799</v>
      </c>
      <c r="BN11" s="3">
        <v>7.9311488052845398</v>
      </c>
      <c r="BO11" s="3">
        <v>0.73881601523778095</v>
      </c>
      <c r="BP11" s="3">
        <v>0.57441980503586498</v>
      </c>
      <c r="BQ11" s="3">
        <v>1.7318183839225398E-2</v>
      </c>
      <c r="BR11" s="3">
        <v>0.240563691937311</v>
      </c>
      <c r="BS11" s="3">
        <v>258.19946875837201</v>
      </c>
      <c r="BT11" s="3">
        <v>41.472198652387497</v>
      </c>
      <c r="BU11" s="3">
        <v>1.63412575341698E-2</v>
      </c>
      <c r="BV11" s="3">
        <v>9.9001267092399203E-2</v>
      </c>
      <c r="BW11" s="3">
        <v>5.0256456076528504E-3</v>
      </c>
      <c r="BX11" s="3">
        <v>8.0573247693277603E-2</v>
      </c>
      <c r="BY11" s="3">
        <v>2.9533242875816799E-2</v>
      </c>
      <c r="BZ11" s="3">
        <v>16.379118715417398</v>
      </c>
      <c r="CA11" s="3">
        <v>7.5854556047700805E-2</v>
      </c>
      <c r="CB11" s="3">
        <v>6.0572248033318203E-3</v>
      </c>
      <c r="CC11" s="3">
        <v>3.3420103557269401</v>
      </c>
      <c r="CD11" s="3">
        <v>0.30386953596620803</v>
      </c>
      <c r="CF11" s="3">
        <v>14.9960001789267</v>
      </c>
      <c r="CG11" s="3">
        <v>479119.42371738498</v>
      </c>
      <c r="CH11" s="3">
        <v>1226.0363834411401</v>
      </c>
      <c r="CI11" s="3">
        <v>16.3416380607176</v>
      </c>
      <c r="CJ11" s="3">
        <v>0.86128452249022802</v>
      </c>
      <c r="CK11" s="3">
        <v>0.80065763458735595</v>
      </c>
      <c r="CL11" s="3">
        <v>3.6723850216366802E-2</v>
      </c>
      <c r="CM11" s="3">
        <v>0.56720423255016805</v>
      </c>
      <c r="CN11" s="3">
        <v>488.03266901066598</v>
      </c>
      <c r="CO11" s="3">
        <v>238.31125241895501</v>
      </c>
      <c r="CP11" s="3">
        <v>3.7233024997864697E-2</v>
      </c>
      <c r="CQ11" s="3">
        <v>9.0476097929039406E-2</v>
      </c>
      <c r="CR11" s="3">
        <v>1.2456620540916466E-2</v>
      </c>
      <c r="CS11" s="3">
        <v>7.3331855279421598E-2</v>
      </c>
      <c r="CT11" s="3">
        <v>6.0125252996458198E-2</v>
      </c>
      <c r="CU11" s="3">
        <v>53.488575272381702</v>
      </c>
      <c r="CV11" s="3">
        <v>0.102899957725644</v>
      </c>
      <c r="CW11" s="3">
        <v>1.2429138099358399E-2</v>
      </c>
      <c r="CX11" s="3">
        <v>2.71995608129652</v>
      </c>
      <c r="CY11" s="3">
        <v>0.33006679144907303</v>
      </c>
      <c r="DA11" s="3">
        <f t="shared" si="17"/>
        <v>0.27296200815079363</v>
      </c>
      <c r="DB11" s="3">
        <f t="shared" si="18"/>
        <v>8579.4506888241558</v>
      </c>
      <c r="DC11" s="3">
        <f t="shared" si="19"/>
        <v>20.803831854390058</v>
      </c>
      <c r="DD11" s="3">
        <f t="shared" si="20"/>
        <v>0.27842377610970909</v>
      </c>
      <c r="DE11" s="3">
        <f t="shared" si="21"/>
        <v>1.355371734633538E-2</v>
      </c>
      <c r="DF11" s="3">
        <f t="shared" si="22"/>
        <v>1.2244343700678329E-2</v>
      </c>
      <c r="DG11" s="3">
        <f t="shared" si="23"/>
        <v>5.2671070115122422E-4</v>
      </c>
      <c r="DH11" s="3">
        <f t="shared" si="24"/>
        <v>7.8116544904306305E-3</v>
      </c>
      <c r="DI11" s="3">
        <f t="shared" si="25"/>
        <v>6.5139114622574263</v>
      </c>
      <c r="DJ11" s="3">
        <f t="shared" si="26"/>
        <v>3.018126297099228</v>
      </c>
      <c r="DK11" s="3">
        <f t="shared" si="27"/>
        <v>3.4517146849455816E-4</v>
      </c>
      <c r="DL11" s="3">
        <f t="shared" si="28"/>
        <v>8.0486872218056419E-4</v>
      </c>
      <c r="DM11" s="3">
        <f t="shared" si="29"/>
        <v>1.0849013692031272E-4</v>
      </c>
      <c r="DN11" s="3">
        <f t="shared" si="30"/>
        <v>6.1773949355085163E-4</v>
      </c>
      <c r="DO11" s="3">
        <f t="shared" si="31"/>
        <v>4.9380135509574739E-4</v>
      </c>
      <c r="DP11" s="3">
        <f t="shared" si="32"/>
        <v>0.41918946138230173</v>
      </c>
      <c r="DQ11" s="3">
        <f t="shared" si="33"/>
        <v>5.2242351671207118E-4</v>
      </c>
      <c r="DR11" s="3">
        <f t="shared" si="34"/>
        <v>6.0812884904776469E-5</v>
      </c>
      <c r="DS11" s="3">
        <f t="shared" si="35"/>
        <v>1.3127201164558495E-2</v>
      </c>
      <c r="DT11" s="3">
        <f t="shared" si="36"/>
        <v>1.5794152132801798E-3</v>
      </c>
      <c r="DV11" s="3">
        <f t="shared" si="37"/>
        <v>3.1696131188447855E-3</v>
      </c>
      <c r="DW11" s="3">
        <f t="shared" si="38"/>
        <v>99.623898724969564</v>
      </c>
      <c r="DX11" s="3">
        <f t="shared" si="39"/>
        <v>0.24157244011587206</v>
      </c>
      <c r="DY11" s="3">
        <f t="shared" si="40"/>
        <v>3.2330347337865286E-3</v>
      </c>
      <c r="DZ11" s="3">
        <f t="shared" si="41"/>
        <v>1.5738468734566955E-4</v>
      </c>
      <c r="EA11" s="3">
        <f t="shared" si="42"/>
        <v>1.4218034476019335E-4</v>
      </c>
      <c r="EB11" s="3">
        <f t="shared" si="43"/>
        <v>6.1161227509821935E-6</v>
      </c>
      <c r="EC11" s="3">
        <f t="shared" si="44"/>
        <v>9.0708310363372887E-5</v>
      </c>
      <c r="ED11" s="3">
        <f t="shared" si="45"/>
        <v>7.5639021582661711E-2</v>
      </c>
      <c r="EE11" s="3">
        <f t="shared" si="46"/>
        <v>3.5046242407226862E-2</v>
      </c>
      <c r="EF11" s="3">
        <f t="shared" si="47"/>
        <v>4.0081036265928807E-6</v>
      </c>
      <c r="EG11" s="3">
        <f t="shared" si="48"/>
        <v>9.346071557921816E-6</v>
      </c>
      <c r="EH11" s="3">
        <f t="shared" si="49"/>
        <v>1.2597788372729278E-6</v>
      </c>
      <c r="EI11" s="3">
        <f t="shared" si="50"/>
        <v>7.1731418450938759E-6</v>
      </c>
      <c r="EJ11" s="3">
        <f t="shared" si="51"/>
        <v>5.7339820432086122E-6</v>
      </c>
      <c r="EK11" s="3">
        <f t="shared" si="52"/>
        <v>4.8675946703352979E-3</v>
      </c>
      <c r="EL11" s="3">
        <f t="shared" si="53"/>
        <v>6.0663403064093949E-6</v>
      </c>
      <c r="EM11" s="3">
        <f t="shared" si="54"/>
        <v>7.0615438058505912E-7</v>
      </c>
      <c r="EN11" s="3">
        <f t="shared" si="55"/>
        <v>1.5243201538110528E-4</v>
      </c>
      <c r="EO11" s="3">
        <f t="shared" si="56"/>
        <v>1.8340043781295498E-5</v>
      </c>
      <c r="EQ11" s="3">
        <f t="shared" si="57"/>
        <v>199.24779744993913</v>
      </c>
    </row>
    <row r="12" spans="1:159">
      <c r="A12" s="33" t="s">
        <v>74</v>
      </c>
      <c r="B12" s="33" t="s">
        <v>63</v>
      </c>
      <c r="C12" s="3" t="s">
        <v>65</v>
      </c>
      <c r="D12" s="3" t="s">
        <v>613</v>
      </c>
      <c r="E12" s="3" t="s">
        <v>399</v>
      </c>
      <c r="F12" s="13" t="s">
        <v>489</v>
      </c>
      <c r="G12" s="3">
        <v>62.677051157203003</v>
      </c>
      <c r="H12" s="3">
        <v>455376.26347142702</v>
      </c>
      <c r="I12" s="3">
        <v>771.158868589495</v>
      </c>
      <c r="J12" s="3">
        <v>331.86387808123601</v>
      </c>
      <c r="K12" s="3">
        <v>40.698770291490398</v>
      </c>
      <c r="L12" s="3">
        <v>4.9235904688336198</v>
      </c>
      <c r="M12" s="3">
        <v>0.14502062553224901</v>
      </c>
      <c r="N12" s="3">
        <v>0.57788022167588904</v>
      </c>
      <c r="O12" s="3">
        <v>2043.9168215422401</v>
      </c>
      <c r="P12" s="3">
        <v>107.21957029657599</v>
      </c>
      <c r="Q12" s="3">
        <v>0.37948910041915801</v>
      </c>
      <c r="R12" s="3">
        <v>0.19379709415823701</v>
      </c>
      <c r="S12" s="3">
        <v>8.6660379699493809E-3</v>
      </c>
      <c r="T12" s="3">
        <v>0.15431792921697601</v>
      </c>
      <c r="U12" s="3">
        <v>0.881465790312569</v>
      </c>
      <c r="V12" s="3">
        <v>33.687737912276802</v>
      </c>
      <c r="W12" s="3">
        <v>0.35330502436705102</v>
      </c>
      <c r="X12" s="3">
        <v>2.21966495345596E-2</v>
      </c>
      <c r="Y12" s="3">
        <v>135.50123467717401</v>
      </c>
      <c r="Z12" s="3">
        <v>39.882906465848201</v>
      </c>
      <c r="AA12" s="3">
        <f t="shared" si="4"/>
        <v>2.3237204152743773</v>
      </c>
      <c r="AB12" s="3">
        <f t="shared" si="5"/>
        <v>0.79128113151162138</v>
      </c>
      <c r="AC12" s="3">
        <f t="shared" si="6"/>
        <v>0.29433611111269609</v>
      </c>
      <c r="AD12" s="3">
        <f t="shared" si="7"/>
        <v>0.37729464353036446</v>
      </c>
      <c r="AE12" s="3">
        <f t="shared" si="8"/>
        <v>1.6381141904309716E-4</v>
      </c>
      <c r="AF12" s="3">
        <f t="shared" si="9"/>
        <v>6.5052233096814516E-3</v>
      </c>
      <c r="AG12" s="3">
        <f t="shared" si="10"/>
        <v>4.9210236162267171E-4</v>
      </c>
      <c r="AH12" s="17">
        <f t="shared" si="11"/>
        <v>2.8006320482855734E-3</v>
      </c>
      <c r="AI12" s="3">
        <f t="shared" si="12"/>
        <v>5.1718145365814053E-2</v>
      </c>
      <c r="AJ12" s="3">
        <f t="shared" si="13"/>
        <v>0.13903694123713872</v>
      </c>
      <c r="AK12" s="3">
        <f t="shared" si="14"/>
        <v>2.878349771838696E-5</v>
      </c>
      <c r="AL12" s="3">
        <f t="shared" si="15"/>
        <v>1.1430404631471505E-3</v>
      </c>
      <c r="AM12" s="3">
        <f t="shared" si="16"/>
        <v>4.9210236162267171E-4</v>
      </c>
      <c r="AP12" s="3">
        <v>0.27549097820850799</v>
      </c>
      <c r="AQ12" s="3">
        <v>9.8658457247515603</v>
      </c>
      <c r="AR12" s="3">
        <v>3.03623207518578E-2</v>
      </c>
      <c r="AS12" s="3">
        <v>0.29461141496361598</v>
      </c>
      <c r="AT12" s="3">
        <v>0.171689022505009</v>
      </c>
      <c r="AU12" s="3">
        <v>1.12766376617246</v>
      </c>
      <c r="AV12" s="3">
        <v>4.0645907747940503E-2</v>
      </c>
      <c r="AW12" s="3">
        <v>0.57788022167588904</v>
      </c>
      <c r="AX12" s="3">
        <v>0.22459164007771301</v>
      </c>
      <c r="AY12" s="3">
        <v>1.27580280547875</v>
      </c>
      <c r="AZ12" s="3">
        <v>2.3481726633365101E-2</v>
      </c>
      <c r="BA12" s="3">
        <v>0.13347966294857999</v>
      </c>
      <c r="BB12" s="3">
        <v>7.8800479703376707E-3</v>
      </c>
      <c r="BC12" s="3">
        <v>0.15431792921697601</v>
      </c>
      <c r="BD12" s="3">
        <v>5.3212663366139397E-2</v>
      </c>
      <c r="BE12" s="3">
        <v>9.7165685874849202E-3</v>
      </c>
      <c r="BF12" s="3">
        <v>3.9205959634357402E-4</v>
      </c>
      <c r="BG12" s="3">
        <v>2.21966495345596E-2</v>
      </c>
      <c r="BH12" s="3">
        <v>3.0034391077451102E-2</v>
      </c>
      <c r="BI12" s="3">
        <v>1.09768180596416E-2</v>
      </c>
      <c r="BK12" s="3">
        <v>12.346489222180301</v>
      </c>
      <c r="BL12" s="3">
        <v>56464.256935779798</v>
      </c>
      <c r="BM12" s="3">
        <v>469.793447198705</v>
      </c>
      <c r="BN12" s="3">
        <v>218.27983968513101</v>
      </c>
      <c r="BO12" s="3">
        <v>7.4941159023090096</v>
      </c>
      <c r="BP12" s="3">
        <v>2.97563414161622</v>
      </c>
      <c r="BQ12" s="3">
        <v>5.5118165619332603E-2</v>
      </c>
      <c r="BR12" s="3">
        <v>0.28393382899731601</v>
      </c>
      <c r="BS12" s="3">
        <v>475.22448464093702</v>
      </c>
      <c r="BT12" s="3">
        <v>19.535016791684701</v>
      </c>
      <c r="BU12" s="3">
        <v>9.0847246347491403E-2</v>
      </c>
      <c r="BV12" s="3">
        <v>0.159630874448765</v>
      </c>
      <c r="BW12" s="3">
        <v>1.73413247820184E-2</v>
      </c>
      <c r="BX12" s="3">
        <v>6.5498811790483294E-2</v>
      </c>
      <c r="BY12" s="3">
        <v>0.30948282634816898</v>
      </c>
      <c r="BZ12" s="3">
        <v>6.4896232859292802</v>
      </c>
      <c r="CA12" s="3">
        <v>0.14039792928209199</v>
      </c>
      <c r="CB12" s="3">
        <v>1.07824813986073E-2</v>
      </c>
      <c r="CC12" s="3">
        <v>52.579664051675302</v>
      </c>
      <c r="CD12" s="3">
        <v>13.2729022642428</v>
      </c>
      <c r="CF12" s="3">
        <v>62.677051157203003</v>
      </c>
      <c r="CG12" s="3">
        <v>455376.26347142702</v>
      </c>
      <c r="CH12" s="3">
        <v>771.158868589495</v>
      </c>
      <c r="CI12" s="3">
        <v>331.86387808123601</v>
      </c>
      <c r="CJ12" s="3">
        <v>40.698770291490398</v>
      </c>
      <c r="CK12" s="3">
        <v>4.9235904688336198</v>
      </c>
      <c r="CL12" s="3">
        <v>0.14502062553224901</v>
      </c>
      <c r="CM12" s="3">
        <v>0.57788022167588904</v>
      </c>
      <c r="CN12" s="3">
        <v>2043.9168215422401</v>
      </c>
      <c r="CO12" s="3">
        <v>107.21957029657599</v>
      </c>
      <c r="CP12" s="3">
        <v>0.37948910041915801</v>
      </c>
      <c r="CQ12" s="3">
        <v>0.19379709415823701</v>
      </c>
      <c r="CR12" s="3">
        <v>8.6660379699493809E-3</v>
      </c>
      <c r="CS12" s="3">
        <v>0.15431792921697601</v>
      </c>
      <c r="CT12" s="3">
        <v>0.881465790312569</v>
      </c>
      <c r="CU12" s="3">
        <v>33.687737912276802</v>
      </c>
      <c r="CV12" s="3">
        <v>0.35330502436705102</v>
      </c>
      <c r="CW12" s="3">
        <v>2.21966495345596E-2</v>
      </c>
      <c r="CX12" s="3">
        <v>135.50123467717401</v>
      </c>
      <c r="CY12" s="3">
        <v>39.882906465848201</v>
      </c>
      <c r="DA12" s="3">
        <f t="shared" si="17"/>
        <v>1.140867801060846</v>
      </c>
      <c r="DB12" s="3">
        <f t="shared" si="18"/>
        <v>8154.2888973305944</v>
      </c>
      <c r="DC12" s="3">
        <f t="shared" si="19"/>
        <v>13.085304524266373</v>
      </c>
      <c r="DD12" s="3">
        <f t="shared" si="20"/>
        <v>5.6541941356478924</v>
      </c>
      <c r="DE12" s="3">
        <f t="shared" si="21"/>
        <v>0.64046155999575738</v>
      </c>
      <c r="DF12" s="3">
        <f t="shared" si="22"/>
        <v>7.529577104807493E-2</v>
      </c>
      <c r="DG12" s="3">
        <f t="shared" si="23"/>
        <v>2.0799538965943663E-3</v>
      </c>
      <c r="DH12" s="3">
        <f t="shared" si="24"/>
        <v>7.9586864299117065E-3</v>
      </c>
      <c r="DI12" s="3">
        <f t="shared" si="25"/>
        <v>27.280741755945417</v>
      </c>
      <c r="DJ12" s="3">
        <f t="shared" si="26"/>
        <v>1.3578972935229989</v>
      </c>
      <c r="DK12" s="3">
        <f t="shared" si="27"/>
        <v>3.5180813290585917E-3</v>
      </c>
      <c r="DL12" s="3">
        <f t="shared" si="28"/>
        <v>1.724004716248739E-3</v>
      </c>
      <c r="DM12" s="3">
        <f t="shared" si="29"/>
        <v>7.547630136345678E-5</v>
      </c>
      <c r="DN12" s="3">
        <f t="shared" si="30"/>
        <v>1.299957284280819E-3</v>
      </c>
      <c r="DO12" s="3">
        <f t="shared" si="31"/>
        <v>7.2393708139994167E-3</v>
      </c>
      <c r="DP12" s="3">
        <f t="shared" si="32"/>
        <v>0.26401048520593107</v>
      </c>
      <c r="DQ12" s="3">
        <f t="shared" si="33"/>
        <v>1.7937310897055921E-3</v>
      </c>
      <c r="DR12" s="3">
        <f t="shared" si="34"/>
        <v>1.0860304895047492E-4</v>
      </c>
      <c r="DS12" s="3">
        <f t="shared" si="35"/>
        <v>0.65396348782419889</v>
      </c>
      <c r="DT12" s="3">
        <f t="shared" si="36"/>
        <v>0.19084521937345603</v>
      </c>
      <c r="DV12" s="3">
        <f t="shared" si="37"/>
        <v>1.3903375605827266E-2</v>
      </c>
      <c r="DW12" s="3">
        <f t="shared" si="38"/>
        <v>99.373600720954897</v>
      </c>
      <c r="DX12" s="3">
        <f t="shared" si="39"/>
        <v>0.15946624450995736</v>
      </c>
      <c r="DY12" s="3">
        <f t="shared" si="40"/>
        <v>6.8905779217434363E-2</v>
      </c>
      <c r="DZ12" s="3">
        <f t="shared" si="41"/>
        <v>7.8050915464833778E-3</v>
      </c>
      <c r="EA12" s="3">
        <f t="shared" si="42"/>
        <v>9.1760446340787515E-4</v>
      </c>
      <c r="EB12" s="3">
        <f t="shared" si="43"/>
        <v>2.5347704826330861E-5</v>
      </c>
      <c r="EC12" s="3">
        <f t="shared" si="44"/>
        <v>9.6989858650732021E-5</v>
      </c>
      <c r="ED12" s="3">
        <f t="shared" si="45"/>
        <v>0.3324613062843868</v>
      </c>
      <c r="EE12" s="3">
        <f t="shared" si="46"/>
        <v>1.654824168797769E-2</v>
      </c>
      <c r="EF12" s="3">
        <f t="shared" si="47"/>
        <v>4.287368447445639E-5</v>
      </c>
      <c r="EG12" s="3">
        <f t="shared" si="48"/>
        <v>2.1009870814072972E-5</v>
      </c>
      <c r="EH12" s="3">
        <f t="shared" si="49"/>
        <v>9.1980452618522596E-7</v>
      </c>
      <c r="EI12" s="3">
        <f t="shared" si="50"/>
        <v>1.5842146108498566E-5</v>
      </c>
      <c r="EJ12" s="3">
        <f t="shared" si="51"/>
        <v>8.8223799009232718E-5</v>
      </c>
      <c r="EK12" s="3">
        <f t="shared" si="52"/>
        <v>3.2174077805347725E-3</v>
      </c>
      <c r="EL12" s="3">
        <f t="shared" si="53"/>
        <v>2.1859602885485084E-5</v>
      </c>
      <c r="EM12" s="3">
        <f t="shared" si="54"/>
        <v>1.3235091568825574E-6</v>
      </c>
      <c r="EN12" s="3">
        <f t="shared" si="55"/>
        <v>7.9696350403281845E-3</v>
      </c>
      <c r="EO12" s="3">
        <f t="shared" si="56"/>
        <v>2.3257670740276667E-3</v>
      </c>
      <c r="EQ12" s="3">
        <f t="shared" si="57"/>
        <v>198.74720144190979</v>
      </c>
    </row>
    <row r="13" spans="1:159">
      <c r="A13" s="33" t="s">
        <v>75</v>
      </c>
      <c r="B13" s="33" t="s">
        <v>63</v>
      </c>
      <c r="C13" s="3" t="s">
        <v>65</v>
      </c>
      <c r="D13" s="3" t="s">
        <v>613</v>
      </c>
      <c r="E13" s="3" t="s">
        <v>399</v>
      </c>
      <c r="F13" s="13" t="s">
        <v>489</v>
      </c>
      <c r="G13" s="3">
        <v>15.334745631008801</v>
      </c>
      <c r="H13" s="3">
        <v>474468.05782097299</v>
      </c>
      <c r="I13" s="3">
        <v>310.44427685723798</v>
      </c>
      <c r="J13" s="3">
        <v>386.03253933036001</v>
      </c>
      <c r="K13" s="3">
        <v>0.22507979313867699</v>
      </c>
      <c r="L13" s="3">
        <v>0.93315179789724201</v>
      </c>
      <c r="M13" s="3">
        <v>6.6907673626340106E-2</v>
      </c>
      <c r="N13" s="3">
        <v>0.58166072853875905</v>
      </c>
      <c r="O13" s="3">
        <v>809.75713904964698</v>
      </c>
      <c r="P13" s="3">
        <v>75.050347254092003</v>
      </c>
      <c r="Q13" s="3">
        <v>3.4578887765351403E-2</v>
      </c>
      <c r="R13" s="3">
        <v>0.223702509493868</v>
      </c>
      <c r="S13" s="3">
        <v>1.3493559701290616E-2</v>
      </c>
      <c r="T13" s="3">
        <v>8.5136601741230694E-2</v>
      </c>
      <c r="U13" s="3">
        <v>3.4464875740690702E-2</v>
      </c>
      <c r="V13" s="3">
        <v>1.4408828125915301</v>
      </c>
      <c r="W13" s="3">
        <v>2.4335869011271698E-2</v>
      </c>
      <c r="X13" s="3">
        <v>1.57409403222003E-2</v>
      </c>
      <c r="Y13" s="3">
        <v>0.32268349101078603</v>
      </c>
      <c r="Z13" s="3">
        <v>6.56245992979127E-2</v>
      </c>
      <c r="AA13" s="3">
        <f t="shared" si="4"/>
        <v>0.80419199219774862</v>
      </c>
      <c r="AB13" s="3">
        <f t="shared" si="5"/>
        <v>232.5819242224058</v>
      </c>
      <c r="AC13" s="3">
        <f t="shared" si="6"/>
        <v>0.2033714185139987</v>
      </c>
      <c r="AD13" s="3">
        <f t="shared" si="7"/>
        <v>0.38337948736282068</v>
      </c>
      <c r="AE13" s="3">
        <f t="shared" si="8"/>
        <v>4.8781362420781987E-2</v>
      </c>
      <c r="AF13" s="3">
        <f t="shared" si="9"/>
        <v>0.10680706234065962</v>
      </c>
      <c r="AG13" s="3">
        <f t="shared" si="10"/>
        <v>1.1138516746196283E-4</v>
      </c>
      <c r="AH13" s="17">
        <f t="shared" si="11"/>
        <v>0.10716038696939587</v>
      </c>
      <c r="AI13" s="3">
        <f t="shared" si="12"/>
        <v>2.1138930297655661E-4</v>
      </c>
      <c r="AJ13" s="3">
        <f t="shared" si="13"/>
        <v>0.24175142803036734</v>
      </c>
      <c r="AK13" s="3">
        <f t="shared" si="14"/>
        <v>5.0704559547860453E-5</v>
      </c>
      <c r="AL13" s="3">
        <f t="shared" si="15"/>
        <v>1.1101791306830836E-4</v>
      </c>
      <c r="AM13" s="3">
        <f t="shared" si="16"/>
        <v>1.1138516746196283E-4</v>
      </c>
      <c r="AP13" s="3">
        <v>0.23063614514890299</v>
      </c>
      <c r="AQ13" s="3">
        <v>13.9924027805825</v>
      </c>
      <c r="AR13" s="3">
        <v>6.3500743955976102E-2</v>
      </c>
      <c r="AS13" s="3">
        <v>0.295779076105946</v>
      </c>
      <c r="AT13" s="3">
        <v>0.22507979313867699</v>
      </c>
      <c r="AU13" s="3">
        <v>0.93315179789724201</v>
      </c>
      <c r="AV13" s="3">
        <v>6.6907673626340106E-2</v>
      </c>
      <c r="AW13" s="3">
        <v>0.38994447101707902</v>
      </c>
      <c r="AX13" s="3">
        <v>0.26488053857548999</v>
      </c>
      <c r="AY13" s="3">
        <v>1.15777656211803</v>
      </c>
      <c r="AZ13" s="3">
        <v>3.4578887765351403E-2</v>
      </c>
      <c r="BA13" s="3">
        <v>0.223702509493868</v>
      </c>
      <c r="BB13" s="3">
        <v>1.37830241472108E-2</v>
      </c>
      <c r="BC13" s="3">
        <v>8.5136601741230694E-2</v>
      </c>
      <c r="BD13" s="3">
        <v>3.4464875740690702E-2</v>
      </c>
      <c r="BE13" s="3">
        <v>0.392950939282807</v>
      </c>
      <c r="BF13" s="3">
        <v>2.4335869011271698E-2</v>
      </c>
      <c r="BG13" s="3">
        <v>1.57409403222003E-2</v>
      </c>
      <c r="BH13" s="3">
        <v>2.29322789907907E-2</v>
      </c>
      <c r="BI13" s="3">
        <v>1.02807739847395E-2</v>
      </c>
      <c r="BK13" s="3">
        <v>1.1712769422214799</v>
      </c>
      <c r="BL13" s="3">
        <v>20794.233648697998</v>
      </c>
      <c r="BM13" s="3">
        <v>169.139063722126</v>
      </c>
      <c r="BN13" s="3">
        <v>277.154443441627</v>
      </c>
      <c r="BO13" s="3">
        <v>0.124847126853896</v>
      </c>
      <c r="BP13" s="3">
        <v>0.58000218518846003</v>
      </c>
      <c r="BQ13" s="3">
        <v>2.8568188929805501E-2</v>
      </c>
      <c r="BR13" s="3">
        <v>0.32610531298998102</v>
      </c>
      <c r="BS13" s="3">
        <v>210.86085999773599</v>
      </c>
      <c r="BT13" s="3">
        <v>34.146605634417902</v>
      </c>
      <c r="BU13" s="3">
        <v>2.3208214640219899E-3</v>
      </c>
      <c r="BV13" s="3">
        <v>8.7150615358659506E-2</v>
      </c>
      <c r="BW13" s="3">
        <v>5.8839421936950501E-3</v>
      </c>
      <c r="BX13" s="3">
        <v>8.2938268636374796E-2</v>
      </c>
      <c r="BY13" s="3">
        <v>2.8915640837385001E-2</v>
      </c>
      <c r="BZ13" s="3">
        <v>0.75838638570886197</v>
      </c>
      <c r="CA13" s="3">
        <v>7.7900300682327301E-3</v>
      </c>
      <c r="CB13" s="3">
        <v>1.4586686214259801E-2</v>
      </c>
      <c r="CC13" s="3">
        <v>0.35845640581148502</v>
      </c>
      <c r="CD13" s="3">
        <v>8.7452780046542694E-2</v>
      </c>
      <c r="CF13" s="3">
        <v>15.334745631008801</v>
      </c>
      <c r="CG13" s="3">
        <v>474468.05782097299</v>
      </c>
      <c r="CH13" s="3">
        <v>310.44427685723798</v>
      </c>
      <c r="CI13" s="3">
        <v>386.03253933036001</v>
      </c>
      <c r="CJ13" s="3">
        <v>0.22507979313867699</v>
      </c>
      <c r="CK13" s="3">
        <v>0.93315179789724201</v>
      </c>
      <c r="CL13" s="3">
        <v>6.6907673626340106E-2</v>
      </c>
      <c r="CM13" s="3">
        <v>0.58166072853875905</v>
      </c>
      <c r="CN13" s="3">
        <v>809.75713904964698</v>
      </c>
      <c r="CO13" s="3">
        <v>75.050347254092003</v>
      </c>
      <c r="CP13" s="3">
        <v>3.4578887765351403E-2</v>
      </c>
      <c r="CQ13" s="3">
        <v>0.223702509493868</v>
      </c>
      <c r="CR13" s="3">
        <v>1.3493559701290616E-2</v>
      </c>
      <c r="CS13" s="3">
        <v>8.5136601741230694E-2</v>
      </c>
      <c r="CT13" s="3">
        <v>3.4464875740690702E-2</v>
      </c>
      <c r="CU13" s="3">
        <v>1.4408828125915301</v>
      </c>
      <c r="CV13" s="3">
        <v>2.4335869011271698E-2</v>
      </c>
      <c r="CW13" s="3">
        <v>1.57409403222003E-2</v>
      </c>
      <c r="CX13" s="3">
        <v>0.32268349101078603</v>
      </c>
      <c r="CY13" s="3">
        <v>6.56245992979127E-2</v>
      </c>
      <c r="DA13" s="3">
        <f t="shared" si="17"/>
        <v>0.27912796158831199</v>
      </c>
      <c r="DB13" s="3">
        <f t="shared" si="18"/>
        <v>8496.1600469329933</v>
      </c>
      <c r="DC13" s="3">
        <f t="shared" si="19"/>
        <v>5.2677315478751874</v>
      </c>
      <c r="DD13" s="3">
        <f t="shared" si="20"/>
        <v>6.5771030359522538</v>
      </c>
      <c r="DE13" s="3">
        <f t="shared" si="21"/>
        <v>3.5419978147904979E-3</v>
      </c>
      <c r="DF13" s="3">
        <f t="shared" si="22"/>
        <v>1.4270558157168404E-2</v>
      </c>
      <c r="DG13" s="3">
        <f t="shared" si="23"/>
        <v>9.5962126739153656E-4</v>
      </c>
      <c r="DH13" s="3">
        <f t="shared" si="24"/>
        <v>8.0107523555813121E-3</v>
      </c>
      <c r="DI13" s="3">
        <f t="shared" si="25"/>
        <v>10.808059879255742</v>
      </c>
      <c r="DJ13" s="3">
        <f t="shared" si="26"/>
        <v>0.95048565418049658</v>
      </c>
      <c r="DK13" s="3">
        <f t="shared" si="27"/>
        <v>3.2056609608161998E-4</v>
      </c>
      <c r="DL13" s="3">
        <f t="shared" si="28"/>
        <v>1.9900410946781721E-3</v>
      </c>
      <c r="DM13" s="3">
        <f t="shared" si="29"/>
        <v>1.1752129196894752E-4</v>
      </c>
      <c r="DN13" s="3">
        <f t="shared" si="30"/>
        <v>7.1718138102291884E-4</v>
      </c>
      <c r="DO13" s="3">
        <f t="shared" si="31"/>
        <v>2.830558125878014E-4</v>
      </c>
      <c r="DP13" s="3">
        <f t="shared" si="32"/>
        <v>1.1292185051657759E-2</v>
      </c>
      <c r="DQ13" s="3">
        <f t="shared" si="33"/>
        <v>1.2355330898201596E-4</v>
      </c>
      <c r="DR13" s="3">
        <f t="shared" si="34"/>
        <v>7.7016763709169482E-5</v>
      </c>
      <c r="DS13" s="3">
        <f t="shared" si="35"/>
        <v>1.5573527558435619E-3</v>
      </c>
      <c r="DT13" s="3">
        <f t="shared" si="36"/>
        <v>3.1402277715215514E-4</v>
      </c>
      <c r="DV13" s="3">
        <f t="shared" si="37"/>
        <v>3.2757202766084174E-3</v>
      </c>
      <c r="DW13" s="3">
        <f t="shared" si="38"/>
        <v>99.707114904156228</v>
      </c>
      <c r="DX13" s="3">
        <f t="shared" si="39"/>
        <v>6.1819729363248241E-2</v>
      </c>
      <c r="DY13" s="3">
        <f t="shared" si="40"/>
        <v>7.7185924525856348E-2</v>
      </c>
      <c r="DZ13" s="3">
        <f t="shared" si="41"/>
        <v>4.156729406681476E-5</v>
      </c>
      <c r="EA13" s="3">
        <f t="shared" si="42"/>
        <v>1.6747285527382154E-4</v>
      </c>
      <c r="EB13" s="3">
        <f t="shared" si="43"/>
        <v>1.1261683801121382E-5</v>
      </c>
      <c r="EC13" s="3">
        <f t="shared" si="44"/>
        <v>9.4010588451075278E-5</v>
      </c>
      <c r="ED13" s="3">
        <f t="shared" si="45"/>
        <v>0.12683853203318218</v>
      </c>
      <c r="EE13" s="3">
        <f t="shared" si="46"/>
        <v>1.1154472351346267E-2</v>
      </c>
      <c r="EF13" s="3">
        <f t="shared" si="47"/>
        <v>3.7620195947138504E-6</v>
      </c>
      <c r="EG13" s="3">
        <f t="shared" si="48"/>
        <v>2.3354227674029861E-5</v>
      </c>
      <c r="EH13" s="3">
        <f t="shared" si="49"/>
        <v>1.3791770514330987E-6</v>
      </c>
      <c r="EI13" s="3">
        <f t="shared" si="50"/>
        <v>8.4165182823488758E-6</v>
      </c>
      <c r="EJ13" s="3">
        <f t="shared" si="51"/>
        <v>3.3218157701924717E-6</v>
      </c>
      <c r="EK13" s="3">
        <f t="shared" si="52"/>
        <v>1.3252000742041992E-4</v>
      </c>
      <c r="EL13" s="3">
        <f t="shared" si="53"/>
        <v>1.4499660914351113E-6</v>
      </c>
      <c r="EM13" s="3">
        <f t="shared" si="54"/>
        <v>9.0383411638631703E-7</v>
      </c>
      <c r="EN13" s="3">
        <f t="shared" si="55"/>
        <v>1.8276391842365564E-5</v>
      </c>
      <c r="EO13" s="3">
        <f t="shared" si="56"/>
        <v>3.685230145274253E-6</v>
      </c>
      <c r="EQ13" s="3">
        <f t="shared" si="57"/>
        <v>199.41422980831246</v>
      </c>
    </row>
    <row r="14" spans="1:159">
      <c r="A14" s="33" t="s">
        <v>76</v>
      </c>
      <c r="B14" s="33" t="s">
        <v>63</v>
      </c>
      <c r="C14" s="3" t="s">
        <v>65</v>
      </c>
      <c r="D14" s="3" t="s">
        <v>613</v>
      </c>
      <c r="E14" s="3" t="s">
        <v>399</v>
      </c>
      <c r="F14" s="13" t="s">
        <v>489</v>
      </c>
      <c r="G14" s="3">
        <v>15.0689564025227</v>
      </c>
      <c r="H14" s="3">
        <v>491273.791414543</v>
      </c>
      <c r="I14" s="3">
        <v>115.76960769218699</v>
      </c>
      <c r="J14" s="3">
        <v>3594.57903818355</v>
      </c>
      <c r="K14" s="3">
        <v>1.5607259127736099</v>
      </c>
      <c r="L14" s="3">
        <v>1.5405471169642</v>
      </c>
      <c r="M14" s="3">
        <v>6.3381954923662803E-2</v>
      </c>
      <c r="N14" s="3">
        <v>0.73007851829146397</v>
      </c>
      <c r="O14" s="3">
        <v>3505.4270131585299</v>
      </c>
      <c r="P14" s="3">
        <v>190.08122887985601</v>
      </c>
      <c r="Q14" s="3">
        <v>7.1870047101436102E-2</v>
      </c>
      <c r="R14" s="3">
        <v>0.26059678431104899</v>
      </c>
      <c r="S14" s="3">
        <v>1.4938758972899752E-2</v>
      </c>
      <c r="T14" s="3">
        <v>8.09514437050734E-2</v>
      </c>
      <c r="U14" s="3">
        <v>9.7805523882066495E-2</v>
      </c>
      <c r="V14" s="3">
        <v>0.88921212604506095</v>
      </c>
      <c r="W14" s="3">
        <v>6.3499925367828502E-2</v>
      </c>
      <c r="X14" s="3">
        <v>1.4285321422165801E-2</v>
      </c>
      <c r="Y14" s="3">
        <v>6.4330386719963499</v>
      </c>
      <c r="Z14" s="3">
        <v>1.1367741785522201</v>
      </c>
      <c r="AA14" s="3">
        <f t="shared" si="4"/>
        <v>3.2206721972843001E-2</v>
      </c>
      <c r="AB14" s="3">
        <f t="shared" si="5"/>
        <v>29.547658357363574</v>
      </c>
      <c r="AC14" s="3">
        <f t="shared" si="6"/>
        <v>0.17670874317928631</v>
      </c>
      <c r="AD14" s="3">
        <f t="shared" si="7"/>
        <v>3.3025821749423319E-2</v>
      </c>
      <c r="AE14" s="3">
        <f t="shared" si="8"/>
        <v>2.2206179926060774E-3</v>
      </c>
      <c r="AF14" s="3">
        <f t="shared" si="9"/>
        <v>1.5203627534189024E-2</v>
      </c>
      <c r="AG14" s="3">
        <f t="shared" si="10"/>
        <v>6.2080237235084313E-4</v>
      </c>
      <c r="AH14" s="17">
        <f t="shared" si="11"/>
        <v>1.1172021616206581E-2</v>
      </c>
      <c r="AI14" s="3">
        <f t="shared" si="12"/>
        <v>9.8192798715766756E-3</v>
      </c>
      <c r="AJ14" s="3">
        <f t="shared" si="13"/>
        <v>1.6418923124042351</v>
      </c>
      <c r="AK14" s="3">
        <f t="shared" si="14"/>
        <v>1.233944012330784E-4</v>
      </c>
      <c r="AL14" s="3">
        <f t="shared" si="15"/>
        <v>8.4482901714684781E-4</v>
      </c>
      <c r="AM14" s="3">
        <f t="shared" si="16"/>
        <v>6.2080237235084313E-4</v>
      </c>
      <c r="AP14" s="3">
        <v>0.27823513006808598</v>
      </c>
      <c r="AQ14" s="3">
        <v>4.0684852828948603</v>
      </c>
      <c r="AR14" s="3">
        <v>4.1257680139232498E-2</v>
      </c>
      <c r="AS14" s="3">
        <v>0.32426782453658498</v>
      </c>
      <c r="AT14" s="3">
        <v>0.26671001044583798</v>
      </c>
      <c r="AU14" s="3">
        <v>1.5405471169642</v>
      </c>
      <c r="AV14" s="3">
        <v>6.3381954923662803E-2</v>
      </c>
      <c r="AW14" s="3">
        <v>0.45601109990815197</v>
      </c>
      <c r="AX14" s="3">
        <v>0.22451835795389399</v>
      </c>
      <c r="AY14" s="3">
        <v>1.2581761573235299</v>
      </c>
      <c r="AZ14" s="3">
        <v>1.3803048248788599E-2</v>
      </c>
      <c r="BA14" s="3">
        <v>0.26059678431104899</v>
      </c>
      <c r="BB14" s="3">
        <v>1.5213993881497001E-2</v>
      </c>
      <c r="BC14" s="3">
        <v>8.09514437050734E-2</v>
      </c>
      <c r="BD14" s="3">
        <v>9.7805523882066495E-2</v>
      </c>
      <c r="BE14" s="3">
        <v>0.23532055499683899</v>
      </c>
      <c r="BF14" s="3">
        <v>1.7041759314337601E-2</v>
      </c>
      <c r="BG14" s="3">
        <v>1.4285321422165801E-2</v>
      </c>
      <c r="BH14" s="3">
        <v>3.2297158916177002E-2</v>
      </c>
      <c r="BI14" s="3">
        <v>8.8182877606521205E-3</v>
      </c>
      <c r="BK14" s="3">
        <v>1.07426144209373</v>
      </c>
      <c r="BL14" s="3">
        <v>43620.895146807597</v>
      </c>
      <c r="BM14" s="3">
        <v>96.030407761607606</v>
      </c>
      <c r="BN14" s="3">
        <v>4776.5856005474598</v>
      </c>
      <c r="BO14" s="3">
        <v>1.2506525951907399</v>
      </c>
      <c r="BP14" s="3">
        <v>0.44583697062071398</v>
      </c>
      <c r="BQ14" s="3">
        <v>3.3238174929482799E-2</v>
      </c>
      <c r="BR14" s="3">
        <v>0.46996339229426098</v>
      </c>
      <c r="BS14" s="3">
        <v>1257.69494362569</v>
      </c>
      <c r="BT14" s="3">
        <v>43.927924509869399</v>
      </c>
      <c r="BU14" s="3">
        <v>7.9543863965417599E-2</v>
      </c>
      <c r="BV14" s="3">
        <v>0.14567680785880799</v>
      </c>
      <c r="BW14" s="3">
        <v>1.39040313768006E-2</v>
      </c>
      <c r="BX14" s="3">
        <v>4.7733196520180002E-2</v>
      </c>
      <c r="BY14" s="3">
        <v>3.4973680993140299E-2</v>
      </c>
      <c r="BZ14" s="3">
        <v>0.80311331481165105</v>
      </c>
      <c r="CA14" s="3">
        <v>5.12082633628183E-2</v>
      </c>
      <c r="CB14" s="3">
        <v>1.09077602628507E-2</v>
      </c>
      <c r="CC14" s="3">
        <v>5.7419792284220801</v>
      </c>
      <c r="CD14" s="3">
        <v>0.89936119661476199</v>
      </c>
      <c r="CF14" s="3">
        <v>15.0689564025227</v>
      </c>
      <c r="CG14" s="3">
        <v>491273.791414543</v>
      </c>
      <c r="CH14" s="3">
        <v>115.76960769218699</v>
      </c>
      <c r="CI14" s="3">
        <v>3594.57903818355</v>
      </c>
      <c r="CJ14" s="3">
        <v>1.5607259127736099</v>
      </c>
      <c r="CK14" s="3">
        <v>1.5405471169642</v>
      </c>
      <c r="CL14" s="3">
        <v>6.3381954923662803E-2</v>
      </c>
      <c r="CM14" s="3">
        <v>0.73007851829146397</v>
      </c>
      <c r="CN14" s="3">
        <v>3505.4270131585299</v>
      </c>
      <c r="CO14" s="3">
        <v>190.08122887985601</v>
      </c>
      <c r="CP14" s="3">
        <v>7.1870047101436102E-2</v>
      </c>
      <c r="CQ14" s="3">
        <v>0.26059678431104899</v>
      </c>
      <c r="CR14" s="3">
        <v>1.4938758972899752E-2</v>
      </c>
      <c r="CS14" s="3">
        <v>8.09514437050734E-2</v>
      </c>
      <c r="CT14" s="3">
        <v>9.7805523882066495E-2</v>
      </c>
      <c r="CU14" s="3">
        <v>0.88921212604506095</v>
      </c>
      <c r="CV14" s="3">
        <v>6.3499925367828502E-2</v>
      </c>
      <c r="CW14" s="3">
        <v>1.4285321422165801E-2</v>
      </c>
      <c r="CX14" s="3">
        <v>6.4330386719963499</v>
      </c>
      <c r="CY14" s="3">
        <v>1.1367741785522201</v>
      </c>
      <c r="DA14" s="3">
        <f t="shared" si="17"/>
        <v>0.27428998074763628</v>
      </c>
      <c r="DB14" s="3">
        <f t="shared" si="18"/>
        <v>8797.0953785395832</v>
      </c>
      <c r="DC14" s="3">
        <f t="shared" si="19"/>
        <v>1.9644208645073913</v>
      </c>
      <c r="DD14" s="3">
        <f t="shared" si="20"/>
        <v>61.243326135196632</v>
      </c>
      <c r="DE14" s="3">
        <f t="shared" si="21"/>
        <v>2.4560568922884368E-2</v>
      </c>
      <c r="DF14" s="3">
        <f t="shared" si="22"/>
        <v>2.3559368664385991E-2</v>
      </c>
      <c r="DG14" s="3">
        <f t="shared" si="23"/>
        <v>9.090537544807711E-4</v>
      </c>
      <c r="DH14" s="3">
        <f t="shared" si="24"/>
        <v>1.0054792980188184E-2</v>
      </c>
      <c r="DI14" s="3">
        <f t="shared" si="25"/>
        <v>46.787935831035774</v>
      </c>
      <c r="DJ14" s="3">
        <f t="shared" si="26"/>
        <v>2.4073103961481261</v>
      </c>
      <c r="DK14" s="3">
        <f t="shared" si="27"/>
        <v>6.6627650319033872E-4</v>
      </c>
      <c r="DL14" s="3">
        <f t="shared" si="28"/>
        <v>2.3182498537602991E-3</v>
      </c>
      <c r="DM14" s="3">
        <f t="shared" si="29"/>
        <v>1.3010816224720646E-4</v>
      </c>
      <c r="DN14" s="3">
        <f t="shared" si="30"/>
        <v>6.8192606945559266E-4</v>
      </c>
      <c r="DO14" s="3">
        <f t="shared" si="31"/>
        <v>8.0326481506296399E-4</v>
      </c>
      <c r="DP14" s="3">
        <f t="shared" si="32"/>
        <v>6.9687470693186601E-3</v>
      </c>
      <c r="DQ14" s="3">
        <f t="shared" si="33"/>
        <v>3.223893872732629E-4</v>
      </c>
      <c r="DR14" s="3">
        <f t="shared" si="34"/>
        <v>6.9894758633243524E-5</v>
      </c>
      <c r="DS14" s="3">
        <f t="shared" si="35"/>
        <v>3.1047483938206322E-2</v>
      </c>
      <c r="DT14" s="3">
        <f t="shared" si="36"/>
        <v>5.4396215498900904E-3</v>
      </c>
      <c r="DV14" s="3">
        <f t="shared" si="37"/>
        <v>3.0781361730107667E-3</v>
      </c>
      <c r="DW14" s="3">
        <f t="shared" si="38"/>
        <v>98.722736529784413</v>
      </c>
      <c r="DX14" s="3">
        <f t="shared" si="39"/>
        <v>2.2045117745735934E-2</v>
      </c>
      <c r="DY14" s="3">
        <f t="shared" si="40"/>
        <v>0.68728466500455287</v>
      </c>
      <c r="DZ14" s="3">
        <f t="shared" si="41"/>
        <v>2.7562354055072773E-4</v>
      </c>
      <c r="EA14" s="3">
        <f t="shared" si="42"/>
        <v>2.6438787410855083E-4</v>
      </c>
      <c r="EB14" s="3">
        <f t="shared" si="43"/>
        <v>1.0201580229986668E-5</v>
      </c>
      <c r="EC14" s="3">
        <f t="shared" si="44"/>
        <v>1.1283686666239518E-4</v>
      </c>
      <c r="ED14" s="3">
        <f t="shared" si="45"/>
        <v>0.52506342867304645</v>
      </c>
      <c r="EE14" s="3">
        <f t="shared" si="46"/>
        <v>2.7015311276958786E-2</v>
      </c>
      <c r="EF14" s="3">
        <f t="shared" si="47"/>
        <v>7.4770861119577335E-6</v>
      </c>
      <c r="EG14" s="3">
        <f t="shared" si="48"/>
        <v>2.6015856333819045E-5</v>
      </c>
      <c r="EH14" s="3">
        <f t="shared" si="49"/>
        <v>1.4600994156821066E-6</v>
      </c>
      <c r="EI14" s="3">
        <f t="shared" si="50"/>
        <v>7.6527086260638106E-6</v>
      </c>
      <c r="EJ14" s="3">
        <f t="shared" si="51"/>
        <v>9.0143959214719536E-6</v>
      </c>
      <c r="EK14" s="3">
        <f t="shared" si="52"/>
        <v>7.8204651792835835E-5</v>
      </c>
      <c r="EL14" s="3">
        <f t="shared" si="53"/>
        <v>3.6179171840536115E-6</v>
      </c>
      <c r="EM14" s="3">
        <f t="shared" si="54"/>
        <v>7.84372744007703E-7</v>
      </c>
      <c r="EN14" s="3">
        <f t="shared" si="55"/>
        <v>3.484209781584858E-4</v>
      </c>
      <c r="EO14" s="3">
        <f t="shared" si="56"/>
        <v>6.1044504121391869E-5</v>
      </c>
      <c r="EQ14" s="3">
        <f t="shared" si="57"/>
        <v>197.44547305956883</v>
      </c>
    </row>
    <row r="15" spans="1:159">
      <c r="A15" s="33" t="s">
        <v>77</v>
      </c>
      <c r="B15" s="33" t="s">
        <v>63</v>
      </c>
      <c r="C15" s="3" t="s">
        <v>65</v>
      </c>
      <c r="D15" s="3" t="s">
        <v>613</v>
      </c>
      <c r="E15" s="3" t="s">
        <v>399</v>
      </c>
      <c r="F15" s="13" t="s">
        <v>490</v>
      </c>
      <c r="G15" s="3">
        <v>14.790835212223501</v>
      </c>
      <c r="H15" s="3">
        <v>492394.56742120598</v>
      </c>
      <c r="I15" s="3">
        <v>312.33716693661103</v>
      </c>
      <c r="J15" s="3">
        <v>110.23521512636199</v>
      </c>
      <c r="K15" s="3">
        <v>0.30341185020016498</v>
      </c>
      <c r="L15" s="3">
        <v>0.93758532331113398</v>
      </c>
      <c r="M15" s="3">
        <v>2.6466195987534E-2</v>
      </c>
      <c r="N15" s="3">
        <v>0.75534809090608201</v>
      </c>
      <c r="O15" s="3">
        <v>391.15773004288502</v>
      </c>
      <c r="P15" s="3">
        <v>146.15102708659501</v>
      </c>
      <c r="Q15" s="3">
        <v>3.7314310963330599E-2</v>
      </c>
      <c r="R15" s="3">
        <v>0.16334437603315899</v>
      </c>
      <c r="S15" s="3">
        <v>9.7048398800136486E-3</v>
      </c>
      <c r="T15" s="3">
        <v>0.120946555053162</v>
      </c>
      <c r="U15" s="3">
        <v>4.3724126080703397E-2</v>
      </c>
      <c r="V15" s="3">
        <v>43.037705807186697</v>
      </c>
      <c r="W15" s="3">
        <v>3.3355276198285502E-2</v>
      </c>
      <c r="X15" s="3">
        <v>1.5876793019487599E-2</v>
      </c>
      <c r="Y15" s="3">
        <v>0.26968132923207799</v>
      </c>
      <c r="Z15" s="3">
        <v>3.47418165368941E-2</v>
      </c>
      <c r="AA15" s="3">
        <f t="shared" si="4"/>
        <v>2.8333701401914144</v>
      </c>
      <c r="AB15" s="3">
        <f t="shared" si="5"/>
        <v>541.93973124784895</v>
      </c>
      <c r="AC15" s="3">
        <f t="shared" si="6"/>
        <v>0.12882544236867266</v>
      </c>
      <c r="AD15" s="3">
        <f t="shared" si="7"/>
        <v>0.79849416986433475</v>
      </c>
      <c r="AE15" s="3">
        <f t="shared" si="8"/>
        <v>5.8872421997833622E-2</v>
      </c>
      <c r="AF15" s="3">
        <f t="shared" si="9"/>
        <v>0.16213256663043216</v>
      </c>
      <c r="AG15" s="3">
        <f t="shared" si="10"/>
        <v>1.1946804579585482E-4</v>
      </c>
      <c r="AH15" s="17">
        <f t="shared" si="11"/>
        <v>0.13836445804232614</v>
      </c>
      <c r="AI15" s="3">
        <f t="shared" si="12"/>
        <v>1.1123177199063526E-4</v>
      </c>
      <c r="AJ15" s="3">
        <f t="shared" si="13"/>
        <v>0.46792710749104166</v>
      </c>
      <c r="AK15" s="3">
        <f t="shared" si="14"/>
        <v>5.083222459627996E-5</v>
      </c>
      <c r="AL15" s="3">
        <f t="shared" si="15"/>
        <v>1.3999014753686751E-4</v>
      </c>
      <c r="AM15" s="3">
        <f t="shared" si="16"/>
        <v>1.1946804579585482E-4</v>
      </c>
      <c r="AP15" s="3">
        <v>0.22948170853087699</v>
      </c>
      <c r="AQ15" s="3">
        <v>8.6976533616655303</v>
      </c>
      <c r="AR15" s="3">
        <v>4.0146392544967303E-2</v>
      </c>
      <c r="AS15" s="3">
        <v>0.38043060511308902</v>
      </c>
      <c r="AT15" s="3">
        <v>0.30341185020016498</v>
      </c>
      <c r="AU15" s="3">
        <v>0.93758532331113398</v>
      </c>
      <c r="AV15" s="3">
        <v>2.6466195987534E-2</v>
      </c>
      <c r="AW15" s="3">
        <v>0.33717286627536802</v>
      </c>
      <c r="AX15" s="3">
        <v>0.272611340895835</v>
      </c>
      <c r="AY15" s="3">
        <v>1.38352938523939</v>
      </c>
      <c r="AZ15" s="3">
        <v>3.7314310963330599E-2</v>
      </c>
      <c r="BA15" s="3">
        <v>0.16334437603315899</v>
      </c>
      <c r="BB15" s="3">
        <v>1.01160581671944E-2</v>
      </c>
      <c r="BC15" s="3">
        <v>0.120946555053162</v>
      </c>
      <c r="BD15" s="3">
        <v>4.3724126080703397E-2</v>
      </c>
      <c r="BE15" s="3">
        <v>0.17417767682794699</v>
      </c>
      <c r="BF15" s="3">
        <v>2.20417458689488E-2</v>
      </c>
      <c r="BG15" s="3">
        <v>1.5876793019487599E-2</v>
      </c>
      <c r="BH15" s="3">
        <v>2.03724229040937E-2</v>
      </c>
      <c r="BI15" s="3">
        <v>9.78458002566596E-3</v>
      </c>
      <c r="BK15" s="3">
        <v>1.69816741879058</v>
      </c>
      <c r="BL15" s="3">
        <v>54633.960997289498</v>
      </c>
      <c r="BM15" s="3">
        <v>122.98586269517401</v>
      </c>
      <c r="BN15" s="3">
        <v>54.025372046068902</v>
      </c>
      <c r="BO15" s="3">
        <v>0.257419742056683</v>
      </c>
      <c r="BP15" s="3">
        <v>0.47091360842940699</v>
      </c>
      <c r="BQ15" s="3">
        <v>1.8032783593107601E-2</v>
      </c>
      <c r="BR15" s="3">
        <v>0.34735393816495302</v>
      </c>
      <c r="BS15" s="3">
        <v>101.827060919158</v>
      </c>
      <c r="BT15" s="3">
        <v>33.120400981066801</v>
      </c>
      <c r="BU15" s="3">
        <v>2.30239712653534E-2</v>
      </c>
      <c r="BV15" s="3">
        <v>0.14547524751044399</v>
      </c>
      <c r="BW15" s="3">
        <v>1.6221906650095401E-4</v>
      </c>
      <c r="BX15" s="3">
        <v>9.9626153660038699E-2</v>
      </c>
      <c r="BY15" s="3">
        <v>2.63349252355661E-2</v>
      </c>
      <c r="BZ15" s="3">
        <v>25.704343073448801</v>
      </c>
      <c r="CA15" s="3">
        <v>3.9265217629495801E-2</v>
      </c>
      <c r="CB15" s="3">
        <v>7.2389202412086297E-3</v>
      </c>
      <c r="CC15" s="3">
        <v>0.53339216788430099</v>
      </c>
      <c r="CD15" s="3">
        <v>7.3921249614782705E-2</v>
      </c>
      <c r="CF15" s="3">
        <v>14.790835212223501</v>
      </c>
      <c r="CG15" s="3">
        <v>492394.56742120598</v>
      </c>
      <c r="CH15" s="3">
        <v>312.33716693661103</v>
      </c>
      <c r="CI15" s="3">
        <v>110.23521512636199</v>
      </c>
      <c r="CJ15" s="3">
        <v>0.30341185020016498</v>
      </c>
      <c r="CK15" s="3">
        <v>0.93758532331113398</v>
      </c>
      <c r="CL15" s="3">
        <v>2.6466195987534E-2</v>
      </c>
      <c r="CM15" s="3">
        <v>0.75534809090608201</v>
      </c>
      <c r="CN15" s="3">
        <v>391.15773004288502</v>
      </c>
      <c r="CO15" s="3">
        <v>146.15102708659501</v>
      </c>
      <c r="CP15" s="3">
        <v>3.7314310963330599E-2</v>
      </c>
      <c r="CQ15" s="3">
        <v>0.16334437603315899</v>
      </c>
      <c r="CR15" s="3">
        <v>9.7048398800136486E-3</v>
      </c>
      <c r="CS15" s="3">
        <v>0.120946555053162</v>
      </c>
      <c r="CT15" s="3">
        <v>4.3724126080703397E-2</v>
      </c>
      <c r="CU15" s="3">
        <v>43.037705807186697</v>
      </c>
      <c r="CV15" s="3">
        <v>3.3355276198285502E-2</v>
      </c>
      <c r="CW15" s="3">
        <v>1.5876793019487599E-2</v>
      </c>
      <c r="CX15" s="3">
        <v>0.26968132923207799</v>
      </c>
      <c r="CY15" s="3">
        <v>3.47418165368941E-2</v>
      </c>
      <c r="DA15" s="3">
        <f t="shared" si="17"/>
        <v>0.26922752958015495</v>
      </c>
      <c r="DB15" s="3">
        <f t="shared" si="18"/>
        <v>8817.1647850515892</v>
      </c>
      <c r="DC15" s="3">
        <f t="shared" si="19"/>
        <v>5.2998507960981422</v>
      </c>
      <c r="DD15" s="3">
        <f t="shared" si="20"/>
        <v>1.8781535083393022</v>
      </c>
      <c r="DE15" s="3">
        <f t="shared" si="21"/>
        <v>4.7746805495257763E-3</v>
      </c>
      <c r="DF15" s="3">
        <f t="shared" si="22"/>
        <v>1.4338359432805229E-2</v>
      </c>
      <c r="DG15" s="3">
        <f t="shared" si="23"/>
        <v>3.7959060837218712E-4</v>
      </c>
      <c r="DH15" s="3">
        <f t="shared" si="24"/>
        <v>1.0402810782345159E-2</v>
      </c>
      <c r="DI15" s="3">
        <f t="shared" si="25"/>
        <v>5.2208939750737438</v>
      </c>
      <c r="DJ15" s="3">
        <f t="shared" si="26"/>
        <v>1.8509501910662995</v>
      </c>
      <c r="DK15" s="3">
        <f t="shared" si="27"/>
        <v>3.4592503595434613E-4</v>
      </c>
      <c r="DL15" s="3">
        <f t="shared" si="28"/>
        <v>1.4530995724009127E-3</v>
      </c>
      <c r="DM15" s="3">
        <f t="shared" si="29"/>
        <v>8.4523679910934252E-5</v>
      </c>
      <c r="DN15" s="3">
        <f t="shared" si="30"/>
        <v>1.0188404940877939E-3</v>
      </c>
      <c r="DO15" s="3">
        <f t="shared" si="31"/>
        <v>3.5910090407936427E-4</v>
      </c>
      <c r="DP15" s="3">
        <f t="shared" si="32"/>
        <v>0.33728609566760737</v>
      </c>
      <c r="DQ15" s="3">
        <f t="shared" si="33"/>
        <v>1.6934487707829325E-4</v>
      </c>
      <c r="DR15" s="3">
        <f t="shared" si="34"/>
        <v>7.7681459392658792E-5</v>
      </c>
      <c r="DS15" s="3">
        <f t="shared" si="35"/>
        <v>1.3015508167571333E-3</v>
      </c>
      <c r="DT15" s="3">
        <f t="shared" si="36"/>
        <v>1.6624439354973947E-4</v>
      </c>
      <c r="DV15" s="3">
        <f t="shared" si="37"/>
        <v>3.0479438167858738E-3</v>
      </c>
      <c r="DW15" s="3">
        <f t="shared" si="38"/>
        <v>99.819743285870373</v>
      </c>
      <c r="DX15" s="3">
        <f t="shared" si="39"/>
        <v>5.9999983987691449E-2</v>
      </c>
      <c r="DY15" s="3">
        <f t="shared" si="40"/>
        <v>2.1262708095433312E-2</v>
      </c>
      <c r="DZ15" s="3">
        <f t="shared" si="41"/>
        <v>5.4054494652717652E-5</v>
      </c>
      <c r="EA15" s="3">
        <f t="shared" si="42"/>
        <v>1.6232557660141107E-4</v>
      </c>
      <c r="EB15" s="3">
        <f t="shared" si="43"/>
        <v>4.2973720016754089E-6</v>
      </c>
      <c r="EC15" s="3">
        <f t="shared" si="44"/>
        <v>1.1777095325536694E-4</v>
      </c>
      <c r="ED15" s="3">
        <f t="shared" si="45"/>
        <v>5.9106108258082102E-2</v>
      </c>
      <c r="EE15" s="3">
        <f t="shared" si="46"/>
        <v>2.0954737425392205E-2</v>
      </c>
      <c r="EF15" s="3">
        <f t="shared" si="47"/>
        <v>3.9162416861778402E-6</v>
      </c>
      <c r="EG15" s="3">
        <f t="shared" si="48"/>
        <v>1.6450642561629119E-5</v>
      </c>
      <c r="EH15" s="3">
        <f t="shared" si="49"/>
        <v>9.5689853098704121E-7</v>
      </c>
      <c r="EI15" s="3">
        <f t="shared" si="50"/>
        <v>1.1534364962931548E-5</v>
      </c>
      <c r="EJ15" s="3">
        <f t="shared" si="51"/>
        <v>4.0654066168409906E-6</v>
      </c>
      <c r="EK15" s="3">
        <f t="shared" si="52"/>
        <v>3.8184396349848979E-3</v>
      </c>
      <c r="EL15" s="3">
        <f t="shared" si="53"/>
        <v>1.9171652757801554E-6</v>
      </c>
      <c r="EM15" s="3">
        <f t="shared" si="54"/>
        <v>8.7943727078722108E-7</v>
      </c>
      <c r="EN15" s="3">
        <f t="shared" si="55"/>
        <v>1.4734948429508318E-5</v>
      </c>
      <c r="EO15" s="3">
        <f t="shared" si="56"/>
        <v>1.8820644834702502E-6</v>
      </c>
      <c r="EQ15" s="3">
        <f t="shared" si="57"/>
        <v>199.63948657174075</v>
      </c>
    </row>
    <row r="16" spans="1:159">
      <c r="A16" s="33" t="s">
        <v>78</v>
      </c>
      <c r="B16" s="33" t="s">
        <v>63</v>
      </c>
      <c r="C16" s="3" t="s">
        <v>65</v>
      </c>
      <c r="D16" s="3" t="s">
        <v>613</v>
      </c>
      <c r="E16" s="3" t="s">
        <v>399</v>
      </c>
      <c r="F16" s="13" t="s">
        <v>490</v>
      </c>
      <c r="G16" s="3">
        <v>15.7266481796278</v>
      </c>
      <c r="H16" s="3">
        <v>472709.326037127</v>
      </c>
      <c r="I16" s="3">
        <v>1080.23417158453</v>
      </c>
      <c r="J16" s="3">
        <v>38.446212580887398</v>
      </c>
      <c r="K16" s="3">
        <v>3.33172808551977</v>
      </c>
      <c r="L16" s="3">
        <v>1.2700636014550399</v>
      </c>
      <c r="M16" s="3">
        <v>2.69488519585078E-2</v>
      </c>
      <c r="N16" s="3">
        <v>0.83742442747449497</v>
      </c>
      <c r="O16" s="3">
        <v>978.95838950883604</v>
      </c>
      <c r="P16" s="3">
        <v>129.43410021083099</v>
      </c>
      <c r="Q16" s="3">
        <v>6.6772897619724603E-2</v>
      </c>
      <c r="R16" s="3">
        <v>8.9625018538873696E-2</v>
      </c>
      <c r="S16" s="3">
        <v>4.9951588195491373E-3</v>
      </c>
      <c r="T16" s="3">
        <v>0.10443906893793301</v>
      </c>
      <c r="U16" s="3">
        <v>0.248213004620432</v>
      </c>
      <c r="V16" s="3">
        <v>101.342314335419</v>
      </c>
      <c r="W16" s="3">
        <v>0.54214593214468798</v>
      </c>
      <c r="X16" s="3">
        <v>2.4494487107895899E-2</v>
      </c>
      <c r="Y16" s="3">
        <v>27.553338104336699</v>
      </c>
      <c r="Z16" s="3">
        <v>4.5305843219710598</v>
      </c>
      <c r="AA16" s="3">
        <f t="shared" si="4"/>
        <v>28.09728446753536</v>
      </c>
      <c r="AB16" s="3">
        <f t="shared" si="5"/>
        <v>4.6975832736019374</v>
      </c>
      <c r="AC16" s="3">
        <f t="shared" si="6"/>
        <v>0.16442959850508923</v>
      </c>
      <c r="AD16" s="3">
        <f t="shared" si="7"/>
        <v>1.1034525912041127</v>
      </c>
      <c r="AE16" s="3">
        <f t="shared" si="8"/>
        <v>8.8898437696159367E-4</v>
      </c>
      <c r="AF16" s="3">
        <f t="shared" si="9"/>
        <v>9.0084549349526925E-3</v>
      </c>
      <c r="AG16" s="3">
        <f t="shared" si="10"/>
        <v>6.1813354341290168E-5</v>
      </c>
      <c r="AH16" s="17">
        <f t="shared" si="11"/>
        <v>2.4234050105607719E-3</v>
      </c>
      <c r="AI16" s="3">
        <f t="shared" si="12"/>
        <v>4.1940761004860827E-3</v>
      </c>
      <c r="AJ16" s="3">
        <f t="shared" si="13"/>
        <v>0.11982040895907964</v>
      </c>
      <c r="AK16" s="3">
        <f t="shared" si="14"/>
        <v>2.2675164100730511E-5</v>
      </c>
      <c r="AL16" s="3">
        <f t="shared" si="15"/>
        <v>2.2977703460013988E-4</v>
      </c>
      <c r="AM16" s="3">
        <f t="shared" si="16"/>
        <v>6.1813354341290168E-5</v>
      </c>
      <c r="AP16" s="3">
        <v>0.31626728252303299</v>
      </c>
      <c r="AQ16" s="3">
        <v>6.4160582333038896</v>
      </c>
      <c r="AR16" s="3">
        <v>2.8559294642325699E-2</v>
      </c>
      <c r="AS16" s="3">
        <v>0.27070678460208097</v>
      </c>
      <c r="AT16" s="3">
        <v>0.20610042048572899</v>
      </c>
      <c r="AU16" s="3">
        <v>1.2700636014550399</v>
      </c>
      <c r="AV16" s="3">
        <v>2.69488519585078E-2</v>
      </c>
      <c r="AW16" s="3">
        <v>0.36616902523836398</v>
      </c>
      <c r="AX16" s="3">
        <v>0.239847068711531</v>
      </c>
      <c r="AY16" s="3">
        <v>2.20068114538218</v>
      </c>
      <c r="AZ16" s="3">
        <v>3.92060823142159E-2</v>
      </c>
      <c r="BA16" s="3">
        <v>8.9625018538873696E-2</v>
      </c>
      <c r="BB16" s="3">
        <v>5.3502516539381097E-3</v>
      </c>
      <c r="BC16" s="3">
        <v>0.10443906893793301</v>
      </c>
      <c r="BD16" s="3">
        <v>6.22305843327286E-2</v>
      </c>
      <c r="BE16" s="3">
        <v>0.30690789568135501</v>
      </c>
      <c r="BF16" s="3">
        <v>3.26974828913607E-2</v>
      </c>
      <c r="BG16" s="3">
        <v>2.4494487107895899E-2</v>
      </c>
      <c r="BH16" s="3">
        <v>2.8126756360210801E-2</v>
      </c>
      <c r="BI16" s="3">
        <v>1.0690273301551499E-2</v>
      </c>
      <c r="BK16" s="3">
        <v>1.15119008632886</v>
      </c>
      <c r="BL16" s="3">
        <v>49401.229562575303</v>
      </c>
      <c r="BM16" s="3">
        <v>585.62024484830704</v>
      </c>
      <c r="BN16" s="3">
        <v>8.7033324293271708</v>
      </c>
      <c r="BO16" s="3">
        <v>1.939548766683</v>
      </c>
      <c r="BP16" s="3">
        <v>0.75232572348778004</v>
      </c>
      <c r="BQ16" s="3">
        <v>4.1706446979232502E-2</v>
      </c>
      <c r="BR16" s="3">
        <v>0.85856491256237999</v>
      </c>
      <c r="BS16" s="3">
        <v>264.41393334926801</v>
      </c>
      <c r="BT16" s="3">
        <v>40.093461004288102</v>
      </c>
      <c r="BU16" s="3">
        <v>4.2594672264560103E-2</v>
      </c>
      <c r="BV16" s="3">
        <v>2.7437735111992701E-3</v>
      </c>
      <c r="BW16" s="3">
        <v>5.8585304011510896E-3</v>
      </c>
      <c r="BX16" s="3">
        <v>2.6897226805544301E-2</v>
      </c>
      <c r="BY16" s="3">
        <v>0.25588600823552499</v>
      </c>
      <c r="BZ16" s="3">
        <v>50.6744433993344</v>
      </c>
      <c r="CA16" s="3">
        <v>0.25605052951521201</v>
      </c>
      <c r="CB16" s="3">
        <v>1.15998126805377E-2</v>
      </c>
      <c r="CC16" s="3">
        <v>18.867444020249</v>
      </c>
      <c r="CD16" s="3">
        <v>2.83157645504863</v>
      </c>
      <c r="CF16" s="3">
        <v>15.7266481796278</v>
      </c>
      <c r="CG16" s="3">
        <v>472709.326037127</v>
      </c>
      <c r="CH16" s="3">
        <v>1080.23417158453</v>
      </c>
      <c r="CI16" s="3">
        <v>38.446212580887398</v>
      </c>
      <c r="CJ16" s="3">
        <v>3.33172808551977</v>
      </c>
      <c r="CK16" s="3">
        <v>1.2700636014550399</v>
      </c>
      <c r="CL16" s="3">
        <v>2.69488519585078E-2</v>
      </c>
      <c r="CM16" s="3">
        <v>0.83742442747449497</v>
      </c>
      <c r="CN16" s="3">
        <v>978.95838950883604</v>
      </c>
      <c r="CO16" s="3">
        <v>129.43410021083099</v>
      </c>
      <c r="CP16" s="3">
        <v>6.6772897619724603E-2</v>
      </c>
      <c r="CQ16" s="3">
        <v>8.9625018538873696E-2</v>
      </c>
      <c r="CR16" s="3">
        <v>4.9951588195491373E-3</v>
      </c>
      <c r="CS16" s="3">
        <v>0.10443906893793301</v>
      </c>
      <c r="CT16" s="3">
        <v>0.248213004620432</v>
      </c>
      <c r="CU16" s="3">
        <v>101.342314335419</v>
      </c>
      <c r="CV16" s="3">
        <v>0.54214593214468798</v>
      </c>
      <c r="CW16" s="3">
        <v>2.4494487107895899E-2</v>
      </c>
      <c r="CX16" s="3">
        <v>27.553338104336699</v>
      </c>
      <c r="CY16" s="3">
        <v>4.5305843219710598</v>
      </c>
      <c r="DA16" s="3">
        <f t="shared" si="17"/>
        <v>0.28626149755750879</v>
      </c>
      <c r="DB16" s="3">
        <f t="shared" si="18"/>
        <v>8464.6669538387869</v>
      </c>
      <c r="DC16" s="3">
        <f t="shared" si="19"/>
        <v>18.329806825092309</v>
      </c>
      <c r="DD16" s="3">
        <f t="shared" si="20"/>
        <v>0.65503468159771627</v>
      </c>
      <c r="DE16" s="3">
        <f t="shared" si="21"/>
        <v>5.2430177910801151E-2</v>
      </c>
      <c r="DF16" s="3">
        <f t="shared" si="22"/>
        <v>1.9422902606744761E-2</v>
      </c>
      <c r="DG16" s="3">
        <f t="shared" si="23"/>
        <v>3.8651308690830575E-4</v>
      </c>
      <c r="DH16" s="3">
        <f t="shared" si="24"/>
        <v>1.1533183135580429E-2</v>
      </c>
      <c r="DI16" s="3">
        <f t="shared" si="25"/>
        <v>13.066437309251752</v>
      </c>
      <c r="DJ16" s="3">
        <f t="shared" si="26"/>
        <v>1.6392363248585486</v>
      </c>
      <c r="DK16" s="3">
        <f t="shared" si="27"/>
        <v>6.1902300789041262E-4</v>
      </c>
      <c r="DL16" s="3">
        <f t="shared" si="28"/>
        <v>7.9729758243297986E-4</v>
      </c>
      <c r="DM16" s="3">
        <f t="shared" si="29"/>
        <v>4.3505015063397183E-5</v>
      </c>
      <c r="DN16" s="3">
        <f t="shared" si="30"/>
        <v>8.7978324435964122E-4</v>
      </c>
      <c r="DO16" s="3">
        <f t="shared" si="31"/>
        <v>2.0385430734266752E-3</v>
      </c>
      <c r="DP16" s="3">
        <f t="shared" si="32"/>
        <v>0.7942187643841615</v>
      </c>
      <c r="DQ16" s="3">
        <f t="shared" si="33"/>
        <v>2.7524771700813563E-3</v>
      </c>
      <c r="DR16" s="3">
        <f t="shared" si="34"/>
        <v>1.1984583431178526E-4</v>
      </c>
      <c r="DS16" s="3">
        <f t="shared" si="35"/>
        <v>0.13297943100548601</v>
      </c>
      <c r="DT16" s="3">
        <f t="shared" si="36"/>
        <v>2.1679472120641467E-2</v>
      </c>
      <c r="DV16" s="3">
        <f t="shared" si="37"/>
        <v>3.367499204696815E-3</v>
      </c>
      <c r="DW16" s="3">
        <f t="shared" si="38"/>
        <v>99.575945344689714</v>
      </c>
      <c r="DX16" s="3">
        <f t="shared" si="39"/>
        <v>0.21562665755755073</v>
      </c>
      <c r="DY16" s="3">
        <f t="shared" si="40"/>
        <v>7.7056425266761519E-3</v>
      </c>
      <c r="DZ16" s="3">
        <f t="shared" si="41"/>
        <v>6.1677376777247335E-4</v>
      </c>
      <c r="EA16" s="3">
        <f t="shared" si="42"/>
        <v>2.2848552683190216E-4</v>
      </c>
      <c r="EB16" s="3">
        <f t="shared" si="43"/>
        <v>4.5468305164132237E-6</v>
      </c>
      <c r="EC16" s="3">
        <f t="shared" si="44"/>
        <v>1.3567310088178177E-4</v>
      </c>
      <c r="ED16" s="3">
        <f t="shared" si="45"/>
        <v>0.15370986885264373</v>
      </c>
      <c r="EE16" s="3">
        <f t="shared" si="46"/>
        <v>1.9283511989461037E-2</v>
      </c>
      <c r="EF16" s="3">
        <f t="shared" si="47"/>
        <v>7.2820113935902787E-6</v>
      </c>
      <c r="EG16" s="3">
        <f t="shared" si="48"/>
        <v>9.3791830115412831E-6</v>
      </c>
      <c r="EH16" s="3">
        <f t="shared" si="49"/>
        <v>5.1178067912147736E-7</v>
      </c>
      <c r="EI16" s="3">
        <f t="shared" si="50"/>
        <v>1.0349520983315218E-5</v>
      </c>
      <c r="EJ16" s="3">
        <f t="shared" si="51"/>
        <v>2.3980843519221165E-5</v>
      </c>
      <c r="EK16" s="3">
        <f t="shared" si="52"/>
        <v>9.3429646677567896E-3</v>
      </c>
      <c r="EL16" s="3">
        <f t="shared" si="53"/>
        <v>3.2379362087746392E-5</v>
      </c>
      <c r="EM16" s="3">
        <f t="shared" si="54"/>
        <v>1.4098324614894649E-6</v>
      </c>
      <c r="EN16" s="3">
        <f t="shared" si="55"/>
        <v>1.5643323743251437E-3</v>
      </c>
      <c r="EO16" s="3">
        <f t="shared" si="56"/>
        <v>2.5503117166443377E-4</v>
      </c>
      <c r="EQ16" s="3">
        <f t="shared" si="57"/>
        <v>199.15189068937943</v>
      </c>
    </row>
    <row r="17" spans="1:147">
      <c r="A17" s="33" t="s">
        <v>79</v>
      </c>
      <c r="B17" s="33" t="s">
        <v>63</v>
      </c>
      <c r="C17" s="3" t="s">
        <v>65</v>
      </c>
      <c r="D17" s="3" t="s">
        <v>613</v>
      </c>
      <c r="E17" s="3" t="s">
        <v>399</v>
      </c>
      <c r="F17" s="13" t="s">
        <v>490</v>
      </c>
      <c r="G17" s="3">
        <v>16.5804103503108</v>
      </c>
      <c r="H17" s="3">
        <v>511815.67869987298</v>
      </c>
      <c r="I17" s="3">
        <v>34.451446900303502</v>
      </c>
      <c r="J17" s="3">
        <v>58.575198768773397</v>
      </c>
      <c r="K17" s="3">
        <v>2.9193613447372901</v>
      </c>
      <c r="L17" s="3">
        <v>1.0217094472247199</v>
      </c>
      <c r="M17" s="3">
        <v>3.6561786232079202E-2</v>
      </c>
      <c r="N17" s="3">
        <v>0.67832912318583505</v>
      </c>
      <c r="O17" s="3">
        <v>807.36315728479804</v>
      </c>
      <c r="P17" s="3">
        <v>243.90135267412199</v>
      </c>
      <c r="Q17" s="3">
        <v>6.2628784131685503E-2</v>
      </c>
      <c r="R17" s="3">
        <v>0.10242094139334</v>
      </c>
      <c r="S17" s="3">
        <v>6.6721953750580642E-3</v>
      </c>
      <c r="T17" s="3">
        <v>0.124280670297537</v>
      </c>
      <c r="U17" s="3">
        <v>4.8313213557366001E-2</v>
      </c>
      <c r="V17" s="3">
        <v>3.2485484727317</v>
      </c>
      <c r="W17" s="3">
        <v>2.27505739116486E-2</v>
      </c>
      <c r="X17" s="3">
        <v>1.5726540464299499E-2</v>
      </c>
      <c r="Y17" s="3">
        <v>21.199890865010801</v>
      </c>
      <c r="Z17" s="3">
        <v>4.6168779343082704</v>
      </c>
      <c r="AA17" s="3">
        <f t="shared" si="4"/>
        <v>0.58815757563710847</v>
      </c>
      <c r="AB17" s="3">
        <f t="shared" si="5"/>
        <v>11.504840012014737</v>
      </c>
      <c r="AC17" s="3">
        <f t="shared" si="6"/>
        <v>0.21777838214856859</v>
      </c>
      <c r="AD17" s="3">
        <f t="shared" si="7"/>
        <v>4.2671561848530978E-2</v>
      </c>
      <c r="AE17" s="3">
        <f t="shared" si="8"/>
        <v>7.4182176523631305E-4</v>
      </c>
      <c r="AF17" s="3">
        <f t="shared" si="9"/>
        <v>2.2789368994867885E-3</v>
      </c>
      <c r="AG17" s="3">
        <f t="shared" si="10"/>
        <v>1.8178854523272221E-3</v>
      </c>
      <c r="AH17" s="17">
        <f t="shared" si="11"/>
        <v>2.9542031386138269E-3</v>
      </c>
      <c r="AI17" s="3">
        <f t="shared" si="12"/>
        <v>0.13401114756279214</v>
      </c>
      <c r="AJ17" s="3">
        <f t="shared" si="13"/>
        <v>7.0795677574857772</v>
      </c>
      <c r="AK17" s="3">
        <f t="shared" si="14"/>
        <v>4.5648417930919922E-4</v>
      </c>
      <c r="AL17" s="3">
        <f t="shared" si="15"/>
        <v>1.4023565888880093E-3</v>
      </c>
      <c r="AM17" s="3">
        <f t="shared" si="16"/>
        <v>1.8178854523272221E-3</v>
      </c>
      <c r="AP17" s="3">
        <v>0.26661613115893701</v>
      </c>
      <c r="AQ17" s="3">
        <v>11.085920273307201</v>
      </c>
      <c r="AR17" s="3">
        <v>4.2090236672232703E-2</v>
      </c>
      <c r="AS17" s="3">
        <v>0.56051782389869398</v>
      </c>
      <c r="AT17" s="3">
        <v>0.136114212788533</v>
      </c>
      <c r="AU17" s="3">
        <v>0.54277578848986496</v>
      </c>
      <c r="AV17" s="3">
        <v>3.6561786232079202E-2</v>
      </c>
      <c r="AW17" s="3">
        <v>0.31664798646340803</v>
      </c>
      <c r="AX17" s="3">
        <v>0.285629598391688</v>
      </c>
      <c r="AY17" s="3">
        <v>1.8624348792120899</v>
      </c>
      <c r="AZ17" s="3">
        <v>2.13351897908176E-2</v>
      </c>
      <c r="BA17" s="3">
        <v>8.6433838805116694E-2</v>
      </c>
      <c r="BB17" s="3">
        <v>7.0947496540696899E-3</v>
      </c>
      <c r="BC17" s="3">
        <v>0.124280670297537</v>
      </c>
      <c r="BD17" s="3">
        <v>4.8313213557366001E-2</v>
      </c>
      <c r="BE17" s="3">
        <v>2.55690811608133E-3</v>
      </c>
      <c r="BF17" s="3">
        <v>2.27505739116486E-2</v>
      </c>
      <c r="BG17" s="3">
        <v>1.5726540464299499E-2</v>
      </c>
      <c r="BH17" s="3">
        <v>4.2180303892933597E-2</v>
      </c>
      <c r="BI17" s="3">
        <v>1.30341667330053E-2</v>
      </c>
      <c r="BK17" s="3">
        <v>1.86312228969051</v>
      </c>
      <c r="BL17" s="3">
        <v>27674.748569900301</v>
      </c>
      <c r="BM17" s="3">
        <v>8.8133437197086302</v>
      </c>
      <c r="BN17" s="3">
        <v>23.029348327397301</v>
      </c>
      <c r="BO17" s="3">
        <v>1.9399023419105801</v>
      </c>
      <c r="BP17" s="3">
        <v>0.99794477807223503</v>
      </c>
      <c r="BQ17" s="3">
        <v>6.16406254733943E-2</v>
      </c>
      <c r="BR17" s="3">
        <v>0.359386367898474</v>
      </c>
      <c r="BS17" s="3">
        <v>98.929431687878903</v>
      </c>
      <c r="BT17" s="3">
        <v>49.379604949922303</v>
      </c>
      <c r="BU17" s="3">
        <v>5.5729207880671601E-2</v>
      </c>
      <c r="BV17" s="3">
        <v>0.10342465560465799</v>
      </c>
      <c r="BW17" s="3">
        <v>6.5373541147614204E-3</v>
      </c>
      <c r="BX17" s="3">
        <v>3.5513450557393501E-2</v>
      </c>
      <c r="BY17" s="3">
        <v>3.9379162282593499E-2</v>
      </c>
      <c r="BZ17" s="3">
        <v>1.88197441161537</v>
      </c>
      <c r="CA17" s="3">
        <v>9.7073629732777496E-4</v>
      </c>
      <c r="CB17" s="3">
        <v>1.11846689401986E-2</v>
      </c>
      <c r="CC17" s="3">
        <v>3.5098110580343298</v>
      </c>
      <c r="CD17" s="3">
        <v>2.1128510785109298</v>
      </c>
      <c r="CF17" s="3">
        <v>16.5804103503108</v>
      </c>
      <c r="CG17" s="3">
        <v>511815.67869987298</v>
      </c>
      <c r="CH17" s="3">
        <v>34.451446900303502</v>
      </c>
      <c r="CI17" s="3">
        <v>58.575198768773397</v>
      </c>
      <c r="CJ17" s="3">
        <v>2.9193613447372901</v>
      </c>
      <c r="CK17" s="3">
        <v>1.0217094472247199</v>
      </c>
      <c r="CL17" s="3">
        <v>3.6561786232079202E-2</v>
      </c>
      <c r="CM17" s="3">
        <v>0.67832912318583505</v>
      </c>
      <c r="CN17" s="3">
        <v>807.36315728479804</v>
      </c>
      <c r="CO17" s="3">
        <v>243.90135267412199</v>
      </c>
      <c r="CP17" s="3">
        <v>6.2628784131685503E-2</v>
      </c>
      <c r="CQ17" s="3">
        <v>0.10242094139334</v>
      </c>
      <c r="CR17" s="3">
        <v>6.6721953750580642E-3</v>
      </c>
      <c r="CS17" s="3">
        <v>0.124280670297537</v>
      </c>
      <c r="CT17" s="3">
        <v>4.8313213557366001E-2</v>
      </c>
      <c r="CU17" s="3">
        <v>3.2485484727317</v>
      </c>
      <c r="CV17" s="3">
        <v>2.27505739116486E-2</v>
      </c>
      <c r="CW17" s="3">
        <v>1.5726540464299499E-2</v>
      </c>
      <c r="CX17" s="3">
        <v>21.199890865010801</v>
      </c>
      <c r="CY17" s="3">
        <v>4.6168779343082704</v>
      </c>
      <c r="DA17" s="3">
        <f t="shared" si="17"/>
        <v>0.30180195059913395</v>
      </c>
      <c r="DB17" s="3">
        <f t="shared" si="18"/>
        <v>9164.9329161048081</v>
      </c>
      <c r="DC17" s="3">
        <f t="shared" si="19"/>
        <v>0.58458469759496345</v>
      </c>
      <c r="DD17" s="3">
        <f t="shared" si="20"/>
        <v>0.9979861239726</v>
      </c>
      <c r="DE17" s="3">
        <f t="shared" si="21"/>
        <v>4.5940914372852582E-2</v>
      </c>
      <c r="DF17" s="3">
        <f t="shared" si="22"/>
        <v>1.5624857733976448E-2</v>
      </c>
      <c r="DG17" s="3">
        <f t="shared" si="23"/>
        <v>5.2438630340173543E-4</v>
      </c>
      <c r="DH17" s="3">
        <f t="shared" si="24"/>
        <v>9.3420895632259342E-3</v>
      </c>
      <c r="DI17" s="3">
        <f t="shared" si="25"/>
        <v>10.776106720689334</v>
      </c>
      <c r="DJ17" s="3">
        <f t="shared" si="26"/>
        <v>3.0889229062072192</v>
      </c>
      <c r="DK17" s="3">
        <f t="shared" si="27"/>
        <v>5.8060470214285121E-4</v>
      </c>
      <c r="DL17" s="3">
        <f t="shared" si="28"/>
        <v>9.1112917235270567E-4</v>
      </c>
      <c r="DM17" s="3">
        <f t="shared" si="29"/>
        <v>5.8111057282464979E-5</v>
      </c>
      <c r="DN17" s="3">
        <f t="shared" si="30"/>
        <v>1.0469267146620926E-3</v>
      </c>
      <c r="DO17" s="3">
        <f t="shared" si="31"/>
        <v>3.9679051870372862E-4</v>
      </c>
      <c r="DP17" s="3">
        <f t="shared" si="32"/>
        <v>2.5458843830185738E-2</v>
      </c>
      <c r="DQ17" s="3">
        <f t="shared" si="33"/>
        <v>1.155047591159443E-4</v>
      </c>
      <c r="DR17" s="3">
        <f t="shared" si="34"/>
        <v>7.6946308550157963E-5</v>
      </c>
      <c r="DS17" s="3">
        <f t="shared" si="35"/>
        <v>0.10231607560333399</v>
      </c>
      <c r="DT17" s="3">
        <f t="shared" si="36"/>
        <v>2.2092398981704744E-2</v>
      </c>
      <c r="DV17" s="3">
        <f t="shared" si="37"/>
        <v>3.2869091153292854E-3</v>
      </c>
      <c r="DW17" s="3">
        <f t="shared" si="38"/>
        <v>99.814800678139633</v>
      </c>
      <c r="DX17" s="3">
        <f t="shared" si="39"/>
        <v>6.3666810880194926E-3</v>
      </c>
      <c r="DY17" s="3">
        <f t="shared" si="40"/>
        <v>1.0869014204002611E-2</v>
      </c>
      <c r="DZ17" s="3">
        <f t="shared" si="41"/>
        <v>5.0034007374346191E-4</v>
      </c>
      <c r="EA17" s="3">
        <f t="shared" si="42"/>
        <v>1.7016950092461677E-4</v>
      </c>
      <c r="EB17" s="3">
        <f t="shared" si="43"/>
        <v>5.7110635540403247E-6</v>
      </c>
      <c r="EC17" s="3">
        <f t="shared" si="44"/>
        <v>1.0174420437187864E-4</v>
      </c>
      <c r="ED17" s="3">
        <f t="shared" si="45"/>
        <v>0.11736200954857776</v>
      </c>
      <c r="EE17" s="3">
        <f t="shared" si="46"/>
        <v>3.3641296342870858E-2</v>
      </c>
      <c r="EF17" s="3">
        <f t="shared" si="47"/>
        <v>6.3233351676086172E-6</v>
      </c>
      <c r="EG17" s="3">
        <f t="shared" si="48"/>
        <v>9.9230597280875539E-6</v>
      </c>
      <c r="EH17" s="3">
        <f t="shared" si="49"/>
        <v>6.3288445785050034E-7</v>
      </c>
      <c r="EI17" s="3">
        <f t="shared" si="50"/>
        <v>1.1402023594192266E-5</v>
      </c>
      <c r="EJ17" s="3">
        <f t="shared" si="51"/>
        <v>4.3214245972049176E-6</v>
      </c>
      <c r="EK17" s="3">
        <f t="shared" si="52"/>
        <v>2.7727092447566961E-4</v>
      </c>
      <c r="EL17" s="3">
        <f t="shared" si="53"/>
        <v>1.2579562353670226E-6</v>
      </c>
      <c r="EM17" s="3">
        <f t="shared" si="54"/>
        <v>8.3801818531115773E-7</v>
      </c>
      <c r="EN17" s="3">
        <f t="shared" si="55"/>
        <v>1.1143189793097507E-3</v>
      </c>
      <c r="EO17" s="3">
        <f t="shared" si="56"/>
        <v>2.406071513066792E-4</v>
      </c>
      <c r="EQ17" s="3">
        <f t="shared" si="57"/>
        <v>199.62960135627927</v>
      </c>
    </row>
    <row r="18" spans="1:147">
      <c r="A18" s="33" t="s">
        <v>80</v>
      </c>
      <c r="B18" s="33" t="s">
        <v>63</v>
      </c>
      <c r="C18" s="3" t="s">
        <v>65</v>
      </c>
      <c r="D18" s="3" t="s">
        <v>613</v>
      </c>
      <c r="E18" s="3" t="s">
        <v>399</v>
      </c>
      <c r="F18" s="13" t="s">
        <v>490</v>
      </c>
      <c r="G18" s="3">
        <v>16.0681411648014</v>
      </c>
      <c r="H18" s="3">
        <v>498922.37012523698</v>
      </c>
      <c r="I18" s="3">
        <v>443.74183028099202</v>
      </c>
      <c r="J18" s="3">
        <v>58.117529003833397</v>
      </c>
      <c r="K18" s="3">
        <v>0.44522443608732298</v>
      </c>
      <c r="L18" s="3">
        <v>1.2644996662449</v>
      </c>
      <c r="M18" s="3">
        <v>8.4607272312588994E-2</v>
      </c>
      <c r="N18" s="3">
        <v>0.565720458815267</v>
      </c>
      <c r="O18" s="3">
        <v>762.83366237112295</v>
      </c>
      <c r="P18" s="3">
        <v>123.647240792334</v>
      </c>
      <c r="Q18" s="3">
        <v>3.0067585974048801E-2</v>
      </c>
      <c r="R18" s="3">
        <v>0.22152957734211001</v>
      </c>
      <c r="S18" s="3">
        <v>1.2216911514054124E-2</v>
      </c>
      <c r="T18" s="3">
        <v>0.120293131052375</v>
      </c>
      <c r="U18" s="3">
        <v>4.9452520587064598E-2</v>
      </c>
      <c r="V18" s="3">
        <v>28.894366624705</v>
      </c>
      <c r="W18" s="3">
        <v>8.47369414848958E-2</v>
      </c>
      <c r="X18" s="3">
        <v>1.28254291897989E-2</v>
      </c>
      <c r="Y18" s="3">
        <v>7.1499830127126902</v>
      </c>
      <c r="Z18" s="3">
        <v>1.3705259663268401</v>
      </c>
      <c r="AA18" s="3">
        <f t="shared" si="4"/>
        <v>7.6352494314017214</v>
      </c>
      <c r="AB18" s="3">
        <f t="shared" si="5"/>
        <v>17.293361476871883</v>
      </c>
      <c r="AC18" s="3">
        <f t="shared" si="6"/>
        <v>0.19168240873999853</v>
      </c>
      <c r="AD18" s="3">
        <f t="shared" si="7"/>
        <v>0.58170195177505035</v>
      </c>
      <c r="AE18" s="3">
        <f t="shared" si="8"/>
        <v>1.7937705819713488E-3</v>
      </c>
      <c r="AF18" s="3">
        <f t="shared" si="9"/>
        <v>6.9164528781589935E-3</v>
      </c>
      <c r="AG18" s="3">
        <f t="shared" si="10"/>
        <v>6.7759187712839711E-5</v>
      </c>
      <c r="AH18" s="17">
        <f t="shared" si="11"/>
        <v>4.2052667706466637E-3</v>
      </c>
      <c r="AI18" s="3">
        <f t="shared" si="12"/>
        <v>3.0885660823523841E-3</v>
      </c>
      <c r="AJ18" s="3">
        <f t="shared" si="13"/>
        <v>0.27864679945552234</v>
      </c>
      <c r="AK18" s="3">
        <f t="shared" si="14"/>
        <v>2.8902907759850844E-5</v>
      </c>
      <c r="AL18" s="3">
        <f t="shared" si="15"/>
        <v>1.1144435167572466E-4</v>
      </c>
      <c r="AM18" s="3">
        <f t="shared" si="16"/>
        <v>6.7759187712839711E-5</v>
      </c>
      <c r="AP18" s="3">
        <v>0.29705898040034201</v>
      </c>
      <c r="AQ18" s="3">
        <v>9.0756352264992994</v>
      </c>
      <c r="AR18" s="3">
        <v>4.6252808235137402E-2</v>
      </c>
      <c r="AS18" s="3">
        <v>0.37994645280275602</v>
      </c>
      <c r="AT18" s="3">
        <v>0.19790042168084601</v>
      </c>
      <c r="AU18" s="3">
        <v>1.2644996662449</v>
      </c>
      <c r="AV18" s="3">
        <v>8.4607272312588994E-2</v>
      </c>
      <c r="AW18" s="3">
        <v>0.565720458815267</v>
      </c>
      <c r="AX18" s="3">
        <v>0.23299635484262601</v>
      </c>
      <c r="AY18" s="3">
        <v>1.7321475218898299</v>
      </c>
      <c r="AZ18" s="3">
        <v>2.17786401141217E-2</v>
      </c>
      <c r="BA18" s="3">
        <v>0.22152957734211001</v>
      </c>
      <c r="BB18" s="3">
        <v>1.26259081596322E-2</v>
      </c>
      <c r="BC18" s="3">
        <v>0.120293131052375</v>
      </c>
      <c r="BD18" s="3">
        <v>4.9452520587064598E-2</v>
      </c>
      <c r="BE18" s="3">
        <v>0.134236910740447</v>
      </c>
      <c r="BF18" s="3">
        <v>3.9343178999753897E-2</v>
      </c>
      <c r="BG18" s="3">
        <v>1.28254291897989E-2</v>
      </c>
      <c r="BH18" s="3">
        <v>3.3731363710917298E-2</v>
      </c>
      <c r="BI18" s="3">
        <v>2.2556782725145798E-2</v>
      </c>
      <c r="BK18" s="3">
        <v>1.07277339433527</v>
      </c>
      <c r="BL18" s="3">
        <v>45715.219325967497</v>
      </c>
      <c r="BM18" s="3">
        <v>53.6907522672524</v>
      </c>
      <c r="BN18" s="3">
        <v>20.7974846312942</v>
      </c>
      <c r="BO18" s="3">
        <v>0.29040797890559999</v>
      </c>
      <c r="BP18" s="3">
        <v>1.0271954076408401</v>
      </c>
      <c r="BQ18" s="3">
        <v>1.76506749252234E-2</v>
      </c>
      <c r="BR18" s="3">
        <v>0.42311067622174398</v>
      </c>
      <c r="BS18" s="3">
        <v>102.67155883375401</v>
      </c>
      <c r="BT18" s="3">
        <v>6.4239416489974603</v>
      </c>
      <c r="BU18" s="3">
        <v>3.1400911847228902E-2</v>
      </c>
      <c r="BV18" s="3">
        <v>0.19350772029902499</v>
      </c>
      <c r="BW18" s="3">
        <v>5.7567962412453596E-4</v>
      </c>
      <c r="BX18" s="3">
        <v>6.0072712892882102E-2</v>
      </c>
      <c r="BY18" s="3">
        <v>2.0028918555982399E-2</v>
      </c>
      <c r="BZ18" s="3">
        <v>7.4054484472411701</v>
      </c>
      <c r="CA18" s="3">
        <v>7.1056683017265004E-2</v>
      </c>
      <c r="CB18" s="3">
        <v>1.1483248025438601E-2</v>
      </c>
      <c r="CC18" s="3">
        <v>3.8034146947219099</v>
      </c>
      <c r="CD18" s="3">
        <v>0.62236545903574403</v>
      </c>
      <c r="CF18" s="3">
        <v>16.0681411648014</v>
      </c>
      <c r="CG18" s="3">
        <v>498922.37012523698</v>
      </c>
      <c r="CH18" s="3">
        <v>443.74183028099202</v>
      </c>
      <c r="CI18" s="3">
        <v>58.117529003833397</v>
      </c>
      <c r="CJ18" s="3">
        <v>0.44522443608732298</v>
      </c>
      <c r="CK18" s="3">
        <v>1.2644996662449</v>
      </c>
      <c r="CL18" s="3">
        <v>8.4607272312588994E-2</v>
      </c>
      <c r="CM18" s="3">
        <v>0.565720458815267</v>
      </c>
      <c r="CN18" s="3">
        <v>762.83366237112295</v>
      </c>
      <c r="CO18" s="3">
        <v>123.647240792334</v>
      </c>
      <c r="CP18" s="3">
        <v>3.0067585974048801E-2</v>
      </c>
      <c r="CQ18" s="3">
        <v>0.22152957734211001</v>
      </c>
      <c r="CR18" s="3">
        <v>1.2216911514054124E-2</v>
      </c>
      <c r="CS18" s="3">
        <v>0.120293131052375</v>
      </c>
      <c r="CT18" s="3">
        <v>4.9452520587064598E-2</v>
      </c>
      <c r="CU18" s="3">
        <v>28.894366624705</v>
      </c>
      <c r="CV18" s="3">
        <v>8.47369414848958E-2</v>
      </c>
      <c r="CW18" s="3">
        <v>1.28254291897989E-2</v>
      </c>
      <c r="CX18" s="3">
        <v>7.1499830127126902</v>
      </c>
      <c r="CY18" s="3">
        <v>1.3705259663268401</v>
      </c>
      <c r="DA18" s="3">
        <f t="shared" si="17"/>
        <v>0.29247746247416612</v>
      </c>
      <c r="DB18" s="3">
        <f t="shared" si="18"/>
        <v>8934.0562292996146</v>
      </c>
      <c r="DC18" s="3">
        <f t="shared" si="19"/>
        <v>7.5295729789149757</v>
      </c>
      <c r="DD18" s="3">
        <f t="shared" si="20"/>
        <v>0.99018848803840631</v>
      </c>
      <c r="DE18" s="3">
        <f t="shared" si="21"/>
        <v>7.0063329885016049E-3</v>
      </c>
      <c r="DF18" s="3">
        <f t="shared" si="22"/>
        <v>1.933781413434623E-2</v>
      </c>
      <c r="DG18" s="3">
        <f t="shared" si="23"/>
        <v>1.2134772214705189E-3</v>
      </c>
      <c r="DH18" s="3">
        <f t="shared" si="24"/>
        <v>7.7912196503961851E-3</v>
      </c>
      <c r="DI18" s="3">
        <f t="shared" si="25"/>
        <v>10.181758830178786</v>
      </c>
      <c r="DJ18" s="3">
        <f t="shared" si="26"/>
        <v>1.5659478317164894</v>
      </c>
      <c r="DK18" s="3">
        <f t="shared" si="27"/>
        <v>2.7874374444042637E-4</v>
      </c>
      <c r="DL18" s="3">
        <f t="shared" si="28"/>
        <v>1.9707108498466341E-3</v>
      </c>
      <c r="DM18" s="3">
        <f t="shared" si="29"/>
        <v>1.064024065395158E-4</v>
      </c>
      <c r="DN18" s="3">
        <f t="shared" si="30"/>
        <v>1.0133361220821752E-3</v>
      </c>
      <c r="DO18" s="3">
        <f t="shared" si="31"/>
        <v>4.0614750810664089E-4</v>
      </c>
      <c r="DP18" s="3">
        <f t="shared" si="32"/>
        <v>0.2264448795039577</v>
      </c>
      <c r="DQ18" s="3">
        <f t="shared" si="33"/>
        <v>4.3020980712154318E-4</v>
      </c>
      <c r="DR18" s="3">
        <f t="shared" si="34"/>
        <v>6.2751845135091273E-5</v>
      </c>
      <c r="DS18" s="3">
        <f t="shared" si="35"/>
        <v>3.4507640022744646E-2</v>
      </c>
      <c r="DT18" s="3">
        <f t="shared" si="36"/>
        <v>6.5581561595726839E-3</v>
      </c>
      <c r="DV18" s="3">
        <f t="shared" si="37"/>
        <v>3.2657319659661326E-3</v>
      </c>
      <c r="DW18" s="3">
        <f t="shared" si="38"/>
        <v>99.755491472576878</v>
      </c>
      <c r="DX18" s="3">
        <f t="shared" si="39"/>
        <v>8.4073374267220377E-2</v>
      </c>
      <c r="DY18" s="3">
        <f t="shared" si="40"/>
        <v>1.1056202998903962E-2</v>
      </c>
      <c r="DZ18" s="3">
        <f t="shared" si="41"/>
        <v>7.8231004232586724E-5</v>
      </c>
      <c r="EA18" s="3">
        <f t="shared" si="42"/>
        <v>2.1592131317134999E-4</v>
      </c>
      <c r="EB18" s="3">
        <f t="shared" si="43"/>
        <v>1.3549390502107733E-5</v>
      </c>
      <c r="EC18" s="3">
        <f t="shared" si="44"/>
        <v>8.6994857145308114E-5</v>
      </c>
      <c r="ED18" s="3">
        <f t="shared" si="45"/>
        <v>0.11368703420835298</v>
      </c>
      <c r="EE18" s="3">
        <f t="shared" si="46"/>
        <v>1.7484991314582397E-2</v>
      </c>
      <c r="EF18" s="3">
        <f t="shared" si="47"/>
        <v>3.1123846221573389E-6</v>
      </c>
      <c r="EG18" s="3">
        <f t="shared" si="48"/>
        <v>2.2004476391369463E-5</v>
      </c>
      <c r="EH18" s="3">
        <f t="shared" si="49"/>
        <v>1.1880633035870682E-6</v>
      </c>
      <c r="EI18" s="3">
        <f t="shared" si="50"/>
        <v>1.1314663831385712E-5</v>
      </c>
      <c r="EJ18" s="3">
        <f t="shared" si="51"/>
        <v>4.5349439539756042E-6</v>
      </c>
      <c r="EK18" s="3">
        <f t="shared" si="52"/>
        <v>2.528428259974879E-3</v>
      </c>
      <c r="EL18" s="3">
        <f t="shared" si="53"/>
        <v>4.8036177122982385E-6</v>
      </c>
      <c r="EM18" s="3">
        <f t="shared" si="54"/>
        <v>7.0067178799845127E-7</v>
      </c>
      <c r="EN18" s="3">
        <f t="shared" si="55"/>
        <v>3.8530388679874217E-4</v>
      </c>
      <c r="EO18" s="3">
        <f t="shared" si="56"/>
        <v>7.3226771139694004E-5</v>
      </c>
      <c r="EQ18" s="3">
        <f t="shared" si="57"/>
        <v>199.51098294515376</v>
      </c>
    </row>
    <row r="19" spans="1:147">
      <c r="A19" s="33" t="s">
        <v>81</v>
      </c>
      <c r="B19" s="33" t="s">
        <v>63</v>
      </c>
      <c r="C19" s="3" t="s">
        <v>65</v>
      </c>
      <c r="D19" s="3" t="s">
        <v>613</v>
      </c>
      <c r="E19" s="3" t="s">
        <v>399</v>
      </c>
      <c r="F19" s="13" t="s">
        <v>490</v>
      </c>
      <c r="G19" s="3">
        <v>15.584359374302799</v>
      </c>
      <c r="H19" s="3">
        <v>517290.252900302</v>
      </c>
      <c r="I19" s="3">
        <v>430.58239497480599</v>
      </c>
      <c r="J19" s="3">
        <v>43.368985759334102</v>
      </c>
      <c r="K19" s="3">
        <v>1.2325506667164501</v>
      </c>
      <c r="L19" s="3">
        <v>0.69621237503893196</v>
      </c>
      <c r="M19" s="3">
        <v>5.1042550720867302E-2</v>
      </c>
      <c r="N19" s="3">
        <v>0.60955292318354704</v>
      </c>
      <c r="O19" s="3">
        <v>844.78518581224205</v>
      </c>
      <c r="P19" s="3">
        <v>144.617643119267</v>
      </c>
      <c r="Q19" s="3">
        <v>1.3703510123579E-2</v>
      </c>
      <c r="R19" s="3">
        <v>3.8473022293577801E-3</v>
      </c>
      <c r="S19" s="3">
        <v>6.6276058100047212E-3</v>
      </c>
      <c r="T19" s="3">
        <v>0.10643621959902599</v>
      </c>
      <c r="U19" s="3">
        <v>4.8250833797990701E-2</v>
      </c>
      <c r="V19" s="3">
        <v>61.349598151414</v>
      </c>
      <c r="W19" s="3">
        <v>0.29672195247153499</v>
      </c>
      <c r="X19" s="3">
        <v>1.6826968587415E-2</v>
      </c>
      <c r="Y19" s="3">
        <v>11.733981935981101</v>
      </c>
      <c r="Z19" s="3">
        <v>3.15283854160444</v>
      </c>
      <c r="AA19" s="3">
        <f t="shared" si="4"/>
        <v>9.9283482755216106</v>
      </c>
      <c r="AB19" s="3">
        <f t="shared" si="5"/>
        <v>12.32468601948425</v>
      </c>
      <c r="AC19" s="3">
        <f t="shared" si="6"/>
        <v>0.26869297726942726</v>
      </c>
      <c r="AD19" s="3">
        <f t="shared" si="7"/>
        <v>0.50969453797986608</v>
      </c>
      <c r="AE19" s="3">
        <f t="shared" si="8"/>
        <v>1.4340373693449073E-3</v>
      </c>
      <c r="AF19" s="3">
        <f t="shared" si="9"/>
        <v>4.1120596623755038E-3</v>
      </c>
      <c r="AG19" s="3">
        <f t="shared" si="10"/>
        <v>3.1825523485187572E-5</v>
      </c>
      <c r="AH19" s="17">
        <f t="shared" si="11"/>
        <v>1.1678482375670389E-3</v>
      </c>
      <c r="AI19" s="3">
        <f t="shared" si="12"/>
        <v>7.3222653280771433E-3</v>
      </c>
      <c r="AJ19" s="3">
        <f t="shared" si="13"/>
        <v>0.33586520212404131</v>
      </c>
      <c r="AK19" s="3">
        <f t="shared" si="14"/>
        <v>3.9079555466729128E-5</v>
      </c>
      <c r="AL19" s="3">
        <f t="shared" si="15"/>
        <v>1.1205946727295696E-4</v>
      </c>
      <c r="AM19" s="3">
        <f t="shared" si="16"/>
        <v>3.1825523485187572E-5</v>
      </c>
      <c r="AP19" s="3">
        <v>0.348596142775219</v>
      </c>
      <c r="AQ19" s="3">
        <v>8.1270233945265105</v>
      </c>
      <c r="AR19" s="3">
        <v>2.2063285119172899E-2</v>
      </c>
      <c r="AS19" s="3">
        <v>0.25031490913149301</v>
      </c>
      <c r="AT19" s="3">
        <v>0.19329862541960399</v>
      </c>
      <c r="AU19" s="3">
        <v>0.69621237503893196</v>
      </c>
      <c r="AV19" s="3">
        <v>5.1042550720867302E-2</v>
      </c>
      <c r="AW19" s="3">
        <v>0.60955292318354704</v>
      </c>
      <c r="AX19" s="3">
        <v>0.28214324607799302</v>
      </c>
      <c r="AY19" s="3">
        <v>1.9232868356983399</v>
      </c>
      <c r="AZ19" s="3">
        <v>1.35149006557736E-2</v>
      </c>
      <c r="BA19" s="3">
        <v>3.8473022293577801E-3</v>
      </c>
      <c r="BB19" s="3">
        <v>6.9894889566414096E-3</v>
      </c>
      <c r="BC19" s="3">
        <v>0.10643621959902599</v>
      </c>
      <c r="BD19" s="3">
        <v>4.8250833797990701E-2</v>
      </c>
      <c r="BE19" s="3">
        <v>0.27941030306349102</v>
      </c>
      <c r="BF19" s="3">
        <v>1.69197584559506E-2</v>
      </c>
      <c r="BG19" s="3">
        <v>1.6826968587415E-2</v>
      </c>
      <c r="BH19" s="3">
        <v>3.4885742685205202E-2</v>
      </c>
      <c r="BI19" s="3">
        <v>9.88622323615913E-3</v>
      </c>
      <c r="BK19" s="3">
        <v>1.1521140069392299</v>
      </c>
      <c r="BL19" s="3">
        <v>36352.686646250302</v>
      </c>
      <c r="BM19" s="3">
        <v>69.688722658230304</v>
      </c>
      <c r="BN19" s="3">
        <v>13.143307705228199</v>
      </c>
      <c r="BO19" s="3">
        <v>0.66368459493426402</v>
      </c>
      <c r="BP19" s="3">
        <v>0.87658036090890501</v>
      </c>
      <c r="BQ19" s="3">
        <v>3.3477082417091901E-2</v>
      </c>
      <c r="BR19" s="3">
        <v>0.37860384293771099</v>
      </c>
      <c r="BS19" s="3">
        <v>125.23042935820401</v>
      </c>
      <c r="BT19" s="3">
        <v>22.826735574912</v>
      </c>
      <c r="BU19" s="3">
        <v>2.7452559225118401E-2</v>
      </c>
      <c r="BV19" s="3">
        <v>4.1127066648942697E-3</v>
      </c>
      <c r="BW19" s="3">
        <v>6.3313910013192099E-3</v>
      </c>
      <c r="BX19" s="3">
        <v>6.3229925605667703E-2</v>
      </c>
      <c r="BY19" s="3">
        <v>3.7383423388192498E-2</v>
      </c>
      <c r="BZ19" s="3">
        <v>34.703685326345301</v>
      </c>
      <c r="CA19" s="3">
        <v>0.166905930446723</v>
      </c>
      <c r="CB19" s="3">
        <v>1.24506461106222E-2</v>
      </c>
      <c r="CC19" s="3">
        <v>8.9791868476767807</v>
      </c>
      <c r="CD19" s="3">
        <v>2.2713191287916099</v>
      </c>
      <c r="CF19" s="3">
        <v>15.584359374302799</v>
      </c>
      <c r="CG19" s="3">
        <v>517290.252900302</v>
      </c>
      <c r="CH19" s="3">
        <v>430.58239497480599</v>
      </c>
      <c r="CI19" s="3">
        <v>43.368985759334102</v>
      </c>
      <c r="CJ19" s="3">
        <v>1.2325506667164501</v>
      </c>
      <c r="CK19" s="3">
        <v>0.69621237503893196</v>
      </c>
      <c r="CL19" s="3">
        <v>5.1042550720867302E-2</v>
      </c>
      <c r="CM19" s="3">
        <v>0.60955292318354704</v>
      </c>
      <c r="CN19" s="3">
        <v>844.78518581224205</v>
      </c>
      <c r="CO19" s="3">
        <v>144.617643119267</v>
      </c>
      <c r="CP19" s="3">
        <v>1.3703510123579E-2</v>
      </c>
      <c r="CQ19" s="3">
        <v>3.8473022293577801E-3</v>
      </c>
      <c r="CR19" s="3">
        <v>6.6276058100047212E-3</v>
      </c>
      <c r="CS19" s="3">
        <v>0.10643621959902599</v>
      </c>
      <c r="CT19" s="3">
        <v>4.8250833797990701E-2</v>
      </c>
      <c r="CU19" s="3">
        <v>61.349598151414</v>
      </c>
      <c r="CV19" s="3">
        <v>0.29672195247153499</v>
      </c>
      <c r="CW19" s="3">
        <v>1.6826968587415E-2</v>
      </c>
      <c r="CX19" s="3">
        <v>11.733981935981101</v>
      </c>
      <c r="CY19" s="3">
        <v>3.15283854160444</v>
      </c>
      <c r="DA19" s="3">
        <f t="shared" si="17"/>
        <v>0.28367151105607702</v>
      </c>
      <c r="DB19" s="3">
        <f t="shared" si="18"/>
        <v>9262.9645071233244</v>
      </c>
      <c r="DC19" s="3">
        <f t="shared" si="19"/>
        <v>7.3062788882125185</v>
      </c>
      <c r="DD19" s="3">
        <f t="shared" si="20"/>
        <v>0.73890736878991681</v>
      </c>
      <c r="DE19" s="3">
        <f t="shared" si="21"/>
        <v>1.9396195932339568E-2</v>
      </c>
      <c r="DF19" s="3">
        <f t="shared" si="22"/>
        <v>1.0647077153065178E-2</v>
      </c>
      <c r="DG19" s="3">
        <f t="shared" si="23"/>
        <v>7.3207622622186797E-4</v>
      </c>
      <c r="DH19" s="3">
        <f t="shared" si="24"/>
        <v>8.3948894530167621E-3</v>
      </c>
      <c r="DI19" s="3">
        <f t="shared" si="25"/>
        <v>11.275589226768275</v>
      </c>
      <c r="DJ19" s="3">
        <f t="shared" si="26"/>
        <v>1.8315304346411729</v>
      </c>
      <c r="DK19" s="3">
        <f t="shared" si="27"/>
        <v>1.2703938810121055E-4</v>
      </c>
      <c r="DL19" s="3">
        <f t="shared" si="28"/>
        <v>3.4225318068140841E-5</v>
      </c>
      <c r="DM19" s="3">
        <f t="shared" si="29"/>
        <v>5.7722707328160406E-5</v>
      </c>
      <c r="DN19" s="3">
        <f t="shared" si="30"/>
        <v>8.9660702214662622E-4</v>
      </c>
      <c r="DO19" s="3">
        <f t="shared" si="31"/>
        <v>3.9627820136326131E-4</v>
      </c>
      <c r="DP19" s="3">
        <f t="shared" si="32"/>
        <v>0.48079622375716302</v>
      </c>
      <c r="DQ19" s="3">
        <f t="shared" si="33"/>
        <v>1.5064585965055232E-3</v>
      </c>
      <c r="DR19" s="3">
        <f t="shared" si="34"/>
        <v>8.2330447680485638E-5</v>
      </c>
      <c r="DS19" s="3">
        <f t="shared" si="35"/>
        <v>5.6631186949715737E-2</v>
      </c>
      <c r="DT19" s="3">
        <f t="shared" si="36"/>
        <v>1.5086768153089012E-2</v>
      </c>
      <c r="DV19" s="3">
        <f t="shared" si="37"/>
        <v>3.0548213289853035E-3</v>
      </c>
      <c r="DW19" s="3">
        <f t="shared" si="38"/>
        <v>99.751650917107398</v>
      </c>
      <c r="DX19" s="3">
        <f t="shared" si="39"/>
        <v>7.8680359899850741E-2</v>
      </c>
      <c r="DY19" s="3">
        <f t="shared" si="40"/>
        <v>7.9571966247877161E-3</v>
      </c>
      <c r="DZ19" s="3">
        <f t="shared" si="41"/>
        <v>2.0887509223150647E-4</v>
      </c>
      <c r="EA19" s="3">
        <f t="shared" si="42"/>
        <v>1.1465697862097265E-4</v>
      </c>
      <c r="EB19" s="3">
        <f t="shared" si="43"/>
        <v>7.8836329456557286E-6</v>
      </c>
      <c r="EC19" s="3">
        <f t="shared" si="44"/>
        <v>9.0403464415853222E-5</v>
      </c>
      <c r="ED19" s="3">
        <f t="shared" si="45"/>
        <v>0.1214253427796613</v>
      </c>
      <c r="EE19" s="3">
        <f t="shared" si="46"/>
        <v>1.9723511238749467E-2</v>
      </c>
      <c r="EF19" s="3">
        <f t="shared" si="47"/>
        <v>1.3680705226549961E-6</v>
      </c>
      <c r="EG19" s="3">
        <f t="shared" si="48"/>
        <v>3.6856796523777295E-7</v>
      </c>
      <c r="EH19" s="3">
        <f t="shared" si="49"/>
        <v>6.2160827097643495E-7</v>
      </c>
      <c r="EI19" s="3">
        <f t="shared" si="50"/>
        <v>9.6554435261215353E-6</v>
      </c>
      <c r="EJ19" s="3">
        <f t="shared" si="51"/>
        <v>4.267468020421397E-6</v>
      </c>
      <c r="EK19" s="3">
        <f t="shared" si="52"/>
        <v>5.1776315279634336E-3</v>
      </c>
      <c r="EL19" s="3">
        <f t="shared" si="53"/>
        <v>1.6222855212727399E-5</v>
      </c>
      <c r="EM19" s="3">
        <f t="shared" si="54"/>
        <v>8.8660580212278663E-7</v>
      </c>
      <c r="EN19" s="3">
        <f t="shared" si="55"/>
        <v>6.0985383105865369E-4</v>
      </c>
      <c r="EO19" s="3">
        <f t="shared" si="56"/>
        <v>1.6246742920335712E-4</v>
      </c>
      <c r="EQ19" s="3">
        <f t="shared" si="57"/>
        <v>199.5033018342148</v>
      </c>
    </row>
    <row r="20" spans="1:147" s="9" customFormat="1">
      <c r="A20" s="39" t="s">
        <v>82</v>
      </c>
      <c r="B20" s="39" t="s">
        <v>63</v>
      </c>
      <c r="C20" s="9" t="s">
        <v>65</v>
      </c>
      <c r="D20" s="9" t="s">
        <v>613</v>
      </c>
      <c r="E20" s="9" t="s">
        <v>399</v>
      </c>
      <c r="F20" s="9" t="s">
        <v>490</v>
      </c>
      <c r="G20" s="9">
        <v>15.4595533879447</v>
      </c>
      <c r="H20" s="9">
        <v>473000.29986584402</v>
      </c>
      <c r="I20" s="9">
        <v>647.06290724260998</v>
      </c>
      <c r="J20" s="9">
        <v>172.60551048884599</v>
      </c>
      <c r="K20" s="9">
        <v>1.43835337141127</v>
      </c>
      <c r="L20" s="9">
        <v>1.4556845091561901</v>
      </c>
      <c r="M20" s="9">
        <v>4.5440079295790102E-2</v>
      </c>
      <c r="N20" s="9">
        <v>0.58140483766422102</v>
      </c>
      <c r="O20" s="9">
        <v>500.19589928984402</v>
      </c>
      <c r="P20" s="9">
        <v>165.04212642479399</v>
      </c>
      <c r="Q20" s="9">
        <v>3.7968649042869902E-2</v>
      </c>
      <c r="R20" s="9">
        <v>0.200598468854608</v>
      </c>
      <c r="S20" s="9">
        <v>1.1444792208137041E-2</v>
      </c>
      <c r="T20" s="9">
        <v>7.95547632410466E-2</v>
      </c>
      <c r="U20" s="9">
        <v>6.1075890453914101E-2</v>
      </c>
      <c r="V20" s="9">
        <v>63.939287243046302</v>
      </c>
      <c r="W20" s="9">
        <v>0.18180480227126899</v>
      </c>
      <c r="X20" s="9">
        <v>2.1042425195059802E-2</v>
      </c>
      <c r="Y20" s="9">
        <v>9.47785039657035</v>
      </c>
      <c r="Z20" s="9">
        <v>1.7745224237361701</v>
      </c>
      <c r="AA20" s="9">
        <f t="shared" si="4"/>
        <v>3.748796347289411</v>
      </c>
      <c r="AB20" s="9">
        <f t="shared" si="5"/>
        <v>17.413455532545232</v>
      </c>
      <c r="AC20" s="9">
        <f t="shared" si="6"/>
        <v>0.18722836397357548</v>
      </c>
      <c r="AD20" s="9">
        <f t="shared" si="7"/>
        <v>1.293618976407606</v>
      </c>
      <c r="AE20" s="9">
        <f t="shared" si="8"/>
        <v>2.2201685313237487E-3</v>
      </c>
      <c r="AF20" s="9">
        <f t="shared" si="9"/>
        <v>6.4440656792826134E-3</v>
      </c>
      <c r="AG20" s="9">
        <f t="shared" si="10"/>
        <v>5.8678450917035681E-5</v>
      </c>
      <c r="AH20" s="49">
        <f t="shared" si="11"/>
        <v>4.0060401308517398E-3</v>
      </c>
      <c r="AI20" s="9">
        <f t="shared" si="12"/>
        <v>2.7424264377912022E-3</v>
      </c>
      <c r="AJ20" s="9">
        <f t="shared" si="13"/>
        <v>0.25506349471970741</v>
      </c>
      <c r="AK20" s="9">
        <f t="shared" si="14"/>
        <v>3.2519906425682577E-5</v>
      </c>
      <c r="AL20" s="9">
        <f t="shared" si="15"/>
        <v>9.4389416809847034E-5</v>
      </c>
      <c r="AM20" s="9">
        <f t="shared" si="16"/>
        <v>5.8678450917035681E-5</v>
      </c>
      <c r="AO20" s="40"/>
      <c r="AP20" s="9">
        <v>0.24286647781946899</v>
      </c>
      <c r="AQ20" s="9">
        <v>9.2159439762081004</v>
      </c>
      <c r="AR20" s="9">
        <v>5.6562839386072601E-2</v>
      </c>
      <c r="AS20" s="9">
        <v>0.23688728901245801</v>
      </c>
      <c r="AT20" s="9">
        <v>0.226785004047175</v>
      </c>
      <c r="AU20" s="9">
        <v>1.0884682645839701</v>
      </c>
      <c r="AV20" s="9">
        <v>4.5440079295790102E-2</v>
      </c>
      <c r="AW20" s="9">
        <v>0.36315278130483197</v>
      </c>
      <c r="AX20" s="9">
        <v>0.32818188138141702</v>
      </c>
      <c r="AY20" s="9">
        <v>0.96074449226852798</v>
      </c>
      <c r="AZ20" s="9">
        <v>3.7968649042869902E-2</v>
      </c>
      <c r="BA20" s="9">
        <v>0.200598468854608</v>
      </c>
      <c r="BB20" s="9">
        <v>1.1715278403156599E-2</v>
      </c>
      <c r="BC20" s="9">
        <v>7.95547632410466E-2</v>
      </c>
      <c r="BD20" s="9">
        <v>4.7826055476158799E-2</v>
      </c>
      <c r="BE20" s="9">
        <v>0.12851876485029301</v>
      </c>
      <c r="BF20" s="9">
        <v>3.3720544508991201E-2</v>
      </c>
      <c r="BG20" s="9">
        <v>2.1042425195059802E-2</v>
      </c>
      <c r="BH20" s="9">
        <v>3.6024231433163703E-2</v>
      </c>
      <c r="BI20" s="9">
        <v>2.2903121446398101E-2</v>
      </c>
      <c r="BJ20" s="41"/>
      <c r="BK20" s="9">
        <v>1.2708774773067699</v>
      </c>
      <c r="BL20" s="9">
        <v>40473.3869730324</v>
      </c>
      <c r="BM20" s="9">
        <v>152.93551307777099</v>
      </c>
      <c r="BN20" s="9">
        <v>25.583795418764598</v>
      </c>
      <c r="BO20" s="9">
        <v>2.3147511583834</v>
      </c>
      <c r="BP20" s="9">
        <v>1.0497230495779799</v>
      </c>
      <c r="BQ20" s="9">
        <v>2.3981798899820501E-2</v>
      </c>
      <c r="BR20" s="9">
        <v>0.31285771470331802</v>
      </c>
      <c r="BS20" s="9">
        <v>67.136013442650494</v>
      </c>
      <c r="BT20" s="9">
        <v>12.302612447683501</v>
      </c>
      <c r="BU20" s="9">
        <v>1.4383733640920901E-2</v>
      </c>
      <c r="BV20" s="9">
        <v>7.1226408032708396E-2</v>
      </c>
      <c r="BW20" s="9">
        <v>3.5422899083828699E-3</v>
      </c>
      <c r="BX20" s="9">
        <v>4.3382697818650999E-2</v>
      </c>
      <c r="BY20" s="9">
        <v>5.4757262958857703E-2</v>
      </c>
      <c r="BZ20" s="9">
        <v>11.920270254279799</v>
      </c>
      <c r="CA20" s="9">
        <v>0.19236097561252</v>
      </c>
      <c r="CB20" s="9">
        <v>1.0783826858734301E-2</v>
      </c>
      <c r="CC20" s="9">
        <v>12.3771953074209</v>
      </c>
      <c r="CD20" s="9">
        <v>2.8163587661257301</v>
      </c>
      <c r="CF20" s="9">
        <v>15.4595533879447</v>
      </c>
      <c r="CG20" s="9">
        <v>473000.29986584402</v>
      </c>
      <c r="CH20" s="9">
        <v>647.06290724260998</v>
      </c>
      <c r="CI20" s="9">
        <v>172.60551048884599</v>
      </c>
      <c r="CJ20" s="9">
        <v>1.43835337141127</v>
      </c>
      <c r="CK20" s="9">
        <v>1.4556845091561901</v>
      </c>
      <c r="CL20" s="9">
        <v>4.5440079295790102E-2</v>
      </c>
      <c r="CM20" s="9">
        <v>0.58140483766422102</v>
      </c>
      <c r="CN20" s="9">
        <v>500.19589928984402</v>
      </c>
      <c r="CO20" s="9">
        <v>165.04212642479399</v>
      </c>
      <c r="CP20" s="9">
        <v>3.7968649042869902E-2</v>
      </c>
      <c r="CQ20" s="9">
        <v>0.200598468854608</v>
      </c>
      <c r="CR20" s="9">
        <v>1.1444792208137041E-2</v>
      </c>
      <c r="CS20" s="9">
        <v>7.95547632410466E-2</v>
      </c>
      <c r="CT20" s="9">
        <v>6.1075890453914101E-2</v>
      </c>
      <c r="CU20" s="9">
        <v>63.939287243046302</v>
      </c>
      <c r="CV20" s="9">
        <v>0.18180480227126899</v>
      </c>
      <c r="CW20" s="9">
        <v>2.1042425195059802E-2</v>
      </c>
      <c r="CX20" s="9">
        <v>9.47785039657035</v>
      </c>
      <c r="CY20" s="9">
        <v>1.7745224237361701</v>
      </c>
      <c r="DA20" s="9">
        <f t="shared" si="17"/>
        <v>0.28139975243650717</v>
      </c>
      <c r="DB20" s="9">
        <f t="shared" si="18"/>
        <v>8469.8773366611877</v>
      </c>
      <c r="DC20" s="9">
        <f t="shared" si="19"/>
        <v>10.979599058639442</v>
      </c>
      <c r="DD20" s="9">
        <f t="shared" si="20"/>
        <v>2.9407993145540385</v>
      </c>
      <c r="DE20" s="9">
        <f t="shared" si="21"/>
        <v>2.2634837305436535E-2</v>
      </c>
      <c r="DF20" s="9">
        <f t="shared" si="22"/>
        <v>2.2261576833708364E-2</v>
      </c>
      <c r="DG20" s="9">
        <f t="shared" si="23"/>
        <v>6.517229507592918E-4</v>
      </c>
      <c r="DH20" s="9">
        <f t="shared" si="24"/>
        <v>8.0072281733125049E-3</v>
      </c>
      <c r="DI20" s="9">
        <f t="shared" si="25"/>
        <v>6.6762575717796206</v>
      </c>
      <c r="DJ20" s="9">
        <f t="shared" si="26"/>
        <v>2.090199169513602</v>
      </c>
      <c r="DK20" s="9">
        <f t="shared" si="27"/>
        <v>3.5199112475103785E-4</v>
      </c>
      <c r="DL20" s="9">
        <f t="shared" si="28"/>
        <v>1.7845092460222576E-3</v>
      </c>
      <c r="DM20" s="9">
        <f t="shared" si="29"/>
        <v>9.9677683012568081E-5</v>
      </c>
      <c r="DN20" s="9">
        <f t="shared" si="30"/>
        <v>6.7016058664852668E-4</v>
      </c>
      <c r="DO20" s="9">
        <f t="shared" si="31"/>
        <v>5.0160882435868999E-4</v>
      </c>
      <c r="DP20" s="9">
        <f t="shared" si="32"/>
        <v>0.50109159281384252</v>
      </c>
      <c r="DQ20" s="9">
        <f t="shared" si="33"/>
        <v>9.2302374322578617E-4</v>
      </c>
      <c r="DR20" s="9">
        <f t="shared" si="34"/>
        <v>1.029556974325192E-4</v>
      </c>
      <c r="DS20" s="9">
        <f t="shared" si="35"/>
        <v>4.5742521218968872E-2</v>
      </c>
      <c r="DT20" s="9">
        <f t="shared" si="36"/>
        <v>8.4913350417688497E-3</v>
      </c>
      <c r="DV20" s="9">
        <f t="shared" si="37"/>
        <v>3.312732790186056E-3</v>
      </c>
      <c r="DW20" s="9">
        <f t="shared" si="38"/>
        <v>99.710252546658324</v>
      </c>
      <c r="DX20" s="9">
        <f t="shared" si="39"/>
        <v>0.12925554308317183</v>
      </c>
      <c r="DY20" s="9">
        <f t="shared" si="40"/>
        <v>3.4620081340966953E-2</v>
      </c>
      <c r="DZ20" s="9">
        <f t="shared" si="41"/>
        <v>2.6646493855450289E-4</v>
      </c>
      <c r="EA20" s="9">
        <f t="shared" si="42"/>
        <v>2.6207079039599224E-4</v>
      </c>
      <c r="EB20" s="9">
        <f t="shared" si="43"/>
        <v>7.6723023755475933E-6</v>
      </c>
      <c r="EC20" s="9">
        <f t="shared" si="44"/>
        <v>9.426379056328064E-5</v>
      </c>
      <c r="ED20" s="9">
        <f t="shared" si="45"/>
        <v>7.8595155760673663E-2</v>
      </c>
      <c r="EE20" s="9">
        <f t="shared" si="46"/>
        <v>2.4606529561285631E-2</v>
      </c>
      <c r="EF20" s="9">
        <f t="shared" si="47"/>
        <v>4.1437582326243617E-6</v>
      </c>
      <c r="EG20" s="9">
        <f t="shared" si="48"/>
        <v>2.1007844685371488E-5</v>
      </c>
      <c r="EH20" s="9">
        <f t="shared" si="49"/>
        <v>1.1734393015857783E-6</v>
      </c>
      <c r="EI20" s="9">
        <f t="shared" si="50"/>
        <v>7.8893564434880442E-6</v>
      </c>
      <c r="EJ20" s="9">
        <f t="shared" si="51"/>
        <v>5.9051082522705587E-6</v>
      </c>
      <c r="EK20" s="9">
        <f t="shared" si="52"/>
        <v>5.8990192280837959E-3</v>
      </c>
      <c r="EL20" s="9">
        <f t="shared" si="53"/>
        <v>1.0866146803004951E-5</v>
      </c>
      <c r="EM20" s="9">
        <f t="shared" si="54"/>
        <v>1.2120291928761946E-6</v>
      </c>
      <c r="EN20" s="9">
        <f t="shared" si="55"/>
        <v>5.3849638685112304E-4</v>
      </c>
      <c r="EO20" s="9">
        <f t="shared" si="56"/>
        <v>9.9962859887982598E-5</v>
      </c>
      <c r="EQ20" s="9">
        <f t="shared" si="57"/>
        <v>199.42050509331665</v>
      </c>
    </row>
    <row r="21" spans="1:147">
      <c r="A21" s="33" t="s">
        <v>83</v>
      </c>
      <c r="B21" s="33" t="s">
        <v>63</v>
      </c>
      <c r="C21" s="3" t="s">
        <v>65</v>
      </c>
      <c r="D21" s="3" t="s">
        <v>613</v>
      </c>
      <c r="E21" s="3" t="s">
        <v>399</v>
      </c>
      <c r="F21" s="13" t="s">
        <v>498</v>
      </c>
      <c r="G21" s="3">
        <v>15.362982287267499</v>
      </c>
      <c r="H21" s="3">
        <v>486647.75515425601</v>
      </c>
      <c r="I21" s="3">
        <v>464.77086818813501</v>
      </c>
      <c r="J21" s="3">
        <v>225.042367385527</v>
      </c>
      <c r="K21" s="3">
        <v>0.206559537526326</v>
      </c>
      <c r="L21" s="3">
        <v>1.14623913609633</v>
      </c>
      <c r="M21" s="3">
        <v>0.17853233034074401</v>
      </c>
      <c r="N21" s="3">
        <v>1.13970846523418</v>
      </c>
      <c r="O21" s="3">
        <v>486.06751156035</v>
      </c>
      <c r="P21" s="3">
        <v>102.447858276063</v>
      </c>
      <c r="Q21" s="3">
        <v>2.2601410023885798E-2</v>
      </c>
      <c r="R21" s="3">
        <v>0.16123854667096699</v>
      </c>
      <c r="S21" s="3">
        <v>5.0895493995647351E-3</v>
      </c>
      <c r="T21" s="3">
        <v>0.150371454974219</v>
      </c>
      <c r="U21" s="3">
        <v>5.09531938169989E-2</v>
      </c>
      <c r="V21" s="3">
        <v>1.5185978638892801</v>
      </c>
      <c r="W21" s="3">
        <v>0.111276255249402</v>
      </c>
      <c r="X21" s="3">
        <v>1.81502927245401E-2</v>
      </c>
      <c r="Y21" s="3">
        <v>1.25611241311462</v>
      </c>
      <c r="Z21" s="3">
        <v>2.4233876056376502</v>
      </c>
      <c r="AA21" s="3">
        <f t="shared" si="4"/>
        <v>2.0652594157611297</v>
      </c>
      <c r="AB21" s="3">
        <f t="shared" si="5"/>
        <v>81.559466498731794</v>
      </c>
      <c r="AC21" s="3">
        <f t="shared" si="6"/>
        <v>1.9292760586838629</v>
      </c>
      <c r="AD21" s="3">
        <f t="shared" si="7"/>
        <v>0.95618583249094447</v>
      </c>
      <c r="AE21" s="3">
        <f t="shared" si="8"/>
        <v>1.4449576753672196E-2</v>
      </c>
      <c r="AF21" s="3">
        <f t="shared" si="9"/>
        <v>4.0564198940329581E-2</v>
      </c>
      <c r="AG21" s="3">
        <f t="shared" si="10"/>
        <v>4.8629145178559155E-5</v>
      </c>
      <c r="AH21" s="17">
        <f t="shared" si="11"/>
        <v>1.7993142801482231E-2</v>
      </c>
      <c r="AI21" s="3">
        <f t="shared" si="12"/>
        <v>5.214155558167826E-3</v>
      </c>
      <c r="AJ21" s="3">
        <f t="shared" si="13"/>
        <v>0.22042659144159837</v>
      </c>
      <c r="AK21" s="3">
        <f t="shared" si="14"/>
        <v>3.905213077423998E-5</v>
      </c>
      <c r="AL21" s="3">
        <f t="shared" si="15"/>
        <v>1.0963078218657524E-4</v>
      </c>
      <c r="AM21" s="3">
        <f t="shared" si="16"/>
        <v>4.8629145178559155E-5</v>
      </c>
      <c r="AP21" s="3">
        <v>0.307321080334305</v>
      </c>
      <c r="AQ21" s="3">
        <v>6.9745669719116403</v>
      </c>
      <c r="AR21" s="3">
        <v>2.65675379158151E-2</v>
      </c>
      <c r="AS21" s="3">
        <v>0.17826825709814201</v>
      </c>
      <c r="AT21" s="3">
        <v>0.206559537526326</v>
      </c>
      <c r="AU21" s="3">
        <v>1.14623913609633</v>
      </c>
      <c r="AV21" s="3">
        <v>5.4560853529132897E-2</v>
      </c>
      <c r="AW21" s="3">
        <v>0.39803115985405602</v>
      </c>
      <c r="AX21" s="3">
        <v>0.18112249398670899</v>
      </c>
      <c r="AY21" s="3">
        <v>1.1463453609321099</v>
      </c>
      <c r="AZ21" s="3">
        <v>2.2601410023885798E-2</v>
      </c>
      <c r="BA21" s="3">
        <v>0.16123854667096699</v>
      </c>
      <c r="BB21" s="3">
        <v>5.0334176306734901E-3</v>
      </c>
      <c r="BC21" s="3">
        <v>0.150371454974219</v>
      </c>
      <c r="BD21" s="3">
        <v>2.8697695967697699E-2</v>
      </c>
      <c r="BE21" s="3">
        <v>0.39916490374455699</v>
      </c>
      <c r="BF21" s="3">
        <v>1.3396043106666099E-2</v>
      </c>
      <c r="BG21" s="3">
        <v>1.81502927245401E-2</v>
      </c>
      <c r="BH21" s="3">
        <v>3.5811436997621703E-2</v>
      </c>
      <c r="BI21" s="3">
        <v>1.16815402908775E-2</v>
      </c>
      <c r="BK21" s="3">
        <v>1.4291353745781801</v>
      </c>
      <c r="BL21" s="3">
        <v>24169.098002647399</v>
      </c>
      <c r="BM21" s="3">
        <v>63.897356880436803</v>
      </c>
      <c r="BN21" s="3">
        <v>167.90202079436199</v>
      </c>
      <c r="BO21" s="3">
        <v>0.143146166937241</v>
      </c>
      <c r="BP21" s="3">
        <v>0.69236834656358104</v>
      </c>
      <c r="BQ21" s="3">
        <v>9.2478449281980596E-2</v>
      </c>
      <c r="BR21" s="3">
        <v>0.48351361833421103</v>
      </c>
      <c r="BS21" s="3">
        <v>75.439055211554205</v>
      </c>
      <c r="BT21" s="3">
        <v>12.0514309964706</v>
      </c>
      <c r="BU21" s="3">
        <v>1.4689120494568299E-2</v>
      </c>
      <c r="BV21" s="3">
        <v>9.6783070113869496E-2</v>
      </c>
      <c r="BW21" s="3">
        <v>9.8272492733106707E-3</v>
      </c>
      <c r="BX21" s="3">
        <v>0.122946023242043</v>
      </c>
      <c r="BY21" s="3">
        <v>4.6199842392850299E-2</v>
      </c>
      <c r="BZ21" s="3">
        <v>0.696115145728881</v>
      </c>
      <c r="CA21" s="3">
        <v>0.15146079417366401</v>
      </c>
      <c r="CB21" s="3">
        <v>1.0245794921085899E-2</v>
      </c>
      <c r="CC21" s="3">
        <v>1.10542977825363</v>
      </c>
      <c r="CD21" s="3">
        <v>2.7691970377177499</v>
      </c>
      <c r="CF21" s="3">
        <v>15.362982287267499</v>
      </c>
      <c r="CG21" s="3">
        <v>486647.75515425601</v>
      </c>
      <c r="CH21" s="3">
        <v>464.77086818813501</v>
      </c>
      <c r="CI21" s="3">
        <v>225.042367385527</v>
      </c>
      <c r="CJ21" s="3">
        <v>0.206559537526326</v>
      </c>
      <c r="CK21" s="3">
        <v>1.14623913609633</v>
      </c>
      <c r="CL21" s="3">
        <v>0.17853233034074401</v>
      </c>
      <c r="CM21" s="3">
        <v>1.13970846523418</v>
      </c>
      <c r="CN21" s="3">
        <v>486.06751156035</v>
      </c>
      <c r="CO21" s="3">
        <v>102.447858276063</v>
      </c>
      <c r="CP21" s="3">
        <v>2.2601410023885798E-2</v>
      </c>
      <c r="CQ21" s="3">
        <v>0.16123854667096699</v>
      </c>
      <c r="CR21" s="3">
        <v>5.0895493995647351E-3</v>
      </c>
      <c r="CS21" s="3">
        <v>0.150371454974219</v>
      </c>
      <c r="CT21" s="3">
        <v>5.09531938169989E-2</v>
      </c>
      <c r="CU21" s="3">
        <v>1.5185978638892801</v>
      </c>
      <c r="CV21" s="3">
        <v>0.111276255249402</v>
      </c>
      <c r="CW21" s="3">
        <v>1.81502927245401E-2</v>
      </c>
      <c r="CX21" s="3">
        <v>1.25611241311462</v>
      </c>
      <c r="CY21" s="3">
        <v>2.4233876056376502</v>
      </c>
      <c r="DA21" s="3">
        <f t="shared" si="17"/>
        <v>0.27964193426795153</v>
      </c>
      <c r="DB21" s="3">
        <f t="shared" si="18"/>
        <v>8714.2583069971533</v>
      </c>
      <c r="DC21" s="3">
        <f t="shared" si="19"/>
        <v>7.8864013525166632</v>
      </c>
      <c r="DD21" s="3">
        <f t="shared" si="20"/>
        <v>3.8342022678108103</v>
      </c>
      <c r="DE21" s="3">
        <f t="shared" si="21"/>
        <v>3.2505513726485695E-3</v>
      </c>
      <c r="DF21" s="3">
        <f t="shared" si="22"/>
        <v>1.7529272611964061E-2</v>
      </c>
      <c r="DG21" s="3">
        <f t="shared" si="23"/>
        <v>2.5605945002473217E-3</v>
      </c>
      <c r="DH21" s="3">
        <f t="shared" si="24"/>
        <v>1.5696301683434513E-2</v>
      </c>
      <c r="DI21" s="3">
        <f t="shared" si="25"/>
        <v>6.4876819443304736</v>
      </c>
      <c r="DJ21" s="3">
        <f t="shared" si="26"/>
        <v>1.2974652770524697</v>
      </c>
      <c r="DK21" s="3">
        <f t="shared" si="27"/>
        <v>2.0952801681946856E-4</v>
      </c>
      <c r="DL21" s="3">
        <f t="shared" si="28"/>
        <v>1.434366269057005E-3</v>
      </c>
      <c r="DM21" s="3">
        <f t="shared" si="29"/>
        <v>4.4327103760427243E-5</v>
      </c>
      <c r="DN21" s="3">
        <f t="shared" si="30"/>
        <v>1.2667126187702721E-3</v>
      </c>
      <c r="DO21" s="3">
        <f t="shared" si="31"/>
        <v>4.1847235395038514E-4</v>
      </c>
      <c r="DP21" s="3">
        <f t="shared" si="32"/>
        <v>1.1901237177815676E-2</v>
      </c>
      <c r="DQ21" s="3">
        <f t="shared" si="33"/>
        <v>5.6495001435219331E-4</v>
      </c>
      <c r="DR21" s="3">
        <f t="shared" si="34"/>
        <v>8.880516521917447E-5</v>
      </c>
      <c r="DS21" s="3">
        <f t="shared" si="35"/>
        <v>6.062318596113031E-3</v>
      </c>
      <c r="DT21" s="3">
        <f t="shared" si="36"/>
        <v>1.1596244612234173E-2</v>
      </c>
      <c r="DV21" s="3">
        <f t="shared" si="37"/>
        <v>3.2013419345887158E-3</v>
      </c>
      <c r="DW21" s="3">
        <f t="shared" si="38"/>
        <v>99.760862476001094</v>
      </c>
      <c r="DX21" s="3">
        <f t="shared" si="39"/>
        <v>9.0283552890236929E-2</v>
      </c>
      <c r="DY21" s="3">
        <f t="shared" si="40"/>
        <v>4.3893962247723711E-2</v>
      </c>
      <c r="DZ21" s="3">
        <f t="shared" si="41"/>
        <v>3.7212324564396974E-5</v>
      </c>
      <c r="EA21" s="3">
        <f t="shared" si="42"/>
        <v>2.0067518000267727E-4</v>
      </c>
      <c r="EB21" s="3">
        <f t="shared" si="43"/>
        <v>2.9313695646463152E-5</v>
      </c>
      <c r="EC21" s="3">
        <f t="shared" si="44"/>
        <v>1.7969132179219513E-4</v>
      </c>
      <c r="ED21" s="3">
        <f t="shared" si="45"/>
        <v>7.4271007747922974E-2</v>
      </c>
      <c r="EE21" s="3">
        <f t="shared" si="46"/>
        <v>1.4853387461269844E-2</v>
      </c>
      <c r="EF21" s="3">
        <f t="shared" si="47"/>
        <v>2.3986775390869852E-6</v>
      </c>
      <c r="EG21" s="3">
        <f t="shared" si="48"/>
        <v>1.6420630542098232E-5</v>
      </c>
      <c r="EH21" s="3">
        <f t="shared" si="49"/>
        <v>5.0745685363178407E-7</v>
      </c>
      <c r="EI21" s="3">
        <f t="shared" si="50"/>
        <v>1.45013309114659E-5</v>
      </c>
      <c r="EJ21" s="3">
        <f t="shared" si="51"/>
        <v>4.7906731108638074E-6</v>
      </c>
      <c r="EK21" s="3">
        <f t="shared" si="52"/>
        <v>1.3624540879595123E-4</v>
      </c>
      <c r="EL21" s="3">
        <f t="shared" si="53"/>
        <v>6.4675499281848871E-6</v>
      </c>
      <c r="EM21" s="3">
        <f t="shared" si="54"/>
        <v>1.0166418715721361E-6</v>
      </c>
      <c r="EN21" s="3">
        <f t="shared" si="55"/>
        <v>6.9401446508295908E-5</v>
      </c>
      <c r="EO21" s="3">
        <f t="shared" si="56"/>
        <v>1.3275385273698657E-4</v>
      </c>
      <c r="EQ21" s="3">
        <f t="shared" si="57"/>
        <v>199.52172495200219</v>
      </c>
    </row>
    <row r="22" spans="1:147">
      <c r="A22" s="33" t="s">
        <v>84</v>
      </c>
      <c r="B22" s="33" t="s">
        <v>63</v>
      </c>
      <c r="C22" s="3" t="s">
        <v>65</v>
      </c>
      <c r="D22" s="3" t="s">
        <v>613</v>
      </c>
      <c r="E22" s="3" t="s">
        <v>399</v>
      </c>
      <c r="F22" s="13" t="s">
        <v>498</v>
      </c>
      <c r="G22" s="3">
        <v>17.266178102172098</v>
      </c>
      <c r="H22" s="3">
        <v>488509.87179554399</v>
      </c>
      <c r="I22" s="3">
        <v>166.97979729815401</v>
      </c>
      <c r="J22" s="3">
        <v>189.103759486705</v>
      </c>
      <c r="K22" s="3">
        <v>0.26693036703571499</v>
      </c>
      <c r="L22" s="3">
        <v>0.82252823146921294</v>
      </c>
      <c r="M22" s="3">
        <v>2.9373067229579899E-2</v>
      </c>
      <c r="N22" s="3">
        <v>0.66758810595820495</v>
      </c>
      <c r="O22" s="3">
        <v>393.59683991714502</v>
      </c>
      <c r="P22" s="3">
        <v>115.453793040348</v>
      </c>
      <c r="Q22" s="3">
        <v>2.2822636676353002E-2</v>
      </c>
      <c r="R22" s="3">
        <v>0.2447081372496</v>
      </c>
      <c r="S22" s="3">
        <v>1.2048198831243803E-2</v>
      </c>
      <c r="T22" s="3">
        <v>0.12593371785811699</v>
      </c>
      <c r="U22" s="3">
        <v>6.5268222277777899E-2</v>
      </c>
      <c r="V22" s="3">
        <v>0.71700933446466197</v>
      </c>
      <c r="W22" s="3">
        <v>3.5673487809587102E-2</v>
      </c>
      <c r="X22" s="3">
        <v>1.9687494420652998E-2</v>
      </c>
      <c r="Y22" s="3">
        <v>0.56087287081443105</v>
      </c>
      <c r="Z22" s="3">
        <v>0.89468472594755399</v>
      </c>
      <c r="AA22" s="3">
        <f t="shared" si="4"/>
        <v>0.88300622764664594</v>
      </c>
      <c r="AB22" s="3">
        <f t="shared" si="5"/>
        <v>205.84663485809202</v>
      </c>
      <c r="AC22" s="3">
        <f t="shared" si="6"/>
        <v>1.5951649161572072</v>
      </c>
      <c r="AD22" s="3">
        <f t="shared" si="7"/>
        <v>0.42424069597028385</v>
      </c>
      <c r="AE22" s="3">
        <f t="shared" si="8"/>
        <v>3.510152736049655E-2</v>
      </c>
      <c r="AF22" s="3">
        <f t="shared" si="9"/>
        <v>0.11636901279072985</v>
      </c>
      <c r="AG22" s="3">
        <f t="shared" si="10"/>
        <v>1.3667902971280772E-4</v>
      </c>
      <c r="AH22" s="17">
        <f t="shared" si="11"/>
        <v>4.0691282934068033E-2</v>
      </c>
      <c r="AI22" s="3">
        <f t="shared" si="12"/>
        <v>5.3580417536980979E-3</v>
      </c>
      <c r="AJ22" s="3">
        <f t="shared" si="13"/>
        <v>0.69142372256086315</v>
      </c>
      <c r="AK22" s="3">
        <f t="shared" si="14"/>
        <v>1.1790345143071177E-4</v>
      </c>
      <c r="AL22" s="3">
        <f t="shared" si="15"/>
        <v>3.9087496412058137E-4</v>
      </c>
      <c r="AM22" s="3">
        <f t="shared" si="16"/>
        <v>1.3667902971280772E-4</v>
      </c>
      <c r="AP22" s="3">
        <v>0.287790934603179</v>
      </c>
      <c r="AQ22" s="3">
        <v>11.263462812034801</v>
      </c>
      <c r="AR22" s="3">
        <v>2.74867932105082E-2</v>
      </c>
      <c r="AS22" s="3">
        <v>0.318307459531183</v>
      </c>
      <c r="AT22" s="3">
        <v>0.236187595633121</v>
      </c>
      <c r="AU22" s="3">
        <v>0.82252823146921294</v>
      </c>
      <c r="AV22" s="3">
        <v>2.9373067229579899E-2</v>
      </c>
      <c r="AW22" s="3">
        <v>0.328378733930138</v>
      </c>
      <c r="AX22" s="3">
        <v>0.168172663230862</v>
      </c>
      <c r="AY22" s="3">
        <v>1.4424733248892401</v>
      </c>
      <c r="AZ22" s="3">
        <v>2.2822636676353002E-2</v>
      </c>
      <c r="BA22" s="3">
        <v>0.2447081372496</v>
      </c>
      <c r="BB22" s="3">
        <v>1.2476373471961399E-2</v>
      </c>
      <c r="BC22" s="3">
        <v>0.12593371785811699</v>
      </c>
      <c r="BD22" s="3">
        <v>6.5268222277777899E-2</v>
      </c>
      <c r="BE22" s="3">
        <v>7.4949643250713099E-3</v>
      </c>
      <c r="BF22" s="3">
        <v>1.38685649611257E-2</v>
      </c>
      <c r="BG22" s="3">
        <v>1.9687494420652998E-2</v>
      </c>
      <c r="BH22" s="3">
        <v>4.06582090145357E-2</v>
      </c>
      <c r="BI22" s="3">
        <v>1.28225192122277E-2</v>
      </c>
      <c r="BK22" s="3">
        <v>1.4703758294790501</v>
      </c>
      <c r="BL22" s="3">
        <v>36225.539538608602</v>
      </c>
      <c r="BM22" s="3">
        <v>22.642520722049301</v>
      </c>
      <c r="BN22" s="3">
        <v>15.919234322727901</v>
      </c>
      <c r="BO22" s="3">
        <v>0.17541275086028699</v>
      </c>
      <c r="BP22" s="3">
        <v>1.4490261293139599</v>
      </c>
      <c r="BQ22" s="3">
        <v>2.69647962443832E-2</v>
      </c>
      <c r="BR22" s="3">
        <v>0.28764907995852101</v>
      </c>
      <c r="BS22" s="3">
        <v>39.177355322605301</v>
      </c>
      <c r="BT22" s="3">
        <v>16.9753632194397</v>
      </c>
      <c r="BU22" s="3">
        <v>2.8598117400460001E-2</v>
      </c>
      <c r="BV22" s="3">
        <v>0.147491003993278</v>
      </c>
      <c r="BW22" s="3">
        <v>6.1644822830871204E-3</v>
      </c>
      <c r="BX22" s="3">
        <v>4.5244937333104598E-2</v>
      </c>
      <c r="BY22" s="3">
        <v>4.6595274473574297E-2</v>
      </c>
      <c r="BZ22" s="3">
        <v>0.48905122650062299</v>
      </c>
      <c r="CA22" s="3">
        <v>4.4337661485426803E-2</v>
      </c>
      <c r="CB22" s="3">
        <v>5.6390335136866599E-3</v>
      </c>
      <c r="CC22" s="3">
        <v>0.499682942083577</v>
      </c>
      <c r="CD22" s="3">
        <v>0.74327627253709205</v>
      </c>
      <c r="CF22" s="3">
        <v>17.266178102172098</v>
      </c>
      <c r="CG22" s="3">
        <v>488509.87179554399</v>
      </c>
      <c r="CH22" s="3">
        <v>166.97979729815401</v>
      </c>
      <c r="CI22" s="3">
        <v>189.103759486705</v>
      </c>
      <c r="CJ22" s="3">
        <v>0.26693036703571499</v>
      </c>
      <c r="CK22" s="3">
        <v>0.82252823146921294</v>
      </c>
      <c r="CL22" s="3">
        <v>2.9373067229579899E-2</v>
      </c>
      <c r="CM22" s="3">
        <v>0.66758810595820495</v>
      </c>
      <c r="CN22" s="3">
        <v>393.59683991714502</v>
      </c>
      <c r="CO22" s="3">
        <v>115.453793040348</v>
      </c>
      <c r="CP22" s="3">
        <v>2.2822636676353002E-2</v>
      </c>
      <c r="CQ22" s="3">
        <v>0.2447081372496</v>
      </c>
      <c r="CR22" s="3">
        <v>1.2048198831243803E-2</v>
      </c>
      <c r="CS22" s="3">
        <v>0.12593371785811699</v>
      </c>
      <c r="CT22" s="3">
        <v>6.5268222277777899E-2</v>
      </c>
      <c r="CU22" s="3">
        <v>0.71700933446466197</v>
      </c>
      <c r="CV22" s="3">
        <v>3.5673487809587102E-2</v>
      </c>
      <c r="CW22" s="3">
        <v>1.9687494420652998E-2</v>
      </c>
      <c r="CX22" s="3">
        <v>0.56087287081443105</v>
      </c>
      <c r="CY22" s="3">
        <v>0.89468472594755399</v>
      </c>
      <c r="DA22" s="3">
        <f t="shared" si="17"/>
        <v>0.31428451531236756</v>
      </c>
      <c r="DB22" s="3">
        <f t="shared" si="18"/>
        <v>8747.6026823447755</v>
      </c>
      <c r="DC22" s="3">
        <f t="shared" si="19"/>
        <v>2.833374011561463</v>
      </c>
      <c r="DD22" s="3">
        <f t="shared" si="20"/>
        <v>3.2218913793834574</v>
      </c>
      <c r="DE22" s="3">
        <f t="shared" si="21"/>
        <v>4.2005848839535929E-3</v>
      </c>
      <c r="DF22" s="3">
        <f t="shared" si="22"/>
        <v>1.2578807638311866E-2</v>
      </c>
      <c r="DG22" s="3">
        <f t="shared" si="23"/>
        <v>4.2128232046211294E-4</v>
      </c>
      <c r="DH22" s="3">
        <f t="shared" si="24"/>
        <v>9.1941620432200097E-3</v>
      </c>
      <c r="DI22" s="3">
        <f t="shared" si="25"/>
        <v>5.2534494714093807</v>
      </c>
      <c r="DJ22" s="3">
        <f t="shared" si="26"/>
        <v>1.4621807629223407</v>
      </c>
      <c r="DK22" s="3">
        <f t="shared" si="27"/>
        <v>2.1157891460461009E-4</v>
      </c>
      <c r="DL22" s="3">
        <f t="shared" si="28"/>
        <v>2.1769056164396721E-3</v>
      </c>
      <c r="DM22" s="3">
        <f t="shared" si="29"/>
        <v>1.0493301425946979E-4</v>
      </c>
      <c r="DN22" s="3">
        <f t="shared" si="30"/>
        <v>1.060851805729231E-3</v>
      </c>
      <c r="DO22" s="3">
        <f t="shared" si="31"/>
        <v>5.3603993329318241E-4</v>
      </c>
      <c r="DP22" s="3">
        <f t="shared" si="32"/>
        <v>5.6191954111650625E-3</v>
      </c>
      <c r="DQ22" s="3">
        <f t="shared" si="33"/>
        <v>1.8111444714641699E-4</v>
      </c>
      <c r="DR22" s="3">
        <f t="shared" si="34"/>
        <v>9.6326335961171967E-5</v>
      </c>
      <c r="DS22" s="3">
        <f t="shared" si="35"/>
        <v>2.7069153996835478E-3</v>
      </c>
      <c r="DT22" s="3">
        <f t="shared" si="36"/>
        <v>4.2811900617060507E-3</v>
      </c>
      <c r="DV22" s="3">
        <f t="shared" si="37"/>
        <v>3.5870011879870212E-3</v>
      </c>
      <c r="DW22" s="3">
        <f t="shared" si="38"/>
        <v>99.838393827398363</v>
      </c>
      <c r="DX22" s="3">
        <f t="shared" si="39"/>
        <v>3.2337946829423633E-2</v>
      </c>
      <c r="DY22" s="3">
        <f t="shared" si="40"/>
        <v>3.6772184572718025E-2</v>
      </c>
      <c r="DZ22" s="3">
        <f t="shared" si="41"/>
        <v>4.7942237796877339E-5</v>
      </c>
      <c r="EA22" s="3">
        <f t="shared" si="42"/>
        <v>1.4356481386695074E-4</v>
      </c>
      <c r="EB22" s="3">
        <f t="shared" si="43"/>
        <v>4.8081916554928104E-6</v>
      </c>
      <c r="EC22" s="3">
        <f t="shared" si="44"/>
        <v>1.0493507813707283E-4</v>
      </c>
      <c r="ED22" s="3">
        <f t="shared" si="45"/>
        <v>5.9958822585471784E-2</v>
      </c>
      <c r="EE22" s="3">
        <f t="shared" si="46"/>
        <v>1.6688204089346723E-2</v>
      </c>
      <c r="EF22" s="3">
        <f t="shared" si="47"/>
        <v>2.4147986332875361E-6</v>
      </c>
      <c r="EG22" s="3">
        <f t="shared" si="48"/>
        <v>2.4845522613622205E-5</v>
      </c>
      <c r="EH22" s="3">
        <f t="shared" si="49"/>
        <v>1.1976245359516938E-6</v>
      </c>
      <c r="EI22" s="3">
        <f t="shared" si="50"/>
        <v>1.2107744740929604E-5</v>
      </c>
      <c r="EJ22" s="3">
        <f t="shared" si="51"/>
        <v>6.1179465861373444E-6</v>
      </c>
      <c r="EK22" s="3">
        <f t="shared" si="52"/>
        <v>6.4133164802431254E-5</v>
      </c>
      <c r="EL22" s="3">
        <f t="shared" si="53"/>
        <v>2.0671006856004823E-6</v>
      </c>
      <c r="EM22" s="3">
        <f t="shared" si="54"/>
        <v>1.0993945444106451E-6</v>
      </c>
      <c r="EN22" s="3">
        <f t="shared" si="55"/>
        <v>3.089464571550642E-5</v>
      </c>
      <c r="EO22" s="3">
        <f t="shared" si="56"/>
        <v>4.886220316032709E-5</v>
      </c>
      <c r="EQ22" s="3">
        <f t="shared" si="57"/>
        <v>199.67678765479673</v>
      </c>
    </row>
    <row r="23" spans="1:147">
      <c r="A23" s="33" t="s">
        <v>85</v>
      </c>
      <c r="B23" s="33" t="s">
        <v>63</v>
      </c>
      <c r="C23" s="3" t="s">
        <v>65</v>
      </c>
      <c r="D23" s="3" t="s">
        <v>613</v>
      </c>
      <c r="E23" s="3" t="s">
        <v>399</v>
      </c>
      <c r="F23" s="13" t="s">
        <v>498</v>
      </c>
      <c r="G23" s="3">
        <v>15.6717297093164</v>
      </c>
      <c r="H23" s="3">
        <v>473359.69584533799</v>
      </c>
      <c r="I23" s="3">
        <v>191.44971768992201</v>
      </c>
      <c r="J23" s="3">
        <v>986.56588869931795</v>
      </c>
      <c r="K23" s="3">
        <v>0.444256841419994</v>
      </c>
      <c r="L23" s="3">
        <v>1.18496761099972</v>
      </c>
      <c r="M23" s="3">
        <v>4.4742839892393901E-2</v>
      </c>
      <c r="N23" s="3">
        <v>1.0942630195362999</v>
      </c>
      <c r="O23" s="3">
        <v>264.32839903663199</v>
      </c>
      <c r="P23" s="3">
        <v>83.133189906503802</v>
      </c>
      <c r="Q23" s="3">
        <v>2.74800196521898E-2</v>
      </c>
      <c r="R23" s="3">
        <v>0.19632466328318501</v>
      </c>
      <c r="S23" s="3">
        <v>4.3680971349903284E-3</v>
      </c>
      <c r="T23" s="3">
        <v>0.144858789782777</v>
      </c>
      <c r="U23" s="3">
        <v>4.7694907745146502E-2</v>
      </c>
      <c r="V23" s="3">
        <v>0.273341175312109</v>
      </c>
      <c r="W23" s="3">
        <v>1.3072107574151099E-2</v>
      </c>
      <c r="X23" s="3">
        <v>1.1081310560415201E-2</v>
      </c>
      <c r="Y23" s="3">
        <v>3.6342788270092498E-2</v>
      </c>
      <c r="Z23" s="3">
        <v>1.6794104399107099E-2</v>
      </c>
      <c r="AA23" s="3">
        <f t="shared" si="4"/>
        <v>0.19405669695546446</v>
      </c>
      <c r="AB23" s="3">
        <f t="shared" si="5"/>
        <v>2287.4741830118865</v>
      </c>
      <c r="AC23" s="3">
        <f t="shared" si="6"/>
        <v>0.46210280494431516</v>
      </c>
      <c r="AD23" s="3">
        <f t="shared" si="7"/>
        <v>0.72428735764933805</v>
      </c>
      <c r="AE23" s="3">
        <f t="shared" si="8"/>
        <v>0.30491085268584972</v>
      </c>
      <c r="AF23" s="3">
        <f t="shared" si="9"/>
        <v>1.3123623699614699</v>
      </c>
      <c r="AG23" s="3">
        <f t="shared" si="10"/>
        <v>1.4353648563064119E-4</v>
      </c>
      <c r="AH23" s="17">
        <f t="shared" si="11"/>
        <v>0.75613404915340199</v>
      </c>
      <c r="AI23" s="3">
        <f t="shared" si="12"/>
        <v>8.7720705999197967E-5</v>
      </c>
      <c r="AJ23" s="3">
        <f t="shared" si="13"/>
        <v>0.4342298902793314</v>
      </c>
      <c r="AK23" s="3">
        <f t="shared" si="14"/>
        <v>5.7881049364422886E-5</v>
      </c>
      <c r="AL23" s="3">
        <f t="shared" si="15"/>
        <v>2.4912498341937841E-4</v>
      </c>
      <c r="AM23" s="3">
        <f t="shared" si="16"/>
        <v>1.4353648563064119E-4</v>
      </c>
      <c r="AP23" s="3">
        <v>0.27418817482277802</v>
      </c>
      <c r="AQ23" s="3">
        <v>9.2754440637354296</v>
      </c>
      <c r="AR23" s="3">
        <v>3.8196486245329397E-2</v>
      </c>
      <c r="AS23" s="3">
        <v>0.177479741929323</v>
      </c>
      <c r="AT23" s="3">
        <v>0.16998772306207999</v>
      </c>
      <c r="AU23" s="3">
        <v>1.18496761099972</v>
      </c>
      <c r="AV23" s="3">
        <v>4.4742839892393901E-2</v>
      </c>
      <c r="AW23" s="3">
        <v>0.30197565844492802</v>
      </c>
      <c r="AX23" s="3">
        <v>0.23343931498815501</v>
      </c>
      <c r="AY23" s="3">
        <v>0.91043138711760496</v>
      </c>
      <c r="AZ23" s="3">
        <v>2.74800196521898E-2</v>
      </c>
      <c r="BA23" s="3">
        <v>0.19632466328318501</v>
      </c>
      <c r="BB23" s="3">
        <v>4.8606170202517701E-3</v>
      </c>
      <c r="BC23" s="3">
        <v>0.144858789782777</v>
      </c>
      <c r="BD23" s="3">
        <v>4.7694907745146502E-2</v>
      </c>
      <c r="BE23" s="3">
        <v>0.273341175312109</v>
      </c>
      <c r="BF23" s="3">
        <v>1.3072107574151099E-2</v>
      </c>
      <c r="BG23" s="3">
        <v>1.1081310560415201E-2</v>
      </c>
      <c r="BH23" s="3">
        <v>3.6342788270092498E-2</v>
      </c>
      <c r="BI23" s="3">
        <v>1.6794104399107099E-2</v>
      </c>
      <c r="BK23" s="3">
        <v>0.76418132852793696</v>
      </c>
      <c r="BL23" s="3">
        <v>42687.934953592099</v>
      </c>
      <c r="BM23" s="3">
        <v>11.2899542802021</v>
      </c>
      <c r="BN23" s="3">
        <v>79.973031948735795</v>
      </c>
      <c r="BO23" s="3">
        <v>0.80891315311364898</v>
      </c>
      <c r="BP23" s="3">
        <v>0.472760097059226</v>
      </c>
      <c r="BQ23" s="3">
        <v>1.53449629162127E-2</v>
      </c>
      <c r="BR23" s="3">
        <v>0.55785445979459403</v>
      </c>
      <c r="BS23" s="3">
        <v>16.209439077391199</v>
      </c>
      <c r="BT23" s="3">
        <v>8.9566070472566004</v>
      </c>
      <c r="BU23" s="3">
        <v>9.9326738356080892E-3</v>
      </c>
      <c r="BV23" s="3">
        <v>9.6832765311078497E-3</v>
      </c>
      <c r="BW23" s="3">
        <v>5.4611143022797303E-3</v>
      </c>
      <c r="BX23" s="3">
        <v>6.5322410232777794E-2</v>
      </c>
      <c r="BY23" s="3">
        <v>1.5682466903877399E-2</v>
      </c>
      <c r="BZ23" s="3">
        <v>9.3640143339974405E-2</v>
      </c>
      <c r="CA23" s="3">
        <v>8.6040797216846206E-3</v>
      </c>
      <c r="CB23" s="3">
        <v>1.0789888534701199E-2</v>
      </c>
      <c r="CC23" s="3">
        <v>1.9670525665154499E-2</v>
      </c>
      <c r="CD23" s="3">
        <v>1.11787237488702E-2</v>
      </c>
      <c r="CF23" s="3">
        <v>15.6717297093164</v>
      </c>
      <c r="CG23" s="3">
        <v>473359.69584533799</v>
      </c>
      <c r="CH23" s="3">
        <v>191.44971768992201</v>
      </c>
      <c r="CI23" s="3">
        <v>986.56588869931795</v>
      </c>
      <c r="CJ23" s="3">
        <v>0.444256841419994</v>
      </c>
      <c r="CK23" s="3">
        <v>1.18496761099972</v>
      </c>
      <c r="CL23" s="3">
        <v>4.4742839892393901E-2</v>
      </c>
      <c r="CM23" s="3">
        <v>1.0942630195362999</v>
      </c>
      <c r="CN23" s="3">
        <v>264.32839903663199</v>
      </c>
      <c r="CO23" s="3">
        <v>83.133189906503802</v>
      </c>
      <c r="CP23" s="3">
        <v>2.74800196521898E-2</v>
      </c>
      <c r="CQ23" s="3">
        <v>0.19632466328318501</v>
      </c>
      <c r="CR23" s="3">
        <v>4.3680971349903284E-3</v>
      </c>
      <c r="CS23" s="3">
        <v>0.144858789782777</v>
      </c>
      <c r="CT23" s="3">
        <v>4.7694907745146502E-2</v>
      </c>
      <c r="CU23" s="3">
        <v>0.273341175312109</v>
      </c>
      <c r="CV23" s="3">
        <v>1.3072107574151099E-2</v>
      </c>
      <c r="CW23" s="3">
        <v>1.1081310560415201E-2</v>
      </c>
      <c r="CX23" s="3">
        <v>3.6342788270092498E-2</v>
      </c>
      <c r="CY23" s="3">
        <v>1.6794104399107099E-2</v>
      </c>
      <c r="DA23" s="3">
        <f t="shared" si="17"/>
        <v>0.28526185393508241</v>
      </c>
      <c r="DB23" s="3">
        <f t="shared" si="18"/>
        <v>8476.3129348256425</v>
      </c>
      <c r="DC23" s="3">
        <f t="shared" si="19"/>
        <v>3.2485885322691117</v>
      </c>
      <c r="DD23" s="3">
        <f t="shared" si="20"/>
        <v>16.808804545303527</v>
      </c>
      <c r="DE23" s="3">
        <f t="shared" si="21"/>
        <v>6.9911063075566359E-3</v>
      </c>
      <c r="DF23" s="3">
        <f t="shared" si="22"/>
        <v>1.8121541688327268E-2</v>
      </c>
      <c r="DG23" s="3">
        <f t="shared" si="23"/>
        <v>6.4172281589136874E-4</v>
      </c>
      <c r="DH23" s="3">
        <f t="shared" si="24"/>
        <v>1.5070417566950833E-2</v>
      </c>
      <c r="DI23" s="3">
        <f t="shared" si="25"/>
        <v>3.5280666595031605</v>
      </c>
      <c r="DJ23" s="3">
        <f t="shared" si="26"/>
        <v>1.0528519491705144</v>
      </c>
      <c r="DK23" s="3">
        <f t="shared" si="27"/>
        <v>2.5475552250051265E-4</v>
      </c>
      <c r="DL23" s="3">
        <f t="shared" si="28"/>
        <v>1.7464897855475443E-3</v>
      </c>
      <c r="DM23" s="3">
        <f t="shared" si="29"/>
        <v>3.8043661577368776E-5</v>
      </c>
      <c r="DN23" s="3">
        <f t="shared" si="30"/>
        <v>1.2202745327502065E-3</v>
      </c>
      <c r="DO23" s="3">
        <f t="shared" si="31"/>
        <v>3.9171244862965259E-4</v>
      </c>
      <c r="DP23" s="3">
        <f t="shared" si="32"/>
        <v>2.142172220314334E-3</v>
      </c>
      <c r="DQ23" s="3">
        <f t="shared" si="33"/>
        <v>6.6367144949998358E-5</v>
      </c>
      <c r="DR23" s="3">
        <f t="shared" si="34"/>
        <v>5.4218277914170099E-5</v>
      </c>
      <c r="DS23" s="3">
        <f t="shared" si="35"/>
        <v>1.7539955728809121E-4</v>
      </c>
      <c r="DT23" s="3">
        <f t="shared" si="36"/>
        <v>8.0362110544095566E-5</v>
      </c>
      <c r="DV23" s="3">
        <f t="shared" si="37"/>
        <v>3.3551082341667683E-3</v>
      </c>
      <c r="DW23" s="3">
        <f t="shared" si="38"/>
        <v>99.694182487784374</v>
      </c>
      <c r="DX23" s="3">
        <f t="shared" si="39"/>
        <v>3.8208284716947198E-2</v>
      </c>
      <c r="DY23" s="3">
        <f t="shared" si="40"/>
        <v>0.19769680999577902</v>
      </c>
      <c r="DZ23" s="3">
        <f t="shared" si="41"/>
        <v>8.2225919851717738E-5</v>
      </c>
      <c r="EA23" s="3">
        <f t="shared" si="42"/>
        <v>2.1313657222510893E-4</v>
      </c>
      <c r="EB23" s="3">
        <f t="shared" si="43"/>
        <v>7.5476250117191976E-6</v>
      </c>
      <c r="EC23" s="3">
        <f t="shared" si="44"/>
        <v>1.772507658269477E-4</v>
      </c>
      <c r="ED23" s="3">
        <f t="shared" si="45"/>
        <v>4.1495367630479174E-2</v>
      </c>
      <c r="EE23" s="3">
        <f t="shared" si="46"/>
        <v>1.2383121666258282E-2</v>
      </c>
      <c r="EF23" s="3">
        <f t="shared" si="47"/>
        <v>2.9963079165693162E-6</v>
      </c>
      <c r="EG23" s="3">
        <f t="shared" si="48"/>
        <v>2.0541345362328795E-5</v>
      </c>
      <c r="EH23" s="3">
        <f t="shared" si="49"/>
        <v>4.4745065088559404E-7</v>
      </c>
      <c r="EI23" s="3">
        <f t="shared" si="50"/>
        <v>1.4352262934201981E-5</v>
      </c>
      <c r="EJ23" s="3">
        <f t="shared" si="51"/>
        <v>4.6071272541124905E-6</v>
      </c>
      <c r="EK23" s="3">
        <f t="shared" si="52"/>
        <v>2.5195165621462795E-5</v>
      </c>
      <c r="EL23" s="3">
        <f t="shared" si="53"/>
        <v>7.805773938163921E-7</v>
      </c>
      <c r="EM23" s="3">
        <f t="shared" si="54"/>
        <v>6.3768845417926626E-7</v>
      </c>
      <c r="EN23" s="3">
        <f t="shared" si="55"/>
        <v>2.0629624704759969E-6</v>
      </c>
      <c r="EO23" s="3">
        <f t="shared" si="56"/>
        <v>9.4517922772413111E-7</v>
      </c>
      <c r="EQ23" s="3">
        <f t="shared" si="57"/>
        <v>199.38836497556875</v>
      </c>
    </row>
    <row r="24" spans="1:147">
      <c r="A24" s="33" t="s">
        <v>86</v>
      </c>
      <c r="B24" s="33" t="s">
        <v>63</v>
      </c>
      <c r="C24" s="3" t="s">
        <v>65</v>
      </c>
      <c r="D24" s="3" t="s">
        <v>613</v>
      </c>
      <c r="E24" s="3" t="s">
        <v>399</v>
      </c>
      <c r="F24" s="13" t="s">
        <v>498</v>
      </c>
      <c r="G24" s="3">
        <v>16.344003060527701</v>
      </c>
      <c r="H24" s="3">
        <v>498146.00046029501</v>
      </c>
      <c r="I24" s="3">
        <v>78.787217771576593</v>
      </c>
      <c r="J24" s="3">
        <v>359.50475218226097</v>
      </c>
      <c r="K24" s="3">
        <v>0.22909451154891899</v>
      </c>
      <c r="L24" s="3">
        <v>1.05829086748674</v>
      </c>
      <c r="M24" s="3">
        <v>3.0673681437530801E-2</v>
      </c>
      <c r="N24" s="3">
        <v>0.61679231316949901</v>
      </c>
      <c r="O24" s="3">
        <v>124.720120234774</v>
      </c>
      <c r="P24" s="3">
        <v>197.34624204178999</v>
      </c>
      <c r="Q24" s="3">
        <v>2.56643248651231E-2</v>
      </c>
      <c r="R24" s="3">
        <v>0.218194020761768</v>
      </c>
      <c r="S24" s="3">
        <v>1.0013606239084856E-2</v>
      </c>
      <c r="T24" s="3">
        <v>9.3675300615424895E-2</v>
      </c>
      <c r="U24" s="3">
        <v>3.4348007126722202E-2</v>
      </c>
      <c r="V24" s="3">
        <v>0.38863190443242301</v>
      </c>
      <c r="W24" s="3">
        <v>2.19978434511162E-2</v>
      </c>
      <c r="X24" s="3">
        <v>1.27630543831761E-2</v>
      </c>
      <c r="Y24" s="3">
        <v>9.0474676323015105E-2</v>
      </c>
      <c r="Z24" s="3">
        <v>0.29940704690289699</v>
      </c>
      <c r="AA24" s="3">
        <f t="shared" si="4"/>
        <v>0.2191548715095516</v>
      </c>
      <c r="AB24" s="3">
        <f t="shared" si="5"/>
        <v>2181.2318105147915</v>
      </c>
      <c r="AC24" s="3">
        <f t="shared" si="6"/>
        <v>3.3092911637942306</v>
      </c>
      <c r="AD24" s="3">
        <f t="shared" si="7"/>
        <v>0.63171216980281131</v>
      </c>
      <c r="AE24" s="3">
        <f t="shared" si="8"/>
        <v>0.14106769874046415</v>
      </c>
      <c r="AF24" s="3">
        <f t="shared" si="9"/>
        <v>0.37964222169850081</v>
      </c>
      <c r="AG24" s="3">
        <f t="shared" si="10"/>
        <v>3.2574224082300066E-4</v>
      </c>
      <c r="AH24" s="17">
        <f t="shared" si="11"/>
        <v>0.28366307466517637</v>
      </c>
      <c r="AI24" s="3">
        <f t="shared" si="12"/>
        <v>3.8001982475247601E-3</v>
      </c>
      <c r="AJ24" s="3">
        <f t="shared" si="13"/>
        <v>2.5048002407439363</v>
      </c>
      <c r="AK24" s="3">
        <f t="shared" si="14"/>
        <v>1.6199397242556927E-4</v>
      </c>
      <c r="AL24" s="3">
        <f t="shared" si="15"/>
        <v>4.359591326895877E-4</v>
      </c>
      <c r="AM24" s="3">
        <f t="shared" si="16"/>
        <v>3.2574224082300066E-4</v>
      </c>
      <c r="AP24" s="3">
        <v>0.17074087783358799</v>
      </c>
      <c r="AQ24" s="3">
        <v>7.43384321883154</v>
      </c>
      <c r="AR24" s="3">
        <v>3.7812348235644701E-2</v>
      </c>
      <c r="AS24" s="3">
        <v>0.212233636171995</v>
      </c>
      <c r="AT24" s="3">
        <v>0.22909451154891899</v>
      </c>
      <c r="AU24" s="3">
        <v>1.05829086748674</v>
      </c>
      <c r="AV24" s="3">
        <v>3.0673681437530801E-2</v>
      </c>
      <c r="AW24" s="3">
        <v>0.317245184721758</v>
      </c>
      <c r="AX24" s="3">
        <v>0.15179816879574701</v>
      </c>
      <c r="AY24" s="3">
        <v>0.93547849644468095</v>
      </c>
      <c r="AZ24" s="3">
        <v>2.56643248651231E-2</v>
      </c>
      <c r="BA24" s="3">
        <v>0.218194020761768</v>
      </c>
      <c r="BB24" s="3">
        <v>1.03321022611773E-2</v>
      </c>
      <c r="BC24" s="3">
        <v>9.3675300615424895E-2</v>
      </c>
      <c r="BD24" s="3">
        <v>3.4348007126722202E-2</v>
      </c>
      <c r="BE24" s="3">
        <v>0.38863190443242301</v>
      </c>
      <c r="BF24" s="3">
        <v>1.2252557463131799E-2</v>
      </c>
      <c r="BG24" s="3">
        <v>1.27630543831761E-2</v>
      </c>
      <c r="BH24" s="3">
        <v>3.5326133973827001E-2</v>
      </c>
      <c r="BI24" s="3">
        <v>1.08532794784429E-2</v>
      </c>
      <c r="BK24" s="3">
        <v>1.13121423176862</v>
      </c>
      <c r="BL24" s="3">
        <v>41215.437248141301</v>
      </c>
      <c r="BM24" s="3">
        <v>18.950588743528101</v>
      </c>
      <c r="BN24" s="3">
        <v>83.250553483489995</v>
      </c>
      <c r="BO24" s="3">
        <v>0.33293448879860299</v>
      </c>
      <c r="BP24" s="3">
        <v>0.83167431277563197</v>
      </c>
      <c r="BQ24" s="3">
        <v>3.4897721353251698E-2</v>
      </c>
      <c r="BR24" s="3">
        <v>0.44182621395101701</v>
      </c>
      <c r="BS24" s="3">
        <v>22.037251920987099</v>
      </c>
      <c r="BT24" s="3">
        <v>19.404676595143201</v>
      </c>
      <c r="BU24" s="3">
        <v>9.28204768515189E-3</v>
      </c>
      <c r="BV24" s="3">
        <v>0.13158235241103799</v>
      </c>
      <c r="BW24" s="3">
        <v>4.2123643750689296E-3</v>
      </c>
      <c r="BX24" s="3">
        <v>8.0949582953087504E-2</v>
      </c>
      <c r="BY24" s="3">
        <v>3.5809369484187503E-2</v>
      </c>
      <c r="BZ24" s="3">
        <v>0.553089473511857</v>
      </c>
      <c r="CA24" s="3">
        <v>2.3135819420173301E-2</v>
      </c>
      <c r="CB24" s="3">
        <v>1.3260931386194601E-2</v>
      </c>
      <c r="CC24" s="3">
        <v>0.153724730097374</v>
      </c>
      <c r="CD24" s="3">
        <v>0.377977830394783</v>
      </c>
      <c r="CF24" s="3">
        <v>16.344003060527701</v>
      </c>
      <c r="CG24" s="3">
        <v>498146.00046029501</v>
      </c>
      <c r="CH24" s="3">
        <v>78.787217771576593</v>
      </c>
      <c r="CI24" s="3">
        <v>359.50475218226097</v>
      </c>
      <c r="CJ24" s="3">
        <v>0.22909451154891899</v>
      </c>
      <c r="CK24" s="3">
        <v>1.05829086748674</v>
      </c>
      <c r="CL24" s="3">
        <v>3.0673681437530801E-2</v>
      </c>
      <c r="CM24" s="3">
        <v>0.61679231316949901</v>
      </c>
      <c r="CN24" s="3">
        <v>124.720120234774</v>
      </c>
      <c r="CO24" s="3">
        <v>197.34624204178999</v>
      </c>
      <c r="CP24" s="3">
        <v>2.56643248651231E-2</v>
      </c>
      <c r="CQ24" s="3">
        <v>0.218194020761768</v>
      </c>
      <c r="CR24" s="3">
        <v>1.0013606239084856E-2</v>
      </c>
      <c r="CS24" s="3">
        <v>9.3675300615424895E-2</v>
      </c>
      <c r="CT24" s="3">
        <v>3.4348007126722202E-2</v>
      </c>
      <c r="CU24" s="3">
        <v>0.38863190443242301</v>
      </c>
      <c r="CV24" s="3">
        <v>2.19978434511162E-2</v>
      </c>
      <c r="CW24" s="3">
        <v>1.27630543831761E-2</v>
      </c>
      <c r="CX24" s="3">
        <v>9.0474676323015105E-2</v>
      </c>
      <c r="CY24" s="3">
        <v>0.29940704690289699</v>
      </c>
      <c r="DA24" s="3">
        <f t="shared" si="17"/>
        <v>0.29749878923672191</v>
      </c>
      <c r="DB24" s="3">
        <f t="shared" si="18"/>
        <v>8920.1540059144954</v>
      </c>
      <c r="DC24" s="3">
        <f t="shared" si="19"/>
        <v>1.3368902040204265</v>
      </c>
      <c r="DD24" s="3">
        <f t="shared" si="20"/>
        <v>6.1251308014574208</v>
      </c>
      <c r="DE24" s="3">
        <f t="shared" si="21"/>
        <v>3.6051759599175243E-3</v>
      </c>
      <c r="DF24" s="3">
        <f t="shared" si="22"/>
        <v>1.6184292208085944E-2</v>
      </c>
      <c r="DG24" s="3">
        <f t="shared" si="23"/>
        <v>4.3993634005322206E-4</v>
      </c>
      <c r="DH24" s="3">
        <f t="shared" si="24"/>
        <v>8.4945918354152189E-3</v>
      </c>
      <c r="DI24" s="3">
        <f t="shared" si="25"/>
        <v>1.6646750768106127</v>
      </c>
      <c r="DJ24" s="3">
        <f t="shared" si="26"/>
        <v>2.4993191747947061</v>
      </c>
      <c r="DK24" s="3">
        <f t="shared" si="27"/>
        <v>2.379229918096631E-4</v>
      </c>
      <c r="DL24" s="3">
        <f t="shared" si="28"/>
        <v>1.9410379834870965E-3</v>
      </c>
      <c r="DM24" s="3">
        <f t="shared" si="29"/>
        <v>8.7212860693313378E-5</v>
      </c>
      <c r="DN24" s="3">
        <f t="shared" si="30"/>
        <v>7.8911044238417062E-4</v>
      </c>
      <c r="DO24" s="3">
        <f t="shared" si="31"/>
        <v>2.8209598494351347E-4</v>
      </c>
      <c r="DP24" s="3">
        <f t="shared" si="32"/>
        <v>3.0457045801914029E-3</v>
      </c>
      <c r="DQ24" s="3">
        <f t="shared" si="33"/>
        <v>1.1168314341250429E-4</v>
      </c>
      <c r="DR24" s="3">
        <f t="shared" si="34"/>
        <v>6.2446659698596211E-5</v>
      </c>
      <c r="DS24" s="3">
        <f t="shared" si="35"/>
        <v>4.3665384325779493E-4</v>
      </c>
      <c r="DT24" s="3">
        <f t="shared" si="36"/>
        <v>1.4327040983603198E-3</v>
      </c>
      <c r="DV24" s="3">
        <f t="shared" si="37"/>
        <v>3.3302802871102636E-3</v>
      </c>
      <c r="DW24" s="3">
        <f t="shared" si="38"/>
        <v>99.854567879423982</v>
      </c>
      <c r="DX24" s="3">
        <f t="shared" si="39"/>
        <v>1.4965503234157308E-2</v>
      </c>
      <c r="DY24" s="3">
        <f t="shared" si="40"/>
        <v>6.8566337417374779E-2</v>
      </c>
      <c r="DZ24" s="3">
        <f t="shared" si="41"/>
        <v>4.0357295105909483E-5</v>
      </c>
      <c r="EA24" s="3">
        <f t="shared" si="42"/>
        <v>1.8117125598966273E-4</v>
      </c>
      <c r="EB24" s="3">
        <f t="shared" si="43"/>
        <v>4.9247639784405421E-6</v>
      </c>
      <c r="EC24" s="3">
        <f t="shared" si="44"/>
        <v>9.509071216428059E-5</v>
      </c>
      <c r="ED24" s="3">
        <f t="shared" si="45"/>
        <v>1.8634813966704512E-2</v>
      </c>
      <c r="EE24" s="3">
        <f t="shared" si="46"/>
        <v>2.7978041189244927E-2</v>
      </c>
      <c r="EF24" s="3">
        <f t="shared" si="47"/>
        <v>2.6633730224815776E-6</v>
      </c>
      <c r="EG24" s="3">
        <f t="shared" si="48"/>
        <v>2.1728493583198164E-5</v>
      </c>
      <c r="EH24" s="3">
        <f t="shared" si="49"/>
        <v>9.7628387495159644E-7</v>
      </c>
      <c r="EI24" s="3">
        <f t="shared" si="50"/>
        <v>8.8335114148440365E-6</v>
      </c>
      <c r="EJ24" s="3">
        <f t="shared" si="51"/>
        <v>3.1578572139424838E-6</v>
      </c>
      <c r="EK24" s="3">
        <f t="shared" si="52"/>
        <v>3.4094424215293104E-5</v>
      </c>
      <c r="EL24" s="3">
        <f t="shared" si="53"/>
        <v>1.2502107045996053E-6</v>
      </c>
      <c r="EM24" s="3">
        <f t="shared" si="54"/>
        <v>6.9904445770580525E-7</v>
      </c>
      <c r="EN24" s="3">
        <f t="shared" si="55"/>
        <v>4.8880188394154043E-6</v>
      </c>
      <c r="EO24" s="3">
        <f t="shared" si="56"/>
        <v>1.6038069359115593E-5</v>
      </c>
      <c r="EQ24" s="3">
        <f t="shared" si="57"/>
        <v>199.70913575884796</v>
      </c>
    </row>
    <row r="25" spans="1:147">
      <c r="A25" s="33" t="s">
        <v>87</v>
      </c>
      <c r="B25" s="33" t="s">
        <v>63</v>
      </c>
      <c r="C25" s="3" t="s">
        <v>65</v>
      </c>
      <c r="D25" s="3" t="s">
        <v>613</v>
      </c>
      <c r="E25" s="3" t="s">
        <v>399</v>
      </c>
      <c r="F25" s="13" t="s">
        <v>498</v>
      </c>
      <c r="G25" s="3">
        <v>16.477175506089999</v>
      </c>
      <c r="H25" s="3">
        <v>473277.65670374199</v>
      </c>
      <c r="I25" s="3">
        <v>243.903469949304</v>
      </c>
      <c r="J25" s="3">
        <v>644.72880055153598</v>
      </c>
      <c r="K25" s="3">
        <v>0.161395894134478</v>
      </c>
      <c r="L25" s="3">
        <v>0.85859749639125205</v>
      </c>
      <c r="M25" s="3">
        <v>4.9014156552077498E-2</v>
      </c>
      <c r="N25" s="3">
        <v>0.66377366385554004</v>
      </c>
      <c r="O25" s="3">
        <v>69.752955649349005</v>
      </c>
      <c r="P25" s="3">
        <v>68.785855408104396</v>
      </c>
      <c r="Q25" s="3">
        <v>1.93333490483617E-2</v>
      </c>
      <c r="R25" s="3">
        <v>0.18067981414817</v>
      </c>
      <c r="S25" s="3">
        <v>9.4787630004545109E-3</v>
      </c>
      <c r="T25" s="3">
        <v>9.9277024813582096E-2</v>
      </c>
      <c r="U25" s="3">
        <v>5.9471710577307602E-2</v>
      </c>
      <c r="V25" s="3">
        <v>0.52549473598267904</v>
      </c>
      <c r="W25" s="3">
        <v>1.8158907738420198E-2</v>
      </c>
      <c r="X25" s="3">
        <v>9.3651564903323194E-3</v>
      </c>
      <c r="Y25" s="3">
        <v>3.1437348680476901E-2</v>
      </c>
      <c r="Z25" s="3">
        <v>0.19737006845889801</v>
      </c>
      <c r="AA25" s="3">
        <f t="shared" si="4"/>
        <v>0.37830397795267673</v>
      </c>
      <c r="AB25" s="3">
        <f t="shared" si="5"/>
        <v>2188.0297892557815</v>
      </c>
      <c r="AC25" s="3">
        <f t="shared" si="6"/>
        <v>6.2782033709308314</v>
      </c>
      <c r="AD25" s="3">
        <f t="shared" si="7"/>
        <v>3.4966757706356821</v>
      </c>
      <c r="AE25" s="3">
        <f t="shared" si="8"/>
        <v>0.29789905584971393</v>
      </c>
      <c r="AF25" s="3">
        <f t="shared" si="9"/>
        <v>1.8917533784978657</v>
      </c>
      <c r="AG25" s="3">
        <f t="shared" si="10"/>
        <v>7.9266396055702648E-5</v>
      </c>
      <c r="AH25" s="17">
        <f t="shared" si="11"/>
        <v>0.61498026582527998</v>
      </c>
      <c r="AI25" s="3">
        <f t="shared" si="12"/>
        <v>8.092138603026924E-4</v>
      </c>
      <c r="AJ25" s="3">
        <f t="shared" si="13"/>
        <v>0.28202081512986149</v>
      </c>
      <c r="AK25" s="3">
        <f t="shared" si="14"/>
        <v>3.8396979314311898E-5</v>
      </c>
      <c r="AL25" s="3">
        <f t="shared" si="15"/>
        <v>2.4383298273562471E-4</v>
      </c>
      <c r="AM25" s="3">
        <f t="shared" si="16"/>
        <v>7.9266396055702648E-5</v>
      </c>
      <c r="AP25" s="3">
        <v>0.21982299306829101</v>
      </c>
      <c r="AQ25" s="3">
        <v>8.5256574745512506</v>
      </c>
      <c r="AR25" s="3">
        <v>2.5434725408004798E-2</v>
      </c>
      <c r="AS25" s="3">
        <v>0.258086495265612</v>
      </c>
      <c r="AT25" s="3">
        <v>0.161395894134478</v>
      </c>
      <c r="AU25" s="3">
        <v>0.85859749639125205</v>
      </c>
      <c r="AV25" s="3">
        <v>4.9014156552077498E-2</v>
      </c>
      <c r="AW25" s="3">
        <v>0.337842142790792</v>
      </c>
      <c r="AX25" s="3">
        <v>0.130572962380819</v>
      </c>
      <c r="AY25" s="3">
        <v>1.5595757514272099</v>
      </c>
      <c r="AZ25" s="3">
        <v>1.93333490483617E-2</v>
      </c>
      <c r="BA25" s="3">
        <v>0.18067981414817</v>
      </c>
      <c r="BB25" s="3">
        <v>9.8163048848206903E-3</v>
      </c>
      <c r="BC25" s="3">
        <v>9.9277024813582096E-2</v>
      </c>
      <c r="BD25" s="3">
        <v>5.9471710577307602E-2</v>
      </c>
      <c r="BE25" s="3">
        <v>0.122744541678545</v>
      </c>
      <c r="BF25" s="3">
        <v>1.8158907738420198E-2</v>
      </c>
      <c r="BG25" s="3">
        <v>9.3651564903323194E-3</v>
      </c>
      <c r="BH25" s="3">
        <v>3.1437348680476901E-2</v>
      </c>
      <c r="BI25" s="3">
        <v>1.8265964857004699E-2</v>
      </c>
      <c r="BK25" s="3">
        <v>1.18735652792389</v>
      </c>
      <c r="BL25" s="3">
        <v>31302.879752900699</v>
      </c>
      <c r="BM25" s="3">
        <v>33.1122287885985</v>
      </c>
      <c r="BN25" s="3">
        <v>85.345274777910703</v>
      </c>
      <c r="BO25" s="3">
        <v>0.12448623599453899</v>
      </c>
      <c r="BP25" s="3">
        <v>0.82666812592733796</v>
      </c>
      <c r="BQ25" s="3">
        <v>3.0444424910847399E-2</v>
      </c>
      <c r="BR25" s="3">
        <v>0.27650353157167001</v>
      </c>
      <c r="BS25" s="3">
        <v>6.8262210802649603</v>
      </c>
      <c r="BT25" s="3">
        <v>4.7382998187115204</v>
      </c>
      <c r="BU25" s="3">
        <v>1.3005389892617999E-2</v>
      </c>
      <c r="BV25" s="3">
        <v>0.12875801124762401</v>
      </c>
      <c r="BW25" s="3">
        <v>4.00851694456472E-3</v>
      </c>
      <c r="BX25" s="3">
        <v>5.3330738209007397E-2</v>
      </c>
      <c r="BY25" s="3">
        <v>2.71627840121989E-2</v>
      </c>
      <c r="BZ25" s="3">
        <v>0.35853080646685498</v>
      </c>
      <c r="CA25" s="3">
        <v>8.9518384959754605E-3</v>
      </c>
      <c r="CB25" s="3">
        <v>8.2392845467388499E-3</v>
      </c>
      <c r="CC25" s="3">
        <v>3.2619782155257897E-2</v>
      </c>
      <c r="CD25" s="3">
        <v>0.18064140391618999</v>
      </c>
      <c r="CF25" s="3">
        <v>16.477175506089999</v>
      </c>
      <c r="CG25" s="3">
        <v>473277.65670374199</v>
      </c>
      <c r="CH25" s="3">
        <v>243.903469949304</v>
      </c>
      <c r="CI25" s="3">
        <v>644.72880055153598</v>
      </c>
      <c r="CJ25" s="3">
        <v>0.161395894134478</v>
      </c>
      <c r="CK25" s="3">
        <v>0.85859749639125205</v>
      </c>
      <c r="CL25" s="3">
        <v>4.9014156552077498E-2</v>
      </c>
      <c r="CM25" s="3">
        <v>0.66377366385554004</v>
      </c>
      <c r="CN25" s="3">
        <v>69.752955649349005</v>
      </c>
      <c r="CO25" s="3">
        <v>68.785855408104396</v>
      </c>
      <c r="CP25" s="3">
        <v>1.93333490483617E-2</v>
      </c>
      <c r="CQ25" s="3">
        <v>0.18067981414817</v>
      </c>
      <c r="CR25" s="3">
        <v>9.4787630004545109E-3</v>
      </c>
      <c r="CS25" s="3">
        <v>9.9277024813582096E-2</v>
      </c>
      <c r="CT25" s="3">
        <v>5.9471710577307602E-2</v>
      </c>
      <c r="CU25" s="3">
        <v>0.52549473598267904</v>
      </c>
      <c r="CV25" s="3">
        <v>1.8158907738420198E-2</v>
      </c>
      <c r="CW25" s="3">
        <v>9.3651564903323194E-3</v>
      </c>
      <c r="CX25" s="3">
        <v>3.1437348680476901E-2</v>
      </c>
      <c r="CY25" s="3">
        <v>0.19737006845889801</v>
      </c>
      <c r="DA25" s="3">
        <f t="shared" si="17"/>
        <v>0.2999228368319013</v>
      </c>
      <c r="DB25" s="3">
        <f t="shared" si="18"/>
        <v>8474.8438840315521</v>
      </c>
      <c r="DC25" s="3">
        <f t="shared" si="19"/>
        <v>4.138642903309238</v>
      </c>
      <c r="DD25" s="3">
        <f t="shared" si="20"/>
        <v>10.984689940462403</v>
      </c>
      <c r="DE25" s="3">
        <f t="shared" si="21"/>
        <v>2.5398277489452996E-3</v>
      </c>
      <c r="DF25" s="3">
        <f t="shared" si="22"/>
        <v>1.3130409793412633E-2</v>
      </c>
      <c r="DG25" s="3">
        <f t="shared" si="23"/>
        <v>7.0298404474961637E-4</v>
      </c>
      <c r="DH25" s="3">
        <f t="shared" si="24"/>
        <v>9.1416287543801128E-3</v>
      </c>
      <c r="DI25" s="3">
        <f t="shared" si="25"/>
        <v>0.93101262719094369</v>
      </c>
      <c r="DJ25" s="3">
        <f t="shared" si="26"/>
        <v>0.87114811813708715</v>
      </c>
      <c r="DK25" s="3">
        <f t="shared" si="27"/>
        <v>1.7923121965845076E-4</v>
      </c>
      <c r="DL25" s="3">
        <f t="shared" si="28"/>
        <v>1.6073143566747916E-3</v>
      </c>
      <c r="DM25" s="3">
        <f t="shared" si="29"/>
        <v>8.2554677841928186E-5</v>
      </c>
      <c r="DN25" s="3">
        <f t="shared" si="30"/>
        <v>8.3629875169389351E-4</v>
      </c>
      <c r="DO25" s="3">
        <f t="shared" si="31"/>
        <v>4.884338910751281E-4</v>
      </c>
      <c r="DP25" s="3">
        <f t="shared" si="32"/>
        <v>4.1182973039394907E-3</v>
      </c>
      <c r="DQ25" s="3">
        <f t="shared" si="33"/>
        <v>9.2192850706986532E-5</v>
      </c>
      <c r="DR25" s="3">
        <f t="shared" si="34"/>
        <v>4.582153478455588E-5</v>
      </c>
      <c r="DS25" s="3">
        <f t="shared" si="35"/>
        <v>1.5172465579380744E-4</v>
      </c>
      <c r="DT25" s="3">
        <f t="shared" si="36"/>
        <v>9.4444305469679982E-4</v>
      </c>
      <c r="DV25" s="3">
        <f t="shared" si="37"/>
        <v>3.5313563180854688E-3</v>
      </c>
      <c r="DW25" s="3">
        <f t="shared" si="38"/>
        <v>99.784643979732977</v>
      </c>
      <c r="DX25" s="3">
        <f t="shared" si="39"/>
        <v>4.8729276234113487E-2</v>
      </c>
      <c r="DY25" s="3">
        <f t="shared" si="40"/>
        <v>0.1293361140258987</v>
      </c>
      <c r="DZ25" s="3">
        <f t="shared" si="41"/>
        <v>2.990448097526392E-5</v>
      </c>
      <c r="EA25" s="3">
        <f t="shared" si="42"/>
        <v>1.5460028343559288E-4</v>
      </c>
      <c r="EB25" s="3">
        <f t="shared" si="43"/>
        <v>8.2770861137566628E-6</v>
      </c>
      <c r="EC25" s="3">
        <f t="shared" si="44"/>
        <v>1.0763551318856521E-4</v>
      </c>
      <c r="ED25" s="3">
        <f t="shared" si="45"/>
        <v>1.0961943938569703E-2</v>
      </c>
      <c r="EE25" s="3">
        <f t="shared" si="46"/>
        <v>1.025708626747843E-2</v>
      </c>
      <c r="EF25" s="3">
        <f t="shared" si="47"/>
        <v>2.1103071264085652E-6</v>
      </c>
      <c r="EG25" s="3">
        <f t="shared" si="48"/>
        <v>1.8924866704212495E-5</v>
      </c>
      <c r="EH25" s="3">
        <f t="shared" si="49"/>
        <v>9.7201662355573919E-7</v>
      </c>
      <c r="EI25" s="3">
        <f t="shared" si="50"/>
        <v>9.846762293250946E-6</v>
      </c>
      <c r="EJ25" s="3">
        <f t="shared" si="51"/>
        <v>5.7509262230069747E-6</v>
      </c>
      <c r="EK25" s="3">
        <f t="shared" si="52"/>
        <v>4.8489722748828663E-5</v>
      </c>
      <c r="EL25" s="3">
        <f t="shared" si="53"/>
        <v>1.0854985544461829E-6</v>
      </c>
      <c r="EM25" s="3">
        <f t="shared" si="54"/>
        <v>5.3951265623866407E-7</v>
      </c>
      <c r="EN25" s="3">
        <f t="shared" si="55"/>
        <v>1.7864388971057346E-6</v>
      </c>
      <c r="EO25" s="3">
        <f t="shared" si="56"/>
        <v>1.1120076695409342E-5</v>
      </c>
      <c r="EQ25" s="3">
        <f t="shared" si="57"/>
        <v>199.56928795946595</v>
      </c>
    </row>
    <row r="26" spans="1:147">
      <c r="A26" s="33" t="s">
        <v>88</v>
      </c>
      <c r="B26" s="33" t="s">
        <v>63</v>
      </c>
      <c r="C26" s="3" t="s">
        <v>65</v>
      </c>
      <c r="D26" s="3" t="s">
        <v>613</v>
      </c>
      <c r="E26" s="3" t="s">
        <v>399</v>
      </c>
      <c r="F26" s="13" t="s">
        <v>498</v>
      </c>
      <c r="G26" s="3">
        <v>15.102693336232701</v>
      </c>
      <c r="H26" s="3">
        <v>470045.70081140299</v>
      </c>
      <c r="I26" s="3">
        <v>160.46368670337301</v>
      </c>
      <c r="J26" s="3">
        <v>529.87216354192003</v>
      </c>
      <c r="K26" s="3">
        <v>0.18966267255202099</v>
      </c>
      <c r="L26" s="3">
        <v>0.92396603268329902</v>
      </c>
      <c r="M26" s="3">
        <v>4.8150651970797001E-2</v>
      </c>
      <c r="N26" s="3">
        <v>0.78622988460271004</v>
      </c>
      <c r="O26" s="3">
        <v>531.87809994380905</v>
      </c>
      <c r="P26" s="3">
        <v>124.68014749483901</v>
      </c>
      <c r="Q26" s="3">
        <v>3.3310449824541198E-2</v>
      </c>
      <c r="R26" s="3">
        <v>0.17439266233657599</v>
      </c>
      <c r="S26" s="3">
        <v>9.8840214185927661E-3</v>
      </c>
      <c r="T26" s="3">
        <v>0.105426746994657</v>
      </c>
      <c r="U26" s="3">
        <v>6.7509773142789706E-2</v>
      </c>
      <c r="V26" s="3">
        <v>1.98532310423961</v>
      </c>
      <c r="W26" s="3">
        <v>0.45590002208512198</v>
      </c>
      <c r="X26" s="3">
        <v>2.1731559371492199E-2</v>
      </c>
      <c r="Y26" s="3">
        <v>0.27150650052144698</v>
      </c>
      <c r="Z26" s="3">
        <v>8.4671186881646904E-2</v>
      </c>
      <c r="AA26" s="3">
        <f t="shared" si="4"/>
        <v>0.30283471702071812</v>
      </c>
      <c r="AB26" s="3">
        <f t="shared" si="5"/>
        <v>459.21606759094965</v>
      </c>
      <c r="AC26" s="3">
        <f t="shared" si="6"/>
        <v>0.31185694161660971</v>
      </c>
      <c r="AD26" s="3">
        <f t="shared" si="7"/>
        <v>0.30169259971471923</v>
      </c>
      <c r="AE26" s="3">
        <f t="shared" si="8"/>
        <v>8.0040659541319406E-2</v>
      </c>
      <c r="AF26" s="3">
        <f t="shared" si="9"/>
        <v>0.24864882797698223</v>
      </c>
      <c r="AG26" s="3">
        <f t="shared" si="10"/>
        <v>2.0758871062284399E-4</v>
      </c>
      <c r="AH26" s="17">
        <f t="shared" si="11"/>
        <v>0.12268748542140309</v>
      </c>
      <c r="AI26" s="3">
        <f t="shared" si="12"/>
        <v>5.2766572064473873E-4</v>
      </c>
      <c r="AJ26" s="3">
        <f t="shared" si="13"/>
        <v>0.7769991457650971</v>
      </c>
      <c r="AK26" s="3">
        <f t="shared" si="14"/>
        <v>1.3542976493905641E-4</v>
      </c>
      <c r="AL26" s="3">
        <f t="shared" si="15"/>
        <v>4.2071682715096574E-4</v>
      </c>
      <c r="AM26" s="3">
        <f t="shared" si="16"/>
        <v>2.0758871062284399E-4</v>
      </c>
      <c r="AP26" s="3">
        <v>0.26251646565453601</v>
      </c>
      <c r="AQ26" s="3">
        <v>5.6903486967374803</v>
      </c>
      <c r="AR26" s="3">
        <v>3.8364966776125997E-2</v>
      </c>
      <c r="AS26" s="3">
        <v>0.285207400799533</v>
      </c>
      <c r="AT26" s="3">
        <v>0.18966267255202099</v>
      </c>
      <c r="AU26" s="3">
        <v>0.92396603268329902</v>
      </c>
      <c r="AV26" s="3">
        <v>4.8150651970797001E-2</v>
      </c>
      <c r="AW26" s="3">
        <v>0.29560572311727201</v>
      </c>
      <c r="AX26" s="3">
        <v>0.160830644496817</v>
      </c>
      <c r="AY26" s="3">
        <v>2.0802112464779001</v>
      </c>
      <c r="AZ26" s="3">
        <v>3.3310449824541198E-2</v>
      </c>
      <c r="BA26" s="3">
        <v>0.17439266233657599</v>
      </c>
      <c r="BB26" s="3">
        <v>1.02424723583746E-2</v>
      </c>
      <c r="BC26" s="3">
        <v>0.105426746994657</v>
      </c>
      <c r="BD26" s="3">
        <v>4.92775826756639E-2</v>
      </c>
      <c r="BE26" s="3">
        <v>0.158506707615266</v>
      </c>
      <c r="BF26" s="3">
        <v>1.7770194749536301E-2</v>
      </c>
      <c r="BG26" s="3">
        <v>2.1731559371492199E-2</v>
      </c>
      <c r="BH26" s="3">
        <v>3.3416163389699001E-2</v>
      </c>
      <c r="BI26" s="3">
        <v>1.5959488161693101E-2</v>
      </c>
      <c r="BK26" s="3">
        <v>0.93970879557813403</v>
      </c>
      <c r="BL26" s="3">
        <v>15687.6524557996</v>
      </c>
      <c r="BM26" s="3">
        <v>34.408856922030502</v>
      </c>
      <c r="BN26" s="3">
        <v>118.083646376934</v>
      </c>
      <c r="BO26" s="3">
        <v>0.135976386787584</v>
      </c>
      <c r="BP26" s="3">
        <v>0.37732332672863</v>
      </c>
      <c r="BQ26" s="3">
        <v>3.5913972077055302E-2</v>
      </c>
      <c r="BR26" s="3">
        <v>0.27168918318160301</v>
      </c>
      <c r="BS26" s="3">
        <v>171.87585675534999</v>
      </c>
      <c r="BT26" s="3">
        <v>10.4801818150929</v>
      </c>
      <c r="BU26" s="3">
        <v>2.21405329510739E-3</v>
      </c>
      <c r="BV26" s="3">
        <v>6.70723983919254E-2</v>
      </c>
      <c r="BW26" s="3">
        <v>4.68057130198213E-3</v>
      </c>
      <c r="BX26" s="3">
        <v>5.3429999436828399E-2</v>
      </c>
      <c r="BY26" s="3">
        <v>6.9855010149362698E-2</v>
      </c>
      <c r="BZ26" s="3">
        <v>0.71767062106673696</v>
      </c>
      <c r="CA26" s="3">
        <v>0.327321771389044</v>
      </c>
      <c r="CB26" s="3">
        <v>1.00536389000947E-2</v>
      </c>
      <c r="CC26" s="3">
        <v>0.35163093800441703</v>
      </c>
      <c r="CD26" s="3">
        <v>9.0372694774385601E-2</v>
      </c>
      <c r="CF26" s="3">
        <v>15.102693336232701</v>
      </c>
      <c r="CG26" s="3">
        <v>470045.70081140299</v>
      </c>
      <c r="CH26" s="3">
        <v>160.46368670337301</v>
      </c>
      <c r="CI26" s="3">
        <v>529.87216354192003</v>
      </c>
      <c r="CJ26" s="3">
        <v>0.18966267255202099</v>
      </c>
      <c r="CK26" s="3">
        <v>0.92396603268329902</v>
      </c>
      <c r="CL26" s="3">
        <v>4.8150651970797001E-2</v>
      </c>
      <c r="CM26" s="3">
        <v>0.78622988460271004</v>
      </c>
      <c r="CN26" s="3">
        <v>531.87809994380905</v>
      </c>
      <c r="CO26" s="3">
        <v>124.68014749483901</v>
      </c>
      <c r="CP26" s="3">
        <v>3.3310449824541198E-2</v>
      </c>
      <c r="CQ26" s="3">
        <v>0.17439266233657599</v>
      </c>
      <c r="CR26" s="3">
        <v>9.8840214185927661E-3</v>
      </c>
      <c r="CS26" s="3">
        <v>0.105426746994657</v>
      </c>
      <c r="CT26" s="3">
        <v>6.7509773142789706E-2</v>
      </c>
      <c r="CU26" s="3">
        <v>1.98532310423961</v>
      </c>
      <c r="CV26" s="3">
        <v>0.45590002208512198</v>
      </c>
      <c r="CW26" s="3">
        <v>2.1731559371492199E-2</v>
      </c>
      <c r="CX26" s="3">
        <v>0.27150650052144698</v>
      </c>
      <c r="CY26" s="3">
        <v>8.4671186881646904E-2</v>
      </c>
      <c r="DA26" s="3">
        <f t="shared" si="17"/>
        <v>0.27490407124273197</v>
      </c>
      <c r="DB26" s="3">
        <f t="shared" si="18"/>
        <v>8416.970199863963</v>
      </c>
      <c r="DC26" s="3">
        <f t="shared" si="19"/>
        <v>2.7228062739402072</v>
      </c>
      <c r="DD26" s="3">
        <f t="shared" si="20"/>
        <v>9.0277980751144096</v>
      </c>
      <c r="DE26" s="3">
        <f t="shared" si="21"/>
        <v>2.9846516311336827E-3</v>
      </c>
      <c r="DF26" s="3">
        <f t="shared" si="22"/>
        <v>1.4130081551969705E-2</v>
      </c>
      <c r="DG26" s="3">
        <f t="shared" si="23"/>
        <v>6.9059925664123752E-4</v>
      </c>
      <c r="DH26" s="3">
        <f t="shared" si="24"/>
        <v>1.0828121258817106E-2</v>
      </c>
      <c r="DI26" s="3">
        <f t="shared" si="25"/>
        <v>7.0991289553854839</v>
      </c>
      <c r="DJ26" s="3">
        <f t="shared" si="26"/>
        <v>1.5790292235921861</v>
      </c>
      <c r="DK26" s="3">
        <f t="shared" si="27"/>
        <v>3.0880694981969844E-4</v>
      </c>
      <c r="DL26" s="3">
        <f t="shared" si="28"/>
        <v>1.5513843159172679E-3</v>
      </c>
      <c r="DM26" s="3">
        <f t="shared" si="29"/>
        <v>8.6084250018226809E-5</v>
      </c>
      <c r="DN26" s="3">
        <f t="shared" si="30"/>
        <v>8.8810333581549152E-4</v>
      </c>
      <c r="DO26" s="3">
        <f t="shared" si="31"/>
        <v>5.5444951661292458E-4</v>
      </c>
      <c r="DP26" s="3">
        <f t="shared" si="32"/>
        <v>1.5558958497175628E-2</v>
      </c>
      <c r="DQ26" s="3">
        <f t="shared" si="33"/>
        <v>2.3146063231808747E-3</v>
      </c>
      <c r="DR26" s="3">
        <f t="shared" si="34"/>
        <v>1.0632747084273618E-4</v>
      </c>
      <c r="DS26" s="3">
        <f t="shared" si="35"/>
        <v>1.310359558501192E-3</v>
      </c>
      <c r="DT26" s="3">
        <f t="shared" si="36"/>
        <v>4.0516333103445836E-4</v>
      </c>
      <c r="DV26" s="3">
        <f t="shared" si="37"/>
        <v>3.2576371713986638E-3</v>
      </c>
      <c r="DW26" s="3">
        <f t="shared" si="38"/>
        <v>99.741829466836649</v>
      </c>
      <c r="DX26" s="3">
        <f t="shared" si="39"/>
        <v>3.2265491334514451E-2</v>
      </c>
      <c r="DY26" s="3">
        <f t="shared" si="40"/>
        <v>0.10698019295395043</v>
      </c>
      <c r="DZ26" s="3">
        <f t="shared" si="41"/>
        <v>3.5368381607821661E-5</v>
      </c>
      <c r="EA26" s="3">
        <f t="shared" si="42"/>
        <v>1.6744269624856641E-4</v>
      </c>
      <c r="EB26" s="3">
        <f t="shared" si="43"/>
        <v>8.1836612997569768E-6</v>
      </c>
      <c r="EC26" s="3">
        <f t="shared" si="44"/>
        <v>1.2831417937782645E-4</v>
      </c>
      <c r="ED26" s="3">
        <f t="shared" si="45"/>
        <v>8.4125296017156542E-2</v>
      </c>
      <c r="EE26" s="3">
        <f t="shared" si="46"/>
        <v>1.8711633735525021E-2</v>
      </c>
      <c r="EF26" s="3">
        <f t="shared" si="47"/>
        <v>3.659389233383309E-6</v>
      </c>
      <c r="EG26" s="3">
        <f t="shared" si="48"/>
        <v>1.8384039173412553E-5</v>
      </c>
      <c r="EH26" s="3">
        <f t="shared" si="49"/>
        <v>1.0201058553394048E-6</v>
      </c>
      <c r="EI26" s="3">
        <f t="shared" si="50"/>
        <v>1.052410182838347E-5</v>
      </c>
      <c r="EJ26" s="3">
        <f t="shared" si="51"/>
        <v>6.5702750301848682E-6</v>
      </c>
      <c r="EK26" s="3">
        <f t="shared" si="52"/>
        <v>1.8437501241622101E-4</v>
      </c>
      <c r="EL26" s="3">
        <f t="shared" si="53"/>
        <v>2.7428286389002529E-5</v>
      </c>
      <c r="EM26" s="3">
        <f t="shared" si="54"/>
        <v>1.2599897840445772E-6</v>
      </c>
      <c r="EN26" s="3">
        <f t="shared" si="55"/>
        <v>1.552787481965632E-5</v>
      </c>
      <c r="EO26" s="3">
        <f t="shared" si="56"/>
        <v>4.801220737470066E-6</v>
      </c>
      <c r="EQ26" s="3">
        <f t="shared" si="57"/>
        <v>199.4836589336733</v>
      </c>
    </row>
    <row r="27" spans="1:147">
      <c r="A27" s="33" t="s">
        <v>89</v>
      </c>
      <c r="B27" s="33" t="s">
        <v>63</v>
      </c>
      <c r="C27" s="3" t="s">
        <v>65</v>
      </c>
      <c r="D27" s="3" t="s">
        <v>613</v>
      </c>
      <c r="E27" s="3" t="s">
        <v>399</v>
      </c>
      <c r="F27" s="13" t="s">
        <v>498</v>
      </c>
      <c r="G27" s="3">
        <v>15.602791843829101</v>
      </c>
      <c r="H27" s="3">
        <v>471272.652619534</v>
      </c>
      <c r="I27" s="3">
        <v>268.11834625606002</v>
      </c>
      <c r="J27" s="3">
        <v>371.41295005535301</v>
      </c>
      <c r="K27" s="3">
        <v>0.160273983357024</v>
      </c>
      <c r="L27" s="3">
        <v>1.32619442705404</v>
      </c>
      <c r="M27" s="3">
        <v>3.1685341523820701E-2</v>
      </c>
      <c r="N27" s="3">
        <v>1.0529621843335999</v>
      </c>
      <c r="O27" s="3">
        <v>124.854460931764</v>
      </c>
      <c r="P27" s="3">
        <v>77.529175707233705</v>
      </c>
      <c r="Q27" s="3">
        <v>3.3533322865725801E-2</v>
      </c>
      <c r="R27" s="3">
        <v>0.13172423435271699</v>
      </c>
      <c r="S27" s="3">
        <v>8.5679808268524574E-3</v>
      </c>
      <c r="T27" s="3">
        <v>0.119819985655595</v>
      </c>
      <c r="U27" s="3">
        <v>7.2220152642986604E-2</v>
      </c>
      <c r="V27" s="3">
        <v>0.162284031238076</v>
      </c>
      <c r="W27" s="3">
        <v>4.9002801845459402E-2</v>
      </c>
      <c r="X27" s="3">
        <v>1.6367761314938299E-2</v>
      </c>
      <c r="Y27" s="3">
        <v>2.0153012626227498E-2</v>
      </c>
      <c r="Z27" s="3">
        <v>2.8074524219746801E-2</v>
      </c>
      <c r="AA27" s="3">
        <f t="shared" si="4"/>
        <v>0.72188744688654871</v>
      </c>
      <c r="AB27" s="3">
        <f t="shared" si="5"/>
        <v>3847.0266031757365</v>
      </c>
      <c r="AC27" s="3">
        <f t="shared" si="6"/>
        <v>1.3930683585842696</v>
      </c>
      <c r="AD27" s="3">
        <f t="shared" si="7"/>
        <v>2.1474470696132615</v>
      </c>
      <c r="AE27" s="3">
        <f t="shared" si="8"/>
        <v>0.81217441870884333</v>
      </c>
      <c r="AF27" s="3">
        <f t="shared" si="9"/>
        <v>3.5835908994071675</v>
      </c>
      <c r="AG27" s="3">
        <f t="shared" si="10"/>
        <v>1.2506910971955869E-4</v>
      </c>
      <c r="AH27" s="17">
        <f t="shared" si="11"/>
        <v>1.6639359825580085</v>
      </c>
      <c r="AI27" s="3">
        <f t="shared" si="12"/>
        <v>1.0470944868850898E-4</v>
      </c>
      <c r="AJ27" s="3">
        <f t="shared" si="13"/>
        <v>0.28916027862260241</v>
      </c>
      <c r="AK27" s="3">
        <f t="shared" si="14"/>
        <v>6.1046778571827599E-5</v>
      </c>
      <c r="AL27" s="3">
        <f t="shared" si="15"/>
        <v>2.6935923502233774E-4</v>
      </c>
      <c r="AM27" s="3">
        <f t="shared" si="16"/>
        <v>1.2506910971955869E-4</v>
      </c>
      <c r="AP27" s="3">
        <v>0.41712951984845598</v>
      </c>
      <c r="AQ27" s="3">
        <v>6.59809537644262</v>
      </c>
      <c r="AR27" s="3">
        <v>2.9941516613947901E-2</v>
      </c>
      <c r="AS27" s="3">
        <v>0.25595107242705001</v>
      </c>
      <c r="AT27" s="3">
        <v>0.160273983357024</v>
      </c>
      <c r="AU27" s="3">
        <v>1.32619442705404</v>
      </c>
      <c r="AV27" s="3">
        <v>3.1685341523820701E-2</v>
      </c>
      <c r="AW27" s="3">
        <v>0.29392138530987599</v>
      </c>
      <c r="AX27" s="3">
        <v>0.221609849464079</v>
      </c>
      <c r="AY27" s="3">
        <v>1.2759739575925599</v>
      </c>
      <c r="AZ27" s="3">
        <v>3.3533322865725801E-2</v>
      </c>
      <c r="BA27" s="3">
        <v>0.13172423435271699</v>
      </c>
      <c r="BB27" s="3">
        <v>8.9753687780814804E-3</v>
      </c>
      <c r="BC27" s="3">
        <v>0.119819985655595</v>
      </c>
      <c r="BD27" s="3">
        <v>7.2220152642986604E-2</v>
      </c>
      <c r="BE27" s="3">
        <v>0.162284031238076</v>
      </c>
      <c r="BF27" s="3">
        <v>1.3550312489868399E-2</v>
      </c>
      <c r="BG27" s="3">
        <v>1.6367761314938299E-2</v>
      </c>
      <c r="BH27" s="3">
        <v>2.0153012626227498E-2</v>
      </c>
      <c r="BI27" s="3">
        <v>1.7381842646716598E-2</v>
      </c>
      <c r="BK27" s="3">
        <v>1.1725941273654501</v>
      </c>
      <c r="BL27" s="3">
        <v>33294.565656424202</v>
      </c>
      <c r="BM27" s="3">
        <v>76.390693050254797</v>
      </c>
      <c r="BN27" s="3">
        <v>52.259393942899699</v>
      </c>
      <c r="BO27" s="3">
        <v>0.101081737865752</v>
      </c>
      <c r="BP27" s="3">
        <v>0.63695808617013305</v>
      </c>
      <c r="BQ27" s="3">
        <v>2.6054515583523899E-3</v>
      </c>
      <c r="BR27" s="3">
        <v>0.80162555388527501</v>
      </c>
      <c r="BS27" s="3">
        <v>16.579768713538101</v>
      </c>
      <c r="BT27" s="3">
        <v>8.7713563374165204</v>
      </c>
      <c r="BU27" s="3">
        <v>1.05687022318285E-2</v>
      </c>
      <c r="BV27" s="3">
        <v>7.3216201113835699E-2</v>
      </c>
      <c r="BW27" s="3">
        <v>4.3755839656269002E-3</v>
      </c>
      <c r="BX27" s="3">
        <v>9.1782204215500901E-2</v>
      </c>
      <c r="BY27" s="3">
        <v>3.0372237973451701E-2</v>
      </c>
      <c r="BZ27" s="3">
        <v>9.2046434453855602E-2</v>
      </c>
      <c r="CA27" s="3">
        <v>5.3924375136460902E-2</v>
      </c>
      <c r="CB27" s="3">
        <v>9.8351546854705003E-3</v>
      </c>
      <c r="CC27" s="3">
        <v>1.87381536174435E-2</v>
      </c>
      <c r="CD27" s="3">
        <v>2.3032574446006E-2</v>
      </c>
      <c r="CF27" s="3">
        <v>15.602791843829101</v>
      </c>
      <c r="CG27" s="3">
        <v>471272.652619534</v>
      </c>
      <c r="CH27" s="3">
        <v>268.11834625606002</v>
      </c>
      <c r="CI27" s="3">
        <v>371.41295005535301</v>
      </c>
      <c r="CJ27" s="3">
        <v>0.160273983357024</v>
      </c>
      <c r="CK27" s="3">
        <v>1.32619442705404</v>
      </c>
      <c r="CL27" s="3">
        <v>3.1685341523820701E-2</v>
      </c>
      <c r="CM27" s="3">
        <v>1.0529621843335999</v>
      </c>
      <c r="CN27" s="3">
        <v>124.854460931764</v>
      </c>
      <c r="CO27" s="3">
        <v>77.529175707233705</v>
      </c>
      <c r="CP27" s="3">
        <v>3.3533322865725801E-2</v>
      </c>
      <c r="CQ27" s="3">
        <v>0.13172423435271699</v>
      </c>
      <c r="CR27" s="3">
        <v>8.5679808268524574E-3</v>
      </c>
      <c r="CS27" s="3">
        <v>0.119819985655595</v>
      </c>
      <c r="CT27" s="3">
        <v>7.2220152642986604E-2</v>
      </c>
      <c r="CU27" s="3">
        <v>0.162284031238076</v>
      </c>
      <c r="CV27" s="3">
        <v>4.9002801845459402E-2</v>
      </c>
      <c r="CW27" s="3">
        <v>1.6367761314938299E-2</v>
      </c>
      <c r="CX27" s="3">
        <v>2.0153012626227498E-2</v>
      </c>
      <c r="CY27" s="3">
        <v>2.8074524219746801E-2</v>
      </c>
      <c r="DA27" s="3">
        <f t="shared" si="17"/>
        <v>0.28400702478220696</v>
      </c>
      <c r="DB27" s="3">
        <f t="shared" si="18"/>
        <v>8438.9408652436923</v>
      </c>
      <c r="DC27" s="3">
        <f t="shared" si="19"/>
        <v>4.5495297430999848</v>
      </c>
      <c r="DD27" s="3">
        <f t="shared" si="20"/>
        <v>6.328018994560769</v>
      </c>
      <c r="DE27" s="3">
        <f t="shared" si="21"/>
        <v>2.5221726522050799E-3</v>
      </c>
      <c r="DF27" s="3">
        <f t="shared" si="22"/>
        <v>2.0281303365255236E-2</v>
      </c>
      <c r="DG27" s="3">
        <f t="shared" si="23"/>
        <v>4.5444604397143988E-4</v>
      </c>
      <c r="DH27" s="3">
        <f t="shared" si="24"/>
        <v>1.4501613886979754E-2</v>
      </c>
      <c r="DI27" s="3">
        <f t="shared" si="25"/>
        <v>1.6664681604739353</v>
      </c>
      <c r="DJ27" s="3">
        <f t="shared" si="26"/>
        <v>0.98187912496496599</v>
      </c>
      <c r="DK27" s="3">
        <f t="shared" si="27"/>
        <v>3.1087311057128794E-4</v>
      </c>
      <c r="DL27" s="3">
        <f t="shared" si="28"/>
        <v>1.1718091143457223E-3</v>
      </c>
      <c r="DM27" s="3">
        <f t="shared" si="29"/>
        <v>7.4622278970653183E-5</v>
      </c>
      <c r="DN27" s="3">
        <f t="shared" si="30"/>
        <v>1.0093503972335525E-3</v>
      </c>
      <c r="DO27" s="3">
        <f t="shared" si="31"/>
        <v>5.9313528780376645E-4</v>
      </c>
      <c r="DP27" s="3">
        <f t="shared" si="32"/>
        <v>1.2718184266306896E-3</v>
      </c>
      <c r="DQ27" s="3">
        <f t="shared" si="33"/>
        <v>2.4878743038073928E-4</v>
      </c>
      <c r="DR27" s="3">
        <f t="shared" si="34"/>
        <v>8.0083653189562455E-5</v>
      </c>
      <c r="DS27" s="3">
        <f t="shared" si="35"/>
        <v>9.7263574450904915E-5</v>
      </c>
      <c r="DT27" s="3">
        <f t="shared" si="36"/>
        <v>1.3434047837288267E-4</v>
      </c>
      <c r="DV27" s="3">
        <f t="shared" si="37"/>
        <v>3.3595093458762882E-3</v>
      </c>
      <c r="DW27" s="3">
        <f t="shared" si="38"/>
        <v>99.823941776878485</v>
      </c>
      <c r="DX27" s="3">
        <f t="shared" si="39"/>
        <v>5.381623114078727E-2</v>
      </c>
      <c r="DY27" s="3">
        <f t="shared" si="40"/>
        <v>7.4853919438831615E-2</v>
      </c>
      <c r="DZ27" s="3">
        <f t="shared" si="41"/>
        <v>2.9834693713982389E-5</v>
      </c>
      <c r="EA27" s="3">
        <f t="shared" si="42"/>
        <v>2.3990684122823094E-4</v>
      </c>
      <c r="EB27" s="3">
        <f t="shared" si="43"/>
        <v>5.3756266525073909E-6</v>
      </c>
      <c r="EC27" s="3">
        <f t="shared" si="44"/>
        <v>1.7153909281278471E-4</v>
      </c>
      <c r="ED27" s="3">
        <f t="shared" si="45"/>
        <v>1.9712594658567749E-2</v>
      </c>
      <c r="EE27" s="3">
        <f t="shared" si="46"/>
        <v>1.1614614460224064E-2</v>
      </c>
      <c r="EF27" s="3">
        <f t="shared" si="47"/>
        <v>3.6773073523331566E-6</v>
      </c>
      <c r="EG27" s="3">
        <f t="shared" si="48"/>
        <v>1.3861289784104327E-5</v>
      </c>
      <c r="EH27" s="3">
        <f t="shared" si="49"/>
        <v>8.8270437607923202E-7</v>
      </c>
      <c r="EI27" s="3">
        <f t="shared" si="50"/>
        <v>1.1939571196770288E-5</v>
      </c>
      <c r="EJ27" s="3">
        <f t="shared" si="51"/>
        <v>7.0161769564462361E-6</v>
      </c>
      <c r="EK27" s="3">
        <f t="shared" si="52"/>
        <v>1.5044296505693904E-5</v>
      </c>
      <c r="EL27" s="3">
        <f t="shared" si="53"/>
        <v>2.9428979728286041E-6</v>
      </c>
      <c r="EM27" s="3">
        <f t="shared" si="54"/>
        <v>9.4730678421974709E-7</v>
      </c>
      <c r="EN27" s="3">
        <f t="shared" si="55"/>
        <v>1.1505274830146406E-6</v>
      </c>
      <c r="EO27" s="3">
        <f t="shared" si="56"/>
        <v>1.5891089066169666E-6</v>
      </c>
      <c r="EQ27" s="3">
        <f t="shared" si="57"/>
        <v>199.64788355375697</v>
      </c>
    </row>
    <row r="28" spans="1:147">
      <c r="A28" s="33" t="s">
        <v>90</v>
      </c>
      <c r="B28" s="33" t="s">
        <v>63</v>
      </c>
      <c r="C28" s="3" t="s">
        <v>65</v>
      </c>
      <c r="D28" s="3" t="s">
        <v>613</v>
      </c>
      <c r="E28" s="3" t="s">
        <v>399</v>
      </c>
      <c r="F28" s="13" t="s">
        <v>498</v>
      </c>
      <c r="G28" s="3">
        <v>16.575550477951801</v>
      </c>
      <c r="H28" s="3">
        <v>494674.85038597399</v>
      </c>
      <c r="I28" s="3">
        <v>106.169364627801</v>
      </c>
      <c r="J28" s="3">
        <v>495.42978042133399</v>
      </c>
      <c r="K28" s="3">
        <v>0.20494904557539201</v>
      </c>
      <c r="L28" s="3">
        <v>1.2138476079082099</v>
      </c>
      <c r="M28" s="3">
        <v>2.6518306563057099E-2</v>
      </c>
      <c r="N28" s="3">
        <v>0.88226886035873198</v>
      </c>
      <c r="O28" s="3">
        <v>761.44837116097597</v>
      </c>
      <c r="P28" s="3">
        <v>153.57714438718199</v>
      </c>
      <c r="Q28" s="3">
        <v>2.9722534498143698E-2</v>
      </c>
      <c r="R28" s="3">
        <v>0.19055493254858699</v>
      </c>
      <c r="S28" s="3">
        <v>7.4694030880648552E-3</v>
      </c>
      <c r="T28" s="3">
        <v>0.100977787911972</v>
      </c>
      <c r="U28" s="3">
        <v>6.8035032098123699E-2</v>
      </c>
      <c r="V28" s="3">
        <v>0.40487652096207399</v>
      </c>
      <c r="W28" s="3">
        <v>8.0024007828369298E-2</v>
      </c>
      <c r="X28" s="3">
        <v>1.1058582757740999E-2</v>
      </c>
      <c r="Y28" s="3">
        <v>0.38947361610092701</v>
      </c>
      <c r="Z28" s="3">
        <v>0.109912996849702</v>
      </c>
      <c r="AA28" s="3">
        <f t="shared" si="4"/>
        <v>0.21429750253912913</v>
      </c>
      <c r="AB28" s="3">
        <f t="shared" si="5"/>
        <v>394.31976400523234</v>
      </c>
      <c r="AC28" s="3">
        <f t="shared" si="6"/>
        <v>0.28220909531704835</v>
      </c>
      <c r="AD28" s="3">
        <f t="shared" si="7"/>
        <v>0.13943081192218612</v>
      </c>
      <c r="AE28" s="3">
        <f t="shared" si="8"/>
        <v>2.8393663397407929E-2</v>
      </c>
      <c r="AF28" s="3">
        <f t="shared" si="9"/>
        <v>0.17468457242169982</v>
      </c>
      <c r="AG28" s="3">
        <f t="shared" si="10"/>
        <v>2.799539641434446E-4</v>
      </c>
      <c r="AH28" s="17">
        <f t="shared" si="11"/>
        <v>7.631462894893884E-2</v>
      </c>
      <c r="AI28" s="3">
        <f t="shared" si="12"/>
        <v>1.0352609458955046E-3</v>
      </c>
      <c r="AJ28" s="3">
        <f t="shared" si="13"/>
        <v>1.4465297491944018</v>
      </c>
      <c r="AK28" s="3">
        <f t="shared" si="14"/>
        <v>1.0415982799284127E-4</v>
      </c>
      <c r="AL28" s="3">
        <f t="shared" si="15"/>
        <v>6.4081604271283706E-4</v>
      </c>
      <c r="AM28" s="3">
        <f t="shared" si="16"/>
        <v>2.799539641434446E-4</v>
      </c>
      <c r="AP28" s="3">
        <v>0.38045466895416102</v>
      </c>
      <c r="AQ28" s="3">
        <v>10.630249763785301</v>
      </c>
      <c r="AR28" s="3">
        <v>2.45588377591291E-2</v>
      </c>
      <c r="AS28" s="3">
        <v>0.39246147914761897</v>
      </c>
      <c r="AT28" s="3">
        <v>0.17579621757455799</v>
      </c>
      <c r="AU28" s="3">
        <v>1.2138476079082099</v>
      </c>
      <c r="AV28" s="3">
        <v>2.6518306563057099E-2</v>
      </c>
      <c r="AW28" s="3">
        <v>0.36797732942123401</v>
      </c>
      <c r="AX28" s="3">
        <v>0.25384069374905099</v>
      </c>
      <c r="AY28" s="3">
        <v>1.05423411425978</v>
      </c>
      <c r="AZ28" s="3">
        <v>2.9722534498143698E-2</v>
      </c>
      <c r="BA28" s="3">
        <v>0.19055493254858699</v>
      </c>
      <c r="BB28" s="3">
        <v>7.8127275669655598E-3</v>
      </c>
      <c r="BC28" s="3">
        <v>0.100977787911972</v>
      </c>
      <c r="BD28" s="3">
        <v>6.8035032098123699E-2</v>
      </c>
      <c r="BE28" s="3">
        <v>0.19251138746664301</v>
      </c>
      <c r="BF28" s="3">
        <v>2.2212076176630701E-4</v>
      </c>
      <c r="BG28" s="3">
        <v>1.1058582757740999E-2</v>
      </c>
      <c r="BH28" s="3">
        <v>2.8851230317444899E-2</v>
      </c>
      <c r="BI28" s="3">
        <v>1.8467325013494899E-2</v>
      </c>
      <c r="BK28" s="3">
        <v>1.4054147245111701</v>
      </c>
      <c r="BL28" s="3">
        <v>45422.679621157702</v>
      </c>
      <c r="BM28" s="3">
        <v>15.322876440241</v>
      </c>
      <c r="BN28" s="3">
        <v>68.671369833678298</v>
      </c>
      <c r="BO28" s="3">
        <v>0.194619104744605</v>
      </c>
      <c r="BP28" s="3">
        <v>0.77914653370392595</v>
      </c>
      <c r="BQ28" s="3">
        <v>2.5260636641902799E-3</v>
      </c>
      <c r="BR28" s="3">
        <v>0.39770607159376797</v>
      </c>
      <c r="BS28" s="3">
        <v>91.547590027179098</v>
      </c>
      <c r="BT28" s="3">
        <v>25.203936990638901</v>
      </c>
      <c r="BU28" s="3">
        <v>1.8233582456620701E-2</v>
      </c>
      <c r="BV28" s="3">
        <v>7.6015583958883706E-2</v>
      </c>
      <c r="BW28" s="3">
        <v>1.1326559013923701E-2</v>
      </c>
      <c r="BX28" s="3">
        <v>6.2533633631637206E-2</v>
      </c>
      <c r="BY28" s="3">
        <v>2.5962882842113101E-2</v>
      </c>
      <c r="BZ28" s="3">
        <v>0.45729295866793401</v>
      </c>
      <c r="CA28" s="3">
        <v>4.8169506661238898E-2</v>
      </c>
      <c r="CB28" s="3">
        <v>7.9058717153422005E-3</v>
      </c>
      <c r="CC28" s="3">
        <v>0.38323856731102002</v>
      </c>
      <c r="CD28" s="3">
        <v>9.5323523648403602E-2</v>
      </c>
      <c r="CF28" s="3">
        <v>16.575550477951801</v>
      </c>
      <c r="CG28" s="3">
        <v>494674.85038597399</v>
      </c>
      <c r="CH28" s="3">
        <v>106.169364627801</v>
      </c>
      <c r="CI28" s="3">
        <v>495.42978042133399</v>
      </c>
      <c r="CJ28" s="3">
        <v>0.20494904557539201</v>
      </c>
      <c r="CK28" s="3">
        <v>1.2138476079082099</v>
      </c>
      <c r="CL28" s="3">
        <v>2.6518306563057099E-2</v>
      </c>
      <c r="CM28" s="3">
        <v>0.88226886035873198</v>
      </c>
      <c r="CN28" s="3">
        <v>761.44837116097597</v>
      </c>
      <c r="CO28" s="3">
        <v>153.57714438718199</v>
      </c>
      <c r="CP28" s="3">
        <v>2.9722534498143698E-2</v>
      </c>
      <c r="CQ28" s="3">
        <v>0.19055493254858699</v>
      </c>
      <c r="CR28" s="3">
        <v>7.4694030880648552E-3</v>
      </c>
      <c r="CS28" s="3">
        <v>0.100977787911972</v>
      </c>
      <c r="CT28" s="3">
        <v>6.8035032098123699E-2</v>
      </c>
      <c r="CU28" s="3">
        <v>0.40487652096207399</v>
      </c>
      <c r="CV28" s="3">
        <v>8.0024007828369298E-2</v>
      </c>
      <c r="CW28" s="3">
        <v>1.1058582757740999E-2</v>
      </c>
      <c r="CX28" s="3">
        <v>0.38947361610092701</v>
      </c>
      <c r="CY28" s="3">
        <v>0.109912996849702</v>
      </c>
      <c r="DA28" s="3">
        <f t="shared" si="17"/>
        <v>0.30171348964270284</v>
      </c>
      <c r="DB28" s="3">
        <f t="shared" si="18"/>
        <v>8857.9971418385539</v>
      </c>
      <c r="DC28" s="3">
        <f t="shared" si="19"/>
        <v>1.8015204439569037</v>
      </c>
      <c r="DD28" s="3">
        <f t="shared" si="20"/>
        <v>8.4409794017953299</v>
      </c>
      <c r="DE28" s="3">
        <f t="shared" si="21"/>
        <v>3.2252076539104274E-3</v>
      </c>
      <c r="DF28" s="3">
        <f t="shared" si="22"/>
        <v>1.8563199386881939E-2</v>
      </c>
      <c r="DG28" s="3">
        <f t="shared" si="23"/>
        <v>3.803380027115457E-4</v>
      </c>
      <c r="DH28" s="3">
        <f t="shared" si="24"/>
        <v>1.2150789978773337E-2</v>
      </c>
      <c r="DI28" s="3">
        <f t="shared" si="25"/>
        <v>10.163268952624824</v>
      </c>
      <c r="DJ28" s="3">
        <f t="shared" si="26"/>
        <v>1.9449992956836626</v>
      </c>
      <c r="DK28" s="3">
        <f t="shared" si="27"/>
        <v>2.7554491961619549E-4</v>
      </c>
      <c r="DL28" s="3">
        <f t="shared" si="28"/>
        <v>1.6951626846891052E-3</v>
      </c>
      <c r="DM28" s="3">
        <f t="shared" si="29"/>
        <v>6.5054286680353736E-5</v>
      </c>
      <c r="DN28" s="3">
        <f t="shared" si="30"/>
        <v>8.5062579321010874E-4</v>
      </c>
      <c r="DO28" s="3">
        <f t="shared" si="31"/>
        <v>5.5876340422243514E-4</v>
      </c>
      <c r="DP28" s="3">
        <f t="shared" si="32"/>
        <v>3.1730134871635896E-3</v>
      </c>
      <c r="DQ28" s="3">
        <f t="shared" si="33"/>
        <v>4.0628222319154847E-4</v>
      </c>
      <c r="DR28" s="3">
        <f t="shared" si="34"/>
        <v>5.410707605631673E-5</v>
      </c>
      <c r="DS28" s="3">
        <f t="shared" si="35"/>
        <v>1.8796989194060185E-3</v>
      </c>
      <c r="DT28" s="3">
        <f t="shared" si="36"/>
        <v>5.2594888022359804E-4</v>
      </c>
      <c r="DV28" s="3">
        <f t="shared" si="37"/>
        <v>3.3970147595307146E-3</v>
      </c>
      <c r="DW28" s="3">
        <f t="shared" si="38"/>
        <v>99.732852735025929</v>
      </c>
      <c r="DX28" s="3">
        <f t="shared" si="39"/>
        <v>2.0283453500753803E-2</v>
      </c>
      <c r="DY28" s="3">
        <f t="shared" si="40"/>
        <v>9.5037618791092668E-2</v>
      </c>
      <c r="DZ28" s="3">
        <f t="shared" si="41"/>
        <v>3.6312854343568229E-5</v>
      </c>
      <c r="EA28" s="3">
        <f t="shared" si="42"/>
        <v>2.0900445113019691E-4</v>
      </c>
      <c r="EB28" s="3">
        <f t="shared" si="43"/>
        <v>4.2822540362765717E-6</v>
      </c>
      <c r="EC28" s="3">
        <f t="shared" si="44"/>
        <v>1.3680665371220742E-4</v>
      </c>
      <c r="ED28" s="3">
        <f t="shared" si="45"/>
        <v>0.11442900573664092</v>
      </c>
      <c r="EE28" s="3">
        <f t="shared" si="46"/>
        <v>2.189889263002015E-2</v>
      </c>
      <c r="EF28" s="3">
        <f t="shared" si="47"/>
        <v>3.1023808711980108E-6</v>
      </c>
      <c r="EG28" s="3">
        <f t="shared" si="48"/>
        <v>1.9085963529552363E-5</v>
      </c>
      <c r="EH28" s="3">
        <f t="shared" si="49"/>
        <v>7.3245108226883288E-7</v>
      </c>
      <c r="EI28" s="3">
        <f t="shared" si="50"/>
        <v>9.5772594649121868E-6</v>
      </c>
      <c r="EJ28" s="3">
        <f t="shared" si="51"/>
        <v>6.2911589848934235E-6</v>
      </c>
      <c r="EK28" s="3">
        <f t="shared" si="52"/>
        <v>3.572519631405691E-5</v>
      </c>
      <c r="EL28" s="3">
        <f t="shared" si="53"/>
        <v>4.5743619562753021E-6</v>
      </c>
      <c r="EM28" s="3">
        <f t="shared" si="54"/>
        <v>6.091956185851111E-7</v>
      </c>
      <c r="EN28" s="3">
        <f t="shared" si="55"/>
        <v>2.1163670806558565E-5</v>
      </c>
      <c r="EO28" s="3">
        <f t="shared" si="56"/>
        <v>5.9216978034161492E-6</v>
      </c>
      <c r="EQ28" s="3">
        <f t="shared" si="57"/>
        <v>199.46570547005186</v>
      </c>
    </row>
    <row r="29" spans="1:147">
      <c r="A29" s="33" t="s">
        <v>91</v>
      </c>
      <c r="B29" s="33" t="s">
        <v>63</v>
      </c>
      <c r="C29" s="3" t="s">
        <v>65</v>
      </c>
      <c r="D29" s="3" t="s">
        <v>613</v>
      </c>
      <c r="E29" s="3" t="s">
        <v>399</v>
      </c>
      <c r="F29" s="13" t="s">
        <v>490</v>
      </c>
      <c r="G29" s="3">
        <v>18.8270120824683</v>
      </c>
      <c r="H29" s="3">
        <v>475662.71491744497</v>
      </c>
      <c r="I29" s="3">
        <v>481.21983949153002</v>
      </c>
      <c r="J29" s="3">
        <v>1123.8292464111501</v>
      </c>
      <c r="K29" s="3">
        <v>2.9586817826668299</v>
      </c>
      <c r="L29" s="3">
        <v>1.21289429915052</v>
      </c>
      <c r="M29" s="3">
        <v>8.3158304105719005E-2</v>
      </c>
      <c r="N29" s="3">
        <v>1.03102515894322</v>
      </c>
      <c r="O29" s="3">
        <v>252.577781738147</v>
      </c>
      <c r="P29" s="3">
        <v>109.675779984001</v>
      </c>
      <c r="Q29" s="3">
        <v>1.5992895469700501</v>
      </c>
      <c r="R29" s="3">
        <v>0.18043342870172499</v>
      </c>
      <c r="S29" s="3">
        <v>9.6910170553416042E-3</v>
      </c>
      <c r="T29" s="3">
        <v>0.12995323231664599</v>
      </c>
      <c r="U29" s="3">
        <v>15.184870106545301</v>
      </c>
      <c r="V29" s="3">
        <v>6.1609651803580601</v>
      </c>
      <c r="W29" s="3">
        <v>3.3413424500992397E-2</v>
      </c>
      <c r="X29" s="3">
        <v>0.75786797346048895</v>
      </c>
      <c r="Y29" s="3">
        <v>30.388986089736498</v>
      </c>
      <c r="Z29" s="3">
        <v>3.48414962468408</v>
      </c>
      <c r="AA29" s="3">
        <f t="shared" si="4"/>
        <v>0.42819657971018577</v>
      </c>
      <c r="AB29" s="3">
        <f t="shared" si="5"/>
        <v>3.6090634830703556</v>
      </c>
      <c r="AC29" s="3">
        <f t="shared" si="6"/>
        <v>0.11465172330513548</v>
      </c>
      <c r="AD29" s="3">
        <f t="shared" si="7"/>
        <v>1.905234245783429</v>
      </c>
      <c r="AE29" s="3">
        <f t="shared" si="8"/>
        <v>2.4938902904577308E-2</v>
      </c>
      <c r="AF29" s="3">
        <f t="shared" si="9"/>
        <v>0.4996833412508554</v>
      </c>
      <c r="AG29" s="3">
        <f t="shared" si="10"/>
        <v>3.3234073405200896E-3</v>
      </c>
      <c r="AH29" s="17">
        <f t="shared" si="11"/>
        <v>5.2627275627013768E-2</v>
      </c>
      <c r="AI29" s="3">
        <f t="shared" si="12"/>
        <v>7.2402451826706219E-3</v>
      </c>
      <c r="AJ29" s="3">
        <f t="shared" si="13"/>
        <v>0.22791200815803317</v>
      </c>
      <c r="AK29" s="3">
        <f t="shared" si="14"/>
        <v>1.5748892943841901E-3</v>
      </c>
      <c r="AL29" s="3">
        <f t="shared" si="15"/>
        <v>3.1554954431201439E-2</v>
      </c>
      <c r="AM29" s="3">
        <f t="shared" si="16"/>
        <v>3.3234073405200896E-3</v>
      </c>
      <c r="AP29" s="3">
        <v>0.21739503472490099</v>
      </c>
      <c r="AQ29" s="3">
        <v>8.8103678652823998</v>
      </c>
      <c r="AR29" s="3">
        <v>4.7256915185774802E-2</v>
      </c>
      <c r="AS29" s="3">
        <v>0.23624455806465999</v>
      </c>
      <c r="AT29" s="3">
        <v>0.11728481573878501</v>
      </c>
      <c r="AU29" s="3">
        <v>1.21289429915052</v>
      </c>
      <c r="AV29" s="3">
        <v>7.1097699666509404E-2</v>
      </c>
      <c r="AW29" s="3">
        <v>0.23205965938534301</v>
      </c>
      <c r="AX29" s="3">
        <v>0.24435095539589399</v>
      </c>
      <c r="AY29" s="3">
        <v>1.2650275517405201</v>
      </c>
      <c r="AZ29" s="3">
        <v>1.59475592205814E-2</v>
      </c>
      <c r="BA29" s="3">
        <v>0.15940636220795601</v>
      </c>
      <c r="BB29" s="3">
        <v>1.0132858045218201E-2</v>
      </c>
      <c r="BC29" s="3">
        <v>0.11449663634129501</v>
      </c>
      <c r="BD29" s="3">
        <v>2.6375591788502399E-2</v>
      </c>
      <c r="BE29" s="3">
        <v>0.36858303206019599</v>
      </c>
      <c r="BF29" s="3">
        <v>2.1094504047834899E-2</v>
      </c>
      <c r="BG29" s="3">
        <v>1.7748399976933699E-2</v>
      </c>
      <c r="BH29" s="3">
        <v>3.0545254068501101E-2</v>
      </c>
      <c r="BI29" s="3">
        <v>1.1635748927578401E-2</v>
      </c>
      <c r="BK29" s="3">
        <v>3.7210432723173499</v>
      </c>
      <c r="BL29" s="3">
        <v>18561.115976683599</v>
      </c>
      <c r="BM29" s="3">
        <v>142.70814303616601</v>
      </c>
      <c r="BN29" s="3">
        <v>147.03063784098899</v>
      </c>
      <c r="BO29" s="3">
        <v>1.1932402545426599</v>
      </c>
      <c r="BP29" s="3">
        <v>0.39818410972392398</v>
      </c>
      <c r="BQ29" s="3">
        <v>5.2618756234707902E-2</v>
      </c>
      <c r="BR29" s="3">
        <v>0.44162300076710198</v>
      </c>
      <c r="BS29" s="3">
        <v>44.1532132037037</v>
      </c>
      <c r="BT29" s="3">
        <v>12.298795530843501</v>
      </c>
      <c r="BU29" s="3">
        <v>1.7375904253248999</v>
      </c>
      <c r="BV29" s="3">
        <v>0.23301655066046101</v>
      </c>
      <c r="BW29" s="3">
        <v>3.5576847496190998E-4</v>
      </c>
      <c r="BX29" s="3">
        <v>0.152144064352736</v>
      </c>
      <c r="BY29" s="3">
        <v>8.8566987163581299</v>
      </c>
      <c r="BZ29" s="3">
        <v>1.6024873003651401</v>
      </c>
      <c r="CA29" s="3">
        <v>2.3026098941299498E-2</v>
      </c>
      <c r="CB29" s="3">
        <v>0.70358742746914804</v>
      </c>
      <c r="CC29" s="3">
        <v>26.091517463113</v>
      </c>
      <c r="CD29" s="3">
        <v>2.2732185326708998</v>
      </c>
      <c r="CF29" s="3">
        <v>18.8270120824683</v>
      </c>
      <c r="CG29" s="3">
        <v>475662.71491744497</v>
      </c>
      <c r="CH29" s="3">
        <v>481.21983949153002</v>
      </c>
      <c r="CI29" s="3">
        <v>1123.8292464111501</v>
      </c>
      <c r="CJ29" s="3">
        <v>2.9586817826668299</v>
      </c>
      <c r="CK29" s="3">
        <v>1.21289429915052</v>
      </c>
      <c r="CL29" s="3">
        <v>8.3158304105719005E-2</v>
      </c>
      <c r="CM29" s="3">
        <v>1.03102515894322</v>
      </c>
      <c r="CN29" s="3">
        <v>252.577781738147</v>
      </c>
      <c r="CO29" s="3">
        <v>109.675779984001</v>
      </c>
      <c r="CP29" s="3">
        <v>1.5992895469700501</v>
      </c>
      <c r="CQ29" s="3">
        <v>0.18043342870172499</v>
      </c>
      <c r="CR29" s="3">
        <v>9.6910170553416042E-3</v>
      </c>
      <c r="CS29" s="3">
        <v>0.12995323231664599</v>
      </c>
      <c r="CT29" s="3">
        <v>15.184870106545301</v>
      </c>
      <c r="CU29" s="3">
        <v>6.1609651803580601</v>
      </c>
      <c r="CV29" s="3">
        <v>3.3413424500992397E-2</v>
      </c>
      <c r="CW29" s="3">
        <v>0.75786797346048895</v>
      </c>
      <c r="CX29" s="3">
        <v>30.388986089736498</v>
      </c>
      <c r="CY29" s="3">
        <v>3.48414962468408</v>
      </c>
      <c r="DA29" s="3">
        <f t="shared" si="17"/>
        <v>0.34269531636386108</v>
      </c>
      <c r="DB29" s="3">
        <f t="shared" si="18"/>
        <v>8517.5524204037065</v>
      </c>
      <c r="DC29" s="3">
        <f t="shared" si="19"/>
        <v>8.1655134880089673</v>
      </c>
      <c r="DD29" s="3">
        <f t="shared" si="20"/>
        <v>19.147455189359452</v>
      </c>
      <c r="DE29" s="3">
        <f t="shared" si="21"/>
        <v>4.6559685624064928E-2</v>
      </c>
      <c r="DF29" s="3">
        <f t="shared" si="22"/>
        <v>1.8548620571196207E-2</v>
      </c>
      <c r="DG29" s="3">
        <f t="shared" si="23"/>
        <v>1.1926954391767281E-3</v>
      </c>
      <c r="DH29" s="3">
        <f t="shared" si="24"/>
        <v>1.4199492617314695E-2</v>
      </c>
      <c r="DI29" s="3">
        <f t="shared" si="25"/>
        <v>3.3712278133161466</v>
      </c>
      <c r="DJ29" s="3">
        <f t="shared" si="26"/>
        <v>1.3890043057750887</v>
      </c>
      <c r="DK29" s="3">
        <f t="shared" si="27"/>
        <v>1.4826330160047634E-2</v>
      </c>
      <c r="DL29" s="3">
        <f t="shared" si="28"/>
        <v>1.6051225298389391E-3</v>
      </c>
      <c r="DM29" s="3">
        <f t="shared" si="29"/>
        <v>8.4403290906840431E-5</v>
      </c>
      <c r="DN29" s="3">
        <f t="shared" si="30"/>
        <v>1.0947117539941537E-3</v>
      </c>
      <c r="DO29" s="3">
        <f t="shared" si="31"/>
        <v>0.12471148247819727</v>
      </c>
      <c r="DP29" s="3">
        <f t="shared" si="32"/>
        <v>4.8283426178354703E-2</v>
      </c>
      <c r="DQ29" s="3">
        <f t="shared" si="33"/>
        <v>1.6964009625488387E-4</v>
      </c>
      <c r="DR29" s="3">
        <f t="shared" si="34"/>
        <v>3.7080719093022228E-3</v>
      </c>
      <c r="DS29" s="3">
        <f t="shared" si="35"/>
        <v>0.14666499078058157</v>
      </c>
      <c r="DT29" s="3">
        <f t="shared" si="36"/>
        <v>1.6672137473786198E-2</v>
      </c>
      <c r="DV29" s="3">
        <f t="shared" si="37"/>
        <v>4.0074585228274187E-3</v>
      </c>
      <c r="DW29" s="3">
        <f t="shared" si="38"/>
        <v>99.603748317745342</v>
      </c>
      <c r="DX29" s="3">
        <f t="shared" si="39"/>
        <v>9.5487026108170558E-2</v>
      </c>
      <c r="DY29" s="3">
        <f t="shared" si="40"/>
        <v>0.22390919520937591</v>
      </c>
      <c r="DZ29" s="3">
        <f t="shared" si="41"/>
        <v>5.444661775774437E-4</v>
      </c>
      <c r="EA29" s="3">
        <f t="shared" si="42"/>
        <v>2.1690645901856562E-4</v>
      </c>
      <c r="EB29" s="3">
        <f t="shared" si="43"/>
        <v>1.3947309095381061E-5</v>
      </c>
      <c r="EC29" s="3">
        <f t="shared" si="44"/>
        <v>1.6604801697571019E-4</v>
      </c>
      <c r="ED29" s="3">
        <f t="shared" si="45"/>
        <v>3.9422936316182856E-2</v>
      </c>
      <c r="EE29" s="3">
        <f t="shared" si="46"/>
        <v>1.6242933234349166E-2</v>
      </c>
      <c r="EF29" s="3">
        <f t="shared" si="47"/>
        <v>1.7337821769075626E-4</v>
      </c>
      <c r="EG29" s="3">
        <f t="shared" si="48"/>
        <v>1.8770206814135785E-5</v>
      </c>
      <c r="EH29" s="3">
        <f t="shared" si="49"/>
        <v>9.8700703321012455E-7</v>
      </c>
      <c r="EI29" s="3">
        <f t="shared" si="50"/>
        <v>1.2801493744155109E-5</v>
      </c>
      <c r="EJ29" s="3">
        <f t="shared" si="51"/>
        <v>1.4583686134217553E-3</v>
      </c>
      <c r="EK29" s="3">
        <f t="shared" si="52"/>
        <v>5.6462349647145899E-4</v>
      </c>
      <c r="EL29" s="3">
        <f t="shared" si="53"/>
        <v>1.9837611344185531E-6</v>
      </c>
      <c r="EM29" s="3">
        <f t="shared" si="54"/>
        <v>4.3361971018046819E-5</v>
      </c>
      <c r="EN29" s="3">
        <f t="shared" si="55"/>
        <v>1.7150916258219042E-3</v>
      </c>
      <c r="EO29" s="3">
        <f t="shared" si="56"/>
        <v>1.9496297796534645E-4</v>
      </c>
      <c r="EQ29" s="3">
        <f t="shared" si="57"/>
        <v>199.20749663549068</v>
      </c>
    </row>
    <row r="30" spans="1:147">
      <c r="A30" s="33" t="s">
        <v>92</v>
      </c>
      <c r="B30" s="33" t="s">
        <v>63</v>
      </c>
      <c r="C30" s="3" t="s">
        <v>65</v>
      </c>
      <c r="D30" s="3" t="s">
        <v>613</v>
      </c>
      <c r="E30" s="3" t="s">
        <v>399</v>
      </c>
      <c r="F30" s="13" t="s">
        <v>490</v>
      </c>
      <c r="G30" s="3">
        <v>16.210940643015</v>
      </c>
      <c r="H30" s="3">
        <v>489417.59911221103</v>
      </c>
      <c r="I30" s="3">
        <v>841.03681061332304</v>
      </c>
      <c r="J30" s="3">
        <v>765.88178511335798</v>
      </c>
      <c r="K30" s="3">
        <v>0.35974903382908502</v>
      </c>
      <c r="L30" s="3">
        <v>0.84613863176792503</v>
      </c>
      <c r="M30" s="3">
        <v>3.8584315328336297E-2</v>
      </c>
      <c r="N30" s="3">
        <v>0.49465405157952802</v>
      </c>
      <c r="O30" s="3">
        <v>258.85049265646597</v>
      </c>
      <c r="P30" s="3">
        <v>102.92205249924299</v>
      </c>
      <c r="Q30" s="3">
        <v>3.3436991903427797E-2</v>
      </c>
      <c r="R30" s="3">
        <v>0.119729062049989</v>
      </c>
      <c r="S30" s="3">
        <v>1.2680849954299982E-2</v>
      </c>
      <c r="T30" s="3">
        <v>8.7478049850329004E-2</v>
      </c>
      <c r="U30" s="3">
        <v>5.7560875791131998E-2</v>
      </c>
      <c r="V30" s="3">
        <v>3.82590105190154</v>
      </c>
      <c r="W30" s="3">
        <v>3.80982966624486E-2</v>
      </c>
      <c r="X30" s="3">
        <v>1.8383336581842501E-2</v>
      </c>
      <c r="Y30" s="3">
        <v>85.358618924441302</v>
      </c>
      <c r="Z30" s="3">
        <v>1.86794624974876</v>
      </c>
      <c r="AA30" s="3">
        <f t="shared" si="4"/>
        <v>1.0981287542813691</v>
      </c>
      <c r="AB30" s="3">
        <f t="shared" si="5"/>
        <v>1.2057605171699028</v>
      </c>
      <c r="AC30" s="3">
        <f t="shared" si="6"/>
        <v>2.1883510690376206E-2</v>
      </c>
      <c r="AD30" s="3">
        <f t="shared" si="7"/>
        <v>3.2491219235557223</v>
      </c>
      <c r="AE30" s="3">
        <f t="shared" si="8"/>
        <v>2.1536590930688873E-4</v>
      </c>
      <c r="AF30" s="3">
        <f t="shared" si="9"/>
        <v>6.7434169526670029E-4</v>
      </c>
      <c r="AG30" s="3">
        <f t="shared" si="10"/>
        <v>3.9756870902052423E-5</v>
      </c>
      <c r="AH30" s="17">
        <f t="shared" si="11"/>
        <v>3.9172367506350972E-4</v>
      </c>
      <c r="AI30" s="3">
        <f t="shared" si="12"/>
        <v>2.2210041536547811E-3</v>
      </c>
      <c r="AJ30" s="3">
        <f t="shared" si="13"/>
        <v>0.12237520546120623</v>
      </c>
      <c r="AK30" s="3">
        <f t="shared" si="14"/>
        <v>2.1857945276421992E-5</v>
      </c>
      <c r="AL30" s="3">
        <f t="shared" si="15"/>
        <v>6.8440376288828468E-5</v>
      </c>
      <c r="AM30" s="3">
        <f t="shared" si="16"/>
        <v>3.9756870902052423E-5</v>
      </c>
      <c r="AP30" s="3">
        <v>0.28099895521986201</v>
      </c>
      <c r="AQ30" s="3">
        <v>7.0952415816655501</v>
      </c>
      <c r="AR30" s="3">
        <v>6.1261885089221702E-2</v>
      </c>
      <c r="AS30" s="3">
        <v>0.37507627239167102</v>
      </c>
      <c r="AT30" s="3">
        <v>0.21991795737313899</v>
      </c>
      <c r="AU30" s="3">
        <v>0.84613863176792503</v>
      </c>
      <c r="AV30" s="3">
        <v>3.8584315328336297E-2</v>
      </c>
      <c r="AW30" s="3">
        <v>0.39759404181926</v>
      </c>
      <c r="AX30" s="3">
        <v>0.18965764205206001</v>
      </c>
      <c r="AY30" s="3">
        <v>1.31672166468827</v>
      </c>
      <c r="AZ30" s="3">
        <v>3.3436991903427797E-2</v>
      </c>
      <c r="BA30" s="3">
        <v>3.3237428037328899E-3</v>
      </c>
      <c r="BB30" s="3">
        <v>1.2978275323791101E-2</v>
      </c>
      <c r="BC30" s="3">
        <v>8.7478049850329004E-2</v>
      </c>
      <c r="BD30" s="3">
        <v>5.7560875791131998E-2</v>
      </c>
      <c r="BE30" s="3">
        <v>0.31854725293560798</v>
      </c>
      <c r="BF30" s="3">
        <v>2.17869399454469E-2</v>
      </c>
      <c r="BG30" s="3">
        <v>1.5832012391752401E-2</v>
      </c>
      <c r="BH30" s="3">
        <v>4.5657736297551398E-2</v>
      </c>
      <c r="BI30" s="3">
        <v>7.4324435422833905E-4</v>
      </c>
      <c r="BK30" s="3">
        <v>1.4632806604422199</v>
      </c>
      <c r="BL30" s="3">
        <v>50357.434844486597</v>
      </c>
      <c r="BM30" s="3">
        <v>181.75733453334399</v>
      </c>
      <c r="BN30" s="3">
        <v>202.794563495354</v>
      </c>
      <c r="BO30" s="3">
        <v>0.34972433899947503</v>
      </c>
      <c r="BP30" s="3">
        <v>0.43650863714767402</v>
      </c>
      <c r="BQ30" s="3">
        <v>3.1497636018787203E-2</v>
      </c>
      <c r="BR30" s="3">
        <v>0.51430607136465101</v>
      </c>
      <c r="BS30" s="3">
        <v>73.195666314577096</v>
      </c>
      <c r="BT30" s="3">
        <v>25.066683640371501</v>
      </c>
      <c r="BU30" s="3">
        <v>1.9261480131313E-2</v>
      </c>
      <c r="BV30" s="3">
        <v>0.12814900292711101</v>
      </c>
      <c r="BW30" s="3">
        <v>1.42691214622614E-4</v>
      </c>
      <c r="BX30" s="3">
        <v>0.13303985495471399</v>
      </c>
      <c r="BY30" s="3">
        <v>4.9001312191590103E-2</v>
      </c>
      <c r="BZ30" s="3">
        <v>1.35899870988781</v>
      </c>
      <c r="CA30" s="3">
        <v>5.9133261519841898E-2</v>
      </c>
      <c r="CB30" s="3">
        <v>2.9919332241805999E-2</v>
      </c>
      <c r="CC30" s="3">
        <v>166.84340118578601</v>
      </c>
      <c r="CD30" s="3">
        <v>1.3067943409827201</v>
      </c>
      <c r="CF30" s="3">
        <v>16.210940643015</v>
      </c>
      <c r="CG30" s="3">
        <v>489417.59911221103</v>
      </c>
      <c r="CH30" s="3">
        <v>841.03681061332304</v>
      </c>
      <c r="CI30" s="3">
        <v>765.88178511335798</v>
      </c>
      <c r="CJ30" s="3">
        <v>0.35974903382908502</v>
      </c>
      <c r="CK30" s="3">
        <v>0.84613863176792503</v>
      </c>
      <c r="CL30" s="3">
        <v>3.8584315328336297E-2</v>
      </c>
      <c r="CM30" s="3">
        <v>0.49465405157952802</v>
      </c>
      <c r="CN30" s="3">
        <v>258.85049265646597</v>
      </c>
      <c r="CO30" s="3">
        <v>102.92205249924299</v>
      </c>
      <c r="CP30" s="3">
        <v>3.3436991903427797E-2</v>
      </c>
      <c r="CQ30" s="3">
        <v>0.119729062049989</v>
      </c>
      <c r="CR30" s="3">
        <v>1.2680849954299982E-2</v>
      </c>
      <c r="CS30" s="3">
        <v>8.7478049850329004E-2</v>
      </c>
      <c r="CT30" s="3">
        <v>5.7560875791131998E-2</v>
      </c>
      <c r="CU30" s="3">
        <v>3.82590105190154</v>
      </c>
      <c r="CV30" s="3">
        <v>3.80982966624486E-2</v>
      </c>
      <c r="CW30" s="3">
        <v>1.8383336581842501E-2</v>
      </c>
      <c r="CX30" s="3">
        <v>85.358618924441302</v>
      </c>
      <c r="CY30" s="3">
        <v>1.86794624974876</v>
      </c>
      <c r="DA30" s="3">
        <f t="shared" si="17"/>
        <v>0.29507674440741427</v>
      </c>
      <c r="DB30" s="3">
        <f t="shared" si="18"/>
        <v>8763.8570885882546</v>
      </c>
      <c r="DC30" s="3">
        <f t="shared" si="19"/>
        <v>14.271018892802751</v>
      </c>
      <c r="DD30" s="3">
        <f t="shared" si="20"/>
        <v>13.048857028445413</v>
      </c>
      <c r="DE30" s="3">
        <f t="shared" si="21"/>
        <v>5.6612380610752055E-3</v>
      </c>
      <c r="DF30" s="3">
        <f t="shared" si="22"/>
        <v>1.2939878142956492E-2</v>
      </c>
      <c r="DG30" s="3">
        <f t="shared" si="23"/>
        <v>5.5339436525015133E-4</v>
      </c>
      <c r="DH30" s="3">
        <f t="shared" si="24"/>
        <v>6.8124783305264841E-3</v>
      </c>
      <c r="DI30" s="3">
        <f t="shared" si="25"/>
        <v>3.4549514780312482</v>
      </c>
      <c r="DJ30" s="3">
        <f t="shared" si="26"/>
        <v>1.3034707763328648</v>
      </c>
      <c r="DK30" s="3">
        <f t="shared" si="27"/>
        <v>3.099800673732184E-4</v>
      </c>
      <c r="DL30" s="3">
        <f t="shared" si="28"/>
        <v>1.0651009425233207E-3</v>
      </c>
      <c r="DM30" s="3">
        <f t="shared" si="29"/>
        <v>1.1044304860126445E-4</v>
      </c>
      <c r="DN30" s="3">
        <f t="shared" si="30"/>
        <v>7.3690548269167726E-4</v>
      </c>
      <c r="DO30" s="3">
        <f t="shared" si="31"/>
        <v>4.7274043849484225E-4</v>
      </c>
      <c r="DP30" s="3">
        <f t="shared" si="32"/>
        <v>2.9983550563491695E-2</v>
      </c>
      <c r="DQ30" s="3">
        <f t="shared" si="33"/>
        <v>1.934252118567777E-4</v>
      </c>
      <c r="DR30" s="3">
        <f t="shared" si="34"/>
        <v>8.9945394666993348E-5</v>
      </c>
      <c r="DS30" s="3">
        <f t="shared" si="35"/>
        <v>0.41196244654653141</v>
      </c>
      <c r="DT30" s="3">
        <f t="shared" si="36"/>
        <v>8.9383809606852094E-3</v>
      </c>
      <c r="DV30" s="3">
        <f t="shared" si="37"/>
        <v>3.3540057000353289E-3</v>
      </c>
      <c r="DW30" s="3">
        <f t="shared" si="38"/>
        <v>99.614853378060573</v>
      </c>
      <c r="DX30" s="3">
        <f t="shared" si="39"/>
        <v>0.16221230449013185</v>
      </c>
      <c r="DY30" s="3">
        <f t="shared" si="40"/>
        <v>0.14832053586684579</v>
      </c>
      <c r="DZ30" s="3">
        <f t="shared" si="41"/>
        <v>6.4348767179993647E-5</v>
      </c>
      <c r="EA30" s="3">
        <f t="shared" si="42"/>
        <v>1.4708182149832658E-4</v>
      </c>
      <c r="EB30" s="3">
        <f t="shared" si="43"/>
        <v>6.2901868432360369E-6</v>
      </c>
      <c r="EC30" s="3">
        <f t="shared" si="44"/>
        <v>7.7434401676890904E-5</v>
      </c>
      <c r="ED30" s="3">
        <f t="shared" si="45"/>
        <v>3.9270891963830157E-2</v>
      </c>
      <c r="EE30" s="3">
        <f t="shared" si="46"/>
        <v>1.4815970748320532E-2</v>
      </c>
      <c r="EF30" s="3">
        <f t="shared" si="47"/>
        <v>3.5234051228097603E-6</v>
      </c>
      <c r="EG30" s="3">
        <f t="shared" si="48"/>
        <v>1.2106527200272505E-5</v>
      </c>
      <c r="EH30" s="3">
        <f t="shared" si="49"/>
        <v>1.2553568573552837E-6</v>
      </c>
      <c r="EI30" s="3">
        <f t="shared" si="50"/>
        <v>8.3760758385033484E-6</v>
      </c>
      <c r="EJ30" s="3">
        <f t="shared" si="51"/>
        <v>5.3734296429666779E-6</v>
      </c>
      <c r="EK30" s="3">
        <f t="shared" si="52"/>
        <v>3.408096415703907E-4</v>
      </c>
      <c r="EL30" s="3">
        <f t="shared" si="53"/>
        <v>2.1985780831390813E-6</v>
      </c>
      <c r="EM30" s="3">
        <f t="shared" si="54"/>
        <v>1.0223691704707681E-6</v>
      </c>
      <c r="EN30" s="3">
        <f t="shared" si="55"/>
        <v>4.6825933256529713E-3</v>
      </c>
      <c r="EO30" s="3">
        <f t="shared" si="56"/>
        <v>1.0159858836531263E-4</v>
      </c>
      <c r="EQ30" s="3">
        <f t="shared" si="57"/>
        <v>199.22970675612115</v>
      </c>
    </row>
    <row r="31" spans="1:147">
      <c r="A31" s="33" t="s">
        <v>93</v>
      </c>
      <c r="B31" s="33" t="s">
        <v>63</v>
      </c>
      <c r="C31" s="3" t="s">
        <v>65</v>
      </c>
      <c r="D31" s="3" t="s">
        <v>613</v>
      </c>
      <c r="E31" s="3" t="s">
        <v>399</v>
      </c>
      <c r="F31" s="13" t="s">
        <v>498</v>
      </c>
      <c r="G31" s="3">
        <v>20.0686599314615</v>
      </c>
      <c r="H31" s="3">
        <v>470878.61404256697</v>
      </c>
      <c r="I31" s="3">
        <v>57.173051821138401</v>
      </c>
      <c r="J31" s="3">
        <v>1432.0066778779301</v>
      </c>
      <c r="K31" s="3">
        <v>24.4549736586733</v>
      </c>
      <c r="L31" s="3">
        <v>2.3017266371715399</v>
      </c>
      <c r="M31" s="3">
        <v>0.49839534538004598</v>
      </c>
      <c r="N31" s="3">
        <v>0.61520198658263103</v>
      </c>
      <c r="O31" s="3">
        <v>1829.0244480890201</v>
      </c>
      <c r="P31" s="3">
        <v>1.5058541495296001</v>
      </c>
      <c r="Q31" s="3">
        <v>4.5518477721375596</v>
      </c>
      <c r="R31" s="3">
        <v>0.202434901744771</v>
      </c>
      <c r="S31" s="3">
        <v>6.4481261313602024E-3</v>
      </c>
      <c r="T31" s="3">
        <v>1.44194116073847</v>
      </c>
      <c r="U31" s="3">
        <v>197.81972509764199</v>
      </c>
      <c r="V31" s="3">
        <v>3.2888824363777802</v>
      </c>
      <c r="W31" s="3">
        <v>0.37064502066252702</v>
      </c>
      <c r="X31" s="3">
        <v>5.0917153147233298</v>
      </c>
      <c r="Y31" s="3">
        <v>536.883263881792</v>
      </c>
      <c r="Z31" s="3">
        <v>25.4989248522213</v>
      </c>
      <c r="AA31" s="3">
        <f t="shared" si="4"/>
        <v>3.9925129333797743E-2</v>
      </c>
      <c r="AB31" s="3">
        <f t="shared" si="5"/>
        <v>2.8048073963824484E-3</v>
      </c>
      <c r="AC31" s="3">
        <f t="shared" si="6"/>
        <v>4.7494355975744314E-2</v>
      </c>
      <c r="AD31" s="3">
        <f t="shared" si="7"/>
        <v>3.1258768509558894E-2</v>
      </c>
      <c r="AE31" s="3">
        <f t="shared" si="8"/>
        <v>9.4838406358749815E-3</v>
      </c>
      <c r="AF31" s="3">
        <f t="shared" si="9"/>
        <v>0.36845947416456781</v>
      </c>
      <c r="AG31" s="3">
        <f t="shared" si="10"/>
        <v>7.9615266758501432E-2</v>
      </c>
      <c r="AH31" s="17">
        <f t="shared" si="11"/>
        <v>8.4782821115089932E-3</v>
      </c>
      <c r="AI31" s="3">
        <f t="shared" si="12"/>
        <v>0.44599551781830316</v>
      </c>
      <c r="AJ31" s="3">
        <f t="shared" si="13"/>
        <v>2.6338530156489664E-2</v>
      </c>
      <c r="AK31" s="3">
        <f t="shared" si="14"/>
        <v>8.9057959170211504E-2</v>
      </c>
      <c r="AL31" s="3">
        <f t="shared" si="15"/>
        <v>3.4600168925126851</v>
      </c>
      <c r="AM31" s="3">
        <f t="shared" si="16"/>
        <v>7.9615266758501432E-2</v>
      </c>
      <c r="AP31" s="3">
        <v>0.26419379510117003</v>
      </c>
      <c r="AQ31" s="3">
        <v>9.7791204866204708</v>
      </c>
      <c r="AR31" s="3">
        <v>3.4537254713678599E-2</v>
      </c>
      <c r="AS31" s="3">
        <v>0.22416683070253801</v>
      </c>
      <c r="AT31" s="3">
        <v>0.23483448203777199</v>
      </c>
      <c r="AU31" s="3">
        <v>1.31770055585734</v>
      </c>
      <c r="AV31" s="3">
        <v>5.4031320314170302E-2</v>
      </c>
      <c r="AW31" s="3">
        <v>0.47973117931853998</v>
      </c>
      <c r="AX31" s="3">
        <v>0.15033888407156001</v>
      </c>
      <c r="AY31" s="3">
        <v>1.5058541495296001</v>
      </c>
      <c r="AZ31" s="3">
        <v>3.1430960816004501E-2</v>
      </c>
      <c r="BA31" s="3">
        <v>0.202434901744771</v>
      </c>
      <c r="BB31" s="3">
        <v>5.5324031975343404E-3</v>
      </c>
      <c r="BC31" s="3">
        <v>0.105545664295805</v>
      </c>
      <c r="BD31" s="3">
        <v>3.2896757767974301E-2</v>
      </c>
      <c r="BE31" s="3">
        <v>0.217177916035312</v>
      </c>
      <c r="BF31" s="3">
        <v>2.13810441751923E-2</v>
      </c>
      <c r="BG31" s="3">
        <v>1.54103751786427E-2</v>
      </c>
      <c r="BH31" s="3">
        <v>2.4601778759087801E-2</v>
      </c>
      <c r="BI31" s="3">
        <v>2.1707341091416501E-2</v>
      </c>
      <c r="BK31" s="3">
        <v>1.38253036840789</v>
      </c>
      <c r="BL31" s="3">
        <v>28559.5679002951</v>
      </c>
      <c r="BM31" s="3">
        <v>50.333588083516503</v>
      </c>
      <c r="BN31" s="3">
        <v>850.93726416106404</v>
      </c>
      <c r="BO31" s="3">
        <v>6.07765071064156</v>
      </c>
      <c r="BP31" s="3">
        <v>0.59746660289603004</v>
      </c>
      <c r="BQ31" s="3">
        <v>0.23967550561547901</v>
      </c>
      <c r="BR31" s="3">
        <v>0.49101248435364597</v>
      </c>
      <c r="BS31" s="3">
        <v>877.48750982688102</v>
      </c>
      <c r="BT31" s="3">
        <v>0.49833383423843203</v>
      </c>
      <c r="BU31" s="3">
        <v>1.09277334843322</v>
      </c>
      <c r="BV31" s="3">
        <v>5.9165966529888198E-3</v>
      </c>
      <c r="BW31" s="3">
        <v>1.0647161370186E-2</v>
      </c>
      <c r="BX31" s="3">
        <v>0.38634678192760102</v>
      </c>
      <c r="BY31" s="3">
        <v>79.118174901057401</v>
      </c>
      <c r="BZ31" s="3">
        <v>0.72900374592249195</v>
      </c>
      <c r="CA31" s="3">
        <v>0.32485949617204102</v>
      </c>
      <c r="CB31" s="3">
        <v>1.7227814191309201</v>
      </c>
      <c r="CC31" s="3">
        <v>64.731488153827698</v>
      </c>
      <c r="CD31" s="3">
        <v>4.8522324344440602</v>
      </c>
      <c r="CF31" s="3">
        <v>20.0686599314615</v>
      </c>
      <c r="CG31" s="3">
        <v>470878.61404256697</v>
      </c>
      <c r="CH31" s="3">
        <v>57.173051821138401</v>
      </c>
      <c r="CI31" s="3">
        <v>1432.0066778779301</v>
      </c>
      <c r="CJ31" s="3">
        <v>24.4549736586733</v>
      </c>
      <c r="CK31" s="3">
        <v>2.3017266371715399</v>
      </c>
      <c r="CL31" s="3">
        <v>0.49839534538004598</v>
      </c>
      <c r="CM31" s="3">
        <v>0.61520198658263103</v>
      </c>
      <c r="CN31" s="3">
        <v>1829.0244480890201</v>
      </c>
      <c r="CO31" s="3">
        <v>1.5058541495296001</v>
      </c>
      <c r="CP31" s="3">
        <v>4.5518477721375596</v>
      </c>
      <c r="CQ31" s="3">
        <v>0.202434901744771</v>
      </c>
      <c r="CR31" s="3">
        <v>6.4481261313602024E-3</v>
      </c>
      <c r="CS31" s="3">
        <v>1.44194116073847</v>
      </c>
      <c r="CT31" s="3">
        <v>197.81972509764199</v>
      </c>
      <c r="CU31" s="3">
        <v>3.2888824363777802</v>
      </c>
      <c r="CV31" s="3">
        <v>0.37064502066252702</v>
      </c>
      <c r="CW31" s="3">
        <v>5.0917153147233298</v>
      </c>
      <c r="CX31" s="3">
        <v>536.883263881792</v>
      </c>
      <c r="CY31" s="3">
        <v>25.4989248522213</v>
      </c>
      <c r="DA31" s="3">
        <f t="shared" si="17"/>
        <v>0.36529618901212713</v>
      </c>
      <c r="DB31" s="3">
        <f t="shared" si="18"/>
        <v>8431.8849322690839</v>
      </c>
      <c r="DC31" s="3">
        <f t="shared" si="19"/>
        <v>0.97013316468711019</v>
      </c>
      <c r="DD31" s="3">
        <f t="shared" si="20"/>
        <v>24.398086971924105</v>
      </c>
      <c r="DE31" s="3">
        <f t="shared" si="21"/>
        <v>0.38483891446626539</v>
      </c>
      <c r="DF31" s="3">
        <f t="shared" si="22"/>
        <v>3.5199979158457559E-2</v>
      </c>
      <c r="DG31" s="3">
        <f t="shared" si="23"/>
        <v>7.1482200332751884E-3</v>
      </c>
      <c r="DH31" s="3">
        <f t="shared" si="24"/>
        <v>8.4726895273740683E-3</v>
      </c>
      <c r="DI31" s="3">
        <f t="shared" si="25"/>
        <v>24.412511853577875</v>
      </c>
      <c r="DJ31" s="3">
        <f t="shared" si="26"/>
        <v>1.9071101184518748E-2</v>
      </c>
      <c r="DK31" s="3">
        <f t="shared" si="27"/>
        <v>4.2198236107931344E-2</v>
      </c>
      <c r="DL31" s="3">
        <f t="shared" si="28"/>
        <v>1.8008460181367571E-3</v>
      </c>
      <c r="DM31" s="3">
        <f t="shared" si="29"/>
        <v>5.6159540589107999E-5</v>
      </c>
      <c r="DN31" s="3">
        <f t="shared" si="30"/>
        <v>1.2146753944389438E-2</v>
      </c>
      <c r="DO31" s="3">
        <f t="shared" si="31"/>
        <v>1.6246692271488337</v>
      </c>
      <c r="DP31" s="3">
        <f t="shared" si="32"/>
        <v>2.5774940723963795E-2</v>
      </c>
      <c r="DQ31" s="3">
        <f t="shared" si="33"/>
        <v>1.8817663235840146E-3</v>
      </c>
      <c r="DR31" s="3">
        <f t="shared" si="34"/>
        <v>2.4912580013745401E-2</v>
      </c>
      <c r="DS31" s="3">
        <f t="shared" si="35"/>
        <v>2.5911354434449421</v>
      </c>
      <c r="DT31" s="3">
        <f t="shared" si="36"/>
        <v>0.12201587944390425</v>
      </c>
      <c r="DV31" s="3">
        <f t="shared" si="37"/>
        <v>4.3036966217504307E-3</v>
      </c>
      <c r="DW31" s="3">
        <f t="shared" si="38"/>
        <v>99.339319132043045</v>
      </c>
      <c r="DX31" s="3">
        <f t="shared" si="39"/>
        <v>1.142951651043193E-2</v>
      </c>
      <c r="DY31" s="3">
        <f t="shared" si="40"/>
        <v>0.28744336140544052</v>
      </c>
      <c r="DZ31" s="3">
        <f t="shared" si="41"/>
        <v>4.5339370788004185E-3</v>
      </c>
      <c r="EA31" s="3">
        <f t="shared" si="42"/>
        <v>4.1470465870343414E-4</v>
      </c>
      <c r="EB31" s="3">
        <f t="shared" si="43"/>
        <v>8.4215963193949125E-5</v>
      </c>
      <c r="EC31" s="3">
        <f t="shared" si="44"/>
        <v>9.9820053953230531E-5</v>
      </c>
      <c r="ED31" s="3">
        <f t="shared" si="45"/>
        <v>0.28761330655217299</v>
      </c>
      <c r="EE31" s="3">
        <f t="shared" si="46"/>
        <v>2.2468406791440466E-4</v>
      </c>
      <c r="EF31" s="3">
        <f t="shared" si="47"/>
        <v>4.9715384842271681E-4</v>
      </c>
      <c r="EG31" s="3">
        <f t="shared" si="48"/>
        <v>2.1216468054339822E-5</v>
      </c>
      <c r="EH31" s="3">
        <f t="shared" si="49"/>
        <v>6.6163741200261058E-7</v>
      </c>
      <c r="EI31" s="3">
        <f t="shared" si="50"/>
        <v>1.4310563725581895E-4</v>
      </c>
      <c r="EJ31" s="3">
        <f t="shared" si="51"/>
        <v>1.9140860689653115E-2</v>
      </c>
      <c r="EK31" s="3">
        <f t="shared" si="52"/>
        <v>3.0366461150203243E-4</v>
      </c>
      <c r="EL31" s="3">
        <f t="shared" si="53"/>
        <v>2.2169821677125121E-5</v>
      </c>
      <c r="EM31" s="3">
        <f t="shared" si="54"/>
        <v>2.9350480423622486E-4</v>
      </c>
      <c r="EN31" s="3">
        <f t="shared" si="55"/>
        <v>3.0527175453455374E-2</v>
      </c>
      <c r="EO31" s="3">
        <f t="shared" si="56"/>
        <v>1.437516579580866E-3</v>
      </c>
      <c r="EQ31" s="3">
        <f t="shared" si="57"/>
        <v>198.67863826408609</v>
      </c>
    </row>
    <row r="32" spans="1:147">
      <c r="A32" s="33" t="s">
        <v>94</v>
      </c>
      <c r="B32" s="33" t="s">
        <v>63</v>
      </c>
      <c r="C32" s="3" t="s">
        <v>65</v>
      </c>
      <c r="D32" s="3" t="s">
        <v>613</v>
      </c>
      <c r="E32" s="3" t="s">
        <v>399</v>
      </c>
      <c r="F32" s="13" t="s">
        <v>498</v>
      </c>
      <c r="G32" s="3">
        <v>29.1850442542728</v>
      </c>
      <c r="H32" s="3">
        <v>466187.44916903198</v>
      </c>
      <c r="I32" s="3">
        <v>106.200619243994</v>
      </c>
      <c r="J32" s="3">
        <v>273.54840443590098</v>
      </c>
      <c r="K32" s="3">
        <v>0.27149494819214598</v>
      </c>
      <c r="L32" s="3">
        <v>1.2884033465710201</v>
      </c>
      <c r="M32" s="3">
        <v>0.61115952578909405</v>
      </c>
      <c r="N32" s="3">
        <v>0.51376384283554799</v>
      </c>
      <c r="O32" s="3">
        <v>370.28578669338299</v>
      </c>
      <c r="P32" s="3">
        <v>97.495055717599698</v>
      </c>
      <c r="Q32" s="3">
        <v>3.0657729570030299E-2</v>
      </c>
      <c r="R32" s="3">
        <v>6.9961926889519896E-2</v>
      </c>
      <c r="S32" s="3">
        <v>1.3807559699919947E-2</v>
      </c>
      <c r="T32" s="3">
        <v>0.23477103067777999</v>
      </c>
      <c r="U32" s="3">
        <v>6.6471212438412003E-2</v>
      </c>
      <c r="V32" s="3">
        <v>1.05435254681433</v>
      </c>
      <c r="W32" s="3">
        <v>2.6069741347575701E-2</v>
      </c>
      <c r="X32" s="3">
        <v>8.2212837913255898E-2</v>
      </c>
      <c r="Y32" s="3">
        <v>11.317350782999</v>
      </c>
      <c r="Z32" s="3">
        <v>3.1845722687447302</v>
      </c>
      <c r="AA32" s="3">
        <f t="shared" si="4"/>
        <v>0.38823337121265999</v>
      </c>
      <c r="AB32" s="3">
        <f t="shared" si="5"/>
        <v>8.6146535162679072</v>
      </c>
      <c r="AC32" s="3">
        <f t="shared" si="6"/>
        <v>0.28138849186583631</v>
      </c>
      <c r="AD32" s="3">
        <f t="shared" si="7"/>
        <v>0.28680717181276516</v>
      </c>
      <c r="AE32" s="3">
        <f t="shared" si="8"/>
        <v>7.2643182569507849E-3</v>
      </c>
      <c r="AF32" s="3">
        <f t="shared" si="9"/>
        <v>5.8733897811372518E-3</v>
      </c>
      <c r="AG32" s="3">
        <f t="shared" si="10"/>
        <v>2.8867750290226387E-4</v>
      </c>
      <c r="AH32" s="17">
        <f t="shared" si="11"/>
        <v>2.7089139638655137E-3</v>
      </c>
      <c r="AI32" s="3">
        <f t="shared" si="12"/>
        <v>2.9986381354596747E-2</v>
      </c>
      <c r="AJ32" s="3">
        <f t="shared" si="13"/>
        <v>0.91802718676815409</v>
      </c>
      <c r="AK32" s="3">
        <f t="shared" si="14"/>
        <v>7.7412766986201275E-4</v>
      </c>
      <c r="AL32" s="3">
        <f t="shared" si="15"/>
        <v>6.2590230557597404E-4</v>
      </c>
      <c r="AM32" s="3">
        <f t="shared" si="16"/>
        <v>2.8867750290226387E-4</v>
      </c>
      <c r="AP32" s="3">
        <v>0.26973542692289398</v>
      </c>
      <c r="AQ32" s="3">
        <v>7.2832172493150598</v>
      </c>
      <c r="AR32" s="3">
        <v>4.6651533700978402E-2</v>
      </c>
      <c r="AS32" s="3">
        <v>0.23550510110473</v>
      </c>
      <c r="AT32" s="3">
        <v>0.22461447810986501</v>
      </c>
      <c r="AU32" s="3">
        <v>0.81267052364946701</v>
      </c>
      <c r="AV32" s="3">
        <v>4.1897040000612701E-2</v>
      </c>
      <c r="AW32" s="3">
        <v>0.392341976666091</v>
      </c>
      <c r="AX32" s="3">
        <v>0.18888130848087401</v>
      </c>
      <c r="AY32" s="3">
        <v>1.01561930607033</v>
      </c>
      <c r="AZ32" s="3">
        <v>3.0657729570030299E-2</v>
      </c>
      <c r="BA32" s="3">
        <v>1.30832154665552E-3</v>
      </c>
      <c r="BB32" s="3">
        <v>1.46057812042244E-2</v>
      </c>
      <c r="BC32" s="3">
        <v>0.12013781926773399</v>
      </c>
      <c r="BD32" s="3">
        <v>6.6471212438412003E-2</v>
      </c>
      <c r="BE32" s="3">
        <v>0.17334606604984801</v>
      </c>
      <c r="BF32" s="3">
        <v>2.6069741347575701E-2</v>
      </c>
      <c r="BG32" s="3">
        <v>1.24670469111158E-2</v>
      </c>
      <c r="BH32" s="3">
        <v>2.30272613049705E-2</v>
      </c>
      <c r="BI32" s="3">
        <v>1.27695496366522E-2</v>
      </c>
      <c r="BK32" s="3">
        <v>10.571926388390199</v>
      </c>
      <c r="BL32" s="3">
        <v>45973.725313260402</v>
      </c>
      <c r="BM32" s="3">
        <v>19.490881790705799</v>
      </c>
      <c r="BN32" s="3">
        <v>45.310547046713602</v>
      </c>
      <c r="BO32" s="3">
        <v>0.186411035518943</v>
      </c>
      <c r="BP32" s="3">
        <v>0.88006231175652205</v>
      </c>
      <c r="BQ32" s="3">
        <v>0.208396925915937</v>
      </c>
      <c r="BR32" s="3">
        <v>0.369593726376301</v>
      </c>
      <c r="BS32" s="3">
        <v>48.239132658370501</v>
      </c>
      <c r="BT32" s="3">
        <v>12.917595427329999</v>
      </c>
      <c r="BU32" s="3">
        <v>1.62419746876084E-2</v>
      </c>
      <c r="BV32" s="3">
        <v>9.4386392281935003E-2</v>
      </c>
      <c r="BW32" s="3">
        <v>6.3613404973136304E-3</v>
      </c>
      <c r="BX32" s="3">
        <v>0.221726777098537</v>
      </c>
      <c r="BY32" s="3">
        <v>3.3599556527651502E-2</v>
      </c>
      <c r="BZ32" s="3">
        <v>0.98403411017548004</v>
      </c>
      <c r="CA32" s="3">
        <v>1.1724239479346799E-2</v>
      </c>
      <c r="CB32" s="3">
        <v>6.9507372939783402E-2</v>
      </c>
      <c r="CC32" s="3">
        <v>7.4609275293271198</v>
      </c>
      <c r="CD32" s="3">
        <v>1.9832974530662499</v>
      </c>
      <c r="CF32" s="3">
        <v>29.1850442542728</v>
      </c>
      <c r="CG32" s="3">
        <v>466187.44916903198</v>
      </c>
      <c r="CH32" s="3">
        <v>106.200619243994</v>
      </c>
      <c r="CI32" s="3">
        <v>273.54840443590098</v>
      </c>
      <c r="CJ32" s="3">
        <v>0.27149494819214598</v>
      </c>
      <c r="CK32" s="3">
        <v>1.2884033465710201</v>
      </c>
      <c r="CL32" s="3">
        <v>0.61115952578909405</v>
      </c>
      <c r="CM32" s="3">
        <v>0.51376384283554799</v>
      </c>
      <c r="CN32" s="3">
        <v>370.28578669338299</v>
      </c>
      <c r="CO32" s="3">
        <v>97.495055717599698</v>
      </c>
      <c r="CP32" s="3">
        <v>3.0657729570030299E-2</v>
      </c>
      <c r="CQ32" s="3">
        <v>6.9961926889519896E-2</v>
      </c>
      <c r="CR32" s="3">
        <v>1.3807559699919947E-2</v>
      </c>
      <c r="CS32" s="3">
        <v>0.23477103067777999</v>
      </c>
      <c r="CT32" s="3">
        <v>6.6471212438412003E-2</v>
      </c>
      <c r="CU32" s="3">
        <v>1.05435254681433</v>
      </c>
      <c r="CV32" s="3">
        <v>2.6069741347575701E-2</v>
      </c>
      <c r="CW32" s="3">
        <v>8.2212837913255898E-2</v>
      </c>
      <c r="CX32" s="3">
        <v>11.317350782999</v>
      </c>
      <c r="CY32" s="3">
        <v>3.1845722687447302</v>
      </c>
      <c r="DA32" s="3">
        <f t="shared" si="17"/>
        <v>0.5312355423155416</v>
      </c>
      <c r="DB32" s="3">
        <f t="shared" si="18"/>
        <v>8347.8816217930344</v>
      </c>
      <c r="DC32" s="3">
        <f t="shared" si="19"/>
        <v>1.8020507836668296</v>
      </c>
      <c r="DD32" s="3">
        <f t="shared" si="20"/>
        <v>4.660633128016114</v>
      </c>
      <c r="DE32" s="3">
        <f t="shared" si="21"/>
        <v>4.2724160166201803E-3</v>
      </c>
      <c r="DF32" s="3">
        <f t="shared" si="22"/>
        <v>1.9703369728873224E-2</v>
      </c>
      <c r="DG32" s="3">
        <f t="shared" si="23"/>
        <v>8.7655368499504338E-3</v>
      </c>
      <c r="DH32" s="3">
        <f t="shared" si="24"/>
        <v>7.0756623445193227E-3</v>
      </c>
      <c r="DI32" s="3">
        <f t="shared" si="25"/>
        <v>4.9423101841576127</v>
      </c>
      <c r="DJ32" s="3">
        <f t="shared" si="26"/>
        <v>1.2347398140526811</v>
      </c>
      <c r="DK32" s="3">
        <f t="shared" si="27"/>
        <v>2.8421471360447561E-4</v>
      </c>
      <c r="DL32" s="3">
        <f t="shared" si="28"/>
        <v>6.22376163271565E-4</v>
      </c>
      <c r="DM32" s="3">
        <f t="shared" si="29"/>
        <v>1.2025605479907285E-4</v>
      </c>
      <c r="DN32" s="3">
        <f t="shared" si="30"/>
        <v>1.9776853734123495E-3</v>
      </c>
      <c r="DO32" s="3">
        <f t="shared" si="31"/>
        <v>5.4591994446790413E-4</v>
      </c>
      <c r="DP32" s="3">
        <f t="shared" si="32"/>
        <v>8.2629509938427111E-3</v>
      </c>
      <c r="DQ32" s="3">
        <f t="shared" si="33"/>
        <v>1.3235618610152688E-4</v>
      </c>
      <c r="DR32" s="3">
        <f t="shared" si="34"/>
        <v>4.022483143840808E-4</v>
      </c>
      <c r="DS32" s="3">
        <f t="shared" si="35"/>
        <v>5.4620418836867766E-2</v>
      </c>
      <c r="DT32" s="3">
        <f t="shared" si="36"/>
        <v>1.5238618423149245E-2</v>
      </c>
      <c r="DV32" s="3">
        <f t="shared" si="37"/>
        <v>6.3528160732650597E-3</v>
      </c>
      <c r="DW32" s="3">
        <f t="shared" si="38"/>
        <v>99.828705574712231</v>
      </c>
      <c r="DX32" s="3">
        <f t="shared" si="39"/>
        <v>2.1549945874138495E-2</v>
      </c>
      <c r="DY32" s="3">
        <f t="shared" si="40"/>
        <v>5.5734495696949861E-2</v>
      </c>
      <c r="DZ32" s="3">
        <f t="shared" si="41"/>
        <v>5.1091975178758121E-5</v>
      </c>
      <c r="EA32" s="3">
        <f t="shared" si="42"/>
        <v>2.3562407621574544E-4</v>
      </c>
      <c r="EB32" s="3">
        <f t="shared" si="43"/>
        <v>1.0482326379827612E-4</v>
      </c>
      <c r="EC32" s="3">
        <f t="shared" si="44"/>
        <v>8.4614785515535403E-5</v>
      </c>
      <c r="ED32" s="3">
        <f t="shared" si="45"/>
        <v>5.9102949776520489E-2</v>
      </c>
      <c r="EE32" s="3">
        <f t="shared" si="46"/>
        <v>1.4765719369648248E-2</v>
      </c>
      <c r="EF32" s="3">
        <f t="shared" si="47"/>
        <v>3.3988008275479343E-6</v>
      </c>
      <c r="EG32" s="3">
        <f t="shared" si="48"/>
        <v>7.4427273378861145E-6</v>
      </c>
      <c r="EH32" s="3">
        <f t="shared" si="49"/>
        <v>1.4380901445431085E-6</v>
      </c>
      <c r="EI32" s="3">
        <f t="shared" si="50"/>
        <v>2.3650283965022312E-5</v>
      </c>
      <c r="EJ32" s="3">
        <f t="shared" si="51"/>
        <v>6.5284204871060412E-6</v>
      </c>
      <c r="EK32" s="3">
        <f t="shared" si="52"/>
        <v>9.8813056930414963E-5</v>
      </c>
      <c r="EL32" s="3">
        <f t="shared" si="53"/>
        <v>1.5827903810743242E-6</v>
      </c>
      <c r="EM32" s="3">
        <f t="shared" si="54"/>
        <v>4.8103136057585388E-6</v>
      </c>
      <c r="EN32" s="3">
        <f t="shared" si="55"/>
        <v>6.5318196369703197E-4</v>
      </c>
      <c r="EO32" s="3">
        <f t="shared" si="56"/>
        <v>1.8223204650609352E-4</v>
      </c>
      <c r="EQ32" s="3">
        <f t="shared" si="57"/>
        <v>199.65741114942446</v>
      </c>
    </row>
    <row r="33" spans="1:147">
      <c r="A33" s="33" t="s">
        <v>95</v>
      </c>
      <c r="B33" s="33" t="s">
        <v>63</v>
      </c>
      <c r="C33" s="3" t="s">
        <v>65</v>
      </c>
      <c r="D33" s="3" t="s">
        <v>613</v>
      </c>
      <c r="E33" s="3" t="s">
        <v>399</v>
      </c>
      <c r="F33" s="13" t="s">
        <v>498</v>
      </c>
      <c r="G33" s="3">
        <v>15.2119894735572</v>
      </c>
      <c r="H33" s="3">
        <v>462791.57814996998</v>
      </c>
      <c r="I33" s="3">
        <v>60.112634120604</v>
      </c>
      <c r="J33" s="3">
        <v>426.35852327698501</v>
      </c>
      <c r="K33" s="3">
        <v>14.1226327528617</v>
      </c>
      <c r="L33" s="3">
        <v>1.00604792482172</v>
      </c>
      <c r="M33" s="3">
        <v>3.9395628514654897E-2</v>
      </c>
      <c r="N33" s="3">
        <v>0.831990343911302</v>
      </c>
      <c r="O33" s="3">
        <v>3291.2011205814601</v>
      </c>
      <c r="P33" s="3">
        <v>34.751344276898003</v>
      </c>
      <c r="Q33" s="3">
        <v>1.7917432576694801</v>
      </c>
      <c r="R33" s="3">
        <v>0.11286362723425</v>
      </c>
      <c r="S33" s="3">
        <v>6.3546472626422601E-3</v>
      </c>
      <c r="T33" s="3">
        <v>6.7240152987417701E-2</v>
      </c>
      <c r="U33" s="3">
        <v>15.777467510497299</v>
      </c>
      <c r="V33" s="3">
        <v>3.3833751045922398</v>
      </c>
      <c r="W33" s="3">
        <v>0.394830078511475</v>
      </c>
      <c r="X33" s="3">
        <v>0.23298031935191599</v>
      </c>
      <c r="Y33" s="3">
        <v>192.96506198985401</v>
      </c>
      <c r="Z33" s="3">
        <v>43.4601675072402</v>
      </c>
      <c r="AA33" s="3">
        <f t="shared" si="4"/>
        <v>0.14099081134482599</v>
      </c>
      <c r="AB33" s="3">
        <f t="shared" si="5"/>
        <v>0.18009137985157753</v>
      </c>
      <c r="AC33" s="3">
        <f t="shared" si="6"/>
        <v>0.22522298627056805</v>
      </c>
      <c r="AD33" s="3">
        <f t="shared" si="7"/>
        <v>1.8264649262754212E-2</v>
      </c>
      <c r="AE33" s="3">
        <f t="shared" si="8"/>
        <v>1.2073704791397209E-3</v>
      </c>
      <c r="AF33" s="3">
        <f t="shared" si="9"/>
        <v>8.176333761044717E-2</v>
      </c>
      <c r="AG33" s="3">
        <f t="shared" si="10"/>
        <v>2.9806433936578208E-2</v>
      </c>
      <c r="AH33" s="17">
        <f t="shared" si="11"/>
        <v>9.2853247069341963E-3</v>
      </c>
      <c r="AI33" s="3">
        <f t="shared" si="12"/>
        <v>0.72297892353288085</v>
      </c>
      <c r="AJ33" s="3">
        <f t="shared" si="13"/>
        <v>0.5781038343316709</v>
      </c>
      <c r="AK33" s="3">
        <f t="shared" si="14"/>
        <v>3.8757296658217888E-3</v>
      </c>
      <c r="AL33" s="3">
        <f t="shared" si="15"/>
        <v>0.26246508311119687</v>
      </c>
      <c r="AM33" s="3">
        <f t="shared" si="16"/>
        <v>2.9806433936578208E-2</v>
      </c>
      <c r="AP33" s="3">
        <v>0.15490387317460599</v>
      </c>
      <c r="AQ33" s="3">
        <v>9.8039675479450299</v>
      </c>
      <c r="AR33" s="3">
        <v>2.4464585402761099E-2</v>
      </c>
      <c r="AS33" s="3">
        <v>0.21891178162713601</v>
      </c>
      <c r="AT33" s="3">
        <v>0.190853755498509</v>
      </c>
      <c r="AU33" s="3">
        <v>1.00604792482172</v>
      </c>
      <c r="AV33" s="3">
        <v>3.9395628514654897E-2</v>
      </c>
      <c r="AW33" s="3">
        <v>0.46840782812862303</v>
      </c>
      <c r="AX33" s="3">
        <v>0.224912794659308</v>
      </c>
      <c r="AY33" s="3">
        <v>1.2693724923813201</v>
      </c>
      <c r="AZ33" s="3">
        <v>1.94751440734558E-2</v>
      </c>
      <c r="BA33" s="3">
        <v>0.11286362723425</v>
      </c>
      <c r="BB33" s="3">
        <v>6.5832637827994804E-3</v>
      </c>
      <c r="BC33" s="3">
        <v>6.7240152987417701E-2</v>
      </c>
      <c r="BD33" s="3">
        <v>6.4254851960718201E-2</v>
      </c>
      <c r="BE33" s="3">
        <v>0.163698918426669</v>
      </c>
      <c r="BF33" s="3">
        <v>6.5395135308590703E-4</v>
      </c>
      <c r="BG33" s="3">
        <v>2.4745605188141801E-2</v>
      </c>
      <c r="BH33" s="3">
        <v>2.20951162058701E-2</v>
      </c>
      <c r="BI33" s="3">
        <v>1.6011813772927999E-2</v>
      </c>
      <c r="BK33" s="3">
        <v>1.2585539640507999</v>
      </c>
      <c r="BL33" s="3">
        <v>32047.649334306701</v>
      </c>
      <c r="BM33" s="3">
        <v>5.9757096251839803</v>
      </c>
      <c r="BN33" s="3">
        <v>26.895751199005801</v>
      </c>
      <c r="BO33" s="3">
        <v>2.6940946905618599</v>
      </c>
      <c r="BP33" s="3">
        <v>0.92076016694263996</v>
      </c>
      <c r="BQ33" s="3">
        <v>1.45670391141018E-2</v>
      </c>
      <c r="BR33" s="3">
        <v>0.64843762115741499</v>
      </c>
      <c r="BS33" s="3">
        <v>765.134546032392</v>
      </c>
      <c r="BT33" s="3">
        <v>11.120963805009801</v>
      </c>
      <c r="BU33" s="3">
        <v>0.35176866171071902</v>
      </c>
      <c r="BV33" s="3">
        <v>0.13668602395759999</v>
      </c>
      <c r="BW33" s="3">
        <v>3.6708881416120599E-3</v>
      </c>
      <c r="BX33" s="3">
        <v>7.9379713682895606E-2</v>
      </c>
      <c r="BY33" s="3">
        <v>1.6360835284437201</v>
      </c>
      <c r="BZ33" s="3">
        <v>1.0212947414623299</v>
      </c>
      <c r="CA33" s="3">
        <v>0.20828347171513101</v>
      </c>
      <c r="CB33" s="3">
        <v>7.4737558207001495E-2</v>
      </c>
      <c r="CC33" s="3">
        <v>35.008485144852898</v>
      </c>
      <c r="CD33" s="3">
        <v>5.1150183882934002</v>
      </c>
      <c r="CF33" s="3">
        <v>15.2119894735572</v>
      </c>
      <c r="CG33" s="3">
        <v>462791.57814996998</v>
      </c>
      <c r="CH33" s="3">
        <v>60.112634120604</v>
      </c>
      <c r="CI33" s="3">
        <v>426.35852327698501</v>
      </c>
      <c r="CJ33" s="3">
        <v>14.1226327528617</v>
      </c>
      <c r="CK33" s="3">
        <v>1.00604792482172</v>
      </c>
      <c r="CL33" s="3">
        <v>3.9395628514654897E-2</v>
      </c>
      <c r="CM33" s="3">
        <v>0.831990343911302</v>
      </c>
      <c r="CN33" s="3">
        <v>3291.2011205814601</v>
      </c>
      <c r="CO33" s="3">
        <v>34.751344276898003</v>
      </c>
      <c r="CP33" s="3">
        <v>1.7917432576694801</v>
      </c>
      <c r="CQ33" s="3">
        <v>0.11286362723425</v>
      </c>
      <c r="CR33" s="3">
        <v>6.3546472626422601E-3</v>
      </c>
      <c r="CS33" s="3">
        <v>6.7240152987417701E-2</v>
      </c>
      <c r="CT33" s="3">
        <v>15.777467510497299</v>
      </c>
      <c r="CU33" s="3">
        <v>3.3833751045922398</v>
      </c>
      <c r="CV33" s="3">
        <v>0.394830078511475</v>
      </c>
      <c r="CW33" s="3">
        <v>0.23298031935191599</v>
      </c>
      <c r="CX33" s="3">
        <v>192.96506198985401</v>
      </c>
      <c r="CY33" s="3">
        <v>43.4601675072402</v>
      </c>
      <c r="DA33" s="3">
        <f t="shared" si="17"/>
        <v>0.27689351461238093</v>
      </c>
      <c r="DB33" s="3">
        <f t="shared" si="18"/>
        <v>8287.072757632197</v>
      </c>
      <c r="DC33" s="3">
        <f t="shared" si="19"/>
        <v>1.0200130676868726</v>
      </c>
      <c r="DD33" s="3">
        <f t="shared" si="20"/>
        <v>7.2641646808156457</v>
      </c>
      <c r="DE33" s="3">
        <f t="shared" si="21"/>
        <v>0.22224267070880463</v>
      </c>
      <c r="DF33" s="3">
        <f t="shared" si="22"/>
        <v>1.5385348292119896E-2</v>
      </c>
      <c r="DG33" s="3">
        <f t="shared" si="23"/>
        <v>5.6503059986883668E-4</v>
      </c>
      <c r="DH33" s="3">
        <f t="shared" si="24"/>
        <v>1.1458343808171078E-2</v>
      </c>
      <c r="DI33" s="3">
        <f t="shared" si="25"/>
        <v>43.928601639333117</v>
      </c>
      <c r="DJ33" s="3">
        <f t="shared" si="26"/>
        <v>0.44011327604987344</v>
      </c>
      <c r="DK33" s="3">
        <f t="shared" si="27"/>
        <v>1.6610486294102247E-2</v>
      </c>
      <c r="DL33" s="3">
        <f t="shared" si="28"/>
        <v>1.004026538632785E-3</v>
      </c>
      <c r="DM33" s="3">
        <f t="shared" si="29"/>
        <v>5.5345392383095511E-5</v>
      </c>
      <c r="DN33" s="3">
        <f t="shared" si="30"/>
        <v>5.664236626014464E-4</v>
      </c>
      <c r="DO33" s="3">
        <f t="shared" si="31"/>
        <v>0.12957841253693575</v>
      </c>
      <c r="DP33" s="3">
        <f t="shared" si="32"/>
        <v>2.6515478876114731E-2</v>
      </c>
      <c r="DQ33" s="3">
        <f t="shared" si="33"/>
        <v>2.0045539636627386E-3</v>
      </c>
      <c r="DR33" s="3">
        <f t="shared" si="34"/>
        <v>1.1399185713897172E-3</v>
      </c>
      <c r="DS33" s="3">
        <f t="shared" si="35"/>
        <v>0.93129856172709469</v>
      </c>
      <c r="DT33" s="3">
        <f t="shared" si="36"/>
        <v>0.20796290784445987</v>
      </c>
      <c r="DV33" s="3">
        <f t="shared" si="37"/>
        <v>3.3190314403126219E-3</v>
      </c>
      <c r="DW33" s="3">
        <f t="shared" si="38"/>
        <v>99.334414058933064</v>
      </c>
      <c r="DX33" s="3">
        <f t="shared" si="39"/>
        <v>1.2226560979305365E-2</v>
      </c>
      <c r="DY33" s="3">
        <f t="shared" si="40"/>
        <v>8.7073151557871778E-2</v>
      </c>
      <c r="DZ33" s="3">
        <f t="shared" si="41"/>
        <v>2.663949758787833E-3</v>
      </c>
      <c r="EA33" s="3">
        <f t="shared" si="42"/>
        <v>1.8441910701010963E-4</v>
      </c>
      <c r="EB33" s="3">
        <f t="shared" si="43"/>
        <v>6.7728358619328807E-6</v>
      </c>
      <c r="EC33" s="3">
        <f t="shared" si="44"/>
        <v>1.3734739654870477E-4</v>
      </c>
      <c r="ED33" s="3">
        <f t="shared" si="45"/>
        <v>0.52655769194890323</v>
      </c>
      <c r="EE33" s="3">
        <f t="shared" si="46"/>
        <v>5.2754930087597022E-3</v>
      </c>
      <c r="EF33" s="3">
        <f t="shared" si="47"/>
        <v>1.991044330748733E-4</v>
      </c>
      <c r="EG33" s="3">
        <f t="shared" si="48"/>
        <v>1.2034935716336437E-5</v>
      </c>
      <c r="EH33" s="3">
        <f t="shared" si="49"/>
        <v>6.6340700558870767E-7</v>
      </c>
      <c r="EI33" s="3">
        <f t="shared" si="50"/>
        <v>6.789534046483472E-6</v>
      </c>
      <c r="EJ33" s="3">
        <f t="shared" si="51"/>
        <v>1.5532137897774322E-3</v>
      </c>
      <c r="EK33" s="3">
        <f t="shared" si="52"/>
        <v>3.1783231964810675E-4</v>
      </c>
      <c r="EL33" s="3">
        <f t="shared" si="53"/>
        <v>2.4027928709394289E-5</v>
      </c>
      <c r="EM33" s="3">
        <f t="shared" si="54"/>
        <v>1.3663828794022425E-5</v>
      </c>
      <c r="EN33" s="3">
        <f t="shared" si="55"/>
        <v>1.1163169390287849E-2</v>
      </c>
      <c r="EO33" s="3">
        <f t="shared" si="56"/>
        <v>2.4927829404774934E-3</v>
      </c>
      <c r="EQ33" s="3">
        <f t="shared" si="57"/>
        <v>198.66882811786613</v>
      </c>
    </row>
    <row r="34" spans="1:147" s="9" customFormat="1">
      <c r="A34" s="39" t="s">
        <v>96</v>
      </c>
      <c r="B34" s="39" t="s">
        <v>63</v>
      </c>
      <c r="C34" s="9" t="s">
        <v>65</v>
      </c>
      <c r="D34" s="9" t="s">
        <v>613</v>
      </c>
      <c r="E34" s="9" t="s">
        <v>399</v>
      </c>
      <c r="F34" s="9" t="s">
        <v>498</v>
      </c>
      <c r="G34" s="9">
        <v>15.8027444628172</v>
      </c>
      <c r="H34" s="9">
        <v>449749.57890939497</v>
      </c>
      <c r="I34" s="9">
        <v>55.118862063336898</v>
      </c>
      <c r="J34" s="9">
        <v>125.65804196617501</v>
      </c>
      <c r="K34" s="9">
        <v>0.211276178609973</v>
      </c>
      <c r="L34" s="9">
        <v>1.41159811439399</v>
      </c>
      <c r="M34" s="9">
        <v>3.4999851881880699E-2</v>
      </c>
      <c r="N34" s="9">
        <v>1.1732495697449199</v>
      </c>
      <c r="O34" s="9">
        <v>326.85365761429199</v>
      </c>
      <c r="P34" s="9">
        <v>130.50708448304101</v>
      </c>
      <c r="Q34" s="9">
        <v>1.7281537567663201E-2</v>
      </c>
      <c r="R34" s="9">
        <v>0.137080454821317</v>
      </c>
      <c r="S34" s="9">
        <v>6.6831951288948135E-3</v>
      </c>
      <c r="T34" s="9">
        <v>5.2580474350069399E-2</v>
      </c>
      <c r="U34" s="9">
        <v>5.7772152440183397E-2</v>
      </c>
      <c r="V34" s="9">
        <v>0.21863470776739</v>
      </c>
      <c r="W34" s="9">
        <v>4.5618186869902502E-2</v>
      </c>
      <c r="X34" s="9">
        <v>1.2072828878282999E-2</v>
      </c>
      <c r="Y34" s="9">
        <v>3.0162969144222201E-2</v>
      </c>
      <c r="Z34" s="9">
        <v>1.5919521544549401E-2</v>
      </c>
      <c r="AA34" s="9">
        <f t="shared" si="4"/>
        <v>0.43864173912700272</v>
      </c>
      <c r="AB34" s="9">
        <f t="shared" si="5"/>
        <v>4326.7320222697635</v>
      </c>
      <c r="AC34" s="9">
        <f t="shared" si="6"/>
        <v>0.52778363656546157</v>
      </c>
      <c r="AD34" s="9">
        <f t="shared" si="7"/>
        <v>0.16863468032039172</v>
      </c>
      <c r="AE34" s="9">
        <f t="shared" si="8"/>
        <v>0.40025333118094519</v>
      </c>
      <c r="AF34" s="9">
        <f t="shared" si="9"/>
        <v>1.9153337380000539</v>
      </c>
      <c r="AG34" s="9">
        <f t="shared" si="10"/>
        <v>3.1353219062841035E-4</v>
      </c>
      <c r="AH34" s="49">
        <f t="shared" si="11"/>
        <v>0.57293887365771901</v>
      </c>
      <c r="AI34" s="9">
        <f t="shared" si="12"/>
        <v>2.8882166555355105E-4</v>
      </c>
      <c r="AJ34" s="9">
        <f t="shared" si="13"/>
        <v>2.3677390932540616</v>
      </c>
      <c r="AK34" s="9">
        <f t="shared" si="14"/>
        <v>2.1903262197993405E-4</v>
      </c>
      <c r="AL34" s="9">
        <f t="shared" si="15"/>
        <v>1.048137611654566E-3</v>
      </c>
      <c r="AM34" s="9">
        <f t="shared" si="16"/>
        <v>3.1353219062841035E-4</v>
      </c>
      <c r="AO34" s="40"/>
      <c r="AP34" s="9">
        <v>0.22852529246601899</v>
      </c>
      <c r="AQ34" s="9">
        <v>7.9829675351264902</v>
      </c>
      <c r="AR34" s="9">
        <v>2.67875726927694E-2</v>
      </c>
      <c r="AS34" s="9">
        <v>0.37360642627289198</v>
      </c>
      <c r="AT34" s="9">
        <v>0.211276178609973</v>
      </c>
      <c r="AU34" s="9">
        <v>1.41159811439399</v>
      </c>
      <c r="AV34" s="9">
        <v>3.4999851881880699E-2</v>
      </c>
      <c r="AW34" s="9">
        <v>0.48325801734278601</v>
      </c>
      <c r="AX34" s="9">
        <v>0.222805386934258</v>
      </c>
      <c r="AY34" s="9">
        <v>1.59224092838784</v>
      </c>
      <c r="AZ34" s="9">
        <v>1.7281537567663201E-2</v>
      </c>
      <c r="BA34" s="9">
        <v>0.137080454821317</v>
      </c>
      <c r="BB34" s="9">
        <v>6.8619687416850497E-3</v>
      </c>
      <c r="BC34" s="9">
        <v>4.5149669475336898E-2</v>
      </c>
      <c r="BD34" s="9">
        <v>5.7772152440183397E-2</v>
      </c>
      <c r="BE34" s="9">
        <v>0.21863470776739</v>
      </c>
      <c r="BF34" s="9">
        <v>4.5618186869902502E-2</v>
      </c>
      <c r="BG34" s="9">
        <v>1.2072828878282999E-2</v>
      </c>
      <c r="BH34" s="9">
        <v>3.0162969144222201E-2</v>
      </c>
      <c r="BI34" s="9">
        <v>1.5919521544549401E-2</v>
      </c>
      <c r="BJ34" s="41"/>
      <c r="BK34" s="9">
        <v>0.98251099780241402</v>
      </c>
      <c r="BL34" s="9">
        <v>40912.048723078602</v>
      </c>
      <c r="BM34" s="9">
        <v>4.7618580831052402</v>
      </c>
      <c r="BN34" s="9">
        <v>26.486608594934602</v>
      </c>
      <c r="BO34" s="9">
        <v>6.9052747066032899E-2</v>
      </c>
      <c r="BP34" s="9">
        <v>0.68095486940535599</v>
      </c>
      <c r="BQ34" s="9">
        <v>3.6009680513933301E-2</v>
      </c>
      <c r="BR34" s="9">
        <v>0.72825286544527301</v>
      </c>
      <c r="BS34" s="9">
        <v>31.946857032939999</v>
      </c>
      <c r="BT34" s="9">
        <v>11.816337550034</v>
      </c>
      <c r="BU34" s="9">
        <v>1.9726826087969801E-2</v>
      </c>
      <c r="BV34" s="9">
        <v>7.4930638640313102E-2</v>
      </c>
      <c r="BW34" s="9">
        <v>1.4404244703647201E-4</v>
      </c>
      <c r="BX34" s="9">
        <v>4.6261406587816203E-2</v>
      </c>
      <c r="BY34" s="9">
        <v>1.4305850836157799E-2</v>
      </c>
      <c r="BZ34" s="9">
        <v>0.13865845362172999</v>
      </c>
      <c r="CA34" s="9">
        <v>6.50529975386524E-4</v>
      </c>
      <c r="CB34" s="9">
        <v>1.1091105434694701E-2</v>
      </c>
      <c r="CC34" s="9">
        <v>1.78309037611167E-2</v>
      </c>
      <c r="CD34" s="9">
        <v>8.8863977301418401E-3</v>
      </c>
      <c r="CF34" s="9">
        <v>15.8027444628172</v>
      </c>
      <c r="CG34" s="9">
        <v>449749.57890939497</v>
      </c>
      <c r="CH34" s="9">
        <v>55.118862063336898</v>
      </c>
      <c r="CI34" s="9">
        <v>125.65804196617501</v>
      </c>
      <c r="CJ34" s="9">
        <v>0.211276178609973</v>
      </c>
      <c r="CK34" s="9">
        <v>1.41159811439399</v>
      </c>
      <c r="CL34" s="9">
        <v>3.4999851881880699E-2</v>
      </c>
      <c r="CM34" s="9">
        <v>1.1732495697449199</v>
      </c>
      <c r="CN34" s="9">
        <v>326.85365761429199</v>
      </c>
      <c r="CO34" s="9">
        <v>130.50708448304101</v>
      </c>
      <c r="CP34" s="9">
        <v>1.7281537567663201E-2</v>
      </c>
      <c r="CQ34" s="9">
        <v>0.137080454821317</v>
      </c>
      <c r="CR34" s="9">
        <v>6.6831951288948135E-3</v>
      </c>
      <c r="CS34" s="9">
        <v>5.2580474350069399E-2</v>
      </c>
      <c r="CT34" s="9">
        <v>5.7772152440183397E-2</v>
      </c>
      <c r="CU34" s="9">
        <v>0.21863470776739</v>
      </c>
      <c r="CV34" s="9">
        <v>4.5618186869902502E-2</v>
      </c>
      <c r="CW34" s="9">
        <v>1.2072828878282999E-2</v>
      </c>
      <c r="CX34" s="9">
        <v>3.0162969144222201E-2</v>
      </c>
      <c r="CY34" s="9">
        <v>1.5919521544549401E-2</v>
      </c>
      <c r="DA34" s="9">
        <f t="shared" si="17"/>
        <v>0.28764662652685757</v>
      </c>
      <c r="DB34" s="9">
        <f t="shared" si="18"/>
        <v>8053.5335107779565</v>
      </c>
      <c r="DC34" s="9">
        <f t="shared" si="19"/>
        <v>0.93527692477817082</v>
      </c>
      <c r="DD34" s="9">
        <f t="shared" si="20"/>
        <v>2.1409228629824648</v>
      </c>
      <c r="DE34" s="9">
        <f t="shared" si="21"/>
        <v>3.3247754163908509E-3</v>
      </c>
      <c r="DF34" s="9">
        <f t="shared" si="22"/>
        <v>2.1587369848508793E-2</v>
      </c>
      <c r="DG34" s="9">
        <f t="shared" si="23"/>
        <v>5.0198430764425938E-4</v>
      </c>
      <c r="DH34" s="9">
        <f t="shared" si="24"/>
        <v>1.6158236740737086E-2</v>
      </c>
      <c r="DI34" s="9">
        <f t="shared" si="25"/>
        <v>4.3626091489542667</v>
      </c>
      <c r="DJ34" s="9">
        <f t="shared" si="26"/>
        <v>1.6528252847396279</v>
      </c>
      <c r="DK34" s="9">
        <f t="shared" si="27"/>
        <v>1.6020975197197321E-4</v>
      </c>
      <c r="DL34" s="9">
        <f t="shared" si="28"/>
        <v>1.2194576582480097E-3</v>
      </c>
      <c r="DM34" s="9">
        <f t="shared" si="29"/>
        <v>5.8206858932352189E-5</v>
      </c>
      <c r="DN34" s="9">
        <f t="shared" si="30"/>
        <v>4.4293214008987784E-4</v>
      </c>
      <c r="DO34" s="9">
        <f t="shared" si="31"/>
        <v>4.7447562779388467E-4</v>
      </c>
      <c r="DP34" s="9">
        <f t="shared" si="32"/>
        <v>1.7134381486472571E-3</v>
      </c>
      <c r="DQ34" s="9">
        <f t="shared" si="33"/>
        <v>2.3160372596211132E-4</v>
      </c>
      <c r="DR34" s="9">
        <f t="shared" si="34"/>
        <v>5.9069546671782867E-5</v>
      </c>
      <c r="DS34" s="9">
        <f t="shared" si="35"/>
        <v>1.4557417540647782E-4</v>
      </c>
      <c r="DT34" s="9">
        <f t="shared" si="36"/>
        <v>7.6177110715127427E-5</v>
      </c>
      <c r="DV34" s="9">
        <f t="shared" si="37"/>
        <v>3.5670509082354977E-3</v>
      </c>
      <c r="DW34" s="9">
        <f t="shared" si="38"/>
        <v>99.870331771275787</v>
      </c>
      <c r="DX34" s="9">
        <f t="shared" si="39"/>
        <v>1.1598190614170745E-2</v>
      </c>
      <c r="DY34" s="9">
        <f t="shared" si="40"/>
        <v>2.6549175754545819E-2</v>
      </c>
      <c r="DZ34" s="9">
        <f t="shared" si="41"/>
        <v>4.1229905290089347E-5</v>
      </c>
      <c r="EA34" s="9">
        <f t="shared" si="42"/>
        <v>2.6770085279393703E-4</v>
      </c>
      <c r="EB34" s="9">
        <f t="shared" si="43"/>
        <v>6.2250115780003218E-6</v>
      </c>
      <c r="EC34" s="9">
        <f t="shared" si="44"/>
        <v>2.0037520946260365E-4</v>
      </c>
      <c r="ED34" s="9">
        <f t="shared" si="45"/>
        <v>5.4099883301085117E-2</v>
      </c>
      <c r="EE34" s="9">
        <f t="shared" si="46"/>
        <v>2.0496370857089129E-2</v>
      </c>
      <c r="EF34" s="9">
        <f t="shared" si="47"/>
        <v>1.9867305526228799E-6</v>
      </c>
      <c r="EG34" s="9">
        <f t="shared" si="48"/>
        <v>1.5122261644191918E-5</v>
      </c>
      <c r="EH34" s="9">
        <f t="shared" si="49"/>
        <v>7.2181214682452128E-7</v>
      </c>
      <c r="EI34" s="9">
        <f t="shared" si="50"/>
        <v>5.4927169203104498E-6</v>
      </c>
      <c r="EJ34" s="9">
        <f t="shared" si="51"/>
        <v>5.8838816901604001E-6</v>
      </c>
      <c r="EK34" s="9">
        <f t="shared" si="52"/>
        <v>2.1248019412342658E-5</v>
      </c>
      <c r="EL34" s="9">
        <f t="shared" si="53"/>
        <v>2.8720735960612332E-6</v>
      </c>
      <c r="EM34" s="9">
        <f t="shared" si="54"/>
        <v>7.3251017280735869E-7</v>
      </c>
      <c r="EN34" s="9">
        <f t="shared" si="55"/>
        <v>1.805237561341002E-6</v>
      </c>
      <c r="EO34" s="9">
        <f t="shared" si="56"/>
        <v>9.4465780893759282E-7</v>
      </c>
      <c r="EQ34" s="9">
        <f t="shared" si="57"/>
        <v>199.74066354255157</v>
      </c>
    </row>
    <row r="35" spans="1:147">
      <c r="A35" s="33" t="s">
        <v>97</v>
      </c>
      <c r="B35" s="33" t="s">
        <v>63</v>
      </c>
      <c r="C35" s="3" t="s">
        <v>65</v>
      </c>
      <c r="D35" s="3" t="s">
        <v>619</v>
      </c>
      <c r="E35" s="3" t="s">
        <v>399</v>
      </c>
      <c r="G35" s="5" t="s">
        <v>98</v>
      </c>
      <c r="H35" s="3">
        <v>461315.03152761399</v>
      </c>
      <c r="I35" s="3">
        <v>12.500287413241001</v>
      </c>
      <c r="J35" s="3">
        <v>126.577817458529</v>
      </c>
      <c r="K35" s="3">
        <v>166.46642888675501</v>
      </c>
      <c r="L35" s="3">
        <v>71.535082349706897</v>
      </c>
      <c r="M35" s="5" t="s">
        <v>98</v>
      </c>
      <c r="N35" s="5" t="s">
        <v>98</v>
      </c>
      <c r="O35" s="3">
        <v>2.9492542063874501</v>
      </c>
      <c r="P35" s="3">
        <v>64.658486319399003</v>
      </c>
      <c r="Q35" s="3">
        <v>8.9374497509035002</v>
      </c>
      <c r="R35" s="3">
        <v>0.30300926572657999</v>
      </c>
      <c r="S35" s="5" t="s">
        <v>98</v>
      </c>
      <c r="T35" s="5" t="s">
        <v>98</v>
      </c>
      <c r="U35" s="3">
        <v>1.22249937403209</v>
      </c>
      <c r="V35" s="3">
        <v>33.98460987208</v>
      </c>
      <c r="W35" s="3">
        <v>2.57787498606007</v>
      </c>
      <c r="X35" s="3">
        <v>5.8867413561164997E-2</v>
      </c>
      <c r="Y35" s="3">
        <v>1820.96377501436</v>
      </c>
      <c r="Z35" s="3">
        <v>7.9997889650898397</v>
      </c>
      <c r="AA35" s="3">
        <f t="shared" si="4"/>
        <v>9.875575092244343E-2</v>
      </c>
      <c r="AB35" s="3">
        <f t="shared" si="5"/>
        <v>3.550783777611892E-2</v>
      </c>
      <c r="AC35" s="3">
        <f t="shared" si="6"/>
        <v>4.3931620578376166E-3</v>
      </c>
      <c r="AD35" s="3">
        <f t="shared" si="7"/>
        <v>4.2384570940572255</v>
      </c>
      <c r="AE35" s="3">
        <f t="shared" si="8"/>
        <v>3.2327613744375984E-5</v>
      </c>
      <c r="AF35" s="3">
        <f t="shared" si="9"/>
        <v>6.7134744293441504E-4</v>
      </c>
      <c r="AG35" s="3">
        <f t="shared" si="10"/>
        <v>0.7149795405053212</v>
      </c>
      <c r="AH35" s="17">
        <f t="shared" si="11"/>
        <v>4.9080876146660414E-3</v>
      </c>
      <c r="AI35" s="3">
        <f t="shared" si="12"/>
        <v>0.63996840237577401</v>
      </c>
      <c r="AJ35" s="3">
        <f t="shared" si="13"/>
        <v>5.1725599725738416</v>
      </c>
      <c r="AK35" s="3">
        <f t="shared" si="14"/>
        <v>4.7092848040285341E-3</v>
      </c>
      <c r="AL35" s="3">
        <f t="shared" si="15"/>
        <v>9.7797701254224809E-2</v>
      </c>
      <c r="AM35" s="3">
        <f t="shared" si="16"/>
        <v>0.7149795405053212</v>
      </c>
      <c r="AP35" s="3" t="s">
        <v>98</v>
      </c>
      <c r="AQ35" s="3">
        <v>14.005352464906</v>
      </c>
      <c r="AR35" s="3">
        <v>3.3258114544409703E-2</v>
      </c>
      <c r="AS35" s="3">
        <v>0.37326178186572401</v>
      </c>
      <c r="AT35" s="3">
        <v>0.45338513423336002</v>
      </c>
      <c r="AU35" s="3">
        <v>3.4124676804071199</v>
      </c>
      <c r="AV35" s="3" t="s">
        <v>98</v>
      </c>
      <c r="AW35" s="3" t="s">
        <v>98</v>
      </c>
      <c r="AX35" s="3">
        <v>0.246500492997061</v>
      </c>
      <c r="AY35" s="3">
        <v>2.5289972570364601</v>
      </c>
      <c r="AZ35" s="3">
        <v>5.8522115023665999E-2</v>
      </c>
      <c r="BA35" s="3">
        <v>0.30300926572657999</v>
      </c>
      <c r="BB35" s="3" t="s">
        <v>98</v>
      </c>
      <c r="BC35" s="3" t="s">
        <v>98</v>
      </c>
      <c r="BD35" s="3">
        <v>7.5332409935980005E-2</v>
      </c>
      <c r="BE35" s="3">
        <v>0.192193301882569</v>
      </c>
      <c r="BF35" s="3">
        <v>1.41732596452893E-2</v>
      </c>
      <c r="BG35" s="3">
        <v>5.5154148576486697E-3</v>
      </c>
      <c r="BH35" s="3">
        <v>6.11339554708775E-2</v>
      </c>
      <c r="BI35" s="3">
        <v>1.34915607695179E-2</v>
      </c>
      <c r="BK35" s="3" t="s">
        <v>98</v>
      </c>
      <c r="BL35" s="3">
        <v>41430.871709512001</v>
      </c>
      <c r="BM35" s="3">
        <v>3.47541515125367</v>
      </c>
      <c r="BN35" s="3">
        <v>42.270608708050098</v>
      </c>
      <c r="BO35" s="3">
        <v>31.313783642498901</v>
      </c>
      <c r="BP35" s="3">
        <v>64.126397242962597</v>
      </c>
      <c r="BQ35" s="3" t="s">
        <v>98</v>
      </c>
      <c r="BR35" s="3" t="s">
        <v>98</v>
      </c>
      <c r="BS35" s="3">
        <v>1.7157815480954299</v>
      </c>
      <c r="BT35" s="3">
        <v>12.1598790593941</v>
      </c>
      <c r="BU35" s="3">
        <v>7.8456885163886403</v>
      </c>
      <c r="BV35" s="3">
        <v>9.1504332949899098E-2</v>
      </c>
      <c r="BW35" s="3" t="s">
        <v>98</v>
      </c>
      <c r="BX35" s="3" t="s">
        <v>98</v>
      </c>
      <c r="BY35" s="3">
        <v>0.81365302688340502</v>
      </c>
      <c r="BZ35" s="3">
        <v>32.644293988843003</v>
      </c>
      <c r="CA35" s="3">
        <v>3.28829332995398</v>
      </c>
      <c r="CB35" s="3">
        <v>1.45740146862724E-2</v>
      </c>
      <c r="CC35" s="3">
        <v>491.71463013925899</v>
      </c>
      <c r="CD35" s="3">
        <v>2.7834949229278099</v>
      </c>
      <c r="CF35" s="3" t="s">
        <v>98</v>
      </c>
      <c r="CG35" s="3">
        <v>461315.03152761399</v>
      </c>
      <c r="CH35" s="3">
        <v>12.500287413241001</v>
      </c>
      <c r="CI35" s="3">
        <v>126.577817458529</v>
      </c>
      <c r="CJ35" s="3">
        <v>166.46642888675501</v>
      </c>
      <c r="CK35" s="3">
        <v>71.535082349706897</v>
      </c>
      <c r="CL35" s="3" t="s">
        <v>98</v>
      </c>
      <c r="CM35" s="3" t="s">
        <v>98</v>
      </c>
      <c r="CN35" s="3">
        <v>2.9492542063874501</v>
      </c>
      <c r="CO35" s="3">
        <v>64.658486319399003</v>
      </c>
      <c r="CP35" s="3">
        <v>8.9374497509035002</v>
      </c>
      <c r="CQ35" s="3">
        <v>0.30300926572657999</v>
      </c>
      <c r="CR35" s="3" t="s">
        <v>98</v>
      </c>
      <c r="CS35" s="3" t="s">
        <v>98</v>
      </c>
      <c r="CT35" s="3">
        <v>1.22249937403209</v>
      </c>
      <c r="CU35" s="3">
        <v>33.98460987208</v>
      </c>
      <c r="CV35" s="3">
        <v>2.57787498606007</v>
      </c>
      <c r="CW35" s="3">
        <v>5.8867413561164997E-2</v>
      </c>
      <c r="CX35" s="3">
        <v>1820.96377501436</v>
      </c>
      <c r="CY35" s="3">
        <v>7.9997889650898397</v>
      </c>
      <c r="DA35" s="3" t="s">
        <v>98</v>
      </c>
      <c r="DB35" s="3">
        <f t="shared" si="18"/>
        <v>8260.6326712796854</v>
      </c>
      <c r="DC35" s="3">
        <f t="shared" si="19"/>
        <v>0.21210942920528666</v>
      </c>
      <c r="DD35" s="3">
        <f t="shared" si="20"/>
        <v>2.1565937134077937</v>
      </c>
      <c r="DE35" s="3">
        <f t="shared" si="21"/>
        <v>2.6196208870228657</v>
      </c>
      <c r="DF35" s="3">
        <f t="shared" si="22"/>
        <v>1.0939758732177229</v>
      </c>
      <c r="DG35" s="3" t="s">
        <v>98</v>
      </c>
      <c r="DH35" s="3" t="s">
        <v>98</v>
      </c>
      <c r="DI35" s="3">
        <f t="shared" si="25"/>
        <v>3.9364538482726613E-2</v>
      </c>
      <c r="DJ35" s="3">
        <f t="shared" si="26"/>
        <v>0.81887647314335121</v>
      </c>
      <c r="DK35" s="3">
        <f t="shared" si="27"/>
        <v>8.285527848711205E-2</v>
      </c>
      <c r="DL35" s="3">
        <f t="shared" si="28"/>
        <v>2.6955481734579354E-3</v>
      </c>
      <c r="DM35" s="3" t="s">
        <v>98</v>
      </c>
      <c r="DN35" s="3" t="s">
        <v>98</v>
      </c>
      <c r="DO35" s="3">
        <f t="shared" si="31"/>
        <v>1.0040237960184707E-2</v>
      </c>
      <c r="DP35" s="3">
        <f t="shared" si="32"/>
        <v>0.26633706796300943</v>
      </c>
      <c r="DQ35" s="3">
        <f t="shared" si="33"/>
        <v>1.3087882110236839E-2</v>
      </c>
      <c r="DR35" s="3">
        <f t="shared" si="34"/>
        <v>2.8802457716048716E-4</v>
      </c>
      <c r="DS35" s="3">
        <f t="shared" si="35"/>
        <v>8.7884352075982637</v>
      </c>
      <c r="DT35" s="3">
        <f t="shared" si="36"/>
        <v>3.8280095792197523E-2</v>
      </c>
      <c r="DV35" s="3" t="s">
        <v>98</v>
      </c>
      <c r="DW35" s="3" t="s">
        <v>98</v>
      </c>
      <c r="DX35" s="3" t="s">
        <v>98</v>
      </c>
      <c r="DY35" s="3" t="s">
        <v>98</v>
      </c>
      <c r="DZ35" s="3" t="s">
        <v>98</v>
      </c>
      <c r="EA35" s="3" t="s">
        <v>98</v>
      </c>
      <c r="EB35" s="3" t="s">
        <v>98</v>
      </c>
      <c r="EC35" s="3" t="s">
        <v>98</v>
      </c>
      <c r="ED35" s="3" t="s">
        <v>98</v>
      </c>
      <c r="EE35" s="3" t="s">
        <v>98</v>
      </c>
      <c r="EF35" s="3" t="s">
        <v>98</v>
      </c>
      <c r="EG35" s="3" t="s">
        <v>98</v>
      </c>
      <c r="EH35" s="3" t="s">
        <v>98</v>
      </c>
      <c r="EI35" s="3" t="s">
        <v>98</v>
      </c>
      <c r="EJ35" s="3" t="s">
        <v>98</v>
      </c>
      <c r="EK35" s="3" t="s">
        <v>98</v>
      </c>
      <c r="EL35" s="3" t="s">
        <v>98</v>
      </c>
      <c r="EM35" s="3" t="s">
        <v>98</v>
      </c>
      <c r="EN35" s="3" t="s">
        <v>98</v>
      </c>
      <c r="EO35" s="3" t="s">
        <v>98</v>
      </c>
      <c r="EQ35" s="3" t="s">
        <v>98</v>
      </c>
    </row>
    <row r="36" spans="1:147">
      <c r="A36" s="33" t="s">
        <v>99</v>
      </c>
      <c r="B36" s="33" t="s">
        <v>63</v>
      </c>
      <c r="C36" s="3" t="s">
        <v>65</v>
      </c>
      <c r="D36" s="3" t="s">
        <v>619</v>
      </c>
      <c r="E36" s="3" t="s">
        <v>399</v>
      </c>
      <c r="G36" s="5" t="s">
        <v>98</v>
      </c>
      <c r="H36" s="3">
        <v>504088.71892434102</v>
      </c>
      <c r="I36" s="3">
        <v>7.9832222966230297</v>
      </c>
      <c r="J36" s="3">
        <v>184.43096992582699</v>
      </c>
      <c r="K36" s="3">
        <v>75.196051505206796</v>
      </c>
      <c r="L36" s="3">
        <v>36.915146669710801</v>
      </c>
      <c r="M36" s="5" t="s">
        <v>98</v>
      </c>
      <c r="N36" s="5" t="s">
        <v>98</v>
      </c>
      <c r="O36" s="3">
        <v>31.434101206283302</v>
      </c>
      <c r="P36" s="3">
        <v>104.723339755122</v>
      </c>
      <c r="Q36" s="3">
        <v>10.7201015295819</v>
      </c>
      <c r="R36" s="3">
        <v>0.46208049879685598</v>
      </c>
      <c r="S36" s="5" t="s">
        <v>98</v>
      </c>
      <c r="T36" s="5" t="s">
        <v>98</v>
      </c>
      <c r="U36" s="3">
        <v>148.409324724512</v>
      </c>
      <c r="V36" s="3">
        <v>3.1935894639677098</v>
      </c>
      <c r="W36" s="3">
        <v>0.389340587117944</v>
      </c>
      <c r="X36" s="3">
        <v>0.80735565883919602</v>
      </c>
      <c r="Y36" s="3">
        <v>3686.7577834858598</v>
      </c>
      <c r="Z36" s="3">
        <v>7.6351796842993798</v>
      </c>
      <c r="AA36" s="3">
        <f t="shared" si="4"/>
        <v>4.3285692743651787E-2</v>
      </c>
      <c r="AB36" s="3">
        <f t="shared" si="5"/>
        <v>2.840526714942071E-2</v>
      </c>
      <c r="AC36" s="3">
        <f t="shared" si="6"/>
        <v>2.0709740462201598E-3</v>
      </c>
      <c r="AD36" s="3">
        <f t="shared" si="7"/>
        <v>0.25396693368879525</v>
      </c>
      <c r="AE36" s="3">
        <f t="shared" si="8"/>
        <v>2.1898798517645894E-4</v>
      </c>
      <c r="AF36" s="3">
        <f t="shared" si="9"/>
        <v>4.0254698963214708E-2</v>
      </c>
      <c r="AG36" s="3">
        <f t="shared" si="10"/>
        <v>1.3428288892965681</v>
      </c>
      <c r="AH36" s="17">
        <f t="shared" si="11"/>
        <v>2.9077314429498419E-3</v>
      </c>
      <c r="AI36" s="3">
        <f t="shared" si="12"/>
        <v>0.95640324177483138</v>
      </c>
      <c r="AJ36" s="3">
        <f t="shared" si="13"/>
        <v>13.117928558674967</v>
      </c>
      <c r="AK36" s="3">
        <f t="shared" si="14"/>
        <v>0.10113155175206812</v>
      </c>
      <c r="AL36" s="3">
        <f t="shared" si="15"/>
        <v>18.590153099869259</v>
      </c>
      <c r="AM36" s="3">
        <f t="shared" si="16"/>
        <v>1.3428288892965681</v>
      </c>
      <c r="AP36" s="3" t="s">
        <v>98</v>
      </c>
      <c r="AQ36" s="3">
        <v>41.2524131790897</v>
      </c>
      <c r="AR36" s="3">
        <v>0.13569149516776599</v>
      </c>
      <c r="AS36" s="3">
        <v>0.80380941289374797</v>
      </c>
      <c r="AT36" s="3">
        <v>1.14920748859041</v>
      </c>
      <c r="AU36" s="3">
        <v>14.389348234882601</v>
      </c>
      <c r="AV36" s="3" t="s">
        <v>98</v>
      </c>
      <c r="AW36" s="3" t="s">
        <v>98</v>
      </c>
      <c r="AX36" s="3">
        <v>0.92771892572680204</v>
      </c>
      <c r="AY36" s="3">
        <v>4.0422604427780104</v>
      </c>
      <c r="AZ36" s="3">
        <v>6.7007695780023302E-2</v>
      </c>
      <c r="BA36" s="3">
        <v>0.46208049879685598</v>
      </c>
      <c r="BB36" s="3" t="s">
        <v>98</v>
      </c>
      <c r="BC36" s="3" t="s">
        <v>98</v>
      </c>
      <c r="BD36" s="3">
        <v>0.20064276633987399</v>
      </c>
      <c r="BE36" s="3">
        <v>0.58664128643416902</v>
      </c>
      <c r="BF36" s="3">
        <v>6.1824916001962597E-2</v>
      </c>
      <c r="BG36" s="3">
        <v>3.02317221753204E-2</v>
      </c>
      <c r="BH36" s="3">
        <v>0.23205952905126301</v>
      </c>
      <c r="BI36" s="3">
        <v>2.4395273211472699E-2</v>
      </c>
      <c r="BK36" s="3" t="s">
        <v>98</v>
      </c>
      <c r="BL36" s="3">
        <v>188169.363843475</v>
      </c>
      <c r="BM36" s="3">
        <v>3.9864830062168801</v>
      </c>
      <c r="BN36" s="3">
        <v>56.493909265409897</v>
      </c>
      <c r="BO36" s="3">
        <v>19.338027312977399</v>
      </c>
      <c r="BP36" s="3">
        <v>47.123542712911103</v>
      </c>
      <c r="BQ36" s="3" t="s">
        <v>98</v>
      </c>
      <c r="BR36" s="3" t="s">
        <v>98</v>
      </c>
      <c r="BS36" s="3">
        <v>28.4108602983633</v>
      </c>
      <c r="BT36" s="3">
        <v>53.851147276557199</v>
      </c>
      <c r="BU36" s="3">
        <v>6.9081033818366802</v>
      </c>
      <c r="BV36" s="3">
        <v>0.76681266883379295</v>
      </c>
      <c r="BW36" s="3" t="s">
        <v>98</v>
      </c>
      <c r="BX36" s="3" t="s">
        <v>98</v>
      </c>
      <c r="BY36" s="3">
        <v>122.38508613360401</v>
      </c>
      <c r="BZ36" s="3">
        <v>1.24177214760568</v>
      </c>
      <c r="CA36" s="3">
        <v>0.235923878913917</v>
      </c>
      <c r="CB36" s="3">
        <v>1.3048589790635201</v>
      </c>
      <c r="CC36" s="3">
        <v>6964.64747194134</v>
      </c>
      <c r="CD36" s="3">
        <v>4.4241324608624897</v>
      </c>
      <c r="CF36" s="3" t="s">
        <v>98</v>
      </c>
      <c r="CG36" s="3">
        <v>504088.71892434102</v>
      </c>
      <c r="CH36" s="3">
        <v>7.9832222966230297</v>
      </c>
      <c r="CI36" s="3">
        <v>184.43096992582699</v>
      </c>
      <c r="CJ36" s="3">
        <v>75.196051505206796</v>
      </c>
      <c r="CK36" s="3">
        <v>36.915146669710801</v>
      </c>
      <c r="CL36" s="3" t="s">
        <v>98</v>
      </c>
      <c r="CM36" s="3" t="s">
        <v>98</v>
      </c>
      <c r="CN36" s="3">
        <v>31.434101206283302</v>
      </c>
      <c r="CO36" s="3">
        <v>104.723339755122</v>
      </c>
      <c r="CP36" s="3">
        <v>10.7201015295819</v>
      </c>
      <c r="CQ36" s="3">
        <v>0.46208049879685598</v>
      </c>
      <c r="CR36" s="3" t="s">
        <v>98</v>
      </c>
      <c r="CS36" s="3" t="s">
        <v>98</v>
      </c>
      <c r="CT36" s="3">
        <v>148.409324724512</v>
      </c>
      <c r="CU36" s="3">
        <v>3.1935894639677098</v>
      </c>
      <c r="CV36" s="3">
        <v>0.389340587117944</v>
      </c>
      <c r="CW36" s="3">
        <v>0.80735565883919602</v>
      </c>
      <c r="CX36" s="3">
        <v>3686.7577834858598</v>
      </c>
      <c r="CY36" s="3">
        <v>7.6351796842993798</v>
      </c>
      <c r="DA36" s="3" t="s">
        <v>98</v>
      </c>
      <c r="DB36" s="3">
        <f t="shared" si="18"/>
        <v>9026.5685186559404</v>
      </c>
      <c r="DC36" s="3">
        <f t="shared" si="19"/>
        <v>0.13546222327352037</v>
      </c>
      <c r="DD36" s="3">
        <f t="shared" si="20"/>
        <v>3.1422778357673433</v>
      </c>
      <c r="DE36" s="3">
        <f t="shared" si="21"/>
        <v>1.1833325701886319</v>
      </c>
      <c r="DF36" s="3">
        <f t="shared" si="22"/>
        <v>0.56453810475165622</v>
      </c>
      <c r="DG36" s="3" t="s">
        <v>98</v>
      </c>
      <c r="DH36" s="3" t="s">
        <v>98</v>
      </c>
      <c r="DI36" s="3">
        <f t="shared" si="25"/>
        <v>0.41955992939664</v>
      </c>
      <c r="DJ36" s="3">
        <f t="shared" si="26"/>
        <v>1.3262834315491643</v>
      </c>
      <c r="DK36" s="3">
        <f t="shared" si="27"/>
        <v>9.9381481563444091E-2</v>
      </c>
      <c r="DL36" s="3">
        <f t="shared" si="28"/>
        <v>4.1106341799010413E-3</v>
      </c>
      <c r="DM36" s="3" t="s">
        <v>98</v>
      </c>
      <c r="DN36" s="3" t="s">
        <v>98</v>
      </c>
      <c r="DO36" s="3">
        <f t="shared" si="31"/>
        <v>1.2188676472118265</v>
      </c>
      <c r="DP36" s="3">
        <f t="shared" si="32"/>
        <v>2.5028130595358227E-2</v>
      </c>
      <c r="DQ36" s="3">
        <f t="shared" si="33"/>
        <v>1.9766837928467751E-3</v>
      </c>
      <c r="DR36" s="3">
        <f t="shared" si="34"/>
        <v>3.9502036557742051E-3</v>
      </c>
      <c r="DS36" s="3">
        <f t="shared" si="35"/>
        <v>17.793232545781176</v>
      </c>
      <c r="DT36" s="3">
        <f t="shared" si="36"/>
        <v>3.6535389993545712E-2</v>
      </c>
      <c r="DV36" s="3" t="s">
        <v>98</v>
      </c>
      <c r="DW36" s="3" t="s">
        <v>98</v>
      </c>
      <c r="DX36" s="3" t="s">
        <v>98</v>
      </c>
      <c r="DY36" s="3" t="s">
        <v>98</v>
      </c>
      <c r="DZ36" s="3" t="s">
        <v>98</v>
      </c>
      <c r="EA36" s="3" t="s">
        <v>98</v>
      </c>
      <c r="EB36" s="3" t="s">
        <v>98</v>
      </c>
      <c r="EC36" s="3" t="s">
        <v>98</v>
      </c>
      <c r="ED36" s="3" t="s">
        <v>98</v>
      </c>
      <c r="EE36" s="3" t="s">
        <v>98</v>
      </c>
      <c r="EF36" s="3" t="s">
        <v>98</v>
      </c>
      <c r="EG36" s="3" t="s">
        <v>98</v>
      </c>
      <c r="EH36" s="3" t="s">
        <v>98</v>
      </c>
      <c r="EI36" s="3" t="s">
        <v>98</v>
      </c>
      <c r="EJ36" s="3" t="s">
        <v>98</v>
      </c>
      <c r="EK36" s="3" t="s">
        <v>98</v>
      </c>
      <c r="EL36" s="3" t="s">
        <v>98</v>
      </c>
      <c r="EM36" s="3" t="s">
        <v>98</v>
      </c>
      <c r="EN36" s="3" t="s">
        <v>98</v>
      </c>
      <c r="EO36" s="3" t="s">
        <v>98</v>
      </c>
      <c r="EQ36" s="3" t="s">
        <v>98</v>
      </c>
    </row>
    <row r="37" spans="1:147">
      <c r="A37" s="33" t="s">
        <v>100</v>
      </c>
      <c r="B37" s="33" t="s">
        <v>63</v>
      </c>
      <c r="C37" s="3" t="s">
        <v>65</v>
      </c>
      <c r="D37" s="3" t="s">
        <v>619</v>
      </c>
      <c r="E37" s="3" t="s">
        <v>399</v>
      </c>
      <c r="G37" s="5" t="s">
        <v>98</v>
      </c>
      <c r="H37" s="3">
        <v>526524.81933559501</v>
      </c>
      <c r="I37" s="3">
        <v>213.790793501736</v>
      </c>
      <c r="J37" s="3">
        <v>1796.7246056040201</v>
      </c>
      <c r="K37" s="3">
        <v>1189.8692830268401</v>
      </c>
      <c r="L37" s="3">
        <v>2.1904460493521598</v>
      </c>
      <c r="M37" s="5" t="s">
        <v>98</v>
      </c>
      <c r="N37" s="5" t="s">
        <v>98</v>
      </c>
      <c r="O37" s="3">
        <v>30.663396304201601</v>
      </c>
      <c r="P37" s="3">
        <v>11.9654317663021</v>
      </c>
      <c r="Q37" s="3">
        <v>13.621909807255999</v>
      </c>
      <c r="R37" s="3">
        <v>0.12457466046287601</v>
      </c>
      <c r="S37" s="5" t="s">
        <v>98</v>
      </c>
      <c r="T37" s="5" t="s">
        <v>98</v>
      </c>
      <c r="U37" s="3">
        <v>1.1684926211267599</v>
      </c>
      <c r="V37" s="3">
        <v>14.9554413549951</v>
      </c>
      <c r="W37" s="3">
        <v>0.56491179325527296</v>
      </c>
      <c r="X37" s="3">
        <v>0.202852041652267</v>
      </c>
      <c r="Y37" s="3">
        <v>33.816497152004999</v>
      </c>
      <c r="Z37" s="3">
        <v>57.903839933156704</v>
      </c>
      <c r="AA37" s="3">
        <f t="shared" si="4"/>
        <v>0.11898918333667732</v>
      </c>
      <c r="AB37" s="3">
        <f t="shared" si="5"/>
        <v>0.35383415711324384</v>
      </c>
      <c r="AC37" s="3">
        <f t="shared" si="6"/>
        <v>1.7122956192913539</v>
      </c>
      <c r="AD37" s="3">
        <f t="shared" si="7"/>
        <v>6.9721824477884624</v>
      </c>
      <c r="AE37" s="3">
        <f t="shared" si="8"/>
        <v>5.9986118828466474E-3</v>
      </c>
      <c r="AF37" s="3">
        <f t="shared" si="9"/>
        <v>3.4553922479740908E-2</v>
      </c>
      <c r="AG37" s="3">
        <f t="shared" si="10"/>
        <v>6.3716073008285967E-2</v>
      </c>
      <c r="AH37" s="17">
        <f t="shared" si="11"/>
        <v>0.40281847484160105</v>
      </c>
      <c r="AI37" s="3">
        <f t="shared" si="12"/>
        <v>0.2708434679750909</v>
      </c>
      <c r="AJ37" s="3">
        <f t="shared" si="13"/>
        <v>5.5967946843346827E-2</v>
      </c>
      <c r="AK37" s="3">
        <f t="shared" si="14"/>
        <v>9.4883431755736394E-4</v>
      </c>
      <c r="AL37" s="3">
        <f t="shared" si="15"/>
        <v>5.4655890554860193E-3</v>
      </c>
      <c r="AM37" s="3">
        <f t="shared" si="16"/>
        <v>6.3716073008285967E-2</v>
      </c>
      <c r="AP37" s="3" t="s">
        <v>98</v>
      </c>
      <c r="AQ37" s="3">
        <v>13.7223147286714</v>
      </c>
      <c r="AR37" s="3">
        <v>3.61379807142665E-2</v>
      </c>
      <c r="AS37" s="3">
        <v>0.27016636419157097</v>
      </c>
      <c r="AT37" s="3">
        <v>0.65941310160612598</v>
      </c>
      <c r="AU37" s="3">
        <v>2.1904460493521598</v>
      </c>
      <c r="AV37" s="3" t="s">
        <v>98</v>
      </c>
      <c r="AW37" s="3" t="s">
        <v>98</v>
      </c>
      <c r="AX37" s="3">
        <v>0.20552484459151901</v>
      </c>
      <c r="AY37" s="3">
        <v>1.0798290784926601</v>
      </c>
      <c r="AZ37" s="3">
        <v>2.8895305599421599E-2</v>
      </c>
      <c r="BA37" s="3">
        <v>0.12457466046287601</v>
      </c>
      <c r="BB37" s="3" t="s">
        <v>98</v>
      </c>
      <c r="BC37" s="3" t="s">
        <v>98</v>
      </c>
      <c r="BD37" s="3">
        <v>5.2600657895423203E-2</v>
      </c>
      <c r="BE37" s="3">
        <v>0.30267214497577399</v>
      </c>
      <c r="BF37" s="3">
        <v>2.5089812967179301E-2</v>
      </c>
      <c r="BG37" s="3">
        <v>8.3024971724125207E-3</v>
      </c>
      <c r="BH37" s="3">
        <v>5.8413543563694097E-2</v>
      </c>
      <c r="BI37" s="3">
        <v>9.5499946533235593E-3</v>
      </c>
      <c r="BK37" s="3" t="s">
        <v>98</v>
      </c>
      <c r="BL37" s="3">
        <v>42415.173538570598</v>
      </c>
      <c r="BM37" s="3">
        <v>36.184933348418802</v>
      </c>
      <c r="BN37" s="3">
        <v>324.10167220532998</v>
      </c>
      <c r="BO37" s="3">
        <v>367.83052658223198</v>
      </c>
      <c r="BP37" s="3">
        <v>1.95782949895782</v>
      </c>
      <c r="BQ37" s="3" t="s">
        <v>98</v>
      </c>
      <c r="BR37" s="3" t="s">
        <v>98</v>
      </c>
      <c r="BS37" s="3">
        <v>5.6864347389318004</v>
      </c>
      <c r="BT37" s="3">
        <v>4.6457491910364404</v>
      </c>
      <c r="BU37" s="3">
        <v>4.91452337267941</v>
      </c>
      <c r="BV37" s="3">
        <v>4.2230610145711001E-2</v>
      </c>
      <c r="BW37" s="3" t="s">
        <v>98</v>
      </c>
      <c r="BX37" s="3" t="s">
        <v>98</v>
      </c>
      <c r="BY37" s="3">
        <v>0.197682301509053</v>
      </c>
      <c r="BZ37" s="3">
        <v>4.5880876398981902</v>
      </c>
      <c r="CA37" s="3">
        <v>0.30176790943235599</v>
      </c>
      <c r="CB37" s="3">
        <v>4.6632410722396801E-2</v>
      </c>
      <c r="CC37" s="3">
        <v>7.42635475433989</v>
      </c>
      <c r="CD37" s="3">
        <v>9.2789084066880907</v>
      </c>
      <c r="CF37" s="3" t="s">
        <v>98</v>
      </c>
      <c r="CG37" s="3">
        <v>526524.81933559501</v>
      </c>
      <c r="CH37" s="3">
        <v>213.790793501736</v>
      </c>
      <c r="CI37" s="3">
        <v>1796.7246056040201</v>
      </c>
      <c r="CJ37" s="3">
        <v>1189.8692830268401</v>
      </c>
      <c r="CK37" s="3">
        <v>2.1904460493521598</v>
      </c>
      <c r="CL37" s="3" t="s">
        <v>98</v>
      </c>
      <c r="CM37" s="3" t="s">
        <v>98</v>
      </c>
      <c r="CN37" s="3">
        <v>30.663396304201601</v>
      </c>
      <c r="CO37" s="3">
        <v>11.9654317663021</v>
      </c>
      <c r="CP37" s="3">
        <v>13.621909807255999</v>
      </c>
      <c r="CQ37" s="3">
        <v>0.12457466046287601</v>
      </c>
      <c r="CR37" s="3" t="s">
        <v>98</v>
      </c>
      <c r="CS37" s="3" t="s">
        <v>98</v>
      </c>
      <c r="CT37" s="3">
        <v>1.1684926211267599</v>
      </c>
      <c r="CU37" s="3">
        <v>14.9554413549951</v>
      </c>
      <c r="CV37" s="3">
        <v>0.56491179325527296</v>
      </c>
      <c r="CW37" s="3">
        <v>0.202852041652267</v>
      </c>
      <c r="CX37" s="3">
        <v>33.816497152004999</v>
      </c>
      <c r="CY37" s="3">
        <v>57.903839933156704</v>
      </c>
      <c r="DA37" s="3" t="s">
        <v>98</v>
      </c>
      <c r="DB37" s="3">
        <f t="shared" si="18"/>
        <v>9428.3251738847703</v>
      </c>
      <c r="DC37" s="3">
        <f t="shared" si="19"/>
        <v>3.6276800428576084</v>
      </c>
      <c r="DD37" s="3">
        <f t="shared" si="20"/>
        <v>30.612038246276757</v>
      </c>
      <c r="DE37" s="3">
        <f t="shared" si="21"/>
        <v>18.724534715431972</v>
      </c>
      <c r="DF37" s="3">
        <f t="shared" si="22"/>
        <v>3.3498180904605594E-2</v>
      </c>
      <c r="DG37" s="3" t="s">
        <v>98</v>
      </c>
      <c r="DH37" s="3" t="s">
        <v>98</v>
      </c>
      <c r="DI37" s="3">
        <f t="shared" si="25"/>
        <v>0.40927311088126256</v>
      </c>
      <c r="DJ37" s="3">
        <f t="shared" si="26"/>
        <v>0.15153788964415021</v>
      </c>
      <c r="DK37" s="3">
        <f t="shared" si="27"/>
        <v>0.12628290642891973</v>
      </c>
      <c r="DL37" s="3">
        <f t="shared" si="28"/>
        <v>1.1082070301205043E-3</v>
      </c>
      <c r="DM37" s="3" t="s">
        <v>98</v>
      </c>
      <c r="DN37" s="3" t="s">
        <v>98</v>
      </c>
      <c r="DO37" s="3">
        <f t="shared" si="31"/>
        <v>9.596687098610052E-3</v>
      </c>
      <c r="DP37" s="3">
        <f t="shared" si="32"/>
        <v>0.11720565325231271</v>
      </c>
      <c r="DQ37" s="3">
        <f t="shared" si="33"/>
        <v>2.8680595423703817E-3</v>
      </c>
      <c r="DR37" s="3">
        <f t="shared" si="34"/>
        <v>9.9250790868073385E-4</v>
      </c>
      <c r="DS37" s="3">
        <f t="shared" si="35"/>
        <v>0.16320703258689673</v>
      </c>
      <c r="DT37" s="3">
        <f t="shared" si="36"/>
        <v>0.27707787656026228</v>
      </c>
      <c r="DV37" s="3" t="s">
        <v>98</v>
      </c>
      <c r="DW37" s="3" t="s">
        <v>98</v>
      </c>
      <c r="DX37" s="3" t="s">
        <v>98</v>
      </c>
      <c r="DY37" s="3" t="s">
        <v>98</v>
      </c>
      <c r="DZ37" s="3" t="s">
        <v>98</v>
      </c>
      <c r="EA37" s="3" t="s">
        <v>98</v>
      </c>
      <c r="EB37" s="3" t="s">
        <v>98</v>
      </c>
      <c r="EC37" s="3" t="s">
        <v>98</v>
      </c>
      <c r="ED37" s="3" t="s">
        <v>98</v>
      </c>
      <c r="EE37" s="3" t="s">
        <v>98</v>
      </c>
      <c r="EF37" s="3" t="s">
        <v>98</v>
      </c>
      <c r="EG37" s="3" t="s">
        <v>98</v>
      </c>
      <c r="EH37" s="3" t="s">
        <v>98</v>
      </c>
      <c r="EI37" s="3" t="s">
        <v>98</v>
      </c>
      <c r="EJ37" s="3" t="s">
        <v>98</v>
      </c>
      <c r="EK37" s="3" t="s">
        <v>98</v>
      </c>
      <c r="EL37" s="3" t="s">
        <v>98</v>
      </c>
      <c r="EM37" s="3" t="s">
        <v>98</v>
      </c>
      <c r="EN37" s="3" t="s">
        <v>98</v>
      </c>
      <c r="EO37" s="3" t="s">
        <v>98</v>
      </c>
      <c r="EQ37" s="3" t="s">
        <v>98</v>
      </c>
    </row>
    <row r="38" spans="1:147">
      <c r="A38" s="33" t="s">
        <v>101</v>
      </c>
      <c r="B38" s="33" t="s">
        <v>63</v>
      </c>
      <c r="C38" s="3" t="s">
        <v>65</v>
      </c>
      <c r="D38" s="3" t="s">
        <v>619</v>
      </c>
      <c r="E38" s="3" t="s">
        <v>399</v>
      </c>
      <c r="G38" s="5" t="s">
        <v>98</v>
      </c>
      <c r="H38" s="3">
        <v>447950.63835112099</v>
      </c>
      <c r="I38" s="3">
        <v>65.765183348202697</v>
      </c>
      <c r="J38" s="3">
        <v>563.11386703783205</v>
      </c>
      <c r="K38" s="3">
        <v>63.129794426314199</v>
      </c>
      <c r="L38" s="3">
        <v>3.3818236990280601</v>
      </c>
      <c r="M38" s="5" t="s">
        <v>98</v>
      </c>
      <c r="N38" s="5" t="s">
        <v>98</v>
      </c>
      <c r="O38" s="3">
        <v>212.89457986276901</v>
      </c>
      <c r="P38" s="3">
        <v>6.2127400940497104</v>
      </c>
      <c r="Q38" s="3">
        <v>3.5512527364000599</v>
      </c>
      <c r="R38" s="3">
        <v>0.161408067022771</v>
      </c>
      <c r="S38" s="5" t="s">
        <v>98</v>
      </c>
      <c r="T38" s="5" t="s">
        <v>98</v>
      </c>
      <c r="U38" s="3">
        <v>9.6637257816441196</v>
      </c>
      <c r="V38" s="3">
        <v>13.3274667414641</v>
      </c>
      <c r="W38" s="3">
        <v>0.26053565427417202</v>
      </c>
      <c r="X38" s="3">
        <v>2.9566951455139E-2</v>
      </c>
      <c r="Y38" s="3">
        <v>13.9998021235248</v>
      </c>
      <c r="Z38" s="3">
        <v>0.84612530159289101</v>
      </c>
      <c r="AA38" s="3">
        <f t="shared" si="4"/>
        <v>0.11678842805656631</v>
      </c>
      <c r="AB38" s="3">
        <f t="shared" si="5"/>
        <v>0.44377342188358715</v>
      </c>
      <c r="AC38" s="3">
        <f t="shared" si="6"/>
        <v>6.0438375780404091E-2</v>
      </c>
      <c r="AD38" s="3">
        <f t="shared" si="7"/>
        <v>0.30890961804003969</v>
      </c>
      <c r="AE38" s="3">
        <f t="shared" si="8"/>
        <v>2.111954954381511E-3</v>
      </c>
      <c r="AF38" s="3">
        <f t="shared" si="9"/>
        <v>0.69027588364306358</v>
      </c>
      <c r="AG38" s="3">
        <f t="shared" si="10"/>
        <v>5.3998978724007655E-2</v>
      </c>
      <c r="AH38" s="17">
        <f t="shared" si="11"/>
        <v>0.25366449504544447</v>
      </c>
      <c r="AI38" s="3">
        <f t="shared" si="12"/>
        <v>1.2865854826450732E-2</v>
      </c>
      <c r="AJ38" s="3">
        <f t="shared" si="13"/>
        <v>9.4468528448487923E-2</v>
      </c>
      <c r="AK38" s="3">
        <f t="shared" si="14"/>
        <v>4.4958365429611532E-4</v>
      </c>
      <c r="AL38" s="3">
        <f t="shared" si="15"/>
        <v>0.14694288512020426</v>
      </c>
      <c r="AM38" s="3">
        <f t="shared" si="16"/>
        <v>5.3998978724007655E-2</v>
      </c>
      <c r="AP38" s="3" t="s">
        <v>98</v>
      </c>
      <c r="AQ38" s="3">
        <v>14.363147842069999</v>
      </c>
      <c r="AR38" s="3">
        <v>3.9727790121630302E-2</v>
      </c>
      <c r="AS38" s="3">
        <v>0.338471747902095</v>
      </c>
      <c r="AT38" s="3">
        <v>0.56969692996339405</v>
      </c>
      <c r="AU38" s="3">
        <v>3.3818236990280601</v>
      </c>
      <c r="AV38" s="3" t="s">
        <v>98</v>
      </c>
      <c r="AW38" s="3" t="s">
        <v>98</v>
      </c>
      <c r="AX38" s="3">
        <v>0.26930479146250602</v>
      </c>
      <c r="AY38" s="3">
        <v>1.3660534742504999</v>
      </c>
      <c r="AZ38" s="3">
        <v>2.8059346256783701E-2</v>
      </c>
      <c r="BA38" s="3">
        <v>0.15512064508363199</v>
      </c>
      <c r="BB38" s="3" t="s">
        <v>98</v>
      </c>
      <c r="BC38" s="3" t="s">
        <v>98</v>
      </c>
      <c r="BD38" s="3">
        <v>6.3554880416957907E-2</v>
      </c>
      <c r="BE38" s="3">
        <v>0.31466599356373598</v>
      </c>
      <c r="BF38" s="3">
        <v>2.12637774146082E-2</v>
      </c>
      <c r="BG38" s="3">
        <v>5.2933302215389302E-3</v>
      </c>
      <c r="BH38" s="3">
        <v>4.3679288635091899E-2</v>
      </c>
      <c r="BI38" s="3">
        <v>7.1463155912017198E-3</v>
      </c>
      <c r="BK38" s="3" t="s">
        <v>98</v>
      </c>
      <c r="BL38" s="3">
        <v>50020.4741221929</v>
      </c>
      <c r="BM38" s="3">
        <v>8.1507552540413108</v>
      </c>
      <c r="BN38" s="3">
        <v>45.807455300301399</v>
      </c>
      <c r="BO38" s="3">
        <v>78.098776225562801</v>
      </c>
      <c r="BP38" s="3">
        <v>3.22528803726571</v>
      </c>
      <c r="BQ38" s="3" t="s">
        <v>98</v>
      </c>
      <c r="BR38" s="3" t="s">
        <v>98</v>
      </c>
      <c r="BS38" s="3">
        <v>43.854073298397097</v>
      </c>
      <c r="BT38" s="3">
        <v>1.3445891198614199</v>
      </c>
      <c r="BU38" s="3">
        <v>2.6657756819274501</v>
      </c>
      <c r="BV38" s="3">
        <v>0.176000574985993</v>
      </c>
      <c r="BW38" s="3" t="s">
        <v>98</v>
      </c>
      <c r="BX38" s="3" t="s">
        <v>98</v>
      </c>
      <c r="BY38" s="3">
        <v>11.4758109551017</v>
      </c>
      <c r="BZ38" s="3">
        <v>10.015817749618501</v>
      </c>
      <c r="CA38" s="3">
        <v>6.7393290683532794E-2</v>
      </c>
      <c r="CB38" s="3">
        <v>1.41899904664617E-2</v>
      </c>
      <c r="CC38" s="3">
        <v>6.4694438571498898</v>
      </c>
      <c r="CD38" s="3">
        <v>0.76658977537630102</v>
      </c>
      <c r="CF38" s="3" t="s">
        <v>98</v>
      </c>
      <c r="CG38" s="3">
        <v>447950.63835112099</v>
      </c>
      <c r="CH38" s="3">
        <v>65.765183348202697</v>
      </c>
      <c r="CI38" s="3">
        <v>563.11386703783205</v>
      </c>
      <c r="CJ38" s="3">
        <v>63.129794426314199</v>
      </c>
      <c r="CK38" s="3">
        <v>3.3818236990280601</v>
      </c>
      <c r="CL38" s="3" t="s">
        <v>98</v>
      </c>
      <c r="CM38" s="3" t="s">
        <v>98</v>
      </c>
      <c r="CN38" s="3">
        <v>212.89457986276901</v>
      </c>
      <c r="CO38" s="3">
        <v>6.2127400940497104</v>
      </c>
      <c r="CP38" s="3">
        <v>3.5512527364000599</v>
      </c>
      <c r="CQ38" s="3">
        <v>0.161408067022771</v>
      </c>
      <c r="CR38" s="3" t="s">
        <v>98</v>
      </c>
      <c r="CS38" s="3" t="s">
        <v>98</v>
      </c>
      <c r="CT38" s="3">
        <v>9.6637257816441196</v>
      </c>
      <c r="CU38" s="3">
        <v>13.3274667414641</v>
      </c>
      <c r="CV38" s="3">
        <v>0.26053565427417202</v>
      </c>
      <c r="CW38" s="3">
        <v>2.9566951455139E-2</v>
      </c>
      <c r="CX38" s="3">
        <v>13.9998021235248</v>
      </c>
      <c r="CY38" s="3">
        <v>0.84612530159289101</v>
      </c>
      <c r="DA38" s="3" t="s">
        <v>98</v>
      </c>
      <c r="DB38" s="3">
        <f t="shared" si="18"/>
        <v>8021.3204109789776</v>
      </c>
      <c r="DC38" s="3">
        <f t="shared" si="19"/>
        <v>1.1159275815364293</v>
      </c>
      <c r="DD38" s="3">
        <f t="shared" si="20"/>
        <v>9.5941599402629958</v>
      </c>
      <c r="DE38" s="3">
        <f t="shared" si="21"/>
        <v>0.99345032616237372</v>
      </c>
      <c r="DF38" s="3">
        <f t="shared" si="22"/>
        <v>5.1717750405689863E-2</v>
      </c>
      <c r="DG38" s="3" t="s">
        <v>98</v>
      </c>
      <c r="DH38" s="3" t="s">
        <v>98</v>
      </c>
      <c r="DI38" s="3">
        <f t="shared" si="25"/>
        <v>2.8415647805541928</v>
      </c>
      <c r="DJ38" s="3">
        <f t="shared" si="26"/>
        <v>7.8682118718967964E-2</v>
      </c>
      <c r="DK38" s="3">
        <f t="shared" si="27"/>
        <v>3.292214699420274E-2</v>
      </c>
      <c r="DL38" s="3">
        <f t="shared" si="28"/>
        <v>1.4358743096562702E-3</v>
      </c>
      <c r="DM38" s="3" t="s">
        <v>98</v>
      </c>
      <c r="DN38" s="3" t="s">
        <v>98</v>
      </c>
      <c r="DO38" s="3">
        <f t="shared" si="31"/>
        <v>7.9366998863700064E-2</v>
      </c>
      <c r="DP38" s="3">
        <f t="shared" si="32"/>
        <v>0.10444723151617634</v>
      </c>
      <c r="DQ38" s="3">
        <f t="shared" si="33"/>
        <v>1.322740608870755E-3</v>
      </c>
      <c r="DR38" s="3">
        <f t="shared" si="34"/>
        <v>1.4466422381446528E-4</v>
      </c>
      <c r="DS38" s="3">
        <f t="shared" si="35"/>
        <v>6.7566612565274131E-2</v>
      </c>
      <c r="DT38" s="3">
        <f t="shared" si="36"/>
        <v>4.0488265051144565E-3</v>
      </c>
      <c r="DV38" s="3" t="s">
        <v>98</v>
      </c>
      <c r="DW38" s="3" t="s">
        <v>98</v>
      </c>
      <c r="DX38" s="3" t="s">
        <v>98</v>
      </c>
      <c r="DY38" s="3" t="s">
        <v>98</v>
      </c>
      <c r="DZ38" s="3" t="s">
        <v>98</v>
      </c>
      <c r="EA38" s="3" t="s">
        <v>98</v>
      </c>
      <c r="EB38" s="3" t="s">
        <v>98</v>
      </c>
      <c r="EC38" s="3" t="s">
        <v>98</v>
      </c>
      <c r="ED38" s="3" t="s">
        <v>98</v>
      </c>
      <c r="EE38" s="3" t="s">
        <v>98</v>
      </c>
      <c r="EF38" s="3" t="s">
        <v>98</v>
      </c>
      <c r="EG38" s="3" t="s">
        <v>98</v>
      </c>
      <c r="EH38" s="3" t="s">
        <v>98</v>
      </c>
      <c r="EI38" s="3" t="s">
        <v>98</v>
      </c>
      <c r="EJ38" s="3" t="s">
        <v>98</v>
      </c>
      <c r="EK38" s="3" t="s">
        <v>98</v>
      </c>
      <c r="EL38" s="3" t="s">
        <v>98</v>
      </c>
      <c r="EM38" s="3" t="s">
        <v>98</v>
      </c>
      <c r="EN38" s="3" t="s">
        <v>98</v>
      </c>
      <c r="EO38" s="3" t="s">
        <v>98</v>
      </c>
      <c r="EQ38" s="3" t="s">
        <v>98</v>
      </c>
    </row>
    <row r="39" spans="1:147">
      <c r="A39" s="33" t="s">
        <v>102</v>
      </c>
      <c r="B39" s="33" t="s">
        <v>63</v>
      </c>
      <c r="C39" s="3" t="s">
        <v>65</v>
      </c>
      <c r="D39" s="3" t="s">
        <v>619</v>
      </c>
      <c r="E39" s="3" t="s">
        <v>399</v>
      </c>
      <c r="G39" s="5" t="s">
        <v>98</v>
      </c>
      <c r="H39" s="3">
        <v>448106.74077048001</v>
      </c>
      <c r="I39" s="3">
        <v>9.5686854626835502E-2</v>
      </c>
      <c r="J39" s="3">
        <v>56.4667861458001</v>
      </c>
      <c r="K39" s="3">
        <v>2.4658917652531098</v>
      </c>
      <c r="L39" s="3">
        <v>3.2033518857497998</v>
      </c>
      <c r="M39" s="5" t="s">
        <v>98</v>
      </c>
      <c r="N39" s="5" t="s">
        <v>98</v>
      </c>
      <c r="O39" s="3">
        <v>0.320003693920064</v>
      </c>
      <c r="P39" s="3">
        <v>38.533498608929399</v>
      </c>
      <c r="Q39" s="3">
        <v>2.45090719845464E-2</v>
      </c>
      <c r="R39" s="3">
        <v>0.26920274694021901</v>
      </c>
      <c r="S39" s="5" t="s">
        <v>98</v>
      </c>
      <c r="T39" s="5" t="s">
        <v>98</v>
      </c>
      <c r="U39" s="3">
        <v>0.17222607902423201</v>
      </c>
      <c r="V39" s="3">
        <v>0.25103216771802001</v>
      </c>
      <c r="W39" s="3">
        <v>1.9654563433316001E-2</v>
      </c>
      <c r="X39" s="3">
        <v>1.05053800631406E-2</v>
      </c>
      <c r="Y39" s="3">
        <v>0.12710120526993801</v>
      </c>
      <c r="Z39" s="3">
        <v>5.4064137718953999E-2</v>
      </c>
      <c r="AA39" s="3">
        <f t="shared" si="4"/>
        <v>1.6945688104112603E-3</v>
      </c>
      <c r="AB39" s="3">
        <f t="shared" si="5"/>
        <v>303.17177974112684</v>
      </c>
      <c r="AC39" s="3">
        <f t="shared" si="6"/>
        <v>0.42536290355494571</v>
      </c>
      <c r="AD39" s="3">
        <f t="shared" si="7"/>
        <v>0.29901796899487604</v>
      </c>
      <c r="AE39" s="3">
        <f t="shared" si="8"/>
        <v>8.2653662023339861E-2</v>
      </c>
      <c r="AF39" s="3">
        <f t="shared" si="9"/>
        <v>1.3550310452088761</v>
      </c>
      <c r="AG39" s="3">
        <f t="shared" si="10"/>
        <v>0.25613833875225739</v>
      </c>
      <c r="AH39" s="17">
        <f t="shared" si="11"/>
        <v>0.19283115319397595</v>
      </c>
      <c r="AI39" s="3">
        <f t="shared" si="12"/>
        <v>0.56501112853793856</v>
      </c>
      <c r="AJ39" s="3">
        <f t="shared" si="13"/>
        <v>402.70420382407082</v>
      </c>
      <c r="AK39" s="3">
        <f t="shared" si="14"/>
        <v>0.10978916700846757</v>
      </c>
      <c r="AL39" s="3">
        <f t="shared" si="15"/>
        <v>1.7998927825132103</v>
      </c>
      <c r="AM39" s="3">
        <f t="shared" si="16"/>
        <v>0.25613833875225739</v>
      </c>
      <c r="AP39" s="3" t="s">
        <v>98</v>
      </c>
      <c r="AQ39" s="3">
        <v>17.668647497875</v>
      </c>
      <c r="AR39" s="3">
        <v>4.5367872254201601E-2</v>
      </c>
      <c r="AS39" s="3">
        <v>0.32282498321591202</v>
      </c>
      <c r="AT39" s="3">
        <v>0.47549478508077297</v>
      </c>
      <c r="AU39" s="3">
        <v>3.2033518857497998</v>
      </c>
      <c r="AV39" s="3" t="s">
        <v>98</v>
      </c>
      <c r="AW39" s="3" t="s">
        <v>98</v>
      </c>
      <c r="AX39" s="3">
        <v>0.320003693920064</v>
      </c>
      <c r="AY39" s="3">
        <v>1.78857026539717</v>
      </c>
      <c r="AZ39" s="3">
        <v>2.45090719845464E-2</v>
      </c>
      <c r="BA39" s="3">
        <v>0.26920274694021901</v>
      </c>
      <c r="BB39" s="3" t="s">
        <v>98</v>
      </c>
      <c r="BC39" s="3" t="s">
        <v>98</v>
      </c>
      <c r="BD39" s="3">
        <v>4.0785705168628797E-2</v>
      </c>
      <c r="BE39" s="3">
        <v>0.25103216771802001</v>
      </c>
      <c r="BF39" s="3">
        <v>1.9654563433316001E-2</v>
      </c>
      <c r="BG39" s="3">
        <v>1.05053800631406E-2</v>
      </c>
      <c r="BH39" s="3">
        <v>6.4631578442045298E-2</v>
      </c>
      <c r="BI39" s="3">
        <v>9.8164258249216502E-3</v>
      </c>
      <c r="BK39" s="3" t="s">
        <v>98</v>
      </c>
      <c r="BL39" s="3">
        <v>55142.711469531299</v>
      </c>
      <c r="BM39" s="3">
        <v>3.8161645451986199E-2</v>
      </c>
      <c r="BN39" s="3">
        <v>15.1080327999783</v>
      </c>
      <c r="BO39" s="3">
        <v>0.66342974097857699</v>
      </c>
      <c r="BP39" s="3">
        <v>3.3378778084665002</v>
      </c>
      <c r="BQ39" s="3" t="s">
        <v>98</v>
      </c>
      <c r="BR39" s="3" t="s">
        <v>98</v>
      </c>
      <c r="BS39" s="3">
        <v>0.15203685770452099</v>
      </c>
      <c r="BT39" s="3">
        <v>4.4298861298477199</v>
      </c>
      <c r="BU39" s="3">
        <v>1.5716272388268299E-2</v>
      </c>
      <c r="BV39" s="3">
        <v>4.95744426822975E-2</v>
      </c>
      <c r="BW39" s="3" t="s">
        <v>98</v>
      </c>
      <c r="BX39" s="3" t="s">
        <v>98</v>
      </c>
      <c r="BY39" s="3">
        <v>7.42224378065445E-2</v>
      </c>
      <c r="BZ39" s="3">
        <v>0.18564786547942599</v>
      </c>
      <c r="CA39" s="3">
        <v>1.07272430701789E-2</v>
      </c>
      <c r="CB39" s="3">
        <v>5.0610003282225797E-3</v>
      </c>
      <c r="CC39" s="3">
        <v>0.13670736775241099</v>
      </c>
      <c r="CD39" s="3">
        <v>2.1426383777688001E-2</v>
      </c>
      <c r="CF39" s="3" t="s">
        <v>98</v>
      </c>
      <c r="CG39" s="3">
        <v>448106.74077048001</v>
      </c>
      <c r="CH39" s="3">
        <v>9.5686854626835502E-2</v>
      </c>
      <c r="CI39" s="3">
        <v>56.4667861458001</v>
      </c>
      <c r="CJ39" s="3">
        <v>2.4658917652531098</v>
      </c>
      <c r="CK39" s="3">
        <v>3.2033518857497998</v>
      </c>
      <c r="CL39" s="3" t="s">
        <v>98</v>
      </c>
      <c r="CM39" s="3" t="s">
        <v>98</v>
      </c>
      <c r="CN39" s="3">
        <v>0.320003693920064</v>
      </c>
      <c r="CO39" s="3">
        <v>38.533498608929399</v>
      </c>
      <c r="CP39" s="3">
        <v>2.45090719845464E-2</v>
      </c>
      <c r="CQ39" s="3">
        <v>0.26920274694021901</v>
      </c>
      <c r="CR39" s="3" t="s">
        <v>98</v>
      </c>
      <c r="CS39" s="3" t="s">
        <v>98</v>
      </c>
      <c r="CT39" s="3">
        <v>0.17222607902423201</v>
      </c>
      <c r="CU39" s="3">
        <v>0.25103216771802001</v>
      </c>
      <c r="CV39" s="3">
        <v>1.9654563433316001E-2</v>
      </c>
      <c r="CW39" s="3">
        <v>1.05053800631406E-2</v>
      </c>
      <c r="CX39" s="3">
        <v>0.12710120526993801</v>
      </c>
      <c r="CY39" s="3">
        <v>5.4064137718953999E-2</v>
      </c>
      <c r="DA39" s="3" t="s">
        <v>98</v>
      </c>
      <c r="DB39" s="3">
        <f t="shared" si="18"/>
        <v>8024.115691117916</v>
      </c>
      <c r="DC39" s="3">
        <f t="shared" si="19"/>
        <v>1.6236493967209571E-3</v>
      </c>
      <c r="DD39" s="3">
        <f t="shared" si="20"/>
        <v>0.96206364166669678</v>
      </c>
      <c r="DE39" s="3">
        <f t="shared" si="21"/>
        <v>3.8804830599142512E-2</v>
      </c>
      <c r="DF39" s="3">
        <f t="shared" si="22"/>
        <v>4.89884062662456E-2</v>
      </c>
      <c r="DG39" s="3" t="s">
        <v>98</v>
      </c>
      <c r="DH39" s="3" t="s">
        <v>98</v>
      </c>
      <c r="DI39" s="3">
        <f t="shared" si="25"/>
        <v>4.2711807265203095E-3</v>
      </c>
      <c r="DJ39" s="3">
        <f t="shared" si="26"/>
        <v>0.48801290031572192</v>
      </c>
      <c r="DK39" s="3">
        <f t="shared" si="27"/>
        <v>2.2721313588755908E-4</v>
      </c>
      <c r="DL39" s="3">
        <f t="shared" si="28"/>
        <v>2.3948078652464527E-3</v>
      </c>
      <c r="DM39" s="3" t="s">
        <v>98</v>
      </c>
      <c r="DN39" s="3" t="s">
        <v>98</v>
      </c>
      <c r="DO39" s="3">
        <f t="shared" si="31"/>
        <v>1.4144717396865308E-3</v>
      </c>
      <c r="DP39" s="3">
        <f t="shared" si="32"/>
        <v>1.9673367376020377E-3</v>
      </c>
      <c r="DQ39" s="3">
        <f t="shared" si="33"/>
        <v>9.9786300939504703E-5</v>
      </c>
      <c r="DR39" s="3">
        <f t="shared" si="34"/>
        <v>5.1400383804061296E-5</v>
      </c>
      <c r="DS39" s="3">
        <f t="shared" si="35"/>
        <v>6.1342280535684368E-4</v>
      </c>
      <c r="DT39" s="3">
        <f t="shared" si="36"/>
        <v>2.5870437080722125E-4</v>
      </c>
      <c r="DV39" s="3" t="s">
        <v>98</v>
      </c>
      <c r="DW39" s="3" t="s">
        <v>98</v>
      </c>
      <c r="DX39" s="3" t="s">
        <v>98</v>
      </c>
      <c r="DY39" s="3" t="s">
        <v>98</v>
      </c>
      <c r="DZ39" s="3" t="s">
        <v>98</v>
      </c>
      <c r="EA39" s="3" t="s">
        <v>98</v>
      </c>
      <c r="EB39" s="3" t="s">
        <v>98</v>
      </c>
      <c r="EC39" s="3" t="s">
        <v>98</v>
      </c>
      <c r="ED39" s="3" t="s">
        <v>98</v>
      </c>
      <c r="EE39" s="3" t="s">
        <v>98</v>
      </c>
      <c r="EF39" s="3" t="s">
        <v>98</v>
      </c>
      <c r="EG39" s="3" t="s">
        <v>98</v>
      </c>
      <c r="EH39" s="3" t="s">
        <v>98</v>
      </c>
      <c r="EI39" s="3" t="s">
        <v>98</v>
      </c>
      <c r="EJ39" s="3" t="s">
        <v>98</v>
      </c>
      <c r="EK39" s="3" t="s">
        <v>98</v>
      </c>
      <c r="EL39" s="3" t="s">
        <v>98</v>
      </c>
      <c r="EM39" s="3" t="s">
        <v>98</v>
      </c>
      <c r="EN39" s="3" t="s">
        <v>98</v>
      </c>
      <c r="EO39" s="3" t="s">
        <v>98</v>
      </c>
      <c r="EQ39" s="3" t="s">
        <v>98</v>
      </c>
    </row>
    <row r="40" spans="1:147">
      <c r="A40" s="33" t="s">
        <v>103</v>
      </c>
      <c r="B40" s="33" t="s">
        <v>63</v>
      </c>
      <c r="C40" s="3" t="s">
        <v>65</v>
      </c>
      <c r="D40" s="3" t="s">
        <v>619</v>
      </c>
      <c r="E40" s="3" t="s">
        <v>399</v>
      </c>
      <c r="G40" s="5" t="s">
        <v>98</v>
      </c>
      <c r="H40" s="3">
        <v>471459.83151927398</v>
      </c>
      <c r="I40" s="3">
        <v>3.6650776186560798E-2</v>
      </c>
      <c r="J40" s="3">
        <v>2.7569656546474</v>
      </c>
      <c r="K40" s="3">
        <v>1019.02548814574</v>
      </c>
      <c r="L40" s="3">
        <v>3.3679911149181398</v>
      </c>
      <c r="M40" s="5" t="s">
        <v>98</v>
      </c>
      <c r="N40" s="5" t="s">
        <v>98</v>
      </c>
      <c r="O40" s="3">
        <v>0.21090381353197199</v>
      </c>
      <c r="P40" s="3">
        <v>48.346713708071903</v>
      </c>
      <c r="Q40" s="3">
        <v>0.42336255308934601</v>
      </c>
      <c r="R40" s="3">
        <v>0.19850454786011801</v>
      </c>
      <c r="S40" s="5" t="s">
        <v>98</v>
      </c>
      <c r="T40" s="5" t="s">
        <v>98</v>
      </c>
      <c r="U40" s="3">
        <v>0.158597022969033</v>
      </c>
      <c r="V40" s="3">
        <v>2.43723452378351</v>
      </c>
      <c r="W40" s="3">
        <v>5.2274339648985098E-2</v>
      </c>
      <c r="X40" s="3">
        <v>6.6540575268408397E-3</v>
      </c>
      <c r="Y40" s="3">
        <v>0.58183703579319301</v>
      </c>
      <c r="Z40" s="3">
        <v>3.0367807991837799</v>
      </c>
      <c r="AA40" s="3">
        <f t="shared" si="4"/>
        <v>1.3293882034685057E-2</v>
      </c>
      <c r="AB40" s="3">
        <f t="shared" si="5"/>
        <v>83.093221527507168</v>
      </c>
      <c r="AC40" s="3">
        <f t="shared" si="6"/>
        <v>5.2192978658429148</v>
      </c>
      <c r="AD40" s="3">
        <f t="shared" si="7"/>
        <v>0.17377958023980783</v>
      </c>
      <c r="AE40" s="3">
        <f t="shared" si="8"/>
        <v>1.1436290778172369E-2</v>
      </c>
      <c r="AF40" s="3">
        <f t="shared" si="9"/>
        <v>0.27257980020612577</v>
      </c>
      <c r="AG40" s="3">
        <f t="shared" si="10"/>
        <v>11.551257494093282</v>
      </c>
      <c r="AH40" s="17">
        <f t="shared" si="11"/>
        <v>0.72763080904981292</v>
      </c>
      <c r="AI40" s="3">
        <f t="shared" si="12"/>
        <v>82.857202906859982</v>
      </c>
      <c r="AJ40" s="3">
        <f t="shared" si="13"/>
        <v>1319.1184127172673</v>
      </c>
      <c r="AK40" s="3">
        <f t="shared" si="14"/>
        <v>0.18155297702210102</v>
      </c>
      <c r="AL40" s="3">
        <f t="shared" si="15"/>
        <v>4.3272486825855481</v>
      </c>
      <c r="AM40" s="3">
        <f t="shared" si="16"/>
        <v>11.551257494093282</v>
      </c>
      <c r="AP40" s="3" t="s">
        <v>98</v>
      </c>
      <c r="AQ40" s="3">
        <v>19.323518577769502</v>
      </c>
      <c r="AR40" s="3">
        <v>3.6650776186560798E-2</v>
      </c>
      <c r="AS40" s="3">
        <v>0.243241100924833</v>
      </c>
      <c r="AT40" s="3">
        <v>0.52784566119701903</v>
      </c>
      <c r="AU40" s="3">
        <v>3.3679911149181398</v>
      </c>
      <c r="AV40" s="3" t="s">
        <v>98</v>
      </c>
      <c r="AW40" s="3" t="s">
        <v>98</v>
      </c>
      <c r="AX40" s="3">
        <v>0.21090381353197199</v>
      </c>
      <c r="AY40" s="3">
        <v>1.7927032578403601</v>
      </c>
      <c r="AZ40" s="3">
        <v>4.0443221541119498E-2</v>
      </c>
      <c r="BA40" s="3">
        <v>0.19850454786011801</v>
      </c>
      <c r="BB40" s="3" t="s">
        <v>98</v>
      </c>
      <c r="BC40" s="3" t="s">
        <v>98</v>
      </c>
      <c r="BD40" s="3">
        <v>4.1857642388299497E-2</v>
      </c>
      <c r="BE40" s="3">
        <v>0.24348459901234601</v>
      </c>
      <c r="BF40" s="3">
        <v>1.25924319121866E-2</v>
      </c>
      <c r="BG40" s="3">
        <v>6.6540575268408397E-3</v>
      </c>
      <c r="BH40" s="3">
        <v>5.4841967662771697E-2</v>
      </c>
      <c r="BI40" s="3">
        <v>9.6802404401526293E-3</v>
      </c>
      <c r="BK40" s="3" t="s">
        <v>98</v>
      </c>
      <c r="BL40" s="3">
        <v>57890.594413205203</v>
      </c>
      <c r="BM40" s="3">
        <v>1.1783220819045001E-2</v>
      </c>
      <c r="BN40" s="3">
        <v>1.57835296930108</v>
      </c>
      <c r="BO40" s="3">
        <v>116.39550252927199</v>
      </c>
      <c r="BP40" s="3">
        <v>2.05785319214147</v>
      </c>
      <c r="BQ40" s="3" t="s">
        <v>98</v>
      </c>
      <c r="BR40" s="3" t="s">
        <v>98</v>
      </c>
      <c r="BS40" s="3">
        <v>0.223610834881323</v>
      </c>
      <c r="BT40" s="3">
        <v>9.8991478284298697</v>
      </c>
      <c r="BU40" s="3">
        <v>0.48310040950942401</v>
      </c>
      <c r="BV40" s="3">
        <v>4.1697052534659697E-2</v>
      </c>
      <c r="BW40" s="3" t="s">
        <v>98</v>
      </c>
      <c r="BX40" s="3" t="s">
        <v>98</v>
      </c>
      <c r="BY40" s="3">
        <v>9.2591898357878594E-2</v>
      </c>
      <c r="BZ40" s="3">
        <v>1.8089113292160299</v>
      </c>
      <c r="CA40" s="3">
        <v>3.0907046341217301E-2</v>
      </c>
      <c r="CB40" s="3">
        <v>5.3761488475723204E-3</v>
      </c>
      <c r="CC40" s="3">
        <v>0.58889007837035501</v>
      </c>
      <c r="CD40" s="3">
        <v>0.92935667288583501</v>
      </c>
      <c r="CF40" s="3" t="s">
        <v>98</v>
      </c>
      <c r="CG40" s="3">
        <v>471459.83151927398</v>
      </c>
      <c r="CH40" s="3">
        <v>3.6650776186560798E-2</v>
      </c>
      <c r="CI40" s="3">
        <v>2.7569656546474</v>
      </c>
      <c r="CJ40" s="3">
        <v>1019.02548814574</v>
      </c>
      <c r="CK40" s="3">
        <v>3.3679911149181398</v>
      </c>
      <c r="CL40" s="3" t="s">
        <v>98</v>
      </c>
      <c r="CM40" s="3" t="s">
        <v>98</v>
      </c>
      <c r="CN40" s="3">
        <v>0.21090381353197199</v>
      </c>
      <c r="CO40" s="3">
        <v>48.346713708071903</v>
      </c>
      <c r="CP40" s="3">
        <v>0.42336255308934601</v>
      </c>
      <c r="CQ40" s="3">
        <v>0.19850454786011801</v>
      </c>
      <c r="CR40" s="3" t="s">
        <v>98</v>
      </c>
      <c r="CS40" s="3" t="s">
        <v>98</v>
      </c>
      <c r="CT40" s="3">
        <v>0.158597022969033</v>
      </c>
      <c r="CU40" s="3">
        <v>2.43723452378351</v>
      </c>
      <c r="CV40" s="3">
        <v>5.2274339648985098E-2</v>
      </c>
      <c r="CW40" s="3">
        <v>6.6540575268408397E-3</v>
      </c>
      <c r="CX40" s="3">
        <v>0.58183703579319301</v>
      </c>
      <c r="CY40" s="3">
        <v>3.0367807991837799</v>
      </c>
      <c r="DA40" s="3" t="s">
        <v>98</v>
      </c>
      <c r="DB40" s="3">
        <f t="shared" si="18"/>
        <v>8442.2926227822372</v>
      </c>
      <c r="DC40" s="3">
        <f t="shared" si="19"/>
        <v>6.219037178799182E-4</v>
      </c>
      <c r="DD40" s="3">
        <f t="shared" si="20"/>
        <v>4.6972328313701371E-2</v>
      </c>
      <c r="DE40" s="3">
        <f t="shared" si="21"/>
        <v>16.036028831802788</v>
      </c>
      <c r="DF40" s="3">
        <f t="shared" si="22"/>
        <v>5.150621065787031E-2</v>
      </c>
      <c r="DG40" s="3" t="s">
        <v>98</v>
      </c>
      <c r="DH40" s="3" t="s">
        <v>98</v>
      </c>
      <c r="DI40" s="3">
        <f t="shared" si="25"/>
        <v>2.8149934535831055E-3</v>
      </c>
      <c r="DJ40" s="3">
        <f t="shared" si="26"/>
        <v>0.6122937399705155</v>
      </c>
      <c r="DK40" s="3">
        <f t="shared" si="27"/>
        <v>3.9248133656568478E-3</v>
      </c>
      <c r="DL40" s="3">
        <f t="shared" si="28"/>
        <v>1.7658818786428197E-3</v>
      </c>
      <c r="DM40" s="3" t="s">
        <v>98</v>
      </c>
      <c r="DN40" s="3" t="s">
        <v>98</v>
      </c>
      <c r="DO40" s="3">
        <f t="shared" si="31"/>
        <v>1.3025379678797059E-3</v>
      </c>
      <c r="DP40" s="3">
        <f t="shared" si="32"/>
        <v>1.9100584042190519E-2</v>
      </c>
      <c r="DQ40" s="3">
        <f t="shared" si="33"/>
        <v>2.6539704152296465E-4</v>
      </c>
      <c r="DR40" s="3">
        <f t="shared" si="34"/>
        <v>3.2556757459346437E-5</v>
      </c>
      <c r="DS40" s="3">
        <f t="shared" si="35"/>
        <v>2.8080938020907001E-3</v>
      </c>
      <c r="DT40" s="3">
        <f t="shared" si="36"/>
        <v>1.4531415816086562E-2</v>
      </c>
      <c r="DV40" s="3" t="s">
        <v>98</v>
      </c>
      <c r="DW40" s="3" t="s">
        <v>98</v>
      </c>
      <c r="DX40" s="3" t="s">
        <v>98</v>
      </c>
      <c r="DY40" s="3" t="s">
        <v>98</v>
      </c>
      <c r="DZ40" s="3" t="s">
        <v>98</v>
      </c>
      <c r="EA40" s="3" t="s">
        <v>98</v>
      </c>
      <c r="EB40" s="3" t="s">
        <v>98</v>
      </c>
      <c r="EC40" s="3" t="s">
        <v>98</v>
      </c>
      <c r="ED40" s="3" t="s">
        <v>98</v>
      </c>
      <c r="EE40" s="3" t="s">
        <v>98</v>
      </c>
      <c r="EF40" s="3" t="s">
        <v>98</v>
      </c>
      <c r="EG40" s="3" t="s">
        <v>98</v>
      </c>
      <c r="EH40" s="3" t="s">
        <v>98</v>
      </c>
      <c r="EI40" s="3" t="s">
        <v>98</v>
      </c>
      <c r="EJ40" s="3" t="s">
        <v>98</v>
      </c>
      <c r="EK40" s="3" t="s">
        <v>98</v>
      </c>
      <c r="EL40" s="3" t="s">
        <v>98</v>
      </c>
      <c r="EM40" s="3" t="s">
        <v>98</v>
      </c>
      <c r="EN40" s="3" t="s">
        <v>98</v>
      </c>
      <c r="EO40" s="3" t="s">
        <v>98</v>
      </c>
      <c r="EQ40" s="3" t="s">
        <v>98</v>
      </c>
    </row>
    <row r="41" spans="1:147">
      <c r="A41" s="33" t="s">
        <v>104</v>
      </c>
      <c r="B41" s="33" t="s">
        <v>63</v>
      </c>
      <c r="C41" s="3" t="s">
        <v>65</v>
      </c>
      <c r="D41" s="3" t="s">
        <v>619</v>
      </c>
      <c r="E41" s="3" t="s">
        <v>399</v>
      </c>
      <c r="G41" s="5" t="s">
        <v>98</v>
      </c>
      <c r="H41" s="3">
        <v>453406.13832918898</v>
      </c>
      <c r="I41" s="3">
        <v>4.1050247884027703E-2</v>
      </c>
      <c r="J41" s="3">
        <v>10.7410347884387</v>
      </c>
      <c r="K41" s="3">
        <v>534.09294039245697</v>
      </c>
      <c r="L41" s="3">
        <v>4.5660894891814001</v>
      </c>
      <c r="M41" s="5" t="s">
        <v>98</v>
      </c>
      <c r="N41" s="5" t="s">
        <v>98</v>
      </c>
      <c r="O41" s="3">
        <v>0.25186904971490398</v>
      </c>
      <c r="P41" s="3">
        <v>2.9068711687545901</v>
      </c>
      <c r="Q41" s="3">
        <v>2.38825936093225</v>
      </c>
      <c r="R41" s="3">
        <v>8.78070379533267E-2</v>
      </c>
      <c r="S41" s="5" t="s">
        <v>98</v>
      </c>
      <c r="T41" s="5" t="s">
        <v>98</v>
      </c>
      <c r="U41" s="3">
        <v>0.28706161953234399</v>
      </c>
      <c r="V41" s="3">
        <v>2.23946703161727</v>
      </c>
      <c r="W41" s="3">
        <v>0.128547581610365</v>
      </c>
      <c r="X41" s="3">
        <v>1.1179696158095401E-2</v>
      </c>
      <c r="Y41" s="3">
        <v>1.6595362655741901</v>
      </c>
      <c r="Z41" s="3">
        <v>8.6637352536025407</v>
      </c>
      <c r="AA41" s="3">
        <f t="shared" si="4"/>
        <v>3.8218150013081468E-3</v>
      </c>
      <c r="AB41" s="3">
        <f t="shared" si="5"/>
        <v>1.7516165383399014</v>
      </c>
      <c r="AC41" s="3">
        <f t="shared" si="6"/>
        <v>5.2205760327900625</v>
      </c>
      <c r="AD41" s="3">
        <f t="shared" si="7"/>
        <v>0.16298250194096245</v>
      </c>
      <c r="AE41" s="3">
        <f t="shared" si="8"/>
        <v>6.736638656237675E-3</v>
      </c>
      <c r="AF41" s="3">
        <f t="shared" si="9"/>
        <v>0.17297700899173921</v>
      </c>
      <c r="AG41" s="3">
        <f t="shared" si="10"/>
        <v>58.178926657870463</v>
      </c>
      <c r="AH41" s="17">
        <f t="shared" si="11"/>
        <v>1.4391124861052229</v>
      </c>
      <c r="AI41" s="3">
        <f t="shared" si="12"/>
        <v>211.05195949312466</v>
      </c>
      <c r="AJ41" s="3">
        <f t="shared" si="13"/>
        <v>70.81251194796387</v>
      </c>
      <c r="AK41" s="3">
        <f t="shared" si="14"/>
        <v>0.27234174540625183</v>
      </c>
      <c r="AL41" s="3">
        <f t="shared" si="15"/>
        <v>6.9929326698179866</v>
      </c>
      <c r="AM41" s="3">
        <f t="shared" si="16"/>
        <v>58.178926657870463</v>
      </c>
      <c r="AP41" s="3" t="s">
        <v>98</v>
      </c>
      <c r="AQ41" s="3">
        <v>11.404910336435</v>
      </c>
      <c r="AR41" s="3">
        <v>2.8556280413322799E-2</v>
      </c>
      <c r="AS41" s="3">
        <v>0.27978704216821498</v>
      </c>
      <c r="AT41" s="3">
        <v>0.48355617665379602</v>
      </c>
      <c r="AU41" s="3">
        <v>4.5660894891814001</v>
      </c>
      <c r="AV41" s="3" t="s">
        <v>98</v>
      </c>
      <c r="AW41" s="3" t="s">
        <v>98</v>
      </c>
      <c r="AX41" s="3">
        <v>0.17640054778175299</v>
      </c>
      <c r="AY41" s="3">
        <v>1.72433081005175</v>
      </c>
      <c r="AZ41" s="3">
        <v>3.49435618920243E-2</v>
      </c>
      <c r="BA41" s="3">
        <v>8.78070379533267E-2</v>
      </c>
      <c r="BB41" s="3" t="s">
        <v>98</v>
      </c>
      <c r="BC41" s="3" t="s">
        <v>98</v>
      </c>
      <c r="BD41" s="3">
        <v>4.86970017363808E-2</v>
      </c>
      <c r="BE41" s="3">
        <v>0.14310972400013799</v>
      </c>
      <c r="BF41" s="3">
        <v>1.32612846324335E-2</v>
      </c>
      <c r="BG41" s="3">
        <v>1.1179696158095401E-2</v>
      </c>
      <c r="BH41" s="3">
        <v>4.3822879086963501E-2</v>
      </c>
      <c r="BI41" s="3">
        <v>5.8385268568841003E-3</v>
      </c>
      <c r="BK41" s="3" t="s">
        <v>98</v>
      </c>
      <c r="BL41" s="3">
        <v>43049.997739061197</v>
      </c>
      <c r="BM41" s="3">
        <v>3.58964976135644E-2</v>
      </c>
      <c r="BN41" s="3">
        <v>6.6615775701047202</v>
      </c>
      <c r="BO41" s="3">
        <v>90.368954614021504</v>
      </c>
      <c r="BP41" s="3">
        <v>1.1807312966292001</v>
      </c>
      <c r="BQ41" s="3" t="s">
        <v>98</v>
      </c>
      <c r="BR41" s="3" t="s">
        <v>98</v>
      </c>
      <c r="BS41" s="3">
        <v>0.18070528066455299</v>
      </c>
      <c r="BT41" s="3">
        <v>1.77202278501905</v>
      </c>
      <c r="BU41" s="3">
        <v>1.54640728731852</v>
      </c>
      <c r="BV41" s="3">
        <v>5.9461763078892699E-2</v>
      </c>
      <c r="BW41" s="3" t="s">
        <v>98</v>
      </c>
      <c r="BX41" s="3" t="s">
        <v>98</v>
      </c>
      <c r="BY41" s="3">
        <v>0.12201183459590099</v>
      </c>
      <c r="BZ41" s="3">
        <v>1.11699285652089</v>
      </c>
      <c r="CA41" s="3">
        <v>8.1082872495678401E-2</v>
      </c>
      <c r="CB41" s="3">
        <v>5.8620250100745097E-3</v>
      </c>
      <c r="CC41" s="3">
        <v>0.93069702024527201</v>
      </c>
      <c r="CD41" s="3">
        <v>2.6185948411256401</v>
      </c>
      <c r="CF41" s="3" t="s">
        <v>98</v>
      </c>
      <c r="CG41" s="3">
        <v>453406.13832918898</v>
      </c>
      <c r="CH41" s="3">
        <v>4.1050247884027703E-2</v>
      </c>
      <c r="CI41" s="3">
        <v>10.7410347884387</v>
      </c>
      <c r="CJ41" s="3">
        <v>534.09294039245697</v>
      </c>
      <c r="CK41" s="3">
        <v>4.5660894891814001</v>
      </c>
      <c r="CL41" s="3" t="s">
        <v>98</v>
      </c>
      <c r="CM41" s="3" t="s">
        <v>98</v>
      </c>
      <c r="CN41" s="3">
        <v>0.25186904971490398</v>
      </c>
      <c r="CO41" s="3">
        <v>2.9068711687545901</v>
      </c>
      <c r="CP41" s="3">
        <v>2.38825936093225</v>
      </c>
      <c r="CQ41" s="3">
        <v>8.78070379533267E-2</v>
      </c>
      <c r="CR41" s="3" t="s">
        <v>98</v>
      </c>
      <c r="CS41" s="3" t="s">
        <v>98</v>
      </c>
      <c r="CT41" s="3">
        <v>0.28706161953234399</v>
      </c>
      <c r="CU41" s="3">
        <v>2.23946703161727</v>
      </c>
      <c r="CV41" s="3">
        <v>0.128547581610365</v>
      </c>
      <c r="CW41" s="3">
        <v>1.1179696158095401E-2</v>
      </c>
      <c r="CX41" s="3">
        <v>1.6595362655741901</v>
      </c>
      <c r="CY41" s="3">
        <v>8.6637352536025407</v>
      </c>
      <c r="DA41" s="3" t="s">
        <v>98</v>
      </c>
      <c r="DB41" s="3">
        <f t="shared" si="18"/>
        <v>8119.0104455043247</v>
      </c>
      <c r="DC41" s="3">
        <f t="shared" si="19"/>
        <v>6.9655555585014398E-4</v>
      </c>
      <c r="DD41" s="3">
        <f t="shared" si="20"/>
        <v>0.18300242937772732</v>
      </c>
      <c r="DE41" s="3">
        <f t="shared" si="21"/>
        <v>8.4048239132668776</v>
      </c>
      <c r="DF41" s="3">
        <f t="shared" si="22"/>
        <v>6.9828559247306923E-2</v>
      </c>
      <c r="DG41" s="3" t="s">
        <v>98</v>
      </c>
      <c r="DH41" s="3" t="s">
        <v>98</v>
      </c>
      <c r="DI41" s="3">
        <f t="shared" si="25"/>
        <v>3.3617681645200315E-3</v>
      </c>
      <c r="DJ41" s="3">
        <f t="shared" si="26"/>
        <v>3.6814477821106764E-2</v>
      </c>
      <c r="DK41" s="3">
        <f t="shared" si="27"/>
        <v>2.2140532250767602E-2</v>
      </c>
      <c r="DL41" s="3">
        <f t="shared" si="28"/>
        <v>7.8112496066511908E-4</v>
      </c>
      <c r="DM41" s="3" t="s">
        <v>98</v>
      </c>
      <c r="DN41" s="3" t="s">
        <v>98</v>
      </c>
      <c r="DO41" s="3">
        <f t="shared" si="31"/>
        <v>2.3576020001013797E-3</v>
      </c>
      <c r="DP41" s="3">
        <f t="shared" si="32"/>
        <v>1.7550682065966067E-2</v>
      </c>
      <c r="DQ41" s="3">
        <f t="shared" si="33"/>
        <v>6.5263661068524072E-4</v>
      </c>
      <c r="DR41" s="3">
        <f t="shared" si="34"/>
        <v>5.4699655784476526E-5</v>
      </c>
      <c r="DS41" s="3">
        <f t="shared" si="35"/>
        <v>8.0093449110723459E-3</v>
      </c>
      <c r="DT41" s="3">
        <f t="shared" si="36"/>
        <v>4.14571705420506E-2</v>
      </c>
      <c r="DV41" s="3" t="s">
        <v>98</v>
      </c>
      <c r="DW41" s="3" t="s">
        <v>98</v>
      </c>
      <c r="DX41" s="3" t="s">
        <v>98</v>
      </c>
      <c r="DY41" s="3" t="s">
        <v>98</v>
      </c>
      <c r="DZ41" s="3" t="s">
        <v>98</v>
      </c>
      <c r="EA41" s="3" t="s">
        <v>98</v>
      </c>
      <c r="EB41" s="3" t="s">
        <v>98</v>
      </c>
      <c r="EC41" s="3" t="s">
        <v>98</v>
      </c>
      <c r="ED41" s="3" t="s">
        <v>98</v>
      </c>
      <c r="EE41" s="3" t="s">
        <v>98</v>
      </c>
      <c r="EF41" s="3" t="s">
        <v>98</v>
      </c>
      <c r="EG41" s="3" t="s">
        <v>98</v>
      </c>
      <c r="EH41" s="3" t="s">
        <v>98</v>
      </c>
      <c r="EI41" s="3" t="s">
        <v>98</v>
      </c>
      <c r="EJ41" s="3" t="s">
        <v>98</v>
      </c>
      <c r="EK41" s="3" t="s">
        <v>98</v>
      </c>
      <c r="EL41" s="3" t="s">
        <v>98</v>
      </c>
      <c r="EM41" s="3" t="s">
        <v>98</v>
      </c>
      <c r="EN41" s="3" t="s">
        <v>98</v>
      </c>
      <c r="EO41" s="3" t="s">
        <v>98</v>
      </c>
      <c r="EQ41" s="3" t="s">
        <v>98</v>
      </c>
    </row>
    <row r="42" spans="1:147">
      <c r="A42" s="33" t="s">
        <v>105</v>
      </c>
      <c r="B42" s="33" t="s">
        <v>63</v>
      </c>
      <c r="C42" s="3" t="s">
        <v>65</v>
      </c>
      <c r="D42" s="3" t="s">
        <v>619</v>
      </c>
      <c r="E42" s="3" t="s">
        <v>399</v>
      </c>
      <c r="G42" s="5" t="s">
        <v>98</v>
      </c>
      <c r="H42" s="3">
        <v>459133.55285743298</v>
      </c>
      <c r="I42" s="3">
        <v>1810.5694503203999</v>
      </c>
      <c r="J42" s="3">
        <v>5996.3113174582704</v>
      </c>
      <c r="K42" s="3">
        <v>662.10382393915199</v>
      </c>
      <c r="L42" s="3">
        <v>13.910180355407499</v>
      </c>
      <c r="M42" s="5" t="s">
        <v>98</v>
      </c>
      <c r="N42" s="5" t="s">
        <v>98</v>
      </c>
      <c r="O42" s="3">
        <v>52.013418149661298</v>
      </c>
      <c r="P42" s="3">
        <v>44.673166715824003</v>
      </c>
      <c r="Q42" s="3">
        <v>36.9058470975353</v>
      </c>
      <c r="R42" s="3">
        <v>0.10022200116067601</v>
      </c>
      <c r="S42" s="5" t="s">
        <v>98</v>
      </c>
      <c r="T42" s="5" t="s">
        <v>98</v>
      </c>
      <c r="U42" s="3">
        <v>0.96784957023907403</v>
      </c>
      <c r="V42" s="3">
        <v>38.328881489331799</v>
      </c>
      <c r="W42" s="3">
        <v>0.39105317743580598</v>
      </c>
      <c r="X42" s="3">
        <v>9.4220375638365203E-2</v>
      </c>
      <c r="Y42" s="3">
        <v>98.031805151799304</v>
      </c>
      <c r="Z42" s="3">
        <v>146.63229617015801</v>
      </c>
      <c r="AA42" s="3">
        <f t="shared" si="4"/>
        <v>0.3019472062847911</v>
      </c>
      <c r="AB42" s="3">
        <f t="shared" si="5"/>
        <v>0.45570074575949049</v>
      </c>
      <c r="AC42" s="3">
        <f t="shared" si="6"/>
        <v>1.4957624818098811</v>
      </c>
      <c r="AD42" s="3">
        <f t="shared" si="7"/>
        <v>34.809660943849927</v>
      </c>
      <c r="AE42" s="3">
        <f t="shared" si="8"/>
        <v>9.6112048015914615E-4</v>
      </c>
      <c r="AF42" s="3">
        <f t="shared" si="9"/>
        <v>9.8728118771289394E-3</v>
      </c>
      <c r="AG42" s="3">
        <f t="shared" si="10"/>
        <v>2.0383557830937891E-2</v>
      </c>
      <c r="AH42" s="17">
        <f t="shared" si="11"/>
        <v>0.37646809665891295</v>
      </c>
      <c r="AI42" s="3">
        <f t="shared" si="12"/>
        <v>8.0986838778379824E-2</v>
      </c>
      <c r="AJ42" s="3">
        <f t="shared" si="13"/>
        <v>2.4673544949031699E-2</v>
      </c>
      <c r="AK42" s="3">
        <f t="shared" si="14"/>
        <v>5.2039083958746728E-5</v>
      </c>
      <c r="AL42" s="3">
        <f t="shared" si="15"/>
        <v>5.3455534117611593E-4</v>
      </c>
      <c r="AM42" s="3">
        <f t="shared" si="16"/>
        <v>2.0383557830937891E-2</v>
      </c>
      <c r="AP42" s="3" t="s">
        <v>98</v>
      </c>
      <c r="AQ42" s="3">
        <v>23.147429976535602</v>
      </c>
      <c r="AR42" s="3">
        <v>4.1669459350270603E-2</v>
      </c>
      <c r="AS42" s="3">
        <v>0.49188988024745001</v>
      </c>
      <c r="AT42" s="3">
        <v>0.78222891723515298</v>
      </c>
      <c r="AU42" s="3">
        <v>3.4794151712772501</v>
      </c>
      <c r="AV42" s="3" t="s">
        <v>98</v>
      </c>
      <c r="AW42" s="3" t="s">
        <v>98</v>
      </c>
      <c r="AX42" s="3">
        <v>0.27747728778297198</v>
      </c>
      <c r="AY42" s="3">
        <v>1.7705745223509</v>
      </c>
      <c r="AZ42" s="3">
        <v>2.73662783609467E-2</v>
      </c>
      <c r="BA42" s="3">
        <v>0.10022200116067601</v>
      </c>
      <c r="BB42" s="3" t="s">
        <v>98</v>
      </c>
      <c r="BC42" s="3" t="s">
        <v>98</v>
      </c>
      <c r="BD42" s="3">
        <v>5.7565763631206697E-2</v>
      </c>
      <c r="BE42" s="3">
        <v>0.13687615821993501</v>
      </c>
      <c r="BF42" s="3">
        <v>1.87706119295569E-2</v>
      </c>
      <c r="BG42" s="3">
        <v>8.0664504703550598E-3</v>
      </c>
      <c r="BH42" s="3">
        <v>6.1658719791506403E-2</v>
      </c>
      <c r="BI42" s="3">
        <v>8.5349736810429299E-3</v>
      </c>
      <c r="BK42" s="3" t="s">
        <v>98</v>
      </c>
      <c r="BL42" s="3">
        <v>62379.263049772999</v>
      </c>
      <c r="BM42" s="3">
        <v>1349.93834811336</v>
      </c>
      <c r="BN42" s="3">
        <v>3829.7047150917401</v>
      </c>
      <c r="BO42" s="3">
        <v>119.774295095502</v>
      </c>
      <c r="BP42" s="3">
        <v>8.7136905154156796</v>
      </c>
      <c r="BQ42" s="3" t="s">
        <v>98</v>
      </c>
      <c r="BR42" s="3" t="s">
        <v>98</v>
      </c>
      <c r="BS42" s="3">
        <v>26.904723494241601</v>
      </c>
      <c r="BT42" s="3">
        <v>34.604365175673998</v>
      </c>
      <c r="BU42" s="3">
        <v>17.487485150367899</v>
      </c>
      <c r="BV42" s="3">
        <v>0.116264679425033</v>
      </c>
      <c r="BW42" s="3" t="s">
        <v>98</v>
      </c>
      <c r="BX42" s="3" t="s">
        <v>98</v>
      </c>
      <c r="BY42" s="3">
        <v>0.43603121425468799</v>
      </c>
      <c r="BZ42" s="3">
        <v>17.6269878223554</v>
      </c>
      <c r="CA42" s="3">
        <v>0.22881239262945199</v>
      </c>
      <c r="CB42" s="3">
        <v>4.4516729752708602E-2</v>
      </c>
      <c r="CC42" s="3">
        <v>69.956789896045393</v>
      </c>
      <c r="CD42" s="3">
        <v>52.494903339222702</v>
      </c>
      <c r="CF42" s="3" t="s">
        <v>98</v>
      </c>
      <c r="CG42" s="3">
        <v>459133.55285743298</v>
      </c>
      <c r="CH42" s="3">
        <v>1810.5694503203999</v>
      </c>
      <c r="CI42" s="3">
        <v>5996.3113174582704</v>
      </c>
      <c r="CJ42" s="3">
        <v>662.10382393915199</v>
      </c>
      <c r="CK42" s="3">
        <v>13.910180355407499</v>
      </c>
      <c r="CL42" s="3" t="s">
        <v>98</v>
      </c>
      <c r="CM42" s="3" t="s">
        <v>98</v>
      </c>
      <c r="CN42" s="3">
        <v>52.013418149661298</v>
      </c>
      <c r="CO42" s="3">
        <v>44.673166715824003</v>
      </c>
      <c r="CP42" s="3">
        <v>36.9058470975353</v>
      </c>
      <c r="CQ42" s="3">
        <v>0.10022200116067601</v>
      </c>
      <c r="CR42" s="3" t="s">
        <v>98</v>
      </c>
      <c r="CS42" s="3" t="s">
        <v>98</v>
      </c>
      <c r="CT42" s="3">
        <v>0.96784957023907403</v>
      </c>
      <c r="CU42" s="3">
        <v>38.328881489331799</v>
      </c>
      <c r="CV42" s="3">
        <v>0.39105317743580598</v>
      </c>
      <c r="CW42" s="3">
        <v>9.4220375638365203E-2</v>
      </c>
      <c r="CX42" s="3">
        <v>98.031805151799304</v>
      </c>
      <c r="CY42" s="3">
        <v>146.63229617015801</v>
      </c>
      <c r="DA42" s="3" t="s">
        <v>98</v>
      </c>
      <c r="DB42" s="3">
        <f t="shared" si="18"/>
        <v>8221.5695739534967</v>
      </c>
      <c r="DC42" s="3">
        <f t="shared" si="19"/>
        <v>30.722401809513144</v>
      </c>
      <c r="DD42" s="3">
        <f t="shared" si="20"/>
        <v>102.16329804472514</v>
      </c>
      <c r="DE42" s="3">
        <f t="shared" si="21"/>
        <v>10.419284045245208</v>
      </c>
      <c r="DF42" s="3">
        <f t="shared" si="22"/>
        <v>0.2127264162013687</v>
      </c>
      <c r="DG42" s="3" t="s">
        <v>98</v>
      </c>
      <c r="DH42" s="3" t="s">
        <v>98</v>
      </c>
      <c r="DI42" s="3">
        <f t="shared" si="25"/>
        <v>0.69423795206804584</v>
      </c>
      <c r="DJ42" s="3">
        <f t="shared" si="26"/>
        <v>0.56576958859959481</v>
      </c>
      <c r="DK42" s="3">
        <f t="shared" si="27"/>
        <v>0.3421383419537482</v>
      </c>
      <c r="DL42" s="3">
        <f t="shared" si="28"/>
        <v>8.9156756154358562E-4</v>
      </c>
      <c r="DM42" s="3" t="s">
        <v>98</v>
      </c>
      <c r="DN42" s="3" t="s">
        <v>98</v>
      </c>
      <c r="DO42" s="3">
        <f t="shared" si="31"/>
        <v>7.948830241779517E-3</v>
      </c>
      <c r="DP42" s="3">
        <f t="shared" si="32"/>
        <v>0.3003830837721928</v>
      </c>
      <c r="DQ42" s="3">
        <f t="shared" si="33"/>
        <v>1.9853786210694453E-3</v>
      </c>
      <c r="DR42" s="3">
        <f t="shared" si="34"/>
        <v>4.6099840661328596E-4</v>
      </c>
      <c r="DS42" s="3">
        <f t="shared" si="35"/>
        <v>0.47312647274034414</v>
      </c>
      <c r="DT42" s="3">
        <f t="shared" si="36"/>
        <v>0.70165580218658807</v>
      </c>
      <c r="DV42" s="3" t="s">
        <v>98</v>
      </c>
      <c r="DW42" s="3" t="s">
        <v>98</v>
      </c>
      <c r="DX42" s="3" t="s">
        <v>98</v>
      </c>
      <c r="DY42" s="3" t="s">
        <v>98</v>
      </c>
      <c r="DZ42" s="3" t="s">
        <v>98</v>
      </c>
      <c r="EA42" s="3" t="s">
        <v>98</v>
      </c>
      <c r="EB42" s="3" t="s">
        <v>98</v>
      </c>
      <c r="EC42" s="3" t="s">
        <v>98</v>
      </c>
      <c r="ED42" s="3" t="s">
        <v>98</v>
      </c>
      <c r="EE42" s="3" t="s">
        <v>98</v>
      </c>
      <c r="EF42" s="3" t="s">
        <v>98</v>
      </c>
      <c r="EG42" s="3" t="s">
        <v>98</v>
      </c>
      <c r="EH42" s="3" t="s">
        <v>98</v>
      </c>
      <c r="EI42" s="3" t="s">
        <v>98</v>
      </c>
      <c r="EJ42" s="3" t="s">
        <v>98</v>
      </c>
      <c r="EK42" s="3" t="s">
        <v>98</v>
      </c>
      <c r="EL42" s="3" t="s">
        <v>98</v>
      </c>
      <c r="EM42" s="3" t="s">
        <v>98</v>
      </c>
      <c r="EN42" s="3" t="s">
        <v>98</v>
      </c>
      <c r="EO42" s="3" t="s">
        <v>98</v>
      </c>
      <c r="EQ42" s="3" t="s">
        <v>98</v>
      </c>
    </row>
    <row r="43" spans="1:147">
      <c r="A43" s="33" t="s">
        <v>106</v>
      </c>
      <c r="B43" s="33" t="s">
        <v>63</v>
      </c>
      <c r="C43" s="3" t="s">
        <v>65</v>
      </c>
      <c r="D43" s="3" t="s">
        <v>619</v>
      </c>
      <c r="E43" s="3" t="s">
        <v>399</v>
      </c>
      <c r="G43" s="5" t="s">
        <v>98</v>
      </c>
      <c r="H43" s="3">
        <v>447496.50865243998</v>
      </c>
      <c r="I43" s="3">
        <v>0.156827949221651</v>
      </c>
      <c r="J43" s="3">
        <v>0.75595563392835596</v>
      </c>
      <c r="K43" s="3">
        <v>630.186625196259</v>
      </c>
      <c r="L43" s="3">
        <v>3.41661413013985</v>
      </c>
      <c r="M43" s="5" t="s">
        <v>98</v>
      </c>
      <c r="N43" s="5" t="s">
        <v>98</v>
      </c>
      <c r="O43" s="3">
        <v>0.231620695410897</v>
      </c>
      <c r="P43" s="3">
        <v>27.2085889957444</v>
      </c>
      <c r="Q43" s="3">
        <v>4.4344959818520401E-2</v>
      </c>
      <c r="R43" s="3">
        <v>0.137724733862262</v>
      </c>
      <c r="S43" s="5" t="s">
        <v>98</v>
      </c>
      <c r="T43" s="5" t="s">
        <v>98</v>
      </c>
      <c r="U43" s="3">
        <v>7.8178969476199303E-2</v>
      </c>
      <c r="V43" s="3">
        <v>2.0790952944978298</v>
      </c>
      <c r="W43" s="3">
        <v>5.7856213894789198E-2</v>
      </c>
      <c r="X43" s="3">
        <v>1.0477532250809499E-2</v>
      </c>
      <c r="Y43" s="3">
        <v>9.3100186203342497E-2</v>
      </c>
      <c r="Z43" s="3">
        <v>9.6379972715435294</v>
      </c>
      <c r="AA43" s="3">
        <f t="shared" si="4"/>
        <v>0.20745655192314372</v>
      </c>
      <c r="AB43" s="3">
        <f t="shared" si="5"/>
        <v>292.25063993231362</v>
      </c>
      <c r="AC43" s="3">
        <f t="shared" si="6"/>
        <v>103.52285709174559</v>
      </c>
      <c r="AD43" s="3">
        <f t="shared" si="7"/>
        <v>0.67708953616358392</v>
      </c>
      <c r="AE43" s="3">
        <f t="shared" si="8"/>
        <v>0.11254040059517446</v>
      </c>
      <c r="AF43" s="3">
        <f t="shared" si="9"/>
        <v>0.8397294641865336</v>
      </c>
      <c r="AG43" s="3">
        <f t="shared" si="10"/>
        <v>0.28276184212449246</v>
      </c>
      <c r="AH43" s="17">
        <f t="shared" si="11"/>
        <v>0.47631440523293306</v>
      </c>
      <c r="AI43" s="3">
        <f t="shared" si="12"/>
        <v>61.455864974181203</v>
      </c>
      <c r="AJ43" s="3">
        <f t="shared" si="13"/>
        <v>173.49323976231719</v>
      </c>
      <c r="AK43" s="3">
        <f t="shared" si="14"/>
        <v>6.6809087938790798E-2</v>
      </c>
      <c r="AL43" s="3">
        <f t="shared" si="15"/>
        <v>0.49850150986611413</v>
      </c>
      <c r="AM43" s="3">
        <f t="shared" si="16"/>
        <v>0.28276184212449246</v>
      </c>
      <c r="AP43" s="3" t="s">
        <v>98</v>
      </c>
      <c r="AQ43" s="3">
        <v>14.726694128635501</v>
      </c>
      <c r="AR43" s="3">
        <v>4.0944780031115999E-2</v>
      </c>
      <c r="AS43" s="3">
        <v>0.18821834930369599</v>
      </c>
      <c r="AT43" s="3">
        <v>0.519343161241267</v>
      </c>
      <c r="AU43" s="3">
        <v>3.41661413013985</v>
      </c>
      <c r="AV43" s="3" t="s">
        <v>98</v>
      </c>
      <c r="AW43" s="3" t="s">
        <v>98</v>
      </c>
      <c r="AX43" s="3">
        <v>0.231620695410897</v>
      </c>
      <c r="AY43" s="3">
        <v>2.1170806816547501</v>
      </c>
      <c r="AZ43" s="3">
        <v>4.4344959818520401E-2</v>
      </c>
      <c r="BA43" s="3">
        <v>0.137724733862262</v>
      </c>
      <c r="BB43" s="3" t="s">
        <v>98</v>
      </c>
      <c r="BC43" s="3" t="s">
        <v>98</v>
      </c>
      <c r="BD43" s="3">
        <v>4.5303685147838099E-2</v>
      </c>
      <c r="BE43" s="3">
        <v>0.31190184964025802</v>
      </c>
      <c r="BF43" s="3">
        <v>1.6668591351372299E-2</v>
      </c>
      <c r="BG43" s="3">
        <v>1.0477532250809499E-2</v>
      </c>
      <c r="BH43" s="3">
        <v>6.5806107675999204E-2</v>
      </c>
      <c r="BI43" s="3">
        <v>9.6083904077700205E-3</v>
      </c>
      <c r="BK43" s="3" t="s">
        <v>98</v>
      </c>
      <c r="BL43" s="3">
        <v>46638.008715137097</v>
      </c>
      <c r="BM43" s="3">
        <v>6.1035817697415402E-2</v>
      </c>
      <c r="BN43" s="3">
        <v>0.49096867126357402</v>
      </c>
      <c r="BO43" s="3">
        <v>104.771262384222</v>
      </c>
      <c r="BP43" s="3">
        <v>1.6626465982140901</v>
      </c>
      <c r="BQ43" s="3" t="s">
        <v>98</v>
      </c>
      <c r="BR43" s="3" t="s">
        <v>98</v>
      </c>
      <c r="BS43" s="3">
        <v>0.23550362107166201</v>
      </c>
      <c r="BT43" s="3">
        <v>8.4670748178022901</v>
      </c>
      <c r="BU43" s="3">
        <v>2.38349195995303E-2</v>
      </c>
      <c r="BV43" s="3">
        <v>0.13086954101786999</v>
      </c>
      <c r="BW43" s="3" t="s">
        <v>98</v>
      </c>
      <c r="BX43" s="3" t="s">
        <v>98</v>
      </c>
      <c r="BY43" s="3">
        <v>5.45462447270273E-2</v>
      </c>
      <c r="BZ43" s="3">
        <v>1.45777195765789</v>
      </c>
      <c r="CA43" s="3">
        <v>3.9217446288968699E-2</v>
      </c>
      <c r="CB43" s="3">
        <v>7.9135808153802199E-3</v>
      </c>
      <c r="CC43" s="3">
        <v>3.8754218784462703E-2</v>
      </c>
      <c r="CD43" s="3">
        <v>6.2842240943750296</v>
      </c>
      <c r="CF43" s="3" t="s">
        <v>98</v>
      </c>
      <c r="CG43" s="3">
        <v>447496.50865243998</v>
      </c>
      <c r="CH43" s="3">
        <v>0.156827949221651</v>
      </c>
      <c r="CI43" s="3">
        <v>0.75595563392835596</v>
      </c>
      <c r="CJ43" s="3">
        <v>630.186625196259</v>
      </c>
      <c r="CK43" s="3">
        <v>3.41661413013985</v>
      </c>
      <c r="CL43" s="3" t="s">
        <v>98</v>
      </c>
      <c r="CM43" s="3" t="s">
        <v>98</v>
      </c>
      <c r="CN43" s="3">
        <v>0.231620695410897</v>
      </c>
      <c r="CO43" s="3">
        <v>27.2085889957444</v>
      </c>
      <c r="CP43" s="3">
        <v>4.4344959818520401E-2</v>
      </c>
      <c r="CQ43" s="3">
        <v>0.137724733862262</v>
      </c>
      <c r="CR43" s="3" t="s">
        <v>98</v>
      </c>
      <c r="CS43" s="3" t="s">
        <v>98</v>
      </c>
      <c r="CT43" s="3">
        <v>7.8178969476199303E-2</v>
      </c>
      <c r="CU43" s="3">
        <v>2.0790952944978298</v>
      </c>
      <c r="CV43" s="3">
        <v>5.7856213894789198E-2</v>
      </c>
      <c r="CW43" s="3">
        <v>1.0477532250809499E-2</v>
      </c>
      <c r="CX43" s="3">
        <v>9.3100186203342497E-2</v>
      </c>
      <c r="CY43" s="3">
        <v>9.6379972715435294</v>
      </c>
      <c r="DA43" s="3" t="s">
        <v>98</v>
      </c>
      <c r="DB43" s="3">
        <f t="shared" si="18"/>
        <v>8013.1884439509358</v>
      </c>
      <c r="DC43" s="3">
        <f t="shared" si="19"/>
        <v>2.6611137562808571E-3</v>
      </c>
      <c r="DD43" s="3">
        <f t="shared" si="20"/>
        <v>1.287973833392436E-2</v>
      </c>
      <c r="DE43" s="3">
        <f t="shared" si="21"/>
        <v>9.9170148427321791</v>
      </c>
      <c r="DF43" s="3">
        <f t="shared" si="22"/>
        <v>5.2249795536624101E-2</v>
      </c>
      <c r="DG43" s="3" t="s">
        <v>98</v>
      </c>
      <c r="DH43" s="3" t="s">
        <v>98</v>
      </c>
      <c r="DI43" s="3">
        <f t="shared" si="25"/>
        <v>3.0915075947510065E-3</v>
      </c>
      <c r="DJ43" s="3">
        <f t="shared" si="26"/>
        <v>0.34458699336049142</v>
      </c>
      <c r="DK43" s="3">
        <f t="shared" si="27"/>
        <v>4.1110317793863622E-4</v>
      </c>
      <c r="DL43" s="3">
        <f t="shared" si="28"/>
        <v>1.2251891172773304E-3</v>
      </c>
      <c r="DM43" s="3" t="s">
        <v>98</v>
      </c>
      <c r="DN43" s="3" t="s">
        <v>98</v>
      </c>
      <c r="DO43" s="3">
        <f t="shared" si="31"/>
        <v>6.4207432224210991E-4</v>
      </c>
      <c r="DP43" s="3">
        <f t="shared" si="32"/>
        <v>1.6293850270359168E-2</v>
      </c>
      <c r="DQ43" s="3">
        <f t="shared" si="33"/>
        <v>2.9373624046717168E-4</v>
      </c>
      <c r="DR43" s="3">
        <f t="shared" si="34"/>
        <v>5.1264130928551891E-5</v>
      </c>
      <c r="DS43" s="3">
        <f t="shared" si="35"/>
        <v>4.4932522298910476E-4</v>
      </c>
      <c r="DT43" s="3">
        <f t="shared" si="36"/>
        <v>4.611914894375984E-2</v>
      </c>
      <c r="DV43" s="3" t="s">
        <v>98</v>
      </c>
      <c r="DW43" s="3" t="s">
        <v>98</v>
      </c>
      <c r="DX43" s="3" t="s">
        <v>98</v>
      </c>
      <c r="DY43" s="3" t="s">
        <v>98</v>
      </c>
      <c r="DZ43" s="3" t="s">
        <v>98</v>
      </c>
      <c r="EA43" s="3" t="s">
        <v>98</v>
      </c>
      <c r="EB43" s="3" t="s">
        <v>98</v>
      </c>
      <c r="EC43" s="3" t="s">
        <v>98</v>
      </c>
      <c r="ED43" s="3" t="s">
        <v>98</v>
      </c>
      <c r="EE43" s="3" t="s">
        <v>98</v>
      </c>
      <c r="EF43" s="3" t="s">
        <v>98</v>
      </c>
      <c r="EG43" s="3" t="s">
        <v>98</v>
      </c>
      <c r="EH43" s="3" t="s">
        <v>98</v>
      </c>
      <c r="EI43" s="3" t="s">
        <v>98</v>
      </c>
      <c r="EJ43" s="3" t="s">
        <v>98</v>
      </c>
      <c r="EK43" s="3" t="s">
        <v>98</v>
      </c>
      <c r="EL43" s="3" t="s">
        <v>98</v>
      </c>
      <c r="EM43" s="3" t="s">
        <v>98</v>
      </c>
      <c r="EN43" s="3" t="s">
        <v>98</v>
      </c>
      <c r="EO43" s="3" t="s">
        <v>98</v>
      </c>
      <c r="EQ43" s="3" t="s">
        <v>98</v>
      </c>
    </row>
    <row r="44" spans="1:147">
      <c r="A44" s="33" t="s">
        <v>107</v>
      </c>
      <c r="B44" s="33" t="s">
        <v>63</v>
      </c>
      <c r="C44" s="3" t="s">
        <v>65</v>
      </c>
      <c r="D44" s="3" t="s">
        <v>619</v>
      </c>
      <c r="E44" s="3" t="s">
        <v>399</v>
      </c>
      <c r="G44" s="5" t="s">
        <v>98</v>
      </c>
      <c r="H44" s="3">
        <v>428115.751814713</v>
      </c>
      <c r="I44" s="3">
        <v>1.44970282184955</v>
      </c>
      <c r="J44" s="3">
        <v>6.4419129319176296</v>
      </c>
      <c r="K44" s="3">
        <v>485.72573369867803</v>
      </c>
      <c r="L44" s="3">
        <v>4.2670960356743697</v>
      </c>
      <c r="M44" s="5" t="s">
        <v>98</v>
      </c>
      <c r="N44" s="5" t="s">
        <v>98</v>
      </c>
      <c r="O44" s="3">
        <v>0.37540336428493198</v>
      </c>
      <c r="P44" s="3">
        <v>5.2902253039861797</v>
      </c>
      <c r="Q44" s="3">
        <v>1.34184358134585</v>
      </c>
      <c r="R44" s="3">
        <v>0.11833106010274699</v>
      </c>
      <c r="S44" s="5" t="s">
        <v>98</v>
      </c>
      <c r="T44" s="5" t="s">
        <v>98</v>
      </c>
      <c r="U44" s="3">
        <v>0.169153498995991</v>
      </c>
      <c r="V44" s="3">
        <v>3.2756816999104901</v>
      </c>
      <c r="W44" s="3">
        <v>0.114387617930025</v>
      </c>
      <c r="X44" s="3">
        <v>1.05495812054074E-2</v>
      </c>
      <c r="Y44" s="3">
        <v>3.2638371952317602</v>
      </c>
      <c r="Z44" s="3">
        <v>8.0837500182793907</v>
      </c>
      <c r="AA44" s="3">
        <f t="shared" si="4"/>
        <v>0.2250422874650686</v>
      </c>
      <c r="AB44" s="3">
        <f t="shared" si="5"/>
        <v>1.6208606580361398</v>
      </c>
      <c r="AC44" s="3">
        <f t="shared" si="6"/>
        <v>2.4767626369627718</v>
      </c>
      <c r="AD44" s="3">
        <f t="shared" si="7"/>
        <v>3.8617203780550629</v>
      </c>
      <c r="AE44" s="3">
        <f t="shared" si="8"/>
        <v>3.2322633067665284E-3</v>
      </c>
      <c r="AF44" s="3">
        <f t="shared" si="9"/>
        <v>5.1826573716088696E-2</v>
      </c>
      <c r="AG44" s="3">
        <f t="shared" si="10"/>
        <v>0.92559906838969119</v>
      </c>
      <c r="AH44" s="17">
        <f t="shared" si="11"/>
        <v>0.41112454484745453</v>
      </c>
      <c r="AI44" s="3">
        <f t="shared" si="12"/>
        <v>5.5761428455840596</v>
      </c>
      <c r="AJ44" s="3">
        <f t="shared" si="13"/>
        <v>3.6491791450311455</v>
      </c>
      <c r="AK44" s="3">
        <f t="shared" si="14"/>
        <v>7.277064682779678E-3</v>
      </c>
      <c r="AL44" s="3">
        <f t="shared" si="15"/>
        <v>0.11668149944012851</v>
      </c>
      <c r="AM44" s="3">
        <f t="shared" si="16"/>
        <v>0.92559906838969119</v>
      </c>
      <c r="AP44" s="3" t="s">
        <v>98</v>
      </c>
      <c r="AQ44" s="3">
        <v>14.825835505858301</v>
      </c>
      <c r="AR44" s="3">
        <v>5.2602392591639999E-2</v>
      </c>
      <c r="AS44" s="3">
        <v>0.349684382659189</v>
      </c>
      <c r="AT44" s="3">
        <v>0.56923776701474404</v>
      </c>
      <c r="AU44" s="3">
        <v>4.2670960356743697</v>
      </c>
      <c r="AV44" s="3" t="s">
        <v>98</v>
      </c>
      <c r="AW44" s="3" t="s">
        <v>98</v>
      </c>
      <c r="AX44" s="3">
        <v>0.19263388884177399</v>
      </c>
      <c r="AY44" s="3">
        <v>1.3831839419805001</v>
      </c>
      <c r="AZ44" s="3">
        <v>3.6290371479082199E-2</v>
      </c>
      <c r="BA44" s="3">
        <v>0.101329679381036</v>
      </c>
      <c r="BB44" s="3" t="s">
        <v>98</v>
      </c>
      <c r="BC44" s="3" t="s">
        <v>98</v>
      </c>
      <c r="BD44" s="3">
        <v>5.6797187992663901E-2</v>
      </c>
      <c r="BE44" s="3">
        <v>0.20400697243948701</v>
      </c>
      <c r="BF44" s="3">
        <v>1.6919094312794199E-2</v>
      </c>
      <c r="BG44" s="3">
        <v>9.0314215990885405E-3</v>
      </c>
      <c r="BH44" s="3">
        <v>4.8510414074681499E-2</v>
      </c>
      <c r="BI44" s="3">
        <v>5.46772953494481E-3</v>
      </c>
      <c r="BK44" s="3" t="s">
        <v>98</v>
      </c>
      <c r="BL44" s="3">
        <v>63573.796679199098</v>
      </c>
      <c r="BM44" s="3">
        <v>0.85239898972436101</v>
      </c>
      <c r="BN44" s="3">
        <v>1.68824164887013</v>
      </c>
      <c r="BO44" s="3">
        <v>154.85011206089101</v>
      </c>
      <c r="BP44" s="3">
        <v>1.5637612219953301</v>
      </c>
      <c r="BQ44" s="3" t="s">
        <v>98</v>
      </c>
      <c r="BR44" s="3" t="s">
        <v>98</v>
      </c>
      <c r="BS44" s="3">
        <v>0.27615094275768298</v>
      </c>
      <c r="BT44" s="3">
        <v>1.0533676748313401</v>
      </c>
      <c r="BU44" s="3">
        <v>0.55877705315632098</v>
      </c>
      <c r="BV44" s="3">
        <v>0.15024684974223901</v>
      </c>
      <c r="BW44" s="3" t="s">
        <v>98</v>
      </c>
      <c r="BX44" s="3" t="s">
        <v>98</v>
      </c>
      <c r="BY44" s="3">
        <v>6.1175262767256398E-2</v>
      </c>
      <c r="BZ44" s="3">
        <v>0.66662295092670598</v>
      </c>
      <c r="CA44" s="3">
        <v>4.2040415704489999E-2</v>
      </c>
      <c r="CB44" s="3">
        <v>1.0353017803258599E-2</v>
      </c>
      <c r="CC44" s="3">
        <v>1.29091435649871</v>
      </c>
      <c r="CD44" s="3">
        <v>1.65537459532267</v>
      </c>
      <c r="CF44" s="3" t="s">
        <v>98</v>
      </c>
      <c r="CG44" s="3">
        <v>428115.751814713</v>
      </c>
      <c r="CH44" s="3">
        <v>1.44970282184955</v>
      </c>
      <c r="CI44" s="3">
        <v>6.4419129319176296</v>
      </c>
      <c r="CJ44" s="3">
        <v>485.72573369867803</v>
      </c>
      <c r="CK44" s="3">
        <v>4.2670960356743697</v>
      </c>
      <c r="CL44" s="3" t="s">
        <v>98</v>
      </c>
      <c r="CM44" s="3" t="s">
        <v>98</v>
      </c>
      <c r="CN44" s="3">
        <v>0.37540336428493198</v>
      </c>
      <c r="CO44" s="3">
        <v>5.2902253039861797</v>
      </c>
      <c r="CP44" s="3">
        <v>1.34184358134585</v>
      </c>
      <c r="CQ44" s="3">
        <v>0.11833106010274699</v>
      </c>
      <c r="CR44" s="3" t="s">
        <v>98</v>
      </c>
      <c r="CS44" s="3" t="s">
        <v>98</v>
      </c>
      <c r="CT44" s="3">
        <v>0.169153498995991</v>
      </c>
      <c r="CU44" s="3">
        <v>3.2756816999104901</v>
      </c>
      <c r="CV44" s="3">
        <v>0.114387617930025</v>
      </c>
      <c r="CW44" s="3">
        <v>1.05495812054074E-2</v>
      </c>
      <c r="CX44" s="3">
        <v>3.2638371952317602</v>
      </c>
      <c r="CY44" s="3">
        <v>8.0837500182793907</v>
      </c>
      <c r="DA44" s="3" t="s">
        <v>98</v>
      </c>
      <c r="DB44" s="3">
        <f t="shared" si="18"/>
        <v>7666.1429280099028</v>
      </c>
      <c r="DC44" s="3">
        <f t="shared" si="19"/>
        <v>2.4599085436554438E-2</v>
      </c>
      <c r="DD44" s="3">
        <f t="shared" si="20"/>
        <v>0.10975532056274862</v>
      </c>
      <c r="DE44" s="3">
        <f t="shared" si="21"/>
        <v>7.6436869936530707</v>
      </c>
      <c r="DF44" s="3">
        <f t="shared" si="22"/>
        <v>6.525609474956981E-2</v>
      </c>
      <c r="DG44" s="3" t="s">
        <v>98</v>
      </c>
      <c r="DH44" s="3" t="s">
        <v>98</v>
      </c>
      <c r="DI44" s="3">
        <f t="shared" si="25"/>
        <v>5.0106159543433669E-3</v>
      </c>
      <c r="DJ44" s="3">
        <f t="shared" si="26"/>
        <v>6.6998800709044834E-2</v>
      </c>
      <c r="DK44" s="3">
        <f t="shared" si="27"/>
        <v>1.2439658595822032E-2</v>
      </c>
      <c r="DL44" s="3">
        <f t="shared" si="28"/>
        <v>1.0526644198765867E-3</v>
      </c>
      <c r="DM44" s="3" t="s">
        <v>98</v>
      </c>
      <c r="DN44" s="3" t="s">
        <v>98</v>
      </c>
      <c r="DO44" s="3">
        <f t="shared" si="31"/>
        <v>1.3892370154072848E-3</v>
      </c>
      <c r="DP44" s="3">
        <f t="shared" si="32"/>
        <v>2.5671486676414501E-2</v>
      </c>
      <c r="DQ44" s="3">
        <f t="shared" si="33"/>
        <v>5.8074641572401504E-4</v>
      </c>
      <c r="DR44" s="3">
        <f t="shared" si="34"/>
        <v>5.1616649723374659E-5</v>
      </c>
      <c r="DS44" s="3">
        <f t="shared" si="35"/>
        <v>1.5752110015597297E-2</v>
      </c>
      <c r="DT44" s="3">
        <f t="shared" si="36"/>
        <v>3.8681861035372751E-2</v>
      </c>
      <c r="DV44" s="3" t="s">
        <v>98</v>
      </c>
      <c r="DW44" s="3" t="s">
        <v>98</v>
      </c>
      <c r="DX44" s="3" t="s">
        <v>98</v>
      </c>
      <c r="DY44" s="3" t="s">
        <v>98</v>
      </c>
      <c r="DZ44" s="3" t="s">
        <v>98</v>
      </c>
      <c r="EA44" s="3" t="s">
        <v>98</v>
      </c>
      <c r="EB44" s="3" t="s">
        <v>98</v>
      </c>
      <c r="EC44" s="3" t="s">
        <v>98</v>
      </c>
      <c r="ED44" s="3" t="s">
        <v>98</v>
      </c>
      <c r="EE44" s="3" t="s">
        <v>98</v>
      </c>
      <c r="EF44" s="3" t="s">
        <v>98</v>
      </c>
      <c r="EG44" s="3" t="s">
        <v>98</v>
      </c>
      <c r="EH44" s="3" t="s">
        <v>98</v>
      </c>
      <c r="EI44" s="3" t="s">
        <v>98</v>
      </c>
      <c r="EJ44" s="3" t="s">
        <v>98</v>
      </c>
      <c r="EK44" s="3" t="s">
        <v>98</v>
      </c>
      <c r="EL44" s="3" t="s">
        <v>98</v>
      </c>
      <c r="EM44" s="3" t="s">
        <v>98</v>
      </c>
      <c r="EN44" s="3" t="s">
        <v>98</v>
      </c>
      <c r="EO44" s="3" t="s">
        <v>98</v>
      </c>
      <c r="EQ44" s="3" t="s">
        <v>98</v>
      </c>
    </row>
    <row r="45" spans="1:147">
      <c r="A45" s="33" t="s">
        <v>108</v>
      </c>
      <c r="B45" s="33" t="s">
        <v>63</v>
      </c>
      <c r="C45" s="3" t="s">
        <v>65</v>
      </c>
      <c r="D45" s="3" t="s">
        <v>619</v>
      </c>
      <c r="E45" s="3" t="s">
        <v>399</v>
      </c>
      <c r="G45" s="5" t="s">
        <v>98</v>
      </c>
      <c r="H45" s="3">
        <v>451762.71499264397</v>
      </c>
      <c r="I45" s="3">
        <v>4.8000726579379698E-2</v>
      </c>
      <c r="J45" s="3">
        <v>1.1913992023970701</v>
      </c>
      <c r="K45" s="3">
        <v>1259.7125867734301</v>
      </c>
      <c r="L45" s="3">
        <v>2.6492148713301402</v>
      </c>
      <c r="M45" s="5" t="s">
        <v>98</v>
      </c>
      <c r="N45" s="5" t="s">
        <v>98</v>
      </c>
      <c r="O45" s="3">
        <v>0.29317352018549597</v>
      </c>
      <c r="P45" s="3">
        <v>265.77177377781499</v>
      </c>
      <c r="Q45" s="3">
        <v>2.70242623650826E-2</v>
      </c>
      <c r="R45" s="3">
        <v>0.187995009772806</v>
      </c>
      <c r="S45" s="5" t="s">
        <v>98</v>
      </c>
      <c r="T45" s="5" t="s">
        <v>98</v>
      </c>
      <c r="U45" s="3">
        <v>7.6126516196835498E-2</v>
      </c>
      <c r="V45" s="3">
        <v>0.34924501038216399</v>
      </c>
      <c r="W45" s="3">
        <v>3.43936550394697E-2</v>
      </c>
      <c r="X45" s="3">
        <v>6.5784210313036499E-3</v>
      </c>
      <c r="Y45" s="3">
        <v>0.14432088164405801</v>
      </c>
      <c r="Z45" s="3">
        <v>0.673222416238629</v>
      </c>
      <c r="AA45" s="3">
        <f t="shared" si="4"/>
        <v>4.0289372766746233E-2</v>
      </c>
      <c r="AB45" s="3">
        <f t="shared" si="5"/>
        <v>1841.5337458462468</v>
      </c>
      <c r="AC45" s="3">
        <f t="shared" si="6"/>
        <v>4.6647609726984154</v>
      </c>
      <c r="AD45" s="3">
        <f t="shared" si="7"/>
        <v>0.16372804252242429</v>
      </c>
      <c r="AE45" s="3">
        <f t="shared" si="8"/>
        <v>4.5581907180474161E-2</v>
      </c>
      <c r="AF45" s="3">
        <f t="shared" si="9"/>
        <v>0.52748095306532372</v>
      </c>
      <c r="AG45" s="3">
        <f t="shared" si="10"/>
        <v>0.56299694381484144</v>
      </c>
      <c r="AH45" s="17">
        <f t="shared" si="11"/>
        <v>0.18725122835469626</v>
      </c>
      <c r="AI45" s="3">
        <f t="shared" si="12"/>
        <v>14.025254703703464</v>
      </c>
      <c r="AJ45" s="3">
        <f t="shared" si="13"/>
        <v>5536.828142347038</v>
      </c>
      <c r="AK45" s="3">
        <f t="shared" si="14"/>
        <v>0.1370483636414293</v>
      </c>
      <c r="AL45" s="3">
        <f t="shared" si="15"/>
        <v>1.5859450808717168</v>
      </c>
      <c r="AM45" s="3">
        <f t="shared" si="16"/>
        <v>0.56299694381484144</v>
      </c>
      <c r="AP45" s="3" t="s">
        <v>98</v>
      </c>
      <c r="AQ45" s="3">
        <v>11.677038967292299</v>
      </c>
      <c r="AR45" s="3">
        <v>4.8000726579379698E-2</v>
      </c>
      <c r="AS45" s="3">
        <v>0.29566732533194101</v>
      </c>
      <c r="AT45" s="3">
        <v>0.47787777518138003</v>
      </c>
      <c r="AU45" s="3">
        <v>2.6492148713301402</v>
      </c>
      <c r="AV45" s="3" t="s">
        <v>98</v>
      </c>
      <c r="AW45" s="3" t="s">
        <v>98</v>
      </c>
      <c r="AX45" s="3">
        <v>0.29317352018549597</v>
      </c>
      <c r="AY45" s="3">
        <v>1.91147996971782</v>
      </c>
      <c r="AZ45" s="3">
        <v>2.70242623650826E-2</v>
      </c>
      <c r="BA45" s="3">
        <v>0.187995009772806</v>
      </c>
      <c r="BB45" s="3" t="s">
        <v>98</v>
      </c>
      <c r="BC45" s="3" t="s">
        <v>98</v>
      </c>
      <c r="BD45" s="3">
        <v>4.0584373269489403E-2</v>
      </c>
      <c r="BE45" s="3">
        <v>0.276291688919234</v>
      </c>
      <c r="BF45" s="3">
        <v>3.43936550394697E-2</v>
      </c>
      <c r="BG45" s="3">
        <v>6.5784210313036499E-3</v>
      </c>
      <c r="BH45" s="3">
        <v>3.7405718735810001E-2</v>
      </c>
      <c r="BI45" s="3">
        <v>1.2187117754172701E-2</v>
      </c>
      <c r="BK45" s="3" t="s">
        <v>98</v>
      </c>
      <c r="BL45" s="3">
        <v>48204.897522314801</v>
      </c>
      <c r="BM45" s="3">
        <v>1.8171160357998001E-2</v>
      </c>
      <c r="BN45" s="3">
        <v>0.41040001022492401</v>
      </c>
      <c r="BO45" s="3">
        <v>238.86110502887701</v>
      </c>
      <c r="BP45" s="3">
        <v>4.19465492653997</v>
      </c>
      <c r="BQ45" s="3" t="s">
        <v>98</v>
      </c>
      <c r="BR45" s="3" t="s">
        <v>98</v>
      </c>
      <c r="BS45" s="3">
        <v>0.16063843640134801</v>
      </c>
      <c r="BT45" s="3">
        <v>43.136477629622803</v>
      </c>
      <c r="BU45" s="3">
        <v>2.94350914711617E-2</v>
      </c>
      <c r="BV45" s="3">
        <v>9.9091822061559198E-2</v>
      </c>
      <c r="BW45" s="3" t="s">
        <v>98</v>
      </c>
      <c r="BX45" s="3" t="s">
        <v>98</v>
      </c>
      <c r="BY45" s="3">
        <v>3.8550555720243698E-2</v>
      </c>
      <c r="BZ45" s="3">
        <v>0.19019989163283699</v>
      </c>
      <c r="CA45" s="3">
        <v>8.2038040464691795E-3</v>
      </c>
      <c r="CB45" s="3">
        <v>4.7029422499039897E-3</v>
      </c>
      <c r="CC45" s="3">
        <v>7.8393579542578098E-2</v>
      </c>
      <c r="CD45" s="3">
        <v>0.33083767095767702</v>
      </c>
      <c r="CF45" s="3" t="s">
        <v>98</v>
      </c>
      <c r="CG45" s="3">
        <v>451762.71499264397</v>
      </c>
      <c r="CH45" s="3">
        <v>4.8000726579379698E-2</v>
      </c>
      <c r="CI45" s="3">
        <v>1.1913992023970701</v>
      </c>
      <c r="CJ45" s="3">
        <v>1259.7125867734301</v>
      </c>
      <c r="CK45" s="3">
        <v>2.6492148713301402</v>
      </c>
      <c r="CL45" s="3" t="s">
        <v>98</v>
      </c>
      <c r="CM45" s="3" t="s">
        <v>98</v>
      </c>
      <c r="CN45" s="3">
        <v>0.29317352018549597</v>
      </c>
      <c r="CO45" s="3">
        <v>265.77177377781499</v>
      </c>
      <c r="CP45" s="3">
        <v>2.70242623650826E-2</v>
      </c>
      <c r="CQ45" s="3">
        <v>0.187995009772806</v>
      </c>
      <c r="CR45" s="3" t="s">
        <v>98</v>
      </c>
      <c r="CS45" s="3" t="s">
        <v>98</v>
      </c>
      <c r="CT45" s="3">
        <v>7.6126516196835498E-2</v>
      </c>
      <c r="CU45" s="3">
        <v>0.34924501038216399</v>
      </c>
      <c r="CV45" s="3">
        <v>3.43936550394697E-2</v>
      </c>
      <c r="CW45" s="3">
        <v>6.5784210313036499E-3</v>
      </c>
      <c r="CX45" s="3">
        <v>0.14432088164405801</v>
      </c>
      <c r="CY45" s="3">
        <v>0.673222416238629</v>
      </c>
      <c r="DA45" s="3" t="s">
        <v>98</v>
      </c>
      <c r="DB45" s="3">
        <f t="shared" si="18"/>
        <v>8089.5821468823351</v>
      </c>
      <c r="DC45" s="3">
        <f t="shared" si="19"/>
        <v>8.1449380959085368E-4</v>
      </c>
      <c r="DD45" s="3">
        <f t="shared" si="20"/>
        <v>2.0298691205434857E-2</v>
      </c>
      <c r="DE45" s="3">
        <f t="shared" si="21"/>
        <v>19.823633065392475</v>
      </c>
      <c r="DF45" s="3">
        <f t="shared" si="22"/>
        <v>4.0514067461846465E-2</v>
      </c>
      <c r="DG45" s="3" t="s">
        <v>98</v>
      </c>
      <c r="DH45" s="3" t="s">
        <v>98</v>
      </c>
      <c r="DI45" s="3">
        <f t="shared" si="25"/>
        <v>3.9130707324122284E-3</v>
      </c>
      <c r="DJ45" s="3">
        <f t="shared" si="26"/>
        <v>3.3659039232246073</v>
      </c>
      <c r="DK45" s="3">
        <f t="shared" si="27"/>
        <v>2.5053039139507846E-4</v>
      </c>
      <c r="DL45" s="3">
        <f t="shared" si="28"/>
        <v>1.6723897996886959E-3</v>
      </c>
      <c r="DM45" s="3" t="s">
        <v>98</v>
      </c>
      <c r="DN45" s="3" t="s">
        <v>98</v>
      </c>
      <c r="DO45" s="3">
        <f t="shared" si="31"/>
        <v>6.2521777428412853E-4</v>
      </c>
      <c r="DP45" s="3">
        <f t="shared" si="32"/>
        <v>2.7370298619291849E-3</v>
      </c>
      <c r="DQ45" s="3">
        <f t="shared" si="33"/>
        <v>1.7461673080769146E-4</v>
      </c>
      <c r="DR45" s="3">
        <f t="shared" si="34"/>
        <v>3.2186685660245479E-5</v>
      </c>
      <c r="DS45" s="3">
        <f t="shared" si="35"/>
        <v>6.9652935156398657E-4</v>
      </c>
      <c r="DT45" s="3">
        <f t="shared" si="36"/>
        <v>3.2214623030096365E-3</v>
      </c>
      <c r="DV45" s="3" t="s">
        <v>98</v>
      </c>
      <c r="DW45" s="3" t="s">
        <v>98</v>
      </c>
      <c r="DX45" s="3" t="s">
        <v>98</v>
      </c>
      <c r="DY45" s="3" t="s">
        <v>98</v>
      </c>
      <c r="DZ45" s="3" t="s">
        <v>98</v>
      </c>
      <c r="EA45" s="3" t="s">
        <v>98</v>
      </c>
      <c r="EB45" s="3" t="s">
        <v>98</v>
      </c>
      <c r="EC45" s="3" t="s">
        <v>98</v>
      </c>
      <c r="ED45" s="3" t="s">
        <v>98</v>
      </c>
      <c r="EE45" s="3" t="s">
        <v>98</v>
      </c>
      <c r="EF45" s="3" t="s">
        <v>98</v>
      </c>
      <c r="EG45" s="3" t="s">
        <v>98</v>
      </c>
      <c r="EH45" s="3" t="s">
        <v>98</v>
      </c>
      <c r="EI45" s="3" t="s">
        <v>98</v>
      </c>
      <c r="EJ45" s="3" t="s">
        <v>98</v>
      </c>
      <c r="EK45" s="3" t="s">
        <v>98</v>
      </c>
      <c r="EL45" s="3" t="s">
        <v>98</v>
      </c>
      <c r="EM45" s="3" t="s">
        <v>98</v>
      </c>
      <c r="EN45" s="3" t="s">
        <v>98</v>
      </c>
      <c r="EO45" s="3" t="s">
        <v>98</v>
      </c>
      <c r="EQ45" s="3" t="s">
        <v>98</v>
      </c>
    </row>
    <row r="46" spans="1:147">
      <c r="A46" s="33" t="s">
        <v>109</v>
      </c>
      <c r="B46" s="33" t="s">
        <v>63</v>
      </c>
      <c r="C46" s="3" t="s">
        <v>65</v>
      </c>
      <c r="D46" s="3" t="s">
        <v>619</v>
      </c>
      <c r="E46" s="3" t="s">
        <v>399</v>
      </c>
      <c r="G46" s="5" t="s">
        <v>98</v>
      </c>
      <c r="H46" s="3">
        <v>439050.38031777099</v>
      </c>
      <c r="I46" s="3">
        <v>9.7578288688791694</v>
      </c>
      <c r="J46" s="3">
        <v>62.7045145378776</v>
      </c>
      <c r="K46" s="3">
        <v>1105.60334991682</v>
      </c>
      <c r="L46" s="3">
        <v>3.6851695873575001</v>
      </c>
      <c r="M46" s="5" t="s">
        <v>98</v>
      </c>
      <c r="N46" s="5" t="s">
        <v>98</v>
      </c>
      <c r="O46" s="3">
        <v>0.54406318237425699</v>
      </c>
      <c r="P46" s="3">
        <v>66.102511476178904</v>
      </c>
      <c r="Q46" s="3">
        <v>1.22327052006531</v>
      </c>
      <c r="R46" s="3">
        <v>0.26138229401476598</v>
      </c>
      <c r="S46" s="5" t="s">
        <v>98</v>
      </c>
      <c r="T46" s="5" t="s">
        <v>98</v>
      </c>
      <c r="U46" s="3">
        <v>0.36338619810616501</v>
      </c>
      <c r="V46" s="3">
        <v>0.85414506751169095</v>
      </c>
      <c r="W46" s="3">
        <v>4.788133362435E-2</v>
      </c>
      <c r="X46" s="3">
        <v>1.1476473564828201E-2</v>
      </c>
      <c r="Y46" s="3">
        <v>1.0165194673675799</v>
      </c>
      <c r="Z46" s="3">
        <v>19.361049239717001</v>
      </c>
      <c r="AA46" s="3">
        <f t="shared" si="4"/>
        <v>0.15561604998926842</v>
      </c>
      <c r="AB46" s="3">
        <f t="shared" si="5"/>
        <v>65.028278944190461</v>
      </c>
      <c r="AC46" s="3">
        <f t="shared" si="6"/>
        <v>19.046412647516885</v>
      </c>
      <c r="AD46" s="3">
        <f t="shared" si="7"/>
        <v>17.9351023649434</v>
      </c>
      <c r="AE46" s="3">
        <f t="shared" si="8"/>
        <v>1.1289969285633203E-2</v>
      </c>
      <c r="AF46" s="3">
        <f t="shared" si="9"/>
        <v>0.35748080560346246</v>
      </c>
      <c r="AG46" s="3">
        <f t="shared" si="10"/>
        <v>0.12536298150982234</v>
      </c>
      <c r="AH46" s="17">
        <f t="shared" si="11"/>
        <v>1.2033911394074341</v>
      </c>
      <c r="AI46" s="3">
        <f t="shared" si="12"/>
        <v>1.9841554407113622</v>
      </c>
      <c r="AJ46" s="3">
        <f t="shared" si="13"/>
        <v>6.7743052644631749</v>
      </c>
      <c r="AK46" s="3">
        <f t="shared" si="14"/>
        <v>1.1761298255014839E-3</v>
      </c>
      <c r="AL46" s="3">
        <f t="shared" si="15"/>
        <v>3.72404766458981E-2</v>
      </c>
      <c r="AM46" s="3">
        <f t="shared" si="16"/>
        <v>0.12536298150982234</v>
      </c>
      <c r="AP46" s="3" t="s">
        <v>98</v>
      </c>
      <c r="AQ46" s="3">
        <v>19.7785442097111</v>
      </c>
      <c r="AR46" s="3">
        <v>3.8870797796218298E-2</v>
      </c>
      <c r="AS46" s="3">
        <v>0.27250677872207402</v>
      </c>
      <c r="AT46" s="3">
        <v>0.54106310007300995</v>
      </c>
      <c r="AU46" s="3">
        <v>3.6851695873575001</v>
      </c>
      <c r="AV46" s="3" t="s">
        <v>98</v>
      </c>
      <c r="AW46" s="3" t="s">
        <v>98</v>
      </c>
      <c r="AX46" s="3">
        <v>0.47636892752489701</v>
      </c>
      <c r="AY46" s="3">
        <v>1.9411303388249601</v>
      </c>
      <c r="AZ46" s="3">
        <v>2.7352747745127401E-2</v>
      </c>
      <c r="BA46" s="3">
        <v>0.26138229401476598</v>
      </c>
      <c r="BB46" s="3" t="s">
        <v>98</v>
      </c>
      <c r="BC46" s="3" t="s">
        <v>98</v>
      </c>
      <c r="BD46" s="3">
        <v>5.7840842758590798E-2</v>
      </c>
      <c r="BE46" s="3">
        <v>0.34230280515537098</v>
      </c>
      <c r="BF46" s="3">
        <v>1.6687125604220199E-2</v>
      </c>
      <c r="BG46" s="3">
        <v>1.1476473564828201E-2</v>
      </c>
      <c r="BH46" s="3">
        <v>6.2418260241211901E-2</v>
      </c>
      <c r="BI46" s="3">
        <v>6.1572565080670102E-3</v>
      </c>
      <c r="BK46" s="3" t="s">
        <v>98</v>
      </c>
      <c r="BL46" s="3">
        <v>61785.199691344598</v>
      </c>
      <c r="BM46" s="3">
        <v>3.2260783882223998</v>
      </c>
      <c r="BN46" s="3">
        <v>16.380293910732298</v>
      </c>
      <c r="BO46" s="3">
        <v>532.311840898828</v>
      </c>
      <c r="BP46" s="3">
        <v>2.2899198334831001</v>
      </c>
      <c r="BQ46" s="3" t="s">
        <v>98</v>
      </c>
      <c r="BR46" s="3" t="s">
        <v>98</v>
      </c>
      <c r="BS46" s="3">
        <v>0.36775816874719702</v>
      </c>
      <c r="BT46" s="3">
        <v>12.0157790303023</v>
      </c>
      <c r="BU46" s="3">
        <v>0.665882774103565</v>
      </c>
      <c r="BV46" s="3">
        <v>5.1219523105220897E-2</v>
      </c>
      <c r="BW46" s="3" t="s">
        <v>98</v>
      </c>
      <c r="BX46" s="3" t="s">
        <v>98</v>
      </c>
      <c r="BY46" s="3">
        <v>0.17010835912473499</v>
      </c>
      <c r="BZ46" s="3">
        <v>0.41334624733530101</v>
      </c>
      <c r="CA46" s="3">
        <v>3.03957812691165E-2</v>
      </c>
      <c r="CB46" s="3">
        <v>7.67597807827147E-3</v>
      </c>
      <c r="CC46" s="3">
        <v>0.35194026992407801</v>
      </c>
      <c r="CD46" s="3">
        <v>5.2901745832573903</v>
      </c>
      <c r="CF46" s="3" t="s">
        <v>98</v>
      </c>
      <c r="CG46" s="3">
        <v>439050.38031777099</v>
      </c>
      <c r="CH46" s="3">
        <v>9.7578288688791694</v>
      </c>
      <c r="CI46" s="3">
        <v>62.7045145378776</v>
      </c>
      <c r="CJ46" s="3">
        <v>1105.60334991682</v>
      </c>
      <c r="CK46" s="3">
        <v>3.6851695873575001</v>
      </c>
      <c r="CL46" s="3" t="s">
        <v>98</v>
      </c>
      <c r="CM46" s="3" t="s">
        <v>98</v>
      </c>
      <c r="CN46" s="3">
        <v>0.54406318237425699</v>
      </c>
      <c r="CO46" s="3">
        <v>66.102511476178904</v>
      </c>
      <c r="CP46" s="3">
        <v>1.22327052006531</v>
      </c>
      <c r="CQ46" s="3">
        <v>0.26138229401476598</v>
      </c>
      <c r="CR46" s="3" t="s">
        <v>98</v>
      </c>
      <c r="CS46" s="3" t="s">
        <v>98</v>
      </c>
      <c r="CT46" s="3">
        <v>0.36338619810616501</v>
      </c>
      <c r="CU46" s="3">
        <v>0.85414506751169095</v>
      </c>
      <c r="CV46" s="3">
        <v>4.788133362435E-2</v>
      </c>
      <c r="CW46" s="3">
        <v>1.1476473564828201E-2</v>
      </c>
      <c r="CX46" s="3">
        <v>1.0165194673675799</v>
      </c>
      <c r="CY46" s="3">
        <v>19.361049239717001</v>
      </c>
      <c r="DA46" s="3" t="s">
        <v>98</v>
      </c>
      <c r="DB46" s="3">
        <f t="shared" si="18"/>
        <v>7861.9461065049873</v>
      </c>
      <c r="DC46" s="3">
        <f t="shared" si="19"/>
        <v>0.16557439387101278</v>
      </c>
      <c r="DD46" s="3">
        <f t="shared" si="20"/>
        <v>1.0683401291776862</v>
      </c>
      <c r="DE46" s="3">
        <f t="shared" si="21"/>
        <v>17.398472758581502</v>
      </c>
      <c r="DF46" s="3">
        <f t="shared" si="22"/>
        <v>5.6356776072144059E-2</v>
      </c>
      <c r="DG46" s="3" t="s">
        <v>98</v>
      </c>
      <c r="DH46" s="3" t="s">
        <v>98</v>
      </c>
      <c r="DI46" s="3">
        <f t="shared" si="25"/>
        <v>7.2617667318137496E-3</v>
      </c>
      <c r="DJ46" s="3">
        <f t="shared" si="26"/>
        <v>0.83716453237308652</v>
      </c>
      <c r="DK46" s="3">
        <f t="shared" si="27"/>
        <v>1.1340418400096692E-2</v>
      </c>
      <c r="DL46" s="3">
        <f t="shared" si="28"/>
        <v>2.3252376903929862E-3</v>
      </c>
      <c r="DM46" s="3" t="s">
        <v>98</v>
      </c>
      <c r="DN46" s="3" t="s">
        <v>98</v>
      </c>
      <c r="DO46" s="3">
        <f t="shared" si="31"/>
        <v>2.9844464364829583E-3</v>
      </c>
      <c r="DP46" s="3">
        <f t="shared" si="32"/>
        <v>6.6939268613768884E-3</v>
      </c>
      <c r="DQ46" s="3">
        <f t="shared" si="33"/>
        <v>2.4309373152116436E-4</v>
      </c>
      <c r="DR46" s="3">
        <f t="shared" si="34"/>
        <v>5.6151718681654524E-5</v>
      </c>
      <c r="DS46" s="3">
        <f t="shared" si="35"/>
        <v>4.9059819853647683E-3</v>
      </c>
      <c r="DT46" s="3">
        <f t="shared" si="36"/>
        <v>9.2645296365701901E-2</v>
      </c>
      <c r="DV46" s="3" t="s">
        <v>98</v>
      </c>
      <c r="DW46" s="3" t="s">
        <v>98</v>
      </c>
      <c r="DX46" s="3" t="s">
        <v>98</v>
      </c>
      <c r="DY46" s="3" t="s">
        <v>98</v>
      </c>
      <c r="DZ46" s="3" t="s">
        <v>98</v>
      </c>
      <c r="EA46" s="3" t="s">
        <v>98</v>
      </c>
      <c r="EB46" s="3" t="s">
        <v>98</v>
      </c>
      <c r="EC46" s="3" t="s">
        <v>98</v>
      </c>
      <c r="ED46" s="3" t="s">
        <v>98</v>
      </c>
      <c r="EE46" s="3" t="s">
        <v>98</v>
      </c>
      <c r="EF46" s="3" t="s">
        <v>98</v>
      </c>
      <c r="EG46" s="3" t="s">
        <v>98</v>
      </c>
      <c r="EH46" s="3" t="s">
        <v>98</v>
      </c>
      <c r="EI46" s="3" t="s">
        <v>98</v>
      </c>
      <c r="EJ46" s="3" t="s">
        <v>98</v>
      </c>
      <c r="EK46" s="3" t="s">
        <v>98</v>
      </c>
      <c r="EL46" s="3" t="s">
        <v>98</v>
      </c>
      <c r="EM46" s="3" t="s">
        <v>98</v>
      </c>
      <c r="EN46" s="3" t="s">
        <v>98</v>
      </c>
      <c r="EO46" s="3" t="s">
        <v>98</v>
      </c>
      <c r="EQ46" s="3" t="s">
        <v>98</v>
      </c>
    </row>
    <row r="47" spans="1:147">
      <c r="A47" s="33" t="s">
        <v>110</v>
      </c>
      <c r="B47" s="33" t="s">
        <v>63</v>
      </c>
      <c r="C47" s="3" t="s">
        <v>65</v>
      </c>
      <c r="D47" s="3" t="s">
        <v>619</v>
      </c>
      <c r="E47" s="3" t="s">
        <v>399</v>
      </c>
      <c r="G47" s="5" t="s">
        <v>98</v>
      </c>
      <c r="H47" s="3">
        <v>427825.609487198</v>
      </c>
      <c r="I47" s="3">
        <v>2.1611313140330899</v>
      </c>
      <c r="J47" s="3">
        <v>3.3467819077888699</v>
      </c>
      <c r="K47" s="3">
        <v>360.019187072428</v>
      </c>
      <c r="L47" s="3">
        <v>3.8132276499547801</v>
      </c>
      <c r="M47" s="5" t="s">
        <v>98</v>
      </c>
      <c r="N47" s="5" t="s">
        <v>98</v>
      </c>
      <c r="O47" s="3">
        <v>0.33085000226209099</v>
      </c>
      <c r="P47" s="3">
        <v>13.6309989404898</v>
      </c>
      <c r="Q47" s="3">
        <v>4.1031993168734002E-2</v>
      </c>
      <c r="R47" s="3">
        <v>0.20305894140886899</v>
      </c>
      <c r="S47" s="5" t="s">
        <v>98</v>
      </c>
      <c r="T47" s="5" t="s">
        <v>98</v>
      </c>
      <c r="U47" s="3">
        <v>6.8259438422898194E-2</v>
      </c>
      <c r="V47" s="3">
        <v>0.354808716483622</v>
      </c>
      <c r="W47" s="3">
        <v>2.4386649681264298E-2</v>
      </c>
      <c r="X47" s="3">
        <v>1.6145948982305199E-2</v>
      </c>
      <c r="Y47" s="3">
        <v>0.20763697873441</v>
      </c>
      <c r="Z47" s="3">
        <v>1.7582818662244299</v>
      </c>
      <c r="AA47" s="3">
        <f t="shared" si="4"/>
        <v>0.64573413313952455</v>
      </c>
      <c r="AB47" s="3">
        <f t="shared" si="5"/>
        <v>65.648224240082556</v>
      </c>
      <c r="AC47" s="3">
        <f t="shared" si="6"/>
        <v>8.4680574574987499</v>
      </c>
      <c r="AD47" s="3">
        <f t="shared" si="7"/>
        <v>6.5320577278433758</v>
      </c>
      <c r="AE47" s="3">
        <f t="shared" si="8"/>
        <v>7.7760469646197275E-2</v>
      </c>
      <c r="AF47" s="3">
        <f t="shared" si="9"/>
        <v>0.32874413237446182</v>
      </c>
      <c r="AG47" s="3">
        <f t="shared" si="10"/>
        <v>1.8986348910080966E-2</v>
      </c>
      <c r="AH47" s="17">
        <f t="shared" si="11"/>
        <v>0.19761409272487213</v>
      </c>
      <c r="AI47" s="3">
        <f t="shared" si="12"/>
        <v>0.81359325775680669</v>
      </c>
      <c r="AJ47" s="3">
        <f t="shared" si="13"/>
        <v>6.3073441451605801</v>
      </c>
      <c r="AK47" s="3">
        <f t="shared" si="14"/>
        <v>7.4710633627226141E-3</v>
      </c>
      <c r="AL47" s="3">
        <f t="shared" si="15"/>
        <v>3.1585048987843714E-2</v>
      </c>
      <c r="AM47" s="3">
        <f t="shared" si="16"/>
        <v>1.8986348910080966E-2</v>
      </c>
      <c r="AP47" s="3" t="s">
        <v>98</v>
      </c>
      <c r="AQ47" s="3">
        <v>18.547959228903402</v>
      </c>
      <c r="AR47" s="3">
        <v>4.2770656477110001E-2</v>
      </c>
      <c r="AS47" s="3">
        <v>0.204957452543058</v>
      </c>
      <c r="AT47" s="3">
        <v>0.56451091749654303</v>
      </c>
      <c r="AU47" s="3">
        <v>3.8132276499547801</v>
      </c>
      <c r="AV47" s="3" t="s">
        <v>98</v>
      </c>
      <c r="AW47" s="3" t="s">
        <v>98</v>
      </c>
      <c r="AX47" s="3">
        <v>0.33085000226209099</v>
      </c>
      <c r="AY47" s="3">
        <v>1.63430631710257</v>
      </c>
      <c r="AZ47" s="3">
        <v>4.1031993168734002E-2</v>
      </c>
      <c r="BA47" s="3">
        <v>0.20305894140886899</v>
      </c>
      <c r="BB47" s="3" t="s">
        <v>98</v>
      </c>
      <c r="BC47" s="3" t="s">
        <v>98</v>
      </c>
      <c r="BD47" s="3">
        <v>6.2077616971528297E-2</v>
      </c>
      <c r="BE47" s="3">
        <v>0.354808716483622</v>
      </c>
      <c r="BF47" s="3">
        <v>2.4386649681264298E-2</v>
      </c>
      <c r="BG47" s="3">
        <v>1.6145948982305199E-2</v>
      </c>
      <c r="BH47" s="3">
        <v>6.0278367006606298E-2</v>
      </c>
      <c r="BI47" s="3">
        <v>1.2102344719512E-2</v>
      </c>
      <c r="BK47" s="3" t="s">
        <v>98</v>
      </c>
      <c r="BL47" s="3">
        <v>55326.4037177188</v>
      </c>
      <c r="BM47" s="3">
        <v>1.86308096764714</v>
      </c>
      <c r="BN47" s="3">
        <v>1.4971785939037401</v>
      </c>
      <c r="BO47" s="3">
        <v>239.450327033581</v>
      </c>
      <c r="BP47" s="3">
        <v>2.0489884974539998</v>
      </c>
      <c r="BQ47" s="3" t="s">
        <v>98</v>
      </c>
      <c r="BR47" s="3" t="s">
        <v>98</v>
      </c>
      <c r="BS47" s="3">
        <v>0.20515249309581701</v>
      </c>
      <c r="BT47" s="3">
        <v>8.3170603562104297</v>
      </c>
      <c r="BU47" s="3">
        <v>3.80404671461574E-2</v>
      </c>
      <c r="BV47" s="3">
        <v>0.153599008433394</v>
      </c>
      <c r="BW47" s="3" t="s">
        <v>98</v>
      </c>
      <c r="BX47" s="3" t="s">
        <v>98</v>
      </c>
      <c r="BY47" s="3">
        <v>4.7990010958124198E-2</v>
      </c>
      <c r="BZ47" s="3">
        <v>0.24276177273469099</v>
      </c>
      <c r="CA47" s="3">
        <v>2.6569986406570802E-2</v>
      </c>
      <c r="CB47" s="3">
        <v>5.6991008232838798E-3</v>
      </c>
      <c r="CC47" s="3">
        <v>0.15300879388683</v>
      </c>
      <c r="CD47" s="3">
        <v>0.99915429185663496</v>
      </c>
      <c r="CF47" s="3" t="s">
        <v>98</v>
      </c>
      <c r="CG47" s="3">
        <v>427825.609487198</v>
      </c>
      <c r="CH47" s="3">
        <v>2.1611313140330899</v>
      </c>
      <c r="CI47" s="3">
        <v>3.3467819077888699</v>
      </c>
      <c r="CJ47" s="3">
        <v>360.019187072428</v>
      </c>
      <c r="CK47" s="3">
        <v>3.8132276499547801</v>
      </c>
      <c r="CL47" s="3" t="s">
        <v>98</v>
      </c>
      <c r="CM47" s="3" t="s">
        <v>98</v>
      </c>
      <c r="CN47" s="3">
        <v>0.33085000226209099</v>
      </c>
      <c r="CO47" s="3">
        <v>13.6309989404898</v>
      </c>
      <c r="CP47" s="3">
        <v>4.1031993168734002E-2</v>
      </c>
      <c r="CQ47" s="3">
        <v>0.20305894140886899</v>
      </c>
      <c r="CR47" s="3" t="s">
        <v>98</v>
      </c>
      <c r="CS47" s="3" t="s">
        <v>98</v>
      </c>
      <c r="CT47" s="3">
        <v>6.8259438422898194E-2</v>
      </c>
      <c r="CU47" s="3">
        <v>0.354808716483622</v>
      </c>
      <c r="CV47" s="3">
        <v>2.4386649681264298E-2</v>
      </c>
      <c r="CW47" s="3">
        <v>1.6145948982305199E-2</v>
      </c>
      <c r="CX47" s="3">
        <v>0.20763697873441</v>
      </c>
      <c r="CY47" s="3">
        <v>1.7582818662244299</v>
      </c>
      <c r="DA47" s="3" t="s">
        <v>98</v>
      </c>
      <c r="DB47" s="3">
        <f t="shared" si="18"/>
        <v>7660.9474346351153</v>
      </c>
      <c r="DC47" s="3">
        <f t="shared" si="19"/>
        <v>3.6670863181247411E-2</v>
      </c>
      <c r="DD47" s="3">
        <f t="shared" si="20"/>
        <v>5.7021435251474101E-2</v>
      </c>
      <c r="DE47" s="3">
        <f t="shared" si="21"/>
        <v>5.6654893631767225</v>
      </c>
      <c r="DF47" s="3">
        <f t="shared" si="22"/>
        <v>5.8315149869319162E-2</v>
      </c>
      <c r="DG47" s="3" t="s">
        <v>98</v>
      </c>
      <c r="DH47" s="3" t="s">
        <v>98</v>
      </c>
      <c r="DI47" s="3">
        <f t="shared" si="25"/>
        <v>4.4159495027080442E-3</v>
      </c>
      <c r="DJ47" s="3">
        <f t="shared" si="26"/>
        <v>0.17263169884105625</v>
      </c>
      <c r="DK47" s="3">
        <f t="shared" si="27"/>
        <v>3.8039007945561346E-4</v>
      </c>
      <c r="DL47" s="3">
        <f t="shared" si="28"/>
        <v>1.8063974291561233E-3</v>
      </c>
      <c r="DM47" s="3" t="s">
        <v>98</v>
      </c>
      <c r="DN47" s="3" t="s">
        <v>98</v>
      </c>
      <c r="DO47" s="3">
        <f t="shared" si="31"/>
        <v>5.6060642594364478E-4</v>
      </c>
      <c r="DP47" s="3">
        <f t="shared" si="32"/>
        <v>2.7806325743230565E-3</v>
      </c>
      <c r="DQ47" s="3">
        <f t="shared" si="33"/>
        <v>1.2381112265643225E-4</v>
      </c>
      <c r="DR47" s="3">
        <f t="shared" si="34"/>
        <v>7.8998376982391421E-5</v>
      </c>
      <c r="DS47" s="3">
        <f t="shared" si="35"/>
        <v>1.002108970725917E-3</v>
      </c>
      <c r="DT47" s="3">
        <f t="shared" si="36"/>
        <v>8.413621729582604E-3</v>
      </c>
      <c r="DV47" s="3" t="s">
        <v>98</v>
      </c>
      <c r="DW47" s="3" t="s">
        <v>98</v>
      </c>
      <c r="DX47" s="3" t="s">
        <v>98</v>
      </c>
      <c r="DY47" s="3" t="s">
        <v>98</v>
      </c>
      <c r="DZ47" s="3" t="s">
        <v>98</v>
      </c>
      <c r="EA47" s="3" t="s">
        <v>98</v>
      </c>
      <c r="EB47" s="3" t="s">
        <v>98</v>
      </c>
      <c r="EC47" s="3" t="s">
        <v>98</v>
      </c>
      <c r="ED47" s="3" t="s">
        <v>98</v>
      </c>
      <c r="EE47" s="3" t="s">
        <v>98</v>
      </c>
      <c r="EF47" s="3" t="s">
        <v>98</v>
      </c>
      <c r="EG47" s="3" t="s">
        <v>98</v>
      </c>
      <c r="EH47" s="3" t="s">
        <v>98</v>
      </c>
      <c r="EI47" s="3" t="s">
        <v>98</v>
      </c>
      <c r="EJ47" s="3" t="s">
        <v>98</v>
      </c>
      <c r="EK47" s="3" t="s">
        <v>98</v>
      </c>
      <c r="EL47" s="3" t="s">
        <v>98</v>
      </c>
      <c r="EM47" s="3" t="s">
        <v>98</v>
      </c>
      <c r="EN47" s="3" t="s">
        <v>98</v>
      </c>
      <c r="EO47" s="3" t="s">
        <v>98</v>
      </c>
      <c r="EQ47" s="3" t="s">
        <v>98</v>
      </c>
    </row>
    <row r="48" spans="1:147">
      <c r="A48" s="33" t="s">
        <v>111</v>
      </c>
      <c r="B48" s="33" t="s">
        <v>63</v>
      </c>
      <c r="C48" s="3" t="s">
        <v>65</v>
      </c>
      <c r="D48" s="3" t="s">
        <v>619</v>
      </c>
      <c r="E48" s="3" t="s">
        <v>399</v>
      </c>
      <c r="G48" s="5" t="s">
        <v>98</v>
      </c>
      <c r="H48" s="3">
        <v>446560.94411405799</v>
      </c>
      <c r="I48" s="3">
        <v>7.5317757327069301E-2</v>
      </c>
      <c r="J48" s="3">
        <v>20.685980353184402</v>
      </c>
      <c r="K48" s="3">
        <v>1368.9108810017401</v>
      </c>
      <c r="L48" s="3">
        <v>2.7065869343319</v>
      </c>
      <c r="M48" s="5" t="s">
        <v>98</v>
      </c>
      <c r="N48" s="5" t="s">
        <v>98</v>
      </c>
      <c r="O48" s="3">
        <v>1.0827504271069699</v>
      </c>
      <c r="P48" s="3">
        <v>15.378779517278501</v>
      </c>
      <c r="Q48" s="3">
        <v>14.6517634252869</v>
      </c>
      <c r="R48" s="3">
        <v>0.182025261496676</v>
      </c>
      <c r="S48" s="5" t="s">
        <v>98</v>
      </c>
      <c r="T48" s="5" t="s">
        <v>98</v>
      </c>
      <c r="U48" s="3">
        <v>1.0173341787629999</v>
      </c>
      <c r="V48" s="3">
        <v>10.067107060850599</v>
      </c>
      <c r="W48" s="3">
        <v>0.52135020285612499</v>
      </c>
      <c r="X48" s="3">
        <v>7.33499348306039E-3</v>
      </c>
      <c r="Y48" s="3">
        <v>5.5188946521124604</v>
      </c>
      <c r="Z48" s="3">
        <v>50.8855644750927</v>
      </c>
      <c r="AA48" s="3">
        <f t="shared" si="4"/>
        <v>3.641004972504234E-3</v>
      </c>
      <c r="AB48" s="3">
        <f t="shared" si="5"/>
        <v>2.7865687763023317</v>
      </c>
      <c r="AC48" s="3">
        <f t="shared" si="6"/>
        <v>9.2202456619851034</v>
      </c>
      <c r="AD48" s="3">
        <f t="shared" si="7"/>
        <v>6.9561512460736538E-2</v>
      </c>
      <c r="AE48" s="3">
        <f t="shared" si="8"/>
        <v>1.329069305617708E-3</v>
      </c>
      <c r="AF48" s="3">
        <f t="shared" si="9"/>
        <v>0.18433658239401185</v>
      </c>
      <c r="AG48" s="3">
        <f t="shared" si="10"/>
        <v>194.53265664378773</v>
      </c>
      <c r="AH48" s="17">
        <f t="shared" si="11"/>
        <v>2.6548365839305634</v>
      </c>
      <c r="AI48" s="3">
        <f t="shared" si="12"/>
        <v>675.61178506843783</v>
      </c>
      <c r="AJ48" s="3">
        <f t="shared" si="13"/>
        <v>204.18530852552811</v>
      </c>
      <c r="AK48" s="3">
        <f t="shared" si="14"/>
        <v>9.7387306040035052E-2</v>
      </c>
      <c r="AL48" s="3">
        <f t="shared" si="15"/>
        <v>13.507228771366625</v>
      </c>
      <c r="AM48" s="3">
        <f t="shared" si="16"/>
        <v>194.53265664378773</v>
      </c>
      <c r="AP48" s="3" t="s">
        <v>98</v>
      </c>
      <c r="AQ48" s="3">
        <v>15.8775358922273</v>
      </c>
      <c r="AR48" s="3">
        <v>3.22717161095223E-2</v>
      </c>
      <c r="AS48" s="3">
        <v>0.29729665799691901</v>
      </c>
      <c r="AT48" s="3">
        <v>0.55815089906381499</v>
      </c>
      <c r="AU48" s="3">
        <v>2.7065869343319</v>
      </c>
      <c r="AV48" s="3" t="s">
        <v>98</v>
      </c>
      <c r="AW48" s="3" t="s">
        <v>98</v>
      </c>
      <c r="AX48" s="3">
        <v>0.32530558191876202</v>
      </c>
      <c r="AY48" s="3">
        <v>2.6274680034758999</v>
      </c>
      <c r="AZ48" s="3">
        <v>2.4802860451940498E-2</v>
      </c>
      <c r="BA48" s="3">
        <v>0.128928101343633</v>
      </c>
      <c r="BB48" s="3" t="s">
        <v>98</v>
      </c>
      <c r="BC48" s="3" t="s">
        <v>98</v>
      </c>
      <c r="BD48" s="3">
        <v>2.0812083364088099E-2</v>
      </c>
      <c r="BE48" s="3">
        <v>0.27518645842004102</v>
      </c>
      <c r="BF48" s="3">
        <v>1.4519352431841799E-2</v>
      </c>
      <c r="BG48" s="3">
        <v>7.33499348306039E-3</v>
      </c>
      <c r="BH48" s="3">
        <v>3.9491047252901902E-2</v>
      </c>
      <c r="BI48" s="3">
        <v>9.1924825494143006E-3</v>
      </c>
      <c r="BK48" s="3" t="s">
        <v>98</v>
      </c>
      <c r="BL48" s="3">
        <v>45021.451773692897</v>
      </c>
      <c r="BM48" s="3">
        <v>2.11630367944616E-2</v>
      </c>
      <c r="BN48" s="3">
        <v>11.577883172826001</v>
      </c>
      <c r="BO48" s="3">
        <v>310.44281590874601</v>
      </c>
      <c r="BP48" s="3">
        <v>1.3364830830473799</v>
      </c>
      <c r="BQ48" s="3" t="s">
        <v>98</v>
      </c>
      <c r="BR48" s="3" t="s">
        <v>98</v>
      </c>
      <c r="BS48" s="3">
        <v>0.55873772140509703</v>
      </c>
      <c r="BT48" s="3">
        <v>8.7111963752105002</v>
      </c>
      <c r="BU48" s="3">
        <v>8.6400024873007499</v>
      </c>
      <c r="BV48" s="3">
        <v>0.203118922075601</v>
      </c>
      <c r="BW48" s="3" t="s">
        <v>98</v>
      </c>
      <c r="BX48" s="3" t="s">
        <v>98</v>
      </c>
      <c r="BY48" s="3">
        <v>0.51200293909699202</v>
      </c>
      <c r="BZ48" s="3">
        <v>6.0806423161980696</v>
      </c>
      <c r="CA48" s="3">
        <v>0.29115813749984898</v>
      </c>
      <c r="CB48" s="3">
        <v>5.0124440254157403E-3</v>
      </c>
      <c r="CC48" s="3">
        <v>4.1047523148542204</v>
      </c>
      <c r="CD48" s="3">
        <v>29.058341589521</v>
      </c>
      <c r="CF48" s="3" t="s">
        <v>98</v>
      </c>
      <c r="CG48" s="3">
        <v>446560.94411405799</v>
      </c>
      <c r="CH48" s="3">
        <v>7.5317757327069301E-2</v>
      </c>
      <c r="CI48" s="3">
        <v>20.685980353184402</v>
      </c>
      <c r="CJ48" s="3">
        <v>1368.9108810017401</v>
      </c>
      <c r="CK48" s="3">
        <v>2.7065869343319</v>
      </c>
      <c r="CL48" s="3" t="s">
        <v>98</v>
      </c>
      <c r="CM48" s="3" t="s">
        <v>98</v>
      </c>
      <c r="CN48" s="3">
        <v>1.0827504271069699</v>
      </c>
      <c r="CO48" s="3">
        <v>15.378779517278501</v>
      </c>
      <c r="CP48" s="3">
        <v>14.6517634252869</v>
      </c>
      <c r="CQ48" s="3">
        <v>0.182025261496676</v>
      </c>
      <c r="CR48" s="3" t="s">
        <v>98</v>
      </c>
      <c r="CS48" s="3" t="s">
        <v>98</v>
      </c>
      <c r="CT48" s="3">
        <v>1.0173341787629999</v>
      </c>
      <c r="CU48" s="3">
        <v>10.067107060850599</v>
      </c>
      <c r="CV48" s="3">
        <v>0.52135020285612499</v>
      </c>
      <c r="CW48" s="3">
        <v>7.33499348306039E-3</v>
      </c>
      <c r="CX48" s="3">
        <v>5.5188946521124604</v>
      </c>
      <c r="CY48" s="3">
        <v>50.8855644750927</v>
      </c>
      <c r="DA48" s="3" t="s">
        <v>98</v>
      </c>
      <c r="DB48" s="3">
        <f t="shared" si="18"/>
        <v>7996.4355647606408</v>
      </c>
      <c r="DC48" s="3">
        <f t="shared" si="19"/>
        <v>1.2780191356836096E-3</v>
      </c>
      <c r="DD48" s="3">
        <f t="shared" si="20"/>
        <v>0.35244133672924727</v>
      </c>
      <c r="DE48" s="3">
        <f t="shared" si="21"/>
        <v>21.542046407354359</v>
      </c>
      <c r="DF48" s="3">
        <f t="shared" si="22"/>
        <v>4.1391450287993577E-2</v>
      </c>
      <c r="DG48" s="3" t="s">
        <v>98</v>
      </c>
      <c r="DH48" s="3" t="s">
        <v>98</v>
      </c>
      <c r="DI48" s="3">
        <f t="shared" si="25"/>
        <v>1.4451779288042033E-2</v>
      </c>
      <c r="DJ48" s="3">
        <f t="shared" si="26"/>
        <v>0.19476671121173381</v>
      </c>
      <c r="DK48" s="3">
        <f t="shared" si="27"/>
        <v>0.13583023935957864</v>
      </c>
      <c r="DL48" s="3">
        <f t="shared" si="28"/>
        <v>1.6192833574710304E-3</v>
      </c>
      <c r="DM48" s="3" t="s">
        <v>98</v>
      </c>
      <c r="DN48" s="3" t="s">
        <v>98</v>
      </c>
      <c r="DO48" s="3">
        <f t="shared" si="31"/>
        <v>8.3552412841902089E-3</v>
      </c>
      <c r="DP48" s="3">
        <f t="shared" si="32"/>
        <v>7.8895823360898121E-2</v>
      </c>
      <c r="DQ48" s="3">
        <f t="shared" si="33"/>
        <v>2.646897165311191E-3</v>
      </c>
      <c r="DR48" s="3">
        <f t="shared" si="34"/>
        <v>3.5888418882855844E-5</v>
      </c>
      <c r="DS48" s="3">
        <f t="shared" si="35"/>
        <v>2.6635591950349716E-2</v>
      </c>
      <c r="DT48" s="3">
        <f t="shared" si="36"/>
        <v>0.24349445854722199</v>
      </c>
      <c r="DV48" s="3" t="s">
        <v>98</v>
      </c>
      <c r="DW48" s="3" t="s">
        <v>98</v>
      </c>
      <c r="DX48" s="3" t="s">
        <v>98</v>
      </c>
      <c r="DY48" s="3" t="s">
        <v>98</v>
      </c>
      <c r="DZ48" s="3" t="s">
        <v>98</v>
      </c>
      <c r="EA48" s="3" t="s">
        <v>98</v>
      </c>
      <c r="EB48" s="3" t="s">
        <v>98</v>
      </c>
      <c r="EC48" s="3" t="s">
        <v>98</v>
      </c>
      <c r="ED48" s="3" t="s">
        <v>98</v>
      </c>
      <c r="EE48" s="3" t="s">
        <v>98</v>
      </c>
      <c r="EF48" s="3" t="s">
        <v>98</v>
      </c>
      <c r="EG48" s="3" t="s">
        <v>98</v>
      </c>
      <c r="EH48" s="3" t="s">
        <v>98</v>
      </c>
      <c r="EI48" s="3" t="s">
        <v>98</v>
      </c>
      <c r="EJ48" s="3" t="s">
        <v>98</v>
      </c>
      <c r="EK48" s="3" t="s">
        <v>98</v>
      </c>
      <c r="EL48" s="3" t="s">
        <v>98</v>
      </c>
      <c r="EM48" s="3" t="s">
        <v>98</v>
      </c>
      <c r="EN48" s="3" t="s">
        <v>98</v>
      </c>
      <c r="EO48" s="3" t="s">
        <v>98</v>
      </c>
      <c r="EQ48" s="3" t="s">
        <v>98</v>
      </c>
    </row>
    <row r="49" spans="1:147">
      <c r="A49" s="33" t="s">
        <v>112</v>
      </c>
      <c r="B49" s="33" t="s">
        <v>63</v>
      </c>
      <c r="C49" s="3" t="s">
        <v>65</v>
      </c>
      <c r="D49" s="3" t="s">
        <v>619</v>
      </c>
      <c r="E49" s="3" t="s">
        <v>399</v>
      </c>
      <c r="G49" s="5" t="s">
        <v>98</v>
      </c>
      <c r="H49" s="3">
        <v>434356.90468649002</v>
      </c>
      <c r="I49" s="3">
        <v>0.40564045441872698</v>
      </c>
      <c r="J49" s="3">
        <v>26.9350618801809</v>
      </c>
      <c r="K49" s="3">
        <v>1632.0781864143601</v>
      </c>
      <c r="L49" s="3">
        <v>2.53975512807596</v>
      </c>
      <c r="M49" s="5" t="s">
        <v>98</v>
      </c>
      <c r="N49" s="5" t="s">
        <v>98</v>
      </c>
      <c r="O49" s="3">
        <v>0.63064447063043805</v>
      </c>
      <c r="P49" s="3">
        <v>81.9610906578651</v>
      </c>
      <c r="Q49" s="3">
        <v>2.3376907891746299</v>
      </c>
      <c r="R49" s="3">
        <v>0.10229724203127399</v>
      </c>
      <c r="S49" s="5" t="s">
        <v>98</v>
      </c>
      <c r="T49" s="5" t="s">
        <v>98</v>
      </c>
      <c r="U49" s="3">
        <v>0.66044491583975595</v>
      </c>
      <c r="V49" s="3">
        <v>10.0270079814191</v>
      </c>
      <c r="W49" s="3">
        <v>0.33527186299171302</v>
      </c>
      <c r="X49" s="3">
        <v>7.6332550526968601E-3</v>
      </c>
      <c r="Y49" s="3">
        <v>3.30251796507057</v>
      </c>
      <c r="Z49" s="3">
        <v>23.417176465224699</v>
      </c>
      <c r="AA49" s="3">
        <f t="shared" si="4"/>
        <v>1.5059941433333088E-2</v>
      </c>
      <c r="AB49" s="3">
        <f t="shared" si="5"/>
        <v>24.817757700256358</v>
      </c>
      <c r="AC49" s="3">
        <f t="shared" si="6"/>
        <v>7.0907037336053698</v>
      </c>
      <c r="AD49" s="3">
        <f t="shared" si="7"/>
        <v>0.64321574723904151</v>
      </c>
      <c r="AE49" s="3">
        <f t="shared" si="8"/>
        <v>2.311343990685528E-3</v>
      </c>
      <c r="AF49" s="3">
        <f t="shared" si="9"/>
        <v>0.19998223259495371</v>
      </c>
      <c r="AG49" s="3">
        <f t="shared" si="10"/>
        <v>5.7629626525403745</v>
      </c>
      <c r="AH49" s="17">
        <f t="shared" si="11"/>
        <v>0.70785104393055942</v>
      </c>
      <c r="AI49" s="3">
        <f t="shared" si="12"/>
        <v>57.728898116882718</v>
      </c>
      <c r="AJ49" s="3">
        <f t="shared" si="13"/>
        <v>202.05354215795211</v>
      </c>
      <c r="AK49" s="3">
        <f t="shared" si="14"/>
        <v>1.8817785478608465E-2</v>
      </c>
      <c r="AL49" s="3">
        <f t="shared" si="15"/>
        <v>1.6281534759301994</v>
      </c>
      <c r="AM49" s="3">
        <f t="shared" si="16"/>
        <v>5.7629626525403745</v>
      </c>
      <c r="AP49" s="3" t="s">
        <v>98</v>
      </c>
      <c r="AQ49" s="3">
        <v>13.7022448380939</v>
      </c>
      <c r="AR49" s="3">
        <v>3.5100511157508403E-2</v>
      </c>
      <c r="AS49" s="3">
        <v>0.17890293806299001</v>
      </c>
      <c r="AT49" s="3">
        <v>0.34799389739829201</v>
      </c>
      <c r="AU49" s="3">
        <v>2.2324162461854602</v>
      </c>
      <c r="AV49" s="3" t="s">
        <v>98</v>
      </c>
      <c r="AW49" s="3" t="s">
        <v>98</v>
      </c>
      <c r="AX49" s="3">
        <v>0.278085842738789</v>
      </c>
      <c r="AY49" s="3">
        <v>1.6143115445451299</v>
      </c>
      <c r="AZ49" s="3">
        <v>2.0936892368642102E-2</v>
      </c>
      <c r="BA49" s="3">
        <v>0.10229724203127399</v>
      </c>
      <c r="BB49" s="3" t="s">
        <v>98</v>
      </c>
      <c r="BC49" s="3" t="s">
        <v>98</v>
      </c>
      <c r="BD49" s="3">
        <v>4.2865704918419401E-2</v>
      </c>
      <c r="BE49" s="3">
        <v>0.196274301375715</v>
      </c>
      <c r="BF49" s="3">
        <v>1.2222467593359199E-2</v>
      </c>
      <c r="BG49" s="3">
        <v>7.6332550526968601E-3</v>
      </c>
      <c r="BH49" s="3">
        <v>4.7138313191912397E-2</v>
      </c>
      <c r="BI49" s="3">
        <v>8.20647602773345E-3</v>
      </c>
      <c r="BK49" s="3" t="s">
        <v>98</v>
      </c>
      <c r="BL49" s="3">
        <v>51234.473463725401</v>
      </c>
      <c r="BM49" s="3">
        <v>0.122536895017699</v>
      </c>
      <c r="BN49" s="3">
        <v>7.0163082074183301</v>
      </c>
      <c r="BO49" s="3">
        <v>270.69255411257802</v>
      </c>
      <c r="BP49" s="3">
        <v>2.1502708501168901</v>
      </c>
      <c r="BQ49" s="3" t="s">
        <v>98</v>
      </c>
      <c r="BR49" s="3" t="s">
        <v>98</v>
      </c>
      <c r="BS49" s="3">
        <v>0.30848215268485402</v>
      </c>
      <c r="BT49" s="3">
        <v>46.081955560523397</v>
      </c>
      <c r="BU49" s="3">
        <v>0.63516701656484997</v>
      </c>
      <c r="BV49" s="3">
        <v>7.1924689441504097E-2</v>
      </c>
      <c r="BW49" s="3" t="s">
        <v>98</v>
      </c>
      <c r="BX49" s="3" t="s">
        <v>98</v>
      </c>
      <c r="BY49" s="3">
        <v>0.18990649548706101</v>
      </c>
      <c r="BZ49" s="3">
        <v>2.1877027050175299</v>
      </c>
      <c r="CA49" s="3">
        <v>9.1161408562691601E-2</v>
      </c>
      <c r="CB49" s="3">
        <v>5.0406281212334201E-3</v>
      </c>
      <c r="CC49" s="3">
        <v>1.72229798151464</v>
      </c>
      <c r="CD49" s="3">
        <v>4.9370967492858204</v>
      </c>
      <c r="CF49" s="3" t="s">
        <v>98</v>
      </c>
      <c r="CG49" s="3">
        <v>434356.90468649002</v>
      </c>
      <c r="CH49" s="3">
        <v>0.40564045441872698</v>
      </c>
      <c r="CI49" s="3">
        <v>26.9350618801809</v>
      </c>
      <c r="CJ49" s="3">
        <v>1632.0781864143601</v>
      </c>
      <c r="CK49" s="3">
        <v>2.53975512807596</v>
      </c>
      <c r="CL49" s="3" t="s">
        <v>98</v>
      </c>
      <c r="CM49" s="3" t="s">
        <v>98</v>
      </c>
      <c r="CN49" s="3">
        <v>0.63064447063043805</v>
      </c>
      <c r="CO49" s="3">
        <v>81.9610906578651</v>
      </c>
      <c r="CP49" s="3">
        <v>2.3376907891746299</v>
      </c>
      <c r="CQ49" s="3">
        <v>0.10229724203127399</v>
      </c>
      <c r="CR49" s="3" t="s">
        <v>98</v>
      </c>
      <c r="CS49" s="3" t="s">
        <v>98</v>
      </c>
      <c r="CT49" s="3">
        <v>0.66044491583975595</v>
      </c>
      <c r="CU49" s="3">
        <v>10.0270079814191</v>
      </c>
      <c r="CV49" s="3">
        <v>0.33527186299171302</v>
      </c>
      <c r="CW49" s="3">
        <v>7.6332550526968601E-3</v>
      </c>
      <c r="CX49" s="3">
        <v>3.30251796507057</v>
      </c>
      <c r="CY49" s="3">
        <v>23.417176465224699</v>
      </c>
      <c r="DA49" s="3" t="s">
        <v>98</v>
      </c>
      <c r="DB49" s="3">
        <f t="shared" si="18"/>
        <v>7777.9014179692012</v>
      </c>
      <c r="DC49" s="3">
        <f t="shared" si="19"/>
        <v>6.8830549574556785E-3</v>
      </c>
      <c r="DD49" s="3">
        <f t="shared" si="20"/>
        <v>0.45891125544236494</v>
      </c>
      <c r="DE49" s="3">
        <f t="shared" si="21"/>
        <v>25.68341337636295</v>
      </c>
      <c r="DF49" s="3">
        <f t="shared" si="22"/>
        <v>3.8840115125798443E-2</v>
      </c>
      <c r="DG49" s="3" t="s">
        <v>98</v>
      </c>
      <c r="DH49" s="3" t="s">
        <v>98</v>
      </c>
      <c r="DI49" s="3">
        <f t="shared" si="25"/>
        <v>8.4173919220950702E-3</v>
      </c>
      <c r="DJ49" s="3">
        <f t="shared" si="26"/>
        <v>1.0380077337622227</v>
      </c>
      <c r="DK49" s="3">
        <f t="shared" si="27"/>
        <v>2.1671732625320808E-2</v>
      </c>
      <c r="DL49" s="3">
        <f t="shared" si="28"/>
        <v>9.1002875191283767E-4</v>
      </c>
      <c r="DM49" s="3" t="s">
        <v>98</v>
      </c>
      <c r="DN49" s="3" t="s">
        <v>98</v>
      </c>
      <c r="DO49" s="3">
        <f t="shared" si="31"/>
        <v>5.4241533823895854E-3</v>
      </c>
      <c r="DP49" s="3">
        <f t="shared" si="32"/>
        <v>7.8581567252500789E-2</v>
      </c>
      <c r="DQ49" s="3">
        <f t="shared" si="33"/>
        <v>1.7021766538110811E-3</v>
      </c>
      <c r="DR49" s="3">
        <f t="shared" si="34"/>
        <v>3.7347743444287571E-5</v>
      </c>
      <c r="DS49" s="3">
        <f t="shared" si="35"/>
        <v>1.5938793267715107E-2</v>
      </c>
      <c r="DT49" s="3">
        <f t="shared" si="36"/>
        <v>0.11205442570840717</v>
      </c>
      <c r="DV49" s="3" t="s">
        <v>98</v>
      </c>
      <c r="DW49" s="3" t="s">
        <v>98</v>
      </c>
      <c r="DX49" s="3" t="s">
        <v>98</v>
      </c>
      <c r="DY49" s="3" t="s">
        <v>98</v>
      </c>
      <c r="DZ49" s="3" t="s">
        <v>98</v>
      </c>
      <c r="EA49" s="3" t="s">
        <v>98</v>
      </c>
      <c r="EB49" s="3" t="s">
        <v>98</v>
      </c>
      <c r="EC49" s="3" t="s">
        <v>98</v>
      </c>
      <c r="ED49" s="3" t="s">
        <v>98</v>
      </c>
      <c r="EE49" s="3" t="s">
        <v>98</v>
      </c>
      <c r="EF49" s="3" t="s">
        <v>98</v>
      </c>
      <c r="EG49" s="3" t="s">
        <v>98</v>
      </c>
      <c r="EH49" s="3" t="s">
        <v>98</v>
      </c>
      <c r="EI49" s="3" t="s">
        <v>98</v>
      </c>
      <c r="EJ49" s="3" t="s">
        <v>98</v>
      </c>
      <c r="EK49" s="3" t="s">
        <v>98</v>
      </c>
      <c r="EL49" s="3" t="s">
        <v>98</v>
      </c>
      <c r="EM49" s="3" t="s">
        <v>98</v>
      </c>
      <c r="EN49" s="3" t="s">
        <v>98</v>
      </c>
      <c r="EO49" s="3" t="s">
        <v>98</v>
      </c>
      <c r="EQ49" s="3" t="s">
        <v>98</v>
      </c>
    </row>
    <row r="50" spans="1:147">
      <c r="A50" s="33" t="s">
        <v>113</v>
      </c>
      <c r="B50" s="33" t="s">
        <v>63</v>
      </c>
      <c r="C50" s="3" t="s">
        <v>65</v>
      </c>
      <c r="D50" s="3" t="s">
        <v>619</v>
      </c>
      <c r="E50" s="3" t="s">
        <v>399</v>
      </c>
      <c r="G50" s="5" t="s">
        <v>98</v>
      </c>
      <c r="H50" s="3">
        <v>461854.98464617401</v>
      </c>
      <c r="I50" s="3">
        <v>52.644273783518301</v>
      </c>
      <c r="J50" s="3">
        <v>329.646211005498</v>
      </c>
      <c r="K50" s="3">
        <v>5890.6597297326398</v>
      </c>
      <c r="L50" s="3">
        <v>4.6893677477985598</v>
      </c>
      <c r="M50" s="5" t="s">
        <v>98</v>
      </c>
      <c r="N50" s="5" t="s">
        <v>98</v>
      </c>
      <c r="O50" s="3">
        <v>18.180248861046501</v>
      </c>
      <c r="P50" s="3">
        <v>160.252763620406</v>
      </c>
      <c r="Q50" s="3">
        <v>16.969155867513301</v>
      </c>
      <c r="R50" s="3">
        <v>9.5016245733565194E-2</v>
      </c>
      <c r="S50" s="5" t="s">
        <v>98</v>
      </c>
      <c r="T50" s="5" t="s">
        <v>98</v>
      </c>
      <c r="U50" s="3">
        <v>27.122449081251698</v>
      </c>
      <c r="V50" s="3">
        <v>17.206888581212301</v>
      </c>
      <c r="W50" s="3">
        <v>0.47972033573428302</v>
      </c>
      <c r="X50" s="3">
        <v>8.1762418622744207E-2</v>
      </c>
      <c r="Y50" s="3">
        <v>145.986270693444</v>
      </c>
      <c r="Z50" s="3">
        <v>54.817526561394097</v>
      </c>
      <c r="AA50" s="3">
        <f t="shared" si="4"/>
        <v>0.15969931407050292</v>
      </c>
      <c r="AB50" s="3">
        <f t="shared" si="5"/>
        <v>1.0977248946712266</v>
      </c>
      <c r="AC50" s="3">
        <f t="shared" si="6"/>
        <v>0.37549782113761376</v>
      </c>
      <c r="AD50" s="3">
        <f t="shared" si="7"/>
        <v>2.8956849923168746</v>
      </c>
      <c r="AE50" s="3">
        <f t="shared" si="8"/>
        <v>5.6006923277351743E-4</v>
      </c>
      <c r="AF50" s="3">
        <f t="shared" si="9"/>
        <v>0.18578766998032317</v>
      </c>
      <c r="AG50" s="3">
        <f t="shared" si="10"/>
        <v>0.32233621337988616</v>
      </c>
      <c r="AH50" s="17">
        <f t="shared" si="11"/>
        <v>0.11623802558219166</v>
      </c>
      <c r="AI50" s="3">
        <f t="shared" si="12"/>
        <v>1.0412818455206081</v>
      </c>
      <c r="AJ50" s="3">
        <f t="shared" si="13"/>
        <v>3.0440682737763858</v>
      </c>
      <c r="AK50" s="3">
        <f t="shared" si="14"/>
        <v>1.5531113404463398E-3</v>
      </c>
      <c r="AL50" s="3">
        <f t="shared" si="15"/>
        <v>0.51520226478540776</v>
      </c>
      <c r="AM50" s="3">
        <f t="shared" si="16"/>
        <v>0.32233621337988616</v>
      </c>
      <c r="AP50" s="3" t="s">
        <v>98</v>
      </c>
      <c r="AQ50" s="3">
        <v>15.5411005389292</v>
      </c>
      <c r="AR50" s="3">
        <v>2.7193236315542501E-2</v>
      </c>
      <c r="AS50" s="3">
        <v>0.217877340007644</v>
      </c>
      <c r="AT50" s="3">
        <v>0.42532183114706801</v>
      </c>
      <c r="AU50" s="3">
        <v>3.1384453540291801</v>
      </c>
      <c r="AV50" s="3" t="s">
        <v>98</v>
      </c>
      <c r="AW50" s="3" t="s">
        <v>98</v>
      </c>
      <c r="AX50" s="3">
        <v>0.20625194384810999</v>
      </c>
      <c r="AY50" s="3">
        <v>2.20134842920119</v>
      </c>
      <c r="AZ50" s="3">
        <v>2.5102926773554302E-2</v>
      </c>
      <c r="BA50" s="3">
        <v>9.5016245733565194E-2</v>
      </c>
      <c r="BB50" s="3" t="s">
        <v>98</v>
      </c>
      <c r="BC50" s="3" t="s">
        <v>98</v>
      </c>
      <c r="BD50" s="3">
        <v>4.6073853029128399E-2</v>
      </c>
      <c r="BE50" s="3">
        <v>0.21871569500472299</v>
      </c>
      <c r="BF50" s="3">
        <v>1.8869100248903599E-2</v>
      </c>
      <c r="BG50" s="3">
        <v>4.7397266524867501E-3</v>
      </c>
      <c r="BH50" s="3">
        <v>5.3428666664503702E-2</v>
      </c>
      <c r="BI50" s="3">
        <v>7.6244157631763796E-3</v>
      </c>
      <c r="BK50" s="3" t="s">
        <v>98</v>
      </c>
      <c r="BL50" s="3">
        <v>74725.593531759107</v>
      </c>
      <c r="BM50" s="3">
        <v>9.3256627052596706</v>
      </c>
      <c r="BN50" s="3">
        <v>118.523700182875</v>
      </c>
      <c r="BO50" s="3">
        <v>989.59463846033202</v>
      </c>
      <c r="BP50" s="3">
        <v>3.9188032089706799</v>
      </c>
      <c r="BQ50" s="3" t="s">
        <v>98</v>
      </c>
      <c r="BR50" s="3" t="s">
        <v>98</v>
      </c>
      <c r="BS50" s="3">
        <v>11.925073497309899</v>
      </c>
      <c r="BT50" s="3">
        <v>21.498667688877799</v>
      </c>
      <c r="BU50" s="3">
        <v>4.3139453295557599</v>
      </c>
      <c r="BV50" s="3">
        <v>9.43329942407201E-2</v>
      </c>
      <c r="BW50" s="3" t="s">
        <v>98</v>
      </c>
      <c r="BX50" s="3" t="s">
        <v>98</v>
      </c>
      <c r="BY50" s="3">
        <v>27.096865287091902</v>
      </c>
      <c r="BZ50" s="3">
        <v>2.7307843957487901</v>
      </c>
      <c r="CA50" s="3">
        <v>8.3857928358401307E-2</v>
      </c>
      <c r="CB50" s="3">
        <v>2.6983476797740599E-2</v>
      </c>
      <c r="CC50" s="3">
        <v>88.824053560558596</v>
      </c>
      <c r="CD50" s="3">
        <v>18.674467609560701</v>
      </c>
      <c r="CF50" s="3" t="s">
        <v>98</v>
      </c>
      <c r="CG50" s="3">
        <v>461854.98464617401</v>
      </c>
      <c r="CH50" s="3">
        <v>52.644273783518301</v>
      </c>
      <c r="CI50" s="3">
        <v>329.646211005498</v>
      </c>
      <c r="CJ50" s="3">
        <v>5890.6597297326398</v>
      </c>
      <c r="CK50" s="3">
        <v>4.6893677477985598</v>
      </c>
      <c r="CL50" s="3" t="s">
        <v>98</v>
      </c>
      <c r="CM50" s="3" t="s">
        <v>98</v>
      </c>
      <c r="CN50" s="3">
        <v>18.180248861046501</v>
      </c>
      <c r="CO50" s="3">
        <v>160.252763620406</v>
      </c>
      <c r="CP50" s="3">
        <v>16.969155867513301</v>
      </c>
      <c r="CQ50" s="3">
        <v>9.5016245733565194E-2</v>
      </c>
      <c r="CR50" s="3" t="s">
        <v>98</v>
      </c>
      <c r="CS50" s="3" t="s">
        <v>98</v>
      </c>
      <c r="CT50" s="3">
        <v>27.122449081251698</v>
      </c>
      <c r="CU50" s="3">
        <v>17.206888581212301</v>
      </c>
      <c r="CV50" s="3">
        <v>0.47972033573428302</v>
      </c>
      <c r="CW50" s="3">
        <v>8.1762418622744207E-2</v>
      </c>
      <c r="CX50" s="3">
        <v>145.986270693444</v>
      </c>
      <c r="CY50" s="3">
        <v>54.817526561394097</v>
      </c>
      <c r="DA50" s="3" t="s">
        <v>98</v>
      </c>
      <c r="DB50" s="3">
        <f t="shared" si="18"/>
        <v>8270.301453060687</v>
      </c>
      <c r="DC50" s="3">
        <f t="shared" si="19"/>
        <v>0.89328720964614683</v>
      </c>
      <c r="DD50" s="3">
        <f t="shared" si="20"/>
        <v>5.6164102097594961</v>
      </c>
      <c r="DE50" s="3">
        <f t="shared" si="21"/>
        <v>92.699142821462246</v>
      </c>
      <c r="DF50" s="3">
        <f t="shared" si="22"/>
        <v>7.1713836179821994E-2</v>
      </c>
      <c r="DG50" s="3" t="s">
        <v>98</v>
      </c>
      <c r="DH50" s="3" t="s">
        <v>98</v>
      </c>
      <c r="DI50" s="3">
        <f t="shared" si="25"/>
        <v>0.24265697557241839</v>
      </c>
      <c r="DJ50" s="3">
        <f t="shared" si="26"/>
        <v>2.0295436122138555</v>
      </c>
      <c r="DK50" s="3">
        <f t="shared" si="27"/>
        <v>0.15731379468196652</v>
      </c>
      <c r="DL50" s="3">
        <f t="shared" si="28"/>
        <v>8.4525754359951596E-4</v>
      </c>
      <c r="DM50" s="3" t="s">
        <v>98</v>
      </c>
      <c r="DN50" s="3" t="s">
        <v>98</v>
      </c>
      <c r="DO50" s="3">
        <f t="shared" si="31"/>
        <v>0.22275335973432733</v>
      </c>
      <c r="DP50" s="3">
        <f t="shared" si="32"/>
        <v>0.13485022399069202</v>
      </c>
      <c r="DQ50" s="3">
        <f t="shared" si="33"/>
        <v>2.4355421554283353E-3</v>
      </c>
      <c r="DR50" s="3">
        <f t="shared" si="34"/>
        <v>4.0004451744709185E-4</v>
      </c>
      <c r="DS50" s="3">
        <f t="shared" si="35"/>
        <v>0.70456694350117766</v>
      </c>
      <c r="DT50" s="3">
        <f t="shared" si="36"/>
        <v>0.26230944053883959</v>
      </c>
      <c r="DV50" s="3" t="s">
        <v>98</v>
      </c>
      <c r="DW50" s="3" t="s">
        <v>98</v>
      </c>
      <c r="DX50" s="3" t="s">
        <v>98</v>
      </c>
      <c r="DY50" s="3" t="s">
        <v>98</v>
      </c>
      <c r="DZ50" s="3" t="s">
        <v>98</v>
      </c>
      <c r="EA50" s="3" t="s">
        <v>98</v>
      </c>
      <c r="EB50" s="3" t="s">
        <v>98</v>
      </c>
      <c r="EC50" s="3" t="s">
        <v>98</v>
      </c>
      <c r="ED50" s="3" t="s">
        <v>98</v>
      </c>
      <c r="EE50" s="3" t="s">
        <v>98</v>
      </c>
      <c r="EF50" s="3" t="s">
        <v>98</v>
      </c>
      <c r="EG50" s="3" t="s">
        <v>98</v>
      </c>
      <c r="EH50" s="3" t="s">
        <v>98</v>
      </c>
      <c r="EI50" s="3" t="s">
        <v>98</v>
      </c>
      <c r="EJ50" s="3" t="s">
        <v>98</v>
      </c>
      <c r="EK50" s="3" t="s">
        <v>98</v>
      </c>
      <c r="EL50" s="3" t="s">
        <v>98</v>
      </c>
      <c r="EM50" s="3" t="s">
        <v>98</v>
      </c>
      <c r="EN50" s="3" t="s">
        <v>98</v>
      </c>
      <c r="EO50" s="3" t="s">
        <v>98</v>
      </c>
      <c r="EQ50" s="3" t="s">
        <v>98</v>
      </c>
    </row>
    <row r="51" spans="1:147">
      <c r="A51" s="33" t="s">
        <v>114</v>
      </c>
      <c r="B51" s="33" t="s">
        <v>63</v>
      </c>
      <c r="C51" s="3" t="s">
        <v>65</v>
      </c>
      <c r="D51" s="3" t="s">
        <v>619</v>
      </c>
      <c r="E51" s="3" t="s">
        <v>399</v>
      </c>
      <c r="G51" s="5" t="s">
        <v>98</v>
      </c>
      <c r="H51" s="3">
        <v>444278.582594832</v>
      </c>
      <c r="I51" s="3">
        <v>4.9610641225968803E-2</v>
      </c>
      <c r="J51" s="3">
        <v>0.27145031427042798</v>
      </c>
      <c r="K51" s="3">
        <v>123.25839318764</v>
      </c>
      <c r="L51" s="3">
        <v>2.32959787628088</v>
      </c>
      <c r="M51" s="5" t="s">
        <v>98</v>
      </c>
      <c r="N51" s="5" t="s">
        <v>98</v>
      </c>
      <c r="O51" s="3">
        <v>0.222410782312565</v>
      </c>
      <c r="P51" s="3">
        <v>2.3239322924990198</v>
      </c>
      <c r="Q51" s="3">
        <v>2.5020030528951399E-2</v>
      </c>
      <c r="R51" s="3">
        <v>0.15845827683021499</v>
      </c>
      <c r="S51" s="5" t="s">
        <v>98</v>
      </c>
      <c r="T51" s="5" t="s">
        <v>98</v>
      </c>
      <c r="U51" s="3">
        <v>3.6730863203804399E-2</v>
      </c>
      <c r="V51" s="3">
        <v>0.41034711563681397</v>
      </c>
      <c r="W51" s="3">
        <v>1.68717614768563E-2</v>
      </c>
      <c r="X51" s="3">
        <v>1.1162286571930399E-2</v>
      </c>
      <c r="Y51" s="3">
        <v>0.13749242091671299</v>
      </c>
      <c r="Z51" s="3">
        <v>0.78948778989346502</v>
      </c>
      <c r="AA51" s="3">
        <f t="shared" si="4"/>
        <v>0.18276140648172176</v>
      </c>
      <c r="AB51" s="3">
        <f t="shared" si="5"/>
        <v>16.902257426296671</v>
      </c>
      <c r="AC51" s="3">
        <f t="shared" si="6"/>
        <v>5.7420458860907164</v>
      </c>
      <c r="AD51" s="3">
        <f t="shared" si="7"/>
        <v>0.22305861572955796</v>
      </c>
      <c r="AE51" s="3">
        <f t="shared" si="8"/>
        <v>8.118474092977121E-2</v>
      </c>
      <c r="AF51" s="3">
        <f t="shared" si="9"/>
        <v>0.26714827594791118</v>
      </c>
      <c r="AG51" s="3">
        <f t="shared" si="10"/>
        <v>0.50432790043952525</v>
      </c>
      <c r="AH51" s="17">
        <f t="shared" si="11"/>
        <v>0.18197388890335606</v>
      </c>
      <c r="AI51" s="3">
        <f t="shared" si="12"/>
        <v>15.913678404144591</v>
      </c>
      <c r="AJ51" s="3">
        <f t="shared" si="13"/>
        <v>46.84342381131232</v>
      </c>
      <c r="AK51" s="3">
        <f t="shared" si="14"/>
        <v>0.22499782901591434</v>
      </c>
      <c r="AL51" s="3">
        <f t="shared" si="15"/>
        <v>0.74038275450827162</v>
      </c>
      <c r="AM51" s="3">
        <f t="shared" si="16"/>
        <v>0.50432790043952525</v>
      </c>
      <c r="AP51" s="3" t="s">
        <v>98</v>
      </c>
      <c r="AQ51" s="3">
        <v>16.161321675966999</v>
      </c>
      <c r="AR51" s="3">
        <v>4.9610641225968803E-2</v>
      </c>
      <c r="AS51" s="3">
        <v>0.27145031427042798</v>
      </c>
      <c r="AT51" s="3">
        <v>0.59583872503777002</v>
      </c>
      <c r="AU51" s="3">
        <v>2.32959787628088</v>
      </c>
      <c r="AV51" s="3" t="s">
        <v>98</v>
      </c>
      <c r="AW51" s="3" t="s">
        <v>98</v>
      </c>
      <c r="AX51" s="3">
        <v>0.222410782312565</v>
      </c>
      <c r="AY51" s="3">
        <v>1.2539207371080401</v>
      </c>
      <c r="AZ51" s="3">
        <v>2.5020030528951399E-2</v>
      </c>
      <c r="BA51" s="3">
        <v>0.15845827683021499</v>
      </c>
      <c r="BB51" s="3" t="s">
        <v>98</v>
      </c>
      <c r="BC51" s="3" t="s">
        <v>98</v>
      </c>
      <c r="BD51" s="3">
        <v>3.6730863203804399E-2</v>
      </c>
      <c r="BE51" s="3">
        <v>0.24019291541597701</v>
      </c>
      <c r="BF51" s="3">
        <v>1.68717614768563E-2</v>
      </c>
      <c r="BG51" s="3">
        <v>1.1162286571930399E-2</v>
      </c>
      <c r="BH51" s="3">
        <v>4.9111514778233001E-2</v>
      </c>
      <c r="BI51" s="3">
        <v>5.5849305534212898E-3</v>
      </c>
      <c r="BK51" s="3" t="s">
        <v>98</v>
      </c>
      <c r="BL51" s="3">
        <v>36444.846851891802</v>
      </c>
      <c r="BM51" s="3">
        <v>3.4267175695629398E-2</v>
      </c>
      <c r="BN51" s="3">
        <v>0.23017512097405901</v>
      </c>
      <c r="BO51" s="3">
        <v>10.1866424906327</v>
      </c>
      <c r="BP51" s="3">
        <v>1.82241608762971</v>
      </c>
      <c r="BQ51" s="3" t="s">
        <v>98</v>
      </c>
      <c r="BR51" s="3" t="s">
        <v>98</v>
      </c>
      <c r="BS51" s="3">
        <v>0.222788521812952</v>
      </c>
      <c r="BT51" s="3">
        <v>1.8038312907333001</v>
      </c>
      <c r="BU51" s="3">
        <v>1.8118884319398901E-2</v>
      </c>
      <c r="BV51" s="3">
        <v>0.11519920882194699</v>
      </c>
      <c r="BW51" s="3" t="s">
        <v>98</v>
      </c>
      <c r="BX51" s="3" t="s">
        <v>98</v>
      </c>
      <c r="BY51" s="3">
        <v>3.0780256587503999E-2</v>
      </c>
      <c r="BZ51" s="3">
        <v>0.27509166858748901</v>
      </c>
      <c r="CA51" s="3">
        <v>1.7561459932977901E-2</v>
      </c>
      <c r="CB51" s="3">
        <v>4.90882996362162E-3</v>
      </c>
      <c r="CC51" s="3">
        <v>5.1043204258185398E-2</v>
      </c>
      <c r="CD51" s="3">
        <v>0.53685833150784501</v>
      </c>
      <c r="CF51" s="3" t="s">
        <v>98</v>
      </c>
      <c r="CG51" s="3">
        <v>444278.582594832</v>
      </c>
      <c r="CH51" s="3">
        <v>4.9610641225968803E-2</v>
      </c>
      <c r="CI51" s="3">
        <v>0.27145031427042798</v>
      </c>
      <c r="CJ51" s="3">
        <v>123.25839318764</v>
      </c>
      <c r="CK51" s="3">
        <v>2.32959787628088</v>
      </c>
      <c r="CL51" s="3" t="s">
        <v>98</v>
      </c>
      <c r="CM51" s="3" t="s">
        <v>98</v>
      </c>
      <c r="CN51" s="3">
        <v>0.222410782312565</v>
      </c>
      <c r="CO51" s="3">
        <v>2.3239322924990198</v>
      </c>
      <c r="CP51" s="3">
        <v>2.5020030528951399E-2</v>
      </c>
      <c r="CQ51" s="3">
        <v>0.15845827683021499</v>
      </c>
      <c r="CR51" s="3" t="s">
        <v>98</v>
      </c>
      <c r="CS51" s="3" t="s">
        <v>98</v>
      </c>
      <c r="CT51" s="3">
        <v>3.6730863203804399E-2</v>
      </c>
      <c r="CU51" s="3">
        <v>0.41034711563681397</v>
      </c>
      <c r="CV51" s="3">
        <v>1.68717614768563E-2</v>
      </c>
      <c r="CW51" s="3">
        <v>1.1162286571930399E-2</v>
      </c>
      <c r="CX51" s="3">
        <v>0.13749242091671299</v>
      </c>
      <c r="CY51" s="3">
        <v>0.78948778989346502</v>
      </c>
      <c r="DA51" s="3" t="s">
        <v>98</v>
      </c>
      <c r="DB51" s="3">
        <f t="shared" si="18"/>
        <v>7955.5659879099649</v>
      </c>
      <c r="DC51" s="3">
        <f t="shared" si="19"/>
        <v>8.4181142761582267E-4</v>
      </c>
      <c r="DD51" s="3">
        <f t="shared" si="20"/>
        <v>4.6248865165491862E-3</v>
      </c>
      <c r="DE51" s="3">
        <f t="shared" si="21"/>
        <v>1.9396719413911181</v>
      </c>
      <c r="DF51" s="3">
        <f t="shared" si="22"/>
        <v>3.5626210066996178E-2</v>
      </c>
      <c r="DG51" s="3" t="s">
        <v>98</v>
      </c>
      <c r="DH51" s="3" t="s">
        <v>98</v>
      </c>
      <c r="DI51" s="3">
        <f t="shared" si="25"/>
        <v>2.9685802533924131E-3</v>
      </c>
      <c r="DJ51" s="3">
        <f t="shared" si="26"/>
        <v>2.9431766622328014E-2</v>
      </c>
      <c r="DK51" s="3">
        <f t="shared" si="27"/>
        <v>2.3195001426696096E-4</v>
      </c>
      <c r="DL51" s="3">
        <f t="shared" si="28"/>
        <v>1.4096331927499531E-3</v>
      </c>
      <c r="DM51" s="3" t="s">
        <v>98</v>
      </c>
      <c r="DN51" s="3" t="s">
        <v>98</v>
      </c>
      <c r="DO51" s="3">
        <f t="shared" si="31"/>
        <v>3.0166609070141591E-4</v>
      </c>
      <c r="DP51" s="3">
        <f t="shared" si="32"/>
        <v>3.2158864861819279E-3</v>
      </c>
      <c r="DQ51" s="3">
        <f t="shared" si="33"/>
        <v>8.5658003741530224E-5</v>
      </c>
      <c r="DR51" s="3">
        <f t="shared" si="34"/>
        <v>5.461447472435566E-5</v>
      </c>
      <c r="DS51" s="3">
        <f t="shared" si="35"/>
        <v>6.6357346002274612E-4</v>
      </c>
      <c r="DT51" s="3">
        <f t="shared" si="36"/>
        <v>3.7778081841628626E-3</v>
      </c>
      <c r="DV51" s="3" t="s">
        <v>98</v>
      </c>
      <c r="DW51" s="3" t="s">
        <v>98</v>
      </c>
      <c r="DX51" s="3" t="s">
        <v>98</v>
      </c>
      <c r="DY51" s="3" t="s">
        <v>98</v>
      </c>
      <c r="DZ51" s="3" t="s">
        <v>98</v>
      </c>
      <c r="EA51" s="3" t="s">
        <v>98</v>
      </c>
      <c r="EB51" s="3" t="s">
        <v>98</v>
      </c>
      <c r="EC51" s="3" t="s">
        <v>98</v>
      </c>
      <c r="ED51" s="3" t="s">
        <v>98</v>
      </c>
      <c r="EE51" s="3" t="s">
        <v>98</v>
      </c>
      <c r="EF51" s="3" t="s">
        <v>98</v>
      </c>
      <c r="EG51" s="3" t="s">
        <v>98</v>
      </c>
      <c r="EH51" s="3" t="s">
        <v>98</v>
      </c>
      <c r="EI51" s="3" t="s">
        <v>98</v>
      </c>
      <c r="EJ51" s="3" t="s">
        <v>98</v>
      </c>
      <c r="EK51" s="3" t="s">
        <v>98</v>
      </c>
      <c r="EL51" s="3" t="s">
        <v>98</v>
      </c>
      <c r="EM51" s="3" t="s">
        <v>98</v>
      </c>
      <c r="EN51" s="3" t="s">
        <v>98</v>
      </c>
      <c r="EO51" s="3" t="s">
        <v>98</v>
      </c>
      <c r="EQ51" s="3" t="s">
        <v>98</v>
      </c>
    </row>
    <row r="52" spans="1:147">
      <c r="A52" s="33" t="s">
        <v>115</v>
      </c>
      <c r="B52" s="33" t="s">
        <v>63</v>
      </c>
      <c r="C52" s="3" t="s">
        <v>65</v>
      </c>
      <c r="D52" s="3" t="s">
        <v>619</v>
      </c>
      <c r="E52" s="3" t="s">
        <v>399</v>
      </c>
      <c r="G52" s="5" t="s">
        <v>98</v>
      </c>
      <c r="H52" s="3">
        <v>472947.91373692802</v>
      </c>
      <c r="I52" s="3">
        <v>1.747085328654</v>
      </c>
      <c r="J52" s="3">
        <v>9.7304931741908707</v>
      </c>
      <c r="K52" s="3">
        <v>521.25984223388195</v>
      </c>
      <c r="L52" s="3">
        <v>3.58167306681236</v>
      </c>
      <c r="M52" s="5" t="s">
        <v>98</v>
      </c>
      <c r="N52" s="5" t="s">
        <v>98</v>
      </c>
      <c r="O52" s="3">
        <v>0.30797330391444799</v>
      </c>
      <c r="P52" s="3">
        <v>90.021327532827897</v>
      </c>
      <c r="Q52" s="3">
        <v>3.5173408365163798E-2</v>
      </c>
      <c r="R52" s="3">
        <v>0.165296422124873</v>
      </c>
      <c r="S52" s="5" t="s">
        <v>98</v>
      </c>
      <c r="T52" s="5" t="s">
        <v>98</v>
      </c>
      <c r="U52" s="3">
        <v>4.7831023551115202E-2</v>
      </c>
      <c r="V52" s="3">
        <v>0.13528003744696199</v>
      </c>
      <c r="W52" s="3">
        <v>2.6299865526828101E-2</v>
      </c>
      <c r="X52" s="3">
        <v>1.4742997812324601E-2</v>
      </c>
      <c r="Y52" s="3">
        <v>0.14011628459834899</v>
      </c>
      <c r="Z52" s="3">
        <v>9.4485855872993699E-2</v>
      </c>
      <c r="AA52" s="3">
        <f t="shared" si="4"/>
        <v>0.17954745945333619</v>
      </c>
      <c r="AB52" s="3">
        <f t="shared" si="5"/>
        <v>642.47583919941189</v>
      </c>
      <c r="AC52" s="3">
        <f t="shared" si="6"/>
        <v>0.67433886178071722</v>
      </c>
      <c r="AD52" s="3">
        <f t="shared" si="7"/>
        <v>5.6728466605642005</v>
      </c>
      <c r="AE52" s="3">
        <f t="shared" si="8"/>
        <v>0.1052197312723943</v>
      </c>
      <c r="AF52" s="3">
        <f t="shared" si="9"/>
        <v>0.34136662764235759</v>
      </c>
      <c r="AG52" s="3">
        <f t="shared" si="10"/>
        <v>2.0132621909350189E-2</v>
      </c>
      <c r="AH52" s="17">
        <f t="shared" si="11"/>
        <v>0.2510301244854608</v>
      </c>
      <c r="AI52" s="3">
        <f t="shared" si="12"/>
        <v>5.4081992632717062E-2</v>
      </c>
      <c r="AJ52" s="3">
        <f t="shared" si="13"/>
        <v>51.526577469563364</v>
      </c>
      <c r="AK52" s="3">
        <f t="shared" si="14"/>
        <v>8.4386249317787987E-3</v>
      </c>
      <c r="AL52" s="3">
        <f t="shared" si="15"/>
        <v>2.7377611594944517E-2</v>
      </c>
      <c r="AM52" s="3">
        <f t="shared" si="16"/>
        <v>2.0132621909350189E-2</v>
      </c>
      <c r="AP52" s="3" t="s">
        <v>98</v>
      </c>
      <c r="AQ52" s="3">
        <v>34.744924945671997</v>
      </c>
      <c r="AR52" s="3">
        <v>4.4337792959217602E-2</v>
      </c>
      <c r="AS52" s="3">
        <v>0.40240411332493398</v>
      </c>
      <c r="AT52" s="3">
        <v>0.58982895745717401</v>
      </c>
      <c r="AU52" s="3">
        <v>3.58167306681236</v>
      </c>
      <c r="AV52" s="3" t="s">
        <v>98</v>
      </c>
      <c r="AW52" s="3" t="s">
        <v>98</v>
      </c>
      <c r="AX52" s="3">
        <v>0.30797330391444799</v>
      </c>
      <c r="AY52" s="3">
        <v>2.0575712272867901</v>
      </c>
      <c r="AZ52" s="3">
        <v>3.5173408365163798E-2</v>
      </c>
      <c r="BA52" s="3">
        <v>0.165296422124873</v>
      </c>
      <c r="BB52" s="3" t="s">
        <v>98</v>
      </c>
      <c r="BC52" s="3" t="s">
        <v>98</v>
      </c>
      <c r="BD52" s="3">
        <v>4.7831023551115202E-2</v>
      </c>
      <c r="BE52" s="3">
        <v>0.13528003744696199</v>
      </c>
      <c r="BF52" s="3">
        <v>2.6299865526828101E-2</v>
      </c>
      <c r="BG52" s="3">
        <v>1.4742997812324601E-2</v>
      </c>
      <c r="BH52" s="3">
        <v>5.2605294846507999E-2</v>
      </c>
      <c r="BI52" s="3">
        <v>8.8561619909581103E-3</v>
      </c>
      <c r="BK52" s="3" t="s">
        <v>98</v>
      </c>
      <c r="BL52" s="3">
        <v>33293.514710418996</v>
      </c>
      <c r="BM52" s="3">
        <v>0.27267351296356102</v>
      </c>
      <c r="BN52" s="3">
        <v>1.3380955077590999</v>
      </c>
      <c r="BO52" s="3">
        <v>62.691091215546301</v>
      </c>
      <c r="BP52" s="3">
        <v>1.6908189496834201</v>
      </c>
      <c r="BQ52" s="3" t="s">
        <v>98</v>
      </c>
      <c r="BR52" s="3" t="s">
        <v>98</v>
      </c>
      <c r="BS52" s="3">
        <v>0.18544432088339899</v>
      </c>
      <c r="BT52" s="3">
        <v>10.530059763275201</v>
      </c>
      <c r="BU52" s="3">
        <v>2.5192807280296398E-2</v>
      </c>
      <c r="BV52" s="3">
        <v>8.4801058447635094E-2</v>
      </c>
      <c r="BW52" s="3" t="s">
        <v>98</v>
      </c>
      <c r="BX52" s="3" t="s">
        <v>98</v>
      </c>
      <c r="BY52" s="3">
        <v>3.8227925663276902E-2</v>
      </c>
      <c r="BZ52" s="3">
        <v>0.102927193260498</v>
      </c>
      <c r="CA52" s="3">
        <v>1.49561564002703E-2</v>
      </c>
      <c r="CB52" s="3">
        <v>4.57232754645994E-3</v>
      </c>
      <c r="CC52" s="3">
        <v>6.4559026215773696E-2</v>
      </c>
      <c r="CD52" s="3">
        <v>7.5881893011177301E-2</v>
      </c>
      <c r="CF52" s="3" t="s">
        <v>98</v>
      </c>
      <c r="CG52" s="3">
        <v>472947.91373692802</v>
      </c>
      <c r="CH52" s="3">
        <v>1.747085328654</v>
      </c>
      <c r="CI52" s="3">
        <v>9.7304931741908707</v>
      </c>
      <c r="CJ52" s="3">
        <v>521.25984223388195</v>
      </c>
      <c r="CK52" s="3">
        <v>3.58167306681236</v>
      </c>
      <c r="CL52" s="3" t="s">
        <v>98</v>
      </c>
      <c r="CM52" s="3" t="s">
        <v>98</v>
      </c>
      <c r="CN52" s="3">
        <v>0.30797330391444799</v>
      </c>
      <c r="CO52" s="3">
        <v>90.021327532827897</v>
      </c>
      <c r="CP52" s="3">
        <v>3.5173408365163798E-2</v>
      </c>
      <c r="CQ52" s="3">
        <v>0.165296422124873</v>
      </c>
      <c r="CR52" s="3" t="s">
        <v>98</v>
      </c>
      <c r="CS52" s="3" t="s">
        <v>98</v>
      </c>
      <c r="CT52" s="3">
        <v>4.7831023551115202E-2</v>
      </c>
      <c r="CU52" s="3">
        <v>0.13528003744696199</v>
      </c>
      <c r="CV52" s="3">
        <v>2.6299865526828101E-2</v>
      </c>
      <c r="CW52" s="3">
        <v>1.4742997812324601E-2</v>
      </c>
      <c r="CX52" s="3">
        <v>0.14011628459834899</v>
      </c>
      <c r="CY52" s="3">
        <v>9.4485855872993699E-2</v>
      </c>
      <c r="DA52" s="3" t="s">
        <v>98</v>
      </c>
      <c r="DB52" s="3">
        <f t="shared" si="18"/>
        <v>8468.9392736489935</v>
      </c>
      <c r="DC52" s="3">
        <f t="shared" si="19"/>
        <v>2.9645180113314736E-2</v>
      </c>
      <c r="DD52" s="3">
        <f t="shared" si="20"/>
        <v>0.16578513383431306</v>
      </c>
      <c r="DE52" s="3">
        <f t="shared" si="21"/>
        <v>8.2028741735731909</v>
      </c>
      <c r="DF52" s="3">
        <f t="shared" si="22"/>
        <v>5.4774018455610335E-2</v>
      </c>
      <c r="DG52" s="3" t="s">
        <v>98</v>
      </c>
      <c r="DH52" s="3" t="s">
        <v>98</v>
      </c>
      <c r="DI52" s="3">
        <f t="shared" si="25"/>
        <v>4.11060767408128E-3</v>
      </c>
      <c r="DJ52" s="3">
        <f t="shared" si="26"/>
        <v>1.1400877347115996</v>
      </c>
      <c r="DK52" s="3">
        <f t="shared" si="27"/>
        <v>3.2607764257829274E-4</v>
      </c>
      <c r="DL52" s="3">
        <f t="shared" si="28"/>
        <v>1.470464831065225E-3</v>
      </c>
      <c r="DM52" s="3" t="s">
        <v>98</v>
      </c>
      <c r="DN52" s="3" t="s">
        <v>98</v>
      </c>
      <c r="DO52" s="3">
        <f t="shared" si="31"/>
        <v>3.9283035110968461E-4</v>
      </c>
      <c r="DP52" s="3">
        <f t="shared" si="32"/>
        <v>1.0601883812457837E-3</v>
      </c>
      <c r="DQ52" s="3">
        <f t="shared" si="33"/>
        <v>1.335245275242324E-4</v>
      </c>
      <c r="DR52" s="3">
        <f t="shared" si="34"/>
        <v>7.2134062872674051E-5</v>
      </c>
      <c r="DS52" s="3">
        <f t="shared" si="35"/>
        <v>6.7623689477967666E-4</v>
      </c>
      <c r="DT52" s="3">
        <f t="shared" si="36"/>
        <v>4.5212787857402546E-4</v>
      </c>
      <c r="DV52" s="3" t="s">
        <v>98</v>
      </c>
      <c r="DW52" s="3" t="s">
        <v>98</v>
      </c>
      <c r="DX52" s="3" t="s">
        <v>98</v>
      </c>
      <c r="DY52" s="3" t="s">
        <v>98</v>
      </c>
      <c r="DZ52" s="3" t="s">
        <v>98</v>
      </c>
      <c r="EA52" s="3" t="s">
        <v>98</v>
      </c>
      <c r="EB52" s="3" t="s">
        <v>98</v>
      </c>
      <c r="EC52" s="3" t="s">
        <v>98</v>
      </c>
      <c r="ED52" s="3" t="s">
        <v>98</v>
      </c>
      <c r="EE52" s="3" t="s">
        <v>98</v>
      </c>
      <c r="EF52" s="3" t="s">
        <v>98</v>
      </c>
      <c r="EG52" s="3" t="s">
        <v>98</v>
      </c>
      <c r="EH52" s="3" t="s">
        <v>98</v>
      </c>
      <c r="EI52" s="3" t="s">
        <v>98</v>
      </c>
      <c r="EJ52" s="3" t="s">
        <v>98</v>
      </c>
      <c r="EK52" s="3" t="s">
        <v>98</v>
      </c>
      <c r="EL52" s="3" t="s">
        <v>98</v>
      </c>
      <c r="EM52" s="3" t="s">
        <v>98</v>
      </c>
      <c r="EN52" s="3" t="s">
        <v>98</v>
      </c>
      <c r="EO52" s="3" t="s">
        <v>98</v>
      </c>
      <c r="EQ52" s="3" t="s">
        <v>98</v>
      </c>
    </row>
    <row r="53" spans="1:147">
      <c r="A53" s="33" t="s">
        <v>116</v>
      </c>
      <c r="B53" s="33" t="s">
        <v>63</v>
      </c>
      <c r="C53" s="3" t="s">
        <v>65</v>
      </c>
      <c r="D53" s="3" t="s">
        <v>619</v>
      </c>
      <c r="E53" s="3" t="s">
        <v>399</v>
      </c>
      <c r="G53" s="5" t="s">
        <v>98</v>
      </c>
      <c r="H53" s="3">
        <v>422973.37556170998</v>
      </c>
      <c r="I53" s="3">
        <v>30.0258030297164</v>
      </c>
      <c r="J53" s="3">
        <v>71.900698767551802</v>
      </c>
      <c r="K53" s="3">
        <v>603.452494491165</v>
      </c>
      <c r="L53" s="3">
        <v>2.3820277822841001</v>
      </c>
      <c r="M53" s="5" t="s">
        <v>98</v>
      </c>
      <c r="N53" s="5" t="s">
        <v>98</v>
      </c>
      <c r="O53" s="3">
        <v>47.168428596871799</v>
      </c>
      <c r="P53" s="3">
        <v>59.879402354182403</v>
      </c>
      <c r="Q53" s="3">
        <v>9.0912955020813702E-2</v>
      </c>
      <c r="R53" s="3">
        <v>9.5331833648945999E-2</v>
      </c>
      <c r="S53" s="5" t="s">
        <v>98</v>
      </c>
      <c r="T53" s="5" t="s">
        <v>98</v>
      </c>
      <c r="U53" s="3">
        <v>5.7483535367662402</v>
      </c>
      <c r="V53" s="3">
        <v>0.28663223470926202</v>
      </c>
      <c r="W53" s="3">
        <v>0.11565189112589901</v>
      </c>
      <c r="X53" s="3">
        <v>8.2093055002574605E-3</v>
      </c>
      <c r="Y53" s="3">
        <v>1.8495446905811499</v>
      </c>
      <c r="Z53" s="3">
        <v>26.9024616409408</v>
      </c>
      <c r="AA53" s="3">
        <f t="shared" si="4"/>
        <v>0.4176009905938049</v>
      </c>
      <c r="AB53" s="3">
        <f t="shared" si="5"/>
        <v>32.375212482898995</v>
      </c>
      <c r="AC53" s="3">
        <f t="shared" si="6"/>
        <v>14.545450984743555</v>
      </c>
      <c r="AD53" s="3">
        <f t="shared" si="7"/>
        <v>0.63656568435497352</v>
      </c>
      <c r="AE53" s="3">
        <f t="shared" si="8"/>
        <v>4.4385548194988437E-3</v>
      </c>
      <c r="AF53" s="3">
        <f t="shared" si="9"/>
        <v>3.1079830436322338</v>
      </c>
      <c r="AG53" s="3">
        <f t="shared" si="10"/>
        <v>3.027827596512159E-3</v>
      </c>
      <c r="AH53" s="17">
        <f t="shared" si="11"/>
        <v>4.9154235355214758E-2</v>
      </c>
      <c r="AI53" s="3">
        <f t="shared" si="12"/>
        <v>0.89597808972221515</v>
      </c>
      <c r="AJ53" s="3">
        <f t="shared" si="13"/>
        <v>1.9942648093348256</v>
      </c>
      <c r="AK53" s="3">
        <f t="shared" si="14"/>
        <v>2.7340835787581595E-4</v>
      </c>
      <c r="AL53" s="3">
        <f t="shared" si="15"/>
        <v>0.19144712070072267</v>
      </c>
      <c r="AM53" s="3">
        <f t="shared" si="16"/>
        <v>3.027827596512159E-3</v>
      </c>
      <c r="AP53" s="3" t="s">
        <v>98</v>
      </c>
      <c r="AQ53" s="3">
        <v>17.431135476023801</v>
      </c>
      <c r="AR53" s="3">
        <v>3.1931510554814697E-2</v>
      </c>
      <c r="AS53" s="3">
        <v>0.17337734643147901</v>
      </c>
      <c r="AT53" s="3">
        <v>0.40121883626332999</v>
      </c>
      <c r="AU53" s="3">
        <v>2.3820277822841001</v>
      </c>
      <c r="AV53" s="3" t="s">
        <v>98</v>
      </c>
      <c r="AW53" s="3" t="s">
        <v>98</v>
      </c>
      <c r="AX53" s="3">
        <v>0.19993207375054101</v>
      </c>
      <c r="AY53" s="3">
        <v>2.1137584187733598</v>
      </c>
      <c r="AZ53" s="3">
        <v>2.83824593706875E-2</v>
      </c>
      <c r="BA53" s="3">
        <v>8.3879940279896301E-2</v>
      </c>
      <c r="BB53" s="3" t="s">
        <v>98</v>
      </c>
      <c r="BC53" s="3" t="s">
        <v>98</v>
      </c>
      <c r="BD53" s="3">
        <v>6.2391015470224201E-2</v>
      </c>
      <c r="BE53" s="3">
        <v>0.21811194756010799</v>
      </c>
      <c r="BF53" s="3">
        <v>1.9643250649076099E-2</v>
      </c>
      <c r="BG53" s="3">
        <v>8.2093055002574605E-3</v>
      </c>
      <c r="BH53" s="3">
        <v>4.5126263337176502E-2</v>
      </c>
      <c r="BI53" s="3">
        <v>6.6635829706118499E-3</v>
      </c>
      <c r="BK53" s="3" t="s">
        <v>98</v>
      </c>
      <c r="BL53" s="3">
        <v>20966.0722966225</v>
      </c>
      <c r="BM53" s="3">
        <v>19.218970492157599</v>
      </c>
      <c r="BN53" s="3">
        <v>41.789801148297599</v>
      </c>
      <c r="BO53" s="3">
        <v>110.765694803089</v>
      </c>
      <c r="BP53" s="3">
        <v>2.2956192230611201</v>
      </c>
      <c r="BQ53" s="3" t="s">
        <v>98</v>
      </c>
      <c r="BR53" s="3" t="s">
        <v>98</v>
      </c>
      <c r="BS53" s="3">
        <v>45.855479762303403</v>
      </c>
      <c r="BT53" s="3">
        <v>12.075984728829001</v>
      </c>
      <c r="BU53" s="3">
        <v>5.7234201082647297E-2</v>
      </c>
      <c r="BV53" s="3">
        <v>0.128355034502666</v>
      </c>
      <c r="BW53" s="3" t="s">
        <v>98</v>
      </c>
      <c r="BX53" s="3" t="s">
        <v>98</v>
      </c>
      <c r="BY53" s="3">
        <v>4.2960017397103201</v>
      </c>
      <c r="BZ53" s="3">
        <v>0.148583476360307</v>
      </c>
      <c r="CA53" s="3">
        <v>7.8264808906290104E-2</v>
      </c>
      <c r="CB53" s="3">
        <v>4.2836662228221099E-3</v>
      </c>
      <c r="CC53" s="3">
        <v>1.0596857494589</v>
      </c>
      <c r="CD53" s="3">
        <v>20.725953072927201</v>
      </c>
      <c r="CF53" s="3" t="s">
        <v>98</v>
      </c>
      <c r="CG53" s="3">
        <v>422973.37556170998</v>
      </c>
      <c r="CH53" s="3">
        <v>30.0258030297164</v>
      </c>
      <c r="CI53" s="3">
        <v>71.900698767551802</v>
      </c>
      <c r="CJ53" s="3">
        <v>603.452494491165</v>
      </c>
      <c r="CK53" s="3">
        <v>2.3820277822841001</v>
      </c>
      <c r="CL53" s="3" t="s">
        <v>98</v>
      </c>
      <c r="CM53" s="3" t="s">
        <v>98</v>
      </c>
      <c r="CN53" s="3">
        <v>47.168428596871799</v>
      </c>
      <c r="CO53" s="3">
        <v>59.879402354182403</v>
      </c>
      <c r="CP53" s="3">
        <v>9.0912955020813702E-2</v>
      </c>
      <c r="CQ53" s="3">
        <v>9.5331833648945999E-2</v>
      </c>
      <c r="CR53" s="3" t="s">
        <v>98</v>
      </c>
      <c r="CS53" s="3" t="s">
        <v>98</v>
      </c>
      <c r="CT53" s="3">
        <v>5.7483535367662402</v>
      </c>
      <c r="CU53" s="3">
        <v>0.28663223470926202</v>
      </c>
      <c r="CV53" s="3">
        <v>0.11565189112589901</v>
      </c>
      <c r="CW53" s="3">
        <v>8.2093055002574605E-3</v>
      </c>
      <c r="CX53" s="3">
        <v>1.8495446905811499</v>
      </c>
      <c r="CY53" s="3">
        <v>26.9024616409408</v>
      </c>
      <c r="DA53" s="3" t="s">
        <v>98</v>
      </c>
      <c r="DB53" s="3">
        <f t="shared" si="18"/>
        <v>7574.0599079901513</v>
      </c>
      <c r="DC53" s="3">
        <f t="shared" si="19"/>
        <v>0.50948876065980464</v>
      </c>
      <c r="DD53" s="3">
        <f t="shared" si="20"/>
        <v>1.2250218724345805</v>
      </c>
      <c r="DE53" s="3">
        <f t="shared" si="21"/>
        <v>9.4963096731684917</v>
      </c>
      <c r="DF53" s="3">
        <f t="shared" si="22"/>
        <v>3.6428013186788503E-2</v>
      </c>
      <c r="DG53" s="3" t="s">
        <v>98</v>
      </c>
      <c r="DH53" s="3" t="s">
        <v>98</v>
      </c>
      <c r="DI53" s="3">
        <f t="shared" si="25"/>
        <v>0.62957049231292173</v>
      </c>
      <c r="DJ53" s="3">
        <f t="shared" si="26"/>
        <v>0.75835109364466069</v>
      </c>
      <c r="DK53" s="3">
        <f t="shared" si="27"/>
        <v>8.4281516722086488E-4</v>
      </c>
      <c r="DL53" s="3">
        <f t="shared" si="28"/>
        <v>8.4806499051646186E-4</v>
      </c>
      <c r="DM53" s="3" t="s">
        <v>98</v>
      </c>
      <c r="DN53" s="3" t="s">
        <v>98</v>
      </c>
      <c r="DO53" s="3">
        <f t="shared" si="31"/>
        <v>4.7210525104847571E-2</v>
      </c>
      <c r="DP53" s="3">
        <f t="shared" si="32"/>
        <v>2.2463341278155333E-3</v>
      </c>
      <c r="DQ53" s="3">
        <f t="shared" si="33"/>
        <v>5.8716513603908381E-4</v>
      </c>
      <c r="DR53" s="3">
        <f t="shared" si="34"/>
        <v>4.0166224443276242E-5</v>
      </c>
      <c r="DS53" s="3">
        <f t="shared" si="35"/>
        <v>8.9263739892912648E-3</v>
      </c>
      <c r="DT53" s="3">
        <f t="shared" si="36"/>
        <v>0.12873199695081805</v>
      </c>
      <c r="DV53" s="3" t="s">
        <v>98</v>
      </c>
      <c r="DW53" s="3" t="s">
        <v>98</v>
      </c>
      <c r="DX53" s="3" t="s">
        <v>98</v>
      </c>
      <c r="DY53" s="3" t="s">
        <v>98</v>
      </c>
      <c r="DZ53" s="3" t="s">
        <v>98</v>
      </c>
      <c r="EA53" s="3" t="s">
        <v>98</v>
      </c>
      <c r="EB53" s="3" t="s">
        <v>98</v>
      </c>
      <c r="EC53" s="3" t="s">
        <v>98</v>
      </c>
      <c r="ED53" s="3" t="s">
        <v>98</v>
      </c>
      <c r="EE53" s="3" t="s">
        <v>98</v>
      </c>
      <c r="EF53" s="3" t="s">
        <v>98</v>
      </c>
      <c r="EG53" s="3" t="s">
        <v>98</v>
      </c>
      <c r="EH53" s="3" t="s">
        <v>98</v>
      </c>
      <c r="EI53" s="3" t="s">
        <v>98</v>
      </c>
      <c r="EJ53" s="3" t="s">
        <v>98</v>
      </c>
      <c r="EK53" s="3" t="s">
        <v>98</v>
      </c>
      <c r="EL53" s="3" t="s">
        <v>98</v>
      </c>
      <c r="EM53" s="3" t="s">
        <v>98</v>
      </c>
      <c r="EN53" s="3" t="s">
        <v>98</v>
      </c>
      <c r="EO53" s="3" t="s">
        <v>98</v>
      </c>
      <c r="EQ53" s="3" t="s">
        <v>98</v>
      </c>
    </row>
    <row r="54" spans="1:147">
      <c r="A54" s="33" t="s">
        <v>117</v>
      </c>
      <c r="B54" s="33" t="s">
        <v>63</v>
      </c>
      <c r="C54" s="3" t="s">
        <v>65</v>
      </c>
      <c r="D54" s="3" t="s">
        <v>619</v>
      </c>
      <c r="E54" s="3" t="s">
        <v>399</v>
      </c>
      <c r="G54" s="5" t="s">
        <v>98</v>
      </c>
      <c r="H54" s="3">
        <v>423215.70304618601</v>
      </c>
      <c r="I54" s="3">
        <v>4.8819447596564099E-2</v>
      </c>
      <c r="J54" s="3">
        <v>1.24676709377916</v>
      </c>
      <c r="K54" s="3">
        <v>562.99543441803405</v>
      </c>
      <c r="L54" s="3">
        <v>2.17229210515905</v>
      </c>
      <c r="M54" s="5" t="s">
        <v>98</v>
      </c>
      <c r="N54" s="5" t="s">
        <v>98</v>
      </c>
      <c r="O54" s="3">
        <v>0.17460277400659199</v>
      </c>
      <c r="P54" s="3">
        <v>3.9775983880744001</v>
      </c>
      <c r="Q54" s="3">
        <v>6.7707003146490696E-2</v>
      </c>
      <c r="R54" s="3">
        <v>0.16324981096156099</v>
      </c>
      <c r="S54" s="5" t="s">
        <v>98</v>
      </c>
      <c r="T54" s="5" t="s">
        <v>98</v>
      </c>
      <c r="U54" s="3">
        <v>6.9170815729784896E-2</v>
      </c>
      <c r="V54" s="3">
        <v>2.19585006764517</v>
      </c>
      <c r="W54" s="3">
        <v>3.2553944239888298E-2</v>
      </c>
      <c r="X54" s="3">
        <v>1.06413617145869E-2</v>
      </c>
      <c r="Y54" s="3">
        <v>5.8710639942723401E-2</v>
      </c>
      <c r="Z54" s="3">
        <v>5.6615041591013204</v>
      </c>
      <c r="AA54" s="3">
        <f t="shared" si="4"/>
        <v>3.9156830365633229E-2</v>
      </c>
      <c r="AB54" s="3">
        <f t="shared" si="5"/>
        <v>67.749191491607718</v>
      </c>
      <c r="AC54" s="3">
        <f t="shared" si="6"/>
        <v>96.43063275454908</v>
      </c>
      <c r="AD54" s="3">
        <f t="shared" si="7"/>
        <v>0.27960293228056593</v>
      </c>
      <c r="AE54" s="3">
        <f t="shared" si="8"/>
        <v>0.18125099172770626</v>
      </c>
      <c r="AF54" s="3">
        <f t="shared" si="9"/>
        <v>1.1781649083925192</v>
      </c>
      <c r="AG54" s="3">
        <f t="shared" si="10"/>
        <v>1.3868858924011238</v>
      </c>
      <c r="AH54" s="17">
        <f t="shared" si="11"/>
        <v>1.153232245680577</v>
      </c>
      <c r="AI54" s="3">
        <f t="shared" si="12"/>
        <v>115.96821426344398</v>
      </c>
      <c r="AJ54" s="3">
        <f t="shared" si="13"/>
        <v>81.475694295941651</v>
      </c>
      <c r="AK54" s="3">
        <f t="shared" si="14"/>
        <v>0.21797382474552696</v>
      </c>
      <c r="AL54" s="3">
        <f t="shared" si="15"/>
        <v>1.4168701026976209</v>
      </c>
      <c r="AM54" s="3">
        <f t="shared" si="16"/>
        <v>1.3868858924011238</v>
      </c>
      <c r="AP54" s="3" t="s">
        <v>98</v>
      </c>
      <c r="AQ54" s="3">
        <v>22.631244953410299</v>
      </c>
      <c r="AR54" s="3">
        <v>4.7376498957700797E-2</v>
      </c>
      <c r="AS54" s="3">
        <v>0.19681112670638801</v>
      </c>
      <c r="AT54" s="3">
        <v>0.55029407263363195</v>
      </c>
      <c r="AU54" s="3">
        <v>2.17229210515905</v>
      </c>
      <c r="AV54" s="3" t="s">
        <v>98</v>
      </c>
      <c r="AW54" s="3" t="s">
        <v>98</v>
      </c>
      <c r="AX54" s="3">
        <v>0.17460277400659199</v>
      </c>
      <c r="AY54" s="3">
        <v>0.71748772963705199</v>
      </c>
      <c r="AZ54" s="3">
        <v>2.8193953144292599E-2</v>
      </c>
      <c r="BA54" s="3">
        <v>0.16324981096156099</v>
      </c>
      <c r="BB54" s="3" t="s">
        <v>98</v>
      </c>
      <c r="BC54" s="3" t="s">
        <v>98</v>
      </c>
      <c r="BD54" s="3">
        <v>3.2244866610293799E-2</v>
      </c>
      <c r="BE54" s="3">
        <v>0.118110557400988</v>
      </c>
      <c r="BF54" s="3">
        <v>2.2605573242113999E-2</v>
      </c>
      <c r="BG54" s="3">
        <v>1.06413617145869E-2</v>
      </c>
      <c r="BH54" s="3">
        <v>5.8710639942723401E-2</v>
      </c>
      <c r="BI54" s="3">
        <v>7.41298669292973E-3</v>
      </c>
      <c r="BK54" s="3" t="s">
        <v>98</v>
      </c>
      <c r="BL54" s="3">
        <v>62725.209228211002</v>
      </c>
      <c r="BM54" s="3">
        <v>2.5784797619119101E-2</v>
      </c>
      <c r="BN54" s="3">
        <v>0.49046127316056498</v>
      </c>
      <c r="BO54" s="3">
        <v>81.218925519001502</v>
      </c>
      <c r="BP54" s="3">
        <v>1.0966533197367001</v>
      </c>
      <c r="BQ54" s="3" t="s">
        <v>98</v>
      </c>
      <c r="BR54" s="3" t="s">
        <v>98</v>
      </c>
      <c r="BS54" s="3">
        <v>0.12886169166005701</v>
      </c>
      <c r="BT54" s="3">
        <v>1.79113378806997</v>
      </c>
      <c r="BU54" s="3">
        <v>0.118378456872813</v>
      </c>
      <c r="BV54" s="3">
        <v>6.4615515937716403E-2</v>
      </c>
      <c r="BW54" s="3" t="s">
        <v>98</v>
      </c>
      <c r="BX54" s="3" t="s">
        <v>98</v>
      </c>
      <c r="BY54" s="3">
        <v>3.9039737212042097E-2</v>
      </c>
      <c r="BZ54" s="3">
        <v>0.827865506415839</v>
      </c>
      <c r="CA54" s="3">
        <v>1.9362564279034999E-2</v>
      </c>
      <c r="CB54" s="3">
        <v>6.7922511525750698E-3</v>
      </c>
      <c r="CC54" s="3">
        <v>4.9382523407521597E-2</v>
      </c>
      <c r="CD54" s="3">
        <v>2.31661033775638</v>
      </c>
      <c r="CF54" s="3" t="s">
        <v>98</v>
      </c>
      <c r="CG54" s="3">
        <v>423215.70304618601</v>
      </c>
      <c r="CH54" s="3">
        <v>4.8819447596564099E-2</v>
      </c>
      <c r="CI54" s="3">
        <v>1.24676709377916</v>
      </c>
      <c r="CJ54" s="3">
        <v>562.99543441803405</v>
      </c>
      <c r="CK54" s="3">
        <v>2.17229210515905</v>
      </c>
      <c r="CL54" s="3" t="s">
        <v>98</v>
      </c>
      <c r="CM54" s="3" t="s">
        <v>98</v>
      </c>
      <c r="CN54" s="3">
        <v>0.17460277400659199</v>
      </c>
      <c r="CO54" s="3">
        <v>3.9775983880744001</v>
      </c>
      <c r="CP54" s="3">
        <v>6.7707003146490696E-2</v>
      </c>
      <c r="CQ54" s="3">
        <v>0.16324981096156099</v>
      </c>
      <c r="CR54" s="3" t="s">
        <v>98</v>
      </c>
      <c r="CS54" s="3" t="s">
        <v>98</v>
      </c>
      <c r="CT54" s="3">
        <v>6.9170815729784896E-2</v>
      </c>
      <c r="CU54" s="3">
        <v>2.19585006764517</v>
      </c>
      <c r="CV54" s="3">
        <v>3.2553944239888298E-2</v>
      </c>
      <c r="CW54" s="3">
        <v>1.06413617145869E-2</v>
      </c>
      <c r="CX54" s="3">
        <v>5.8710639942723401E-2</v>
      </c>
      <c r="CY54" s="3">
        <v>5.6615041591013204</v>
      </c>
      <c r="DA54" s="3" t="s">
        <v>98</v>
      </c>
      <c r="DB54" s="3">
        <f t="shared" si="18"/>
        <v>7578.3991950252666</v>
      </c>
      <c r="DC54" s="3">
        <f t="shared" si="19"/>
        <v>8.2838616597374827E-4</v>
      </c>
      <c r="DD54" s="3">
        <f t="shared" si="20"/>
        <v>2.1242032217918198E-2</v>
      </c>
      <c r="DE54" s="3">
        <f t="shared" si="21"/>
        <v>8.8596518178647603</v>
      </c>
      <c r="DF54" s="3">
        <f t="shared" si="22"/>
        <v>3.322055520965056E-2</v>
      </c>
      <c r="DG54" s="3" t="s">
        <v>98</v>
      </c>
      <c r="DH54" s="3" t="s">
        <v>98</v>
      </c>
      <c r="DI54" s="3">
        <f t="shared" si="25"/>
        <v>2.3304731079767651E-3</v>
      </c>
      <c r="DJ54" s="3">
        <f t="shared" si="26"/>
        <v>5.0374852939138813E-2</v>
      </c>
      <c r="DK54" s="3">
        <f t="shared" si="27"/>
        <v>6.2768270117134328E-4</v>
      </c>
      <c r="DL54" s="3">
        <f t="shared" si="28"/>
        <v>1.4522583284692868E-3</v>
      </c>
      <c r="DM54" s="3" t="s">
        <v>98</v>
      </c>
      <c r="DN54" s="3" t="s">
        <v>98</v>
      </c>
      <c r="DO54" s="3">
        <f t="shared" si="31"/>
        <v>5.6809145638785227E-4</v>
      </c>
      <c r="DP54" s="3">
        <f t="shared" si="32"/>
        <v>1.7208856329507603E-2</v>
      </c>
      <c r="DQ54" s="3">
        <f t="shared" si="33"/>
        <v>1.6527651136646448E-4</v>
      </c>
      <c r="DR54" s="3">
        <f t="shared" si="34"/>
        <v>5.2065710430289071E-5</v>
      </c>
      <c r="DS54" s="3">
        <f t="shared" si="35"/>
        <v>2.8335250937607822E-4</v>
      </c>
      <c r="DT54" s="3">
        <f t="shared" si="36"/>
        <v>2.7091079837740367E-2</v>
      </c>
      <c r="DV54" s="3" t="s">
        <v>98</v>
      </c>
      <c r="DW54" s="3" t="s">
        <v>98</v>
      </c>
      <c r="DX54" s="3" t="s">
        <v>98</v>
      </c>
      <c r="DY54" s="3" t="s">
        <v>98</v>
      </c>
      <c r="DZ54" s="3" t="s">
        <v>98</v>
      </c>
      <c r="EA54" s="3" t="s">
        <v>98</v>
      </c>
      <c r="EB54" s="3" t="s">
        <v>98</v>
      </c>
      <c r="EC54" s="3" t="s">
        <v>98</v>
      </c>
      <c r="ED54" s="3" t="s">
        <v>98</v>
      </c>
      <c r="EE54" s="3" t="s">
        <v>98</v>
      </c>
      <c r="EF54" s="3" t="s">
        <v>98</v>
      </c>
      <c r="EG54" s="3" t="s">
        <v>98</v>
      </c>
      <c r="EH54" s="3" t="s">
        <v>98</v>
      </c>
      <c r="EI54" s="3" t="s">
        <v>98</v>
      </c>
      <c r="EJ54" s="3" t="s">
        <v>98</v>
      </c>
      <c r="EK54" s="3" t="s">
        <v>98</v>
      </c>
      <c r="EL54" s="3" t="s">
        <v>98</v>
      </c>
      <c r="EM54" s="3" t="s">
        <v>98</v>
      </c>
      <c r="EN54" s="3" t="s">
        <v>98</v>
      </c>
      <c r="EO54" s="3" t="s">
        <v>98</v>
      </c>
      <c r="EQ54" s="3" t="s">
        <v>98</v>
      </c>
    </row>
    <row r="55" spans="1:147">
      <c r="A55" s="33" t="s">
        <v>118</v>
      </c>
      <c r="B55" s="33" t="s">
        <v>63</v>
      </c>
      <c r="C55" s="3" t="s">
        <v>65</v>
      </c>
      <c r="D55" s="3" t="s">
        <v>619</v>
      </c>
      <c r="E55" s="3" t="s">
        <v>399</v>
      </c>
      <c r="G55" s="5" t="s">
        <v>98</v>
      </c>
      <c r="H55" s="3">
        <v>385682.65589155199</v>
      </c>
      <c r="I55" s="3">
        <v>3.0965233245878899E-2</v>
      </c>
      <c r="J55" s="3">
        <v>7.3544291030533797</v>
      </c>
      <c r="K55" s="3">
        <v>584.14351164642596</v>
      </c>
      <c r="L55" s="3">
        <v>3.0058415825176499</v>
      </c>
      <c r="M55" s="5" t="s">
        <v>98</v>
      </c>
      <c r="N55" s="5" t="s">
        <v>98</v>
      </c>
      <c r="O55" s="3">
        <v>0.49036462412336002</v>
      </c>
      <c r="P55" s="3">
        <v>4.2197534407102504</v>
      </c>
      <c r="Q55" s="3">
        <v>0.89812640714164904</v>
      </c>
      <c r="R55" s="3">
        <v>0.108444968628039</v>
      </c>
      <c r="S55" s="5" t="s">
        <v>98</v>
      </c>
      <c r="T55" s="5" t="s">
        <v>98</v>
      </c>
      <c r="U55" s="3">
        <v>0.82994099664932197</v>
      </c>
      <c r="V55" s="3">
        <v>4.5743759163906503</v>
      </c>
      <c r="W55" s="3">
        <v>0.108604680534515</v>
      </c>
      <c r="X55" s="3">
        <v>8.5313508939738898E-3</v>
      </c>
      <c r="Y55" s="3">
        <v>0.41279743220353599</v>
      </c>
      <c r="Z55" s="3">
        <v>20.4144673771087</v>
      </c>
      <c r="AA55" s="3">
        <f t="shared" si="4"/>
        <v>4.2104197092637536E-3</v>
      </c>
      <c r="AB55" s="3">
        <f t="shared" si="5"/>
        <v>10.22233451934274</v>
      </c>
      <c r="AC55" s="3">
        <f t="shared" si="6"/>
        <v>49.453959217079237</v>
      </c>
      <c r="AD55" s="3">
        <f t="shared" si="7"/>
        <v>6.3147363660737976E-2</v>
      </c>
      <c r="AE55" s="3">
        <f t="shared" si="8"/>
        <v>2.0667160763169136E-2</v>
      </c>
      <c r="AF55" s="3">
        <f t="shared" si="9"/>
        <v>2.0105284866212711</v>
      </c>
      <c r="AG55" s="3">
        <f t="shared" si="10"/>
        <v>29.004348199482038</v>
      </c>
      <c r="AH55" s="17">
        <f t="shared" si="11"/>
        <v>2.1757073496009887</v>
      </c>
      <c r="AI55" s="3">
        <f t="shared" si="12"/>
        <v>659.27058307644495</v>
      </c>
      <c r="AJ55" s="3">
        <f t="shared" si="13"/>
        <v>136.27391104092035</v>
      </c>
      <c r="AK55" s="3">
        <f t="shared" si="14"/>
        <v>0.27551385859847544</v>
      </c>
      <c r="AL55" s="3">
        <f t="shared" si="15"/>
        <v>26.80234926891039</v>
      </c>
      <c r="AM55" s="3">
        <f t="shared" si="16"/>
        <v>29.004348199482038</v>
      </c>
      <c r="AP55" s="3" t="s">
        <v>98</v>
      </c>
      <c r="AQ55" s="3">
        <v>15.5516806308955</v>
      </c>
      <c r="AR55" s="3">
        <v>3.0965233245878899E-2</v>
      </c>
      <c r="AS55" s="3">
        <v>0.224407183326813</v>
      </c>
      <c r="AT55" s="3">
        <v>0.50557408179900398</v>
      </c>
      <c r="AU55" s="3">
        <v>3.0058415825176499</v>
      </c>
      <c r="AV55" s="3" t="s">
        <v>98</v>
      </c>
      <c r="AW55" s="3" t="s">
        <v>98</v>
      </c>
      <c r="AX55" s="3">
        <v>0.25908073584732499</v>
      </c>
      <c r="AY55" s="3">
        <v>1.08579161776778</v>
      </c>
      <c r="AZ55" s="3">
        <v>2.2862677208872799E-2</v>
      </c>
      <c r="BA55" s="3">
        <v>0.108444968628039</v>
      </c>
      <c r="BB55" s="3" t="s">
        <v>98</v>
      </c>
      <c r="BC55" s="3" t="s">
        <v>98</v>
      </c>
      <c r="BD55" s="3">
        <v>4.2369315324633297E-2</v>
      </c>
      <c r="BE55" s="3">
        <v>0.25445816303332902</v>
      </c>
      <c r="BF55" s="3">
        <v>1.4286901786609799E-2</v>
      </c>
      <c r="BG55" s="3">
        <v>8.5313508939738898E-3</v>
      </c>
      <c r="BH55" s="3">
        <v>4.7464226606899501E-2</v>
      </c>
      <c r="BI55" s="3">
        <v>1.02658293513074E-2</v>
      </c>
      <c r="BK55" s="3" t="s">
        <v>98</v>
      </c>
      <c r="BL55" s="3">
        <v>49403.347988338901</v>
      </c>
      <c r="BM55" s="3">
        <v>1.9232388568182601E-2</v>
      </c>
      <c r="BN55" s="3">
        <v>5.2479884700670896</v>
      </c>
      <c r="BO55" s="3">
        <v>113.823186247593</v>
      </c>
      <c r="BP55" s="3">
        <v>2.4220148883231101</v>
      </c>
      <c r="BQ55" s="3" t="s">
        <v>98</v>
      </c>
      <c r="BR55" s="3" t="s">
        <v>98</v>
      </c>
      <c r="BS55" s="3">
        <v>0.30824898531643502</v>
      </c>
      <c r="BT55" s="3">
        <v>2.2551176911564799</v>
      </c>
      <c r="BU55" s="3">
        <v>0.80902293857738505</v>
      </c>
      <c r="BV55" s="3">
        <v>3.3815563931759003E-2</v>
      </c>
      <c r="BW55" s="3" t="s">
        <v>98</v>
      </c>
      <c r="BX55" s="3" t="s">
        <v>98</v>
      </c>
      <c r="BY55" s="3">
        <v>0.44971534590148199</v>
      </c>
      <c r="BZ55" s="3">
        <v>2.5324168497011499</v>
      </c>
      <c r="CA55" s="3">
        <v>5.31752395645885E-2</v>
      </c>
      <c r="CB55" s="3">
        <v>1.06024199964258E-2</v>
      </c>
      <c r="CC55" s="3">
        <v>0.185673954154954</v>
      </c>
      <c r="CD55" s="3">
        <v>19.810903762439199</v>
      </c>
      <c r="CF55" s="3" t="s">
        <v>98</v>
      </c>
      <c r="CG55" s="3">
        <v>385682.65589155199</v>
      </c>
      <c r="CH55" s="3">
        <v>3.0965233245878899E-2</v>
      </c>
      <c r="CI55" s="3">
        <v>7.3544291030533797</v>
      </c>
      <c r="CJ55" s="3">
        <v>584.14351164642596</v>
      </c>
      <c r="CK55" s="3">
        <v>3.0058415825176499</v>
      </c>
      <c r="CL55" s="3" t="s">
        <v>98</v>
      </c>
      <c r="CM55" s="3" t="s">
        <v>98</v>
      </c>
      <c r="CN55" s="3">
        <v>0.49036462412336002</v>
      </c>
      <c r="CO55" s="3">
        <v>4.2197534407102504</v>
      </c>
      <c r="CP55" s="3">
        <v>0.89812640714164904</v>
      </c>
      <c r="CQ55" s="3">
        <v>0.108444968628039</v>
      </c>
      <c r="CR55" s="3" t="s">
        <v>98</v>
      </c>
      <c r="CS55" s="3" t="s">
        <v>98</v>
      </c>
      <c r="CT55" s="3">
        <v>0.82994099664932197</v>
      </c>
      <c r="CU55" s="3">
        <v>4.5743759163906503</v>
      </c>
      <c r="CV55" s="3">
        <v>0.108604680534515</v>
      </c>
      <c r="CW55" s="3">
        <v>8.5313508939738898E-3</v>
      </c>
      <c r="CX55" s="3">
        <v>0.41279743220353599</v>
      </c>
      <c r="CY55" s="3">
        <v>20.4144673771087</v>
      </c>
      <c r="DA55" s="3" t="s">
        <v>98</v>
      </c>
      <c r="DB55" s="3">
        <f t="shared" si="18"/>
        <v>6906.3059520378192</v>
      </c>
      <c r="DC55" s="3">
        <f t="shared" si="19"/>
        <v>5.2542935469105528E-4</v>
      </c>
      <c r="DD55" s="3">
        <f t="shared" si="20"/>
        <v>0.12530248891789161</v>
      </c>
      <c r="DE55" s="3">
        <f t="shared" si="21"/>
        <v>9.1924513210339907</v>
      </c>
      <c r="DF55" s="3">
        <f t="shared" si="22"/>
        <v>4.5967909198924142E-2</v>
      </c>
      <c r="DG55" s="3" t="s">
        <v>98</v>
      </c>
      <c r="DH55" s="3" t="s">
        <v>98</v>
      </c>
      <c r="DI55" s="3">
        <f t="shared" si="25"/>
        <v>6.5450367333767566E-3</v>
      </c>
      <c r="DJ55" s="3">
        <f t="shared" si="26"/>
        <v>5.3441659583463155E-2</v>
      </c>
      <c r="DK55" s="3">
        <f t="shared" si="27"/>
        <v>8.3261462334742672E-3</v>
      </c>
      <c r="DL55" s="3">
        <f t="shared" si="28"/>
        <v>9.6471847619929542E-4</v>
      </c>
      <c r="DM55" s="3" t="s">
        <v>98</v>
      </c>
      <c r="DN55" s="3" t="s">
        <v>98</v>
      </c>
      <c r="DO55" s="3">
        <f t="shared" si="31"/>
        <v>6.8162039803656531E-3</v>
      </c>
      <c r="DP55" s="3">
        <f t="shared" si="32"/>
        <v>3.584934103754428E-2</v>
      </c>
      <c r="DQ55" s="3">
        <f t="shared" si="33"/>
        <v>5.5138641832592887E-4</v>
      </c>
      <c r="DR55" s="3">
        <f t="shared" si="34"/>
        <v>4.1741917729941194E-5</v>
      </c>
      <c r="DS55" s="3">
        <f t="shared" si="35"/>
        <v>1.9922655994379151E-3</v>
      </c>
      <c r="DT55" s="3">
        <f t="shared" si="36"/>
        <v>9.7686047738590104E-2</v>
      </c>
      <c r="DV55" s="3" t="s">
        <v>98</v>
      </c>
      <c r="DW55" s="3" t="s">
        <v>98</v>
      </c>
      <c r="DX55" s="3" t="s">
        <v>98</v>
      </c>
      <c r="DY55" s="3" t="s">
        <v>98</v>
      </c>
      <c r="DZ55" s="3" t="s">
        <v>98</v>
      </c>
      <c r="EA55" s="3" t="s">
        <v>98</v>
      </c>
      <c r="EB55" s="3" t="s">
        <v>98</v>
      </c>
      <c r="EC55" s="3" t="s">
        <v>98</v>
      </c>
      <c r="ED55" s="3" t="s">
        <v>98</v>
      </c>
      <c r="EE55" s="3" t="s">
        <v>98</v>
      </c>
      <c r="EF55" s="3" t="s">
        <v>98</v>
      </c>
      <c r="EG55" s="3" t="s">
        <v>98</v>
      </c>
      <c r="EH55" s="3" t="s">
        <v>98</v>
      </c>
      <c r="EI55" s="3" t="s">
        <v>98</v>
      </c>
      <c r="EJ55" s="3" t="s">
        <v>98</v>
      </c>
      <c r="EK55" s="3" t="s">
        <v>98</v>
      </c>
      <c r="EL55" s="3" t="s">
        <v>98</v>
      </c>
      <c r="EM55" s="3" t="s">
        <v>98</v>
      </c>
      <c r="EN55" s="3" t="s">
        <v>98</v>
      </c>
      <c r="EO55" s="3" t="s">
        <v>98</v>
      </c>
      <c r="EQ55" s="3" t="s">
        <v>98</v>
      </c>
    </row>
    <row r="56" spans="1:147">
      <c r="A56" s="33" t="s">
        <v>119</v>
      </c>
      <c r="B56" s="33" t="s">
        <v>63</v>
      </c>
      <c r="C56" s="3" t="s">
        <v>65</v>
      </c>
      <c r="D56" s="3" t="s">
        <v>619</v>
      </c>
      <c r="E56" s="3" t="s">
        <v>399</v>
      </c>
      <c r="G56" s="5" t="s">
        <v>98</v>
      </c>
      <c r="H56" s="3">
        <v>350755.77379727399</v>
      </c>
      <c r="I56" s="3">
        <v>5.7323699526473197E-2</v>
      </c>
      <c r="J56" s="3">
        <v>3.7751394204020099</v>
      </c>
      <c r="K56" s="3">
        <v>881.81200713589101</v>
      </c>
      <c r="L56" s="3">
        <v>3.4470019777802201</v>
      </c>
      <c r="M56" s="5" t="s">
        <v>98</v>
      </c>
      <c r="N56" s="5" t="s">
        <v>98</v>
      </c>
      <c r="O56" s="3">
        <v>0.20792678328577999</v>
      </c>
      <c r="P56" s="3">
        <v>163.73306633301999</v>
      </c>
      <c r="Q56" s="3">
        <v>0.411430784156954</v>
      </c>
      <c r="R56" s="3">
        <v>0.18259279871508899</v>
      </c>
      <c r="S56" s="5" t="s">
        <v>98</v>
      </c>
      <c r="T56" s="5" t="s">
        <v>98</v>
      </c>
      <c r="U56" s="3">
        <v>7.8769350713426597E-2</v>
      </c>
      <c r="V56" s="3">
        <v>2.2404424777982701</v>
      </c>
      <c r="W56" s="3">
        <v>1.67610555024474E-2</v>
      </c>
      <c r="X56" s="3">
        <v>7.7004374727561997E-3</v>
      </c>
      <c r="Y56" s="3">
        <v>0.70288019279289704</v>
      </c>
      <c r="Z56" s="3">
        <v>5.2830381679743601</v>
      </c>
      <c r="AA56" s="3">
        <f t="shared" si="4"/>
        <v>1.5184525163939208E-2</v>
      </c>
      <c r="AB56" s="3">
        <f t="shared" si="5"/>
        <v>232.94591028725117</v>
      </c>
      <c r="AC56" s="3">
        <f t="shared" si="6"/>
        <v>7.5162712253736848</v>
      </c>
      <c r="AD56" s="3">
        <f t="shared" si="7"/>
        <v>0.27569175370585142</v>
      </c>
      <c r="AE56" s="3">
        <f t="shared" si="8"/>
        <v>1.0955547690365955E-2</v>
      </c>
      <c r="AF56" s="3">
        <f t="shared" si="9"/>
        <v>0.11206653924964978</v>
      </c>
      <c r="AG56" s="3">
        <f t="shared" si="10"/>
        <v>7.1773243450023196</v>
      </c>
      <c r="AH56" s="17">
        <f t="shared" si="11"/>
        <v>0.58534980552252047</v>
      </c>
      <c r="AI56" s="3">
        <f t="shared" si="12"/>
        <v>92.16150059426208</v>
      </c>
      <c r="AJ56" s="3">
        <f t="shared" si="13"/>
        <v>2856.289243114968</v>
      </c>
      <c r="AK56" s="3">
        <f t="shared" si="14"/>
        <v>0.13433252801836329</v>
      </c>
      <c r="AL56" s="3">
        <f t="shared" si="15"/>
        <v>1.3741149186829678</v>
      </c>
      <c r="AM56" s="3">
        <f t="shared" si="16"/>
        <v>7.1773243450023196</v>
      </c>
      <c r="AP56" s="3" t="s">
        <v>98</v>
      </c>
      <c r="AQ56" s="3">
        <v>14.4483409009034</v>
      </c>
      <c r="AR56" s="3">
        <v>2.6545122454219201E-2</v>
      </c>
      <c r="AS56" s="3">
        <v>0.19545720452905699</v>
      </c>
      <c r="AT56" s="3">
        <v>0.51836905105526299</v>
      </c>
      <c r="AU56" s="3">
        <v>3.4470019777802201</v>
      </c>
      <c r="AV56" s="3" t="s">
        <v>98</v>
      </c>
      <c r="AW56" s="3" t="s">
        <v>98</v>
      </c>
      <c r="AX56" s="3">
        <v>0.20792678328577999</v>
      </c>
      <c r="AY56" s="3">
        <v>1.66942757575592</v>
      </c>
      <c r="AZ56" s="3">
        <v>3.3357543865474702E-2</v>
      </c>
      <c r="BA56" s="3">
        <v>0.18259279871508899</v>
      </c>
      <c r="BB56" s="3" t="s">
        <v>98</v>
      </c>
      <c r="BC56" s="3" t="s">
        <v>98</v>
      </c>
      <c r="BD56" s="3">
        <v>4.7934545285626601E-2</v>
      </c>
      <c r="BE56" s="3">
        <v>0.32415685689813001</v>
      </c>
      <c r="BF56" s="3">
        <v>6.5031367760969502E-3</v>
      </c>
      <c r="BG56" s="3">
        <v>7.7004374727561997E-3</v>
      </c>
      <c r="BH56" s="3">
        <v>3.59414460086733E-2</v>
      </c>
      <c r="BI56" s="3">
        <v>5.3670545346482697E-3</v>
      </c>
      <c r="BK56" s="3" t="s">
        <v>98</v>
      </c>
      <c r="BL56" s="3">
        <v>60692.143509786903</v>
      </c>
      <c r="BM56" s="3">
        <v>8.6473864937936198E-2</v>
      </c>
      <c r="BN56" s="3">
        <v>2.7614631448587401</v>
      </c>
      <c r="BO56" s="3">
        <v>174.688550543594</v>
      </c>
      <c r="BP56" s="3">
        <v>1.6391168885049501</v>
      </c>
      <c r="BQ56" s="3" t="s">
        <v>98</v>
      </c>
      <c r="BR56" s="3" t="s">
        <v>98</v>
      </c>
      <c r="BS56" s="3">
        <v>9.2926482098918906E-2</v>
      </c>
      <c r="BT56" s="3">
        <v>32.255908131752399</v>
      </c>
      <c r="BU56" s="3">
        <v>0.37141808651326103</v>
      </c>
      <c r="BV56" s="3">
        <v>5.9758214216778099E-2</v>
      </c>
      <c r="BW56" s="3" t="s">
        <v>98</v>
      </c>
      <c r="BX56" s="3" t="s">
        <v>98</v>
      </c>
      <c r="BY56" s="3">
        <v>8.0787004979170102E-2</v>
      </c>
      <c r="BZ56" s="3">
        <v>1.8738597992343999</v>
      </c>
      <c r="CA56" s="3">
        <v>7.24366195574407E-3</v>
      </c>
      <c r="CB56" s="3">
        <v>5.9152200047043798E-3</v>
      </c>
      <c r="CC56" s="3">
        <v>0.59724686114636705</v>
      </c>
      <c r="CD56" s="3">
        <v>3.1259916972820099</v>
      </c>
      <c r="CF56" s="3" t="s">
        <v>98</v>
      </c>
      <c r="CG56" s="3">
        <v>350755.77379727399</v>
      </c>
      <c r="CH56" s="3">
        <v>5.7323699526473197E-2</v>
      </c>
      <c r="CI56" s="3">
        <v>3.7751394204020099</v>
      </c>
      <c r="CJ56" s="3">
        <v>881.81200713589101</v>
      </c>
      <c r="CK56" s="3">
        <v>3.4470019777802201</v>
      </c>
      <c r="CL56" s="3" t="s">
        <v>98</v>
      </c>
      <c r="CM56" s="3" t="s">
        <v>98</v>
      </c>
      <c r="CN56" s="3">
        <v>0.20792678328577999</v>
      </c>
      <c r="CO56" s="3">
        <v>163.73306633301999</v>
      </c>
      <c r="CP56" s="3">
        <v>0.411430784156954</v>
      </c>
      <c r="CQ56" s="3">
        <v>0.18259279871508899</v>
      </c>
      <c r="CR56" s="3" t="s">
        <v>98</v>
      </c>
      <c r="CS56" s="3" t="s">
        <v>98</v>
      </c>
      <c r="CT56" s="3">
        <v>7.8769350713426597E-2</v>
      </c>
      <c r="CU56" s="3">
        <v>2.2404424777982701</v>
      </c>
      <c r="CV56" s="3">
        <v>1.67610555024474E-2</v>
      </c>
      <c r="CW56" s="3">
        <v>7.7004374727561997E-3</v>
      </c>
      <c r="CX56" s="3">
        <v>0.70288019279289704</v>
      </c>
      <c r="CY56" s="3">
        <v>5.2830381679743601</v>
      </c>
      <c r="DA56" s="3" t="s">
        <v>98</v>
      </c>
      <c r="DB56" s="3">
        <f t="shared" si="18"/>
        <v>6280.8805407337095</v>
      </c>
      <c r="DC56" s="3">
        <f t="shared" si="19"/>
        <v>9.7268940981438642E-4</v>
      </c>
      <c r="DD56" s="3">
        <f t="shared" si="20"/>
        <v>6.4319658094470766E-2</v>
      </c>
      <c r="DE56" s="3">
        <f t="shared" si="21"/>
        <v>13.876750812575001</v>
      </c>
      <c r="DF56" s="3">
        <f t="shared" si="22"/>
        <v>5.2714512582661265E-2</v>
      </c>
      <c r="DG56" s="3" t="s">
        <v>98</v>
      </c>
      <c r="DH56" s="3" t="s">
        <v>98</v>
      </c>
      <c r="DI56" s="3">
        <f t="shared" si="25"/>
        <v>2.7752581803616046E-3</v>
      </c>
      <c r="DJ56" s="3">
        <f t="shared" si="26"/>
        <v>2.0736203942885005</v>
      </c>
      <c r="DK56" s="3">
        <f t="shared" si="27"/>
        <v>3.8141990332364309E-3</v>
      </c>
      <c r="DL56" s="3">
        <f t="shared" si="28"/>
        <v>1.6243321268833921E-3</v>
      </c>
      <c r="DM56" s="3" t="s">
        <v>98</v>
      </c>
      <c r="DN56" s="3" t="s">
        <v>98</v>
      </c>
      <c r="DO56" s="3">
        <f t="shared" si="31"/>
        <v>6.4692305119437089E-4</v>
      </c>
      <c r="DP56" s="3">
        <f t="shared" si="32"/>
        <v>1.7558326628513088E-2</v>
      </c>
      <c r="DQ56" s="3">
        <f t="shared" si="33"/>
        <v>8.5095949045395776E-5</v>
      </c>
      <c r="DR56" s="3">
        <f t="shared" si="34"/>
        <v>3.7676451416315328E-5</v>
      </c>
      <c r="DS56" s="3">
        <f t="shared" si="35"/>
        <v>3.3922789227456424E-3</v>
      </c>
      <c r="DT56" s="3">
        <f t="shared" si="36"/>
        <v>2.5280067765090484E-2</v>
      </c>
      <c r="DV56" s="3" t="s">
        <v>98</v>
      </c>
      <c r="DW56" s="3" t="s">
        <v>98</v>
      </c>
      <c r="DX56" s="3" t="s">
        <v>98</v>
      </c>
      <c r="DY56" s="3" t="s">
        <v>98</v>
      </c>
      <c r="DZ56" s="3" t="s">
        <v>98</v>
      </c>
      <c r="EA56" s="3" t="s">
        <v>98</v>
      </c>
      <c r="EB56" s="3" t="s">
        <v>98</v>
      </c>
      <c r="EC56" s="3" t="s">
        <v>98</v>
      </c>
      <c r="ED56" s="3" t="s">
        <v>98</v>
      </c>
      <c r="EE56" s="3" t="s">
        <v>98</v>
      </c>
      <c r="EF56" s="3" t="s">
        <v>98</v>
      </c>
      <c r="EG56" s="3" t="s">
        <v>98</v>
      </c>
      <c r="EH56" s="3" t="s">
        <v>98</v>
      </c>
      <c r="EI56" s="3" t="s">
        <v>98</v>
      </c>
      <c r="EJ56" s="3" t="s">
        <v>98</v>
      </c>
      <c r="EK56" s="3" t="s">
        <v>98</v>
      </c>
      <c r="EL56" s="3" t="s">
        <v>98</v>
      </c>
      <c r="EM56" s="3" t="s">
        <v>98</v>
      </c>
      <c r="EN56" s="3" t="s">
        <v>98</v>
      </c>
      <c r="EO56" s="3" t="s">
        <v>98</v>
      </c>
      <c r="EQ56" s="3" t="s">
        <v>98</v>
      </c>
    </row>
    <row r="57" spans="1:147" s="9" customFormat="1">
      <c r="A57" s="39" t="s">
        <v>120</v>
      </c>
      <c r="B57" s="39" t="s">
        <v>63</v>
      </c>
      <c r="C57" s="9" t="s">
        <v>65</v>
      </c>
      <c r="D57" s="9" t="s">
        <v>619</v>
      </c>
      <c r="E57" s="9" t="s">
        <v>399</v>
      </c>
      <c r="G57" s="8" t="s">
        <v>98</v>
      </c>
      <c r="H57" s="9">
        <v>362964.38394139498</v>
      </c>
      <c r="I57" s="9">
        <v>85.964718682354004</v>
      </c>
      <c r="J57" s="9">
        <v>200.371078665086</v>
      </c>
      <c r="K57" s="9">
        <v>599.41433354352398</v>
      </c>
      <c r="L57" s="9">
        <v>3.6137684687837299</v>
      </c>
      <c r="M57" s="8" t="s">
        <v>98</v>
      </c>
      <c r="N57" s="8" t="s">
        <v>98</v>
      </c>
      <c r="O57" s="9">
        <v>3.3518998384796901</v>
      </c>
      <c r="P57" s="9">
        <v>38.986075038032602</v>
      </c>
      <c r="Q57" s="9">
        <v>1.47828772601639</v>
      </c>
      <c r="R57" s="9">
        <v>0.11006087912331899</v>
      </c>
      <c r="S57" s="8" t="s">
        <v>98</v>
      </c>
      <c r="T57" s="8" t="s">
        <v>98</v>
      </c>
      <c r="U57" s="9">
        <v>8.6907912398127891</v>
      </c>
      <c r="V57" s="9">
        <v>2.1611318786858602</v>
      </c>
      <c r="W57" s="9">
        <v>0.13737096273112401</v>
      </c>
      <c r="X57" s="9">
        <v>1.9016080295089E-2</v>
      </c>
      <c r="Y57" s="9">
        <v>452.46240373195701</v>
      </c>
      <c r="Z57" s="9">
        <v>15.3544219839573</v>
      </c>
      <c r="AA57" s="9">
        <f t="shared" si="4"/>
        <v>0.42902757850618423</v>
      </c>
      <c r="AB57" s="9">
        <f t="shared" si="5"/>
        <v>8.6164230920561344E-2</v>
      </c>
      <c r="AC57" s="9">
        <f t="shared" si="6"/>
        <v>3.3935243806584657E-2</v>
      </c>
      <c r="AD57" s="9">
        <f t="shared" si="7"/>
        <v>25.64656547772762</v>
      </c>
      <c r="AE57" s="9">
        <f t="shared" si="8"/>
        <v>4.2027978762969892E-5</v>
      </c>
      <c r="AF57" s="9">
        <f t="shared" si="9"/>
        <v>1.9207764375847005E-2</v>
      </c>
      <c r="AG57" s="9">
        <f t="shared" si="10"/>
        <v>1.7196446968886999E-2</v>
      </c>
      <c r="AH57" s="49">
        <f t="shared" si="11"/>
        <v>3.2672056591295075E-3</v>
      </c>
      <c r="AI57" s="9">
        <f t="shared" si="12"/>
        <v>0.17861306614278616</v>
      </c>
      <c r="AJ57" s="9">
        <f t="shared" si="13"/>
        <v>0.4535125064747671</v>
      </c>
      <c r="AK57" s="9">
        <f t="shared" si="14"/>
        <v>2.212079628312962E-4</v>
      </c>
      <c r="AL57" s="9">
        <f t="shared" si="15"/>
        <v>0.10109718699744608</v>
      </c>
      <c r="AM57" s="9">
        <f t="shared" si="16"/>
        <v>1.7196446968886999E-2</v>
      </c>
      <c r="AO57" s="40"/>
      <c r="AP57" s="9" t="s">
        <v>98</v>
      </c>
      <c r="AQ57" s="9">
        <v>14.688217705760501</v>
      </c>
      <c r="AR57" s="9">
        <v>2.1326179174684198E-2</v>
      </c>
      <c r="AS57" s="9">
        <v>0.24619082901954401</v>
      </c>
      <c r="AT57" s="9">
        <v>0.33671984836179802</v>
      </c>
      <c r="AU57" s="9">
        <v>3.6137684687837299</v>
      </c>
      <c r="AV57" s="9" t="s">
        <v>98</v>
      </c>
      <c r="AW57" s="9" t="s">
        <v>98</v>
      </c>
      <c r="AX57" s="9">
        <v>0.228434479894607</v>
      </c>
      <c r="AY57" s="9">
        <v>0.62328099384618096</v>
      </c>
      <c r="AZ57" s="9">
        <v>2.5784089257941799E-2</v>
      </c>
      <c r="BA57" s="9">
        <v>0.11006087912331899</v>
      </c>
      <c r="BB57" s="9" t="s">
        <v>98</v>
      </c>
      <c r="BC57" s="9" t="s">
        <v>98</v>
      </c>
      <c r="BD57" s="9">
        <v>5.9457579812117099E-2</v>
      </c>
      <c r="BE57" s="9">
        <v>0.202558777533385</v>
      </c>
      <c r="BF57" s="9">
        <v>2.1165749700839599E-2</v>
      </c>
      <c r="BG57" s="9">
        <v>1.01210526335007E-2</v>
      </c>
      <c r="BH57" s="9">
        <v>5.3386669893977397E-2</v>
      </c>
      <c r="BI57" s="9">
        <v>7.0163090269018897E-3</v>
      </c>
      <c r="BJ57" s="41"/>
      <c r="BK57" s="9" t="s">
        <v>98</v>
      </c>
      <c r="BL57" s="9">
        <v>37369.871974444002</v>
      </c>
      <c r="BM57" s="9">
        <v>22.3492021577812</v>
      </c>
      <c r="BN57" s="9">
        <v>34.8538450458596</v>
      </c>
      <c r="BO57" s="9">
        <v>93.894879657774496</v>
      </c>
      <c r="BP57" s="9">
        <v>1.7259322920081701</v>
      </c>
      <c r="BQ57" s="9" t="s">
        <v>98</v>
      </c>
      <c r="BR57" s="9" t="s">
        <v>98</v>
      </c>
      <c r="BS57" s="9">
        <v>2.3878736325373802</v>
      </c>
      <c r="BT57" s="9">
        <v>5.3656070219793</v>
      </c>
      <c r="BU57" s="9">
        <v>1.15018841371007</v>
      </c>
      <c r="BV57" s="9">
        <v>9.3172718010849295E-2</v>
      </c>
      <c r="BW57" s="9" t="s">
        <v>98</v>
      </c>
      <c r="BX57" s="9" t="s">
        <v>98</v>
      </c>
      <c r="BY57" s="9">
        <v>5.8092944675379403</v>
      </c>
      <c r="BZ57" s="9">
        <v>1.6870208106422999</v>
      </c>
      <c r="CA57" s="9">
        <v>8.6445649673550895E-2</v>
      </c>
      <c r="CB57" s="9">
        <v>1.84801048103619E-2</v>
      </c>
      <c r="CC57" s="9">
        <v>525.02437920538705</v>
      </c>
      <c r="CD57" s="9">
        <v>11.5479278141822</v>
      </c>
      <c r="CF57" s="9" t="s">
        <v>98</v>
      </c>
      <c r="CG57" s="9">
        <v>362964.38394139498</v>
      </c>
      <c r="CH57" s="9">
        <v>85.964718682354004</v>
      </c>
      <c r="CI57" s="9">
        <v>200.371078665086</v>
      </c>
      <c r="CJ57" s="9">
        <v>599.41433354352398</v>
      </c>
      <c r="CK57" s="9">
        <v>3.6137684687837299</v>
      </c>
      <c r="CL57" s="9" t="s">
        <v>98</v>
      </c>
      <c r="CM57" s="9" t="s">
        <v>98</v>
      </c>
      <c r="CN57" s="9">
        <v>3.3518998384796901</v>
      </c>
      <c r="CO57" s="9">
        <v>38.986075038032602</v>
      </c>
      <c r="CP57" s="9">
        <v>1.47828772601639</v>
      </c>
      <c r="CQ57" s="9">
        <v>0.11006087912331899</v>
      </c>
      <c r="CR57" s="9" t="s">
        <v>98</v>
      </c>
      <c r="CS57" s="9" t="s">
        <v>98</v>
      </c>
      <c r="CT57" s="9">
        <v>8.6907912398127891</v>
      </c>
      <c r="CU57" s="9">
        <v>2.1611318786858602</v>
      </c>
      <c r="CV57" s="9">
        <v>0.13737096273112401</v>
      </c>
      <c r="CW57" s="9">
        <v>1.9016080295089E-2</v>
      </c>
      <c r="CX57" s="9">
        <v>452.46240373195701</v>
      </c>
      <c r="CY57" s="9">
        <v>15.3544219839573</v>
      </c>
      <c r="DA57" s="9" t="s">
        <v>98</v>
      </c>
      <c r="DB57" s="9">
        <f t="shared" si="18"/>
        <v>6499.4965340029539</v>
      </c>
      <c r="DC57" s="9">
        <f t="shared" si="19"/>
        <v>1.458680653389838</v>
      </c>
      <c r="DD57" s="9">
        <f t="shared" si="20"/>
        <v>3.4138604794591219</v>
      </c>
      <c r="DE57" s="9">
        <f t="shared" si="21"/>
        <v>9.4327626214635689</v>
      </c>
      <c r="DF57" s="9">
        <f t="shared" si="22"/>
        <v>5.5264848887960391E-2</v>
      </c>
      <c r="DG57" s="9" t="s">
        <v>98</v>
      </c>
      <c r="DH57" s="9" t="s">
        <v>98</v>
      </c>
      <c r="DI57" s="9">
        <f t="shared" si="25"/>
        <v>4.4738764768500541E-2</v>
      </c>
      <c r="DJ57" s="9">
        <f t="shared" si="26"/>
        <v>0.49374461800953146</v>
      </c>
      <c r="DK57" s="9">
        <f t="shared" si="27"/>
        <v>1.3704573970979307E-2</v>
      </c>
      <c r="DL57" s="9">
        <f t="shared" si="28"/>
        <v>9.7909349728513223E-4</v>
      </c>
      <c r="DM57" s="9" t="s">
        <v>98</v>
      </c>
      <c r="DN57" s="9" t="s">
        <v>98</v>
      </c>
      <c r="DO57" s="9">
        <f t="shared" si="31"/>
        <v>7.1376406371655626E-2</v>
      </c>
      <c r="DP57" s="9">
        <f t="shared" si="32"/>
        <v>1.6936770209136837E-2</v>
      </c>
      <c r="DQ57" s="9">
        <f t="shared" si="33"/>
        <v>6.9743295362143475E-4</v>
      </c>
      <c r="DR57" s="9">
        <f t="shared" si="34"/>
        <v>9.3041262642735488E-5</v>
      </c>
      <c r="DS57" s="9">
        <f t="shared" si="35"/>
        <v>2.1836988597102174</v>
      </c>
      <c r="DT57" s="9">
        <f t="shared" si="36"/>
        <v>7.3473031219281448E-2</v>
      </c>
      <c r="DV57" s="9" t="s">
        <v>98</v>
      </c>
      <c r="DW57" s="9" t="s">
        <v>98</v>
      </c>
      <c r="DX57" s="9" t="s">
        <v>98</v>
      </c>
      <c r="DY57" s="9" t="s">
        <v>98</v>
      </c>
      <c r="DZ57" s="9" t="s">
        <v>98</v>
      </c>
      <c r="EA57" s="9" t="s">
        <v>98</v>
      </c>
      <c r="EB57" s="9" t="s">
        <v>98</v>
      </c>
      <c r="EC57" s="9" t="s">
        <v>98</v>
      </c>
      <c r="ED57" s="9" t="s">
        <v>98</v>
      </c>
      <c r="EE57" s="9" t="s">
        <v>98</v>
      </c>
      <c r="EF57" s="9" t="s">
        <v>98</v>
      </c>
      <c r="EG57" s="9" t="s">
        <v>98</v>
      </c>
      <c r="EH57" s="9" t="s">
        <v>98</v>
      </c>
      <c r="EI57" s="9" t="s">
        <v>98</v>
      </c>
      <c r="EJ57" s="9" t="s">
        <v>98</v>
      </c>
      <c r="EK57" s="9" t="s">
        <v>98</v>
      </c>
      <c r="EL57" s="9" t="s">
        <v>98</v>
      </c>
      <c r="EM57" s="9" t="s">
        <v>98</v>
      </c>
      <c r="EN57" s="9" t="s">
        <v>98</v>
      </c>
      <c r="EO57" s="9" t="s">
        <v>98</v>
      </c>
      <c r="EQ57" s="9" t="s">
        <v>98</v>
      </c>
    </row>
    <row r="58" spans="1:147">
      <c r="A58" s="33" t="s">
        <v>121</v>
      </c>
      <c r="B58" s="33" t="s">
        <v>63</v>
      </c>
      <c r="C58" s="3" t="s">
        <v>65</v>
      </c>
      <c r="D58" s="3" t="s">
        <v>618</v>
      </c>
      <c r="E58" s="3" t="s">
        <v>399</v>
      </c>
      <c r="F58" s="3" t="s">
        <v>489</v>
      </c>
      <c r="G58" s="3">
        <v>23.4567737801055</v>
      </c>
      <c r="H58" s="3">
        <v>543003.78034497204</v>
      </c>
      <c r="I58" s="3">
        <v>4.03530768661608</v>
      </c>
      <c r="J58" s="3">
        <v>269.774756680351</v>
      </c>
      <c r="K58" s="3">
        <v>167.73365698685001</v>
      </c>
      <c r="L58" s="3">
        <v>1.9752217028174699</v>
      </c>
      <c r="M58" s="3">
        <v>5.0780393922433498E-2</v>
      </c>
      <c r="N58" s="3">
        <v>0.89611098538357403</v>
      </c>
      <c r="O58" s="3">
        <v>17598.307413990799</v>
      </c>
      <c r="P58" s="3">
        <v>5.48364079102286</v>
      </c>
      <c r="Q58" s="3">
        <v>9.8470756419694698</v>
      </c>
      <c r="R58" s="3">
        <v>0.216101981750323</v>
      </c>
      <c r="S58" s="3">
        <v>2.0496009065683277E-2</v>
      </c>
      <c r="T58" s="3">
        <v>0.153708663941095</v>
      </c>
      <c r="U58" s="3">
        <v>286.16273303520097</v>
      </c>
      <c r="V58" s="3">
        <v>6.8956818830722897</v>
      </c>
      <c r="W58" s="3">
        <v>13.044300847467101</v>
      </c>
      <c r="X58" s="3">
        <v>0.72697530671949895</v>
      </c>
      <c r="Y58" s="3">
        <v>931.78769137555798</v>
      </c>
      <c r="Z58" s="3">
        <v>0.30943956415483997</v>
      </c>
      <c r="AA58" s="3">
        <f t="shared" ref="AA58:AA121" si="58">I58/J58</f>
        <v>1.4958062556599429E-2</v>
      </c>
      <c r="AB58" s="3">
        <f t="shared" ref="AB58:AB121" si="59">P58/Y58</f>
        <v>5.8850753683251577E-3</v>
      </c>
      <c r="AC58" s="3">
        <f t="shared" ref="AC58:AC121" si="60">Z58/Y58</f>
        <v>3.3209235002667581E-4</v>
      </c>
      <c r="AD58" s="3">
        <f t="shared" ref="AD58:AD121" si="61">I58/O58</f>
        <v>2.293008976197323E-4</v>
      </c>
      <c r="AE58" s="3">
        <f t="shared" ref="AE58:AE121" si="62">X58/Y58</f>
        <v>7.8019415092970017E-4</v>
      </c>
      <c r="AF58" s="3">
        <f t="shared" ref="AF58:AF121" si="63">U58/Y58</f>
        <v>0.30711151873314751</v>
      </c>
      <c r="AG58" s="3">
        <f t="shared" ref="AG58:AG121" si="64">Q58/I58</f>
        <v>2.4402291985390114</v>
      </c>
      <c r="AH58" s="17">
        <f t="shared" ref="AH58:AH121" si="65">Q58/Y58</f>
        <v>1.0567939170169394E-2</v>
      </c>
      <c r="AI58" s="3">
        <f t="shared" ref="AI58:AI121" si="66">Z58/I58</f>
        <v>7.6683016063721562E-2</v>
      </c>
      <c r="AJ58" s="3">
        <f t="shared" ref="AJ58:AJ121" si="67">P58/I58</f>
        <v>1.3589151601030256</v>
      </c>
      <c r="AK58" s="3">
        <f t="shared" ref="AK58:AK121" si="68">X58/I58</f>
        <v>0.18015362474853172</v>
      </c>
      <c r="AL58" s="3">
        <f t="shared" ref="AL58:AL121" si="69">U58/I58</f>
        <v>70.914724541159018</v>
      </c>
      <c r="AM58" s="3">
        <f t="shared" ref="AM58:AM121" si="70">Q58/I58</f>
        <v>2.4402291985390114</v>
      </c>
      <c r="AP58" s="3">
        <v>0.51695105705861899</v>
      </c>
      <c r="AQ58" s="3">
        <v>12.846544430317399</v>
      </c>
      <c r="AR58" s="3">
        <v>5.2073004374706897E-2</v>
      </c>
      <c r="AS58" s="3">
        <v>0.62823615403658595</v>
      </c>
      <c r="AT58" s="3">
        <v>0.324542507162974</v>
      </c>
      <c r="AU58" s="3">
        <v>1.9752217028174699</v>
      </c>
      <c r="AV58" s="3">
        <v>5.0780393922433498E-2</v>
      </c>
      <c r="AW58" s="3">
        <v>0.71702067840445305</v>
      </c>
      <c r="AX58" s="3">
        <v>0.45375514143403101</v>
      </c>
      <c r="AY58" s="3">
        <v>1.86824012286537</v>
      </c>
      <c r="AZ58" s="3">
        <v>4.18581796876892E-2</v>
      </c>
      <c r="BA58" s="3">
        <v>0.216101981750323</v>
      </c>
      <c r="BB58" s="3">
        <v>1.31251575794754E-2</v>
      </c>
      <c r="BC58" s="3">
        <v>0.153708663941095</v>
      </c>
      <c r="BD58" s="3">
        <v>7.0900316027353305E-2</v>
      </c>
      <c r="BE58" s="3">
        <v>1.22499802393669E-3</v>
      </c>
      <c r="BF58" s="3">
        <v>3.9063615573063898E-2</v>
      </c>
      <c r="BG58" s="3">
        <v>2.3124257752795599E-2</v>
      </c>
      <c r="BH58" s="3">
        <v>7.5292798475301501E-2</v>
      </c>
      <c r="BI58" s="3">
        <v>1.5512415129353601E-2</v>
      </c>
      <c r="BK58" s="3">
        <v>2.1017724850533801</v>
      </c>
      <c r="BL58" s="3">
        <v>51960.0382666804</v>
      </c>
      <c r="BM58" s="3">
        <v>4.1635854219603496</v>
      </c>
      <c r="BN58" s="3">
        <v>212.71545772721799</v>
      </c>
      <c r="BO58" s="3">
        <v>38.580764212468097</v>
      </c>
      <c r="BQ58" s="3">
        <v>0.106185611963853</v>
      </c>
      <c r="BR58" s="3">
        <v>0.42122492658291</v>
      </c>
      <c r="BS58" s="3">
        <v>2079.4355744702998</v>
      </c>
      <c r="BT58" s="3">
        <v>1.37126278109503</v>
      </c>
      <c r="BU58" s="3">
        <v>1.87085051315351</v>
      </c>
      <c r="BV58" s="3">
        <v>3.5636370539310199E-3</v>
      </c>
      <c r="BW58" s="3">
        <v>1.0424683403896601E-2</v>
      </c>
      <c r="BX58" s="3">
        <v>4.5776102846206403E-2</v>
      </c>
      <c r="BY58" s="3">
        <v>45.310834381085897</v>
      </c>
      <c r="BZ58" s="3">
        <v>2.3755118102320001</v>
      </c>
      <c r="CA58" s="3">
        <v>3.8463858149190799</v>
      </c>
      <c r="CB58" s="3">
        <v>3.0916782744272599E-2</v>
      </c>
      <c r="CC58" s="3">
        <v>102.86463821712201</v>
      </c>
      <c r="CD58" s="3">
        <v>0.13996839535709499</v>
      </c>
      <c r="CF58" s="3">
        <v>23.4567737801055</v>
      </c>
      <c r="CG58" s="3">
        <v>543003.78034497204</v>
      </c>
      <c r="CH58" s="3">
        <v>4.03530768661608</v>
      </c>
      <c r="CI58" s="3">
        <v>269.774756680351</v>
      </c>
      <c r="CJ58" s="3">
        <v>167.73365698685001</v>
      </c>
      <c r="CK58" s="3">
        <v>1.9752217028174699</v>
      </c>
      <c r="CL58" s="3">
        <v>5.0780393922433498E-2</v>
      </c>
      <c r="CM58" s="3">
        <v>0.89611098538357403</v>
      </c>
      <c r="CN58" s="3">
        <v>17598.307413990799</v>
      </c>
      <c r="CO58" s="3">
        <v>5.48364079102286</v>
      </c>
      <c r="CP58" s="3">
        <v>9.8470756419694698</v>
      </c>
      <c r="CQ58" s="3">
        <v>0.216101981750323</v>
      </c>
      <c r="CR58" s="3">
        <v>2.0496009065683277E-2</v>
      </c>
      <c r="CS58" s="3">
        <v>0.153708663941095</v>
      </c>
      <c r="CT58" s="3">
        <v>286.16273303520097</v>
      </c>
      <c r="CU58" s="3">
        <v>6.8956818830722897</v>
      </c>
      <c r="CV58" s="3">
        <v>13.044300847467101</v>
      </c>
      <c r="CW58" s="3">
        <v>0.72697530671949895</v>
      </c>
      <c r="CX58" s="3">
        <v>931.78769137555798</v>
      </c>
      <c r="CY58" s="3">
        <v>0.30943956415483997</v>
      </c>
      <c r="DA58" s="3">
        <f t="shared" ref="DA58:DA109" si="71">CF58/54.938049</f>
        <v>0.42696772468395267</v>
      </c>
      <c r="DB58" s="3">
        <f t="shared" ref="DB58:DB121" si="72">CG58/55.845</f>
        <v>9723.4090848772867</v>
      </c>
      <c r="DC58" s="3">
        <f t="shared" ref="DC58:DC121" si="73">CH58/58.9332</f>
        <v>6.8472570412196856E-2</v>
      </c>
      <c r="DD58" s="3">
        <f t="shared" ref="DD58:DD121" si="74">CI58/58.6934</f>
        <v>4.5963388844461388</v>
      </c>
      <c r="DE58" s="3">
        <f t="shared" ref="DE58:DE121" si="75">CJ58/63.546</f>
        <v>2.6395627889536715</v>
      </c>
      <c r="DF58" s="3">
        <f t="shared" ref="DF58:DF121" si="76">CK58/65.39</f>
        <v>3.0206785484286128E-2</v>
      </c>
      <c r="DG58" s="3">
        <f t="shared" ref="DG58:DG109" si="77">CL58/69.723</f>
        <v>7.2831625033967988E-4</v>
      </c>
      <c r="DH58" s="3">
        <f t="shared" ref="DH58:DH109" si="78">CM58/72.61</f>
        <v>1.23414265994157E-2</v>
      </c>
      <c r="DI58" s="3">
        <f t="shared" ref="DI58:DI121" si="79">CN58/74.9216</f>
        <v>234.88963682023339</v>
      </c>
      <c r="DJ58" s="3">
        <f t="shared" ref="DJ58:DJ121" si="80">CO58/78.96</f>
        <v>6.9448338285497221E-2</v>
      </c>
      <c r="DK58" s="3">
        <f t="shared" ref="DK58:DK121" si="81">CP58/107.8682</f>
        <v>9.1288031523372684E-2</v>
      </c>
      <c r="DL58" s="3">
        <f t="shared" ref="DL58:DL121" si="82">CQ58/112.411</f>
        <v>1.9224273580906049E-3</v>
      </c>
      <c r="DM58" s="3">
        <f t="shared" ref="DM58:DM109" si="83">CR58/114.818</f>
        <v>1.7850867517012382E-4</v>
      </c>
      <c r="DN58" s="3">
        <f t="shared" ref="DN58:DN109" si="84">CS58/118.71</f>
        <v>1.2948249005230816E-3</v>
      </c>
      <c r="DO58" s="3">
        <f t="shared" ref="DO58:DO121" si="85">CT58/121.76</f>
        <v>2.3502195551511247</v>
      </c>
      <c r="DP58" s="3">
        <f t="shared" ref="DP58:DP121" si="86">CU58/127.6</f>
        <v>5.4041394067964654E-2</v>
      </c>
      <c r="DQ58" s="3">
        <f t="shared" ref="DQ58:DQ121" si="87">CV58/196.96655</f>
        <v>6.6225970082062671E-2</v>
      </c>
      <c r="DR58" s="3">
        <f t="shared" ref="DR58:DR121" si="88">CW58/204.3833</f>
        <v>3.5569212686139178E-3</v>
      </c>
      <c r="DS58" s="3">
        <f t="shared" ref="DS58:DS121" si="89">CX58/207.2</f>
        <v>4.4970448425461296</v>
      </c>
      <c r="DT58" s="3">
        <f t="shared" ref="DT58:DT121" si="90">CY58/208.98038</f>
        <v>1.4807110799341066E-3</v>
      </c>
      <c r="DV58" s="3">
        <f t="shared" ref="DV58:DV109" si="91">((DA58/(SUM($DA58:$DT58)+(33.06/32.066)))*100)</f>
        <v>4.2807038947573241E-3</v>
      </c>
      <c r="DW58" s="3">
        <f t="shared" ref="DW58:DW121" si="92">((DB58/(SUM($DA58:$DT58)+(33.06/32.066)))*100)</f>
        <v>97.485202589406228</v>
      </c>
      <c r="DX58" s="3">
        <f t="shared" ref="DX58:DX121" si="93">((DC58/(SUM($DA58:$DT58)+(33.06/32.066)))*100)</f>
        <v>6.8649404135757747E-4</v>
      </c>
      <c r="DY58" s="3">
        <f t="shared" ref="DY58:DY121" si="94">((DD58/(SUM($DA58:$DT58)+(33.06/32.066)))*100)</f>
        <v>4.608209151836299E-2</v>
      </c>
      <c r="DZ58" s="3">
        <f t="shared" ref="DZ58:DZ121" si="95">((DE58/(SUM($DA58:$DT58)+(33.06/32.066)))*100)</f>
        <v>2.6463795874721672E-2</v>
      </c>
      <c r="EA58" s="3">
        <f t="shared" ref="EA58:EA121" si="96">((DF58/(SUM($DA58:$DT58)+(33.06/32.066)))*100)</f>
        <v>3.0284795968219127E-4</v>
      </c>
      <c r="EB58" s="3">
        <f t="shared" ref="EB58:EB109" si="97">((DG58/(SUM($DA58:$DT58)+(33.06/32.066)))*100)</f>
        <v>7.30197162268386E-6</v>
      </c>
      <c r="EC58" s="3">
        <f t="shared" ref="EC58:EC109" si="98">((DH58/(SUM($DA58:$DT58)+(33.06/32.066)))*100)</f>
        <v>1.2373298930284696E-4</v>
      </c>
      <c r="ED58" s="3">
        <f t="shared" ref="ED58:ED121" si="99">((DI58/(SUM($DA58:$DT58)+(33.06/32.066)))*100)</f>
        <v>2.3549625066362707</v>
      </c>
      <c r="EE58" s="3">
        <f t="shared" ref="EE58:EE121" si="100">((DJ58/(SUM($DA58:$DT58)+(33.06/32.066)))*100)</f>
        <v>6.9627691976766764E-4</v>
      </c>
      <c r="EF58" s="3">
        <f t="shared" ref="EF58:EF121" si="101">((DK58/(SUM($DA58:$DT58)+(33.06/32.066)))*100)</f>
        <v>9.1523787278321631E-4</v>
      </c>
      <c r="EG58" s="3">
        <f t="shared" ref="EG58:EG121" si="102">((DL58/(SUM($DA58:$DT58)+(33.06/32.066)))*100)</f>
        <v>1.9273921196872564E-5</v>
      </c>
      <c r="EH58" s="3">
        <f t="shared" ref="EH58:EH109" si="103">((DM58/(SUM($DA58:$DT58)+(33.06/32.066)))*100)</f>
        <v>1.7896968245418268E-6</v>
      </c>
      <c r="EI58" s="3">
        <f t="shared" ref="EI58:EI109" si="104">((DN58/(SUM($DA58:$DT58)+(33.06/32.066)))*100)</f>
        <v>1.2981688484301122E-5</v>
      </c>
      <c r="EJ58" s="3">
        <f t="shared" ref="EJ58:EJ121" si="105">((DO58/(SUM($DA58:$DT58)+(33.06/32.066)))*100)</f>
        <v>2.3562891107793298E-2</v>
      </c>
      <c r="EK58" s="3">
        <f t="shared" ref="EK58:EK121" si="106">((DP58/(SUM($DA58:$DT58)+(33.06/32.066)))*100)</f>
        <v>5.4180958580906573E-4</v>
      </c>
      <c r="EL58" s="3">
        <f t="shared" ref="EL58:EL121" si="107">((DQ58/(SUM($DA58:$DT58)+(33.06/32.066)))*100)</f>
        <v>6.6397001851653688E-4</v>
      </c>
      <c r="EM58" s="3">
        <f t="shared" ref="EM58:EM121" si="108">((DR58/(SUM($DA58:$DT58)+(33.06/32.066)))*100)</f>
        <v>3.5661071897580422E-5</v>
      </c>
      <c r="EN58" s="3">
        <f t="shared" ref="EN58:EN121" si="109">((DS58/(SUM($DA58:$DT58)+(33.06/32.066)))*100)</f>
        <v>4.5086586782724737E-2</v>
      </c>
      <c r="EO58" s="3">
        <f t="shared" ref="EO58:EO121" si="110">((DT58/(SUM($DA58:$DT58)+(33.06/32.066)))*100)</f>
        <v>1.4845350878865814E-5</v>
      </c>
      <c r="EQ58" s="3">
        <f t="shared" ref="EQ58:EQ121" si="111">DW58*2</f>
        <v>194.97040517881246</v>
      </c>
    </row>
    <row r="59" spans="1:147">
      <c r="A59" s="33" t="s">
        <v>122</v>
      </c>
      <c r="B59" s="33" t="s">
        <v>63</v>
      </c>
      <c r="C59" s="3" t="s">
        <v>65</v>
      </c>
      <c r="D59" s="3" t="s">
        <v>618</v>
      </c>
      <c r="E59" s="3" t="s">
        <v>399</v>
      </c>
      <c r="F59" s="3" t="s">
        <v>489</v>
      </c>
      <c r="G59" s="3">
        <v>21.691557535551802</v>
      </c>
      <c r="H59" s="3">
        <v>543829.38832413103</v>
      </c>
      <c r="I59" s="3">
        <v>18.505904612997199</v>
      </c>
      <c r="J59" s="3">
        <v>1482.4264063686101</v>
      </c>
      <c r="K59" s="3">
        <v>167.84487724939299</v>
      </c>
      <c r="L59" s="3">
        <v>1.2386223847712901</v>
      </c>
      <c r="M59" s="3">
        <v>4.7701331488544899E-2</v>
      </c>
      <c r="N59" s="3">
        <v>0.606440752504256</v>
      </c>
      <c r="O59" s="3">
        <v>14254.815598773999</v>
      </c>
      <c r="P59" s="3">
        <v>4.6543929458267099</v>
      </c>
      <c r="Q59" s="3">
        <v>8.8482769169427709</v>
      </c>
      <c r="R59" s="3">
        <v>0.296109219762906</v>
      </c>
      <c r="S59" s="3">
        <v>1.4970886010791894E-2</v>
      </c>
      <c r="T59" s="3">
        <v>0.13881104667744301</v>
      </c>
      <c r="U59" s="3">
        <v>226.59896948073401</v>
      </c>
      <c r="V59" s="3">
        <v>10.2725580090903</v>
      </c>
      <c r="W59" s="3">
        <v>8.1939499483119196</v>
      </c>
      <c r="X59" s="3">
        <v>0.33108777965844099</v>
      </c>
      <c r="Y59" s="3">
        <v>769.62548563573796</v>
      </c>
      <c r="Z59" s="3">
        <v>0.31841853259028402</v>
      </c>
      <c r="AA59" s="3">
        <f t="shared" si="58"/>
        <v>1.2483523319265298E-2</v>
      </c>
      <c r="AB59" s="3">
        <f t="shared" si="59"/>
        <v>6.0476076126585341E-3</v>
      </c>
      <c r="AC59" s="3">
        <f t="shared" si="60"/>
        <v>4.1373179362330892E-4</v>
      </c>
      <c r="AD59" s="3">
        <f t="shared" si="61"/>
        <v>1.29822125616194E-3</v>
      </c>
      <c r="AE59" s="3">
        <f t="shared" si="62"/>
        <v>4.3019336786248802E-4</v>
      </c>
      <c r="AF59" s="3">
        <f t="shared" si="63"/>
        <v>0.29442758031012345</v>
      </c>
      <c r="AG59" s="3">
        <f t="shared" si="64"/>
        <v>0.47813263398798594</v>
      </c>
      <c r="AH59" s="17">
        <f t="shared" si="65"/>
        <v>1.1496860592699552E-2</v>
      </c>
      <c r="AI59" s="3">
        <f t="shared" si="66"/>
        <v>1.7206320860783539E-2</v>
      </c>
      <c r="AJ59" s="3">
        <f t="shared" si="67"/>
        <v>0.25150853433869985</v>
      </c>
      <c r="AK59" s="3">
        <f t="shared" si="68"/>
        <v>1.7890926522225185E-2</v>
      </c>
      <c r="AL59" s="3">
        <f t="shared" si="69"/>
        <v>12.24468483002919</v>
      </c>
      <c r="AM59" s="3">
        <f t="shared" si="70"/>
        <v>0.47813263398798594</v>
      </c>
      <c r="AP59" s="3">
        <v>0.36820761810972902</v>
      </c>
      <c r="AQ59" s="3">
        <v>10.5163993060302</v>
      </c>
      <c r="AR59" s="3">
        <v>3.8648816510658997E-2</v>
      </c>
      <c r="AS59" s="3">
        <v>0.44395241318383999</v>
      </c>
      <c r="AT59" s="3">
        <v>0.40592858352530398</v>
      </c>
      <c r="AU59" s="3">
        <v>1.2386223847712901</v>
      </c>
      <c r="AV59" s="3">
        <v>4.7701331488544899E-2</v>
      </c>
      <c r="AW59" s="3">
        <v>0.606440752504256</v>
      </c>
      <c r="AX59" s="3">
        <v>0.352983994599393</v>
      </c>
      <c r="AY59" s="3">
        <v>2.21058395950016</v>
      </c>
      <c r="AZ59" s="3">
        <v>3.28457842960845E-2</v>
      </c>
      <c r="BA59" s="3">
        <v>0.296109219762906</v>
      </c>
      <c r="BB59" s="3">
        <v>1.54428435694952E-2</v>
      </c>
      <c r="BC59" s="3">
        <v>0.13881104667744301</v>
      </c>
      <c r="BD59" s="3">
        <v>4.4157080334238701E-2</v>
      </c>
      <c r="BE59" s="3">
        <v>0.20197327504253099</v>
      </c>
      <c r="BF59" s="3">
        <v>2.3240976105472301E-2</v>
      </c>
      <c r="BG59" s="3">
        <v>2.3890976782824199E-2</v>
      </c>
      <c r="BH59" s="3">
        <v>5.2255628944330501E-2</v>
      </c>
      <c r="BI59" s="3">
        <v>2.1805865499307599E-2</v>
      </c>
      <c r="BK59" s="3">
        <v>1.75520718813965</v>
      </c>
      <c r="BL59" s="3">
        <v>24841.135026418098</v>
      </c>
      <c r="BM59" s="3">
        <v>11.3919514069052</v>
      </c>
      <c r="BN59" s="3">
        <v>852.78175716023497</v>
      </c>
      <c r="BO59" s="3">
        <v>62.479124043342601</v>
      </c>
      <c r="BP59" s="3">
        <v>0.57150137279134505</v>
      </c>
      <c r="BQ59" s="3">
        <v>1.90699796045633E-3</v>
      </c>
      <c r="BR59" s="3">
        <v>0.37812263382306399</v>
      </c>
      <c r="BS59" s="3">
        <v>2320.0627422203302</v>
      </c>
      <c r="BT59" s="3">
        <v>2.05014276573585</v>
      </c>
      <c r="BU59" s="3">
        <v>2.0297531947827099</v>
      </c>
      <c r="BV59" s="3">
        <v>5.7258068193804896E-3</v>
      </c>
      <c r="BW59" s="3">
        <v>2.4110941397565699E-4</v>
      </c>
      <c r="BX59" s="3">
        <v>8.2020761498522596E-2</v>
      </c>
      <c r="BY59" s="3">
        <v>47.896838929045103</v>
      </c>
      <c r="BZ59" s="3">
        <v>1.3593313572985</v>
      </c>
      <c r="CA59" s="3">
        <v>1.2886613691887401</v>
      </c>
      <c r="CB59" s="3">
        <v>3.2525733262526897E-2</v>
      </c>
      <c r="CC59" s="3">
        <v>199.26957153911999</v>
      </c>
      <c r="CD59" s="3">
        <v>0.12289243302201799</v>
      </c>
      <c r="CF59" s="3">
        <v>21.691557535551802</v>
      </c>
      <c r="CG59" s="3">
        <v>543829.38832413103</v>
      </c>
      <c r="CH59" s="3">
        <v>18.505904612997199</v>
      </c>
      <c r="CI59" s="3">
        <v>1482.4264063686101</v>
      </c>
      <c r="CJ59" s="3">
        <v>167.84487724939299</v>
      </c>
      <c r="CK59" s="3">
        <v>1.2386223847712901</v>
      </c>
      <c r="CL59" s="3">
        <v>4.7701331488544899E-2</v>
      </c>
      <c r="CM59" s="3">
        <v>0.606440752504256</v>
      </c>
      <c r="CN59" s="3">
        <v>14254.815598773999</v>
      </c>
      <c r="CO59" s="3">
        <v>4.6543929458267099</v>
      </c>
      <c r="CP59" s="3">
        <v>8.8482769169427709</v>
      </c>
      <c r="CQ59" s="3">
        <v>0.296109219762906</v>
      </c>
      <c r="CR59" s="3">
        <v>1.4970886010791894E-2</v>
      </c>
      <c r="CS59" s="3">
        <v>0.13881104667744301</v>
      </c>
      <c r="CT59" s="3">
        <v>226.59896948073401</v>
      </c>
      <c r="CU59" s="3">
        <v>10.2725580090903</v>
      </c>
      <c r="CV59" s="3">
        <v>8.1939499483119196</v>
      </c>
      <c r="CW59" s="3">
        <v>0.33108777965844099</v>
      </c>
      <c r="CX59" s="3">
        <v>769.62548563573796</v>
      </c>
      <c r="CY59" s="3">
        <v>0.31841853259028402</v>
      </c>
      <c r="DA59" s="3">
        <f t="shared" si="71"/>
        <v>0.3948366920629417</v>
      </c>
      <c r="DB59" s="3">
        <f t="shared" si="72"/>
        <v>9738.1930042820495</v>
      </c>
      <c r="DC59" s="3">
        <f t="shared" si="73"/>
        <v>0.3140149289873484</v>
      </c>
      <c r="DD59" s="3">
        <f t="shared" si="74"/>
        <v>25.257122715136799</v>
      </c>
      <c r="DE59" s="3">
        <f t="shared" si="75"/>
        <v>2.6413130212663738</v>
      </c>
      <c r="DF59" s="3">
        <f t="shared" si="76"/>
        <v>1.8942076537257838E-2</v>
      </c>
      <c r="DG59" s="3">
        <f t="shared" si="77"/>
        <v>6.8415489133492392E-4</v>
      </c>
      <c r="DH59" s="3">
        <f t="shared" si="78"/>
        <v>8.3520279920707343E-3</v>
      </c>
      <c r="DI59" s="3">
        <f t="shared" si="79"/>
        <v>190.26309634036113</v>
      </c>
      <c r="DJ59" s="3">
        <f t="shared" si="80"/>
        <v>5.8946212586457832E-2</v>
      </c>
      <c r="DK59" s="3">
        <f t="shared" si="81"/>
        <v>8.2028595238844912E-2</v>
      </c>
      <c r="DL59" s="3">
        <f t="shared" si="82"/>
        <v>2.6341658713373781E-3</v>
      </c>
      <c r="DM59" s="3">
        <f t="shared" si="83"/>
        <v>1.3038797062126057E-4</v>
      </c>
      <c r="DN59" s="3">
        <f t="shared" si="84"/>
        <v>1.1693290091605005E-3</v>
      </c>
      <c r="DO59" s="3">
        <f t="shared" si="85"/>
        <v>1.8610296442241623</v>
      </c>
      <c r="DP59" s="3">
        <f t="shared" si="86"/>
        <v>8.0505940510112076E-2</v>
      </c>
      <c r="DQ59" s="3">
        <f t="shared" si="87"/>
        <v>4.1600718235212622E-2</v>
      </c>
      <c r="DR59" s="3">
        <f t="shared" si="88"/>
        <v>1.6199355801498508E-3</v>
      </c>
      <c r="DS59" s="3">
        <f t="shared" si="89"/>
        <v>3.714408714458195</v>
      </c>
      <c r="DT59" s="3">
        <f t="shared" si="90"/>
        <v>1.523676684817417E-3</v>
      </c>
      <c r="DV59" s="3">
        <f t="shared" si="91"/>
        <v>3.9626451386012996E-3</v>
      </c>
      <c r="DW59" s="3">
        <f t="shared" si="92"/>
        <v>97.73408587119836</v>
      </c>
      <c r="DX59" s="3">
        <f t="shared" si="93"/>
        <v>3.1515048039192557E-3</v>
      </c>
      <c r="DY59" s="3">
        <f t="shared" si="94"/>
        <v>0.25348458376365524</v>
      </c>
      <c r="DZ59" s="3">
        <f t="shared" si="95"/>
        <v>2.6508646267295263E-2</v>
      </c>
      <c r="EA59" s="3">
        <f t="shared" si="96"/>
        <v>1.9010575514955669E-4</v>
      </c>
      <c r="EB59" s="3">
        <f t="shared" si="97"/>
        <v>6.8662895538757596E-6</v>
      </c>
      <c r="EC59" s="3">
        <f t="shared" si="98"/>
        <v>8.382230878118378E-5</v>
      </c>
      <c r="ED59" s="3">
        <f t="shared" si="99"/>
        <v>1.9095113218306845</v>
      </c>
      <c r="EE59" s="3">
        <f t="shared" si="100"/>
        <v>5.9159375873671328E-4</v>
      </c>
      <c r="EF59" s="3">
        <f t="shared" si="101"/>
        <v>8.232522981873367E-4</v>
      </c>
      <c r="EG59" s="3">
        <f t="shared" si="102"/>
        <v>2.6436916310352772E-5</v>
      </c>
      <c r="EH59" s="3">
        <f t="shared" si="103"/>
        <v>1.3085948400967307E-6</v>
      </c>
      <c r="EI59" s="3">
        <f t="shared" si="104"/>
        <v>1.1735575762641316E-5</v>
      </c>
      <c r="EJ59" s="3">
        <f t="shared" si="105"/>
        <v>1.8677595625540756E-2</v>
      </c>
      <c r="EK59" s="3">
        <f t="shared" si="106"/>
        <v>8.079706881448243E-4</v>
      </c>
      <c r="EL59" s="3">
        <f t="shared" si="107"/>
        <v>4.1751156159217551E-4</v>
      </c>
      <c r="EM59" s="3">
        <f t="shared" si="108"/>
        <v>1.625793645972695E-5</v>
      </c>
      <c r="EN59" s="3">
        <f t="shared" si="109"/>
        <v>3.7278408848536559E-2</v>
      </c>
      <c r="EO59" s="3">
        <f t="shared" si="110"/>
        <v>1.5291866559679783E-5</v>
      </c>
      <c r="EQ59" s="3">
        <f t="shared" si="111"/>
        <v>195.46817174239672</v>
      </c>
    </row>
    <row r="60" spans="1:147">
      <c r="A60" s="33" t="s">
        <v>123</v>
      </c>
      <c r="B60" s="33" t="s">
        <v>63</v>
      </c>
      <c r="C60" s="3" t="s">
        <v>65</v>
      </c>
      <c r="D60" s="3" t="s">
        <v>618</v>
      </c>
      <c r="E60" s="3" t="s">
        <v>399</v>
      </c>
      <c r="F60" s="3" t="s">
        <v>489</v>
      </c>
      <c r="G60" s="3">
        <v>45.661163742078301</v>
      </c>
      <c r="H60" s="3">
        <v>552486.26811516704</v>
      </c>
      <c r="I60" s="3">
        <v>4.6948110630223603</v>
      </c>
      <c r="J60" s="3">
        <v>504.59376872983802</v>
      </c>
      <c r="K60" s="3">
        <v>164.69174889226699</v>
      </c>
      <c r="L60" s="3">
        <v>1.6354157185514</v>
      </c>
      <c r="M60" s="3">
        <v>6.5020324994568696E-2</v>
      </c>
      <c r="N60" s="3">
        <v>1.42094805088344</v>
      </c>
      <c r="O60" s="3">
        <v>27952.454043276401</v>
      </c>
      <c r="P60" s="3">
        <v>3.92011724886394</v>
      </c>
      <c r="Q60" s="3">
        <v>2.64768281201698</v>
      </c>
      <c r="R60" s="3">
        <v>0.27498798384411999</v>
      </c>
      <c r="S60" s="3">
        <v>1.0049366037794121E-2</v>
      </c>
      <c r="T60" s="3">
        <v>0.15692176715102299</v>
      </c>
      <c r="U60" s="3">
        <v>62.684705264204801</v>
      </c>
      <c r="V60" s="3">
        <v>3.3054209741982499</v>
      </c>
      <c r="W60" s="3">
        <v>9.1049621320566896</v>
      </c>
      <c r="X60" s="3">
        <v>0.23302181503778699</v>
      </c>
      <c r="Y60" s="3">
        <v>378.46502220213398</v>
      </c>
      <c r="Z60" s="3">
        <v>8.7947748725315605E-2</v>
      </c>
      <c r="AA60" s="3">
        <f t="shared" si="58"/>
        <v>9.3041399913441764E-3</v>
      </c>
      <c r="AB60" s="3">
        <f t="shared" si="59"/>
        <v>1.0357938036266529E-2</v>
      </c>
      <c r="AC60" s="3">
        <f t="shared" si="60"/>
        <v>2.3238012383174393E-4</v>
      </c>
      <c r="AD60" s="3">
        <f t="shared" si="61"/>
        <v>1.6795702644761655E-4</v>
      </c>
      <c r="AE60" s="3">
        <f t="shared" si="62"/>
        <v>6.1570238032018873E-4</v>
      </c>
      <c r="AF60" s="3">
        <f t="shared" si="63"/>
        <v>0.16562879417354873</v>
      </c>
      <c r="AG60" s="3">
        <f t="shared" si="64"/>
        <v>0.56395939612370505</v>
      </c>
      <c r="AH60" s="17">
        <f t="shared" si="65"/>
        <v>6.995845472353537E-3</v>
      </c>
      <c r="AI60" s="3">
        <f t="shared" si="66"/>
        <v>1.8732968706241786E-2</v>
      </c>
      <c r="AJ60" s="3">
        <f t="shared" si="67"/>
        <v>0.83498935233834548</v>
      </c>
      <c r="AK60" s="3">
        <f t="shared" si="68"/>
        <v>4.9633906862223215E-2</v>
      </c>
      <c r="AL60" s="3">
        <f t="shared" si="69"/>
        <v>13.351912233045329</v>
      </c>
      <c r="AM60" s="3">
        <f t="shared" si="70"/>
        <v>0.56395939612370505</v>
      </c>
      <c r="AP60" s="3">
        <v>0.46802731974129702</v>
      </c>
      <c r="AQ60" s="3">
        <v>8.3449467175100001</v>
      </c>
      <c r="AR60" s="3">
        <v>7.1831434213844303E-2</v>
      </c>
      <c r="AS60" s="3">
        <v>0.36995378651265798</v>
      </c>
      <c r="AT60" s="3">
        <v>0.34710928252105699</v>
      </c>
      <c r="AU60" s="3">
        <v>1.6354157185514</v>
      </c>
      <c r="AV60" s="3">
        <v>6.5020324994568696E-2</v>
      </c>
      <c r="AW60" s="3">
        <v>0.63481568918718101</v>
      </c>
      <c r="AX60" s="3">
        <v>0.25371338404561899</v>
      </c>
      <c r="AY60" s="3">
        <v>2.0098660897206</v>
      </c>
      <c r="AZ60" s="3">
        <v>2.6039940339598298E-2</v>
      </c>
      <c r="BA60" s="3">
        <v>0.27498798384411999</v>
      </c>
      <c r="BB60" s="3">
        <v>1.05829000461076E-2</v>
      </c>
      <c r="BC60" s="3">
        <v>0.15692176715102299</v>
      </c>
      <c r="BD60" s="3">
        <v>6.8183689473040598E-2</v>
      </c>
      <c r="BE60" s="3">
        <v>0.44603102881442702</v>
      </c>
      <c r="BF60" s="3">
        <v>1.88326262363298E-4</v>
      </c>
      <c r="BG60" s="3">
        <v>1.8448424761367599E-2</v>
      </c>
      <c r="BH60" s="3">
        <v>5.6462079407619797E-2</v>
      </c>
      <c r="BI60" s="3">
        <v>2.50188986479945E-2</v>
      </c>
      <c r="BK60" s="3">
        <v>28.584575112116902</v>
      </c>
      <c r="BL60" s="3">
        <v>49624.537681743102</v>
      </c>
      <c r="BM60" s="3">
        <v>1.8862750475196599</v>
      </c>
      <c r="BN60" s="3">
        <v>228.60651773901699</v>
      </c>
      <c r="BO60" s="3">
        <v>28.9821876353002</v>
      </c>
      <c r="BP60" s="3">
        <v>1.59970240234685</v>
      </c>
      <c r="BQ60" s="3">
        <v>3.73394523547785E-2</v>
      </c>
      <c r="BR60" s="3">
        <v>0.75150203723658104</v>
      </c>
      <c r="BS60" s="3">
        <v>2613.2160255683898</v>
      </c>
      <c r="BT60" s="3">
        <v>2.25034820684693</v>
      </c>
      <c r="BU60" s="3">
        <v>1.2379926396109799</v>
      </c>
      <c r="BV60" s="3">
        <v>4.7114789973183198E-3</v>
      </c>
      <c r="BW60" s="3">
        <v>2.1026167037721199E-4</v>
      </c>
      <c r="BX60" s="3">
        <v>0.100543023755471</v>
      </c>
      <c r="BY60" s="3">
        <v>30.304654259406799</v>
      </c>
      <c r="BZ60" s="3">
        <v>0.969709693865212</v>
      </c>
      <c r="CA60" s="3">
        <v>1.73560158306143</v>
      </c>
      <c r="CB60" s="3">
        <v>5.8816643877682401E-2</v>
      </c>
      <c r="CC60" s="3">
        <v>182.403542591823</v>
      </c>
      <c r="CD60" s="3">
        <v>0.124212459681561</v>
      </c>
      <c r="CF60" s="3">
        <v>45.661163742078301</v>
      </c>
      <c r="CG60" s="3">
        <v>552486.26811516704</v>
      </c>
      <c r="CH60" s="3">
        <v>4.6948110630223603</v>
      </c>
      <c r="CI60" s="3">
        <v>504.59376872983802</v>
      </c>
      <c r="CJ60" s="3">
        <v>164.69174889226699</v>
      </c>
      <c r="CK60" s="3">
        <v>1.6354157185514</v>
      </c>
      <c r="CL60" s="3">
        <v>6.5020324994568696E-2</v>
      </c>
      <c r="CM60" s="3">
        <v>1.42094805088344</v>
      </c>
      <c r="CN60" s="3">
        <v>27952.454043276401</v>
      </c>
      <c r="CO60" s="3">
        <v>3.92011724886394</v>
      </c>
      <c r="CP60" s="3">
        <v>2.64768281201698</v>
      </c>
      <c r="CQ60" s="3">
        <v>0.27498798384411999</v>
      </c>
      <c r="CR60" s="3">
        <v>1.0049366037794121E-2</v>
      </c>
      <c r="CS60" s="3">
        <v>0.15692176715102299</v>
      </c>
      <c r="CT60" s="3">
        <v>62.684705264204801</v>
      </c>
      <c r="CU60" s="3">
        <v>3.3054209741982499</v>
      </c>
      <c r="CV60" s="3">
        <v>9.1049621320566896</v>
      </c>
      <c r="CW60" s="3">
        <v>0.23302181503778699</v>
      </c>
      <c r="CX60" s="3">
        <v>378.46502220213398</v>
      </c>
      <c r="CY60" s="3">
        <v>8.7947748725315605E-2</v>
      </c>
      <c r="DA60" s="3">
        <f t="shared" si="71"/>
        <v>0.83113915716370457</v>
      </c>
      <c r="DB60" s="3">
        <f t="shared" si="72"/>
        <v>9893.2092061091789</v>
      </c>
      <c r="DC60" s="3">
        <f t="shared" si="73"/>
        <v>7.966326388219816E-2</v>
      </c>
      <c r="DD60" s="3">
        <f t="shared" si="74"/>
        <v>8.5971126009029639</v>
      </c>
      <c r="DE60" s="3">
        <f t="shared" si="75"/>
        <v>2.5916934015086235</v>
      </c>
      <c r="DF60" s="3">
        <f t="shared" si="76"/>
        <v>2.5010180739431107E-2</v>
      </c>
      <c r="DG60" s="3">
        <f t="shared" si="77"/>
        <v>9.3255202723016356E-4</v>
      </c>
      <c r="DH60" s="3">
        <f t="shared" si="78"/>
        <v>1.9569591666209061E-2</v>
      </c>
      <c r="DI60" s="3">
        <f t="shared" si="79"/>
        <v>373.08939001938563</v>
      </c>
      <c r="DJ60" s="3">
        <f t="shared" si="80"/>
        <v>4.964687498561221E-2</v>
      </c>
      <c r="DK60" s="3">
        <f t="shared" si="81"/>
        <v>2.4545536237899398E-2</v>
      </c>
      <c r="DL60" s="3">
        <f t="shared" si="82"/>
        <v>2.446272907848164E-3</v>
      </c>
      <c r="DM60" s="3">
        <f t="shared" si="83"/>
        <v>8.7524308364490949E-5</v>
      </c>
      <c r="DN60" s="3">
        <f t="shared" si="84"/>
        <v>1.3218917290120714E-3</v>
      </c>
      <c r="DO60" s="3">
        <f t="shared" si="85"/>
        <v>0.51482182378617602</v>
      </c>
      <c r="DP60" s="3">
        <f t="shared" si="86"/>
        <v>2.5904553089327979E-2</v>
      </c>
      <c r="DQ60" s="3">
        <f t="shared" si="87"/>
        <v>4.6225930910891666E-2</v>
      </c>
      <c r="DR60" s="3">
        <f t="shared" si="88"/>
        <v>1.1401216001394781E-3</v>
      </c>
      <c r="DS60" s="3">
        <f t="shared" si="89"/>
        <v>1.8265686399716892</v>
      </c>
      <c r="DT60" s="3">
        <f t="shared" si="90"/>
        <v>4.2084213228684727E-4</v>
      </c>
      <c r="DV60" s="3">
        <f t="shared" si="91"/>
        <v>8.083463882171283E-3</v>
      </c>
      <c r="DW60" s="3">
        <f t="shared" si="92"/>
        <v>96.219024945538067</v>
      </c>
      <c r="DX60" s="3">
        <f t="shared" si="93"/>
        <v>7.7478616038877449E-4</v>
      </c>
      <c r="DY60" s="3">
        <f t="shared" si="94"/>
        <v>8.3613494324477858E-2</v>
      </c>
      <c r="DZ60" s="3">
        <f t="shared" si="95"/>
        <v>2.5206200218323038E-2</v>
      </c>
      <c r="EA60" s="3">
        <f t="shared" si="96"/>
        <v>2.4324313317600945E-4</v>
      </c>
      <c r="EB60" s="3">
        <f t="shared" si="97"/>
        <v>9.069781594799621E-6</v>
      </c>
      <c r="EC60" s="3">
        <f t="shared" si="98"/>
        <v>1.9032924397699062E-4</v>
      </c>
      <c r="ED60" s="3">
        <f t="shared" si="99"/>
        <v>3.6285796223760443</v>
      </c>
      <c r="EE60" s="3">
        <f t="shared" si="100"/>
        <v>4.8285382459705702E-4</v>
      </c>
      <c r="EF60" s="3">
        <f t="shared" si="101"/>
        <v>2.3872411008125073E-4</v>
      </c>
      <c r="EG60" s="3">
        <f t="shared" si="102"/>
        <v>2.3791874713261661E-5</v>
      </c>
      <c r="EH60" s="3">
        <f t="shared" si="103"/>
        <v>8.5124082938259703E-7</v>
      </c>
      <c r="EI60" s="3">
        <f t="shared" si="104"/>
        <v>1.2856407925809439E-5</v>
      </c>
      <c r="EJ60" s="3">
        <f t="shared" si="105"/>
        <v>5.0070359246826195E-3</v>
      </c>
      <c r="EK60" s="3">
        <f t="shared" si="106"/>
        <v>2.5194158821243849E-4</v>
      </c>
      <c r="EL60" s="3">
        <f t="shared" si="107"/>
        <v>4.4958252744713259E-4</v>
      </c>
      <c r="EM60" s="3">
        <f t="shared" si="108"/>
        <v>1.1088554421453583E-5</v>
      </c>
      <c r="EN60" s="3">
        <f t="shared" si="109"/>
        <v>1.7764776815357881E-2</v>
      </c>
      <c r="EO60" s="3">
        <f t="shared" si="110"/>
        <v>4.0930115578306631E-6</v>
      </c>
      <c r="EQ60" s="3">
        <f t="shared" si="111"/>
        <v>192.43804989107613</v>
      </c>
    </row>
    <row r="61" spans="1:147">
      <c r="A61" s="33" t="s">
        <v>124</v>
      </c>
      <c r="B61" s="33" t="s">
        <v>63</v>
      </c>
      <c r="C61" s="3" t="s">
        <v>65</v>
      </c>
      <c r="D61" s="3" t="s">
        <v>618</v>
      </c>
      <c r="E61" s="3" t="s">
        <v>399</v>
      </c>
      <c r="F61" s="13" t="s">
        <v>490</v>
      </c>
      <c r="G61" s="3">
        <v>22.351728158952401</v>
      </c>
      <c r="H61" s="3">
        <v>525431.16555498098</v>
      </c>
      <c r="I61" s="3">
        <v>122.018603817103</v>
      </c>
      <c r="J61" s="3">
        <v>683.73345430892095</v>
      </c>
      <c r="K61" s="3">
        <v>1.8664963714502201</v>
      </c>
      <c r="L61" s="3">
        <v>1.42592921820097</v>
      </c>
      <c r="M61" s="3">
        <v>6.7328431689236107E-2</v>
      </c>
      <c r="N61" s="3">
        <v>1.1966676747303</v>
      </c>
      <c r="O61" s="3">
        <v>948.332117782669</v>
      </c>
      <c r="P61" s="3">
        <v>41.423095469792599</v>
      </c>
      <c r="Q61" s="3">
        <v>4.2179858660307802E-2</v>
      </c>
      <c r="R61" s="3">
        <v>0.15258462528248601</v>
      </c>
      <c r="S61" s="3">
        <v>1.0961584105078095E-2</v>
      </c>
      <c r="T61" s="3">
        <v>0.14141450306800099</v>
      </c>
      <c r="U61" s="3">
        <v>0.95870347288636204</v>
      </c>
      <c r="V61" s="3">
        <v>6.2203943197407598</v>
      </c>
      <c r="W61" s="3">
        <v>0.36312265544357403</v>
      </c>
      <c r="X61" s="3">
        <v>2.9792870015962199E-2</v>
      </c>
      <c r="Y61" s="3">
        <v>9.6318904761808408</v>
      </c>
      <c r="Z61" s="3">
        <v>1.2299481002784101</v>
      </c>
      <c r="AA61" s="3">
        <f t="shared" si="58"/>
        <v>0.17845931488087341</v>
      </c>
      <c r="AB61" s="3">
        <f t="shared" si="59"/>
        <v>4.3006194445659176</v>
      </c>
      <c r="AC61" s="3">
        <f t="shared" si="60"/>
        <v>0.12769539929051385</v>
      </c>
      <c r="AD61" s="3">
        <f t="shared" si="61"/>
        <v>0.12866653098536754</v>
      </c>
      <c r="AE61" s="3">
        <f t="shared" si="62"/>
        <v>3.0931487530551144E-3</v>
      </c>
      <c r="AF61" s="3">
        <f t="shared" si="63"/>
        <v>9.9534299653550401E-2</v>
      </c>
      <c r="AG61" s="3">
        <f t="shared" si="64"/>
        <v>3.4568383296314665E-4</v>
      </c>
      <c r="AH61" s="17">
        <f t="shared" si="65"/>
        <v>4.379187944943558E-3</v>
      </c>
      <c r="AI61" s="3">
        <f t="shared" si="66"/>
        <v>1.0080004702578081E-2</v>
      </c>
      <c r="AJ61" s="3">
        <f t="shared" si="67"/>
        <v>0.33948180174133774</v>
      </c>
      <c r="AK61" s="3">
        <f t="shared" si="68"/>
        <v>2.4416661954778258E-4</v>
      </c>
      <c r="AL61" s="3">
        <f t="shared" si="69"/>
        <v>7.857027067146161E-3</v>
      </c>
      <c r="AM61" s="3">
        <f t="shared" si="70"/>
        <v>3.4568383296314665E-4</v>
      </c>
      <c r="AP61" s="3">
        <v>0.52430719670103298</v>
      </c>
      <c r="AQ61" s="3">
        <v>11.340757314423101</v>
      </c>
      <c r="AR61" s="3">
        <v>5.1310415458174899E-2</v>
      </c>
      <c r="AS61" s="3">
        <v>0.51127187188054002</v>
      </c>
      <c r="AT61" s="3">
        <v>0.28444030629336498</v>
      </c>
      <c r="AU61" s="3">
        <v>1.42592921820097</v>
      </c>
      <c r="AV61" s="3">
        <v>6.7328431689236107E-2</v>
      </c>
      <c r="AW61" s="3">
        <v>1.1966676747303</v>
      </c>
      <c r="AX61" s="3">
        <v>0.43689538831893598</v>
      </c>
      <c r="AY61" s="3">
        <v>2.2320063520055302</v>
      </c>
      <c r="AZ61" s="3">
        <v>4.2179858660307802E-2</v>
      </c>
      <c r="BA61" s="3">
        <v>0.15258462528248601</v>
      </c>
      <c r="BB61" s="3">
        <v>1.1442393415509299E-2</v>
      </c>
      <c r="BC61" s="3">
        <v>0.14141450306800099</v>
      </c>
      <c r="BD61" s="3">
        <v>6.7198444077157596E-2</v>
      </c>
      <c r="BE61" s="3">
        <v>0.51533337537507296</v>
      </c>
      <c r="BF61" s="3">
        <v>4.2385396456308698E-2</v>
      </c>
      <c r="BG61" s="3">
        <v>1.8831635284894298E-2</v>
      </c>
      <c r="BH61" s="3">
        <v>6.9338768940704301E-2</v>
      </c>
      <c r="BI61" s="3">
        <v>2.1355833018012301E-2</v>
      </c>
      <c r="BK61" s="3">
        <v>0.54647411056572903</v>
      </c>
      <c r="BL61" s="3">
        <v>57743.090916213601</v>
      </c>
      <c r="BM61" s="3">
        <v>8.2088554554133601</v>
      </c>
      <c r="BN61" s="3">
        <v>64.270661650801102</v>
      </c>
      <c r="BO61" s="3">
        <v>0.86494689233419197</v>
      </c>
      <c r="BP61" s="3">
        <v>4.7747447223753799E-2</v>
      </c>
      <c r="BQ61" s="3">
        <v>0.113657360068392</v>
      </c>
      <c r="BR61" s="3">
        <v>1.7552630119853201</v>
      </c>
      <c r="BS61" s="3">
        <v>136.75972555408799</v>
      </c>
      <c r="BT61" s="3">
        <v>9.7541000898804793</v>
      </c>
      <c r="BU61" s="3">
        <v>1.38283037751996E-3</v>
      </c>
      <c r="BV61" s="3">
        <v>2.5375624487151598E-3</v>
      </c>
      <c r="BW61" s="3">
        <v>1.47323920068619E-2</v>
      </c>
      <c r="BX61" s="3">
        <v>2.6042024076793299E-3</v>
      </c>
      <c r="BY61" s="3">
        <v>0.98296475171196396</v>
      </c>
      <c r="BZ61" s="3">
        <v>5.5427037903391403</v>
      </c>
      <c r="CA61" s="3">
        <v>0.45845739705309702</v>
      </c>
      <c r="CB61" s="3">
        <v>5.1865727648374799E-2</v>
      </c>
      <c r="CC61" s="3">
        <v>4.5644470949323299</v>
      </c>
      <c r="CD61" s="3">
        <v>0.46503843989437499</v>
      </c>
      <c r="CF61" s="3">
        <v>22.351728158952401</v>
      </c>
      <c r="CG61" s="3">
        <v>525431.16555498098</v>
      </c>
      <c r="CH61" s="3">
        <v>122.018603817103</v>
      </c>
      <c r="CI61" s="3">
        <v>683.73345430892095</v>
      </c>
      <c r="CJ61" s="3">
        <v>1.8664963714502201</v>
      </c>
      <c r="CK61" s="3">
        <v>1.42592921820097</v>
      </c>
      <c r="CL61" s="3">
        <v>6.7328431689236107E-2</v>
      </c>
      <c r="CM61" s="3">
        <v>1.1966676747303</v>
      </c>
      <c r="CN61" s="3">
        <v>948.332117782669</v>
      </c>
      <c r="CO61" s="3">
        <v>41.423095469792599</v>
      </c>
      <c r="CP61" s="3">
        <v>4.2179858660307802E-2</v>
      </c>
      <c r="CQ61" s="3">
        <v>0.15258462528248601</v>
      </c>
      <c r="CR61" s="3">
        <v>1.0961584105078095E-2</v>
      </c>
      <c r="CS61" s="3">
        <v>0.14141450306800099</v>
      </c>
      <c r="CT61" s="3">
        <v>0.95870347288636204</v>
      </c>
      <c r="CU61" s="3">
        <v>6.2203943197407598</v>
      </c>
      <c r="CV61" s="3">
        <v>0.36312265544357403</v>
      </c>
      <c r="CW61" s="3">
        <v>2.9792870015962199E-2</v>
      </c>
      <c r="CX61" s="3">
        <v>9.6318904761808408</v>
      </c>
      <c r="CY61" s="3">
        <v>1.2299481002784101</v>
      </c>
      <c r="DA61" s="3">
        <f t="shared" si="71"/>
        <v>0.40685332962865867</v>
      </c>
      <c r="DB61" s="3">
        <f t="shared" si="72"/>
        <v>9408.7414371023551</v>
      </c>
      <c r="DC61" s="3">
        <f t="shared" si="73"/>
        <v>2.0704561065257443</v>
      </c>
      <c r="DD61" s="3">
        <f t="shared" si="74"/>
        <v>11.649239170143849</v>
      </c>
      <c r="DE61" s="3">
        <f t="shared" si="75"/>
        <v>2.9372366025402386E-2</v>
      </c>
      <c r="DF61" s="3">
        <f t="shared" si="76"/>
        <v>2.1806533387382931E-2</v>
      </c>
      <c r="DG61" s="3">
        <f t="shared" si="77"/>
        <v>9.6565597706977768E-4</v>
      </c>
      <c r="DH61" s="3">
        <f t="shared" si="78"/>
        <v>1.6480755746182345E-2</v>
      </c>
      <c r="DI61" s="3">
        <f t="shared" si="79"/>
        <v>12.657659710719859</v>
      </c>
      <c r="DJ61" s="3">
        <f t="shared" si="80"/>
        <v>0.52460860524053443</v>
      </c>
      <c r="DK61" s="3">
        <f t="shared" si="81"/>
        <v>3.9103145005022611E-4</v>
      </c>
      <c r="DL61" s="3">
        <f t="shared" si="82"/>
        <v>1.3573816199703411E-3</v>
      </c>
      <c r="DM61" s="3">
        <f t="shared" si="83"/>
        <v>9.5469213059608208E-5</v>
      </c>
      <c r="DN61" s="3">
        <f t="shared" si="84"/>
        <v>1.1912602398113134E-3</v>
      </c>
      <c r="DO61" s="3">
        <f t="shared" si="85"/>
        <v>7.873714461944497E-3</v>
      </c>
      <c r="DP61" s="3">
        <f t="shared" si="86"/>
        <v>4.8749171784802196E-2</v>
      </c>
      <c r="DQ61" s="3">
        <f t="shared" si="87"/>
        <v>1.8435752438349252E-3</v>
      </c>
      <c r="DR61" s="3">
        <f t="shared" si="88"/>
        <v>1.4576959084211969E-4</v>
      </c>
      <c r="DS61" s="3">
        <f t="shared" si="89"/>
        <v>4.6485957896625685E-2</v>
      </c>
      <c r="DT61" s="3">
        <f t="shared" si="90"/>
        <v>5.8854716422585222E-3</v>
      </c>
      <c r="DV61" s="3">
        <f t="shared" si="91"/>
        <v>4.3111365124666968E-3</v>
      </c>
      <c r="DW61" s="3">
        <f t="shared" si="92"/>
        <v>99.697767701378396</v>
      </c>
      <c r="DX61" s="3">
        <f t="shared" si="93"/>
        <v>2.1939156615603191E-2</v>
      </c>
      <c r="DY61" s="3">
        <f t="shared" si="94"/>
        <v>0.12343873497287657</v>
      </c>
      <c r="DZ61" s="3">
        <f t="shared" si="95"/>
        <v>3.1123815490271184E-4</v>
      </c>
      <c r="EA61" s="3">
        <f t="shared" si="96"/>
        <v>2.3106838619822991E-4</v>
      </c>
      <c r="EB61" s="3">
        <f t="shared" si="97"/>
        <v>1.0232372302389475E-5</v>
      </c>
      <c r="EC61" s="3">
        <f t="shared" si="98"/>
        <v>1.7463489340313666E-4</v>
      </c>
      <c r="ED61" s="3">
        <f t="shared" si="99"/>
        <v>0.13412425305961959</v>
      </c>
      <c r="EE61" s="3">
        <f t="shared" si="100"/>
        <v>5.5589057483465786E-3</v>
      </c>
      <c r="EF61" s="3">
        <f t="shared" si="101"/>
        <v>4.1434832630544619E-6</v>
      </c>
      <c r="EG61" s="3">
        <f t="shared" si="102"/>
        <v>1.4383211435301297E-5</v>
      </c>
      <c r="EH61" s="3">
        <f t="shared" si="103"/>
        <v>1.0116196188277371E-6</v>
      </c>
      <c r="EI61" s="3">
        <f t="shared" si="104"/>
        <v>1.2622940852881322E-5</v>
      </c>
      <c r="EJ61" s="3">
        <f t="shared" si="105"/>
        <v>8.3432174284054186E-5</v>
      </c>
      <c r="EK61" s="3">
        <f t="shared" si="106"/>
        <v>5.1656043868632533E-4</v>
      </c>
      <c r="EL61" s="3">
        <f t="shared" si="107"/>
        <v>1.9535060839813244E-5</v>
      </c>
      <c r="EM61" s="3">
        <f t="shared" si="108"/>
        <v>1.5446170885718778E-6</v>
      </c>
      <c r="EN61" s="3">
        <f t="shared" si="109"/>
        <v>4.9257876441136019E-4</v>
      </c>
      <c r="EO61" s="3">
        <f t="shared" si="110"/>
        <v>6.2364173627843834E-5</v>
      </c>
      <c r="EQ61" s="3">
        <f t="shared" si="111"/>
        <v>199.39553540275679</v>
      </c>
    </row>
    <row r="62" spans="1:147">
      <c r="A62" s="33" t="s">
        <v>125</v>
      </c>
      <c r="B62" s="33" t="s">
        <v>63</v>
      </c>
      <c r="C62" s="3" t="s">
        <v>65</v>
      </c>
      <c r="D62" s="3" t="s">
        <v>618</v>
      </c>
      <c r="E62" s="3" t="s">
        <v>399</v>
      </c>
      <c r="F62" s="13" t="s">
        <v>490</v>
      </c>
      <c r="G62" s="3">
        <v>28.763089321155899</v>
      </c>
      <c r="H62" s="3">
        <v>478526.32290972199</v>
      </c>
      <c r="I62" s="3">
        <v>91.347983125996706</v>
      </c>
      <c r="J62" s="3">
        <v>536.62817190595399</v>
      </c>
      <c r="K62" s="3">
        <v>30.715312461466301</v>
      </c>
      <c r="L62" s="3">
        <v>10.262617670342101</v>
      </c>
      <c r="M62" s="3">
        <v>0.55636442485994997</v>
      </c>
      <c r="N62" s="3">
        <v>0.55877253972442198</v>
      </c>
      <c r="O62" s="3">
        <v>7839.0765402529296</v>
      </c>
      <c r="P62" s="3">
        <v>19.168609174655799</v>
      </c>
      <c r="Q62" s="3">
        <v>0.337243196867824</v>
      </c>
      <c r="R62" s="3">
        <v>0.151908826668745</v>
      </c>
      <c r="S62" s="3">
        <v>7.7549711551295362E-3</v>
      </c>
      <c r="T62" s="3">
        <v>0.18374520623440399</v>
      </c>
      <c r="U62" s="3">
        <v>35.657669262522802</v>
      </c>
      <c r="V62" s="3">
        <v>3.1802577841417601</v>
      </c>
      <c r="W62" s="3">
        <v>0.19411086451425</v>
      </c>
      <c r="X62" s="3">
        <v>5.0310908776268599E-2</v>
      </c>
      <c r="Y62" s="3">
        <v>328.07719106876999</v>
      </c>
      <c r="Z62" s="3">
        <v>25.618398749393499</v>
      </c>
      <c r="AA62" s="3">
        <f t="shared" si="58"/>
        <v>0.17022584334615545</v>
      </c>
      <c r="AB62" s="3">
        <f t="shared" si="59"/>
        <v>5.8427131469306462E-2</v>
      </c>
      <c r="AC62" s="3">
        <f t="shared" si="60"/>
        <v>7.8086497467065585E-2</v>
      </c>
      <c r="AD62" s="3">
        <f t="shared" si="61"/>
        <v>1.1652901034571266E-2</v>
      </c>
      <c r="AE62" s="3">
        <f t="shared" si="62"/>
        <v>1.5335082762800984E-4</v>
      </c>
      <c r="AF62" s="3">
        <f t="shared" si="63"/>
        <v>0.10868682807957963</v>
      </c>
      <c r="AG62" s="3">
        <f t="shared" si="64"/>
        <v>3.6918515913226336E-3</v>
      </c>
      <c r="AH62" s="17">
        <f t="shared" si="65"/>
        <v>1.0279385646079025E-3</v>
      </c>
      <c r="AI62" s="3">
        <f t="shared" si="66"/>
        <v>0.2804484332627018</v>
      </c>
      <c r="AJ62" s="3">
        <f t="shared" si="67"/>
        <v>0.20984162450764179</v>
      </c>
      <c r="AK62" s="3">
        <f t="shared" si="68"/>
        <v>5.5076102454144525E-4</v>
      </c>
      <c r="AL62" s="3">
        <f t="shared" si="69"/>
        <v>0.39034982538519775</v>
      </c>
      <c r="AM62" s="3">
        <f t="shared" si="70"/>
        <v>3.6918515913226336E-3</v>
      </c>
      <c r="AP62" s="3">
        <v>0.33051925134257298</v>
      </c>
      <c r="AQ62" s="3">
        <v>7.2685680681301799</v>
      </c>
      <c r="AR62" s="3">
        <v>7.2082256452885698E-2</v>
      </c>
      <c r="AS62" s="3">
        <v>0.357503231054074</v>
      </c>
      <c r="AT62" s="3">
        <v>0.27431878361012901</v>
      </c>
      <c r="AU62" s="3">
        <v>1.4583519064066901</v>
      </c>
      <c r="AV62" s="3">
        <v>3.3438457367102999E-2</v>
      </c>
      <c r="AW62" s="3">
        <v>0.32694955096183298</v>
      </c>
      <c r="AX62" s="3">
        <v>0.38858506097273499</v>
      </c>
      <c r="AY62" s="3">
        <v>1.26225052209693</v>
      </c>
      <c r="AZ62" s="3">
        <v>4.2955086423772E-2</v>
      </c>
      <c r="BA62" s="3">
        <v>0.151908826668745</v>
      </c>
      <c r="BB62" s="3">
        <v>8.3797048563265097E-3</v>
      </c>
      <c r="BC62" s="3">
        <v>0.18374520623440399</v>
      </c>
      <c r="BD62" s="3">
        <v>4.9034566270487301E-2</v>
      </c>
      <c r="BE62" s="3">
        <v>0.37754299678905001</v>
      </c>
      <c r="BF62" s="3">
        <v>6.1037110790608702E-4</v>
      </c>
      <c r="BG62" s="3">
        <v>2.53748459712641E-2</v>
      </c>
      <c r="BH62" s="3">
        <v>3.5581816213072999E-2</v>
      </c>
      <c r="BI62" s="3">
        <v>1.9633329542764699E-2</v>
      </c>
      <c r="BK62" s="3">
        <v>4.8065929063903798</v>
      </c>
      <c r="BL62" s="3">
        <v>29223.306728482301</v>
      </c>
      <c r="BM62" s="3">
        <v>58.529276426477097</v>
      </c>
      <c r="BN62" s="3">
        <v>292.32590467106002</v>
      </c>
      <c r="BO62" s="3">
        <v>11.6023193819674</v>
      </c>
      <c r="BP62" s="3">
        <v>16.822885721774501</v>
      </c>
      <c r="BQ62" s="3">
        <v>0.112129309694234</v>
      </c>
      <c r="BR62" s="3">
        <v>0.75409886650888902</v>
      </c>
      <c r="BS62" s="3">
        <v>4238.5207382506896</v>
      </c>
      <c r="BT62" s="3">
        <v>5.0371463201492297</v>
      </c>
      <c r="BU62" s="3">
        <v>0.125093072828242</v>
      </c>
      <c r="BV62" s="3">
        <v>0.116703420563741</v>
      </c>
      <c r="BW62" s="3">
        <v>6.2972313208561398E-3</v>
      </c>
      <c r="BX62" s="3">
        <v>7.9478144192337702E-2</v>
      </c>
      <c r="BY62" s="3">
        <v>16.382850346325299</v>
      </c>
      <c r="BZ62" s="3">
        <v>1.7366465911421001</v>
      </c>
      <c r="CA62" s="3">
        <v>9.0310554372587198E-2</v>
      </c>
      <c r="CB62" s="3">
        <v>3.2540581401790801E-2</v>
      </c>
      <c r="CC62" s="3">
        <v>115.464277751244</v>
      </c>
      <c r="CD62" s="3">
        <v>10.6708074214856</v>
      </c>
      <c r="CF62" s="3">
        <v>28.763089321155899</v>
      </c>
      <c r="CG62" s="3">
        <v>478526.32290972199</v>
      </c>
      <c r="CH62" s="3">
        <v>91.347983125996706</v>
      </c>
      <c r="CI62" s="3">
        <v>536.62817190595399</v>
      </c>
      <c r="CJ62" s="3">
        <v>30.715312461466301</v>
      </c>
      <c r="CK62" s="3">
        <v>10.262617670342101</v>
      </c>
      <c r="CL62" s="3">
        <v>0.55636442485994997</v>
      </c>
      <c r="CM62" s="3">
        <v>0.55877253972442198</v>
      </c>
      <c r="CN62" s="3">
        <v>7839.0765402529296</v>
      </c>
      <c r="CO62" s="3">
        <v>19.168609174655799</v>
      </c>
      <c r="CP62" s="3">
        <v>0.337243196867824</v>
      </c>
      <c r="CQ62" s="3">
        <v>0.151908826668745</v>
      </c>
      <c r="CR62" s="3">
        <v>7.7549711551295362E-3</v>
      </c>
      <c r="CS62" s="3">
        <v>0.18374520623440399</v>
      </c>
      <c r="CT62" s="3">
        <v>35.657669262522802</v>
      </c>
      <c r="CU62" s="3">
        <v>3.1802577841417601</v>
      </c>
      <c r="CV62" s="3">
        <v>0.19411086451425</v>
      </c>
      <c r="CW62" s="3">
        <v>5.0310908776268599E-2</v>
      </c>
      <c r="CX62" s="3">
        <v>328.07719106876999</v>
      </c>
      <c r="CY62" s="3">
        <v>25.618398749393499</v>
      </c>
      <c r="DA62" s="3">
        <f t="shared" si="71"/>
        <v>0.5235549831985461</v>
      </c>
      <c r="DB62" s="3">
        <f t="shared" si="72"/>
        <v>8568.8302069965448</v>
      </c>
      <c r="DC62" s="3">
        <f t="shared" si="73"/>
        <v>1.5500258449566069</v>
      </c>
      <c r="DD62" s="3">
        <f t="shared" si="74"/>
        <v>9.1429048565248223</v>
      </c>
      <c r="DE62" s="3">
        <f t="shared" si="75"/>
        <v>0.48335556071926322</v>
      </c>
      <c r="DF62" s="3">
        <f t="shared" si="76"/>
        <v>0.15694475715464293</v>
      </c>
      <c r="DG62" s="3">
        <f t="shared" si="77"/>
        <v>7.9796397868701855E-3</v>
      </c>
      <c r="DH62" s="3">
        <f t="shared" si="78"/>
        <v>7.6955314656992424E-3</v>
      </c>
      <c r="DI62" s="3">
        <f t="shared" si="79"/>
        <v>104.63039417541709</v>
      </c>
      <c r="DJ62" s="3">
        <f t="shared" si="80"/>
        <v>0.24276354071245948</v>
      </c>
      <c r="DK62" s="3">
        <f t="shared" si="81"/>
        <v>3.1264376050385932E-3</v>
      </c>
      <c r="DL62" s="3">
        <f t="shared" si="82"/>
        <v>1.3513697651363744E-3</v>
      </c>
      <c r="DM62" s="3">
        <f t="shared" si="83"/>
        <v>6.7541423427768606E-5</v>
      </c>
      <c r="DN62" s="3">
        <f t="shared" si="84"/>
        <v>1.5478494333620082E-3</v>
      </c>
      <c r="DO62" s="3">
        <f t="shared" si="85"/>
        <v>0.29285208001414914</v>
      </c>
      <c r="DP62" s="3">
        <f t="shared" si="86"/>
        <v>2.4923650345938561E-2</v>
      </c>
      <c r="DQ62" s="3">
        <f t="shared" si="87"/>
        <v>9.8550167281830341E-4</v>
      </c>
      <c r="DR62" s="3">
        <f t="shared" si="88"/>
        <v>2.4615958728657676E-4</v>
      </c>
      <c r="DS62" s="3">
        <f t="shared" si="89"/>
        <v>1.5833841267797781</v>
      </c>
      <c r="DT62" s="3">
        <f t="shared" si="90"/>
        <v>0.1225875785535154</v>
      </c>
      <c r="DV62" s="3">
        <f t="shared" si="91"/>
        <v>6.025742923347701E-3</v>
      </c>
      <c r="DW62" s="3">
        <f t="shared" si="92"/>
        <v>98.621099288814548</v>
      </c>
      <c r="DX62" s="3">
        <f t="shared" si="93"/>
        <v>1.7839687455923452E-2</v>
      </c>
      <c r="DY62" s="3">
        <f t="shared" si="94"/>
        <v>0.10522828739298451</v>
      </c>
      <c r="DZ62" s="3">
        <f t="shared" si="95"/>
        <v>5.5630763586110949E-3</v>
      </c>
      <c r="EA62" s="3">
        <f t="shared" si="96"/>
        <v>1.8063217620497272E-3</v>
      </c>
      <c r="EB62" s="3">
        <f t="shared" si="97"/>
        <v>9.1839939489912786E-5</v>
      </c>
      <c r="EC62" s="3">
        <f t="shared" si="98"/>
        <v>8.8570056171639064E-5</v>
      </c>
      <c r="ED62" s="3">
        <f t="shared" si="99"/>
        <v>1.2042209080273556</v>
      </c>
      <c r="EE62" s="3">
        <f t="shared" si="100"/>
        <v>2.7940345034213718E-3</v>
      </c>
      <c r="EF62" s="3">
        <f t="shared" si="101"/>
        <v>3.5983057899202811E-5</v>
      </c>
      <c r="EG62" s="3">
        <f t="shared" si="102"/>
        <v>1.5553298240709335E-5</v>
      </c>
      <c r="EH62" s="3">
        <f t="shared" si="103"/>
        <v>7.7735341523502767E-7</v>
      </c>
      <c r="EI62" s="3">
        <f t="shared" si="104"/>
        <v>1.781463851706258E-5</v>
      </c>
      <c r="EJ62" s="3">
        <f t="shared" si="105"/>
        <v>3.370517720893721E-3</v>
      </c>
      <c r="EK62" s="3">
        <f t="shared" si="106"/>
        <v>2.8685336691576893E-4</v>
      </c>
      <c r="EL62" s="3">
        <f t="shared" si="107"/>
        <v>1.1342418507131696E-5</v>
      </c>
      <c r="EM62" s="3">
        <f t="shared" si="108"/>
        <v>2.8331205674796826E-6</v>
      </c>
      <c r="EN62" s="3">
        <f t="shared" si="109"/>
        <v>1.8223617390852147E-2</v>
      </c>
      <c r="EO62" s="3">
        <f t="shared" si="110"/>
        <v>1.4108952405463939E-3</v>
      </c>
      <c r="EQ62" s="3">
        <f t="shared" si="111"/>
        <v>197.2421985776291</v>
      </c>
    </row>
    <row r="63" spans="1:147">
      <c r="A63" s="33" t="s">
        <v>126</v>
      </c>
      <c r="B63" s="33" t="s">
        <v>63</v>
      </c>
      <c r="C63" s="3" t="s">
        <v>65</v>
      </c>
      <c r="D63" s="3" t="s">
        <v>618</v>
      </c>
      <c r="E63" s="3" t="s">
        <v>399</v>
      </c>
      <c r="F63" s="3" t="s">
        <v>499</v>
      </c>
      <c r="G63" s="3">
        <v>18.6308829167934</v>
      </c>
      <c r="H63" s="3">
        <v>472833.748894224</v>
      </c>
      <c r="I63" s="3">
        <v>29.2701108589043</v>
      </c>
      <c r="J63" s="3">
        <v>79.7154472959012</v>
      </c>
      <c r="K63" s="3">
        <v>54.846274130601699</v>
      </c>
      <c r="L63" s="3">
        <v>1.1663841020639401</v>
      </c>
      <c r="M63" s="3">
        <v>5.8016776188413603E-2</v>
      </c>
      <c r="N63" s="3">
        <v>0.54092848919153402</v>
      </c>
      <c r="O63" s="3">
        <v>13083.4361003781</v>
      </c>
      <c r="P63" s="3">
        <v>17.597827472126699</v>
      </c>
      <c r="Q63" s="3">
        <v>0.39579120750980601</v>
      </c>
      <c r="R63" s="3">
        <v>0.100676223787347</v>
      </c>
      <c r="S63" s="3">
        <v>5.2033614603259311E-3</v>
      </c>
      <c r="T63" s="3">
        <v>0.103653794486185</v>
      </c>
      <c r="U63" s="3">
        <v>74.411223289460594</v>
      </c>
      <c r="V63" s="3">
        <v>4.5065389381493004</v>
      </c>
      <c r="W63" s="3">
        <v>1.6224019310059401</v>
      </c>
      <c r="X63" s="3">
        <v>1.43107501662624E-2</v>
      </c>
      <c r="Y63" s="3">
        <v>712.64721584469498</v>
      </c>
      <c r="Z63" s="3">
        <v>71.3033676920777</v>
      </c>
      <c r="AA63" s="3">
        <f t="shared" si="58"/>
        <v>0.3671824201180805</v>
      </c>
      <c r="AB63" s="3">
        <f t="shared" si="59"/>
        <v>2.4693603063148346E-2</v>
      </c>
      <c r="AC63" s="3">
        <f t="shared" si="60"/>
        <v>0.10005422894631306</v>
      </c>
      <c r="AD63" s="3">
        <f t="shared" si="61"/>
        <v>2.237188352840919E-3</v>
      </c>
      <c r="AE63" s="3">
        <f t="shared" si="62"/>
        <v>2.008111425693284E-5</v>
      </c>
      <c r="AF63" s="3">
        <f t="shared" si="63"/>
        <v>0.10441523047453651</v>
      </c>
      <c r="AG63" s="3">
        <f t="shared" si="64"/>
        <v>1.3522026254622191E-2</v>
      </c>
      <c r="AH63" s="17">
        <f t="shared" si="65"/>
        <v>5.5538167933579571E-4</v>
      </c>
      <c r="AI63" s="3">
        <f t="shared" si="66"/>
        <v>2.4360470664355685</v>
      </c>
      <c r="AJ63" s="3">
        <f t="shared" si="67"/>
        <v>0.60122175679335499</v>
      </c>
      <c r="AK63" s="3">
        <f t="shared" si="68"/>
        <v>4.889202584591137E-4</v>
      </c>
      <c r="AL63" s="3">
        <f t="shared" si="69"/>
        <v>2.542225536765395</v>
      </c>
      <c r="AM63" s="3">
        <f t="shared" si="70"/>
        <v>1.3522026254622191E-2</v>
      </c>
      <c r="AP63" s="3">
        <v>0.30645255225439599</v>
      </c>
      <c r="AQ63" s="3">
        <v>8.1500908288083096</v>
      </c>
      <c r="AR63" s="3">
        <v>4.23069234996334E-2</v>
      </c>
      <c r="AS63" s="3">
        <v>0.44981629382055999</v>
      </c>
      <c r="AT63" s="3">
        <v>0.28203629416591303</v>
      </c>
      <c r="AU63" s="3">
        <v>1.1663841020639401</v>
      </c>
      <c r="AV63" s="3">
        <v>5.8016776188413603E-2</v>
      </c>
      <c r="AW63" s="3">
        <v>0.54092848919153402</v>
      </c>
      <c r="AX63" s="3">
        <v>0.444440607875004</v>
      </c>
      <c r="AY63" s="3">
        <v>2.3763114201579398</v>
      </c>
      <c r="AZ63" s="3">
        <v>3.8777204020951597E-2</v>
      </c>
      <c r="BA63" s="3">
        <v>0.100676223787347</v>
      </c>
      <c r="BB63" s="3">
        <v>5.5557843615789597E-3</v>
      </c>
      <c r="BC63" s="3">
        <v>0.103653794486185</v>
      </c>
      <c r="BD63" s="3">
        <v>6.9131474431614104E-2</v>
      </c>
      <c r="BE63" s="3">
        <v>0.49667531656310798</v>
      </c>
      <c r="BF63" s="3">
        <v>4.0808718511106401E-2</v>
      </c>
      <c r="BG63" s="3">
        <v>1.31642586807079E-2</v>
      </c>
      <c r="BH63" s="3">
        <v>3.1250816879545201E-2</v>
      </c>
      <c r="BI63" s="3">
        <v>1.6765789035326401E-2</v>
      </c>
      <c r="BK63" s="3">
        <v>1.39646106760577</v>
      </c>
      <c r="BL63" s="3">
        <v>19627.700185293099</v>
      </c>
      <c r="BM63" s="3">
        <v>11.361481362084801</v>
      </c>
      <c r="BN63" s="3">
        <v>18.936918301772401</v>
      </c>
      <c r="BO63" s="3">
        <v>4.7844521080099103</v>
      </c>
      <c r="BP63" s="3">
        <v>0.93311181762418105</v>
      </c>
      <c r="BQ63" s="3">
        <v>2.01784829178408E-3</v>
      </c>
      <c r="BR63" s="3">
        <v>0.549302542103422</v>
      </c>
      <c r="BS63" s="3">
        <v>612.99584385851006</v>
      </c>
      <c r="BT63" s="3">
        <v>3.5462674222021802</v>
      </c>
      <c r="BU63" s="3">
        <v>7.9339468259527895E-2</v>
      </c>
      <c r="BV63" s="3">
        <v>7.5564412043603105E-2</v>
      </c>
      <c r="BW63" s="3">
        <v>5.1636167658448296E-3</v>
      </c>
      <c r="BX63" s="3">
        <v>0.11036976816098799</v>
      </c>
      <c r="BY63" s="3">
        <v>15.401948855059301</v>
      </c>
      <c r="BZ63" s="3">
        <v>0.93784391582474003</v>
      </c>
      <c r="CA63" s="3">
        <v>0.183796193029791</v>
      </c>
      <c r="CB63" s="3">
        <v>1.4429756968738E-2</v>
      </c>
      <c r="CC63" s="3">
        <v>139.493641340121</v>
      </c>
      <c r="CD63" s="3">
        <v>9.9392884451380308</v>
      </c>
      <c r="CF63" s="3">
        <v>18.6308829167934</v>
      </c>
      <c r="CG63" s="3">
        <v>472833.748894224</v>
      </c>
      <c r="CH63" s="3">
        <v>29.2701108589043</v>
      </c>
      <c r="CI63" s="3">
        <v>79.7154472959012</v>
      </c>
      <c r="CJ63" s="3">
        <v>54.846274130601699</v>
      </c>
      <c r="CK63" s="3">
        <v>1.1663841020639401</v>
      </c>
      <c r="CL63" s="3">
        <v>5.8016776188413603E-2</v>
      </c>
      <c r="CM63" s="3">
        <v>0.54092848919153402</v>
      </c>
      <c r="CN63" s="3">
        <v>13083.4361003781</v>
      </c>
      <c r="CO63" s="3">
        <v>17.597827472126699</v>
      </c>
      <c r="CP63" s="3">
        <v>0.39579120750980601</v>
      </c>
      <c r="CQ63" s="3">
        <v>0.100676223787347</v>
      </c>
      <c r="CR63" s="3">
        <v>5.2033614603259311E-3</v>
      </c>
      <c r="CS63" s="3">
        <v>0.103653794486185</v>
      </c>
      <c r="CT63" s="3">
        <v>74.411223289460594</v>
      </c>
      <c r="CU63" s="3">
        <v>4.5065389381493004</v>
      </c>
      <c r="CV63" s="3">
        <v>1.6224019310059401</v>
      </c>
      <c r="CW63" s="3">
        <v>1.43107501662624E-2</v>
      </c>
      <c r="CX63" s="3">
        <v>712.64721584469498</v>
      </c>
      <c r="CY63" s="3">
        <v>71.3033676920777</v>
      </c>
      <c r="DA63" s="3">
        <f t="shared" si="71"/>
        <v>0.33912531034353621</v>
      </c>
      <c r="DB63" s="3">
        <f t="shared" si="72"/>
        <v>8466.8949573681439</v>
      </c>
      <c r="DC63" s="3">
        <f t="shared" si="73"/>
        <v>0.49666590069611527</v>
      </c>
      <c r="DD63" s="3">
        <f t="shared" si="74"/>
        <v>1.3581671413804823</v>
      </c>
      <c r="DE63" s="3">
        <f t="shared" si="75"/>
        <v>0.86309561782963051</v>
      </c>
      <c r="DF63" s="3">
        <f t="shared" si="76"/>
        <v>1.7837346720659734E-2</v>
      </c>
      <c r="DG63" s="3">
        <f t="shared" si="77"/>
        <v>8.3210384218139791E-4</v>
      </c>
      <c r="DH63" s="3">
        <f t="shared" si="78"/>
        <v>7.4497794958206034E-3</v>
      </c>
      <c r="DI63" s="3">
        <f t="shared" si="79"/>
        <v>174.62835951685628</v>
      </c>
      <c r="DJ63" s="3">
        <f t="shared" si="80"/>
        <v>0.22287015542207067</v>
      </c>
      <c r="DK63" s="3">
        <f t="shared" si="81"/>
        <v>3.6692111994990739E-3</v>
      </c>
      <c r="DL63" s="3">
        <f t="shared" si="82"/>
        <v>8.9560829267017466E-4</v>
      </c>
      <c r="DM63" s="3">
        <f t="shared" si="83"/>
        <v>4.5318342597205415E-5</v>
      </c>
      <c r="DN63" s="3">
        <f t="shared" si="84"/>
        <v>8.7316817863857302E-4</v>
      </c>
      <c r="DO63" s="3">
        <f t="shared" si="85"/>
        <v>0.611130283257725</v>
      </c>
      <c r="DP63" s="3">
        <f t="shared" si="86"/>
        <v>3.5317703277032139E-2</v>
      </c>
      <c r="DQ63" s="3">
        <f t="shared" si="87"/>
        <v>8.2369414045478286E-3</v>
      </c>
      <c r="DR63" s="3">
        <f t="shared" si="88"/>
        <v>7.0019175569933559E-5</v>
      </c>
      <c r="DS63" s="3">
        <f t="shared" si="89"/>
        <v>3.4394170648875244</v>
      </c>
      <c r="DT63" s="3">
        <f t="shared" si="90"/>
        <v>0.34119646874064302</v>
      </c>
      <c r="DV63" s="3">
        <f t="shared" si="91"/>
        <v>3.9203873031409776E-3</v>
      </c>
      <c r="DW63" s="3">
        <f t="shared" si="92"/>
        <v>97.879770325220477</v>
      </c>
      <c r="DX63" s="3">
        <f t="shared" si="93"/>
        <v>5.7416023859135721E-3</v>
      </c>
      <c r="DY63" s="3">
        <f t="shared" si="94"/>
        <v>1.5700807501561956E-2</v>
      </c>
      <c r="DZ63" s="3">
        <f t="shared" si="95"/>
        <v>9.9776365795529141E-3</v>
      </c>
      <c r="EA63" s="3">
        <f t="shared" si="96"/>
        <v>2.0620492034215587E-4</v>
      </c>
      <c r="EB63" s="3">
        <f t="shared" si="97"/>
        <v>9.6193626317014689E-6</v>
      </c>
      <c r="EC63" s="3">
        <f t="shared" si="98"/>
        <v>8.6121619518841552E-5</v>
      </c>
      <c r="ED63" s="3">
        <f t="shared" si="99"/>
        <v>2.0187546683693585</v>
      </c>
      <c r="EE63" s="3">
        <f t="shared" si="100"/>
        <v>2.5764438716787031E-3</v>
      </c>
      <c r="EF63" s="3">
        <f t="shared" si="101"/>
        <v>4.2417149532386768E-5</v>
      </c>
      <c r="EG63" s="3">
        <f t="shared" si="102"/>
        <v>1.0353492564784156E-5</v>
      </c>
      <c r="EH63" s="3">
        <f t="shared" si="103"/>
        <v>5.2389323208433112E-7</v>
      </c>
      <c r="EI63" s="3">
        <f t="shared" si="104"/>
        <v>1.0094078314513632E-5</v>
      </c>
      <c r="EJ63" s="3">
        <f t="shared" si="105"/>
        <v>7.0648439676221884E-3</v>
      </c>
      <c r="EK63" s="3">
        <f t="shared" si="106"/>
        <v>4.0828293046932219E-4</v>
      </c>
      <c r="EL63" s="3">
        <f t="shared" si="107"/>
        <v>9.5221440317720614E-5</v>
      </c>
      <c r="EM63" s="3">
        <f t="shared" si="108"/>
        <v>8.094420513841736E-7</v>
      </c>
      <c r="EN63" s="3">
        <f t="shared" si="109"/>
        <v>3.9760662445785099E-2</v>
      </c>
      <c r="EO63" s="3">
        <f t="shared" si="110"/>
        <v>3.9443304971024844E-3</v>
      </c>
      <c r="EQ63" s="3">
        <f t="shared" si="111"/>
        <v>195.75954065044095</v>
      </c>
    </row>
    <row r="64" spans="1:147">
      <c r="A64" s="33" t="s">
        <v>127</v>
      </c>
      <c r="B64" s="33" t="s">
        <v>63</v>
      </c>
      <c r="C64" s="3" t="s">
        <v>65</v>
      </c>
      <c r="D64" s="3" t="s">
        <v>618</v>
      </c>
      <c r="E64" s="3" t="s">
        <v>399</v>
      </c>
      <c r="F64" s="13" t="s">
        <v>490</v>
      </c>
      <c r="G64" s="3">
        <v>20.4584730205973</v>
      </c>
      <c r="H64" s="3">
        <v>530226.81780084001</v>
      </c>
      <c r="I64" s="3">
        <v>8.42752272892138E-2</v>
      </c>
      <c r="J64" s="3">
        <v>3.9704318811579502</v>
      </c>
      <c r="K64" s="3">
        <v>10.3976998843487</v>
      </c>
      <c r="L64" s="3">
        <v>2.3298788181472601</v>
      </c>
      <c r="M64" s="3">
        <v>5.2700535526975602E-2</v>
      </c>
      <c r="N64" s="3">
        <v>0.86960931375167605</v>
      </c>
      <c r="O64" s="3">
        <v>0.46481940776674902</v>
      </c>
      <c r="P64" s="3">
        <v>2.4686052522767299</v>
      </c>
      <c r="Q64" s="3">
        <v>6.6333411874246601E-2</v>
      </c>
      <c r="R64" s="3">
        <v>0.28354410571102401</v>
      </c>
      <c r="S64" s="3">
        <v>1.0433212564543395E-2</v>
      </c>
      <c r="T64" s="3">
        <v>0.142512179273413</v>
      </c>
      <c r="U64" s="3">
        <v>6.1849255230415297E-2</v>
      </c>
      <c r="V64" s="3">
        <v>2.43902584247977E-3</v>
      </c>
      <c r="W64" s="3">
        <v>2.84108215620726E-2</v>
      </c>
      <c r="X64" s="3">
        <v>1.21568155367584E-2</v>
      </c>
      <c r="Y64" s="3">
        <v>1.7956799738962199</v>
      </c>
      <c r="Z64" s="3">
        <v>2.51600684239674E-2</v>
      </c>
      <c r="AA64" s="3">
        <f t="shared" si="58"/>
        <v>2.1225707885620615E-2</v>
      </c>
      <c r="AB64" s="3">
        <f t="shared" si="59"/>
        <v>1.3747467745716482</v>
      </c>
      <c r="AC64" s="3">
        <f t="shared" si="60"/>
        <v>1.4011443458588969E-2</v>
      </c>
      <c r="AD64" s="3">
        <f t="shared" si="61"/>
        <v>0.18130746238441048</v>
      </c>
      <c r="AE64" s="3">
        <f t="shared" si="62"/>
        <v>6.7700345905071582E-3</v>
      </c>
      <c r="AF64" s="3">
        <f t="shared" si="63"/>
        <v>3.4443361918335809E-2</v>
      </c>
      <c r="AG64" s="3">
        <f t="shared" si="64"/>
        <v>0.78710451467078357</v>
      </c>
      <c r="AH64" s="17">
        <f t="shared" si="65"/>
        <v>3.6940553349446827E-2</v>
      </c>
      <c r="AI64" s="3">
        <f t="shared" si="66"/>
        <v>0.29854643212795678</v>
      </c>
      <c r="AJ64" s="3">
        <f t="shared" si="67"/>
        <v>29.292181483000061</v>
      </c>
      <c r="AK64" s="3">
        <f t="shared" si="68"/>
        <v>0.14425135271411274</v>
      </c>
      <c r="AL64" s="3">
        <f t="shared" si="69"/>
        <v>0.73389603587970675</v>
      </c>
      <c r="AM64" s="3">
        <f t="shared" si="70"/>
        <v>0.78710451467078357</v>
      </c>
      <c r="AP64" s="3">
        <v>0.30391245296123698</v>
      </c>
      <c r="AQ64" s="3">
        <v>8.5294391378863299</v>
      </c>
      <c r="AR64" s="3">
        <v>8.42752272892138E-2</v>
      </c>
      <c r="AS64" s="3">
        <v>0.24761675833414901</v>
      </c>
      <c r="AT64" s="3">
        <v>0.26842917802327199</v>
      </c>
      <c r="AU64" s="3">
        <v>2.3298788181472601</v>
      </c>
      <c r="AV64" s="3">
        <v>5.2700535526975602E-2</v>
      </c>
      <c r="AW64" s="3">
        <v>0.86960931375167605</v>
      </c>
      <c r="AX64" s="3">
        <v>0.46481940776674902</v>
      </c>
      <c r="AY64" s="3">
        <v>2.4686052522767299</v>
      </c>
      <c r="AZ64" s="3">
        <v>6.6333411874246601E-2</v>
      </c>
      <c r="BA64" s="3">
        <v>0.28354410571102401</v>
      </c>
      <c r="BB64" s="3">
        <v>8.8482952085437907E-3</v>
      </c>
      <c r="BC64" s="3">
        <v>0.142512179273413</v>
      </c>
      <c r="BD64" s="3">
        <v>6.1849255230415297E-2</v>
      </c>
      <c r="BE64" s="3">
        <v>2.43902584247977E-3</v>
      </c>
      <c r="BF64" s="3">
        <v>3.1198450811270698E-4</v>
      </c>
      <c r="BG64" s="3">
        <v>1.21568155367584E-2</v>
      </c>
      <c r="BH64" s="3">
        <v>6.1357983705728397E-2</v>
      </c>
      <c r="BI64" s="3">
        <v>2.51600684239674E-2</v>
      </c>
      <c r="BK64" s="3">
        <v>2.1878055220825798</v>
      </c>
      <c r="BL64" s="3">
        <v>19404.855278522398</v>
      </c>
      <c r="BM64" s="3">
        <v>4.1057729863386197E-2</v>
      </c>
      <c r="BN64" s="3">
        <v>1.90387938696522</v>
      </c>
      <c r="BO64" s="3">
        <v>0.31492161042428402</v>
      </c>
      <c r="BP64" s="3">
        <v>0.49838374864245</v>
      </c>
      <c r="BQ64" s="3">
        <v>7.0365138752462295E-2</v>
      </c>
      <c r="BR64" s="3">
        <v>0.30035606857539199</v>
      </c>
      <c r="BS64" s="3">
        <v>0.110074037964197</v>
      </c>
      <c r="BT64" s="3">
        <v>2.5745825839556198</v>
      </c>
      <c r="BU64" s="3">
        <v>2.5390086194358601E-2</v>
      </c>
      <c r="BV64" s="3">
        <v>0.30214881589613102</v>
      </c>
      <c r="BW64" s="3">
        <v>1.47358874275217E-2</v>
      </c>
      <c r="BX64" s="3">
        <v>0.11809202086838699</v>
      </c>
      <c r="BY64" s="3">
        <v>2.8463307421469301E-3</v>
      </c>
      <c r="BZ64" s="3">
        <v>1.48411512563852E-3</v>
      </c>
      <c r="CA64" s="3">
        <v>2.8808819918199099E-2</v>
      </c>
      <c r="CB64" s="3">
        <v>1.6255018967924199E-2</v>
      </c>
      <c r="CC64" s="3">
        <v>2.8207827208330798</v>
      </c>
      <c r="CD64" s="3">
        <v>1.54143949159848E-2</v>
      </c>
      <c r="CF64" s="3">
        <v>20.4584730205973</v>
      </c>
      <c r="CG64" s="3">
        <v>530226.81780084001</v>
      </c>
      <c r="CH64" s="3">
        <v>8.42752272892138E-2</v>
      </c>
      <c r="CI64" s="3">
        <v>3.9704318811579502</v>
      </c>
      <c r="CJ64" s="3">
        <v>10.3976998843487</v>
      </c>
      <c r="CK64" s="3">
        <v>2.3298788181472601</v>
      </c>
      <c r="CL64" s="3">
        <v>5.2700535526975602E-2</v>
      </c>
      <c r="CM64" s="3">
        <v>0.86960931375167605</v>
      </c>
      <c r="CN64" s="3">
        <v>0.46481940776674902</v>
      </c>
      <c r="CO64" s="3">
        <v>2.4686052522767299</v>
      </c>
      <c r="CP64" s="3">
        <v>6.6333411874246601E-2</v>
      </c>
      <c r="CQ64" s="3">
        <v>0.28354410571102401</v>
      </c>
      <c r="CR64" s="3">
        <v>1.0433212564543395E-2</v>
      </c>
      <c r="CS64" s="3">
        <v>0.142512179273413</v>
      </c>
      <c r="CT64" s="3">
        <v>6.1849255230415297E-2</v>
      </c>
      <c r="CU64" s="3">
        <v>2.43902584247977E-3</v>
      </c>
      <c r="CV64" s="3">
        <v>2.84108215620726E-2</v>
      </c>
      <c r="CW64" s="3">
        <v>1.21568155367584E-2</v>
      </c>
      <c r="CX64" s="3">
        <v>1.7956799738962199</v>
      </c>
      <c r="CY64" s="3">
        <v>2.51600684239674E-2</v>
      </c>
      <c r="DA64" s="3">
        <f t="shared" si="71"/>
        <v>0.37239169196920879</v>
      </c>
      <c r="DB64" s="3">
        <f t="shared" si="72"/>
        <v>9494.6157722417411</v>
      </c>
      <c r="DC64" s="3">
        <f t="shared" si="73"/>
        <v>1.4300127481489857E-3</v>
      </c>
      <c r="DD64" s="3">
        <f t="shared" si="74"/>
        <v>6.7646990652406411E-2</v>
      </c>
      <c r="DE64" s="3">
        <f t="shared" si="75"/>
        <v>0.16362477393303593</v>
      </c>
      <c r="DF64" s="3">
        <f t="shared" si="76"/>
        <v>3.5630506471131057E-2</v>
      </c>
      <c r="DG64" s="3">
        <f t="shared" si="77"/>
        <v>7.5585582271238481E-4</v>
      </c>
      <c r="DH64" s="3">
        <f t="shared" si="78"/>
        <v>1.1976440073704395E-2</v>
      </c>
      <c r="DI64" s="3">
        <f t="shared" si="79"/>
        <v>6.2040774324994266E-3</v>
      </c>
      <c r="DJ64" s="3">
        <f t="shared" si="80"/>
        <v>3.1263997622552303E-2</v>
      </c>
      <c r="DK64" s="3">
        <f t="shared" si="81"/>
        <v>6.1494872329608354E-4</v>
      </c>
      <c r="DL64" s="3">
        <f t="shared" si="82"/>
        <v>2.522387539573743E-3</v>
      </c>
      <c r="DM64" s="3">
        <f t="shared" si="83"/>
        <v>9.0867395047321809E-5</v>
      </c>
      <c r="DN64" s="3">
        <f t="shared" si="84"/>
        <v>1.2005069435886868E-3</v>
      </c>
      <c r="DO64" s="3">
        <f t="shared" si="85"/>
        <v>5.0796037475702447E-4</v>
      </c>
      <c r="DP64" s="3">
        <f t="shared" si="86"/>
        <v>1.9114622589966852E-5</v>
      </c>
      <c r="DQ64" s="3">
        <f t="shared" si="87"/>
        <v>1.4424186016393441E-4</v>
      </c>
      <c r="DR64" s="3">
        <f t="shared" si="88"/>
        <v>5.9480473878043854E-5</v>
      </c>
      <c r="DS64" s="3">
        <f t="shared" si="89"/>
        <v>8.6664091404257716E-3</v>
      </c>
      <c r="DT64" s="3">
        <f t="shared" si="90"/>
        <v>1.2039440460375946E-4</v>
      </c>
      <c r="DV64" s="3">
        <f t="shared" si="91"/>
        <v>3.921418519752121E-3</v>
      </c>
      <c r="DW64" s="3">
        <f t="shared" si="92"/>
        <v>99.981720672430868</v>
      </c>
      <c r="DX64" s="3">
        <f t="shared" si="93"/>
        <v>1.5058548821053533E-5</v>
      </c>
      <c r="DY64" s="3">
        <f t="shared" si="94"/>
        <v>7.1234715400626922E-4</v>
      </c>
      <c r="DZ64" s="3">
        <f t="shared" si="95"/>
        <v>1.7230277490839279E-3</v>
      </c>
      <c r="EA64" s="3">
        <f t="shared" si="96"/>
        <v>3.7520205460328597E-4</v>
      </c>
      <c r="EB64" s="3">
        <f t="shared" si="97"/>
        <v>7.9594338041566789E-6</v>
      </c>
      <c r="EC64" s="3">
        <f t="shared" si="98"/>
        <v>1.2611622363908469E-4</v>
      </c>
      <c r="ED64" s="3">
        <f t="shared" si="99"/>
        <v>6.5331167870928409E-5</v>
      </c>
      <c r="EE64" s="3">
        <f t="shared" si="100"/>
        <v>3.2922114516104728E-4</v>
      </c>
      <c r="EF64" s="3">
        <f t="shared" si="101"/>
        <v>6.4756313425772596E-6</v>
      </c>
      <c r="EG64" s="3">
        <f t="shared" si="102"/>
        <v>2.6561648460445051E-5</v>
      </c>
      <c r="EH64" s="3">
        <f t="shared" si="103"/>
        <v>9.56866368032891E-7</v>
      </c>
      <c r="EI64" s="3">
        <f t="shared" si="104"/>
        <v>1.2641770112500112E-5</v>
      </c>
      <c r="EJ64" s="3">
        <f t="shared" si="105"/>
        <v>5.3490055332306551E-6</v>
      </c>
      <c r="EK64" s="3">
        <f t="shared" si="106"/>
        <v>2.0128385417515182E-7</v>
      </c>
      <c r="EL64" s="3">
        <f t="shared" si="107"/>
        <v>1.5189186922492285E-6</v>
      </c>
      <c r="EM64" s="3">
        <f t="shared" si="108"/>
        <v>6.2635079369138975E-7</v>
      </c>
      <c r="EN64" s="3">
        <f t="shared" si="109"/>
        <v>9.1260406813331113E-5</v>
      </c>
      <c r="EO64" s="3">
        <f t="shared" si="110"/>
        <v>1.26779640381115E-6</v>
      </c>
      <c r="EQ64" s="3">
        <f t="shared" si="111"/>
        <v>199.96344134486174</v>
      </c>
    </row>
    <row r="65" spans="1:147">
      <c r="A65" s="33" t="s">
        <v>128</v>
      </c>
      <c r="B65" s="33" t="s">
        <v>63</v>
      </c>
      <c r="C65" s="3" t="s">
        <v>65</v>
      </c>
      <c r="D65" s="3" t="s">
        <v>618</v>
      </c>
      <c r="E65" s="3" t="s">
        <v>399</v>
      </c>
      <c r="F65" s="13" t="s">
        <v>490</v>
      </c>
      <c r="G65" s="3">
        <v>20.2549660809423</v>
      </c>
      <c r="H65" s="3">
        <v>542170.35183168901</v>
      </c>
      <c r="I65" s="3">
        <v>4.5943218366490797E-2</v>
      </c>
      <c r="J65" s="3">
        <v>5.8414140161945598</v>
      </c>
      <c r="K65" s="3">
        <v>17.217846446895599</v>
      </c>
      <c r="L65" s="3">
        <v>1.7740180384294599</v>
      </c>
      <c r="M65" s="3">
        <v>6.1027939146233501E-2</v>
      </c>
      <c r="N65" s="3">
        <v>0.41247832329147099</v>
      </c>
      <c r="O65" s="3">
        <v>0.41048156922491702</v>
      </c>
      <c r="P65" s="3">
        <v>2.6288646056542699</v>
      </c>
      <c r="Q65" s="3">
        <v>4.53195512198784E-2</v>
      </c>
      <c r="R65" s="3">
        <v>0.120992089761048</v>
      </c>
      <c r="S65" s="3">
        <v>1.5614806736187621E-2</v>
      </c>
      <c r="T65" s="3">
        <v>0.10871005140849301</v>
      </c>
      <c r="U65" s="3">
        <v>9.5070748044169998E-2</v>
      </c>
      <c r="V65" s="3">
        <v>0.18165063012470101</v>
      </c>
      <c r="W65" s="3">
        <v>2.6005126478141499E-2</v>
      </c>
      <c r="X65" s="3">
        <v>2.6912249200367701E-2</v>
      </c>
      <c r="Y65" s="3">
        <v>0.45571368490299202</v>
      </c>
      <c r="Z65" s="3">
        <v>1.73906973484187E-2</v>
      </c>
      <c r="AA65" s="3">
        <f t="shared" si="58"/>
        <v>7.8650851042434602E-3</v>
      </c>
      <c r="AB65" s="3">
        <f t="shared" si="59"/>
        <v>5.7686760190532294</v>
      </c>
      <c r="AC65" s="3">
        <f t="shared" si="60"/>
        <v>3.8161455151650023E-2</v>
      </c>
      <c r="AD65" s="3">
        <f t="shared" si="61"/>
        <v>0.11192516743989771</v>
      </c>
      <c r="AE65" s="3">
        <f t="shared" si="62"/>
        <v>5.9055170147230759E-2</v>
      </c>
      <c r="AF65" s="3">
        <f t="shared" si="63"/>
        <v>0.20861947137797224</v>
      </c>
      <c r="AG65" s="3">
        <f t="shared" si="64"/>
        <v>0.98642526212166115</v>
      </c>
      <c r="AH65" s="17">
        <f t="shared" si="65"/>
        <v>9.944742218905625E-2</v>
      </c>
      <c r="AI65" s="3">
        <f t="shared" si="66"/>
        <v>0.37852588405305976</v>
      </c>
      <c r="AJ65" s="3">
        <f t="shared" si="67"/>
        <v>57.219861801663896</v>
      </c>
      <c r="AK65" s="3">
        <f t="shared" si="68"/>
        <v>0.58577196281043409</v>
      </c>
      <c r="AL65" s="3">
        <f t="shared" si="69"/>
        <v>2.0693097136945662</v>
      </c>
      <c r="AM65" s="3">
        <f t="shared" si="70"/>
        <v>0.98642526212166115</v>
      </c>
      <c r="AP65" s="3">
        <v>0.29387866126755202</v>
      </c>
      <c r="AQ65" s="3">
        <v>9.2528414706870006</v>
      </c>
      <c r="AR65" s="3">
        <v>4.5943218366490797E-2</v>
      </c>
      <c r="AS65" s="3">
        <v>0.32040083995122398</v>
      </c>
      <c r="AT65" s="3">
        <v>0.34790484520216802</v>
      </c>
      <c r="AU65" s="3">
        <v>1.7740180384294599</v>
      </c>
      <c r="AV65" s="3">
        <v>6.1027939146233501E-2</v>
      </c>
      <c r="AW65" s="3">
        <v>0.41247832329147099</v>
      </c>
      <c r="AX65" s="3">
        <v>0.41048156922491702</v>
      </c>
      <c r="AY65" s="3">
        <v>1.94775818031073</v>
      </c>
      <c r="AZ65" s="3">
        <v>4.53195512198784E-2</v>
      </c>
      <c r="BA65" s="3">
        <v>0.120992089761048</v>
      </c>
      <c r="BB65" s="3">
        <v>1.5984420910976498E-2</v>
      </c>
      <c r="BC65" s="3">
        <v>0.10871005140849301</v>
      </c>
      <c r="BD65" s="3">
        <v>9.5070748044169998E-2</v>
      </c>
      <c r="BE65" s="3">
        <v>0.18165063012470101</v>
      </c>
      <c r="BF65" s="3">
        <v>2.35589492577967E-2</v>
      </c>
      <c r="BG65" s="3">
        <v>2.6912249200367701E-2</v>
      </c>
      <c r="BH65" s="3">
        <v>4.8463482082447003E-2</v>
      </c>
      <c r="BI65" s="3">
        <v>1.73906973484187E-2</v>
      </c>
      <c r="BK65" s="3">
        <v>2.4690000772716898</v>
      </c>
      <c r="BL65" s="3">
        <v>44240.490934387002</v>
      </c>
      <c r="BM65" s="3">
        <v>5.78112006072736E-2</v>
      </c>
      <c r="BN65" s="3">
        <v>1.4314958903682999</v>
      </c>
      <c r="BO65" s="3">
        <v>2.6292030291752799</v>
      </c>
      <c r="BP65" s="3">
        <v>1.22080298288284E-2</v>
      </c>
      <c r="BQ65" s="3">
        <v>3.7324893591621999E-2</v>
      </c>
      <c r="BR65" s="3">
        <v>0.78176393297253399</v>
      </c>
      <c r="BS65" s="3">
        <v>0.19842257217517301</v>
      </c>
      <c r="BT65" s="3">
        <v>2.5170546605880402</v>
      </c>
      <c r="BU65" s="3">
        <v>2.5671088578079902E-2</v>
      </c>
      <c r="BV65" s="3">
        <v>0.158736655464877</v>
      </c>
      <c r="BW65" s="3">
        <v>7.0838136490211005E-4</v>
      </c>
      <c r="BX65" s="3">
        <v>8.2543598962872194E-2</v>
      </c>
      <c r="BY65" s="3">
        <v>3.9611594681668904E-3</v>
      </c>
      <c r="BZ65" s="3">
        <v>1.7881720036017301E-2</v>
      </c>
      <c r="CA65" s="3">
        <v>2.61713796806399E-2</v>
      </c>
      <c r="CB65" s="3">
        <v>1.5031510995726E-3</v>
      </c>
      <c r="CC65" s="3">
        <v>0.74886951516865896</v>
      </c>
      <c r="CD65" s="3">
        <v>1.57126583718431E-3</v>
      </c>
      <c r="CF65" s="3">
        <v>20.2549660809423</v>
      </c>
      <c r="CG65" s="3">
        <v>542170.35183168901</v>
      </c>
      <c r="CH65" s="3">
        <v>4.5943218366490797E-2</v>
      </c>
      <c r="CI65" s="3">
        <v>5.8414140161945598</v>
      </c>
      <c r="CJ65" s="3">
        <v>17.217846446895599</v>
      </c>
      <c r="CK65" s="3">
        <v>1.7740180384294599</v>
      </c>
      <c r="CL65" s="3">
        <v>6.1027939146233501E-2</v>
      </c>
      <c r="CM65" s="3">
        <v>0.41247832329147099</v>
      </c>
      <c r="CN65" s="3">
        <v>0.41048156922491702</v>
      </c>
      <c r="CO65" s="3">
        <v>2.6288646056542699</v>
      </c>
      <c r="CP65" s="3">
        <v>4.53195512198784E-2</v>
      </c>
      <c r="CQ65" s="3">
        <v>0.120992089761048</v>
      </c>
      <c r="CR65" s="3">
        <v>1.5614806736187621E-2</v>
      </c>
      <c r="CS65" s="3">
        <v>0.10871005140849301</v>
      </c>
      <c r="CT65" s="3">
        <v>9.5070748044169998E-2</v>
      </c>
      <c r="CU65" s="3">
        <v>0.18165063012470101</v>
      </c>
      <c r="CV65" s="3">
        <v>2.6005126478141499E-2</v>
      </c>
      <c r="CW65" s="3">
        <v>2.6912249200367701E-2</v>
      </c>
      <c r="CX65" s="3">
        <v>0.45571368490299202</v>
      </c>
      <c r="CY65" s="3">
        <v>1.73906973484187E-2</v>
      </c>
      <c r="DA65" s="3">
        <f t="shared" si="71"/>
        <v>0.36868739333903722</v>
      </c>
      <c r="DB65" s="3">
        <f t="shared" si="72"/>
        <v>9708.485125466721</v>
      </c>
      <c r="DC65" s="3">
        <f t="shared" si="73"/>
        <v>7.7958126092747039E-4</v>
      </c>
      <c r="DD65" s="3">
        <f t="shared" si="74"/>
        <v>9.95242057232084E-2</v>
      </c>
      <c r="DE65" s="3">
        <f t="shared" si="75"/>
        <v>0.27095090874162969</v>
      </c>
      <c r="DF65" s="3">
        <f t="shared" si="76"/>
        <v>2.7129806368396694E-2</v>
      </c>
      <c r="DG65" s="3">
        <f t="shared" si="77"/>
        <v>8.7529135502249615E-4</v>
      </c>
      <c r="DH65" s="3">
        <f t="shared" si="78"/>
        <v>5.6807371338861174E-3</v>
      </c>
      <c r="DI65" s="3">
        <f t="shared" si="79"/>
        <v>5.4788147773795143E-3</v>
      </c>
      <c r="DJ65" s="3">
        <f t="shared" si="80"/>
        <v>3.329362469167009E-2</v>
      </c>
      <c r="DK65" s="3">
        <f t="shared" si="81"/>
        <v>4.2013819846700322E-4</v>
      </c>
      <c r="DL65" s="3">
        <f t="shared" si="82"/>
        <v>1.0763367442781222E-3</v>
      </c>
      <c r="DM65" s="3">
        <f t="shared" si="83"/>
        <v>1.3599615684115401E-4</v>
      </c>
      <c r="DN65" s="3">
        <f t="shared" si="84"/>
        <v>9.1576153153477395E-4</v>
      </c>
      <c r="DO65" s="3">
        <f t="shared" si="85"/>
        <v>7.8080443531677065E-4</v>
      </c>
      <c r="DP65" s="3">
        <f t="shared" si="86"/>
        <v>1.4235942799741459E-3</v>
      </c>
      <c r="DQ65" s="3">
        <f t="shared" si="87"/>
        <v>1.3202813613855498E-4</v>
      </c>
      <c r="DR65" s="3">
        <f t="shared" si="88"/>
        <v>1.316753824816788E-4</v>
      </c>
      <c r="DS65" s="3">
        <f t="shared" si="89"/>
        <v>2.1993903711534364E-3</v>
      </c>
      <c r="DT65" s="3">
        <f t="shared" si="90"/>
        <v>8.3216890257442836E-5</v>
      </c>
      <c r="DV65" s="3">
        <f t="shared" si="91"/>
        <v>3.7968552277351584E-3</v>
      </c>
      <c r="DW65" s="3">
        <f t="shared" si="92"/>
        <v>99.980940948854425</v>
      </c>
      <c r="DX65" s="3">
        <f t="shared" si="93"/>
        <v>8.028365600434072E-6</v>
      </c>
      <c r="DY65" s="3">
        <f t="shared" si="94"/>
        <v>1.024930625818452E-3</v>
      </c>
      <c r="DZ65" s="3">
        <f t="shared" si="95"/>
        <v>2.7903350993322982E-3</v>
      </c>
      <c r="EA65" s="3">
        <f t="shared" si="96"/>
        <v>2.7939102068121329E-4</v>
      </c>
      <c r="EB65" s="3">
        <f t="shared" si="97"/>
        <v>9.0140173413861959E-6</v>
      </c>
      <c r="EC65" s="3">
        <f t="shared" si="98"/>
        <v>5.8501963652308559E-5</v>
      </c>
      <c r="ED65" s="3">
        <f t="shared" si="99"/>
        <v>5.6422505637877118E-5</v>
      </c>
      <c r="EE65" s="3">
        <f t="shared" si="100"/>
        <v>3.4286790176352719E-4</v>
      </c>
      <c r="EF65" s="3">
        <f t="shared" si="101"/>
        <v>4.3267113116443241E-6</v>
      </c>
      <c r="EG65" s="3">
        <f t="shared" si="102"/>
        <v>1.1084444079588556E-5</v>
      </c>
      <c r="EH65" s="3">
        <f t="shared" si="103"/>
        <v>1.4005299025220381E-6</v>
      </c>
      <c r="EI65" s="3">
        <f t="shared" si="104"/>
        <v>9.4307915626753522E-6</v>
      </c>
      <c r="EJ65" s="3">
        <f t="shared" si="105"/>
        <v>8.0409622233681676E-6</v>
      </c>
      <c r="EK65" s="3">
        <f t="shared" si="106"/>
        <v>1.4660608097123657E-5</v>
      </c>
      <c r="EL65" s="3">
        <f t="shared" si="107"/>
        <v>1.3596660150644867E-6</v>
      </c>
      <c r="EM65" s="3">
        <f t="shared" si="108"/>
        <v>1.3560332503146994E-6</v>
      </c>
      <c r="EN65" s="3">
        <f t="shared" si="109"/>
        <v>2.2649992864999058E-5</v>
      </c>
      <c r="EO65" s="3">
        <f t="shared" si="110"/>
        <v>8.5699291735555028E-7</v>
      </c>
      <c r="EQ65" s="3">
        <f t="shared" si="111"/>
        <v>199.96188189770885</v>
      </c>
    </row>
    <row r="66" spans="1:147">
      <c r="A66" s="33" t="s">
        <v>129</v>
      </c>
      <c r="B66" s="33" t="s">
        <v>63</v>
      </c>
      <c r="C66" s="3" t="s">
        <v>65</v>
      </c>
      <c r="D66" s="3" t="s">
        <v>618</v>
      </c>
      <c r="E66" s="3" t="s">
        <v>399</v>
      </c>
      <c r="F66" s="13" t="s">
        <v>490</v>
      </c>
      <c r="G66" s="3">
        <v>21.832651016706802</v>
      </c>
      <c r="H66" s="3">
        <v>539905.08765335998</v>
      </c>
      <c r="I66" s="3">
        <v>4.9914696394180502E-2</v>
      </c>
      <c r="J66" s="3">
        <v>0.70497638228774995</v>
      </c>
      <c r="K66" s="3">
        <v>6.2909769388768204</v>
      </c>
      <c r="L66" s="3">
        <v>2.11962462787384</v>
      </c>
      <c r="M66" s="3">
        <v>7.3467416725428905E-2</v>
      </c>
      <c r="N66" s="3">
        <v>1.13334802631245</v>
      </c>
      <c r="O66" s="3">
        <v>0.72560587917519404</v>
      </c>
      <c r="P66" s="3">
        <v>2.5756290748914199</v>
      </c>
      <c r="Q66" s="3">
        <v>0.15321246147895101</v>
      </c>
      <c r="R66" s="3">
        <v>0.29938252307236302</v>
      </c>
      <c r="S66" s="3">
        <v>1.1576330438102281E-2</v>
      </c>
      <c r="T66" s="3">
        <v>0.135119741226947</v>
      </c>
      <c r="U66" s="3">
        <v>8.7159446096616106E-2</v>
      </c>
      <c r="V66" s="3">
        <v>0.75082131160340704</v>
      </c>
      <c r="W66" s="3">
        <v>6.2370087421264003E-4</v>
      </c>
      <c r="X66" s="3">
        <v>2.7516037171870799E-2</v>
      </c>
      <c r="Y66" s="3">
        <v>1.77042607976026</v>
      </c>
      <c r="Z66" s="3">
        <v>2.8391997673271899E-2</v>
      </c>
      <c r="AA66" s="3">
        <f t="shared" si="58"/>
        <v>7.0803359727031029E-2</v>
      </c>
      <c r="AB66" s="3">
        <f t="shared" si="59"/>
        <v>1.4548074637717692</v>
      </c>
      <c r="AC66" s="3">
        <f t="shared" si="60"/>
        <v>1.60368162205996E-2</v>
      </c>
      <c r="AD66" s="3">
        <f t="shared" si="61"/>
        <v>6.8790369299266435E-2</v>
      </c>
      <c r="AE66" s="3">
        <f t="shared" si="62"/>
        <v>1.5542042385410888E-2</v>
      </c>
      <c r="AF66" s="3">
        <f t="shared" si="63"/>
        <v>4.9230773932351181E-2</v>
      </c>
      <c r="AG66" s="3">
        <f t="shared" si="64"/>
        <v>3.06948599404511</v>
      </c>
      <c r="AH66" s="17">
        <f t="shared" si="65"/>
        <v>8.6539880557847448E-2</v>
      </c>
      <c r="AI66" s="3">
        <f t="shared" si="66"/>
        <v>0.56881038500280434</v>
      </c>
      <c r="AJ66" s="3">
        <f t="shared" si="67"/>
        <v>51.600615869752332</v>
      </c>
      <c r="AK66" s="3">
        <f t="shared" si="68"/>
        <v>0.55126123485905576</v>
      </c>
      <c r="AL66" s="3">
        <f t="shared" si="69"/>
        <v>1.7461680104855437</v>
      </c>
      <c r="AM66" s="3">
        <f t="shared" si="70"/>
        <v>3.06948599404511</v>
      </c>
      <c r="AP66" s="3">
        <v>0.40240852450291698</v>
      </c>
      <c r="AQ66" s="3">
        <v>9.1306819738064107</v>
      </c>
      <c r="AR66" s="3">
        <v>4.9914696394180502E-2</v>
      </c>
      <c r="AS66" s="3">
        <v>0.70497638228774995</v>
      </c>
      <c r="AT66" s="3">
        <v>0.29737906350317</v>
      </c>
      <c r="AU66" s="3">
        <v>2.11962462787384</v>
      </c>
      <c r="AV66" s="3">
        <v>7.3467416725428905E-2</v>
      </c>
      <c r="AW66" s="3">
        <v>0.69242226444444199</v>
      </c>
      <c r="AX66" s="3">
        <v>0.72560587917519404</v>
      </c>
      <c r="AY66" s="3">
        <v>2.5756290748914199</v>
      </c>
      <c r="AZ66" s="3">
        <v>5.0731099486811898E-2</v>
      </c>
      <c r="BA66" s="3">
        <v>0.29938252307236302</v>
      </c>
      <c r="BB66" s="3">
        <v>1.2035737558273901E-2</v>
      </c>
      <c r="BC66" s="3">
        <v>0.119064199622224</v>
      </c>
      <c r="BD66" s="3">
        <v>8.7159446096616106E-2</v>
      </c>
      <c r="BE66" s="3">
        <v>0.75082131160340704</v>
      </c>
      <c r="BF66" s="3">
        <v>6.2370087421264003E-4</v>
      </c>
      <c r="BG66" s="3">
        <v>2.7516037171870799E-2</v>
      </c>
      <c r="BH66" s="3">
        <v>6.2370728295613402E-2</v>
      </c>
      <c r="BI66" s="3">
        <v>2.8391997673271899E-2</v>
      </c>
      <c r="BK66" s="3">
        <v>1.4406442362429599</v>
      </c>
      <c r="BL66" s="3">
        <v>37128.255467497896</v>
      </c>
      <c r="BM66" s="3">
        <v>3.2293013376612001E-2</v>
      </c>
      <c r="BN66" s="3">
        <v>1.39476258822291</v>
      </c>
      <c r="BO66" s="3">
        <v>2.0532327352258601</v>
      </c>
      <c r="BP66" s="3">
        <v>0.16477309861475201</v>
      </c>
      <c r="BQ66" s="3">
        <v>7.3976528186840901E-4</v>
      </c>
      <c r="BR66" s="3">
        <v>0.70619808627744296</v>
      </c>
      <c r="BS66" s="3">
        <v>0.17134772128106701</v>
      </c>
      <c r="BT66" s="3">
        <v>0.87088714981906401</v>
      </c>
      <c r="BU66" s="3">
        <v>5.1385056243224203E-2</v>
      </c>
      <c r="BV66" s="3">
        <v>6.1701811203998301E-3</v>
      </c>
      <c r="BW66" s="3">
        <v>3.8733942137575498E-4</v>
      </c>
      <c r="BX66" s="3">
        <v>6.9508958034997598E-2</v>
      </c>
      <c r="BY66" s="3">
        <v>1.7532680919883101E-3</v>
      </c>
      <c r="BZ66" s="3">
        <v>2.2457665255344501E-2</v>
      </c>
      <c r="CA66" s="3">
        <v>2.4667890066701402E-4</v>
      </c>
      <c r="CB66" s="3">
        <v>5.9818331168536902E-2</v>
      </c>
      <c r="CC66" s="3">
        <v>2.8047128701999</v>
      </c>
      <c r="CD66" s="3">
        <v>1.3202950333544501E-2</v>
      </c>
      <c r="CF66" s="3">
        <v>21.832651016706802</v>
      </c>
      <c r="CG66" s="3">
        <v>539905.08765335998</v>
      </c>
      <c r="CH66" s="3">
        <v>4.9914696394180502E-2</v>
      </c>
      <c r="CI66" s="3">
        <v>0.70497638228774995</v>
      </c>
      <c r="CJ66" s="3">
        <v>6.2909769388768204</v>
      </c>
      <c r="CK66" s="3">
        <v>2.11962462787384</v>
      </c>
      <c r="CL66" s="3">
        <v>7.3467416725428905E-2</v>
      </c>
      <c r="CM66" s="3">
        <v>1.13334802631245</v>
      </c>
      <c r="CN66" s="3">
        <v>0.72560587917519404</v>
      </c>
      <c r="CO66" s="3">
        <v>2.5756290748914199</v>
      </c>
      <c r="CP66" s="3">
        <v>0.15321246147895101</v>
      </c>
      <c r="CQ66" s="3">
        <v>0.29938252307236302</v>
      </c>
      <c r="CR66" s="3">
        <v>1.1576330438102281E-2</v>
      </c>
      <c r="CS66" s="3">
        <v>0.135119741226947</v>
      </c>
      <c r="CT66" s="3">
        <v>8.7159446096616106E-2</v>
      </c>
      <c r="CU66" s="3">
        <v>0.75082131160340704</v>
      </c>
      <c r="CV66" s="3">
        <v>6.2370087421264003E-4</v>
      </c>
      <c r="CW66" s="3">
        <v>2.7516037171870799E-2</v>
      </c>
      <c r="CX66" s="3">
        <v>1.77042607976026</v>
      </c>
      <c r="CY66" s="3">
        <v>2.8391997673271899E-2</v>
      </c>
      <c r="DA66" s="3">
        <f t="shared" si="71"/>
        <v>0.39740492089019763</v>
      </c>
      <c r="DB66" s="3">
        <f t="shared" si="72"/>
        <v>9667.921705673918</v>
      </c>
      <c r="DC66" s="3">
        <f t="shared" si="73"/>
        <v>8.4697074644140321E-4</v>
      </c>
      <c r="DD66" s="3">
        <f t="shared" si="74"/>
        <v>1.2011169608299229E-2</v>
      </c>
      <c r="DE66" s="3">
        <f t="shared" si="75"/>
        <v>9.8998787317483725E-2</v>
      </c>
      <c r="DF66" s="3">
        <f t="shared" si="76"/>
        <v>3.2415118945922007E-2</v>
      </c>
      <c r="DG66" s="3">
        <f t="shared" si="77"/>
        <v>1.0537041826288156E-3</v>
      </c>
      <c r="DH66" s="3">
        <f t="shared" si="78"/>
        <v>1.5608704397637379E-2</v>
      </c>
      <c r="DI66" s="3">
        <f t="shared" si="79"/>
        <v>9.6848689720346881E-3</v>
      </c>
      <c r="DJ66" s="3">
        <f t="shared" si="80"/>
        <v>3.2619415842089917E-2</v>
      </c>
      <c r="DK66" s="3">
        <f t="shared" si="81"/>
        <v>1.4203672767224354E-3</v>
      </c>
      <c r="DL66" s="3">
        <f t="shared" si="82"/>
        <v>2.6632849371712999E-3</v>
      </c>
      <c r="DM66" s="3">
        <f t="shared" si="83"/>
        <v>1.0082330678205753E-4</v>
      </c>
      <c r="DN66" s="3">
        <f t="shared" si="84"/>
        <v>1.1382338575262995E-3</v>
      </c>
      <c r="DO66" s="3">
        <f t="shared" si="85"/>
        <v>7.158298792429049E-4</v>
      </c>
      <c r="DP66" s="3">
        <f t="shared" si="86"/>
        <v>5.8841795580204317E-3</v>
      </c>
      <c r="DQ66" s="3">
        <f t="shared" si="87"/>
        <v>3.1665319528246801E-6</v>
      </c>
      <c r="DR66" s="3">
        <f t="shared" si="88"/>
        <v>1.346295767407161E-4</v>
      </c>
      <c r="DS66" s="3">
        <f t="shared" si="89"/>
        <v>8.5445274119703672E-3</v>
      </c>
      <c r="DT66" s="3">
        <f t="shared" si="90"/>
        <v>1.3585963272376049E-4</v>
      </c>
      <c r="DV66" s="3">
        <f t="shared" si="91"/>
        <v>4.1098492781642603E-3</v>
      </c>
      <c r="DW66" s="3">
        <f t="shared" si="92"/>
        <v>99.982911521095374</v>
      </c>
      <c r="DX66" s="3">
        <f t="shared" si="93"/>
        <v>8.7591318776100899E-6</v>
      </c>
      <c r="DY66" s="3">
        <f t="shared" si="94"/>
        <v>1.2421611849697329E-4</v>
      </c>
      <c r="DZ66" s="3">
        <f t="shared" si="95"/>
        <v>1.0238174547121807E-3</v>
      </c>
      <c r="EA66" s="3">
        <f t="shared" si="96"/>
        <v>3.3522799089424215E-4</v>
      </c>
      <c r="EB66" s="3">
        <f t="shared" si="97"/>
        <v>1.0897110596102127E-5</v>
      </c>
      <c r="EC66" s="3">
        <f t="shared" si="98"/>
        <v>1.614208056558859E-4</v>
      </c>
      <c r="ED66" s="3">
        <f t="shared" si="99"/>
        <v>1.001581753559358E-4</v>
      </c>
      <c r="EE66" s="3">
        <f t="shared" si="100"/>
        <v>3.3734077160507507E-4</v>
      </c>
      <c r="EF66" s="3">
        <f t="shared" si="101"/>
        <v>1.4689036597457555E-5</v>
      </c>
      <c r="EG66" s="3">
        <f t="shared" si="102"/>
        <v>2.7542939458476143E-5</v>
      </c>
      <c r="EH66" s="3">
        <f t="shared" si="103"/>
        <v>1.0426861189141197E-6</v>
      </c>
      <c r="EI66" s="3">
        <f t="shared" si="104"/>
        <v>1.1771292583035476E-5</v>
      </c>
      <c r="EJ66" s="3">
        <f t="shared" si="105"/>
        <v>7.4029101247785492E-6</v>
      </c>
      <c r="EK66" s="3">
        <f t="shared" si="106"/>
        <v>6.0852520534844903E-5</v>
      </c>
      <c r="EL66" s="3">
        <f t="shared" si="107"/>
        <v>3.2747377741193891E-8</v>
      </c>
      <c r="EM66" s="3">
        <f t="shared" si="108"/>
        <v>1.3923010000680638E-6</v>
      </c>
      <c r="EN66" s="3">
        <f t="shared" si="109"/>
        <v>8.8365085509456597E-5</v>
      </c>
      <c r="EO66" s="3">
        <f t="shared" si="110"/>
        <v>1.4050218910995399E-6</v>
      </c>
      <c r="EQ66" s="3">
        <f t="shared" si="111"/>
        <v>199.96582304219075</v>
      </c>
    </row>
    <row r="67" spans="1:147">
      <c r="A67" s="33" t="s">
        <v>130</v>
      </c>
      <c r="B67" s="33" t="s">
        <v>63</v>
      </c>
      <c r="C67" s="3" t="s">
        <v>65</v>
      </c>
      <c r="D67" s="3" t="s">
        <v>618</v>
      </c>
      <c r="E67" s="3" t="s">
        <v>399</v>
      </c>
      <c r="F67" s="13" t="s">
        <v>490</v>
      </c>
      <c r="G67" s="3">
        <v>67.030377611930106</v>
      </c>
      <c r="H67" s="3">
        <v>488149.81885980599</v>
      </c>
      <c r="I67" s="3">
        <v>14.5169907107519</v>
      </c>
      <c r="J67" s="3">
        <v>54.769639135764699</v>
      </c>
      <c r="K67" s="3">
        <v>15.426900921358399</v>
      </c>
      <c r="L67" s="3">
        <v>5.1454651999301602</v>
      </c>
      <c r="M67" s="3">
        <v>0.48722416870080298</v>
      </c>
      <c r="N67" s="3">
        <v>0.57442583642810296</v>
      </c>
      <c r="O67" s="3">
        <v>27.170917532083902</v>
      </c>
      <c r="P67" s="3">
        <v>26.548933461103601</v>
      </c>
      <c r="Q67" s="3">
        <v>0.68379378064250695</v>
      </c>
      <c r="R67" s="3">
        <v>9.3117421534079994E-2</v>
      </c>
      <c r="S67" s="3">
        <v>1.0292178827510684E-2</v>
      </c>
      <c r="T67" s="3">
        <v>0.105463597576299</v>
      </c>
      <c r="U67" s="3">
        <v>0.39229144551902301</v>
      </c>
      <c r="V67" s="3">
        <v>8.1526472205379097</v>
      </c>
      <c r="W67" s="3">
        <v>6.0788042658556002E-2</v>
      </c>
      <c r="X67" s="3">
        <v>2.71952707137042E-2</v>
      </c>
      <c r="Y67" s="3">
        <v>20.895690765301101</v>
      </c>
      <c r="Z67" s="3">
        <v>3.9853032519238698</v>
      </c>
      <c r="AA67" s="3">
        <f t="shared" si="58"/>
        <v>0.26505543837465734</v>
      </c>
      <c r="AB67" s="3">
        <f t="shared" si="59"/>
        <v>1.2705458632260267</v>
      </c>
      <c r="AC67" s="3">
        <f t="shared" si="60"/>
        <v>0.19072369019462002</v>
      </c>
      <c r="AD67" s="3">
        <f t="shared" si="61"/>
        <v>0.53428415487294378</v>
      </c>
      <c r="AE67" s="3">
        <f t="shared" si="62"/>
        <v>1.3014774682090929E-3</v>
      </c>
      <c r="AF67" s="3">
        <f t="shared" si="63"/>
        <v>1.8773796469578937E-2</v>
      </c>
      <c r="AG67" s="3">
        <f t="shared" si="64"/>
        <v>4.7102997740162515E-2</v>
      </c>
      <c r="AH67" s="17">
        <f t="shared" si="65"/>
        <v>3.2724152952052631E-2</v>
      </c>
      <c r="AI67" s="3">
        <f t="shared" si="66"/>
        <v>0.2745268169781348</v>
      </c>
      <c r="AJ67" s="3">
        <f t="shared" si="67"/>
        <v>1.8288179685504884</v>
      </c>
      <c r="AK67" s="3">
        <f t="shared" si="68"/>
        <v>1.8733407808522071E-3</v>
      </c>
      <c r="AL67" s="3">
        <f t="shared" si="69"/>
        <v>2.7022917720025495E-2</v>
      </c>
      <c r="AM67" s="3">
        <f t="shared" si="70"/>
        <v>4.7102997740162515E-2</v>
      </c>
      <c r="AP67" s="3">
        <v>0.35358901005479398</v>
      </c>
      <c r="AQ67" s="3">
        <v>10.002825629444599</v>
      </c>
      <c r="AR67" s="3">
        <v>5.1166393411793201E-2</v>
      </c>
      <c r="AS67" s="3">
        <v>0.43471248355867098</v>
      </c>
      <c r="AT67" s="3">
        <v>0.33255947644114803</v>
      </c>
      <c r="AU67" s="3">
        <v>1.6864332679108001</v>
      </c>
      <c r="AV67" s="3">
        <v>0.115378301666618</v>
      </c>
      <c r="AW67" s="3">
        <v>0.57442583642810296</v>
      </c>
      <c r="AX67" s="3">
        <v>0.43760588371919301</v>
      </c>
      <c r="AY67" s="3">
        <v>1.5644454602642399</v>
      </c>
      <c r="AZ67" s="3">
        <v>4.3073103091975498E-2</v>
      </c>
      <c r="BA67" s="3">
        <v>2.3619940157842099E-3</v>
      </c>
      <c r="BB67" s="3">
        <v>1.0650755059270101E-2</v>
      </c>
      <c r="BC67" s="3">
        <v>0.105463597576299</v>
      </c>
      <c r="BD67" s="3">
        <v>0.1804686097788</v>
      </c>
      <c r="BE67" s="3">
        <v>0.81212032670910295</v>
      </c>
      <c r="BF67" s="3">
        <v>2.6878134642641299E-2</v>
      </c>
      <c r="BG67" s="3">
        <v>1.7788154958963E-2</v>
      </c>
      <c r="BH67" s="3">
        <v>4.9499501746432202E-2</v>
      </c>
      <c r="BI67" s="3">
        <v>1.71782016927658E-2</v>
      </c>
      <c r="BK67" s="3">
        <v>24.7426627940897</v>
      </c>
      <c r="BL67" s="3">
        <v>39669.499042301402</v>
      </c>
      <c r="BM67" s="3">
        <v>5.8452821881781496</v>
      </c>
      <c r="BN67" s="3">
        <v>27.249610916251999</v>
      </c>
      <c r="BO67" s="3">
        <v>13.397489786031899</v>
      </c>
      <c r="BP67" s="3">
        <v>6.3388174603807297</v>
      </c>
      <c r="BQ67" s="3">
        <v>0.310347589080746</v>
      </c>
      <c r="BR67" s="3">
        <v>0.43187978763589702</v>
      </c>
      <c r="BS67" s="3">
        <v>4.6672102223343099</v>
      </c>
      <c r="BT67" s="3">
        <v>7.1768655484272301</v>
      </c>
      <c r="BU67" s="3">
        <v>0.29073195147687397</v>
      </c>
      <c r="BV67" s="3">
        <v>0.12709462565263599</v>
      </c>
      <c r="BW67" s="3">
        <v>7.4736535222201701E-3</v>
      </c>
      <c r="BX67" s="3">
        <v>6.0990671849593697E-2</v>
      </c>
      <c r="BY67" s="3">
        <v>0.26445474260288399</v>
      </c>
      <c r="BZ67" s="3">
        <v>1.4528516707916499</v>
      </c>
      <c r="CA67" s="3">
        <v>5.2470503687253499E-2</v>
      </c>
      <c r="CB67" s="3">
        <v>3.36881887217233E-2</v>
      </c>
      <c r="CC67" s="3">
        <v>4.2710811045912704</v>
      </c>
      <c r="CD67" s="3">
        <v>1.5312267665705399</v>
      </c>
      <c r="CF67" s="3">
        <v>67.030377611930106</v>
      </c>
      <c r="CG67" s="3">
        <v>488149.81885980599</v>
      </c>
      <c r="CH67" s="3">
        <v>14.5169907107519</v>
      </c>
      <c r="CI67" s="3">
        <v>54.769639135764699</v>
      </c>
      <c r="CJ67" s="3">
        <v>15.426900921358399</v>
      </c>
      <c r="CK67" s="3">
        <v>5.1454651999301602</v>
      </c>
      <c r="CL67" s="3">
        <v>0.48722416870080298</v>
      </c>
      <c r="CM67" s="3">
        <v>0.57442583642810296</v>
      </c>
      <c r="CN67" s="3">
        <v>27.170917532083902</v>
      </c>
      <c r="CO67" s="3">
        <v>26.548933461103601</v>
      </c>
      <c r="CP67" s="3">
        <v>0.68379378064250695</v>
      </c>
      <c r="CQ67" s="3">
        <v>9.3117421534079994E-2</v>
      </c>
      <c r="CR67" s="3">
        <v>1.0292178827510684E-2</v>
      </c>
      <c r="CS67" s="3">
        <v>0.105463597576299</v>
      </c>
      <c r="CT67" s="3">
        <v>0.39229144551902301</v>
      </c>
      <c r="CU67" s="3">
        <v>8.1526472205379097</v>
      </c>
      <c r="CV67" s="3">
        <v>6.0788042658556002E-2</v>
      </c>
      <c r="CW67" s="3">
        <v>2.71952707137042E-2</v>
      </c>
      <c r="CX67" s="3">
        <v>20.895690765301101</v>
      </c>
      <c r="CY67" s="3">
        <v>3.9853032519238698</v>
      </c>
      <c r="DA67" s="3">
        <f t="shared" si="71"/>
        <v>1.2201084463689293</v>
      </c>
      <c r="DB67" s="3">
        <f t="shared" si="72"/>
        <v>8741.1553202579635</v>
      </c>
      <c r="DC67" s="3">
        <f t="shared" si="73"/>
        <v>0.24632958520412773</v>
      </c>
      <c r="DD67" s="3">
        <f t="shared" si="74"/>
        <v>0.93314817570228858</v>
      </c>
      <c r="DE67" s="3">
        <f t="shared" si="75"/>
        <v>0.24276745855535201</v>
      </c>
      <c r="DF67" s="3">
        <f t="shared" si="76"/>
        <v>7.8688869856708366E-2</v>
      </c>
      <c r="DG67" s="3">
        <f t="shared" si="77"/>
        <v>6.9879977726260058E-3</v>
      </c>
      <c r="DH67" s="3">
        <f t="shared" si="78"/>
        <v>7.9111119188555699E-3</v>
      </c>
      <c r="DI67" s="3">
        <f t="shared" si="79"/>
        <v>0.36265799892265921</v>
      </c>
      <c r="DJ67" s="3">
        <f t="shared" si="80"/>
        <v>0.33623269327638811</v>
      </c>
      <c r="DK67" s="3">
        <f t="shared" si="81"/>
        <v>6.3391600178969052E-3</v>
      </c>
      <c r="DL67" s="3">
        <f t="shared" si="82"/>
        <v>8.2836574297960163E-4</v>
      </c>
      <c r="DM67" s="3">
        <f t="shared" si="83"/>
        <v>8.9639070768613666E-5</v>
      </c>
      <c r="DN67" s="3">
        <f t="shared" si="84"/>
        <v>8.8841376106729849E-4</v>
      </c>
      <c r="DO67" s="3">
        <f t="shared" si="85"/>
        <v>3.2218417010432244E-3</v>
      </c>
      <c r="DP67" s="3">
        <f t="shared" si="86"/>
        <v>6.3892219596692085E-2</v>
      </c>
      <c r="DQ67" s="3">
        <f t="shared" si="87"/>
        <v>3.0862114739053914E-4</v>
      </c>
      <c r="DR67" s="3">
        <f t="shared" si="88"/>
        <v>1.3306014098854555E-4</v>
      </c>
      <c r="DS67" s="3">
        <f t="shared" si="89"/>
        <v>0.10084792840396285</v>
      </c>
      <c r="DT67" s="3">
        <f t="shared" si="90"/>
        <v>1.9070226841026272E-2</v>
      </c>
      <c r="DV67" s="3">
        <f t="shared" si="91"/>
        <v>1.3950766159030837E-2</v>
      </c>
      <c r="DW67" s="3">
        <f t="shared" si="92"/>
        <v>99.946700799917153</v>
      </c>
      <c r="DX67" s="3">
        <f t="shared" si="93"/>
        <v>2.8165418012316124E-3</v>
      </c>
      <c r="DY67" s="3">
        <f t="shared" si="94"/>
        <v>1.0669651562278015E-2</v>
      </c>
      <c r="DZ67" s="3">
        <f t="shared" si="95"/>
        <v>2.7758123102967582E-3</v>
      </c>
      <c r="EA67" s="3">
        <f t="shared" si="96"/>
        <v>8.9973151645358863E-4</v>
      </c>
      <c r="EB67" s="3">
        <f t="shared" si="97"/>
        <v>7.9901031040199768E-5</v>
      </c>
      <c r="EC67" s="3">
        <f t="shared" si="98"/>
        <v>9.0455953129681016E-5</v>
      </c>
      <c r="ED67" s="3">
        <f t="shared" si="99"/>
        <v>4.1466452869241563E-3</v>
      </c>
      <c r="EE67" s="3">
        <f t="shared" si="100"/>
        <v>3.8444973419204435E-3</v>
      </c>
      <c r="EF67" s="3">
        <f t="shared" si="101"/>
        <v>7.2482195592978176E-5</v>
      </c>
      <c r="EG67" s="3">
        <f t="shared" si="102"/>
        <v>9.4715652603276246E-6</v>
      </c>
      <c r="EH67" s="3">
        <f t="shared" si="103"/>
        <v>1.0249365281646584E-6</v>
      </c>
      <c r="EI67" s="3">
        <f t="shared" si="104"/>
        <v>1.0158156572065343E-5</v>
      </c>
      <c r="EJ67" s="3">
        <f t="shared" si="105"/>
        <v>3.683865996209758E-5</v>
      </c>
      <c r="EK67" s="3">
        <f t="shared" si="106"/>
        <v>7.3054605730135148E-4</v>
      </c>
      <c r="EL67" s="3">
        <f t="shared" si="107"/>
        <v>3.5287858811161192E-6</v>
      </c>
      <c r="EM67" s="3">
        <f t="shared" si="108"/>
        <v>1.5214146886231607E-6</v>
      </c>
      <c r="EN67" s="3">
        <f t="shared" si="109"/>
        <v>1.1530990306421972E-3</v>
      </c>
      <c r="EO67" s="3">
        <f t="shared" si="110"/>
        <v>2.1804969554188786E-4</v>
      </c>
      <c r="EQ67" s="3">
        <f t="shared" si="111"/>
        <v>199.89340159983431</v>
      </c>
    </row>
    <row r="68" spans="1:147">
      <c r="A68" s="33" t="s">
        <v>131</v>
      </c>
      <c r="B68" s="33" t="s">
        <v>63</v>
      </c>
      <c r="C68" s="3" t="s">
        <v>65</v>
      </c>
      <c r="D68" s="3" t="s">
        <v>618</v>
      </c>
      <c r="E68" s="3" t="s">
        <v>399</v>
      </c>
      <c r="F68" s="13" t="s">
        <v>490</v>
      </c>
      <c r="G68" s="3">
        <v>38.256974763196403</v>
      </c>
      <c r="H68" s="3">
        <v>465753.75088109699</v>
      </c>
      <c r="I68" s="3">
        <v>69.685442865907405</v>
      </c>
      <c r="J68" s="3">
        <v>494.71434152254199</v>
      </c>
      <c r="K68" s="3">
        <v>9.5857739377553504</v>
      </c>
      <c r="L68" s="3">
        <v>71.451662872957499</v>
      </c>
      <c r="M68" s="3">
        <v>0.11966870608984601</v>
      </c>
      <c r="N68" s="3">
        <v>0.60774096183095805</v>
      </c>
      <c r="O68" s="3">
        <v>89.446100855041607</v>
      </c>
      <c r="P68" s="3">
        <v>6.0243294059338997</v>
      </c>
      <c r="Q68" s="3">
        <v>0.41090991622755602</v>
      </c>
      <c r="R68" s="3">
        <v>0.307491463541118</v>
      </c>
      <c r="S68" s="3">
        <v>7.7154296851196357E-3</v>
      </c>
      <c r="T68" s="3">
        <v>6.4061047472883603E-2</v>
      </c>
      <c r="U68" s="3">
        <v>1.6860114481175299</v>
      </c>
      <c r="V68" s="3">
        <v>2.39277572693836</v>
      </c>
      <c r="W68" s="3">
        <v>0.22625843830728501</v>
      </c>
      <c r="X68" s="3">
        <v>3.6374169971305603E-2</v>
      </c>
      <c r="Y68" s="3">
        <v>136.97948148352501</v>
      </c>
      <c r="Z68" s="3">
        <v>1.6829342314603499</v>
      </c>
      <c r="AA68" s="3">
        <f t="shared" si="58"/>
        <v>0.14085996102607862</v>
      </c>
      <c r="AB68" s="3">
        <f t="shared" si="59"/>
        <v>4.3979794204860284E-2</v>
      </c>
      <c r="AC68" s="3">
        <f t="shared" si="60"/>
        <v>1.2286031551833275E-2</v>
      </c>
      <c r="AD68" s="3">
        <f t="shared" si="61"/>
        <v>0.77907748017816025</v>
      </c>
      <c r="AE68" s="3">
        <f t="shared" si="62"/>
        <v>2.6554466097669123E-4</v>
      </c>
      <c r="AF68" s="3">
        <f t="shared" si="63"/>
        <v>1.2308496351844582E-2</v>
      </c>
      <c r="AG68" s="3">
        <f t="shared" si="64"/>
        <v>5.8966392309259151E-3</v>
      </c>
      <c r="AH68" s="17">
        <f t="shared" si="65"/>
        <v>2.9997917336033833E-3</v>
      </c>
      <c r="AI68" s="3">
        <f t="shared" si="66"/>
        <v>2.4150441788807247E-2</v>
      </c>
      <c r="AJ68" s="3">
        <f t="shared" si="67"/>
        <v>8.645032819158871E-2</v>
      </c>
      <c r="AK68" s="3">
        <f t="shared" si="68"/>
        <v>5.2197659188733001E-4</v>
      </c>
      <c r="AL68" s="3">
        <f t="shared" si="69"/>
        <v>2.4194600461416981E-2</v>
      </c>
      <c r="AM68" s="3">
        <f t="shared" si="70"/>
        <v>5.8966392309259151E-3</v>
      </c>
      <c r="AP68" s="3">
        <v>0.46974715497240599</v>
      </c>
      <c r="AQ68" s="3">
        <v>6.8761219774451101</v>
      </c>
      <c r="AR68" s="3">
        <v>4.05619049597589E-2</v>
      </c>
      <c r="AS68" s="3">
        <v>0.344006457239668</v>
      </c>
      <c r="AT68" s="3">
        <v>0.18708285090104901</v>
      </c>
      <c r="AU68" s="3">
        <v>1.22399151595017</v>
      </c>
      <c r="AV68" s="3">
        <v>3.9457226284994699E-2</v>
      </c>
      <c r="AW68" s="3">
        <v>0.32948191383519199</v>
      </c>
      <c r="AX68" s="3">
        <v>0.32144794868714099</v>
      </c>
      <c r="AY68" s="3">
        <v>1.8210355656636401</v>
      </c>
      <c r="AZ68" s="3">
        <v>3.06378637972382E-2</v>
      </c>
      <c r="BA68" s="3">
        <v>0.103716129578257</v>
      </c>
      <c r="BB68" s="3">
        <v>7.9332372465274401E-3</v>
      </c>
      <c r="BC68" s="3">
        <v>6.4061047472883603E-2</v>
      </c>
      <c r="BD68" s="3">
        <v>0.178392165934218</v>
      </c>
      <c r="BE68" s="3">
        <v>0.22718689344468301</v>
      </c>
      <c r="BF68" s="3">
        <v>2.3619104848789301E-2</v>
      </c>
      <c r="BG68" s="3">
        <v>9.1387367693992697E-3</v>
      </c>
      <c r="BH68" s="3">
        <v>3.6950015336142901E-2</v>
      </c>
      <c r="BI68" s="3">
        <v>1.7170411747846399E-2</v>
      </c>
      <c r="BK68" s="3">
        <v>13.126093188587401</v>
      </c>
      <c r="BL68" s="3">
        <v>36461.221507508097</v>
      </c>
      <c r="BM68" s="3">
        <v>15.203027786258</v>
      </c>
      <c r="BN68" s="3">
        <v>67.2785213250216</v>
      </c>
      <c r="BO68" s="3">
        <v>5.1853033695467898</v>
      </c>
      <c r="BP68" s="3">
        <v>71.028780986901893</v>
      </c>
      <c r="BQ68" s="3">
        <v>0.15534739209035001</v>
      </c>
      <c r="BR68" s="3">
        <v>0.33190178262179798</v>
      </c>
      <c r="BS68" s="3">
        <v>21.3202849237876</v>
      </c>
      <c r="BT68" s="3">
        <v>3.43333397476782</v>
      </c>
      <c r="BU68" s="3">
        <v>0.35848453341523501</v>
      </c>
      <c r="BV68" s="3">
        <v>0.307768084163766</v>
      </c>
      <c r="BW68" s="3">
        <v>9.0756966438507308E-3</v>
      </c>
      <c r="BX68" s="3">
        <v>6.1051919737805597E-2</v>
      </c>
      <c r="BY68" s="3">
        <v>0.801634193775009</v>
      </c>
      <c r="BZ68" s="3">
        <v>0.96008824448732599</v>
      </c>
      <c r="CA68" s="3">
        <v>0.186729003248368</v>
      </c>
      <c r="CB68" s="3">
        <v>1.17311207389209E-2</v>
      </c>
      <c r="CC68" s="3">
        <v>68.913132388237202</v>
      </c>
      <c r="CD68" s="3">
        <v>0.79102561902115098</v>
      </c>
      <c r="CF68" s="3">
        <v>38.256974763196403</v>
      </c>
      <c r="CG68" s="3">
        <v>465753.75088109699</v>
      </c>
      <c r="CH68" s="3">
        <v>69.685442865907405</v>
      </c>
      <c r="CI68" s="3">
        <v>494.71434152254199</v>
      </c>
      <c r="CJ68" s="3">
        <v>9.5857739377553504</v>
      </c>
      <c r="CK68" s="3">
        <v>71.451662872957499</v>
      </c>
      <c r="CL68" s="3">
        <v>0.11966870608984601</v>
      </c>
      <c r="CM68" s="3">
        <v>0.60774096183095805</v>
      </c>
      <c r="CN68" s="3">
        <v>89.446100855041607</v>
      </c>
      <c r="CO68" s="3">
        <v>6.0243294059338997</v>
      </c>
      <c r="CP68" s="3">
        <v>0.41090991622755602</v>
      </c>
      <c r="CQ68" s="3">
        <v>0.307491463541118</v>
      </c>
      <c r="CR68" s="3">
        <v>7.7154296851196357E-3</v>
      </c>
      <c r="CS68" s="3">
        <v>6.4061047472883603E-2</v>
      </c>
      <c r="CT68" s="3">
        <v>1.6860114481175299</v>
      </c>
      <c r="CU68" s="3">
        <v>2.39277572693836</v>
      </c>
      <c r="CV68" s="3">
        <v>0.22625843830728501</v>
      </c>
      <c r="CW68" s="3">
        <v>3.6374169971305603E-2</v>
      </c>
      <c r="CX68" s="3">
        <v>136.97948148352501</v>
      </c>
      <c r="CY68" s="3">
        <v>1.6829342314603499</v>
      </c>
      <c r="DA68" s="3">
        <f t="shared" si="71"/>
        <v>0.69636573303133509</v>
      </c>
      <c r="DB68" s="3">
        <f t="shared" si="72"/>
        <v>8340.1155140316405</v>
      </c>
      <c r="DC68" s="3">
        <f t="shared" si="73"/>
        <v>1.1824479727200865</v>
      </c>
      <c r="DD68" s="3">
        <f t="shared" si="74"/>
        <v>8.4287899750660547</v>
      </c>
      <c r="DE68" s="3">
        <f t="shared" si="75"/>
        <v>0.15084779431837331</v>
      </c>
      <c r="DF68" s="3">
        <f t="shared" si="76"/>
        <v>1.0927001509857395</v>
      </c>
      <c r="DG68" s="3">
        <f t="shared" si="77"/>
        <v>1.7163447655701275E-3</v>
      </c>
      <c r="DH68" s="3">
        <f t="shared" si="78"/>
        <v>8.3699347449519082E-3</v>
      </c>
      <c r="DI68" s="3">
        <f t="shared" si="79"/>
        <v>1.1938626625037587</v>
      </c>
      <c r="DJ68" s="3">
        <f t="shared" si="80"/>
        <v>7.6295965120743423E-2</v>
      </c>
      <c r="DK68" s="3">
        <f t="shared" si="81"/>
        <v>3.8093702891821317E-3</v>
      </c>
      <c r="DL68" s="3">
        <f t="shared" si="82"/>
        <v>2.7354214760220799E-3</v>
      </c>
      <c r="DM68" s="3">
        <f t="shared" si="83"/>
        <v>6.7197039533171076E-5</v>
      </c>
      <c r="DN68" s="3">
        <f t="shared" si="84"/>
        <v>5.3964322696389193E-4</v>
      </c>
      <c r="DO68" s="3">
        <f t="shared" si="85"/>
        <v>1.3847005979940291E-2</v>
      </c>
      <c r="DP68" s="3">
        <f t="shared" si="86"/>
        <v>1.8752160869422885E-2</v>
      </c>
      <c r="DQ68" s="3">
        <f t="shared" si="87"/>
        <v>1.1487150397226586E-3</v>
      </c>
      <c r="DR68" s="3">
        <f t="shared" si="88"/>
        <v>1.7797036240879566E-4</v>
      </c>
      <c r="DS68" s="3">
        <f t="shared" si="89"/>
        <v>0.66109788360774624</v>
      </c>
      <c r="DT68" s="3">
        <f t="shared" si="90"/>
        <v>8.0530728839728876E-3</v>
      </c>
      <c r="DV68" s="3">
        <f t="shared" si="91"/>
        <v>8.33502964520926E-3</v>
      </c>
      <c r="DW68" s="3">
        <f t="shared" si="92"/>
        <v>99.825575493668566</v>
      </c>
      <c r="DX68" s="3">
        <f t="shared" si="93"/>
        <v>1.4153107252473068E-2</v>
      </c>
      <c r="DY68" s="3">
        <f t="shared" si="94"/>
        <v>0.10088694917481945</v>
      </c>
      <c r="DZ68" s="3">
        <f t="shared" si="95"/>
        <v>1.8055466803124467E-3</v>
      </c>
      <c r="EA68" s="3">
        <f t="shared" si="96"/>
        <v>1.3078886165383651E-2</v>
      </c>
      <c r="EB68" s="3">
        <f t="shared" si="97"/>
        <v>2.054349291449558E-5</v>
      </c>
      <c r="EC68" s="3">
        <f t="shared" si="98"/>
        <v>1.0018249163978025E-4</v>
      </c>
      <c r="ED68" s="3">
        <f t="shared" si="99"/>
        <v>1.4289733414882889E-2</v>
      </c>
      <c r="EE68" s="3">
        <f t="shared" si="100"/>
        <v>9.1321140734912159E-4</v>
      </c>
      <c r="EF68" s="3">
        <f t="shared" si="101"/>
        <v>4.5595601253520753E-5</v>
      </c>
      <c r="EG68" s="3">
        <f t="shared" si="102"/>
        <v>3.2741155995049747E-5</v>
      </c>
      <c r="EH68" s="3">
        <f t="shared" si="103"/>
        <v>8.0430338543679696E-7</v>
      </c>
      <c r="EI68" s="3">
        <f t="shared" si="104"/>
        <v>6.4591666149345545E-6</v>
      </c>
      <c r="EJ68" s="3">
        <f t="shared" si="105"/>
        <v>1.6573935198933572E-4</v>
      </c>
      <c r="EK68" s="3">
        <f t="shared" si="106"/>
        <v>2.2445075819280675E-4</v>
      </c>
      <c r="EL68" s="3">
        <f t="shared" si="107"/>
        <v>1.3749346723749912E-5</v>
      </c>
      <c r="EM68" s="3">
        <f t="shared" si="108"/>
        <v>2.1301855853656689E-6</v>
      </c>
      <c r="EN68" s="3">
        <f t="shared" si="109"/>
        <v>7.9128971988168106E-3</v>
      </c>
      <c r="EO68" s="3">
        <f t="shared" si="110"/>
        <v>9.6389868195775324E-5</v>
      </c>
      <c r="EQ68" s="3">
        <f t="shared" si="111"/>
        <v>199.65115098733713</v>
      </c>
    </row>
    <row r="69" spans="1:147">
      <c r="A69" s="33" t="s">
        <v>132</v>
      </c>
      <c r="B69" s="33" t="s">
        <v>63</v>
      </c>
      <c r="C69" s="3" t="s">
        <v>65</v>
      </c>
      <c r="D69" s="3" t="s">
        <v>618</v>
      </c>
      <c r="E69" s="3" t="s">
        <v>399</v>
      </c>
      <c r="F69" s="13" t="s">
        <v>491</v>
      </c>
      <c r="G69" s="3">
        <v>48.658542741442098</v>
      </c>
      <c r="H69" s="3">
        <v>455972.20297703298</v>
      </c>
      <c r="I69" s="3">
        <v>345.71791512810597</v>
      </c>
      <c r="J69" s="3">
        <v>830.37457193446699</v>
      </c>
      <c r="K69" s="3">
        <v>5.9283811620581899</v>
      </c>
      <c r="L69" s="3">
        <v>3.68311523050816</v>
      </c>
      <c r="M69" s="3">
        <v>0.62004456987831702</v>
      </c>
      <c r="N69" s="3">
        <v>0.54772140431847305</v>
      </c>
      <c r="O69" s="3">
        <v>990.86691809799902</v>
      </c>
      <c r="P69" s="3">
        <v>51.806478368927998</v>
      </c>
      <c r="Q69" s="3">
        <v>0.336123961820956</v>
      </c>
      <c r="R69" s="3">
        <v>0.352248690723585</v>
      </c>
      <c r="S69" s="3">
        <v>1.3039934721993534E-2</v>
      </c>
      <c r="T69" s="3">
        <v>0.329797349630431</v>
      </c>
      <c r="U69" s="3">
        <v>5.5694016637933297</v>
      </c>
      <c r="V69" s="3">
        <v>5.9450758225474196</v>
      </c>
      <c r="W69" s="3">
        <v>0.119208926444138</v>
      </c>
      <c r="X69" s="3">
        <v>0.25511601606891299</v>
      </c>
      <c r="Y69" s="3">
        <v>53.018203041950798</v>
      </c>
      <c r="Z69" s="3">
        <v>9.5259042846849802</v>
      </c>
      <c r="AA69" s="3">
        <f t="shared" si="58"/>
        <v>0.4163397180175093</v>
      </c>
      <c r="AB69" s="3">
        <f t="shared" si="59"/>
        <v>0.97714511991166464</v>
      </c>
      <c r="AC69" s="3">
        <f t="shared" si="60"/>
        <v>0.17967233399343208</v>
      </c>
      <c r="AD69" s="3">
        <f t="shared" si="61"/>
        <v>0.34890448839660793</v>
      </c>
      <c r="AE69" s="3">
        <f t="shared" si="62"/>
        <v>4.8118570874054658E-3</v>
      </c>
      <c r="AF69" s="3">
        <f t="shared" si="63"/>
        <v>0.1050469714974407</v>
      </c>
      <c r="AG69" s="3">
        <f t="shared" si="64"/>
        <v>9.7224918672902754E-4</v>
      </c>
      <c r="AH69" s="17">
        <f t="shared" si="65"/>
        <v>6.3397841219740509E-3</v>
      </c>
      <c r="AI69" s="3">
        <f t="shared" si="66"/>
        <v>2.7553979322000571E-2</v>
      </c>
      <c r="AJ69" s="3">
        <f t="shared" si="67"/>
        <v>0.14985187663685604</v>
      </c>
      <c r="AK69" s="3">
        <f t="shared" si="68"/>
        <v>7.3793114242974535E-4</v>
      </c>
      <c r="AL69" s="3">
        <f t="shared" si="69"/>
        <v>1.6109670399144876E-2</v>
      </c>
      <c r="AM69" s="3">
        <f t="shared" si="70"/>
        <v>9.7224918672902754E-4</v>
      </c>
      <c r="AP69" s="3">
        <v>0.22498593533376399</v>
      </c>
      <c r="AQ69" s="3">
        <v>8.6142796861601401</v>
      </c>
      <c r="AR69" s="3">
        <v>2.4967123244198801E-2</v>
      </c>
      <c r="AS69" s="3">
        <v>0.29314873807141101</v>
      </c>
      <c r="AT69" s="3">
        <v>0.32242132848828697</v>
      </c>
      <c r="AU69" s="3">
        <v>1.59378686301087</v>
      </c>
      <c r="AV69" s="3">
        <v>8.4186077867987499E-2</v>
      </c>
      <c r="AW69" s="3">
        <v>0.54772140431847305</v>
      </c>
      <c r="AX69" s="3">
        <v>0.46423221074071402</v>
      </c>
      <c r="AY69" s="3">
        <v>2.39635031845763</v>
      </c>
      <c r="AZ69" s="3">
        <v>3.9822073823135302E-2</v>
      </c>
      <c r="BA69" s="3">
        <v>0.352248690723585</v>
      </c>
      <c r="BB69" s="3">
        <v>1.4161245710737E-2</v>
      </c>
      <c r="BC69" s="3">
        <v>8.8776367671825396E-2</v>
      </c>
      <c r="BD69" s="3">
        <v>9.2804227098285397E-2</v>
      </c>
      <c r="BE69" s="3">
        <v>0.27797042217788098</v>
      </c>
      <c r="BF69" s="3">
        <v>4.1782269938870298E-2</v>
      </c>
      <c r="BG69" s="3">
        <v>1.922455009481E-2</v>
      </c>
      <c r="BH69" s="3">
        <v>4.7372384024164702E-2</v>
      </c>
      <c r="BI69" s="3">
        <v>2.07894377372367E-2</v>
      </c>
      <c r="BK69" s="3">
        <v>18.800644975567</v>
      </c>
      <c r="BL69" s="3">
        <v>35274.204599840603</v>
      </c>
      <c r="BM69" s="3">
        <v>145.62535021954801</v>
      </c>
      <c r="BN69" s="3">
        <v>215.238559828451</v>
      </c>
      <c r="BO69" s="3">
        <v>4.5840321016831398</v>
      </c>
      <c r="BP69" s="3">
        <v>2.5125030103415602</v>
      </c>
      <c r="BQ69" s="3">
        <v>0.30844843821441198</v>
      </c>
      <c r="BR69" s="3">
        <v>0.45761794825173802</v>
      </c>
      <c r="BS69" s="3">
        <v>670.42033351683904</v>
      </c>
      <c r="BT69" s="3">
        <v>15.2359651904552</v>
      </c>
      <c r="BU69" s="3">
        <v>0.175920547408183</v>
      </c>
      <c r="BV69" s="3">
        <v>9.5296029651880595E-2</v>
      </c>
      <c r="BW69" s="3">
        <v>1.31384276390006E-2</v>
      </c>
      <c r="BX69" s="3">
        <v>0.294286128864165</v>
      </c>
      <c r="BY69" s="3">
        <v>2.8608396851836702</v>
      </c>
      <c r="BZ69" s="3">
        <v>3.7712065918820401</v>
      </c>
      <c r="CA69" s="3">
        <v>8.3705225744226106E-2</v>
      </c>
      <c r="CB69" s="3">
        <v>0.113599198594203</v>
      </c>
      <c r="CC69" s="3">
        <v>57.234432476058899</v>
      </c>
      <c r="CD69" s="3">
        <v>6.9522429025457502</v>
      </c>
      <c r="CF69" s="3">
        <v>48.658542741442098</v>
      </c>
      <c r="CG69" s="3">
        <v>455972.20297703298</v>
      </c>
      <c r="CH69" s="3">
        <v>345.71791512810597</v>
      </c>
      <c r="CI69" s="3">
        <v>830.37457193446699</v>
      </c>
      <c r="CJ69" s="3">
        <v>5.9283811620581899</v>
      </c>
      <c r="CK69" s="3">
        <v>3.68311523050816</v>
      </c>
      <c r="CL69" s="3">
        <v>0.62004456987831702</v>
      </c>
      <c r="CM69" s="3">
        <v>0.54772140431847305</v>
      </c>
      <c r="CN69" s="3">
        <v>990.86691809799902</v>
      </c>
      <c r="CO69" s="3">
        <v>51.806478368927998</v>
      </c>
      <c r="CP69" s="3">
        <v>0.336123961820956</v>
      </c>
      <c r="CQ69" s="3">
        <v>0.352248690723585</v>
      </c>
      <c r="CR69" s="3">
        <v>1.3039934721993534E-2</v>
      </c>
      <c r="CS69" s="3">
        <v>0.329797349630431</v>
      </c>
      <c r="CT69" s="3">
        <v>5.5694016637933297</v>
      </c>
      <c r="CU69" s="3">
        <v>5.9450758225474196</v>
      </c>
      <c r="CV69" s="3">
        <v>0.119208926444138</v>
      </c>
      <c r="CW69" s="3">
        <v>0.25511601606891299</v>
      </c>
      <c r="CX69" s="3">
        <v>53.018203041950798</v>
      </c>
      <c r="CY69" s="3">
        <v>9.5259042846849802</v>
      </c>
      <c r="DA69" s="3">
        <f t="shared" si="71"/>
        <v>0.8856984117044655</v>
      </c>
      <c r="DB69" s="3">
        <f t="shared" si="72"/>
        <v>8164.960210887868</v>
      </c>
      <c r="DC69" s="3">
        <f t="shared" si="73"/>
        <v>5.8662674880730385</v>
      </c>
      <c r="DD69" s="3">
        <f t="shared" si="74"/>
        <v>14.147665187814422</v>
      </c>
      <c r="DE69" s="3">
        <f t="shared" si="75"/>
        <v>9.3292751110348252E-2</v>
      </c>
      <c r="DF69" s="3">
        <f t="shared" si="76"/>
        <v>5.632535908408258E-2</v>
      </c>
      <c r="DG69" s="3">
        <f t="shared" si="77"/>
        <v>8.892970323685398E-3</v>
      </c>
      <c r="DH69" s="3">
        <f t="shared" si="78"/>
        <v>7.5433329337346519E-3</v>
      </c>
      <c r="DI69" s="3">
        <f t="shared" si="79"/>
        <v>13.225383842550066</v>
      </c>
      <c r="DJ69" s="3">
        <f t="shared" si="80"/>
        <v>0.65611041500668699</v>
      </c>
      <c r="DK69" s="3">
        <f t="shared" si="81"/>
        <v>3.1160616550656821E-3</v>
      </c>
      <c r="DL69" s="3">
        <f t="shared" si="82"/>
        <v>3.1335784818530658E-3</v>
      </c>
      <c r="DM69" s="3">
        <f t="shared" si="83"/>
        <v>1.1357047433323637E-4</v>
      </c>
      <c r="DN69" s="3">
        <f t="shared" si="84"/>
        <v>2.7781766458632889E-3</v>
      </c>
      <c r="DO69" s="3">
        <f t="shared" si="85"/>
        <v>4.5740815241403825E-2</v>
      </c>
      <c r="DP69" s="3">
        <f t="shared" si="86"/>
        <v>4.6591503311500158E-2</v>
      </c>
      <c r="DQ69" s="3">
        <f t="shared" si="87"/>
        <v>6.0522421926026524E-4</v>
      </c>
      <c r="DR69" s="3">
        <f t="shared" si="88"/>
        <v>1.2482233923657804E-3</v>
      </c>
      <c r="DS69" s="3">
        <f t="shared" si="89"/>
        <v>0.25587935831057335</v>
      </c>
      <c r="DT69" s="3">
        <f t="shared" si="90"/>
        <v>4.5582768510062911E-2</v>
      </c>
      <c r="DV69" s="3">
        <f t="shared" si="91"/>
        <v>1.0799431171557225E-2</v>
      </c>
      <c r="DW69" s="3">
        <f t="shared" si="92"/>
        <v>99.556377939412215</v>
      </c>
      <c r="DX69" s="3">
        <f t="shared" si="93"/>
        <v>7.15281309463697E-2</v>
      </c>
      <c r="DY69" s="3">
        <f t="shared" si="94"/>
        <v>0.17250424570595146</v>
      </c>
      <c r="DZ69" s="3">
        <f t="shared" si="95"/>
        <v>1.1375301469521029E-3</v>
      </c>
      <c r="EA69" s="3">
        <f t="shared" si="96"/>
        <v>6.8678212651550189E-4</v>
      </c>
      <c r="EB69" s="3">
        <f t="shared" si="97"/>
        <v>1.0843309602025925E-4</v>
      </c>
      <c r="EC69" s="3">
        <f t="shared" si="98"/>
        <v>9.1976799038441222E-5</v>
      </c>
      <c r="ED69" s="3">
        <f t="shared" si="99"/>
        <v>0.16125875426397623</v>
      </c>
      <c r="EE69" s="3">
        <f t="shared" si="100"/>
        <v>8.0000361005173048E-3</v>
      </c>
      <c r="EF69" s="3">
        <f t="shared" si="101"/>
        <v>3.7994528301626014E-5</v>
      </c>
      <c r="EG69" s="3">
        <f t="shared" si="102"/>
        <v>3.8208113154815932E-5</v>
      </c>
      <c r="EH69" s="3">
        <f t="shared" si="103"/>
        <v>1.3847789546360194E-6</v>
      </c>
      <c r="EI69" s="3">
        <f t="shared" si="104"/>
        <v>3.3874654253573872E-5</v>
      </c>
      <c r="EJ69" s="3">
        <f t="shared" si="105"/>
        <v>5.5772346365602697E-4</v>
      </c>
      <c r="EK69" s="3">
        <f t="shared" si="106"/>
        <v>5.6809600936692025E-4</v>
      </c>
      <c r="EL69" s="3">
        <f t="shared" si="107"/>
        <v>7.379574370786623E-6</v>
      </c>
      <c r="EM69" s="3">
        <f t="shared" si="108"/>
        <v>1.5219743463963524E-5</v>
      </c>
      <c r="EN69" s="3">
        <f t="shared" si="109"/>
        <v>3.1199689214519268E-3</v>
      </c>
      <c r="EO69" s="3">
        <f t="shared" si="110"/>
        <v>5.5579638015395639E-4</v>
      </c>
      <c r="EQ69" s="3">
        <f t="shared" si="111"/>
        <v>199.11275587882443</v>
      </c>
    </row>
    <row r="70" spans="1:147">
      <c r="A70" s="33" t="s">
        <v>133</v>
      </c>
      <c r="B70" s="33" t="s">
        <v>63</v>
      </c>
      <c r="C70" s="3" t="s">
        <v>65</v>
      </c>
      <c r="D70" s="3" t="s">
        <v>618</v>
      </c>
      <c r="E70" s="3" t="s">
        <v>399</v>
      </c>
      <c r="F70" s="13" t="s">
        <v>490</v>
      </c>
      <c r="G70" s="3">
        <v>38.875348486062798</v>
      </c>
      <c r="H70" s="3">
        <v>502153.594954531</v>
      </c>
      <c r="I70" s="3">
        <v>288.12898893303702</v>
      </c>
      <c r="J70" s="3">
        <v>972.71541929437501</v>
      </c>
      <c r="K70" s="3">
        <v>1.67322757786099</v>
      </c>
      <c r="L70" s="3">
        <v>4.35084395084065</v>
      </c>
      <c r="M70" s="3">
        <v>9.0890323215697996E-2</v>
      </c>
      <c r="N70" s="3">
        <v>0.80892661271625999</v>
      </c>
      <c r="O70" s="3">
        <v>137.40494359413199</v>
      </c>
      <c r="P70" s="3">
        <v>44.922562272938002</v>
      </c>
      <c r="Q70" s="3">
        <v>0.22546081678322499</v>
      </c>
      <c r="R70" s="3">
        <v>0.26905627941650601</v>
      </c>
      <c r="S70" s="3">
        <v>9.4675813448817075E-3</v>
      </c>
      <c r="T70" s="3">
        <v>0.183861903881292</v>
      </c>
      <c r="U70" s="3">
        <v>0.18028838487442</v>
      </c>
      <c r="V70" s="3">
        <v>1.6532026392253401</v>
      </c>
      <c r="W70" s="3">
        <v>2.9810258786000701E-2</v>
      </c>
      <c r="X70" s="3">
        <v>2.8149453999814101E-2</v>
      </c>
      <c r="Y70" s="3">
        <v>2.57978861930882</v>
      </c>
      <c r="Z70" s="3">
        <v>4.4069612006771903</v>
      </c>
      <c r="AA70" s="3">
        <f t="shared" si="58"/>
        <v>0.29621098135984203</v>
      </c>
      <c r="AB70" s="3">
        <f t="shared" si="59"/>
        <v>17.413272520356227</v>
      </c>
      <c r="AC70" s="3">
        <f t="shared" si="60"/>
        <v>1.708264455348248</v>
      </c>
      <c r="AD70" s="3">
        <f t="shared" si="61"/>
        <v>2.096933206305263</v>
      </c>
      <c r="AE70" s="3">
        <f t="shared" si="62"/>
        <v>1.0911535072728532E-2</v>
      </c>
      <c r="AF70" s="3">
        <f t="shared" si="63"/>
        <v>6.9884944652063422E-2</v>
      </c>
      <c r="AG70" s="3">
        <f t="shared" si="64"/>
        <v>7.8249959373446977E-4</v>
      </c>
      <c r="AH70" s="17">
        <f t="shared" si="65"/>
        <v>8.7395073804004422E-2</v>
      </c>
      <c r="AI70" s="3">
        <f t="shared" si="66"/>
        <v>1.5295098271772285E-2</v>
      </c>
      <c r="AJ70" s="3">
        <f t="shared" si="67"/>
        <v>0.1559112897292618</v>
      </c>
      <c r="AK70" s="3">
        <f t="shared" si="68"/>
        <v>9.7697403180615789E-5</v>
      </c>
      <c r="AL70" s="3">
        <f t="shared" si="69"/>
        <v>6.257210895093938E-4</v>
      </c>
      <c r="AM70" s="3">
        <f t="shared" si="70"/>
        <v>7.8249959373446977E-4</v>
      </c>
      <c r="AP70" s="3">
        <v>0.325751674266964</v>
      </c>
      <c r="AQ70" s="3">
        <v>14.095176651365801</v>
      </c>
      <c r="AR70" s="3">
        <v>6.03385081239892E-2</v>
      </c>
      <c r="AS70" s="3">
        <v>0.30890675521677902</v>
      </c>
      <c r="AT70" s="3">
        <v>0.251398612733297</v>
      </c>
      <c r="AU70" s="3">
        <v>1.38017839369263</v>
      </c>
      <c r="AV70" s="3">
        <v>9.0890323215697996E-2</v>
      </c>
      <c r="AW70" s="3">
        <v>0.80892661271625999</v>
      </c>
      <c r="AX70" s="3">
        <v>0.38011144594525298</v>
      </c>
      <c r="AY70" s="3">
        <v>1.9080501673382799</v>
      </c>
      <c r="AZ70" s="3">
        <v>6.0406860127669E-2</v>
      </c>
      <c r="BA70" s="3">
        <v>0.26905627941650601</v>
      </c>
      <c r="BB70" s="3">
        <v>1.0092711818078101E-2</v>
      </c>
      <c r="BC70" s="3">
        <v>0.183861903881292</v>
      </c>
      <c r="BD70" s="3">
        <v>0.113892941031176</v>
      </c>
      <c r="BE70" s="3">
        <v>3.1359837536793999E-3</v>
      </c>
      <c r="BF70" s="3">
        <v>2.9810258786000701E-2</v>
      </c>
      <c r="BG70" s="3">
        <v>2.8149453999814101E-2</v>
      </c>
      <c r="BH70" s="3">
        <v>5.0374463835096701E-2</v>
      </c>
      <c r="BI70" s="3">
        <v>2.1287642351412801E-2</v>
      </c>
      <c r="BK70" s="3">
        <v>21.332154861046099</v>
      </c>
      <c r="BL70" s="3">
        <v>47085.284619594902</v>
      </c>
      <c r="BM70" s="3">
        <v>6.5955539697808403</v>
      </c>
      <c r="BN70" s="3">
        <v>146.73667757895001</v>
      </c>
      <c r="BO70" s="3">
        <v>1.8271004841929099</v>
      </c>
      <c r="BP70" s="3">
        <v>4.0930853320727802</v>
      </c>
      <c r="BQ70" s="3">
        <v>5.7304750926000597E-2</v>
      </c>
      <c r="BR70" s="3">
        <v>1.0292859063017199</v>
      </c>
      <c r="BS70" s="3">
        <v>91.951312607274104</v>
      </c>
      <c r="BT70" s="3">
        <v>2.72974703273997</v>
      </c>
      <c r="BU70" s="3">
        <v>0.43462362640107</v>
      </c>
      <c r="BV70" s="3">
        <v>2.32483667435809E-3</v>
      </c>
      <c r="BW70" s="3">
        <v>2.4127098812693901E-2</v>
      </c>
      <c r="BX70" s="3">
        <v>0.17024397110023101</v>
      </c>
      <c r="BY70" s="3">
        <v>0.13836638837520701</v>
      </c>
      <c r="BZ70" s="3">
        <v>1.2425931403969399</v>
      </c>
      <c r="CA70" s="3">
        <v>3.6880086251226497E-2</v>
      </c>
      <c r="CB70" s="3">
        <v>1.18628186453978E-2</v>
      </c>
      <c r="CC70" s="3">
        <v>0.95963662990957099</v>
      </c>
      <c r="CD70" s="3">
        <v>5.5393240725503796</v>
      </c>
      <c r="CF70" s="3">
        <v>38.875348486062798</v>
      </c>
      <c r="CG70" s="3">
        <v>502153.594954531</v>
      </c>
      <c r="CH70" s="3">
        <v>288.12898893303702</v>
      </c>
      <c r="CI70" s="3">
        <v>972.71541929437501</v>
      </c>
      <c r="CJ70" s="3">
        <v>1.67322757786099</v>
      </c>
      <c r="CK70" s="3">
        <v>4.35084395084065</v>
      </c>
      <c r="CL70" s="3">
        <v>9.0890323215697996E-2</v>
      </c>
      <c r="CM70" s="3">
        <v>0.80892661271625999</v>
      </c>
      <c r="CN70" s="3">
        <v>137.40494359413199</v>
      </c>
      <c r="CO70" s="3">
        <v>44.922562272938002</v>
      </c>
      <c r="CP70" s="3">
        <v>0.22546081678322499</v>
      </c>
      <c r="CQ70" s="3">
        <v>0.26905627941650601</v>
      </c>
      <c r="CR70" s="3">
        <v>9.4675813448817075E-3</v>
      </c>
      <c r="CS70" s="3">
        <v>0.183861903881292</v>
      </c>
      <c r="CT70" s="3">
        <v>0.18028838487442</v>
      </c>
      <c r="CU70" s="3">
        <v>1.6532026392253401</v>
      </c>
      <c r="CV70" s="3">
        <v>2.9810258786000701E-2</v>
      </c>
      <c r="CW70" s="3">
        <v>2.8149453999814101E-2</v>
      </c>
      <c r="CX70" s="3">
        <v>2.57978861930882</v>
      </c>
      <c r="CY70" s="3">
        <v>4.4069612006771903</v>
      </c>
      <c r="DA70" s="3">
        <f t="shared" si="71"/>
        <v>0.70762156999901471</v>
      </c>
      <c r="DB70" s="3">
        <f t="shared" si="72"/>
        <v>8991.9168225361445</v>
      </c>
      <c r="DC70" s="3">
        <f t="shared" si="73"/>
        <v>4.8890776155551885</v>
      </c>
      <c r="DD70" s="3">
        <f t="shared" si="74"/>
        <v>16.572824530430594</v>
      </c>
      <c r="DE70" s="3">
        <f t="shared" si="75"/>
        <v>2.6330966195527491E-2</v>
      </c>
      <c r="DF70" s="3">
        <f t="shared" si="76"/>
        <v>6.6536839743701642E-2</v>
      </c>
      <c r="DG70" s="3">
        <f t="shared" si="77"/>
        <v>1.3035916873298337E-3</v>
      </c>
      <c r="DH70" s="3">
        <f t="shared" si="78"/>
        <v>1.1140705312164441E-2</v>
      </c>
      <c r="DI70" s="3">
        <f t="shared" si="79"/>
        <v>1.8339830381910156</v>
      </c>
      <c r="DJ70" s="3">
        <f t="shared" si="80"/>
        <v>0.56892809362890073</v>
      </c>
      <c r="DK70" s="3">
        <f t="shared" si="81"/>
        <v>2.0901509136448462E-3</v>
      </c>
      <c r="DL70" s="3">
        <f t="shared" si="82"/>
        <v>2.3935049009127757E-3</v>
      </c>
      <c r="DM70" s="3">
        <f t="shared" si="83"/>
        <v>8.2457291930548407E-5</v>
      </c>
      <c r="DN70" s="3">
        <f t="shared" si="84"/>
        <v>1.5488324815204448E-3</v>
      </c>
      <c r="DO70" s="3">
        <f t="shared" si="85"/>
        <v>1.4806864723589028E-3</v>
      </c>
      <c r="DP70" s="3">
        <f t="shared" si="86"/>
        <v>1.2956133536248747E-2</v>
      </c>
      <c r="DQ70" s="3">
        <f t="shared" si="87"/>
        <v>1.5134680881601824E-4</v>
      </c>
      <c r="DR70" s="3">
        <f t="shared" si="88"/>
        <v>1.3772873811027664E-4</v>
      </c>
      <c r="DS70" s="3">
        <f t="shared" si="89"/>
        <v>1.2450717274656468E-2</v>
      </c>
      <c r="DT70" s="3">
        <f t="shared" si="90"/>
        <v>2.1087918400173215E-2</v>
      </c>
      <c r="DV70" s="3">
        <f t="shared" si="91"/>
        <v>7.8470468470429825E-3</v>
      </c>
      <c r="DW70" s="3">
        <f t="shared" si="92"/>
        <v>99.714304287323031</v>
      </c>
      <c r="DX70" s="3">
        <f t="shared" si="93"/>
        <v>5.4216579475021065E-2</v>
      </c>
      <c r="DY70" s="3">
        <f t="shared" si="94"/>
        <v>0.18378146737145543</v>
      </c>
      <c r="DZ70" s="3">
        <f t="shared" si="95"/>
        <v>2.9199268934735419E-4</v>
      </c>
      <c r="EA70" s="3">
        <f t="shared" si="96"/>
        <v>7.3784876077724029E-4</v>
      </c>
      <c r="EB70" s="3">
        <f t="shared" si="97"/>
        <v>1.445595424671305E-5</v>
      </c>
      <c r="EC70" s="3">
        <f t="shared" si="98"/>
        <v>1.2354292209291573E-4</v>
      </c>
      <c r="ED70" s="3">
        <f t="shared" si="99"/>
        <v>2.0337637273249255E-2</v>
      </c>
      <c r="EE70" s="3">
        <f t="shared" si="100"/>
        <v>6.3090295612541264E-3</v>
      </c>
      <c r="EF70" s="3">
        <f t="shared" si="101"/>
        <v>2.3178366562205893E-5</v>
      </c>
      <c r="EG70" s="3">
        <f t="shared" si="102"/>
        <v>2.6542358065930179E-5</v>
      </c>
      <c r="EH70" s="3">
        <f t="shared" si="103"/>
        <v>9.1439585802933274E-7</v>
      </c>
      <c r="EI70" s="3">
        <f t="shared" si="104"/>
        <v>1.7175509560469853E-5</v>
      </c>
      <c r="EJ70" s="3">
        <f t="shared" si="105"/>
        <v>1.6419816194126618E-5</v>
      </c>
      <c r="EK70" s="3">
        <f t="shared" si="106"/>
        <v>1.4367479896864948E-4</v>
      </c>
      <c r="EL70" s="3">
        <f t="shared" si="107"/>
        <v>1.6783342245084569E-6</v>
      </c>
      <c r="EM70" s="3">
        <f t="shared" si="108"/>
        <v>1.5273189879400648E-6</v>
      </c>
      <c r="EN70" s="3">
        <f t="shared" si="109"/>
        <v>1.3807007286910808E-4</v>
      </c>
      <c r="EO70" s="3">
        <f t="shared" si="110"/>
        <v>2.338508188677874E-4</v>
      </c>
      <c r="EQ70" s="3">
        <f t="shared" si="111"/>
        <v>199.42860857464606</v>
      </c>
    </row>
    <row r="71" spans="1:147">
      <c r="A71" s="33" t="s">
        <v>134</v>
      </c>
      <c r="B71" s="33" t="s">
        <v>63</v>
      </c>
      <c r="C71" s="3" t="s">
        <v>65</v>
      </c>
      <c r="D71" s="3" t="s">
        <v>618</v>
      </c>
      <c r="E71" s="3" t="s">
        <v>399</v>
      </c>
      <c r="F71" s="13" t="s">
        <v>490</v>
      </c>
      <c r="G71" s="3">
        <v>64.1255597072754</v>
      </c>
      <c r="H71" s="3">
        <v>509907.45663330599</v>
      </c>
      <c r="I71" s="3">
        <v>50.711942085523901</v>
      </c>
      <c r="J71" s="3">
        <v>930.32108890376003</v>
      </c>
      <c r="K71" s="3">
        <v>29.257311902902401</v>
      </c>
      <c r="L71" s="3">
        <v>89.951764617569594</v>
      </c>
      <c r="M71" s="3">
        <v>0.19423592772243201</v>
      </c>
      <c r="N71" s="3">
        <v>0.62843840194787903</v>
      </c>
      <c r="O71" s="3">
        <v>453.19317090723098</v>
      </c>
      <c r="P71" s="3">
        <v>41.867144341113402</v>
      </c>
      <c r="Q71" s="3">
        <v>5.6312977627180603</v>
      </c>
      <c r="R71" s="3">
        <v>0.22110594232231301</v>
      </c>
      <c r="S71" s="3">
        <v>2.6337724076685651E-2</v>
      </c>
      <c r="T71" s="3">
        <v>0.26819430053783799</v>
      </c>
      <c r="U71" s="3">
        <v>2.0187959122802099</v>
      </c>
      <c r="V71" s="3">
        <v>7.9331594073721696</v>
      </c>
      <c r="W71" s="3">
        <v>0.527482193778681</v>
      </c>
      <c r="X71" s="3">
        <v>0.13670668094593999</v>
      </c>
      <c r="Y71" s="3">
        <v>242.09824296656501</v>
      </c>
      <c r="Z71" s="3">
        <v>1.4406699005874</v>
      </c>
      <c r="AA71" s="3">
        <f t="shared" si="58"/>
        <v>5.4510149979809776E-2</v>
      </c>
      <c r="AB71" s="3">
        <f t="shared" si="59"/>
        <v>0.17293452372099813</v>
      </c>
      <c r="AC71" s="3">
        <f t="shared" si="60"/>
        <v>5.9507656186763968E-3</v>
      </c>
      <c r="AD71" s="3">
        <f t="shared" si="61"/>
        <v>0.11189917532076996</v>
      </c>
      <c r="AE71" s="3">
        <f t="shared" si="62"/>
        <v>5.6467440354294465E-4</v>
      </c>
      <c r="AF71" s="3">
        <f t="shared" si="63"/>
        <v>8.3387466490577374E-3</v>
      </c>
      <c r="AG71" s="3">
        <f t="shared" si="64"/>
        <v>0.11104480584121734</v>
      </c>
      <c r="AH71" s="17">
        <f t="shared" si="65"/>
        <v>2.3260382618703147E-2</v>
      </c>
      <c r="AI71" s="3">
        <f t="shared" si="66"/>
        <v>2.8408888347398745E-2</v>
      </c>
      <c r="AJ71" s="3">
        <f t="shared" si="67"/>
        <v>0.82558747741322824</v>
      </c>
      <c r="AK71" s="3">
        <f t="shared" si="68"/>
        <v>2.6957492717472544E-3</v>
      </c>
      <c r="AL71" s="3">
        <f t="shared" si="69"/>
        <v>3.9809083013929575E-2</v>
      </c>
      <c r="AM71" s="3">
        <f t="shared" si="70"/>
        <v>0.11104480584121734</v>
      </c>
      <c r="AP71" s="3">
        <v>0.40321022948972302</v>
      </c>
      <c r="AQ71" s="3">
        <v>9.7509797130501692</v>
      </c>
      <c r="AR71" s="3">
        <v>4.7730412147593201E-2</v>
      </c>
      <c r="AS71" s="3">
        <v>0.39100358377829098</v>
      </c>
      <c r="AT71" s="3">
        <v>0.33088427203156001</v>
      </c>
      <c r="AU71" s="3">
        <v>1.21674984471612</v>
      </c>
      <c r="AV71" s="3">
        <v>5.9116069186626499E-2</v>
      </c>
      <c r="AW71" s="3">
        <v>0.62843840194787903</v>
      </c>
      <c r="AX71" s="3">
        <v>0.50299621326897503</v>
      </c>
      <c r="AY71" s="3">
        <v>1.9838190237067901</v>
      </c>
      <c r="AZ71" s="3">
        <v>4.75868371795303E-2</v>
      </c>
      <c r="BA71" s="3">
        <v>6.6910748596387204E-3</v>
      </c>
      <c r="BB71" s="3">
        <v>2.7249584698514299E-2</v>
      </c>
      <c r="BC71" s="3">
        <v>0.17032546262909201</v>
      </c>
      <c r="BD71" s="3">
        <v>0.13173198107245701</v>
      </c>
      <c r="BE71" s="3">
        <v>0.298313812207746</v>
      </c>
      <c r="BF71" s="3">
        <v>4.9638859963845698E-2</v>
      </c>
      <c r="BG71" s="3">
        <v>1.4097287410867E-2</v>
      </c>
      <c r="BH71" s="3">
        <v>7.2058407551521694E-2</v>
      </c>
      <c r="BI71" s="3">
        <v>2.6083958170302499E-2</v>
      </c>
      <c r="BK71" s="3">
        <v>65.353554676746995</v>
      </c>
      <c r="BL71" s="3">
        <v>12779.1680968031</v>
      </c>
      <c r="BM71" s="3">
        <v>4.5715793731041598</v>
      </c>
      <c r="BN71" s="3">
        <v>158.807915631745</v>
      </c>
      <c r="BO71" s="3">
        <v>18.675530301054199</v>
      </c>
      <c r="BP71" s="3">
        <v>97.061486983137499</v>
      </c>
      <c r="BQ71" s="3">
        <v>0.445386173915227</v>
      </c>
      <c r="BR71" s="3">
        <v>0.56440392605170298</v>
      </c>
      <c r="BS71" s="3">
        <v>5.3272806484583803</v>
      </c>
      <c r="BT71" s="3">
        <v>4.3274123664642499</v>
      </c>
      <c r="BU71" s="3">
        <v>0.65674214438352396</v>
      </c>
      <c r="BV71" s="3">
        <v>0.47097732806687798</v>
      </c>
      <c r="BW71" s="3">
        <v>1.379592470324E-2</v>
      </c>
      <c r="BX71" s="3">
        <v>0.41446378676201701</v>
      </c>
      <c r="BY71" s="3">
        <v>0.68432252939381699</v>
      </c>
      <c r="BZ71" s="3">
        <v>3.3895066989000902</v>
      </c>
      <c r="CA71" s="3">
        <v>6.3812354406904401E-2</v>
      </c>
      <c r="CB71" s="3">
        <v>0.13292801709082799</v>
      </c>
      <c r="CC71" s="3">
        <v>323.69478907508397</v>
      </c>
      <c r="CD71" s="3">
        <v>0.95138922953118399</v>
      </c>
      <c r="CF71" s="3">
        <v>64.1255597072754</v>
      </c>
      <c r="CG71" s="3">
        <v>509907.45663330599</v>
      </c>
      <c r="CH71" s="3">
        <v>50.711942085523901</v>
      </c>
      <c r="CI71" s="3">
        <v>930.32108890376003</v>
      </c>
      <c r="CJ71" s="3">
        <v>29.257311902902401</v>
      </c>
      <c r="CK71" s="3">
        <v>89.951764617569594</v>
      </c>
      <c r="CL71" s="3">
        <v>0.19423592772243201</v>
      </c>
      <c r="CM71" s="3">
        <v>0.62843840194787903</v>
      </c>
      <c r="CN71" s="3">
        <v>453.19317090723098</v>
      </c>
      <c r="CO71" s="3">
        <v>41.867144341113402</v>
      </c>
      <c r="CP71" s="3">
        <v>5.6312977627180603</v>
      </c>
      <c r="CQ71" s="3">
        <v>0.22110594232231301</v>
      </c>
      <c r="CR71" s="3">
        <v>2.6337724076685651E-2</v>
      </c>
      <c r="CS71" s="3">
        <v>0.26819430053783799</v>
      </c>
      <c r="CT71" s="3">
        <v>2.0187959122802099</v>
      </c>
      <c r="CU71" s="3">
        <v>7.9331594073721696</v>
      </c>
      <c r="CV71" s="3">
        <v>0.527482193778681</v>
      </c>
      <c r="CW71" s="3">
        <v>0.13670668094593999</v>
      </c>
      <c r="CX71" s="3">
        <v>242.09824296656501</v>
      </c>
      <c r="CY71" s="3">
        <v>1.4406699005874</v>
      </c>
      <c r="DA71" s="3">
        <f t="shared" si="71"/>
        <v>1.1672340185811003</v>
      </c>
      <c r="DB71" s="3">
        <f t="shared" si="72"/>
        <v>9130.7629444588765</v>
      </c>
      <c r="DC71" s="3">
        <f t="shared" si="73"/>
        <v>0.86049870167450437</v>
      </c>
      <c r="DD71" s="3">
        <f t="shared" si="74"/>
        <v>15.850523038429536</v>
      </c>
      <c r="DE71" s="3">
        <f t="shared" si="75"/>
        <v>0.46041154286504898</v>
      </c>
      <c r="DF71" s="3">
        <f t="shared" si="76"/>
        <v>1.3756195843029453</v>
      </c>
      <c r="DG71" s="3">
        <f t="shared" si="77"/>
        <v>2.7858228665208324E-3</v>
      </c>
      <c r="DH71" s="3">
        <f t="shared" si="78"/>
        <v>8.6549841887877572E-3</v>
      </c>
      <c r="DI71" s="3">
        <f t="shared" si="79"/>
        <v>6.0488987275662955</v>
      </c>
      <c r="DJ71" s="3">
        <f t="shared" si="80"/>
        <v>0.53023232448218593</v>
      </c>
      <c r="DK71" s="3">
        <f t="shared" si="81"/>
        <v>5.2205355820511147E-2</v>
      </c>
      <c r="DL71" s="3">
        <f t="shared" si="82"/>
        <v>1.9669422238242965E-3</v>
      </c>
      <c r="DM71" s="3">
        <f t="shared" si="83"/>
        <v>2.2938671703640241E-4</v>
      </c>
      <c r="DN71" s="3">
        <f t="shared" si="84"/>
        <v>2.25923932724992E-3</v>
      </c>
      <c r="DO71" s="3">
        <f t="shared" si="85"/>
        <v>1.6580124115310527E-2</v>
      </c>
      <c r="DP71" s="3">
        <f t="shared" si="86"/>
        <v>6.2172095669060894E-2</v>
      </c>
      <c r="DQ71" s="3">
        <f t="shared" si="87"/>
        <v>2.6780293089292621E-3</v>
      </c>
      <c r="DR71" s="3">
        <f t="shared" si="88"/>
        <v>6.6887402711444618E-4</v>
      </c>
      <c r="DS71" s="3">
        <f t="shared" si="89"/>
        <v>1.168427813545198</v>
      </c>
      <c r="DT71" s="3">
        <f t="shared" si="90"/>
        <v>6.8938045791064216E-3</v>
      </c>
      <c r="DV71" s="3">
        <f t="shared" si="91"/>
        <v>1.2743546266945965E-2</v>
      </c>
      <c r="DW71" s="3">
        <f t="shared" si="92"/>
        <v>99.687207691799117</v>
      </c>
      <c r="DX71" s="3">
        <f t="shared" si="93"/>
        <v>9.3946927889971069E-3</v>
      </c>
      <c r="DY71" s="3">
        <f t="shared" si="94"/>
        <v>0.17305173639563962</v>
      </c>
      <c r="DZ71" s="3">
        <f t="shared" si="95"/>
        <v>5.0266490737384756E-3</v>
      </c>
      <c r="EA71" s="3">
        <f t="shared" si="96"/>
        <v>1.5018643681745589E-2</v>
      </c>
      <c r="EB71" s="3">
        <f t="shared" si="97"/>
        <v>3.0414862851735507E-5</v>
      </c>
      <c r="EC71" s="3">
        <f t="shared" si="98"/>
        <v>9.4492783532455947E-5</v>
      </c>
      <c r="ED71" s="3">
        <f t="shared" si="99"/>
        <v>6.6040245205084183E-2</v>
      </c>
      <c r="EE71" s="3">
        <f t="shared" si="100"/>
        <v>5.7889335400650487E-3</v>
      </c>
      <c r="EF71" s="3">
        <f t="shared" si="101"/>
        <v>5.6996399752791839E-4</v>
      </c>
      <c r="EG71" s="3">
        <f t="shared" si="102"/>
        <v>2.1474544808233684E-5</v>
      </c>
      <c r="EH71" s="3">
        <f t="shared" si="103"/>
        <v>2.5043823218326891E-6</v>
      </c>
      <c r="EI71" s="3">
        <f t="shared" si="104"/>
        <v>2.4665765764701986E-5</v>
      </c>
      <c r="EJ71" s="3">
        <f t="shared" si="105"/>
        <v>1.8101732421405231E-4</v>
      </c>
      <c r="EK71" s="3">
        <f t="shared" si="106"/>
        <v>6.787781756350679E-4</v>
      </c>
      <c r="EL71" s="3">
        <f t="shared" si="107"/>
        <v>2.9238001856785467E-5</v>
      </c>
      <c r="EM71" s="3">
        <f t="shared" si="108"/>
        <v>7.3025862642806207E-6</v>
      </c>
      <c r="EN71" s="3">
        <f t="shared" si="109"/>
        <v>1.2756579798453826E-2</v>
      </c>
      <c r="EO71" s="3">
        <f t="shared" si="110"/>
        <v>7.526469946096986E-5</v>
      </c>
      <c r="EQ71" s="3">
        <f t="shared" si="111"/>
        <v>199.37441538359823</v>
      </c>
    </row>
    <row r="72" spans="1:147">
      <c r="A72" s="33" t="s">
        <v>135</v>
      </c>
      <c r="B72" s="33" t="s">
        <v>63</v>
      </c>
      <c r="C72" s="3" t="s">
        <v>65</v>
      </c>
      <c r="D72" s="3" t="s">
        <v>618</v>
      </c>
      <c r="E72" s="3" t="s">
        <v>399</v>
      </c>
      <c r="F72" s="13" t="s">
        <v>490</v>
      </c>
      <c r="G72" s="3">
        <v>35.795357746237499</v>
      </c>
      <c r="H72" s="3">
        <v>448310.80993534997</v>
      </c>
      <c r="I72" s="3">
        <v>84.199485047028801</v>
      </c>
      <c r="J72" s="3">
        <v>576.95238084706205</v>
      </c>
      <c r="K72" s="3">
        <v>1.0916182044315199</v>
      </c>
      <c r="L72" s="3">
        <v>1.3331033621507</v>
      </c>
      <c r="M72" s="3">
        <v>5.4758993277768897E-2</v>
      </c>
      <c r="N72" s="3">
        <v>0.59347211451134996</v>
      </c>
      <c r="O72" s="3">
        <v>266.00682025714599</v>
      </c>
      <c r="P72" s="3">
        <v>37.777839817129902</v>
      </c>
      <c r="Q72" s="3">
        <v>6.0691971508131597E-2</v>
      </c>
      <c r="R72" s="3">
        <v>0.25529604496800201</v>
      </c>
      <c r="S72" s="3">
        <v>1.3631025494279497E-2</v>
      </c>
      <c r="T72" s="3">
        <v>0.111013203044589</v>
      </c>
      <c r="U72" s="3">
        <v>0.14282789958223199</v>
      </c>
      <c r="V72" s="3">
        <v>3.7682172419316902</v>
      </c>
      <c r="W72" s="3">
        <v>2.82494757764973E-2</v>
      </c>
      <c r="X72" s="3">
        <v>1.0129493093747E-2</v>
      </c>
      <c r="Y72" s="3">
        <v>2.8318940083699702</v>
      </c>
      <c r="Z72" s="3">
        <v>0.80900990953697705</v>
      </c>
      <c r="AA72" s="3">
        <f t="shared" si="58"/>
        <v>0.14593836136599342</v>
      </c>
      <c r="AB72" s="3">
        <f t="shared" si="59"/>
        <v>13.340131977211504</v>
      </c>
      <c r="AC72" s="3">
        <f t="shared" si="60"/>
        <v>0.28567803284510662</v>
      </c>
      <c r="AD72" s="3">
        <f t="shared" si="61"/>
        <v>0.31653130158705722</v>
      </c>
      <c r="AE72" s="3">
        <f t="shared" si="62"/>
        <v>3.5769322805896632E-3</v>
      </c>
      <c r="AF72" s="3">
        <f t="shared" si="63"/>
        <v>5.0435467980118123E-2</v>
      </c>
      <c r="AG72" s="3">
        <f t="shared" si="64"/>
        <v>7.2081167092925434E-4</v>
      </c>
      <c r="AH72" s="17">
        <f t="shared" si="65"/>
        <v>2.1431583007255881E-2</v>
      </c>
      <c r="AI72" s="3">
        <f t="shared" si="66"/>
        <v>9.6082524624124775E-3</v>
      </c>
      <c r="AJ72" s="3">
        <f t="shared" si="67"/>
        <v>0.44867067531386273</v>
      </c>
      <c r="AK72" s="3">
        <f t="shared" si="68"/>
        <v>1.2030350409018855E-4</v>
      </c>
      <c r="AL72" s="3">
        <f t="shared" si="69"/>
        <v>1.696303718513918E-3</v>
      </c>
      <c r="AM72" s="3">
        <f t="shared" si="70"/>
        <v>7.2081167092925434E-4</v>
      </c>
      <c r="AP72" s="3">
        <v>0.28901927682408801</v>
      </c>
      <c r="AQ72" s="3">
        <v>8.8452700939922693</v>
      </c>
      <c r="AR72" s="3">
        <v>4.9948531187094199E-2</v>
      </c>
      <c r="AS72" s="3">
        <v>0.27966807507979202</v>
      </c>
      <c r="AT72" s="3">
        <v>0.29336718823369001</v>
      </c>
      <c r="AU72" s="3">
        <v>1.3331033621507</v>
      </c>
      <c r="AV72" s="3">
        <v>5.4758993277768897E-2</v>
      </c>
      <c r="AW72" s="3">
        <v>0.59347211451134996</v>
      </c>
      <c r="AX72" s="3">
        <v>0.29971714845742897</v>
      </c>
      <c r="AY72" s="3">
        <v>2.05671524820638</v>
      </c>
      <c r="AZ72" s="3">
        <v>6.0691971508131597E-2</v>
      </c>
      <c r="BA72" s="3">
        <v>0.25529604496800201</v>
      </c>
      <c r="BB72" s="3">
        <v>9.7604557121842208E-3</v>
      </c>
      <c r="BC72" s="3">
        <v>0.111013203044589</v>
      </c>
      <c r="BD72" s="3">
        <v>0.133526474565871</v>
      </c>
      <c r="BE72" s="3">
        <v>0.175494731063979</v>
      </c>
      <c r="BF72" s="3">
        <v>1.7801175826406401E-2</v>
      </c>
      <c r="BG72" s="3">
        <v>9.7478188702426506E-3</v>
      </c>
      <c r="BH72" s="3">
        <v>4.1954368363604902E-2</v>
      </c>
      <c r="BI72" s="3">
        <v>1.552610605366E-2</v>
      </c>
      <c r="BK72" s="3">
        <v>16.923421720975298</v>
      </c>
      <c r="BL72" s="3">
        <v>28612.037958270001</v>
      </c>
      <c r="BM72" s="3">
        <v>8.8499689907715098</v>
      </c>
      <c r="BN72" s="3">
        <v>131.12879420793601</v>
      </c>
      <c r="BO72" s="3">
        <v>0.33910135225479898</v>
      </c>
      <c r="BP72" s="3">
        <v>0.94595013019164498</v>
      </c>
      <c r="BQ72" s="3">
        <v>6.8289738247921006E-2</v>
      </c>
      <c r="BR72" s="3">
        <v>0.62196585118684</v>
      </c>
      <c r="BS72" s="3">
        <v>104.125290024593</v>
      </c>
      <c r="BT72" s="3">
        <v>17.454592214644101</v>
      </c>
      <c r="BU72" s="3">
        <v>6.7325333377393007E-2</v>
      </c>
      <c r="BV72" s="3">
        <v>0.12560209739901701</v>
      </c>
      <c r="BW72" s="3">
        <v>1.82084645133028E-2</v>
      </c>
      <c r="BX72" s="3">
        <v>7.4637270734367905E-2</v>
      </c>
      <c r="BY72" s="3">
        <v>0.164001378530647</v>
      </c>
      <c r="BZ72" s="3">
        <v>1.86356214307024</v>
      </c>
      <c r="CA72" s="3">
        <v>4.1040537140868603E-2</v>
      </c>
      <c r="CB72" s="3">
        <v>1.1890809720016901E-2</v>
      </c>
      <c r="CC72" s="3">
        <v>2.1728843671068301</v>
      </c>
      <c r="CD72" s="3">
        <v>0.54574306911076498</v>
      </c>
      <c r="CF72" s="3">
        <v>35.795357746237499</v>
      </c>
      <c r="CG72" s="3">
        <v>448310.80993534997</v>
      </c>
      <c r="CH72" s="3">
        <v>84.199485047028801</v>
      </c>
      <c r="CI72" s="3">
        <v>576.95238084706205</v>
      </c>
      <c r="CJ72" s="3">
        <v>1.0916182044315199</v>
      </c>
      <c r="CK72" s="3">
        <v>1.3331033621507</v>
      </c>
      <c r="CL72" s="3">
        <v>5.4758993277768897E-2</v>
      </c>
      <c r="CM72" s="3">
        <v>0.59347211451134996</v>
      </c>
      <c r="CN72" s="3">
        <v>266.00682025714599</v>
      </c>
      <c r="CO72" s="3">
        <v>37.777839817129902</v>
      </c>
      <c r="CP72" s="3">
        <v>6.0691971508131597E-2</v>
      </c>
      <c r="CQ72" s="3">
        <v>0.25529604496800201</v>
      </c>
      <c r="CR72" s="3">
        <v>1.3631025494279497E-2</v>
      </c>
      <c r="CS72" s="3">
        <v>0.111013203044589</v>
      </c>
      <c r="CT72" s="3">
        <v>0.14282789958223199</v>
      </c>
      <c r="CU72" s="3">
        <v>3.7682172419316902</v>
      </c>
      <c r="CV72" s="3">
        <v>2.82494757764973E-2</v>
      </c>
      <c r="CW72" s="3">
        <v>1.0129493093747E-2</v>
      </c>
      <c r="CX72" s="3">
        <v>2.8318940083699702</v>
      </c>
      <c r="CY72" s="3">
        <v>0.80900990953697705</v>
      </c>
      <c r="DA72" s="3">
        <f t="shared" si="71"/>
        <v>0.65155859004453365</v>
      </c>
      <c r="DB72" s="3">
        <f t="shared" si="72"/>
        <v>8027.7698976694419</v>
      </c>
      <c r="DC72" s="3">
        <f t="shared" si="73"/>
        <v>1.428727526199643</v>
      </c>
      <c r="DD72" s="3">
        <f t="shared" si="74"/>
        <v>9.8299362593930848</v>
      </c>
      <c r="DE72" s="3">
        <f t="shared" si="75"/>
        <v>1.717839367437006E-2</v>
      </c>
      <c r="DF72" s="3">
        <f t="shared" si="76"/>
        <v>2.0386960730244687E-2</v>
      </c>
      <c r="DG72" s="3">
        <f t="shared" si="77"/>
        <v>7.8537919019217332E-4</v>
      </c>
      <c r="DH72" s="3">
        <f t="shared" si="78"/>
        <v>8.1734212162422534E-3</v>
      </c>
      <c r="DI72" s="3">
        <f t="shared" si="79"/>
        <v>3.550469027051558</v>
      </c>
      <c r="DJ72" s="3">
        <f t="shared" si="80"/>
        <v>0.47844275350975057</v>
      </c>
      <c r="DK72" s="3">
        <f t="shared" si="81"/>
        <v>5.6264933973248458E-4</v>
      </c>
      <c r="DL72" s="3">
        <f t="shared" si="82"/>
        <v>2.2710948658761334E-3</v>
      </c>
      <c r="DM72" s="3">
        <f t="shared" si="83"/>
        <v>1.1871854146805812E-4</v>
      </c>
      <c r="DN72" s="3">
        <f t="shared" si="84"/>
        <v>9.3516302792173375E-4</v>
      </c>
      <c r="DO72" s="3">
        <f t="shared" si="85"/>
        <v>1.1730280846109723E-3</v>
      </c>
      <c r="DP72" s="3">
        <f t="shared" si="86"/>
        <v>2.9531483087238953E-2</v>
      </c>
      <c r="DQ72" s="3">
        <f t="shared" si="87"/>
        <v>1.4342270693423477E-4</v>
      </c>
      <c r="DR72" s="3">
        <f t="shared" si="88"/>
        <v>4.9561256197287156E-5</v>
      </c>
      <c r="DS72" s="3">
        <f t="shared" si="89"/>
        <v>1.3667442125337695E-2</v>
      </c>
      <c r="DT72" s="3">
        <f t="shared" si="90"/>
        <v>3.871224224671125E-3</v>
      </c>
      <c r="DV72" s="3">
        <f t="shared" si="91"/>
        <v>8.0990881221915997E-3</v>
      </c>
      <c r="DW72" s="3">
        <f t="shared" si="92"/>
        <v>99.787826941945355</v>
      </c>
      <c r="DX72" s="3">
        <f t="shared" si="93"/>
        <v>1.7759554265873185E-2</v>
      </c>
      <c r="DY72" s="3">
        <f t="shared" si="94"/>
        <v>0.12218934907282783</v>
      </c>
      <c r="DZ72" s="3">
        <f t="shared" si="95"/>
        <v>2.1353309785527108E-4</v>
      </c>
      <c r="EA72" s="3">
        <f t="shared" si="96"/>
        <v>2.5341664436750923E-4</v>
      </c>
      <c r="EB72" s="3">
        <f t="shared" si="97"/>
        <v>9.762522308649367E-6</v>
      </c>
      <c r="EC72" s="3">
        <f t="shared" si="98"/>
        <v>1.0159832085954374E-4</v>
      </c>
      <c r="ED72" s="3">
        <f t="shared" si="99"/>
        <v>4.4133500754302092E-2</v>
      </c>
      <c r="EE72" s="3">
        <f t="shared" si="100"/>
        <v>5.9472011900489462E-3</v>
      </c>
      <c r="EF72" s="3">
        <f t="shared" si="101"/>
        <v>6.9939168234660941E-6</v>
      </c>
      <c r="EG72" s="3">
        <f t="shared" si="102"/>
        <v>2.8230458064148169E-5</v>
      </c>
      <c r="EH72" s="3">
        <f t="shared" si="103"/>
        <v>1.4757106172480076E-6</v>
      </c>
      <c r="EI72" s="3">
        <f t="shared" si="104"/>
        <v>1.1624384802042082E-5</v>
      </c>
      <c r="EJ72" s="3">
        <f t="shared" si="105"/>
        <v>1.4581125891411451E-5</v>
      </c>
      <c r="EK72" s="3">
        <f t="shared" si="106"/>
        <v>3.6708607262197465E-4</v>
      </c>
      <c r="EL72" s="3">
        <f t="shared" si="107"/>
        <v>1.7827915400581754E-6</v>
      </c>
      <c r="EM72" s="3">
        <f t="shared" si="108"/>
        <v>6.1606275708974634E-7</v>
      </c>
      <c r="EN72" s="3">
        <f t="shared" si="109"/>
        <v>1.6989081238342322E-4</v>
      </c>
      <c r="EO72" s="3">
        <f t="shared" si="110"/>
        <v>4.8120593628013262E-5</v>
      </c>
      <c r="EQ72" s="3">
        <f t="shared" si="111"/>
        <v>199.57565388389071</v>
      </c>
    </row>
    <row r="73" spans="1:147" s="9" customFormat="1">
      <c r="A73" s="39" t="s">
        <v>136</v>
      </c>
      <c r="B73" s="39" t="s">
        <v>63</v>
      </c>
      <c r="C73" s="9" t="s">
        <v>65</v>
      </c>
      <c r="D73" s="9" t="s">
        <v>618</v>
      </c>
      <c r="E73" s="9" t="s">
        <v>399</v>
      </c>
      <c r="F73" s="9" t="s">
        <v>489</v>
      </c>
      <c r="G73" s="9">
        <v>28.829574172433698</v>
      </c>
      <c r="H73" s="9">
        <v>466354.96289814397</v>
      </c>
      <c r="I73" s="9">
        <v>49.680206049587902</v>
      </c>
      <c r="J73" s="9">
        <v>247.23005772907101</v>
      </c>
      <c r="K73" s="9">
        <v>147.35626963786399</v>
      </c>
      <c r="L73" s="9">
        <v>1.88801654616671</v>
      </c>
      <c r="M73" s="9">
        <v>6.7930577273579706E-2</v>
      </c>
      <c r="N73" s="9">
        <v>1.2934986496512899</v>
      </c>
      <c r="O73" s="9">
        <v>435.85488354473603</v>
      </c>
      <c r="P73" s="9">
        <v>79.459406295008606</v>
      </c>
      <c r="Q73" s="9">
        <v>367.69962713867199</v>
      </c>
      <c r="R73" s="9">
        <v>0.29360191401660002</v>
      </c>
      <c r="S73" s="9">
        <v>1.7643375850287513E-2</v>
      </c>
      <c r="T73" s="9">
        <v>0.10688173219064299</v>
      </c>
      <c r="U73" s="9">
        <v>11.319142672097099</v>
      </c>
      <c r="V73" s="9">
        <v>223.46936393980201</v>
      </c>
      <c r="W73" s="9">
        <v>0.462336060514142</v>
      </c>
      <c r="X73" s="9">
        <v>8.2286553990016595E-2</v>
      </c>
      <c r="Y73" s="9">
        <v>920.17464580696503</v>
      </c>
      <c r="Z73" s="9">
        <v>15.715598382316101</v>
      </c>
      <c r="AA73" s="9">
        <f t="shared" si="58"/>
        <v>0.20094727358770567</v>
      </c>
      <c r="AB73" s="9">
        <f t="shared" si="59"/>
        <v>8.635252737845775E-2</v>
      </c>
      <c r="AC73" s="9">
        <f t="shared" si="60"/>
        <v>1.7078930020435416E-2</v>
      </c>
      <c r="AD73" s="9">
        <f t="shared" si="61"/>
        <v>0.11398336447568733</v>
      </c>
      <c r="AE73" s="9">
        <f t="shared" si="62"/>
        <v>8.942493076176187E-5</v>
      </c>
      <c r="AF73" s="9">
        <f t="shared" si="63"/>
        <v>1.2301080804253803E-2</v>
      </c>
      <c r="AG73" s="9">
        <f t="shared" si="64"/>
        <v>7.4013305575193371</v>
      </c>
      <c r="AH73" s="49">
        <f t="shared" si="65"/>
        <v>0.39959765117871798</v>
      </c>
      <c r="AI73" s="9">
        <f t="shared" si="66"/>
        <v>0.31633520937150905</v>
      </c>
      <c r="AJ73" s="9">
        <f t="shared" si="67"/>
        <v>1.5994178086881692</v>
      </c>
      <c r="AK73" s="9">
        <f t="shared" si="68"/>
        <v>1.6563247323870382E-3</v>
      </c>
      <c r="AL73" s="9">
        <f t="shared" si="69"/>
        <v>0.22784009109783054</v>
      </c>
      <c r="AM73" s="9">
        <f t="shared" si="70"/>
        <v>7.4013305575193371</v>
      </c>
      <c r="AO73" s="40"/>
      <c r="AP73" s="9">
        <v>0.28428938845733398</v>
      </c>
      <c r="AQ73" s="9">
        <v>10.079059411214701</v>
      </c>
      <c r="AR73" s="9">
        <v>7.0279944574991496E-2</v>
      </c>
      <c r="AS73" s="9">
        <v>0.39430070594647398</v>
      </c>
      <c r="AT73" s="9">
        <v>0.23112773189977601</v>
      </c>
      <c r="AU73" s="9">
        <v>1.88801654616671</v>
      </c>
      <c r="AV73" s="9">
        <v>6.7930577273579706E-2</v>
      </c>
      <c r="AW73" s="9">
        <v>0.50301498065396999</v>
      </c>
      <c r="AX73" s="9">
        <v>0.32322418277326298</v>
      </c>
      <c r="AY73" s="9">
        <v>1.3696642241902299</v>
      </c>
      <c r="AZ73" s="9">
        <v>4.29942056566502E-2</v>
      </c>
      <c r="BA73" s="9">
        <v>0.11691384791885399</v>
      </c>
      <c r="BB73" s="9">
        <v>1.80067737397357E-2</v>
      </c>
      <c r="BC73" s="9">
        <v>0.10688173219064299</v>
      </c>
      <c r="BD73" s="9">
        <v>0.104796008492205</v>
      </c>
      <c r="BE73" s="9">
        <v>0.43362453938561801</v>
      </c>
      <c r="BF73" s="9">
        <v>1.88069992525223E-2</v>
      </c>
      <c r="BG73" s="9">
        <v>2.32971343878083E-2</v>
      </c>
      <c r="BH73" s="9">
        <v>6.0874369009556298E-2</v>
      </c>
      <c r="BI73" s="9">
        <v>1.6440720215302799E-2</v>
      </c>
      <c r="BJ73" s="41"/>
      <c r="BK73" s="9">
        <v>18.865419650650299</v>
      </c>
      <c r="BL73" s="9">
        <v>41158.774757685002</v>
      </c>
      <c r="BM73" s="9">
        <v>10.460007488739199</v>
      </c>
      <c r="BN73" s="9">
        <v>75.376740496642697</v>
      </c>
      <c r="BO73" s="9">
        <v>78.803517124166305</v>
      </c>
      <c r="BP73" s="9">
        <v>1.1698568520321999</v>
      </c>
      <c r="BQ73" s="9">
        <v>2.8888517966157799E-2</v>
      </c>
      <c r="BR73" s="9">
        <v>0.73824244233459702</v>
      </c>
      <c r="BS73" s="9">
        <v>193.56124829356401</v>
      </c>
      <c r="BT73" s="9">
        <v>9.9610586874227298</v>
      </c>
      <c r="BU73" s="9">
        <v>710.68876890788795</v>
      </c>
      <c r="BV73" s="9">
        <v>0.106269574156348</v>
      </c>
      <c r="BW73" s="9">
        <v>1.3287322882164601E-2</v>
      </c>
      <c r="BX73" s="9">
        <v>4.7804933618060097E-2</v>
      </c>
      <c r="BY73" s="9">
        <v>2.2661133341251398</v>
      </c>
      <c r="BZ73" s="9">
        <v>347.38553933221499</v>
      </c>
      <c r="CA73" s="9">
        <v>0.43969033646317701</v>
      </c>
      <c r="CB73" s="9">
        <v>2.9076960899175601E-2</v>
      </c>
      <c r="CC73" s="9">
        <v>1515.65155232913</v>
      </c>
      <c r="CD73" s="9">
        <v>5.8115218600159801</v>
      </c>
      <c r="CF73" s="9">
        <v>28.829574172433698</v>
      </c>
      <c r="CG73" s="9">
        <v>466354.96289814397</v>
      </c>
      <c r="CH73" s="9">
        <v>49.680206049587902</v>
      </c>
      <c r="CI73" s="9">
        <v>247.23005772907101</v>
      </c>
      <c r="CJ73" s="9">
        <v>147.35626963786399</v>
      </c>
      <c r="CK73" s="9">
        <v>1.88801654616671</v>
      </c>
      <c r="CL73" s="9">
        <v>6.7930577273579706E-2</v>
      </c>
      <c r="CM73" s="9">
        <v>1.2934986496512899</v>
      </c>
      <c r="CN73" s="9">
        <v>435.85488354473603</v>
      </c>
      <c r="CO73" s="9">
        <v>79.459406295008606</v>
      </c>
      <c r="CP73" s="9">
        <v>367.69962713867199</v>
      </c>
      <c r="CQ73" s="9">
        <v>0.29360191401660002</v>
      </c>
      <c r="CR73" s="9">
        <v>1.7643375850287513E-2</v>
      </c>
      <c r="CS73" s="9">
        <v>0.10688173219064299</v>
      </c>
      <c r="CT73" s="9">
        <v>11.319142672097099</v>
      </c>
      <c r="CU73" s="9">
        <v>223.46936393980201</v>
      </c>
      <c r="CV73" s="9">
        <v>0.462336060514142</v>
      </c>
      <c r="CW73" s="9">
        <v>8.2286553990016595E-2</v>
      </c>
      <c r="CX73" s="9">
        <v>920.17464580696503</v>
      </c>
      <c r="CY73" s="9">
        <v>15.715598382316101</v>
      </c>
      <c r="DA73" s="9">
        <f t="shared" si="71"/>
        <v>0.52476516179949706</v>
      </c>
      <c r="DB73" s="9">
        <f t="shared" si="72"/>
        <v>8350.8812409014954</v>
      </c>
      <c r="DC73" s="9">
        <f t="shared" si="73"/>
        <v>0.84299182887723567</v>
      </c>
      <c r="DD73" s="9">
        <f t="shared" si="74"/>
        <v>4.2122292749963544</v>
      </c>
      <c r="DE73" s="9">
        <f t="shared" si="75"/>
        <v>2.3188913485957259</v>
      </c>
      <c r="DF73" s="9">
        <f t="shared" si="76"/>
        <v>2.8873169386247285E-2</v>
      </c>
      <c r="DG73" s="9">
        <f t="shared" si="77"/>
        <v>9.7429223173959396E-4</v>
      </c>
      <c r="DH73" s="9">
        <f t="shared" si="78"/>
        <v>1.7814332043124777E-2</v>
      </c>
      <c r="DI73" s="9">
        <f t="shared" si="79"/>
        <v>5.8174796526600607</v>
      </c>
      <c r="DJ73" s="9">
        <f t="shared" si="80"/>
        <v>1.0063248011019328</v>
      </c>
      <c r="DK73" s="9">
        <f t="shared" si="81"/>
        <v>3.4087861588370991</v>
      </c>
      <c r="DL73" s="9">
        <f t="shared" si="82"/>
        <v>2.6118610635667331E-3</v>
      </c>
      <c r="DM73" s="9">
        <f t="shared" si="83"/>
        <v>1.5366384931184582E-4</v>
      </c>
      <c r="DN73" s="9">
        <f t="shared" si="84"/>
        <v>9.003599712799511E-4</v>
      </c>
      <c r="DO73" s="9">
        <f t="shared" si="85"/>
        <v>9.296273548042952E-2</v>
      </c>
      <c r="DP73" s="9">
        <f t="shared" si="86"/>
        <v>1.751327303603464</v>
      </c>
      <c r="DQ73" s="9">
        <f t="shared" si="87"/>
        <v>2.347282117263779E-3</v>
      </c>
      <c r="DR73" s="9">
        <f t="shared" si="88"/>
        <v>4.0260899002030303E-4</v>
      </c>
      <c r="DS73" s="9">
        <f t="shared" si="89"/>
        <v>4.4409973253231909</v>
      </c>
      <c r="DT73" s="9">
        <f t="shared" si="90"/>
        <v>7.5201310201063382E-2</v>
      </c>
      <c r="DV73" s="9">
        <f t="shared" si="91"/>
        <v>6.2647618437044481E-3</v>
      </c>
      <c r="DW73" s="9">
        <f t="shared" si="92"/>
        <v>99.69465575783785</v>
      </c>
      <c r="DX73" s="9">
        <f t="shared" si="93"/>
        <v>1.0063821740747648E-2</v>
      </c>
      <c r="DY73" s="9">
        <f t="shared" si="94"/>
        <v>5.0286518922943682E-2</v>
      </c>
      <c r="DZ73" s="9">
        <f t="shared" si="95"/>
        <v>2.7683434606372487E-2</v>
      </c>
      <c r="EA73" s="9">
        <f t="shared" si="96"/>
        <v>3.4469424238739682E-4</v>
      </c>
      <c r="EB73" s="9">
        <f t="shared" si="97"/>
        <v>1.1631314809636644E-5</v>
      </c>
      <c r="EC73" s="9">
        <f t="shared" si="98"/>
        <v>2.1267141147889474E-4</v>
      </c>
      <c r="ED73" s="9">
        <f t="shared" si="99"/>
        <v>6.9450350761731311E-2</v>
      </c>
      <c r="EE73" s="9">
        <f t="shared" si="100"/>
        <v>1.2013726663367268E-2</v>
      </c>
      <c r="EF73" s="9">
        <f t="shared" si="101"/>
        <v>4.0694838407336849E-2</v>
      </c>
      <c r="EG73" s="9">
        <f t="shared" si="102"/>
        <v>3.1180971457747161E-5</v>
      </c>
      <c r="EH73" s="9">
        <f t="shared" si="103"/>
        <v>1.8344728080356427E-6</v>
      </c>
      <c r="EI73" s="9">
        <f t="shared" si="104"/>
        <v>1.074869523413335E-5</v>
      </c>
      <c r="EJ73" s="9">
        <f t="shared" si="105"/>
        <v>1.1098095691548682E-3</v>
      </c>
      <c r="EK73" s="9">
        <f t="shared" si="106"/>
        <v>2.0907730288019458E-2</v>
      </c>
      <c r="EL73" s="9">
        <f t="shared" si="107"/>
        <v>2.802236984295554E-5</v>
      </c>
      <c r="EM73" s="9">
        <f t="shared" si="108"/>
        <v>4.8064346153666418E-6</v>
      </c>
      <c r="EN73" s="9">
        <f t="shared" si="109"/>
        <v>5.301760219042212E-2</v>
      </c>
      <c r="EO73" s="9">
        <f t="shared" si="110"/>
        <v>8.9776977025050582E-4</v>
      </c>
      <c r="EQ73" s="9">
        <f t="shared" si="111"/>
        <v>199.3893115156757</v>
      </c>
    </row>
    <row r="74" spans="1:147">
      <c r="A74" s="33" t="s">
        <v>137</v>
      </c>
      <c r="B74" s="33" t="s">
        <v>63</v>
      </c>
      <c r="C74" s="3" t="s">
        <v>65</v>
      </c>
      <c r="D74" s="3" t="s">
        <v>618</v>
      </c>
      <c r="E74" s="3" t="s">
        <v>399</v>
      </c>
      <c r="F74" s="13" t="s">
        <v>490</v>
      </c>
      <c r="G74" s="3">
        <v>18.8503954212023</v>
      </c>
      <c r="H74" s="3">
        <v>464008.91722760501</v>
      </c>
      <c r="I74" s="3">
        <v>19.665104072609399</v>
      </c>
      <c r="J74" s="3">
        <v>40.385441568907602</v>
      </c>
      <c r="K74" s="3">
        <v>404.62231092816103</v>
      </c>
      <c r="L74" s="3">
        <v>31.370572163431699</v>
      </c>
      <c r="M74" s="3">
        <v>0.19096035292190799</v>
      </c>
      <c r="N74" s="3">
        <v>0.81586270198780897</v>
      </c>
      <c r="O74" s="3">
        <v>662.04803971958597</v>
      </c>
      <c r="P74" s="3">
        <v>4.0698649648773797</v>
      </c>
      <c r="Q74" s="3">
        <v>14.4985515490682</v>
      </c>
      <c r="R74" s="3">
        <v>1.2626515213050999</v>
      </c>
      <c r="S74" s="3">
        <v>0.28237867748514756</v>
      </c>
      <c r="T74" s="3">
        <v>0.58423700301894899</v>
      </c>
      <c r="U74" s="3">
        <v>71.630151390195607</v>
      </c>
      <c r="V74" s="3">
        <v>7.0713759378289502</v>
      </c>
      <c r="W74" s="3">
        <v>0.64697203070693599</v>
      </c>
      <c r="X74" s="3">
        <v>0.20189141622074699</v>
      </c>
      <c r="Y74" s="3">
        <v>100.49158290173</v>
      </c>
      <c r="Z74" s="3">
        <v>0.136798993130756</v>
      </c>
      <c r="AA74" s="3">
        <f t="shared" si="58"/>
        <v>0.48693547250327429</v>
      </c>
      <c r="AB74" s="3">
        <f t="shared" si="59"/>
        <v>4.0499560732934932E-2</v>
      </c>
      <c r="AC74" s="3">
        <f t="shared" si="60"/>
        <v>1.3612980229849774E-3</v>
      </c>
      <c r="AD74" s="3">
        <f t="shared" si="61"/>
        <v>2.9703439769927661E-2</v>
      </c>
      <c r="AE74" s="3">
        <f t="shared" si="62"/>
        <v>2.0090380745437673E-3</v>
      </c>
      <c r="AF74" s="3">
        <f t="shared" si="63"/>
        <v>0.71279752315417522</v>
      </c>
      <c r="AG74" s="3">
        <f t="shared" si="64"/>
        <v>0.73727306479209287</v>
      </c>
      <c r="AH74" s="17">
        <f t="shared" si="65"/>
        <v>0.14427627797689513</v>
      </c>
      <c r="AI74" s="3">
        <f t="shared" si="66"/>
        <v>6.9564337226822462E-3</v>
      </c>
      <c r="AJ74" s="3">
        <f t="shared" si="67"/>
        <v>0.20695873003520504</v>
      </c>
      <c r="AK74" s="3">
        <f t="shared" si="68"/>
        <v>1.0266480943874183E-2</v>
      </c>
      <c r="AL74" s="3">
        <f t="shared" si="69"/>
        <v>3.6425004986353406</v>
      </c>
      <c r="AM74" s="3">
        <f t="shared" si="70"/>
        <v>0.73727306479209287</v>
      </c>
      <c r="AP74" s="3">
        <v>0.29310109145809798</v>
      </c>
      <c r="AQ74" s="3">
        <v>10.693323795789199</v>
      </c>
      <c r="AR74" s="3">
        <v>4.1741000410916801E-2</v>
      </c>
      <c r="AS74" s="3">
        <v>0.24702721865437499</v>
      </c>
      <c r="AT74" s="3">
        <v>0.30478714605108698</v>
      </c>
      <c r="AU74" s="3">
        <v>1.07912458283613</v>
      </c>
      <c r="AV74" s="3">
        <v>5.85152219022924E-2</v>
      </c>
      <c r="AW74" s="3">
        <v>0.40997580792455601</v>
      </c>
      <c r="AX74" s="3">
        <v>0.36758150205642098</v>
      </c>
      <c r="AY74" s="3">
        <v>1.4437216072016199</v>
      </c>
      <c r="AZ74" s="3">
        <v>3.7419097773894502E-2</v>
      </c>
      <c r="BA74" s="3">
        <v>0.21655531878353901</v>
      </c>
      <c r="BB74" s="3">
        <v>1.4319596286972601E-2</v>
      </c>
      <c r="BC74" s="3">
        <v>0.117829838100102</v>
      </c>
      <c r="BD74" s="3">
        <v>0.10890986345447</v>
      </c>
      <c r="BE74" s="3">
        <v>0.17760790300872001</v>
      </c>
      <c r="BF74" s="3">
        <v>2.88261655689332E-2</v>
      </c>
      <c r="BG74" s="3">
        <v>1.1405977462812701E-2</v>
      </c>
      <c r="BH74" s="3">
        <v>5.22067964795256E-2</v>
      </c>
      <c r="BI74" s="3">
        <v>1.5944506088385799E-2</v>
      </c>
      <c r="BK74" s="3">
        <v>1.53282353882716</v>
      </c>
      <c r="BL74" s="3">
        <v>34208.140581832697</v>
      </c>
      <c r="BM74" s="3">
        <v>7.5362874859128297</v>
      </c>
      <c r="BN74" s="3">
        <v>14.5934453854839</v>
      </c>
      <c r="BO74" s="3">
        <v>111.60799826387699</v>
      </c>
      <c r="BP74" s="3">
        <v>32.726567948901398</v>
      </c>
      <c r="BQ74" s="3">
        <v>8.71730897635139E-2</v>
      </c>
      <c r="BR74" s="3">
        <v>0.47870498266390799</v>
      </c>
      <c r="BS74" s="3">
        <v>422.398939644324</v>
      </c>
      <c r="BT74" s="3">
        <v>2.6969895480650901</v>
      </c>
      <c r="BU74" s="3">
        <v>7.53624451915839</v>
      </c>
      <c r="BV74" s="3">
        <v>2.0270228270186199</v>
      </c>
      <c r="BW74" s="3">
        <v>0.17379573194535</v>
      </c>
      <c r="BX74" s="3">
        <v>0.27008937743809702</v>
      </c>
      <c r="BY74" s="3">
        <v>47.040293390830698</v>
      </c>
      <c r="BZ74" s="3">
        <v>2.0851771351753201</v>
      </c>
      <c r="CA74" s="3">
        <v>0.42337107843899302</v>
      </c>
      <c r="CB74" s="3">
        <v>3.12093446181313E-2</v>
      </c>
      <c r="CC74" s="3">
        <v>53.618705533663203</v>
      </c>
      <c r="CD74" s="3">
        <v>9.9557753622636497E-2</v>
      </c>
      <c r="CF74" s="3">
        <v>18.8503954212023</v>
      </c>
      <c r="CG74" s="3">
        <v>464008.91722760501</v>
      </c>
      <c r="CH74" s="3">
        <v>19.665104072609399</v>
      </c>
      <c r="CI74" s="3">
        <v>40.385441568907602</v>
      </c>
      <c r="CJ74" s="3">
        <v>404.62231092816103</v>
      </c>
      <c r="CK74" s="3">
        <v>31.370572163431699</v>
      </c>
      <c r="CL74" s="3">
        <v>0.19096035292190799</v>
      </c>
      <c r="CM74" s="3">
        <v>0.81586270198780897</v>
      </c>
      <c r="CN74" s="3">
        <v>662.04803971958597</v>
      </c>
      <c r="CO74" s="3">
        <v>4.0698649648773797</v>
      </c>
      <c r="CP74" s="3">
        <v>14.4985515490682</v>
      </c>
      <c r="CQ74" s="3">
        <v>1.2626515213050999</v>
      </c>
      <c r="CR74" s="3">
        <v>0.28237867748514756</v>
      </c>
      <c r="CS74" s="3">
        <v>0.58423700301894899</v>
      </c>
      <c r="CT74" s="3">
        <v>71.630151390195607</v>
      </c>
      <c r="CU74" s="3">
        <v>7.0713759378289502</v>
      </c>
      <c r="CV74" s="3">
        <v>0.64697203070693599</v>
      </c>
      <c r="CW74" s="3">
        <v>0.20189141622074699</v>
      </c>
      <c r="CX74" s="3">
        <v>100.49158290173</v>
      </c>
      <c r="CY74" s="3">
        <v>0.136798993130756</v>
      </c>
      <c r="DA74" s="3">
        <f t="shared" si="71"/>
        <v>0.34312094740026716</v>
      </c>
      <c r="DB74" s="3">
        <f t="shared" si="72"/>
        <v>8308.8712906724868</v>
      </c>
      <c r="DC74" s="3">
        <f t="shared" si="73"/>
        <v>0.33368464757741645</v>
      </c>
      <c r="DD74" s="3">
        <f t="shared" si="74"/>
        <v>0.68807466544632967</v>
      </c>
      <c r="DE74" s="3">
        <f t="shared" si="75"/>
        <v>6.3673922973619277</v>
      </c>
      <c r="DF74" s="3">
        <f t="shared" si="76"/>
        <v>0.47974571285260281</v>
      </c>
      <c r="DG74" s="3">
        <f t="shared" si="77"/>
        <v>2.7388430348939089E-3</v>
      </c>
      <c r="DH74" s="3">
        <f t="shared" si="78"/>
        <v>1.1236230574133163E-2</v>
      </c>
      <c r="DI74" s="3">
        <f t="shared" si="79"/>
        <v>8.8365443306014022</v>
      </c>
      <c r="DJ74" s="3">
        <f t="shared" si="80"/>
        <v>5.1543375948295084E-2</v>
      </c>
      <c r="DK74" s="3">
        <f t="shared" si="81"/>
        <v>0.13440987750855396</v>
      </c>
      <c r="DL74" s="3">
        <f t="shared" si="82"/>
        <v>1.1232455198380051E-2</v>
      </c>
      <c r="DM74" s="3">
        <f t="shared" si="83"/>
        <v>2.4593589636219717E-3</v>
      </c>
      <c r="DN74" s="3">
        <f t="shared" si="84"/>
        <v>4.9215483364413197E-3</v>
      </c>
      <c r="DO74" s="3">
        <f t="shared" si="85"/>
        <v>0.58828967961724377</v>
      </c>
      <c r="DP74" s="3">
        <f t="shared" si="86"/>
        <v>5.541830672279742E-2</v>
      </c>
      <c r="DQ74" s="3">
        <f t="shared" si="87"/>
        <v>3.284679711894918E-3</v>
      </c>
      <c r="DR74" s="3">
        <f t="shared" si="88"/>
        <v>9.8780779163829425E-4</v>
      </c>
      <c r="DS74" s="3">
        <f t="shared" si="89"/>
        <v>0.48499798697746138</v>
      </c>
      <c r="DT74" s="3">
        <f t="shared" si="90"/>
        <v>6.5460208815179685E-4</v>
      </c>
      <c r="DV74" s="3">
        <f t="shared" si="91"/>
        <v>4.1199383152210872E-3</v>
      </c>
      <c r="DW74" s="3">
        <f t="shared" si="92"/>
        <v>99.766678327420038</v>
      </c>
      <c r="DX74" s="3">
        <f t="shared" si="93"/>
        <v>4.006634322886499E-3</v>
      </c>
      <c r="DY74" s="3">
        <f t="shared" si="94"/>
        <v>8.2618831621442922E-3</v>
      </c>
      <c r="DZ74" s="3">
        <f t="shared" si="95"/>
        <v>7.6454858535181927E-2</v>
      </c>
      <c r="EA74" s="3">
        <f t="shared" si="96"/>
        <v>5.7604257592550369E-3</v>
      </c>
      <c r="EB74" s="3">
        <f t="shared" si="97"/>
        <v>3.288596759926944E-5</v>
      </c>
      <c r="EC74" s="3">
        <f t="shared" si="98"/>
        <v>1.3491620727844203E-4</v>
      </c>
      <c r="ED74" s="3">
        <f t="shared" si="99"/>
        <v>0.10610257938966638</v>
      </c>
      <c r="EE74" s="3">
        <f t="shared" si="100"/>
        <v>6.1889409863835263E-4</v>
      </c>
      <c r="EF74" s="3">
        <f t="shared" si="101"/>
        <v>1.6138927351633714E-3</v>
      </c>
      <c r="EG74" s="3">
        <f t="shared" si="102"/>
        <v>1.348708754054175E-4</v>
      </c>
      <c r="EH74" s="3">
        <f t="shared" si="103"/>
        <v>2.953013303874054E-5</v>
      </c>
      <c r="EI74" s="3">
        <f t="shared" si="104"/>
        <v>5.9094251502703233E-5</v>
      </c>
      <c r="EJ74" s="3">
        <f t="shared" si="105"/>
        <v>7.063740088933821E-3</v>
      </c>
      <c r="EK74" s="3">
        <f t="shared" si="106"/>
        <v>6.6542135349603444E-4</v>
      </c>
      <c r="EL74" s="3">
        <f t="shared" si="107"/>
        <v>3.9439963956728966E-5</v>
      </c>
      <c r="EM74" s="3">
        <f t="shared" si="108"/>
        <v>1.1860853147205339E-5</v>
      </c>
      <c r="EN74" s="3">
        <f t="shared" si="109"/>
        <v>5.8234911173248444E-3</v>
      </c>
      <c r="EO74" s="3">
        <f t="shared" si="110"/>
        <v>7.8599696248047237E-6</v>
      </c>
      <c r="EQ74" s="3">
        <f t="shared" si="111"/>
        <v>199.53335665484008</v>
      </c>
    </row>
    <row r="75" spans="1:147">
      <c r="A75" s="33" t="s">
        <v>138</v>
      </c>
      <c r="B75" s="33" t="s">
        <v>63</v>
      </c>
      <c r="C75" s="3" t="s">
        <v>65</v>
      </c>
      <c r="D75" s="3" t="s">
        <v>618</v>
      </c>
      <c r="E75" s="3" t="s">
        <v>399</v>
      </c>
      <c r="F75" s="13" t="s">
        <v>490</v>
      </c>
      <c r="G75" s="3">
        <v>16.676713973585201</v>
      </c>
      <c r="H75" s="3">
        <v>441734.299052305</v>
      </c>
      <c r="I75" s="3">
        <v>9.4246588535730602</v>
      </c>
      <c r="J75" s="3">
        <v>28.922627577891902</v>
      </c>
      <c r="K75" s="3">
        <v>1303.1040290973301</v>
      </c>
      <c r="L75" s="3">
        <v>59.510626866301202</v>
      </c>
      <c r="M75" s="3">
        <v>1.0635590105450401</v>
      </c>
      <c r="N75" s="3">
        <v>0.88955352796646803</v>
      </c>
      <c r="O75" s="3">
        <v>123.90003658451</v>
      </c>
      <c r="P75" s="3">
        <v>2.8833334240442801</v>
      </c>
      <c r="Q75" s="3">
        <v>11.851291010190799</v>
      </c>
      <c r="R75" s="3">
        <v>3.5525402780814002</v>
      </c>
      <c r="S75" s="3">
        <v>0.47535218487026626</v>
      </c>
      <c r="T75" s="3">
        <v>2.7753598955340402</v>
      </c>
      <c r="U75" s="3">
        <v>27.111675421013601</v>
      </c>
      <c r="V75" s="3">
        <v>4.4071240722123104</v>
      </c>
      <c r="W75" s="3">
        <v>0.29554617140572598</v>
      </c>
      <c r="X75" s="3">
        <v>0.164237076151277</v>
      </c>
      <c r="Y75" s="3">
        <v>61.2641379567727</v>
      </c>
      <c r="Z75" s="3">
        <v>0.12727816117225499</v>
      </c>
      <c r="AA75" s="3">
        <f t="shared" si="58"/>
        <v>0.32585762922789052</v>
      </c>
      <c r="AB75" s="3">
        <f t="shared" si="59"/>
        <v>4.7063967929798153E-2</v>
      </c>
      <c r="AC75" s="3">
        <f t="shared" si="60"/>
        <v>2.0775312510242297E-3</v>
      </c>
      <c r="AD75" s="3">
        <f t="shared" si="61"/>
        <v>7.6066634953288886E-2</v>
      </c>
      <c r="AE75" s="3">
        <f t="shared" si="62"/>
        <v>2.6808028583893708E-3</v>
      </c>
      <c r="AF75" s="3">
        <f t="shared" si="63"/>
        <v>0.44253745054151095</v>
      </c>
      <c r="AG75" s="3">
        <f t="shared" si="64"/>
        <v>1.2574769224349971</v>
      </c>
      <c r="AH75" s="17">
        <f t="shared" si="65"/>
        <v>0.19344581357780533</v>
      </c>
      <c r="AI75" s="3">
        <f t="shared" si="66"/>
        <v>1.3504803001331079E-2</v>
      </c>
      <c r="AJ75" s="3">
        <f t="shared" si="67"/>
        <v>0.30593504431740315</v>
      </c>
      <c r="AK75" s="3">
        <f t="shared" si="68"/>
        <v>1.7426315233575986E-2</v>
      </c>
      <c r="AL75" s="3">
        <f t="shared" si="69"/>
        <v>2.8766744602893577</v>
      </c>
      <c r="AM75" s="3">
        <f t="shared" si="70"/>
        <v>1.2574769224349971</v>
      </c>
      <c r="AP75" s="3">
        <v>0.26596340443959798</v>
      </c>
      <c r="AQ75" s="3">
        <v>9.1450926163078297</v>
      </c>
      <c r="AR75" s="3">
        <v>2.72640431315068E-2</v>
      </c>
      <c r="AS75" s="3">
        <v>0.37326186566287001</v>
      </c>
      <c r="AT75" s="3">
        <v>0.230882750146785</v>
      </c>
      <c r="AU75" s="3">
        <v>1.1119722490833901</v>
      </c>
      <c r="AV75" s="3">
        <v>5.5756918468355801E-2</v>
      </c>
      <c r="AW75" s="3">
        <v>0.46704528754867097</v>
      </c>
      <c r="AX75" s="3">
        <v>0.34678211876172099</v>
      </c>
      <c r="AY75" s="3">
        <v>2.3544673546319399</v>
      </c>
      <c r="AZ75" s="3">
        <v>4.8657649761653203E-2</v>
      </c>
      <c r="BA75" s="3">
        <v>0.22969171332006599</v>
      </c>
      <c r="BB75" s="3">
        <v>5.6379857261259804E-3</v>
      </c>
      <c r="BC75" s="3">
        <v>7.1413148828198603E-2</v>
      </c>
      <c r="BD75" s="3">
        <v>6.9604172233507206E-2</v>
      </c>
      <c r="BE75" s="3">
        <v>0.15770422546586299</v>
      </c>
      <c r="BF75" s="3">
        <v>2.1852914821888999E-2</v>
      </c>
      <c r="BG75" s="3">
        <v>2.0415821973780099E-2</v>
      </c>
      <c r="BH75" s="3">
        <v>3.46247509102229E-2</v>
      </c>
      <c r="BI75" s="3">
        <v>1.4063347021600401E-2</v>
      </c>
      <c r="BK75" s="3">
        <v>1.6923170584802101</v>
      </c>
      <c r="BL75" s="3">
        <v>29189.7529871605</v>
      </c>
      <c r="BM75" s="3">
        <v>3.2964853344642302</v>
      </c>
      <c r="BN75" s="3">
        <v>14.7318417205424</v>
      </c>
      <c r="BO75" s="3">
        <v>545.16035251980998</v>
      </c>
      <c r="BP75" s="3">
        <v>27.388263866603602</v>
      </c>
      <c r="BQ75" s="3">
        <v>0.43704362742143399</v>
      </c>
      <c r="BR75" s="3">
        <v>1.0666491027671401</v>
      </c>
      <c r="BS75" s="3">
        <v>66.817211277426395</v>
      </c>
      <c r="BT75" s="3">
        <v>1.76492691233695</v>
      </c>
      <c r="BU75" s="3">
        <v>1.8490773672293299</v>
      </c>
      <c r="BV75" s="3">
        <v>2.5953431159861999</v>
      </c>
      <c r="BW75" s="3">
        <v>0.13907085327730601</v>
      </c>
      <c r="BX75" s="3">
        <v>0.616374531785845</v>
      </c>
      <c r="BY75" s="3">
        <v>8.4123992293047802</v>
      </c>
      <c r="BZ75" s="3">
        <v>1.89050334081059</v>
      </c>
      <c r="CA75" s="3">
        <v>8.0169290135267496E-2</v>
      </c>
      <c r="CB75" s="3">
        <v>7.6543793121004594E-2</v>
      </c>
      <c r="CC75" s="3">
        <v>16.9070423710927</v>
      </c>
      <c r="CD75" s="3">
        <v>2.6795089321841801E-2</v>
      </c>
      <c r="CF75" s="3">
        <v>16.676713973585201</v>
      </c>
      <c r="CG75" s="3">
        <v>441734.299052305</v>
      </c>
      <c r="CH75" s="3">
        <v>9.4246588535730602</v>
      </c>
      <c r="CI75" s="3">
        <v>28.922627577891902</v>
      </c>
      <c r="CJ75" s="3">
        <v>1303.1040290973301</v>
      </c>
      <c r="CK75" s="3">
        <v>59.510626866301202</v>
      </c>
      <c r="CL75" s="3">
        <v>1.0635590105450401</v>
      </c>
      <c r="CM75" s="3">
        <v>0.88955352796646803</v>
      </c>
      <c r="CN75" s="3">
        <v>123.90003658451</v>
      </c>
      <c r="CO75" s="3">
        <v>2.8833334240442801</v>
      </c>
      <c r="CP75" s="3">
        <v>11.851291010190799</v>
      </c>
      <c r="CQ75" s="3">
        <v>3.5525402780814002</v>
      </c>
      <c r="CR75" s="3">
        <v>0.47535218487026626</v>
      </c>
      <c r="CS75" s="3">
        <v>2.7753598955340402</v>
      </c>
      <c r="CT75" s="3">
        <v>27.111675421013601</v>
      </c>
      <c r="CU75" s="3">
        <v>4.4071240722123104</v>
      </c>
      <c r="CV75" s="3">
        <v>0.29554617140572598</v>
      </c>
      <c r="CW75" s="3">
        <v>0.164237076151277</v>
      </c>
      <c r="CX75" s="3">
        <v>61.2641379567727</v>
      </c>
      <c r="CY75" s="3">
        <v>0.12727816117225499</v>
      </c>
      <c r="DA75" s="3">
        <f t="shared" si="71"/>
        <v>0.30355490005815827</v>
      </c>
      <c r="DB75" s="3">
        <f t="shared" si="72"/>
        <v>7910.0062503770259</v>
      </c>
      <c r="DC75" s="3">
        <f t="shared" si="73"/>
        <v>0.15992104371683635</v>
      </c>
      <c r="DD75" s="3">
        <f t="shared" si="74"/>
        <v>0.49277478520399065</v>
      </c>
      <c r="DE75" s="3">
        <f t="shared" si="75"/>
        <v>20.506468213535552</v>
      </c>
      <c r="DF75" s="3">
        <f t="shared" si="76"/>
        <v>0.91008758015447622</v>
      </c>
      <c r="DG75" s="3">
        <f t="shared" si="77"/>
        <v>1.5254062655723937E-2</v>
      </c>
      <c r="DH75" s="3">
        <f t="shared" si="78"/>
        <v>1.2251115933982482E-2</v>
      </c>
      <c r="DI75" s="3">
        <f t="shared" si="79"/>
        <v>1.6537291860359364</v>
      </c>
      <c r="DJ75" s="3">
        <f t="shared" si="80"/>
        <v>3.6516380750307498E-2</v>
      </c>
      <c r="DK75" s="3">
        <f t="shared" si="81"/>
        <v>0.10986825598453297</v>
      </c>
      <c r="DL75" s="3">
        <f t="shared" si="82"/>
        <v>3.1603137398309777E-2</v>
      </c>
      <c r="DM75" s="3">
        <f t="shared" si="83"/>
        <v>4.1400493378239154E-3</v>
      </c>
      <c r="DN75" s="3">
        <f t="shared" si="84"/>
        <v>2.3379326893556065E-2</v>
      </c>
      <c r="DO75" s="3">
        <f t="shared" si="85"/>
        <v>0.22266487697941523</v>
      </c>
      <c r="DP75" s="3">
        <f t="shared" si="86"/>
        <v>3.4538589907619988E-2</v>
      </c>
      <c r="DQ75" s="3">
        <f t="shared" si="87"/>
        <v>1.5004891511057382E-3</v>
      </c>
      <c r="DR75" s="3">
        <f t="shared" si="88"/>
        <v>8.0357385437693294E-4</v>
      </c>
      <c r="DS75" s="3">
        <f t="shared" si="89"/>
        <v>0.29567634149021577</v>
      </c>
      <c r="DT75" s="3">
        <f t="shared" si="90"/>
        <v>6.0904359142353458E-4</v>
      </c>
      <c r="DV75" s="3">
        <f t="shared" si="91"/>
        <v>3.8251075939172673E-3</v>
      </c>
      <c r="DW75" s="3">
        <f t="shared" si="92"/>
        <v>99.674309228588712</v>
      </c>
      <c r="DX75" s="3">
        <f t="shared" si="93"/>
        <v>2.0151715509492585E-3</v>
      </c>
      <c r="DY75" s="3">
        <f t="shared" si="94"/>
        <v>6.209475032732472E-3</v>
      </c>
      <c r="DZ75" s="3">
        <f t="shared" si="95"/>
        <v>0.25840283676194858</v>
      </c>
      <c r="EA75" s="3">
        <f t="shared" si="96"/>
        <v>1.1468050468998242E-2</v>
      </c>
      <c r="EB75" s="3">
        <f t="shared" si="97"/>
        <v>1.9221706153094685E-4</v>
      </c>
      <c r="EC75" s="3">
        <f t="shared" si="98"/>
        <v>1.543768082282939E-4</v>
      </c>
      <c r="ED75" s="3">
        <f t="shared" si="99"/>
        <v>2.0838708472756453E-2</v>
      </c>
      <c r="EE75" s="3">
        <f t="shared" si="100"/>
        <v>4.6014439326663584E-4</v>
      </c>
      <c r="EF75" s="3">
        <f t="shared" si="101"/>
        <v>1.3844543448857712E-3</v>
      </c>
      <c r="EG75" s="3">
        <f t="shared" si="102"/>
        <v>3.9823241473198095E-4</v>
      </c>
      <c r="EH75" s="3">
        <f t="shared" si="103"/>
        <v>5.2168929436712624E-5</v>
      </c>
      <c r="EI75" s="3">
        <f t="shared" si="104"/>
        <v>2.9460384538046279E-4</v>
      </c>
      <c r="EJ75" s="3">
        <f t="shared" si="105"/>
        <v>2.8058091359073243E-3</v>
      </c>
      <c r="EK75" s="3">
        <f t="shared" si="106"/>
        <v>4.3522217072931358E-4</v>
      </c>
      <c r="EL75" s="3">
        <f t="shared" si="107"/>
        <v>1.8907724584203358E-5</v>
      </c>
      <c r="EM75" s="3">
        <f t="shared" si="108"/>
        <v>1.0125866695156861E-5</v>
      </c>
      <c r="EN75" s="3">
        <f t="shared" si="109"/>
        <v>3.7258295582091134E-3</v>
      </c>
      <c r="EO75" s="3">
        <f t="shared" si="110"/>
        <v>7.6745829704428E-6</v>
      </c>
      <c r="EQ75" s="3">
        <f t="shared" si="111"/>
        <v>199.34861845717742</v>
      </c>
    </row>
    <row r="76" spans="1:147">
      <c r="A76" s="33" t="s">
        <v>139</v>
      </c>
      <c r="B76" s="33" t="s">
        <v>63</v>
      </c>
      <c r="C76" s="3" t="s">
        <v>65</v>
      </c>
      <c r="D76" s="3" t="s">
        <v>618</v>
      </c>
      <c r="E76" s="3" t="s">
        <v>399</v>
      </c>
      <c r="F76" s="13" t="s">
        <v>490</v>
      </c>
      <c r="G76" s="3">
        <v>30.031522511412199</v>
      </c>
      <c r="H76" s="3">
        <v>463371.72133563098</v>
      </c>
      <c r="I76" s="3">
        <v>55.066627346737597</v>
      </c>
      <c r="J76" s="3">
        <v>284.03934362722401</v>
      </c>
      <c r="K76" s="3">
        <v>54.9884461959291</v>
      </c>
      <c r="L76" s="3">
        <v>4.4782919310615998</v>
      </c>
      <c r="M76" s="3">
        <v>5.00807560356527E-2</v>
      </c>
      <c r="N76" s="3">
        <v>0.78757389862160498</v>
      </c>
      <c r="O76" s="3">
        <v>342.28426237688598</v>
      </c>
      <c r="P76" s="3">
        <v>6.8759532994964401</v>
      </c>
      <c r="Q76" s="3">
        <v>9.3249009358729307</v>
      </c>
      <c r="R76" s="3">
        <v>0.32935140631217502</v>
      </c>
      <c r="S76" s="3">
        <v>1.8015590768356383E-2</v>
      </c>
      <c r="T76" s="3">
        <v>8.2648922928827903E-2</v>
      </c>
      <c r="U76" s="3">
        <v>4.8012014070786</v>
      </c>
      <c r="V76" s="3">
        <v>42.4130618157917</v>
      </c>
      <c r="W76" s="3">
        <v>0.68765278333631097</v>
      </c>
      <c r="X76" s="3">
        <v>0.14312099165205699</v>
      </c>
      <c r="Y76" s="3">
        <v>45.789542612660803</v>
      </c>
      <c r="Z76" s="3">
        <v>2.4953122265546801E-2</v>
      </c>
      <c r="AA76" s="3">
        <f t="shared" si="58"/>
        <v>0.19386971763674954</v>
      </c>
      <c r="AB76" s="3">
        <f t="shared" si="59"/>
        <v>0.15016427129794566</v>
      </c>
      <c r="AC76" s="3">
        <f t="shared" si="60"/>
        <v>5.4495242454436019E-4</v>
      </c>
      <c r="AD76" s="3">
        <f t="shared" si="61"/>
        <v>0.16087981072908417</v>
      </c>
      <c r="AE76" s="3">
        <f t="shared" si="62"/>
        <v>3.1256261470601382E-3</v>
      </c>
      <c r="AF76" s="3">
        <f t="shared" si="63"/>
        <v>0.10485366599296557</v>
      </c>
      <c r="AG76" s="3">
        <f t="shared" si="64"/>
        <v>0.16933851563410449</v>
      </c>
      <c r="AH76" s="17">
        <f t="shared" si="65"/>
        <v>0.20364695526123461</v>
      </c>
      <c r="AI76" s="3">
        <f t="shared" si="66"/>
        <v>4.5314419037186849E-4</v>
      </c>
      <c r="AJ76" s="3">
        <f t="shared" si="67"/>
        <v>0.12486606917472318</v>
      </c>
      <c r="AK76" s="3">
        <f t="shared" si="68"/>
        <v>2.5990513410394317E-3</v>
      </c>
      <c r="AL76" s="3">
        <f t="shared" si="69"/>
        <v>8.7188949794344828E-2</v>
      </c>
      <c r="AM76" s="3">
        <f t="shared" si="70"/>
        <v>0.16933851563410449</v>
      </c>
      <c r="AP76" s="3">
        <v>0.27798202579877501</v>
      </c>
      <c r="AQ76" s="3">
        <v>7.35747527247063</v>
      </c>
      <c r="AR76" s="3">
        <v>3.0623791812215102E-2</v>
      </c>
      <c r="AS76" s="3">
        <v>0.33113688914383199</v>
      </c>
      <c r="AT76" s="3">
        <v>0.32571672141736902</v>
      </c>
      <c r="AU76" s="3">
        <v>0.98994197773772297</v>
      </c>
      <c r="AV76" s="3">
        <v>5.00807560356527E-2</v>
      </c>
      <c r="AW76" s="3">
        <v>0.78757389862160498</v>
      </c>
      <c r="AX76" s="3">
        <v>0.35224094222297597</v>
      </c>
      <c r="AY76" s="3">
        <v>1.9547661873214599</v>
      </c>
      <c r="AZ76" s="3">
        <v>9.0149757464533795E-4</v>
      </c>
      <c r="BA76" s="3">
        <v>0.32347080895368902</v>
      </c>
      <c r="BB76" s="3">
        <v>1.82965971063144E-2</v>
      </c>
      <c r="BC76" s="3">
        <v>8.2648922928827903E-2</v>
      </c>
      <c r="BD76" s="3">
        <v>9.5845742326605601E-2</v>
      </c>
      <c r="BE76" s="3">
        <v>0.22261041694519401</v>
      </c>
      <c r="BF76" s="3">
        <v>7.8909482681276805E-4</v>
      </c>
      <c r="BG76" s="3">
        <v>3.1863942349378803E-2</v>
      </c>
      <c r="BH76" s="3">
        <v>4.3204411717932698E-2</v>
      </c>
      <c r="BI76" s="3">
        <v>2.3063100819275099E-2</v>
      </c>
      <c r="BK76" s="3">
        <v>16.5500630127232</v>
      </c>
      <c r="BL76" s="3">
        <v>25777.7943972045</v>
      </c>
      <c r="BM76" s="3">
        <v>12.378697783840799</v>
      </c>
      <c r="BN76" s="3">
        <v>21.0566746233687</v>
      </c>
      <c r="BO76" s="3">
        <v>31.1566809133808</v>
      </c>
      <c r="BP76" s="3">
        <v>8.8390640767607103</v>
      </c>
      <c r="BQ76" s="3">
        <v>2.4396750211088999E-2</v>
      </c>
      <c r="BR76" s="3">
        <v>0.243367371316772</v>
      </c>
      <c r="BS76" s="3">
        <v>212.55856419958201</v>
      </c>
      <c r="BT76" s="3">
        <v>4.7632132083086702</v>
      </c>
      <c r="BU76" s="3">
        <v>9.0237547955831605</v>
      </c>
      <c r="BV76" s="3">
        <v>0.69514404254942896</v>
      </c>
      <c r="BW76" s="3">
        <v>9.9749849294503892E-3</v>
      </c>
      <c r="BX76" s="3">
        <v>9.6771233558950398E-2</v>
      </c>
      <c r="BY76" s="3">
        <v>1.54326779008034</v>
      </c>
      <c r="BZ76" s="3">
        <v>26.612153747625701</v>
      </c>
      <c r="CA76" s="3">
        <v>0.28157242045353698</v>
      </c>
      <c r="CB76" s="3">
        <v>8.0193817625103206E-2</v>
      </c>
      <c r="CC76" s="3">
        <v>10.1260496927686</v>
      </c>
      <c r="CD76" s="3">
        <v>2.8236876937554299E-2</v>
      </c>
      <c r="CF76" s="3">
        <v>30.031522511412199</v>
      </c>
      <c r="CG76" s="3">
        <v>463371.72133563098</v>
      </c>
      <c r="CH76" s="3">
        <v>55.066627346737597</v>
      </c>
      <c r="CI76" s="3">
        <v>284.03934362722401</v>
      </c>
      <c r="CJ76" s="3">
        <v>54.9884461959291</v>
      </c>
      <c r="CK76" s="3">
        <v>4.4782919310615998</v>
      </c>
      <c r="CL76" s="3">
        <v>5.00807560356527E-2</v>
      </c>
      <c r="CM76" s="3">
        <v>0.78757389862160498</v>
      </c>
      <c r="CN76" s="3">
        <v>342.28426237688598</v>
      </c>
      <c r="CO76" s="3">
        <v>6.8759532994964401</v>
      </c>
      <c r="CP76" s="3">
        <v>9.3249009358729307</v>
      </c>
      <c r="CQ76" s="3">
        <v>0.32935140631217502</v>
      </c>
      <c r="CR76" s="3">
        <v>1.8015590768356383E-2</v>
      </c>
      <c r="CS76" s="3">
        <v>8.2648922928827903E-2</v>
      </c>
      <c r="CT76" s="3">
        <v>4.8012014070786</v>
      </c>
      <c r="CU76" s="3">
        <v>42.4130618157917</v>
      </c>
      <c r="CV76" s="3">
        <v>0.68765278333631097</v>
      </c>
      <c r="CW76" s="3">
        <v>0.14312099165205699</v>
      </c>
      <c r="CX76" s="3">
        <v>45.789542612660803</v>
      </c>
      <c r="CY76" s="3">
        <v>2.4953122265546801E-2</v>
      </c>
      <c r="DA76" s="3">
        <f t="shared" si="71"/>
        <v>0.54664341122510918</v>
      </c>
      <c r="DB76" s="3">
        <f t="shared" si="72"/>
        <v>8297.4612111313636</v>
      </c>
      <c r="DC76" s="3">
        <f t="shared" si="73"/>
        <v>0.93439058708397982</v>
      </c>
      <c r="DD76" s="3">
        <f t="shared" si="74"/>
        <v>4.8393745059448596</v>
      </c>
      <c r="DE76" s="3">
        <f t="shared" si="75"/>
        <v>0.86533292726417244</v>
      </c>
      <c r="DF76" s="3">
        <f t="shared" si="76"/>
        <v>6.8485883637583719E-2</v>
      </c>
      <c r="DG76" s="3">
        <f t="shared" si="77"/>
        <v>7.1828171529699956E-4</v>
      </c>
      <c r="DH76" s="3">
        <f t="shared" si="78"/>
        <v>1.0846631299016734E-2</v>
      </c>
      <c r="DI76" s="3">
        <f t="shared" si="79"/>
        <v>4.568565839182372</v>
      </c>
      <c r="DJ76" s="3">
        <f t="shared" si="80"/>
        <v>8.7081475424220373E-2</v>
      </c>
      <c r="DK76" s="3">
        <f t="shared" si="81"/>
        <v>8.6447172900566902E-2</v>
      </c>
      <c r="DL76" s="3">
        <f t="shared" si="82"/>
        <v>2.9298859214149419E-3</v>
      </c>
      <c r="DM76" s="3">
        <f t="shared" si="83"/>
        <v>1.56905631245592E-4</v>
      </c>
      <c r="DN76" s="3">
        <f t="shared" si="84"/>
        <v>6.9622544797260473E-4</v>
      </c>
      <c r="DO76" s="3">
        <f t="shared" si="85"/>
        <v>3.9431680412931998E-2</v>
      </c>
      <c r="DP76" s="3">
        <f t="shared" si="86"/>
        <v>0.33239076658143968</v>
      </c>
      <c r="DQ76" s="3">
        <f t="shared" si="87"/>
        <v>3.4912160635209933E-3</v>
      </c>
      <c r="DR76" s="3">
        <f t="shared" si="88"/>
        <v>7.0025775908333506E-4</v>
      </c>
      <c r="DS76" s="3">
        <f t="shared" si="89"/>
        <v>0.22099200102635524</v>
      </c>
      <c r="DT76" s="3">
        <f t="shared" si="90"/>
        <v>1.1940413863515226E-4</v>
      </c>
      <c r="DV76" s="3">
        <f t="shared" si="91"/>
        <v>6.5772682934827579E-3</v>
      </c>
      <c r="DW76" s="3">
        <f t="shared" si="92"/>
        <v>99.835884636508283</v>
      </c>
      <c r="DX76" s="3">
        <f t="shared" si="93"/>
        <v>1.1242681162812679E-2</v>
      </c>
      <c r="DY76" s="3">
        <f t="shared" si="94"/>
        <v>5.8227838925021438E-2</v>
      </c>
      <c r="DZ76" s="3">
        <f t="shared" si="95"/>
        <v>1.0411772480794574E-2</v>
      </c>
      <c r="EA76" s="3">
        <f t="shared" si="96"/>
        <v>8.2402901370585166E-4</v>
      </c>
      <c r="EB76" s="3">
        <f t="shared" si="97"/>
        <v>8.6424375649629341E-6</v>
      </c>
      <c r="EC76" s="3">
        <f t="shared" si="98"/>
        <v>1.3050775454191281E-4</v>
      </c>
      <c r="ED76" s="3">
        <f t="shared" si="99"/>
        <v>5.4969441913511947E-2</v>
      </c>
      <c r="EE76" s="3">
        <f t="shared" si="100"/>
        <v>1.0477730372232719E-3</v>
      </c>
      <c r="EF76" s="3">
        <f t="shared" si="101"/>
        <v>1.040141045706257E-3</v>
      </c>
      <c r="EG76" s="3">
        <f t="shared" si="102"/>
        <v>3.5252680959339888E-5</v>
      </c>
      <c r="EH76" s="3">
        <f t="shared" si="103"/>
        <v>1.8879042759294233E-6</v>
      </c>
      <c r="EI76" s="3">
        <f t="shared" si="104"/>
        <v>8.377054346641143E-6</v>
      </c>
      <c r="EJ76" s="3">
        <f t="shared" si="105"/>
        <v>4.7444592949080771E-4</v>
      </c>
      <c r="EK76" s="3">
        <f t="shared" si="106"/>
        <v>3.9993590066015432E-3</v>
      </c>
      <c r="EL76" s="3">
        <f t="shared" si="107"/>
        <v>4.2006661470283831E-5</v>
      </c>
      <c r="EM76" s="3">
        <f t="shared" si="108"/>
        <v>8.4255715179331662E-6</v>
      </c>
      <c r="EN76" s="3">
        <f t="shared" si="109"/>
        <v>2.6589978981112986E-3</v>
      </c>
      <c r="EO76" s="3">
        <f t="shared" si="110"/>
        <v>1.4366825594687286E-6</v>
      </c>
      <c r="EQ76" s="3">
        <f t="shared" si="111"/>
        <v>199.67176927301657</v>
      </c>
    </row>
    <row r="77" spans="1:147">
      <c r="A77" s="33" t="s">
        <v>140</v>
      </c>
      <c r="B77" s="33" t="s">
        <v>63</v>
      </c>
      <c r="C77" s="3" t="s">
        <v>65</v>
      </c>
      <c r="D77" s="3" t="s">
        <v>618</v>
      </c>
      <c r="E77" s="3" t="s">
        <v>399</v>
      </c>
      <c r="F77" s="13" t="s">
        <v>490</v>
      </c>
      <c r="G77" s="3">
        <v>112.62919556880701</v>
      </c>
      <c r="H77" s="3">
        <v>464495.79494434799</v>
      </c>
      <c r="I77" s="3">
        <v>69.190639758547107</v>
      </c>
      <c r="J77" s="3">
        <v>245.04347312026999</v>
      </c>
      <c r="K77" s="3">
        <v>20.841902938916999</v>
      </c>
      <c r="L77" s="3">
        <v>2.11453491018491</v>
      </c>
      <c r="M77" s="3">
        <v>0.17502074356372799</v>
      </c>
      <c r="N77" s="3">
        <v>0.80471517467660203</v>
      </c>
      <c r="O77" s="3">
        <v>540.28874169737196</v>
      </c>
      <c r="P77" s="3">
        <v>4.6116280308568101</v>
      </c>
      <c r="Q77" s="3">
        <v>9.0518771657644308</v>
      </c>
      <c r="R77" s="3">
        <v>0.23167078427627399</v>
      </c>
      <c r="S77" s="3">
        <v>1.2383164227483583E-2</v>
      </c>
      <c r="T77" s="3">
        <v>0.14716666778665199</v>
      </c>
      <c r="U77" s="3">
        <v>6.9884555347619397</v>
      </c>
      <c r="V77" s="3">
        <v>21.969755904596202</v>
      </c>
      <c r="W77" s="3">
        <v>2.6008195209513501</v>
      </c>
      <c r="X77" s="3">
        <v>0.41857821854312</v>
      </c>
      <c r="Y77" s="3">
        <v>97.423215710134698</v>
      </c>
      <c r="Z77" s="3">
        <v>5.3363513265932798E-2</v>
      </c>
      <c r="AA77" s="3">
        <f t="shared" si="58"/>
        <v>0.28236067207791976</v>
      </c>
      <c r="AB77" s="3">
        <f t="shared" si="59"/>
        <v>4.7336027632036724E-2</v>
      </c>
      <c r="AC77" s="3">
        <f t="shared" si="60"/>
        <v>5.4774945455204806E-4</v>
      </c>
      <c r="AD77" s="3">
        <f t="shared" si="61"/>
        <v>0.12806233855841173</v>
      </c>
      <c r="AE77" s="3">
        <f t="shared" si="62"/>
        <v>4.2964935564077907E-3</v>
      </c>
      <c r="AF77" s="3">
        <f t="shared" si="63"/>
        <v>7.1732958964881993E-2</v>
      </c>
      <c r="AG77" s="3">
        <f t="shared" si="64"/>
        <v>0.13082516937771563</v>
      </c>
      <c r="AH77" s="17">
        <f t="shared" si="65"/>
        <v>9.2912937637951387E-2</v>
      </c>
      <c r="AI77" s="3">
        <f t="shared" si="66"/>
        <v>7.7125335814431191E-4</v>
      </c>
      <c r="AJ77" s="3">
        <f t="shared" si="67"/>
        <v>6.6651039027098125E-2</v>
      </c>
      <c r="AK77" s="3">
        <f t="shared" si="68"/>
        <v>6.0496364826777473E-3</v>
      </c>
      <c r="AL77" s="3">
        <f t="shared" si="69"/>
        <v>0.10100290384869084</v>
      </c>
      <c r="AM77" s="3">
        <f t="shared" si="70"/>
        <v>0.13082516937771563</v>
      </c>
      <c r="AP77" s="3">
        <v>0.2331608205349</v>
      </c>
      <c r="AQ77" s="3">
        <v>8.4360283118828896</v>
      </c>
      <c r="AR77" s="3">
        <v>4.9543346990445297E-2</v>
      </c>
      <c r="AS77" s="3">
        <v>0.50954837150068499</v>
      </c>
      <c r="AT77" s="3">
        <v>0.26704289984770901</v>
      </c>
      <c r="AU77" s="3">
        <v>1.0977302411641801</v>
      </c>
      <c r="AV77" s="3">
        <v>3.8290342513376797E-2</v>
      </c>
      <c r="AW77" s="3">
        <v>0.80471517467660203</v>
      </c>
      <c r="AX77" s="3">
        <v>0.31477325017352298</v>
      </c>
      <c r="AY77" s="3">
        <v>2.7001561027276701</v>
      </c>
      <c r="AZ77" s="3">
        <v>3.9354709998790698E-2</v>
      </c>
      <c r="BA77" s="3">
        <v>0.23167078427627399</v>
      </c>
      <c r="BB77" s="3">
        <v>1.28835308979582E-2</v>
      </c>
      <c r="BC77" s="3">
        <v>0.14716666778665199</v>
      </c>
      <c r="BD77" s="3">
        <v>5.5614274175895199E-2</v>
      </c>
      <c r="BE77" s="3">
        <v>0.168040187081864</v>
      </c>
      <c r="BF77" s="3">
        <v>3.8534644267451401E-2</v>
      </c>
      <c r="BG77" s="3">
        <v>1.87156860733683E-2</v>
      </c>
      <c r="BH77" s="3">
        <v>2.3431465666219099E-2</v>
      </c>
      <c r="BI77" s="3">
        <v>1.18429994994869E-2</v>
      </c>
      <c r="BK77" s="3">
        <v>55.268711247622299</v>
      </c>
      <c r="BL77" s="3">
        <v>31370.012688433399</v>
      </c>
      <c r="BM77" s="3">
        <v>25.794407731351399</v>
      </c>
      <c r="BN77" s="3">
        <v>112.24320689032901</v>
      </c>
      <c r="BO77" s="3">
        <v>17.803792802716799</v>
      </c>
      <c r="BP77" s="3">
        <v>1.85492575203998</v>
      </c>
      <c r="BQ77" s="3">
        <v>0.118522155168254</v>
      </c>
      <c r="BR77" s="3">
        <v>0.28740792417942201</v>
      </c>
      <c r="BS77" s="3">
        <v>550.90677593892099</v>
      </c>
      <c r="BT77" s="3">
        <v>3.33102991149828</v>
      </c>
      <c r="BU77" s="3">
        <v>12.2546713080351</v>
      </c>
      <c r="BV77" s="3">
        <v>0.133125920735959</v>
      </c>
      <c r="BW77" s="3">
        <v>1.03357631477863E-2</v>
      </c>
      <c r="BX77" s="3">
        <v>5.2958955766642703E-2</v>
      </c>
      <c r="BY77" s="3">
        <v>3.1183255448324601</v>
      </c>
      <c r="BZ77" s="3">
        <v>13.3675887020866</v>
      </c>
      <c r="CA77" s="3">
        <v>3.0527541869361201</v>
      </c>
      <c r="CB77" s="3">
        <v>0.28469918588543403</v>
      </c>
      <c r="CC77" s="3">
        <v>55.038376568691298</v>
      </c>
      <c r="CD77" s="3">
        <v>4.3588858215342398E-2</v>
      </c>
      <c r="CF77" s="3">
        <v>112.62919556880701</v>
      </c>
      <c r="CG77" s="3">
        <v>464495.79494434799</v>
      </c>
      <c r="CH77" s="3">
        <v>69.190639758547107</v>
      </c>
      <c r="CI77" s="3">
        <v>245.04347312026999</v>
      </c>
      <c r="CJ77" s="3">
        <v>20.841902938916999</v>
      </c>
      <c r="CK77" s="3">
        <v>2.11453491018491</v>
      </c>
      <c r="CL77" s="3">
        <v>0.17502074356372799</v>
      </c>
      <c r="CM77" s="3">
        <v>0.80471517467660203</v>
      </c>
      <c r="CN77" s="3">
        <v>540.28874169737196</v>
      </c>
      <c r="CO77" s="3">
        <v>4.6116280308568101</v>
      </c>
      <c r="CP77" s="3">
        <v>9.0518771657644308</v>
      </c>
      <c r="CQ77" s="3">
        <v>0.23167078427627399</v>
      </c>
      <c r="CR77" s="3">
        <v>1.2383164227483583E-2</v>
      </c>
      <c r="CS77" s="3">
        <v>0.14716666778665199</v>
      </c>
      <c r="CT77" s="3">
        <v>6.9884555347619397</v>
      </c>
      <c r="CU77" s="3">
        <v>21.969755904596202</v>
      </c>
      <c r="CV77" s="3">
        <v>2.6008195209513501</v>
      </c>
      <c r="CW77" s="3">
        <v>0.41857821854312</v>
      </c>
      <c r="CX77" s="3">
        <v>97.423215710134698</v>
      </c>
      <c r="CY77" s="3">
        <v>5.3363513265932798E-2</v>
      </c>
      <c r="DA77" s="3">
        <f t="shared" si="71"/>
        <v>2.0501127655408187</v>
      </c>
      <c r="DB77" s="3">
        <f t="shared" si="72"/>
        <v>8317.5896668340592</v>
      </c>
      <c r="DC77" s="3">
        <f t="shared" si="73"/>
        <v>1.1740519733961012</v>
      </c>
      <c r="DD77" s="3">
        <f t="shared" si="74"/>
        <v>4.1749749225682953</v>
      </c>
      <c r="DE77" s="3">
        <f t="shared" si="75"/>
        <v>0.32798135113015764</v>
      </c>
      <c r="DF77" s="3">
        <f t="shared" si="76"/>
        <v>3.2337282614847987E-2</v>
      </c>
      <c r="DG77" s="3">
        <f t="shared" si="77"/>
        <v>2.5102296740491374E-3</v>
      </c>
      <c r="DH77" s="3">
        <f t="shared" si="78"/>
        <v>1.1082704512830216E-2</v>
      </c>
      <c r="DI77" s="3">
        <f t="shared" si="79"/>
        <v>7.2113881937568332</v>
      </c>
      <c r="DJ77" s="3">
        <f t="shared" si="80"/>
        <v>5.8404610319868419E-2</v>
      </c>
      <c r="DK77" s="3">
        <f t="shared" si="81"/>
        <v>8.3916086165936127E-2</v>
      </c>
      <c r="DL77" s="3">
        <f t="shared" si="82"/>
        <v>2.0609262819143498E-3</v>
      </c>
      <c r="DM77" s="3">
        <f t="shared" si="83"/>
        <v>1.0785037387416244E-4</v>
      </c>
      <c r="DN77" s="3">
        <f t="shared" si="84"/>
        <v>1.2397158435401567E-3</v>
      </c>
      <c r="DO77" s="3">
        <f t="shared" si="85"/>
        <v>5.7395331264470592E-2</v>
      </c>
      <c r="DP77" s="3">
        <f t="shared" si="86"/>
        <v>0.17217677041219595</v>
      </c>
      <c r="DQ77" s="3">
        <f t="shared" si="87"/>
        <v>1.3204371610059423E-2</v>
      </c>
      <c r="DR77" s="3">
        <f t="shared" si="88"/>
        <v>2.0480059698767951E-3</v>
      </c>
      <c r="DS77" s="3">
        <f t="shared" si="89"/>
        <v>0.47018926501030261</v>
      </c>
      <c r="DT77" s="3">
        <f t="shared" si="90"/>
        <v>2.5535178597116534E-4</v>
      </c>
      <c r="DV77" s="3">
        <f t="shared" si="91"/>
        <v>2.4598009520686314E-2</v>
      </c>
      <c r="DW77" s="3">
        <f t="shared" si="92"/>
        <v>99.797510289622522</v>
      </c>
      <c r="DX77" s="3">
        <f t="shared" si="93"/>
        <v>1.4086708840993683E-2</v>
      </c>
      <c r="DY77" s="3">
        <f t="shared" si="94"/>
        <v>5.0092889825438636E-2</v>
      </c>
      <c r="DZ77" s="3">
        <f t="shared" si="95"/>
        <v>3.9352412868757132E-3</v>
      </c>
      <c r="EA77" s="3">
        <f t="shared" si="96"/>
        <v>3.8799465034467027E-4</v>
      </c>
      <c r="EB77" s="3">
        <f t="shared" si="97"/>
        <v>3.0118661987396217E-5</v>
      </c>
      <c r="EC77" s="3">
        <f t="shared" si="98"/>
        <v>1.3297437863113632E-4</v>
      </c>
      <c r="ED77" s="3">
        <f t="shared" si="99"/>
        <v>8.6524896790543704E-2</v>
      </c>
      <c r="EE77" s="3">
        <f t="shared" si="100"/>
        <v>7.0076006785954213E-4</v>
      </c>
      <c r="EF77" s="3">
        <f t="shared" si="101"/>
        <v>1.0068561696428946E-3</v>
      </c>
      <c r="EG77" s="3">
        <f t="shared" si="102"/>
        <v>2.4727754080682773E-5</v>
      </c>
      <c r="EH77" s="3">
        <f t="shared" si="103"/>
        <v>1.2940285861135994E-6</v>
      </c>
      <c r="EI77" s="3">
        <f t="shared" si="104"/>
        <v>1.487456818713189E-5</v>
      </c>
      <c r="EJ77" s="3">
        <f t="shared" si="105"/>
        <v>6.8865036529537323E-4</v>
      </c>
      <c r="EK77" s="3">
        <f t="shared" si="106"/>
        <v>2.0658404303545578E-3</v>
      </c>
      <c r="EL77" s="3">
        <f t="shared" si="107"/>
        <v>1.5843092342934578E-4</v>
      </c>
      <c r="EM77" s="3">
        <f t="shared" si="108"/>
        <v>2.4572731408831759E-5</v>
      </c>
      <c r="EN77" s="3">
        <f t="shared" si="109"/>
        <v>5.6415043170549182E-3</v>
      </c>
      <c r="EO77" s="3">
        <f t="shared" si="110"/>
        <v>3.0638049613753884E-6</v>
      </c>
      <c r="EQ77" s="3">
        <f t="shared" si="111"/>
        <v>199.59502057924504</v>
      </c>
    </row>
    <row r="78" spans="1:147">
      <c r="A78" s="33" t="s">
        <v>141</v>
      </c>
      <c r="B78" s="33" t="s">
        <v>63</v>
      </c>
      <c r="C78" s="3" t="s">
        <v>65</v>
      </c>
      <c r="D78" s="3" t="s">
        <v>618</v>
      </c>
      <c r="E78" s="3" t="s">
        <v>399</v>
      </c>
      <c r="F78" s="13" t="s">
        <v>490</v>
      </c>
      <c r="G78" s="3">
        <v>32.083741607005898</v>
      </c>
      <c r="H78" s="3">
        <v>415107.53849889501</v>
      </c>
      <c r="I78" s="3">
        <v>2.8809145423559501</v>
      </c>
      <c r="J78" s="3">
        <v>18.354065374628501</v>
      </c>
      <c r="K78" s="3">
        <v>41.776179472912098</v>
      </c>
      <c r="L78" s="3">
        <v>1.47130816362956</v>
      </c>
      <c r="M78" s="3">
        <v>7.6963895249023306E-2</v>
      </c>
      <c r="N78" s="3">
        <v>0.54597061257222601</v>
      </c>
      <c r="O78" s="3">
        <v>32.848498622955397</v>
      </c>
      <c r="P78" s="3">
        <v>3.26038812949737</v>
      </c>
      <c r="Q78" s="3">
        <v>4.2935302561668198</v>
      </c>
      <c r="R78" s="3">
        <v>0.23338996624312899</v>
      </c>
      <c r="S78" s="3">
        <v>1.0121802974360303E-2</v>
      </c>
      <c r="T78" s="3">
        <v>0.113867579296205</v>
      </c>
      <c r="U78" s="3">
        <v>3.3650993643231901</v>
      </c>
      <c r="V78" s="3">
        <v>14.475265756397899</v>
      </c>
      <c r="W78" s="3">
        <v>0.42946764230894402</v>
      </c>
      <c r="X78" s="3">
        <v>8.25277518538758E-2</v>
      </c>
      <c r="Y78" s="3">
        <v>67.4045726204739</v>
      </c>
      <c r="Z78" s="3">
        <v>1.44683757162624E-2</v>
      </c>
      <c r="AA78" s="3">
        <f t="shared" si="58"/>
        <v>0.15696329306630585</v>
      </c>
      <c r="AB78" s="3">
        <f t="shared" si="59"/>
        <v>4.8370429523456972E-2</v>
      </c>
      <c r="AC78" s="3">
        <f t="shared" si="60"/>
        <v>2.1464976564316472E-4</v>
      </c>
      <c r="AD78" s="3">
        <f t="shared" si="61"/>
        <v>8.7703081210009734E-2</v>
      </c>
      <c r="AE78" s="3">
        <f t="shared" si="62"/>
        <v>1.2243642922944412E-3</v>
      </c>
      <c r="AF78" s="3">
        <f t="shared" si="63"/>
        <v>4.9923903282802704E-2</v>
      </c>
      <c r="AG78" s="3">
        <f t="shared" si="64"/>
        <v>1.4903358614225546</v>
      </c>
      <c r="AH78" s="17">
        <f t="shared" si="65"/>
        <v>6.3697907860670491E-2</v>
      </c>
      <c r="AI78" s="3">
        <f t="shared" si="66"/>
        <v>5.0221467883009374E-3</v>
      </c>
      <c r="AJ78" s="3">
        <f t="shared" si="67"/>
        <v>1.1317198346435833</v>
      </c>
      <c r="AK78" s="3">
        <f t="shared" si="68"/>
        <v>2.8646372754391518E-2</v>
      </c>
      <c r="AL78" s="3">
        <f t="shared" si="69"/>
        <v>1.1680663604729087</v>
      </c>
      <c r="AM78" s="3">
        <f t="shared" si="70"/>
        <v>1.4903358614225546</v>
      </c>
      <c r="AP78" s="3">
        <v>0.29035353617189602</v>
      </c>
      <c r="AQ78" s="3">
        <v>8.9843857559050093</v>
      </c>
      <c r="AR78" s="3">
        <v>5.3251731306371897E-2</v>
      </c>
      <c r="AS78" s="3">
        <v>0.29502701865588199</v>
      </c>
      <c r="AT78" s="3">
        <v>0.249941542788992</v>
      </c>
      <c r="AU78" s="3">
        <v>1.47130816362956</v>
      </c>
      <c r="AV78" s="3">
        <v>7.6963895249023306E-2</v>
      </c>
      <c r="AW78" s="3">
        <v>0.32858451310054898</v>
      </c>
      <c r="AX78" s="3">
        <v>0.21860163464278301</v>
      </c>
      <c r="AY78" s="3">
        <v>1.95791812901038</v>
      </c>
      <c r="AZ78" s="3">
        <v>7.1838925311295404E-4</v>
      </c>
      <c r="BA78" s="3">
        <v>0.23338996624312899</v>
      </c>
      <c r="BB78" s="3">
        <v>1.05089527439674E-2</v>
      </c>
      <c r="BC78" s="3">
        <v>0.113867579296205</v>
      </c>
      <c r="BD78" s="3">
        <v>7.3093855708784197E-2</v>
      </c>
      <c r="BE78" s="3">
        <v>0.21532478969178701</v>
      </c>
      <c r="BF78" s="3">
        <v>2.1574390802276199E-2</v>
      </c>
      <c r="BG78" s="3">
        <v>1.2963989923119999E-2</v>
      </c>
      <c r="BH78" s="3">
        <v>3.5640374146489601E-2</v>
      </c>
      <c r="BI78" s="3">
        <v>1.44683757162624E-2</v>
      </c>
      <c r="BK78" s="3">
        <v>13.687137333008801</v>
      </c>
      <c r="BL78" s="3">
        <v>41089.453929359399</v>
      </c>
      <c r="BM78" s="3">
        <v>1.08213856882588</v>
      </c>
      <c r="BN78" s="3">
        <v>6.2578648267921801</v>
      </c>
      <c r="BO78" s="3">
        <v>65.952536978390498</v>
      </c>
      <c r="BP78" s="3">
        <v>1.1032644483116101</v>
      </c>
      <c r="BQ78" s="3">
        <v>2.6590371703654699E-2</v>
      </c>
      <c r="BR78" s="3">
        <v>0.55348501960290597</v>
      </c>
      <c r="BS78" s="3">
        <v>8.6031243288077004</v>
      </c>
      <c r="BT78" s="3">
        <v>1.31466262468804</v>
      </c>
      <c r="BU78" s="3">
        <v>3.2798961214235902</v>
      </c>
      <c r="BV78" s="3">
        <v>0.117236780044366</v>
      </c>
      <c r="BW78" s="3">
        <v>1.0262299701656E-2</v>
      </c>
      <c r="BX78" s="3">
        <v>4.5115868404880501E-2</v>
      </c>
      <c r="BY78" s="3">
        <v>0.67879676148079104</v>
      </c>
      <c r="BZ78" s="3">
        <v>2.8061198797318299</v>
      </c>
      <c r="CA78" s="3">
        <v>0.24039946876408799</v>
      </c>
      <c r="CB78" s="3">
        <v>3.6447187674168699E-2</v>
      </c>
      <c r="CC78" s="3">
        <v>24.5235013486495</v>
      </c>
      <c r="CD78" s="3">
        <v>1.7190433784958398E-2</v>
      </c>
      <c r="CF78" s="3">
        <v>32.083741607005898</v>
      </c>
      <c r="CG78" s="3">
        <v>415107.53849889501</v>
      </c>
      <c r="CH78" s="3">
        <v>2.8809145423559501</v>
      </c>
      <c r="CI78" s="3">
        <v>18.354065374628501</v>
      </c>
      <c r="CJ78" s="3">
        <v>41.776179472912098</v>
      </c>
      <c r="CK78" s="3">
        <v>1.47130816362956</v>
      </c>
      <c r="CL78" s="3">
        <v>7.6963895249023306E-2</v>
      </c>
      <c r="CM78" s="3">
        <v>0.54597061257222601</v>
      </c>
      <c r="CN78" s="3">
        <v>32.848498622955397</v>
      </c>
      <c r="CO78" s="3">
        <v>3.26038812949737</v>
      </c>
      <c r="CP78" s="3">
        <v>4.2935302561668198</v>
      </c>
      <c r="CQ78" s="3">
        <v>0.23338996624312899</v>
      </c>
      <c r="CR78" s="3">
        <v>1.0121802974360303E-2</v>
      </c>
      <c r="CS78" s="3">
        <v>0.113867579296205</v>
      </c>
      <c r="CT78" s="3">
        <v>3.3650993643231901</v>
      </c>
      <c r="CU78" s="3">
        <v>14.475265756397899</v>
      </c>
      <c r="CV78" s="3">
        <v>0.42946764230894402</v>
      </c>
      <c r="CW78" s="3">
        <v>8.25277518538758E-2</v>
      </c>
      <c r="CX78" s="3">
        <v>67.4045726204739</v>
      </c>
      <c r="CY78" s="3">
        <v>1.44683757162624E-2</v>
      </c>
      <c r="DA78" s="3">
        <f t="shared" si="71"/>
        <v>0.58399856185293175</v>
      </c>
      <c r="DB78" s="3">
        <f t="shared" si="72"/>
        <v>7433.2086757793004</v>
      </c>
      <c r="DC78" s="3">
        <f t="shared" si="73"/>
        <v>4.8884407131395378E-2</v>
      </c>
      <c r="DD78" s="3">
        <f t="shared" si="74"/>
        <v>0.31271089040042838</v>
      </c>
      <c r="DE78" s="3">
        <f t="shared" si="75"/>
        <v>0.65741635150775968</v>
      </c>
      <c r="DF78" s="3">
        <f t="shared" si="76"/>
        <v>2.2500507166685425E-2</v>
      </c>
      <c r="DG78" s="3">
        <f t="shared" si="77"/>
        <v>1.1038523191633078E-3</v>
      </c>
      <c r="DH78" s="3">
        <f t="shared" si="78"/>
        <v>7.5192206661923427E-3</v>
      </c>
      <c r="DI78" s="3">
        <f t="shared" si="79"/>
        <v>0.43843829580461974</v>
      </c>
      <c r="DJ78" s="3">
        <f t="shared" si="80"/>
        <v>4.1291642977423638E-2</v>
      </c>
      <c r="DK78" s="3">
        <f t="shared" si="81"/>
        <v>3.9803484772776593E-2</v>
      </c>
      <c r="DL78" s="3">
        <f t="shared" si="82"/>
        <v>2.0762199984265687E-3</v>
      </c>
      <c r="DM78" s="3">
        <f t="shared" si="83"/>
        <v>8.815519321326189E-5</v>
      </c>
      <c r="DN78" s="3">
        <f t="shared" si="84"/>
        <v>9.5920797991917283E-4</v>
      </c>
      <c r="DO78" s="3">
        <f t="shared" si="85"/>
        <v>2.7637149838396765E-2</v>
      </c>
      <c r="DP78" s="3">
        <f t="shared" si="86"/>
        <v>0.11344252160186442</v>
      </c>
      <c r="DQ78" s="3">
        <f t="shared" si="87"/>
        <v>2.1804090202572164E-3</v>
      </c>
      <c r="DR78" s="3">
        <f t="shared" si="88"/>
        <v>4.0378911512768315E-4</v>
      </c>
      <c r="DS78" s="3">
        <f t="shared" si="89"/>
        <v>0.3253116439212061</v>
      </c>
      <c r="DT78" s="3">
        <f t="shared" si="90"/>
        <v>6.9233177374174558E-5</v>
      </c>
      <c r="DV78" s="3">
        <f t="shared" si="91"/>
        <v>7.8527514189460235E-3</v>
      </c>
      <c r="DW78" s="3">
        <f t="shared" si="92"/>
        <v>99.950828287737082</v>
      </c>
      <c r="DX78" s="3">
        <f t="shared" si="93"/>
        <v>6.5732541574660896E-4</v>
      </c>
      <c r="DY78" s="3">
        <f t="shared" si="94"/>
        <v>4.204874889623858E-3</v>
      </c>
      <c r="DZ78" s="3">
        <f t="shared" si="95"/>
        <v>8.8399655827251095E-3</v>
      </c>
      <c r="EA78" s="3">
        <f t="shared" si="96"/>
        <v>3.0255363817948951E-4</v>
      </c>
      <c r="EB78" s="3">
        <f t="shared" si="97"/>
        <v>1.4842978102743091E-5</v>
      </c>
      <c r="EC78" s="3">
        <f t="shared" si="98"/>
        <v>1.0110739069025286E-4</v>
      </c>
      <c r="ED78" s="3">
        <f t="shared" si="99"/>
        <v>5.8954716233822514E-3</v>
      </c>
      <c r="EE78" s="3">
        <f t="shared" si="100"/>
        <v>5.5522912068956876E-4</v>
      </c>
      <c r="EF78" s="3">
        <f t="shared" si="101"/>
        <v>5.3521856378668862E-4</v>
      </c>
      <c r="EG78" s="3">
        <f t="shared" si="102"/>
        <v>2.7917944672600389E-5</v>
      </c>
      <c r="EH78" s="3">
        <f t="shared" si="103"/>
        <v>1.1853810331252749E-6</v>
      </c>
      <c r="EI78" s="3">
        <f t="shared" si="104"/>
        <v>1.2898014340096133E-5</v>
      </c>
      <c r="EJ78" s="3">
        <f t="shared" si="105"/>
        <v>3.7162363366187207E-4</v>
      </c>
      <c r="EK78" s="3">
        <f t="shared" si="106"/>
        <v>1.5254077332851287E-3</v>
      </c>
      <c r="EL78" s="3">
        <f t="shared" si="107"/>
        <v>2.9318924987386263E-5</v>
      </c>
      <c r="EM78" s="3">
        <f t="shared" si="108"/>
        <v>5.4295605398637752E-6</v>
      </c>
      <c r="EN78" s="3">
        <f t="shared" si="109"/>
        <v>4.3743112402479453E-3</v>
      </c>
      <c r="EO78" s="3">
        <f t="shared" si="110"/>
        <v>9.3094566900680731E-7</v>
      </c>
      <c r="EQ78" s="3">
        <f t="shared" si="111"/>
        <v>199.90165657547416</v>
      </c>
    </row>
    <row r="79" spans="1:147">
      <c r="A79" s="33" t="s">
        <v>142</v>
      </c>
      <c r="B79" s="33" t="s">
        <v>63</v>
      </c>
      <c r="C79" s="3" t="s">
        <v>65</v>
      </c>
      <c r="D79" s="3" t="s">
        <v>618</v>
      </c>
      <c r="E79" s="3" t="s">
        <v>399</v>
      </c>
      <c r="F79" s="13" t="s">
        <v>490</v>
      </c>
      <c r="G79" s="3">
        <v>36.440313517860098</v>
      </c>
      <c r="H79" s="3">
        <v>443418.04721212102</v>
      </c>
      <c r="I79" s="3">
        <v>6.2089915046176696</v>
      </c>
      <c r="J79" s="3">
        <v>16.302660464336999</v>
      </c>
      <c r="K79" s="3">
        <v>1.5715005868385801</v>
      </c>
      <c r="L79" s="3">
        <v>1.1440798156470999</v>
      </c>
      <c r="M79" s="3">
        <v>5.1282624642758297E-2</v>
      </c>
      <c r="N79" s="3">
        <v>0.62537368296316598</v>
      </c>
      <c r="O79" s="3">
        <v>16.889944019332901</v>
      </c>
      <c r="P79" s="3">
        <v>4.1391361513070803</v>
      </c>
      <c r="Q79" s="3">
        <v>0.341008209604651</v>
      </c>
      <c r="R79" s="3">
        <v>0.13785266492809001</v>
      </c>
      <c r="S79" s="3">
        <v>1.7823123425606054E-2</v>
      </c>
      <c r="T79" s="3">
        <v>0.153974821690984</v>
      </c>
      <c r="U79" s="3">
        <v>2.4880598019378</v>
      </c>
      <c r="V79" s="3">
        <v>8.5679871886266099</v>
      </c>
      <c r="W79" s="3">
        <v>2.7877866722567899E-2</v>
      </c>
      <c r="X79" s="3">
        <v>4.5107895748480203E-2</v>
      </c>
      <c r="Y79" s="3">
        <v>49.418704888946799</v>
      </c>
      <c r="Z79" s="3">
        <v>9.3593458192028304E-3</v>
      </c>
      <c r="AA79" s="3">
        <f t="shared" si="58"/>
        <v>0.3808575611447097</v>
      </c>
      <c r="AB79" s="3">
        <f t="shared" si="59"/>
        <v>8.3756467528003906E-2</v>
      </c>
      <c r="AC79" s="3">
        <f t="shared" si="60"/>
        <v>1.8938873125540329E-4</v>
      </c>
      <c r="AD79" s="3">
        <f t="shared" si="61"/>
        <v>0.36761468821392251</v>
      </c>
      <c r="AE79" s="3">
        <f t="shared" si="62"/>
        <v>9.1276968609044283E-4</v>
      </c>
      <c r="AF79" s="3">
        <f t="shared" si="63"/>
        <v>5.0346519754593776E-2</v>
      </c>
      <c r="AG79" s="3">
        <f t="shared" si="64"/>
        <v>5.4921674373534068E-2</v>
      </c>
      <c r="AH79" s="17">
        <f t="shared" si="65"/>
        <v>6.9003874215433428E-3</v>
      </c>
      <c r="AI79" s="3">
        <f t="shared" si="66"/>
        <v>1.5073858310552077E-3</v>
      </c>
      <c r="AJ79" s="3">
        <f t="shared" si="67"/>
        <v>0.66663582132924104</v>
      </c>
      <c r="AK79" s="3">
        <f t="shared" si="68"/>
        <v>7.2649311429936973E-3</v>
      </c>
      <c r="AL79" s="3">
        <f t="shared" si="69"/>
        <v>0.40071882850659607</v>
      </c>
      <c r="AM79" s="3">
        <f t="shared" si="70"/>
        <v>5.4921674373534068E-2</v>
      </c>
      <c r="AP79" s="3">
        <v>0.260346014463536</v>
      </c>
      <c r="AQ79" s="3">
        <v>6.6742963022292399</v>
      </c>
      <c r="AR79" s="3">
        <v>3.31353468217533E-2</v>
      </c>
      <c r="AS79" s="3">
        <v>0.25746694539544801</v>
      </c>
      <c r="AT79" s="3">
        <v>0.23005933261177999</v>
      </c>
      <c r="AU79" s="3">
        <v>1.1440798156470999</v>
      </c>
      <c r="AV79" s="3">
        <v>3.7257920605997398E-2</v>
      </c>
      <c r="AW79" s="3">
        <v>0.62537368296316598</v>
      </c>
      <c r="AX79" s="3">
        <v>0.17232659439683201</v>
      </c>
      <c r="AY79" s="3">
        <v>1.5599158572663001</v>
      </c>
      <c r="AZ79" s="3">
        <v>2.7500776120122399E-2</v>
      </c>
      <c r="BA79" s="3">
        <v>0.13785266492809001</v>
      </c>
      <c r="BB79" s="3">
        <v>1.8346637819355398E-2</v>
      </c>
      <c r="BC79" s="3">
        <v>0.153974821690984</v>
      </c>
      <c r="BD79" s="3">
        <v>6.6903957700847297E-2</v>
      </c>
      <c r="BE79" s="3">
        <v>0.34857361712227197</v>
      </c>
      <c r="BF79" s="3">
        <v>2.17194904364994E-2</v>
      </c>
      <c r="BG79" s="3">
        <v>1.5814248618943601E-2</v>
      </c>
      <c r="BH79" s="3">
        <v>3.4048690048643498E-2</v>
      </c>
      <c r="BI79" s="3">
        <v>9.3593458192028304E-3</v>
      </c>
      <c r="BK79" s="3">
        <v>15.3525942227961</v>
      </c>
      <c r="BL79" s="3">
        <v>22797.301432873399</v>
      </c>
      <c r="BM79" s="3">
        <v>3.8226507931140401</v>
      </c>
      <c r="BN79" s="3">
        <v>7.8178879576737801</v>
      </c>
      <c r="BO79" s="3">
        <v>0.40939976820870899</v>
      </c>
      <c r="BP79" s="3">
        <v>0.628824724601448</v>
      </c>
      <c r="BQ79" s="3">
        <v>5.6570981827358799E-2</v>
      </c>
      <c r="BR79" s="3">
        <v>0.46794607728374499</v>
      </c>
      <c r="BS79" s="3">
        <v>13.009534444569301</v>
      </c>
      <c r="BT79" s="3">
        <v>1.5514153427636399</v>
      </c>
      <c r="BU79" s="3">
        <v>0.16225642740705301</v>
      </c>
      <c r="BV79" s="3">
        <v>0.168438817385624</v>
      </c>
      <c r="BW79" s="3">
        <v>4.8604934758887898E-3</v>
      </c>
      <c r="BX79" s="3">
        <v>5.69238571329636E-2</v>
      </c>
      <c r="BY79" s="3">
        <v>1.5351642551659701</v>
      </c>
      <c r="BZ79" s="3">
        <v>4.6939857893028201</v>
      </c>
      <c r="CA79" s="3">
        <v>2.5338082786942901E-2</v>
      </c>
      <c r="CB79" s="3">
        <v>4.0149109395003497E-2</v>
      </c>
      <c r="CC79" s="3">
        <v>22.352039542583601</v>
      </c>
      <c r="CD79" s="3">
        <v>8.5242072447373595E-3</v>
      </c>
      <c r="CF79" s="3">
        <v>36.440313517860098</v>
      </c>
      <c r="CG79" s="3">
        <v>443418.04721212102</v>
      </c>
      <c r="CH79" s="3">
        <v>6.2089915046176696</v>
      </c>
      <c r="CI79" s="3">
        <v>16.302660464336999</v>
      </c>
      <c r="CJ79" s="3">
        <v>1.5715005868385801</v>
      </c>
      <c r="CK79" s="3">
        <v>1.1440798156470999</v>
      </c>
      <c r="CL79" s="3">
        <v>5.1282624642758297E-2</v>
      </c>
      <c r="CM79" s="3">
        <v>0.62537368296316598</v>
      </c>
      <c r="CN79" s="3">
        <v>16.889944019332901</v>
      </c>
      <c r="CO79" s="3">
        <v>4.1391361513070803</v>
      </c>
      <c r="CP79" s="3">
        <v>0.341008209604651</v>
      </c>
      <c r="CQ79" s="3">
        <v>0.13785266492809001</v>
      </c>
      <c r="CR79" s="3">
        <v>1.7823123425606054E-2</v>
      </c>
      <c r="CS79" s="3">
        <v>0.153974821690984</v>
      </c>
      <c r="CT79" s="3">
        <v>2.4880598019378</v>
      </c>
      <c r="CU79" s="3">
        <v>8.5679871886266099</v>
      </c>
      <c r="CV79" s="3">
        <v>2.7877866722567899E-2</v>
      </c>
      <c r="CW79" s="3">
        <v>4.5107895748480203E-2</v>
      </c>
      <c r="CX79" s="3">
        <v>49.418704888946799</v>
      </c>
      <c r="CY79" s="3">
        <v>9.3593458192028304E-3</v>
      </c>
      <c r="DA79" s="3">
        <f t="shared" si="71"/>
        <v>0.66329828199505403</v>
      </c>
      <c r="DB79" s="3">
        <f t="shared" si="72"/>
        <v>7940.1566337563081</v>
      </c>
      <c r="DC79" s="3">
        <f t="shared" si="73"/>
        <v>0.1053564290521755</v>
      </c>
      <c r="DD79" s="3">
        <f t="shared" si="74"/>
        <v>0.27775968787524663</v>
      </c>
      <c r="DE79" s="3">
        <f t="shared" si="75"/>
        <v>2.4730126000670066E-2</v>
      </c>
      <c r="DF79" s="3">
        <f t="shared" si="76"/>
        <v>1.7496250430449608E-2</v>
      </c>
      <c r="DG79" s="3">
        <f t="shared" si="77"/>
        <v>7.3551947912106901E-4</v>
      </c>
      <c r="DH79" s="3">
        <f t="shared" si="78"/>
        <v>8.612776242434457E-3</v>
      </c>
      <c r="DI79" s="3">
        <f t="shared" si="79"/>
        <v>0.2254349082151596</v>
      </c>
      <c r="DJ79" s="3">
        <f t="shared" si="80"/>
        <v>5.2420670609258875E-2</v>
      </c>
      <c r="DK79" s="3">
        <f t="shared" si="81"/>
        <v>3.1613414296766886E-3</v>
      </c>
      <c r="DL79" s="3">
        <f t="shared" si="82"/>
        <v>1.2263271826430688E-3</v>
      </c>
      <c r="DM79" s="3">
        <f t="shared" si="83"/>
        <v>1.552293492797824E-4</v>
      </c>
      <c r="DN79" s="3">
        <f t="shared" si="84"/>
        <v>1.2970669841713756E-3</v>
      </c>
      <c r="DO79" s="3">
        <f t="shared" si="85"/>
        <v>2.0434131093444479E-2</v>
      </c>
      <c r="DP79" s="3">
        <f t="shared" si="86"/>
        <v>6.7147235020584714E-2</v>
      </c>
      <c r="DQ79" s="3">
        <f t="shared" si="87"/>
        <v>1.4153604620971376E-4</v>
      </c>
      <c r="DR79" s="3">
        <f t="shared" si="88"/>
        <v>2.2070245342197824E-4</v>
      </c>
      <c r="DS79" s="3">
        <f t="shared" si="89"/>
        <v>0.23850726297754249</v>
      </c>
      <c r="DT79" s="3">
        <f t="shared" si="90"/>
        <v>4.4785763233863533E-5</v>
      </c>
      <c r="DV79" s="3">
        <f t="shared" si="91"/>
        <v>8.3508369950375839E-3</v>
      </c>
      <c r="DW79" s="3">
        <f t="shared" si="92"/>
        <v>99.965514103441748</v>
      </c>
      <c r="DX79" s="3">
        <f t="shared" si="93"/>
        <v>1.3264234044865503E-3</v>
      </c>
      <c r="DY79" s="3">
        <f t="shared" si="94"/>
        <v>3.4969574627301651E-3</v>
      </c>
      <c r="DZ79" s="3">
        <f t="shared" si="95"/>
        <v>3.1134899140274926E-4</v>
      </c>
      <c r="EA79" s="3">
        <f t="shared" si="96"/>
        <v>2.2027546178708527E-4</v>
      </c>
      <c r="EB79" s="3">
        <f t="shared" si="97"/>
        <v>9.2600922443830434E-6</v>
      </c>
      <c r="EC79" s="3">
        <f t="shared" si="98"/>
        <v>1.0843370535948223E-4</v>
      </c>
      <c r="ED79" s="3">
        <f t="shared" si="99"/>
        <v>2.8381954583595534E-3</v>
      </c>
      <c r="EE79" s="3">
        <f t="shared" si="100"/>
        <v>6.5996925864454832E-4</v>
      </c>
      <c r="EF79" s="3">
        <f t="shared" si="101"/>
        <v>3.9800867394807983E-5</v>
      </c>
      <c r="EG79" s="3">
        <f t="shared" si="102"/>
        <v>1.5439295838417856E-5</v>
      </c>
      <c r="EH79" s="3">
        <f t="shared" si="103"/>
        <v>1.9543168252784401E-6</v>
      </c>
      <c r="EI79" s="3">
        <f t="shared" si="104"/>
        <v>1.6329900514563548E-5</v>
      </c>
      <c r="EJ79" s="3">
        <f t="shared" si="105"/>
        <v>2.5726298790241153E-4</v>
      </c>
      <c r="EK79" s="3">
        <f t="shared" si="106"/>
        <v>8.4537474247304504E-4</v>
      </c>
      <c r="EL79" s="3">
        <f t="shared" si="107"/>
        <v>1.781919964068654E-6</v>
      </c>
      <c r="EM79" s="3">
        <f t="shared" si="108"/>
        <v>2.778614483047248E-6</v>
      </c>
      <c r="EN79" s="3">
        <f t="shared" si="109"/>
        <v>3.0027746631083106E-3</v>
      </c>
      <c r="EO79" s="3">
        <f t="shared" si="110"/>
        <v>5.6384679203364862E-7</v>
      </c>
      <c r="EQ79" s="3">
        <f t="shared" si="111"/>
        <v>199.9310282068835</v>
      </c>
    </row>
    <row r="80" spans="1:147">
      <c r="A80" s="33" t="s">
        <v>143</v>
      </c>
      <c r="B80" s="33" t="s">
        <v>63</v>
      </c>
      <c r="C80" s="3" t="s">
        <v>65</v>
      </c>
      <c r="D80" s="3" t="s">
        <v>618</v>
      </c>
      <c r="E80" s="3" t="s">
        <v>399</v>
      </c>
      <c r="F80" s="13" t="s">
        <v>490</v>
      </c>
      <c r="G80" s="3">
        <v>36.574876815967599</v>
      </c>
      <c r="H80" s="3">
        <v>424669.100341429</v>
      </c>
      <c r="I80" s="3">
        <v>12.9655046802709</v>
      </c>
      <c r="J80" s="3">
        <v>33.807781684660497</v>
      </c>
      <c r="K80" s="3">
        <v>2.21086356787078</v>
      </c>
      <c r="L80" s="3">
        <v>1.5232750576751</v>
      </c>
      <c r="M80" s="3">
        <v>5.5540281256006997E-2</v>
      </c>
      <c r="N80" s="3">
        <v>0.74862871043404899</v>
      </c>
      <c r="O80" s="3">
        <v>142.627733481311</v>
      </c>
      <c r="P80" s="3">
        <v>4.2867018392515099</v>
      </c>
      <c r="Q80" s="3">
        <v>0.49829622666721501</v>
      </c>
      <c r="R80" s="3">
        <v>0.211520153993909</v>
      </c>
      <c r="S80" s="3">
        <v>1.0538228878288768E-2</v>
      </c>
      <c r="T80" s="3">
        <v>0.145086132947715</v>
      </c>
      <c r="U80" s="3">
        <v>5.0651096573104297</v>
      </c>
      <c r="V80" s="3">
        <v>12.796609469136399</v>
      </c>
      <c r="W80" s="3">
        <v>0.211514814467999</v>
      </c>
      <c r="X80" s="3">
        <v>4.3192269917117998E-2</v>
      </c>
      <c r="Y80" s="3">
        <v>68.596805659209295</v>
      </c>
      <c r="Z80" s="3">
        <v>9.7356509258013004E-3</v>
      </c>
      <c r="AA80" s="3">
        <f t="shared" si="58"/>
        <v>0.38350651933349711</v>
      </c>
      <c r="AB80" s="3">
        <f t="shared" si="59"/>
        <v>6.2491274893293945E-2</v>
      </c>
      <c r="AC80" s="3">
        <f t="shared" si="60"/>
        <v>1.4192571843896443E-4</v>
      </c>
      <c r="AD80" s="3">
        <f t="shared" si="61"/>
        <v>9.0904513195323375E-2</v>
      </c>
      <c r="AE80" s="3">
        <f t="shared" si="62"/>
        <v>6.2965424558831954E-4</v>
      </c>
      <c r="AF80" s="3">
        <f t="shared" si="63"/>
        <v>7.3838856031781211E-2</v>
      </c>
      <c r="AG80" s="3">
        <f t="shared" si="64"/>
        <v>3.8432458971338991E-2</v>
      </c>
      <c r="AH80" s="17">
        <f t="shared" si="65"/>
        <v>7.2641316440121648E-3</v>
      </c>
      <c r="AI80" s="3">
        <f t="shared" si="66"/>
        <v>7.5088869780870612E-4</v>
      </c>
      <c r="AJ80" s="3">
        <f t="shared" si="67"/>
        <v>0.33062360046612116</v>
      </c>
      <c r="AK80" s="3">
        <f t="shared" si="68"/>
        <v>3.3313219178303165E-3</v>
      </c>
      <c r="AL80" s="3">
        <f t="shared" si="69"/>
        <v>0.39066043183169014</v>
      </c>
      <c r="AM80" s="3">
        <f t="shared" si="70"/>
        <v>3.8432458971338991E-2</v>
      </c>
      <c r="AP80" s="3">
        <v>0.247059878663451</v>
      </c>
      <c r="AQ80" s="3">
        <v>7.4931414098647799</v>
      </c>
      <c r="AR80" s="3">
        <v>3.87576086890098E-2</v>
      </c>
      <c r="AS80" s="3">
        <v>0.27144447614603001</v>
      </c>
      <c r="AT80" s="3">
        <v>0.32690009328059699</v>
      </c>
      <c r="AU80" s="3">
        <v>1.5232750576751</v>
      </c>
      <c r="AV80" s="3">
        <v>5.5540281256006997E-2</v>
      </c>
      <c r="AW80" s="3">
        <v>0.74862871043404899</v>
      </c>
      <c r="AX80" s="3">
        <v>0.27975213918876202</v>
      </c>
      <c r="AY80" s="3">
        <v>1.39220777416092</v>
      </c>
      <c r="AZ80" s="3">
        <v>4.56831528232471E-2</v>
      </c>
      <c r="BA80" s="3">
        <v>0.211520153993909</v>
      </c>
      <c r="BB80" s="3">
        <v>1.1031521730311E-2</v>
      </c>
      <c r="BC80" s="3">
        <v>0.145086132947715</v>
      </c>
      <c r="BD80" s="3">
        <v>4.52630785455016E-2</v>
      </c>
      <c r="BE80" s="3">
        <v>0.39344715965251698</v>
      </c>
      <c r="BF80" s="3">
        <v>4.6757027067446499E-2</v>
      </c>
      <c r="BG80" s="3">
        <v>1.1417667164419601E-2</v>
      </c>
      <c r="BH80" s="3">
        <v>4.0534684740693203E-2</v>
      </c>
      <c r="BI80" s="3">
        <v>9.7356509258013004E-3</v>
      </c>
      <c r="BK80" s="3">
        <v>8.7960135086226305</v>
      </c>
      <c r="BL80" s="3">
        <v>36999.711426898197</v>
      </c>
      <c r="BM80" s="3">
        <v>13.5149562885117</v>
      </c>
      <c r="BN80" s="3">
        <v>45.721448053604902</v>
      </c>
      <c r="BO80" s="3">
        <v>0.52281502067558605</v>
      </c>
      <c r="BP80" s="3">
        <v>0.74130057840541297</v>
      </c>
      <c r="BQ80" s="3">
        <v>2.19421536236677E-2</v>
      </c>
      <c r="BR80" s="3">
        <v>0.63794656960824903</v>
      </c>
      <c r="BS80" s="3">
        <v>108.652406084213</v>
      </c>
      <c r="BT80" s="3">
        <v>3.0700675731262601</v>
      </c>
      <c r="BU80" s="3">
        <v>0.30407528412866403</v>
      </c>
      <c r="BV80" s="3">
        <v>0.18756001873540501</v>
      </c>
      <c r="BW80" s="3">
        <v>5.4181125840367802E-4</v>
      </c>
      <c r="BX80" s="3">
        <v>4.28744112675827E-2</v>
      </c>
      <c r="BY80" s="3">
        <v>3.4066633177540999</v>
      </c>
      <c r="BZ80" s="3">
        <v>4.6064382399759802</v>
      </c>
      <c r="CA80" s="3">
        <v>0.21837185983262999</v>
      </c>
      <c r="CB80" s="3">
        <v>2.62327700562494E-2</v>
      </c>
      <c r="CC80" s="3">
        <v>43.481193667808903</v>
      </c>
      <c r="CD80" s="3">
        <v>7.4499942938356899E-3</v>
      </c>
      <c r="CF80" s="3">
        <v>36.574876815967599</v>
      </c>
      <c r="CG80" s="3">
        <v>424669.100341429</v>
      </c>
      <c r="CH80" s="3">
        <v>12.9655046802709</v>
      </c>
      <c r="CI80" s="3">
        <v>33.807781684660497</v>
      </c>
      <c r="CJ80" s="3">
        <v>2.21086356787078</v>
      </c>
      <c r="CK80" s="3">
        <v>1.5232750576751</v>
      </c>
      <c r="CL80" s="3">
        <v>5.5540281256006997E-2</v>
      </c>
      <c r="CM80" s="3">
        <v>0.74862871043404899</v>
      </c>
      <c r="CN80" s="3">
        <v>142.627733481311</v>
      </c>
      <c r="CO80" s="3">
        <v>4.2867018392515099</v>
      </c>
      <c r="CP80" s="3">
        <v>0.49829622666721501</v>
      </c>
      <c r="CQ80" s="3">
        <v>0.211520153993909</v>
      </c>
      <c r="CR80" s="3">
        <v>1.0538228878288768E-2</v>
      </c>
      <c r="CS80" s="3">
        <v>0.145086132947715</v>
      </c>
      <c r="CT80" s="3">
        <v>5.0651096573104297</v>
      </c>
      <c r="CU80" s="3">
        <v>12.796609469136399</v>
      </c>
      <c r="CV80" s="3">
        <v>0.211514814467999</v>
      </c>
      <c r="CW80" s="3">
        <v>4.3192269917117998E-2</v>
      </c>
      <c r="CX80" s="3">
        <v>68.596805659209295</v>
      </c>
      <c r="CY80" s="3">
        <v>9.7356509258013004E-3</v>
      </c>
      <c r="DA80" s="3">
        <f t="shared" si="71"/>
        <v>0.66574764633464867</v>
      </c>
      <c r="DB80" s="3">
        <f t="shared" si="72"/>
        <v>7604.4247531816454</v>
      </c>
      <c r="DC80" s="3">
        <f t="shared" si="73"/>
        <v>0.22000340521592074</v>
      </c>
      <c r="DD80" s="3">
        <f t="shared" si="74"/>
        <v>0.57600653028552617</v>
      </c>
      <c r="DE80" s="3">
        <f t="shared" si="75"/>
        <v>3.4791545775828221E-2</v>
      </c>
      <c r="DF80" s="3">
        <f t="shared" si="76"/>
        <v>2.3295229510247744E-2</v>
      </c>
      <c r="DG80" s="3">
        <f t="shared" si="77"/>
        <v>7.965847891801414E-4</v>
      </c>
      <c r="DH80" s="3">
        <f t="shared" si="78"/>
        <v>1.0310270078970514E-2</v>
      </c>
      <c r="DI80" s="3">
        <f t="shared" si="79"/>
        <v>1.9036931069452734</v>
      </c>
      <c r="DJ80" s="3">
        <f t="shared" si="80"/>
        <v>5.4289536971270397E-2</v>
      </c>
      <c r="DK80" s="3">
        <f t="shared" si="81"/>
        <v>4.6194914411032632E-3</v>
      </c>
      <c r="DL80" s="3">
        <f t="shared" si="82"/>
        <v>1.8816677548808302E-3</v>
      </c>
      <c r="DM80" s="3">
        <f t="shared" si="83"/>
        <v>9.1782027890128449E-5</v>
      </c>
      <c r="DN80" s="3">
        <f t="shared" si="84"/>
        <v>1.2221896465985595E-3</v>
      </c>
      <c r="DO80" s="3">
        <f t="shared" si="85"/>
        <v>4.1599126620486447E-2</v>
      </c>
      <c r="DP80" s="3">
        <f t="shared" si="86"/>
        <v>0.10028690806533229</v>
      </c>
      <c r="DQ80" s="3">
        <f t="shared" si="87"/>
        <v>1.0738615996878605E-3</v>
      </c>
      <c r="DR80" s="3">
        <f t="shared" si="88"/>
        <v>2.1132974131016574E-4</v>
      </c>
      <c r="DS80" s="3">
        <f t="shared" si="89"/>
        <v>0.33106566437842327</v>
      </c>
      <c r="DT80" s="3">
        <f t="shared" si="90"/>
        <v>4.6586435175404031E-5</v>
      </c>
      <c r="DV80" s="3">
        <f t="shared" si="91"/>
        <v>8.7489855046118652E-3</v>
      </c>
      <c r="DW80" s="3">
        <f t="shared" si="92"/>
        <v>99.934265337312226</v>
      </c>
      <c r="DX80" s="3">
        <f t="shared" si="93"/>
        <v>2.8911955059797629E-3</v>
      </c>
      <c r="DY80" s="3">
        <f t="shared" si="94"/>
        <v>7.5696441613804406E-3</v>
      </c>
      <c r="DZ80" s="3">
        <f t="shared" si="95"/>
        <v>4.5721638123937794E-4</v>
      </c>
      <c r="EA80" s="3">
        <f t="shared" si="96"/>
        <v>3.0613645640936433E-4</v>
      </c>
      <c r="EB80" s="3">
        <f t="shared" si="97"/>
        <v>1.0468394161213634E-5</v>
      </c>
      <c r="EC80" s="3">
        <f t="shared" si="98"/>
        <v>1.3549338697053953E-4</v>
      </c>
      <c r="ED80" s="3">
        <f t="shared" si="99"/>
        <v>2.5017562569829389E-2</v>
      </c>
      <c r="EE80" s="3">
        <f t="shared" si="100"/>
        <v>7.1345107208231747E-4</v>
      </c>
      <c r="EF80" s="3">
        <f t="shared" si="101"/>
        <v>6.0707482601561232E-5</v>
      </c>
      <c r="EG80" s="3">
        <f t="shared" si="102"/>
        <v>2.4728114327681312E-5</v>
      </c>
      <c r="EH80" s="3">
        <f t="shared" si="103"/>
        <v>1.2061621787408847E-6</v>
      </c>
      <c r="EI80" s="3">
        <f t="shared" si="104"/>
        <v>1.6061520548887568E-5</v>
      </c>
      <c r="EJ80" s="3">
        <f t="shared" si="105"/>
        <v>5.4667884717418008E-4</v>
      </c>
      <c r="EK80" s="3">
        <f t="shared" si="106"/>
        <v>1.3179298639606327E-3</v>
      </c>
      <c r="EL80" s="3">
        <f t="shared" si="107"/>
        <v>1.4112253526324529E-5</v>
      </c>
      <c r="EM80" s="3">
        <f t="shared" si="108"/>
        <v>2.777209733440989E-6</v>
      </c>
      <c r="EN80" s="3">
        <f t="shared" si="109"/>
        <v>4.3507306629899153E-3</v>
      </c>
      <c r="EO80" s="3">
        <f t="shared" si="110"/>
        <v>6.1222003307882751E-7</v>
      </c>
      <c r="EQ80" s="3">
        <f t="shared" si="111"/>
        <v>199.86853067462445</v>
      </c>
    </row>
    <row r="81" spans="1:147">
      <c r="A81" s="33" t="s">
        <v>144</v>
      </c>
      <c r="B81" s="33" t="s">
        <v>63</v>
      </c>
      <c r="C81" s="3" t="s">
        <v>65</v>
      </c>
      <c r="D81" s="3" t="s">
        <v>618</v>
      </c>
      <c r="E81" s="3" t="s">
        <v>399</v>
      </c>
      <c r="F81" s="13" t="s">
        <v>492</v>
      </c>
      <c r="G81" s="3">
        <v>23.079719461533699</v>
      </c>
      <c r="H81" s="3">
        <v>412709.59920305898</v>
      </c>
      <c r="I81" s="3">
        <v>13.2951406174905</v>
      </c>
      <c r="J81" s="3">
        <v>31.898098589836799</v>
      </c>
      <c r="K81" s="3">
        <v>10.511961190034301</v>
      </c>
      <c r="L81" s="3">
        <v>1.03324869881194</v>
      </c>
      <c r="M81" s="3">
        <v>4.2820995314949997E-2</v>
      </c>
      <c r="N81" s="3">
        <v>0.40072516829139299</v>
      </c>
      <c r="O81" s="3">
        <v>69.239013488951301</v>
      </c>
      <c r="P81" s="3">
        <v>4.5036625243416104</v>
      </c>
      <c r="Q81" s="3">
        <v>1.00721978931791</v>
      </c>
      <c r="R81" s="3">
        <v>0.15578947852059499</v>
      </c>
      <c r="S81" s="3">
        <v>9.2474168232962069E-3</v>
      </c>
      <c r="T81" s="3">
        <v>0.111556812777798</v>
      </c>
      <c r="U81" s="3">
        <v>0.84352186548677</v>
      </c>
      <c r="V81" s="3">
        <v>11.004368678631</v>
      </c>
      <c r="W81" s="3">
        <v>4.8745192911296802E-2</v>
      </c>
      <c r="X81" s="3">
        <v>1.7389565170464302E-2</v>
      </c>
      <c r="Y81" s="3">
        <v>12.6092095939267</v>
      </c>
      <c r="Z81" s="3">
        <v>1.58572357657169E-2</v>
      </c>
      <c r="AA81" s="3">
        <f t="shared" si="58"/>
        <v>0.41680041147426028</v>
      </c>
      <c r="AB81" s="3">
        <f t="shared" si="59"/>
        <v>0.35717246912215861</v>
      </c>
      <c r="AC81" s="3">
        <f t="shared" si="60"/>
        <v>1.2575915760298434E-3</v>
      </c>
      <c r="AD81" s="3">
        <f t="shared" si="61"/>
        <v>0.19201805380447903</v>
      </c>
      <c r="AE81" s="3">
        <f t="shared" si="62"/>
        <v>1.3791161960572127E-3</v>
      </c>
      <c r="AF81" s="3">
        <f t="shared" si="63"/>
        <v>6.6897283228050816E-2</v>
      </c>
      <c r="AG81" s="3">
        <f t="shared" si="64"/>
        <v>7.575849088747931E-2</v>
      </c>
      <c r="AH81" s="17">
        <f t="shared" si="65"/>
        <v>7.9879692839989219E-2</v>
      </c>
      <c r="AI81" s="3">
        <f t="shared" si="66"/>
        <v>1.1927091425310554E-3</v>
      </c>
      <c r="AJ81" s="3">
        <f t="shared" si="67"/>
        <v>0.33874500871519864</v>
      </c>
      <c r="AK81" s="3">
        <f t="shared" si="68"/>
        <v>1.3079639900601997E-3</v>
      </c>
      <c r="AL81" s="3">
        <f t="shared" si="69"/>
        <v>6.3445877689858349E-2</v>
      </c>
      <c r="AM81" s="3">
        <f t="shared" si="70"/>
        <v>7.575849088747931E-2</v>
      </c>
      <c r="AP81" s="3">
        <v>0.22808664668706799</v>
      </c>
      <c r="AQ81" s="3">
        <v>8.4871155936699392</v>
      </c>
      <c r="AR81" s="3">
        <v>3.9520079442913303E-2</v>
      </c>
      <c r="AS81" s="3">
        <v>0.29920492369563201</v>
      </c>
      <c r="AT81" s="3">
        <v>0.20979190995386299</v>
      </c>
      <c r="AU81" s="3">
        <v>1.03324869881194</v>
      </c>
      <c r="AV81" s="3">
        <v>4.2820995314949997E-2</v>
      </c>
      <c r="AW81" s="3">
        <v>0.372618795661947</v>
      </c>
      <c r="AX81" s="3">
        <v>0.22540178713846101</v>
      </c>
      <c r="AY81" s="3">
        <v>1.50013931766268</v>
      </c>
      <c r="AZ81" s="3">
        <v>2.9557352514508299E-2</v>
      </c>
      <c r="BA81" s="3">
        <v>0.15578947852059499</v>
      </c>
      <c r="BB81" s="3">
        <v>9.6267099867407193E-3</v>
      </c>
      <c r="BC81" s="3">
        <v>0.111556812777798</v>
      </c>
      <c r="BD81" s="3">
        <v>7.0175256228339603E-2</v>
      </c>
      <c r="BE81" s="3">
        <v>0.333649787384662</v>
      </c>
      <c r="BF81" s="3">
        <v>2.0721311677135801E-2</v>
      </c>
      <c r="BG81" s="3">
        <v>1.7389565170464302E-2</v>
      </c>
      <c r="BH81" s="3">
        <v>3.5130856225648301E-2</v>
      </c>
      <c r="BI81" s="3">
        <v>1.58572357657169E-2</v>
      </c>
      <c r="BK81" s="3">
        <v>6.3866369516397103</v>
      </c>
      <c r="BL81" s="3">
        <v>28441.5409350925</v>
      </c>
      <c r="BM81" s="3">
        <v>10.727961819924101</v>
      </c>
      <c r="BN81" s="3">
        <v>14.533555600020801</v>
      </c>
      <c r="BO81" s="3">
        <v>3.8413052259876199</v>
      </c>
      <c r="BP81" s="3">
        <v>0.78654816855687004</v>
      </c>
      <c r="BQ81" s="3">
        <v>3.7274872388274399E-2</v>
      </c>
      <c r="BR81" s="3">
        <v>0.27673434098322702</v>
      </c>
      <c r="BS81" s="3">
        <v>38.257537068540898</v>
      </c>
      <c r="BT81" s="3">
        <v>2.3770525731455701</v>
      </c>
      <c r="BU81" s="3">
        <v>0.39087884833638498</v>
      </c>
      <c r="BV81" s="3">
        <v>9.2265827969662595E-2</v>
      </c>
      <c r="BW81" s="3">
        <v>3.7683486117932202E-3</v>
      </c>
      <c r="BX81" s="3">
        <v>4.64081453235606E-2</v>
      </c>
      <c r="BY81" s="3">
        <v>0.42109465525509199</v>
      </c>
      <c r="BZ81" s="3">
        <v>5.4608133109060999</v>
      </c>
      <c r="CA81" s="3">
        <v>3.3766022457565603E-2</v>
      </c>
      <c r="CB81" s="3">
        <v>2.28369394141902E-2</v>
      </c>
      <c r="CC81" s="3">
        <v>4.4852293877777001</v>
      </c>
      <c r="CD81" s="3">
        <v>6.3774313021061901E-3</v>
      </c>
      <c r="CF81" s="3">
        <v>23.079719461533699</v>
      </c>
      <c r="CG81" s="3">
        <v>412709.59920305898</v>
      </c>
      <c r="CH81" s="3">
        <v>13.2951406174905</v>
      </c>
      <c r="CI81" s="3">
        <v>31.898098589836799</v>
      </c>
      <c r="CJ81" s="3">
        <v>10.511961190034301</v>
      </c>
      <c r="CK81" s="3">
        <v>1.03324869881194</v>
      </c>
      <c r="CL81" s="3">
        <v>4.2820995314949997E-2</v>
      </c>
      <c r="CM81" s="3">
        <v>0.40072516829139299</v>
      </c>
      <c r="CN81" s="3">
        <v>69.239013488951301</v>
      </c>
      <c r="CO81" s="3">
        <v>4.5036625243416104</v>
      </c>
      <c r="CP81" s="3">
        <v>1.00721978931791</v>
      </c>
      <c r="CQ81" s="3">
        <v>0.15578947852059499</v>
      </c>
      <c r="CR81" s="3">
        <v>9.2474168232962069E-3</v>
      </c>
      <c r="CS81" s="3">
        <v>0.111556812777798</v>
      </c>
      <c r="CT81" s="3">
        <v>0.84352186548677</v>
      </c>
      <c r="CU81" s="3">
        <v>11.004368678631</v>
      </c>
      <c r="CV81" s="3">
        <v>4.8745192911296802E-2</v>
      </c>
      <c r="CW81" s="3">
        <v>1.7389565170464302E-2</v>
      </c>
      <c r="CX81" s="3">
        <v>12.6092095939267</v>
      </c>
      <c r="CY81" s="3">
        <v>1.58572357657169E-2</v>
      </c>
      <c r="DA81" s="3">
        <f t="shared" si="71"/>
        <v>0.42010446096354276</v>
      </c>
      <c r="DB81" s="3">
        <f t="shared" si="72"/>
        <v>7390.2694816556359</v>
      </c>
      <c r="DC81" s="3">
        <f t="shared" si="73"/>
        <v>0.22559678784607826</v>
      </c>
      <c r="DD81" s="3">
        <f t="shared" si="74"/>
        <v>0.54346994022900019</v>
      </c>
      <c r="DE81" s="3">
        <f t="shared" si="75"/>
        <v>0.16542286202175277</v>
      </c>
      <c r="DF81" s="3">
        <f t="shared" si="76"/>
        <v>1.580132587264016E-2</v>
      </c>
      <c r="DG81" s="3">
        <f t="shared" si="77"/>
        <v>6.1415881868178356E-4</v>
      </c>
      <c r="DH81" s="3">
        <f t="shared" si="78"/>
        <v>5.518870242272318E-3</v>
      </c>
      <c r="DI81" s="3">
        <f t="shared" si="79"/>
        <v>0.92415289434490588</v>
      </c>
      <c r="DJ81" s="3">
        <f t="shared" si="80"/>
        <v>5.7037266012431746E-2</v>
      </c>
      <c r="DK81" s="3">
        <f t="shared" si="81"/>
        <v>9.3375043740222784E-3</v>
      </c>
      <c r="DL81" s="3">
        <f t="shared" si="82"/>
        <v>1.3858917589968508E-3</v>
      </c>
      <c r="DM81" s="3">
        <f t="shared" si="83"/>
        <v>8.053978316375662E-5</v>
      </c>
      <c r="DN81" s="3">
        <f t="shared" si="84"/>
        <v>9.3974233660010112E-4</v>
      </c>
      <c r="DO81" s="3">
        <f t="shared" si="85"/>
        <v>6.9277419964419345E-3</v>
      </c>
      <c r="DP81" s="3">
        <f t="shared" si="86"/>
        <v>8.6241133845070539E-2</v>
      </c>
      <c r="DQ81" s="3">
        <f t="shared" si="87"/>
        <v>2.4747954874214324E-4</v>
      </c>
      <c r="DR81" s="3">
        <f t="shared" si="88"/>
        <v>8.5083102046323267E-5</v>
      </c>
      <c r="DS81" s="3">
        <f t="shared" si="89"/>
        <v>6.0855258657947393E-2</v>
      </c>
      <c r="DT81" s="3">
        <f t="shared" si="90"/>
        <v>7.587906465533703E-5</v>
      </c>
      <c r="DV81" s="3">
        <f t="shared" si="91"/>
        <v>5.6818290461647771E-3</v>
      </c>
      <c r="DW81" s="3">
        <f t="shared" si="92"/>
        <v>99.951920775961668</v>
      </c>
      <c r="DX81" s="3">
        <f t="shared" si="93"/>
        <v>3.0511515611269767E-3</v>
      </c>
      <c r="DY81" s="3">
        <f t="shared" si="94"/>
        <v>7.3503225484162172E-3</v>
      </c>
      <c r="DZ81" s="3">
        <f t="shared" si="95"/>
        <v>2.2373112158322671E-3</v>
      </c>
      <c r="EA81" s="3">
        <f t="shared" si="96"/>
        <v>2.137097809082135E-4</v>
      </c>
      <c r="EB81" s="3">
        <f t="shared" si="97"/>
        <v>8.3063755308402514E-6</v>
      </c>
      <c r="EC81" s="3">
        <f t="shared" si="98"/>
        <v>7.4641619307343004E-5</v>
      </c>
      <c r="ED81" s="3">
        <f t="shared" si="99"/>
        <v>1.2498983576948527E-2</v>
      </c>
      <c r="EE81" s="3">
        <f t="shared" si="100"/>
        <v>7.7141764693468826E-4</v>
      </c>
      <c r="EF81" s="3">
        <f t="shared" si="101"/>
        <v>1.2628788432602372E-4</v>
      </c>
      <c r="EG81" s="3">
        <f t="shared" si="102"/>
        <v>1.8743909629162575E-5</v>
      </c>
      <c r="EH81" s="3">
        <f t="shared" si="103"/>
        <v>1.0892845039114154E-6</v>
      </c>
      <c r="EI81" s="3">
        <f t="shared" si="104"/>
        <v>1.2709827674190245E-5</v>
      </c>
      <c r="EJ81" s="3">
        <f t="shared" si="105"/>
        <v>9.3696328787937474E-5</v>
      </c>
      <c r="EK81" s="3">
        <f t="shared" si="106"/>
        <v>1.1663941347617099E-3</v>
      </c>
      <c r="EL81" s="3">
        <f t="shared" si="107"/>
        <v>3.3471115378060407E-6</v>
      </c>
      <c r="EM81" s="3">
        <f t="shared" si="108"/>
        <v>1.1507319856490499E-6</v>
      </c>
      <c r="EN81" s="3">
        <f t="shared" si="109"/>
        <v>8.23055235979992E-4</v>
      </c>
      <c r="EO81" s="3">
        <f t="shared" si="110"/>
        <v>1.0262492156490652E-6</v>
      </c>
      <c r="EQ81" s="3">
        <f t="shared" si="111"/>
        <v>199.90384155192334</v>
      </c>
    </row>
    <row r="82" spans="1:147">
      <c r="A82" s="33" t="s">
        <v>145</v>
      </c>
      <c r="B82" s="33" t="s">
        <v>63</v>
      </c>
      <c r="C82" s="3" t="s">
        <v>65</v>
      </c>
      <c r="D82" s="3" t="s">
        <v>618</v>
      </c>
      <c r="E82" s="3" t="s">
        <v>399</v>
      </c>
      <c r="F82" s="13" t="s">
        <v>492</v>
      </c>
      <c r="G82" s="3">
        <v>52.534035402897302</v>
      </c>
      <c r="H82" s="3">
        <v>431039.18396389397</v>
      </c>
      <c r="I82" s="3">
        <v>83.575257494763704</v>
      </c>
      <c r="J82" s="3">
        <v>292.15911744966502</v>
      </c>
      <c r="K82" s="3">
        <v>15.194007793426399</v>
      </c>
      <c r="L82" s="3">
        <v>1.73268650685072</v>
      </c>
      <c r="M82" s="3">
        <v>5.5223990144719702E-2</v>
      </c>
      <c r="N82" s="3">
        <v>0.52111227056797205</v>
      </c>
      <c r="O82" s="3">
        <v>52.2252407392047</v>
      </c>
      <c r="P82" s="3">
        <v>5.7876004975450899</v>
      </c>
      <c r="Q82" s="3">
        <v>24.701139371882899</v>
      </c>
      <c r="R82" s="3">
        <v>0.18329889171732799</v>
      </c>
      <c r="S82" s="3">
        <v>5.4691852245363666E-3</v>
      </c>
      <c r="T82" s="3">
        <v>0.12002427299839501</v>
      </c>
      <c r="U82" s="3">
        <v>9.6012398791913505</v>
      </c>
      <c r="V82" s="3">
        <v>60.442270358937101</v>
      </c>
      <c r="W82" s="3">
        <v>2.0807345747517001</v>
      </c>
      <c r="X82" s="3">
        <v>0.51222443620552405</v>
      </c>
      <c r="Y82" s="3">
        <v>150.339088612887</v>
      </c>
      <c r="Z82" s="3">
        <v>0.89677382937457695</v>
      </c>
      <c r="AA82" s="3">
        <f t="shared" si="58"/>
        <v>0.2860607542366449</v>
      </c>
      <c r="AB82" s="3">
        <f t="shared" si="59"/>
        <v>3.8496977405841341E-2</v>
      </c>
      <c r="AC82" s="3">
        <f t="shared" si="60"/>
        <v>5.9650077544617089E-3</v>
      </c>
      <c r="AD82" s="3">
        <f t="shared" si="61"/>
        <v>1.6002847724936387</v>
      </c>
      <c r="AE82" s="3">
        <f t="shared" si="62"/>
        <v>3.4071274538883724E-3</v>
      </c>
      <c r="AF82" s="3">
        <f t="shared" si="63"/>
        <v>6.3863895729166578E-2</v>
      </c>
      <c r="AG82" s="3">
        <f t="shared" si="64"/>
        <v>0.29555564783549143</v>
      </c>
      <c r="AH82" s="17">
        <f t="shared" si="65"/>
        <v>0.1643028409962406</v>
      </c>
      <c r="AI82" s="3">
        <f t="shared" si="66"/>
        <v>1.0730135404378061E-2</v>
      </c>
      <c r="AJ82" s="3">
        <f t="shared" si="67"/>
        <v>6.9250166509001829E-2</v>
      </c>
      <c r="AK82" s="3">
        <f t="shared" si="68"/>
        <v>6.1289004851419904E-3</v>
      </c>
      <c r="AL82" s="3">
        <f t="shared" si="69"/>
        <v>0.11488136760802566</v>
      </c>
      <c r="AM82" s="3">
        <f t="shared" si="70"/>
        <v>0.29555564783549143</v>
      </c>
      <c r="AP82" s="3">
        <v>0.270921933818978</v>
      </c>
      <c r="AQ82" s="3">
        <v>4.4881091703907101</v>
      </c>
      <c r="AR82" s="3">
        <v>6.95569450680492E-2</v>
      </c>
      <c r="AS82" s="3">
        <v>0.31157517014493602</v>
      </c>
      <c r="AT82" s="3">
        <v>0.21068063407044901</v>
      </c>
      <c r="AU82" s="3">
        <v>1.73268650685072</v>
      </c>
      <c r="AV82" s="3">
        <v>5.5223990144719702E-2</v>
      </c>
      <c r="AW82" s="3">
        <v>0.48158116616277402</v>
      </c>
      <c r="AX82" s="3">
        <v>0.24715504377561701</v>
      </c>
      <c r="AY82" s="3">
        <v>1.4028155038579</v>
      </c>
      <c r="AZ82" s="3">
        <v>3.0468497528063101E-2</v>
      </c>
      <c r="BA82" s="3">
        <v>0.18329889171732799</v>
      </c>
      <c r="BB82" s="3">
        <v>5.87726775273091E-3</v>
      </c>
      <c r="BC82" s="3">
        <v>0.12002427299839501</v>
      </c>
      <c r="BD82" s="3">
        <v>0.12104609883404301</v>
      </c>
      <c r="BE82" s="3">
        <v>0.164043517086017</v>
      </c>
      <c r="BF82" s="3">
        <v>3.7119876764107697E-2</v>
      </c>
      <c r="BG82" s="3">
        <v>7.9035510056468406E-3</v>
      </c>
      <c r="BH82" s="3">
        <v>3.3733399803358398E-2</v>
      </c>
      <c r="BI82" s="3">
        <v>1.4255628256153599E-2</v>
      </c>
      <c r="BK82" s="3">
        <v>14.8762100682351</v>
      </c>
      <c r="BL82" s="3">
        <v>26295.354037467201</v>
      </c>
      <c r="BM82" s="3">
        <v>29.910038778629701</v>
      </c>
      <c r="BN82" s="3">
        <v>93.552498623363206</v>
      </c>
      <c r="BO82" s="3">
        <v>5.9171196481580397</v>
      </c>
      <c r="BP82" s="3">
        <v>1.54642110293047</v>
      </c>
      <c r="BQ82" s="3">
        <v>0.12891055996680101</v>
      </c>
      <c r="BR82" s="3">
        <v>0.65396790889239298</v>
      </c>
      <c r="BS82" s="3">
        <v>23.9169636149384</v>
      </c>
      <c r="BT82" s="3">
        <v>2.5005889011841602</v>
      </c>
      <c r="BU82" s="3">
        <v>7.0527503233731004</v>
      </c>
      <c r="BV82" s="3">
        <v>9.7092996839600806E-2</v>
      </c>
      <c r="BW82" s="3">
        <v>4.8333777511784604E-3</v>
      </c>
      <c r="BX82" s="3">
        <v>6.4192746747594898E-2</v>
      </c>
      <c r="BY82" s="3">
        <v>2.5583248326128998</v>
      </c>
      <c r="BZ82" s="3">
        <v>17.469751260641299</v>
      </c>
      <c r="CA82" s="3">
        <v>1.03836185822928</v>
      </c>
      <c r="CB82" s="3">
        <v>0.32497377004382699</v>
      </c>
      <c r="CC82" s="3">
        <v>26.4529267996224</v>
      </c>
      <c r="CD82" s="3">
        <v>0.446104610844616</v>
      </c>
      <c r="CF82" s="3">
        <v>52.534035402897302</v>
      </c>
      <c r="CG82" s="3">
        <v>431039.18396389397</v>
      </c>
      <c r="CH82" s="3">
        <v>83.575257494763704</v>
      </c>
      <c r="CI82" s="3">
        <v>292.15911744966502</v>
      </c>
      <c r="CJ82" s="3">
        <v>15.194007793426399</v>
      </c>
      <c r="CK82" s="3">
        <v>1.73268650685072</v>
      </c>
      <c r="CL82" s="3">
        <v>5.5223990144719702E-2</v>
      </c>
      <c r="CM82" s="3">
        <v>0.52111227056797205</v>
      </c>
      <c r="CN82" s="3">
        <v>52.2252407392047</v>
      </c>
      <c r="CO82" s="3">
        <v>5.7876004975450899</v>
      </c>
      <c r="CP82" s="3">
        <v>24.701139371882899</v>
      </c>
      <c r="CQ82" s="3">
        <v>0.18329889171732799</v>
      </c>
      <c r="CR82" s="3">
        <v>5.4691852245363666E-3</v>
      </c>
      <c r="CS82" s="3">
        <v>0.12002427299839501</v>
      </c>
      <c r="CT82" s="3">
        <v>9.6012398791913505</v>
      </c>
      <c r="CU82" s="3">
        <v>60.442270358937101</v>
      </c>
      <c r="CV82" s="3">
        <v>2.0807345747517001</v>
      </c>
      <c r="CW82" s="3">
        <v>0.51222443620552405</v>
      </c>
      <c r="CX82" s="3">
        <v>150.339088612887</v>
      </c>
      <c r="CY82" s="3">
        <v>0.89677382937457695</v>
      </c>
      <c r="DA82" s="3">
        <f t="shared" si="71"/>
        <v>0.95624137294896117</v>
      </c>
      <c r="DB82" s="3">
        <f t="shared" si="72"/>
        <v>7718.4919681957917</v>
      </c>
      <c r="DC82" s="3">
        <f t="shared" si="73"/>
        <v>1.4181354057604831</v>
      </c>
      <c r="DD82" s="3">
        <f t="shared" si="74"/>
        <v>4.977716701531433</v>
      </c>
      <c r="DE82" s="3">
        <f t="shared" si="75"/>
        <v>0.23910250516832529</v>
      </c>
      <c r="DF82" s="3">
        <f t="shared" si="76"/>
        <v>2.6497729115319162E-2</v>
      </c>
      <c r="DG82" s="3">
        <f t="shared" si="77"/>
        <v>7.9204839356768501E-4</v>
      </c>
      <c r="DH82" s="3">
        <f t="shared" si="78"/>
        <v>7.1768664174076853E-3</v>
      </c>
      <c r="DI82" s="3">
        <f t="shared" si="79"/>
        <v>0.69706520868754407</v>
      </c>
      <c r="DJ82" s="3">
        <f t="shared" si="80"/>
        <v>7.3297878641655143E-2</v>
      </c>
      <c r="DK82" s="3">
        <f t="shared" si="81"/>
        <v>0.22899371058275653</v>
      </c>
      <c r="DL82" s="3">
        <f t="shared" si="82"/>
        <v>1.6306134783724724E-3</v>
      </c>
      <c r="DM82" s="3">
        <f t="shared" si="83"/>
        <v>4.7633517606441211E-5</v>
      </c>
      <c r="DN82" s="3">
        <f t="shared" si="84"/>
        <v>1.0110712913688402E-3</v>
      </c>
      <c r="DO82" s="3">
        <f t="shared" si="85"/>
        <v>7.8853809783108991E-2</v>
      </c>
      <c r="DP82" s="3">
        <f t="shared" si="86"/>
        <v>0.47368550438038481</v>
      </c>
      <c r="DQ82" s="3">
        <f t="shared" si="87"/>
        <v>1.0563898158096895E-2</v>
      </c>
      <c r="DR82" s="3">
        <f t="shared" si="88"/>
        <v>2.5061951549149274E-3</v>
      </c>
      <c r="DS82" s="3">
        <f t="shared" si="89"/>
        <v>0.72557475199269794</v>
      </c>
      <c r="DT82" s="3">
        <f t="shared" si="90"/>
        <v>4.291186710324562E-3</v>
      </c>
      <c r="DV82" s="3">
        <f t="shared" si="91"/>
        <v>1.2371408691985488E-2</v>
      </c>
      <c r="DW82" s="3">
        <f t="shared" si="92"/>
        <v>99.858279850284461</v>
      </c>
      <c r="DX82" s="3">
        <f t="shared" si="93"/>
        <v>1.8347180096519443E-2</v>
      </c>
      <c r="DY82" s="3">
        <f t="shared" si="94"/>
        <v>6.439939685694207E-2</v>
      </c>
      <c r="DZ82" s="3">
        <f t="shared" si="95"/>
        <v>3.0933976445639607E-3</v>
      </c>
      <c r="EA82" s="3">
        <f t="shared" si="96"/>
        <v>3.4281536604527705E-4</v>
      </c>
      <c r="EB82" s="3">
        <f t="shared" si="97"/>
        <v>1.0247155851914184E-5</v>
      </c>
      <c r="EC82" s="3">
        <f t="shared" si="98"/>
        <v>9.2850978936125976E-5</v>
      </c>
      <c r="ED82" s="3">
        <f t="shared" si="99"/>
        <v>9.0183073286644391E-3</v>
      </c>
      <c r="EE82" s="3">
        <f t="shared" si="100"/>
        <v>9.482940589936906E-4</v>
      </c>
      <c r="EF82" s="3">
        <f t="shared" si="101"/>
        <v>2.9626147347890704E-3</v>
      </c>
      <c r="EG82" s="3">
        <f t="shared" si="102"/>
        <v>2.1096123144509265E-5</v>
      </c>
      <c r="EH82" s="3">
        <f t="shared" si="103"/>
        <v>6.1626042379743783E-7</v>
      </c>
      <c r="EI82" s="3">
        <f t="shared" si="104"/>
        <v>1.3080772821701668E-5</v>
      </c>
      <c r="EJ82" s="3">
        <f t="shared" si="105"/>
        <v>1.0201741268927437E-3</v>
      </c>
      <c r="EK82" s="3">
        <f t="shared" si="106"/>
        <v>6.1283240110044943E-3</v>
      </c>
      <c r="EL82" s="3">
        <f t="shared" si="107"/>
        <v>1.366708293443657E-4</v>
      </c>
      <c r="EM82" s="3">
        <f t="shared" si="108"/>
        <v>3.2423993983558091E-5</v>
      </c>
      <c r="EN82" s="3">
        <f t="shared" si="109"/>
        <v>9.3871506163818608E-3</v>
      </c>
      <c r="EO82" s="3">
        <f t="shared" si="110"/>
        <v>5.5517389300280195E-5</v>
      </c>
      <c r="EQ82" s="3">
        <f t="shared" si="111"/>
        <v>199.71655970056892</v>
      </c>
    </row>
    <row r="83" spans="1:147">
      <c r="A83" s="33" t="s">
        <v>146</v>
      </c>
      <c r="B83" s="33" t="s">
        <v>63</v>
      </c>
      <c r="C83" s="3" t="s">
        <v>65</v>
      </c>
      <c r="D83" s="3" t="s">
        <v>618</v>
      </c>
      <c r="E83" s="3" t="s">
        <v>399</v>
      </c>
      <c r="F83" s="13" t="s">
        <v>490</v>
      </c>
      <c r="G83" s="3">
        <v>116.146526568851</v>
      </c>
      <c r="H83" s="3">
        <v>398259.016319432</v>
      </c>
      <c r="I83" s="3">
        <v>81.788391141533594</v>
      </c>
      <c r="J83" s="3">
        <v>363.00096632072001</v>
      </c>
      <c r="K83" s="3">
        <v>22.029138182332499</v>
      </c>
      <c r="L83" s="3">
        <v>2.1962016713969499</v>
      </c>
      <c r="M83" s="3">
        <v>0.47071758865588997</v>
      </c>
      <c r="N83" s="3">
        <v>0.46538976644310898</v>
      </c>
      <c r="O83" s="3">
        <v>508.35667397431502</v>
      </c>
      <c r="P83" s="3">
        <v>9.1979910854969695</v>
      </c>
      <c r="Q83" s="3">
        <v>4.3035567190695403</v>
      </c>
      <c r="R83" s="3">
        <v>0.29876451664069298</v>
      </c>
      <c r="S83" s="3">
        <v>7.7347896257212957E-3</v>
      </c>
      <c r="T83" s="3">
        <v>9.9979396084560093E-2</v>
      </c>
      <c r="U83" s="3">
        <v>19.682850407517499</v>
      </c>
      <c r="V83" s="3">
        <v>59.566491622030597</v>
      </c>
      <c r="W83" s="3">
        <v>0.476494787729835</v>
      </c>
      <c r="X83" s="3">
        <v>0.72840563263855396</v>
      </c>
      <c r="Y83" s="3">
        <v>170.430899451035</v>
      </c>
      <c r="Z83" s="3">
        <v>0.18036159432256699</v>
      </c>
      <c r="AA83" s="3">
        <f t="shared" si="58"/>
        <v>0.22531177250165113</v>
      </c>
      <c r="AB83" s="3">
        <f t="shared" si="59"/>
        <v>5.3969034459854875E-2</v>
      </c>
      <c r="AC83" s="3">
        <f t="shared" si="60"/>
        <v>1.0582681597264296E-3</v>
      </c>
      <c r="AD83" s="3">
        <f t="shared" si="61"/>
        <v>0.1608878083612334</v>
      </c>
      <c r="AE83" s="3">
        <f t="shared" si="62"/>
        <v>4.2739059348086451E-3</v>
      </c>
      <c r="AF83" s="3">
        <f t="shared" si="63"/>
        <v>0.11548874336119082</v>
      </c>
      <c r="AG83" s="3">
        <f t="shared" si="64"/>
        <v>5.2618185282826989E-2</v>
      </c>
      <c r="AH83" s="17">
        <f t="shared" si="65"/>
        <v>2.5251035656864308E-2</v>
      </c>
      <c r="AI83" s="3">
        <f t="shared" si="66"/>
        <v>2.2052224258874826E-3</v>
      </c>
      <c r="AJ83" s="3">
        <f t="shared" si="67"/>
        <v>0.1124608389664981</v>
      </c>
      <c r="AK83" s="3">
        <f t="shared" si="68"/>
        <v>8.9059782503614592E-3</v>
      </c>
      <c r="AL83" s="3">
        <f t="shared" si="69"/>
        <v>0.24065579641316845</v>
      </c>
      <c r="AM83" s="3">
        <f t="shared" si="70"/>
        <v>5.2618185282826989E-2</v>
      </c>
      <c r="AP83" s="3">
        <v>0.30421525960600299</v>
      </c>
      <c r="AQ83" s="3">
        <v>7.5311306951815897</v>
      </c>
      <c r="AR83" s="3">
        <v>3.7981947067236503E-2</v>
      </c>
      <c r="AS83" s="3">
        <v>0.31599279791164597</v>
      </c>
      <c r="AT83" s="3">
        <v>0.258112238371072</v>
      </c>
      <c r="AU83" s="3">
        <v>1.4790484744133601</v>
      </c>
      <c r="AV83" s="3">
        <v>3.9454660529991199E-2</v>
      </c>
      <c r="AW83" s="3">
        <v>0.46538976644310898</v>
      </c>
      <c r="AX83" s="3">
        <v>0.24380811958026399</v>
      </c>
      <c r="AY83" s="3">
        <v>1.69996622663328</v>
      </c>
      <c r="AZ83" s="3">
        <v>4.4520888489250801E-2</v>
      </c>
      <c r="BA83" s="3">
        <v>0.29876451664069298</v>
      </c>
      <c r="BB83" s="3">
        <v>8.0747195724088002E-3</v>
      </c>
      <c r="BC83" s="3">
        <v>9.9979396084560093E-2</v>
      </c>
      <c r="BD83" s="3">
        <v>0.108816494999179</v>
      </c>
      <c r="BE83" s="3">
        <v>0.28994202704286998</v>
      </c>
      <c r="BF83" s="3">
        <v>3.5642742021178397E-2</v>
      </c>
      <c r="BG83" s="3">
        <v>1.2929794878910701E-2</v>
      </c>
      <c r="BH83" s="3">
        <v>4.0877843145529801E-2</v>
      </c>
      <c r="BI83" s="3">
        <v>1.4230166981100001E-2</v>
      </c>
      <c r="BK83" s="3">
        <v>28.252467939130302</v>
      </c>
      <c r="BL83" s="3">
        <v>15086.7988994072</v>
      </c>
      <c r="BM83" s="3">
        <v>9.9883900371590197</v>
      </c>
      <c r="BN83" s="3">
        <v>90.075254214507396</v>
      </c>
      <c r="BO83" s="3">
        <v>2.87413900959405</v>
      </c>
      <c r="BP83" s="3">
        <v>1.22423070103469</v>
      </c>
      <c r="BQ83" s="3">
        <v>0.14739688969828099</v>
      </c>
      <c r="BR83" s="3">
        <v>0.41479382534397702</v>
      </c>
      <c r="BS83" s="3">
        <v>212.19473887237399</v>
      </c>
      <c r="BT83" s="3">
        <v>2.3452794711926099</v>
      </c>
      <c r="BU83" s="3">
        <v>1.1277778095889699</v>
      </c>
      <c r="BV83" s="3">
        <v>0.214214099676798</v>
      </c>
      <c r="BW83" s="3">
        <v>4.6786518529063296E-3</v>
      </c>
      <c r="BX83" s="3">
        <v>8.56964569378659E-2</v>
      </c>
      <c r="BY83" s="3">
        <v>4.9879198966304301</v>
      </c>
      <c r="BZ83" s="3">
        <v>13.2733169792856</v>
      </c>
      <c r="CA83" s="3">
        <v>0.17245220239811601</v>
      </c>
      <c r="CB83" s="3">
        <v>0.188090335428586</v>
      </c>
      <c r="CC83" s="3">
        <v>48.771542226185197</v>
      </c>
      <c r="CD83" s="3">
        <v>5.7177278452322899E-2</v>
      </c>
      <c r="CF83" s="3">
        <v>116.146526568851</v>
      </c>
      <c r="CG83" s="3">
        <v>398259.016319432</v>
      </c>
      <c r="CH83" s="3">
        <v>81.788391141533594</v>
      </c>
      <c r="CI83" s="3">
        <v>363.00096632072001</v>
      </c>
      <c r="CJ83" s="3">
        <v>22.029138182332499</v>
      </c>
      <c r="CK83" s="3">
        <v>2.1962016713969499</v>
      </c>
      <c r="CL83" s="3">
        <v>0.47071758865588997</v>
      </c>
      <c r="CM83" s="3">
        <v>0.46538976644310898</v>
      </c>
      <c r="CN83" s="3">
        <v>508.35667397431502</v>
      </c>
      <c r="CO83" s="3">
        <v>9.1979910854969695</v>
      </c>
      <c r="CP83" s="3">
        <v>4.3035567190695403</v>
      </c>
      <c r="CQ83" s="3">
        <v>0.29876451664069298</v>
      </c>
      <c r="CR83" s="3">
        <v>7.7347896257212957E-3</v>
      </c>
      <c r="CS83" s="3">
        <v>9.9979396084560093E-2</v>
      </c>
      <c r="CT83" s="3">
        <v>19.682850407517499</v>
      </c>
      <c r="CU83" s="3">
        <v>59.566491622030597</v>
      </c>
      <c r="CV83" s="3">
        <v>0.476494787729835</v>
      </c>
      <c r="CW83" s="3">
        <v>0.72840563263855396</v>
      </c>
      <c r="CX83" s="3">
        <v>170.430899451035</v>
      </c>
      <c r="CY83" s="3">
        <v>0.18036159432256699</v>
      </c>
      <c r="DA83" s="3">
        <f t="shared" si="71"/>
        <v>2.1141363532740489</v>
      </c>
      <c r="DB83" s="3">
        <f t="shared" si="72"/>
        <v>7131.5071415423408</v>
      </c>
      <c r="DC83" s="3">
        <f t="shared" si="73"/>
        <v>1.387815206734635</v>
      </c>
      <c r="DD83" s="3">
        <f t="shared" si="74"/>
        <v>6.1846982168475506</v>
      </c>
      <c r="DE83" s="3">
        <f t="shared" si="75"/>
        <v>0.34666443493426019</v>
      </c>
      <c r="DF83" s="3">
        <f t="shared" si="76"/>
        <v>3.3586200816591985E-2</v>
      </c>
      <c r="DG83" s="3">
        <f t="shared" si="77"/>
        <v>6.7512526520070847E-3</v>
      </c>
      <c r="DH83" s="3">
        <f t="shared" si="78"/>
        <v>6.4094445178778268E-3</v>
      </c>
      <c r="DI83" s="3">
        <f t="shared" si="79"/>
        <v>6.7851817629937834</v>
      </c>
      <c r="DJ83" s="3">
        <f t="shared" si="80"/>
        <v>0.11648924880315312</v>
      </c>
      <c r="DK83" s="3">
        <f t="shared" si="81"/>
        <v>3.9896435826958641E-2</v>
      </c>
      <c r="DL83" s="3">
        <f t="shared" si="82"/>
        <v>2.6577871973445036E-3</v>
      </c>
      <c r="DM83" s="3">
        <f t="shared" si="83"/>
        <v>6.7365653692986259E-5</v>
      </c>
      <c r="DN83" s="3">
        <f t="shared" si="84"/>
        <v>8.422154501268646E-4</v>
      </c>
      <c r="DO83" s="3">
        <f t="shared" si="85"/>
        <v>0.16165284500260757</v>
      </c>
      <c r="DP83" s="3">
        <f t="shared" si="86"/>
        <v>0.46682203465541222</v>
      </c>
      <c r="DQ83" s="3">
        <f t="shared" si="87"/>
        <v>2.4191660346888086E-3</v>
      </c>
      <c r="DR83" s="3">
        <f t="shared" si="88"/>
        <v>3.5639195210105425E-3</v>
      </c>
      <c r="DS83" s="3">
        <f t="shared" si="89"/>
        <v>0.82254295101850872</v>
      </c>
      <c r="DT83" s="3">
        <f t="shared" si="90"/>
        <v>8.6305515533356279E-4</v>
      </c>
      <c r="DV83" s="3">
        <f t="shared" si="91"/>
        <v>2.9564118104874346E-2</v>
      </c>
      <c r="DW83" s="3">
        <f t="shared" si="92"/>
        <v>99.72711508025543</v>
      </c>
      <c r="DX83" s="3">
        <f t="shared" si="93"/>
        <v>1.9407231050212602E-2</v>
      </c>
      <c r="DY83" s="3">
        <f t="shared" si="94"/>
        <v>8.6486923250113146E-2</v>
      </c>
      <c r="DZ83" s="3">
        <f t="shared" si="95"/>
        <v>4.8477612530923985E-3</v>
      </c>
      <c r="EA83" s="3">
        <f t="shared" si="96"/>
        <v>4.6966999365865414E-4</v>
      </c>
      <c r="EB83" s="3">
        <f t="shared" si="97"/>
        <v>9.4409629942118851E-5</v>
      </c>
      <c r="EC83" s="3">
        <f t="shared" si="98"/>
        <v>8.9629779280663333E-5</v>
      </c>
      <c r="ED83" s="3">
        <f t="shared" si="99"/>
        <v>9.4884095197328489E-2</v>
      </c>
      <c r="EE83" s="3">
        <f t="shared" si="100"/>
        <v>1.628987602540927E-3</v>
      </c>
      <c r="EF83" s="3">
        <f t="shared" si="101"/>
        <v>5.5791242552785821E-4</v>
      </c>
      <c r="EG83" s="3">
        <f t="shared" si="102"/>
        <v>3.7166540596225407E-5</v>
      </c>
      <c r="EH83" s="3">
        <f t="shared" si="103"/>
        <v>9.4204242735205675E-7</v>
      </c>
      <c r="EI83" s="3">
        <f t="shared" si="104"/>
        <v>1.1777554933360966E-5</v>
      </c>
      <c r="EJ83" s="3">
        <f t="shared" si="105"/>
        <v>2.2605560867655799E-3</v>
      </c>
      <c r="EK83" s="3">
        <f t="shared" si="106"/>
        <v>6.5280471361921413E-3</v>
      </c>
      <c r="EL83" s="3">
        <f t="shared" si="107"/>
        <v>3.3829658268768017E-5</v>
      </c>
      <c r="EM83" s="3">
        <f t="shared" si="108"/>
        <v>4.983791015761644E-5</v>
      </c>
      <c r="EN83" s="3">
        <f t="shared" si="109"/>
        <v>1.15024543769769E-2</v>
      </c>
      <c r="EO83" s="3">
        <f t="shared" si="110"/>
        <v>1.2068977719335701E-5</v>
      </c>
      <c r="EQ83" s="3">
        <f t="shared" si="111"/>
        <v>199.45423016051086</v>
      </c>
    </row>
    <row r="84" spans="1:147">
      <c r="A84" s="33" t="s">
        <v>147</v>
      </c>
      <c r="B84" s="33" t="s">
        <v>63</v>
      </c>
      <c r="C84" s="3" t="s">
        <v>65</v>
      </c>
      <c r="D84" s="3" t="s">
        <v>618</v>
      </c>
      <c r="E84" s="3" t="s">
        <v>399</v>
      </c>
      <c r="F84" s="13" t="s">
        <v>490</v>
      </c>
      <c r="G84" s="3">
        <v>28.823515210682199</v>
      </c>
      <c r="H84" s="3">
        <v>423640.30734408897</v>
      </c>
      <c r="I84" s="3">
        <v>79.679465184452297</v>
      </c>
      <c r="J84" s="3">
        <v>220.60446323602201</v>
      </c>
      <c r="K84" s="3">
        <v>5.3988200100134902</v>
      </c>
      <c r="L84" s="3">
        <v>2.0277617848714602</v>
      </c>
      <c r="M84" s="3">
        <v>1.0017214796363001</v>
      </c>
      <c r="N84" s="3">
        <v>0.72247695477075302</v>
      </c>
      <c r="O84" s="3">
        <v>26.051376107203598</v>
      </c>
      <c r="P84" s="3">
        <v>10.7822828777359</v>
      </c>
      <c r="Q84" s="3">
        <v>1.69892911511286</v>
      </c>
      <c r="R84" s="3">
        <v>0.17605331436868901</v>
      </c>
      <c r="S84" s="3">
        <v>1.3468847647693884E-2</v>
      </c>
      <c r="T84" s="3">
        <v>0.178107439394975</v>
      </c>
      <c r="U84" s="3">
        <v>1.5458074399197901</v>
      </c>
      <c r="V84" s="3">
        <v>6.15353398937226</v>
      </c>
      <c r="W84" s="3">
        <v>0.13164382963893601</v>
      </c>
      <c r="X84" s="3">
        <v>7.6419673254004297E-2</v>
      </c>
      <c r="Y84" s="3">
        <v>27.840804772199601</v>
      </c>
      <c r="Z84" s="3">
        <v>5.8393115783811698E-2</v>
      </c>
      <c r="AA84" s="3">
        <f t="shared" si="58"/>
        <v>0.36118700417771787</v>
      </c>
      <c r="AB84" s="3">
        <f t="shared" si="59"/>
        <v>0.38728344837583628</v>
      </c>
      <c r="AC84" s="3">
        <f t="shared" si="60"/>
        <v>2.0973932420990959E-3</v>
      </c>
      <c r="AD84" s="3">
        <f t="shared" si="61"/>
        <v>3.0585511051917034</v>
      </c>
      <c r="AE84" s="3">
        <f t="shared" si="62"/>
        <v>2.7448801814203682E-3</v>
      </c>
      <c r="AF84" s="3">
        <f t="shared" si="63"/>
        <v>5.5523087517331898E-2</v>
      </c>
      <c r="AG84" s="3">
        <f t="shared" si="64"/>
        <v>2.1322044659561404E-2</v>
      </c>
      <c r="AH84" s="17">
        <f t="shared" si="65"/>
        <v>6.102298870359249E-2</v>
      </c>
      <c r="AI84" s="3">
        <f t="shared" si="66"/>
        <v>7.3285024753411414E-4</v>
      </c>
      <c r="AJ84" s="3">
        <f t="shared" si="67"/>
        <v>0.13532072351107882</v>
      </c>
      <c r="AK84" s="3">
        <f t="shared" si="68"/>
        <v>9.5908868209767953E-4</v>
      </c>
      <c r="AL84" s="3">
        <f t="shared" si="69"/>
        <v>1.9400323989893203E-2</v>
      </c>
      <c r="AM84" s="3">
        <f t="shared" si="70"/>
        <v>2.1322044659561404E-2</v>
      </c>
      <c r="AP84" s="3">
        <v>0.30936477166500498</v>
      </c>
      <c r="AQ84" s="3">
        <v>10.835369495429401</v>
      </c>
      <c r="AR84" s="3">
        <v>3.6692354193804601E-2</v>
      </c>
      <c r="AS84" s="3">
        <v>0.450048751600783</v>
      </c>
      <c r="AT84" s="3">
        <v>0.32114085220813599</v>
      </c>
      <c r="AU84" s="3">
        <v>2.0277617848714602</v>
      </c>
      <c r="AV84" s="3">
        <v>6.8518051838668506E-2</v>
      </c>
      <c r="AW84" s="3">
        <v>0.72247695477075302</v>
      </c>
      <c r="AX84" s="3">
        <v>0.378900322099395</v>
      </c>
      <c r="AY84" s="3">
        <v>1.7297739129612599</v>
      </c>
      <c r="AZ84" s="3">
        <v>6.14255763631288E-2</v>
      </c>
      <c r="BA84" s="3">
        <v>0.17605331436868901</v>
      </c>
      <c r="BB84" s="3">
        <v>1.4074412941636799E-2</v>
      </c>
      <c r="BC84" s="3">
        <v>0.178107439394975</v>
      </c>
      <c r="BD84" s="3">
        <v>9.6106375596023003E-2</v>
      </c>
      <c r="BE84" s="3">
        <v>0.357030683583141</v>
      </c>
      <c r="BF84" s="3">
        <v>2.7429824174240999E-2</v>
      </c>
      <c r="BG84" s="3">
        <v>1.6338833121652699E-2</v>
      </c>
      <c r="BH84" s="3">
        <v>3.7398573958844598E-2</v>
      </c>
      <c r="BI84" s="3">
        <v>2.6074422879676599E-2</v>
      </c>
      <c r="BK84" s="3">
        <v>8.5113626029429899</v>
      </c>
      <c r="BL84" s="3">
        <v>29131.346838828998</v>
      </c>
      <c r="BM84" s="3">
        <v>38.843196605241801</v>
      </c>
      <c r="BN84" s="3">
        <v>87.485118682520906</v>
      </c>
      <c r="BO84" s="3">
        <v>0.979103853075321</v>
      </c>
      <c r="BP84" s="3">
        <v>2.8218798772166598</v>
      </c>
      <c r="BQ84" s="3">
        <v>4.3788455160568798E-2</v>
      </c>
      <c r="BR84" s="3">
        <v>0.22725480459384201</v>
      </c>
      <c r="BS84" s="3">
        <v>7.0033754909282999</v>
      </c>
      <c r="BT84" s="3">
        <v>7.63507087777585</v>
      </c>
      <c r="BU84" s="3">
        <v>0.91081795886735695</v>
      </c>
      <c r="BV84" s="3">
        <v>0.20440927863267699</v>
      </c>
      <c r="BW84" s="3">
        <v>3.9994576824374999E-4</v>
      </c>
      <c r="BX84" s="3">
        <v>0.15256567919644701</v>
      </c>
      <c r="BY84" s="3">
        <v>1.5651741052246699</v>
      </c>
      <c r="BZ84" s="3">
        <v>1.3511150690413301</v>
      </c>
      <c r="CA84" s="3">
        <v>0.12658421848663201</v>
      </c>
      <c r="CB84" s="3">
        <v>0.115212491789524</v>
      </c>
      <c r="CC84" s="3">
        <v>35.4504365256429</v>
      </c>
      <c r="CD84" s="3">
        <v>0.104078344490143</v>
      </c>
      <c r="CF84" s="3">
        <v>28.823515210682199</v>
      </c>
      <c r="CG84" s="3">
        <v>423640.30734408897</v>
      </c>
      <c r="CH84" s="3">
        <v>79.679465184452297</v>
      </c>
      <c r="CI84" s="3">
        <v>220.60446323602201</v>
      </c>
      <c r="CJ84" s="3">
        <v>5.3988200100134902</v>
      </c>
      <c r="CK84" s="3">
        <v>2.0277617848714602</v>
      </c>
      <c r="CL84" s="3">
        <v>1.0017214796363001</v>
      </c>
      <c r="CM84" s="3">
        <v>0.72247695477075302</v>
      </c>
      <c r="CN84" s="3">
        <v>26.051376107203598</v>
      </c>
      <c r="CO84" s="3">
        <v>10.7822828777359</v>
      </c>
      <c r="CP84" s="3">
        <v>1.69892911511286</v>
      </c>
      <c r="CQ84" s="3">
        <v>0.17605331436868901</v>
      </c>
      <c r="CR84" s="3">
        <v>1.3468847647693884E-2</v>
      </c>
      <c r="CS84" s="3">
        <v>0.178107439394975</v>
      </c>
      <c r="CT84" s="3">
        <v>1.5458074399197901</v>
      </c>
      <c r="CU84" s="3">
        <v>6.15353398937226</v>
      </c>
      <c r="CV84" s="3">
        <v>0.13164382963893601</v>
      </c>
      <c r="CW84" s="3">
        <v>7.6419673254004297E-2</v>
      </c>
      <c r="CX84" s="3">
        <v>27.840804772199601</v>
      </c>
      <c r="CY84" s="3">
        <v>5.8393115783811698E-2</v>
      </c>
      <c r="DA84" s="3">
        <f t="shared" si="71"/>
        <v>0.52465487463310168</v>
      </c>
      <c r="DB84" s="3">
        <f t="shared" si="72"/>
        <v>7586.0024593802309</v>
      </c>
      <c r="DC84" s="3">
        <f t="shared" si="73"/>
        <v>1.3520301830623875</v>
      </c>
      <c r="DD84" s="3">
        <f t="shared" si="74"/>
        <v>3.7585906292022959</v>
      </c>
      <c r="DE84" s="3">
        <f t="shared" si="75"/>
        <v>8.4959242281394426E-2</v>
      </c>
      <c r="DF84" s="3">
        <f t="shared" si="76"/>
        <v>3.1010273510803796E-2</v>
      </c>
      <c r="DG84" s="3">
        <f t="shared" si="77"/>
        <v>1.4367159755551254E-2</v>
      </c>
      <c r="DH84" s="3">
        <f t="shared" si="78"/>
        <v>9.9501026686510535E-3</v>
      </c>
      <c r="DI84" s="3">
        <f t="shared" si="79"/>
        <v>0.34771515967629629</v>
      </c>
      <c r="DJ84" s="3">
        <f t="shared" si="80"/>
        <v>0.13655373452046482</v>
      </c>
      <c r="DK84" s="3">
        <f t="shared" si="81"/>
        <v>1.5750046029440187E-2</v>
      </c>
      <c r="DL84" s="3">
        <f t="shared" si="82"/>
        <v>1.5661573544287393E-3</v>
      </c>
      <c r="DM84" s="3">
        <f t="shared" si="83"/>
        <v>1.1730606392459269E-4</v>
      </c>
      <c r="DN84" s="3">
        <f t="shared" si="84"/>
        <v>1.500357504801407E-3</v>
      </c>
      <c r="DO84" s="3">
        <f t="shared" si="85"/>
        <v>1.2695527594610628E-2</v>
      </c>
      <c r="DP84" s="3">
        <f t="shared" si="86"/>
        <v>4.8225188004484797E-2</v>
      </c>
      <c r="DQ84" s="3">
        <f t="shared" si="87"/>
        <v>6.6835627490523643E-4</v>
      </c>
      <c r="DR84" s="3">
        <f t="shared" si="88"/>
        <v>3.7390370570396063E-4</v>
      </c>
      <c r="DS84" s="3">
        <f t="shared" si="89"/>
        <v>0.13436681839864673</v>
      </c>
      <c r="DT84" s="3">
        <f t="shared" si="90"/>
        <v>2.7941912912500061E-4</v>
      </c>
      <c r="DV84" s="3">
        <f t="shared" si="91"/>
        <v>6.9092548150538197E-3</v>
      </c>
      <c r="DW84" s="3">
        <f t="shared" si="92"/>
        <v>99.901147504131245</v>
      </c>
      <c r="DX84" s="3">
        <f t="shared" si="93"/>
        <v>1.7805078164868954E-2</v>
      </c>
      <c r="DY84" s="3">
        <f t="shared" si="94"/>
        <v>4.9497415650226528E-2</v>
      </c>
      <c r="DZ84" s="3">
        <f t="shared" si="95"/>
        <v>1.1188403695411178E-3</v>
      </c>
      <c r="EA84" s="3">
        <f t="shared" si="96"/>
        <v>4.0837871128232724E-4</v>
      </c>
      <c r="EB84" s="3">
        <f t="shared" si="97"/>
        <v>1.8920317435172651E-4</v>
      </c>
      <c r="EC84" s="3">
        <f t="shared" si="98"/>
        <v>1.3103432007895366E-4</v>
      </c>
      <c r="ED84" s="3">
        <f t="shared" si="99"/>
        <v>4.5791104922845239E-3</v>
      </c>
      <c r="EE84" s="3">
        <f t="shared" si="100"/>
        <v>1.7982955908088991E-3</v>
      </c>
      <c r="EF84" s="3">
        <f t="shared" si="101"/>
        <v>2.0741460077413549E-4</v>
      </c>
      <c r="EG84" s="3">
        <f t="shared" si="102"/>
        <v>2.062494940085323E-5</v>
      </c>
      <c r="EH84" s="3">
        <f t="shared" si="103"/>
        <v>1.5448202736566491E-6</v>
      </c>
      <c r="EI84" s="3">
        <f t="shared" si="104"/>
        <v>1.9758421803667765E-5</v>
      </c>
      <c r="EJ84" s="3">
        <f t="shared" si="105"/>
        <v>1.6718921219221217E-4</v>
      </c>
      <c r="EK84" s="3">
        <f t="shared" si="106"/>
        <v>6.3508437362727946E-4</v>
      </c>
      <c r="EL84" s="3">
        <f t="shared" si="107"/>
        <v>8.8016790347936063E-6</v>
      </c>
      <c r="EM84" s="3">
        <f t="shared" si="108"/>
        <v>4.9239911871745406E-6</v>
      </c>
      <c r="EN84" s="3">
        <f t="shared" si="109"/>
        <v>1.7694957807330711E-3</v>
      </c>
      <c r="EO84" s="3">
        <f t="shared" si="110"/>
        <v>3.6797103327690126E-6</v>
      </c>
      <c r="EQ84" s="3">
        <f t="shared" si="111"/>
        <v>199.80229500826249</v>
      </c>
    </row>
    <row r="85" spans="1:147">
      <c r="A85" s="33" t="s">
        <v>148</v>
      </c>
      <c r="B85" s="33" t="s">
        <v>63</v>
      </c>
      <c r="C85" s="3" t="s">
        <v>65</v>
      </c>
      <c r="D85" s="3" t="s">
        <v>618</v>
      </c>
      <c r="E85" s="3" t="s">
        <v>399</v>
      </c>
      <c r="F85" s="13" t="s">
        <v>490</v>
      </c>
      <c r="G85" s="3">
        <v>54.208681967751801</v>
      </c>
      <c r="H85" s="3">
        <v>414229.03718315403</v>
      </c>
      <c r="I85" s="3">
        <v>2.7081240582959798</v>
      </c>
      <c r="J85" s="3">
        <v>9.4294480402119003</v>
      </c>
      <c r="K85" s="3">
        <v>6.5582665348644698</v>
      </c>
      <c r="L85" s="3">
        <v>2.09455633885606</v>
      </c>
      <c r="M85" s="3">
        <v>9.0552350068002094E-2</v>
      </c>
      <c r="N85" s="3">
        <v>0.70661544311571101</v>
      </c>
      <c r="O85" s="3">
        <v>49.654268524774899</v>
      </c>
      <c r="P85" s="3">
        <v>3.0646564625638599</v>
      </c>
      <c r="Q85" s="3">
        <v>7.3293400652844003</v>
      </c>
      <c r="R85" s="3">
        <v>0.155610777605939</v>
      </c>
      <c r="S85" s="3">
        <v>7.0119729025810377E-3</v>
      </c>
      <c r="T85" s="3">
        <v>0.123637289135239</v>
      </c>
      <c r="U85" s="3">
        <v>3.3959984901791098</v>
      </c>
      <c r="V85" s="3">
        <v>16.3843214846686</v>
      </c>
      <c r="W85" s="3">
        <v>0.60983388893969004</v>
      </c>
      <c r="X85" s="3">
        <v>3.2530712295745799E-2</v>
      </c>
      <c r="Y85" s="3">
        <v>67.311852575064805</v>
      </c>
      <c r="Z85" s="3">
        <v>1.00518157762482E-2</v>
      </c>
      <c r="AA85" s="3">
        <f t="shared" si="58"/>
        <v>0.28719857692064044</v>
      </c>
      <c r="AB85" s="3">
        <f t="shared" si="59"/>
        <v>4.5529224725262427E-2</v>
      </c>
      <c r="AC85" s="3">
        <f t="shared" si="60"/>
        <v>1.4933203279524391E-4</v>
      </c>
      <c r="AD85" s="3">
        <f t="shared" si="61"/>
        <v>5.453960230921067E-2</v>
      </c>
      <c r="AE85" s="3">
        <f t="shared" si="62"/>
        <v>4.8328356821658136E-4</v>
      </c>
      <c r="AF85" s="3">
        <f t="shared" si="63"/>
        <v>5.0451716306455265E-2</v>
      </c>
      <c r="AG85" s="3">
        <f t="shared" si="64"/>
        <v>2.7064269979921844</v>
      </c>
      <c r="AH85" s="17">
        <f t="shared" si="65"/>
        <v>0.1088863221690544</v>
      </c>
      <c r="AI85" s="3">
        <f t="shared" si="66"/>
        <v>3.7117264792415222E-3</v>
      </c>
      <c r="AJ85" s="3">
        <f t="shared" si="67"/>
        <v>1.1316529068067211</v>
      </c>
      <c r="AK85" s="3">
        <f t="shared" si="68"/>
        <v>1.2012268121946728E-2</v>
      </c>
      <c r="AL85" s="3">
        <f t="shared" si="69"/>
        <v>1.2540040327088848</v>
      </c>
      <c r="AM85" s="3">
        <f t="shared" si="70"/>
        <v>2.7064269979921844</v>
      </c>
      <c r="AP85" s="3">
        <v>0.24261947568651299</v>
      </c>
      <c r="AQ85" s="3">
        <v>9.4986742449574209</v>
      </c>
      <c r="AR85" s="3">
        <v>5.1234040280822603E-2</v>
      </c>
      <c r="AS85" s="3">
        <v>0.32361480597711301</v>
      </c>
      <c r="AT85" s="3">
        <v>0.291215802948184</v>
      </c>
      <c r="AU85" s="3">
        <v>2.09455633885606</v>
      </c>
      <c r="AV85" s="3">
        <v>9.0552350068002094E-2</v>
      </c>
      <c r="AW85" s="3">
        <v>0.70661544311571101</v>
      </c>
      <c r="AX85" s="3">
        <v>0.34890479401938801</v>
      </c>
      <c r="AY85" s="3">
        <v>2.1825352802976199</v>
      </c>
      <c r="AZ85" s="3">
        <v>3.3182537315283603E-2</v>
      </c>
      <c r="BA85" s="3">
        <v>0.155610777605939</v>
      </c>
      <c r="BB85" s="3">
        <v>7.4323396856408501E-3</v>
      </c>
      <c r="BC85" s="3">
        <v>0.123637289135239</v>
      </c>
      <c r="BD85" s="3">
        <v>6.7952255742739706E-2</v>
      </c>
      <c r="BE85" s="3">
        <v>0.53987236706075103</v>
      </c>
      <c r="BF85" s="3">
        <v>2.4476370485982502E-2</v>
      </c>
      <c r="BG85" s="3">
        <v>1.0404652945050901E-2</v>
      </c>
      <c r="BH85" s="3">
        <v>4.1968252158166998E-2</v>
      </c>
      <c r="BI85" s="3">
        <v>9.7633712732146001E-3</v>
      </c>
      <c r="BK85" s="3">
        <v>41.399631246679</v>
      </c>
      <c r="BL85" s="3">
        <v>58433.6723656248</v>
      </c>
      <c r="BM85" s="3">
        <v>1.85113144393185</v>
      </c>
      <c r="BN85" s="3">
        <v>4.6558577390082299</v>
      </c>
      <c r="BO85" s="3">
        <v>0.93134703496696203</v>
      </c>
      <c r="BP85" s="3">
        <v>1.09220017297716</v>
      </c>
      <c r="BQ85" s="3">
        <v>7.4084492191176604E-2</v>
      </c>
      <c r="BR85" s="3">
        <v>0.473588760764039</v>
      </c>
      <c r="BS85" s="3">
        <v>76.582626133362098</v>
      </c>
      <c r="BT85" s="3">
        <v>2.0463777257684899</v>
      </c>
      <c r="BU85" s="3">
        <v>1.1664058897593199</v>
      </c>
      <c r="BV85" s="3">
        <v>0.16027846596654199</v>
      </c>
      <c r="BW85" s="3">
        <v>1.8426497586457999E-4</v>
      </c>
      <c r="BX85" s="3">
        <v>5.9814372886359803E-2</v>
      </c>
      <c r="BY85" s="3">
        <v>1.2175529519080499</v>
      </c>
      <c r="BZ85" s="3">
        <v>5.0762232514929302</v>
      </c>
      <c r="CA85" s="3">
        <v>0.23906420692701699</v>
      </c>
      <c r="CB85" s="3">
        <v>1.79408465557938E-2</v>
      </c>
      <c r="CC85" s="3">
        <v>51.092114840854798</v>
      </c>
      <c r="CD85" s="3">
        <v>1.2959717477360499E-2</v>
      </c>
      <c r="CF85" s="3">
        <v>54.208681967751801</v>
      </c>
      <c r="CG85" s="3">
        <v>414229.03718315403</v>
      </c>
      <c r="CH85" s="3">
        <v>2.7081240582959798</v>
      </c>
      <c r="CI85" s="3">
        <v>9.4294480402119003</v>
      </c>
      <c r="CJ85" s="3">
        <v>6.5582665348644698</v>
      </c>
      <c r="CK85" s="3">
        <v>2.09455633885606</v>
      </c>
      <c r="CL85" s="3">
        <v>9.0552350068002094E-2</v>
      </c>
      <c r="CM85" s="3">
        <v>0.70661544311571101</v>
      </c>
      <c r="CN85" s="3">
        <v>49.654268524774899</v>
      </c>
      <c r="CO85" s="3">
        <v>3.0646564625638599</v>
      </c>
      <c r="CP85" s="3">
        <v>7.3293400652844003</v>
      </c>
      <c r="CQ85" s="3">
        <v>0.155610777605939</v>
      </c>
      <c r="CR85" s="3">
        <v>7.0119729025810377E-3</v>
      </c>
      <c r="CS85" s="3">
        <v>0.123637289135239</v>
      </c>
      <c r="CT85" s="3">
        <v>3.3959984901791098</v>
      </c>
      <c r="CU85" s="3">
        <v>16.3843214846686</v>
      </c>
      <c r="CV85" s="3">
        <v>0.60983388893969004</v>
      </c>
      <c r="CW85" s="3">
        <v>3.2530712295745799E-2</v>
      </c>
      <c r="CX85" s="3">
        <v>67.311852575064805</v>
      </c>
      <c r="CY85" s="3">
        <v>1.00518157762482E-2</v>
      </c>
      <c r="DA85" s="3">
        <f t="shared" si="71"/>
        <v>0.98672382719218521</v>
      </c>
      <c r="DB85" s="3">
        <f t="shared" si="72"/>
        <v>7417.4776109437553</v>
      </c>
      <c r="DC85" s="3">
        <f t="shared" si="73"/>
        <v>4.5952435270712938E-2</v>
      </c>
      <c r="DD85" s="3">
        <f t="shared" si="74"/>
        <v>0.16065601993089343</v>
      </c>
      <c r="DE85" s="3">
        <f t="shared" si="75"/>
        <v>0.10320502525516113</v>
      </c>
      <c r="DF85" s="3">
        <f t="shared" si="76"/>
        <v>3.2031753155773973E-2</v>
      </c>
      <c r="DG85" s="3">
        <f t="shared" si="77"/>
        <v>1.298744317771784E-3</v>
      </c>
      <c r="DH85" s="3">
        <f t="shared" si="78"/>
        <v>9.7316546359414828E-3</v>
      </c>
      <c r="DI85" s="3">
        <f t="shared" si="79"/>
        <v>0.6627497080251209</v>
      </c>
      <c r="DJ85" s="3">
        <f t="shared" si="80"/>
        <v>3.8812771815651723E-2</v>
      </c>
      <c r="DK85" s="3">
        <f t="shared" si="81"/>
        <v>6.794718058968631E-2</v>
      </c>
      <c r="DL85" s="3">
        <f t="shared" si="82"/>
        <v>1.3843020487847185E-3</v>
      </c>
      <c r="DM85" s="3">
        <f t="shared" si="83"/>
        <v>6.1070327845643004E-5</v>
      </c>
      <c r="DN85" s="3">
        <f t="shared" si="84"/>
        <v>1.0415069424247242E-3</v>
      </c>
      <c r="DO85" s="3">
        <f t="shared" si="85"/>
        <v>2.7890920582942753E-2</v>
      </c>
      <c r="DP85" s="3">
        <f t="shared" si="86"/>
        <v>0.12840377339081976</v>
      </c>
      <c r="DQ85" s="3">
        <f t="shared" si="87"/>
        <v>3.0961292104658886E-3</v>
      </c>
      <c r="DR85" s="3">
        <f t="shared" si="88"/>
        <v>1.5916521700034102E-4</v>
      </c>
      <c r="DS85" s="3">
        <f t="shared" si="89"/>
        <v>0.32486415335455987</v>
      </c>
      <c r="DT85" s="3">
        <f t="shared" si="90"/>
        <v>4.8099327679699884E-5</v>
      </c>
      <c r="DV85" s="3">
        <f t="shared" si="91"/>
        <v>1.3296185290044898E-2</v>
      </c>
      <c r="DW85" s="3">
        <f t="shared" si="92"/>
        <v>99.951125109152358</v>
      </c>
      <c r="DX85" s="3">
        <f t="shared" si="93"/>
        <v>6.192128709679879E-4</v>
      </c>
      <c r="DY85" s="3">
        <f t="shared" si="94"/>
        <v>2.1648531738012369E-3</v>
      </c>
      <c r="DZ85" s="3">
        <f t="shared" si="95"/>
        <v>1.3906962625613323E-3</v>
      </c>
      <c r="EA85" s="3">
        <f t="shared" si="96"/>
        <v>4.316305265842112E-4</v>
      </c>
      <c r="EB85" s="3">
        <f t="shared" si="97"/>
        <v>1.7500687241561079E-5</v>
      </c>
      <c r="EC85" s="3">
        <f t="shared" si="98"/>
        <v>1.3113485217682922E-4</v>
      </c>
      <c r="ED85" s="3">
        <f t="shared" si="99"/>
        <v>8.9306072033353591E-3</v>
      </c>
      <c r="EE85" s="3">
        <f t="shared" si="100"/>
        <v>5.2300531461740385E-4</v>
      </c>
      <c r="EF85" s="3">
        <f t="shared" si="101"/>
        <v>9.1559388570500969E-4</v>
      </c>
      <c r="EG85" s="3">
        <f t="shared" si="102"/>
        <v>1.8653584752692352E-5</v>
      </c>
      <c r="EH85" s="3">
        <f t="shared" si="103"/>
        <v>8.2292772545088578E-7</v>
      </c>
      <c r="EI85" s="3">
        <f t="shared" si="104"/>
        <v>1.4034392304838966E-5</v>
      </c>
      <c r="EJ85" s="3">
        <f t="shared" si="105"/>
        <v>3.7583246472926661E-4</v>
      </c>
      <c r="EK85" s="3">
        <f t="shared" si="106"/>
        <v>1.7302514806027357E-3</v>
      </c>
      <c r="EL85" s="3">
        <f t="shared" si="107"/>
        <v>4.1720597526684423E-5</v>
      </c>
      <c r="EM85" s="3">
        <f t="shared" si="108"/>
        <v>2.1447644808465202E-6</v>
      </c>
      <c r="EN85" s="3">
        <f t="shared" si="109"/>
        <v>4.3775713710970162E-3</v>
      </c>
      <c r="EO85" s="3">
        <f t="shared" si="110"/>
        <v>6.4814242398071903E-7</v>
      </c>
      <c r="EQ85" s="3">
        <f t="shared" si="111"/>
        <v>199.90225021830472</v>
      </c>
    </row>
    <row r="86" spans="1:147">
      <c r="A86" s="33" t="s">
        <v>149</v>
      </c>
      <c r="B86" s="33" t="s">
        <v>63</v>
      </c>
      <c r="C86" s="3" t="s">
        <v>65</v>
      </c>
      <c r="D86" s="3" t="s">
        <v>618</v>
      </c>
      <c r="E86" s="3" t="s">
        <v>399</v>
      </c>
      <c r="F86" s="13" t="s">
        <v>490</v>
      </c>
      <c r="G86" s="3">
        <v>54.9668483711108</v>
      </c>
      <c r="H86" s="3">
        <v>400211.33811700903</v>
      </c>
      <c r="I86" s="3">
        <v>57.2350419608305</v>
      </c>
      <c r="J86" s="3">
        <v>83.280739624109998</v>
      </c>
      <c r="K86" s="3">
        <v>3.3382794073415898</v>
      </c>
      <c r="L86" s="3">
        <v>2190.5517177910901</v>
      </c>
      <c r="M86" s="3">
        <v>0.11768904749542999</v>
      </c>
      <c r="N86" s="3">
        <v>0.62220103870477095</v>
      </c>
      <c r="O86" s="3">
        <v>364.41618450090198</v>
      </c>
      <c r="P86" s="3">
        <v>3.7424459985435301</v>
      </c>
      <c r="Q86" s="3">
        <v>1.5302804154843801</v>
      </c>
      <c r="R86" s="3">
        <v>29.6801610505753</v>
      </c>
      <c r="S86" s="3">
        <v>6.140426643519932E-2</v>
      </c>
      <c r="T86" s="3">
        <v>7.3946452195199006E-2</v>
      </c>
      <c r="U86" s="3">
        <v>2.4666169974156098</v>
      </c>
      <c r="V86" s="3">
        <v>37.347808487323498</v>
      </c>
      <c r="W86" s="3">
        <v>0.3531321849613</v>
      </c>
      <c r="X86" s="3">
        <v>1.8879939964951398E-2</v>
      </c>
      <c r="Y86" s="3">
        <v>56.034336309305502</v>
      </c>
      <c r="Z86" s="3">
        <v>4.6377308146751201E-2</v>
      </c>
      <c r="AA86" s="3">
        <f t="shared" si="58"/>
        <v>0.68725424653001999</v>
      </c>
      <c r="AB86" s="3">
        <f t="shared" si="59"/>
        <v>6.6788441606330406E-2</v>
      </c>
      <c r="AC86" s="3">
        <f t="shared" si="60"/>
        <v>8.2765873929070558E-4</v>
      </c>
      <c r="AD86" s="3">
        <f t="shared" si="61"/>
        <v>0.15705955002854391</v>
      </c>
      <c r="AE86" s="3">
        <f t="shared" si="62"/>
        <v>3.3693519382000867E-4</v>
      </c>
      <c r="AF86" s="3">
        <f t="shared" si="63"/>
        <v>4.4019741463520896E-2</v>
      </c>
      <c r="AG86" s="3">
        <f t="shared" si="64"/>
        <v>2.6736774588750126E-2</v>
      </c>
      <c r="AH86" s="17">
        <f t="shared" si="65"/>
        <v>2.7309691097925071E-2</v>
      </c>
      <c r="AI86" s="3">
        <f t="shared" si="66"/>
        <v>8.102956957468482E-4</v>
      </c>
      <c r="AJ86" s="3">
        <f t="shared" si="67"/>
        <v>6.5387319906303532E-2</v>
      </c>
      <c r="AK86" s="3">
        <f t="shared" si="68"/>
        <v>3.2986679695058344E-4</v>
      </c>
      <c r="AL86" s="3">
        <f t="shared" si="69"/>
        <v>4.3096273068230988E-2</v>
      </c>
      <c r="AM86" s="3">
        <f t="shared" si="70"/>
        <v>2.6736774588750126E-2</v>
      </c>
      <c r="AP86" s="3">
        <v>0.28146695339162198</v>
      </c>
      <c r="AQ86" s="3">
        <v>6.4511273060410996</v>
      </c>
      <c r="AR86" s="3">
        <v>5.7467501155143201E-2</v>
      </c>
      <c r="AS86" s="3">
        <v>0.25596098510041099</v>
      </c>
      <c r="AT86" s="3">
        <v>0.190608667968095</v>
      </c>
      <c r="AU86" s="3">
        <v>0.86029501997832203</v>
      </c>
      <c r="AV86" s="3">
        <v>4.5989178899721102E-2</v>
      </c>
      <c r="AW86" s="3">
        <v>0.62220103870477095</v>
      </c>
      <c r="AX86" s="3">
        <v>0.20397739753560901</v>
      </c>
      <c r="AY86" s="3">
        <v>2.11676555972435</v>
      </c>
      <c r="AZ86" s="3">
        <v>1.39148502429873E-2</v>
      </c>
      <c r="BA86" s="3">
        <v>0.12623117027064801</v>
      </c>
      <c r="BB86" s="3">
        <v>1.13250987105195E-2</v>
      </c>
      <c r="BC86" s="3">
        <v>7.3946452195199006E-2</v>
      </c>
      <c r="BD86" s="3">
        <v>5.50879390147299E-2</v>
      </c>
      <c r="BE86" s="3">
        <v>0.27546912382481697</v>
      </c>
      <c r="BF86" s="3">
        <v>2.70804338798591E-2</v>
      </c>
      <c r="BG86" s="3">
        <v>1.8879939964951398E-2</v>
      </c>
      <c r="BH86" s="3">
        <v>3.6613535357344899E-2</v>
      </c>
      <c r="BI86" s="3">
        <v>1.01775548354639E-2</v>
      </c>
      <c r="BK86" s="3">
        <v>61.648571907079898</v>
      </c>
      <c r="BL86" s="3">
        <v>37621.733082152903</v>
      </c>
      <c r="BM86" s="3">
        <v>67.808732915824095</v>
      </c>
      <c r="BN86" s="3">
        <v>109.826039103886</v>
      </c>
      <c r="BO86" s="3">
        <v>2.7542734748264501</v>
      </c>
      <c r="BP86" s="3">
        <v>2822.4758852098398</v>
      </c>
      <c r="BQ86" s="3">
        <v>0.16131622572336801</v>
      </c>
      <c r="BR86" s="3">
        <v>0.297776506897305</v>
      </c>
      <c r="BS86" s="3">
        <v>120.322695227408</v>
      </c>
      <c r="BT86" s="3">
        <v>2.4379518725157001</v>
      </c>
      <c r="BU86" s="3">
        <v>2.1921009156456401</v>
      </c>
      <c r="BV86" s="3">
        <v>37.695954868049597</v>
      </c>
      <c r="BW86" s="3">
        <v>8.9084096390218401E-2</v>
      </c>
      <c r="BX86" s="3">
        <v>4.5447830651221197E-2</v>
      </c>
      <c r="BY86" s="3">
        <v>2.0605567035178902</v>
      </c>
      <c r="BZ86" s="3">
        <v>19.0143544758931</v>
      </c>
      <c r="CA86" s="3">
        <v>0.34368084143984301</v>
      </c>
      <c r="CB86" s="3">
        <v>1.4259365794580601E-2</v>
      </c>
      <c r="CC86" s="3">
        <v>86.680258859278396</v>
      </c>
      <c r="CD86" s="3">
        <v>9.3656165403090297E-2</v>
      </c>
      <c r="CF86" s="3">
        <v>54.9668483711108</v>
      </c>
      <c r="CG86" s="3">
        <v>400211.33811700903</v>
      </c>
      <c r="CH86" s="3">
        <v>57.2350419608305</v>
      </c>
      <c r="CI86" s="3">
        <v>83.280739624109998</v>
      </c>
      <c r="CJ86" s="3">
        <v>3.3382794073415898</v>
      </c>
      <c r="CK86" s="3">
        <v>2190.5517177910901</v>
      </c>
      <c r="CL86" s="3">
        <v>0.11768904749542999</v>
      </c>
      <c r="CM86" s="3">
        <v>0.62220103870477095</v>
      </c>
      <c r="CN86" s="3">
        <v>364.41618450090198</v>
      </c>
      <c r="CO86" s="3">
        <v>3.7424459985435301</v>
      </c>
      <c r="CP86" s="3">
        <v>1.5302804154843801</v>
      </c>
      <c r="CQ86" s="3">
        <v>29.6801610505753</v>
      </c>
      <c r="CR86" s="3">
        <v>6.140426643519932E-2</v>
      </c>
      <c r="CS86" s="3">
        <v>7.3946452195199006E-2</v>
      </c>
      <c r="CT86" s="3">
        <v>2.4666169974156098</v>
      </c>
      <c r="CU86" s="3">
        <v>37.347808487323498</v>
      </c>
      <c r="CV86" s="3">
        <v>0.3531321849613</v>
      </c>
      <c r="CW86" s="3">
        <v>1.8879939964951398E-2</v>
      </c>
      <c r="CX86" s="3">
        <v>56.034336309305502</v>
      </c>
      <c r="CY86" s="3">
        <v>4.6377308146751201E-2</v>
      </c>
      <c r="DA86" s="3">
        <f t="shared" si="71"/>
        <v>1.0005242153959781</v>
      </c>
      <c r="DB86" s="3">
        <f t="shared" si="72"/>
        <v>7166.4667941088555</v>
      </c>
      <c r="DC86" s="3">
        <f t="shared" si="73"/>
        <v>0.97118503595308758</v>
      </c>
      <c r="DD86" s="3">
        <f t="shared" si="74"/>
        <v>1.4189114896071791</v>
      </c>
      <c r="DE86" s="3">
        <f t="shared" si="75"/>
        <v>5.2533273649664647E-2</v>
      </c>
      <c r="DF86" s="3">
        <f t="shared" si="76"/>
        <v>33.499796877062089</v>
      </c>
      <c r="DG86" s="3">
        <f t="shared" si="77"/>
        <v>1.6879515725862341E-3</v>
      </c>
      <c r="DH86" s="3">
        <f t="shared" si="78"/>
        <v>8.5690819267975615E-3</v>
      </c>
      <c r="DI86" s="3">
        <f t="shared" si="79"/>
        <v>4.8639669267728127</v>
      </c>
      <c r="DJ86" s="3">
        <f t="shared" si="80"/>
        <v>4.739673250435069E-2</v>
      </c>
      <c r="DK86" s="3">
        <f t="shared" si="81"/>
        <v>1.4186575983323908E-2</v>
      </c>
      <c r="DL86" s="3">
        <f t="shared" si="82"/>
        <v>0.26403253285332662</v>
      </c>
      <c r="DM86" s="3">
        <f t="shared" si="83"/>
        <v>5.3479651653224518E-4</v>
      </c>
      <c r="DN86" s="3">
        <f t="shared" si="84"/>
        <v>6.2291679045740889E-4</v>
      </c>
      <c r="DO86" s="3">
        <f t="shared" si="85"/>
        <v>2.0258023960377871E-2</v>
      </c>
      <c r="DP86" s="3">
        <f t="shared" si="86"/>
        <v>0.29269442388184563</v>
      </c>
      <c r="DQ86" s="3">
        <f t="shared" si="87"/>
        <v>1.792853583318081E-3</v>
      </c>
      <c r="DR86" s="3">
        <f t="shared" si="88"/>
        <v>9.2375159638538956E-5</v>
      </c>
      <c r="DS86" s="3">
        <f t="shared" si="89"/>
        <v>0.27043598604877173</v>
      </c>
      <c r="DT86" s="3">
        <f t="shared" si="90"/>
        <v>2.2192182896189203E-4</v>
      </c>
      <c r="DV86" s="3">
        <f t="shared" si="91"/>
        <v>1.3876458848732592E-2</v>
      </c>
      <c r="DW86" s="3">
        <f t="shared" si="92"/>
        <v>99.393078177425849</v>
      </c>
      <c r="DX86" s="3">
        <f t="shared" si="93"/>
        <v>1.3469548241342919E-2</v>
      </c>
      <c r="DY86" s="3">
        <f t="shared" si="94"/>
        <v>1.9679150781708333E-2</v>
      </c>
      <c r="DZ86" s="3">
        <f t="shared" si="95"/>
        <v>7.2859386986478115E-4</v>
      </c>
      <c r="EA86" s="3">
        <f t="shared" si="96"/>
        <v>0.46461499447214805</v>
      </c>
      <c r="EB86" s="3">
        <f t="shared" si="97"/>
        <v>2.3410518381482939E-5</v>
      </c>
      <c r="EC86" s="3">
        <f t="shared" si="98"/>
        <v>1.1884621171469002E-4</v>
      </c>
      <c r="ED86" s="3">
        <f t="shared" si="99"/>
        <v>6.7459273711078405E-2</v>
      </c>
      <c r="EE86" s="3">
        <f t="shared" si="100"/>
        <v>6.5735421296196292E-4</v>
      </c>
      <c r="EF86" s="3">
        <f t="shared" si="101"/>
        <v>1.9675629515783494E-4</v>
      </c>
      <c r="EG86" s="3">
        <f t="shared" si="102"/>
        <v>3.6619169436251809E-3</v>
      </c>
      <c r="EH86" s="3">
        <f t="shared" si="103"/>
        <v>7.4171936470005296E-6</v>
      </c>
      <c r="EI86" s="3">
        <f t="shared" si="104"/>
        <v>8.6393503285133622E-6</v>
      </c>
      <c r="EJ86" s="3">
        <f t="shared" si="105"/>
        <v>2.8096235105271028E-4</v>
      </c>
      <c r="EK86" s="3">
        <f t="shared" si="106"/>
        <v>4.0594341103902991E-3</v>
      </c>
      <c r="EL86" s="3">
        <f t="shared" si="107"/>
        <v>2.4865424132558301E-5</v>
      </c>
      <c r="EM86" s="3">
        <f t="shared" si="108"/>
        <v>1.2811684931203537E-6</v>
      </c>
      <c r="EN86" s="3">
        <f t="shared" si="109"/>
        <v>3.7507276424459104E-3</v>
      </c>
      <c r="EO86" s="3">
        <f t="shared" si="110"/>
        <v>3.0778756574186417E-6</v>
      </c>
      <c r="EQ86" s="3">
        <f t="shared" si="111"/>
        <v>198.7861563548517</v>
      </c>
    </row>
    <row r="87" spans="1:147">
      <c r="A87" s="33" t="s">
        <v>150</v>
      </c>
      <c r="B87" s="33" t="s">
        <v>63</v>
      </c>
      <c r="C87" s="3" t="s">
        <v>65</v>
      </c>
      <c r="D87" s="3" t="s">
        <v>618</v>
      </c>
      <c r="E87" s="3" t="s">
        <v>399</v>
      </c>
      <c r="F87" s="13" t="s">
        <v>493</v>
      </c>
      <c r="G87" s="3">
        <v>151.66658856314001</v>
      </c>
      <c r="H87" s="3">
        <v>504971.44783507398</v>
      </c>
      <c r="I87" s="3">
        <v>8.8399774673151601</v>
      </c>
      <c r="J87" s="3">
        <v>294.58052374747302</v>
      </c>
      <c r="K87" s="3">
        <v>6.6021430617269701</v>
      </c>
      <c r="L87" s="3">
        <v>5.5494411969723298</v>
      </c>
      <c r="M87" s="3">
        <v>0.14276488432494</v>
      </c>
      <c r="N87" s="3">
        <v>1.1695744059818101</v>
      </c>
      <c r="O87" s="3">
        <v>1274.02470577393</v>
      </c>
      <c r="P87" s="3">
        <v>14.1649547527424</v>
      </c>
      <c r="Q87" s="3">
        <v>2.67911489006603</v>
      </c>
      <c r="R87" s="3">
        <v>0.39891073660328602</v>
      </c>
      <c r="S87" s="3">
        <v>9.0458116092419858E-3</v>
      </c>
      <c r="T87" s="3">
        <v>0.176294878104863</v>
      </c>
      <c r="U87" s="3">
        <v>5.5260871104373397</v>
      </c>
      <c r="V87" s="3">
        <v>13.090927531134</v>
      </c>
      <c r="W87" s="3">
        <v>0.28817293974154301</v>
      </c>
      <c r="X87" s="3">
        <v>5.6990663035378197E-2</v>
      </c>
      <c r="Y87" s="3">
        <v>68.073586298292796</v>
      </c>
      <c r="Z87" s="3">
        <v>5.3357131421727197E-2</v>
      </c>
      <c r="AA87" s="3">
        <f t="shared" si="58"/>
        <v>3.0008696280590382E-2</v>
      </c>
      <c r="AB87" s="3">
        <f t="shared" si="59"/>
        <v>0.20808298083007917</v>
      </c>
      <c r="AC87" s="3">
        <f t="shared" si="60"/>
        <v>7.8381549031250803E-4</v>
      </c>
      <c r="AD87" s="3">
        <f t="shared" si="61"/>
        <v>6.9386232678628878E-3</v>
      </c>
      <c r="AE87" s="3">
        <f t="shared" si="62"/>
        <v>8.3719201726275812E-4</v>
      </c>
      <c r="AF87" s="3">
        <f t="shared" si="63"/>
        <v>8.1178139876786945E-2</v>
      </c>
      <c r="AG87" s="3">
        <f t="shared" si="64"/>
        <v>0.30306806776055267</v>
      </c>
      <c r="AH87" s="17">
        <f t="shared" si="65"/>
        <v>3.935615905890974E-2</v>
      </c>
      <c r="AI87" s="3">
        <f t="shared" si="66"/>
        <v>6.0358899803771328E-3</v>
      </c>
      <c r="AJ87" s="3">
        <f t="shared" si="67"/>
        <v>1.6023745315093567</v>
      </c>
      <c r="AK87" s="3">
        <f t="shared" si="68"/>
        <v>6.4469240160503665E-3</v>
      </c>
      <c r="AL87" s="3">
        <f t="shared" si="69"/>
        <v>0.62512456970274377</v>
      </c>
      <c r="AM87" s="3">
        <f t="shared" si="70"/>
        <v>0.30306806776055267</v>
      </c>
      <c r="AP87" s="3">
        <v>0.47391745109459898</v>
      </c>
      <c r="AQ87" s="3">
        <v>12.6591718033766</v>
      </c>
      <c r="AR87" s="3">
        <v>7.4321337855136602E-2</v>
      </c>
      <c r="AS87" s="3">
        <v>0.42043516598783098</v>
      </c>
      <c r="AT87" s="3">
        <v>0.54237165218911598</v>
      </c>
      <c r="AU87" s="3">
        <v>2.0924641756334199</v>
      </c>
      <c r="AV87" s="3">
        <v>7.8469721851048002E-2</v>
      </c>
      <c r="AW87" s="3">
        <v>1.1695744059818101</v>
      </c>
      <c r="AX87" s="3">
        <v>0.38676825224575301</v>
      </c>
      <c r="AY87" s="3">
        <v>2.6101275078063102</v>
      </c>
      <c r="AZ87" s="3">
        <v>5.9911460831212099E-2</v>
      </c>
      <c r="BA87" s="3">
        <v>0.39891073660328602</v>
      </c>
      <c r="BB87" s="3">
        <v>9.6452141947985202E-3</v>
      </c>
      <c r="BC87" s="3">
        <v>0.176294878104863</v>
      </c>
      <c r="BD87" s="3">
        <v>0.102200584904627</v>
      </c>
      <c r="BE87" s="3">
        <v>0.75011907570177605</v>
      </c>
      <c r="BF87" s="3">
        <v>7.66417036972981E-2</v>
      </c>
      <c r="BG87" s="3">
        <v>2.89058493240863E-2</v>
      </c>
      <c r="BH87" s="3">
        <v>5.8691677763569497E-2</v>
      </c>
      <c r="BI87" s="3">
        <v>2.4630564509788899E-2</v>
      </c>
      <c r="BK87" s="3">
        <v>49.800289738756902</v>
      </c>
      <c r="BL87" s="3">
        <v>40641.069847491999</v>
      </c>
      <c r="BM87" s="3">
        <v>15.368562570656101</v>
      </c>
      <c r="BN87" s="3">
        <v>484.31017668182398</v>
      </c>
      <c r="BO87" s="3">
        <v>4.5523944753703596</v>
      </c>
      <c r="BP87" s="3">
        <v>3.9692810240809902</v>
      </c>
      <c r="BQ87" s="3">
        <v>0.11691593484349801</v>
      </c>
      <c r="BR87" s="3">
        <v>0.84434281159978697</v>
      </c>
      <c r="BS87" s="3">
        <v>643.149719110349</v>
      </c>
      <c r="BT87" s="3">
        <v>6.4083511110407896</v>
      </c>
      <c r="BU87" s="3">
        <v>3.17393040828795</v>
      </c>
      <c r="BV87" s="3">
        <v>0.22287933733861301</v>
      </c>
      <c r="BW87" s="3">
        <v>5.9440004009691703E-4</v>
      </c>
      <c r="BX87" s="3">
        <v>0.108913754268922</v>
      </c>
      <c r="BY87" s="3">
        <v>2.4918083884220601</v>
      </c>
      <c r="BZ87" s="3">
        <v>5.9460785250989803</v>
      </c>
      <c r="CA87" s="3">
        <v>0.141703527395621</v>
      </c>
      <c r="CB87" s="3">
        <v>9.4504219119888697E-2</v>
      </c>
      <c r="CC87" s="3">
        <v>22.688499175975</v>
      </c>
      <c r="CD87" s="3">
        <v>2.8104388668807601E-2</v>
      </c>
      <c r="CF87" s="3">
        <v>151.66658856314001</v>
      </c>
      <c r="CG87" s="3">
        <v>504971.44783507398</v>
      </c>
      <c r="CH87" s="3">
        <v>8.8399774673151601</v>
      </c>
      <c r="CI87" s="3">
        <v>294.58052374747302</v>
      </c>
      <c r="CJ87" s="3">
        <v>6.6021430617269701</v>
      </c>
      <c r="CK87" s="3">
        <v>5.5494411969723298</v>
      </c>
      <c r="CL87" s="3">
        <v>0.14276488432494</v>
      </c>
      <c r="CM87" s="3">
        <v>1.1695744059818101</v>
      </c>
      <c r="CN87" s="3">
        <v>1274.02470577393</v>
      </c>
      <c r="CO87" s="3">
        <v>14.1649547527424</v>
      </c>
      <c r="CP87" s="3">
        <v>2.67911489006603</v>
      </c>
      <c r="CQ87" s="3">
        <v>0.39891073660328602</v>
      </c>
      <c r="CR87" s="3">
        <v>9.0458116092419858E-3</v>
      </c>
      <c r="CS87" s="3">
        <v>0.176294878104863</v>
      </c>
      <c r="CT87" s="3">
        <v>5.5260871104373397</v>
      </c>
      <c r="CU87" s="3">
        <v>13.090927531134</v>
      </c>
      <c r="CV87" s="3">
        <v>0.28817293974154301</v>
      </c>
      <c r="CW87" s="3">
        <v>5.6990663035378197E-2</v>
      </c>
      <c r="CX87" s="3">
        <v>68.073586298292796</v>
      </c>
      <c r="CY87" s="3">
        <v>5.3357131421727197E-2</v>
      </c>
      <c r="DA87" s="3">
        <f t="shared" si="71"/>
        <v>2.7606839216867716</v>
      </c>
      <c r="DB87" s="3">
        <f t="shared" si="72"/>
        <v>9042.3752857923537</v>
      </c>
      <c r="DC87" s="3">
        <f t="shared" si="73"/>
        <v>0.14999995702448127</v>
      </c>
      <c r="DD87" s="3">
        <f t="shared" si="74"/>
        <v>5.018971873285123</v>
      </c>
      <c r="DE87" s="3">
        <f t="shared" si="75"/>
        <v>0.10389549400004675</v>
      </c>
      <c r="DF87" s="3">
        <f t="shared" si="76"/>
        <v>8.4866817509899523E-2</v>
      </c>
      <c r="DG87" s="3">
        <f t="shared" si="77"/>
        <v>2.0476009971593305E-3</v>
      </c>
      <c r="DH87" s="3">
        <f t="shared" si="78"/>
        <v>1.6107621622115549E-2</v>
      </c>
      <c r="DI87" s="3">
        <f t="shared" si="79"/>
        <v>17.004771731702608</v>
      </c>
      <c r="DJ87" s="3">
        <f t="shared" si="80"/>
        <v>0.1793940571522594</v>
      </c>
      <c r="DK87" s="3">
        <f t="shared" si="81"/>
        <v>2.4836929605444698E-2</v>
      </c>
      <c r="DL87" s="3">
        <f t="shared" si="82"/>
        <v>3.5486806149156755E-3</v>
      </c>
      <c r="DM87" s="3">
        <f t="shared" si="83"/>
        <v>7.878391549445197E-5</v>
      </c>
      <c r="DN87" s="3">
        <f t="shared" si="84"/>
        <v>1.4850886875988796E-3</v>
      </c>
      <c r="DO87" s="3">
        <f t="shared" si="85"/>
        <v>4.5385078108059619E-2</v>
      </c>
      <c r="DP87" s="3">
        <f t="shared" si="86"/>
        <v>0.10259347594932602</v>
      </c>
      <c r="DQ87" s="3">
        <f t="shared" si="87"/>
        <v>1.4630552230393587E-3</v>
      </c>
      <c r="DR87" s="3">
        <f t="shared" si="88"/>
        <v>2.7884207288647459E-4</v>
      </c>
      <c r="DS87" s="3">
        <f t="shared" si="89"/>
        <v>0.32854047441261003</v>
      </c>
      <c r="DT87" s="3">
        <f t="shared" si="90"/>
        <v>2.5532124796465199E-4</v>
      </c>
      <c r="DV87" s="3">
        <f t="shared" si="91"/>
        <v>3.0440095253736407E-2</v>
      </c>
      <c r="DW87" s="3">
        <f t="shared" si="92"/>
        <v>99.703831669137116</v>
      </c>
      <c r="DX87" s="3">
        <f t="shared" si="93"/>
        <v>1.6539426857283079E-3</v>
      </c>
      <c r="DY87" s="3">
        <f t="shared" si="94"/>
        <v>5.5340627986588189E-2</v>
      </c>
      <c r="DZ87" s="3">
        <f t="shared" si="95"/>
        <v>1.1455816107564705E-3</v>
      </c>
      <c r="EA87" s="3">
        <f t="shared" si="96"/>
        <v>9.3576594864376312E-4</v>
      </c>
      <c r="EB87" s="3">
        <f t="shared" si="97"/>
        <v>2.257743775212509E-5</v>
      </c>
      <c r="EC87" s="3">
        <f t="shared" si="98"/>
        <v>1.7760727066094497E-4</v>
      </c>
      <c r="ED87" s="3">
        <f t="shared" si="99"/>
        <v>0.18749950590678369</v>
      </c>
      <c r="EE87" s="3">
        <f t="shared" si="100"/>
        <v>1.9780504913190096E-3</v>
      </c>
      <c r="EF87" s="3">
        <f t="shared" si="101"/>
        <v>2.738591321740826E-4</v>
      </c>
      <c r="EG87" s="3">
        <f t="shared" si="102"/>
        <v>3.9128773524033037E-5</v>
      </c>
      <c r="EH87" s="3">
        <f t="shared" si="103"/>
        <v>8.6869412078444261E-7</v>
      </c>
      <c r="EI87" s="3">
        <f t="shared" si="104"/>
        <v>1.6375015174911937E-5</v>
      </c>
      <c r="EJ87" s="3">
        <f t="shared" si="105"/>
        <v>5.0042892989484008E-4</v>
      </c>
      <c r="EK87" s="3">
        <f t="shared" si="106"/>
        <v>1.1312251850988E-3</v>
      </c>
      <c r="EL87" s="3">
        <f t="shared" si="107"/>
        <v>1.6132067854976867E-5</v>
      </c>
      <c r="EM87" s="3">
        <f t="shared" si="108"/>
        <v>3.074592927040869E-6</v>
      </c>
      <c r="EN87" s="3">
        <f t="shared" si="109"/>
        <v>3.6225818020185117E-3</v>
      </c>
      <c r="EO87" s="3">
        <f t="shared" si="110"/>
        <v>2.8152455437919829E-6</v>
      </c>
      <c r="EQ87" s="3">
        <f t="shared" si="111"/>
        <v>199.40766333827423</v>
      </c>
    </row>
    <row r="88" spans="1:147">
      <c r="A88" s="33" t="s">
        <v>151</v>
      </c>
      <c r="B88" s="33" t="s">
        <v>63</v>
      </c>
      <c r="C88" s="3" t="s">
        <v>65</v>
      </c>
      <c r="D88" s="3" t="s">
        <v>618</v>
      </c>
      <c r="E88" s="3" t="s">
        <v>399</v>
      </c>
      <c r="F88" s="13" t="s">
        <v>496</v>
      </c>
      <c r="G88" s="3">
        <v>17.004433326792199</v>
      </c>
      <c r="H88" s="3">
        <v>497841.05919058999</v>
      </c>
      <c r="I88" s="3">
        <v>37.244818159809498</v>
      </c>
      <c r="J88" s="3">
        <v>0.53233577695179002</v>
      </c>
      <c r="K88" s="3">
        <v>0.60511723228190895</v>
      </c>
      <c r="L88" s="3">
        <v>1.88323310131876</v>
      </c>
      <c r="M88" s="3">
        <v>5.1265948595815597E-2</v>
      </c>
      <c r="N88" s="3">
        <v>0.63687471832222298</v>
      </c>
      <c r="O88" s="3">
        <v>0.27983457384232902</v>
      </c>
      <c r="P88" s="3">
        <v>141.19463085349901</v>
      </c>
      <c r="Q88" s="3">
        <v>2.7958974197690199E-2</v>
      </c>
      <c r="R88" s="3">
        <v>0.221632855816736</v>
      </c>
      <c r="S88" s="3">
        <v>9.4798141538229505E-3</v>
      </c>
      <c r="T88" s="3">
        <v>0.14205847893287299</v>
      </c>
      <c r="U88" s="3">
        <v>9.3878021810575099E-2</v>
      </c>
      <c r="V88" s="3">
        <v>0.53077947360766498</v>
      </c>
      <c r="W88" s="3">
        <v>2.3417591140320999E-2</v>
      </c>
      <c r="X88" s="3">
        <v>2.30175328511165E-2</v>
      </c>
      <c r="Y88" s="3">
        <v>3.5396789954338197E-2</v>
      </c>
      <c r="Z88" s="3">
        <v>1.1732753879868401E-2</v>
      </c>
      <c r="AA88" s="3">
        <f t="shared" si="58"/>
        <v>69.964897668680464</v>
      </c>
      <c r="AB88" s="3">
        <f t="shared" si="59"/>
        <v>3988.9106056125388</v>
      </c>
      <c r="AC88" s="3">
        <f t="shared" si="60"/>
        <v>0.33146378230917645</v>
      </c>
      <c r="AD88" s="3">
        <f t="shared" si="61"/>
        <v>133.09584176255095</v>
      </c>
      <c r="AE88" s="3">
        <f t="shared" si="62"/>
        <v>0.65027175856367436</v>
      </c>
      <c r="AF88" s="3">
        <f t="shared" si="63"/>
        <v>2.6521620161511144</v>
      </c>
      <c r="AG88" s="3">
        <f t="shared" si="64"/>
        <v>7.5068091560346088E-4</v>
      </c>
      <c r="AH88" s="17">
        <f t="shared" si="65"/>
        <v>0.78987315611831554</v>
      </c>
      <c r="AI88" s="3">
        <f t="shared" si="66"/>
        <v>3.1501708048420801E-4</v>
      </c>
      <c r="AJ88" s="3">
        <f t="shared" si="67"/>
        <v>3.7909872521772892</v>
      </c>
      <c r="AK88" s="3">
        <f t="shared" si="68"/>
        <v>6.1800631573372762E-4</v>
      </c>
      <c r="AL88" s="3">
        <f t="shared" si="69"/>
        <v>2.5205659860591807E-3</v>
      </c>
      <c r="AM88" s="3">
        <f t="shared" si="70"/>
        <v>7.5068091560346088E-4</v>
      </c>
      <c r="AP88" s="3">
        <v>0.37771697359200301</v>
      </c>
      <c r="AQ88" s="3">
        <v>14.222287589466401</v>
      </c>
      <c r="AR88" s="3">
        <v>7.3822785683061901E-2</v>
      </c>
      <c r="AS88" s="3">
        <v>0.53233577695179002</v>
      </c>
      <c r="AT88" s="3">
        <v>0.237036348711165</v>
      </c>
      <c r="AU88" s="3">
        <v>1.88323310131876</v>
      </c>
      <c r="AV88" s="3">
        <v>5.1265948595815597E-2</v>
      </c>
      <c r="AW88" s="3">
        <v>0.63687471832222298</v>
      </c>
      <c r="AX88" s="3">
        <v>0.27983457384232902</v>
      </c>
      <c r="AY88" s="3">
        <v>1.51298447043849</v>
      </c>
      <c r="AZ88" s="3">
        <v>2.7958974197690199E-2</v>
      </c>
      <c r="BA88" s="3">
        <v>0.221632855816736</v>
      </c>
      <c r="BB88" s="3">
        <v>9.9628129821947194E-3</v>
      </c>
      <c r="BC88" s="3">
        <v>0.14205847893287299</v>
      </c>
      <c r="BD88" s="3">
        <v>9.3878021810575099E-2</v>
      </c>
      <c r="BE88" s="3">
        <v>0.53077947360766498</v>
      </c>
      <c r="BF88" s="3">
        <v>2.3417591140320999E-2</v>
      </c>
      <c r="BG88" s="3">
        <v>2.30175328511165E-2</v>
      </c>
      <c r="BH88" s="3">
        <v>3.5078453564052099E-2</v>
      </c>
      <c r="BI88" s="3">
        <v>1.1732753879868401E-2</v>
      </c>
      <c r="BK88" s="3">
        <v>1.0064044518875599</v>
      </c>
      <c r="BL88" s="3">
        <v>50841.1124972092</v>
      </c>
      <c r="BM88" s="3">
        <v>12.9957600989234</v>
      </c>
      <c r="BN88" s="3">
        <v>0.24646321371201099</v>
      </c>
      <c r="BO88" s="3">
        <v>0.221309739728731</v>
      </c>
      <c r="BP88" s="3">
        <v>1.00034683424023</v>
      </c>
      <c r="BQ88" s="3">
        <v>5.0359273466996E-2</v>
      </c>
      <c r="BR88" s="3">
        <v>0.485306871614121</v>
      </c>
      <c r="BS88" s="3">
        <v>0.138309939533825</v>
      </c>
      <c r="BT88" s="3">
        <v>30.4479125693878</v>
      </c>
      <c r="BU88" s="3">
        <v>2.4175642565312499E-2</v>
      </c>
      <c r="BV88" s="3">
        <v>6.00614868571809E-2</v>
      </c>
      <c r="BW88" s="3">
        <v>1.14226346007037E-2</v>
      </c>
      <c r="BX88" s="3">
        <v>5.2564604321809601E-2</v>
      </c>
      <c r="BY88" s="3">
        <v>2.0805293138805001E-2</v>
      </c>
      <c r="BZ88" s="3">
        <v>0.23827873934055899</v>
      </c>
      <c r="CA88" s="3">
        <v>3.03537324496773E-2</v>
      </c>
      <c r="CB88" s="3">
        <v>9.8873822323827295E-3</v>
      </c>
      <c r="CC88" s="3">
        <v>5.2917481035667201E-2</v>
      </c>
      <c r="CD88" s="3">
        <v>9.4183703072557908E-3</v>
      </c>
      <c r="CF88" s="3">
        <v>17.004433326792199</v>
      </c>
      <c r="CG88" s="3">
        <v>497841.05919058999</v>
      </c>
      <c r="CH88" s="3">
        <v>37.244818159809498</v>
      </c>
      <c r="CI88" s="3">
        <v>0.53233577695179002</v>
      </c>
      <c r="CJ88" s="3">
        <v>0.60511723228190895</v>
      </c>
      <c r="CK88" s="3">
        <v>1.88323310131876</v>
      </c>
      <c r="CL88" s="3">
        <v>5.1265948595815597E-2</v>
      </c>
      <c r="CM88" s="3">
        <v>0.63687471832222298</v>
      </c>
      <c r="CN88" s="3">
        <v>0.27983457384232902</v>
      </c>
      <c r="CO88" s="3">
        <v>141.19463085349901</v>
      </c>
      <c r="CP88" s="3">
        <v>2.7958974197690199E-2</v>
      </c>
      <c r="CQ88" s="3">
        <v>0.221632855816736</v>
      </c>
      <c r="CR88" s="3">
        <v>9.4798141538229505E-3</v>
      </c>
      <c r="CS88" s="3">
        <v>0.14205847893287299</v>
      </c>
      <c r="CT88" s="3">
        <v>9.3878021810575099E-2</v>
      </c>
      <c r="CU88" s="3">
        <v>0.53077947360766498</v>
      </c>
      <c r="CV88" s="3">
        <v>2.3417591140320999E-2</v>
      </c>
      <c r="CW88" s="3">
        <v>2.30175328511165E-2</v>
      </c>
      <c r="CX88" s="3">
        <v>3.5396789954338197E-2</v>
      </c>
      <c r="CY88" s="3">
        <v>1.1732753879868401E-2</v>
      </c>
      <c r="DA88" s="3">
        <f t="shared" si="71"/>
        <v>0.3095201529051787</v>
      </c>
      <c r="DB88" s="3">
        <f t="shared" si="72"/>
        <v>8914.6935122318919</v>
      </c>
      <c r="DC88" s="3">
        <f t="shared" si="73"/>
        <v>0.6319836384212888</v>
      </c>
      <c r="DD88" s="3">
        <f t="shared" si="74"/>
        <v>9.0697723585921076E-3</v>
      </c>
      <c r="DE88" s="3">
        <f t="shared" si="75"/>
        <v>9.5225070387106817E-3</v>
      </c>
      <c r="DF88" s="3">
        <f t="shared" si="76"/>
        <v>2.880001684231167E-2</v>
      </c>
      <c r="DG88" s="3">
        <f t="shared" si="77"/>
        <v>7.3528030342663966E-4</v>
      </c>
      <c r="DH88" s="3">
        <f t="shared" si="78"/>
        <v>8.7711708899906767E-3</v>
      </c>
      <c r="DI88" s="3">
        <f t="shared" si="79"/>
        <v>3.7350320046866193E-3</v>
      </c>
      <c r="DJ88" s="3">
        <f t="shared" si="80"/>
        <v>1.7881792154698457</v>
      </c>
      <c r="DK88" s="3">
        <f t="shared" si="81"/>
        <v>2.5919570547844681E-4</v>
      </c>
      <c r="DL88" s="3">
        <f t="shared" si="82"/>
        <v>1.9716296075716435E-3</v>
      </c>
      <c r="DM88" s="3">
        <f t="shared" si="83"/>
        <v>8.2563832794709457E-5</v>
      </c>
      <c r="DN88" s="3">
        <f t="shared" si="84"/>
        <v>1.1966850217578384E-3</v>
      </c>
      <c r="DO88" s="3">
        <f t="shared" si="85"/>
        <v>7.710087205204919E-4</v>
      </c>
      <c r="DP88" s="3">
        <f t="shared" si="86"/>
        <v>4.1597137430067791E-3</v>
      </c>
      <c r="DQ88" s="3">
        <f t="shared" si="87"/>
        <v>1.188912083819359E-4</v>
      </c>
      <c r="DR88" s="3">
        <f t="shared" si="88"/>
        <v>1.1261944029241382E-4</v>
      </c>
      <c r="DS88" s="3">
        <f t="shared" si="89"/>
        <v>1.7083392835105308E-4</v>
      </c>
      <c r="DT88" s="3">
        <f t="shared" si="90"/>
        <v>5.6142848816086949E-5</v>
      </c>
      <c r="DV88" s="3">
        <f t="shared" si="91"/>
        <v>3.4705312491654741E-3</v>
      </c>
      <c r="DW88" s="3">
        <f t="shared" si="92"/>
        <v>99.957053266291027</v>
      </c>
      <c r="DX88" s="3">
        <f t="shared" si="93"/>
        <v>7.0861911430183944E-3</v>
      </c>
      <c r="DY88" s="3">
        <f t="shared" si="94"/>
        <v>1.0169589313608955E-4</v>
      </c>
      <c r="DZ88" s="3">
        <f t="shared" si="95"/>
        <v>1.0677223417619557E-4</v>
      </c>
      <c r="EA88" s="3">
        <f t="shared" si="96"/>
        <v>3.2292358830138804E-4</v>
      </c>
      <c r="EB88" s="3">
        <f t="shared" si="97"/>
        <v>8.2444171921812489E-6</v>
      </c>
      <c r="EC88" s="3">
        <f t="shared" si="98"/>
        <v>9.8347788923484577E-5</v>
      </c>
      <c r="ED88" s="3">
        <f t="shared" si="99"/>
        <v>4.1879487223144219E-5</v>
      </c>
      <c r="EE88" s="3">
        <f t="shared" si="100"/>
        <v>2.0050170524106337E-2</v>
      </c>
      <c r="EF88" s="3">
        <f t="shared" si="101"/>
        <v>2.906262442264998E-6</v>
      </c>
      <c r="EG88" s="3">
        <f t="shared" si="102"/>
        <v>2.2107129699414034E-5</v>
      </c>
      <c r="EH88" s="3">
        <f t="shared" si="103"/>
        <v>9.2575672076736718E-7</v>
      </c>
      <c r="EI88" s="3">
        <f t="shared" si="104"/>
        <v>1.3417972059128418E-5</v>
      </c>
      <c r="EJ88" s="3">
        <f t="shared" si="105"/>
        <v>8.645026286108062E-6</v>
      </c>
      <c r="EK88" s="3">
        <f t="shared" si="106"/>
        <v>4.6641281342060762E-5</v>
      </c>
      <c r="EL88" s="3">
        <f t="shared" si="107"/>
        <v>1.3330817075001808E-6</v>
      </c>
      <c r="EM88" s="3">
        <f t="shared" si="108"/>
        <v>1.2627587674980368E-6</v>
      </c>
      <c r="EN88" s="3">
        <f t="shared" si="109"/>
        <v>1.9154955862975906E-6</v>
      </c>
      <c r="EO88" s="3">
        <f t="shared" si="110"/>
        <v>6.2950831926311879E-7</v>
      </c>
      <c r="EQ88" s="3">
        <f t="shared" si="111"/>
        <v>199.91410653258205</v>
      </c>
    </row>
    <row r="89" spans="1:147">
      <c r="A89" s="33" t="s">
        <v>152</v>
      </c>
      <c r="B89" s="33" t="s">
        <v>63</v>
      </c>
      <c r="C89" s="3" t="s">
        <v>65</v>
      </c>
      <c r="D89" s="3" t="s">
        <v>618</v>
      </c>
      <c r="E89" s="3" t="s">
        <v>399</v>
      </c>
      <c r="F89" s="13" t="s">
        <v>496</v>
      </c>
      <c r="G89" s="3">
        <v>15.9808779319682</v>
      </c>
      <c r="H89" s="3">
        <v>502945.93269423803</v>
      </c>
      <c r="I89" s="3">
        <v>1861.28489393159</v>
      </c>
      <c r="J89" s="3">
        <v>11.448118024529499</v>
      </c>
      <c r="K89" s="3">
        <v>25.251147984967599</v>
      </c>
      <c r="L89" s="3">
        <v>1.1368180245130699</v>
      </c>
      <c r="M89" s="3">
        <v>6.1459877732591497E-2</v>
      </c>
      <c r="N89" s="3">
        <v>0.456838519598676</v>
      </c>
      <c r="O89" s="3">
        <v>26.581004120187998</v>
      </c>
      <c r="P89" s="3">
        <v>239.05943565827701</v>
      </c>
      <c r="Q89" s="3">
        <v>1.69296291634125E-2</v>
      </c>
      <c r="R89" s="3">
        <v>0.24491757982457599</v>
      </c>
      <c r="S89" s="3">
        <v>1.2564866752167118E-2</v>
      </c>
      <c r="T89" s="3">
        <v>0.135876260225201</v>
      </c>
      <c r="U89" s="3">
        <v>7.1957909507354201E-2</v>
      </c>
      <c r="V89" s="3">
        <v>16.4632665105126</v>
      </c>
      <c r="W89" s="3">
        <v>2.2569052390684598E-2</v>
      </c>
      <c r="X89" s="3">
        <v>2.3885208815051899E-2</v>
      </c>
      <c r="Y89" s="3">
        <v>0.99772606963187505</v>
      </c>
      <c r="Z89" s="3">
        <v>0.114842337969813</v>
      </c>
      <c r="AA89" s="3">
        <f t="shared" si="58"/>
        <v>162.58435578175181</v>
      </c>
      <c r="AB89" s="3">
        <f t="shared" si="59"/>
        <v>239.60427910486627</v>
      </c>
      <c r="AC89" s="3">
        <f t="shared" si="60"/>
        <v>0.11510407662514589</v>
      </c>
      <c r="AD89" s="3">
        <f t="shared" si="61"/>
        <v>70.023121982738161</v>
      </c>
      <c r="AE89" s="3">
        <f t="shared" si="62"/>
        <v>2.3939645902872599E-2</v>
      </c>
      <c r="AF89" s="3">
        <f t="shared" si="63"/>
        <v>7.2121909708046494E-2</v>
      </c>
      <c r="AG89" s="3">
        <f t="shared" si="64"/>
        <v>9.0956678467701228E-6</v>
      </c>
      <c r="AH89" s="17">
        <f t="shared" si="65"/>
        <v>1.6968213699837396E-2</v>
      </c>
      <c r="AI89" s="3">
        <f t="shared" si="66"/>
        <v>6.1700569506708701E-5</v>
      </c>
      <c r="AJ89" s="3">
        <f t="shared" si="67"/>
        <v>0.12843785303243505</v>
      </c>
      <c r="AK89" s="3">
        <f t="shared" si="68"/>
        <v>1.2832645283333923E-5</v>
      </c>
      <c r="AL89" s="3">
        <f t="shared" si="69"/>
        <v>3.8660341435081216E-5</v>
      </c>
      <c r="AM89" s="3">
        <f t="shared" si="70"/>
        <v>9.0956678467701228E-6</v>
      </c>
      <c r="AP89" s="3">
        <v>0.38088530033946</v>
      </c>
      <c r="AQ89" s="3">
        <v>7.0369330618758301</v>
      </c>
      <c r="AR89" s="3">
        <v>4.5141255062054103E-2</v>
      </c>
      <c r="AS89" s="3">
        <v>0.28839686465769498</v>
      </c>
      <c r="AT89" s="3">
        <v>0.201294631086569</v>
      </c>
      <c r="AU89" s="3">
        <v>1.1368180245130699</v>
      </c>
      <c r="AV89" s="3">
        <v>6.1459877732591497E-2</v>
      </c>
      <c r="AW89" s="3">
        <v>0.451927626792132</v>
      </c>
      <c r="AX89" s="3">
        <v>0.19569164181403301</v>
      </c>
      <c r="AY89" s="3">
        <v>1.44588620947586</v>
      </c>
      <c r="AZ89" s="3">
        <v>1.69296291634125E-2</v>
      </c>
      <c r="BA89" s="3">
        <v>0.24491757982457599</v>
      </c>
      <c r="BB89" s="3">
        <v>1.30268460369328E-2</v>
      </c>
      <c r="BC89" s="3">
        <v>0.135876260225201</v>
      </c>
      <c r="BD89" s="3">
        <v>7.1957909507354201E-2</v>
      </c>
      <c r="BE89" s="3">
        <v>0.56748210262013599</v>
      </c>
      <c r="BF89" s="3">
        <v>2.2569052390684598E-2</v>
      </c>
      <c r="BG89" s="3">
        <v>2.3885208815051899E-2</v>
      </c>
      <c r="BH89" s="3">
        <v>4.09101727061894E-2</v>
      </c>
      <c r="BI89" s="3">
        <v>1.24248225850291E-2</v>
      </c>
      <c r="BK89" s="3">
        <v>1.45007767046778</v>
      </c>
      <c r="BL89" s="3">
        <v>22597.612234280201</v>
      </c>
      <c r="BM89" s="3">
        <v>282.39403679981501</v>
      </c>
      <c r="BN89" s="3">
        <v>1.76227621106792</v>
      </c>
      <c r="BO89" s="3">
        <v>5.1824849517301903</v>
      </c>
      <c r="BP89" s="3">
        <v>0.55670038508648001</v>
      </c>
      <c r="BQ89" s="3">
        <v>1.75300916624247E-2</v>
      </c>
      <c r="BR89" s="3">
        <v>0.53790641624657498</v>
      </c>
      <c r="BS89" s="3">
        <v>4.9842702239921204</v>
      </c>
      <c r="BT89" s="3">
        <v>10.633615626682699</v>
      </c>
      <c r="BU89" s="3">
        <v>1.3853620492269699E-2</v>
      </c>
      <c r="BV89" s="3">
        <v>6.0259026717854602E-2</v>
      </c>
      <c r="BW89" s="3">
        <v>6.4177755171245599E-3</v>
      </c>
      <c r="BX89" s="3">
        <v>9.94036103405085E-2</v>
      </c>
      <c r="BY89" s="3">
        <v>5.32050432916251E-2</v>
      </c>
      <c r="BZ89" s="3">
        <v>2.04423009560182</v>
      </c>
      <c r="CA89" s="3">
        <v>1.9751543217815401E-2</v>
      </c>
      <c r="CB89" s="3">
        <v>1.2693606533418099E-2</v>
      </c>
      <c r="CC89" s="3">
        <v>1.37075355957555</v>
      </c>
      <c r="CD89" s="3">
        <v>0.127537303365058</v>
      </c>
      <c r="CF89" s="3">
        <v>15.9808779319682</v>
      </c>
      <c r="CG89" s="3">
        <v>502945.93269423803</v>
      </c>
      <c r="CH89" s="3">
        <v>1861.28489393159</v>
      </c>
      <c r="CI89" s="3">
        <v>11.448118024529499</v>
      </c>
      <c r="CJ89" s="3">
        <v>25.251147984967599</v>
      </c>
      <c r="CK89" s="3">
        <v>1.1368180245130699</v>
      </c>
      <c r="CL89" s="3">
        <v>6.1459877732591497E-2</v>
      </c>
      <c r="CM89" s="3">
        <v>0.456838519598676</v>
      </c>
      <c r="CN89" s="3">
        <v>26.581004120187998</v>
      </c>
      <c r="CO89" s="3">
        <v>239.05943565827701</v>
      </c>
      <c r="CP89" s="3">
        <v>1.69296291634125E-2</v>
      </c>
      <c r="CQ89" s="3">
        <v>0.24491757982457599</v>
      </c>
      <c r="CR89" s="3">
        <v>1.2564866752167118E-2</v>
      </c>
      <c r="CS89" s="3">
        <v>0.135876260225201</v>
      </c>
      <c r="CT89" s="3">
        <v>7.1957909507354201E-2</v>
      </c>
      <c r="CU89" s="3">
        <v>16.4632665105126</v>
      </c>
      <c r="CV89" s="3">
        <v>2.2569052390684598E-2</v>
      </c>
      <c r="CW89" s="3">
        <v>2.3885208815051899E-2</v>
      </c>
      <c r="CX89" s="3">
        <v>0.99772606963187505</v>
      </c>
      <c r="CY89" s="3">
        <v>0.114842337969813</v>
      </c>
      <c r="DA89" s="3">
        <f t="shared" si="71"/>
        <v>0.29088906910342227</v>
      </c>
      <c r="DB89" s="3">
        <f t="shared" si="72"/>
        <v>9006.1049815424485</v>
      </c>
      <c r="DC89" s="3">
        <f t="shared" si="73"/>
        <v>31.582959926350341</v>
      </c>
      <c r="DD89" s="3">
        <f t="shared" si="74"/>
        <v>0.1950494949096406</v>
      </c>
      <c r="DE89" s="3">
        <f t="shared" si="75"/>
        <v>0.39736801663310983</v>
      </c>
      <c r="DF89" s="3">
        <f t="shared" si="76"/>
        <v>1.7385196888103225E-2</v>
      </c>
      <c r="DG89" s="3">
        <f t="shared" si="77"/>
        <v>8.8148642101733288E-4</v>
      </c>
      <c r="DH89" s="3">
        <f t="shared" si="78"/>
        <v>6.291674970371519E-3</v>
      </c>
      <c r="DI89" s="3">
        <f t="shared" si="79"/>
        <v>0.35478425607819375</v>
      </c>
      <c r="DJ89" s="3">
        <f t="shared" si="80"/>
        <v>3.0276017687218468</v>
      </c>
      <c r="DK89" s="3">
        <f t="shared" si="81"/>
        <v>1.569473594943876E-4</v>
      </c>
      <c r="DL89" s="3">
        <f t="shared" si="82"/>
        <v>2.1787688022041969E-3</v>
      </c>
      <c r="DM89" s="3">
        <f t="shared" si="83"/>
        <v>1.0943290034809105E-4</v>
      </c>
      <c r="DN89" s="3">
        <f t="shared" si="84"/>
        <v>1.1446066904658495E-3</v>
      </c>
      <c r="DO89" s="3">
        <f t="shared" si="85"/>
        <v>5.9098151697892741E-4</v>
      </c>
      <c r="DP89" s="3">
        <f t="shared" si="86"/>
        <v>0.12902246481592947</v>
      </c>
      <c r="DQ89" s="3">
        <f t="shared" si="87"/>
        <v>1.1458317359310297E-4</v>
      </c>
      <c r="DR89" s="3">
        <f t="shared" si="88"/>
        <v>1.1686477718606119E-4</v>
      </c>
      <c r="DS89" s="3">
        <f t="shared" si="89"/>
        <v>4.815280258841096E-3</v>
      </c>
      <c r="DT89" s="3">
        <f t="shared" si="90"/>
        <v>5.4953645873269538E-4</v>
      </c>
      <c r="DV89" s="3">
        <f t="shared" si="91"/>
        <v>3.2166792958618078E-3</v>
      </c>
      <c r="DW89" s="3">
        <f t="shared" si="92"/>
        <v>99.590374845558799</v>
      </c>
      <c r="DX89" s="3">
        <f t="shared" si="93"/>
        <v>0.3492474076466735</v>
      </c>
      <c r="DY89" s="3">
        <f t="shared" si="94"/>
        <v>2.1568760692106817E-3</v>
      </c>
      <c r="DZ89" s="3">
        <f t="shared" si="95"/>
        <v>4.394133735863906E-3</v>
      </c>
      <c r="EA89" s="3">
        <f t="shared" si="96"/>
        <v>1.9224717881908491E-4</v>
      </c>
      <c r="EB89" s="3">
        <f t="shared" si="97"/>
        <v>9.7475616007477549E-6</v>
      </c>
      <c r="EC89" s="3">
        <f t="shared" si="98"/>
        <v>6.9573946782752844E-5</v>
      </c>
      <c r="ED89" s="3">
        <f t="shared" si="99"/>
        <v>3.9232384171118823E-3</v>
      </c>
      <c r="EE89" s="3">
        <f t="shared" si="100"/>
        <v>3.347951147005674E-2</v>
      </c>
      <c r="EF89" s="3">
        <f t="shared" si="101"/>
        <v>1.7355389921725907E-6</v>
      </c>
      <c r="EG89" s="3">
        <f t="shared" si="102"/>
        <v>2.4093034908878317E-5</v>
      </c>
      <c r="EH89" s="3">
        <f t="shared" si="103"/>
        <v>1.2101195342980027E-6</v>
      </c>
      <c r="EI89" s="3">
        <f t="shared" si="104"/>
        <v>1.2657170839985632E-5</v>
      </c>
      <c r="EJ89" s="3">
        <f t="shared" si="105"/>
        <v>6.5351304391133401E-6</v>
      </c>
      <c r="EK89" s="3">
        <f t="shared" si="106"/>
        <v>1.4267428217692904E-3</v>
      </c>
      <c r="EL89" s="3">
        <f t="shared" si="107"/>
        <v>1.2670717510530802E-6</v>
      </c>
      <c r="EM89" s="3">
        <f t="shared" si="108"/>
        <v>1.2923019429659404E-6</v>
      </c>
      <c r="EN89" s="3">
        <f t="shared" si="109"/>
        <v>5.3247832103581819E-5</v>
      </c>
      <c r="EO89" s="3">
        <f t="shared" si="110"/>
        <v>6.0768269999798394E-6</v>
      </c>
      <c r="EQ89" s="3">
        <f t="shared" si="111"/>
        <v>199.1807496911176</v>
      </c>
    </row>
    <row r="90" spans="1:147">
      <c r="A90" s="33" t="s">
        <v>153</v>
      </c>
      <c r="B90" s="33" t="s">
        <v>63</v>
      </c>
      <c r="C90" s="3" t="s">
        <v>65</v>
      </c>
      <c r="D90" s="3" t="s">
        <v>618</v>
      </c>
      <c r="E90" s="3" t="s">
        <v>399</v>
      </c>
      <c r="F90" s="13" t="s">
        <v>496</v>
      </c>
      <c r="G90" s="3">
        <v>15.6463829230225</v>
      </c>
      <c r="H90" s="3">
        <v>473950.47153366997</v>
      </c>
      <c r="I90" s="3">
        <v>26.447373115584899</v>
      </c>
      <c r="J90" s="3">
        <v>0.51969356086998597</v>
      </c>
      <c r="K90" s="3">
        <v>179.61510912870301</v>
      </c>
      <c r="L90" s="3">
        <v>0.92157475349516005</v>
      </c>
      <c r="M90" s="3">
        <v>5.4795180260876999E-2</v>
      </c>
      <c r="N90" s="3">
        <v>0.509128760241082</v>
      </c>
      <c r="O90" s="3">
        <v>60.365127014765903</v>
      </c>
      <c r="P90" s="3">
        <v>181.44647769365699</v>
      </c>
      <c r="Q90" s="3">
        <v>2.9925827095764499E-2</v>
      </c>
      <c r="R90" s="3">
        <v>0.304396917779926</v>
      </c>
      <c r="S90" s="3">
        <v>5.6698238654753217E-3</v>
      </c>
      <c r="T90" s="3">
        <v>0.130802370600032</v>
      </c>
      <c r="U90" s="3">
        <v>7.3354979705051504E-2</v>
      </c>
      <c r="V90" s="3">
        <v>12.448357247284401</v>
      </c>
      <c r="W90" s="3">
        <v>3.1148008181557899E-2</v>
      </c>
      <c r="X90" s="3">
        <v>2.56944871396819E-2</v>
      </c>
      <c r="Y90" s="3">
        <v>0.19723109671958899</v>
      </c>
      <c r="Z90" s="3">
        <v>3.7976676234206697E-2</v>
      </c>
      <c r="AA90" s="3">
        <f t="shared" si="58"/>
        <v>50.890322888186326</v>
      </c>
      <c r="AB90" s="3">
        <f t="shared" si="59"/>
        <v>919.96891317613267</v>
      </c>
      <c r="AC90" s="3">
        <f t="shared" si="60"/>
        <v>0.19254913077018271</v>
      </c>
      <c r="AD90" s="3">
        <f t="shared" si="61"/>
        <v>0.43812337393269479</v>
      </c>
      <c r="AE90" s="3">
        <f t="shared" si="62"/>
        <v>0.13027604453375188</v>
      </c>
      <c r="AF90" s="3">
        <f t="shared" si="63"/>
        <v>0.37192400653403601</v>
      </c>
      <c r="AG90" s="3">
        <f t="shared" si="64"/>
        <v>1.1315236097353585E-3</v>
      </c>
      <c r="AH90" s="17">
        <f t="shared" si="65"/>
        <v>0.15172976063866436</v>
      </c>
      <c r="AI90" s="3">
        <f t="shared" si="66"/>
        <v>1.4359337718810271E-3</v>
      </c>
      <c r="AJ90" s="3">
        <f t="shared" si="67"/>
        <v>6.8606616203684236</v>
      </c>
      <c r="AK90" s="3">
        <f t="shared" si="68"/>
        <v>9.7153267462093094E-4</v>
      </c>
      <c r="AL90" s="3">
        <f t="shared" si="69"/>
        <v>2.7736206308453712E-3</v>
      </c>
      <c r="AM90" s="3">
        <f t="shared" si="70"/>
        <v>1.1315236097353585E-3</v>
      </c>
      <c r="AP90" s="3">
        <v>0.29265582295108</v>
      </c>
      <c r="AQ90" s="3">
        <v>7.9214171567330096</v>
      </c>
      <c r="AR90" s="3">
        <v>7.0959957804613297E-2</v>
      </c>
      <c r="AS90" s="3">
        <v>0.36897168938879399</v>
      </c>
      <c r="AT90" s="3">
        <v>0.38649726632617898</v>
      </c>
      <c r="AU90" s="3">
        <v>0.92157475349516005</v>
      </c>
      <c r="AV90" s="3">
        <v>5.4795180260876999E-2</v>
      </c>
      <c r="AW90" s="3">
        <v>0.509128760241082</v>
      </c>
      <c r="AX90" s="3">
        <v>0.22778504729788199</v>
      </c>
      <c r="AY90" s="3">
        <v>1.73161634770771</v>
      </c>
      <c r="AZ90" s="3">
        <v>2.9925827095764499E-2</v>
      </c>
      <c r="BA90" s="3">
        <v>0.304396917779926</v>
      </c>
      <c r="BB90" s="3">
        <v>6.1145519255154301E-3</v>
      </c>
      <c r="BC90" s="3">
        <v>0.130802370600032</v>
      </c>
      <c r="BD90" s="3">
        <v>7.3354979705051504E-2</v>
      </c>
      <c r="BE90" s="3">
        <v>0.16500238006712001</v>
      </c>
      <c r="BF90" s="3">
        <v>3.1148008181557899E-2</v>
      </c>
      <c r="BG90" s="3">
        <v>2.56944871396819E-2</v>
      </c>
      <c r="BH90" s="3">
        <v>1.9451096355168101E-2</v>
      </c>
      <c r="BI90" s="3">
        <v>2.06897589373784E-2</v>
      </c>
      <c r="BK90" s="3">
        <v>1.54106052393492</v>
      </c>
      <c r="BL90" s="3">
        <v>31631.615244860099</v>
      </c>
      <c r="BM90" s="3">
        <v>2.4726768261817802</v>
      </c>
      <c r="BN90" s="3">
        <v>0.37740074972451798</v>
      </c>
      <c r="BO90" s="3">
        <v>28.387824234739199</v>
      </c>
      <c r="BP90" s="3">
        <v>0.88796599440703405</v>
      </c>
      <c r="BQ90" s="3">
        <v>3.5051905319522701E-2</v>
      </c>
      <c r="BR90" s="3">
        <v>0.58221273387379702</v>
      </c>
      <c r="BS90" s="3">
        <v>8.2145477515972694</v>
      </c>
      <c r="BT90" s="3">
        <v>11.9465383958252</v>
      </c>
      <c r="BU90" s="3">
        <v>2.1695520517437301E-2</v>
      </c>
      <c r="BV90" s="3">
        <v>9.9105179925258205E-2</v>
      </c>
      <c r="BW90" s="3">
        <v>6.7719117585391796E-3</v>
      </c>
      <c r="BX90" s="3">
        <v>6.3637844199503704E-2</v>
      </c>
      <c r="BY90" s="3">
        <v>2.2057184101464001E-2</v>
      </c>
      <c r="BZ90" s="3">
        <v>2.00180090851996</v>
      </c>
      <c r="CA90" s="3">
        <v>1.42493118653762E-2</v>
      </c>
      <c r="CB90" s="3">
        <v>9.6134258642978799E-3</v>
      </c>
      <c r="CC90" s="3">
        <v>0.151639288380607</v>
      </c>
      <c r="CD90" s="3">
        <v>1.9991030481286799E-2</v>
      </c>
      <c r="CF90" s="3">
        <v>15.6463829230225</v>
      </c>
      <c r="CG90" s="3">
        <v>473950.47153366997</v>
      </c>
      <c r="CH90" s="3">
        <v>26.447373115584899</v>
      </c>
      <c r="CI90" s="3">
        <v>0.51969356086998597</v>
      </c>
      <c r="CJ90" s="3">
        <v>179.61510912870301</v>
      </c>
      <c r="CK90" s="3">
        <v>0.92157475349516005</v>
      </c>
      <c r="CL90" s="3">
        <v>5.4795180260876999E-2</v>
      </c>
      <c r="CM90" s="3">
        <v>0.509128760241082</v>
      </c>
      <c r="CN90" s="3">
        <v>60.365127014765903</v>
      </c>
      <c r="CO90" s="3">
        <v>181.44647769365699</v>
      </c>
      <c r="CP90" s="3">
        <v>2.9925827095764499E-2</v>
      </c>
      <c r="CQ90" s="3">
        <v>0.304396917779926</v>
      </c>
      <c r="CR90" s="3">
        <v>5.6698238654753217E-3</v>
      </c>
      <c r="CS90" s="3">
        <v>0.130802370600032</v>
      </c>
      <c r="CT90" s="3">
        <v>7.3354979705051504E-2</v>
      </c>
      <c r="CU90" s="3">
        <v>12.448357247284401</v>
      </c>
      <c r="CV90" s="3">
        <v>3.1148008181557899E-2</v>
      </c>
      <c r="CW90" s="3">
        <v>2.56944871396819E-2</v>
      </c>
      <c r="CX90" s="3">
        <v>0.19723109671958899</v>
      </c>
      <c r="CY90" s="3">
        <v>3.7976676234206697E-2</v>
      </c>
      <c r="DA90" s="3">
        <f t="shared" si="71"/>
        <v>0.28480048359603194</v>
      </c>
      <c r="DB90" s="3">
        <f t="shared" si="72"/>
        <v>8486.8917814248362</v>
      </c>
      <c r="DC90" s="3">
        <f t="shared" si="73"/>
        <v>0.44876865867770455</v>
      </c>
      <c r="DD90" s="3">
        <f t="shared" si="74"/>
        <v>8.8543781902221709E-3</v>
      </c>
      <c r="DE90" s="3">
        <f t="shared" si="75"/>
        <v>2.8265368257436032</v>
      </c>
      <c r="DF90" s="3">
        <f t="shared" si="76"/>
        <v>1.4093512058344701E-2</v>
      </c>
      <c r="DG90" s="3">
        <f t="shared" si="77"/>
        <v>7.8589820089320598E-4</v>
      </c>
      <c r="DH90" s="3">
        <f t="shared" si="78"/>
        <v>7.0118270243917091E-3</v>
      </c>
      <c r="DI90" s="3">
        <f t="shared" si="79"/>
        <v>0.8057105963402531</v>
      </c>
      <c r="DJ90" s="3">
        <f t="shared" si="80"/>
        <v>2.2979543780858283</v>
      </c>
      <c r="DK90" s="3">
        <f t="shared" si="81"/>
        <v>2.7742955844043473E-4</v>
      </c>
      <c r="DL90" s="3">
        <f t="shared" si="82"/>
        <v>2.7078926242087163E-3</v>
      </c>
      <c r="DM90" s="3">
        <f t="shared" si="83"/>
        <v>4.9380966969249787E-5</v>
      </c>
      <c r="DN90" s="3">
        <f t="shared" si="84"/>
        <v>1.1018648016176565E-3</v>
      </c>
      <c r="DO90" s="3">
        <f t="shared" si="85"/>
        <v>6.0245548377998938E-4</v>
      </c>
      <c r="DP90" s="3">
        <f t="shared" si="86"/>
        <v>9.7557658677777437E-2</v>
      </c>
      <c r="DQ90" s="3">
        <f t="shared" si="87"/>
        <v>1.5813856810487819E-4</v>
      </c>
      <c r="DR90" s="3">
        <f t="shared" si="88"/>
        <v>1.2571715565646459E-4</v>
      </c>
      <c r="DS90" s="3">
        <f t="shared" si="89"/>
        <v>9.5188753243044891E-4</v>
      </c>
      <c r="DT90" s="3">
        <f t="shared" si="90"/>
        <v>1.817236442684557E-4</v>
      </c>
      <c r="DV90" s="3">
        <f t="shared" si="91"/>
        <v>3.3526761295325489E-3</v>
      </c>
      <c r="DW90" s="3">
        <f t="shared" si="92"/>
        <v>99.907834180045114</v>
      </c>
      <c r="DX90" s="3">
        <f t="shared" si="93"/>
        <v>5.2829122711926559E-3</v>
      </c>
      <c r="DY90" s="3">
        <f t="shared" si="94"/>
        <v>1.0423389042526572E-4</v>
      </c>
      <c r="DZ90" s="3">
        <f t="shared" si="95"/>
        <v>3.3274039514472629E-2</v>
      </c>
      <c r="EA90" s="3">
        <f t="shared" si="96"/>
        <v>1.6590906329468663E-4</v>
      </c>
      <c r="EB90" s="3">
        <f t="shared" si="97"/>
        <v>9.2516069674747501E-6</v>
      </c>
      <c r="EC90" s="3">
        <f t="shared" si="98"/>
        <v>8.2543346809881823E-5</v>
      </c>
      <c r="ED90" s="3">
        <f t="shared" si="99"/>
        <v>9.4848388231424958E-3</v>
      </c>
      <c r="EE90" s="3">
        <f t="shared" si="100"/>
        <v>2.7051557963964468E-2</v>
      </c>
      <c r="EF90" s="3">
        <f t="shared" si="101"/>
        <v>3.2659054734237115E-6</v>
      </c>
      <c r="EG90" s="3">
        <f t="shared" si="102"/>
        <v>3.1877357959122182E-5</v>
      </c>
      <c r="EH90" s="3">
        <f t="shared" si="103"/>
        <v>5.8131358177702787E-7</v>
      </c>
      <c r="EI90" s="3">
        <f t="shared" si="104"/>
        <v>1.2971171157123359E-5</v>
      </c>
      <c r="EJ90" s="3">
        <f t="shared" si="105"/>
        <v>7.0921161862918133E-6</v>
      </c>
      <c r="EK90" s="3">
        <f t="shared" si="106"/>
        <v>1.1484504147331633E-3</v>
      </c>
      <c r="EL90" s="3">
        <f t="shared" si="107"/>
        <v>1.8616099093276585E-6</v>
      </c>
      <c r="EM90" s="3">
        <f t="shared" si="108"/>
        <v>1.4799444913864928E-6</v>
      </c>
      <c r="EN90" s="3">
        <f t="shared" si="109"/>
        <v>1.1205636197254233E-5</v>
      </c>
      <c r="EO90" s="3">
        <f t="shared" si="110"/>
        <v>2.1392538264601617E-6</v>
      </c>
      <c r="EQ90" s="3">
        <f t="shared" si="111"/>
        <v>199.81566836009023</v>
      </c>
    </row>
    <row r="91" spans="1:147">
      <c r="A91" s="33" t="s">
        <v>154</v>
      </c>
      <c r="B91" s="33" t="s">
        <v>63</v>
      </c>
      <c r="C91" s="3" t="s">
        <v>65</v>
      </c>
      <c r="D91" s="3" t="s">
        <v>618</v>
      </c>
      <c r="E91" s="3" t="s">
        <v>399</v>
      </c>
      <c r="F91" s="13" t="s">
        <v>496</v>
      </c>
      <c r="G91" s="3">
        <v>19.079857190282699</v>
      </c>
      <c r="H91" s="3">
        <v>490259.18776997901</v>
      </c>
      <c r="I91" s="3">
        <v>83.205390638728204</v>
      </c>
      <c r="J91" s="3">
        <v>5.0459648752379298</v>
      </c>
      <c r="K91" s="3">
        <v>122.694491805067</v>
      </c>
      <c r="L91" s="3">
        <v>32.4111704930882</v>
      </c>
      <c r="M91" s="3">
        <v>4.9315153469852498E-2</v>
      </c>
      <c r="N91" s="3">
        <v>0.67649727205316801</v>
      </c>
      <c r="O91" s="3">
        <v>44.767415243836197</v>
      </c>
      <c r="P91" s="3">
        <v>79.304001647716106</v>
      </c>
      <c r="Q91" s="3">
        <v>0.38113182099556803</v>
      </c>
      <c r="R91" s="3">
        <v>0.97110225547156903</v>
      </c>
      <c r="S91" s="3">
        <v>5.9565203809204166E-2</v>
      </c>
      <c r="T91" s="3">
        <v>0.20103448925745199</v>
      </c>
      <c r="U91" s="3">
        <v>0.11711911607087</v>
      </c>
      <c r="V91" s="3">
        <v>20.7228430760347</v>
      </c>
      <c r="W91" s="3">
        <v>6.7893035797857298E-2</v>
      </c>
      <c r="X91" s="3">
        <v>1.8702568176449701E-2</v>
      </c>
      <c r="Y91" s="3">
        <v>11.2038263865887</v>
      </c>
      <c r="Z91" s="3">
        <v>1.79474802347296</v>
      </c>
      <c r="AA91" s="3">
        <f t="shared" si="58"/>
        <v>16.489490651637734</v>
      </c>
      <c r="AB91" s="3">
        <f t="shared" si="59"/>
        <v>7.0782961919728837</v>
      </c>
      <c r="AC91" s="3">
        <f t="shared" si="60"/>
        <v>0.16019063144546086</v>
      </c>
      <c r="AD91" s="3">
        <f t="shared" si="61"/>
        <v>1.8586150258068415</v>
      </c>
      <c r="AE91" s="3">
        <f t="shared" si="62"/>
        <v>1.6693018555550994E-3</v>
      </c>
      <c r="AF91" s="3">
        <f t="shared" si="63"/>
        <v>1.0453492586342192E-2</v>
      </c>
      <c r="AG91" s="3">
        <f t="shared" si="64"/>
        <v>4.5806145259315572E-3</v>
      </c>
      <c r="AH91" s="17">
        <f t="shared" si="65"/>
        <v>3.4018004906948014E-2</v>
      </c>
      <c r="AI91" s="3">
        <f t="shared" si="66"/>
        <v>2.1570093111702656E-2</v>
      </c>
      <c r="AJ91" s="3">
        <f t="shared" si="67"/>
        <v>0.95311134337495451</v>
      </c>
      <c r="AK91" s="3">
        <f t="shared" si="68"/>
        <v>2.2477591935905812E-4</v>
      </c>
      <c r="AL91" s="3">
        <f t="shared" si="69"/>
        <v>1.4075904838833429E-3</v>
      </c>
      <c r="AM91" s="3">
        <f t="shared" si="70"/>
        <v>4.5806145259315572E-3</v>
      </c>
      <c r="AP91" s="3">
        <v>0.26614161689558302</v>
      </c>
      <c r="AQ91" s="3">
        <v>11.5221772860196</v>
      </c>
      <c r="AR91" s="3">
        <v>5.7799016893851897E-2</v>
      </c>
      <c r="AS91" s="3">
        <v>0.40802736627820801</v>
      </c>
      <c r="AT91" s="3">
        <v>0.22636803851909801</v>
      </c>
      <c r="AU91" s="3">
        <v>1.4574117769144299</v>
      </c>
      <c r="AV91" s="3">
        <v>4.9315153469852498E-2</v>
      </c>
      <c r="AW91" s="3">
        <v>0.67649727205316801</v>
      </c>
      <c r="AX91" s="3">
        <v>0.188732308832297</v>
      </c>
      <c r="AY91" s="3">
        <v>2.3023101797594498</v>
      </c>
      <c r="AZ91" s="3">
        <v>1.7295022258222902E-2</v>
      </c>
      <c r="BA91" s="3">
        <v>8.0325125742171204E-3</v>
      </c>
      <c r="BB91" s="3">
        <v>1.21626662595912E-2</v>
      </c>
      <c r="BC91" s="3">
        <v>0.20103448925745199</v>
      </c>
      <c r="BD91" s="3">
        <v>5.9158505287640301E-2</v>
      </c>
      <c r="BE91" s="3">
        <v>0.222296948748884</v>
      </c>
      <c r="BF91" s="3">
        <v>3.10514695988858E-2</v>
      </c>
      <c r="BG91" s="3">
        <v>1.8702568176449701E-2</v>
      </c>
      <c r="BH91" s="3">
        <v>4.0729852548529497E-2</v>
      </c>
      <c r="BI91" s="3">
        <v>2.1033405384524199E-2</v>
      </c>
      <c r="BK91" s="3">
        <v>3.6599995118238402</v>
      </c>
      <c r="BL91" s="3">
        <v>34729.884173263199</v>
      </c>
      <c r="BM91" s="3">
        <v>9.1564323576834692</v>
      </c>
      <c r="BN91" s="3">
        <v>1.4326314374360201</v>
      </c>
      <c r="BO91" s="3">
        <v>67.126843826196506</v>
      </c>
      <c r="BP91" s="3">
        <v>15.684165004094799</v>
      </c>
      <c r="BQ91" s="3">
        <v>4.5056653662187501E-2</v>
      </c>
      <c r="BR91" s="3">
        <v>0.43784912227688699</v>
      </c>
      <c r="BS91" s="3">
        <v>17.7719380182373</v>
      </c>
      <c r="BT91" s="3">
        <v>7.5122816400910297</v>
      </c>
      <c r="BU91" s="3">
        <v>0.35701962609978399</v>
      </c>
      <c r="BV91" s="3">
        <v>0.638977533578167</v>
      </c>
      <c r="BW91" s="3">
        <v>2.6898481020763101E-2</v>
      </c>
      <c r="BX91" s="3">
        <v>6.7820830001250401E-2</v>
      </c>
      <c r="BY91" s="3">
        <v>7.6863393832632396E-2</v>
      </c>
      <c r="BZ91" s="3">
        <v>3.7832549749480102</v>
      </c>
      <c r="CA91" s="3">
        <v>5.70397921947648E-2</v>
      </c>
      <c r="CB91" s="3">
        <v>8.6959464806262501E-3</v>
      </c>
      <c r="CC91" s="3">
        <v>6.8003458052207799</v>
      </c>
      <c r="CD91" s="3">
        <v>1.3582721063219401</v>
      </c>
      <c r="CF91" s="3">
        <v>19.079857190282699</v>
      </c>
      <c r="CG91" s="3">
        <v>490259.18776997901</v>
      </c>
      <c r="CH91" s="3">
        <v>83.205390638728204</v>
      </c>
      <c r="CI91" s="3">
        <v>5.0459648752379298</v>
      </c>
      <c r="CJ91" s="3">
        <v>122.694491805067</v>
      </c>
      <c r="CK91" s="3">
        <v>32.4111704930882</v>
      </c>
      <c r="CL91" s="3">
        <v>4.9315153469852498E-2</v>
      </c>
      <c r="CM91" s="3">
        <v>0.67649727205316801</v>
      </c>
      <c r="CN91" s="3">
        <v>44.767415243836197</v>
      </c>
      <c r="CO91" s="3">
        <v>79.304001647716106</v>
      </c>
      <c r="CP91" s="3">
        <v>0.38113182099556803</v>
      </c>
      <c r="CQ91" s="3">
        <v>0.97110225547156903</v>
      </c>
      <c r="CR91" s="3">
        <v>5.9565203809204166E-2</v>
      </c>
      <c r="CS91" s="3">
        <v>0.20103448925745199</v>
      </c>
      <c r="CT91" s="3">
        <v>0.11711911607087</v>
      </c>
      <c r="CU91" s="3">
        <v>20.7228430760347</v>
      </c>
      <c r="CV91" s="3">
        <v>6.7893035797857298E-2</v>
      </c>
      <c r="CW91" s="3">
        <v>1.8702568176449701E-2</v>
      </c>
      <c r="CX91" s="3">
        <v>11.2038263865887</v>
      </c>
      <c r="CY91" s="3">
        <v>1.79474802347296</v>
      </c>
      <c r="DA91" s="3">
        <f t="shared" si="71"/>
        <v>0.34729768416571727</v>
      </c>
      <c r="DB91" s="3">
        <f t="shared" si="72"/>
        <v>8778.9271693075298</v>
      </c>
      <c r="DC91" s="3">
        <f t="shared" si="73"/>
        <v>1.4118593702484883</v>
      </c>
      <c r="DD91" s="3">
        <f t="shared" si="74"/>
        <v>8.5971589228736628E-2</v>
      </c>
      <c r="DE91" s="3">
        <f t="shared" si="75"/>
        <v>1.9307980330007712</v>
      </c>
      <c r="DF91" s="3">
        <f t="shared" si="76"/>
        <v>0.49565943558782993</v>
      </c>
      <c r="DG91" s="3">
        <f t="shared" si="77"/>
        <v>7.0730108385830357E-4</v>
      </c>
      <c r="DH91" s="3">
        <f t="shared" si="78"/>
        <v>9.3168609289790393E-3</v>
      </c>
      <c r="DI91" s="3">
        <f t="shared" si="79"/>
        <v>0.59752348113009068</v>
      </c>
      <c r="DJ91" s="3">
        <f t="shared" si="80"/>
        <v>1.0043566571392617</v>
      </c>
      <c r="DK91" s="3">
        <f t="shared" si="81"/>
        <v>3.5333102897384771E-3</v>
      </c>
      <c r="DL91" s="3">
        <f t="shared" si="82"/>
        <v>8.6388543422936288E-3</v>
      </c>
      <c r="DM91" s="3">
        <f t="shared" si="83"/>
        <v>5.1877931865390592E-4</v>
      </c>
      <c r="DN91" s="3">
        <f t="shared" si="84"/>
        <v>1.6934924543631708E-3</v>
      </c>
      <c r="DO91" s="3">
        <f t="shared" si="85"/>
        <v>9.6188498744144218E-4</v>
      </c>
      <c r="DP91" s="3">
        <f t="shared" si="86"/>
        <v>0.16240472630121239</v>
      </c>
      <c r="DQ91" s="3">
        <f t="shared" si="87"/>
        <v>3.4469322734168462E-4</v>
      </c>
      <c r="DR91" s="3">
        <f t="shared" si="88"/>
        <v>9.1507320688381601E-5</v>
      </c>
      <c r="DS91" s="3">
        <f t="shared" si="89"/>
        <v>5.4072521170794891E-2</v>
      </c>
      <c r="DT91" s="3">
        <f t="shared" si="90"/>
        <v>8.5881173317464542E-3</v>
      </c>
      <c r="DV91" s="3">
        <f t="shared" si="91"/>
        <v>3.9528161034424573E-3</v>
      </c>
      <c r="DW91" s="3">
        <f t="shared" si="92"/>
        <v>99.918560554607907</v>
      </c>
      <c r="DX91" s="3">
        <f t="shared" si="93"/>
        <v>1.6069270568045007E-2</v>
      </c>
      <c r="DY91" s="3">
        <f t="shared" si="94"/>
        <v>9.7849740391512774E-4</v>
      </c>
      <c r="DZ91" s="3">
        <f t="shared" si="95"/>
        <v>2.1975641950145359E-2</v>
      </c>
      <c r="EA91" s="3">
        <f t="shared" si="96"/>
        <v>5.6414156734770895E-3</v>
      </c>
      <c r="EB91" s="3">
        <f t="shared" si="97"/>
        <v>8.0502440463246571E-6</v>
      </c>
      <c r="EC91" s="3">
        <f t="shared" si="98"/>
        <v>1.0604112723086676E-4</v>
      </c>
      <c r="ED91" s="3">
        <f t="shared" si="99"/>
        <v>6.8007952430486369E-3</v>
      </c>
      <c r="EE91" s="3">
        <f t="shared" si="100"/>
        <v>1.1431222691497584E-2</v>
      </c>
      <c r="EF91" s="3">
        <f t="shared" si="101"/>
        <v>4.0214854427514382E-5</v>
      </c>
      <c r="EG91" s="3">
        <f t="shared" si="102"/>
        <v>9.8324302511668983E-5</v>
      </c>
      <c r="EH91" s="3">
        <f t="shared" si="103"/>
        <v>5.9045577854460389E-6</v>
      </c>
      <c r="EI91" s="3">
        <f t="shared" si="104"/>
        <v>1.9274716042940495E-5</v>
      </c>
      <c r="EJ91" s="3">
        <f t="shared" si="105"/>
        <v>1.0947825572611175E-5</v>
      </c>
      <c r="EK91" s="3">
        <f t="shared" si="106"/>
        <v>1.8484316097318982E-3</v>
      </c>
      <c r="EL91" s="3">
        <f t="shared" si="107"/>
        <v>3.9231731218041335E-6</v>
      </c>
      <c r="EM91" s="3">
        <f t="shared" si="108"/>
        <v>1.0415030888236873E-6</v>
      </c>
      <c r="EN91" s="3">
        <f t="shared" si="109"/>
        <v>6.15433796948854E-4</v>
      </c>
      <c r="EO91" s="3">
        <f t="shared" si="110"/>
        <v>9.774683228518826E-5</v>
      </c>
      <c r="EQ91" s="3">
        <f t="shared" si="111"/>
        <v>199.83712110921581</v>
      </c>
    </row>
    <row r="92" spans="1:147">
      <c r="A92" s="33" t="s">
        <v>155</v>
      </c>
      <c r="B92" s="33" t="s">
        <v>63</v>
      </c>
      <c r="C92" s="3" t="s">
        <v>65</v>
      </c>
      <c r="D92" s="3" t="s">
        <v>618</v>
      </c>
      <c r="E92" s="3" t="s">
        <v>399</v>
      </c>
      <c r="F92" s="13" t="s">
        <v>491</v>
      </c>
      <c r="G92" s="3">
        <v>17.078129793159199</v>
      </c>
      <c r="H92" s="3">
        <v>523907.95465520001</v>
      </c>
      <c r="I92" s="3">
        <v>1.8892880631547799</v>
      </c>
      <c r="J92" s="3">
        <v>2.5355002246298901</v>
      </c>
      <c r="K92" s="3">
        <v>7562.7229906716202</v>
      </c>
      <c r="L92" s="3">
        <v>1.1742089756004099</v>
      </c>
      <c r="M92" s="3">
        <v>6.7926931797918005E-2</v>
      </c>
      <c r="N92" s="3">
        <v>0.541719167456021</v>
      </c>
      <c r="O92" s="3">
        <v>0.68083288724079105</v>
      </c>
      <c r="P92" s="3">
        <v>559.73789599730003</v>
      </c>
      <c r="Q92" s="3">
        <v>7.2365960120919803</v>
      </c>
      <c r="R92" s="3">
        <v>0.241159730076655</v>
      </c>
      <c r="S92" s="3">
        <v>1.0510981641267736</v>
      </c>
      <c r="T92" s="3">
        <v>0.14196560000779501</v>
      </c>
      <c r="U92" s="3">
        <v>1.0019751373238599</v>
      </c>
      <c r="V92" s="3">
        <v>2.97293391382971</v>
      </c>
      <c r="W92" s="3">
        <v>3.6394266143757598E-2</v>
      </c>
      <c r="X92" s="3">
        <v>1.5882037220695099E-2</v>
      </c>
      <c r="Y92" s="3">
        <v>292.94088584518801</v>
      </c>
      <c r="Z92" s="3">
        <v>5.0082771120226797</v>
      </c>
      <c r="AA92" s="3">
        <f t="shared" si="58"/>
        <v>0.74513425193269767</v>
      </c>
      <c r="AB92" s="3">
        <f t="shared" si="59"/>
        <v>1.9107537494547882</v>
      </c>
      <c r="AC92" s="3">
        <f t="shared" si="60"/>
        <v>1.709654525544594E-2</v>
      </c>
      <c r="AD92" s="3">
        <f t="shared" si="61"/>
        <v>2.7749659256495245</v>
      </c>
      <c r="AE92" s="3">
        <f t="shared" si="62"/>
        <v>5.4215843496453283E-5</v>
      </c>
      <c r="AF92" s="3">
        <f t="shared" si="63"/>
        <v>3.4204004484829028E-3</v>
      </c>
      <c r="AG92" s="3">
        <f t="shared" si="64"/>
        <v>3.8303296110430791</v>
      </c>
      <c r="AH92" s="17">
        <f t="shared" si="65"/>
        <v>2.470326390668574E-2</v>
      </c>
      <c r="AI92" s="3">
        <f t="shared" si="66"/>
        <v>2.6508806198985528</v>
      </c>
      <c r="AJ92" s="3">
        <f t="shared" si="67"/>
        <v>296.26921744407565</v>
      </c>
      <c r="AK92" s="3">
        <f t="shared" si="68"/>
        <v>8.406360856467213E-3</v>
      </c>
      <c r="AL92" s="3">
        <f t="shared" si="69"/>
        <v>0.53034534905743125</v>
      </c>
      <c r="AM92" s="3">
        <f t="shared" si="70"/>
        <v>3.8303296110430791</v>
      </c>
      <c r="AP92" s="3">
        <v>0.27724312384239702</v>
      </c>
      <c r="AQ92" s="3">
        <v>10.3174074514498</v>
      </c>
      <c r="AR92" s="3">
        <v>5.8344519157137599E-2</v>
      </c>
      <c r="AS92" s="3">
        <v>0.25865725753858199</v>
      </c>
      <c r="AT92" s="3">
        <v>0.24894917320669199</v>
      </c>
      <c r="AU92" s="3">
        <v>0.86141736876625596</v>
      </c>
      <c r="AV92" s="3">
        <v>6.7926931797918005E-2</v>
      </c>
      <c r="AW92" s="3">
        <v>0.322853037561454</v>
      </c>
      <c r="AX92" s="3">
        <v>0.24339903018390399</v>
      </c>
      <c r="AY92" s="3">
        <v>1.61107434456884</v>
      </c>
      <c r="AZ92" s="3">
        <v>3.7075646052241E-2</v>
      </c>
      <c r="BA92" s="3">
        <v>0.241159730076655</v>
      </c>
      <c r="BB92" s="3">
        <v>1.75135305918672E-2</v>
      </c>
      <c r="BC92" s="3">
        <v>0.14196560000779501</v>
      </c>
      <c r="BD92" s="3">
        <v>2.6771467071157899E-2</v>
      </c>
      <c r="BE92" s="3">
        <v>0.15068752182874801</v>
      </c>
      <c r="BF92" s="3">
        <v>2.1486859539438099E-2</v>
      </c>
      <c r="BG92" s="3">
        <v>1.32744789026973E-2</v>
      </c>
      <c r="BH92" s="3">
        <v>2.5432137452170898E-2</v>
      </c>
      <c r="BI92" s="3">
        <v>1.1866836486896799E-2</v>
      </c>
      <c r="BK92" s="3">
        <v>1.31600594362865</v>
      </c>
      <c r="BL92" s="3">
        <v>40557.188313871702</v>
      </c>
      <c r="BM92" s="3">
        <v>1.34594496092421</v>
      </c>
      <c r="BN92" s="3">
        <v>1.0188418086598701</v>
      </c>
      <c r="BO92" s="3">
        <v>8184.6200110541204</v>
      </c>
      <c r="BP92" s="3">
        <v>1.5423533774584799</v>
      </c>
      <c r="BQ92" s="3">
        <v>3.9401163466620599E-2</v>
      </c>
      <c r="BR92" s="3">
        <v>0.29478465446768198</v>
      </c>
      <c r="BS92" s="3">
        <v>0.74960610470350997</v>
      </c>
      <c r="BT92" s="3">
        <v>48.724483277842197</v>
      </c>
      <c r="BU92" s="3">
        <v>7.3290463364825804</v>
      </c>
      <c r="BV92" s="3">
        <v>0.180238240453583</v>
      </c>
      <c r="BW92" s="3">
        <v>0.81306064580061299</v>
      </c>
      <c r="BX92" s="3">
        <v>5.8838259897591401E-2</v>
      </c>
      <c r="BY92" s="3">
        <v>0.91904136217091204</v>
      </c>
      <c r="BZ92" s="3">
        <v>1.2781854141483799</v>
      </c>
      <c r="CA92" s="3">
        <v>3.3589684827617601E-2</v>
      </c>
      <c r="CB92" s="3">
        <v>1.5847829214858201E-2</v>
      </c>
      <c r="CC92" s="3">
        <v>495.45245883427799</v>
      </c>
      <c r="CD92" s="3">
        <v>4.1130266006013398</v>
      </c>
      <c r="CF92" s="3">
        <v>17.078129793159199</v>
      </c>
      <c r="CG92" s="3">
        <v>523907.95465520001</v>
      </c>
      <c r="CH92" s="3">
        <v>1.8892880631547799</v>
      </c>
      <c r="CI92" s="3">
        <v>2.5355002246298901</v>
      </c>
      <c r="CJ92" s="3">
        <v>7562.7229906716202</v>
      </c>
      <c r="CK92" s="3">
        <v>1.1742089756004099</v>
      </c>
      <c r="CL92" s="3">
        <v>6.7926931797918005E-2</v>
      </c>
      <c r="CM92" s="3">
        <v>0.541719167456021</v>
      </c>
      <c r="CN92" s="3">
        <v>0.68083288724079105</v>
      </c>
      <c r="CO92" s="3">
        <v>559.73789599730003</v>
      </c>
      <c r="CP92" s="3">
        <v>7.2365960120919803</v>
      </c>
      <c r="CQ92" s="3">
        <v>0.241159730076655</v>
      </c>
      <c r="CR92" s="3">
        <v>1.0510981641267736</v>
      </c>
      <c r="CS92" s="3">
        <v>0.14196560000779501</v>
      </c>
      <c r="CT92" s="3">
        <v>1.0019751373238599</v>
      </c>
      <c r="CU92" s="3">
        <v>2.97293391382971</v>
      </c>
      <c r="CV92" s="3">
        <v>3.6394266143757598E-2</v>
      </c>
      <c r="CW92" s="3">
        <v>1.5882037220695099E-2</v>
      </c>
      <c r="CX92" s="3">
        <v>292.94088584518801</v>
      </c>
      <c r="CY92" s="3">
        <v>5.0082771120226797</v>
      </c>
      <c r="DA92" s="3">
        <f t="shared" si="71"/>
        <v>0.31086159963851645</v>
      </c>
      <c r="DB92" s="3">
        <f t="shared" si="72"/>
        <v>9381.4657472504259</v>
      </c>
      <c r="DC92" s="3">
        <f t="shared" si="73"/>
        <v>3.2058127899974545E-2</v>
      </c>
      <c r="DD92" s="3">
        <f t="shared" si="74"/>
        <v>4.319906879870463E-2</v>
      </c>
      <c r="DE92" s="3">
        <f t="shared" si="75"/>
        <v>119.0117865903695</v>
      </c>
      <c r="DF92" s="3">
        <f t="shared" si="76"/>
        <v>1.7957011402361368E-2</v>
      </c>
      <c r="DG92" s="3">
        <f t="shared" si="77"/>
        <v>9.7423994661615255E-4</v>
      </c>
      <c r="DH92" s="3">
        <f t="shared" si="78"/>
        <v>7.4606688810910484E-3</v>
      </c>
      <c r="DI92" s="3">
        <f t="shared" si="79"/>
        <v>9.0872710572223632E-3</v>
      </c>
      <c r="DJ92" s="3">
        <f t="shared" si="80"/>
        <v>7.0888791286385517</v>
      </c>
      <c r="DK92" s="3">
        <f t="shared" si="81"/>
        <v>6.7087390093576976E-2</v>
      </c>
      <c r="DL92" s="3">
        <f t="shared" si="82"/>
        <v>2.145339246841101E-3</v>
      </c>
      <c r="DM92" s="3">
        <f t="shared" si="83"/>
        <v>9.1544719828491484E-3</v>
      </c>
      <c r="DN92" s="3">
        <f t="shared" si="84"/>
        <v>1.1959026198955019E-3</v>
      </c>
      <c r="DO92" s="3">
        <f t="shared" si="85"/>
        <v>8.2290993538424763E-3</v>
      </c>
      <c r="DP92" s="3">
        <f t="shared" si="86"/>
        <v>2.3298855124057289E-2</v>
      </c>
      <c r="DQ92" s="3">
        <f t="shared" si="87"/>
        <v>1.8477384177037977E-4</v>
      </c>
      <c r="DR92" s="3">
        <f t="shared" si="88"/>
        <v>7.7707118050716968E-5</v>
      </c>
      <c r="DS92" s="3">
        <f t="shared" si="89"/>
        <v>1.4138073641177029</v>
      </c>
      <c r="DT92" s="3">
        <f t="shared" si="90"/>
        <v>2.3965298139579802E-2</v>
      </c>
      <c r="DV92" s="3">
        <f t="shared" si="91"/>
        <v>3.2685912613056364E-3</v>
      </c>
      <c r="DW92" s="3">
        <f t="shared" si="92"/>
        <v>98.642537371481538</v>
      </c>
      <c r="DX92" s="3">
        <f t="shared" si="93"/>
        <v>3.3707899859462766E-4</v>
      </c>
      <c r="DY92" s="3">
        <f t="shared" si="94"/>
        <v>4.54221746707154E-4</v>
      </c>
      <c r="DZ92" s="3">
        <f t="shared" si="95"/>
        <v>1.251363584611288</v>
      </c>
      <c r="EA92" s="3">
        <f t="shared" si="96"/>
        <v>1.8881113208313972E-4</v>
      </c>
      <c r="EB92" s="3">
        <f t="shared" si="97"/>
        <v>1.0243761788613895E-5</v>
      </c>
      <c r="EC92" s="3">
        <f t="shared" si="98"/>
        <v>7.8446090274855653E-5</v>
      </c>
      <c r="ED92" s="3">
        <f t="shared" si="99"/>
        <v>9.5549192313531503E-5</v>
      </c>
      <c r="EE92" s="3">
        <f t="shared" si="100"/>
        <v>7.4536862704379481E-2</v>
      </c>
      <c r="EF92" s="3">
        <f t="shared" si="101"/>
        <v>7.053983420874689E-4</v>
      </c>
      <c r="EG92" s="3">
        <f t="shared" si="102"/>
        <v>2.2557424663950053E-5</v>
      </c>
      <c r="EH92" s="3">
        <f t="shared" si="103"/>
        <v>9.6255784438486098E-5</v>
      </c>
      <c r="EI92" s="3">
        <f t="shared" si="104"/>
        <v>1.2574460329961673E-5</v>
      </c>
      <c r="EJ92" s="3">
        <f t="shared" si="105"/>
        <v>8.6525843872845804E-5</v>
      </c>
      <c r="EK92" s="3">
        <f t="shared" si="106"/>
        <v>2.4497858321991336E-4</v>
      </c>
      <c r="EL92" s="3">
        <f t="shared" si="107"/>
        <v>1.9428265351231337E-6</v>
      </c>
      <c r="EM92" s="3">
        <f t="shared" si="108"/>
        <v>8.1706073473588555E-7</v>
      </c>
      <c r="EN92" s="3">
        <f t="shared" si="109"/>
        <v>1.4865645679293826E-2</v>
      </c>
      <c r="EO92" s="3">
        <f t="shared" si="110"/>
        <v>2.5198597756912898E-4</v>
      </c>
      <c r="EQ92" s="3">
        <f t="shared" si="111"/>
        <v>197.28507474296308</v>
      </c>
    </row>
    <row r="93" spans="1:147">
      <c r="A93" s="33" t="s">
        <v>156</v>
      </c>
      <c r="B93" s="33" t="s">
        <v>63</v>
      </c>
      <c r="C93" s="3" t="s">
        <v>65</v>
      </c>
      <c r="D93" s="3" t="s">
        <v>618</v>
      </c>
      <c r="E93" s="3" t="s">
        <v>399</v>
      </c>
      <c r="F93" s="13" t="s">
        <v>491</v>
      </c>
      <c r="G93" s="3">
        <v>17.163034760226999</v>
      </c>
      <c r="H93" s="3">
        <v>513283.314079754</v>
      </c>
      <c r="I93" s="3">
        <v>5.6076591151376496</v>
      </c>
      <c r="J93" s="3">
        <v>29.1954481293259</v>
      </c>
      <c r="K93" s="3">
        <v>142.423944899145</v>
      </c>
      <c r="L93" s="3">
        <v>1.18789840328827</v>
      </c>
      <c r="M93" s="3">
        <v>5.4989910966161099E-2</v>
      </c>
      <c r="N93" s="3">
        <v>0.45870963745381099</v>
      </c>
      <c r="O93" s="3">
        <v>5.70166344813597</v>
      </c>
      <c r="P93" s="3">
        <v>430.65912040534198</v>
      </c>
      <c r="Q93" s="3">
        <v>0.45350442730280699</v>
      </c>
      <c r="R93" s="3">
        <v>0.21942611692112601</v>
      </c>
      <c r="S93" s="3">
        <v>1.7467063043662558E-2</v>
      </c>
      <c r="T93" s="3">
        <v>0.113389677983777</v>
      </c>
      <c r="U93" s="3">
        <v>6.8125692374206306E-2</v>
      </c>
      <c r="V93" s="3">
        <v>0.51420865988601305</v>
      </c>
      <c r="W93" s="3">
        <v>2.9035571163458399E-2</v>
      </c>
      <c r="X93" s="3">
        <v>1.05442111956976E-2</v>
      </c>
      <c r="Y93" s="3">
        <v>173.56002247677301</v>
      </c>
      <c r="Z93" s="3">
        <v>1.08846885126054</v>
      </c>
      <c r="AA93" s="3">
        <f t="shared" si="58"/>
        <v>0.19207306187929118</v>
      </c>
      <c r="AB93" s="3">
        <f t="shared" si="59"/>
        <v>2.4813267148716562</v>
      </c>
      <c r="AC93" s="3">
        <f t="shared" si="60"/>
        <v>6.2714260791606339E-3</v>
      </c>
      <c r="AD93" s="3">
        <f t="shared" si="61"/>
        <v>0.98351282325703504</v>
      </c>
      <c r="AE93" s="3">
        <f t="shared" si="62"/>
        <v>6.0752534167876697E-5</v>
      </c>
      <c r="AF93" s="3">
        <f t="shared" si="63"/>
        <v>3.92519494996743E-4</v>
      </c>
      <c r="AG93" s="3">
        <f t="shared" si="64"/>
        <v>8.0872324439014154E-2</v>
      </c>
      <c r="AH93" s="17">
        <f t="shared" si="65"/>
        <v>2.6129544167551489E-3</v>
      </c>
      <c r="AI93" s="3">
        <f t="shared" si="66"/>
        <v>0.19410396190493504</v>
      </c>
      <c r="AJ93" s="3">
        <f t="shared" si="67"/>
        <v>76.798377284167486</v>
      </c>
      <c r="AK93" s="3">
        <f t="shared" si="68"/>
        <v>1.8803231400485682E-3</v>
      </c>
      <c r="AL93" s="3">
        <f t="shared" si="69"/>
        <v>1.214868646175438E-2</v>
      </c>
      <c r="AM93" s="3">
        <f t="shared" si="70"/>
        <v>8.0872324439014154E-2</v>
      </c>
      <c r="AP93" s="3">
        <v>0.39528041073133502</v>
      </c>
      <c r="AQ93" s="3">
        <v>6.7148005977769598</v>
      </c>
      <c r="AR93" s="3">
        <v>7.1674008119141194E-2</v>
      </c>
      <c r="AS93" s="3">
        <v>0.38719591274951998</v>
      </c>
      <c r="AT93" s="3">
        <v>0.16467195450289199</v>
      </c>
      <c r="AU93" s="3">
        <v>1.18789840328827</v>
      </c>
      <c r="AV93" s="3">
        <v>5.4989910966161099E-2</v>
      </c>
      <c r="AW93" s="3">
        <v>0.45870963745381099</v>
      </c>
      <c r="AX93" s="3">
        <v>0.24810038492793601</v>
      </c>
      <c r="AY93" s="3">
        <v>3.0299866619662299</v>
      </c>
      <c r="AZ93" s="3">
        <v>3.0087777566004101E-2</v>
      </c>
      <c r="BA93" s="3">
        <v>0.21942611692112601</v>
      </c>
      <c r="BB93" s="3">
        <v>9.93156775207793E-3</v>
      </c>
      <c r="BC93" s="3">
        <v>0.113389677983777</v>
      </c>
      <c r="BD93" s="3">
        <v>6.8125692374206306E-2</v>
      </c>
      <c r="BE93" s="3">
        <v>0.49137831644451202</v>
      </c>
      <c r="BF93" s="3">
        <v>2.9035571163458399E-2</v>
      </c>
      <c r="BG93" s="3">
        <v>1.05442111956976E-2</v>
      </c>
      <c r="BH93" s="3">
        <v>2.9970295806897501E-2</v>
      </c>
      <c r="BI93" s="3">
        <v>1.4824756779481699E-2</v>
      </c>
      <c r="BK93" s="3">
        <v>1.2506900509811301</v>
      </c>
      <c r="BL93" s="3">
        <v>50036.408728547904</v>
      </c>
      <c r="BM93" s="3">
        <v>1.29726925416461</v>
      </c>
      <c r="BN93" s="3">
        <v>8.3737831832960001</v>
      </c>
      <c r="BO93" s="3">
        <v>58.710737509234498</v>
      </c>
      <c r="BP93" s="3">
        <v>1.5629319865464699</v>
      </c>
      <c r="BQ93" s="3">
        <v>5.7946618929106103E-2</v>
      </c>
      <c r="BR93" s="3">
        <v>0.34617744130314099</v>
      </c>
      <c r="BS93" s="3">
        <v>3.7930593886909301</v>
      </c>
      <c r="BT93" s="3">
        <v>78.1442817189957</v>
      </c>
      <c r="BU93" s="3">
        <v>0.40971998354115402</v>
      </c>
      <c r="BV93" s="3">
        <v>0.28053082865167001</v>
      </c>
      <c r="BW93" s="3">
        <v>1.5616618167113201E-2</v>
      </c>
      <c r="BX93" s="3">
        <v>4.33318050916425E-2</v>
      </c>
      <c r="BY93" s="3">
        <v>3.1371346452597398E-2</v>
      </c>
      <c r="BZ93" s="3">
        <v>0.55202835304729403</v>
      </c>
      <c r="CA93" s="3">
        <v>9.6264003745572795E-3</v>
      </c>
      <c r="CB93" s="3">
        <v>7.7090387627854603E-3</v>
      </c>
      <c r="CC93" s="3">
        <v>329.509066822487</v>
      </c>
      <c r="CD93" s="3">
        <v>1.6574607321228101</v>
      </c>
      <c r="CF93" s="3">
        <v>17.163034760226999</v>
      </c>
      <c r="CG93" s="3">
        <v>513283.314079754</v>
      </c>
      <c r="CH93" s="3">
        <v>5.6076591151376496</v>
      </c>
      <c r="CI93" s="3">
        <v>29.1954481293259</v>
      </c>
      <c r="CJ93" s="3">
        <v>142.423944899145</v>
      </c>
      <c r="CK93" s="3">
        <v>1.18789840328827</v>
      </c>
      <c r="CL93" s="3">
        <v>5.4989910966161099E-2</v>
      </c>
      <c r="CM93" s="3">
        <v>0.45870963745381099</v>
      </c>
      <c r="CN93" s="3">
        <v>5.70166344813597</v>
      </c>
      <c r="CO93" s="3">
        <v>430.65912040534198</v>
      </c>
      <c r="CP93" s="3">
        <v>0.45350442730280699</v>
      </c>
      <c r="CQ93" s="3">
        <v>0.21942611692112601</v>
      </c>
      <c r="CR93" s="3">
        <v>1.7467063043662558E-2</v>
      </c>
      <c r="CS93" s="3">
        <v>0.113389677983777</v>
      </c>
      <c r="CT93" s="3">
        <v>6.8125692374206306E-2</v>
      </c>
      <c r="CU93" s="3">
        <v>0.51420865988601305</v>
      </c>
      <c r="CV93" s="3">
        <v>2.9035571163458399E-2</v>
      </c>
      <c r="CW93" s="3">
        <v>1.05442111956976E-2</v>
      </c>
      <c r="CX93" s="3">
        <v>173.56002247677301</v>
      </c>
      <c r="CY93" s="3">
        <v>1.08846885126054</v>
      </c>
      <c r="DA93" s="3">
        <f t="shared" si="71"/>
        <v>0.31240706709892446</v>
      </c>
      <c r="DB93" s="3">
        <f t="shared" si="72"/>
        <v>9191.2134314576779</v>
      </c>
      <c r="DC93" s="3">
        <f t="shared" si="73"/>
        <v>9.5152802073154852E-2</v>
      </c>
      <c r="DD93" s="3">
        <f t="shared" si="74"/>
        <v>0.49742301739762734</v>
      </c>
      <c r="DE93" s="3">
        <f t="shared" si="75"/>
        <v>2.2412731706031064</v>
      </c>
      <c r="DF93" s="3">
        <f t="shared" si="76"/>
        <v>1.8166361879312892E-2</v>
      </c>
      <c r="DG93" s="3">
        <f t="shared" si="77"/>
        <v>7.8869112009180759E-4</v>
      </c>
      <c r="DH93" s="3">
        <f t="shared" si="78"/>
        <v>6.3174443940753481E-3</v>
      </c>
      <c r="DI93" s="3">
        <f t="shared" si="79"/>
        <v>7.610173098460217E-2</v>
      </c>
      <c r="DJ93" s="3">
        <f t="shared" si="80"/>
        <v>5.4541428622763677</v>
      </c>
      <c r="DK93" s="3">
        <f t="shared" si="81"/>
        <v>4.2042458046283055E-3</v>
      </c>
      <c r="DL93" s="3">
        <f t="shared" si="82"/>
        <v>1.9519986204297266E-3</v>
      </c>
      <c r="DM93" s="3">
        <f t="shared" si="83"/>
        <v>1.5212826424134332E-4</v>
      </c>
      <c r="DN93" s="3">
        <f t="shared" si="84"/>
        <v>9.5518219175955697E-4</v>
      </c>
      <c r="DO93" s="3">
        <f t="shared" si="85"/>
        <v>5.5950798599052479E-4</v>
      </c>
      <c r="DP93" s="3">
        <f t="shared" si="86"/>
        <v>4.0298484317085664E-3</v>
      </c>
      <c r="DQ93" s="3">
        <f t="shared" si="87"/>
        <v>1.4741371650901333E-4</v>
      </c>
      <c r="DR93" s="3">
        <f t="shared" si="88"/>
        <v>5.1590375513545388E-5</v>
      </c>
      <c r="DS93" s="3">
        <f t="shared" si="89"/>
        <v>0.83764489612342197</v>
      </c>
      <c r="DT93" s="3">
        <f t="shared" si="90"/>
        <v>5.208473882861827E-3</v>
      </c>
      <c r="DV93" s="3">
        <f t="shared" si="91"/>
        <v>3.3950643294368282E-3</v>
      </c>
      <c r="DW93" s="3">
        <f t="shared" si="92"/>
        <v>99.884939080144306</v>
      </c>
      <c r="DX93" s="3">
        <f t="shared" si="93"/>
        <v>1.0340671456777132E-3</v>
      </c>
      <c r="DY93" s="3">
        <f t="shared" si="94"/>
        <v>5.4057136373062966E-3</v>
      </c>
      <c r="DZ93" s="3">
        <f t="shared" si="95"/>
        <v>2.4356896483487343E-2</v>
      </c>
      <c r="EA93" s="3">
        <f t="shared" si="96"/>
        <v>1.9742180541826965E-4</v>
      </c>
      <c r="EB93" s="3">
        <f t="shared" si="97"/>
        <v>8.5710515886613618E-6</v>
      </c>
      <c r="EC93" s="3">
        <f t="shared" si="98"/>
        <v>6.8654433187755859E-5</v>
      </c>
      <c r="ED93" s="3">
        <f t="shared" si="99"/>
        <v>8.2703081807175202E-4</v>
      </c>
      <c r="EE93" s="3">
        <f t="shared" si="100"/>
        <v>5.9272557600316619E-2</v>
      </c>
      <c r="EF93" s="3">
        <f t="shared" si="101"/>
        <v>4.5689379232122805E-5</v>
      </c>
      <c r="EG93" s="3">
        <f t="shared" si="102"/>
        <v>2.1213223339894408E-5</v>
      </c>
      <c r="EH93" s="3">
        <f t="shared" si="103"/>
        <v>1.6532444295230314E-6</v>
      </c>
      <c r="EI93" s="3">
        <f t="shared" si="104"/>
        <v>1.0380382932660374E-5</v>
      </c>
      <c r="EJ93" s="3">
        <f t="shared" si="105"/>
        <v>6.0804181637477778E-6</v>
      </c>
      <c r="EK93" s="3">
        <f t="shared" si="106"/>
        <v>4.3794126652065735E-5</v>
      </c>
      <c r="EL93" s="3">
        <f t="shared" si="107"/>
        <v>1.6020093758986127E-6</v>
      </c>
      <c r="EM93" s="3">
        <f t="shared" si="108"/>
        <v>5.606551902771989E-7</v>
      </c>
      <c r="EN93" s="3">
        <f t="shared" si="109"/>
        <v>9.1030536984073162E-3</v>
      </c>
      <c r="EO93" s="3">
        <f t="shared" si="110"/>
        <v>5.6602765279020151E-5</v>
      </c>
      <c r="EQ93" s="3">
        <f t="shared" si="111"/>
        <v>199.76987816028861</v>
      </c>
    </row>
    <row r="94" spans="1:147">
      <c r="A94" s="33" t="s">
        <v>157</v>
      </c>
      <c r="B94" s="33" t="s">
        <v>63</v>
      </c>
      <c r="C94" s="3" t="s">
        <v>65</v>
      </c>
      <c r="D94" s="3" t="s">
        <v>618</v>
      </c>
      <c r="E94" s="3" t="s">
        <v>399</v>
      </c>
      <c r="F94" s="13" t="s">
        <v>496</v>
      </c>
      <c r="G94" s="3">
        <v>17.637611437250801</v>
      </c>
      <c r="H94" s="3">
        <v>511408.77231646801</v>
      </c>
      <c r="I94" s="3">
        <v>5.5760443119837699</v>
      </c>
      <c r="J94" s="3">
        <v>0.37516515369270598</v>
      </c>
      <c r="K94" s="3">
        <v>5.9927566620943198</v>
      </c>
      <c r="L94" s="3">
        <v>1.5718478553747901</v>
      </c>
      <c r="M94" s="3">
        <v>6.1015255379109498E-2</v>
      </c>
      <c r="N94" s="3">
        <v>0.69401930566688397</v>
      </c>
      <c r="O94" s="3">
        <v>0.29494684163736501</v>
      </c>
      <c r="P94" s="3">
        <v>84.319875174036397</v>
      </c>
      <c r="Q94" s="3">
        <v>1.61356512044156E-2</v>
      </c>
      <c r="R94" s="3">
        <v>0.14244309245615999</v>
      </c>
      <c r="S94" s="3">
        <v>7.3658808260108526E-3</v>
      </c>
      <c r="T94" s="3">
        <v>0.137161640794561</v>
      </c>
      <c r="U94" s="3">
        <v>6.3012856536010506E-2</v>
      </c>
      <c r="V94" s="3">
        <v>0.26653850793142297</v>
      </c>
      <c r="W94" s="3">
        <v>2.9241340463173001E-2</v>
      </c>
      <c r="X94" s="3">
        <v>1.09865371228997E-2</v>
      </c>
      <c r="Y94" s="3">
        <v>3.1115433237672799E-2</v>
      </c>
      <c r="Z94" s="3">
        <v>1.51098102819848E-2</v>
      </c>
      <c r="AA94" s="3">
        <f t="shared" si="58"/>
        <v>14.862905728582277</v>
      </c>
      <c r="AB94" s="3">
        <f t="shared" si="59"/>
        <v>2709.9052270931161</v>
      </c>
      <c r="AC94" s="3">
        <f t="shared" si="60"/>
        <v>0.48560501043227317</v>
      </c>
      <c r="AD94" s="3">
        <f t="shared" si="61"/>
        <v>18.905251810899117</v>
      </c>
      <c r="AE94" s="3">
        <f t="shared" si="62"/>
        <v>0.35308964008245997</v>
      </c>
      <c r="AF94" s="3">
        <f t="shared" si="63"/>
        <v>2.0251319033449331</v>
      </c>
      <c r="AG94" s="3">
        <f t="shared" si="64"/>
        <v>2.8937451536634354E-3</v>
      </c>
      <c r="AH94" s="17">
        <f t="shared" si="65"/>
        <v>0.51857388843551344</v>
      </c>
      <c r="AI94" s="3">
        <f t="shared" si="66"/>
        <v>2.709772275215158E-3</v>
      </c>
      <c r="AJ94" s="3">
        <f t="shared" si="67"/>
        <v>15.12180866153092</v>
      </c>
      <c r="AK94" s="3">
        <f t="shared" si="68"/>
        <v>1.9703102249901345E-3</v>
      </c>
      <c r="AL94" s="3">
        <f t="shared" si="69"/>
        <v>1.1300637694106243E-2</v>
      </c>
      <c r="AM94" s="3">
        <f t="shared" si="70"/>
        <v>2.8937451536634354E-3</v>
      </c>
      <c r="AP94" s="3">
        <v>0.22585497251981701</v>
      </c>
      <c r="AQ94" s="3">
        <v>5.2285414541001796</v>
      </c>
      <c r="AR94" s="3">
        <v>3.79114286949567E-2</v>
      </c>
      <c r="AS94" s="3">
        <v>0.37516515369270598</v>
      </c>
      <c r="AT94" s="3">
        <v>0.28030348717055997</v>
      </c>
      <c r="AU94" s="3">
        <v>1.5718478553747901</v>
      </c>
      <c r="AV94" s="3">
        <v>6.1015255379109498E-2</v>
      </c>
      <c r="AW94" s="3">
        <v>0.57121327648910802</v>
      </c>
      <c r="AX94" s="3">
        <v>0.29494684163736501</v>
      </c>
      <c r="AY94" s="3">
        <v>2.1429517630975501</v>
      </c>
      <c r="AZ94" s="3">
        <v>1.61356512044156E-2</v>
      </c>
      <c r="BA94" s="3">
        <v>0.14244309245615999</v>
      </c>
      <c r="BB94" s="3">
        <v>7.8322304047123599E-3</v>
      </c>
      <c r="BC94" s="3">
        <v>0.137161640794561</v>
      </c>
      <c r="BD94" s="3">
        <v>6.3012856536010506E-2</v>
      </c>
      <c r="BE94" s="3">
        <v>0.158099413851954</v>
      </c>
      <c r="BF94" s="3">
        <v>2.9241340463173001E-2</v>
      </c>
      <c r="BG94" s="3">
        <v>1.09865371228997E-2</v>
      </c>
      <c r="BH94" s="3">
        <v>3.0608478469383499E-2</v>
      </c>
      <c r="BI94" s="3">
        <v>1.51098102819848E-2</v>
      </c>
      <c r="BK94" s="3">
        <v>0.825376069921677</v>
      </c>
      <c r="BL94" s="3">
        <v>26893.442742527601</v>
      </c>
      <c r="BM94" s="3">
        <v>0.78394080339424999</v>
      </c>
      <c r="BN94" s="3">
        <v>0.274612711030774</v>
      </c>
      <c r="BO94" s="3">
        <v>1.9985872696661</v>
      </c>
      <c r="BP94" s="3">
        <v>0.87771219718822802</v>
      </c>
      <c r="BQ94" s="3">
        <v>1.69038054736858E-2</v>
      </c>
      <c r="BR94" s="3">
        <v>0.590150894340155</v>
      </c>
      <c r="BS94" s="3">
        <v>0.13608917000308701</v>
      </c>
      <c r="BT94" s="3">
        <v>7.7258663435555004</v>
      </c>
      <c r="BU94" s="3">
        <v>1.63705587695347E-2</v>
      </c>
      <c r="BV94" s="3">
        <v>7.1306374288106406E-2</v>
      </c>
      <c r="BW94" s="3">
        <v>9.5406450978542494E-3</v>
      </c>
      <c r="BX94" s="3">
        <v>7.2642725269343095E-2</v>
      </c>
      <c r="BY94" s="3">
        <v>2.9224321829883999E-2</v>
      </c>
      <c r="BZ94" s="3">
        <v>0.33982411599560802</v>
      </c>
      <c r="CA94" s="3">
        <v>1.7309364193201698E-2</v>
      </c>
      <c r="CB94" s="3">
        <v>5.8328232064970096E-3</v>
      </c>
      <c r="CC94" s="3">
        <v>3.1184086865162001E-2</v>
      </c>
      <c r="CD94" s="3">
        <v>8.7059998827030104E-3</v>
      </c>
      <c r="CF94" s="3">
        <v>17.637611437250801</v>
      </c>
      <c r="CG94" s="3">
        <v>511408.77231646801</v>
      </c>
      <c r="CH94" s="3">
        <v>5.5760443119837699</v>
      </c>
      <c r="CI94" s="3">
        <v>0.37516515369270598</v>
      </c>
      <c r="CJ94" s="3">
        <v>5.9927566620943198</v>
      </c>
      <c r="CK94" s="3">
        <v>1.5718478553747901</v>
      </c>
      <c r="CL94" s="3">
        <v>6.1015255379109498E-2</v>
      </c>
      <c r="CM94" s="3">
        <v>0.69401930566688397</v>
      </c>
      <c r="CN94" s="3">
        <v>0.29494684163736501</v>
      </c>
      <c r="CO94" s="3">
        <v>84.319875174036397</v>
      </c>
      <c r="CP94" s="3">
        <v>1.61356512044156E-2</v>
      </c>
      <c r="CQ94" s="3">
        <v>0.14244309245615999</v>
      </c>
      <c r="CR94" s="3">
        <v>7.3658808260108526E-3</v>
      </c>
      <c r="CS94" s="3">
        <v>0.137161640794561</v>
      </c>
      <c r="CT94" s="3">
        <v>6.3012856536010506E-2</v>
      </c>
      <c r="CU94" s="3">
        <v>0.26653850793142297</v>
      </c>
      <c r="CV94" s="3">
        <v>2.9241340463173001E-2</v>
      </c>
      <c r="CW94" s="3">
        <v>1.09865371228997E-2</v>
      </c>
      <c r="CX94" s="3">
        <v>3.1115433237672799E-2</v>
      </c>
      <c r="CY94" s="3">
        <v>1.51098102819848E-2</v>
      </c>
      <c r="DA94" s="3">
        <f t="shared" si="71"/>
        <v>0.32104546408720852</v>
      </c>
      <c r="DB94" s="3">
        <f t="shared" si="72"/>
        <v>9157.6465631026585</v>
      </c>
      <c r="DC94" s="3">
        <f t="shared" si="73"/>
        <v>9.4616350579703287E-2</v>
      </c>
      <c r="DD94" s="3">
        <f t="shared" si="74"/>
        <v>6.3919478798758634E-3</v>
      </c>
      <c r="DE94" s="3">
        <f t="shared" si="75"/>
        <v>9.4305804646937968E-2</v>
      </c>
      <c r="DF94" s="3">
        <f t="shared" si="76"/>
        <v>2.4038046419556355E-2</v>
      </c>
      <c r="DG94" s="3">
        <f t="shared" si="77"/>
        <v>8.7510943847954759E-4</v>
      </c>
      <c r="DH94" s="3">
        <f t="shared" si="78"/>
        <v>9.5581780149687923E-3</v>
      </c>
      <c r="DI94" s="3">
        <f t="shared" si="79"/>
        <v>3.9367397604611358E-3</v>
      </c>
      <c r="DJ94" s="3">
        <f t="shared" si="80"/>
        <v>1.0678808912618591</v>
      </c>
      <c r="DK94" s="3">
        <f t="shared" si="81"/>
        <v>1.4958672903057248E-4</v>
      </c>
      <c r="DL94" s="3">
        <f t="shared" si="82"/>
        <v>1.2671632887898869E-3</v>
      </c>
      <c r="DM94" s="3">
        <f t="shared" si="83"/>
        <v>6.4152666184839069E-5</v>
      </c>
      <c r="DN94" s="3">
        <f t="shared" si="84"/>
        <v>1.1554345951862606E-3</v>
      </c>
      <c r="DO94" s="3">
        <f t="shared" si="85"/>
        <v>5.1751689007892992E-4</v>
      </c>
      <c r="DP94" s="3">
        <f t="shared" si="86"/>
        <v>2.0888597800268259E-3</v>
      </c>
      <c r="DQ94" s="3">
        <f t="shared" si="87"/>
        <v>1.4845840810621396E-4</v>
      </c>
      <c r="DR94" s="3">
        <f t="shared" si="88"/>
        <v>5.3754573504291692E-5</v>
      </c>
      <c r="DS94" s="3">
        <f t="shared" si="89"/>
        <v>1.501710098343282E-4</v>
      </c>
      <c r="DT94" s="3">
        <f t="shared" si="90"/>
        <v>7.2302530419290074E-5</v>
      </c>
      <c r="DV94" s="3">
        <f t="shared" si="91"/>
        <v>3.5047461119420476E-3</v>
      </c>
      <c r="DW94" s="3">
        <f t="shared" si="92"/>
        <v>99.970969151755966</v>
      </c>
      <c r="DX94" s="3">
        <f t="shared" si="93"/>
        <v>1.0328951002724137E-3</v>
      </c>
      <c r="DY94" s="3">
        <f t="shared" si="94"/>
        <v>6.9778760286879008E-5</v>
      </c>
      <c r="DZ94" s="3">
        <f t="shared" si="95"/>
        <v>1.029504974037386E-3</v>
      </c>
      <c r="EA94" s="3">
        <f t="shared" si="96"/>
        <v>2.6241532478009952E-4</v>
      </c>
      <c r="EB94" s="3">
        <f t="shared" si="97"/>
        <v>9.5532774797336989E-6</v>
      </c>
      <c r="EC94" s="3">
        <f t="shared" si="98"/>
        <v>1.0434343724635898E-4</v>
      </c>
      <c r="ED94" s="3">
        <f t="shared" si="99"/>
        <v>4.2976073212658615E-5</v>
      </c>
      <c r="EE94" s="3">
        <f t="shared" si="100"/>
        <v>1.1657699049909513E-2</v>
      </c>
      <c r="EF94" s="3">
        <f t="shared" si="101"/>
        <v>1.6329883633727869E-6</v>
      </c>
      <c r="EG94" s="3">
        <f t="shared" si="102"/>
        <v>1.3833198429415224E-5</v>
      </c>
      <c r="EH94" s="3">
        <f t="shared" si="103"/>
        <v>7.0033323168507934E-7</v>
      </c>
      <c r="EI94" s="3">
        <f t="shared" si="104"/>
        <v>1.2613493595356876E-5</v>
      </c>
      <c r="EJ94" s="3">
        <f t="shared" si="105"/>
        <v>5.6495590539655783E-6</v>
      </c>
      <c r="EK94" s="3">
        <f t="shared" si="106"/>
        <v>2.2803384602414097E-5</v>
      </c>
      <c r="EL94" s="3">
        <f t="shared" si="107"/>
        <v>1.6206708606667087E-6</v>
      </c>
      <c r="EM94" s="3">
        <f t="shared" si="108"/>
        <v>5.8682072654075425E-7</v>
      </c>
      <c r="EN94" s="3">
        <f t="shared" si="109"/>
        <v>1.6393667617752297E-6</v>
      </c>
      <c r="EO94" s="3">
        <f t="shared" si="110"/>
        <v>7.893025777238349E-7</v>
      </c>
      <c r="EQ94" s="3">
        <f t="shared" si="111"/>
        <v>199.94193830351193</v>
      </c>
    </row>
    <row r="95" spans="1:147">
      <c r="A95" s="33" t="s">
        <v>158</v>
      </c>
      <c r="B95" s="33" t="s">
        <v>63</v>
      </c>
      <c r="C95" s="3" t="s">
        <v>65</v>
      </c>
      <c r="D95" s="3" t="s">
        <v>618</v>
      </c>
      <c r="E95" s="3" t="s">
        <v>399</v>
      </c>
      <c r="F95" s="13" t="s">
        <v>496</v>
      </c>
      <c r="G95" s="3">
        <v>16.056141636605499</v>
      </c>
      <c r="H95" s="3">
        <v>521135.42883151199</v>
      </c>
      <c r="I95" s="3">
        <v>7.5379784086313499</v>
      </c>
      <c r="J95" s="3">
        <v>3.3037566457735101</v>
      </c>
      <c r="K95" s="3">
        <v>2.7589696797982199</v>
      </c>
      <c r="L95" s="3">
        <v>1.2271344074244901</v>
      </c>
      <c r="M95" s="3">
        <v>3.1809024483265003E-2</v>
      </c>
      <c r="N95" s="3">
        <v>0.60399720288954695</v>
      </c>
      <c r="O95" s="3">
        <v>0.30414110860406501</v>
      </c>
      <c r="P95" s="3">
        <v>393.83884714958401</v>
      </c>
      <c r="Q95" s="3">
        <v>3.9141376397540097E-2</v>
      </c>
      <c r="R95" s="3">
        <v>0.285579626326597</v>
      </c>
      <c r="S95" s="3">
        <v>8.7597092828868885E-3</v>
      </c>
      <c r="T95" s="3">
        <v>8.5264207446191606E-2</v>
      </c>
      <c r="U95" s="3">
        <v>4.59807995650326E-2</v>
      </c>
      <c r="V95" s="3">
        <v>5.4511703361302501</v>
      </c>
      <c r="W95" s="3">
        <v>3.2897811723674002E-2</v>
      </c>
      <c r="X95" s="3">
        <v>1.0361390576099199E-2</v>
      </c>
      <c r="Y95" s="3">
        <v>0.14029013709407201</v>
      </c>
      <c r="Z95" s="3">
        <v>3.0721410651117598E-2</v>
      </c>
      <c r="AA95" s="3">
        <f t="shared" si="58"/>
        <v>2.2816385154380763</v>
      </c>
      <c r="AB95" s="3">
        <f t="shared" si="59"/>
        <v>2807.3167173932839</v>
      </c>
      <c r="AC95" s="3">
        <f t="shared" si="60"/>
        <v>0.2189848216522681</v>
      </c>
      <c r="AD95" s="3">
        <f t="shared" si="61"/>
        <v>24.784477321164736</v>
      </c>
      <c r="AE95" s="3">
        <f t="shared" si="62"/>
        <v>7.385687112951736E-2</v>
      </c>
      <c r="AF95" s="3">
        <f t="shared" si="63"/>
        <v>0.32775504050010318</v>
      </c>
      <c r="AG95" s="3">
        <f t="shared" si="64"/>
        <v>5.1925561835944409E-3</v>
      </c>
      <c r="AH95" s="17">
        <f t="shared" si="65"/>
        <v>0.27900305187736552</v>
      </c>
      <c r="AI95" s="3">
        <f t="shared" si="66"/>
        <v>4.0755503645301099E-3</v>
      </c>
      <c r="AJ95" s="3">
        <f t="shared" si="67"/>
        <v>52.247277161024961</v>
      </c>
      <c r="AK95" s="3">
        <f t="shared" si="68"/>
        <v>1.3745582720474372E-3</v>
      </c>
      <c r="AL95" s="3">
        <f t="shared" si="69"/>
        <v>6.0998847532360082E-3</v>
      </c>
      <c r="AM95" s="3">
        <f t="shared" si="70"/>
        <v>5.1925561835944409E-3</v>
      </c>
      <c r="AP95" s="3">
        <v>0.30259524543743399</v>
      </c>
      <c r="AQ95" s="3">
        <v>9.4167147285028605</v>
      </c>
      <c r="AR95" s="3">
        <v>5.5310611322429301E-2</v>
      </c>
      <c r="AS95" s="3">
        <v>0.404600764055916</v>
      </c>
      <c r="AT95" s="3">
        <v>0.216970618695671</v>
      </c>
      <c r="AU95" s="3">
        <v>1.2271344074244901</v>
      </c>
      <c r="AV95" s="3">
        <v>3.1809024483265003E-2</v>
      </c>
      <c r="AW95" s="3">
        <v>0.54478067268277897</v>
      </c>
      <c r="AX95" s="3">
        <v>0.30414110860406501</v>
      </c>
      <c r="AY95" s="3">
        <v>1.6513680003745901</v>
      </c>
      <c r="AZ95" s="3">
        <v>3.9141376397540097E-2</v>
      </c>
      <c r="BA95" s="3">
        <v>0.285579626326597</v>
      </c>
      <c r="BB95" s="3">
        <v>9.0496075882039399E-3</v>
      </c>
      <c r="BC95" s="3">
        <v>8.5264207446191606E-2</v>
      </c>
      <c r="BD95" s="3">
        <v>4.59807995650326E-2</v>
      </c>
      <c r="BE95" s="3">
        <v>0.43696078580467401</v>
      </c>
      <c r="BF95" s="3">
        <v>2.87592629315001E-2</v>
      </c>
      <c r="BG95" s="3">
        <v>1.0361390576099199E-2</v>
      </c>
      <c r="BH95" s="3">
        <v>2.5672778048205801E-2</v>
      </c>
      <c r="BI95" s="3">
        <v>1.08438384271812E-2</v>
      </c>
      <c r="BK95" s="3">
        <v>1.43792016995523</v>
      </c>
      <c r="BL95" s="3">
        <v>47103.718056587699</v>
      </c>
      <c r="BM95" s="3">
        <v>1.5512241030971201</v>
      </c>
      <c r="BN95" s="3">
        <v>0.52931698044440301</v>
      </c>
      <c r="BO95" s="3">
        <v>1.2280964210835501</v>
      </c>
      <c r="BP95" s="3">
        <v>0.62865607581572402</v>
      </c>
      <c r="BQ95" s="3">
        <v>2.52490547281265E-2</v>
      </c>
      <c r="BR95" s="3">
        <v>0.34633851160706902</v>
      </c>
      <c r="BS95" s="3">
        <v>0.114010698725625</v>
      </c>
      <c r="BT95" s="3">
        <v>88.767860348202504</v>
      </c>
      <c r="BU95" s="3">
        <v>2.6901248632830901E-2</v>
      </c>
      <c r="BV95" s="3">
        <v>6.6193744876675495E-2</v>
      </c>
      <c r="BW95" s="3">
        <v>5.5956638614062301E-3</v>
      </c>
      <c r="BX95" s="3">
        <v>7.65136110301841E-2</v>
      </c>
      <c r="BY95" s="3">
        <v>2.0053322610097499E-2</v>
      </c>
      <c r="BZ95" s="3">
        <v>1.6481815607439001</v>
      </c>
      <c r="CA95" s="3">
        <v>5.6432327707277401E-2</v>
      </c>
      <c r="CB95" s="3">
        <v>1.72397559935961E-2</v>
      </c>
      <c r="CC95" s="3">
        <v>9.1078803185398294E-2</v>
      </c>
      <c r="CD95" s="3">
        <v>3.99132144747276E-2</v>
      </c>
      <c r="CF95" s="3">
        <v>16.056141636605499</v>
      </c>
      <c r="CG95" s="3">
        <v>521135.42883151199</v>
      </c>
      <c r="CH95" s="3">
        <v>7.5379784086313499</v>
      </c>
      <c r="CI95" s="3">
        <v>3.3037566457735101</v>
      </c>
      <c r="CJ95" s="3">
        <v>2.7589696797982199</v>
      </c>
      <c r="CK95" s="3">
        <v>1.2271344074244901</v>
      </c>
      <c r="CL95" s="3">
        <v>3.1809024483265003E-2</v>
      </c>
      <c r="CM95" s="3">
        <v>0.60399720288954695</v>
      </c>
      <c r="CN95" s="3">
        <v>0.30414110860406501</v>
      </c>
      <c r="CO95" s="3">
        <v>393.83884714958401</v>
      </c>
      <c r="CP95" s="3">
        <v>3.9141376397540097E-2</v>
      </c>
      <c r="CQ95" s="3">
        <v>0.285579626326597</v>
      </c>
      <c r="CR95" s="3">
        <v>8.7597092828868885E-3</v>
      </c>
      <c r="CS95" s="3">
        <v>8.5264207446191606E-2</v>
      </c>
      <c r="CT95" s="3">
        <v>4.59807995650326E-2</v>
      </c>
      <c r="CU95" s="3">
        <v>5.4511703361302501</v>
      </c>
      <c r="CV95" s="3">
        <v>3.2897811723674002E-2</v>
      </c>
      <c r="CW95" s="3">
        <v>1.0361390576099199E-2</v>
      </c>
      <c r="CX95" s="3">
        <v>0.14029013709407201</v>
      </c>
      <c r="CY95" s="3">
        <v>3.0721410651117598E-2</v>
      </c>
      <c r="DA95" s="3">
        <f t="shared" si="71"/>
        <v>0.29225904321075363</v>
      </c>
      <c r="DB95" s="3">
        <f t="shared" si="72"/>
        <v>9331.8189422779487</v>
      </c>
      <c r="DC95" s="3">
        <f t="shared" si="73"/>
        <v>0.12790716283234832</v>
      </c>
      <c r="DD95" s="3">
        <f t="shared" si="74"/>
        <v>5.6288384141547604E-2</v>
      </c>
      <c r="DE95" s="3">
        <f t="shared" si="75"/>
        <v>4.3416889808929278E-2</v>
      </c>
      <c r="DF95" s="3">
        <f t="shared" si="76"/>
        <v>1.8766392528283989E-2</v>
      </c>
      <c r="DG95" s="3">
        <f t="shared" si="77"/>
        <v>4.5621996304325691E-4</v>
      </c>
      <c r="DH95" s="3">
        <f t="shared" si="78"/>
        <v>8.3183749192886243E-3</v>
      </c>
      <c r="DI95" s="3">
        <f t="shared" si="79"/>
        <v>4.0594582684308003E-3</v>
      </c>
      <c r="DJ95" s="3">
        <f t="shared" si="80"/>
        <v>4.9878273448528878</v>
      </c>
      <c r="DK95" s="3">
        <f t="shared" si="81"/>
        <v>3.628629790572207E-4</v>
      </c>
      <c r="DL95" s="3">
        <f t="shared" si="82"/>
        <v>2.5404953814715373E-3</v>
      </c>
      <c r="DM95" s="3">
        <f t="shared" si="83"/>
        <v>7.6292125650045186E-5</v>
      </c>
      <c r="DN95" s="3">
        <f t="shared" si="84"/>
        <v>7.1825631746433836E-4</v>
      </c>
      <c r="DO95" s="3">
        <f t="shared" si="85"/>
        <v>3.7763468762346089E-4</v>
      </c>
      <c r="DP95" s="3">
        <f t="shared" si="86"/>
        <v>4.2720770659327979E-2</v>
      </c>
      <c r="DQ95" s="3">
        <f t="shared" si="87"/>
        <v>1.6702232802307803E-4</v>
      </c>
      <c r="DR95" s="3">
        <f t="shared" si="88"/>
        <v>5.0695876698826174E-5</v>
      </c>
      <c r="DS95" s="3">
        <f t="shared" si="89"/>
        <v>6.7707595122621625E-4</v>
      </c>
      <c r="DT95" s="3">
        <f t="shared" si="90"/>
        <v>1.4700619575444164E-4</v>
      </c>
      <c r="DV95" s="3">
        <f t="shared" si="91"/>
        <v>3.1296355135506234E-3</v>
      </c>
      <c r="DW95" s="3">
        <f t="shared" si="92"/>
        <v>99.929130154296217</v>
      </c>
      <c r="DX95" s="3">
        <f t="shared" si="93"/>
        <v>1.3696849029542382E-3</v>
      </c>
      <c r="DY95" s="3">
        <f t="shared" si="94"/>
        <v>6.0276022282989953E-4</v>
      </c>
      <c r="DZ95" s="3">
        <f t="shared" si="95"/>
        <v>4.649267264450538E-4</v>
      </c>
      <c r="EA95" s="3">
        <f t="shared" si="96"/>
        <v>2.0095860122075297E-4</v>
      </c>
      <c r="EB95" s="3">
        <f t="shared" si="97"/>
        <v>4.8853995504984731E-6</v>
      </c>
      <c r="EC95" s="3">
        <f t="shared" si="98"/>
        <v>8.9076735749323702E-5</v>
      </c>
      <c r="ED95" s="3">
        <f t="shared" si="99"/>
        <v>4.3470424809049288E-5</v>
      </c>
      <c r="EE95" s="3">
        <f t="shared" si="100"/>
        <v>5.3411800101780864E-2</v>
      </c>
      <c r="EF95" s="3">
        <f t="shared" si="101"/>
        <v>3.8856928200895057E-6</v>
      </c>
      <c r="EG95" s="3">
        <f t="shared" si="102"/>
        <v>2.7204717022669404E-5</v>
      </c>
      <c r="EH95" s="3">
        <f t="shared" si="103"/>
        <v>8.1696888902243037E-7</v>
      </c>
      <c r="EI95" s="3">
        <f t="shared" si="104"/>
        <v>7.6913975159615316E-6</v>
      </c>
      <c r="EJ95" s="3">
        <f t="shared" si="105"/>
        <v>4.0438746276286068E-6</v>
      </c>
      <c r="EK95" s="3">
        <f t="shared" si="106"/>
        <v>4.5747238324211697E-4</v>
      </c>
      <c r="EL95" s="3">
        <f t="shared" si="107"/>
        <v>1.7885469123362035E-6</v>
      </c>
      <c r="EM95" s="3">
        <f t="shared" si="108"/>
        <v>5.4287324821226293E-7</v>
      </c>
      <c r="EN95" s="3">
        <f t="shared" si="109"/>
        <v>7.2504204456749138E-6</v>
      </c>
      <c r="EO95" s="3">
        <f t="shared" si="110"/>
        <v>1.5742055605557633E-6</v>
      </c>
      <c r="EQ95" s="3">
        <f t="shared" si="111"/>
        <v>199.85826030859243</v>
      </c>
    </row>
    <row r="96" spans="1:147">
      <c r="A96" s="33" t="s">
        <v>159</v>
      </c>
      <c r="B96" s="33" t="s">
        <v>63</v>
      </c>
      <c r="C96" s="3" t="s">
        <v>65</v>
      </c>
      <c r="D96" s="3" t="s">
        <v>618</v>
      </c>
      <c r="E96" s="3" t="s">
        <v>399</v>
      </c>
      <c r="F96" s="13" t="s">
        <v>500</v>
      </c>
      <c r="G96" s="3">
        <v>16.7659343739417</v>
      </c>
      <c r="H96" s="3">
        <v>494215.477859871</v>
      </c>
      <c r="I96" s="3">
        <v>0.57394352062242704</v>
      </c>
      <c r="J96" s="3">
        <v>1.0288345862727699</v>
      </c>
      <c r="K96" s="3">
        <v>1059.02449880176</v>
      </c>
      <c r="L96" s="3">
        <v>1.3578149145910201</v>
      </c>
      <c r="M96" s="3">
        <v>5.0820875521350499E-2</v>
      </c>
      <c r="N96" s="3">
        <v>0.620934301383681</v>
      </c>
      <c r="O96" s="3">
        <v>0.27144753599689098</v>
      </c>
      <c r="P96" s="3">
        <v>136.35232616085</v>
      </c>
      <c r="Q96" s="3">
        <v>0.13998190061263899</v>
      </c>
      <c r="R96" s="3">
        <v>0.154561928709502</v>
      </c>
      <c r="S96" s="3">
        <v>9.7518174511053962E-2</v>
      </c>
      <c r="T96" s="3">
        <v>6.8406335874508895E-2</v>
      </c>
      <c r="U96" s="3">
        <v>3.9330895189795503E-2</v>
      </c>
      <c r="V96" s="3">
        <v>0.33826535057764601</v>
      </c>
      <c r="W96" s="3">
        <v>2.7463003550085699E-2</v>
      </c>
      <c r="X96" s="3">
        <v>1.01836998689153E-2</v>
      </c>
      <c r="Y96" s="3">
        <v>1.18247368173326</v>
      </c>
      <c r="Z96" s="3">
        <v>5.3006675305224703E-2</v>
      </c>
      <c r="AA96" s="3">
        <f t="shared" si="58"/>
        <v>0.55785791834787735</v>
      </c>
      <c r="AB96" s="3">
        <f t="shared" si="59"/>
        <v>115.31108748313612</v>
      </c>
      <c r="AC96" s="3">
        <f t="shared" si="60"/>
        <v>4.48269387505758E-2</v>
      </c>
      <c r="AD96" s="3">
        <f t="shared" si="61"/>
        <v>2.114381029522407</v>
      </c>
      <c r="AE96" s="3">
        <f t="shared" si="62"/>
        <v>8.6122000229113919E-3</v>
      </c>
      <c r="AF96" s="3">
        <f t="shared" si="63"/>
        <v>3.326153959904174E-2</v>
      </c>
      <c r="AG96" s="3">
        <f t="shared" si="64"/>
        <v>0.24389490530502408</v>
      </c>
      <c r="AH96" s="17">
        <f t="shared" si="65"/>
        <v>0.11838056336903388</v>
      </c>
      <c r="AI96" s="3">
        <f t="shared" si="66"/>
        <v>9.2355211620370456E-2</v>
      </c>
      <c r="AJ96" s="3">
        <f t="shared" si="67"/>
        <v>237.57098261685991</v>
      </c>
      <c r="AK96" s="3">
        <f t="shared" si="68"/>
        <v>1.7743383282507203E-2</v>
      </c>
      <c r="AL96" s="3">
        <f t="shared" si="69"/>
        <v>6.8527466164514161E-2</v>
      </c>
      <c r="AM96" s="3">
        <f t="shared" si="70"/>
        <v>0.24389490530502408</v>
      </c>
      <c r="AP96" s="3">
        <v>0.27005680156067702</v>
      </c>
      <c r="AQ96" s="3">
        <v>13.556780954643299</v>
      </c>
      <c r="AR96" s="3">
        <v>4.2238004261146697E-2</v>
      </c>
      <c r="AS96" s="3">
        <v>0.30008271008495502</v>
      </c>
      <c r="AT96" s="3">
        <v>0.27364921423152999</v>
      </c>
      <c r="AU96" s="3">
        <v>1.3578149145910201</v>
      </c>
      <c r="AV96" s="3">
        <v>5.0820875521350499E-2</v>
      </c>
      <c r="AW96" s="3">
        <v>0.49777374944053898</v>
      </c>
      <c r="AX96" s="3">
        <v>0.27144753599689098</v>
      </c>
      <c r="AY96" s="3">
        <v>1.4621410754473501</v>
      </c>
      <c r="AZ96" s="3">
        <v>2.1146277175983198E-2</v>
      </c>
      <c r="BA96" s="3">
        <v>0.154561928709502</v>
      </c>
      <c r="BB96" s="3">
        <v>7.3640792136355701E-3</v>
      </c>
      <c r="BC96" s="3">
        <v>6.8406335874508895E-2</v>
      </c>
      <c r="BD96" s="3">
        <v>8.5791789907538199E-4</v>
      </c>
      <c r="BE96" s="3">
        <v>4.3772825289760797E-3</v>
      </c>
      <c r="BF96" s="3">
        <v>2.7463003550085699E-2</v>
      </c>
      <c r="BG96" s="3">
        <v>1.01836998689153E-2</v>
      </c>
      <c r="BH96" s="3">
        <v>3.0735097322919399E-2</v>
      </c>
      <c r="BI96" s="3">
        <v>1.8586608330964299E-2</v>
      </c>
      <c r="BK96" s="3">
        <v>1.12007456556385</v>
      </c>
      <c r="BL96" s="3">
        <v>41676.068600391001</v>
      </c>
      <c r="BM96" s="3">
        <v>1.14373316388685</v>
      </c>
      <c r="BN96" s="3">
        <v>2.2180936949658601</v>
      </c>
      <c r="BO96" s="3">
        <v>111.110762791152</v>
      </c>
      <c r="BP96" s="3">
        <v>0.48852130287708401</v>
      </c>
      <c r="BQ96" s="3">
        <v>2.40202347310229E-2</v>
      </c>
      <c r="BR96" s="3">
        <v>0.64268669616586205</v>
      </c>
      <c r="BS96" s="3">
        <v>0.135321509169753</v>
      </c>
      <c r="BT96" s="3">
        <v>14.8697362788656</v>
      </c>
      <c r="BU96" s="3">
        <v>0.25809476692615202</v>
      </c>
      <c r="BV96" s="3">
        <v>0.105820813207674</v>
      </c>
      <c r="BW96" s="3">
        <v>0.183241904056857</v>
      </c>
      <c r="BX96" s="3">
        <v>5.6238411845468503E-2</v>
      </c>
      <c r="BY96" s="3">
        <v>4.7721285147944902E-2</v>
      </c>
      <c r="BZ96" s="3">
        <v>0.26686565362643699</v>
      </c>
      <c r="CA96" s="3">
        <v>1.6373804446825398E-2</v>
      </c>
      <c r="CB96" s="3">
        <v>8.7822108235748805E-3</v>
      </c>
      <c r="CC96" s="3">
        <v>1.95030962287511</v>
      </c>
      <c r="CD96" s="3">
        <v>6.4891303691340996E-2</v>
      </c>
      <c r="CF96" s="3">
        <v>16.7659343739417</v>
      </c>
      <c r="CG96" s="3">
        <v>494215.477859871</v>
      </c>
      <c r="CH96" s="3">
        <v>0.57394352062242704</v>
      </c>
      <c r="CI96" s="3">
        <v>1.0288345862727699</v>
      </c>
      <c r="CJ96" s="3">
        <v>1059.02449880176</v>
      </c>
      <c r="CK96" s="3">
        <v>1.3578149145910201</v>
      </c>
      <c r="CL96" s="3">
        <v>5.0820875521350499E-2</v>
      </c>
      <c r="CM96" s="3">
        <v>0.620934301383681</v>
      </c>
      <c r="CN96" s="3">
        <v>0.27144753599689098</v>
      </c>
      <c r="CO96" s="3">
        <v>136.35232616085</v>
      </c>
      <c r="CP96" s="3">
        <v>0.13998190061263899</v>
      </c>
      <c r="CQ96" s="3">
        <v>0.154561928709502</v>
      </c>
      <c r="CR96" s="3">
        <v>9.7518174511053962E-2</v>
      </c>
      <c r="CS96" s="3">
        <v>6.8406335874508895E-2</v>
      </c>
      <c r="CT96" s="3">
        <v>3.9330895189795503E-2</v>
      </c>
      <c r="CU96" s="3">
        <v>0.33826535057764601</v>
      </c>
      <c r="CV96" s="3">
        <v>2.7463003550085699E-2</v>
      </c>
      <c r="CW96" s="3">
        <v>1.01836998689153E-2</v>
      </c>
      <c r="CX96" s="3">
        <v>1.18247368173326</v>
      </c>
      <c r="CY96" s="3">
        <v>5.3006675305224703E-2</v>
      </c>
      <c r="DA96" s="3">
        <f t="shared" si="71"/>
        <v>0.30517891842030465</v>
      </c>
      <c r="DB96" s="3">
        <f t="shared" si="72"/>
        <v>8849.7712930409343</v>
      </c>
      <c r="DC96" s="3">
        <f t="shared" si="73"/>
        <v>9.738882677716925E-3</v>
      </c>
      <c r="DD96" s="3">
        <f t="shared" si="74"/>
        <v>1.7528965544214001E-2</v>
      </c>
      <c r="DE96" s="3">
        <f t="shared" si="75"/>
        <v>16.66547853211469</v>
      </c>
      <c r="DF96" s="3">
        <f t="shared" si="76"/>
        <v>2.0764870998486316E-2</v>
      </c>
      <c r="DG96" s="3">
        <f t="shared" si="77"/>
        <v>7.2889685643690743E-4</v>
      </c>
      <c r="DH96" s="3">
        <f t="shared" si="78"/>
        <v>8.5516361573293072E-3</v>
      </c>
      <c r="DI96" s="3">
        <f t="shared" si="79"/>
        <v>3.6230878144205541E-3</v>
      </c>
      <c r="DJ96" s="3">
        <f t="shared" si="80"/>
        <v>1.7268531681971886</v>
      </c>
      <c r="DK96" s="3">
        <f t="shared" si="81"/>
        <v>1.2977123991374565E-3</v>
      </c>
      <c r="DL96" s="3">
        <f t="shared" si="82"/>
        <v>1.3749715660344806E-3</v>
      </c>
      <c r="DM96" s="3">
        <f t="shared" si="83"/>
        <v>8.4932828050526886E-4</v>
      </c>
      <c r="DN96" s="3">
        <f t="shared" si="84"/>
        <v>5.7624745913999577E-4</v>
      </c>
      <c r="DO96" s="3">
        <f t="shared" si="85"/>
        <v>3.2301983565863584E-4</v>
      </c>
      <c r="DP96" s="3">
        <f t="shared" si="86"/>
        <v>2.6509823712981663E-3</v>
      </c>
      <c r="DQ96" s="3">
        <f t="shared" si="87"/>
        <v>1.3942978414398637E-4</v>
      </c>
      <c r="DR96" s="3">
        <f t="shared" si="88"/>
        <v>4.9826477353655119E-5</v>
      </c>
      <c r="DS96" s="3">
        <f t="shared" si="89"/>
        <v>5.7069193133844594E-3</v>
      </c>
      <c r="DT96" s="3">
        <f t="shared" si="90"/>
        <v>2.536442670131268E-4</v>
      </c>
      <c r="DV96" s="3">
        <f t="shared" si="91"/>
        <v>3.4407393159394273E-3</v>
      </c>
      <c r="DW96" s="3">
        <f t="shared" si="92"/>
        <v>99.776734850018116</v>
      </c>
      <c r="DX96" s="3">
        <f t="shared" si="93"/>
        <v>1.0980101999179444E-4</v>
      </c>
      <c r="DY96" s="3">
        <f t="shared" si="94"/>
        <v>1.9763029906495617E-4</v>
      </c>
      <c r="DZ96" s="3">
        <f t="shared" si="95"/>
        <v>0.18789491587822724</v>
      </c>
      <c r="EA96" s="3">
        <f t="shared" si="96"/>
        <v>2.3411351087005054E-4</v>
      </c>
      <c r="EB96" s="3">
        <f t="shared" si="97"/>
        <v>8.2179466530289044E-6</v>
      </c>
      <c r="EC96" s="3">
        <f t="shared" si="98"/>
        <v>9.6415410653000189E-5</v>
      </c>
      <c r="ED96" s="3">
        <f t="shared" si="99"/>
        <v>4.0848498817369286E-5</v>
      </c>
      <c r="EE96" s="3">
        <f t="shared" si="100"/>
        <v>1.9469403782628087E-2</v>
      </c>
      <c r="EF96" s="3">
        <f t="shared" si="101"/>
        <v>1.4631056744046861E-5</v>
      </c>
      <c r="EG96" s="3">
        <f t="shared" si="102"/>
        <v>1.5502115120016352E-5</v>
      </c>
      <c r="EH96" s="3">
        <f t="shared" si="103"/>
        <v>9.5757505859201476E-6</v>
      </c>
      <c r="EI96" s="3">
        <f t="shared" si="104"/>
        <v>6.4969012231785438E-6</v>
      </c>
      <c r="EJ96" s="3">
        <f t="shared" si="105"/>
        <v>3.6418867139710451E-6</v>
      </c>
      <c r="EK96" s="3">
        <f t="shared" si="106"/>
        <v>2.9888497272362894E-5</v>
      </c>
      <c r="EL96" s="3">
        <f t="shared" si="107"/>
        <v>1.5720009186756548E-6</v>
      </c>
      <c r="EM96" s="3">
        <f t="shared" si="108"/>
        <v>5.617685536501336E-7</v>
      </c>
      <c r="EN96" s="3">
        <f t="shared" si="109"/>
        <v>6.434265432257819E-5</v>
      </c>
      <c r="EO96" s="3">
        <f t="shared" si="110"/>
        <v>2.8597119561605929E-6</v>
      </c>
      <c r="EQ96" s="3">
        <f t="shared" si="111"/>
        <v>199.55346970003623</v>
      </c>
    </row>
    <row r="97" spans="1:147">
      <c r="A97" s="33" t="s">
        <v>160</v>
      </c>
      <c r="B97" s="33" t="s">
        <v>63</v>
      </c>
      <c r="C97" s="3" t="s">
        <v>65</v>
      </c>
      <c r="D97" s="3" t="s">
        <v>618</v>
      </c>
      <c r="E97" s="3" t="s">
        <v>399</v>
      </c>
      <c r="F97" s="13" t="s">
        <v>500</v>
      </c>
      <c r="G97" s="3">
        <v>16.848167585689598</v>
      </c>
      <c r="H97" s="3">
        <v>521495.09566395701</v>
      </c>
      <c r="I97" s="3">
        <v>1.08089521946048</v>
      </c>
      <c r="J97" s="3">
        <v>2.12994703673996</v>
      </c>
      <c r="K97" s="3">
        <v>2508.1795744517299</v>
      </c>
      <c r="L97" s="3">
        <v>2.1701924651241602</v>
      </c>
      <c r="M97" s="3">
        <v>5.3243528548034401E-2</v>
      </c>
      <c r="N97" s="3">
        <v>0.64396467907088595</v>
      </c>
      <c r="O97" s="3">
        <v>0.22207571461093301</v>
      </c>
      <c r="P97" s="3">
        <v>94.112671132268304</v>
      </c>
      <c r="Q97" s="3">
        <v>2.27923934640082</v>
      </c>
      <c r="R97" s="3">
        <v>0.50689322272996296</v>
      </c>
      <c r="S97" s="3">
        <v>1.2948151545313658</v>
      </c>
      <c r="T97" s="3">
        <v>0.132365885583619</v>
      </c>
      <c r="U97" s="3">
        <v>4.2704587928310701E-2</v>
      </c>
      <c r="V97" s="3">
        <v>0.74092940502665605</v>
      </c>
      <c r="W97" s="3">
        <v>3.53602542066732E-2</v>
      </c>
      <c r="X97" s="3">
        <v>1.326688939327E-2</v>
      </c>
      <c r="Y97" s="3">
        <v>161.11418257954699</v>
      </c>
      <c r="Z97" s="3">
        <v>4.6115146990304003</v>
      </c>
      <c r="AA97" s="3">
        <f t="shared" si="58"/>
        <v>0.50747516291056194</v>
      </c>
      <c r="AB97" s="3">
        <f t="shared" si="59"/>
        <v>0.58413647777905586</v>
      </c>
      <c r="AC97" s="3">
        <f t="shared" si="60"/>
        <v>2.862264901324596E-2</v>
      </c>
      <c r="AD97" s="3">
        <f t="shared" si="61"/>
        <v>4.8672373805220506</v>
      </c>
      <c r="AE97" s="3">
        <f t="shared" si="62"/>
        <v>8.2344640185352602E-5</v>
      </c>
      <c r="AF97" s="3">
        <f t="shared" si="63"/>
        <v>2.6505790641507393E-4</v>
      </c>
      <c r="AG97" s="3">
        <f t="shared" si="64"/>
        <v>2.10865892027766</v>
      </c>
      <c r="AH97" s="17">
        <f t="shared" si="65"/>
        <v>1.4146733142350706E-2</v>
      </c>
      <c r="AI97" s="3">
        <f t="shared" si="66"/>
        <v>4.2663845819691941</v>
      </c>
      <c r="AJ97" s="3">
        <f t="shared" si="67"/>
        <v>87.069189906533097</v>
      </c>
      <c r="AK97" s="3">
        <f t="shared" si="68"/>
        <v>1.2273982856443809E-2</v>
      </c>
      <c r="AL97" s="3">
        <f t="shared" si="69"/>
        <v>3.9508536220214156E-2</v>
      </c>
      <c r="AM97" s="3">
        <f t="shared" si="70"/>
        <v>2.10865892027766</v>
      </c>
      <c r="AP97" s="3">
        <v>0.27009263283599499</v>
      </c>
      <c r="AQ97" s="3">
        <v>6.5753647192039102</v>
      </c>
      <c r="AR97" s="3">
        <v>4.1315286426415E-2</v>
      </c>
      <c r="AS97" s="3">
        <v>0.466632054109617</v>
      </c>
      <c r="AT97" s="3">
        <v>0.22639220914619099</v>
      </c>
      <c r="AU97" s="3">
        <v>0.86700011585027104</v>
      </c>
      <c r="AV97" s="3">
        <v>5.3243528548034401E-2</v>
      </c>
      <c r="AW97" s="3">
        <v>0.64396467907088595</v>
      </c>
      <c r="AX97" s="3">
        <v>0.22207571461093301</v>
      </c>
      <c r="AY97" s="3">
        <v>2.4456809386834202</v>
      </c>
      <c r="AZ97" s="3">
        <v>2.6317859407495401E-2</v>
      </c>
      <c r="BA97" s="3">
        <v>0.22338111692802301</v>
      </c>
      <c r="BB97" s="3">
        <v>1.30718563103566E-2</v>
      </c>
      <c r="BC97" s="3">
        <v>0.132365885583619</v>
      </c>
      <c r="BD97" s="3">
        <v>4.2704587928310701E-2</v>
      </c>
      <c r="BE97" s="3">
        <v>0.25026824008161602</v>
      </c>
      <c r="BF97" s="3">
        <v>3.3731074704610703E-2</v>
      </c>
      <c r="BG97" s="3">
        <v>1.326688939327E-2</v>
      </c>
      <c r="BH97" s="3">
        <v>4.16783508406567E-2</v>
      </c>
      <c r="BI97" s="3">
        <v>1.42816043317273E-2</v>
      </c>
      <c r="BK97" s="3">
        <v>1.1300794168669801</v>
      </c>
      <c r="BL97" s="3">
        <v>31889.321569045998</v>
      </c>
      <c r="BM97" s="3">
        <v>0.52207748668569498</v>
      </c>
      <c r="BN97" s="3">
        <v>0.79645514370373005</v>
      </c>
      <c r="BO97" s="3">
        <v>3551.0469837219898</v>
      </c>
      <c r="BP97" s="3">
        <v>2.2801029694528698</v>
      </c>
      <c r="BQ97" s="3">
        <v>4.1154060434037701E-2</v>
      </c>
      <c r="BR97" s="3">
        <v>0.51400899789681198</v>
      </c>
      <c r="BS97" s="3">
        <v>0.10728766743271</v>
      </c>
      <c r="BT97" s="3">
        <v>15.098544769655501</v>
      </c>
      <c r="BU97" s="3">
        <v>1.6875156163345</v>
      </c>
      <c r="BV97" s="3">
        <v>0.54712145502156195</v>
      </c>
      <c r="BW97" s="3">
        <v>2.5138074581495902</v>
      </c>
      <c r="BX97" s="3">
        <v>9.6821877551200003E-2</v>
      </c>
      <c r="BY97" s="3">
        <v>4.01618209332915E-2</v>
      </c>
      <c r="BZ97" s="3">
        <v>1.37271004058926</v>
      </c>
      <c r="CA97" s="3">
        <v>4.9131135374022E-2</v>
      </c>
      <c r="CB97" s="3">
        <v>7.8513284027417092E-3</v>
      </c>
      <c r="CC97" s="3">
        <v>149.609007850522</v>
      </c>
      <c r="CD97" s="3">
        <v>3.91142001162352</v>
      </c>
      <c r="CF97" s="3">
        <v>16.848167585689598</v>
      </c>
      <c r="CG97" s="3">
        <v>521495.09566395701</v>
      </c>
      <c r="CH97" s="3">
        <v>1.08089521946048</v>
      </c>
      <c r="CI97" s="3">
        <v>2.12994703673996</v>
      </c>
      <c r="CJ97" s="3">
        <v>2508.1795744517299</v>
      </c>
      <c r="CK97" s="3">
        <v>2.1701924651241602</v>
      </c>
      <c r="CL97" s="3">
        <v>5.3243528548034401E-2</v>
      </c>
      <c r="CM97" s="3">
        <v>0.64396467907088595</v>
      </c>
      <c r="CN97" s="3">
        <v>0.22207571461093301</v>
      </c>
      <c r="CO97" s="3">
        <v>94.112671132268304</v>
      </c>
      <c r="CP97" s="3">
        <v>2.27923934640082</v>
      </c>
      <c r="CQ97" s="3">
        <v>0.50689322272996296</v>
      </c>
      <c r="CR97" s="3">
        <v>1.2948151545313658</v>
      </c>
      <c r="CS97" s="3">
        <v>0.132365885583619</v>
      </c>
      <c r="CT97" s="3">
        <v>4.2704587928310701E-2</v>
      </c>
      <c r="CU97" s="3">
        <v>0.74092940502665605</v>
      </c>
      <c r="CV97" s="3">
        <v>3.53602542066732E-2</v>
      </c>
      <c r="CW97" s="3">
        <v>1.326688939327E-2</v>
      </c>
      <c r="CX97" s="3">
        <v>161.11418257954699</v>
      </c>
      <c r="CY97" s="3">
        <v>4.6115146990304003</v>
      </c>
      <c r="DA97" s="3">
        <f t="shared" si="71"/>
        <v>0.3066757537328928</v>
      </c>
      <c r="DB97" s="3">
        <f t="shared" si="72"/>
        <v>9338.2593905265821</v>
      </c>
      <c r="DC97" s="3">
        <f t="shared" si="73"/>
        <v>1.8341023726193045E-2</v>
      </c>
      <c r="DD97" s="3">
        <f t="shared" si="74"/>
        <v>3.6289378988778299E-2</v>
      </c>
      <c r="DE97" s="3">
        <f t="shared" si="75"/>
        <v>39.47029827922654</v>
      </c>
      <c r="DF97" s="3">
        <f t="shared" si="76"/>
        <v>3.3188445712252032E-2</v>
      </c>
      <c r="DG97" s="3">
        <f t="shared" si="77"/>
        <v>7.636436835482467E-4</v>
      </c>
      <c r="DH97" s="3">
        <f t="shared" si="78"/>
        <v>8.868815301898994E-3</v>
      </c>
      <c r="DI97" s="3">
        <f t="shared" si="79"/>
        <v>2.964108009051235E-3</v>
      </c>
      <c r="DJ97" s="3">
        <f t="shared" si="80"/>
        <v>1.1919031298412908</v>
      </c>
      <c r="DK97" s="3">
        <f t="shared" si="81"/>
        <v>2.1129854270311547E-2</v>
      </c>
      <c r="DL97" s="3">
        <f t="shared" si="82"/>
        <v>4.5092848807497749E-3</v>
      </c>
      <c r="DM97" s="3">
        <f t="shared" si="83"/>
        <v>1.1277109464817065E-2</v>
      </c>
      <c r="DN97" s="3">
        <f t="shared" si="84"/>
        <v>1.1150356800911383E-3</v>
      </c>
      <c r="DO97" s="3">
        <f t="shared" si="85"/>
        <v>3.5072756182909578E-4</v>
      </c>
      <c r="DP97" s="3">
        <f t="shared" si="86"/>
        <v>5.8066567792057688E-3</v>
      </c>
      <c r="DQ97" s="3">
        <f t="shared" si="87"/>
        <v>1.7952415883140156E-4</v>
      </c>
      <c r="DR97" s="3">
        <f t="shared" si="88"/>
        <v>6.4911807340766101E-5</v>
      </c>
      <c r="DS97" s="3">
        <f t="shared" si="89"/>
        <v>0.77757810125263993</v>
      </c>
      <c r="DT97" s="3">
        <f t="shared" si="90"/>
        <v>2.2066735159685328E-2</v>
      </c>
      <c r="DV97" s="3">
        <f t="shared" si="91"/>
        <v>3.2690448005534018E-3</v>
      </c>
      <c r="DW97" s="3">
        <f t="shared" si="92"/>
        <v>99.542229652130715</v>
      </c>
      <c r="DX97" s="3">
        <f t="shared" si="93"/>
        <v>1.9550821191152788E-4</v>
      </c>
      <c r="DY97" s="3">
        <f t="shared" si="94"/>
        <v>3.8683073002863748E-4</v>
      </c>
      <c r="DZ97" s="3">
        <f t="shared" si="95"/>
        <v>0.4207380981229431</v>
      </c>
      <c r="EA97" s="3">
        <f t="shared" si="96"/>
        <v>3.5377598187492335E-4</v>
      </c>
      <c r="EB97" s="3">
        <f t="shared" si="97"/>
        <v>8.1401460102161671E-6</v>
      </c>
      <c r="EC97" s="3">
        <f t="shared" si="98"/>
        <v>9.4538137419866483E-5</v>
      </c>
      <c r="ED97" s="3">
        <f t="shared" si="99"/>
        <v>3.1596243776438943E-5</v>
      </c>
      <c r="EE97" s="3">
        <f t="shared" si="100"/>
        <v>1.2705225900462464E-2</v>
      </c>
      <c r="EF97" s="3">
        <f t="shared" si="101"/>
        <v>2.2523606577315279E-4</v>
      </c>
      <c r="EG97" s="3">
        <f t="shared" si="102"/>
        <v>4.8067230989731973E-5</v>
      </c>
      <c r="EH97" s="3">
        <f t="shared" si="103"/>
        <v>1.2020962078841303E-4</v>
      </c>
      <c r="EI97" s="3">
        <f t="shared" si="104"/>
        <v>1.1885848646542358E-5</v>
      </c>
      <c r="EJ97" s="3">
        <f t="shared" si="105"/>
        <v>3.7386200195232571E-6</v>
      </c>
      <c r="EK97" s="3">
        <f t="shared" si="106"/>
        <v>6.1896713129769746E-5</v>
      </c>
      <c r="EL97" s="3">
        <f t="shared" si="107"/>
        <v>1.9136580276009304E-6</v>
      </c>
      <c r="EM97" s="3">
        <f t="shared" si="108"/>
        <v>6.9193473464705757E-7</v>
      </c>
      <c r="EN97" s="3">
        <f t="shared" si="109"/>
        <v>8.2886815080206698E-3</v>
      </c>
      <c r="EO97" s="3">
        <f t="shared" si="110"/>
        <v>2.3522285332601799E-4</v>
      </c>
      <c r="EQ97" s="3">
        <f t="shared" si="111"/>
        <v>199.08445930426143</v>
      </c>
    </row>
    <row r="98" spans="1:147">
      <c r="A98" s="33" t="s">
        <v>161</v>
      </c>
      <c r="B98" s="33" t="s">
        <v>63</v>
      </c>
      <c r="C98" s="3" t="s">
        <v>65</v>
      </c>
      <c r="D98" s="3" t="s">
        <v>618</v>
      </c>
      <c r="E98" s="3" t="s">
        <v>399</v>
      </c>
      <c r="F98" s="13" t="s">
        <v>500</v>
      </c>
      <c r="G98" s="3">
        <v>16.859206434238299</v>
      </c>
      <c r="H98" s="3">
        <v>508734.66244489199</v>
      </c>
      <c r="I98" s="3">
        <v>8.3671820480759198</v>
      </c>
      <c r="J98" s="3">
        <v>12.085143652445799</v>
      </c>
      <c r="K98" s="3">
        <v>1683.8061831290399</v>
      </c>
      <c r="L98" s="3">
        <v>44.635499545232101</v>
      </c>
      <c r="M98" s="3">
        <v>4.6156838076962602E-2</v>
      </c>
      <c r="N98" s="3">
        <v>0.72805371751751202</v>
      </c>
      <c r="O98" s="3">
        <v>3.3174857469291399</v>
      </c>
      <c r="P98" s="3">
        <v>69.797588574460093</v>
      </c>
      <c r="Q98" s="3">
        <v>25.724364638231201</v>
      </c>
      <c r="R98" s="3">
        <v>0.48971123247100901</v>
      </c>
      <c r="S98" s="3">
        <v>9.1828068395607385</v>
      </c>
      <c r="T98" s="3">
        <v>0.13021223349420399</v>
      </c>
      <c r="U98" s="3">
        <v>0.33602186278266499</v>
      </c>
      <c r="V98" s="3">
        <v>1.4774008987528899</v>
      </c>
      <c r="W98" s="3">
        <v>1.06535138046263</v>
      </c>
      <c r="X98" s="3">
        <v>2.28792957649382E-2</v>
      </c>
      <c r="Y98" s="3">
        <v>277.811560533202</v>
      </c>
      <c r="Z98" s="3">
        <v>12.5235820484102</v>
      </c>
      <c r="AA98" s="3">
        <f t="shared" si="58"/>
        <v>0.6923527174112295</v>
      </c>
      <c r="AB98" s="3">
        <f t="shared" si="59"/>
        <v>0.25124076348910035</v>
      </c>
      <c r="AC98" s="3">
        <f t="shared" si="60"/>
        <v>4.5079412909865113E-2</v>
      </c>
      <c r="AD98" s="3">
        <f t="shared" si="61"/>
        <v>2.5221455904734711</v>
      </c>
      <c r="AE98" s="3">
        <f t="shared" si="62"/>
        <v>8.2355448855425992E-5</v>
      </c>
      <c r="AF98" s="3">
        <f t="shared" si="63"/>
        <v>1.2095316053001551E-3</v>
      </c>
      <c r="AG98" s="3">
        <f t="shared" si="64"/>
        <v>3.0744358722476539</v>
      </c>
      <c r="AH98" s="17">
        <f t="shared" si="65"/>
        <v>9.2596451309868419E-2</v>
      </c>
      <c r="AI98" s="3">
        <f t="shared" si="66"/>
        <v>1.4967502770290586</v>
      </c>
      <c r="AJ98" s="3">
        <f t="shared" si="67"/>
        <v>8.3418274125528846</v>
      </c>
      <c r="AK98" s="3">
        <f t="shared" si="68"/>
        <v>2.7344087451998756E-3</v>
      </c>
      <c r="AL98" s="3">
        <f t="shared" si="69"/>
        <v>4.0159501831316682E-2</v>
      </c>
      <c r="AM98" s="3">
        <f t="shared" si="70"/>
        <v>3.0744358722476539</v>
      </c>
      <c r="AP98" s="3">
        <v>0.28783972696100801</v>
      </c>
      <c r="AQ98" s="3">
        <v>5.7209290827143002</v>
      </c>
      <c r="AR98" s="3">
        <v>4.59673481659102E-2</v>
      </c>
      <c r="AS98" s="3">
        <v>0.60195448927314998</v>
      </c>
      <c r="AT98" s="3">
        <v>0.26069882755162399</v>
      </c>
      <c r="AU98" s="3">
        <v>0.87535509849931903</v>
      </c>
      <c r="AV98" s="3">
        <v>4.6156838076962602E-2</v>
      </c>
      <c r="AW98" s="3">
        <v>0.72805371751751202</v>
      </c>
      <c r="AX98" s="3">
        <v>0.26024613226642301</v>
      </c>
      <c r="AY98" s="3">
        <v>2.4067708194244002</v>
      </c>
      <c r="AZ98" s="3">
        <v>6.7148449125626106E-2</v>
      </c>
      <c r="BA98" s="3">
        <v>0.22454996586079401</v>
      </c>
      <c r="BB98" s="3">
        <v>2.2787084647734899E-4</v>
      </c>
      <c r="BC98" s="3">
        <v>0.104821261622827</v>
      </c>
      <c r="BD98" s="3">
        <v>4.2515332419708202E-2</v>
      </c>
      <c r="BE98" s="3">
        <v>0.21392891981163001</v>
      </c>
      <c r="BF98" s="3">
        <v>6.7775728997987602E-4</v>
      </c>
      <c r="BG98" s="3">
        <v>1.36821069285796E-2</v>
      </c>
      <c r="BH98" s="3">
        <v>3.1385803228491001E-2</v>
      </c>
      <c r="BI98" s="3">
        <v>1.0985007848173E-2</v>
      </c>
      <c r="BK98" s="3">
        <v>2.1819838949680999</v>
      </c>
      <c r="BL98" s="3">
        <v>28083.5373605934</v>
      </c>
      <c r="BM98" s="3">
        <v>1.7974290376309301</v>
      </c>
      <c r="BN98" s="3">
        <v>5.3456732078345803</v>
      </c>
      <c r="BO98" s="3">
        <v>1281.27200706243</v>
      </c>
      <c r="BP98" s="3">
        <v>43.162621187486003</v>
      </c>
      <c r="BQ98" s="3">
        <v>3.2831076801218897E-2</v>
      </c>
      <c r="BR98" s="3">
        <v>0.25397589702455398</v>
      </c>
      <c r="BS98" s="3">
        <v>1.8498899493770899</v>
      </c>
      <c r="BT98" s="3">
        <v>23.294771981864098</v>
      </c>
      <c r="BU98" s="3">
        <v>37.828699114994897</v>
      </c>
      <c r="BV98" s="3">
        <v>0.358270446411807</v>
      </c>
      <c r="BW98" s="3">
        <v>8.9977819011930702</v>
      </c>
      <c r="BX98" s="3">
        <v>0.12787573784088499</v>
      </c>
      <c r="BY98" s="3">
        <v>0.229019972563239</v>
      </c>
      <c r="BZ98" s="3">
        <v>1.2082611217794399</v>
      </c>
      <c r="CA98" s="3">
        <v>2.0103176771750499</v>
      </c>
      <c r="CB98" s="3">
        <v>1.3388581562072101E-2</v>
      </c>
      <c r="CC98" s="3">
        <v>143.339579223078</v>
      </c>
      <c r="CD98" s="3">
        <v>8.1057241760651895</v>
      </c>
      <c r="CF98" s="3">
        <v>16.859206434238299</v>
      </c>
      <c r="CG98" s="3">
        <v>508734.66244489199</v>
      </c>
      <c r="CH98" s="3">
        <v>8.3671820480759198</v>
      </c>
      <c r="CI98" s="3">
        <v>12.085143652445799</v>
      </c>
      <c r="CJ98" s="3">
        <v>1683.8061831290399</v>
      </c>
      <c r="CK98" s="3">
        <v>44.635499545232101</v>
      </c>
      <c r="CL98" s="3">
        <v>4.6156838076962602E-2</v>
      </c>
      <c r="CM98" s="3">
        <v>0.72805371751751202</v>
      </c>
      <c r="CN98" s="3">
        <v>3.3174857469291399</v>
      </c>
      <c r="CO98" s="3">
        <v>69.797588574460093</v>
      </c>
      <c r="CP98" s="3">
        <v>25.724364638231201</v>
      </c>
      <c r="CQ98" s="3">
        <v>0.48971123247100901</v>
      </c>
      <c r="CR98" s="3">
        <v>9.1828068395607385</v>
      </c>
      <c r="CS98" s="3">
        <v>0.13021223349420399</v>
      </c>
      <c r="CT98" s="3">
        <v>0.33602186278266499</v>
      </c>
      <c r="CU98" s="3">
        <v>1.4774008987528899</v>
      </c>
      <c r="CV98" s="3">
        <v>1.06535138046263</v>
      </c>
      <c r="CW98" s="3">
        <v>2.28792957649382E-2</v>
      </c>
      <c r="CX98" s="3">
        <v>277.811560533202</v>
      </c>
      <c r="CY98" s="3">
        <v>12.5235820484102</v>
      </c>
      <c r="DA98" s="3">
        <f t="shared" si="71"/>
        <v>0.30687668639704152</v>
      </c>
      <c r="DB98" s="3">
        <f t="shared" si="72"/>
        <v>9109.7620636564061</v>
      </c>
      <c r="DC98" s="3">
        <f t="shared" si="73"/>
        <v>0.14197739216733385</v>
      </c>
      <c r="DD98" s="3">
        <f t="shared" si="74"/>
        <v>0.20590294057672243</v>
      </c>
      <c r="DE98" s="3">
        <f t="shared" si="75"/>
        <v>26.497437810862053</v>
      </c>
      <c r="DF98" s="3">
        <f t="shared" si="76"/>
        <v>0.68260436680275427</v>
      </c>
      <c r="DG98" s="3">
        <f t="shared" si="77"/>
        <v>6.6200304170736487E-4</v>
      </c>
      <c r="DH98" s="3">
        <f t="shared" si="78"/>
        <v>1.0026907003408787E-2</v>
      </c>
      <c r="DI98" s="3">
        <f t="shared" si="79"/>
        <v>4.4279430056607706E-2</v>
      </c>
      <c r="DJ98" s="3">
        <f t="shared" si="80"/>
        <v>0.88396135479306104</v>
      </c>
      <c r="DK98" s="3">
        <f t="shared" si="81"/>
        <v>0.23847959489665352</v>
      </c>
      <c r="DL98" s="3">
        <f t="shared" si="82"/>
        <v>4.3564351573334367E-3</v>
      </c>
      <c r="DM98" s="3">
        <f t="shared" si="83"/>
        <v>7.9977066658195914E-2</v>
      </c>
      <c r="DN98" s="3">
        <f t="shared" si="84"/>
        <v>1.0968935514632633E-3</v>
      </c>
      <c r="DO98" s="3">
        <f t="shared" si="85"/>
        <v>2.7597064946013878E-3</v>
      </c>
      <c r="DP98" s="3">
        <f t="shared" si="86"/>
        <v>1.157837694947406E-2</v>
      </c>
      <c r="DQ98" s="3">
        <f t="shared" si="87"/>
        <v>5.4087934243790634E-3</v>
      </c>
      <c r="DR98" s="3">
        <f t="shared" si="88"/>
        <v>1.1194307834807542E-4</v>
      </c>
      <c r="DS98" s="3">
        <f t="shared" si="89"/>
        <v>1.340789384812751</v>
      </c>
      <c r="DT98" s="3">
        <f t="shared" si="90"/>
        <v>5.9927070897326344E-2</v>
      </c>
      <c r="DV98" s="3">
        <f t="shared" si="91"/>
        <v>3.3570313614633127E-3</v>
      </c>
      <c r="DW98" s="3">
        <f t="shared" si="92"/>
        <v>99.65487213191615</v>
      </c>
      <c r="DX98" s="3">
        <f t="shared" si="93"/>
        <v>1.5531403304708991E-3</v>
      </c>
      <c r="DY98" s="3">
        <f t="shared" si="94"/>
        <v>2.2524442539087514E-3</v>
      </c>
      <c r="DZ98" s="3">
        <f t="shared" si="95"/>
        <v>0.28986473613834374</v>
      </c>
      <c r="EA98" s="3">
        <f t="shared" si="96"/>
        <v>7.4672478177890819E-3</v>
      </c>
      <c r="EB98" s="3">
        <f t="shared" si="97"/>
        <v>7.2418827200199934E-6</v>
      </c>
      <c r="EC98" s="3">
        <f t="shared" si="98"/>
        <v>1.0968784127631252E-4</v>
      </c>
      <c r="ED98" s="3">
        <f t="shared" si="99"/>
        <v>4.8438816618161441E-4</v>
      </c>
      <c r="EE98" s="3">
        <f t="shared" si="100"/>
        <v>9.6699623070177695E-3</v>
      </c>
      <c r="EF98" s="3">
        <f t="shared" si="101"/>
        <v>2.6088116648304966E-3</v>
      </c>
      <c r="EG98" s="3">
        <f t="shared" si="102"/>
        <v>4.7656567265028644E-5</v>
      </c>
      <c r="EH98" s="3">
        <f t="shared" si="103"/>
        <v>8.7489709342740711E-4</v>
      </c>
      <c r="EI98" s="3">
        <f t="shared" si="104"/>
        <v>1.1999302050872727E-5</v>
      </c>
      <c r="EJ98" s="3">
        <f t="shared" si="105"/>
        <v>3.0189394181688997E-5</v>
      </c>
      <c r="EK98" s="3">
        <f t="shared" si="106"/>
        <v>1.2665991343486775E-4</v>
      </c>
      <c r="EL98" s="3">
        <f t="shared" si="107"/>
        <v>5.9168682269413708E-5</v>
      </c>
      <c r="EM98" s="3">
        <f t="shared" si="108"/>
        <v>1.2245844711286507E-6</v>
      </c>
      <c r="EN98" s="3">
        <f t="shared" si="109"/>
        <v>1.4667363841741811E-2</v>
      </c>
      <c r="EO98" s="3">
        <f t="shared" si="110"/>
        <v>6.5556318000212677E-4</v>
      </c>
      <c r="EQ98" s="3">
        <f t="shared" si="111"/>
        <v>199.3097442638323</v>
      </c>
    </row>
    <row r="99" spans="1:147">
      <c r="A99" s="33" t="s">
        <v>162</v>
      </c>
      <c r="B99" s="33" t="s">
        <v>63</v>
      </c>
      <c r="C99" s="3" t="s">
        <v>65</v>
      </c>
      <c r="D99" s="3" t="s">
        <v>618</v>
      </c>
      <c r="E99" s="3" t="s">
        <v>399</v>
      </c>
      <c r="F99" s="13" t="s">
        <v>500</v>
      </c>
      <c r="G99" s="3">
        <v>22.7575082354806</v>
      </c>
      <c r="H99" s="3">
        <v>501048.97519708698</v>
      </c>
      <c r="I99" s="3">
        <v>1.72544075280194</v>
      </c>
      <c r="J99" s="3">
        <v>5.27321824067314</v>
      </c>
      <c r="K99" s="3">
        <v>61.466881306517898</v>
      </c>
      <c r="L99" s="3">
        <v>10.217929748245099</v>
      </c>
      <c r="M99" s="3">
        <v>7.8574406754964798E-2</v>
      </c>
      <c r="N99" s="3">
        <v>0.54847391332944495</v>
      </c>
      <c r="O99" s="3">
        <v>4.9258953113346902</v>
      </c>
      <c r="P99" s="3">
        <v>13.7487424049331</v>
      </c>
      <c r="Q99" s="3">
        <v>52.897754106870401</v>
      </c>
      <c r="R99" s="3">
        <v>0.42446905347825797</v>
      </c>
      <c r="S99" s="3">
        <v>8.0043402671992003E-2</v>
      </c>
      <c r="T99" s="3">
        <v>9.5654405371646198E-2</v>
      </c>
      <c r="U99" s="3">
        <v>14.5604214546143</v>
      </c>
      <c r="V99" s="3">
        <v>59.778089251747801</v>
      </c>
      <c r="W99" s="3">
        <v>0.42764370026054599</v>
      </c>
      <c r="X99" s="3">
        <v>0.13299946538975499</v>
      </c>
      <c r="Y99" s="3">
        <v>679.94378447502402</v>
      </c>
      <c r="Z99" s="3">
        <v>4.1488917572615298</v>
      </c>
      <c r="AA99" s="3">
        <f t="shared" si="58"/>
        <v>0.32720829558946585</v>
      </c>
      <c r="AB99" s="3">
        <f t="shared" si="59"/>
        <v>2.0220410449884957E-2</v>
      </c>
      <c r="AC99" s="3">
        <f t="shared" si="60"/>
        <v>6.101815844180172E-3</v>
      </c>
      <c r="AD99" s="3">
        <f t="shared" si="61"/>
        <v>0.35027962304266375</v>
      </c>
      <c r="AE99" s="3">
        <f t="shared" si="62"/>
        <v>1.9560361963223504E-4</v>
      </c>
      <c r="AF99" s="3">
        <f t="shared" si="63"/>
        <v>2.1414154797894384E-2</v>
      </c>
      <c r="AG99" s="3">
        <f t="shared" si="64"/>
        <v>30.657531428401605</v>
      </c>
      <c r="AH99" s="17">
        <f t="shared" si="65"/>
        <v>7.7797246352817373E-2</v>
      </c>
      <c r="AI99" s="3">
        <f t="shared" si="66"/>
        <v>2.404540260524247</v>
      </c>
      <c r="AJ99" s="3">
        <f t="shared" si="67"/>
        <v>7.9682494937056187</v>
      </c>
      <c r="AK99" s="3">
        <f t="shared" si="68"/>
        <v>7.7081444363579221E-2</v>
      </c>
      <c r="AL99" s="3">
        <f t="shared" si="69"/>
        <v>8.4386678771610431</v>
      </c>
      <c r="AM99" s="3">
        <f t="shared" si="70"/>
        <v>30.657531428401605</v>
      </c>
      <c r="AP99" s="3">
        <v>0.23770553969583699</v>
      </c>
      <c r="AQ99" s="3">
        <v>11.624399366829101</v>
      </c>
      <c r="AR99" s="3">
        <v>5.6725210564961201E-2</v>
      </c>
      <c r="AS99" s="3">
        <v>0.30167237008992798</v>
      </c>
      <c r="AT99" s="3">
        <v>0.24701389689197101</v>
      </c>
      <c r="AU99" s="3">
        <v>0.87335969173218198</v>
      </c>
      <c r="AV99" s="3">
        <v>7.8574406754964798E-2</v>
      </c>
      <c r="AW99" s="3">
        <v>0.54847391332944495</v>
      </c>
      <c r="AX99" s="3">
        <v>0.17408241124151599</v>
      </c>
      <c r="AY99" s="3">
        <v>1.8136448654385999</v>
      </c>
      <c r="AZ99" s="3">
        <v>6.9743180809409E-2</v>
      </c>
      <c r="BA99" s="3">
        <v>0.20564437809313901</v>
      </c>
      <c r="BB99" s="3">
        <v>1.1009196942324899E-2</v>
      </c>
      <c r="BC99" s="3">
        <v>9.5654405371646198E-2</v>
      </c>
      <c r="BD99" s="3">
        <v>6.7999389154435305E-2</v>
      </c>
      <c r="BE99" s="3">
        <v>9.9292074080719901E-3</v>
      </c>
      <c r="BF99" s="3">
        <v>5.2191522598618999E-2</v>
      </c>
      <c r="BG99" s="3">
        <v>2.1094094311212602E-2</v>
      </c>
      <c r="BH99" s="3">
        <v>2.69597952231132E-2</v>
      </c>
      <c r="BI99" s="3">
        <v>1.2494367798689E-2</v>
      </c>
      <c r="BK99" s="3">
        <v>7.33125622932873</v>
      </c>
      <c r="BL99" s="3">
        <v>27381.175576309</v>
      </c>
      <c r="BM99" s="3">
        <v>0.65292522528530295</v>
      </c>
      <c r="BN99" s="3">
        <v>4.9760126670406102</v>
      </c>
      <c r="BO99" s="3">
        <v>31.922578891871801</v>
      </c>
      <c r="BP99" s="3">
        <v>17.2791704065421</v>
      </c>
      <c r="BQ99" s="3">
        <v>7.60716325098241E-2</v>
      </c>
      <c r="BR99" s="3">
        <v>0.464074959165658</v>
      </c>
      <c r="BS99" s="3">
        <v>5.3932025124595997</v>
      </c>
      <c r="BT99" s="3">
        <v>3.1823652036437999</v>
      </c>
      <c r="BU99" s="3">
        <v>80.334558970537103</v>
      </c>
      <c r="BV99" s="3">
        <v>0.70182894597717904</v>
      </c>
      <c r="BW99" s="3">
        <v>0.119549994314014</v>
      </c>
      <c r="BX99" s="3">
        <v>9.1888912361776307E-2</v>
      </c>
      <c r="BY99" s="3">
        <v>26.784446891884301</v>
      </c>
      <c r="BZ99" s="3">
        <v>106.03989151810001</v>
      </c>
      <c r="CA99" s="3">
        <v>0.53136870406394598</v>
      </c>
      <c r="CB99" s="3">
        <v>0.13792685138345101</v>
      </c>
      <c r="CC99" s="3">
        <v>924.33671948269398</v>
      </c>
      <c r="CD99" s="3">
        <v>3.8050983058960299</v>
      </c>
      <c r="CF99" s="3">
        <v>22.7575082354806</v>
      </c>
      <c r="CG99" s="3">
        <v>501048.97519708698</v>
      </c>
      <c r="CH99" s="3">
        <v>1.72544075280194</v>
      </c>
      <c r="CI99" s="3">
        <v>5.27321824067314</v>
      </c>
      <c r="CJ99" s="3">
        <v>61.466881306517898</v>
      </c>
      <c r="CK99" s="3">
        <v>10.217929748245099</v>
      </c>
      <c r="CL99" s="3">
        <v>7.8574406754964798E-2</v>
      </c>
      <c r="CM99" s="3">
        <v>0.54847391332944495</v>
      </c>
      <c r="CN99" s="3">
        <v>4.9258953113346902</v>
      </c>
      <c r="CO99" s="3">
        <v>13.7487424049331</v>
      </c>
      <c r="CP99" s="3">
        <v>52.897754106870401</v>
      </c>
      <c r="CQ99" s="3">
        <v>0.42446905347825797</v>
      </c>
      <c r="CR99" s="3">
        <v>8.0043402671992003E-2</v>
      </c>
      <c r="CS99" s="3">
        <v>9.5654405371646198E-2</v>
      </c>
      <c r="CT99" s="3">
        <v>14.5604214546143</v>
      </c>
      <c r="CU99" s="3">
        <v>59.778089251747801</v>
      </c>
      <c r="CV99" s="3">
        <v>0.42764370026054599</v>
      </c>
      <c r="CW99" s="3">
        <v>0.13299946538975499</v>
      </c>
      <c r="CX99" s="3">
        <v>679.94378447502402</v>
      </c>
      <c r="CY99" s="3">
        <v>4.1488917572615298</v>
      </c>
      <c r="DA99" s="3">
        <f t="shared" si="71"/>
        <v>0.41423946881478446</v>
      </c>
      <c r="DB99" s="3">
        <f t="shared" si="72"/>
        <v>8972.1367212299574</v>
      </c>
      <c r="DC99" s="3">
        <f t="shared" si="73"/>
        <v>2.9277907067695969E-2</v>
      </c>
      <c r="DD99" s="3">
        <f t="shared" si="74"/>
        <v>8.9843461797632113E-2</v>
      </c>
      <c r="DE99" s="3">
        <f t="shared" si="75"/>
        <v>0.96728167479491867</v>
      </c>
      <c r="DF99" s="3">
        <f t="shared" si="76"/>
        <v>0.15626135109718764</v>
      </c>
      <c r="DG99" s="3">
        <f t="shared" si="77"/>
        <v>1.1269510312947636E-3</v>
      </c>
      <c r="DH99" s="3">
        <f t="shared" si="78"/>
        <v>7.5536966441185089E-3</v>
      </c>
      <c r="DI99" s="3">
        <f t="shared" si="79"/>
        <v>6.5747332028876726E-2</v>
      </c>
      <c r="DJ99" s="3">
        <f t="shared" si="80"/>
        <v>0.17412287746875763</v>
      </c>
      <c r="DK99" s="3">
        <f t="shared" si="81"/>
        <v>0.49039247996045543</v>
      </c>
      <c r="DL99" s="3">
        <f t="shared" si="82"/>
        <v>3.776045524710731E-3</v>
      </c>
      <c r="DM99" s="3">
        <f t="shared" si="83"/>
        <v>6.9713287700527791E-4</v>
      </c>
      <c r="DN99" s="3">
        <f t="shared" si="84"/>
        <v>8.0578220345081458E-4</v>
      </c>
      <c r="DO99" s="3">
        <f t="shared" si="85"/>
        <v>0.1195829620122725</v>
      </c>
      <c r="DP99" s="3">
        <f t="shared" si="86"/>
        <v>0.46848032328955957</v>
      </c>
      <c r="DQ99" s="3">
        <f t="shared" si="87"/>
        <v>2.1711488588318471E-3</v>
      </c>
      <c r="DR99" s="3">
        <f t="shared" si="88"/>
        <v>6.5073548274127582E-4</v>
      </c>
      <c r="DS99" s="3">
        <f t="shared" si="89"/>
        <v>3.2815819714045564</v>
      </c>
      <c r="DT99" s="3">
        <f t="shared" si="90"/>
        <v>1.9853020447477079E-2</v>
      </c>
      <c r="DV99" s="3">
        <f t="shared" si="91"/>
        <v>4.6131884881669164E-3</v>
      </c>
      <c r="DW99" s="3">
        <f t="shared" si="92"/>
        <v>99.918431131303294</v>
      </c>
      <c r="DX99" s="3">
        <f t="shared" si="93"/>
        <v>3.260541643430557E-4</v>
      </c>
      <c r="DY99" s="3">
        <f t="shared" si="94"/>
        <v>1.0005440207997583E-3</v>
      </c>
      <c r="DZ99" s="3">
        <f t="shared" si="95"/>
        <v>1.077215722525442E-2</v>
      </c>
      <c r="EA99" s="3">
        <f t="shared" si="96"/>
        <v>1.7402085515643327E-3</v>
      </c>
      <c r="EB99" s="3">
        <f t="shared" si="97"/>
        <v>1.2550319116552727E-5</v>
      </c>
      <c r="EC99" s="3">
        <f t="shared" si="98"/>
        <v>8.4121936766323112E-5</v>
      </c>
      <c r="ED99" s="3">
        <f t="shared" si="99"/>
        <v>7.3219685248996952E-4</v>
      </c>
      <c r="EE99" s="3">
        <f t="shared" si="100"/>
        <v>1.9391238989458224E-3</v>
      </c>
      <c r="EF99" s="3">
        <f t="shared" si="101"/>
        <v>5.4612684535106665E-3</v>
      </c>
      <c r="EG99" s="3">
        <f t="shared" si="102"/>
        <v>4.2052028009862174E-5</v>
      </c>
      <c r="EH99" s="3">
        <f t="shared" si="103"/>
        <v>7.7636381973089511E-6</v>
      </c>
      <c r="EI99" s="3">
        <f t="shared" si="104"/>
        <v>8.9736142129689771E-6</v>
      </c>
      <c r="EJ99" s="3">
        <f t="shared" si="105"/>
        <v>1.3317387290842047E-3</v>
      </c>
      <c r="EK99" s="3">
        <f t="shared" si="106"/>
        <v>5.217243157721472E-3</v>
      </c>
      <c r="EL99" s="3">
        <f t="shared" si="107"/>
        <v>2.4179055053148858E-5</v>
      </c>
      <c r="EM99" s="3">
        <f t="shared" si="108"/>
        <v>7.2469324239261208E-6</v>
      </c>
      <c r="EN99" s="3">
        <f t="shared" si="109"/>
        <v>3.6545421943432368E-2</v>
      </c>
      <c r="EO99" s="3">
        <f t="shared" si="110"/>
        <v>2.2109367232844157E-4</v>
      </c>
      <c r="EQ99" s="3">
        <f t="shared" si="111"/>
        <v>199.83686226260659</v>
      </c>
    </row>
    <row r="100" spans="1:147">
      <c r="A100" s="33" t="s">
        <v>163</v>
      </c>
      <c r="B100" s="33" t="s">
        <v>63</v>
      </c>
      <c r="C100" s="3" t="s">
        <v>65</v>
      </c>
      <c r="D100" s="3" t="s">
        <v>618</v>
      </c>
      <c r="E100" s="3" t="s">
        <v>399</v>
      </c>
      <c r="F100" s="13" t="s">
        <v>498</v>
      </c>
      <c r="G100" s="3">
        <v>16.189636444226199</v>
      </c>
      <c r="H100" s="3">
        <v>504189.99703669897</v>
      </c>
      <c r="I100" s="3">
        <v>6.8815275057576102</v>
      </c>
      <c r="J100" s="3">
        <v>14.792195003034101</v>
      </c>
      <c r="K100" s="3">
        <v>8.0646635668803306</v>
      </c>
      <c r="L100" s="3">
        <v>186.749059915934</v>
      </c>
      <c r="M100" s="3">
        <v>8.3807150143525702E-2</v>
      </c>
      <c r="N100" s="3">
        <v>0.75608199495878803</v>
      </c>
      <c r="O100" s="3">
        <v>0.30788876928235298</v>
      </c>
      <c r="P100" s="3">
        <v>126.40918188591201</v>
      </c>
      <c r="Q100" s="3">
        <v>0.27370989653866601</v>
      </c>
      <c r="R100" s="3">
        <v>3.2771293612378898</v>
      </c>
      <c r="S100" s="3">
        <v>8.4940955882041678</v>
      </c>
      <c r="T100" s="3">
        <v>0.191480270759573</v>
      </c>
      <c r="U100" s="3">
        <v>7.1994093792735095E-2</v>
      </c>
      <c r="V100" s="3">
        <v>86.229746726221705</v>
      </c>
      <c r="W100" s="3">
        <v>5.9273818283125897E-2</v>
      </c>
      <c r="X100" s="3">
        <v>2.4129026036945798E-2</v>
      </c>
      <c r="Y100" s="3">
        <v>2.0834103850808501</v>
      </c>
      <c r="Z100" s="3">
        <v>0.71172921798997801</v>
      </c>
      <c r="AA100" s="3">
        <f t="shared" si="58"/>
        <v>0.46521341182604109</v>
      </c>
      <c r="AB100" s="3">
        <f t="shared" si="59"/>
        <v>60.674163281089001</v>
      </c>
      <c r="AC100" s="3">
        <f t="shared" si="60"/>
        <v>0.34161738997108737</v>
      </c>
      <c r="AD100" s="3">
        <f t="shared" si="61"/>
        <v>22.350693472183213</v>
      </c>
      <c r="AE100" s="3">
        <f t="shared" si="62"/>
        <v>1.1581504157669557E-2</v>
      </c>
      <c r="AF100" s="3">
        <f t="shared" si="63"/>
        <v>3.4555886976603147E-2</v>
      </c>
      <c r="AG100" s="3">
        <f t="shared" si="64"/>
        <v>3.9774584394185658E-2</v>
      </c>
      <c r="AH100" s="17">
        <f t="shared" si="65"/>
        <v>0.13137589142239217</v>
      </c>
      <c r="AI100" s="3">
        <f t="shared" si="66"/>
        <v>0.10342605146815022</v>
      </c>
      <c r="AJ100" s="3">
        <f t="shared" si="67"/>
        <v>18.369349215003275</v>
      </c>
      <c r="AK100" s="3">
        <f t="shared" si="68"/>
        <v>3.5063473940571506E-3</v>
      </c>
      <c r="AL100" s="3">
        <f t="shared" si="69"/>
        <v>1.0461935047487545E-2</v>
      </c>
      <c r="AM100" s="3">
        <f t="shared" si="70"/>
        <v>3.9774584394185658E-2</v>
      </c>
      <c r="AP100" s="3">
        <v>0.24249373376751801</v>
      </c>
      <c r="AQ100" s="3">
        <v>8.2060926299851893</v>
      </c>
      <c r="AR100" s="3">
        <v>5.0227651110381702E-2</v>
      </c>
      <c r="AS100" s="3">
        <v>0.32432244994132398</v>
      </c>
      <c r="AT100" s="3">
        <v>0.34289546205597898</v>
      </c>
      <c r="AU100" s="3">
        <v>1.0633887584150199</v>
      </c>
      <c r="AV100" s="3">
        <v>7.8934651516109899E-2</v>
      </c>
      <c r="AW100" s="3">
        <v>0.75608199495878803</v>
      </c>
      <c r="AX100" s="3">
        <v>0.30788876928235298</v>
      </c>
      <c r="AY100" s="3">
        <v>2.2139012660503101</v>
      </c>
      <c r="AZ100" s="3">
        <v>3.2046817784853597E-2</v>
      </c>
      <c r="BA100" s="3">
        <v>0.107183113877119</v>
      </c>
      <c r="BB100" s="3">
        <v>1.8930513243021599E-2</v>
      </c>
      <c r="BC100" s="3">
        <v>0.191480270759573</v>
      </c>
      <c r="BD100" s="3">
        <v>7.1994093792735095E-2</v>
      </c>
      <c r="BE100" s="3">
        <v>4.0911689781761504E-3</v>
      </c>
      <c r="BF100" s="3">
        <v>5.9273818283125897E-2</v>
      </c>
      <c r="BG100" s="3">
        <v>2.4129026036945798E-2</v>
      </c>
      <c r="BH100" s="3">
        <v>3.8852823758659498E-2</v>
      </c>
      <c r="BI100" s="3">
        <v>1.1604762409510999E-2</v>
      </c>
      <c r="BK100" s="3">
        <v>0.92333544900028797</v>
      </c>
      <c r="BL100" s="3">
        <v>47900.023346745002</v>
      </c>
      <c r="BM100" s="3">
        <v>5.7619536936281603</v>
      </c>
      <c r="BN100" s="3">
        <v>10.0595355718701</v>
      </c>
      <c r="BO100" s="3">
        <v>9.1328431079119703</v>
      </c>
      <c r="BP100" s="3">
        <v>156.78781566469101</v>
      </c>
      <c r="BQ100" s="3">
        <v>0.106480369826536</v>
      </c>
      <c r="BR100" s="3">
        <v>0.456795657594667</v>
      </c>
      <c r="BS100" s="3">
        <v>0.13815964346513299</v>
      </c>
      <c r="BT100" s="3">
        <v>13.7144446593365</v>
      </c>
      <c r="BU100" s="3">
        <v>0.16291536160248901</v>
      </c>
      <c r="BV100" s="3">
        <v>1.99625095555453</v>
      </c>
      <c r="BW100" s="3">
        <v>9.7885054944692005</v>
      </c>
      <c r="BX100" s="3">
        <v>9.5711627274422395E-2</v>
      </c>
      <c r="BY100" s="3">
        <v>3.2469492871962102E-2</v>
      </c>
      <c r="BZ100" s="3">
        <v>21.486720548784199</v>
      </c>
      <c r="CA100" s="3">
        <v>3.5014451139241301E-2</v>
      </c>
      <c r="CB100" s="3">
        <v>6.31252378183309E-3</v>
      </c>
      <c r="CC100" s="3">
        <v>1.3880243077194601</v>
      </c>
      <c r="CD100" s="3">
        <v>0.41383763153872899</v>
      </c>
      <c r="CF100" s="3">
        <v>16.189636444226199</v>
      </c>
      <c r="CG100" s="3">
        <v>504189.99703669897</v>
      </c>
      <c r="CH100" s="3">
        <v>6.8815275057576102</v>
      </c>
      <c r="CI100" s="3">
        <v>14.792195003034101</v>
      </c>
      <c r="CJ100" s="3">
        <v>8.0646635668803306</v>
      </c>
      <c r="CK100" s="3">
        <v>186.749059915934</v>
      </c>
      <c r="CL100" s="3">
        <v>8.3807150143525702E-2</v>
      </c>
      <c r="CM100" s="3">
        <v>0.75608199495878803</v>
      </c>
      <c r="CN100" s="3">
        <v>0.30788876928235298</v>
      </c>
      <c r="CO100" s="3">
        <v>126.40918188591201</v>
      </c>
      <c r="CP100" s="3">
        <v>0.27370989653866601</v>
      </c>
      <c r="CQ100" s="3">
        <v>3.2771293612378898</v>
      </c>
      <c r="CR100" s="3">
        <v>8.4940955882041678</v>
      </c>
      <c r="CS100" s="3">
        <v>0.191480270759573</v>
      </c>
      <c r="CT100" s="3">
        <v>7.1994093792735095E-2</v>
      </c>
      <c r="CU100" s="3">
        <v>86.229746726221705</v>
      </c>
      <c r="CV100" s="3">
        <v>5.9273818283125897E-2</v>
      </c>
      <c r="CW100" s="3">
        <v>2.4129026036945798E-2</v>
      </c>
      <c r="CX100" s="3">
        <v>2.0834103850808501</v>
      </c>
      <c r="CY100" s="3">
        <v>0.71172921798997801</v>
      </c>
      <c r="DA100" s="3">
        <f t="shared" si="71"/>
        <v>0.29468895854358057</v>
      </c>
      <c r="DB100" s="3">
        <f t="shared" si="72"/>
        <v>9028.3820760443905</v>
      </c>
      <c r="DC100" s="3">
        <f t="shared" si="73"/>
        <v>0.11676826484490253</v>
      </c>
      <c r="DD100" s="3">
        <f t="shared" si="74"/>
        <v>0.25202484441238882</v>
      </c>
      <c r="DE100" s="3">
        <f t="shared" si="75"/>
        <v>0.12691064058918469</v>
      </c>
      <c r="DF100" s="3">
        <f t="shared" si="76"/>
        <v>2.8559268988520263</v>
      </c>
      <c r="DG100" s="3">
        <f t="shared" si="77"/>
        <v>1.2020014936753396E-3</v>
      </c>
      <c r="DH100" s="3">
        <f t="shared" si="78"/>
        <v>1.041291826137981E-2</v>
      </c>
      <c r="DI100" s="3">
        <f t="shared" si="79"/>
        <v>4.1094793661955028E-3</v>
      </c>
      <c r="DJ100" s="3">
        <f t="shared" si="80"/>
        <v>1.6009268222633235</v>
      </c>
      <c r="DK100" s="3">
        <f t="shared" si="81"/>
        <v>2.5374475196458827E-3</v>
      </c>
      <c r="DL100" s="3">
        <f t="shared" si="82"/>
        <v>2.9153102109561249E-2</v>
      </c>
      <c r="DM100" s="3">
        <f t="shared" si="83"/>
        <v>7.3978780227875143E-2</v>
      </c>
      <c r="DN100" s="3">
        <f t="shared" si="84"/>
        <v>1.6130087672443182E-3</v>
      </c>
      <c r="DO100" s="3">
        <f t="shared" si="85"/>
        <v>5.9127869409276524E-4</v>
      </c>
      <c r="DP100" s="3">
        <f t="shared" si="86"/>
        <v>0.67578171415534249</v>
      </c>
      <c r="DQ100" s="3">
        <f t="shared" si="87"/>
        <v>3.0093342388911161E-4</v>
      </c>
      <c r="DR100" s="3">
        <f t="shared" si="88"/>
        <v>1.1805771820371723E-4</v>
      </c>
      <c r="DS100" s="3">
        <f t="shared" si="89"/>
        <v>1.0055069426065879E-2</v>
      </c>
      <c r="DT100" s="3">
        <f t="shared" si="90"/>
        <v>3.405722671142516E-3</v>
      </c>
      <c r="DV100" s="3">
        <f t="shared" si="91"/>
        <v>3.2614666615575277E-3</v>
      </c>
      <c r="DW100" s="3">
        <f t="shared" si="92"/>
        <v>99.921514855357856</v>
      </c>
      <c r="DX100" s="3">
        <f t="shared" si="93"/>
        <v>1.2923314290489406E-3</v>
      </c>
      <c r="DY100" s="3">
        <f t="shared" si="94"/>
        <v>2.7892820687873536E-3</v>
      </c>
      <c r="DZ100" s="3">
        <f t="shared" si="95"/>
        <v>1.4045820560233953E-3</v>
      </c>
      <c r="EA100" s="3">
        <f t="shared" si="96"/>
        <v>3.1607938127324743E-2</v>
      </c>
      <c r="EB100" s="3">
        <f t="shared" si="97"/>
        <v>1.330313771557448E-5</v>
      </c>
      <c r="EC100" s="3">
        <f t="shared" si="98"/>
        <v>1.1524485317284593E-4</v>
      </c>
      <c r="ED100" s="3">
        <f t="shared" si="99"/>
        <v>4.5481615651449919E-5</v>
      </c>
      <c r="EE100" s="3">
        <f t="shared" si="100"/>
        <v>1.7718239204516692E-2</v>
      </c>
      <c r="EF100" s="3">
        <f t="shared" si="101"/>
        <v>2.8083171258528868E-5</v>
      </c>
      <c r="EG100" s="3">
        <f t="shared" si="102"/>
        <v>3.2265162251491383E-4</v>
      </c>
      <c r="EH100" s="3">
        <f t="shared" si="103"/>
        <v>8.1875929986777564E-4</v>
      </c>
      <c r="EI100" s="3">
        <f t="shared" si="104"/>
        <v>1.7851955991725258E-5</v>
      </c>
      <c r="EJ100" s="3">
        <f t="shared" si="105"/>
        <v>6.5439701507772509E-6</v>
      </c>
      <c r="EK100" s="3">
        <f t="shared" si="106"/>
        <v>7.479206354051097E-3</v>
      </c>
      <c r="EL100" s="3">
        <f t="shared" si="107"/>
        <v>3.3305772099959724E-6</v>
      </c>
      <c r="EM100" s="3">
        <f t="shared" si="108"/>
        <v>1.3066024392767824E-6</v>
      </c>
      <c r="EN100" s="3">
        <f t="shared" si="109"/>
        <v>1.1128436530108546E-4</v>
      </c>
      <c r="EO100" s="3">
        <f t="shared" si="110"/>
        <v>3.7692796517855603E-5</v>
      </c>
      <c r="EQ100" s="3">
        <f t="shared" si="111"/>
        <v>199.84302971071571</v>
      </c>
    </row>
    <row r="101" spans="1:147">
      <c r="A101" s="33" t="s">
        <v>164</v>
      </c>
      <c r="B101" s="33" t="s">
        <v>63</v>
      </c>
      <c r="C101" s="3" t="s">
        <v>65</v>
      </c>
      <c r="D101" s="3" t="s">
        <v>618</v>
      </c>
      <c r="E101" s="3" t="s">
        <v>399</v>
      </c>
      <c r="F101" s="13" t="s">
        <v>498</v>
      </c>
      <c r="G101" s="3">
        <v>16.762622173276501</v>
      </c>
      <c r="H101" s="3">
        <v>506898.64498099702</v>
      </c>
      <c r="I101" s="3">
        <v>3.50394889664674E-2</v>
      </c>
      <c r="J101" s="3">
        <v>0.36277085360081801</v>
      </c>
      <c r="K101" s="3">
        <v>17.6733146501658</v>
      </c>
      <c r="L101" s="3">
        <v>300.55166785269898</v>
      </c>
      <c r="M101" s="3">
        <v>5.9855811481528902E-2</v>
      </c>
      <c r="N101" s="3">
        <v>0.57351276617845004</v>
      </c>
      <c r="O101" s="3">
        <v>0.188353931795914</v>
      </c>
      <c r="P101" s="3">
        <v>47.313205851434503</v>
      </c>
      <c r="Q101" s="3">
        <v>1.3548489396332799</v>
      </c>
      <c r="R101" s="3">
        <v>7.4046966511679697</v>
      </c>
      <c r="S101" s="3">
        <v>19.822107764669298</v>
      </c>
      <c r="T101" s="3">
        <v>9.4361321059574593E-2</v>
      </c>
      <c r="U101" s="3">
        <v>4.9557189105317798E-2</v>
      </c>
      <c r="V101" s="3">
        <v>6.4103403741557798</v>
      </c>
      <c r="W101" s="3">
        <v>4.6034929898844799E-2</v>
      </c>
      <c r="X101" s="3">
        <v>1.38260366790088E-2</v>
      </c>
      <c r="Y101" s="3">
        <v>3.7846343779498599</v>
      </c>
      <c r="Z101" s="3">
        <v>1.2708237142154899</v>
      </c>
      <c r="AA101" s="3">
        <f t="shared" si="58"/>
        <v>9.6588490003179206E-2</v>
      </c>
      <c r="AB101" s="3">
        <f t="shared" si="59"/>
        <v>12.501394091617408</v>
      </c>
      <c r="AC101" s="3">
        <f t="shared" si="60"/>
        <v>0.33578506859727264</v>
      </c>
      <c r="AD101" s="3">
        <f t="shared" si="61"/>
        <v>0.18603003734710208</v>
      </c>
      <c r="AE101" s="3">
        <f t="shared" si="62"/>
        <v>3.6532027398901287E-3</v>
      </c>
      <c r="AF101" s="3">
        <f t="shared" si="63"/>
        <v>1.3094313520494673E-2</v>
      </c>
      <c r="AG101" s="3">
        <f t="shared" si="64"/>
        <v>38.66634416186443</v>
      </c>
      <c r="AH101" s="17">
        <f t="shared" si="65"/>
        <v>0.35798674438062966</v>
      </c>
      <c r="AI101" s="3">
        <f t="shared" si="66"/>
        <v>36.268329011066953</v>
      </c>
      <c r="AJ101" s="3">
        <f t="shared" si="67"/>
        <v>1350.2824169813944</v>
      </c>
      <c r="AK101" s="3">
        <f t="shared" si="68"/>
        <v>0.39458442707997948</v>
      </c>
      <c r="AL101" s="3">
        <f t="shared" si="69"/>
        <v>1.414323968958102</v>
      </c>
      <c r="AM101" s="3">
        <f t="shared" si="70"/>
        <v>38.66634416186443</v>
      </c>
      <c r="AP101" s="3">
        <v>0.32161849497314199</v>
      </c>
      <c r="AQ101" s="3">
        <v>7.4695092072029796</v>
      </c>
      <c r="AR101" s="3">
        <v>3.3438158156337203E-2</v>
      </c>
      <c r="AS101" s="3">
        <v>0.36277085360081801</v>
      </c>
      <c r="AT101" s="3">
        <v>0.368229863652282</v>
      </c>
      <c r="AU101" s="3">
        <v>1.5195355894798901</v>
      </c>
      <c r="AV101" s="3">
        <v>5.9855811481528902E-2</v>
      </c>
      <c r="AW101" s="3">
        <v>0.452651377261506</v>
      </c>
      <c r="AX101" s="3">
        <v>0.188353931795914</v>
      </c>
      <c r="AY101" s="3">
        <v>3.5391273057064701</v>
      </c>
      <c r="AZ101" s="3">
        <v>5.6127473229565399E-2</v>
      </c>
      <c r="BA101" s="3">
        <v>2.4067513558528901E-3</v>
      </c>
      <c r="BB101" s="3">
        <v>6.1406093369219296E-3</v>
      </c>
      <c r="BC101" s="3">
        <v>9.4361321059574593E-2</v>
      </c>
      <c r="BD101" s="3">
        <v>4.9557189105317798E-2</v>
      </c>
      <c r="BE101" s="3">
        <v>0.167455703540526</v>
      </c>
      <c r="BF101" s="3">
        <v>3.00428690254032E-2</v>
      </c>
      <c r="BG101" s="3">
        <v>1.38260366790088E-2</v>
      </c>
      <c r="BH101" s="3">
        <v>3.2275311000864698E-2</v>
      </c>
      <c r="BI101" s="3">
        <v>2.5863909870248201E-2</v>
      </c>
      <c r="BK101" s="3">
        <v>1.39483768545241</v>
      </c>
      <c r="BL101" s="3">
        <v>44866.290709775902</v>
      </c>
      <c r="BM101" s="3">
        <v>3.1558457341879703E-2</v>
      </c>
      <c r="BN101" s="3">
        <v>0.24357794262805099</v>
      </c>
      <c r="BO101" s="3">
        <v>7.77663141857174</v>
      </c>
      <c r="BP101" s="3">
        <v>100.122579881481</v>
      </c>
      <c r="BQ101" s="3">
        <v>3.4160493134866798E-2</v>
      </c>
      <c r="BR101" s="3">
        <v>0.49741650028587098</v>
      </c>
      <c r="BS101" s="3">
        <v>0.14657219635492</v>
      </c>
      <c r="BT101" s="3">
        <v>9.9620350790063608</v>
      </c>
      <c r="BU101" s="3">
        <v>0.40915474848099498</v>
      </c>
      <c r="BV101" s="3">
        <v>3.2803727162270402</v>
      </c>
      <c r="BW101" s="3">
        <v>5.9174372503952997</v>
      </c>
      <c r="BX101" s="3">
        <v>6.1297314995608802E-2</v>
      </c>
      <c r="BY101" s="3">
        <v>3.5539248962479897E-2</v>
      </c>
      <c r="BZ101" s="3">
        <v>1.9557558708216001</v>
      </c>
      <c r="CA101" s="3">
        <v>3.4366984402138E-2</v>
      </c>
      <c r="CB101" s="3">
        <v>9.9611602207832495E-3</v>
      </c>
      <c r="CC101" s="3">
        <v>1.78723458395375</v>
      </c>
      <c r="CD101" s="3">
        <v>0.40185598544921902</v>
      </c>
      <c r="CF101" s="3">
        <v>16.762622173276501</v>
      </c>
      <c r="CG101" s="3">
        <v>506898.64498099702</v>
      </c>
      <c r="CH101" s="3">
        <v>3.50394889664674E-2</v>
      </c>
      <c r="CI101" s="3">
        <v>0.36277085360081801</v>
      </c>
      <c r="CJ101" s="3">
        <v>17.6733146501658</v>
      </c>
      <c r="CK101" s="3">
        <v>300.55166785269898</v>
      </c>
      <c r="CL101" s="3">
        <v>5.9855811481528902E-2</v>
      </c>
      <c r="CM101" s="3">
        <v>0.57351276617845004</v>
      </c>
      <c r="CN101" s="3">
        <v>0.188353931795914</v>
      </c>
      <c r="CO101" s="3">
        <v>47.313205851434503</v>
      </c>
      <c r="CP101" s="3">
        <v>1.3548489396332799</v>
      </c>
      <c r="CQ101" s="3">
        <v>7.4046966511679697</v>
      </c>
      <c r="CR101" s="3">
        <v>19.822107764669298</v>
      </c>
      <c r="CS101" s="3">
        <v>9.4361321059574593E-2</v>
      </c>
      <c r="CT101" s="3">
        <v>4.9557189105317798E-2</v>
      </c>
      <c r="CU101" s="3">
        <v>6.4103403741557798</v>
      </c>
      <c r="CV101" s="3">
        <v>4.6034929898844799E-2</v>
      </c>
      <c r="CW101" s="3">
        <v>1.38260366790088E-2</v>
      </c>
      <c r="CX101" s="3">
        <v>3.7846343779498599</v>
      </c>
      <c r="CY101" s="3">
        <v>1.2708237142154899</v>
      </c>
      <c r="DA101" s="3">
        <f t="shared" si="71"/>
        <v>0.30511862868076189</v>
      </c>
      <c r="DB101" s="3">
        <f t="shared" si="72"/>
        <v>9076.8850386068043</v>
      </c>
      <c r="DC101" s="3">
        <f t="shared" si="73"/>
        <v>5.9456280952786204E-4</v>
      </c>
      <c r="DD101" s="3">
        <f t="shared" si="74"/>
        <v>6.1807776274814211E-3</v>
      </c>
      <c r="DE101" s="3">
        <f t="shared" si="75"/>
        <v>0.27811844412182984</v>
      </c>
      <c r="DF101" s="3">
        <f t="shared" si="76"/>
        <v>4.5962940488254933</v>
      </c>
      <c r="DG101" s="3">
        <f t="shared" si="77"/>
        <v>8.5848014975730964E-4</v>
      </c>
      <c r="DH101" s="3">
        <f t="shared" si="78"/>
        <v>7.8985369257464546E-3</v>
      </c>
      <c r="DI101" s="3">
        <f t="shared" si="79"/>
        <v>2.5140137396413584E-3</v>
      </c>
      <c r="DJ101" s="3">
        <f t="shared" si="80"/>
        <v>0.59920473469395275</v>
      </c>
      <c r="DK101" s="3">
        <f t="shared" si="81"/>
        <v>1.2560225716506624E-2</v>
      </c>
      <c r="DL101" s="3">
        <f t="shared" si="82"/>
        <v>6.5871637572550462E-2</v>
      </c>
      <c r="DM101" s="3">
        <f t="shared" si="83"/>
        <v>0.17263937505155375</v>
      </c>
      <c r="DN101" s="3">
        <f t="shared" si="84"/>
        <v>7.9488940324803805E-4</v>
      </c>
      <c r="DO101" s="3">
        <f t="shared" si="85"/>
        <v>4.0700713785576378E-4</v>
      </c>
      <c r="DP101" s="3">
        <f t="shared" si="86"/>
        <v>5.0237777226926177E-2</v>
      </c>
      <c r="DQ101" s="3">
        <f t="shared" si="87"/>
        <v>2.3371953206696667E-4</v>
      </c>
      <c r="DR101" s="3">
        <f t="shared" si="88"/>
        <v>6.7647585096281359E-5</v>
      </c>
      <c r="DS101" s="3">
        <f t="shared" si="89"/>
        <v>1.8265609932190445E-2</v>
      </c>
      <c r="DT101" s="3">
        <f t="shared" si="90"/>
        <v>6.0810671040768989E-3</v>
      </c>
      <c r="DV101" s="3">
        <f t="shared" si="91"/>
        <v>3.3588428651541227E-3</v>
      </c>
      <c r="DW101" s="3">
        <f t="shared" si="92"/>
        <v>99.921236148604137</v>
      </c>
      <c r="DX101" s="3">
        <f t="shared" si="93"/>
        <v>6.545136425472423E-6</v>
      </c>
      <c r="DY101" s="3">
        <f t="shared" si="94"/>
        <v>6.8039965061887937E-5</v>
      </c>
      <c r="DZ101" s="3">
        <f t="shared" si="95"/>
        <v>3.0616162498677138E-3</v>
      </c>
      <c r="EA101" s="3">
        <f t="shared" si="96"/>
        <v>5.0597466102931726E-2</v>
      </c>
      <c r="EB101" s="3">
        <f t="shared" si="97"/>
        <v>9.4504224090024916E-6</v>
      </c>
      <c r="EC101" s="3">
        <f t="shared" si="98"/>
        <v>8.694960551214815E-5</v>
      </c>
      <c r="ED101" s="3">
        <f t="shared" si="99"/>
        <v>2.767506247915379E-5</v>
      </c>
      <c r="EE101" s="3">
        <f t="shared" si="100"/>
        <v>6.596236213420854E-3</v>
      </c>
      <c r="EF101" s="3">
        <f t="shared" si="101"/>
        <v>1.3826695772401916E-4</v>
      </c>
      <c r="EG101" s="3">
        <f t="shared" si="102"/>
        <v>7.2513592773147391E-4</v>
      </c>
      <c r="EH101" s="3">
        <f t="shared" si="103"/>
        <v>1.9004691245623031E-3</v>
      </c>
      <c r="EI101" s="3">
        <f t="shared" si="104"/>
        <v>8.7503952552164579E-6</v>
      </c>
      <c r="EJ101" s="3">
        <f t="shared" si="105"/>
        <v>4.4804639656530685E-6</v>
      </c>
      <c r="EK101" s="3">
        <f t="shared" si="106"/>
        <v>5.530334228671846E-4</v>
      </c>
      <c r="EL101" s="3">
        <f t="shared" si="107"/>
        <v>2.5728589110553647E-6</v>
      </c>
      <c r="EM101" s="3">
        <f t="shared" si="108"/>
        <v>7.4468612266635224E-7</v>
      </c>
      <c r="EN101" s="3">
        <f t="shared" si="109"/>
        <v>2.0107364097593831E-4</v>
      </c>
      <c r="EO101" s="3">
        <f t="shared" si="110"/>
        <v>6.6942319921156553E-5</v>
      </c>
      <c r="EQ101" s="3">
        <f t="shared" si="111"/>
        <v>199.84247229720827</v>
      </c>
    </row>
    <row r="102" spans="1:147">
      <c r="A102" s="33" t="s">
        <v>165</v>
      </c>
      <c r="B102" s="33" t="s">
        <v>63</v>
      </c>
      <c r="C102" s="3" t="s">
        <v>65</v>
      </c>
      <c r="D102" s="3" t="s">
        <v>618</v>
      </c>
      <c r="E102" s="3" t="s">
        <v>399</v>
      </c>
      <c r="F102" s="13" t="s">
        <v>500</v>
      </c>
      <c r="G102" s="3">
        <v>16.675541827014399</v>
      </c>
      <c r="H102" s="3">
        <v>531101.38561014005</v>
      </c>
      <c r="I102" s="3">
        <v>27.407823440920801</v>
      </c>
      <c r="J102" s="3">
        <v>0.38469875931058201</v>
      </c>
      <c r="K102" s="3">
        <v>51.765447117190199</v>
      </c>
      <c r="L102" s="3">
        <v>1.10465048683862</v>
      </c>
      <c r="M102" s="3">
        <v>4.9825753940495002E-2</v>
      </c>
      <c r="N102" s="3">
        <v>0.56437091173285803</v>
      </c>
      <c r="O102" s="3">
        <v>1.46329223879341</v>
      </c>
      <c r="P102" s="3">
        <v>70.862901219789407</v>
      </c>
      <c r="Q102" s="3">
        <v>1.5383180967852099</v>
      </c>
      <c r="R102" s="3">
        <v>0.26678581910937899</v>
      </c>
      <c r="S102" s="3">
        <v>0.11238612385488257</v>
      </c>
      <c r="T102" s="3">
        <v>0.13664837880895001</v>
      </c>
      <c r="U102" s="3">
        <v>7.7962164457688304E-2</v>
      </c>
      <c r="V102" s="3">
        <v>9.8001872936981496</v>
      </c>
      <c r="W102" s="3">
        <v>2.2458137396546601E-2</v>
      </c>
      <c r="X102" s="3">
        <v>1.9117899339891001E-2</v>
      </c>
      <c r="Y102" s="3">
        <v>5.8597211193521099</v>
      </c>
      <c r="Z102" s="3">
        <v>0.12724334529501799</v>
      </c>
      <c r="AA102" s="3">
        <f t="shared" si="58"/>
        <v>71.244896890331319</v>
      </c>
      <c r="AB102" s="3">
        <f t="shared" si="59"/>
        <v>12.0932207824294</v>
      </c>
      <c r="AC102" s="3">
        <f t="shared" si="60"/>
        <v>2.1714914874496085E-2</v>
      </c>
      <c r="AD102" s="3">
        <f t="shared" si="61"/>
        <v>18.73024588958425</v>
      </c>
      <c r="AE102" s="3">
        <f t="shared" si="62"/>
        <v>3.2625954291157127E-3</v>
      </c>
      <c r="AF102" s="3">
        <f t="shared" si="63"/>
        <v>1.3304756808342498E-2</v>
      </c>
      <c r="AG102" s="3">
        <f t="shared" si="64"/>
        <v>5.6126970465244945E-2</v>
      </c>
      <c r="AH102" s="17">
        <f t="shared" si="65"/>
        <v>0.26252411427991246</v>
      </c>
      <c r="AI102" s="3">
        <f t="shared" si="66"/>
        <v>4.6425921259051674E-3</v>
      </c>
      <c r="AJ102" s="3">
        <f t="shared" si="67"/>
        <v>2.5854990409048213</v>
      </c>
      <c r="AK102" s="3">
        <f t="shared" si="68"/>
        <v>6.9753438762113948E-4</v>
      </c>
      <c r="AL102" s="3">
        <f t="shared" si="69"/>
        <v>2.8445222812289494E-3</v>
      </c>
      <c r="AM102" s="3">
        <f t="shared" si="70"/>
        <v>5.6126970465244945E-2</v>
      </c>
      <c r="AP102" s="3">
        <v>0.33408823777868202</v>
      </c>
      <c r="AQ102" s="3">
        <v>12.124783987273901</v>
      </c>
      <c r="AR102" s="3">
        <v>3.8580055170955897E-2</v>
      </c>
      <c r="AS102" s="3">
        <v>0.38469875931058201</v>
      </c>
      <c r="AT102" s="3">
        <v>0.33594209030144301</v>
      </c>
      <c r="AU102" s="3">
        <v>1.10465048683862</v>
      </c>
      <c r="AV102" s="3">
        <v>4.9825753940495002E-2</v>
      </c>
      <c r="AW102" s="3">
        <v>0.56437091173285803</v>
      </c>
      <c r="AX102" s="3">
        <v>0.308845215349486</v>
      </c>
      <c r="AY102" s="3">
        <v>1.8073932881340899</v>
      </c>
      <c r="AZ102" s="3">
        <v>2.8704803837513299E-2</v>
      </c>
      <c r="BA102" s="3">
        <v>0.26678581910937899</v>
      </c>
      <c r="BB102" s="3">
        <v>9.7560616588907301E-3</v>
      </c>
      <c r="BC102" s="3">
        <v>0.13664837880895001</v>
      </c>
      <c r="BD102" s="3">
        <v>7.7962164457688304E-2</v>
      </c>
      <c r="BE102" s="3">
        <v>0.47784987568672699</v>
      </c>
      <c r="BF102" s="3">
        <v>2.2458137396546601E-2</v>
      </c>
      <c r="BG102" s="3">
        <v>1.9117899339891001E-2</v>
      </c>
      <c r="BH102" s="3">
        <v>0.26116309701204699</v>
      </c>
      <c r="BI102" s="3">
        <v>2.08808410852073E-2</v>
      </c>
      <c r="BK102" s="3">
        <v>1.4243939446478799</v>
      </c>
      <c r="BL102" s="3">
        <v>42607.498665854997</v>
      </c>
      <c r="BM102" s="3">
        <v>7.2511382527342301</v>
      </c>
      <c r="BN102" s="3">
        <v>0.27039520121428101</v>
      </c>
      <c r="BO102" s="3">
        <v>41.517778321165601</v>
      </c>
      <c r="BP102" s="3">
        <v>0.98605812975194196</v>
      </c>
      <c r="BQ102" s="3">
        <v>2.7311280415634999E-2</v>
      </c>
      <c r="BR102" s="3">
        <v>0.49838643490582402</v>
      </c>
      <c r="BS102" s="3">
        <v>0.36450405454082802</v>
      </c>
      <c r="BT102" s="3">
        <v>3.9267829371948499</v>
      </c>
      <c r="BU102" s="3">
        <v>1.84325482084854</v>
      </c>
      <c r="BV102" s="3">
        <v>0.13415726166509401</v>
      </c>
      <c r="BW102" s="3">
        <v>0.213100036871016</v>
      </c>
      <c r="BX102" s="3">
        <v>5.4930141951032997E-2</v>
      </c>
      <c r="BY102" s="3">
        <v>2.3495592375284001E-2</v>
      </c>
      <c r="BZ102" s="3">
        <v>2.0415537920249398</v>
      </c>
      <c r="CA102" s="3">
        <v>2.4465939245299599E-2</v>
      </c>
      <c r="CB102" s="3">
        <v>6.46825661092096E-3</v>
      </c>
      <c r="CC102" s="3">
        <v>4.3520257784006198</v>
      </c>
      <c r="CD102" s="3">
        <v>7.4628160823003095E-2</v>
      </c>
      <c r="CF102" s="3">
        <v>16.675541827014399</v>
      </c>
      <c r="CG102" s="3">
        <v>531101.38561014005</v>
      </c>
      <c r="CH102" s="3">
        <v>27.407823440920801</v>
      </c>
      <c r="CI102" s="3">
        <v>0.38469875931058201</v>
      </c>
      <c r="CJ102" s="3">
        <v>51.765447117190199</v>
      </c>
      <c r="CK102" s="3">
        <v>1.10465048683862</v>
      </c>
      <c r="CL102" s="3">
        <v>4.9825753940495002E-2</v>
      </c>
      <c r="CM102" s="3">
        <v>0.56437091173285803</v>
      </c>
      <c r="CN102" s="3">
        <v>1.46329223879341</v>
      </c>
      <c r="CO102" s="3">
        <v>70.862901219789407</v>
      </c>
      <c r="CP102" s="3">
        <v>1.5383180967852099</v>
      </c>
      <c r="CQ102" s="3">
        <v>0.26678581910937899</v>
      </c>
      <c r="CR102" s="3">
        <v>0.11238612385488257</v>
      </c>
      <c r="CS102" s="3">
        <v>0.13664837880895001</v>
      </c>
      <c r="CT102" s="3">
        <v>7.7962164457688304E-2</v>
      </c>
      <c r="CU102" s="3">
        <v>9.8001872936981496</v>
      </c>
      <c r="CV102" s="3">
        <v>2.2458137396546601E-2</v>
      </c>
      <c r="CW102" s="3">
        <v>1.9117899339891001E-2</v>
      </c>
      <c r="CX102" s="3">
        <v>5.8597211193521099</v>
      </c>
      <c r="CY102" s="3">
        <v>0.12724334529501799</v>
      </c>
      <c r="DA102" s="3">
        <f t="shared" si="71"/>
        <v>0.30353356427008171</v>
      </c>
      <c r="DB102" s="3">
        <f t="shared" si="72"/>
        <v>9510.276400933657</v>
      </c>
      <c r="DC102" s="3">
        <f t="shared" si="73"/>
        <v>0.46506592957655107</v>
      </c>
      <c r="DD102" s="3">
        <f t="shared" si="74"/>
        <v>6.5543785044073445E-3</v>
      </c>
      <c r="DE102" s="3">
        <f t="shared" si="75"/>
        <v>0.8146137776915966</v>
      </c>
      <c r="DF102" s="3">
        <f t="shared" si="76"/>
        <v>1.6893263294672275E-2</v>
      </c>
      <c r="DG102" s="3">
        <f t="shared" si="77"/>
        <v>7.1462435552823323E-4</v>
      </c>
      <c r="DH102" s="3">
        <f t="shared" si="78"/>
        <v>7.772633407696709E-3</v>
      </c>
      <c r="DI102" s="3">
        <f t="shared" si="79"/>
        <v>1.9530979567887099E-2</v>
      </c>
      <c r="DJ102" s="3">
        <f t="shared" si="80"/>
        <v>0.89745315627899458</v>
      </c>
      <c r="DK102" s="3">
        <f t="shared" si="81"/>
        <v>1.4261089892899018E-2</v>
      </c>
      <c r="DL102" s="3">
        <f t="shared" si="82"/>
        <v>2.3733070527740077E-3</v>
      </c>
      <c r="DM102" s="3">
        <f t="shared" si="83"/>
        <v>9.7881973083386383E-4</v>
      </c>
      <c r="DN102" s="3">
        <f t="shared" si="84"/>
        <v>1.1511109326000338E-3</v>
      </c>
      <c r="DO102" s="3">
        <f t="shared" si="85"/>
        <v>6.4029372912030472E-4</v>
      </c>
      <c r="DP102" s="3">
        <f t="shared" si="86"/>
        <v>7.6803975655941617E-2</v>
      </c>
      <c r="DQ102" s="3">
        <f t="shared" si="87"/>
        <v>1.1402005770292773E-4</v>
      </c>
      <c r="DR102" s="3">
        <f t="shared" si="88"/>
        <v>9.353943957207366E-5</v>
      </c>
      <c r="DS102" s="3">
        <f t="shared" si="89"/>
        <v>2.8280507332780456E-2</v>
      </c>
      <c r="DT102" s="3">
        <f t="shared" si="90"/>
        <v>6.0887699263929937E-4</v>
      </c>
      <c r="DV102" s="3">
        <f t="shared" si="91"/>
        <v>3.1904003163703808E-3</v>
      </c>
      <c r="DW102" s="3">
        <f t="shared" si="92"/>
        <v>99.961231342807295</v>
      </c>
      <c r="DX102" s="3">
        <f t="shared" si="93"/>
        <v>4.8882452008960969E-3</v>
      </c>
      <c r="DY102" s="3">
        <f t="shared" si="94"/>
        <v>6.8892187604880148E-5</v>
      </c>
      <c r="DZ102" s="3">
        <f t="shared" si="95"/>
        <v>8.5622954427353581E-3</v>
      </c>
      <c r="EA102" s="3">
        <f t="shared" si="96"/>
        <v>1.775628098640653E-4</v>
      </c>
      <c r="EB102" s="3">
        <f t="shared" si="97"/>
        <v>7.5113201251594849E-6</v>
      </c>
      <c r="EC102" s="3">
        <f t="shared" si="98"/>
        <v>8.1697100426368922E-5</v>
      </c>
      <c r="ED102" s="3">
        <f t="shared" si="99"/>
        <v>2.0528748951455675E-4</v>
      </c>
      <c r="EE102" s="3">
        <f t="shared" si="100"/>
        <v>9.4330089675763763E-3</v>
      </c>
      <c r="EF102" s="3">
        <f t="shared" si="101"/>
        <v>1.498963905869968E-4</v>
      </c>
      <c r="EG102" s="3">
        <f t="shared" si="102"/>
        <v>2.4945510030241415E-5</v>
      </c>
      <c r="EH102" s="3">
        <f t="shared" si="103"/>
        <v>1.028824204806314E-5</v>
      </c>
      <c r="EI102" s="3">
        <f t="shared" si="104"/>
        <v>1.2099171610151115E-5</v>
      </c>
      <c r="EJ102" s="3">
        <f t="shared" si="105"/>
        <v>6.7300409457773506E-6</v>
      </c>
      <c r="EK102" s="3">
        <f t="shared" si="106"/>
        <v>8.0727621942062598E-4</v>
      </c>
      <c r="EL102" s="3">
        <f t="shared" si="107"/>
        <v>1.1984494335667947E-6</v>
      </c>
      <c r="EM102" s="3">
        <f t="shared" si="108"/>
        <v>9.8318042132010432E-7</v>
      </c>
      <c r="EN102" s="3">
        <f t="shared" si="109"/>
        <v>2.9725259464661756E-4</v>
      </c>
      <c r="EO102" s="3">
        <f t="shared" si="110"/>
        <v>6.3998238699513021E-6</v>
      </c>
      <c r="EQ102" s="3">
        <f t="shared" si="111"/>
        <v>199.92246268561459</v>
      </c>
    </row>
    <row r="103" spans="1:147">
      <c r="A103" s="33" t="s">
        <v>166</v>
      </c>
      <c r="B103" s="33" t="s">
        <v>63</v>
      </c>
      <c r="C103" s="3" t="s">
        <v>65</v>
      </c>
      <c r="D103" s="3" t="s">
        <v>618</v>
      </c>
      <c r="E103" s="3" t="s">
        <v>399</v>
      </c>
      <c r="F103" s="13" t="s">
        <v>500</v>
      </c>
      <c r="G103" s="3">
        <v>15.769765489140701</v>
      </c>
      <c r="H103" s="3">
        <v>502146.71770785499</v>
      </c>
      <c r="I103" s="3">
        <v>8.4809988124057991</v>
      </c>
      <c r="J103" s="3">
        <v>0.18720362941576901</v>
      </c>
      <c r="K103" s="3">
        <v>8.7168974958129208</v>
      </c>
      <c r="L103" s="3">
        <v>1.2317666247257599</v>
      </c>
      <c r="M103" s="3">
        <v>3.5190782585179999E-2</v>
      </c>
      <c r="N103" s="3">
        <v>0.99546711582882197</v>
      </c>
      <c r="O103" s="3">
        <v>9.6655537032171193</v>
      </c>
      <c r="P103" s="3">
        <v>97.897209474340897</v>
      </c>
      <c r="Q103" s="3">
        <v>0.85371416019833601</v>
      </c>
      <c r="R103" s="3">
        <v>0.20850705770111599</v>
      </c>
      <c r="S103" s="3">
        <v>1.1003859348429771E-2</v>
      </c>
      <c r="T103" s="3">
        <v>0.13547336508641999</v>
      </c>
      <c r="U103" s="3">
        <v>8.8612274195921395E-2</v>
      </c>
      <c r="V103" s="3">
        <v>15.7906879688248</v>
      </c>
      <c r="W103" s="3">
        <v>4.5207697043647202E-2</v>
      </c>
      <c r="X103" s="3">
        <v>1.07675706790956E-2</v>
      </c>
      <c r="Y103" s="3">
        <v>9.0773213349286301</v>
      </c>
      <c r="Z103" s="3">
        <v>1.7577778252917401E-2</v>
      </c>
      <c r="AA103" s="3">
        <f t="shared" si="58"/>
        <v>45.303602493571134</v>
      </c>
      <c r="AB103" s="3">
        <f t="shared" si="59"/>
        <v>10.784812596381508</v>
      </c>
      <c r="AC103" s="3">
        <f t="shared" si="60"/>
        <v>1.9364499288220477E-3</v>
      </c>
      <c r="AD103" s="3">
        <f t="shared" si="61"/>
        <v>0.87744572869973825</v>
      </c>
      <c r="AE103" s="3">
        <f t="shared" si="62"/>
        <v>1.1862057408569483E-3</v>
      </c>
      <c r="AF103" s="3">
        <f t="shared" si="63"/>
        <v>9.7619408773103773E-3</v>
      </c>
      <c r="AG103" s="3">
        <f t="shared" si="64"/>
        <v>0.10066198322649729</v>
      </c>
      <c r="AH103" s="17">
        <f t="shared" si="65"/>
        <v>9.4049128448645838E-2</v>
      </c>
      <c r="AI103" s="3">
        <f t="shared" si="66"/>
        <v>2.072607088118566E-3</v>
      </c>
      <c r="AJ103" s="3">
        <f t="shared" si="67"/>
        <v>11.543122648612949</v>
      </c>
      <c r="AK103" s="3">
        <f t="shared" si="68"/>
        <v>1.2696111527978355E-3</v>
      </c>
      <c r="AL103" s="3">
        <f t="shared" si="69"/>
        <v>1.0448329985178339E-2</v>
      </c>
      <c r="AM103" s="3">
        <f t="shared" si="70"/>
        <v>0.10066198322649729</v>
      </c>
      <c r="AP103" s="3">
        <v>0.26083144513209999</v>
      </c>
      <c r="AQ103" s="3">
        <v>8.1132157286044997</v>
      </c>
      <c r="AR103" s="3">
        <v>3.8447491792422898E-2</v>
      </c>
      <c r="AS103" s="3">
        <v>0.18720362941576901</v>
      </c>
      <c r="AT103" s="3">
        <v>0.29423725777241799</v>
      </c>
      <c r="AU103" s="3">
        <v>1.2317666247257599</v>
      </c>
      <c r="AV103" s="3">
        <v>3.0588974712715999E-2</v>
      </c>
      <c r="AW103" s="3">
        <v>0.99546711582882197</v>
      </c>
      <c r="AX103" s="3">
        <v>0.21412287350899201</v>
      </c>
      <c r="AY103" s="3">
        <v>1.7586422173205201</v>
      </c>
      <c r="AZ103" s="3">
        <v>6.3953704780827403E-2</v>
      </c>
      <c r="BA103" s="3">
        <v>0.20850705770111599</v>
      </c>
      <c r="BB103" s="3">
        <v>1.1464468789723599E-2</v>
      </c>
      <c r="BC103" s="3">
        <v>0.13547336508641999</v>
      </c>
      <c r="BD103" s="3">
        <v>8.8612274195921395E-2</v>
      </c>
      <c r="BE103" s="3">
        <v>0.25005085630468199</v>
      </c>
      <c r="BF103" s="3">
        <v>4.5207697043647202E-2</v>
      </c>
      <c r="BG103" s="3">
        <v>1.07675706790956E-2</v>
      </c>
      <c r="BH103" s="3">
        <v>0.28712949652890202</v>
      </c>
      <c r="BI103" s="3">
        <v>1.7577778252917401E-2</v>
      </c>
      <c r="BK103" s="3">
        <v>1.5009154054548</v>
      </c>
      <c r="BL103" s="3">
        <v>46261.255056837101</v>
      </c>
      <c r="BM103" s="3">
        <v>1.15648016484397</v>
      </c>
      <c r="BN103" s="3">
        <v>6.5240040955743803E-2</v>
      </c>
      <c r="BO103" s="3">
        <v>1.08290410770543</v>
      </c>
      <c r="BP103" s="3">
        <v>0.68478723490163196</v>
      </c>
      <c r="BQ103" s="3">
        <v>1.5279515221192899E-3</v>
      </c>
      <c r="BR103" s="3">
        <v>0.685228161339966</v>
      </c>
      <c r="BS103" s="3">
        <v>0.71083915224736105</v>
      </c>
      <c r="BT103" s="3">
        <v>13.595139587330801</v>
      </c>
      <c r="BU103" s="3">
        <v>1.6875151610617201</v>
      </c>
      <c r="BV103" s="3">
        <v>0.20549007539946801</v>
      </c>
      <c r="BW103" s="3">
        <v>7.2544747725349096E-3</v>
      </c>
      <c r="BX103" s="3">
        <v>3.0867371038239898E-2</v>
      </c>
      <c r="BY103" s="3">
        <v>4.3773607360599799E-2</v>
      </c>
      <c r="BZ103" s="3">
        <v>3.41639139039762</v>
      </c>
      <c r="CA103" s="3">
        <v>1.8777155270827899E-2</v>
      </c>
      <c r="CB103" s="3">
        <v>1.67150771234756E-2</v>
      </c>
      <c r="CC103" s="3">
        <v>17.8416947157442</v>
      </c>
      <c r="CD103" s="3">
        <v>1.65860511402861E-2</v>
      </c>
      <c r="CF103" s="3">
        <v>15.769765489140701</v>
      </c>
      <c r="CG103" s="3">
        <v>502146.71770785499</v>
      </c>
      <c r="CH103" s="3">
        <v>8.4809988124057991</v>
      </c>
      <c r="CI103" s="3">
        <v>0.18720362941576901</v>
      </c>
      <c r="CJ103" s="3">
        <v>8.7168974958129208</v>
      </c>
      <c r="CK103" s="3">
        <v>1.2317666247257599</v>
      </c>
      <c r="CL103" s="3">
        <v>3.5190782585179999E-2</v>
      </c>
      <c r="CM103" s="3">
        <v>0.99546711582882197</v>
      </c>
      <c r="CN103" s="3">
        <v>9.6655537032171193</v>
      </c>
      <c r="CO103" s="3">
        <v>97.897209474340897</v>
      </c>
      <c r="CP103" s="3">
        <v>0.85371416019833601</v>
      </c>
      <c r="CQ103" s="3">
        <v>0.20850705770111599</v>
      </c>
      <c r="CR103" s="3">
        <v>1.1003859348429771E-2</v>
      </c>
      <c r="CS103" s="3">
        <v>0.13547336508641999</v>
      </c>
      <c r="CT103" s="3">
        <v>8.8612274195921395E-2</v>
      </c>
      <c r="CU103" s="3">
        <v>15.7906879688248</v>
      </c>
      <c r="CV103" s="3">
        <v>4.5207697043647202E-2</v>
      </c>
      <c r="CW103" s="3">
        <v>1.07675706790956E-2</v>
      </c>
      <c r="CX103" s="3">
        <v>9.0773213349286301</v>
      </c>
      <c r="CY103" s="3">
        <v>1.7577778252917401E-2</v>
      </c>
      <c r="DA103" s="3">
        <f t="shared" si="71"/>
        <v>0.28704633266355528</v>
      </c>
      <c r="DB103" s="3">
        <f t="shared" si="72"/>
        <v>8991.7936737014061</v>
      </c>
      <c r="DC103" s="3">
        <f t="shared" si="73"/>
        <v>0.14390867647447958</v>
      </c>
      <c r="DD103" s="3">
        <f t="shared" si="74"/>
        <v>3.1895175507939398E-3</v>
      </c>
      <c r="DE103" s="3">
        <f t="shared" si="75"/>
        <v>0.1371746057314846</v>
      </c>
      <c r="DF103" s="3">
        <f t="shared" si="76"/>
        <v>1.8837232370786969E-2</v>
      </c>
      <c r="DG103" s="3">
        <f t="shared" si="77"/>
        <v>5.0472272543034577E-4</v>
      </c>
      <c r="DH103" s="3">
        <f t="shared" si="78"/>
        <v>1.3709779862674866E-2</v>
      </c>
      <c r="DI103" s="3">
        <f t="shared" si="79"/>
        <v>0.12900890668668474</v>
      </c>
      <c r="DJ103" s="3">
        <f t="shared" si="80"/>
        <v>1.2398329467368403</v>
      </c>
      <c r="DK103" s="3">
        <f t="shared" si="81"/>
        <v>7.9144192653473038E-3</v>
      </c>
      <c r="DL103" s="3">
        <f t="shared" si="82"/>
        <v>1.8548634715563066E-3</v>
      </c>
      <c r="DM103" s="3">
        <f t="shared" si="83"/>
        <v>9.5837406577625202E-5</v>
      </c>
      <c r="DN103" s="3">
        <f t="shared" si="84"/>
        <v>1.1412127460737932E-3</v>
      </c>
      <c r="DO103" s="3">
        <f t="shared" si="85"/>
        <v>7.277617788758327E-4</v>
      </c>
      <c r="DP103" s="3">
        <f t="shared" si="86"/>
        <v>0.12375147310991223</v>
      </c>
      <c r="DQ103" s="3">
        <f t="shared" si="87"/>
        <v>2.2951966739351022E-4</v>
      </c>
      <c r="DR103" s="3">
        <f t="shared" si="88"/>
        <v>5.2683221569940404E-5</v>
      </c>
      <c r="DS103" s="3">
        <f t="shared" si="89"/>
        <v>4.3809465902165202E-2</v>
      </c>
      <c r="DT103" s="3">
        <f t="shared" si="90"/>
        <v>8.4112098240597525E-5</v>
      </c>
      <c r="DV103" s="3">
        <f t="shared" si="91"/>
        <v>3.1911845380922566E-3</v>
      </c>
      <c r="DW103" s="3">
        <f t="shared" si="92"/>
        <v>99.96460388457308</v>
      </c>
      <c r="DX103" s="3">
        <f t="shared" si="93"/>
        <v>1.5998781067896471E-3</v>
      </c>
      <c r="DY103" s="3">
        <f t="shared" si="94"/>
        <v>3.5458871735516832E-5</v>
      </c>
      <c r="DZ103" s="3">
        <f t="shared" si="95"/>
        <v>1.525013320209521E-3</v>
      </c>
      <c r="EA103" s="3">
        <f t="shared" si="96"/>
        <v>2.0941944850612107E-4</v>
      </c>
      <c r="EB103" s="3">
        <f t="shared" si="97"/>
        <v>5.6111615935708482E-6</v>
      </c>
      <c r="EC103" s="3">
        <f t="shared" si="98"/>
        <v>1.5241594314216914E-4</v>
      </c>
      <c r="ED103" s="3">
        <f t="shared" si="99"/>
        <v>1.4342326706444114E-3</v>
      </c>
      <c r="EE103" s="3">
        <f t="shared" si="100"/>
        <v>1.378361358157949E-2</v>
      </c>
      <c r="EF103" s="3">
        <f t="shared" si="101"/>
        <v>8.798709307029741E-5</v>
      </c>
      <c r="EG103" s="3">
        <f t="shared" si="102"/>
        <v>2.0621101742625194E-5</v>
      </c>
      <c r="EH103" s="3">
        <f t="shared" si="103"/>
        <v>1.0654546504861472E-6</v>
      </c>
      <c r="EI103" s="3">
        <f t="shared" si="104"/>
        <v>1.2687221732294493E-5</v>
      </c>
      <c r="EJ103" s="3">
        <f t="shared" si="105"/>
        <v>8.0907570377677164E-6</v>
      </c>
      <c r="EK103" s="3">
        <f t="shared" si="106"/>
        <v>1.3757841247787927E-3</v>
      </c>
      <c r="EL103" s="3">
        <f t="shared" si="107"/>
        <v>2.5516424717146056E-6</v>
      </c>
      <c r="EM103" s="3">
        <f t="shared" si="108"/>
        <v>5.8569597643296351E-7</v>
      </c>
      <c r="EN103" s="3">
        <f t="shared" si="109"/>
        <v>4.8704363825798389E-4</v>
      </c>
      <c r="EO103" s="3">
        <f t="shared" si="110"/>
        <v>9.351007026677516E-7</v>
      </c>
      <c r="EQ103" s="3">
        <f t="shared" si="111"/>
        <v>199.92920776914616</v>
      </c>
    </row>
    <row r="104" spans="1:147">
      <c r="A104" s="33" t="s">
        <v>167</v>
      </c>
      <c r="B104" s="33" t="s">
        <v>63</v>
      </c>
      <c r="C104" s="3" t="s">
        <v>65</v>
      </c>
      <c r="D104" s="3" t="s">
        <v>618</v>
      </c>
      <c r="E104" s="3" t="s">
        <v>399</v>
      </c>
      <c r="F104" s="13" t="s">
        <v>500</v>
      </c>
      <c r="G104" s="3">
        <v>17.050463282911998</v>
      </c>
      <c r="H104" s="3">
        <v>505580.15423484799</v>
      </c>
      <c r="I104" s="3">
        <v>11.5246893003906</v>
      </c>
      <c r="J104" s="3">
        <v>0.31278286036823499</v>
      </c>
      <c r="K104" s="3">
        <v>12.419864411307501</v>
      </c>
      <c r="L104" s="3">
        <v>1.5861274656945601</v>
      </c>
      <c r="M104" s="3">
        <v>4.7730854117137102E-2</v>
      </c>
      <c r="N104" s="3">
        <v>0.82947390837944002</v>
      </c>
      <c r="O104" s="3">
        <v>5.5357777351223199</v>
      </c>
      <c r="P104" s="3">
        <v>108.20531622687101</v>
      </c>
      <c r="Q104" s="3">
        <v>1.8530445847991999E-2</v>
      </c>
      <c r="R104" s="3">
        <v>0.10700508899616799</v>
      </c>
      <c r="S104" s="3">
        <v>7.5410343759190002E-3</v>
      </c>
      <c r="T104" s="3">
        <v>0.133585280146538</v>
      </c>
      <c r="U104" s="3">
        <v>4.9121511242414602E-2</v>
      </c>
      <c r="V104" s="3">
        <v>14.424853447838199</v>
      </c>
      <c r="W104" s="3">
        <v>4.0098968599079597E-2</v>
      </c>
      <c r="X104" s="3">
        <v>1.8231720568259498E-2</v>
      </c>
      <c r="Y104" s="3">
        <v>0.215376011339797</v>
      </c>
      <c r="Z104" s="3">
        <v>8.8216814081477201E-3</v>
      </c>
      <c r="AA104" s="3">
        <f t="shared" si="58"/>
        <v>36.84565479969951</v>
      </c>
      <c r="AB104" s="3">
        <f t="shared" si="59"/>
        <v>502.40189496385625</v>
      </c>
      <c r="AC104" s="3">
        <f t="shared" si="60"/>
        <v>4.0959442759063006E-2</v>
      </c>
      <c r="AD104" s="3">
        <f t="shared" si="61"/>
        <v>2.0818554956191622</v>
      </c>
      <c r="AE104" s="3">
        <f t="shared" si="62"/>
        <v>8.4650655636367311E-2</v>
      </c>
      <c r="AF104" s="3">
        <f t="shared" si="63"/>
        <v>0.22807327026274987</v>
      </c>
      <c r="AG104" s="3">
        <f t="shared" si="64"/>
        <v>1.6078911426587403E-3</v>
      </c>
      <c r="AH104" s="17">
        <f t="shared" si="65"/>
        <v>8.6037649841869637E-2</v>
      </c>
      <c r="AI104" s="3">
        <f t="shared" si="66"/>
        <v>7.6545936972450374E-4</v>
      </c>
      <c r="AJ104" s="3">
        <f t="shared" si="67"/>
        <v>9.3890007276121246</v>
      </c>
      <c r="AK104" s="3">
        <f t="shared" si="68"/>
        <v>1.5819706799073169E-3</v>
      </c>
      <c r="AL104" s="3">
        <f t="shared" si="69"/>
        <v>4.2622850787612772E-3</v>
      </c>
      <c r="AM104" s="3">
        <f t="shared" si="70"/>
        <v>1.6078911426587403E-3</v>
      </c>
      <c r="AP104" s="3">
        <v>0.50086325097106299</v>
      </c>
      <c r="AQ104" s="3">
        <v>10.458256224012599</v>
      </c>
      <c r="AR104" s="3">
        <v>2.71809831404334E-2</v>
      </c>
      <c r="AS104" s="3">
        <v>0.31278286036823499</v>
      </c>
      <c r="AT104" s="3">
        <v>0.309034198498437</v>
      </c>
      <c r="AU104" s="3">
        <v>1.5861274656945601</v>
      </c>
      <c r="AV104" s="3">
        <v>4.7730854117137102E-2</v>
      </c>
      <c r="AW104" s="3">
        <v>0.65083999558137096</v>
      </c>
      <c r="AX104" s="3">
        <v>0.321842480031584</v>
      </c>
      <c r="AY104" s="3">
        <v>1.7807667541854599</v>
      </c>
      <c r="AZ104" s="3">
        <v>1.6809636624118999E-2</v>
      </c>
      <c r="BA104" s="3">
        <v>0.10700508899616799</v>
      </c>
      <c r="BB104" s="3">
        <v>7.9952243284172296E-3</v>
      </c>
      <c r="BC104" s="3">
        <v>0.133585280146538</v>
      </c>
      <c r="BD104" s="3">
        <v>4.9121511242414602E-2</v>
      </c>
      <c r="BE104" s="3">
        <v>0.32774431344342297</v>
      </c>
      <c r="BF104" s="3">
        <v>2.1441111161434E-2</v>
      </c>
      <c r="BG104" s="3">
        <v>1.8231720568259498E-2</v>
      </c>
      <c r="BH104" s="3">
        <v>0.215376011339797</v>
      </c>
      <c r="BI104" s="3">
        <v>8.8216814081477201E-3</v>
      </c>
      <c r="BK104" s="3">
        <v>1.6450710092060099</v>
      </c>
      <c r="BL104" s="3">
        <v>44598.140806203999</v>
      </c>
      <c r="BM104" s="3">
        <v>0.97438169031760502</v>
      </c>
      <c r="BN104" s="3">
        <v>0.40762637522545397</v>
      </c>
      <c r="BO104" s="3">
        <v>4.2579172664219698</v>
      </c>
      <c r="BP104" s="3">
        <v>0.49569148729011803</v>
      </c>
      <c r="BQ104" s="3">
        <v>3.2473994483910397E-2</v>
      </c>
      <c r="BR104" s="3">
        <v>0.74663809277652105</v>
      </c>
      <c r="BS104" s="3">
        <v>1.90049827659144</v>
      </c>
      <c r="BT104" s="3">
        <v>2.3580429890415</v>
      </c>
      <c r="BU104" s="3">
        <v>4.5042077656343001E-2</v>
      </c>
      <c r="BV104" s="3">
        <v>1.96462431946804E-3</v>
      </c>
      <c r="BW104" s="3">
        <v>6.3403841100995598E-3</v>
      </c>
      <c r="BX104" s="3">
        <v>2.8352203354218598E-2</v>
      </c>
      <c r="BY104" s="3">
        <v>2.21809160346601E-2</v>
      </c>
      <c r="BZ104" s="3">
        <v>2.5490230907229998</v>
      </c>
      <c r="CA104" s="3">
        <v>3.5576229047646797E-2</v>
      </c>
      <c r="CB104" s="3">
        <v>6.60584325004705E-3</v>
      </c>
      <c r="CC104" s="3">
        <v>5.0384365346450702E-2</v>
      </c>
      <c r="CD104" s="3">
        <v>1.3371041426689399E-2</v>
      </c>
      <c r="CF104" s="3">
        <v>17.050463282911998</v>
      </c>
      <c r="CG104" s="3">
        <v>505580.15423484799</v>
      </c>
      <c r="CH104" s="3">
        <v>11.5246893003906</v>
      </c>
      <c r="CI104" s="3">
        <v>0.31278286036823499</v>
      </c>
      <c r="CJ104" s="3">
        <v>12.419864411307501</v>
      </c>
      <c r="CK104" s="3">
        <v>1.5861274656945601</v>
      </c>
      <c r="CL104" s="3">
        <v>4.7730854117137102E-2</v>
      </c>
      <c r="CM104" s="3">
        <v>0.82947390837944002</v>
      </c>
      <c r="CN104" s="3">
        <v>5.5357777351223199</v>
      </c>
      <c r="CO104" s="3">
        <v>108.20531622687101</v>
      </c>
      <c r="CP104" s="3">
        <v>1.8530445847991999E-2</v>
      </c>
      <c r="CQ104" s="3">
        <v>0.10700508899616799</v>
      </c>
      <c r="CR104" s="3">
        <v>7.5410343759190002E-3</v>
      </c>
      <c r="CS104" s="3">
        <v>0.133585280146538</v>
      </c>
      <c r="CT104" s="3">
        <v>4.9121511242414602E-2</v>
      </c>
      <c r="CU104" s="3">
        <v>14.424853447838199</v>
      </c>
      <c r="CV104" s="3">
        <v>4.0098968599079597E-2</v>
      </c>
      <c r="CW104" s="3">
        <v>1.8231720568259498E-2</v>
      </c>
      <c r="CX104" s="3">
        <v>0.215376011339797</v>
      </c>
      <c r="CY104" s="3">
        <v>8.8216814081477201E-3</v>
      </c>
      <c r="DA104" s="3">
        <f t="shared" si="71"/>
        <v>0.31035800493956384</v>
      </c>
      <c r="DB104" s="3">
        <f t="shared" si="72"/>
        <v>9053.2752123708124</v>
      </c>
      <c r="DC104" s="3">
        <f t="shared" si="73"/>
        <v>0.19555512513134532</v>
      </c>
      <c r="DD104" s="3">
        <f t="shared" si="74"/>
        <v>5.3290976560948083E-3</v>
      </c>
      <c r="DE104" s="3">
        <f t="shared" si="75"/>
        <v>0.19544683239397445</v>
      </c>
      <c r="DF104" s="3">
        <f t="shared" si="76"/>
        <v>2.4256422475830555E-2</v>
      </c>
      <c r="DG104" s="3">
        <f t="shared" si="77"/>
        <v>6.8457831873466575E-4</v>
      </c>
      <c r="DH104" s="3">
        <f t="shared" si="78"/>
        <v>1.1423686935400634E-2</v>
      </c>
      <c r="DI104" s="3">
        <f t="shared" si="79"/>
        <v>7.3887606980127488E-2</v>
      </c>
      <c r="DJ104" s="3">
        <f t="shared" si="80"/>
        <v>1.3703814111812438</v>
      </c>
      <c r="DK104" s="3">
        <f t="shared" si="81"/>
        <v>1.7178784709480642E-4</v>
      </c>
      <c r="DL104" s="3">
        <f t="shared" si="82"/>
        <v>9.5190941274579883E-4</v>
      </c>
      <c r="DM104" s="3">
        <f t="shared" si="83"/>
        <v>6.5678154783387622E-5</v>
      </c>
      <c r="DN104" s="3">
        <f t="shared" si="84"/>
        <v>1.1253077259416899E-3</v>
      </c>
      <c r="DO104" s="3">
        <f t="shared" si="85"/>
        <v>4.0342896881089522E-4</v>
      </c>
      <c r="DP104" s="3">
        <f t="shared" si="86"/>
        <v>0.113047440813779</v>
      </c>
      <c r="DQ104" s="3">
        <f t="shared" si="87"/>
        <v>2.0358263166552694E-4</v>
      </c>
      <c r="DR104" s="3">
        <f t="shared" si="88"/>
        <v>8.9203572739355406E-5</v>
      </c>
      <c r="DS104" s="3">
        <f t="shared" si="89"/>
        <v>1.0394595141882095E-3</v>
      </c>
      <c r="DT104" s="3">
        <f t="shared" si="90"/>
        <v>4.2212964720170003E-5</v>
      </c>
      <c r="DV104" s="3">
        <f t="shared" si="91"/>
        <v>3.4268670269812281E-3</v>
      </c>
      <c r="DW104" s="3">
        <f t="shared" si="92"/>
        <v>99.963170975729795</v>
      </c>
      <c r="DX104" s="3">
        <f t="shared" si="93"/>
        <v>2.159252861547078E-3</v>
      </c>
      <c r="DY104" s="3">
        <f t="shared" si="94"/>
        <v>5.8842075121569477E-5</v>
      </c>
      <c r="DZ104" s="3">
        <f t="shared" si="95"/>
        <v>2.158057130149623E-3</v>
      </c>
      <c r="EA104" s="3">
        <f t="shared" si="96"/>
        <v>2.6783112744630763E-4</v>
      </c>
      <c r="EB104" s="3">
        <f t="shared" si="97"/>
        <v>7.5588798436660309E-6</v>
      </c>
      <c r="EC104" s="3">
        <f t="shared" si="98"/>
        <v>1.2613644714304652E-4</v>
      </c>
      <c r="ED104" s="3">
        <f t="shared" si="99"/>
        <v>8.1584170549122217E-4</v>
      </c>
      <c r="EE104" s="3">
        <f t="shared" si="100"/>
        <v>1.5131283220097661E-2</v>
      </c>
      <c r="EF104" s="3">
        <f t="shared" si="101"/>
        <v>1.8968226998363447E-6</v>
      </c>
      <c r="EG104" s="3">
        <f t="shared" si="102"/>
        <v>1.0510658424443945E-5</v>
      </c>
      <c r="EH104" s="3">
        <f t="shared" si="103"/>
        <v>7.2519573988107219E-7</v>
      </c>
      <c r="EI104" s="3">
        <f t="shared" si="104"/>
        <v>1.2425263340598353E-5</v>
      </c>
      <c r="EJ104" s="3">
        <f t="shared" si="105"/>
        <v>4.4545248034324406E-6</v>
      </c>
      <c r="EK104" s="3">
        <f t="shared" si="106"/>
        <v>1.2482312079715471E-3</v>
      </c>
      <c r="EL104" s="3">
        <f t="shared" si="107"/>
        <v>2.2478898453304356E-6</v>
      </c>
      <c r="EM104" s="3">
        <f t="shared" si="108"/>
        <v>9.8495536523681905E-7</v>
      </c>
      <c r="EN104" s="3">
        <f t="shared" si="109"/>
        <v>1.1477356724686862E-5</v>
      </c>
      <c r="EO104" s="3">
        <f t="shared" si="110"/>
        <v>4.661011303344401E-7</v>
      </c>
      <c r="EQ104" s="3">
        <f t="shared" si="111"/>
        <v>199.92634195145959</v>
      </c>
    </row>
    <row r="105" spans="1:147">
      <c r="A105" s="33" t="s">
        <v>168</v>
      </c>
      <c r="B105" s="33" t="s">
        <v>63</v>
      </c>
      <c r="C105" s="3" t="s">
        <v>65</v>
      </c>
      <c r="D105" s="3" t="s">
        <v>618</v>
      </c>
      <c r="E105" s="3" t="s">
        <v>399</v>
      </c>
      <c r="F105" s="13" t="s">
        <v>500</v>
      </c>
      <c r="G105" s="3">
        <v>18.589000251394999</v>
      </c>
      <c r="H105" s="3">
        <v>497980.28443833999</v>
      </c>
      <c r="I105" s="3">
        <v>1478.69715313248</v>
      </c>
      <c r="J105" s="3">
        <v>2.6640062183402402</v>
      </c>
      <c r="K105" s="3">
        <v>38.824558242709998</v>
      </c>
      <c r="L105" s="3">
        <v>1.06737766373264</v>
      </c>
      <c r="M105" s="3">
        <v>9.5674711343586197E-2</v>
      </c>
      <c r="N105" s="3">
        <v>0.44338649310099498</v>
      </c>
      <c r="O105" s="3">
        <v>23.205316030976199</v>
      </c>
      <c r="P105" s="3">
        <v>62.404875698197799</v>
      </c>
      <c r="Q105" s="3">
        <v>0.12526946004381101</v>
      </c>
      <c r="R105" s="3">
        <v>0.108424371423556</v>
      </c>
      <c r="S105" s="3">
        <v>9.0610953601448305E-3</v>
      </c>
      <c r="T105" s="3">
        <v>0.143702121957547</v>
      </c>
      <c r="U105" s="3">
        <v>0.81664618346809303</v>
      </c>
      <c r="V105" s="3">
        <v>19.812768519081999</v>
      </c>
      <c r="W105" s="3">
        <v>2.99781524230898E-2</v>
      </c>
      <c r="X105" s="3">
        <v>1.6474016664394901E-2</v>
      </c>
      <c r="Y105" s="3">
        <v>25.453245323827002</v>
      </c>
      <c r="Z105" s="3">
        <v>0.45175823270705101</v>
      </c>
      <c r="AA105" s="3">
        <f t="shared" si="58"/>
        <v>555.06520328385534</v>
      </c>
      <c r="AB105" s="3">
        <f t="shared" si="59"/>
        <v>2.4517453434427106</v>
      </c>
      <c r="AC105" s="3">
        <f t="shared" si="60"/>
        <v>1.7748551391368401E-2</v>
      </c>
      <c r="AD105" s="3">
        <f t="shared" si="61"/>
        <v>63.722344964343684</v>
      </c>
      <c r="AE105" s="3">
        <f t="shared" si="62"/>
        <v>6.4722656992479593E-4</v>
      </c>
      <c r="AF105" s="3">
        <f t="shared" si="63"/>
        <v>3.20841673852734E-2</v>
      </c>
      <c r="AG105" s="3">
        <f t="shared" si="64"/>
        <v>8.4716102806067838E-5</v>
      </c>
      <c r="AH105" s="17">
        <f t="shared" si="65"/>
        <v>4.9215515919514277E-3</v>
      </c>
      <c r="AI105" s="3">
        <f t="shared" si="66"/>
        <v>3.0551099104373329E-4</v>
      </c>
      <c r="AJ105" s="3">
        <f t="shared" si="67"/>
        <v>4.2202607590066006E-2</v>
      </c>
      <c r="AK105" s="3">
        <f t="shared" si="68"/>
        <v>1.1140899696395747E-5</v>
      </c>
      <c r="AL105" s="3">
        <f t="shared" si="69"/>
        <v>5.5227412978925763E-4</v>
      </c>
      <c r="AM105" s="3">
        <f t="shared" si="70"/>
        <v>8.4716102806067838E-5</v>
      </c>
      <c r="AP105" s="3">
        <v>0.32868006057815202</v>
      </c>
      <c r="AQ105" s="3">
        <v>10.749122426648</v>
      </c>
      <c r="AR105" s="3">
        <v>5.9404558343742801E-2</v>
      </c>
      <c r="AS105" s="3">
        <v>0.30367396875902403</v>
      </c>
      <c r="AT105" s="3">
        <v>0.35904354321717102</v>
      </c>
      <c r="AU105" s="3">
        <v>1.06737766373264</v>
      </c>
      <c r="AV105" s="3">
        <v>9.5674711343586197E-2</v>
      </c>
      <c r="AW105" s="3">
        <v>0.44338649310099498</v>
      </c>
      <c r="AX105" s="3">
        <v>0.30363480680978999</v>
      </c>
      <c r="AY105" s="3">
        <v>2.5028208823023901</v>
      </c>
      <c r="AZ105" s="3">
        <v>3.8143033785138503E-2</v>
      </c>
      <c r="BA105" s="3">
        <v>0.108424371423556</v>
      </c>
      <c r="BB105" s="3">
        <v>9.5496825748004905E-3</v>
      </c>
      <c r="BC105" s="3">
        <v>0.143702121957547</v>
      </c>
      <c r="BD105" s="3">
        <v>6.5167039509752597E-2</v>
      </c>
      <c r="BE105" s="3">
        <v>0.22810307626168499</v>
      </c>
      <c r="BF105" s="3">
        <v>2.99781524230898E-2</v>
      </c>
      <c r="BG105" s="3">
        <v>1.6474016664394901E-2</v>
      </c>
      <c r="BH105" s="3">
        <v>0.18910325423237401</v>
      </c>
      <c r="BI105" s="3">
        <v>1.0582040051169301E-2</v>
      </c>
      <c r="BK105" s="3">
        <v>1.3278789336708201</v>
      </c>
      <c r="BL105" s="3">
        <v>48974.010575191802</v>
      </c>
      <c r="BM105" s="3">
        <v>455.13035367531501</v>
      </c>
      <c r="BN105" s="3">
        <v>0.42494892268928203</v>
      </c>
      <c r="BO105" s="3">
        <v>4.2418225867252897</v>
      </c>
      <c r="BP105" s="3">
        <v>0.49913063240264499</v>
      </c>
      <c r="BQ105" s="3">
        <v>5.8939161267048103E-2</v>
      </c>
      <c r="BR105" s="3">
        <v>0.55267139126782205</v>
      </c>
      <c r="BS105" s="3">
        <v>2.5938034979665598</v>
      </c>
      <c r="BT105" s="3">
        <v>19.754869521226301</v>
      </c>
      <c r="BU105" s="3">
        <v>0.18926233456894001</v>
      </c>
      <c r="BV105" s="3">
        <v>3.0477182087802202E-3</v>
      </c>
      <c r="BW105" s="3">
        <v>1.34618548327503E-2</v>
      </c>
      <c r="BX105" s="3">
        <v>5.49793796072508E-2</v>
      </c>
      <c r="BY105" s="3">
        <v>0.94050306256171601</v>
      </c>
      <c r="BZ105" s="3">
        <v>1.4296340058179799</v>
      </c>
      <c r="CA105" s="3">
        <v>2.67238629493241E-2</v>
      </c>
      <c r="CB105" s="3">
        <v>1.2177864418262799E-2</v>
      </c>
      <c r="CC105" s="3">
        <v>35.246274437236501</v>
      </c>
      <c r="CD105" s="3">
        <v>0.50921745226103299</v>
      </c>
      <c r="CF105" s="3">
        <v>18.589000251394999</v>
      </c>
      <c r="CG105" s="3">
        <v>497980.28443833999</v>
      </c>
      <c r="CH105" s="3">
        <v>1478.69715313248</v>
      </c>
      <c r="CI105" s="3">
        <v>2.6640062183402402</v>
      </c>
      <c r="CJ105" s="3">
        <v>38.824558242709998</v>
      </c>
      <c r="CK105" s="3">
        <v>1.06737766373264</v>
      </c>
      <c r="CL105" s="3">
        <v>9.5674711343586197E-2</v>
      </c>
      <c r="CM105" s="3">
        <v>0.44338649310099498</v>
      </c>
      <c r="CN105" s="3">
        <v>23.205316030976199</v>
      </c>
      <c r="CO105" s="3">
        <v>62.404875698197799</v>
      </c>
      <c r="CP105" s="3">
        <v>0.12526946004381101</v>
      </c>
      <c r="CQ105" s="3">
        <v>0.108424371423556</v>
      </c>
      <c r="CR105" s="3">
        <v>9.0610953601448305E-3</v>
      </c>
      <c r="CS105" s="3">
        <v>0.143702121957547</v>
      </c>
      <c r="CT105" s="3">
        <v>0.81664618346809303</v>
      </c>
      <c r="CU105" s="3">
        <v>19.812768519081999</v>
      </c>
      <c r="CV105" s="3">
        <v>2.99781524230898E-2</v>
      </c>
      <c r="CW105" s="3">
        <v>1.6474016664394901E-2</v>
      </c>
      <c r="CX105" s="3">
        <v>25.453245323827002</v>
      </c>
      <c r="CY105" s="3">
        <v>0.45175823270705101</v>
      </c>
      <c r="DA105" s="3">
        <f t="shared" si="71"/>
        <v>0.33836294862591498</v>
      </c>
      <c r="DB105" s="3">
        <f t="shared" si="72"/>
        <v>8917.1865778196789</v>
      </c>
      <c r="DC105" s="3">
        <f t="shared" si="73"/>
        <v>25.091071808971513</v>
      </c>
      <c r="DD105" s="3">
        <f t="shared" si="74"/>
        <v>4.5388514182859406E-2</v>
      </c>
      <c r="DE105" s="3">
        <f t="shared" si="75"/>
        <v>0.61096777519765211</v>
      </c>
      <c r="DF105" s="3">
        <f t="shared" si="76"/>
        <v>1.6323255294886679E-2</v>
      </c>
      <c r="DG105" s="3">
        <f t="shared" si="77"/>
        <v>1.3722116280651462E-3</v>
      </c>
      <c r="DH105" s="3">
        <f t="shared" si="78"/>
        <v>6.1064108676627876E-3</v>
      </c>
      <c r="DI105" s="3">
        <f t="shared" si="79"/>
        <v>0.30972798273096408</v>
      </c>
      <c r="DJ105" s="3">
        <f t="shared" si="80"/>
        <v>0.79033530519500761</v>
      </c>
      <c r="DK105" s="3">
        <f t="shared" si="81"/>
        <v>1.1613196479018932E-3</v>
      </c>
      <c r="DL105" s="3">
        <f t="shared" si="82"/>
        <v>9.6453524498097158E-4</v>
      </c>
      <c r="DM105" s="3">
        <f t="shared" si="83"/>
        <v>7.8917028341765502E-5</v>
      </c>
      <c r="DN105" s="3">
        <f t="shared" si="84"/>
        <v>1.2105308900475697E-3</v>
      </c>
      <c r="DO105" s="3">
        <f t="shared" si="85"/>
        <v>6.7070153044357182E-3</v>
      </c>
      <c r="DP105" s="3">
        <f t="shared" si="86"/>
        <v>0.15527248055706896</v>
      </c>
      <c r="DQ105" s="3">
        <f t="shared" si="87"/>
        <v>1.5219920551530093E-4</v>
      </c>
      <c r="DR105" s="3">
        <f t="shared" si="88"/>
        <v>8.0603535926834053E-5</v>
      </c>
      <c r="DS105" s="3">
        <f t="shared" si="89"/>
        <v>0.12284384808796817</v>
      </c>
      <c r="DT105" s="3">
        <f t="shared" si="90"/>
        <v>2.1617255778128598E-3</v>
      </c>
      <c r="DV105" s="3">
        <f t="shared" si="91"/>
        <v>3.782401297502585E-3</v>
      </c>
      <c r="DW105" s="3">
        <f t="shared" si="92"/>
        <v>99.681062063645086</v>
      </c>
      <c r="DX105" s="3">
        <f t="shared" si="93"/>
        <v>0.28048136757109376</v>
      </c>
      <c r="DY105" s="3">
        <f t="shared" si="94"/>
        <v>5.0737699158297624E-4</v>
      </c>
      <c r="DZ105" s="3">
        <f t="shared" si="95"/>
        <v>6.8297232750349508E-3</v>
      </c>
      <c r="EA105" s="3">
        <f t="shared" si="96"/>
        <v>1.8247004365452737E-4</v>
      </c>
      <c r="EB105" s="3">
        <f t="shared" si="97"/>
        <v>1.533931260357927E-5</v>
      </c>
      <c r="EC105" s="3">
        <f t="shared" si="98"/>
        <v>6.8260713777107204E-5</v>
      </c>
      <c r="ED105" s="3">
        <f t="shared" si="99"/>
        <v>3.4623043938822417E-3</v>
      </c>
      <c r="EE105" s="3">
        <f t="shared" si="100"/>
        <v>8.8347890806941172E-3</v>
      </c>
      <c r="EF105" s="3">
        <f t="shared" si="101"/>
        <v>1.2981849699789917E-5</v>
      </c>
      <c r="EG105" s="3">
        <f t="shared" si="102"/>
        <v>1.0782088810014533E-5</v>
      </c>
      <c r="EH105" s="3">
        <f t="shared" si="103"/>
        <v>8.821765846619073E-7</v>
      </c>
      <c r="EI105" s="3">
        <f t="shared" si="104"/>
        <v>1.3531959181041981E-5</v>
      </c>
      <c r="EJ105" s="3">
        <f t="shared" si="105"/>
        <v>7.4974590134318234E-5</v>
      </c>
      <c r="EK105" s="3">
        <f t="shared" si="106"/>
        <v>1.7357185067411408E-3</v>
      </c>
      <c r="EL105" s="3">
        <f t="shared" si="107"/>
        <v>1.7013638010832902E-6</v>
      </c>
      <c r="EM105" s="3">
        <f t="shared" si="108"/>
        <v>9.0102926490930564E-7</v>
      </c>
      <c r="EN105" s="3">
        <f t="shared" si="109"/>
        <v>1.3732139771362496E-3</v>
      </c>
      <c r="EO105" s="3">
        <f t="shared" si="110"/>
        <v>2.4164920135518798E-5</v>
      </c>
      <c r="EQ105" s="3">
        <f t="shared" si="111"/>
        <v>199.36212412729017</v>
      </c>
    </row>
    <row r="106" spans="1:147">
      <c r="A106" s="33" t="s">
        <v>169</v>
      </c>
      <c r="B106" s="33" t="s">
        <v>63</v>
      </c>
      <c r="C106" s="3" t="s">
        <v>65</v>
      </c>
      <c r="D106" s="3" t="s">
        <v>618</v>
      </c>
      <c r="E106" s="3" t="s">
        <v>399</v>
      </c>
      <c r="F106" s="13" t="s">
        <v>500</v>
      </c>
      <c r="G106" s="3">
        <v>15.504605971511801</v>
      </c>
      <c r="H106" s="3">
        <v>489875.07513357</v>
      </c>
      <c r="I106" s="3">
        <v>2.9635481185910501E-2</v>
      </c>
      <c r="J106" s="3">
        <v>0.35259094525949097</v>
      </c>
      <c r="K106" s="3">
        <v>30.468521373257801</v>
      </c>
      <c r="L106" s="3">
        <v>1.22948659747247</v>
      </c>
      <c r="M106" s="3">
        <v>5.5117990325387098E-2</v>
      </c>
      <c r="N106" s="3">
        <v>0.83857936466862304</v>
      </c>
      <c r="O106" s="3">
        <v>64.947627113547895</v>
      </c>
      <c r="P106" s="3">
        <v>209.227564634678</v>
      </c>
      <c r="Q106" s="3">
        <v>4.6615750137831299E-2</v>
      </c>
      <c r="R106" s="3">
        <v>0.20629221064132899</v>
      </c>
      <c r="S106" s="3">
        <v>1.662214246594115E-2</v>
      </c>
      <c r="T106" s="3">
        <v>7.7515708161867897E-2</v>
      </c>
      <c r="U106" s="3">
        <v>5.0633663453452597E-2</v>
      </c>
      <c r="V106" s="3">
        <v>5.2360370723396601</v>
      </c>
      <c r="W106" s="3">
        <v>4.4994077730029697E-2</v>
      </c>
      <c r="X106" s="3">
        <v>1.8449928496299201E-2</v>
      </c>
      <c r="Y106" s="3">
        <v>2.3474156597374498</v>
      </c>
      <c r="Z106" s="3">
        <v>0.13282800962760499</v>
      </c>
      <c r="AA106" s="3">
        <f t="shared" si="58"/>
        <v>8.405060193505573E-2</v>
      </c>
      <c r="AB106" s="3">
        <f t="shared" si="59"/>
        <v>89.131025332803375</v>
      </c>
      <c r="AC106" s="3">
        <f t="shared" si="60"/>
        <v>5.6584784665899918E-2</v>
      </c>
      <c r="AD106" s="3">
        <f t="shared" si="61"/>
        <v>4.5629813594419405E-4</v>
      </c>
      <c r="AE106" s="3">
        <f t="shared" si="62"/>
        <v>7.859676840684773E-3</v>
      </c>
      <c r="AF106" s="3">
        <f t="shared" si="63"/>
        <v>2.1569960668625595E-2</v>
      </c>
      <c r="AG106" s="3">
        <f t="shared" si="64"/>
        <v>1.5729709210860956</v>
      </c>
      <c r="AH106" s="17">
        <f t="shared" si="65"/>
        <v>1.9858328006146602E-2</v>
      </c>
      <c r="AI106" s="3">
        <f t="shared" si="66"/>
        <v>4.4820601627604066</v>
      </c>
      <c r="AJ106" s="3">
        <f t="shared" si="67"/>
        <v>7060.0360197340196</v>
      </c>
      <c r="AK106" s="3">
        <f t="shared" si="68"/>
        <v>0.6225621369384341</v>
      </c>
      <c r="AL106" s="3">
        <f t="shared" si="69"/>
        <v>1.7085487202254437</v>
      </c>
      <c r="AM106" s="3">
        <f t="shared" si="70"/>
        <v>1.5729709210860956</v>
      </c>
      <c r="AP106" s="3">
        <v>0.21234189707915099</v>
      </c>
      <c r="AQ106" s="3">
        <v>7.52011724403207</v>
      </c>
      <c r="AR106" s="3">
        <v>2.9635481185910501E-2</v>
      </c>
      <c r="AS106" s="3">
        <v>0.35259094525949097</v>
      </c>
      <c r="AT106" s="3">
        <v>0.32112526264843499</v>
      </c>
      <c r="AU106" s="3">
        <v>1.22948659747247</v>
      </c>
      <c r="AV106" s="3">
        <v>5.5117990325387098E-2</v>
      </c>
      <c r="AW106" s="3">
        <v>0.58597536813064099</v>
      </c>
      <c r="AX106" s="3">
        <v>0.25325063966988698</v>
      </c>
      <c r="AY106" s="3">
        <v>1.5598556741092999</v>
      </c>
      <c r="AZ106" s="3">
        <v>2.0912959831236901E-2</v>
      </c>
      <c r="BA106" s="3">
        <v>0.20629221064132899</v>
      </c>
      <c r="BB106" s="3">
        <v>1.68856958736915E-2</v>
      </c>
      <c r="BC106" s="3">
        <v>7.7515708161867897E-2</v>
      </c>
      <c r="BD106" s="3">
        <v>5.0633663453452597E-2</v>
      </c>
      <c r="BE106" s="3">
        <v>0.14806268285828</v>
      </c>
      <c r="BF106" s="3">
        <v>4.4994077730029697E-2</v>
      </c>
      <c r="BG106" s="3">
        <v>1.8449928496299201E-2</v>
      </c>
      <c r="BH106" s="3">
        <v>0.114137710946021</v>
      </c>
      <c r="BI106" s="3">
        <v>1.38661359563457E-2</v>
      </c>
      <c r="BK106" s="3">
        <v>2.51735501198575</v>
      </c>
      <c r="BL106" s="3">
        <v>33359.297282612701</v>
      </c>
      <c r="BM106" s="3">
        <v>4.5821776548530403E-2</v>
      </c>
      <c r="BN106" s="3">
        <v>0.176783354887566</v>
      </c>
      <c r="BO106" s="3">
        <v>2.9218941400866898</v>
      </c>
      <c r="BP106" s="3">
        <v>0.61736642834139799</v>
      </c>
      <c r="BQ106" s="3">
        <v>4.4820017252571301E-2</v>
      </c>
      <c r="BR106" s="3">
        <v>0.49374088962458001</v>
      </c>
      <c r="BS106" s="3">
        <v>36.920227133984298</v>
      </c>
      <c r="BT106" s="3">
        <v>45.728969516574303</v>
      </c>
      <c r="BU106" s="3">
        <v>4.6109369133271398E-2</v>
      </c>
      <c r="BV106" s="3">
        <v>9.320800056445E-2</v>
      </c>
      <c r="BW106" s="3">
        <v>4.3311880564361497E-3</v>
      </c>
      <c r="BX106" s="3">
        <v>5.1830280289346803E-2</v>
      </c>
      <c r="BY106" s="3">
        <v>5.3860939012015198E-2</v>
      </c>
      <c r="BZ106" s="3">
        <v>1.63027936505116</v>
      </c>
      <c r="CA106" s="3">
        <v>3.3053345471027298E-2</v>
      </c>
      <c r="CB106" s="3">
        <v>4.6802673057147496E-3</v>
      </c>
      <c r="CC106" s="3">
        <v>4.0689421052251999</v>
      </c>
      <c r="CD106" s="3">
        <v>4.3821719156257301E-2</v>
      </c>
      <c r="CF106" s="3">
        <v>15.504605971511801</v>
      </c>
      <c r="CG106" s="3">
        <v>489875.07513357</v>
      </c>
      <c r="CH106" s="3">
        <v>2.9635481185910501E-2</v>
      </c>
      <c r="CI106" s="3">
        <v>0.35259094525949097</v>
      </c>
      <c r="CJ106" s="3">
        <v>30.468521373257801</v>
      </c>
      <c r="CK106" s="3">
        <v>1.22948659747247</v>
      </c>
      <c r="CL106" s="3">
        <v>5.5117990325387098E-2</v>
      </c>
      <c r="CM106" s="3">
        <v>0.83857936466862304</v>
      </c>
      <c r="CN106" s="3">
        <v>64.947627113547895</v>
      </c>
      <c r="CO106" s="3">
        <v>209.227564634678</v>
      </c>
      <c r="CP106" s="3">
        <v>4.6615750137831299E-2</v>
      </c>
      <c r="CQ106" s="3">
        <v>0.20629221064132899</v>
      </c>
      <c r="CR106" s="3">
        <v>1.662214246594115E-2</v>
      </c>
      <c r="CS106" s="3">
        <v>7.7515708161867897E-2</v>
      </c>
      <c r="CT106" s="3">
        <v>5.0633663453452597E-2</v>
      </c>
      <c r="CU106" s="3">
        <v>5.2360370723396601</v>
      </c>
      <c r="CV106" s="3">
        <v>4.4994077730029697E-2</v>
      </c>
      <c r="CW106" s="3">
        <v>1.8449928496299201E-2</v>
      </c>
      <c r="CX106" s="3">
        <v>2.3474156597374498</v>
      </c>
      <c r="CY106" s="3">
        <v>0.13282800962760499</v>
      </c>
      <c r="DA106" s="3">
        <f t="shared" si="71"/>
        <v>0.28221981402200508</v>
      </c>
      <c r="DB106" s="3">
        <f t="shared" si="72"/>
        <v>8772.0489772328765</v>
      </c>
      <c r="DC106" s="3">
        <f t="shared" si="73"/>
        <v>5.0286563746598692E-4</v>
      </c>
      <c r="DD106" s="3">
        <f t="shared" si="74"/>
        <v>6.0073354969978057E-3</v>
      </c>
      <c r="DE106" s="3">
        <f t="shared" si="75"/>
        <v>0.47947190024954839</v>
      </c>
      <c r="DF106" s="3">
        <f t="shared" si="76"/>
        <v>1.8802364237230005E-2</v>
      </c>
      <c r="DG106" s="3">
        <f t="shared" si="77"/>
        <v>7.905280943933436E-4</v>
      </c>
      <c r="DH106" s="3">
        <f t="shared" si="78"/>
        <v>1.1549089170480968E-2</v>
      </c>
      <c r="DI106" s="3">
        <f t="shared" si="79"/>
        <v>0.86687453436055684</v>
      </c>
      <c r="DJ106" s="3">
        <f t="shared" si="80"/>
        <v>2.6497918520096002</v>
      </c>
      <c r="DK106" s="3">
        <f t="shared" si="81"/>
        <v>4.3215470488829234E-4</v>
      </c>
      <c r="DL106" s="3">
        <f t="shared" si="82"/>
        <v>1.8351603547813737E-3</v>
      </c>
      <c r="DM106" s="3">
        <f t="shared" si="83"/>
        <v>1.4476948271125738E-4</v>
      </c>
      <c r="DN106" s="3">
        <f t="shared" si="84"/>
        <v>6.5298381064668432E-4</v>
      </c>
      <c r="DO106" s="3">
        <f t="shared" si="85"/>
        <v>4.1584809012362511E-4</v>
      </c>
      <c r="DP106" s="3">
        <f t="shared" si="86"/>
        <v>4.1034773294197968E-2</v>
      </c>
      <c r="DQ106" s="3">
        <f t="shared" si="87"/>
        <v>2.284351212428186E-4</v>
      </c>
      <c r="DR106" s="3">
        <f t="shared" si="88"/>
        <v>9.0271213432306852E-5</v>
      </c>
      <c r="DS106" s="3">
        <f t="shared" si="89"/>
        <v>1.1329226157034024E-2</v>
      </c>
      <c r="DT106" s="3">
        <f t="shared" si="90"/>
        <v>6.3560038328767986E-4</v>
      </c>
      <c r="DV106" s="3">
        <f t="shared" si="91"/>
        <v>3.2152814822828291E-3</v>
      </c>
      <c r="DW106" s="3">
        <f t="shared" si="92"/>
        <v>99.938435350169073</v>
      </c>
      <c r="DX106" s="3">
        <f t="shared" si="93"/>
        <v>5.7290611498123574E-6</v>
      </c>
      <c r="DY106" s="3">
        <f t="shared" si="94"/>
        <v>6.8440533306606601E-5</v>
      </c>
      <c r="DZ106" s="3">
        <f t="shared" si="95"/>
        <v>5.4625403517101351E-3</v>
      </c>
      <c r="EA106" s="3">
        <f t="shared" si="96"/>
        <v>2.142120806244624E-4</v>
      </c>
      <c r="EB106" s="3">
        <f t="shared" si="97"/>
        <v>9.0063497204667003E-6</v>
      </c>
      <c r="EC106" s="3">
        <f t="shared" si="98"/>
        <v>1.3157677350104574E-4</v>
      </c>
      <c r="ED106" s="3">
        <f t="shared" si="99"/>
        <v>9.8761514936535344E-3</v>
      </c>
      <c r="EE106" s="3">
        <f t="shared" si="100"/>
        <v>3.018861982881927E-2</v>
      </c>
      <c r="EF106" s="3">
        <f t="shared" si="101"/>
        <v>4.9234637366757876E-6</v>
      </c>
      <c r="EG106" s="3">
        <f t="shared" si="102"/>
        <v>2.0907664212719177E-5</v>
      </c>
      <c r="EH106" s="3">
        <f t="shared" si="103"/>
        <v>1.6493336535360209E-6</v>
      </c>
      <c r="EI106" s="3">
        <f t="shared" si="104"/>
        <v>7.4393315078829227E-6</v>
      </c>
      <c r="EJ106" s="3">
        <f t="shared" si="105"/>
        <v>4.7376852977194561E-6</v>
      </c>
      <c r="EK106" s="3">
        <f t="shared" si="106"/>
        <v>4.6750206805898213E-4</v>
      </c>
      <c r="EL106" s="3">
        <f t="shared" si="107"/>
        <v>2.6025217888415123E-6</v>
      </c>
      <c r="EM106" s="3">
        <f t="shared" si="108"/>
        <v>1.0284443065697228E-6</v>
      </c>
      <c r="EN106" s="3">
        <f t="shared" si="109"/>
        <v>1.2907191225228968E-4</v>
      </c>
      <c r="EO106" s="3">
        <f t="shared" si="110"/>
        <v>7.2412851294608268E-6</v>
      </c>
      <c r="EQ106" s="3">
        <f t="shared" si="111"/>
        <v>199.87687070033815</v>
      </c>
    </row>
    <row r="107" spans="1:147">
      <c r="A107" s="33" t="s">
        <v>170</v>
      </c>
      <c r="B107" s="33" t="s">
        <v>63</v>
      </c>
      <c r="C107" s="3" t="s">
        <v>65</v>
      </c>
      <c r="D107" s="3" t="s">
        <v>618</v>
      </c>
      <c r="E107" s="3" t="s">
        <v>399</v>
      </c>
      <c r="F107" s="13" t="s">
        <v>500</v>
      </c>
      <c r="G107" s="3">
        <v>16.706748300988998</v>
      </c>
      <c r="H107" s="3">
        <v>508114.91291216202</v>
      </c>
      <c r="I107" s="3">
        <v>232.85231452722701</v>
      </c>
      <c r="J107" s="3">
        <v>0.68400261947195795</v>
      </c>
      <c r="K107" s="3">
        <v>57.277557746142897</v>
      </c>
      <c r="L107" s="3">
        <v>3.53067498856745</v>
      </c>
      <c r="M107" s="3">
        <v>5.4949895243332901E-2</v>
      </c>
      <c r="N107" s="3">
        <v>0.39642513264506901</v>
      </c>
      <c r="O107" s="3">
        <v>51.715477681441001</v>
      </c>
      <c r="P107" s="3">
        <v>186.49974702832199</v>
      </c>
      <c r="Q107" s="3">
        <v>0.133399831494141</v>
      </c>
      <c r="R107" s="3">
        <v>0.22249768707097101</v>
      </c>
      <c r="S107" s="3">
        <v>0.38246593136322093</v>
      </c>
      <c r="T107" s="3">
        <v>0.143900635644127</v>
      </c>
      <c r="U107" s="3">
        <v>7.1516447418224702E-2</v>
      </c>
      <c r="V107" s="3">
        <v>9.3737354268634991</v>
      </c>
      <c r="W107" s="3">
        <v>3.05812293548983E-2</v>
      </c>
      <c r="X107" s="3">
        <v>1.6856911706421101E-2</v>
      </c>
      <c r="Y107" s="3">
        <v>5.18391206197348</v>
      </c>
      <c r="Z107" s="3">
        <v>3.25417770805436E-2</v>
      </c>
      <c r="AA107" s="3">
        <f t="shared" si="58"/>
        <v>340.4260567115756</v>
      </c>
      <c r="AB107" s="3">
        <f t="shared" si="59"/>
        <v>35.976641732869751</v>
      </c>
      <c r="AC107" s="3">
        <f t="shared" si="60"/>
        <v>6.2774554605687441E-3</v>
      </c>
      <c r="AD107" s="3">
        <f t="shared" si="61"/>
        <v>4.502565285417254</v>
      </c>
      <c r="AE107" s="3">
        <f t="shared" si="62"/>
        <v>3.2517742401679149E-3</v>
      </c>
      <c r="AF107" s="3">
        <f t="shared" si="63"/>
        <v>1.3795845022687148E-2</v>
      </c>
      <c r="AG107" s="3">
        <f t="shared" si="64"/>
        <v>5.7289459099854818E-4</v>
      </c>
      <c r="AH107" s="17">
        <f t="shared" si="65"/>
        <v>2.5733428711627603E-2</v>
      </c>
      <c r="AI107" s="3">
        <f t="shared" si="66"/>
        <v>1.3975286072038829E-4</v>
      </c>
      <c r="AJ107" s="3">
        <f t="shared" si="67"/>
        <v>0.8009357665479202</v>
      </c>
      <c r="AK107" s="3">
        <f t="shared" si="68"/>
        <v>7.2393146448411418E-5</v>
      </c>
      <c r="AL107" s="3">
        <f t="shared" si="69"/>
        <v>3.0713221624371017E-4</v>
      </c>
      <c r="AM107" s="3">
        <f t="shared" si="70"/>
        <v>5.7289459099854818E-4</v>
      </c>
      <c r="AP107" s="3">
        <v>0.16084414918989701</v>
      </c>
      <c r="AQ107" s="3">
        <v>8.6647657853375097</v>
      </c>
      <c r="AR107" s="3">
        <v>2.97072982227355E-2</v>
      </c>
      <c r="AS107" s="3">
        <v>0.45412963860620698</v>
      </c>
      <c r="AT107" s="3">
        <v>0.171686058071295</v>
      </c>
      <c r="AU107" s="3">
        <v>1.07634157669436</v>
      </c>
      <c r="AV107" s="3">
        <v>5.4949895243332901E-2</v>
      </c>
      <c r="AW107" s="3">
        <v>0.39642513264506901</v>
      </c>
      <c r="AX107" s="3">
        <v>0.33958951650793501</v>
      </c>
      <c r="AY107" s="3">
        <v>1.3151962147743901</v>
      </c>
      <c r="AZ107" s="3">
        <v>2.10762753416661E-2</v>
      </c>
      <c r="BA107" s="3">
        <v>0.13082075515631</v>
      </c>
      <c r="BB107" s="3">
        <v>7.30295110097459E-3</v>
      </c>
      <c r="BC107" s="3">
        <v>0.143900635644127</v>
      </c>
      <c r="BD107" s="3">
        <v>7.1516447418224702E-2</v>
      </c>
      <c r="BE107" s="3">
        <v>0.46787436563750801</v>
      </c>
      <c r="BF107" s="3">
        <v>3.05812293548983E-2</v>
      </c>
      <c r="BG107" s="3">
        <v>1.6856911706421101E-2</v>
      </c>
      <c r="BH107" s="3">
        <v>0.15372279403556899</v>
      </c>
      <c r="BI107" s="3">
        <v>1.6323793451867699E-2</v>
      </c>
      <c r="BK107" s="3">
        <v>0.77373247681576296</v>
      </c>
      <c r="BL107" s="3">
        <v>26855.682138635599</v>
      </c>
      <c r="BM107" s="3">
        <v>76.432329028551706</v>
      </c>
      <c r="BN107" s="3">
        <v>0.31361254802834099</v>
      </c>
      <c r="BO107" s="3">
        <v>36.879959224959798</v>
      </c>
      <c r="BP107" s="3">
        <v>6.4961863428625302</v>
      </c>
      <c r="BQ107" s="3">
        <v>4.9011718923119799E-2</v>
      </c>
      <c r="BR107" s="3">
        <v>0.37593077372330003</v>
      </c>
      <c r="BS107" s="3">
        <v>8.4643866461761004</v>
      </c>
      <c r="BT107" s="3">
        <v>38.4496769061397</v>
      </c>
      <c r="BU107" s="3">
        <v>0.27969391523688297</v>
      </c>
      <c r="BV107" s="3">
        <v>0.33565529973796498</v>
      </c>
      <c r="BW107" s="3">
        <v>0.758035896745619</v>
      </c>
      <c r="BX107" s="3">
        <v>7.2837939428612497E-2</v>
      </c>
      <c r="BY107" s="3">
        <v>2.11845629168891E-2</v>
      </c>
      <c r="BZ107" s="3">
        <v>1.95204807773171</v>
      </c>
      <c r="CA107" s="3">
        <v>2.90192360513758E-2</v>
      </c>
      <c r="CB107" s="3">
        <v>6.1598207762965903E-3</v>
      </c>
      <c r="CC107" s="3">
        <v>9.2898494797744604</v>
      </c>
      <c r="CD107" s="3">
        <v>2.9115798594942802E-2</v>
      </c>
      <c r="CF107" s="3">
        <v>16.706748300988998</v>
      </c>
      <c r="CG107" s="3">
        <v>508114.91291216202</v>
      </c>
      <c r="CH107" s="3">
        <v>232.85231452722701</v>
      </c>
      <c r="CI107" s="3">
        <v>0.68400261947195795</v>
      </c>
      <c r="CJ107" s="3">
        <v>57.277557746142897</v>
      </c>
      <c r="CK107" s="3">
        <v>3.53067498856745</v>
      </c>
      <c r="CL107" s="3">
        <v>5.4949895243332901E-2</v>
      </c>
      <c r="CM107" s="3">
        <v>0.39642513264506901</v>
      </c>
      <c r="CN107" s="3">
        <v>51.715477681441001</v>
      </c>
      <c r="CO107" s="3">
        <v>186.49974702832199</v>
      </c>
      <c r="CP107" s="3">
        <v>0.133399831494141</v>
      </c>
      <c r="CQ107" s="3">
        <v>0.22249768707097101</v>
      </c>
      <c r="CR107" s="3">
        <v>0.38246593136322093</v>
      </c>
      <c r="CS107" s="3">
        <v>0.143900635644127</v>
      </c>
      <c r="CT107" s="3">
        <v>7.1516447418224702E-2</v>
      </c>
      <c r="CU107" s="3">
        <v>9.3737354268634991</v>
      </c>
      <c r="CV107" s="3">
        <v>3.05812293548983E-2</v>
      </c>
      <c r="CW107" s="3">
        <v>1.6856911706421101E-2</v>
      </c>
      <c r="CX107" s="3">
        <v>5.18391206197348</v>
      </c>
      <c r="CY107" s="3">
        <v>3.25417770805436E-2</v>
      </c>
      <c r="DA107" s="3">
        <f t="shared" si="71"/>
        <v>0.30410159452493479</v>
      </c>
      <c r="DB107" s="3">
        <f t="shared" si="72"/>
        <v>9098.6643909421073</v>
      </c>
      <c r="DC107" s="3">
        <f t="shared" si="73"/>
        <v>3.9511228734775474</v>
      </c>
      <c r="DD107" s="3">
        <f t="shared" si="74"/>
        <v>1.1653825122960298E-2</v>
      </c>
      <c r="DE107" s="3">
        <f t="shared" si="75"/>
        <v>0.90135583272185338</v>
      </c>
      <c r="DF107" s="3">
        <f t="shared" si="76"/>
        <v>5.3994112074743077E-2</v>
      </c>
      <c r="DG107" s="3">
        <f t="shared" si="77"/>
        <v>7.8811719580816804E-4</v>
      </c>
      <c r="DH107" s="3">
        <f t="shared" si="78"/>
        <v>5.4596492582987058E-3</v>
      </c>
      <c r="DI107" s="3">
        <f t="shared" si="79"/>
        <v>0.69026125551831519</v>
      </c>
      <c r="DJ107" s="3">
        <f t="shared" si="80"/>
        <v>2.361952216670745</v>
      </c>
      <c r="DK107" s="3">
        <f t="shared" si="81"/>
        <v>1.2366928482550094E-3</v>
      </c>
      <c r="DL107" s="3">
        <f t="shared" si="82"/>
        <v>1.9793230828919857E-3</v>
      </c>
      <c r="DM107" s="3">
        <f t="shared" si="83"/>
        <v>3.3310624759464624E-3</v>
      </c>
      <c r="DN107" s="3">
        <f t="shared" si="84"/>
        <v>1.212203147537082E-3</v>
      </c>
      <c r="DO107" s="3">
        <f t="shared" si="85"/>
        <v>5.8735584279093873E-4</v>
      </c>
      <c r="DP107" s="3">
        <f t="shared" si="86"/>
        <v>7.3461876386077582E-2</v>
      </c>
      <c r="DQ107" s="3">
        <f t="shared" si="87"/>
        <v>1.5526102962608776E-4</v>
      </c>
      <c r="DR107" s="3">
        <f t="shared" si="88"/>
        <v>8.2476952404727296E-5</v>
      </c>
      <c r="DS107" s="3">
        <f t="shared" si="89"/>
        <v>2.5018880607980118E-2</v>
      </c>
      <c r="DT107" s="3">
        <f t="shared" si="90"/>
        <v>1.5571690069921204E-4</v>
      </c>
      <c r="DV107" s="3">
        <f t="shared" si="91"/>
        <v>3.3388099835505143E-3</v>
      </c>
      <c r="DW107" s="3">
        <f t="shared" si="92"/>
        <v>99.896587365516652</v>
      </c>
      <c r="DX107" s="3">
        <f t="shared" si="93"/>
        <v>4.3380398964399214E-2</v>
      </c>
      <c r="DY107" s="3">
        <f t="shared" si="94"/>
        <v>1.2795035727410903E-4</v>
      </c>
      <c r="DZ107" s="3">
        <f t="shared" si="95"/>
        <v>9.8962185901213719E-3</v>
      </c>
      <c r="EA107" s="3">
        <f t="shared" si="96"/>
        <v>5.9281530808716571E-4</v>
      </c>
      <c r="EB107" s="3">
        <f t="shared" si="97"/>
        <v>8.6529423355469704E-6</v>
      </c>
      <c r="EC107" s="3">
        <f t="shared" si="98"/>
        <v>5.9942899933716783E-5</v>
      </c>
      <c r="ED107" s="3">
        <f t="shared" si="99"/>
        <v>7.5785566819633809E-3</v>
      </c>
      <c r="EE107" s="3">
        <f t="shared" si="100"/>
        <v>2.5932483695158427E-2</v>
      </c>
      <c r="EF107" s="3">
        <f t="shared" si="101"/>
        <v>1.3577970331887828E-5</v>
      </c>
      <c r="EG107" s="3">
        <f t="shared" si="102"/>
        <v>2.1731499567293043E-5</v>
      </c>
      <c r="EH107" s="3">
        <f t="shared" si="103"/>
        <v>3.6572595641581266E-5</v>
      </c>
      <c r="EI107" s="3">
        <f t="shared" si="104"/>
        <v>1.3309091579775677E-5</v>
      </c>
      <c r="EJ107" s="3">
        <f t="shared" si="105"/>
        <v>6.4487315657475606E-6</v>
      </c>
      <c r="EK107" s="3">
        <f t="shared" si="106"/>
        <v>8.0655692276575123E-4</v>
      </c>
      <c r="EL107" s="3">
        <f t="shared" si="107"/>
        <v>1.7046509623921387E-6</v>
      </c>
      <c r="EM107" s="3">
        <f t="shared" si="108"/>
        <v>9.0553577179334652E-7</v>
      </c>
      <c r="EN107" s="3">
        <f t="shared" si="109"/>
        <v>2.7468875486061643E-4</v>
      </c>
      <c r="EO107" s="3">
        <f t="shared" si="110"/>
        <v>1.7096560886971719E-6</v>
      </c>
      <c r="EQ107" s="3">
        <f t="shared" si="111"/>
        <v>199.7931747310333</v>
      </c>
    </row>
    <row r="108" spans="1:147">
      <c r="A108" s="33" t="s">
        <v>171</v>
      </c>
      <c r="B108" s="33" t="s">
        <v>63</v>
      </c>
      <c r="C108" s="3" t="s">
        <v>65</v>
      </c>
      <c r="D108" s="3" t="s">
        <v>618</v>
      </c>
      <c r="E108" s="3" t="s">
        <v>399</v>
      </c>
      <c r="F108" s="13" t="s">
        <v>500</v>
      </c>
      <c r="G108" s="3">
        <v>16.302575352464999</v>
      </c>
      <c r="H108" s="3">
        <v>494072.18476060702</v>
      </c>
      <c r="I108" s="3">
        <v>188.93599682115601</v>
      </c>
      <c r="J108" s="3">
        <v>5.2944299458114203</v>
      </c>
      <c r="K108" s="3">
        <v>606.19916808758296</v>
      </c>
      <c r="L108" s="3">
        <v>29.2584429305148</v>
      </c>
      <c r="M108" s="3">
        <v>9.0871403654316396E-2</v>
      </c>
      <c r="N108" s="3">
        <v>0.59385305648424302</v>
      </c>
      <c r="O108" s="3">
        <v>98.0738175234914</v>
      </c>
      <c r="P108" s="3">
        <v>71.666299696143199</v>
      </c>
      <c r="Q108" s="3">
        <v>0.52620896858367205</v>
      </c>
      <c r="R108" s="3">
        <v>1.6861063147767399</v>
      </c>
      <c r="S108" s="3">
        <v>10.413739622375312</v>
      </c>
      <c r="T108" s="3">
        <v>0.28071408308466</v>
      </c>
      <c r="U108" s="3">
        <v>0.42921487447811801</v>
      </c>
      <c r="V108" s="3">
        <v>9.1693569523363401</v>
      </c>
      <c r="W108" s="3">
        <v>7.43299564592418E-2</v>
      </c>
      <c r="X108" s="3">
        <v>9.7725026778664199E-3</v>
      </c>
      <c r="Y108" s="3">
        <v>78.573387925443598</v>
      </c>
      <c r="Z108" s="3">
        <v>0.92339441796782595</v>
      </c>
      <c r="AA108" s="3">
        <f t="shared" si="58"/>
        <v>35.685805413409774</v>
      </c>
      <c r="AB108" s="3">
        <f t="shared" si="59"/>
        <v>0.91209379649183042</v>
      </c>
      <c r="AC108" s="3">
        <f t="shared" si="60"/>
        <v>1.1751999529968247E-2</v>
      </c>
      <c r="AD108" s="3">
        <f t="shared" si="61"/>
        <v>1.9264672426552643</v>
      </c>
      <c r="AE108" s="3">
        <f t="shared" si="62"/>
        <v>1.2437420526068333E-4</v>
      </c>
      <c r="AF108" s="3">
        <f t="shared" si="63"/>
        <v>5.4625985439929062E-3</v>
      </c>
      <c r="AG108" s="3">
        <f t="shared" si="64"/>
        <v>2.7851175923970361E-3</v>
      </c>
      <c r="AH108" s="17">
        <f t="shared" si="65"/>
        <v>6.6970380491035864E-3</v>
      </c>
      <c r="AI108" s="3">
        <f t="shared" si="66"/>
        <v>4.8873398055633479E-3</v>
      </c>
      <c r="AJ108" s="3">
        <f t="shared" si="67"/>
        <v>0.37931522262526524</v>
      </c>
      <c r="AK108" s="3">
        <f t="shared" si="68"/>
        <v>5.1723879209301364E-5</v>
      </c>
      <c r="AL108" s="3">
        <f t="shared" si="69"/>
        <v>2.2717474790386631E-3</v>
      </c>
      <c r="AM108" s="3">
        <f t="shared" si="70"/>
        <v>2.7851175923970361E-3</v>
      </c>
      <c r="AP108" s="3">
        <v>0.239338168525244</v>
      </c>
      <c r="AQ108" s="3">
        <v>10.187551786789101</v>
      </c>
      <c r="AR108" s="3">
        <v>4.6184882885667099E-2</v>
      </c>
      <c r="AS108" s="3">
        <v>0.21103547885476701</v>
      </c>
      <c r="AT108" s="3">
        <v>0.23988521055053799</v>
      </c>
      <c r="AU108" s="3">
        <v>2.3014438855433199</v>
      </c>
      <c r="AV108" s="3">
        <v>5.4014086103358998E-2</v>
      </c>
      <c r="AW108" s="3">
        <v>0.45741741062803198</v>
      </c>
      <c r="AX108" s="3">
        <v>0.29034657494319899</v>
      </c>
      <c r="AY108" s="3">
        <v>1.5167182903599301</v>
      </c>
      <c r="AZ108" s="3">
        <v>2.7007080612743501E-2</v>
      </c>
      <c r="BA108" s="3">
        <v>0.13105454779331499</v>
      </c>
      <c r="BB108" s="3">
        <v>1.65456361015782E-2</v>
      </c>
      <c r="BC108" s="3">
        <v>9.7247341310370397E-2</v>
      </c>
      <c r="BD108" s="3">
        <v>6.4110650767915001E-2</v>
      </c>
      <c r="BE108" s="3">
        <v>0.23850318459643999</v>
      </c>
      <c r="BF108" s="3">
        <v>4.3963096856589799E-2</v>
      </c>
      <c r="BG108" s="3">
        <v>9.7725026778664199E-3</v>
      </c>
      <c r="BH108" s="3">
        <v>0.109693495028559</v>
      </c>
      <c r="BI108" s="3">
        <v>1.6469495533868901E-2</v>
      </c>
      <c r="BK108" s="3">
        <v>0.49168396634692602</v>
      </c>
      <c r="BL108" s="3">
        <v>27220.026772965299</v>
      </c>
      <c r="BM108" s="3">
        <v>20.344357089994499</v>
      </c>
      <c r="BN108" s="3">
        <v>1.53582532091243</v>
      </c>
      <c r="BO108" s="3">
        <v>320.41626533849001</v>
      </c>
      <c r="BP108" s="3">
        <v>12.161984437299999</v>
      </c>
      <c r="BQ108" s="3">
        <v>0.104690209217917</v>
      </c>
      <c r="BR108" s="3">
        <v>0.46443349120914401</v>
      </c>
      <c r="BS108" s="3">
        <v>13.084329059317</v>
      </c>
      <c r="BT108" s="3">
        <v>9.7781656620907604</v>
      </c>
      <c r="BU108" s="3">
        <v>0.41279902486679598</v>
      </c>
      <c r="BV108" s="3">
        <v>0.97506825382968898</v>
      </c>
      <c r="BW108" s="3">
        <v>2.914269481756</v>
      </c>
      <c r="BX108" s="3">
        <v>0.218628180469366</v>
      </c>
      <c r="BY108" s="3">
        <v>0.29937412462745799</v>
      </c>
      <c r="BZ108" s="3">
        <v>2.3937015661921599</v>
      </c>
      <c r="CA108" s="3">
        <v>6.3727856998550894E-2</v>
      </c>
      <c r="CB108" s="3">
        <v>1.1289467617045501E-2</v>
      </c>
      <c r="CC108" s="3">
        <v>124.50055488456999</v>
      </c>
      <c r="CD108" s="3">
        <v>0.52668848325226503</v>
      </c>
      <c r="CF108" s="3">
        <v>16.302575352464999</v>
      </c>
      <c r="CG108" s="3">
        <v>494072.18476060702</v>
      </c>
      <c r="CH108" s="3">
        <v>188.93599682115601</v>
      </c>
      <c r="CI108" s="3">
        <v>5.2944299458114203</v>
      </c>
      <c r="CJ108" s="3">
        <v>606.19916808758296</v>
      </c>
      <c r="CK108" s="3">
        <v>29.2584429305148</v>
      </c>
      <c r="CL108" s="3">
        <v>9.0871403654316396E-2</v>
      </c>
      <c r="CM108" s="3">
        <v>0.59385305648424302</v>
      </c>
      <c r="CN108" s="3">
        <v>98.0738175234914</v>
      </c>
      <c r="CO108" s="3">
        <v>71.666299696143199</v>
      </c>
      <c r="CP108" s="3">
        <v>0.52620896858367205</v>
      </c>
      <c r="CQ108" s="3">
        <v>1.6861063147767399</v>
      </c>
      <c r="CR108" s="3">
        <v>10.413739622375312</v>
      </c>
      <c r="CS108" s="3">
        <v>0.28071408308466</v>
      </c>
      <c r="CT108" s="3">
        <v>0.42921487447811801</v>
      </c>
      <c r="CU108" s="3">
        <v>9.1693569523363401</v>
      </c>
      <c r="CV108" s="3">
        <v>7.43299564592418E-2</v>
      </c>
      <c r="CW108" s="3">
        <v>9.7725026778664199E-3</v>
      </c>
      <c r="CX108" s="3">
        <v>78.573387925443598</v>
      </c>
      <c r="CY108" s="3">
        <v>0.92339441796782595</v>
      </c>
      <c r="DA108" s="3">
        <f t="shared" si="71"/>
        <v>0.29674470879854142</v>
      </c>
      <c r="DB108" s="3">
        <f t="shared" si="72"/>
        <v>8847.2053856317852</v>
      </c>
      <c r="DC108" s="3">
        <f t="shared" si="73"/>
        <v>3.2059348011164506</v>
      </c>
      <c r="DD108" s="3">
        <f t="shared" si="74"/>
        <v>9.0204860270684958E-2</v>
      </c>
      <c r="DE108" s="3">
        <f t="shared" si="75"/>
        <v>9.5395330640415281</v>
      </c>
      <c r="DF108" s="3">
        <f t="shared" si="76"/>
        <v>0.44744521991917419</v>
      </c>
      <c r="DG108" s="3">
        <f t="shared" si="77"/>
        <v>1.3033203340980222E-3</v>
      </c>
      <c r="DH108" s="3">
        <f t="shared" si="78"/>
        <v>8.1786676282088275E-3</v>
      </c>
      <c r="DI108" s="3">
        <f t="shared" si="79"/>
        <v>1.3090192617815344</v>
      </c>
      <c r="DJ108" s="3">
        <f t="shared" si="80"/>
        <v>0.90762790901903756</v>
      </c>
      <c r="DK108" s="3">
        <f t="shared" si="81"/>
        <v>4.8782585468532154E-3</v>
      </c>
      <c r="DL108" s="3">
        <f t="shared" si="82"/>
        <v>1.4999477940564001E-2</v>
      </c>
      <c r="DM108" s="3">
        <f t="shared" si="83"/>
        <v>9.0697796707618253E-2</v>
      </c>
      <c r="DN108" s="3">
        <f t="shared" si="84"/>
        <v>2.36470460015719E-3</v>
      </c>
      <c r="DO108" s="3">
        <f t="shared" si="85"/>
        <v>3.5250893107598388E-3</v>
      </c>
      <c r="DP108" s="3">
        <f t="shared" si="86"/>
        <v>7.1860164203262855E-2</v>
      </c>
      <c r="DQ108" s="3">
        <f t="shared" si="87"/>
        <v>3.7737350052200131E-4</v>
      </c>
      <c r="DR108" s="3">
        <f t="shared" si="88"/>
        <v>4.7814585036382227E-5</v>
      </c>
      <c r="DS108" s="3">
        <f t="shared" si="89"/>
        <v>0.37921519269036486</v>
      </c>
      <c r="DT108" s="3">
        <f t="shared" si="90"/>
        <v>4.4185699057864951E-3</v>
      </c>
      <c r="DV108" s="3">
        <f t="shared" si="91"/>
        <v>3.3475195123245918E-3</v>
      </c>
      <c r="DW108" s="3">
        <f t="shared" si="92"/>
        <v>99.803608218847501</v>
      </c>
      <c r="DX108" s="3">
        <f t="shared" si="93"/>
        <v>3.6165528765210883E-2</v>
      </c>
      <c r="DY108" s="3">
        <f t="shared" si="94"/>
        <v>1.0175835353062089E-3</v>
      </c>
      <c r="DZ108" s="3">
        <f t="shared" si="95"/>
        <v>0.10761362249604359</v>
      </c>
      <c r="EA108" s="3">
        <f t="shared" si="96"/>
        <v>5.0475427529616864E-3</v>
      </c>
      <c r="EB108" s="3">
        <f t="shared" si="97"/>
        <v>1.4702503936353187E-5</v>
      </c>
      <c r="EC108" s="3">
        <f t="shared" si="98"/>
        <v>9.2261963426729552E-5</v>
      </c>
      <c r="ED108" s="3">
        <f t="shared" si="99"/>
        <v>1.476679243435918E-2</v>
      </c>
      <c r="EE108" s="3">
        <f t="shared" si="100"/>
        <v>1.0238774425576318E-2</v>
      </c>
      <c r="EF108" s="3">
        <f t="shared" si="101"/>
        <v>5.5030688627515687E-5</v>
      </c>
      <c r="EG108" s="3">
        <f t="shared" si="102"/>
        <v>1.6920620180226471E-4</v>
      </c>
      <c r="EH108" s="3">
        <f t="shared" si="103"/>
        <v>1.0231442556562058E-3</v>
      </c>
      <c r="EI108" s="3">
        <f t="shared" si="104"/>
        <v>2.6675774007764966E-5</v>
      </c>
      <c r="EJ108" s="3">
        <f t="shared" si="105"/>
        <v>3.9765848894938775E-5</v>
      </c>
      <c r="EK108" s="3">
        <f t="shared" si="106"/>
        <v>8.1064057655222442E-4</v>
      </c>
      <c r="EL108" s="3">
        <f t="shared" si="107"/>
        <v>4.2570772754342815E-6</v>
      </c>
      <c r="EM108" s="3">
        <f t="shared" si="108"/>
        <v>5.3938706112417021E-7</v>
      </c>
      <c r="EN108" s="3">
        <f t="shared" si="109"/>
        <v>4.2778530476266603E-3</v>
      </c>
      <c r="EO108" s="3">
        <f t="shared" si="110"/>
        <v>4.984503021495232E-5</v>
      </c>
      <c r="EQ108" s="3">
        <f t="shared" si="111"/>
        <v>199.607216437695</v>
      </c>
    </row>
    <row r="109" spans="1:147" s="9" customFormat="1">
      <c r="A109" s="39" t="s">
        <v>172</v>
      </c>
      <c r="B109" s="39" t="s">
        <v>63</v>
      </c>
      <c r="C109" s="9" t="s">
        <v>65</v>
      </c>
      <c r="D109" s="9" t="s">
        <v>618</v>
      </c>
      <c r="E109" s="9" t="s">
        <v>399</v>
      </c>
      <c r="F109" s="9" t="s">
        <v>500</v>
      </c>
      <c r="G109" s="9">
        <v>16.300578894227701</v>
      </c>
      <c r="H109" s="9">
        <v>510629.33419696102</v>
      </c>
      <c r="I109" s="9">
        <v>0.90846318128625403</v>
      </c>
      <c r="J109" s="9">
        <v>0.24219233641524501</v>
      </c>
      <c r="K109" s="9">
        <v>2.34179105329188</v>
      </c>
      <c r="L109" s="9">
        <v>0.98821743230196901</v>
      </c>
      <c r="M109" s="9">
        <v>3.7902556708038403E-2</v>
      </c>
      <c r="N109" s="9">
        <v>0.65910271805048504</v>
      </c>
      <c r="O109" s="9">
        <v>1.3864910519663101</v>
      </c>
      <c r="P109" s="9">
        <v>83.731749883336605</v>
      </c>
      <c r="Q109" s="9">
        <v>3.8886511902286203E-2</v>
      </c>
      <c r="R109" s="9">
        <v>0.15837379716101599</v>
      </c>
      <c r="S109" s="9">
        <v>5.1210525600278167E-3</v>
      </c>
      <c r="T109" s="9">
        <v>9.2578139569827494E-2</v>
      </c>
      <c r="U109" s="9">
        <v>5.9679429473647502E-2</v>
      </c>
      <c r="V109" s="9">
        <v>0.20680317263952799</v>
      </c>
      <c r="W109" s="9">
        <v>4.2577889239737002E-2</v>
      </c>
      <c r="X109" s="9">
        <v>1.6933699116652701E-2</v>
      </c>
      <c r="Y109" s="9">
        <v>0.264927254620625</v>
      </c>
      <c r="Z109" s="9">
        <v>1.7135380651736601E-2</v>
      </c>
      <c r="AA109" s="9">
        <f t="shared" si="58"/>
        <v>3.750998874418018</v>
      </c>
      <c r="AB109" s="9">
        <f t="shared" si="59"/>
        <v>316.05562818835006</v>
      </c>
      <c r="AC109" s="9">
        <f t="shared" si="60"/>
        <v>6.4679569024615496E-2</v>
      </c>
      <c r="AD109" s="9">
        <f t="shared" si="61"/>
        <v>0.65522469834758701</v>
      </c>
      <c r="AE109" s="9">
        <f t="shared" si="62"/>
        <v>6.3918297650808725E-2</v>
      </c>
      <c r="AF109" s="9">
        <f t="shared" si="63"/>
        <v>0.22526723254316836</v>
      </c>
      <c r="AG109" s="9">
        <f t="shared" si="64"/>
        <v>4.2804719776566462E-2</v>
      </c>
      <c r="AH109" s="49">
        <f t="shared" si="65"/>
        <v>0.14678184756027299</v>
      </c>
      <c r="AI109" s="9">
        <f t="shared" si="66"/>
        <v>1.886194289951889E-2</v>
      </c>
      <c r="AJ109" s="9">
        <f t="shared" si="67"/>
        <v>92.168567321335374</v>
      </c>
      <c r="AK109" s="9">
        <f t="shared" si="68"/>
        <v>1.8639939917737783E-2</v>
      </c>
      <c r="AL109" s="9">
        <f t="shared" si="69"/>
        <v>6.5692733291788402E-2</v>
      </c>
      <c r="AM109" s="9">
        <f t="shared" si="70"/>
        <v>4.2804719776566462E-2</v>
      </c>
      <c r="AO109" s="40"/>
      <c r="AP109" s="9">
        <v>0.28075929062206201</v>
      </c>
      <c r="AQ109" s="9">
        <v>9.0396249459274394</v>
      </c>
      <c r="AR109" s="9">
        <v>3.9724190481688099E-2</v>
      </c>
      <c r="AS109" s="9">
        <v>0.24219233641524501</v>
      </c>
      <c r="AT109" s="9">
        <v>0.25830814205993602</v>
      </c>
      <c r="AU109" s="9">
        <v>0.98821743230196901</v>
      </c>
      <c r="AV109" s="9">
        <v>3.7902556708038403E-2</v>
      </c>
      <c r="AW109" s="9">
        <v>0.65910271805048504</v>
      </c>
      <c r="AX109" s="9">
        <v>0.21414518392704701</v>
      </c>
      <c r="AY109" s="9">
        <v>2.1527918628243401</v>
      </c>
      <c r="AZ109" s="9">
        <v>3.8886511902286203E-2</v>
      </c>
      <c r="BA109" s="9">
        <v>0.15837379716101599</v>
      </c>
      <c r="BB109" s="9">
        <v>5.4358182345652303E-3</v>
      </c>
      <c r="BC109" s="9">
        <v>9.2578139569827494E-2</v>
      </c>
      <c r="BD109" s="9">
        <v>5.9679429473647502E-2</v>
      </c>
      <c r="BE109" s="9">
        <v>0.20680317263952799</v>
      </c>
      <c r="BF109" s="9">
        <v>4.2577889239737002E-2</v>
      </c>
      <c r="BG109" s="9">
        <v>1.6933699116652701E-2</v>
      </c>
      <c r="BH109" s="9">
        <v>9.95896610542093E-2</v>
      </c>
      <c r="BI109" s="9">
        <v>1.6983836383499901E-2</v>
      </c>
      <c r="BJ109" s="41"/>
      <c r="BK109" s="9">
        <v>0.78205409199972598</v>
      </c>
      <c r="BL109" s="9">
        <v>41272.976311708197</v>
      </c>
      <c r="BM109" s="9">
        <v>0.92128559264921495</v>
      </c>
      <c r="BN109" s="9">
        <v>0.19556192572700901</v>
      </c>
      <c r="BO109" s="9">
        <v>0.84895403371192801</v>
      </c>
      <c r="BP109" s="9">
        <v>0.518057863430189</v>
      </c>
      <c r="BQ109" s="9">
        <v>1.04511316326675E-3</v>
      </c>
      <c r="BR109" s="9">
        <v>0.51840300634380898</v>
      </c>
      <c r="BS109" s="9">
        <v>0.47872929951058402</v>
      </c>
      <c r="BT109" s="9">
        <v>20.563837500413101</v>
      </c>
      <c r="BU109" s="9">
        <v>3.0676481999049501E-2</v>
      </c>
      <c r="BV109" s="9">
        <v>0.101045513790019</v>
      </c>
      <c r="BW109" s="9">
        <v>7.3878947301832696E-3</v>
      </c>
      <c r="BX109" s="9">
        <v>5.9823303649361899E-2</v>
      </c>
      <c r="BY109" s="9">
        <v>3.54153630938768E-2</v>
      </c>
      <c r="BZ109" s="9">
        <v>0.35173102438146697</v>
      </c>
      <c r="CA109" s="9">
        <v>1.23864139457647E-3</v>
      </c>
      <c r="CB109" s="9">
        <v>1.0711756782351299E-2</v>
      </c>
      <c r="CC109" s="9">
        <v>0.18119207828860601</v>
      </c>
      <c r="CD109" s="9">
        <v>1.39690244643557E-2</v>
      </c>
      <c r="CF109" s="9">
        <v>16.300578894227701</v>
      </c>
      <c r="CG109" s="9">
        <v>510629.33419696102</v>
      </c>
      <c r="CH109" s="9">
        <v>0.90846318128625403</v>
      </c>
      <c r="CI109" s="9">
        <v>0.24219233641524501</v>
      </c>
      <c r="CJ109" s="9">
        <v>2.34179105329188</v>
      </c>
      <c r="CK109" s="9">
        <v>0.98821743230196901</v>
      </c>
      <c r="CL109" s="9">
        <v>3.7902556708038403E-2</v>
      </c>
      <c r="CM109" s="9">
        <v>0.65910271805048504</v>
      </c>
      <c r="CN109" s="9">
        <v>1.3864910519663101</v>
      </c>
      <c r="CO109" s="9">
        <v>83.731749883336605</v>
      </c>
      <c r="CP109" s="9">
        <v>3.8886511902286203E-2</v>
      </c>
      <c r="CQ109" s="9">
        <v>0.15837379716101599</v>
      </c>
      <c r="CR109" s="9">
        <v>5.1210525600278167E-3</v>
      </c>
      <c r="CS109" s="9">
        <v>9.2578139569827494E-2</v>
      </c>
      <c r="CT109" s="9">
        <v>5.9679429473647502E-2</v>
      </c>
      <c r="CU109" s="9">
        <v>0.20680317263952799</v>
      </c>
      <c r="CV109" s="9">
        <v>4.2577889239737002E-2</v>
      </c>
      <c r="CW109" s="9">
        <v>1.6933699116652701E-2</v>
      </c>
      <c r="CX109" s="9">
        <v>0.264927254620625</v>
      </c>
      <c r="CY109" s="9">
        <v>1.7135380651736601E-2</v>
      </c>
      <c r="DA109" s="9">
        <f t="shared" si="71"/>
        <v>0.29670836862495248</v>
      </c>
      <c r="DB109" s="9">
        <f t="shared" si="72"/>
        <v>9143.689393803581</v>
      </c>
      <c r="DC109" s="9">
        <f t="shared" si="73"/>
        <v>1.5415134105839392E-2</v>
      </c>
      <c r="DD109" s="9">
        <f t="shared" si="74"/>
        <v>4.1263981370178761E-3</v>
      </c>
      <c r="DE109" s="9">
        <f t="shared" si="75"/>
        <v>3.6851903397411012E-2</v>
      </c>
      <c r="DF109" s="9">
        <f t="shared" si="76"/>
        <v>1.5112669097751476E-2</v>
      </c>
      <c r="DG109" s="9">
        <f t="shared" si="77"/>
        <v>5.4361626304144119E-4</v>
      </c>
      <c r="DH109" s="9">
        <f t="shared" si="78"/>
        <v>9.0772995186680222E-3</v>
      </c>
      <c r="DI109" s="9">
        <f t="shared" si="79"/>
        <v>1.8505892185515394E-2</v>
      </c>
      <c r="DJ109" s="9">
        <f t="shared" si="80"/>
        <v>1.0604324959895721</v>
      </c>
      <c r="DK109" s="9">
        <f t="shared" si="81"/>
        <v>3.6050023920197245E-4</v>
      </c>
      <c r="DL109" s="9">
        <f t="shared" si="82"/>
        <v>1.4088816678173488E-3</v>
      </c>
      <c r="DM109" s="9">
        <f t="shared" si="83"/>
        <v>4.4601478514064143E-5</v>
      </c>
      <c r="DN109" s="9">
        <f t="shared" si="84"/>
        <v>7.7986807825648644E-4</v>
      </c>
      <c r="DO109" s="9">
        <f t="shared" si="85"/>
        <v>4.9013986098593544E-4</v>
      </c>
      <c r="DP109" s="9">
        <f t="shared" si="86"/>
        <v>1.6207145191185579E-3</v>
      </c>
      <c r="DQ109" s="9">
        <f t="shared" si="87"/>
        <v>2.1616812214935479E-4</v>
      </c>
      <c r="DR109" s="9">
        <f t="shared" si="88"/>
        <v>8.2852655362021757E-5</v>
      </c>
      <c r="DS109" s="9">
        <f t="shared" si="89"/>
        <v>1.2786064412192326E-3</v>
      </c>
      <c r="DT109" s="9">
        <f t="shared" si="90"/>
        <v>8.1995164578304439E-5</v>
      </c>
      <c r="DV109" s="9">
        <f t="shared" si="91"/>
        <v>3.2440675133659442E-3</v>
      </c>
      <c r="DW109" s="9">
        <f t="shared" si="92"/>
        <v>99.972730301521977</v>
      </c>
      <c r="DX109" s="9">
        <f t="shared" si="93"/>
        <v>1.68541709823305E-4</v>
      </c>
      <c r="DY109" s="9">
        <f t="shared" si="94"/>
        <v>4.5116065332266093E-5</v>
      </c>
      <c r="DZ109" s="9">
        <f t="shared" si="95"/>
        <v>4.0292110118523726E-4</v>
      </c>
      <c r="EA109" s="9">
        <f t="shared" si="96"/>
        <v>1.6523470196499863E-4</v>
      </c>
      <c r="EB109" s="9">
        <f t="shared" si="97"/>
        <v>5.9436404400823717E-6</v>
      </c>
      <c r="EC109" s="9">
        <f t="shared" si="98"/>
        <v>9.9246855132776999E-5</v>
      </c>
      <c r="ED109" s="9">
        <f t="shared" si="99"/>
        <v>2.0233458167392735E-4</v>
      </c>
      <c r="EE109" s="9">
        <f t="shared" si="100"/>
        <v>1.159426215815885E-2</v>
      </c>
      <c r="EF109" s="9">
        <f t="shared" si="101"/>
        <v>3.941537341786388E-6</v>
      </c>
      <c r="EG109" s="9">
        <f t="shared" si="102"/>
        <v>1.5404038888166101E-5</v>
      </c>
      <c r="EH109" s="9">
        <f t="shared" si="103"/>
        <v>4.876512521911947E-7</v>
      </c>
      <c r="EI109" s="9">
        <f t="shared" si="104"/>
        <v>8.5267048890721294E-6</v>
      </c>
      <c r="EJ109" s="9">
        <f t="shared" si="105"/>
        <v>5.3589550149832006E-6</v>
      </c>
      <c r="EK109" s="9">
        <f t="shared" si="106"/>
        <v>1.7720118054907002E-5</v>
      </c>
      <c r="EL109" s="9">
        <f t="shared" si="107"/>
        <v>2.3634789464818232E-6</v>
      </c>
      <c r="EM109" s="9">
        <f t="shared" si="108"/>
        <v>9.0587134060847574E-7</v>
      </c>
      <c r="EN109" s="9">
        <f t="shared" si="109"/>
        <v>1.3979671815670278E-5</v>
      </c>
      <c r="EO109" s="9">
        <f t="shared" si="110"/>
        <v>8.9649594615175826E-7</v>
      </c>
      <c r="EQ109" s="9">
        <f t="shared" si="111"/>
        <v>199.94546060304395</v>
      </c>
    </row>
    <row r="110" spans="1:147">
      <c r="A110" s="33" t="s">
        <v>173</v>
      </c>
      <c r="B110" s="33" t="s">
        <v>63</v>
      </c>
      <c r="C110" s="3" t="s">
        <v>65</v>
      </c>
      <c r="D110" s="3" t="s">
        <v>618</v>
      </c>
      <c r="E110" s="3" t="s">
        <v>399</v>
      </c>
      <c r="G110" s="5" t="s">
        <v>98</v>
      </c>
      <c r="H110" s="3">
        <v>431579.01556268299</v>
      </c>
      <c r="I110" s="3">
        <v>61.294188934893903</v>
      </c>
      <c r="J110" s="3">
        <v>388.66977660480001</v>
      </c>
      <c r="K110" s="3">
        <v>20.3306958688928</v>
      </c>
      <c r="L110" s="3">
        <v>3.10005779576051</v>
      </c>
      <c r="M110" s="5" t="s">
        <v>98</v>
      </c>
      <c r="N110" s="5" t="s">
        <v>98</v>
      </c>
      <c r="O110" s="3">
        <v>1511.9913292106</v>
      </c>
      <c r="P110" s="3">
        <v>13.297650693394701</v>
      </c>
      <c r="Q110" s="3">
        <v>13.427530975398801</v>
      </c>
      <c r="R110" s="3">
        <v>8.97361591977337E-2</v>
      </c>
      <c r="S110" s="5" t="s">
        <v>98</v>
      </c>
      <c r="T110" s="5" t="s">
        <v>98</v>
      </c>
      <c r="U110" s="3">
        <v>4.6257545861262299</v>
      </c>
      <c r="V110" s="3">
        <v>49.7650522966361</v>
      </c>
      <c r="W110" s="3">
        <v>1.1415263663092099</v>
      </c>
      <c r="X110" s="3">
        <v>4.7206858889413103E-2</v>
      </c>
      <c r="Y110" s="3">
        <v>84.973017483023696</v>
      </c>
      <c r="Z110" s="3">
        <v>1.3936774092408499</v>
      </c>
      <c r="AA110" s="3">
        <f t="shared" si="58"/>
        <v>0.15770248325024233</v>
      </c>
      <c r="AB110" s="3">
        <f t="shared" si="59"/>
        <v>0.15649262656879717</v>
      </c>
      <c r="AC110" s="3">
        <f t="shared" si="60"/>
        <v>1.6401411301173167E-2</v>
      </c>
      <c r="AD110" s="3">
        <f t="shared" si="61"/>
        <v>4.0538717220617373E-2</v>
      </c>
      <c r="AE110" s="3">
        <f t="shared" si="62"/>
        <v>5.5555116539017003E-4</v>
      </c>
      <c r="AF110" s="3">
        <f t="shared" si="63"/>
        <v>5.4437923038926854E-2</v>
      </c>
      <c r="AG110" s="3">
        <f t="shared" si="64"/>
        <v>0.21906694922843983</v>
      </c>
      <c r="AH110" s="17">
        <f t="shared" si="65"/>
        <v>0.15802111509199276</v>
      </c>
      <c r="AI110" s="3">
        <f t="shared" si="66"/>
        <v>2.2737512861475344E-2</v>
      </c>
      <c r="AJ110" s="3">
        <f t="shared" si="67"/>
        <v>0.21694798356038836</v>
      </c>
      <c r="AK110" s="3">
        <f t="shared" si="68"/>
        <v>7.7016858709976204E-4</v>
      </c>
      <c r="AL110" s="3">
        <f t="shared" si="69"/>
        <v>7.5468077259977479E-2</v>
      </c>
      <c r="AM110" s="3">
        <f t="shared" si="70"/>
        <v>0.21906694922843983</v>
      </c>
      <c r="AP110" s="3" t="s">
        <v>98</v>
      </c>
      <c r="AQ110" s="3">
        <v>16.608008621564299</v>
      </c>
      <c r="AR110" s="3">
        <v>3.7353860209528598E-2</v>
      </c>
      <c r="AS110" s="3">
        <v>0.305225032991918</v>
      </c>
      <c r="AT110" s="3">
        <v>0.46047239722559502</v>
      </c>
      <c r="AU110" s="3">
        <v>3.10005779576051</v>
      </c>
      <c r="AV110" s="3" t="s">
        <v>98</v>
      </c>
      <c r="AW110" s="3" t="s">
        <v>98</v>
      </c>
      <c r="AX110" s="3">
        <v>0.38501744222280299</v>
      </c>
      <c r="AY110" s="3">
        <v>2.12348851477867</v>
      </c>
      <c r="AZ110" s="3">
        <v>2.7679380258877999E-2</v>
      </c>
      <c r="BA110" s="3">
        <v>8.97361591977337E-2</v>
      </c>
      <c r="BB110" s="3" t="s">
        <v>98</v>
      </c>
      <c r="BC110" s="3" t="s">
        <v>98</v>
      </c>
      <c r="BD110" s="3">
        <v>4.5128780612658501E-2</v>
      </c>
      <c r="BE110" s="3">
        <v>0.27704972405101302</v>
      </c>
      <c r="BF110" s="3">
        <v>4.0568505276607603E-2</v>
      </c>
      <c r="BG110" s="3">
        <v>1.1878399381598501E-2</v>
      </c>
      <c r="BH110" s="3">
        <v>0.13365663643675599</v>
      </c>
      <c r="BI110" s="3">
        <v>7.0708665206634901E-3</v>
      </c>
      <c r="BK110" s="3" t="s">
        <v>98</v>
      </c>
      <c r="BL110" s="3">
        <v>51814.614672023999</v>
      </c>
      <c r="BM110" s="3">
        <v>18.717428186023401</v>
      </c>
      <c r="BN110" s="3">
        <v>109.77591441050301</v>
      </c>
      <c r="BO110" s="3">
        <v>6.4902702253755997</v>
      </c>
      <c r="BP110" s="3">
        <v>1.8162532257572199</v>
      </c>
      <c r="BQ110" s="3" t="s">
        <v>98</v>
      </c>
      <c r="BR110" s="3" t="s">
        <v>98</v>
      </c>
      <c r="BS110" s="3">
        <v>620.66654307348995</v>
      </c>
      <c r="BT110" s="3">
        <v>3.0720514778004602</v>
      </c>
      <c r="BU110" s="3">
        <v>5.8063773380945198</v>
      </c>
      <c r="BV110" s="3">
        <v>0.120439854984679</v>
      </c>
      <c r="BW110" s="3" t="s">
        <v>98</v>
      </c>
      <c r="BX110" s="3" t="s">
        <v>98</v>
      </c>
      <c r="BY110" s="3">
        <v>0.90962678244759898</v>
      </c>
      <c r="BZ110" s="3">
        <v>14.6011417160127</v>
      </c>
      <c r="CA110" s="3">
        <v>0.44539867504930403</v>
      </c>
      <c r="CB110" s="3">
        <v>2.1700899957827102E-2</v>
      </c>
      <c r="CC110" s="3">
        <v>28.6798454675376</v>
      </c>
      <c r="CD110" s="3">
        <v>0.38624472503497598</v>
      </c>
      <c r="CF110" s="3" t="s">
        <v>98</v>
      </c>
      <c r="CG110" s="3">
        <v>431579.01556268299</v>
      </c>
      <c r="CH110" s="3">
        <v>61.294188934893903</v>
      </c>
      <c r="CI110" s="3">
        <v>388.66977660480001</v>
      </c>
      <c r="CJ110" s="3">
        <v>20.3306958688928</v>
      </c>
      <c r="CK110" s="3">
        <v>3.10005779576051</v>
      </c>
      <c r="CL110" s="3" t="s">
        <v>98</v>
      </c>
      <c r="CM110" s="3" t="s">
        <v>98</v>
      </c>
      <c r="CN110" s="3">
        <v>1511.9913292106</v>
      </c>
      <c r="CO110" s="3">
        <v>13.297650693394701</v>
      </c>
      <c r="CP110" s="3">
        <v>13.427530975398801</v>
      </c>
      <c r="CQ110" s="3">
        <v>8.97361591977337E-2</v>
      </c>
      <c r="CR110" s="3" t="s">
        <v>98</v>
      </c>
      <c r="CS110" s="3" t="s">
        <v>98</v>
      </c>
      <c r="CT110" s="3">
        <v>4.6257545861262299</v>
      </c>
      <c r="CU110" s="3">
        <v>49.7650522966361</v>
      </c>
      <c r="CV110" s="3">
        <v>1.1415263663092099</v>
      </c>
      <c r="CW110" s="3">
        <v>4.7206858889413103E-2</v>
      </c>
      <c r="CX110" s="3">
        <v>84.973017483023696</v>
      </c>
      <c r="CY110" s="3">
        <v>1.3936774092408499</v>
      </c>
      <c r="DA110" s="3" t="s">
        <v>98</v>
      </c>
      <c r="DB110" s="3">
        <f t="shared" si="72"/>
        <v>7728.1585739579732</v>
      </c>
      <c r="DC110" s="3">
        <f t="shared" si="73"/>
        <v>1.0400621200765257</v>
      </c>
      <c r="DD110" s="3">
        <f t="shared" si="74"/>
        <v>6.6220354691464465</v>
      </c>
      <c r="DE110" s="3">
        <f t="shared" si="75"/>
        <v>0.31993667373072737</v>
      </c>
      <c r="DF110" s="3">
        <f t="shared" si="76"/>
        <v>4.740874439150497E-2</v>
      </c>
      <c r="DG110" s="3" t="s">
        <v>98</v>
      </c>
      <c r="DH110" s="3" t="s">
        <v>98</v>
      </c>
      <c r="DI110" s="3">
        <f t="shared" si="79"/>
        <v>20.180980240819739</v>
      </c>
      <c r="DJ110" s="3">
        <f t="shared" si="80"/>
        <v>0.16840996318888934</v>
      </c>
      <c r="DK110" s="3">
        <f t="shared" si="81"/>
        <v>0.12448090331903935</v>
      </c>
      <c r="DL110" s="3">
        <f t="shared" si="82"/>
        <v>7.9828628157149837E-4</v>
      </c>
      <c r="DM110" s="3" t="s">
        <v>98</v>
      </c>
      <c r="DN110" s="3" t="s">
        <v>98</v>
      </c>
      <c r="DO110" s="3">
        <f t="shared" si="85"/>
        <v>3.7990757113388875E-2</v>
      </c>
      <c r="DP110" s="3">
        <f t="shared" si="86"/>
        <v>0.39000824683884094</v>
      </c>
      <c r="DQ110" s="3">
        <f t="shared" si="87"/>
        <v>5.7955341468346267E-3</v>
      </c>
      <c r="DR110" s="3">
        <f t="shared" si="88"/>
        <v>2.3097219239249541E-4</v>
      </c>
      <c r="DS110" s="3">
        <f t="shared" si="89"/>
        <v>0.41010143572887886</v>
      </c>
      <c r="DT110" s="3">
        <f t="shared" si="90"/>
        <v>6.6689390135133732E-3</v>
      </c>
      <c r="DV110" s="3" t="s">
        <v>98</v>
      </c>
      <c r="DW110" s="3">
        <f t="shared" si="92"/>
        <v>99.608355575886605</v>
      </c>
      <c r="DX110" s="3">
        <f t="shared" si="93"/>
        <v>1.3405376777166068E-2</v>
      </c>
      <c r="DY110" s="3">
        <f t="shared" si="94"/>
        <v>8.5351517743126909E-2</v>
      </c>
      <c r="DZ110" s="3">
        <f t="shared" si="95"/>
        <v>4.1236687438228042E-3</v>
      </c>
      <c r="EA110" s="3">
        <f t="shared" si="96"/>
        <v>6.1105204086629131E-4</v>
      </c>
      <c r="EB110" s="3" t="s">
        <v>98</v>
      </c>
      <c r="EC110" s="3" t="s">
        <v>98</v>
      </c>
      <c r="ED110" s="3">
        <f t="shared" si="99"/>
        <v>0.26011296694550018</v>
      </c>
      <c r="EE110" s="3">
        <f t="shared" si="100"/>
        <v>2.1706386243637256E-3</v>
      </c>
      <c r="EF110" s="3">
        <f t="shared" si="101"/>
        <v>1.604436291200495E-3</v>
      </c>
      <c r="EG110" s="3">
        <f t="shared" si="102"/>
        <v>1.02891242493491E-5</v>
      </c>
      <c r="EH110" s="3" t="s">
        <v>98</v>
      </c>
      <c r="EI110" s="3" t="s">
        <v>98</v>
      </c>
      <c r="EJ110" s="3">
        <f t="shared" si="105"/>
        <v>4.8966345694554086E-4</v>
      </c>
      <c r="EK110" s="3">
        <f t="shared" si="106"/>
        <v>5.0268223350851083E-3</v>
      </c>
      <c r="EL110" s="3">
        <f t="shared" si="107"/>
        <v>7.4698729396599389E-5</v>
      </c>
      <c r="EM110" s="3">
        <f t="shared" si="108"/>
        <v>2.9770041657143264E-6</v>
      </c>
      <c r="EN110" s="3">
        <f t="shared" si="109"/>
        <v>5.2858037579504146E-3</v>
      </c>
      <c r="EO110" s="3">
        <f t="shared" si="110"/>
        <v>8.5956058253050402E-5</v>
      </c>
      <c r="EQ110" s="3">
        <f t="shared" si="111"/>
        <v>199.21671115177321</v>
      </c>
    </row>
    <row r="111" spans="1:147">
      <c r="A111" s="33" t="s">
        <v>174</v>
      </c>
      <c r="B111" s="33" t="s">
        <v>63</v>
      </c>
      <c r="C111" s="3" t="s">
        <v>65</v>
      </c>
      <c r="D111" s="3" t="s">
        <v>618</v>
      </c>
      <c r="E111" s="3" t="s">
        <v>399</v>
      </c>
      <c r="G111" s="5" t="s">
        <v>98</v>
      </c>
      <c r="H111" s="3">
        <v>410933.07079033001</v>
      </c>
      <c r="I111" s="3">
        <v>116.79428958537</v>
      </c>
      <c r="J111" s="3">
        <v>543.81591379735096</v>
      </c>
      <c r="K111" s="3">
        <v>4.4994461275565296</v>
      </c>
      <c r="L111" s="3">
        <v>10.3404742064454</v>
      </c>
      <c r="M111" s="5" t="s">
        <v>98</v>
      </c>
      <c r="N111" s="5" t="s">
        <v>98</v>
      </c>
      <c r="O111" s="3">
        <v>66.754431161212494</v>
      </c>
      <c r="P111" s="3">
        <v>4.3593851844275697</v>
      </c>
      <c r="Q111" s="3">
        <v>0.52654879368145202</v>
      </c>
      <c r="R111" s="3">
        <v>0.20197379975167601</v>
      </c>
      <c r="S111" s="5" t="s">
        <v>98</v>
      </c>
      <c r="T111" s="5" t="s">
        <v>98</v>
      </c>
      <c r="U111" s="3">
        <v>1.80344764348419</v>
      </c>
      <c r="V111" s="3">
        <v>7.2058527872539697</v>
      </c>
      <c r="W111" s="3">
        <v>0.10596866264340001</v>
      </c>
      <c r="X111" s="3">
        <v>1.7048622092519099E-2</v>
      </c>
      <c r="Y111" s="3">
        <v>20.122629909950501</v>
      </c>
      <c r="Z111" s="3">
        <v>0.159970230783575</v>
      </c>
      <c r="AA111" s="3">
        <f t="shared" si="58"/>
        <v>0.21476806143796032</v>
      </c>
      <c r="AB111" s="3">
        <f t="shared" si="59"/>
        <v>0.21664092635684185</v>
      </c>
      <c r="AC111" s="3">
        <f t="shared" si="60"/>
        <v>7.9497675750857411E-3</v>
      </c>
      <c r="AD111" s="3">
        <f t="shared" si="61"/>
        <v>1.7496110378547132</v>
      </c>
      <c r="AE111" s="3">
        <f t="shared" si="62"/>
        <v>8.4723627919473256E-4</v>
      </c>
      <c r="AF111" s="3">
        <f t="shared" si="63"/>
        <v>8.9622860011573227E-2</v>
      </c>
      <c r="AG111" s="3">
        <f t="shared" si="64"/>
        <v>4.5083436489125163E-3</v>
      </c>
      <c r="AH111" s="17">
        <f t="shared" si="65"/>
        <v>2.6166996860637847E-2</v>
      </c>
      <c r="AI111" s="3">
        <f t="shared" si="66"/>
        <v>1.3696751044206304E-3</v>
      </c>
      <c r="AJ111" s="3">
        <f t="shared" si="67"/>
        <v>3.7325328146639455E-2</v>
      </c>
      <c r="AK111" s="3">
        <f t="shared" si="68"/>
        <v>1.4597136686256843E-4</v>
      </c>
      <c r="AL111" s="3">
        <f t="shared" si="69"/>
        <v>1.5441231329772952E-2</v>
      </c>
      <c r="AM111" s="3">
        <f t="shared" si="70"/>
        <v>4.5083436489125163E-3</v>
      </c>
      <c r="AP111" s="3" t="s">
        <v>98</v>
      </c>
      <c r="AQ111" s="3">
        <v>16.622889816193801</v>
      </c>
      <c r="AR111" s="3">
        <v>3.9496158418673002E-2</v>
      </c>
      <c r="AS111" s="3">
        <v>0.25038840530786399</v>
      </c>
      <c r="AT111" s="3">
        <v>0.33740697842351702</v>
      </c>
      <c r="AU111" s="3">
        <v>2.3080510124015601</v>
      </c>
      <c r="AV111" s="3" t="s">
        <v>98</v>
      </c>
      <c r="AW111" s="3" t="s">
        <v>98</v>
      </c>
      <c r="AX111" s="3">
        <v>0.32693761427425699</v>
      </c>
      <c r="AY111" s="3">
        <v>1.30365160270417</v>
      </c>
      <c r="AZ111" s="3">
        <v>2.3505486900309E-2</v>
      </c>
      <c r="BA111" s="3">
        <v>0.20197379975167601</v>
      </c>
      <c r="BB111" s="3" t="s">
        <v>98</v>
      </c>
      <c r="BC111" s="3" t="s">
        <v>98</v>
      </c>
      <c r="BD111" s="3">
        <v>3.8272360545176798E-2</v>
      </c>
      <c r="BE111" s="3">
        <v>0.245711467694397</v>
      </c>
      <c r="BF111" s="3">
        <v>1.5842731749746999E-2</v>
      </c>
      <c r="BG111" s="3">
        <v>7.7019574093837697E-3</v>
      </c>
      <c r="BH111" s="3">
        <v>0.13615069294356799</v>
      </c>
      <c r="BI111" s="3">
        <v>6.2190369621495899E-3</v>
      </c>
      <c r="BK111" s="3" t="s">
        <v>98</v>
      </c>
      <c r="BL111" s="3">
        <v>69669.291802934196</v>
      </c>
      <c r="BM111" s="3">
        <v>48.430388217473599</v>
      </c>
      <c r="BN111" s="3">
        <v>278.70666382212801</v>
      </c>
      <c r="BO111" s="3">
        <v>2.2952237400842801</v>
      </c>
      <c r="BP111" s="3">
        <v>14.777553466597</v>
      </c>
      <c r="BQ111" s="3" t="s">
        <v>98</v>
      </c>
      <c r="BR111" s="3" t="s">
        <v>98</v>
      </c>
      <c r="BS111" s="3">
        <v>79.058567835888098</v>
      </c>
      <c r="BT111" s="3">
        <v>2.74295966475961</v>
      </c>
      <c r="BU111" s="3">
        <v>0.17888163811746699</v>
      </c>
      <c r="BV111" s="3">
        <v>0.127514138075151</v>
      </c>
      <c r="BW111" s="3" t="s">
        <v>98</v>
      </c>
      <c r="BX111" s="3" t="s">
        <v>98</v>
      </c>
      <c r="BY111" s="3">
        <v>1.2406569423371001</v>
      </c>
      <c r="BZ111" s="3">
        <v>2.8227167431264202</v>
      </c>
      <c r="CA111" s="3">
        <v>4.69151870103399E-2</v>
      </c>
      <c r="CB111" s="3">
        <v>1.6104344945180801E-2</v>
      </c>
      <c r="CC111" s="3">
        <v>7.8104471835709299</v>
      </c>
      <c r="CD111" s="3">
        <v>0.16149354016866499</v>
      </c>
      <c r="CF111" s="3" t="s">
        <v>98</v>
      </c>
      <c r="CG111" s="3">
        <v>410933.07079033001</v>
      </c>
      <c r="CH111" s="3">
        <v>116.79428958537</v>
      </c>
      <c r="CI111" s="3">
        <v>543.81591379735096</v>
      </c>
      <c r="CJ111" s="3">
        <v>4.4994461275565296</v>
      </c>
      <c r="CK111" s="3">
        <v>10.3404742064454</v>
      </c>
      <c r="CL111" s="3" t="s">
        <v>98</v>
      </c>
      <c r="CM111" s="3" t="s">
        <v>98</v>
      </c>
      <c r="CN111" s="3">
        <v>66.754431161212494</v>
      </c>
      <c r="CO111" s="3">
        <v>4.3593851844275697</v>
      </c>
      <c r="CP111" s="3">
        <v>0.52654879368145202</v>
      </c>
      <c r="CQ111" s="3">
        <v>0.20197379975167601</v>
      </c>
      <c r="CR111" s="3" t="s">
        <v>98</v>
      </c>
      <c r="CS111" s="3" t="s">
        <v>98</v>
      </c>
      <c r="CT111" s="3">
        <v>1.80344764348419</v>
      </c>
      <c r="CU111" s="3">
        <v>7.2058527872539697</v>
      </c>
      <c r="CV111" s="3">
        <v>0.10596866264340001</v>
      </c>
      <c r="CW111" s="3">
        <v>1.7048622092519099E-2</v>
      </c>
      <c r="CX111" s="3">
        <v>20.122629909950501</v>
      </c>
      <c r="CY111" s="3">
        <v>0.159970230783575</v>
      </c>
      <c r="DA111" s="3" t="s">
        <v>98</v>
      </c>
      <c r="DB111" s="3">
        <f t="shared" si="72"/>
        <v>7358.4577095591376</v>
      </c>
      <c r="DC111" s="3">
        <f t="shared" si="73"/>
        <v>1.9818080400414366</v>
      </c>
      <c r="DD111" s="3">
        <f t="shared" si="74"/>
        <v>9.2653673802736076</v>
      </c>
      <c r="DE111" s="3">
        <f t="shared" si="75"/>
        <v>7.0806126704379968E-2</v>
      </c>
      <c r="DF111" s="3">
        <f t="shared" si="76"/>
        <v>0.15813540612395474</v>
      </c>
      <c r="DG111" s="3" t="s">
        <v>98</v>
      </c>
      <c r="DH111" s="3" t="s">
        <v>98</v>
      </c>
      <c r="DI111" s="3">
        <f t="shared" si="79"/>
        <v>0.89099046418139094</v>
      </c>
      <c r="DJ111" s="3">
        <f t="shared" si="80"/>
        <v>5.5210045395485942E-2</v>
      </c>
      <c r="DK111" s="3">
        <f t="shared" si="81"/>
        <v>4.8814089201586015E-3</v>
      </c>
      <c r="DL111" s="3">
        <f t="shared" si="82"/>
        <v>1.7967440886717137E-3</v>
      </c>
      <c r="DM111" s="3" t="s">
        <v>98</v>
      </c>
      <c r="DN111" s="3" t="s">
        <v>98</v>
      </c>
      <c r="DO111" s="3">
        <f t="shared" si="85"/>
        <v>1.481149510088855E-2</v>
      </c>
      <c r="DP111" s="3">
        <f t="shared" si="86"/>
        <v>5.6472200527068729E-2</v>
      </c>
      <c r="DQ111" s="3">
        <f t="shared" si="87"/>
        <v>5.380033444430031E-4</v>
      </c>
      <c r="DR111" s="3">
        <f t="shared" si="88"/>
        <v>8.341494678145964E-5</v>
      </c>
      <c r="DS111" s="3">
        <f t="shared" si="89"/>
        <v>9.7116939719838327E-2</v>
      </c>
      <c r="DT111" s="3">
        <f t="shared" si="90"/>
        <v>7.6547966265337922E-4</v>
      </c>
      <c r="DV111" s="3" t="s">
        <v>98</v>
      </c>
      <c r="DW111" s="3">
        <f t="shared" si="92"/>
        <v>99.815116386903668</v>
      </c>
      <c r="DX111" s="3">
        <f t="shared" si="93"/>
        <v>2.6882589800884912E-2</v>
      </c>
      <c r="DY111" s="3">
        <f t="shared" si="94"/>
        <v>0.12568173385409581</v>
      </c>
      <c r="DZ111" s="3">
        <f t="shared" si="95"/>
        <v>9.6046237633768588E-4</v>
      </c>
      <c r="EA111" s="3">
        <f t="shared" si="96"/>
        <v>2.1450560144754159E-3</v>
      </c>
      <c r="EB111" s="3" t="s">
        <v>98</v>
      </c>
      <c r="EC111" s="3" t="s">
        <v>98</v>
      </c>
      <c r="ED111" s="3">
        <f t="shared" si="99"/>
        <v>1.2085999592870544E-2</v>
      </c>
      <c r="EE111" s="3">
        <f t="shared" si="100"/>
        <v>7.4890654052652418E-4</v>
      </c>
      <c r="EF111" s="3">
        <f t="shared" si="101"/>
        <v>6.6214744818706331E-5</v>
      </c>
      <c r="EG111" s="3">
        <f t="shared" si="102"/>
        <v>2.4372256715598228E-5</v>
      </c>
      <c r="EH111" s="3" t="s">
        <v>98</v>
      </c>
      <c r="EI111" s="3" t="s">
        <v>98</v>
      </c>
      <c r="EJ111" s="3">
        <f t="shared" si="105"/>
        <v>2.0091317579208037E-4</v>
      </c>
      <c r="EK111" s="3">
        <f t="shared" si="106"/>
        <v>7.6602726966975264E-4</v>
      </c>
      <c r="EL111" s="3">
        <f t="shared" si="107"/>
        <v>7.2978426406338783E-6</v>
      </c>
      <c r="EM111" s="3">
        <f t="shared" si="108"/>
        <v>1.1314969726037339E-6</v>
      </c>
      <c r="EN111" s="3">
        <f t="shared" si="109"/>
        <v>1.3173601077686081E-3</v>
      </c>
      <c r="EO111" s="3">
        <f t="shared" si="110"/>
        <v>1.0383485865563599E-5</v>
      </c>
      <c r="EQ111" s="3">
        <f t="shared" si="111"/>
        <v>199.63023277380734</v>
      </c>
    </row>
    <row r="112" spans="1:147">
      <c r="A112" s="33" t="s">
        <v>175</v>
      </c>
      <c r="B112" s="33" t="s">
        <v>63</v>
      </c>
      <c r="C112" s="3" t="s">
        <v>65</v>
      </c>
      <c r="D112" s="3" t="s">
        <v>618</v>
      </c>
      <c r="E112" s="3" t="s">
        <v>399</v>
      </c>
      <c r="G112" s="5" t="s">
        <v>98</v>
      </c>
      <c r="H112" s="3">
        <v>423817.19631591701</v>
      </c>
      <c r="I112" s="3">
        <v>114.29155396202999</v>
      </c>
      <c r="J112" s="3">
        <v>274.69731372937503</v>
      </c>
      <c r="K112" s="3">
        <v>6.8804602448726602</v>
      </c>
      <c r="L112" s="3">
        <v>6.0203157061131103</v>
      </c>
      <c r="M112" s="5" t="s">
        <v>98</v>
      </c>
      <c r="N112" s="5" t="s">
        <v>98</v>
      </c>
      <c r="O112" s="3">
        <v>703.70911019289201</v>
      </c>
      <c r="P112" s="3">
        <v>29.547587327075</v>
      </c>
      <c r="Q112" s="3">
        <v>1.26007688951513</v>
      </c>
      <c r="R112" s="3">
        <v>9.1545164507329094E-2</v>
      </c>
      <c r="S112" s="5" t="s">
        <v>98</v>
      </c>
      <c r="T112" s="5" t="s">
        <v>98</v>
      </c>
      <c r="U112" s="3">
        <v>3.5636508470089199</v>
      </c>
      <c r="V112" s="3">
        <v>23.2925255244939</v>
      </c>
      <c r="W112" s="3">
        <v>1.35910602083268</v>
      </c>
      <c r="X112" s="3">
        <v>6.2524274667654506E-2</v>
      </c>
      <c r="Y112" s="3">
        <v>43.916134098364203</v>
      </c>
      <c r="Z112" s="3">
        <v>1.29694522267146</v>
      </c>
      <c r="AA112" s="3">
        <f t="shared" si="58"/>
        <v>0.41606360255356262</v>
      </c>
      <c r="AB112" s="3">
        <f t="shared" si="59"/>
        <v>0.67281849674868344</v>
      </c>
      <c r="AC112" s="3">
        <f t="shared" si="60"/>
        <v>2.9532317661808232E-2</v>
      </c>
      <c r="AD112" s="3">
        <f t="shared" si="61"/>
        <v>0.16241306572072345</v>
      </c>
      <c r="AE112" s="3">
        <f t="shared" si="62"/>
        <v>1.4237199141347787E-3</v>
      </c>
      <c r="AF112" s="3">
        <f t="shared" si="63"/>
        <v>8.114673388661639E-2</v>
      </c>
      <c r="AG112" s="3">
        <f t="shared" si="64"/>
        <v>1.1025109431391173E-2</v>
      </c>
      <c r="AH112" s="17">
        <f t="shared" si="65"/>
        <v>2.8692800843826222E-2</v>
      </c>
      <c r="AI112" s="3">
        <f t="shared" si="66"/>
        <v>1.1347690863511506E-2</v>
      </c>
      <c r="AJ112" s="3">
        <f t="shared" si="67"/>
        <v>0.2585281790541698</v>
      </c>
      <c r="AK112" s="3">
        <f t="shared" si="68"/>
        <v>5.4705945015347637E-4</v>
      </c>
      <c r="AL112" s="3">
        <f t="shared" si="69"/>
        <v>3.1180351683667177E-2</v>
      </c>
      <c r="AM112" s="3">
        <f t="shared" si="70"/>
        <v>1.1025109431391173E-2</v>
      </c>
      <c r="AP112" s="3" t="s">
        <v>98</v>
      </c>
      <c r="AQ112" s="3">
        <v>15.389167891149</v>
      </c>
      <c r="AR112" s="3">
        <v>3.6586936342406097E-2</v>
      </c>
      <c r="AS112" s="3">
        <v>0.25154796845309801</v>
      </c>
      <c r="AT112" s="3">
        <v>0.40640274784144198</v>
      </c>
      <c r="AU112" s="3">
        <v>2.47906227585809</v>
      </c>
      <c r="AV112" s="3" t="s">
        <v>98</v>
      </c>
      <c r="AW112" s="3" t="s">
        <v>98</v>
      </c>
      <c r="AX112" s="3">
        <v>0.196488253824532</v>
      </c>
      <c r="AY112" s="3">
        <v>1.84188604118113</v>
      </c>
      <c r="AZ112" s="3">
        <v>2.2240342677056602E-2</v>
      </c>
      <c r="BA112" s="3">
        <v>9.1545164507329094E-2</v>
      </c>
      <c r="BB112" s="3" t="s">
        <v>98</v>
      </c>
      <c r="BC112" s="3" t="s">
        <v>98</v>
      </c>
      <c r="BD112" s="3">
        <v>3.3372000791201797E-2</v>
      </c>
      <c r="BE112" s="3">
        <v>0.19762413728866399</v>
      </c>
      <c r="BF112" s="3">
        <v>7.6536636529905997E-3</v>
      </c>
      <c r="BG112" s="3">
        <v>9.0091037796173005E-3</v>
      </c>
      <c r="BH112" s="3">
        <v>0.10156315487249799</v>
      </c>
      <c r="BI112" s="3">
        <v>4.8493665950927398E-3</v>
      </c>
      <c r="BK112" s="3" t="s">
        <v>98</v>
      </c>
      <c r="BL112" s="3">
        <v>58647.6742715781</v>
      </c>
      <c r="BM112" s="3">
        <v>55.325907681588703</v>
      </c>
      <c r="BN112" s="3">
        <v>138.133338010041</v>
      </c>
      <c r="BO112" s="3">
        <v>4.1674078012431197</v>
      </c>
      <c r="BP112" s="3">
        <v>5.7942529757828201</v>
      </c>
      <c r="BQ112" s="3" t="s">
        <v>98</v>
      </c>
      <c r="BR112" s="3" t="s">
        <v>98</v>
      </c>
      <c r="BS112" s="3">
        <v>524.090254867412</v>
      </c>
      <c r="BT112" s="3">
        <v>21.6909924381339</v>
      </c>
      <c r="BU112" s="3">
        <v>0.732037918129397</v>
      </c>
      <c r="BV112" s="3">
        <v>5.8278597994775201E-2</v>
      </c>
      <c r="BW112" s="3" t="s">
        <v>98</v>
      </c>
      <c r="BX112" s="3" t="s">
        <v>98</v>
      </c>
      <c r="BY112" s="3">
        <v>2.5944079518651901</v>
      </c>
      <c r="BZ112" s="3">
        <v>11.897111637077799</v>
      </c>
      <c r="CA112" s="3">
        <v>0.78487917442689603</v>
      </c>
      <c r="CB112" s="3">
        <v>4.1316159773698402E-2</v>
      </c>
      <c r="CC112" s="3">
        <v>25.0243412485666</v>
      </c>
      <c r="CD112" s="3">
        <v>0.91243981041469302</v>
      </c>
      <c r="CF112" s="3" t="s">
        <v>98</v>
      </c>
      <c r="CG112" s="3">
        <v>423817.19631591701</v>
      </c>
      <c r="CH112" s="3">
        <v>114.29155396202999</v>
      </c>
      <c r="CI112" s="3">
        <v>274.69731372937503</v>
      </c>
      <c r="CJ112" s="3">
        <v>6.8804602448726602</v>
      </c>
      <c r="CK112" s="3">
        <v>6.0203157061131103</v>
      </c>
      <c r="CL112" s="3" t="s">
        <v>98</v>
      </c>
      <c r="CM112" s="3" t="s">
        <v>98</v>
      </c>
      <c r="CN112" s="3">
        <v>703.70911019289201</v>
      </c>
      <c r="CO112" s="3">
        <v>29.547587327075</v>
      </c>
      <c r="CP112" s="3">
        <v>1.26007688951513</v>
      </c>
      <c r="CQ112" s="3">
        <v>9.1545164507329094E-2</v>
      </c>
      <c r="CR112" s="3" t="s">
        <v>98</v>
      </c>
      <c r="CS112" s="3" t="s">
        <v>98</v>
      </c>
      <c r="CT112" s="3">
        <v>3.5636508470089199</v>
      </c>
      <c r="CU112" s="3">
        <v>23.2925255244939</v>
      </c>
      <c r="CV112" s="3">
        <v>1.35910602083268</v>
      </c>
      <c r="CW112" s="3">
        <v>6.2524274667654506E-2</v>
      </c>
      <c r="CX112" s="3">
        <v>43.916134098364203</v>
      </c>
      <c r="CY112" s="3">
        <v>1.29694522267146</v>
      </c>
      <c r="DA112" s="3" t="s">
        <v>98</v>
      </c>
      <c r="DB112" s="3">
        <f t="shared" si="72"/>
        <v>7589.169958204262</v>
      </c>
      <c r="DC112" s="3">
        <f t="shared" si="73"/>
        <v>1.9393407105337908</v>
      </c>
      <c r="DD112" s="3">
        <f t="shared" si="74"/>
        <v>4.6802078892920678</v>
      </c>
      <c r="DE112" s="3">
        <f t="shared" si="75"/>
        <v>0.10827526901571555</v>
      </c>
      <c r="DF112" s="3">
        <f t="shared" si="76"/>
        <v>9.2067834624760828E-2</v>
      </c>
      <c r="DG112" s="3" t="s">
        <v>98</v>
      </c>
      <c r="DH112" s="3" t="s">
        <v>98</v>
      </c>
      <c r="DI112" s="3">
        <f t="shared" si="79"/>
        <v>9.3926065406090107</v>
      </c>
      <c r="DJ112" s="3">
        <f t="shared" si="80"/>
        <v>0.37420956594573207</v>
      </c>
      <c r="DK112" s="3">
        <f t="shared" si="81"/>
        <v>1.1681634527276157E-2</v>
      </c>
      <c r="DL112" s="3">
        <f t="shared" si="82"/>
        <v>8.1437905994368072E-4</v>
      </c>
      <c r="DM112" s="3" t="s">
        <v>98</v>
      </c>
      <c r="DN112" s="3" t="s">
        <v>98</v>
      </c>
      <c r="DO112" s="3">
        <f t="shared" si="85"/>
        <v>2.9267828901190208E-2</v>
      </c>
      <c r="DP112" s="3">
        <f t="shared" si="86"/>
        <v>0.18254330348349451</v>
      </c>
      <c r="DQ112" s="3">
        <f t="shared" si="87"/>
        <v>6.9001869649068836E-3</v>
      </c>
      <c r="DR112" s="3">
        <f t="shared" si="88"/>
        <v>3.0591674891076965E-4</v>
      </c>
      <c r="DS112" s="3">
        <f t="shared" si="89"/>
        <v>0.2119504541426844</v>
      </c>
      <c r="DT112" s="3">
        <f t="shared" si="90"/>
        <v>6.2060621321076165E-3</v>
      </c>
      <c r="DV112" s="3" t="s">
        <v>98</v>
      </c>
      <c r="DW112" s="3">
        <f t="shared" si="92"/>
        <v>99.762497535605092</v>
      </c>
      <c r="DX112" s="3">
        <f t="shared" si="93"/>
        <v>2.5493364086038379E-2</v>
      </c>
      <c r="DY112" s="3">
        <f t="shared" si="94"/>
        <v>6.1523095489101252E-2</v>
      </c>
      <c r="DZ112" s="3">
        <f t="shared" si="95"/>
        <v>1.4233191927227847E-3</v>
      </c>
      <c r="EA112" s="3">
        <f t="shared" si="96"/>
        <v>1.2102663631787369E-3</v>
      </c>
      <c r="EB112" s="3" t="s">
        <v>98</v>
      </c>
      <c r="EC112" s="3" t="s">
        <v>98</v>
      </c>
      <c r="ED112" s="3">
        <f t="shared" si="99"/>
        <v>0.12346935066956034</v>
      </c>
      <c r="EE112" s="3">
        <f t="shared" si="100"/>
        <v>4.9191256891148085E-3</v>
      </c>
      <c r="EF112" s="3">
        <f t="shared" si="101"/>
        <v>1.5355948570889292E-4</v>
      </c>
      <c r="EG112" s="3">
        <f t="shared" si="102"/>
        <v>1.0705319476058193E-5</v>
      </c>
      <c r="EH112" s="3" t="s">
        <v>98</v>
      </c>
      <c r="EI112" s="3" t="s">
        <v>98</v>
      </c>
      <c r="EJ112" s="3">
        <f t="shared" si="105"/>
        <v>3.8473663453419168E-4</v>
      </c>
      <c r="EK112" s="3">
        <f t="shared" si="106"/>
        <v>2.3996004786039061E-3</v>
      </c>
      <c r="EL112" s="3">
        <f t="shared" si="107"/>
        <v>9.070555658561384E-5</v>
      </c>
      <c r="EM112" s="3">
        <f t="shared" si="108"/>
        <v>4.021390886933351E-6</v>
      </c>
      <c r="EN112" s="3">
        <f t="shared" si="109"/>
        <v>2.7861685501220693E-3</v>
      </c>
      <c r="EO112" s="3">
        <f t="shared" si="110"/>
        <v>8.1581024218713939E-5</v>
      </c>
      <c r="EQ112" s="3">
        <f t="shared" si="111"/>
        <v>199.52499507121018</v>
      </c>
    </row>
    <row r="113" spans="1:147">
      <c r="A113" s="33" t="s">
        <v>176</v>
      </c>
      <c r="B113" s="33" t="s">
        <v>63</v>
      </c>
      <c r="C113" s="3" t="s">
        <v>65</v>
      </c>
      <c r="D113" s="3" t="s">
        <v>618</v>
      </c>
      <c r="E113" s="3" t="s">
        <v>399</v>
      </c>
      <c r="G113" s="5" t="s">
        <v>98</v>
      </c>
      <c r="H113" s="3">
        <v>395205.79147800303</v>
      </c>
      <c r="I113" s="3">
        <v>8.0119744892722604</v>
      </c>
      <c r="J113" s="3">
        <v>329.18102890030599</v>
      </c>
      <c r="K113" s="3">
        <v>2275.25069574195</v>
      </c>
      <c r="L113" s="3">
        <v>62.6075166894774</v>
      </c>
      <c r="M113" s="5" t="s">
        <v>98</v>
      </c>
      <c r="N113" s="5" t="s">
        <v>98</v>
      </c>
      <c r="O113" s="3">
        <v>2.30310534427193</v>
      </c>
      <c r="P113" s="3">
        <v>5.1449168188148002</v>
      </c>
      <c r="Q113" s="3">
        <v>7.5131841535479102</v>
      </c>
      <c r="R113" s="3">
        <v>1.22573656592074</v>
      </c>
      <c r="S113" s="5" t="s">
        <v>98</v>
      </c>
      <c r="T113" s="5" t="s">
        <v>98</v>
      </c>
      <c r="U113" s="3">
        <v>3.9195468448401898</v>
      </c>
      <c r="V113" s="3">
        <v>0.71931770505371695</v>
      </c>
      <c r="W113" s="3">
        <v>2.6828807468482999E-2</v>
      </c>
      <c r="X113" s="3">
        <v>2.0199478593181001E-2</v>
      </c>
      <c r="Y113" s="3">
        <v>18.2219388337138</v>
      </c>
      <c r="Z113" s="3">
        <v>2.3965445161207299E-2</v>
      </c>
      <c r="AA113" s="3">
        <f t="shared" si="58"/>
        <v>2.433911369691576E-2</v>
      </c>
      <c r="AB113" s="3">
        <f t="shared" si="59"/>
        <v>0.28234738716693508</v>
      </c>
      <c r="AC113" s="3">
        <f t="shared" si="60"/>
        <v>1.3151973222995897E-3</v>
      </c>
      <c r="AD113" s="3">
        <f t="shared" si="61"/>
        <v>3.4787703086178405</v>
      </c>
      <c r="AE113" s="3">
        <f t="shared" si="62"/>
        <v>1.1085252111486842E-3</v>
      </c>
      <c r="AF113" s="3">
        <f t="shared" si="63"/>
        <v>0.21510042814918998</v>
      </c>
      <c r="AG113" s="3">
        <f t="shared" si="64"/>
        <v>0.9377443929218432</v>
      </c>
      <c r="AH113" s="17">
        <f t="shared" si="65"/>
        <v>0.41231529872371181</v>
      </c>
      <c r="AI113" s="3">
        <f t="shared" si="66"/>
        <v>2.9912033785549556E-3</v>
      </c>
      <c r="AJ113" s="3">
        <f t="shared" si="67"/>
        <v>0.64215341994706232</v>
      </c>
      <c r="AK113" s="3">
        <f t="shared" si="68"/>
        <v>2.5211611220464268E-3</v>
      </c>
      <c r="AL113" s="3">
        <f t="shared" si="69"/>
        <v>0.48921109897295845</v>
      </c>
      <c r="AM113" s="3">
        <f t="shared" si="70"/>
        <v>0.9377443929218432</v>
      </c>
      <c r="AP113" s="3" t="s">
        <v>98</v>
      </c>
      <c r="AQ113" s="3">
        <v>19.4934339056536</v>
      </c>
      <c r="AR113" s="3">
        <v>3.0360014326328701E-2</v>
      </c>
      <c r="AS113" s="3">
        <v>0.20774681760480099</v>
      </c>
      <c r="AT113" s="3">
        <v>0.462362626872307</v>
      </c>
      <c r="AU113" s="3">
        <v>5.4373623268234699</v>
      </c>
      <c r="AV113" s="3" t="s">
        <v>98</v>
      </c>
      <c r="AW113" s="3" t="s">
        <v>98</v>
      </c>
      <c r="AX113" s="3">
        <v>0.25396945873773402</v>
      </c>
      <c r="AY113" s="3">
        <v>1.4726796763710901</v>
      </c>
      <c r="AZ113" s="3">
        <v>3.4907222805144897E-2</v>
      </c>
      <c r="BA113" s="3">
        <v>0.22877737935216799</v>
      </c>
      <c r="BB113" s="3" t="s">
        <v>98</v>
      </c>
      <c r="BC113" s="3" t="s">
        <v>98</v>
      </c>
      <c r="BD113" s="3">
        <v>4.2284185951462799E-2</v>
      </c>
      <c r="BE113" s="3">
        <v>0.22493926908628301</v>
      </c>
      <c r="BF113" s="3">
        <v>2.6828807468482999E-2</v>
      </c>
      <c r="BG113" s="3">
        <v>9.7521413852184793E-3</v>
      </c>
      <c r="BH113" s="3">
        <v>0.184286562596367</v>
      </c>
      <c r="BI113" s="3">
        <v>1.05201323600842E-2</v>
      </c>
      <c r="BK113" s="3" t="s">
        <v>98</v>
      </c>
      <c r="BL113" s="3">
        <v>22377.592658562098</v>
      </c>
      <c r="BM113" s="3">
        <v>5.9886164453436797</v>
      </c>
      <c r="BN113" s="3">
        <v>194.419514331128</v>
      </c>
      <c r="BO113" s="3">
        <v>1089.74456992347</v>
      </c>
      <c r="BP113" s="3">
        <v>27.8475715452815</v>
      </c>
      <c r="BQ113" s="3" t="s">
        <v>98</v>
      </c>
      <c r="BR113" s="3" t="s">
        <v>98</v>
      </c>
      <c r="BS113" s="3">
        <v>1.3952509632821299</v>
      </c>
      <c r="BT113" s="3">
        <v>1.59662540720797</v>
      </c>
      <c r="BU113" s="3">
        <v>2.6243100023764998</v>
      </c>
      <c r="BV113" s="3">
        <v>0.681378639064253</v>
      </c>
      <c r="BW113" s="3" t="s">
        <v>98</v>
      </c>
      <c r="BX113" s="3" t="s">
        <v>98</v>
      </c>
      <c r="BY113" s="3">
        <v>1.58282343683481</v>
      </c>
      <c r="BZ113" s="3">
        <v>0.38940886377545603</v>
      </c>
      <c r="CA113" s="3">
        <v>2.28286942127763E-2</v>
      </c>
      <c r="CB113" s="3">
        <v>1.36534132172196E-2</v>
      </c>
      <c r="CC113" s="3">
        <v>8.3751490817058407</v>
      </c>
      <c r="CD113" s="3">
        <v>1.6067101982245299E-2</v>
      </c>
      <c r="CF113" s="3" t="s">
        <v>98</v>
      </c>
      <c r="CG113" s="3">
        <v>395205.79147800303</v>
      </c>
      <c r="CH113" s="3">
        <v>8.0119744892722604</v>
      </c>
      <c r="CI113" s="3">
        <v>329.18102890030599</v>
      </c>
      <c r="CJ113" s="3">
        <v>2275.25069574195</v>
      </c>
      <c r="CK113" s="3">
        <v>62.6075166894774</v>
      </c>
      <c r="CL113" s="3" t="s">
        <v>98</v>
      </c>
      <c r="CM113" s="3" t="s">
        <v>98</v>
      </c>
      <c r="CN113" s="3">
        <v>2.30310534427193</v>
      </c>
      <c r="CO113" s="3">
        <v>5.1449168188148002</v>
      </c>
      <c r="CP113" s="3">
        <v>7.5131841535479102</v>
      </c>
      <c r="CQ113" s="3">
        <v>1.22573656592074</v>
      </c>
      <c r="CR113" s="3" t="s">
        <v>98</v>
      </c>
      <c r="CS113" s="3" t="s">
        <v>98</v>
      </c>
      <c r="CT113" s="3">
        <v>3.9195468448401898</v>
      </c>
      <c r="CU113" s="3">
        <v>0.71931770505371695</v>
      </c>
      <c r="CV113" s="3">
        <v>2.6828807468482999E-2</v>
      </c>
      <c r="CW113" s="3">
        <v>2.0199478593181001E-2</v>
      </c>
      <c r="CX113" s="3">
        <v>18.2219388337138</v>
      </c>
      <c r="CY113" s="3">
        <v>2.3965445161207299E-2</v>
      </c>
      <c r="DA113" s="3" t="s">
        <v>98</v>
      </c>
      <c r="DB113" s="3">
        <f t="shared" si="72"/>
        <v>7076.833941767446</v>
      </c>
      <c r="DC113" s="3">
        <f t="shared" si="73"/>
        <v>0.13595010094941834</v>
      </c>
      <c r="DD113" s="3">
        <f t="shared" si="74"/>
        <v>5.6084845808950581</v>
      </c>
      <c r="DE113" s="3">
        <f t="shared" si="75"/>
        <v>35.804782295375794</v>
      </c>
      <c r="DF113" s="3">
        <f t="shared" si="76"/>
        <v>0.95744787719035629</v>
      </c>
      <c r="DG113" s="3" t="s">
        <v>98</v>
      </c>
      <c r="DH113" s="3" t="s">
        <v>98</v>
      </c>
      <c r="DI113" s="3">
        <f t="shared" si="79"/>
        <v>3.0740205017937818E-2</v>
      </c>
      <c r="DJ113" s="3">
        <f t="shared" si="80"/>
        <v>6.5158521008292808E-2</v>
      </c>
      <c r="DK113" s="3">
        <f t="shared" si="81"/>
        <v>6.9651520592240446E-2</v>
      </c>
      <c r="DL113" s="3">
        <f t="shared" si="82"/>
        <v>1.090406246649118E-2</v>
      </c>
      <c r="DM113" s="3" t="s">
        <v>98</v>
      </c>
      <c r="DN113" s="3" t="s">
        <v>98</v>
      </c>
      <c r="DO113" s="3">
        <f t="shared" si="85"/>
        <v>3.2190759238175014E-2</v>
      </c>
      <c r="DP113" s="3">
        <f t="shared" si="86"/>
        <v>5.6372860897626722E-3</v>
      </c>
      <c r="DQ113" s="3">
        <f t="shared" si="87"/>
        <v>1.3620996797924823E-4</v>
      </c>
      <c r="DR113" s="3">
        <f t="shared" si="88"/>
        <v>9.8831355561736212E-5</v>
      </c>
      <c r="DS113" s="3">
        <f t="shared" si="89"/>
        <v>8.7943720239931467E-2</v>
      </c>
      <c r="DT113" s="3">
        <f t="shared" si="90"/>
        <v>1.1467796719102195E-4</v>
      </c>
      <c r="DV113" s="3" t="s">
        <v>98</v>
      </c>
      <c r="DW113" s="3">
        <f t="shared" si="92"/>
        <v>99.384324600458399</v>
      </c>
      <c r="DX113" s="3">
        <f t="shared" si="93"/>
        <v>1.9092307482981034E-3</v>
      </c>
      <c r="DY113" s="3">
        <f t="shared" si="94"/>
        <v>7.8763392880337998E-2</v>
      </c>
      <c r="DZ113" s="3">
        <f t="shared" si="95"/>
        <v>0.50282854383377706</v>
      </c>
      <c r="EA113" s="3">
        <f t="shared" si="96"/>
        <v>1.3446028463816274E-2</v>
      </c>
      <c r="EB113" s="3" t="s">
        <v>98</v>
      </c>
      <c r="EC113" s="3" t="s">
        <v>98</v>
      </c>
      <c r="ED113" s="3">
        <f t="shared" si="99"/>
        <v>4.3170357520419073E-4</v>
      </c>
      <c r="EE113" s="3">
        <f t="shared" si="100"/>
        <v>9.1506112135176631E-4</v>
      </c>
      <c r="EF113" s="3">
        <f t="shared" si="101"/>
        <v>9.7815907345225809E-4</v>
      </c>
      <c r="EG113" s="3">
        <f t="shared" si="102"/>
        <v>1.531324448970723E-4</v>
      </c>
      <c r="EH113" s="3" t="s">
        <v>98</v>
      </c>
      <c r="EI113" s="3" t="s">
        <v>98</v>
      </c>
      <c r="EJ113" s="3">
        <f t="shared" si="105"/>
        <v>4.520745988371988E-4</v>
      </c>
      <c r="EK113" s="3">
        <f t="shared" si="106"/>
        <v>7.9167870155039599E-5</v>
      </c>
      <c r="EL113" s="3">
        <f t="shared" si="107"/>
        <v>1.9128802205703214E-6</v>
      </c>
      <c r="EM113" s="3">
        <f t="shared" si="108"/>
        <v>1.3879494139151419E-6</v>
      </c>
      <c r="EN113" s="3">
        <f t="shared" si="109"/>
        <v>1.2350476654980505E-3</v>
      </c>
      <c r="EO113" s="3">
        <f t="shared" si="110"/>
        <v>1.6104931116960453E-6</v>
      </c>
      <c r="EQ113" s="3">
        <f t="shared" si="111"/>
        <v>198.7686492009168</v>
      </c>
    </row>
    <row r="114" spans="1:147">
      <c r="A114" s="33" t="s">
        <v>177</v>
      </c>
      <c r="B114" s="33" t="s">
        <v>63</v>
      </c>
      <c r="C114" s="3" t="s">
        <v>65</v>
      </c>
      <c r="D114" s="3" t="s">
        <v>618</v>
      </c>
      <c r="E114" s="3" t="s">
        <v>399</v>
      </c>
      <c r="G114" s="5" t="s">
        <v>98</v>
      </c>
      <c r="H114" s="3">
        <v>422150.826260528</v>
      </c>
      <c r="I114" s="3">
        <v>3.0030510706489901E-2</v>
      </c>
      <c r="J114" s="3">
        <v>7.0556080434392996</v>
      </c>
      <c r="K114" s="3">
        <v>579.02989392233405</v>
      </c>
      <c r="L114" s="3">
        <v>225.72558262369</v>
      </c>
      <c r="M114" s="5" t="s">
        <v>98</v>
      </c>
      <c r="N114" s="5" t="s">
        <v>98</v>
      </c>
      <c r="O114" s="3">
        <v>3.1276698711464701</v>
      </c>
      <c r="P114" s="3">
        <v>3.5832794418649101</v>
      </c>
      <c r="Q114" s="3">
        <v>7.5908335669132603</v>
      </c>
      <c r="R114" s="3">
        <v>4.3002173033047102</v>
      </c>
      <c r="S114" s="5" t="s">
        <v>98</v>
      </c>
      <c r="T114" s="5" t="s">
        <v>98</v>
      </c>
      <c r="U114" s="3">
        <v>30.8300059854752</v>
      </c>
      <c r="V114" s="3">
        <v>4.5141430550091997</v>
      </c>
      <c r="W114" s="3">
        <v>0.1584248848473</v>
      </c>
      <c r="X114" s="3">
        <v>0.27531178459271299</v>
      </c>
      <c r="Y114" s="3">
        <v>64.120020211798305</v>
      </c>
      <c r="Z114" s="3">
        <v>1.0521123172031599E-2</v>
      </c>
      <c r="AA114" s="3">
        <f t="shared" si="58"/>
        <v>4.2562611927421277E-3</v>
      </c>
      <c r="AB114" s="3">
        <f t="shared" si="59"/>
        <v>5.5883941240641943E-2</v>
      </c>
      <c r="AC114" s="3">
        <f t="shared" si="60"/>
        <v>1.6408483867095969E-4</v>
      </c>
      <c r="AD114" s="3">
        <f t="shared" si="61"/>
        <v>9.601560248902484E-3</v>
      </c>
      <c r="AE114" s="3">
        <f t="shared" si="62"/>
        <v>4.2936946008955666E-3</v>
      </c>
      <c r="AF114" s="3">
        <f t="shared" si="63"/>
        <v>0.48081715950242904</v>
      </c>
      <c r="AG114" s="3">
        <f t="shared" si="64"/>
        <v>252.77071179721241</v>
      </c>
      <c r="AH114" s="17">
        <f t="shared" si="65"/>
        <v>0.11838476566039075</v>
      </c>
      <c r="AI114" s="3">
        <f t="shared" si="66"/>
        <v>0.35034779377754227</v>
      </c>
      <c r="AJ114" s="3">
        <f t="shared" si="67"/>
        <v>119.32129549466924</v>
      </c>
      <c r="AK114" s="3">
        <f t="shared" si="68"/>
        <v>9.1677356833367245</v>
      </c>
      <c r="AL114" s="3">
        <f t="shared" si="69"/>
        <v>1026.6227666522009</v>
      </c>
      <c r="AM114" s="3">
        <f t="shared" si="70"/>
        <v>252.77071179721241</v>
      </c>
      <c r="AP114" s="3" t="s">
        <v>98</v>
      </c>
      <c r="AQ114" s="3">
        <v>16.432474142197702</v>
      </c>
      <c r="AR114" s="3">
        <v>3.0030510706489901E-2</v>
      </c>
      <c r="AS114" s="3">
        <v>0.20834175107903999</v>
      </c>
      <c r="AT114" s="3">
        <v>0.51691135913978004</v>
      </c>
      <c r="AU114" s="3">
        <v>2.0002363352344399</v>
      </c>
      <c r="AV114" s="3" t="s">
        <v>98</v>
      </c>
      <c r="AW114" s="3" t="s">
        <v>98</v>
      </c>
      <c r="AX114" s="3">
        <v>0.29952760224746899</v>
      </c>
      <c r="AY114" s="3">
        <v>2.2571319769806499</v>
      </c>
      <c r="AZ114" s="3">
        <v>1.36106753659226E-2</v>
      </c>
      <c r="BA114" s="3">
        <v>0.15598916361715601</v>
      </c>
      <c r="BB114" s="3" t="s">
        <v>98</v>
      </c>
      <c r="BC114" s="3" t="s">
        <v>98</v>
      </c>
      <c r="BD114" s="3">
        <v>6.8858287858191605E-2</v>
      </c>
      <c r="BE114" s="3">
        <v>0.11561917049039699</v>
      </c>
      <c r="BF114" s="3">
        <v>2.1891988907650001E-2</v>
      </c>
      <c r="BG114" s="3">
        <v>5.9901292821462997E-3</v>
      </c>
      <c r="BH114" s="3">
        <v>0.165245214388198</v>
      </c>
      <c r="BI114" s="3">
        <v>1.0521123172031599E-2</v>
      </c>
      <c r="BK114" s="3" t="s">
        <v>98</v>
      </c>
      <c r="BL114" s="3">
        <v>74981.363728743207</v>
      </c>
      <c r="BM114" s="3">
        <v>2.9181890470394298E-2</v>
      </c>
      <c r="BN114" s="3">
        <v>2.65527258039161</v>
      </c>
      <c r="BO114" s="3">
        <v>196.664506400183</v>
      </c>
      <c r="BP114" s="3">
        <v>285.38550838846402</v>
      </c>
      <c r="BQ114" s="3" t="s">
        <v>98</v>
      </c>
      <c r="BR114" s="3" t="s">
        <v>98</v>
      </c>
      <c r="BS114" s="3">
        <v>0.72535763113082796</v>
      </c>
      <c r="BT114" s="3">
        <v>0.94309346309356401</v>
      </c>
      <c r="BU114" s="3">
        <v>2.0463369812898802</v>
      </c>
      <c r="BV114" s="3">
        <v>4.7106561838752103</v>
      </c>
      <c r="BW114" s="3" t="s">
        <v>98</v>
      </c>
      <c r="BX114" s="3" t="s">
        <v>98</v>
      </c>
      <c r="BY114" s="3">
        <v>3.6810311943585199</v>
      </c>
      <c r="BZ114" s="3">
        <v>3.39500265976727</v>
      </c>
      <c r="CA114" s="3">
        <v>5.5422024832743402E-2</v>
      </c>
      <c r="CB114" s="3">
        <v>0.157634748294912</v>
      </c>
      <c r="CC114" s="3">
        <v>37.818721109917803</v>
      </c>
      <c r="CD114" s="3">
        <v>4.4655959065744303E-3</v>
      </c>
      <c r="CF114" s="3" t="s">
        <v>98</v>
      </c>
      <c r="CG114" s="3">
        <v>422150.826260528</v>
      </c>
      <c r="CH114" s="3">
        <v>3.0030510706489901E-2</v>
      </c>
      <c r="CI114" s="3">
        <v>7.0556080434392996</v>
      </c>
      <c r="CJ114" s="3">
        <v>579.02989392233405</v>
      </c>
      <c r="CK114" s="3">
        <v>225.72558262369</v>
      </c>
      <c r="CL114" s="3" t="s">
        <v>98</v>
      </c>
      <c r="CM114" s="3" t="s">
        <v>98</v>
      </c>
      <c r="CN114" s="3">
        <v>3.1276698711464701</v>
      </c>
      <c r="CO114" s="3">
        <v>3.5832794418649101</v>
      </c>
      <c r="CP114" s="3">
        <v>7.5908335669132603</v>
      </c>
      <c r="CQ114" s="3">
        <v>4.3002173033047102</v>
      </c>
      <c r="CR114" s="3" t="s">
        <v>98</v>
      </c>
      <c r="CS114" s="3" t="s">
        <v>98</v>
      </c>
      <c r="CT114" s="3">
        <v>30.8300059854752</v>
      </c>
      <c r="CU114" s="3">
        <v>4.5141430550091997</v>
      </c>
      <c r="CV114" s="3">
        <v>0.1584248848473</v>
      </c>
      <c r="CW114" s="3">
        <v>0.27531178459271299</v>
      </c>
      <c r="CX114" s="3">
        <v>64.120020211798305</v>
      </c>
      <c r="CY114" s="3">
        <v>1.0521123172031599E-2</v>
      </c>
      <c r="DA114" s="3" t="s">
        <v>98</v>
      </c>
      <c r="DB114" s="3">
        <f t="shared" si="72"/>
        <v>7559.3307594328589</v>
      </c>
      <c r="DC114" s="3">
        <f t="shared" si="73"/>
        <v>5.0956864223374769E-4</v>
      </c>
      <c r="DD114" s="3">
        <f t="shared" si="74"/>
        <v>0.12021126810577169</v>
      </c>
      <c r="DE114" s="3">
        <f t="shared" si="75"/>
        <v>9.1119802020950811</v>
      </c>
      <c r="DF114" s="3">
        <f t="shared" si="76"/>
        <v>3.4519893351229545</v>
      </c>
      <c r="DG114" s="3" t="s">
        <v>98</v>
      </c>
      <c r="DH114" s="3" t="s">
        <v>98</v>
      </c>
      <c r="DI114" s="3">
        <f t="shared" si="79"/>
        <v>4.1745903332903594E-2</v>
      </c>
      <c r="DJ114" s="3">
        <f t="shared" si="80"/>
        <v>4.5380945312372217E-2</v>
      </c>
      <c r="DK114" s="3">
        <f t="shared" si="81"/>
        <v>7.0371375131069766E-2</v>
      </c>
      <c r="DL114" s="3">
        <f t="shared" si="82"/>
        <v>3.825441730172946E-2</v>
      </c>
      <c r="DM114" s="3" t="s">
        <v>98</v>
      </c>
      <c r="DN114" s="3" t="s">
        <v>98</v>
      </c>
      <c r="DO114" s="3">
        <f t="shared" si="85"/>
        <v>0.25320307149700394</v>
      </c>
      <c r="DP114" s="3">
        <f t="shared" si="86"/>
        <v>3.5377296669351098E-2</v>
      </c>
      <c r="DQ114" s="3">
        <f t="shared" si="87"/>
        <v>8.0432380445969115E-4</v>
      </c>
      <c r="DR114" s="3">
        <f t="shared" si="88"/>
        <v>1.3470365954200416E-3</v>
      </c>
      <c r="DS114" s="3">
        <f t="shared" si="89"/>
        <v>0.3094595570067486</v>
      </c>
      <c r="DT114" s="3">
        <f t="shared" si="90"/>
        <v>5.0345028428178756E-5</v>
      </c>
      <c r="DV114" s="3" t="s">
        <v>98</v>
      </c>
      <c r="DW114" s="3">
        <f t="shared" si="92"/>
        <v>99.808397344927641</v>
      </c>
      <c r="DX114" s="3">
        <f t="shared" si="93"/>
        <v>6.728006901287766E-6</v>
      </c>
      <c r="DY114" s="3">
        <f t="shared" si="94"/>
        <v>1.5871899767670235E-3</v>
      </c>
      <c r="DZ114" s="3">
        <f t="shared" si="95"/>
        <v>0.12030855237746625</v>
      </c>
      <c r="EA114" s="3">
        <f t="shared" si="96"/>
        <v>4.5577781175995723E-2</v>
      </c>
      <c r="EB114" s="3" t="s">
        <v>98</v>
      </c>
      <c r="EC114" s="3" t="s">
        <v>98</v>
      </c>
      <c r="ED114" s="3">
        <f t="shared" si="99"/>
        <v>5.5118526228980363E-4</v>
      </c>
      <c r="EE114" s="3">
        <f t="shared" si="100"/>
        <v>5.9917994935910135E-4</v>
      </c>
      <c r="EF114" s="3">
        <f t="shared" si="101"/>
        <v>9.2913703531577214E-4</v>
      </c>
      <c r="EG114" s="3">
        <f t="shared" si="102"/>
        <v>5.0508599289497734E-4</v>
      </c>
      <c r="EH114" s="3" t="s">
        <v>98</v>
      </c>
      <c r="EI114" s="3" t="s">
        <v>98</v>
      </c>
      <c r="EJ114" s="3">
        <f t="shared" si="105"/>
        <v>3.3431256778113407E-3</v>
      </c>
      <c r="EK114" s="3">
        <f t="shared" si="106"/>
        <v>4.6709839737570764E-4</v>
      </c>
      <c r="EL114" s="3">
        <f t="shared" si="107"/>
        <v>1.0619758868114357E-5</v>
      </c>
      <c r="EM114" s="3">
        <f t="shared" si="108"/>
        <v>1.7785379160195506E-5</v>
      </c>
      <c r="EN114" s="3">
        <f t="shared" si="109"/>
        <v>4.0858990578462439E-3</v>
      </c>
      <c r="EO114" s="3">
        <f t="shared" si="110"/>
        <v>6.6472241546397613E-7</v>
      </c>
      <c r="EQ114" s="3">
        <f t="shared" si="111"/>
        <v>199.61679468985528</v>
      </c>
    </row>
    <row r="115" spans="1:147">
      <c r="A115" s="33" t="s">
        <v>178</v>
      </c>
      <c r="B115" s="33" t="s">
        <v>63</v>
      </c>
      <c r="C115" s="3" t="s">
        <v>65</v>
      </c>
      <c r="D115" s="3" t="s">
        <v>618</v>
      </c>
      <c r="E115" s="3" t="s">
        <v>399</v>
      </c>
      <c r="G115" s="5" t="s">
        <v>98</v>
      </c>
      <c r="H115" s="3">
        <v>370165.32034924597</v>
      </c>
      <c r="I115" s="3">
        <v>13.302149622694399</v>
      </c>
      <c r="J115" s="3">
        <v>721.46314107869205</v>
      </c>
      <c r="K115" s="3">
        <v>188.59782326887199</v>
      </c>
      <c r="L115" s="3">
        <v>33.1987918662143</v>
      </c>
      <c r="M115" s="5" t="s">
        <v>98</v>
      </c>
      <c r="N115" s="5" t="s">
        <v>98</v>
      </c>
      <c r="O115" s="3">
        <v>351.990093135015</v>
      </c>
      <c r="P115" s="3">
        <v>4.4979409516074504</v>
      </c>
      <c r="Q115" s="3">
        <v>62.690718798021301</v>
      </c>
      <c r="R115" s="3">
        <v>0.92269185165140699</v>
      </c>
      <c r="S115" s="5" t="s">
        <v>98</v>
      </c>
      <c r="T115" s="5" t="s">
        <v>98</v>
      </c>
      <c r="U115" s="3">
        <v>112.65020204437801</v>
      </c>
      <c r="V115" s="3">
        <v>12.9695281605521</v>
      </c>
      <c r="W115" s="3">
        <v>0.891805687895313</v>
      </c>
      <c r="X115" s="3">
        <v>3.8922750638572299</v>
      </c>
      <c r="Y115" s="3">
        <v>308.4044009859</v>
      </c>
      <c r="Z115" s="3">
        <v>1.33341359470928E-2</v>
      </c>
      <c r="AA115" s="3">
        <f t="shared" si="58"/>
        <v>1.8437739733738519E-2</v>
      </c>
      <c r="AB115" s="3">
        <f t="shared" si="59"/>
        <v>1.4584555010332335E-2</v>
      </c>
      <c r="AC115" s="3">
        <f t="shared" si="60"/>
        <v>4.3235880890371689E-5</v>
      </c>
      <c r="AD115" s="3">
        <f t="shared" si="61"/>
        <v>3.7791261408007898E-2</v>
      </c>
      <c r="AE115" s="3">
        <f t="shared" si="62"/>
        <v>1.2620685863802513E-2</v>
      </c>
      <c r="AF115" s="3">
        <f t="shared" si="63"/>
        <v>0.36526781616689147</v>
      </c>
      <c r="AG115" s="3">
        <f t="shared" si="64"/>
        <v>4.7128261654091261</v>
      </c>
      <c r="AH115" s="17">
        <f t="shared" si="65"/>
        <v>0.20327439750409876</v>
      </c>
      <c r="AI115" s="3">
        <f t="shared" si="66"/>
        <v>1.0024045981518528E-3</v>
      </c>
      <c r="AJ115" s="3">
        <f t="shared" si="67"/>
        <v>0.33813639743862511</v>
      </c>
      <c r="AK115" s="3">
        <f t="shared" si="68"/>
        <v>0.29260496793816965</v>
      </c>
      <c r="AL115" s="3">
        <f t="shared" si="69"/>
        <v>8.4685712640150186</v>
      </c>
      <c r="AM115" s="3">
        <f t="shared" si="70"/>
        <v>4.7128261654091261</v>
      </c>
      <c r="AP115" s="3" t="s">
        <v>98</v>
      </c>
      <c r="AQ115" s="3">
        <v>19.791663995478299</v>
      </c>
      <c r="AR115" s="3">
        <v>3.7469490098307801E-2</v>
      </c>
      <c r="AS115" s="3">
        <v>0.465805189169751</v>
      </c>
      <c r="AT115" s="3">
        <v>0.65518685609073102</v>
      </c>
      <c r="AU115" s="3">
        <v>2.9834829791111801</v>
      </c>
      <c r="AV115" s="3" t="s">
        <v>98</v>
      </c>
      <c r="AW115" s="3" t="s">
        <v>98</v>
      </c>
      <c r="AX115" s="3">
        <v>0.51360249084207699</v>
      </c>
      <c r="AY115" s="3">
        <v>2.66477044772948</v>
      </c>
      <c r="AZ115" s="3">
        <v>3.36688779529375E-2</v>
      </c>
      <c r="BA115" s="3">
        <v>0.33519588916667498</v>
      </c>
      <c r="BB115" s="3" t="s">
        <v>98</v>
      </c>
      <c r="BC115" s="3" t="s">
        <v>98</v>
      </c>
      <c r="BD115" s="3">
        <v>5.3670423078267103E-2</v>
      </c>
      <c r="BE115" s="3">
        <v>0.324307845806587</v>
      </c>
      <c r="BF115" s="3">
        <v>3.0199223014373899E-2</v>
      </c>
      <c r="BG115" s="3">
        <v>1.6369351316139098E-2</v>
      </c>
      <c r="BH115" s="3">
        <v>0.27274484022970402</v>
      </c>
      <c r="BI115" s="3">
        <v>1.33341359470928E-2</v>
      </c>
      <c r="BK115" s="3" t="s">
        <v>98</v>
      </c>
      <c r="BL115" s="3">
        <v>43396.836380966597</v>
      </c>
      <c r="BM115" s="3">
        <v>1.7272745421545199</v>
      </c>
      <c r="BN115" s="3">
        <v>86.188931872060394</v>
      </c>
      <c r="BO115" s="3">
        <v>28.122771020813499</v>
      </c>
      <c r="BP115" s="3">
        <v>12.5617721219428</v>
      </c>
      <c r="BQ115" s="3" t="s">
        <v>98</v>
      </c>
      <c r="BR115" s="3" t="s">
        <v>98</v>
      </c>
      <c r="BS115" s="3">
        <v>72.9398205541181</v>
      </c>
      <c r="BT115" s="3">
        <v>3.01747160470121</v>
      </c>
      <c r="BU115" s="3">
        <v>10.5315618770095</v>
      </c>
      <c r="BV115" s="3">
        <v>0.33374074321061298</v>
      </c>
      <c r="BW115" s="3" t="s">
        <v>98</v>
      </c>
      <c r="BX115" s="3" t="s">
        <v>98</v>
      </c>
      <c r="BY115" s="3">
        <v>18.800914757274601</v>
      </c>
      <c r="BZ115" s="3">
        <v>2.9653686060774098</v>
      </c>
      <c r="CA115" s="3">
        <v>0.16305108559404699</v>
      </c>
      <c r="CB115" s="3">
        <v>0.89966172073481299</v>
      </c>
      <c r="CC115" s="3">
        <v>53.767871971188598</v>
      </c>
      <c r="CD115" s="3">
        <v>1.2472322496413399E-2</v>
      </c>
      <c r="CF115" s="3" t="s">
        <v>98</v>
      </c>
      <c r="CG115" s="3">
        <v>370165.32034924597</v>
      </c>
      <c r="CH115" s="3">
        <v>13.302149622694399</v>
      </c>
      <c r="CI115" s="3">
        <v>721.46314107869205</v>
      </c>
      <c r="CJ115" s="3">
        <v>188.59782326887199</v>
      </c>
      <c r="CK115" s="3">
        <v>33.1987918662143</v>
      </c>
      <c r="CL115" s="3" t="s">
        <v>98</v>
      </c>
      <c r="CM115" s="3" t="s">
        <v>98</v>
      </c>
      <c r="CN115" s="3">
        <v>351.990093135015</v>
      </c>
      <c r="CO115" s="3">
        <v>4.4979409516074504</v>
      </c>
      <c r="CP115" s="3">
        <v>62.690718798021301</v>
      </c>
      <c r="CQ115" s="3">
        <v>0.92269185165140699</v>
      </c>
      <c r="CR115" s="3" t="s">
        <v>98</v>
      </c>
      <c r="CS115" s="3" t="s">
        <v>98</v>
      </c>
      <c r="CT115" s="3">
        <v>112.65020204437801</v>
      </c>
      <c r="CU115" s="3">
        <v>12.9695281605521</v>
      </c>
      <c r="CV115" s="3">
        <v>0.891805687895313</v>
      </c>
      <c r="CW115" s="3">
        <v>3.8922750638572299</v>
      </c>
      <c r="CX115" s="3">
        <v>308.4044009859</v>
      </c>
      <c r="CY115" s="3">
        <v>1.33341359470928E-2</v>
      </c>
      <c r="DA115" s="3" t="s">
        <v>98</v>
      </c>
      <c r="DB115" s="3">
        <f t="shared" si="72"/>
        <v>6628.4415856253199</v>
      </c>
      <c r="DC115" s="3">
        <f t="shared" si="73"/>
        <v>0.2257157191989303</v>
      </c>
      <c r="DD115" s="3">
        <f t="shared" si="74"/>
        <v>12.292065906536205</v>
      </c>
      <c r="DE115" s="3">
        <f t="shared" si="75"/>
        <v>2.967894490115381</v>
      </c>
      <c r="DF115" s="3">
        <f t="shared" si="76"/>
        <v>0.50770441759006424</v>
      </c>
      <c r="DG115" s="3" t="s">
        <v>98</v>
      </c>
      <c r="DH115" s="3" t="s">
        <v>98</v>
      </c>
      <c r="DI115" s="3">
        <f t="shared" si="79"/>
        <v>4.6981123352279583</v>
      </c>
      <c r="DJ115" s="3">
        <f t="shared" si="80"/>
        <v>5.6964804351664775E-2</v>
      </c>
      <c r="DK115" s="3">
        <f t="shared" si="81"/>
        <v>0.58117887197544138</v>
      </c>
      <c r="DL115" s="3">
        <f t="shared" si="82"/>
        <v>8.2081989454004228E-3</v>
      </c>
      <c r="DM115" s="3" t="s">
        <v>98</v>
      </c>
      <c r="DN115" s="3" t="s">
        <v>98</v>
      </c>
      <c r="DO115" s="3">
        <f t="shared" si="85"/>
        <v>0.92518234267721744</v>
      </c>
      <c r="DP115" s="3">
        <f t="shared" si="86"/>
        <v>0.10164207022376254</v>
      </c>
      <c r="DQ115" s="3">
        <f t="shared" si="87"/>
        <v>4.527701215741013E-3</v>
      </c>
      <c r="DR115" s="3">
        <f t="shared" si="88"/>
        <v>1.9043997547046311E-2</v>
      </c>
      <c r="DS115" s="3">
        <f t="shared" si="89"/>
        <v>1.4884382286964286</v>
      </c>
      <c r="DT115" s="3">
        <f t="shared" si="90"/>
        <v>6.3805683323443093E-5</v>
      </c>
      <c r="DV115" s="3" t="s">
        <v>98</v>
      </c>
      <c r="DW115" s="3">
        <f t="shared" si="92"/>
        <v>99.625636048387491</v>
      </c>
      <c r="DX115" s="3">
        <f t="shared" si="93"/>
        <v>3.3925126744842925E-3</v>
      </c>
      <c r="DY115" s="3">
        <f t="shared" si="94"/>
        <v>0.18475004546213261</v>
      </c>
      <c r="DZ115" s="3">
        <f t="shared" si="95"/>
        <v>4.4607525386279094E-2</v>
      </c>
      <c r="EA115" s="3">
        <f t="shared" si="96"/>
        <v>7.6308095762172403E-3</v>
      </c>
      <c r="EB115" s="3" t="s">
        <v>98</v>
      </c>
      <c r="EC115" s="3" t="s">
        <v>98</v>
      </c>
      <c r="ED115" s="3">
        <f t="shared" si="99"/>
        <v>7.061274110627995E-2</v>
      </c>
      <c r="EE115" s="3">
        <f t="shared" si="100"/>
        <v>8.5618237599225473E-4</v>
      </c>
      <c r="EF115" s="3">
        <f t="shared" si="101"/>
        <v>8.7351323882830078E-3</v>
      </c>
      <c r="EG115" s="3">
        <f t="shared" si="102"/>
        <v>1.233694270642162E-4</v>
      </c>
      <c r="EH115" s="3" t="s">
        <v>98</v>
      </c>
      <c r="EI115" s="3" t="s">
        <v>98</v>
      </c>
      <c r="EJ115" s="3">
        <f t="shared" si="105"/>
        <v>1.3905512805580467E-2</v>
      </c>
      <c r="EK115" s="3">
        <f t="shared" si="106"/>
        <v>1.5276827538583369E-3</v>
      </c>
      <c r="EL115" s="3">
        <f t="shared" si="107"/>
        <v>6.805145789222517E-5</v>
      </c>
      <c r="EM115" s="3">
        <f t="shared" si="108"/>
        <v>2.8623173999796716E-4</v>
      </c>
      <c r="EN115" s="3">
        <f t="shared" si="109"/>
        <v>2.2371262284968562E-2</v>
      </c>
      <c r="EO115" s="3">
        <f t="shared" si="110"/>
        <v>9.5900095105089864E-7</v>
      </c>
      <c r="EQ115" s="3">
        <f t="shared" si="111"/>
        <v>199.25127209677498</v>
      </c>
    </row>
    <row r="116" spans="1:147">
      <c r="A116" s="33" t="s">
        <v>179</v>
      </c>
      <c r="B116" s="33" t="s">
        <v>63</v>
      </c>
      <c r="C116" s="3" t="s">
        <v>65</v>
      </c>
      <c r="D116" s="3" t="s">
        <v>618</v>
      </c>
      <c r="E116" s="3" t="s">
        <v>399</v>
      </c>
      <c r="G116" s="5" t="s">
        <v>98</v>
      </c>
      <c r="H116" s="3">
        <v>382441.38310152799</v>
      </c>
      <c r="I116" s="3">
        <v>5.8719893935142403E-2</v>
      </c>
      <c r="J116" s="3">
        <v>3.4009326768564501</v>
      </c>
      <c r="K116" s="3">
        <v>16.576989996005999</v>
      </c>
      <c r="L116" s="3">
        <v>1480.38577705335</v>
      </c>
      <c r="M116" s="5" t="s">
        <v>98</v>
      </c>
      <c r="N116" s="5" t="s">
        <v>98</v>
      </c>
      <c r="O116" s="3">
        <v>0.25810175377030597</v>
      </c>
      <c r="P116" s="3">
        <v>2.3458619759630599</v>
      </c>
      <c r="Q116" s="3">
        <v>3.3743787967478598</v>
      </c>
      <c r="R116" s="3">
        <v>10.8380528309293</v>
      </c>
      <c r="S116" s="5" t="s">
        <v>98</v>
      </c>
      <c r="T116" s="5" t="s">
        <v>98</v>
      </c>
      <c r="U116" s="3">
        <v>1.20439501676051</v>
      </c>
      <c r="V116" s="3">
        <v>1.0637269562998699</v>
      </c>
      <c r="W116" s="3">
        <v>0.11504177042244799</v>
      </c>
      <c r="X116" s="3">
        <v>7.1589008992346201E-3</v>
      </c>
      <c r="Y116" s="3">
        <v>20.606538030628499</v>
      </c>
      <c r="Z116" s="3">
        <v>7.6038049160672E-3</v>
      </c>
      <c r="AA116" s="3">
        <f t="shared" si="58"/>
        <v>1.7265820736392341E-2</v>
      </c>
      <c r="AB116" s="3">
        <f t="shared" si="59"/>
        <v>0.11384066418513829</v>
      </c>
      <c r="AC116" s="3">
        <f t="shared" si="60"/>
        <v>3.6899963034864444E-4</v>
      </c>
      <c r="AD116" s="3">
        <f t="shared" si="61"/>
        <v>0.22750676071499826</v>
      </c>
      <c r="AE116" s="3">
        <f t="shared" si="62"/>
        <v>3.4740920035155823E-4</v>
      </c>
      <c r="AF116" s="3">
        <f t="shared" si="63"/>
        <v>5.8447227524116817E-2</v>
      </c>
      <c r="AG116" s="3">
        <f t="shared" si="64"/>
        <v>57.465682762897117</v>
      </c>
      <c r="AH116" s="17">
        <f t="shared" si="65"/>
        <v>0.16375282406643737</v>
      </c>
      <c r="AI116" s="3">
        <f t="shared" si="66"/>
        <v>0.12949282443299018</v>
      </c>
      <c r="AJ116" s="3">
        <f t="shared" si="67"/>
        <v>39.950037691725456</v>
      </c>
      <c r="AK116" s="3">
        <f t="shared" si="68"/>
        <v>0.12191610746337188</v>
      </c>
      <c r="AL116" s="3">
        <f t="shared" si="69"/>
        <v>20.510851366502713</v>
      </c>
      <c r="AM116" s="3">
        <f t="shared" si="70"/>
        <v>57.465682762897117</v>
      </c>
      <c r="AP116" s="3" t="s">
        <v>98</v>
      </c>
      <c r="AQ116" s="3">
        <v>14.657465400078401</v>
      </c>
      <c r="AR116" s="3">
        <v>4.31604998632713E-2</v>
      </c>
      <c r="AS116" s="3">
        <v>0.25350255449887599</v>
      </c>
      <c r="AT116" s="3">
        <v>0.52005012856598998</v>
      </c>
      <c r="AU116" s="3">
        <v>2.33354879164767</v>
      </c>
      <c r="AV116" s="3" t="s">
        <v>98</v>
      </c>
      <c r="AW116" s="3" t="s">
        <v>98</v>
      </c>
      <c r="AX116" s="3">
        <v>0.25810175377030597</v>
      </c>
      <c r="AY116" s="3">
        <v>2.3458619759630599</v>
      </c>
      <c r="AZ116" s="3">
        <v>3.1916457331217098E-2</v>
      </c>
      <c r="BA116" s="3">
        <v>0.20489176289226699</v>
      </c>
      <c r="BB116" s="3" t="s">
        <v>98</v>
      </c>
      <c r="BC116" s="3" t="s">
        <v>98</v>
      </c>
      <c r="BD116" s="3">
        <v>4.1210881246803797E-2</v>
      </c>
      <c r="BE116" s="3">
        <v>0.28212053388606201</v>
      </c>
      <c r="BF116" s="3">
        <v>2.7147194195992101E-2</v>
      </c>
      <c r="BG116" s="3">
        <v>5.0482756120381498E-3</v>
      </c>
      <c r="BH116" s="3">
        <v>0.132253419386792</v>
      </c>
      <c r="BI116" s="3">
        <v>7.6038049160672E-3</v>
      </c>
      <c r="BK116" s="3" t="s">
        <v>98</v>
      </c>
      <c r="BL116" s="3">
        <v>44628.241303595503</v>
      </c>
      <c r="BM116" s="3">
        <v>3.5540488496970099E-2</v>
      </c>
      <c r="BN116" s="3">
        <v>0.72584836745173598</v>
      </c>
      <c r="BO116" s="3">
        <v>2.3931910013238902</v>
      </c>
      <c r="BP116" s="3">
        <v>178.511971320447</v>
      </c>
      <c r="BQ116" s="3" t="s">
        <v>98</v>
      </c>
      <c r="BR116" s="3" t="s">
        <v>98</v>
      </c>
      <c r="BS116" s="3">
        <v>0.17843482411673101</v>
      </c>
      <c r="BT116" s="3">
        <v>0.87299926975171305</v>
      </c>
      <c r="BU116" s="3">
        <v>1.1613428049588399</v>
      </c>
      <c r="BV116" s="3">
        <v>1.2211743450552199</v>
      </c>
      <c r="BW116" s="3" t="s">
        <v>98</v>
      </c>
      <c r="BX116" s="3" t="s">
        <v>98</v>
      </c>
      <c r="BY116" s="3">
        <v>0.28834146039394598</v>
      </c>
      <c r="BZ116" s="3">
        <v>0.52396908225494399</v>
      </c>
      <c r="CA116" s="3">
        <v>3.3345607134467402E-2</v>
      </c>
      <c r="CB116" s="3">
        <v>5.9429789924306496E-3</v>
      </c>
      <c r="CC116" s="3">
        <v>3.9908096090188598</v>
      </c>
      <c r="CD116" s="3">
        <v>4.5679482566796702E-3</v>
      </c>
      <c r="CF116" s="3" t="s">
        <v>98</v>
      </c>
      <c r="CG116" s="3">
        <v>382441.38310152799</v>
      </c>
      <c r="CH116" s="3">
        <v>5.8719893935142403E-2</v>
      </c>
      <c r="CI116" s="3">
        <v>3.4009326768564501</v>
      </c>
      <c r="CJ116" s="3">
        <v>16.576989996005999</v>
      </c>
      <c r="CK116" s="3">
        <v>1480.38577705335</v>
      </c>
      <c r="CL116" s="3" t="s">
        <v>98</v>
      </c>
      <c r="CM116" s="3" t="s">
        <v>98</v>
      </c>
      <c r="CN116" s="3">
        <v>0.25810175377030597</v>
      </c>
      <c r="CO116" s="3">
        <v>2.3458619759630599</v>
      </c>
      <c r="CP116" s="3">
        <v>3.3743787967478598</v>
      </c>
      <c r="CQ116" s="3">
        <v>10.8380528309293</v>
      </c>
      <c r="CR116" s="3" t="s">
        <v>98</v>
      </c>
      <c r="CS116" s="3" t="s">
        <v>98</v>
      </c>
      <c r="CT116" s="3">
        <v>1.20439501676051</v>
      </c>
      <c r="CU116" s="3">
        <v>1.0637269562998699</v>
      </c>
      <c r="CV116" s="3">
        <v>0.11504177042244799</v>
      </c>
      <c r="CW116" s="3">
        <v>7.1589008992346201E-3</v>
      </c>
      <c r="CX116" s="3">
        <v>20.606538030628499</v>
      </c>
      <c r="CY116" s="3">
        <v>7.6038049160672E-3</v>
      </c>
      <c r="DA116" s="3" t="s">
        <v>98</v>
      </c>
      <c r="DB116" s="3">
        <f t="shared" si="72"/>
        <v>6848.2654329219804</v>
      </c>
      <c r="DC116" s="3">
        <f t="shared" si="73"/>
        <v>9.9638054500930553E-4</v>
      </c>
      <c r="DD116" s="3">
        <f t="shared" si="74"/>
        <v>5.7944039310321951E-2</v>
      </c>
      <c r="DE116" s="3">
        <f t="shared" si="75"/>
        <v>0.26086598678132372</v>
      </c>
      <c r="DF116" s="3">
        <f t="shared" si="76"/>
        <v>22.639329821889433</v>
      </c>
      <c r="DG116" s="3" t="s">
        <v>98</v>
      </c>
      <c r="DH116" s="3" t="s">
        <v>98</v>
      </c>
      <c r="DI116" s="3">
        <f t="shared" si="79"/>
        <v>3.4449578462059805E-3</v>
      </c>
      <c r="DJ116" s="3">
        <f t="shared" si="80"/>
        <v>2.9709498175823964E-2</v>
      </c>
      <c r="DK116" s="3">
        <f t="shared" si="81"/>
        <v>3.1282424261718095E-2</v>
      </c>
      <c r="DL116" s="3">
        <f t="shared" si="82"/>
        <v>9.6414521985653534E-2</v>
      </c>
      <c r="DM116" s="3" t="s">
        <v>98</v>
      </c>
      <c r="DN116" s="3" t="s">
        <v>98</v>
      </c>
      <c r="DO116" s="3">
        <f t="shared" si="85"/>
        <v>9.8915490864036615E-3</v>
      </c>
      <c r="DP116" s="3">
        <f t="shared" si="86"/>
        <v>8.336418152820298E-3</v>
      </c>
      <c r="DQ116" s="3">
        <f t="shared" si="87"/>
        <v>5.8406755067014161E-4</v>
      </c>
      <c r="DR116" s="3">
        <f t="shared" si="88"/>
        <v>3.502683878396435E-5</v>
      </c>
      <c r="DS116" s="3">
        <f t="shared" si="89"/>
        <v>9.9452403622724422E-2</v>
      </c>
      <c r="DT116" s="3">
        <f t="shared" si="90"/>
        <v>3.6385257391469959E-5</v>
      </c>
      <c r="DV116" s="3" t="s">
        <v>98</v>
      </c>
      <c r="DW116" s="3">
        <f t="shared" si="92"/>
        <v>99.646865051803246</v>
      </c>
      <c r="DX116" s="3">
        <f t="shared" si="93"/>
        <v>1.449800663851044E-5</v>
      </c>
      <c r="DY116" s="3">
        <f t="shared" si="94"/>
        <v>8.4312471855350392E-4</v>
      </c>
      <c r="DZ116" s="3">
        <f t="shared" si="95"/>
        <v>3.7957754465006003E-3</v>
      </c>
      <c r="EA116" s="3">
        <f t="shared" si="96"/>
        <v>0.32941746573957337</v>
      </c>
      <c r="EB116" s="3" t="s">
        <v>98</v>
      </c>
      <c r="EC116" s="3" t="s">
        <v>98</v>
      </c>
      <c r="ED116" s="3">
        <f t="shared" si="99"/>
        <v>5.0126452161123316E-5</v>
      </c>
      <c r="EE116" s="3">
        <f t="shared" si="100"/>
        <v>4.3229316744225162E-4</v>
      </c>
      <c r="EF116" s="3">
        <f t="shared" si="101"/>
        <v>4.5518029922076943E-4</v>
      </c>
      <c r="EG116" s="3">
        <f t="shared" si="102"/>
        <v>1.4028960990840713E-3</v>
      </c>
      <c r="EH116" s="3" t="s">
        <v>98</v>
      </c>
      <c r="EI116" s="3" t="s">
        <v>98</v>
      </c>
      <c r="EJ116" s="3">
        <f t="shared" si="105"/>
        <v>1.439286877269295E-4</v>
      </c>
      <c r="EK116" s="3">
        <f t="shared" si="106"/>
        <v>1.2130048737539214E-4</v>
      </c>
      <c r="EL116" s="3">
        <f t="shared" si="107"/>
        <v>8.4985754382379691E-6</v>
      </c>
      <c r="EM116" s="3">
        <f t="shared" si="108"/>
        <v>5.0966404729551136E-7</v>
      </c>
      <c r="EN116" s="3">
        <f t="shared" si="109"/>
        <v>1.4470993187895016E-3</v>
      </c>
      <c r="EO116" s="3">
        <f t="shared" si="110"/>
        <v>5.2942995108411702E-7</v>
      </c>
      <c r="EQ116" s="3">
        <f t="shared" si="111"/>
        <v>199.29373010360649</v>
      </c>
    </row>
    <row r="117" spans="1:147">
      <c r="A117" s="33" t="s">
        <v>180</v>
      </c>
      <c r="B117" s="33" t="s">
        <v>63</v>
      </c>
      <c r="C117" s="3" t="s">
        <v>65</v>
      </c>
      <c r="D117" s="3" t="s">
        <v>618</v>
      </c>
      <c r="E117" s="3" t="s">
        <v>399</v>
      </c>
      <c r="G117" s="5" t="s">
        <v>98</v>
      </c>
      <c r="H117" s="3">
        <v>419025.52777507901</v>
      </c>
      <c r="I117" s="3">
        <v>188.85626766420901</v>
      </c>
      <c r="J117" s="3">
        <v>228.079864387963</v>
      </c>
      <c r="K117" s="3">
        <v>22.3712429334227</v>
      </c>
      <c r="L117" s="3">
        <v>4.4281648227899302</v>
      </c>
      <c r="M117" s="5" t="s">
        <v>98</v>
      </c>
      <c r="N117" s="5" t="s">
        <v>98</v>
      </c>
      <c r="O117" s="3">
        <v>262.80708272832999</v>
      </c>
      <c r="P117" s="3">
        <v>5.9427162581119601</v>
      </c>
      <c r="Q117" s="3">
        <v>0.34569535975909099</v>
      </c>
      <c r="R117" s="3">
        <v>0.12275001774698401</v>
      </c>
      <c r="S117" s="5" t="s">
        <v>98</v>
      </c>
      <c r="T117" s="5" t="s">
        <v>98</v>
      </c>
      <c r="U117" s="3">
        <v>0.20582937422734501</v>
      </c>
      <c r="V117" s="3">
        <v>1.7728299369551099</v>
      </c>
      <c r="W117" s="3">
        <v>0.79056617691675402</v>
      </c>
      <c r="X117" s="3">
        <v>1.7981036295545001E-2</v>
      </c>
      <c r="Y117" s="3">
        <v>27.422156999321398</v>
      </c>
      <c r="Z117" s="3">
        <v>3.4563689096435701</v>
      </c>
      <c r="AA117" s="3">
        <f t="shared" si="58"/>
        <v>0.828026920179877</v>
      </c>
      <c r="AB117" s="3">
        <f t="shared" si="59"/>
        <v>0.21671221043111311</v>
      </c>
      <c r="AC117" s="3">
        <f t="shared" si="60"/>
        <v>0.12604292615380705</v>
      </c>
      <c r="AD117" s="3">
        <f t="shared" si="61"/>
        <v>0.71861178817404359</v>
      </c>
      <c r="AE117" s="3">
        <f t="shared" si="62"/>
        <v>6.557119593469605E-4</v>
      </c>
      <c r="AF117" s="3">
        <f t="shared" si="63"/>
        <v>7.5059512726310543E-3</v>
      </c>
      <c r="AG117" s="3">
        <f t="shared" si="64"/>
        <v>1.8304680275358701E-3</v>
      </c>
      <c r="AH117" s="17">
        <f t="shared" si="65"/>
        <v>1.2606424788817515E-2</v>
      </c>
      <c r="AI117" s="3">
        <f t="shared" si="66"/>
        <v>1.8301584333907717E-2</v>
      </c>
      <c r="AJ117" s="3">
        <f t="shared" si="67"/>
        <v>3.1466873361482781E-2</v>
      </c>
      <c r="AK117" s="3">
        <f t="shared" si="68"/>
        <v>9.5210164417289643E-5</v>
      </c>
      <c r="AL117" s="3">
        <f t="shared" si="69"/>
        <v>1.089873144127335E-3</v>
      </c>
      <c r="AM117" s="3">
        <f t="shared" si="70"/>
        <v>1.8304680275358701E-3</v>
      </c>
      <c r="AP117" s="3" t="s">
        <v>98</v>
      </c>
      <c r="AQ117" s="3">
        <v>8.5837709674626606</v>
      </c>
      <c r="AR117" s="3">
        <v>3.58108238665353E-2</v>
      </c>
      <c r="AS117" s="3">
        <v>0.21193673825850001</v>
      </c>
      <c r="AT117" s="3">
        <v>0.53862409005481104</v>
      </c>
      <c r="AU117" s="3">
        <v>4.2291591535730202</v>
      </c>
      <c r="AV117" s="3" t="s">
        <v>98</v>
      </c>
      <c r="AW117" s="3" t="s">
        <v>98</v>
      </c>
      <c r="AX117" s="3">
        <v>0.25325945984281101</v>
      </c>
      <c r="AY117" s="3">
        <v>1.24811898731888</v>
      </c>
      <c r="AZ117" s="3">
        <v>2.6266389151214101E-2</v>
      </c>
      <c r="BA117" s="3">
        <v>0.12275001774698401</v>
      </c>
      <c r="BB117" s="3" t="s">
        <v>98</v>
      </c>
      <c r="BC117" s="3" t="s">
        <v>98</v>
      </c>
      <c r="BD117" s="3">
        <v>6.7552784922275205E-2</v>
      </c>
      <c r="BE117" s="3">
        <v>0.20722594311154399</v>
      </c>
      <c r="BF117" s="3">
        <v>1.37774545552115E-2</v>
      </c>
      <c r="BG117" s="3">
        <v>7.7709590643799302E-3</v>
      </c>
      <c r="BH117" s="3">
        <v>0.106828670460419</v>
      </c>
      <c r="BI117" s="3">
        <v>6.3872866764651997E-3</v>
      </c>
      <c r="BK117" s="3" t="s">
        <v>98</v>
      </c>
      <c r="BL117" s="3">
        <v>30163.762832872901</v>
      </c>
      <c r="BM117" s="3">
        <v>126.59230543975001</v>
      </c>
      <c r="BN117" s="3">
        <v>263.59280450699799</v>
      </c>
      <c r="BO117" s="3">
        <v>18.5909282695157</v>
      </c>
      <c r="BP117" s="3">
        <v>9.9406152590508796</v>
      </c>
      <c r="BQ117" s="3" t="s">
        <v>98</v>
      </c>
      <c r="BR117" s="3" t="s">
        <v>98</v>
      </c>
      <c r="BS117" s="3">
        <v>136.55665151443901</v>
      </c>
      <c r="BT117" s="3">
        <v>3.51707230030101</v>
      </c>
      <c r="BU117" s="3">
        <v>0.54025693333881697</v>
      </c>
      <c r="BV117" s="3">
        <v>9.6605927835997807E-2</v>
      </c>
      <c r="BW117" s="3" t="s">
        <v>98</v>
      </c>
      <c r="BX117" s="3" t="s">
        <v>98</v>
      </c>
      <c r="BY117" s="3">
        <v>0.22402037009043199</v>
      </c>
      <c r="BZ117" s="3">
        <v>1.66871633910437</v>
      </c>
      <c r="CA117" s="3">
        <v>1.52680860971048</v>
      </c>
      <c r="CB117" s="3">
        <v>2.2496241760731402E-2</v>
      </c>
      <c r="CC117" s="3">
        <v>26.012103178923098</v>
      </c>
      <c r="CD117" s="3">
        <v>2.5443669352009901</v>
      </c>
      <c r="CF117" s="3" t="s">
        <v>98</v>
      </c>
      <c r="CG117" s="3">
        <v>419025.52777507901</v>
      </c>
      <c r="CH117" s="3">
        <v>188.85626766420901</v>
      </c>
      <c r="CI117" s="3">
        <v>228.079864387963</v>
      </c>
      <c r="CJ117" s="3">
        <v>22.3712429334227</v>
      </c>
      <c r="CK117" s="3">
        <v>4.4281648227899302</v>
      </c>
      <c r="CL117" s="3" t="s">
        <v>98</v>
      </c>
      <c r="CM117" s="3" t="s">
        <v>98</v>
      </c>
      <c r="CN117" s="3">
        <v>262.80708272832999</v>
      </c>
      <c r="CO117" s="3">
        <v>5.9427162581119601</v>
      </c>
      <c r="CP117" s="3">
        <v>0.34569535975909099</v>
      </c>
      <c r="CQ117" s="3">
        <v>0.12275001774698401</v>
      </c>
      <c r="CR117" s="3" t="s">
        <v>98</v>
      </c>
      <c r="CS117" s="3" t="s">
        <v>98</v>
      </c>
      <c r="CT117" s="3">
        <v>0.20582937422734501</v>
      </c>
      <c r="CU117" s="3">
        <v>1.7728299369551099</v>
      </c>
      <c r="CV117" s="3">
        <v>0.79056617691675402</v>
      </c>
      <c r="CW117" s="3">
        <v>1.7981036295545001E-2</v>
      </c>
      <c r="CX117" s="3">
        <v>27.422156999321398</v>
      </c>
      <c r="CY117" s="3">
        <v>3.4563689096435701</v>
      </c>
      <c r="DA117" s="3" t="s">
        <v>98</v>
      </c>
      <c r="DB117" s="3">
        <f t="shared" si="72"/>
        <v>7503.366958099723</v>
      </c>
      <c r="DC117" s="3">
        <f t="shared" si="73"/>
        <v>3.2045819277454646</v>
      </c>
      <c r="DD117" s="3">
        <f t="shared" si="74"/>
        <v>3.8859542024821021</v>
      </c>
      <c r="DE117" s="3">
        <f t="shared" si="75"/>
        <v>0.3520480114157099</v>
      </c>
      <c r="DF117" s="3">
        <f t="shared" si="76"/>
        <v>6.7719296877044352E-2</v>
      </c>
      <c r="DG117" s="3" t="s">
        <v>98</v>
      </c>
      <c r="DH117" s="3" t="s">
        <v>98</v>
      </c>
      <c r="DI117" s="3">
        <f t="shared" si="79"/>
        <v>3.5077612161022991</v>
      </c>
      <c r="DJ117" s="3">
        <f t="shared" si="80"/>
        <v>7.5262363957851575E-2</v>
      </c>
      <c r="DK117" s="3">
        <f t="shared" si="81"/>
        <v>3.2047939963686331E-3</v>
      </c>
      <c r="DL117" s="3">
        <f t="shared" si="82"/>
        <v>1.0919751425303929E-3</v>
      </c>
      <c r="DM117" s="3" t="s">
        <v>98</v>
      </c>
      <c r="DN117" s="3" t="s">
        <v>98</v>
      </c>
      <c r="DO117" s="3">
        <f t="shared" si="85"/>
        <v>1.6904514966109149E-3</v>
      </c>
      <c r="DP117" s="3">
        <f t="shared" si="86"/>
        <v>1.3893651543535345E-2</v>
      </c>
      <c r="DQ117" s="3">
        <f t="shared" si="87"/>
        <v>4.0137077941242005E-3</v>
      </c>
      <c r="DR117" s="3">
        <f t="shared" si="88"/>
        <v>8.7977032837541037E-5</v>
      </c>
      <c r="DS117" s="3">
        <f t="shared" si="89"/>
        <v>0.13234631756429246</v>
      </c>
      <c r="DT117" s="3">
        <f t="shared" si="90"/>
        <v>1.6539202912941253E-2</v>
      </c>
      <c r="DV117" s="3" t="s">
        <v>98</v>
      </c>
      <c r="DW117" s="3">
        <f t="shared" si="92"/>
        <v>99.836379148759065</v>
      </c>
      <c r="DX117" s="3">
        <f t="shared" si="93"/>
        <v>4.2638705815433393E-2</v>
      </c>
      <c r="DY117" s="3">
        <f t="shared" si="94"/>
        <v>5.1704734591838497E-2</v>
      </c>
      <c r="DZ117" s="3">
        <f t="shared" si="95"/>
        <v>4.6841903031711422E-3</v>
      </c>
      <c r="EA117" s="3">
        <f t="shared" si="96"/>
        <v>9.0104208370160859E-4</v>
      </c>
      <c r="EB117" s="3" t="s">
        <v>98</v>
      </c>
      <c r="EC117" s="3" t="s">
        <v>98</v>
      </c>
      <c r="ED117" s="3">
        <f t="shared" si="99"/>
        <v>4.6672671174114118E-2</v>
      </c>
      <c r="EE117" s="3">
        <f t="shared" si="100"/>
        <v>1.0014066945795382E-3</v>
      </c>
      <c r="EF117" s="3">
        <f t="shared" si="101"/>
        <v>4.2641527503828271E-5</v>
      </c>
      <c r="EG117" s="3">
        <f t="shared" si="102"/>
        <v>1.4529323297056799E-5</v>
      </c>
      <c r="EH117" s="3" t="s">
        <v>98</v>
      </c>
      <c r="EI117" s="3" t="s">
        <v>98</v>
      </c>
      <c r="EJ117" s="3">
        <f t="shared" si="105"/>
        <v>2.2492376754418557E-5</v>
      </c>
      <c r="EK117" s="3">
        <f t="shared" si="106"/>
        <v>1.8486259182136898E-4</v>
      </c>
      <c r="EL117" s="3">
        <f t="shared" si="107"/>
        <v>5.3404565625562385E-5</v>
      </c>
      <c r="EM117" s="3">
        <f t="shared" si="108"/>
        <v>1.1705822807013564E-6</v>
      </c>
      <c r="EN117" s="3">
        <f t="shared" si="109"/>
        <v>1.760939750524616E-3</v>
      </c>
      <c r="EO117" s="3">
        <f t="shared" si="110"/>
        <v>2.2006309194996964E-4</v>
      </c>
      <c r="EQ117" s="3">
        <f t="shared" si="111"/>
        <v>199.67275829751813</v>
      </c>
    </row>
    <row r="118" spans="1:147">
      <c r="A118" s="33" t="s">
        <v>181</v>
      </c>
      <c r="B118" s="33" t="s">
        <v>63</v>
      </c>
      <c r="C118" s="3" t="s">
        <v>65</v>
      </c>
      <c r="D118" s="3" t="s">
        <v>618</v>
      </c>
      <c r="E118" s="3" t="s">
        <v>399</v>
      </c>
      <c r="G118" s="5" t="s">
        <v>98</v>
      </c>
      <c r="H118" s="3">
        <v>417083.48764850397</v>
      </c>
      <c r="I118" s="3">
        <v>0.10369250673269099</v>
      </c>
      <c r="J118" s="3">
        <v>1.6860558786822699</v>
      </c>
      <c r="K118" s="3">
        <v>67.235487876572904</v>
      </c>
      <c r="L118" s="3">
        <v>483.81265074006501</v>
      </c>
      <c r="M118" s="5" t="s">
        <v>98</v>
      </c>
      <c r="N118" s="5" t="s">
        <v>98</v>
      </c>
      <c r="O118" s="3">
        <v>0.23633637882606701</v>
      </c>
      <c r="P118" s="3">
        <v>3.2775087956791999</v>
      </c>
      <c r="Q118" s="3">
        <v>1.69522203098575</v>
      </c>
      <c r="R118" s="3">
        <v>2.3562022879255902</v>
      </c>
      <c r="S118" s="5" t="s">
        <v>98</v>
      </c>
      <c r="T118" s="5" t="s">
        <v>98</v>
      </c>
      <c r="U118" s="3">
        <v>9.2681919620996006E-2</v>
      </c>
      <c r="V118" s="3">
        <v>1.2020082804167</v>
      </c>
      <c r="W118" s="3">
        <v>0.115565052398013</v>
      </c>
      <c r="X118" s="3">
        <v>8.4207562442639907E-3</v>
      </c>
      <c r="Y118" s="3">
        <v>11.133073315289399</v>
      </c>
      <c r="Z118" s="3">
        <v>9.7489288887057501E-3</v>
      </c>
      <c r="AA118" s="3">
        <f t="shared" si="58"/>
        <v>6.1500041631912847E-2</v>
      </c>
      <c r="AB118" s="3">
        <f t="shared" si="59"/>
        <v>0.29439389312006903</v>
      </c>
      <c r="AC118" s="3">
        <f t="shared" si="60"/>
        <v>8.7567274665453245E-4</v>
      </c>
      <c r="AD118" s="3">
        <f t="shared" si="61"/>
        <v>0.43874966371133256</v>
      </c>
      <c r="AE118" s="3">
        <f t="shared" si="62"/>
        <v>7.5637301630803973E-4</v>
      </c>
      <c r="AF118" s="3">
        <f t="shared" si="63"/>
        <v>8.3249177469902243E-3</v>
      </c>
      <c r="AG118" s="3">
        <f t="shared" si="64"/>
        <v>16.3485490360057</v>
      </c>
      <c r="AH118" s="17">
        <f t="shared" si="65"/>
        <v>0.15226900811455613</v>
      </c>
      <c r="AI118" s="3">
        <f t="shared" si="66"/>
        <v>9.401767973299674E-2</v>
      </c>
      <c r="AJ118" s="3">
        <f t="shared" si="67"/>
        <v>31.607961837862526</v>
      </c>
      <c r="AK118" s="3">
        <f t="shared" si="68"/>
        <v>8.1208917689412852E-2</v>
      </c>
      <c r="AL118" s="3">
        <f t="shared" si="69"/>
        <v>0.89381501654618889</v>
      </c>
      <c r="AM118" s="3">
        <f t="shared" si="70"/>
        <v>16.3485490360057</v>
      </c>
      <c r="AP118" s="3" t="s">
        <v>98</v>
      </c>
      <c r="AQ118" s="3">
        <v>13.9184007439881</v>
      </c>
      <c r="AR118" s="3">
        <v>3.40594422290664E-2</v>
      </c>
      <c r="AS118" s="3">
        <v>0.22947919048804799</v>
      </c>
      <c r="AT118" s="3">
        <v>0.53469472812388497</v>
      </c>
      <c r="AU118" s="3">
        <v>4.6129834960167004</v>
      </c>
      <c r="AV118" s="3" t="s">
        <v>98</v>
      </c>
      <c r="AW118" s="3" t="s">
        <v>98</v>
      </c>
      <c r="AX118" s="3">
        <v>0.23633637882606701</v>
      </c>
      <c r="AY118" s="3">
        <v>2.5782418677674301</v>
      </c>
      <c r="AZ118" s="3">
        <v>3.3767475583279603E-2</v>
      </c>
      <c r="BA118" s="3">
        <v>0.115141882919264</v>
      </c>
      <c r="BB118" s="3" t="s">
        <v>98</v>
      </c>
      <c r="BC118" s="3" t="s">
        <v>98</v>
      </c>
      <c r="BD118" s="3">
        <v>9.2681919620996006E-2</v>
      </c>
      <c r="BE118" s="3">
        <v>0.18864030427183601</v>
      </c>
      <c r="BF118" s="3">
        <v>1.8979487299533498E-2</v>
      </c>
      <c r="BG118" s="3">
        <v>8.4207562442639907E-3</v>
      </c>
      <c r="BH118" s="3">
        <v>0.173311716671886</v>
      </c>
      <c r="BI118" s="3">
        <v>9.7489288887057501E-3</v>
      </c>
      <c r="BK118" s="3" t="s">
        <v>98</v>
      </c>
      <c r="BL118" s="3">
        <v>34340.6365757241</v>
      </c>
      <c r="BM118" s="3">
        <v>4.8631844633058897E-2</v>
      </c>
      <c r="BN118" s="3">
        <v>0.43791541608512302</v>
      </c>
      <c r="BO118" s="3">
        <v>24.222477078238501</v>
      </c>
      <c r="BP118" s="3">
        <v>94.773071690475604</v>
      </c>
      <c r="BQ118" s="3" t="s">
        <v>98</v>
      </c>
      <c r="BR118" s="3" t="s">
        <v>98</v>
      </c>
      <c r="BS118" s="3">
        <v>0.19767984784585599</v>
      </c>
      <c r="BT118" s="3">
        <v>1.45846777728126</v>
      </c>
      <c r="BU118" s="3">
        <v>0.204823015802922</v>
      </c>
      <c r="BV118" s="3">
        <v>0.75525444602414304</v>
      </c>
      <c r="BW118" s="3" t="s">
        <v>98</v>
      </c>
      <c r="BX118" s="3" t="s">
        <v>98</v>
      </c>
      <c r="BY118" s="3">
        <v>4.3519392078179599E-2</v>
      </c>
      <c r="BZ118" s="3">
        <v>0.63992638327880502</v>
      </c>
      <c r="CA118" s="3">
        <v>3.4031181020437597E-2</v>
      </c>
      <c r="CB118" s="3">
        <v>7.71588671835877E-3</v>
      </c>
      <c r="CC118" s="3">
        <v>1.40549288644232</v>
      </c>
      <c r="CD118" s="3">
        <v>4.5778005113680902E-3</v>
      </c>
      <c r="CF118" s="3" t="s">
        <v>98</v>
      </c>
      <c r="CG118" s="3">
        <v>417083.48764850397</v>
      </c>
      <c r="CH118" s="3">
        <v>0.10369250673269099</v>
      </c>
      <c r="CI118" s="3">
        <v>1.6860558786822699</v>
      </c>
      <c r="CJ118" s="3">
        <v>67.235487876572904</v>
      </c>
      <c r="CK118" s="3">
        <v>483.81265074006501</v>
      </c>
      <c r="CL118" s="3" t="s">
        <v>98</v>
      </c>
      <c r="CM118" s="3" t="s">
        <v>98</v>
      </c>
      <c r="CN118" s="3">
        <v>0.23633637882606701</v>
      </c>
      <c r="CO118" s="3">
        <v>3.2775087956791999</v>
      </c>
      <c r="CP118" s="3">
        <v>1.69522203098575</v>
      </c>
      <c r="CQ118" s="3">
        <v>2.3562022879255902</v>
      </c>
      <c r="CR118" s="3" t="s">
        <v>98</v>
      </c>
      <c r="CS118" s="3" t="s">
        <v>98</v>
      </c>
      <c r="CT118" s="3">
        <v>9.2681919620996006E-2</v>
      </c>
      <c r="CU118" s="3">
        <v>1.2020082804167</v>
      </c>
      <c r="CV118" s="3">
        <v>0.115565052398013</v>
      </c>
      <c r="CW118" s="3">
        <v>8.4207562442639907E-3</v>
      </c>
      <c r="CX118" s="3">
        <v>11.133073315289399</v>
      </c>
      <c r="CY118" s="3">
        <v>9.7489288887057501E-3</v>
      </c>
      <c r="DA118" s="3" t="s">
        <v>98</v>
      </c>
      <c r="DB118" s="3">
        <f t="shared" si="72"/>
        <v>7468.5914163936604</v>
      </c>
      <c r="DC118" s="3">
        <f t="shared" si="73"/>
        <v>1.7594922171660626E-3</v>
      </c>
      <c r="DD118" s="3">
        <f t="shared" si="74"/>
        <v>2.8726498698018348E-2</v>
      </c>
      <c r="DE118" s="3">
        <f t="shared" si="75"/>
        <v>1.058060111990887</v>
      </c>
      <c r="DF118" s="3">
        <f t="shared" si="76"/>
        <v>7.3988782801661568</v>
      </c>
      <c r="DG118" s="3" t="s">
        <v>98</v>
      </c>
      <c r="DH118" s="3" t="s">
        <v>98</v>
      </c>
      <c r="DI118" s="3">
        <f t="shared" si="79"/>
        <v>3.1544491685450791E-3</v>
      </c>
      <c r="DJ118" s="3">
        <f t="shared" si="80"/>
        <v>4.1508470056727462E-2</v>
      </c>
      <c r="DK118" s="3">
        <f t="shared" si="81"/>
        <v>1.5715679236195188E-2</v>
      </c>
      <c r="DL118" s="3">
        <f t="shared" si="82"/>
        <v>2.0960602502651787E-2</v>
      </c>
      <c r="DM118" s="3" t="s">
        <v>98</v>
      </c>
      <c r="DN118" s="3" t="s">
        <v>98</v>
      </c>
      <c r="DO118" s="3">
        <f t="shared" si="85"/>
        <v>7.6118527941028251E-4</v>
      </c>
      <c r="DP118" s="3">
        <f t="shared" si="86"/>
        <v>9.4201275894725718E-3</v>
      </c>
      <c r="DQ118" s="3">
        <f t="shared" si="87"/>
        <v>5.8672425545359345E-4</v>
      </c>
      <c r="DR118" s="3">
        <f t="shared" si="88"/>
        <v>4.1200803804733513E-5</v>
      </c>
      <c r="DS118" s="3">
        <f t="shared" si="89"/>
        <v>5.3731048818964289E-2</v>
      </c>
      <c r="DT118" s="3">
        <f t="shared" si="90"/>
        <v>4.6649972062955147E-5</v>
      </c>
      <c r="DV118" s="3" t="s">
        <v>98</v>
      </c>
      <c r="DW118" s="3">
        <f t="shared" si="92"/>
        <v>99.870767336805628</v>
      </c>
      <c r="DX118" s="3">
        <f t="shared" si="93"/>
        <v>2.3528109660116134E-5</v>
      </c>
      <c r="DY118" s="3">
        <f t="shared" si="94"/>
        <v>3.8413367500242189E-4</v>
      </c>
      <c r="DZ118" s="3">
        <f t="shared" si="95"/>
        <v>1.4148487898407572E-2</v>
      </c>
      <c r="EA118" s="3">
        <f t="shared" si="96"/>
        <v>9.8938556157972923E-2</v>
      </c>
      <c r="EB118" s="3" t="s">
        <v>98</v>
      </c>
      <c r="EC118" s="3" t="s">
        <v>98</v>
      </c>
      <c r="ED118" s="3">
        <f t="shared" si="99"/>
        <v>4.2181616508841877E-5</v>
      </c>
      <c r="EE118" s="3">
        <f t="shared" si="100"/>
        <v>5.5505550168975641E-4</v>
      </c>
      <c r="EF118" s="3">
        <f t="shared" si="101"/>
        <v>2.1015166810340726E-4</v>
      </c>
      <c r="EG118" s="3">
        <f t="shared" si="102"/>
        <v>2.8028731779150047E-4</v>
      </c>
      <c r="EH118" s="3" t="s">
        <v>98</v>
      </c>
      <c r="EI118" s="3" t="s">
        <v>98</v>
      </c>
      <c r="EJ118" s="3">
        <f t="shared" si="105"/>
        <v>1.0178647311368569E-5</v>
      </c>
      <c r="EK118" s="3">
        <f t="shared" si="106"/>
        <v>1.2596690839268302E-4</v>
      </c>
      <c r="EL118" s="3">
        <f t="shared" si="107"/>
        <v>7.8457366778220057E-6</v>
      </c>
      <c r="EM118" s="3">
        <f t="shared" si="108"/>
        <v>5.5094135713997842E-7</v>
      </c>
      <c r="EN118" s="3">
        <f t="shared" si="109"/>
        <v>7.1849707343509656E-4</v>
      </c>
      <c r="EO118" s="3">
        <f t="shared" si="110"/>
        <v>6.2380819172158432E-7</v>
      </c>
      <c r="EQ118" s="3">
        <f t="shared" si="111"/>
        <v>199.74153467361126</v>
      </c>
    </row>
    <row r="119" spans="1:147">
      <c r="A119" s="33" t="s">
        <v>583</v>
      </c>
      <c r="B119" s="33" t="s">
        <v>63</v>
      </c>
      <c r="C119" s="3" t="s">
        <v>65</v>
      </c>
      <c r="D119" s="3" t="s">
        <v>618</v>
      </c>
      <c r="E119" s="3" t="s">
        <v>399</v>
      </c>
      <c r="G119" s="5" t="s">
        <v>98</v>
      </c>
      <c r="H119" s="3">
        <v>492939.67998753203</v>
      </c>
      <c r="I119" s="3">
        <v>26.911723361263299</v>
      </c>
      <c r="J119" s="3">
        <v>600.138381140977</v>
      </c>
      <c r="K119" s="3">
        <v>5437.1529611408896</v>
      </c>
      <c r="L119" s="3">
        <v>1372.2995374777699</v>
      </c>
      <c r="M119" s="5" t="s">
        <v>98</v>
      </c>
      <c r="N119" s="5" t="s">
        <v>98</v>
      </c>
      <c r="O119" s="3">
        <v>218.32432684553601</v>
      </c>
      <c r="P119" s="3">
        <v>5.8054966897542304</v>
      </c>
      <c r="Q119" s="3">
        <v>2536.8782628488202</v>
      </c>
      <c r="R119" s="3">
        <v>3.9733915082546898</v>
      </c>
      <c r="S119" s="5" t="s">
        <v>98</v>
      </c>
      <c r="T119" s="5" t="s">
        <v>98</v>
      </c>
      <c r="U119" s="3">
        <v>6.04358255748304</v>
      </c>
      <c r="V119" s="3">
        <v>1403.9527707704301</v>
      </c>
      <c r="W119" s="3">
        <v>373.09616062451897</v>
      </c>
      <c r="X119" s="3">
        <v>2.9299793162462801E-2</v>
      </c>
      <c r="Y119" s="3">
        <v>39.214165095228701</v>
      </c>
      <c r="Z119" s="3">
        <v>1.7834475766801999E-2</v>
      </c>
      <c r="AA119" s="3">
        <f t="shared" si="58"/>
        <v>4.4842530001329033E-2</v>
      </c>
      <c r="AB119" s="3">
        <f t="shared" si="59"/>
        <v>0.14804590830012601</v>
      </c>
      <c r="AC119" s="3">
        <f t="shared" si="60"/>
        <v>4.5479677365289542E-4</v>
      </c>
      <c r="AD119" s="3">
        <f t="shared" si="61"/>
        <v>0.12326488646546148</v>
      </c>
      <c r="AE119" s="3">
        <f t="shared" si="62"/>
        <v>7.471737085645052E-4</v>
      </c>
      <c r="AF119" s="3">
        <f t="shared" si="63"/>
        <v>0.15411733343822689</v>
      </c>
      <c r="AG119" s="3">
        <f t="shared" si="64"/>
        <v>94.266659507224261</v>
      </c>
      <c r="AH119" s="17">
        <f t="shared" si="65"/>
        <v>64.692905145071919</v>
      </c>
      <c r="AI119" s="3">
        <f t="shared" si="66"/>
        <v>6.6270284988411115E-4</v>
      </c>
      <c r="AJ119" s="3">
        <f t="shared" si="67"/>
        <v>0.21572370568102134</v>
      </c>
      <c r="AK119" s="3">
        <f t="shared" si="68"/>
        <v>1.0887371562624223E-3</v>
      </c>
      <c r="AL119" s="3">
        <f t="shared" si="69"/>
        <v>0.22457062583298421</v>
      </c>
      <c r="AM119" s="3">
        <f t="shared" si="70"/>
        <v>94.266659507224261</v>
      </c>
      <c r="AP119" s="3" t="s">
        <v>98</v>
      </c>
      <c r="AQ119" s="3">
        <v>55.294022344233497</v>
      </c>
      <c r="AR119" s="3">
        <v>6.5614375841164599E-2</v>
      </c>
      <c r="AS119" s="3">
        <v>1.29705778408599</v>
      </c>
      <c r="AT119" s="3">
        <v>1.78459465646128</v>
      </c>
      <c r="AU119" s="3">
        <v>11.7477241728816</v>
      </c>
      <c r="AV119" s="3" t="s">
        <v>98</v>
      </c>
      <c r="AW119" s="3" t="s">
        <v>98</v>
      </c>
      <c r="AX119" s="3">
        <v>0.58747896671524302</v>
      </c>
      <c r="AY119" s="3">
        <v>5.8054966897542304</v>
      </c>
      <c r="AZ119" s="3">
        <v>0.100119887240203</v>
      </c>
      <c r="BA119" s="3">
        <v>0.44308042417160798</v>
      </c>
      <c r="BB119" s="3" t="s">
        <v>98</v>
      </c>
      <c r="BC119" s="3" t="s">
        <v>98</v>
      </c>
      <c r="BD119" s="3">
        <v>0.18021101805862699</v>
      </c>
      <c r="BE119" s="3">
        <v>0.65373282066935301</v>
      </c>
      <c r="BF119" s="3">
        <v>9.2717102559279396E-2</v>
      </c>
      <c r="BG119" s="3">
        <v>1.8911529327266401E-2</v>
      </c>
      <c r="BH119" s="3">
        <v>0.35150495944396098</v>
      </c>
      <c r="BI119" s="3">
        <v>1.7834475766801999E-2</v>
      </c>
      <c r="BK119" s="3" t="s">
        <v>98</v>
      </c>
      <c r="BL119" s="3">
        <v>106891.891708162</v>
      </c>
      <c r="BM119" s="3">
        <v>18.424874786043802</v>
      </c>
      <c r="BN119" s="3">
        <v>273.51558072933199</v>
      </c>
      <c r="BO119" s="3">
        <v>10626.9096736683</v>
      </c>
      <c r="BP119" s="3">
        <v>2562.71337935066</v>
      </c>
      <c r="BQ119" s="3" t="s">
        <v>98</v>
      </c>
      <c r="BR119" s="3" t="s">
        <v>98</v>
      </c>
      <c r="BS119" s="3">
        <v>264.74383970944598</v>
      </c>
      <c r="BT119" s="3">
        <v>6.29542964692551</v>
      </c>
      <c r="BU119" s="3">
        <v>3254.2457406706299</v>
      </c>
      <c r="BV119" s="3">
        <v>6.87589957339243</v>
      </c>
      <c r="BW119" s="3" t="s">
        <v>98</v>
      </c>
      <c r="BX119" s="3" t="s">
        <v>98</v>
      </c>
      <c r="BY119" s="3">
        <v>10.079120489417001</v>
      </c>
      <c r="BZ119" s="3">
        <v>1497.8192967784</v>
      </c>
      <c r="CA119" s="3">
        <v>520.29322457071999</v>
      </c>
      <c r="CB119" s="3">
        <v>5.0418618026062199E-2</v>
      </c>
      <c r="CC119" s="3">
        <v>40.392388825520896</v>
      </c>
      <c r="CD119" s="3">
        <v>2.4134327084317401E-2</v>
      </c>
      <c r="CF119" s="3" t="s">
        <v>98</v>
      </c>
      <c r="CG119" s="3">
        <v>492939.67998753203</v>
      </c>
      <c r="CH119" s="3">
        <v>26.911723361263299</v>
      </c>
      <c r="CI119" s="3">
        <v>600.138381140977</v>
      </c>
      <c r="CJ119" s="3">
        <v>5437.1529611408896</v>
      </c>
      <c r="CK119" s="3">
        <v>1372.2995374777699</v>
      </c>
      <c r="CL119" s="3" t="s">
        <v>98</v>
      </c>
      <c r="CM119" s="3" t="s">
        <v>98</v>
      </c>
      <c r="CN119" s="3">
        <v>218.32432684553601</v>
      </c>
      <c r="CO119" s="3">
        <v>5.8054966897542304</v>
      </c>
      <c r="CP119" s="3">
        <v>2536.8782628488202</v>
      </c>
      <c r="CQ119" s="3">
        <v>3.9733915082546898</v>
      </c>
      <c r="CR119" s="3" t="s">
        <v>98</v>
      </c>
      <c r="CS119" s="3" t="s">
        <v>98</v>
      </c>
      <c r="CT119" s="3">
        <v>6.04358255748304</v>
      </c>
      <c r="CU119" s="3">
        <v>1403.9527707704301</v>
      </c>
      <c r="CV119" s="3">
        <v>373.09616062451897</v>
      </c>
      <c r="CW119" s="3">
        <v>2.9299793162462801E-2</v>
      </c>
      <c r="CX119" s="3">
        <v>39.214165095228701</v>
      </c>
      <c r="CY119" s="3">
        <v>1.7834475766801999E-2</v>
      </c>
      <c r="DA119" s="3" t="s">
        <v>98</v>
      </c>
      <c r="DB119" s="3">
        <f t="shared" si="72"/>
        <v>8826.9259555471763</v>
      </c>
      <c r="DC119" s="3">
        <f t="shared" si="73"/>
        <v>0.456647922754293</v>
      </c>
      <c r="DD119" s="3">
        <f t="shared" si="74"/>
        <v>10.22497216281519</v>
      </c>
      <c r="DE119" s="3">
        <f t="shared" si="75"/>
        <v>85.562473816461932</v>
      </c>
      <c r="DF119" s="3">
        <f t="shared" si="76"/>
        <v>20.986382282883774</v>
      </c>
      <c r="DG119" s="3" t="s">
        <v>98</v>
      </c>
      <c r="DH119" s="3" t="s">
        <v>98</v>
      </c>
      <c r="DI119" s="3">
        <f t="shared" si="79"/>
        <v>2.914037164790074</v>
      </c>
      <c r="DJ119" s="3">
        <f t="shared" si="80"/>
        <v>7.3524527479156929E-2</v>
      </c>
      <c r="DK119" s="3">
        <f t="shared" si="81"/>
        <v>23.51831459919439</v>
      </c>
      <c r="DL119" s="3">
        <f t="shared" si="82"/>
        <v>3.5346999032609704E-2</v>
      </c>
      <c r="DM119" s="3" t="s">
        <v>98</v>
      </c>
      <c r="DN119" s="3" t="s">
        <v>98</v>
      </c>
      <c r="DO119" s="3">
        <f t="shared" si="85"/>
        <v>4.963520497275821E-2</v>
      </c>
      <c r="DP119" s="3">
        <f t="shared" si="86"/>
        <v>11.002764661210268</v>
      </c>
      <c r="DQ119" s="3">
        <f t="shared" si="87"/>
        <v>1.8942107714458061</v>
      </c>
      <c r="DR119" s="3">
        <f t="shared" si="88"/>
        <v>1.4335708036059111E-4</v>
      </c>
      <c r="DS119" s="3">
        <f t="shared" si="89"/>
        <v>0.18925755354840107</v>
      </c>
      <c r="DT119" s="3">
        <f t="shared" si="90"/>
        <v>8.5340431320882852E-5</v>
      </c>
      <c r="DV119" s="3" t="s">
        <v>98</v>
      </c>
      <c r="DW119" s="3">
        <f t="shared" si="92"/>
        <v>98.242168365181257</v>
      </c>
      <c r="DX119" s="3">
        <f t="shared" si="93"/>
        <v>5.0824128736057309E-3</v>
      </c>
      <c r="DY119" s="3">
        <f t="shared" si="94"/>
        <v>0.11380218230077038</v>
      </c>
      <c r="DZ119" s="3">
        <f t="shared" si="95"/>
        <v>0.95229562372568832</v>
      </c>
      <c r="EA119" s="3">
        <f t="shared" si="96"/>
        <v>0.23357482684166439</v>
      </c>
      <c r="EB119" s="3" t="s">
        <v>98</v>
      </c>
      <c r="EC119" s="3" t="s">
        <v>98</v>
      </c>
      <c r="ED119" s="3">
        <f t="shared" si="99"/>
        <v>3.2432732664511799E-2</v>
      </c>
      <c r="EE119" s="3">
        <f t="shared" si="100"/>
        <v>8.1831535054832888E-4</v>
      </c>
      <c r="EF119" s="3">
        <f t="shared" si="101"/>
        <v>0.26175479823384673</v>
      </c>
      <c r="EG119" s="3">
        <f t="shared" si="102"/>
        <v>3.9340602239710067E-4</v>
      </c>
      <c r="EH119" s="3" t="s">
        <v>98</v>
      </c>
      <c r="EI119" s="3" t="s">
        <v>98</v>
      </c>
      <c r="EJ119" s="3">
        <f t="shared" si="105"/>
        <v>5.5243129809076511E-4</v>
      </c>
      <c r="EK119" s="3">
        <f t="shared" si="106"/>
        <v>0.12245887909026638</v>
      </c>
      <c r="EL119" s="3">
        <f t="shared" si="107"/>
        <v>2.1082240234560012E-2</v>
      </c>
      <c r="EM119" s="3">
        <f t="shared" si="108"/>
        <v>1.5955396585461635E-6</v>
      </c>
      <c r="EN119" s="3">
        <f t="shared" si="109"/>
        <v>2.1064040339434059E-3</v>
      </c>
      <c r="EO119" s="3">
        <f t="shared" si="110"/>
        <v>9.4982432892331212E-7</v>
      </c>
      <c r="EQ119" s="3">
        <f t="shared" si="111"/>
        <v>196.48433673036251</v>
      </c>
    </row>
    <row r="120" spans="1:147">
      <c r="A120" s="33" t="s">
        <v>586</v>
      </c>
      <c r="B120" s="33" t="s">
        <v>63</v>
      </c>
      <c r="C120" s="3" t="s">
        <v>65</v>
      </c>
      <c r="D120" s="3" t="s">
        <v>618</v>
      </c>
      <c r="E120" s="3" t="s">
        <v>399</v>
      </c>
      <c r="G120" s="5" t="s">
        <v>98</v>
      </c>
      <c r="H120" s="3">
        <v>422534.01904535701</v>
      </c>
      <c r="I120" s="3">
        <v>43.096379122753703</v>
      </c>
      <c r="J120" s="3">
        <v>415.52343033778999</v>
      </c>
      <c r="K120" s="3">
        <v>619.32355528519804</v>
      </c>
      <c r="L120" s="3">
        <v>912.405622168646</v>
      </c>
      <c r="M120" s="5" t="s">
        <v>98</v>
      </c>
      <c r="N120" s="5" t="s">
        <v>98</v>
      </c>
      <c r="O120" s="3">
        <v>20.693434931513799</v>
      </c>
      <c r="P120" s="3">
        <v>6.0345313295097602</v>
      </c>
      <c r="Q120" s="3">
        <v>1236.0502369962001</v>
      </c>
      <c r="R120" s="3">
        <v>11.101491535038599</v>
      </c>
      <c r="S120" s="5" t="s">
        <v>98</v>
      </c>
      <c r="T120" s="5" t="s">
        <v>98</v>
      </c>
      <c r="U120" s="3">
        <v>11.496094835890201</v>
      </c>
      <c r="V120" s="3">
        <v>1630.2563366176801</v>
      </c>
      <c r="W120" s="3">
        <v>219.135440999525</v>
      </c>
      <c r="X120" s="3">
        <v>2.84051561255621E-2</v>
      </c>
      <c r="Y120" s="3">
        <v>182.71871944691799</v>
      </c>
      <c r="Z120" s="3">
        <v>4.43987615861672E-2</v>
      </c>
      <c r="AA120" s="3">
        <f t="shared" si="58"/>
        <v>0.10371588212900418</v>
      </c>
      <c r="AB120" s="3">
        <f t="shared" si="59"/>
        <v>3.3026344250748019E-2</v>
      </c>
      <c r="AC120" s="3">
        <f t="shared" si="60"/>
        <v>2.4298967134051954E-4</v>
      </c>
      <c r="AD120" s="3">
        <f t="shared" si="61"/>
        <v>2.0826111887844543</v>
      </c>
      <c r="AE120" s="3">
        <f t="shared" si="62"/>
        <v>1.5545838002555695E-4</v>
      </c>
      <c r="AF120" s="3">
        <f t="shared" si="63"/>
        <v>6.2916896915041903E-2</v>
      </c>
      <c r="AG120" s="3">
        <f t="shared" si="64"/>
        <v>28.681069318503361</v>
      </c>
      <c r="AH120" s="17">
        <f t="shared" si="65"/>
        <v>6.7647706854430298</v>
      </c>
      <c r="AI120" s="3">
        <f t="shared" si="66"/>
        <v>1.0302202294003367E-3</v>
      </c>
      <c r="AJ120" s="3">
        <f t="shared" si="67"/>
        <v>0.14002409140501768</v>
      </c>
      <c r="AK120" s="3">
        <f t="shared" si="68"/>
        <v>6.5910771864741092E-4</v>
      </c>
      <c r="AL120" s="3">
        <f t="shared" si="69"/>
        <v>0.26675314887000751</v>
      </c>
      <c r="AM120" s="3">
        <f t="shared" si="70"/>
        <v>28.681069318503361</v>
      </c>
      <c r="AP120" s="3" t="s">
        <v>98</v>
      </c>
      <c r="AQ120" s="3">
        <v>13.518929154987401</v>
      </c>
      <c r="AR120" s="3">
        <v>2.8893325303283299E-2</v>
      </c>
      <c r="AS120" s="3">
        <v>0.41559250077467502</v>
      </c>
      <c r="AT120" s="3">
        <v>0.58136545069260404</v>
      </c>
      <c r="AU120" s="3">
        <v>4.0698604602822703</v>
      </c>
      <c r="AV120" s="3" t="s">
        <v>98</v>
      </c>
      <c r="AW120" s="3" t="s">
        <v>98</v>
      </c>
      <c r="AX120" s="3">
        <v>0.301698524124071</v>
      </c>
      <c r="AY120" s="3">
        <v>1.33703355004045</v>
      </c>
      <c r="AZ120" s="3">
        <v>3.1365344375669797E-2</v>
      </c>
      <c r="BA120" s="3">
        <v>0.19846349344021499</v>
      </c>
      <c r="BB120" s="3" t="s">
        <v>98</v>
      </c>
      <c r="BC120" s="3" t="s">
        <v>98</v>
      </c>
      <c r="BD120" s="3">
        <v>5.1557380132631003E-2</v>
      </c>
      <c r="BE120" s="3">
        <v>0.27312328761522803</v>
      </c>
      <c r="BF120" s="3">
        <v>1.94175930570132E-2</v>
      </c>
      <c r="BG120" s="3">
        <v>9.2239319267748802E-3</v>
      </c>
      <c r="BH120" s="3">
        <v>6.1442705088374898E-2</v>
      </c>
      <c r="BI120" s="3">
        <v>4.9259065872987503E-3</v>
      </c>
      <c r="BK120" s="3" t="s">
        <v>98</v>
      </c>
      <c r="BL120" s="3">
        <v>28052.661864391801</v>
      </c>
      <c r="BM120" s="3">
        <v>11.706671838734101</v>
      </c>
      <c r="BN120" s="3">
        <v>131.409544802901</v>
      </c>
      <c r="BO120" s="3">
        <v>254.700399339429</v>
      </c>
      <c r="BP120" s="3">
        <v>490.40018034523001</v>
      </c>
      <c r="BQ120" s="3" t="s">
        <v>98</v>
      </c>
      <c r="BR120" s="3" t="s">
        <v>98</v>
      </c>
      <c r="BS120" s="3">
        <v>6.8305785161501902</v>
      </c>
      <c r="BT120" s="3">
        <v>1.8587216319401201</v>
      </c>
      <c r="BU120" s="3">
        <v>887.84320717394803</v>
      </c>
      <c r="BV120" s="3">
        <v>9.3985509201381792</v>
      </c>
      <c r="BW120" s="3" t="s">
        <v>98</v>
      </c>
      <c r="BX120" s="3" t="s">
        <v>98</v>
      </c>
      <c r="BY120" s="3">
        <v>4.5492043218907998</v>
      </c>
      <c r="BZ120" s="3">
        <v>992.18475747440004</v>
      </c>
      <c r="CA120" s="3">
        <v>129.540325586432</v>
      </c>
      <c r="CB120" s="3">
        <v>1.4109411660344099E-2</v>
      </c>
      <c r="CC120" s="3">
        <v>144.989351994277</v>
      </c>
      <c r="CD120" s="3">
        <v>3.5666670025643797E-2</v>
      </c>
      <c r="CF120" s="3" t="s">
        <v>98</v>
      </c>
      <c r="CG120" s="3">
        <v>422534.01904535701</v>
      </c>
      <c r="CH120" s="3">
        <v>43.096379122753703</v>
      </c>
      <c r="CI120" s="3">
        <v>415.52343033778999</v>
      </c>
      <c r="CJ120" s="3">
        <v>619.32355528519804</v>
      </c>
      <c r="CK120" s="3">
        <v>912.405622168646</v>
      </c>
      <c r="CL120" s="3" t="s">
        <v>98</v>
      </c>
      <c r="CM120" s="3" t="s">
        <v>98</v>
      </c>
      <c r="CN120" s="3">
        <v>20.693434931513799</v>
      </c>
      <c r="CO120" s="3">
        <v>6.0345313295097602</v>
      </c>
      <c r="CP120" s="3">
        <v>1236.0502369962001</v>
      </c>
      <c r="CQ120" s="3">
        <v>11.101491535038599</v>
      </c>
      <c r="CR120" s="3" t="s">
        <v>98</v>
      </c>
      <c r="CS120" s="3" t="s">
        <v>98</v>
      </c>
      <c r="CT120" s="3">
        <v>11.496094835890201</v>
      </c>
      <c r="CU120" s="3">
        <v>1630.2563366176801</v>
      </c>
      <c r="CV120" s="3">
        <v>219.135440999525</v>
      </c>
      <c r="CW120" s="3">
        <v>2.84051561255621E-2</v>
      </c>
      <c r="CX120" s="3">
        <v>182.71871944691799</v>
      </c>
      <c r="CY120" s="3">
        <v>4.43987615861672E-2</v>
      </c>
      <c r="DA120" s="3" t="s">
        <v>98</v>
      </c>
      <c r="DB120" s="3">
        <f t="shared" si="72"/>
        <v>7566.1924799956487</v>
      </c>
      <c r="DC120" s="3">
        <f t="shared" si="73"/>
        <v>0.73127505587264396</v>
      </c>
      <c r="DD120" s="3">
        <f t="shared" si="74"/>
        <v>7.0795597177500369</v>
      </c>
      <c r="DE120" s="3">
        <f t="shared" si="75"/>
        <v>9.7460667120699664</v>
      </c>
      <c r="DF120" s="3">
        <f t="shared" si="76"/>
        <v>13.953289832828354</v>
      </c>
      <c r="DG120" s="3" t="s">
        <v>98</v>
      </c>
      <c r="DH120" s="3" t="s">
        <v>98</v>
      </c>
      <c r="DI120" s="3">
        <f t="shared" si="79"/>
        <v>0.27620118806210492</v>
      </c>
      <c r="DJ120" s="3">
        <f t="shared" si="80"/>
        <v>7.6425168813446812E-2</v>
      </c>
      <c r="DK120" s="3">
        <f t="shared" si="81"/>
        <v>11.458893696160686</v>
      </c>
      <c r="DL120" s="3">
        <f t="shared" si="82"/>
        <v>9.8758053349214933E-2</v>
      </c>
      <c r="DM120" s="3" t="s">
        <v>98</v>
      </c>
      <c r="DN120" s="3" t="s">
        <v>98</v>
      </c>
      <c r="DO120" s="3">
        <f t="shared" si="85"/>
        <v>9.4416021976759204E-2</v>
      </c>
      <c r="DP120" s="3">
        <f t="shared" si="86"/>
        <v>12.776303578508465</v>
      </c>
      <c r="DQ120" s="3">
        <f t="shared" si="87"/>
        <v>1.1125515525327778</v>
      </c>
      <c r="DR120" s="3">
        <f t="shared" si="88"/>
        <v>1.3897982920112406E-4</v>
      </c>
      <c r="DS120" s="3">
        <f t="shared" si="89"/>
        <v>0.88184710157778956</v>
      </c>
      <c r="DT120" s="3">
        <f t="shared" si="90"/>
        <v>2.1245421022857361E-4</v>
      </c>
      <c r="DV120" s="3" t="s">
        <v>98</v>
      </c>
      <c r="DW120" s="3">
        <f t="shared" si="92"/>
        <v>99.222124917431557</v>
      </c>
      <c r="DX120" s="3">
        <f t="shared" si="93"/>
        <v>9.5898518488177487E-3</v>
      </c>
      <c r="DY120" s="3">
        <f t="shared" si="94"/>
        <v>9.2840482254743617E-2</v>
      </c>
      <c r="DZ120" s="3">
        <f t="shared" si="95"/>
        <v>0.12780872959752984</v>
      </c>
      <c r="EA120" s="3">
        <f t="shared" si="96"/>
        <v>0.18298174021642374</v>
      </c>
      <c r="EB120" s="3" t="s">
        <v>98</v>
      </c>
      <c r="EC120" s="3" t="s">
        <v>98</v>
      </c>
      <c r="ED120" s="3">
        <f t="shared" si="99"/>
        <v>3.6220686767747864E-3</v>
      </c>
      <c r="EE120" s="3">
        <f t="shared" si="100"/>
        <v>1.002230338032317E-3</v>
      </c>
      <c r="EF120" s="3">
        <f t="shared" si="101"/>
        <v>0.15027053365904836</v>
      </c>
      <c r="EG120" s="3">
        <f t="shared" si="102"/>
        <v>1.2951010606623912E-3</v>
      </c>
      <c r="EH120" s="3" t="s">
        <v>98</v>
      </c>
      <c r="EI120" s="3" t="s">
        <v>98</v>
      </c>
      <c r="EJ120" s="3">
        <f t="shared" si="105"/>
        <v>1.238160191080726E-3</v>
      </c>
      <c r="EK120" s="3">
        <f t="shared" si="106"/>
        <v>0.16754688609911278</v>
      </c>
      <c r="EL120" s="3">
        <f t="shared" si="107"/>
        <v>1.4589865300724305E-2</v>
      </c>
      <c r="EM120" s="3">
        <f t="shared" si="108"/>
        <v>1.8225645211189716E-6</v>
      </c>
      <c r="EN120" s="3">
        <f t="shared" si="109"/>
        <v>1.1564435282629331E-2</v>
      </c>
      <c r="EO120" s="3">
        <f t="shared" si="110"/>
        <v>2.7860985881958317E-6</v>
      </c>
      <c r="EQ120" s="3">
        <f t="shared" si="111"/>
        <v>198.44424983486311</v>
      </c>
    </row>
    <row r="121" spans="1:147">
      <c r="A121" s="33" t="s">
        <v>182</v>
      </c>
      <c r="B121" s="33" t="s">
        <v>63</v>
      </c>
      <c r="C121" s="3" t="s">
        <v>65</v>
      </c>
      <c r="D121" s="3" t="s">
        <v>618</v>
      </c>
      <c r="E121" s="3" t="s">
        <v>399</v>
      </c>
      <c r="G121" s="5" t="s">
        <v>98</v>
      </c>
      <c r="H121" s="3">
        <v>450671.66063874302</v>
      </c>
      <c r="I121" s="3">
        <v>1.5188267776650299</v>
      </c>
      <c r="J121" s="3">
        <v>8.6487767256818096</v>
      </c>
      <c r="K121" s="3">
        <v>23.3892407591519</v>
      </c>
      <c r="L121" s="3">
        <v>601.14882737212304</v>
      </c>
      <c r="M121" s="5" t="s">
        <v>98</v>
      </c>
      <c r="N121" s="5" t="s">
        <v>98</v>
      </c>
      <c r="O121" s="3">
        <v>4.1673929644784602</v>
      </c>
      <c r="P121" s="3">
        <v>3.6776485664013299</v>
      </c>
      <c r="Q121" s="3">
        <v>14.453143955651001</v>
      </c>
      <c r="R121" s="3">
        <v>4.9104628511180701</v>
      </c>
      <c r="S121" s="5" t="s">
        <v>98</v>
      </c>
      <c r="T121" s="5" t="s">
        <v>98</v>
      </c>
      <c r="U121" s="3">
        <v>1.2523899986825</v>
      </c>
      <c r="V121" s="3">
        <v>52.237948829573597</v>
      </c>
      <c r="W121" s="3">
        <v>0.144813432837822</v>
      </c>
      <c r="X121" s="3">
        <v>1.5912255568786199E-2</v>
      </c>
      <c r="Y121" s="3">
        <v>82.735353250875093</v>
      </c>
      <c r="Z121" s="3">
        <v>4.0171756561589902E-2</v>
      </c>
      <c r="AA121" s="3">
        <f t="shared" si="58"/>
        <v>0.17561174554951831</v>
      </c>
      <c r="AB121" s="3">
        <f t="shared" si="59"/>
        <v>4.4450750760074036E-2</v>
      </c>
      <c r="AC121" s="3">
        <f t="shared" si="60"/>
        <v>4.8554523529716125E-4</v>
      </c>
      <c r="AD121" s="3">
        <f t="shared" si="61"/>
        <v>0.36445489796883307</v>
      </c>
      <c r="AE121" s="3">
        <f t="shared" si="62"/>
        <v>1.9232716056141204E-4</v>
      </c>
      <c r="AF121" s="3">
        <f t="shared" si="63"/>
        <v>1.5137301642804716E-2</v>
      </c>
      <c r="AG121" s="3">
        <f t="shared" si="64"/>
        <v>9.515992322620594</v>
      </c>
      <c r="AH121" s="17">
        <f t="shared" si="65"/>
        <v>0.17469127027022308</v>
      </c>
      <c r="AI121" s="3">
        <f t="shared" si="66"/>
        <v>2.6449202208133304E-2</v>
      </c>
      <c r="AJ121" s="3">
        <f t="shared" si="67"/>
        <v>2.4213745902315251</v>
      </c>
      <c r="AK121" s="3">
        <f t="shared" si="68"/>
        <v>1.0476675683351411E-2</v>
      </c>
      <c r="AL121" s="3">
        <f t="shared" si="69"/>
        <v>0.82457724415937883</v>
      </c>
      <c r="AM121" s="3">
        <f t="shared" si="70"/>
        <v>9.515992322620594</v>
      </c>
      <c r="AP121" s="3" t="s">
        <v>98</v>
      </c>
      <c r="AQ121" s="3">
        <v>13.3812407217432</v>
      </c>
      <c r="AR121" s="3">
        <v>5.2453512615670099E-2</v>
      </c>
      <c r="AS121" s="3">
        <v>0.255276765279292</v>
      </c>
      <c r="AT121" s="3">
        <v>0.74309205863432903</v>
      </c>
      <c r="AU121" s="3">
        <v>3.1658117309202298</v>
      </c>
      <c r="AV121" s="3" t="s">
        <v>98</v>
      </c>
      <c r="AW121" s="3" t="s">
        <v>98</v>
      </c>
      <c r="AX121" s="3">
        <v>0.37730911313778398</v>
      </c>
      <c r="AY121" s="3">
        <v>1.09030625331146</v>
      </c>
      <c r="AZ121" s="3">
        <v>2.8731290108975599E-2</v>
      </c>
      <c r="BA121" s="3">
        <v>0.15204178263044599</v>
      </c>
      <c r="BB121" s="3" t="s">
        <v>98</v>
      </c>
      <c r="BC121" s="3" t="s">
        <v>98</v>
      </c>
      <c r="BD121" s="3">
        <v>6.87596501032781E-2</v>
      </c>
      <c r="BE121" s="3">
        <v>0.196519558071728</v>
      </c>
      <c r="BF121" s="3">
        <v>2.7979958748903199E-2</v>
      </c>
      <c r="BG121" s="3">
        <v>1.5912255568786199E-2</v>
      </c>
      <c r="BH121" s="3">
        <v>0.11011171869130899</v>
      </c>
      <c r="BI121" s="3">
        <v>1.1443902809759701E-2</v>
      </c>
      <c r="BK121" s="3" t="s">
        <v>98</v>
      </c>
      <c r="BL121" s="3">
        <v>47129.493512315901</v>
      </c>
      <c r="BM121" s="3">
        <v>0.33565459660096603</v>
      </c>
      <c r="BN121" s="3">
        <v>2.4868598625642999</v>
      </c>
      <c r="BO121" s="3">
        <v>13.813967696099301</v>
      </c>
      <c r="BP121" s="3">
        <v>52.773699045748103</v>
      </c>
      <c r="BQ121" s="3" t="s">
        <v>98</v>
      </c>
      <c r="BR121" s="3" t="s">
        <v>98</v>
      </c>
      <c r="BS121" s="3">
        <v>6.1262403909352896</v>
      </c>
      <c r="BT121" s="3">
        <v>3.4867223040992799</v>
      </c>
      <c r="BU121" s="3">
        <v>9.1187482750790902</v>
      </c>
      <c r="BV121" s="3">
        <v>2.1213943112787099</v>
      </c>
      <c r="BW121" s="3" t="s">
        <v>98</v>
      </c>
      <c r="BX121" s="3" t="s">
        <v>98</v>
      </c>
      <c r="BY121" s="3">
        <v>0.922955769321812</v>
      </c>
      <c r="BZ121" s="3">
        <v>40.193907740536602</v>
      </c>
      <c r="CA121" s="3">
        <v>8.6882028665457994E-2</v>
      </c>
      <c r="CB121" s="3">
        <v>1.54970523032508E-2</v>
      </c>
      <c r="CC121" s="3">
        <v>86.199032444848299</v>
      </c>
      <c r="CD121" s="3">
        <v>4.70131699667393E-2</v>
      </c>
      <c r="CF121" s="3" t="s">
        <v>98</v>
      </c>
      <c r="CG121" s="3">
        <v>450671.66063874302</v>
      </c>
      <c r="CH121" s="3">
        <v>1.5188267776650299</v>
      </c>
      <c r="CI121" s="3">
        <v>8.6487767256818096</v>
      </c>
      <c r="CJ121" s="3">
        <v>23.3892407591519</v>
      </c>
      <c r="CK121" s="3">
        <v>601.14882737212304</v>
      </c>
      <c r="CL121" s="3" t="s">
        <v>98</v>
      </c>
      <c r="CM121" s="3" t="s">
        <v>98</v>
      </c>
      <c r="CN121" s="3">
        <v>4.1673929644784602</v>
      </c>
      <c r="CO121" s="3">
        <v>3.6776485664013299</v>
      </c>
      <c r="CP121" s="3">
        <v>14.453143955651001</v>
      </c>
      <c r="CQ121" s="3">
        <v>4.9104628511180701</v>
      </c>
      <c r="CR121" s="3" t="s">
        <v>98</v>
      </c>
      <c r="CS121" s="3" t="s">
        <v>98</v>
      </c>
      <c r="CT121" s="3">
        <v>1.2523899986825</v>
      </c>
      <c r="CU121" s="3">
        <v>52.237948829573597</v>
      </c>
      <c r="CV121" s="3">
        <v>0.144813432837822</v>
      </c>
      <c r="CW121" s="3">
        <v>1.5912255568786199E-2</v>
      </c>
      <c r="CX121" s="3">
        <v>82.735353250875093</v>
      </c>
      <c r="CY121" s="3">
        <v>4.0171756561589902E-2</v>
      </c>
      <c r="DA121" s="3" t="s">
        <v>98</v>
      </c>
      <c r="DB121" s="3">
        <f t="shared" si="72"/>
        <v>8070.0449572699981</v>
      </c>
      <c r="DC121" s="3">
        <f t="shared" si="73"/>
        <v>2.5772005892519496E-2</v>
      </c>
      <c r="DD121" s="3">
        <f t="shared" si="74"/>
        <v>0.14735518347347079</v>
      </c>
      <c r="DE121" s="3">
        <f t="shared" si="75"/>
        <v>0.36806786830251942</v>
      </c>
      <c r="DF121" s="3">
        <f t="shared" si="76"/>
        <v>9.1932837952610953</v>
      </c>
      <c r="DG121" s="3" t="s">
        <v>98</v>
      </c>
      <c r="DH121" s="3" t="s">
        <v>98</v>
      </c>
      <c r="DI121" s="3">
        <f t="shared" si="79"/>
        <v>5.562338450431465E-2</v>
      </c>
      <c r="DJ121" s="3">
        <f t="shared" si="80"/>
        <v>4.6576096332337009E-2</v>
      </c>
      <c r="DK121" s="3">
        <f t="shared" si="81"/>
        <v>0.13398892310848795</v>
      </c>
      <c r="DL121" s="3">
        <f t="shared" si="82"/>
        <v>4.3683116875733424E-2</v>
      </c>
      <c r="DM121" s="3" t="s">
        <v>98</v>
      </c>
      <c r="DN121" s="3" t="s">
        <v>98</v>
      </c>
      <c r="DO121" s="3">
        <f t="shared" si="85"/>
        <v>1.0285726007576379E-2</v>
      </c>
      <c r="DP121" s="3">
        <f t="shared" si="86"/>
        <v>0.40938831371139184</v>
      </c>
      <c r="DQ121" s="3">
        <f t="shared" si="87"/>
        <v>7.3521840555069876E-4</v>
      </c>
      <c r="DR121" s="3">
        <f t="shared" si="88"/>
        <v>7.785496940692415E-5</v>
      </c>
      <c r="DS121" s="3">
        <f t="shared" si="89"/>
        <v>0.39930189792893389</v>
      </c>
      <c r="DT121" s="3">
        <f t="shared" si="90"/>
        <v>1.9222740700150848E-4</v>
      </c>
      <c r="DV121" s="3" t="s">
        <v>98</v>
      </c>
      <c r="DW121" s="3">
        <f t="shared" si="92"/>
        <v>99.853186564121273</v>
      </c>
      <c r="DX121" s="3">
        <f t="shared" si="93"/>
        <v>3.1888507761026639E-4</v>
      </c>
      <c r="DY121" s="3">
        <f t="shared" si="94"/>
        <v>1.8232717047395896E-3</v>
      </c>
      <c r="DZ121" s="3">
        <f t="shared" si="95"/>
        <v>4.5542186835973858E-3</v>
      </c>
      <c r="EA121" s="3">
        <f t="shared" si="96"/>
        <v>0.11375137149863668</v>
      </c>
      <c r="EB121" s="3" t="s">
        <v>98</v>
      </c>
      <c r="EC121" s="3" t="s">
        <v>98</v>
      </c>
      <c r="ED121" s="3">
        <f t="shared" si="99"/>
        <v>6.8824550788080055E-4</v>
      </c>
      <c r="EE121" s="3">
        <f t="shared" si="100"/>
        <v>5.7630058582407628E-4</v>
      </c>
      <c r="EF121" s="3">
        <f t="shared" si="101"/>
        <v>1.6578867909062534E-3</v>
      </c>
      <c r="EG121" s="3">
        <f t="shared" si="102"/>
        <v>5.4050484751828486E-4</v>
      </c>
      <c r="EH121" s="3" t="s">
        <v>98</v>
      </c>
      <c r="EI121" s="3" t="s">
        <v>98</v>
      </c>
      <c r="EJ121" s="3">
        <f t="shared" si="105"/>
        <v>1.2726850016575394E-4</v>
      </c>
      <c r="EK121" s="3">
        <f t="shared" si="106"/>
        <v>5.0654894591843037E-3</v>
      </c>
      <c r="EL121" s="3">
        <f t="shared" si="107"/>
        <v>9.0970869435732087E-6</v>
      </c>
      <c r="EM121" s="3">
        <f t="shared" si="108"/>
        <v>9.633238508950547E-7</v>
      </c>
      <c r="EN121" s="3">
        <f t="shared" si="109"/>
        <v>4.9406870866793321E-3</v>
      </c>
      <c r="EO121" s="3">
        <f t="shared" si="110"/>
        <v>2.3784897402296728E-6</v>
      </c>
      <c r="EQ121" s="3">
        <f t="shared" si="111"/>
        <v>199.70637312824255</v>
      </c>
    </row>
    <row r="122" spans="1:147">
      <c r="A122" s="33" t="s">
        <v>183</v>
      </c>
      <c r="B122" s="33" t="s">
        <v>63</v>
      </c>
      <c r="C122" s="3" t="s">
        <v>65</v>
      </c>
      <c r="D122" s="3" t="s">
        <v>618</v>
      </c>
      <c r="E122" s="3" t="s">
        <v>399</v>
      </c>
      <c r="G122" s="5" t="s">
        <v>98</v>
      </c>
      <c r="H122" s="3">
        <v>421514.811948533</v>
      </c>
      <c r="I122" s="3">
        <v>0.39471699142454197</v>
      </c>
      <c r="J122" s="3">
        <v>43.683950974755199</v>
      </c>
      <c r="K122" s="3">
        <v>33.900906669885401</v>
      </c>
      <c r="L122" s="3">
        <v>71.261134200954203</v>
      </c>
      <c r="M122" s="5" t="s">
        <v>98</v>
      </c>
      <c r="N122" s="5" t="s">
        <v>98</v>
      </c>
      <c r="O122" s="3">
        <v>0.35442450596402097</v>
      </c>
      <c r="P122" s="3">
        <v>5.1635974012019696</v>
      </c>
      <c r="Q122" s="3">
        <v>0.97116602155099896</v>
      </c>
      <c r="R122" s="3">
        <v>3.2274144589998</v>
      </c>
      <c r="S122" s="5" t="s">
        <v>98</v>
      </c>
      <c r="T122" s="5" t="s">
        <v>98</v>
      </c>
      <c r="U122" s="3">
        <v>0.13707406717192699</v>
      </c>
      <c r="V122" s="3">
        <v>71.446074555405502</v>
      </c>
      <c r="W122" s="3">
        <v>3.3802247146358697E-2</v>
      </c>
      <c r="X122" s="3">
        <v>1.4778367077315099E-2</v>
      </c>
      <c r="Y122" s="3">
        <v>0.75119672865237697</v>
      </c>
      <c r="Z122" s="3">
        <v>9.3903321595059305E-3</v>
      </c>
      <c r="AA122" s="3">
        <f t="shared" ref="AA122:AA185" si="112">I122/J122</f>
        <v>9.0357438513894387E-3</v>
      </c>
      <c r="AB122" s="3">
        <f t="shared" ref="AB122:AB185" si="113">P122/Y122</f>
        <v>6.87382839175205</v>
      </c>
      <c r="AC122" s="3">
        <f t="shared" ref="AC122:AC185" si="114">Z122/Y122</f>
        <v>1.2500496609392706E-2</v>
      </c>
      <c r="AD122" s="3">
        <f t="shared" ref="AD122:AD185" si="115">I122/O122</f>
        <v>1.1136842537197789</v>
      </c>
      <c r="AE122" s="3">
        <f t="shared" ref="AE122:AE185" si="116">X122/Y122</f>
        <v>1.9673098289215155E-2</v>
      </c>
      <c r="AF122" s="3">
        <f t="shared" ref="AF122:AF185" si="117">U122/Y122</f>
        <v>0.18247425999555869</v>
      </c>
      <c r="AG122" s="3">
        <f t="shared" ref="AG122:AG185" si="118">Q122/I122</f>
        <v>2.4604109847058782</v>
      </c>
      <c r="AH122" s="17">
        <f t="shared" ref="AH122:AH185" si="119">Q122/Y122</f>
        <v>1.2928251475392336</v>
      </c>
      <c r="AI122" s="3">
        <f t="shared" ref="AI122:AI185" si="120">Z122/I122</f>
        <v>2.3790037833476645E-2</v>
      </c>
      <c r="AJ122" s="3">
        <f t="shared" ref="AJ122:AJ185" si="121">P122/I122</f>
        <v>13.081771277609402</v>
      </c>
      <c r="AK122" s="3">
        <f t="shared" ref="AK122:AK185" si="122">X122/I122</f>
        <v>3.7440412747319692E-2</v>
      </c>
      <c r="AL122" s="3">
        <f t="shared" ref="AL122:AL185" si="123">U122/I122</f>
        <v>0.34727176724068498</v>
      </c>
      <c r="AM122" s="3">
        <f t="shared" ref="AM122:AM185" si="124">Q122/I122</f>
        <v>2.4604109847058782</v>
      </c>
      <c r="AP122" s="3" t="s">
        <v>98</v>
      </c>
      <c r="AQ122" s="3">
        <v>14.468177362047999</v>
      </c>
      <c r="AR122" s="3">
        <v>3.4203286679427597E-2</v>
      </c>
      <c r="AS122" s="3">
        <v>0.19429577036960299</v>
      </c>
      <c r="AT122" s="3">
        <v>0.43718376475412901</v>
      </c>
      <c r="AU122" s="3">
        <v>3.0270269458822501</v>
      </c>
      <c r="AV122" s="3" t="s">
        <v>98</v>
      </c>
      <c r="AW122" s="3" t="s">
        <v>98</v>
      </c>
      <c r="AX122" s="3">
        <v>0.35442450596402097</v>
      </c>
      <c r="AY122" s="3">
        <v>1.76882808941938</v>
      </c>
      <c r="AZ122" s="3">
        <v>3.0219698014865098E-2</v>
      </c>
      <c r="BA122" s="3">
        <v>0.13528150189402799</v>
      </c>
      <c r="BB122" s="3" t="s">
        <v>98</v>
      </c>
      <c r="BC122" s="3" t="s">
        <v>98</v>
      </c>
      <c r="BD122" s="3">
        <v>5.5816328582990002E-2</v>
      </c>
      <c r="BE122" s="3">
        <v>0.18222388122406899</v>
      </c>
      <c r="BF122" s="3">
        <v>3.3802247146358697E-2</v>
      </c>
      <c r="BG122" s="3">
        <v>1.4778367077315099E-2</v>
      </c>
      <c r="BH122" s="3">
        <v>8.1967277820130705E-2</v>
      </c>
      <c r="BI122" s="3">
        <v>9.3903321595059305E-3</v>
      </c>
      <c r="BK122" s="3" t="s">
        <v>98</v>
      </c>
      <c r="BL122" s="3">
        <v>58414.930124133098</v>
      </c>
      <c r="BM122" s="3">
        <v>0.26564816606101699</v>
      </c>
      <c r="BN122" s="3">
        <v>25.198483338442401</v>
      </c>
      <c r="BO122" s="3">
        <v>15.088518753054</v>
      </c>
      <c r="BP122" s="3">
        <v>87.906769970220594</v>
      </c>
      <c r="BQ122" s="3" t="s">
        <v>98</v>
      </c>
      <c r="BR122" s="3" t="s">
        <v>98</v>
      </c>
      <c r="BS122" s="3">
        <v>0.205703731209878</v>
      </c>
      <c r="BT122" s="3">
        <v>2.9342772650744799</v>
      </c>
      <c r="BU122" s="3">
        <v>0.79596684238660398</v>
      </c>
      <c r="BV122" s="3">
        <v>5.8047314361766196</v>
      </c>
      <c r="BW122" s="3" t="s">
        <v>98</v>
      </c>
      <c r="BX122" s="3" t="s">
        <v>98</v>
      </c>
      <c r="BY122" s="3">
        <v>0.125806753962002</v>
      </c>
      <c r="BZ122" s="3">
        <v>17.966981402569601</v>
      </c>
      <c r="CA122" s="3">
        <v>2.89021145055652E-2</v>
      </c>
      <c r="CB122" s="3">
        <v>6.5245249612368404E-3</v>
      </c>
      <c r="CC122" s="3">
        <v>0.64146797586416504</v>
      </c>
      <c r="CD122" s="3">
        <v>8.2316163978771797E-3</v>
      </c>
      <c r="CF122" s="3" t="s">
        <v>98</v>
      </c>
      <c r="CG122" s="3">
        <v>421514.811948533</v>
      </c>
      <c r="CH122" s="3">
        <v>0.39471699142454197</v>
      </c>
      <c r="CI122" s="3">
        <v>43.683950974755199</v>
      </c>
      <c r="CJ122" s="3">
        <v>33.900906669885401</v>
      </c>
      <c r="CK122" s="3">
        <v>71.261134200954203</v>
      </c>
      <c r="CL122" s="3" t="s">
        <v>98</v>
      </c>
      <c r="CM122" s="3" t="s">
        <v>98</v>
      </c>
      <c r="CN122" s="3">
        <v>0.35442450596402097</v>
      </c>
      <c r="CO122" s="3">
        <v>5.1635974012019696</v>
      </c>
      <c r="CP122" s="3">
        <v>0.97116602155099896</v>
      </c>
      <c r="CQ122" s="3">
        <v>3.2274144589998</v>
      </c>
      <c r="CR122" s="3" t="s">
        <v>98</v>
      </c>
      <c r="CS122" s="3" t="s">
        <v>98</v>
      </c>
      <c r="CT122" s="3">
        <v>0.13707406717192699</v>
      </c>
      <c r="CU122" s="3">
        <v>71.446074555405502</v>
      </c>
      <c r="CV122" s="3">
        <v>3.3802247146358697E-2</v>
      </c>
      <c r="CW122" s="3">
        <v>1.4778367077315099E-2</v>
      </c>
      <c r="CX122" s="3">
        <v>0.75119672865237697</v>
      </c>
      <c r="CY122" s="3">
        <v>9.3903321595059305E-3</v>
      </c>
      <c r="DA122" s="3" t="s">
        <v>98</v>
      </c>
      <c r="DB122" s="3">
        <f t="shared" ref="DB122:DB185" si="125">CG122/55.845</f>
        <v>7547.9418380971083</v>
      </c>
      <c r="DC122" s="3">
        <f t="shared" ref="DC122:DC185" si="126">CH122/58.9332</f>
        <v>6.6977016592437199E-3</v>
      </c>
      <c r="DD122" s="3">
        <f t="shared" ref="DD122:DD185" si="127">CI122/58.6934</f>
        <v>0.74427364873657342</v>
      </c>
      <c r="DE122" s="3">
        <f t="shared" ref="DE122:DE185" si="128">CJ122/63.546</f>
        <v>0.53348608362265759</v>
      </c>
      <c r="DF122" s="3">
        <f t="shared" ref="DF122:DF185" si="129">CK122/65.39</f>
        <v>1.0897864230150514</v>
      </c>
      <c r="DG122" s="3" t="s">
        <v>98</v>
      </c>
      <c r="DH122" s="3" t="s">
        <v>98</v>
      </c>
      <c r="DI122" s="3">
        <f t="shared" ref="DI122:DI185" si="130">CN122/74.9216</f>
        <v>4.7306051387586623E-3</v>
      </c>
      <c r="DJ122" s="3">
        <f t="shared" ref="DJ122:DJ185" si="131">CO122/78.96</f>
        <v>6.5395103865273183E-2</v>
      </c>
      <c r="DK122" s="3">
        <f t="shared" ref="DK122:DK185" si="132">CP122/107.8682</f>
        <v>9.0032652955273091E-3</v>
      </c>
      <c r="DL122" s="3">
        <f t="shared" ref="DL122:DL185" si="133">CQ122/112.411</f>
        <v>2.8710841990550746E-2</v>
      </c>
      <c r="DM122" s="3" t="s">
        <v>98</v>
      </c>
      <c r="DN122" s="3" t="s">
        <v>98</v>
      </c>
      <c r="DO122" s="3">
        <f t="shared" ref="DO122:DO185" si="134">CT122/121.76</f>
        <v>1.125772562187311E-3</v>
      </c>
      <c r="DP122" s="3">
        <f t="shared" ref="DP122:DP185" si="135">CU122/127.6</f>
        <v>0.55992221438405565</v>
      </c>
      <c r="DQ122" s="3">
        <f t="shared" ref="DQ122:DQ185" si="136">CV122/196.96655</f>
        <v>1.7161415045528641E-4</v>
      </c>
      <c r="DR122" s="3">
        <f t="shared" ref="DR122:DR185" si="137">CW122/204.3833</f>
        <v>7.2307116468493755E-5</v>
      </c>
      <c r="DS122" s="3">
        <f t="shared" ref="DS122:DS185" si="138">CX122/207.2</f>
        <v>3.6254668371253716E-3</v>
      </c>
      <c r="DT122" s="3">
        <f t="shared" ref="DT122:DT185" si="139">CY122/208.98038</f>
        <v>4.4934037154616766E-5</v>
      </c>
      <c r="DV122" s="3" t="s">
        <v>98</v>
      </c>
      <c r="DW122" s="3">
        <f t="shared" ref="DW122:DW185" si="140">((DB122/(SUM($DA122:$DT122)+(33.06/32.066)))*100)</f>
        <v>99.946000611608042</v>
      </c>
      <c r="DX122" s="3">
        <f t="shared" ref="DX122:DX185" si="141">((DC122/(SUM($DA122:$DT122)+(33.06/32.066)))*100)</f>
        <v>8.8687553307896692E-5</v>
      </c>
      <c r="DY122" s="3">
        <f t="shared" ref="DY122:DY185" si="142">((DD122/(SUM($DA122:$DT122)+(33.06/32.066)))*100)</f>
        <v>9.8552924952827765E-3</v>
      </c>
      <c r="DZ122" s="3">
        <f t="shared" ref="DZ122:DZ185" si="143">((DE122/(SUM($DA122:$DT122)+(33.06/32.066)))*100)</f>
        <v>7.0641509412421267E-3</v>
      </c>
      <c r="EA122" s="3">
        <f t="shared" ref="EA122:EA185" si="144">((DF122/(SUM($DA122:$DT122)+(33.06/32.066)))*100)</f>
        <v>1.4430396634938027E-2</v>
      </c>
      <c r="EB122" s="3" t="s">
        <v>98</v>
      </c>
      <c r="EC122" s="3" t="s">
        <v>98</v>
      </c>
      <c r="ED122" s="3">
        <f t="shared" ref="ED122:ED185" si="145">((DI122/(SUM($DA122:$DT122)+(33.06/32.066)))*100)</f>
        <v>6.2640263297371532E-5</v>
      </c>
      <c r="EE122" s="3">
        <f t="shared" ref="EE122:EE185" si="146">((DJ122/(SUM($DA122:$DT122)+(33.06/32.066)))*100)</f>
        <v>8.6592865063233368E-4</v>
      </c>
      <c r="EF122" s="3">
        <f t="shared" ref="EF122:EF185" si="147">((DK122/(SUM($DA122:$DT122)+(33.06/32.066)))*100)</f>
        <v>1.1921665243781188E-4</v>
      </c>
      <c r="EG122" s="3">
        <f t="shared" ref="EG122:EG185" si="148">((DL122/(SUM($DA122:$DT122)+(33.06/32.066)))*100)</f>
        <v>3.8017434324464765E-4</v>
      </c>
      <c r="EH122" s="3" t="s">
        <v>98</v>
      </c>
      <c r="EI122" s="3" t="s">
        <v>98</v>
      </c>
      <c r="EJ122" s="3">
        <f t="shared" ref="EJ122:EJ185" si="149">((DO122/(SUM($DA122:$DT122)+(33.06/32.066)))*100)</f>
        <v>1.490690675714994E-5</v>
      </c>
      <c r="EK122" s="3">
        <f t="shared" ref="EK122:EK185" si="150">((DP122/(SUM($DA122:$DT122)+(33.06/32.066)))*100)</f>
        <v>7.414204717214698E-3</v>
      </c>
      <c r="EL122" s="3">
        <f t="shared" ref="EL122:EL185" si="151">((DQ122/(SUM($DA122:$DT122)+(33.06/32.066)))*100)</f>
        <v>2.2724271535575096E-6</v>
      </c>
      <c r="EM122" s="3">
        <f t="shared" ref="EM122:EM185" si="152">((DR122/(SUM($DA122:$DT122)+(33.06/32.066)))*100)</f>
        <v>9.5745400028223068E-7</v>
      </c>
      <c r="EN122" s="3">
        <f t="shared" ref="EN122:EN185" si="153">((DS122/(SUM($DA122:$DT122)+(33.06/32.066)))*100)</f>
        <v>4.8006584906601297E-5</v>
      </c>
      <c r="EO122" s="3">
        <f t="shared" ref="EO122:EO185" si="154">((DT122/(SUM($DA122:$DT122)+(33.06/32.066)))*100)</f>
        <v>5.9499362889494048E-7</v>
      </c>
      <c r="EQ122" s="3">
        <f t="shared" ref="EQ122:EQ185" si="155">DW122*2</f>
        <v>199.89200122321608</v>
      </c>
    </row>
    <row r="123" spans="1:147">
      <c r="A123" s="33" t="s">
        <v>184</v>
      </c>
      <c r="B123" s="33" t="s">
        <v>63</v>
      </c>
      <c r="C123" s="3" t="s">
        <v>65</v>
      </c>
      <c r="D123" s="3" t="s">
        <v>618</v>
      </c>
      <c r="E123" s="3" t="s">
        <v>399</v>
      </c>
      <c r="G123" s="5" t="s">
        <v>98</v>
      </c>
      <c r="H123" s="3">
        <v>378958.482300081</v>
      </c>
      <c r="I123" s="3">
        <v>1.7462169107513399</v>
      </c>
      <c r="J123" s="3">
        <v>10.654835685638799</v>
      </c>
      <c r="K123" s="3">
        <v>17.739776887326499</v>
      </c>
      <c r="L123" s="3">
        <v>530.493948040296</v>
      </c>
      <c r="M123" s="5" t="s">
        <v>98</v>
      </c>
      <c r="N123" s="5" t="s">
        <v>98</v>
      </c>
      <c r="O123" s="3">
        <v>0.26861086222776298</v>
      </c>
      <c r="P123" s="3">
        <v>2.7566886726767099</v>
      </c>
      <c r="Q123" s="3">
        <v>1.12869129799573</v>
      </c>
      <c r="R123" s="3">
        <v>2.5837092798096899</v>
      </c>
      <c r="S123" s="5" t="s">
        <v>98</v>
      </c>
      <c r="T123" s="5" t="s">
        <v>98</v>
      </c>
      <c r="U123" s="3">
        <v>0.17918473985549099</v>
      </c>
      <c r="V123" s="3">
        <v>1.0300188965897401</v>
      </c>
      <c r="W123" s="3">
        <v>5.8149029544459302E-2</v>
      </c>
      <c r="X123" s="3">
        <v>9.6974705315668892E-3</v>
      </c>
      <c r="Y123" s="3">
        <v>5.1723968493879298</v>
      </c>
      <c r="Z123" s="3">
        <v>7.4348181169957804E-3</v>
      </c>
      <c r="AA123" s="3">
        <f t="shared" si="112"/>
        <v>0.16388961428142826</v>
      </c>
      <c r="AB123" s="3">
        <f t="shared" si="113"/>
        <v>0.53296155591830119</v>
      </c>
      <c r="AC123" s="3">
        <f t="shared" si="114"/>
        <v>1.4374028779086377E-3</v>
      </c>
      <c r="AD123" s="3">
        <f t="shared" si="115"/>
        <v>6.5009169631817478</v>
      </c>
      <c r="AE123" s="3">
        <f t="shared" si="116"/>
        <v>1.874850444376562E-3</v>
      </c>
      <c r="AF123" s="3">
        <f t="shared" si="117"/>
        <v>3.464249652009873E-2</v>
      </c>
      <c r="AG123" s="3">
        <f t="shared" si="118"/>
        <v>0.64636374269797392</v>
      </c>
      <c r="AH123" s="17">
        <f t="shared" si="119"/>
        <v>0.21821436576918735</v>
      </c>
      <c r="AI123" s="3">
        <f t="shared" si="120"/>
        <v>4.2576715820469412E-3</v>
      </c>
      <c r="AJ123" s="3">
        <f t="shared" si="121"/>
        <v>1.5786633697703667</v>
      </c>
      <c r="AK123" s="3">
        <f t="shared" si="122"/>
        <v>5.5534169162262809E-3</v>
      </c>
      <c r="AL123" s="3">
        <f t="shared" si="123"/>
        <v>0.10261310536638525</v>
      </c>
      <c r="AM123" s="3">
        <f t="shared" si="124"/>
        <v>0.64636374269797392</v>
      </c>
      <c r="AP123" s="3" t="s">
        <v>98</v>
      </c>
      <c r="AQ123" s="3">
        <v>13.6783040452252</v>
      </c>
      <c r="AR123" s="3">
        <v>4.49842514871975E-2</v>
      </c>
      <c r="AS123" s="3">
        <v>0.25139020985122301</v>
      </c>
      <c r="AT123" s="3">
        <v>0.60194778815406502</v>
      </c>
      <c r="AU123" s="3">
        <v>3.4017848154373</v>
      </c>
      <c r="AV123" s="3" t="s">
        <v>98</v>
      </c>
      <c r="AW123" s="3" t="s">
        <v>98</v>
      </c>
      <c r="AX123" s="3">
        <v>0.24856920199278901</v>
      </c>
      <c r="AY123" s="3">
        <v>1.5597228247877299</v>
      </c>
      <c r="AZ123" s="3">
        <v>2.72445323940235E-2</v>
      </c>
      <c r="BA123" s="3">
        <v>0.18808435835579199</v>
      </c>
      <c r="BB123" s="3" t="s">
        <v>98</v>
      </c>
      <c r="BC123" s="3" t="s">
        <v>98</v>
      </c>
      <c r="BD123" s="3">
        <v>4.9465989856671402E-2</v>
      </c>
      <c r="BE123" s="3">
        <v>0.34090967084259</v>
      </c>
      <c r="BF123" s="3">
        <v>2.37351501694885E-2</v>
      </c>
      <c r="BG123" s="3">
        <v>9.6974705315668892E-3</v>
      </c>
      <c r="BH123" s="3">
        <v>7.95370019664767E-2</v>
      </c>
      <c r="BI123" s="3">
        <v>7.4348181169957804E-3</v>
      </c>
      <c r="BK123" s="3" t="s">
        <v>98</v>
      </c>
      <c r="BL123" s="3">
        <v>42412.929258302502</v>
      </c>
      <c r="BM123" s="3">
        <v>0.65101072296944995</v>
      </c>
      <c r="BN123" s="3">
        <v>7.37988005010744</v>
      </c>
      <c r="BO123" s="3">
        <v>9.4690077648319804</v>
      </c>
      <c r="BP123" s="3">
        <v>360.59721410358497</v>
      </c>
      <c r="BQ123" s="3" t="s">
        <v>98</v>
      </c>
      <c r="BR123" s="3" t="s">
        <v>98</v>
      </c>
      <c r="BS123" s="3">
        <v>0.34815808969380702</v>
      </c>
      <c r="BT123" s="3">
        <v>1.2026920260995799</v>
      </c>
      <c r="BU123" s="3">
        <v>0.50333273630841902</v>
      </c>
      <c r="BV123" s="3">
        <v>1.20174250634808</v>
      </c>
      <c r="BW123" s="3" t="s">
        <v>98</v>
      </c>
      <c r="BX123" s="3" t="s">
        <v>98</v>
      </c>
      <c r="BY123" s="3">
        <v>9.3024368677631197E-2</v>
      </c>
      <c r="BZ123" s="3">
        <v>0.64332246952902195</v>
      </c>
      <c r="CA123" s="3">
        <v>2.8063227982808601E-2</v>
      </c>
      <c r="CB123" s="3">
        <v>5.8541635461768398E-3</v>
      </c>
      <c r="CC123" s="3">
        <v>1.6720345807939601</v>
      </c>
      <c r="CD123" s="3">
        <v>5.7979529249256199E-3</v>
      </c>
      <c r="CF123" s="3" t="s">
        <v>98</v>
      </c>
      <c r="CG123" s="3">
        <v>378958.482300081</v>
      </c>
      <c r="CH123" s="3">
        <v>1.7462169107513399</v>
      </c>
      <c r="CI123" s="3">
        <v>10.654835685638799</v>
      </c>
      <c r="CJ123" s="3">
        <v>17.739776887326499</v>
      </c>
      <c r="CK123" s="3">
        <v>530.493948040296</v>
      </c>
      <c r="CL123" s="3" t="s">
        <v>98</v>
      </c>
      <c r="CM123" s="3" t="s">
        <v>98</v>
      </c>
      <c r="CN123" s="3">
        <v>0.26861086222776298</v>
      </c>
      <c r="CO123" s="3">
        <v>2.7566886726767099</v>
      </c>
      <c r="CP123" s="3">
        <v>1.12869129799573</v>
      </c>
      <c r="CQ123" s="3">
        <v>2.5837092798096899</v>
      </c>
      <c r="CR123" s="3" t="s">
        <v>98</v>
      </c>
      <c r="CS123" s="3" t="s">
        <v>98</v>
      </c>
      <c r="CT123" s="3">
        <v>0.17918473985549099</v>
      </c>
      <c r="CU123" s="3">
        <v>1.0300188965897401</v>
      </c>
      <c r="CV123" s="3">
        <v>5.8149029544459302E-2</v>
      </c>
      <c r="CW123" s="3">
        <v>9.6974705315668892E-3</v>
      </c>
      <c r="CX123" s="3">
        <v>5.1723968493879298</v>
      </c>
      <c r="CY123" s="3">
        <v>7.4348181169957804E-3</v>
      </c>
      <c r="DA123" s="3" t="s">
        <v>98</v>
      </c>
      <c r="DB123" s="3">
        <f t="shared" si="125"/>
        <v>6785.8981520293846</v>
      </c>
      <c r="DC123" s="3">
        <f t="shared" si="126"/>
        <v>2.9630444482080388E-2</v>
      </c>
      <c r="DD123" s="3">
        <f t="shared" si="127"/>
        <v>0.18153379571874861</v>
      </c>
      <c r="DE123" s="3">
        <f t="shared" si="128"/>
        <v>0.27916433587206907</v>
      </c>
      <c r="DF123" s="3">
        <f t="shared" si="129"/>
        <v>8.1127687420140084</v>
      </c>
      <c r="DG123" s="3" t="s">
        <v>98</v>
      </c>
      <c r="DH123" s="3" t="s">
        <v>98</v>
      </c>
      <c r="DI123" s="3">
        <f t="shared" si="130"/>
        <v>3.585225919197708E-3</v>
      </c>
      <c r="DJ123" s="3">
        <f t="shared" si="131"/>
        <v>3.4912470525287613E-2</v>
      </c>
      <c r="DK123" s="3">
        <f t="shared" si="132"/>
        <v>1.0463614837326756E-2</v>
      </c>
      <c r="DL123" s="3">
        <f t="shared" si="133"/>
        <v>2.298448799325413E-2</v>
      </c>
      <c r="DM123" s="3" t="s">
        <v>98</v>
      </c>
      <c r="DN123" s="3" t="s">
        <v>98</v>
      </c>
      <c r="DO123" s="3">
        <f t="shared" si="134"/>
        <v>1.4716223706922715E-3</v>
      </c>
      <c r="DP123" s="3">
        <f t="shared" si="135"/>
        <v>8.0722484058757069E-3</v>
      </c>
      <c r="DQ123" s="3">
        <f t="shared" si="136"/>
        <v>2.952228667479798E-4</v>
      </c>
      <c r="DR123" s="3">
        <f t="shared" si="137"/>
        <v>4.7447470177685212E-5</v>
      </c>
      <c r="DS123" s="3">
        <f t="shared" si="138"/>
        <v>2.4963305257663757E-2</v>
      </c>
      <c r="DT123" s="3">
        <f t="shared" si="139"/>
        <v>3.5576632203443119E-5</v>
      </c>
      <c r="DV123" s="3" t="s">
        <v>98</v>
      </c>
      <c r="DW123" s="3">
        <f t="shared" si="140"/>
        <v>99.856659145778764</v>
      </c>
      <c r="DX123" s="3">
        <f t="shared" si="141"/>
        <v>4.3602145636391072E-4</v>
      </c>
      <c r="DY123" s="3">
        <f t="shared" si="142"/>
        <v>2.6713277972062344E-3</v>
      </c>
      <c r="DZ123" s="3">
        <f t="shared" si="143"/>
        <v>4.1079923848397586E-3</v>
      </c>
      <c r="EA123" s="3">
        <f t="shared" si="144"/>
        <v>0.11938198376253986</v>
      </c>
      <c r="EB123" s="3" t="s">
        <v>98</v>
      </c>
      <c r="EC123" s="3" t="s">
        <v>98</v>
      </c>
      <c r="ED123" s="3">
        <f t="shared" si="145"/>
        <v>5.2757744745531016E-5</v>
      </c>
      <c r="EE123" s="3">
        <f t="shared" si="146"/>
        <v>5.1374815699792081E-4</v>
      </c>
      <c r="EF123" s="3">
        <f t="shared" si="147"/>
        <v>1.539754350617797E-4</v>
      </c>
      <c r="EG123" s="3">
        <f t="shared" si="148"/>
        <v>3.3822408349825229E-4</v>
      </c>
      <c r="EH123" s="3" t="s">
        <v>98</v>
      </c>
      <c r="EI123" s="3" t="s">
        <v>98</v>
      </c>
      <c r="EJ123" s="3">
        <f t="shared" si="149"/>
        <v>2.1655393312611675E-5</v>
      </c>
      <c r="EK123" s="3">
        <f t="shared" si="150"/>
        <v>1.1878571407154477E-4</v>
      </c>
      <c r="EL123" s="3">
        <f t="shared" si="151"/>
        <v>4.3442987967740767E-6</v>
      </c>
      <c r="EM123" s="3">
        <f t="shared" si="152"/>
        <v>6.9820468134283593E-7</v>
      </c>
      <c r="EN123" s="3">
        <f t="shared" si="153"/>
        <v>3.6734301170156475E-4</v>
      </c>
      <c r="EO123" s="3">
        <f t="shared" si="154"/>
        <v>5.2352150826659974E-7</v>
      </c>
      <c r="EQ123" s="3">
        <f t="shared" si="155"/>
        <v>199.71331829155753</v>
      </c>
    </row>
    <row r="124" spans="1:147">
      <c r="A124" s="33" t="s">
        <v>185</v>
      </c>
      <c r="B124" s="33" t="s">
        <v>63</v>
      </c>
      <c r="C124" s="3" t="s">
        <v>65</v>
      </c>
      <c r="D124" s="3" t="s">
        <v>618</v>
      </c>
      <c r="E124" s="3" t="s">
        <v>399</v>
      </c>
      <c r="G124" s="5" t="s">
        <v>98</v>
      </c>
      <c r="H124" s="3">
        <v>418513.93646889197</v>
      </c>
      <c r="I124" s="3">
        <v>3.8850981575695802</v>
      </c>
      <c r="J124" s="3">
        <v>210.87084949438801</v>
      </c>
      <c r="K124" s="3">
        <v>40951.230095132603</v>
      </c>
      <c r="L124" s="3">
        <v>155.10860028136099</v>
      </c>
      <c r="M124" s="5" t="s">
        <v>98</v>
      </c>
      <c r="N124" s="5" t="s">
        <v>98</v>
      </c>
      <c r="O124" s="3">
        <v>129.578498164754</v>
      </c>
      <c r="P124" s="3">
        <v>4.0234320491307001</v>
      </c>
      <c r="Q124" s="3">
        <v>125.115325103036</v>
      </c>
      <c r="R124" s="3">
        <v>2.62814138923176</v>
      </c>
      <c r="S124" s="5" t="s">
        <v>98</v>
      </c>
      <c r="T124" s="5" t="s">
        <v>98</v>
      </c>
      <c r="U124" s="3">
        <v>39.723305388494701</v>
      </c>
      <c r="V124" s="3">
        <v>49.716552209123002</v>
      </c>
      <c r="W124" s="3">
        <v>0.46268272253320503</v>
      </c>
      <c r="X124" s="3">
        <v>0.88868065395420504</v>
      </c>
      <c r="Y124" s="3">
        <v>969.81518001478503</v>
      </c>
      <c r="Z124" s="3">
        <v>0.172729968836279</v>
      </c>
      <c r="AA124" s="3">
        <f t="shared" si="112"/>
        <v>1.8424064620050654E-2</v>
      </c>
      <c r="AB124" s="3">
        <f t="shared" si="113"/>
        <v>4.1486585609738155E-3</v>
      </c>
      <c r="AC124" s="3">
        <f t="shared" si="114"/>
        <v>1.7810606845073892E-4</v>
      </c>
      <c r="AD124" s="3">
        <f t="shared" si="115"/>
        <v>2.9982583627646539E-2</v>
      </c>
      <c r="AE124" s="3">
        <f t="shared" si="116"/>
        <v>9.1634021849467946E-4</v>
      </c>
      <c r="AF124" s="3">
        <f t="shared" si="117"/>
        <v>4.0959665518835363E-2</v>
      </c>
      <c r="AG124" s="3">
        <f t="shared" si="118"/>
        <v>32.203903229385844</v>
      </c>
      <c r="AH124" s="17">
        <f t="shared" si="119"/>
        <v>0.12900945219390006</v>
      </c>
      <c r="AI124" s="3">
        <f t="shared" si="120"/>
        <v>4.4459615132178422E-2</v>
      </c>
      <c r="AJ124" s="3">
        <f t="shared" si="121"/>
        <v>1.0356062796744518</v>
      </c>
      <c r="AK124" s="3">
        <f t="shared" si="122"/>
        <v>0.22874084975761366</v>
      </c>
      <c r="AL124" s="3">
        <f t="shared" si="123"/>
        <v>10.224530701006691</v>
      </c>
      <c r="AM124" s="3">
        <f t="shared" si="124"/>
        <v>32.203903229385844</v>
      </c>
      <c r="AP124" s="3" t="s">
        <v>98</v>
      </c>
      <c r="AQ124" s="3">
        <v>48.4525546037639</v>
      </c>
      <c r="AR124" s="3">
        <v>8.4634332663682796E-2</v>
      </c>
      <c r="AS124" s="3">
        <v>0.70138655234511005</v>
      </c>
      <c r="AT124" s="3">
        <v>1.2941789734651701</v>
      </c>
      <c r="AU124" s="3">
        <v>7.7537941830140502</v>
      </c>
      <c r="AV124" s="3" t="s">
        <v>98</v>
      </c>
      <c r="AW124" s="3" t="s">
        <v>98</v>
      </c>
      <c r="AX124" s="3">
        <v>0.92357284504418302</v>
      </c>
      <c r="AY124" s="3">
        <v>4.0234320491307001</v>
      </c>
      <c r="AZ124" s="3">
        <v>9.2815718367922698E-2</v>
      </c>
      <c r="BA124" s="3">
        <v>0.13905387922083801</v>
      </c>
      <c r="BB124" s="3" t="s">
        <v>98</v>
      </c>
      <c r="BC124" s="3" t="s">
        <v>98</v>
      </c>
      <c r="BD124" s="3">
        <v>7.3273684052135801E-2</v>
      </c>
      <c r="BE124" s="3">
        <v>0.68134492699440596</v>
      </c>
      <c r="BF124" s="3">
        <v>0.100693904362283</v>
      </c>
      <c r="BG124" s="3">
        <v>3.0330919460133599E-2</v>
      </c>
      <c r="BH124" s="3">
        <v>0.432261625917297</v>
      </c>
      <c r="BI124" s="3">
        <v>2.3724308926371201E-2</v>
      </c>
      <c r="BK124" s="3" t="s">
        <v>98</v>
      </c>
      <c r="BL124" s="3">
        <v>86347.381511638203</v>
      </c>
      <c r="BM124" s="3">
        <v>1.6995658786660599</v>
      </c>
      <c r="BN124" s="3">
        <v>59.884411051242999</v>
      </c>
      <c r="BO124" s="3">
        <v>59717.946321367097</v>
      </c>
      <c r="BP124" s="3">
        <v>27.037457154588999</v>
      </c>
      <c r="BQ124" s="3" t="s">
        <v>98</v>
      </c>
      <c r="BR124" s="3" t="s">
        <v>98</v>
      </c>
      <c r="BS124" s="3">
        <v>22.022312597382399</v>
      </c>
      <c r="BT124" s="3">
        <v>4.3210917457732299</v>
      </c>
      <c r="BU124" s="3">
        <v>74.909333742081799</v>
      </c>
      <c r="BV124" s="3">
        <v>1.3616377977313101</v>
      </c>
      <c r="BW124" s="3" t="s">
        <v>98</v>
      </c>
      <c r="BX124" s="3" t="s">
        <v>98</v>
      </c>
      <c r="BY124" s="3">
        <v>9.1213754773920197</v>
      </c>
      <c r="BZ124" s="3">
        <v>21.3717429231165</v>
      </c>
      <c r="CA124" s="3">
        <v>0.262968678058282</v>
      </c>
      <c r="CB124" s="3">
        <v>0.43044774223330701</v>
      </c>
      <c r="CC124" s="3">
        <v>564.23303296003496</v>
      </c>
      <c r="CD124" s="3">
        <v>0.137077288691072</v>
      </c>
      <c r="CF124" s="3" t="s">
        <v>98</v>
      </c>
      <c r="CG124" s="3">
        <v>418513.93646889197</v>
      </c>
      <c r="CH124" s="3">
        <v>3.8850981575695802</v>
      </c>
      <c r="CI124" s="3">
        <v>210.87084949438801</v>
      </c>
      <c r="CJ124" s="3">
        <v>40951.230095132603</v>
      </c>
      <c r="CK124" s="3">
        <v>155.10860028136099</v>
      </c>
      <c r="CL124" s="3" t="s">
        <v>98</v>
      </c>
      <c r="CM124" s="3" t="s">
        <v>98</v>
      </c>
      <c r="CN124" s="3">
        <v>129.578498164754</v>
      </c>
      <c r="CO124" s="3">
        <v>4.0234320491307001</v>
      </c>
      <c r="CP124" s="3">
        <v>125.115325103036</v>
      </c>
      <c r="CQ124" s="3">
        <v>2.62814138923176</v>
      </c>
      <c r="CR124" s="3" t="s">
        <v>98</v>
      </c>
      <c r="CS124" s="3" t="s">
        <v>98</v>
      </c>
      <c r="CT124" s="3">
        <v>39.723305388494701</v>
      </c>
      <c r="CU124" s="3">
        <v>49.716552209123002</v>
      </c>
      <c r="CV124" s="3">
        <v>0.46268272253320503</v>
      </c>
      <c r="CW124" s="3">
        <v>0.88868065395420504</v>
      </c>
      <c r="CX124" s="3">
        <v>969.81518001478503</v>
      </c>
      <c r="CY124" s="3">
        <v>0.172729968836279</v>
      </c>
      <c r="DA124" s="3" t="s">
        <v>98</v>
      </c>
      <c r="DB124" s="3">
        <f t="shared" si="125"/>
        <v>7494.2060429562534</v>
      </c>
      <c r="DC124" s="3">
        <f t="shared" si="126"/>
        <v>6.5923760419756269E-2</v>
      </c>
      <c r="DD124" s="3">
        <f t="shared" si="127"/>
        <v>3.5927523281048299</v>
      </c>
      <c r="DE124" s="3">
        <f t="shared" si="128"/>
        <v>644.43442695264218</v>
      </c>
      <c r="DF124" s="3">
        <f t="shared" si="129"/>
        <v>2.3720538351638019</v>
      </c>
      <c r="DG124" s="3" t="s">
        <v>98</v>
      </c>
      <c r="DH124" s="3" t="s">
        <v>98</v>
      </c>
      <c r="DI124" s="3">
        <f t="shared" si="130"/>
        <v>1.7295212350611038</v>
      </c>
      <c r="DJ124" s="3">
        <f t="shared" si="131"/>
        <v>5.0955319771158816E-2</v>
      </c>
      <c r="DK124" s="3">
        <f t="shared" si="132"/>
        <v>1.1598907287137079</v>
      </c>
      <c r="DL124" s="3">
        <f t="shared" si="133"/>
        <v>2.3379752775366823E-2</v>
      </c>
      <c r="DM124" s="3" t="s">
        <v>98</v>
      </c>
      <c r="DN124" s="3" t="s">
        <v>98</v>
      </c>
      <c r="DO124" s="3">
        <f t="shared" si="134"/>
        <v>0.32624265266503533</v>
      </c>
      <c r="DP124" s="3">
        <f t="shared" si="135"/>
        <v>0.38962815210911445</v>
      </c>
      <c r="DQ124" s="3">
        <f t="shared" si="136"/>
        <v>2.3490421217877097E-3</v>
      </c>
      <c r="DR124" s="3">
        <f t="shared" si="137"/>
        <v>4.3481079616299627E-3</v>
      </c>
      <c r="DS124" s="3">
        <f t="shared" si="138"/>
        <v>4.68057519312155</v>
      </c>
      <c r="DT124" s="3">
        <f t="shared" si="139"/>
        <v>8.2653677266870224E-4</v>
      </c>
      <c r="DV124" s="3" t="s">
        <v>98</v>
      </c>
      <c r="DW124" s="3">
        <f t="shared" si="140"/>
        <v>91.907551946061261</v>
      </c>
      <c r="DX124" s="3">
        <f t="shared" si="141"/>
        <v>8.084767619851007E-4</v>
      </c>
      <c r="DY124" s="3">
        <f t="shared" si="142"/>
        <v>4.4060847717815363E-2</v>
      </c>
      <c r="DZ124" s="3">
        <f t="shared" si="143"/>
        <v>7.9032242016682321</v>
      </c>
      <c r="EA124" s="3">
        <f t="shared" si="144"/>
        <v>2.9090427968560664E-2</v>
      </c>
      <c r="EB124" s="3" t="s">
        <v>98</v>
      </c>
      <c r="EC124" s="3" t="s">
        <v>98</v>
      </c>
      <c r="ED124" s="3">
        <f t="shared" si="145"/>
        <v>2.1210527418390902E-2</v>
      </c>
      <c r="EE124" s="3">
        <f t="shared" si="146"/>
        <v>6.2490658409340434E-4</v>
      </c>
      <c r="EF124" s="3">
        <f t="shared" si="147"/>
        <v>1.4224684615017361E-2</v>
      </c>
      <c r="EG124" s="3">
        <f t="shared" si="148"/>
        <v>2.8672494862984371E-4</v>
      </c>
      <c r="EH124" s="3" t="s">
        <v>98</v>
      </c>
      <c r="EI124" s="3" t="s">
        <v>98</v>
      </c>
      <c r="EJ124" s="3">
        <f t="shared" si="149"/>
        <v>4.0009793399014481E-3</v>
      </c>
      <c r="EK124" s="3">
        <f t="shared" si="150"/>
        <v>4.7783273403956671E-3</v>
      </c>
      <c r="EL124" s="3">
        <f t="shared" si="151"/>
        <v>2.8808216586813442E-5</v>
      </c>
      <c r="EM124" s="3">
        <f t="shared" si="152"/>
        <v>5.3324389009318986E-5</v>
      </c>
      <c r="EN124" s="3">
        <f t="shared" si="153"/>
        <v>5.7401705428634119E-2</v>
      </c>
      <c r="EO124" s="3">
        <f t="shared" si="154"/>
        <v>1.0136493570359928E-5</v>
      </c>
      <c r="EQ124" s="3">
        <f t="shared" si="155"/>
        <v>183.81510389212252</v>
      </c>
    </row>
    <row r="125" spans="1:147">
      <c r="A125" s="33" t="s">
        <v>186</v>
      </c>
      <c r="B125" s="33" t="s">
        <v>63</v>
      </c>
      <c r="C125" s="3" t="s">
        <v>65</v>
      </c>
      <c r="D125" s="3" t="s">
        <v>618</v>
      </c>
      <c r="E125" s="3" t="s">
        <v>399</v>
      </c>
      <c r="G125" s="5" t="s">
        <v>98</v>
      </c>
      <c r="H125" s="3">
        <v>436711.93805730302</v>
      </c>
      <c r="I125" s="3">
        <v>23.886165254787301</v>
      </c>
      <c r="J125" s="3">
        <v>269.72843886159598</v>
      </c>
      <c r="K125" s="3">
        <v>92.340872351042407</v>
      </c>
      <c r="L125" s="3">
        <v>110.899920517317</v>
      </c>
      <c r="M125" s="5" t="s">
        <v>98</v>
      </c>
      <c r="N125" s="5" t="s">
        <v>98</v>
      </c>
      <c r="O125" s="3">
        <v>22.2293742346044</v>
      </c>
      <c r="P125" s="3">
        <v>17.053456965655599</v>
      </c>
      <c r="Q125" s="3">
        <v>104.297722630262</v>
      </c>
      <c r="R125" s="3">
        <v>0.382915987311578</v>
      </c>
      <c r="S125" s="5" t="s">
        <v>98</v>
      </c>
      <c r="T125" s="5" t="s">
        <v>98</v>
      </c>
      <c r="U125" s="3">
        <v>16.123106577910999</v>
      </c>
      <c r="V125" s="3">
        <v>90.663775739954303</v>
      </c>
      <c r="W125" s="3">
        <v>0.90269056638256995</v>
      </c>
      <c r="X125" s="3">
        <v>0.52555780804919605</v>
      </c>
      <c r="Y125" s="3">
        <v>7817.9972992754001</v>
      </c>
      <c r="Z125" s="3">
        <v>2.13621407988339</v>
      </c>
      <c r="AA125" s="3">
        <f t="shared" si="112"/>
        <v>8.8556347100810742E-2</v>
      </c>
      <c r="AB125" s="3">
        <f t="shared" si="113"/>
        <v>2.1813076051121396E-3</v>
      </c>
      <c r="AC125" s="3">
        <f t="shared" si="114"/>
        <v>2.7324313351724766E-4</v>
      </c>
      <c r="AD125" s="3">
        <f t="shared" si="115"/>
        <v>1.0745316086137855</v>
      </c>
      <c r="AE125" s="3">
        <f t="shared" si="116"/>
        <v>6.7224096904958849E-5</v>
      </c>
      <c r="AF125" s="3">
        <f t="shared" si="117"/>
        <v>2.0623064911272542E-3</v>
      </c>
      <c r="AG125" s="3">
        <f t="shared" si="118"/>
        <v>4.3664490100334756</v>
      </c>
      <c r="AH125" s="17">
        <f t="shared" si="119"/>
        <v>1.3340721240710672E-2</v>
      </c>
      <c r="AI125" s="3">
        <f t="shared" si="120"/>
        <v>8.943311147256032E-2</v>
      </c>
      <c r="AJ125" s="3">
        <f t="shared" si="121"/>
        <v>0.71394703937408788</v>
      </c>
      <c r="AK125" s="3">
        <f t="shared" si="122"/>
        <v>2.200260286417733E-2</v>
      </c>
      <c r="AL125" s="3">
        <f t="shared" si="123"/>
        <v>0.6749976987067684</v>
      </c>
      <c r="AM125" s="3">
        <f t="shared" si="124"/>
        <v>4.3664490100334756</v>
      </c>
      <c r="AP125" s="3" t="s">
        <v>98</v>
      </c>
      <c r="AQ125" s="3">
        <v>15.9810924377554</v>
      </c>
      <c r="AR125" s="3">
        <v>3.3060185355940998E-2</v>
      </c>
      <c r="AS125" s="3">
        <v>0.334294656093377</v>
      </c>
      <c r="AT125" s="3">
        <v>0.62382161293292104</v>
      </c>
      <c r="AU125" s="3">
        <v>3.2527110300079101</v>
      </c>
      <c r="AV125" s="3" t="s">
        <v>98</v>
      </c>
      <c r="AW125" s="3" t="s">
        <v>98</v>
      </c>
      <c r="AX125" s="3">
        <v>0.218433454951524</v>
      </c>
      <c r="AY125" s="3">
        <v>2.1769876883889498</v>
      </c>
      <c r="AZ125" s="3">
        <v>1.45609668942677E-2</v>
      </c>
      <c r="BA125" s="3">
        <v>0.14022703857720001</v>
      </c>
      <c r="BB125" s="3" t="s">
        <v>98</v>
      </c>
      <c r="BC125" s="3" t="s">
        <v>98</v>
      </c>
      <c r="BD125" s="3">
        <v>5.92424912616802E-2</v>
      </c>
      <c r="BE125" s="3">
        <v>0.17030371666563299</v>
      </c>
      <c r="BF125" s="3">
        <v>3.1751991084294502E-2</v>
      </c>
      <c r="BG125" s="3">
        <v>1.24918320417316E-2</v>
      </c>
      <c r="BH125" s="3">
        <v>0.25124849255524301</v>
      </c>
      <c r="BI125" s="3">
        <v>2.5256231139315299E-6</v>
      </c>
      <c r="BK125" s="3" t="s">
        <v>98</v>
      </c>
      <c r="BL125" s="3">
        <v>51382.463906339202</v>
      </c>
      <c r="BM125" s="3">
        <v>8.9991954930900704</v>
      </c>
      <c r="BN125" s="3">
        <v>105.792822371816</v>
      </c>
      <c r="BO125" s="3">
        <v>59.732552317993701</v>
      </c>
      <c r="BP125" s="3">
        <v>106.26262662095699</v>
      </c>
      <c r="BQ125" s="3" t="s">
        <v>98</v>
      </c>
      <c r="BR125" s="3" t="s">
        <v>98</v>
      </c>
      <c r="BS125" s="3">
        <v>6.9969486084247396</v>
      </c>
      <c r="BT125" s="3">
        <v>8.2656320089394004</v>
      </c>
      <c r="BU125" s="3">
        <v>52.169831837674899</v>
      </c>
      <c r="BV125" s="3">
        <v>0.254566643896534</v>
      </c>
      <c r="BW125" s="3" t="s">
        <v>98</v>
      </c>
      <c r="BX125" s="3" t="s">
        <v>98</v>
      </c>
      <c r="BY125" s="3">
        <v>11.696963259592399</v>
      </c>
      <c r="BZ125" s="3">
        <v>57.768340889154501</v>
      </c>
      <c r="CA125" s="3">
        <v>0.43200726077222401</v>
      </c>
      <c r="CB125" s="3">
        <v>0.35609399148403298</v>
      </c>
      <c r="CC125" s="3">
        <v>4310.3673610043797</v>
      </c>
      <c r="CD125" s="3">
        <v>1.0917273859082599</v>
      </c>
      <c r="CF125" s="3" t="s">
        <v>98</v>
      </c>
      <c r="CG125" s="3">
        <v>436711.93805730302</v>
      </c>
      <c r="CH125" s="3">
        <v>23.886165254787301</v>
      </c>
      <c r="CI125" s="3">
        <v>269.72843886159598</v>
      </c>
      <c r="CJ125" s="3">
        <v>92.340872351042407</v>
      </c>
      <c r="CK125" s="3">
        <v>110.899920517317</v>
      </c>
      <c r="CL125" s="3" t="s">
        <v>98</v>
      </c>
      <c r="CM125" s="3" t="s">
        <v>98</v>
      </c>
      <c r="CN125" s="3">
        <v>22.2293742346044</v>
      </c>
      <c r="CO125" s="3">
        <v>17.053456965655599</v>
      </c>
      <c r="CP125" s="3">
        <v>104.297722630262</v>
      </c>
      <c r="CQ125" s="3">
        <v>0.382915987311578</v>
      </c>
      <c r="CR125" s="3" t="s">
        <v>98</v>
      </c>
      <c r="CS125" s="3" t="s">
        <v>98</v>
      </c>
      <c r="CT125" s="3">
        <v>16.123106577910999</v>
      </c>
      <c r="CU125" s="3">
        <v>90.663775739954303</v>
      </c>
      <c r="CV125" s="3">
        <v>0.90269056638256995</v>
      </c>
      <c r="CW125" s="3">
        <v>0.52555780804919605</v>
      </c>
      <c r="CX125" s="3">
        <v>7817.9972992754001</v>
      </c>
      <c r="CY125" s="3">
        <v>2.13621407988339</v>
      </c>
      <c r="DA125" s="3" t="s">
        <v>98</v>
      </c>
      <c r="DB125" s="3">
        <f t="shared" si="125"/>
        <v>7820.0723083051844</v>
      </c>
      <c r="DC125" s="3">
        <f t="shared" si="126"/>
        <v>0.4053091509503523</v>
      </c>
      <c r="DD125" s="3">
        <f t="shared" si="127"/>
        <v>4.5955497357726083</v>
      </c>
      <c r="DE125" s="3">
        <f t="shared" si="128"/>
        <v>1.4531343019394203</v>
      </c>
      <c r="DF125" s="3">
        <f t="shared" si="129"/>
        <v>1.6959767627667379</v>
      </c>
      <c r="DG125" s="3" t="s">
        <v>98</v>
      </c>
      <c r="DH125" s="3" t="s">
        <v>98</v>
      </c>
      <c r="DI125" s="3">
        <f t="shared" si="130"/>
        <v>0.29670180875214092</v>
      </c>
      <c r="DJ125" s="3">
        <f t="shared" si="131"/>
        <v>0.21597589875450354</v>
      </c>
      <c r="DK125" s="3">
        <f t="shared" si="132"/>
        <v>0.96689962964304588</v>
      </c>
      <c r="DL125" s="3">
        <f t="shared" si="133"/>
        <v>3.4063924999473182E-3</v>
      </c>
      <c r="DM125" s="3" t="s">
        <v>98</v>
      </c>
      <c r="DN125" s="3" t="s">
        <v>98</v>
      </c>
      <c r="DO125" s="3">
        <f t="shared" si="134"/>
        <v>0.13241710395787615</v>
      </c>
      <c r="DP125" s="3">
        <f t="shared" si="135"/>
        <v>0.71053115783663245</v>
      </c>
      <c r="DQ125" s="3">
        <f t="shared" si="136"/>
        <v>4.5829637894483598E-3</v>
      </c>
      <c r="DR125" s="3">
        <f t="shared" si="137"/>
        <v>2.5714322454388205E-3</v>
      </c>
      <c r="DS125" s="3">
        <f t="shared" si="138"/>
        <v>37.731647197275102</v>
      </c>
      <c r="DT125" s="3">
        <f t="shared" si="139"/>
        <v>1.0222079603278499E-2</v>
      </c>
      <c r="DV125" s="3" t="s">
        <v>98</v>
      </c>
      <c r="DW125" s="3">
        <f t="shared" si="140"/>
        <v>99.374077141961038</v>
      </c>
      <c r="DX125" s="3">
        <f t="shared" si="141"/>
        <v>5.1504923797325063E-3</v>
      </c>
      <c r="DY125" s="3">
        <f t="shared" si="142"/>
        <v>5.8398246966000253E-2</v>
      </c>
      <c r="DZ125" s="3">
        <f t="shared" si="143"/>
        <v>1.8465798591810436E-2</v>
      </c>
      <c r="EA125" s="3">
        <f t="shared" si="144"/>
        <v>2.1551734946896082E-2</v>
      </c>
      <c r="EB125" s="3" t="s">
        <v>98</v>
      </c>
      <c r="EC125" s="3" t="s">
        <v>98</v>
      </c>
      <c r="ED125" s="3">
        <f t="shared" si="145"/>
        <v>3.7703575195565785E-3</v>
      </c>
      <c r="EE125" s="3">
        <f t="shared" si="146"/>
        <v>2.7445277712893515E-3</v>
      </c>
      <c r="EF125" s="3">
        <f t="shared" si="147"/>
        <v>1.2286939889626888E-2</v>
      </c>
      <c r="EG125" s="3">
        <f t="shared" si="148"/>
        <v>4.3286954099651503E-5</v>
      </c>
      <c r="EH125" s="3" t="s">
        <v>98</v>
      </c>
      <c r="EI125" s="3" t="s">
        <v>98</v>
      </c>
      <c r="EJ125" s="3">
        <f t="shared" si="149"/>
        <v>1.6826989553088828E-3</v>
      </c>
      <c r="EK125" s="3">
        <f t="shared" si="150"/>
        <v>9.0291208708691718E-3</v>
      </c>
      <c r="EL125" s="3">
        <f t="shared" si="151"/>
        <v>5.823831023503139E-5</v>
      </c>
      <c r="EM125" s="3">
        <f t="shared" si="152"/>
        <v>3.2676642395259942E-5</v>
      </c>
      <c r="EN125" s="3">
        <f t="shared" si="153"/>
        <v>0.47947735921739831</v>
      </c>
      <c r="EO125" s="3">
        <f t="shared" si="154"/>
        <v>1.2989774096700351E-4</v>
      </c>
      <c r="EQ125" s="3">
        <f t="shared" si="155"/>
        <v>198.74815428392208</v>
      </c>
    </row>
    <row r="126" spans="1:147">
      <c r="A126" s="33" t="s">
        <v>187</v>
      </c>
      <c r="B126" s="33" t="s">
        <v>63</v>
      </c>
      <c r="C126" s="3" t="s">
        <v>65</v>
      </c>
      <c r="D126" s="3" t="s">
        <v>618</v>
      </c>
      <c r="E126" s="3" t="s">
        <v>399</v>
      </c>
      <c r="G126" s="5" t="s">
        <v>98</v>
      </c>
      <c r="H126" s="3">
        <v>414505.86043375498</v>
      </c>
      <c r="I126" s="3">
        <v>0.15375525217033301</v>
      </c>
      <c r="J126" s="3">
        <v>0.62447541523061001</v>
      </c>
      <c r="K126" s="3">
        <v>88.6564175354534</v>
      </c>
      <c r="L126" s="3">
        <v>407.504320590345</v>
      </c>
      <c r="M126" s="5" t="s">
        <v>98</v>
      </c>
      <c r="N126" s="5" t="s">
        <v>98</v>
      </c>
      <c r="O126" s="3">
        <v>0.445055334402358</v>
      </c>
      <c r="P126" s="3">
        <v>4.9248909326465604</v>
      </c>
      <c r="Q126" s="3">
        <v>1.57133491954886</v>
      </c>
      <c r="R126" s="3">
        <v>2.39104188326748</v>
      </c>
      <c r="S126" s="5" t="s">
        <v>98</v>
      </c>
      <c r="T126" s="5" t="s">
        <v>98</v>
      </c>
      <c r="U126" s="3">
        <v>0.17826016156003599</v>
      </c>
      <c r="V126" s="3">
        <v>0.50988583027104795</v>
      </c>
      <c r="W126" s="3">
        <v>7.5472276467649896E-2</v>
      </c>
      <c r="X126" s="3">
        <v>9.2977522134218005E-3</v>
      </c>
      <c r="Y126" s="3">
        <v>9.7759122372099991</v>
      </c>
      <c r="Z126" s="3">
        <v>9.6965810132268009E-3</v>
      </c>
      <c r="AA126" s="3">
        <f t="shared" si="112"/>
        <v>0.24621506054574357</v>
      </c>
      <c r="AB126" s="3">
        <f t="shared" si="113"/>
        <v>0.50377814501044471</v>
      </c>
      <c r="AC126" s="3">
        <f t="shared" si="114"/>
        <v>9.918850310786096E-4</v>
      </c>
      <c r="AD126" s="3">
        <f t="shared" si="115"/>
        <v>0.34547446190439007</v>
      </c>
      <c r="AE126" s="3">
        <f t="shared" si="116"/>
        <v>9.510879381702936E-4</v>
      </c>
      <c r="AF126" s="3">
        <f t="shared" si="117"/>
        <v>1.8234631943761254E-2</v>
      </c>
      <c r="AG126" s="3">
        <f t="shared" si="118"/>
        <v>10.219715407237635</v>
      </c>
      <c r="AH126" s="17">
        <f t="shared" si="119"/>
        <v>0.16073537501368892</v>
      </c>
      <c r="AI126" s="3">
        <f t="shared" si="120"/>
        <v>6.3065039251372981E-2</v>
      </c>
      <c r="AJ126" s="3">
        <f t="shared" si="121"/>
        <v>32.030716760105676</v>
      </c>
      <c r="AK126" s="3">
        <f t="shared" si="122"/>
        <v>6.0471119406845193E-2</v>
      </c>
      <c r="AL126" s="3">
        <f t="shared" si="123"/>
        <v>1.1593760801260693</v>
      </c>
      <c r="AM126" s="3">
        <f t="shared" si="124"/>
        <v>10.219715407237635</v>
      </c>
      <c r="AP126" s="3" t="s">
        <v>98</v>
      </c>
      <c r="AQ126" s="3">
        <v>13.537006889725101</v>
      </c>
      <c r="AR126" s="3">
        <v>4.3861939058524098E-2</v>
      </c>
      <c r="AS126" s="3">
        <v>0.22989072985951001</v>
      </c>
      <c r="AT126" s="3">
        <v>0.76075081401557398</v>
      </c>
      <c r="AU126" s="3">
        <v>3.1932276875137902</v>
      </c>
      <c r="AV126" s="3" t="s">
        <v>98</v>
      </c>
      <c r="AW126" s="3" t="s">
        <v>98</v>
      </c>
      <c r="AX126" s="3">
        <v>0.22944524708036801</v>
      </c>
      <c r="AY126" s="3">
        <v>1.1523451248538099</v>
      </c>
      <c r="AZ126" s="3">
        <v>2.4989210807343398E-2</v>
      </c>
      <c r="BA126" s="3">
        <v>0.13298203948854101</v>
      </c>
      <c r="BB126" s="3" t="s">
        <v>98</v>
      </c>
      <c r="BC126" s="3" t="s">
        <v>98</v>
      </c>
      <c r="BD126" s="3">
        <v>5.1096382590543603E-2</v>
      </c>
      <c r="BE126" s="3">
        <v>0.179445269897717</v>
      </c>
      <c r="BF126" s="3">
        <v>1.5897410694761801E-2</v>
      </c>
      <c r="BG126" s="3">
        <v>9.2977522134218005E-3</v>
      </c>
      <c r="BH126" s="3">
        <v>0.13874666508488701</v>
      </c>
      <c r="BI126" s="3">
        <v>9.6965810132268009E-3</v>
      </c>
      <c r="BK126" s="3" t="s">
        <v>98</v>
      </c>
      <c r="BL126" s="3">
        <v>34130.3756896458</v>
      </c>
      <c r="BM126" s="3">
        <v>5.50137236854897E-2</v>
      </c>
      <c r="BN126" s="3">
        <v>0.40138921418061302</v>
      </c>
      <c r="BO126" s="3">
        <v>32.770961294935702</v>
      </c>
      <c r="BP126" s="3">
        <v>121.31656886391301</v>
      </c>
      <c r="BQ126" s="3" t="s">
        <v>98</v>
      </c>
      <c r="BR126" s="3" t="s">
        <v>98</v>
      </c>
      <c r="BS126" s="3">
        <v>0.509586899166521</v>
      </c>
      <c r="BT126" s="3">
        <v>1.3901918209598401</v>
      </c>
      <c r="BU126" s="3">
        <v>0.26147779136969002</v>
      </c>
      <c r="BV126" s="3">
        <v>0.81259147071718196</v>
      </c>
      <c r="BW126" s="3" t="s">
        <v>98</v>
      </c>
      <c r="BX126" s="3" t="s">
        <v>98</v>
      </c>
      <c r="BY126" s="3">
        <v>8.18038395641143E-2</v>
      </c>
      <c r="BZ126" s="3">
        <v>0.34603786685923299</v>
      </c>
      <c r="CA126" s="3">
        <v>3.5889224891269701E-2</v>
      </c>
      <c r="CB126" s="3">
        <v>7.6571889789450497E-3</v>
      </c>
      <c r="CC126" s="3">
        <v>0.89370801490336105</v>
      </c>
      <c r="CD126" s="3">
        <v>2.9551665113117E-3</v>
      </c>
      <c r="CF126" s="3" t="s">
        <v>98</v>
      </c>
      <c r="CG126" s="3">
        <v>414505.86043375498</v>
      </c>
      <c r="CH126" s="3">
        <v>0.15375525217033301</v>
      </c>
      <c r="CI126" s="3">
        <v>0.62447541523061001</v>
      </c>
      <c r="CJ126" s="3">
        <v>88.6564175354534</v>
      </c>
      <c r="CK126" s="3">
        <v>407.504320590345</v>
      </c>
      <c r="CL126" s="3" t="s">
        <v>98</v>
      </c>
      <c r="CM126" s="3" t="s">
        <v>98</v>
      </c>
      <c r="CN126" s="3">
        <v>0.445055334402358</v>
      </c>
      <c r="CO126" s="3">
        <v>4.9248909326465604</v>
      </c>
      <c r="CP126" s="3">
        <v>1.57133491954886</v>
      </c>
      <c r="CQ126" s="3">
        <v>2.39104188326748</v>
      </c>
      <c r="CR126" s="3" t="s">
        <v>98</v>
      </c>
      <c r="CS126" s="3" t="s">
        <v>98</v>
      </c>
      <c r="CT126" s="3">
        <v>0.17826016156003599</v>
      </c>
      <c r="CU126" s="3">
        <v>0.50988583027104795</v>
      </c>
      <c r="CV126" s="3">
        <v>7.5472276467649896E-2</v>
      </c>
      <c r="CW126" s="3">
        <v>9.2977522134218005E-3</v>
      </c>
      <c r="CX126" s="3">
        <v>9.7759122372099991</v>
      </c>
      <c r="CY126" s="3">
        <v>9.6965810132268009E-3</v>
      </c>
      <c r="DA126" s="3" t="s">
        <v>98</v>
      </c>
      <c r="DB126" s="3">
        <f t="shared" si="125"/>
        <v>7422.4346035232338</v>
      </c>
      <c r="DC126" s="3">
        <f t="shared" si="126"/>
        <v>2.6089751136936907E-3</v>
      </c>
      <c r="DD126" s="3">
        <f t="shared" si="127"/>
        <v>1.0639619024125541E-2</v>
      </c>
      <c r="DE126" s="3">
        <f t="shared" si="128"/>
        <v>1.3951533933757183</v>
      </c>
      <c r="DF126" s="3">
        <f t="shared" si="129"/>
        <v>6.2319058050213334</v>
      </c>
      <c r="DG126" s="3" t="s">
        <v>98</v>
      </c>
      <c r="DH126" s="3" t="s">
        <v>98</v>
      </c>
      <c r="DI126" s="3">
        <f t="shared" si="130"/>
        <v>5.9402806987885739E-3</v>
      </c>
      <c r="DJ126" s="3">
        <f t="shared" si="131"/>
        <v>6.2371972297955429E-2</v>
      </c>
      <c r="DK126" s="3">
        <f t="shared" si="132"/>
        <v>1.4567174751677139E-2</v>
      </c>
      <c r="DL126" s="3">
        <f t="shared" si="133"/>
        <v>2.1270532984027184E-2</v>
      </c>
      <c r="DM126" s="3" t="s">
        <v>98</v>
      </c>
      <c r="DN126" s="3" t="s">
        <v>98</v>
      </c>
      <c r="DO126" s="3">
        <f t="shared" si="134"/>
        <v>1.464028922142214E-3</v>
      </c>
      <c r="DP126" s="3">
        <f t="shared" si="135"/>
        <v>3.9959704566696549E-3</v>
      </c>
      <c r="DQ126" s="3">
        <f t="shared" si="136"/>
        <v>3.831730639930988E-4</v>
      </c>
      <c r="DR126" s="3">
        <f t="shared" si="137"/>
        <v>4.5491741318502056E-5</v>
      </c>
      <c r="DS126" s="3">
        <f t="shared" si="138"/>
        <v>4.7181043615878375E-2</v>
      </c>
      <c r="DT126" s="3">
        <f t="shared" si="139"/>
        <v>4.6399480244158813E-5</v>
      </c>
      <c r="DV126" s="3" t="s">
        <v>98</v>
      </c>
      <c r="DW126" s="3">
        <f t="shared" si="140"/>
        <v>99.881196881109275</v>
      </c>
      <c r="DX126" s="3">
        <f t="shared" si="141"/>
        <v>3.5108097397727141E-5</v>
      </c>
      <c r="DY126" s="3">
        <f t="shared" si="142"/>
        <v>1.4317376160973439E-4</v>
      </c>
      <c r="DZ126" s="3">
        <f t="shared" si="143"/>
        <v>1.8774108255121876E-2</v>
      </c>
      <c r="EA126" s="3">
        <f t="shared" si="144"/>
        <v>8.3860652724431259E-2</v>
      </c>
      <c r="EB126" s="3" t="s">
        <v>98</v>
      </c>
      <c r="EC126" s="3" t="s">
        <v>98</v>
      </c>
      <c r="ED126" s="3">
        <f t="shared" si="145"/>
        <v>7.9936352113243336E-5</v>
      </c>
      <c r="EE126" s="3">
        <f t="shared" si="146"/>
        <v>8.3931857641400618E-4</v>
      </c>
      <c r="EF126" s="3">
        <f t="shared" si="147"/>
        <v>1.9602555321715393E-4</v>
      </c>
      <c r="EG126" s="3">
        <f t="shared" si="148"/>
        <v>2.8623038210876136E-4</v>
      </c>
      <c r="EH126" s="3" t="s">
        <v>98</v>
      </c>
      <c r="EI126" s="3" t="s">
        <v>98</v>
      </c>
      <c r="EJ126" s="3">
        <f t="shared" si="149"/>
        <v>1.9700942995538637E-5</v>
      </c>
      <c r="EK126" s="3">
        <f t="shared" si="150"/>
        <v>5.3772425522518601E-5</v>
      </c>
      <c r="EL126" s="3">
        <f t="shared" si="151"/>
        <v>5.1562305750819245E-6</v>
      </c>
      <c r="EM126" s="3">
        <f t="shared" si="152"/>
        <v>6.1216700635408635E-7</v>
      </c>
      <c r="EN126" s="3">
        <f t="shared" si="153"/>
        <v>6.348993771150038E-4</v>
      </c>
      <c r="EO126" s="3">
        <f t="shared" si="154"/>
        <v>6.2438214265277899E-7</v>
      </c>
      <c r="EQ126" s="3">
        <f t="shared" si="155"/>
        <v>199.76239376221855</v>
      </c>
    </row>
    <row r="127" spans="1:147">
      <c r="A127" s="33" t="s">
        <v>188</v>
      </c>
      <c r="B127" s="33" t="s">
        <v>63</v>
      </c>
      <c r="C127" s="3" t="s">
        <v>65</v>
      </c>
      <c r="D127" s="3" t="s">
        <v>618</v>
      </c>
      <c r="E127" s="3" t="s">
        <v>399</v>
      </c>
      <c r="G127" s="5" t="s">
        <v>98</v>
      </c>
      <c r="H127" s="3">
        <v>430407.797739345</v>
      </c>
      <c r="I127" s="3">
        <v>4.2022773271931797</v>
      </c>
      <c r="J127" s="3">
        <v>1820.88891838432</v>
      </c>
      <c r="K127" s="3">
        <v>116.45763172759099</v>
      </c>
      <c r="L127" s="3">
        <v>3.2474235342590698</v>
      </c>
      <c r="M127" s="5" t="s">
        <v>98</v>
      </c>
      <c r="N127" s="5" t="s">
        <v>98</v>
      </c>
      <c r="O127" s="3">
        <v>2164.5293933070998</v>
      </c>
      <c r="P127" s="3">
        <v>6.71763006070932</v>
      </c>
      <c r="Q127" s="3">
        <v>1.90252281418884</v>
      </c>
      <c r="R127" s="3">
        <v>0.128105733590478</v>
      </c>
      <c r="S127" s="5" t="s">
        <v>98</v>
      </c>
      <c r="T127" s="5" t="s">
        <v>98</v>
      </c>
      <c r="U127" s="3">
        <v>21.3278427774307</v>
      </c>
      <c r="V127" s="3">
        <v>13.0859987315179</v>
      </c>
      <c r="W127" s="3">
        <v>2.3509254803844799</v>
      </c>
      <c r="X127" s="3">
        <v>5.9265443874162202E-2</v>
      </c>
      <c r="Y127" s="3">
        <v>1234.68977290763</v>
      </c>
      <c r="Z127" s="3">
        <v>0.26234603046882299</v>
      </c>
      <c r="AA127" s="3">
        <f t="shared" si="112"/>
        <v>2.3078164103068257E-3</v>
      </c>
      <c r="AB127" s="3">
        <f t="shared" si="113"/>
        <v>5.4407432604626276E-3</v>
      </c>
      <c r="AC127" s="3">
        <f t="shared" si="114"/>
        <v>2.1247930956049937E-4</v>
      </c>
      <c r="AD127" s="3">
        <f t="shared" si="115"/>
        <v>1.9414277025698804E-3</v>
      </c>
      <c r="AE127" s="3">
        <f t="shared" si="116"/>
        <v>4.8000271140656796E-5</v>
      </c>
      <c r="AF127" s="3">
        <f t="shared" si="117"/>
        <v>1.7273847443641445E-2</v>
      </c>
      <c r="AG127" s="3">
        <f t="shared" si="118"/>
        <v>0.45273613949215219</v>
      </c>
      <c r="AH127" s="17">
        <f t="shared" si="119"/>
        <v>1.5408913687755734E-3</v>
      </c>
      <c r="AI127" s="3">
        <f t="shared" si="120"/>
        <v>6.2429490022271175E-2</v>
      </c>
      <c r="AJ127" s="3">
        <f t="shared" si="121"/>
        <v>1.5985689514680879</v>
      </c>
      <c r="AK127" s="3">
        <f t="shared" si="122"/>
        <v>1.4103172936886408E-2</v>
      </c>
      <c r="AL127" s="3">
        <f t="shared" si="123"/>
        <v>5.0753058679437917</v>
      </c>
      <c r="AM127" s="3">
        <f t="shared" si="124"/>
        <v>0.45273613949215219</v>
      </c>
      <c r="AP127" s="3" t="s">
        <v>98</v>
      </c>
      <c r="AQ127" s="3">
        <v>13.9931811463108</v>
      </c>
      <c r="AR127" s="3">
        <v>2.9849288864319298E-2</v>
      </c>
      <c r="AS127" s="3">
        <v>0.128817986516362</v>
      </c>
      <c r="AT127" s="3">
        <v>0.42878297924858799</v>
      </c>
      <c r="AU127" s="3">
        <v>3.2474235342590698</v>
      </c>
      <c r="AV127" s="3" t="s">
        <v>98</v>
      </c>
      <c r="AW127" s="3" t="s">
        <v>98</v>
      </c>
      <c r="AX127" s="3">
        <v>0.15666371285195599</v>
      </c>
      <c r="AY127" s="3">
        <v>1.51937729100315</v>
      </c>
      <c r="AZ127" s="3">
        <v>2.4699798158614901E-2</v>
      </c>
      <c r="BA127" s="3">
        <v>9.4767762364299998E-2</v>
      </c>
      <c r="BB127" s="3" t="s">
        <v>98</v>
      </c>
      <c r="BC127" s="3" t="s">
        <v>98</v>
      </c>
      <c r="BD127" s="3">
        <v>6.0392489850291602E-2</v>
      </c>
      <c r="BE127" s="3">
        <v>0.153423127641832</v>
      </c>
      <c r="BF127" s="3">
        <v>1.6123864341606699E-2</v>
      </c>
      <c r="BG127" s="3">
        <v>6.3701755614687201E-3</v>
      </c>
      <c r="BH127" s="3">
        <v>0.15618175393077499</v>
      </c>
      <c r="BI127" s="3">
        <v>6.6828663846035504E-3</v>
      </c>
      <c r="BK127" s="3" t="s">
        <v>98</v>
      </c>
      <c r="BL127" s="3">
        <v>13698.375913692</v>
      </c>
      <c r="BM127" s="3">
        <v>2.36666631006511</v>
      </c>
      <c r="BN127" s="3">
        <v>647.705801547693</v>
      </c>
      <c r="BO127" s="3">
        <v>195.68060181344401</v>
      </c>
      <c r="BP127" s="3">
        <v>4.2694699476585498</v>
      </c>
      <c r="BQ127" s="3" t="s">
        <v>98</v>
      </c>
      <c r="BR127" s="3" t="s">
        <v>98</v>
      </c>
      <c r="BS127" s="3">
        <v>1321.9396193084599</v>
      </c>
      <c r="BT127" s="3">
        <v>2.5856329297357998</v>
      </c>
      <c r="BU127" s="3">
        <v>1.06024698809902</v>
      </c>
      <c r="BV127" s="3">
        <v>0.18474303031787401</v>
      </c>
      <c r="BW127" s="3" t="s">
        <v>98</v>
      </c>
      <c r="BX127" s="3" t="s">
        <v>98</v>
      </c>
      <c r="BY127" s="3">
        <v>10.419376762117199</v>
      </c>
      <c r="BZ127" s="3">
        <v>1.7372964907248001</v>
      </c>
      <c r="CA127" s="3">
        <v>1.0165196697250301</v>
      </c>
      <c r="CB127" s="3">
        <v>5.1484473885163799E-2</v>
      </c>
      <c r="CC127" s="3">
        <v>1425.0561257003999</v>
      </c>
      <c r="CD127" s="3">
        <v>0.28313103816500701</v>
      </c>
      <c r="CF127" s="3" t="s">
        <v>98</v>
      </c>
      <c r="CG127" s="3">
        <v>430407.797739345</v>
      </c>
      <c r="CH127" s="3">
        <v>4.2022773271931797</v>
      </c>
      <c r="CI127" s="3">
        <v>1820.88891838432</v>
      </c>
      <c r="CJ127" s="3">
        <v>116.45763172759099</v>
      </c>
      <c r="CK127" s="3">
        <v>3.2474235342590698</v>
      </c>
      <c r="CL127" s="3" t="s">
        <v>98</v>
      </c>
      <c r="CM127" s="3" t="s">
        <v>98</v>
      </c>
      <c r="CN127" s="3">
        <v>2164.5293933070998</v>
      </c>
      <c r="CO127" s="3">
        <v>6.71763006070932</v>
      </c>
      <c r="CP127" s="3">
        <v>1.90252281418884</v>
      </c>
      <c r="CQ127" s="3">
        <v>0.128105733590478</v>
      </c>
      <c r="CR127" s="3" t="s">
        <v>98</v>
      </c>
      <c r="CS127" s="3" t="s">
        <v>98</v>
      </c>
      <c r="CT127" s="3">
        <v>21.3278427774307</v>
      </c>
      <c r="CU127" s="3">
        <v>13.0859987315179</v>
      </c>
      <c r="CV127" s="3">
        <v>2.3509254803844799</v>
      </c>
      <c r="CW127" s="3">
        <v>5.9265443874162202E-2</v>
      </c>
      <c r="CX127" s="3">
        <v>1234.68977290763</v>
      </c>
      <c r="CY127" s="3">
        <v>0.26234603046882299</v>
      </c>
      <c r="DA127" s="3" t="s">
        <v>98</v>
      </c>
      <c r="DB127" s="3">
        <f t="shared" si="125"/>
        <v>7707.1859206615636</v>
      </c>
      <c r="DC127" s="3">
        <f t="shared" si="126"/>
        <v>7.1305772080816579E-2</v>
      </c>
      <c r="DD127" s="3">
        <f t="shared" si="127"/>
        <v>31.023742335327654</v>
      </c>
      <c r="DE127" s="3">
        <f t="shared" si="128"/>
        <v>1.8326508628016083</v>
      </c>
      <c r="DF127" s="3">
        <f t="shared" si="129"/>
        <v>4.9662387739089611E-2</v>
      </c>
      <c r="DG127" s="3" t="s">
        <v>98</v>
      </c>
      <c r="DH127" s="3" t="s">
        <v>98</v>
      </c>
      <c r="DI127" s="3">
        <f t="shared" si="130"/>
        <v>28.890592209817996</v>
      </c>
      <c r="DJ127" s="3">
        <f t="shared" si="131"/>
        <v>8.5076368550016726E-2</v>
      </c>
      <c r="DK127" s="3">
        <f t="shared" si="132"/>
        <v>1.7637476236637303E-2</v>
      </c>
      <c r="DL127" s="3">
        <f t="shared" si="133"/>
        <v>1.1396191973247992E-3</v>
      </c>
      <c r="DM127" s="3" t="s">
        <v>98</v>
      </c>
      <c r="DN127" s="3" t="s">
        <v>98</v>
      </c>
      <c r="DO127" s="3">
        <f t="shared" si="134"/>
        <v>0.1751629663060997</v>
      </c>
      <c r="DP127" s="3">
        <f t="shared" si="135"/>
        <v>0.10255484899308701</v>
      </c>
      <c r="DQ127" s="3">
        <f t="shared" si="136"/>
        <v>1.193565851858846E-2</v>
      </c>
      <c r="DR127" s="3">
        <f t="shared" si="137"/>
        <v>2.8997204700267686E-4</v>
      </c>
      <c r="DS127" s="3">
        <f t="shared" si="138"/>
        <v>5.9589274754229251</v>
      </c>
      <c r="DT127" s="3">
        <f t="shared" si="139"/>
        <v>1.2553620127823625E-3</v>
      </c>
      <c r="DV127" s="3" t="s">
        <v>98</v>
      </c>
      <c r="DW127" s="3">
        <f t="shared" si="140"/>
        <v>99.109451855872692</v>
      </c>
      <c r="DX127" s="3">
        <f t="shared" si="141"/>
        <v>9.1694634823119765E-4</v>
      </c>
      <c r="DY127" s="3">
        <f t="shared" si="142"/>
        <v>0.39894536462774566</v>
      </c>
      <c r="DZ127" s="3">
        <f t="shared" si="143"/>
        <v>2.3566710901385474E-2</v>
      </c>
      <c r="EA127" s="3">
        <f t="shared" si="144"/>
        <v>6.3862635173753428E-4</v>
      </c>
      <c r="EB127" s="3" t="s">
        <v>98</v>
      </c>
      <c r="EC127" s="3" t="s">
        <v>98</v>
      </c>
      <c r="ED127" s="3">
        <f t="shared" si="145"/>
        <v>0.37151442656009348</v>
      </c>
      <c r="EE127" s="3">
        <f t="shared" si="146"/>
        <v>1.0940273583223219E-3</v>
      </c>
      <c r="EF127" s="3">
        <f t="shared" si="147"/>
        <v>2.2680659580923363E-4</v>
      </c>
      <c r="EG127" s="3">
        <f t="shared" si="148"/>
        <v>1.4654769605142131E-5</v>
      </c>
      <c r="EH127" s="3" t="s">
        <v>98</v>
      </c>
      <c r="EI127" s="3" t="s">
        <v>98</v>
      </c>
      <c r="EJ127" s="3">
        <f t="shared" si="149"/>
        <v>2.2524830404708953E-3</v>
      </c>
      <c r="EK127" s="3">
        <f t="shared" si="150"/>
        <v>1.3187893705299621E-3</v>
      </c>
      <c r="EL127" s="3">
        <f t="shared" si="151"/>
        <v>1.5348488871209682E-4</v>
      </c>
      <c r="EM127" s="3">
        <f t="shared" si="152"/>
        <v>3.7288539458892123E-6</v>
      </c>
      <c r="EN127" s="3">
        <f t="shared" si="153"/>
        <v>7.6627973143195055E-2</v>
      </c>
      <c r="EO127" s="3">
        <f t="shared" si="154"/>
        <v>1.6143147738787812E-5</v>
      </c>
      <c r="EQ127" s="3">
        <f t="shared" si="155"/>
        <v>198.21890371174538</v>
      </c>
    </row>
    <row r="128" spans="1:147">
      <c r="A128" s="33" t="s">
        <v>585</v>
      </c>
      <c r="B128" s="33" t="s">
        <v>63</v>
      </c>
      <c r="C128" s="3" t="s">
        <v>65</v>
      </c>
      <c r="D128" s="3" t="s">
        <v>618</v>
      </c>
      <c r="E128" s="3" t="s">
        <v>399</v>
      </c>
      <c r="G128" s="5" t="s">
        <v>98</v>
      </c>
      <c r="H128" s="3">
        <v>413649.29297410598</v>
      </c>
      <c r="I128" s="3">
        <v>26.845454818678</v>
      </c>
      <c r="J128" s="3">
        <v>905.71272914746896</v>
      </c>
      <c r="K128" s="3">
        <v>170.83109296214499</v>
      </c>
      <c r="L128" s="3">
        <v>480.43024587293201</v>
      </c>
      <c r="M128" s="5" t="s">
        <v>98</v>
      </c>
      <c r="N128" s="5" t="s">
        <v>98</v>
      </c>
      <c r="O128" s="3">
        <v>50.200442880997002</v>
      </c>
      <c r="P128" s="3">
        <v>6.1540804556155297</v>
      </c>
      <c r="Q128" s="3">
        <v>1085.7491984743899</v>
      </c>
      <c r="R128" s="3">
        <v>2.2954518228339702</v>
      </c>
      <c r="S128" s="5" t="s">
        <v>98</v>
      </c>
      <c r="T128" s="5" t="s">
        <v>98</v>
      </c>
      <c r="U128" s="3">
        <v>8.3401819778959503</v>
      </c>
      <c r="V128" s="3">
        <v>857.86905658949695</v>
      </c>
      <c r="W128" s="3">
        <v>71.243296579650803</v>
      </c>
      <c r="X128" s="3">
        <v>1.6981775453329299E-2</v>
      </c>
      <c r="Y128" s="3">
        <v>65.049282049877306</v>
      </c>
      <c r="Z128" s="3">
        <v>1.68469607541104E-2</v>
      </c>
      <c r="AA128" s="3">
        <f t="shared" si="112"/>
        <v>2.9640143010849745E-2</v>
      </c>
      <c r="AB128" s="3">
        <f t="shared" si="113"/>
        <v>9.4606431642040509E-2</v>
      </c>
      <c r="AC128" s="3">
        <f t="shared" si="114"/>
        <v>2.5898765095044081E-4</v>
      </c>
      <c r="AD128" s="3">
        <f t="shared" si="115"/>
        <v>0.53476529843206111</v>
      </c>
      <c r="AE128" s="3">
        <f t="shared" si="116"/>
        <v>2.6106015190618584E-4</v>
      </c>
      <c r="AF128" s="3">
        <f t="shared" si="117"/>
        <v>0.1282132825309435</v>
      </c>
      <c r="AG128" s="3">
        <f t="shared" si="118"/>
        <v>40.444432989042483</v>
      </c>
      <c r="AH128" s="17">
        <f t="shared" si="119"/>
        <v>16.691178814884982</v>
      </c>
      <c r="AI128" s="3">
        <f t="shared" si="120"/>
        <v>6.275535604779158E-4</v>
      </c>
      <c r="AJ128" s="3">
        <f t="shared" si="121"/>
        <v>0.22924105764577193</v>
      </c>
      <c r="AK128" s="3">
        <f t="shared" si="122"/>
        <v>6.3257544221281196E-4</v>
      </c>
      <c r="AL128" s="3">
        <f t="shared" si="123"/>
        <v>0.31067389374581145</v>
      </c>
      <c r="AM128" s="3">
        <f t="shared" si="124"/>
        <v>40.444432989042483</v>
      </c>
      <c r="AP128" s="3" t="s">
        <v>98</v>
      </c>
      <c r="AQ128" s="3">
        <v>15.327564078966599</v>
      </c>
      <c r="AR128" s="3">
        <v>3.3927413149923501E-2</v>
      </c>
      <c r="AS128" s="3">
        <v>0.27898455657340698</v>
      </c>
      <c r="AT128" s="3">
        <v>0.52752167319618803</v>
      </c>
      <c r="AU128" s="3">
        <v>3.21092122534988</v>
      </c>
      <c r="AV128" s="3" t="s">
        <v>98</v>
      </c>
      <c r="AW128" s="3" t="s">
        <v>98</v>
      </c>
      <c r="AX128" s="3">
        <v>0.26459789305533898</v>
      </c>
      <c r="AY128" s="3">
        <v>1.0525128276369999</v>
      </c>
      <c r="AZ128" s="3">
        <v>3.9265086527786403E-2</v>
      </c>
      <c r="BA128" s="3">
        <v>0.165420782306123</v>
      </c>
      <c r="BB128" s="3" t="s">
        <v>98</v>
      </c>
      <c r="BC128" s="3" t="s">
        <v>98</v>
      </c>
      <c r="BD128" s="3">
        <v>4.1688097672225699E-2</v>
      </c>
      <c r="BE128" s="3">
        <v>0.19649888866252599</v>
      </c>
      <c r="BF128" s="3">
        <v>1.3735116573597101E-2</v>
      </c>
      <c r="BG128" s="3">
        <v>7.51416880333566E-3</v>
      </c>
      <c r="BH128" s="3">
        <v>0.14847487077250501</v>
      </c>
      <c r="BI128" s="3">
        <v>6.2899255657176099E-3</v>
      </c>
      <c r="BK128" s="3" t="s">
        <v>98</v>
      </c>
      <c r="BL128" s="3">
        <v>42808.005655815999</v>
      </c>
      <c r="BM128" s="3">
        <v>8.6339705431370497</v>
      </c>
      <c r="BN128" s="3">
        <v>259.01234242491103</v>
      </c>
      <c r="BO128" s="3">
        <v>251.60602481782101</v>
      </c>
      <c r="BP128" s="3">
        <v>351.46766053665198</v>
      </c>
      <c r="BQ128" s="3" t="s">
        <v>98</v>
      </c>
      <c r="BR128" s="3" t="s">
        <v>98</v>
      </c>
      <c r="BS128" s="3">
        <v>28.093324634222299</v>
      </c>
      <c r="BT128" s="3">
        <v>1.8686397948764599</v>
      </c>
      <c r="BU128" s="3">
        <v>978.76207144122202</v>
      </c>
      <c r="BV128" s="3">
        <v>1.59819603503888</v>
      </c>
      <c r="BW128" s="3" t="s">
        <v>98</v>
      </c>
      <c r="BX128" s="3" t="s">
        <v>98</v>
      </c>
      <c r="BY128" s="3">
        <v>4.4089863570508303</v>
      </c>
      <c r="BZ128" s="3">
        <v>839.182115072427</v>
      </c>
      <c r="CA128" s="3">
        <v>77.676090647800194</v>
      </c>
      <c r="CB128" s="3">
        <v>1.25974761183079E-2</v>
      </c>
      <c r="CC128" s="3">
        <v>39.979018603772801</v>
      </c>
      <c r="CD128" s="3">
        <v>1.1720942942218799E-2</v>
      </c>
      <c r="CF128" s="3" t="s">
        <v>98</v>
      </c>
      <c r="CG128" s="3">
        <v>413649.29297410598</v>
      </c>
      <c r="CH128" s="3">
        <v>26.845454818678</v>
      </c>
      <c r="CI128" s="3">
        <v>905.71272914746896</v>
      </c>
      <c r="CJ128" s="3">
        <v>170.83109296214499</v>
      </c>
      <c r="CK128" s="3">
        <v>480.43024587293201</v>
      </c>
      <c r="CL128" s="3" t="s">
        <v>98</v>
      </c>
      <c r="CM128" s="3" t="s">
        <v>98</v>
      </c>
      <c r="CN128" s="3">
        <v>50.200442880997002</v>
      </c>
      <c r="CO128" s="3">
        <v>6.1540804556155297</v>
      </c>
      <c r="CP128" s="3">
        <v>1085.7491984743899</v>
      </c>
      <c r="CQ128" s="3">
        <v>2.2954518228339702</v>
      </c>
      <c r="CR128" s="3" t="s">
        <v>98</v>
      </c>
      <c r="CS128" s="3" t="s">
        <v>98</v>
      </c>
      <c r="CT128" s="3">
        <v>8.3401819778959503</v>
      </c>
      <c r="CU128" s="3">
        <v>857.86905658949695</v>
      </c>
      <c r="CV128" s="3">
        <v>71.243296579650803</v>
      </c>
      <c r="CW128" s="3">
        <v>1.6981775453329299E-2</v>
      </c>
      <c r="CX128" s="3">
        <v>65.049282049877306</v>
      </c>
      <c r="CY128" s="3">
        <v>1.68469607541104E-2</v>
      </c>
      <c r="DA128" s="3" t="s">
        <v>98</v>
      </c>
      <c r="DB128" s="3">
        <f t="shared" si="125"/>
        <v>7407.0963018015218</v>
      </c>
      <c r="DC128" s="3">
        <f t="shared" si="126"/>
        <v>0.45552345398990723</v>
      </c>
      <c r="DD128" s="3">
        <f t="shared" si="127"/>
        <v>15.43125341431011</v>
      </c>
      <c r="DE128" s="3">
        <f t="shared" si="128"/>
        <v>2.6883059982083055</v>
      </c>
      <c r="DF128" s="3">
        <f t="shared" si="129"/>
        <v>7.3471516420390275</v>
      </c>
      <c r="DG128" s="3" t="s">
        <v>98</v>
      </c>
      <c r="DH128" s="3" t="s">
        <v>98</v>
      </c>
      <c r="DI128" s="3">
        <f t="shared" si="130"/>
        <v>0.67003965319743575</v>
      </c>
      <c r="DJ128" s="3">
        <f t="shared" si="131"/>
        <v>7.7939215496650588E-2</v>
      </c>
      <c r="DK128" s="3">
        <f t="shared" si="132"/>
        <v>10.06551697788959</v>
      </c>
      <c r="DL128" s="3">
        <f t="shared" si="133"/>
        <v>2.042017082700065E-2</v>
      </c>
      <c r="DM128" s="3" t="s">
        <v>98</v>
      </c>
      <c r="DN128" s="3" t="s">
        <v>98</v>
      </c>
      <c r="DO128" s="3">
        <f t="shared" si="134"/>
        <v>6.8496895350656617E-2</v>
      </c>
      <c r="DP128" s="3">
        <f t="shared" si="135"/>
        <v>6.7231117287578135</v>
      </c>
      <c r="DQ128" s="3">
        <f t="shared" si="136"/>
        <v>0.36170251537456893</v>
      </c>
      <c r="DR128" s="3">
        <f t="shared" si="137"/>
        <v>8.3087881707210416E-5</v>
      </c>
      <c r="DS128" s="3">
        <f t="shared" si="138"/>
        <v>0.3139444114376318</v>
      </c>
      <c r="DT128" s="3">
        <f t="shared" si="139"/>
        <v>8.0615035507689291E-5</v>
      </c>
      <c r="DV128" s="3" t="s">
        <v>98</v>
      </c>
      <c r="DW128" s="3">
        <f t="shared" si="140"/>
        <v>99.392747749887377</v>
      </c>
      <c r="DX128" s="3">
        <f t="shared" si="141"/>
        <v>6.1124799667535727E-3</v>
      </c>
      <c r="DY128" s="3">
        <f t="shared" si="142"/>
        <v>0.20706557814025991</v>
      </c>
      <c r="DZ128" s="3">
        <f t="shared" si="143"/>
        <v>3.6073261244010092E-2</v>
      </c>
      <c r="EA128" s="3">
        <f t="shared" si="144"/>
        <v>9.8588375266532816E-2</v>
      </c>
      <c r="EB128" s="3" t="s">
        <v>98</v>
      </c>
      <c r="EC128" s="3" t="s">
        <v>98</v>
      </c>
      <c r="ED128" s="3">
        <f t="shared" si="145"/>
        <v>8.9909837160450177E-3</v>
      </c>
      <c r="EE128" s="3">
        <f t="shared" si="146"/>
        <v>1.045833950315809E-3</v>
      </c>
      <c r="EF128" s="3">
        <f t="shared" si="147"/>
        <v>0.13506499027321492</v>
      </c>
      <c r="EG128" s="3">
        <f t="shared" si="148"/>
        <v>2.7400978808984168E-4</v>
      </c>
      <c r="EH128" s="3" t="s">
        <v>98</v>
      </c>
      <c r="EI128" s="3" t="s">
        <v>98</v>
      </c>
      <c r="EJ128" s="3">
        <f t="shared" si="149"/>
        <v>9.1913137940199474E-4</v>
      </c>
      <c r="EK128" s="3">
        <f t="shared" si="150"/>
        <v>9.0214642948304988E-2</v>
      </c>
      <c r="EL128" s="3">
        <f t="shared" si="151"/>
        <v>4.8535357724970507E-3</v>
      </c>
      <c r="EM128" s="3">
        <f t="shared" si="152"/>
        <v>1.114921763011059E-6</v>
      </c>
      <c r="EN128" s="3">
        <f t="shared" si="153"/>
        <v>4.2126896184565797E-3</v>
      </c>
      <c r="EO128" s="3">
        <f t="shared" si="154"/>
        <v>1.081739667285708E-6</v>
      </c>
      <c r="EQ128" s="3">
        <f t="shared" si="155"/>
        <v>198.78549549977475</v>
      </c>
    </row>
    <row r="129" spans="1:147" s="9" customFormat="1">
      <c r="A129" s="39" t="s">
        <v>584</v>
      </c>
      <c r="B129" s="39" t="s">
        <v>63</v>
      </c>
      <c r="C129" s="9" t="s">
        <v>65</v>
      </c>
      <c r="D129" s="9" t="s">
        <v>618</v>
      </c>
      <c r="E129" s="9" t="s">
        <v>399</v>
      </c>
      <c r="G129" s="8" t="s">
        <v>98</v>
      </c>
      <c r="H129" s="9">
        <v>431454.53924792801</v>
      </c>
      <c r="I129" s="9">
        <v>15.9343380301972</v>
      </c>
      <c r="J129" s="9">
        <v>264.23857237417002</v>
      </c>
      <c r="K129" s="9">
        <v>243.446904861527</v>
      </c>
      <c r="L129" s="9">
        <v>8.3472372593751203</v>
      </c>
      <c r="M129" s="8" t="s">
        <v>98</v>
      </c>
      <c r="N129" s="8" t="s">
        <v>98</v>
      </c>
      <c r="O129" s="9">
        <v>11.064552145727101</v>
      </c>
      <c r="P129" s="9">
        <v>5.5637904706717602</v>
      </c>
      <c r="Q129" s="9">
        <v>517.96569132328102</v>
      </c>
      <c r="R129" s="9">
        <v>0.148376462617338</v>
      </c>
      <c r="S129" s="8" t="s">
        <v>98</v>
      </c>
      <c r="T129" s="8" t="s">
        <v>98</v>
      </c>
      <c r="U129" s="9">
        <v>2.0359982679406099</v>
      </c>
      <c r="V129" s="9">
        <v>576.04353950752102</v>
      </c>
      <c r="W129" s="9">
        <v>36.815231755953903</v>
      </c>
      <c r="X129" s="9">
        <v>2.73141860659326E-2</v>
      </c>
      <c r="Y129" s="9">
        <v>367.491098261883</v>
      </c>
      <c r="Z129" s="9">
        <v>9.4664566215747606E-2</v>
      </c>
      <c r="AA129" s="9">
        <f t="shared" si="112"/>
        <v>6.0302846352173305E-2</v>
      </c>
      <c r="AB129" s="9">
        <f t="shared" si="113"/>
        <v>1.5139932632346021E-2</v>
      </c>
      <c r="AC129" s="9">
        <f t="shared" si="114"/>
        <v>2.5759689598872231E-4</v>
      </c>
      <c r="AD129" s="9">
        <f t="shared" si="115"/>
        <v>1.4401249883711478</v>
      </c>
      <c r="AE129" s="9">
        <f t="shared" si="116"/>
        <v>7.4326116183820736E-5</v>
      </c>
      <c r="AF129" s="9">
        <f t="shared" si="117"/>
        <v>5.5402655399552254E-3</v>
      </c>
      <c r="AG129" s="9">
        <f t="shared" si="118"/>
        <v>32.506257262879892</v>
      </c>
      <c r="AH129" s="49">
        <f t="shared" si="119"/>
        <v>1.4094645932189798</v>
      </c>
      <c r="AI129" s="9">
        <f t="shared" si="120"/>
        <v>5.9409161545555629E-3</v>
      </c>
      <c r="AJ129" s="9">
        <f t="shared" si="121"/>
        <v>0.34916985318924504</v>
      </c>
      <c r="AK129" s="9">
        <f t="shared" si="122"/>
        <v>1.714171370920425E-3</v>
      </c>
      <c r="AL129" s="9">
        <f t="shared" si="123"/>
        <v>0.12777426110091206</v>
      </c>
      <c r="AM129" s="9">
        <f t="shared" si="124"/>
        <v>32.506257262879892</v>
      </c>
      <c r="AO129" s="40"/>
      <c r="AP129" s="9" t="s">
        <v>98</v>
      </c>
      <c r="AQ129" s="9">
        <v>16.9575112008913</v>
      </c>
      <c r="AR129" s="9">
        <v>3.8782253843206597E-2</v>
      </c>
      <c r="AS129" s="9">
        <v>0.192003773722219</v>
      </c>
      <c r="AT129" s="9">
        <v>0.63908352573086702</v>
      </c>
      <c r="AU129" s="9">
        <v>3.3775771520577198</v>
      </c>
      <c r="AV129" s="9" t="s">
        <v>98</v>
      </c>
      <c r="AW129" s="9" t="s">
        <v>98</v>
      </c>
      <c r="AX129" s="9">
        <v>0.295176145275098</v>
      </c>
      <c r="AY129" s="9">
        <v>1.2983497798391701</v>
      </c>
      <c r="AZ129" s="9">
        <v>3.1134660191781599E-2</v>
      </c>
      <c r="BA129" s="9">
        <v>0.148376462617338</v>
      </c>
      <c r="BB129" s="9" t="s">
        <v>98</v>
      </c>
      <c r="BC129" s="9" t="s">
        <v>98</v>
      </c>
      <c r="BD129" s="9">
        <v>5.24267938967913E-2</v>
      </c>
      <c r="BE129" s="9">
        <v>0.14482056710177801</v>
      </c>
      <c r="BF129" s="9">
        <v>1.4947961685831301E-2</v>
      </c>
      <c r="BG129" s="9">
        <v>4.5138830862124901E-3</v>
      </c>
      <c r="BH129" s="9">
        <v>0.12736577683808301</v>
      </c>
      <c r="BI129" s="9">
        <v>6.5045193647355398E-3</v>
      </c>
      <c r="BJ129" s="41"/>
      <c r="BK129" s="9" t="s">
        <v>98</v>
      </c>
      <c r="BL129" s="9">
        <v>33604.737170824599</v>
      </c>
      <c r="BM129" s="9">
        <v>7.9433881116760103</v>
      </c>
      <c r="BN129" s="9">
        <v>132.02509122667399</v>
      </c>
      <c r="BO129" s="9">
        <v>197.02215021514101</v>
      </c>
      <c r="BP129" s="9">
        <v>9.1395703273482205</v>
      </c>
      <c r="BQ129" s="9" t="s">
        <v>98</v>
      </c>
      <c r="BR129" s="9" t="s">
        <v>98</v>
      </c>
      <c r="BS129" s="9">
        <v>6.19723658641347</v>
      </c>
      <c r="BT129" s="9">
        <v>2.1504427917839601</v>
      </c>
      <c r="BU129" s="9">
        <v>259.45001421816397</v>
      </c>
      <c r="BV129" s="9">
        <v>0.114031366987354</v>
      </c>
      <c r="BW129" s="9" t="s">
        <v>98</v>
      </c>
      <c r="BX129" s="9" t="s">
        <v>98</v>
      </c>
      <c r="BY129" s="9">
        <v>0.67748225698117304</v>
      </c>
      <c r="BZ129" s="9">
        <v>323.03706815926</v>
      </c>
      <c r="CA129" s="9">
        <v>19.1417379127323</v>
      </c>
      <c r="CB129" s="9">
        <v>2.0207670952694001E-2</v>
      </c>
      <c r="CC129" s="9">
        <v>450.07372088890099</v>
      </c>
      <c r="CD129" s="9">
        <v>6.20099214146329E-2</v>
      </c>
      <c r="CF129" s="9" t="s">
        <v>98</v>
      </c>
      <c r="CG129" s="9">
        <v>431454.53924792801</v>
      </c>
      <c r="CH129" s="9">
        <v>15.9343380301972</v>
      </c>
      <c r="CI129" s="9">
        <v>264.23857237417002</v>
      </c>
      <c r="CJ129" s="9">
        <v>243.446904861527</v>
      </c>
      <c r="CK129" s="9">
        <v>8.3472372593751203</v>
      </c>
      <c r="CL129" s="9" t="s">
        <v>98</v>
      </c>
      <c r="CM129" s="9" t="s">
        <v>98</v>
      </c>
      <c r="CN129" s="9">
        <v>11.064552145727101</v>
      </c>
      <c r="CO129" s="9">
        <v>5.5637904706717602</v>
      </c>
      <c r="CP129" s="9">
        <v>517.96569132328102</v>
      </c>
      <c r="CQ129" s="9">
        <v>0.148376462617338</v>
      </c>
      <c r="CR129" s="9" t="s">
        <v>98</v>
      </c>
      <c r="CS129" s="9" t="s">
        <v>98</v>
      </c>
      <c r="CT129" s="9">
        <v>2.0359982679406099</v>
      </c>
      <c r="CU129" s="9">
        <v>576.04353950752102</v>
      </c>
      <c r="CV129" s="9">
        <v>36.815231755953903</v>
      </c>
      <c r="CW129" s="9">
        <v>2.73141860659326E-2</v>
      </c>
      <c r="CX129" s="9">
        <v>367.491098261883</v>
      </c>
      <c r="CY129" s="9">
        <v>9.4664566215747606E-2</v>
      </c>
      <c r="DA129" s="9" t="s">
        <v>98</v>
      </c>
      <c r="DB129" s="9">
        <f t="shared" si="125"/>
        <v>7725.9296131780466</v>
      </c>
      <c r="DC129" s="9">
        <f t="shared" si="126"/>
        <v>0.27037965069260111</v>
      </c>
      <c r="DD129" s="9">
        <f t="shared" si="127"/>
        <v>4.5020150881388714</v>
      </c>
      <c r="DE129" s="9">
        <f t="shared" si="128"/>
        <v>3.8310342879414438</v>
      </c>
      <c r="DF129" s="9">
        <f t="shared" si="129"/>
        <v>0.12765311606323781</v>
      </c>
      <c r="DG129" s="9" t="s">
        <v>98</v>
      </c>
      <c r="DH129" s="9" t="s">
        <v>98</v>
      </c>
      <c r="DI129" s="9">
        <f t="shared" si="130"/>
        <v>0.14768173858709771</v>
      </c>
      <c r="DJ129" s="9">
        <f t="shared" si="131"/>
        <v>7.0463405150351585E-2</v>
      </c>
      <c r="DK129" s="9">
        <f t="shared" si="132"/>
        <v>4.8018386449693331</v>
      </c>
      <c r="DL129" s="9">
        <f t="shared" si="133"/>
        <v>1.3199461139687218E-3</v>
      </c>
      <c r="DM129" s="9" t="s">
        <v>98</v>
      </c>
      <c r="DN129" s="9" t="s">
        <v>98</v>
      </c>
      <c r="DO129" s="9">
        <f t="shared" si="134"/>
        <v>1.6721404960090423E-2</v>
      </c>
      <c r="DP129" s="9">
        <f t="shared" si="135"/>
        <v>4.5144478017830805</v>
      </c>
      <c r="DQ129" s="9">
        <f t="shared" si="136"/>
        <v>0.18691108594811606</v>
      </c>
      <c r="DR129" s="9">
        <f t="shared" si="137"/>
        <v>1.3364196617792452E-4</v>
      </c>
      <c r="DS129" s="9">
        <f t="shared" si="138"/>
        <v>1.7736056865920995</v>
      </c>
      <c r="DT129" s="9">
        <f t="shared" si="139"/>
        <v>4.5298303226239518E-4</v>
      </c>
      <c r="DV129" s="9" t="s">
        <v>98</v>
      </c>
      <c r="DW129" s="9">
        <f t="shared" si="140"/>
        <v>99.725376360825678</v>
      </c>
      <c r="DX129" s="9">
        <f t="shared" si="141"/>
        <v>3.4900282264591787E-3</v>
      </c>
      <c r="DY129" s="9">
        <f t="shared" si="142"/>
        <v>5.8111472861591837E-2</v>
      </c>
      <c r="DZ129" s="9">
        <f t="shared" si="143"/>
        <v>4.9450532860735218E-2</v>
      </c>
      <c r="EA129" s="9">
        <f t="shared" si="144"/>
        <v>1.647731170282043E-3</v>
      </c>
      <c r="EB129" s="9" t="s">
        <v>98</v>
      </c>
      <c r="EC129" s="9" t="s">
        <v>98</v>
      </c>
      <c r="ED129" s="9">
        <f t="shared" si="145"/>
        <v>1.9062582368209299E-3</v>
      </c>
      <c r="EE129" s="9">
        <f t="shared" si="146"/>
        <v>9.0953321478599587E-4</v>
      </c>
      <c r="EF129" s="9">
        <f t="shared" si="147"/>
        <v>6.1981559510551079E-2</v>
      </c>
      <c r="EG129" s="9">
        <f t="shared" si="148"/>
        <v>1.703770673331225E-5</v>
      </c>
      <c r="EH129" s="9" t="s">
        <v>98</v>
      </c>
      <c r="EI129" s="9" t="s">
        <v>98</v>
      </c>
      <c r="EJ129" s="9">
        <f t="shared" si="149"/>
        <v>2.1583789736868335E-4</v>
      </c>
      <c r="EK129" s="9">
        <f t="shared" si="150"/>
        <v>5.827195284386353E-2</v>
      </c>
      <c r="EL129" s="9">
        <f t="shared" si="151"/>
        <v>2.4126259654751207E-3</v>
      </c>
      <c r="EM129" s="9">
        <f t="shared" si="152"/>
        <v>1.7250345320208037E-6</v>
      </c>
      <c r="EN129" s="9">
        <f t="shared" si="153"/>
        <v>2.2893490293958447E-2</v>
      </c>
      <c r="EO129" s="9">
        <f t="shared" si="154"/>
        <v>5.8470508584989817E-6</v>
      </c>
      <c r="EQ129" s="9">
        <f t="shared" si="155"/>
        <v>199.45075272165136</v>
      </c>
    </row>
    <row r="130" spans="1:147">
      <c r="A130" s="33" t="s">
        <v>189</v>
      </c>
      <c r="B130" s="33" t="s">
        <v>63</v>
      </c>
      <c r="C130" s="3" t="s">
        <v>190</v>
      </c>
      <c r="D130" s="3" t="s">
        <v>620</v>
      </c>
      <c r="E130" s="3" t="s">
        <v>399</v>
      </c>
      <c r="G130" s="5" t="s">
        <v>98</v>
      </c>
      <c r="H130" s="3">
        <v>464334.84105688898</v>
      </c>
      <c r="I130" s="3">
        <v>9.8902319215927204</v>
      </c>
      <c r="J130" s="3">
        <v>168.236695303114</v>
      </c>
      <c r="K130" s="3">
        <v>26.674661985628202</v>
      </c>
      <c r="L130" s="3">
        <v>6.2636986122848803</v>
      </c>
      <c r="M130" s="5" t="s">
        <v>98</v>
      </c>
      <c r="N130" s="5" t="s">
        <v>98</v>
      </c>
      <c r="O130" s="3">
        <v>1.57531417494405</v>
      </c>
      <c r="P130" s="3">
        <v>134.602395656487</v>
      </c>
      <c r="Q130" s="3">
        <v>10.0719826726405</v>
      </c>
      <c r="R130" s="3">
        <v>0.41116922274000001</v>
      </c>
      <c r="S130" s="5" t="s">
        <v>98</v>
      </c>
      <c r="T130" s="5" t="s">
        <v>98</v>
      </c>
      <c r="U130" s="3">
        <v>0.85788068505874404</v>
      </c>
      <c r="V130" s="3">
        <v>11.865581473830099</v>
      </c>
      <c r="W130" s="3">
        <v>1.6317113527006699</v>
      </c>
      <c r="X130" s="3">
        <v>4.1980508328070598E-2</v>
      </c>
      <c r="Y130" s="3">
        <v>44.288066932984698</v>
      </c>
      <c r="Z130" s="3">
        <v>2.7041930012471602</v>
      </c>
      <c r="AA130" s="3">
        <f t="shared" si="112"/>
        <v>5.8787602215874334E-2</v>
      </c>
      <c r="AB130" s="3">
        <f t="shared" si="113"/>
        <v>3.0392474763046917</v>
      </c>
      <c r="AC130" s="3">
        <f t="shared" si="114"/>
        <v>6.1059178883085131E-2</v>
      </c>
      <c r="AD130" s="3">
        <f t="shared" si="115"/>
        <v>6.2782599680117706</v>
      </c>
      <c r="AE130" s="3">
        <f t="shared" si="116"/>
        <v>9.4789660590953711E-4</v>
      </c>
      <c r="AF130" s="3">
        <f t="shared" si="117"/>
        <v>1.9370470297492594E-2</v>
      </c>
      <c r="AG130" s="3">
        <f t="shared" si="118"/>
        <v>1.018376793637263</v>
      </c>
      <c r="AH130" s="17">
        <f t="shared" si="119"/>
        <v>0.22741978528620599</v>
      </c>
      <c r="AI130" s="3">
        <f t="shared" si="120"/>
        <v>0.27342058534980013</v>
      </c>
      <c r="AJ130" s="3">
        <f t="shared" si="121"/>
        <v>13.609629857376557</v>
      </c>
      <c r="AK130" s="3">
        <f t="shared" si="122"/>
        <v>4.2446434685133316E-3</v>
      </c>
      <c r="AL130" s="3">
        <f t="shared" si="123"/>
        <v>8.6740199002390148E-2</v>
      </c>
      <c r="AM130" s="3">
        <f t="shared" si="124"/>
        <v>1.018376793637263</v>
      </c>
      <c r="AP130" s="3" t="s">
        <v>98</v>
      </c>
      <c r="AQ130" s="3">
        <v>40.0560276490313</v>
      </c>
      <c r="AR130" s="3">
        <v>5.8623344080691399E-2</v>
      </c>
      <c r="AS130" s="3">
        <v>0.54189249353231095</v>
      </c>
      <c r="AT130" s="3">
        <v>0.78592168960153197</v>
      </c>
      <c r="AU130" s="3">
        <v>6.2636986122848803</v>
      </c>
      <c r="AV130" s="3" t="s">
        <v>98</v>
      </c>
      <c r="AW130" s="3" t="s">
        <v>98</v>
      </c>
      <c r="AX130" s="3">
        <v>0.45715096074351502</v>
      </c>
      <c r="AY130" s="3">
        <v>2.2486721306325199</v>
      </c>
      <c r="AZ130" s="3">
        <v>7.9315025996088598E-2</v>
      </c>
      <c r="BA130" s="3">
        <v>0.41116922274000001</v>
      </c>
      <c r="BB130" s="3" t="s">
        <v>98</v>
      </c>
      <c r="BC130" s="3" t="s">
        <v>98</v>
      </c>
      <c r="BD130" s="3">
        <v>8.6820727500399805E-2</v>
      </c>
      <c r="BE130" s="3">
        <v>0.78022041126854103</v>
      </c>
      <c r="BF130" s="3">
        <v>3.7714578470032102E-2</v>
      </c>
      <c r="BG130" s="3">
        <v>2.28230693602566E-2</v>
      </c>
      <c r="BH130" s="3">
        <v>0.13853831135563699</v>
      </c>
      <c r="BI130" s="3">
        <v>1.7469549743933901E-2</v>
      </c>
      <c r="BK130" s="3" t="s">
        <v>98</v>
      </c>
      <c r="BL130" s="3">
        <v>63431.723841397099</v>
      </c>
      <c r="BM130" s="3">
        <v>1.76800946703607</v>
      </c>
      <c r="BN130" s="3">
        <v>23.010453373171501</v>
      </c>
      <c r="BO130" s="3">
        <v>17.350912171998701</v>
      </c>
      <c r="BP130" s="3">
        <v>1.9655331901461901</v>
      </c>
      <c r="BQ130" s="3" t="s">
        <v>98</v>
      </c>
      <c r="BR130" s="3" t="s">
        <v>98</v>
      </c>
      <c r="BS130" s="3">
        <v>0.657961383488882</v>
      </c>
      <c r="BT130" s="3">
        <v>30.224545174215599</v>
      </c>
      <c r="BU130" s="3">
        <v>5.4118134901369102</v>
      </c>
      <c r="BV130" s="3">
        <v>0.124089891303929</v>
      </c>
      <c r="BW130" s="3" t="s">
        <v>98</v>
      </c>
      <c r="BX130" s="3" t="s">
        <v>98</v>
      </c>
      <c r="BY130" s="3">
        <v>0.26916433906778497</v>
      </c>
      <c r="BZ130" s="3">
        <v>7.5642545861838499</v>
      </c>
      <c r="CA130" s="3">
        <v>1.60491638637171</v>
      </c>
      <c r="CB130" s="3">
        <v>4.6903937746104803E-2</v>
      </c>
      <c r="CC130" s="3">
        <v>64.547619182687498</v>
      </c>
      <c r="CD130" s="3">
        <v>1.0464819557888601</v>
      </c>
      <c r="CF130" s="3" t="s">
        <v>98</v>
      </c>
      <c r="CG130" s="3">
        <v>464334.84105688898</v>
      </c>
      <c r="CH130" s="3">
        <v>9.8902319215927204</v>
      </c>
      <c r="CI130" s="3">
        <v>168.236695303114</v>
      </c>
      <c r="CJ130" s="3">
        <v>26.674661985628202</v>
      </c>
      <c r="CK130" s="3">
        <v>6.2636986122848803</v>
      </c>
      <c r="CL130" s="3" t="s">
        <v>98</v>
      </c>
      <c r="CM130" s="3" t="s">
        <v>98</v>
      </c>
      <c r="CN130" s="3">
        <v>1.57531417494405</v>
      </c>
      <c r="CO130" s="3">
        <v>134.602395656487</v>
      </c>
      <c r="CP130" s="3">
        <v>10.0719826726405</v>
      </c>
      <c r="CQ130" s="3">
        <v>0.41116922274000001</v>
      </c>
      <c r="CR130" s="3" t="s">
        <v>98</v>
      </c>
      <c r="CS130" s="3" t="s">
        <v>98</v>
      </c>
      <c r="CT130" s="3">
        <v>0.85788068505874404</v>
      </c>
      <c r="CU130" s="3">
        <v>11.865581473830099</v>
      </c>
      <c r="CV130" s="3">
        <v>1.6317113527006699</v>
      </c>
      <c r="CW130" s="3">
        <v>4.1980508328070598E-2</v>
      </c>
      <c r="CX130" s="3">
        <v>44.288066932984698</v>
      </c>
      <c r="CY130" s="3">
        <v>2.7041930012471602</v>
      </c>
      <c r="DA130" s="3" t="s">
        <v>98</v>
      </c>
      <c r="DB130" s="3">
        <f t="shared" si="125"/>
        <v>8314.7075128818869</v>
      </c>
      <c r="DC130" s="3">
        <f t="shared" si="126"/>
        <v>0.16782105708824094</v>
      </c>
      <c r="DD130" s="3">
        <f t="shared" si="127"/>
        <v>2.8663647923465674</v>
      </c>
      <c r="DE130" s="3">
        <f t="shared" si="128"/>
        <v>0.41976933222591828</v>
      </c>
      <c r="DF130" s="3">
        <f t="shared" si="129"/>
        <v>9.5789854905717703E-2</v>
      </c>
      <c r="DG130" s="3" t="s">
        <v>98</v>
      </c>
      <c r="DH130" s="3" t="s">
        <v>98</v>
      </c>
      <c r="DI130" s="3">
        <f t="shared" si="130"/>
        <v>2.1026168353906617E-2</v>
      </c>
      <c r="DJ130" s="3">
        <f t="shared" si="131"/>
        <v>1.7046909277670594</v>
      </c>
      <c r="DK130" s="3">
        <f t="shared" si="132"/>
        <v>9.3373048522553445E-2</v>
      </c>
      <c r="DL130" s="3">
        <f t="shared" si="133"/>
        <v>3.6577312072661929E-3</v>
      </c>
      <c r="DM130" s="3" t="s">
        <v>98</v>
      </c>
      <c r="DN130" s="3" t="s">
        <v>98</v>
      </c>
      <c r="DO130" s="3">
        <f t="shared" si="134"/>
        <v>7.0456692268293696E-3</v>
      </c>
      <c r="DP130" s="3">
        <f t="shared" si="135"/>
        <v>9.2990450421865989E-2</v>
      </c>
      <c r="DQ130" s="3">
        <f t="shared" si="136"/>
        <v>8.2842053775154714E-3</v>
      </c>
      <c r="DR130" s="3">
        <f t="shared" si="137"/>
        <v>2.0540087339851446E-4</v>
      </c>
      <c r="DS130" s="3">
        <f t="shared" si="138"/>
        <v>0.2137454967808142</v>
      </c>
      <c r="DT130" s="3">
        <f t="shared" si="139"/>
        <v>1.2939937238352999E-2</v>
      </c>
      <c r="DV130" s="3" t="s">
        <v>98</v>
      </c>
      <c r="DW130" s="3">
        <f t="shared" si="140"/>
        <v>99.919020054167689</v>
      </c>
      <c r="DX130" s="3">
        <f t="shared" si="141"/>
        <v>2.0167294571375224E-3</v>
      </c>
      <c r="DY130" s="3">
        <f t="shared" si="142"/>
        <v>3.4445512451918923E-2</v>
      </c>
      <c r="DZ130" s="3">
        <f t="shared" si="143"/>
        <v>5.0444276313778161E-3</v>
      </c>
      <c r="EA130" s="3">
        <f t="shared" si="144"/>
        <v>1.1511202791537308E-3</v>
      </c>
      <c r="EB130" s="3" t="s">
        <v>98</v>
      </c>
      <c r="EC130" s="3" t="s">
        <v>98</v>
      </c>
      <c r="ED130" s="3">
        <f t="shared" si="145"/>
        <v>2.5267444875978832E-4</v>
      </c>
      <c r="EE130" s="3">
        <f t="shared" si="146"/>
        <v>2.0485512777668063E-2</v>
      </c>
      <c r="EF130" s="3">
        <f t="shared" si="147"/>
        <v>1.1220771738980979E-3</v>
      </c>
      <c r="EG130" s="3">
        <f t="shared" si="148"/>
        <v>4.3955474956317618E-5</v>
      </c>
      <c r="EH130" s="3" t="s">
        <v>98</v>
      </c>
      <c r="EI130" s="3" t="s">
        <v>98</v>
      </c>
      <c r="EJ130" s="3">
        <f t="shared" si="149"/>
        <v>8.4668806891872257E-5</v>
      </c>
      <c r="EK130" s="3">
        <f t="shared" si="150"/>
        <v>1.117479438230782E-3</v>
      </c>
      <c r="EL130" s="3">
        <f t="shared" si="151"/>
        <v>9.9552471565161904E-5</v>
      </c>
      <c r="EM130" s="3">
        <f t="shared" si="152"/>
        <v>2.4683314423812212E-6</v>
      </c>
      <c r="EN130" s="3">
        <f t="shared" si="153"/>
        <v>2.5686099656832984E-3</v>
      </c>
      <c r="EO130" s="3">
        <f t="shared" si="154"/>
        <v>1.5550106199352381E-4</v>
      </c>
      <c r="EQ130" s="3">
        <f t="shared" si="155"/>
        <v>199.83804010833538</v>
      </c>
    </row>
    <row r="131" spans="1:147">
      <c r="A131" s="33" t="s">
        <v>191</v>
      </c>
      <c r="B131" s="33" t="s">
        <v>63</v>
      </c>
      <c r="C131" s="3" t="s">
        <v>190</v>
      </c>
      <c r="D131" s="3" t="s">
        <v>620</v>
      </c>
      <c r="E131" s="3" t="s">
        <v>399</v>
      </c>
      <c r="G131" s="5" t="s">
        <v>98</v>
      </c>
      <c r="H131" s="3">
        <v>454129.16007240198</v>
      </c>
      <c r="I131" s="3">
        <v>21.7447216130935</v>
      </c>
      <c r="J131" s="3">
        <v>122.124454574412</v>
      </c>
      <c r="K131" s="3">
        <v>5.8571639379734401</v>
      </c>
      <c r="L131" s="3">
        <v>3.5861879538808399</v>
      </c>
      <c r="M131" s="5" t="s">
        <v>98</v>
      </c>
      <c r="N131" s="5" t="s">
        <v>98</v>
      </c>
      <c r="O131" s="3">
        <v>2.6381597396918801</v>
      </c>
      <c r="P131" s="3">
        <v>94.364882801809003</v>
      </c>
      <c r="Q131" s="3">
        <v>3.59956060102264</v>
      </c>
      <c r="R131" s="3">
        <v>0.186186451863806</v>
      </c>
      <c r="S131" s="5" t="s">
        <v>98</v>
      </c>
      <c r="T131" s="5" t="s">
        <v>98</v>
      </c>
      <c r="U131" s="3">
        <v>0.751872177919645</v>
      </c>
      <c r="V131" s="3">
        <v>2.9084923121628501</v>
      </c>
      <c r="W131" s="3">
        <v>0.36191672055268498</v>
      </c>
      <c r="X131" s="3">
        <v>1.61308619907247E-2</v>
      </c>
      <c r="Y131" s="3">
        <v>3.0182593393228698</v>
      </c>
      <c r="Z131" s="3">
        <v>0.21206176830485499</v>
      </c>
      <c r="AA131" s="3">
        <f t="shared" si="112"/>
        <v>0.17805378692474866</v>
      </c>
      <c r="AB131" s="3">
        <f t="shared" si="113"/>
        <v>31.264670193310575</v>
      </c>
      <c r="AC131" s="3">
        <f t="shared" si="114"/>
        <v>7.0259624659168587E-2</v>
      </c>
      <c r="AD131" s="3">
        <f t="shared" si="115"/>
        <v>8.2423824781865331</v>
      </c>
      <c r="AE131" s="3">
        <f t="shared" si="116"/>
        <v>5.3444254377238414E-3</v>
      </c>
      <c r="AF131" s="3">
        <f t="shared" si="117"/>
        <v>0.24910787755180888</v>
      </c>
      <c r="AG131" s="3">
        <f t="shared" si="118"/>
        <v>0.16553721243573791</v>
      </c>
      <c r="AH131" s="17">
        <f t="shared" si="119"/>
        <v>1.1925948688790216</v>
      </c>
      <c r="AI131" s="3">
        <f t="shared" si="120"/>
        <v>9.7523330984914895E-3</v>
      </c>
      <c r="AJ131" s="3">
        <f t="shared" si="121"/>
        <v>4.3396684713124838</v>
      </c>
      <c r="AK131" s="3">
        <f t="shared" si="122"/>
        <v>7.4182885749208964E-4</v>
      </c>
      <c r="AL131" s="3">
        <f t="shared" si="123"/>
        <v>3.457722712195626E-2</v>
      </c>
      <c r="AM131" s="3">
        <f t="shared" si="124"/>
        <v>0.16553721243573791</v>
      </c>
      <c r="AP131" s="3" t="s">
        <v>98</v>
      </c>
      <c r="AQ131" s="3">
        <v>40.239387569725103</v>
      </c>
      <c r="AR131" s="3">
        <v>6.6861910573575697E-2</v>
      </c>
      <c r="AS131" s="3">
        <v>0.47493889901207398</v>
      </c>
      <c r="AT131" s="3">
        <v>0.5273564855199</v>
      </c>
      <c r="AU131" s="3">
        <v>3.5861879538808399</v>
      </c>
      <c r="AV131" s="3" t="s">
        <v>98</v>
      </c>
      <c r="AW131" s="3" t="s">
        <v>98</v>
      </c>
      <c r="AX131" s="3">
        <v>0.35534536536979699</v>
      </c>
      <c r="AY131" s="3">
        <v>2.6192866056906801</v>
      </c>
      <c r="AZ131" s="3">
        <v>5.6451574980299797E-2</v>
      </c>
      <c r="BA131" s="3">
        <v>0.186186451863806</v>
      </c>
      <c r="BB131" s="3" t="s">
        <v>98</v>
      </c>
      <c r="BC131" s="3" t="s">
        <v>98</v>
      </c>
      <c r="BD131" s="3">
        <v>0.10903167592396</v>
      </c>
      <c r="BE131" s="3">
        <v>0.37683512386464901</v>
      </c>
      <c r="BF131" s="3">
        <v>3.9309739592720903E-2</v>
      </c>
      <c r="BG131" s="3">
        <v>1.61308619907247E-2</v>
      </c>
      <c r="BH131" s="3">
        <v>8.1476607709237397E-2</v>
      </c>
      <c r="BI131" s="3">
        <v>1.10103186006715E-2</v>
      </c>
      <c r="BK131" s="3" t="s">
        <v>98</v>
      </c>
      <c r="BL131" s="3">
        <v>19101.1851427035</v>
      </c>
      <c r="BM131" s="3">
        <v>11.277130976916199</v>
      </c>
      <c r="BN131" s="3">
        <v>58.389145117271198</v>
      </c>
      <c r="BO131" s="3">
        <v>4.75289941840688</v>
      </c>
      <c r="BP131" s="3">
        <v>2.2802123833508499</v>
      </c>
      <c r="BQ131" s="3" t="s">
        <v>98</v>
      </c>
      <c r="BR131" s="3" t="s">
        <v>98</v>
      </c>
      <c r="BS131" s="3">
        <v>1.3330766073836899</v>
      </c>
      <c r="BT131" s="3">
        <v>14.0671002213629</v>
      </c>
      <c r="BU131" s="3">
        <v>1.0778283876957899</v>
      </c>
      <c r="BV131" s="3">
        <v>0.113674676593947</v>
      </c>
      <c r="BW131" s="3" t="s">
        <v>98</v>
      </c>
      <c r="BX131" s="3" t="s">
        <v>98</v>
      </c>
      <c r="BY131" s="3">
        <v>0.65941167097762698</v>
      </c>
      <c r="BZ131" s="3">
        <v>2.1025720843748301</v>
      </c>
      <c r="CA131" s="3">
        <v>0.26225553103397797</v>
      </c>
      <c r="CB131" s="3">
        <v>5.8426406561513699E-3</v>
      </c>
      <c r="CC131" s="3">
        <v>2.1800555466325999</v>
      </c>
      <c r="CD131" s="3">
        <v>0.122334855507162</v>
      </c>
      <c r="CF131" s="3" t="s">
        <v>98</v>
      </c>
      <c r="CG131" s="3">
        <v>454129.16007240198</v>
      </c>
      <c r="CH131" s="3">
        <v>21.7447216130935</v>
      </c>
      <c r="CI131" s="3">
        <v>122.124454574412</v>
      </c>
      <c r="CJ131" s="3">
        <v>5.8571639379734401</v>
      </c>
      <c r="CK131" s="3">
        <v>3.5861879538808399</v>
      </c>
      <c r="CL131" s="3" t="s">
        <v>98</v>
      </c>
      <c r="CM131" s="3" t="s">
        <v>98</v>
      </c>
      <c r="CN131" s="3">
        <v>2.6381597396918801</v>
      </c>
      <c r="CO131" s="3">
        <v>94.364882801809003</v>
      </c>
      <c r="CP131" s="3">
        <v>3.59956060102264</v>
      </c>
      <c r="CQ131" s="3">
        <v>0.186186451863806</v>
      </c>
      <c r="CR131" s="3" t="s">
        <v>98</v>
      </c>
      <c r="CS131" s="3" t="s">
        <v>98</v>
      </c>
      <c r="CT131" s="3">
        <v>0.751872177919645</v>
      </c>
      <c r="CU131" s="3">
        <v>2.9084923121628501</v>
      </c>
      <c r="CV131" s="3">
        <v>0.36191672055268498</v>
      </c>
      <c r="CW131" s="3">
        <v>1.61308619907247E-2</v>
      </c>
      <c r="CX131" s="3">
        <v>3.0182593393228698</v>
      </c>
      <c r="CY131" s="3">
        <v>0.21206176830485499</v>
      </c>
      <c r="DA131" s="3" t="s">
        <v>98</v>
      </c>
      <c r="DB131" s="3">
        <f t="shared" si="125"/>
        <v>8131.9573833360546</v>
      </c>
      <c r="DC131" s="3">
        <f t="shared" si="126"/>
        <v>0.36897235536325024</v>
      </c>
      <c r="DD131" s="3">
        <f t="shared" si="127"/>
        <v>2.0807186936591169</v>
      </c>
      <c r="DE131" s="3">
        <f t="shared" si="128"/>
        <v>9.2172031881997921E-2</v>
      </c>
      <c r="DF131" s="3">
        <f t="shared" si="129"/>
        <v>5.4843063983496559E-2</v>
      </c>
      <c r="DG131" s="3" t="s">
        <v>98</v>
      </c>
      <c r="DH131" s="3" t="s">
        <v>98</v>
      </c>
      <c r="DI131" s="3">
        <f t="shared" si="130"/>
        <v>3.5212271757302037E-2</v>
      </c>
      <c r="DJ131" s="3">
        <f t="shared" si="131"/>
        <v>1.1950972999215934</v>
      </c>
      <c r="DK131" s="3">
        <f t="shared" si="132"/>
        <v>3.3369988569593632E-2</v>
      </c>
      <c r="DL131" s="3">
        <f t="shared" si="133"/>
        <v>1.656301001359351E-3</v>
      </c>
      <c r="DM131" s="3" t="s">
        <v>98</v>
      </c>
      <c r="DN131" s="3" t="s">
        <v>98</v>
      </c>
      <c r="DO131" s="3">
        <f t="shared" si="134"/>
        <v>6.1750343127434703E-3</v>
      </c>
      <c r="DP131" s="3">
        <f t="shared" si="135"/>
        <v>2.2793826897827978E-2</v>
      </c>
      <c r="DQ131" s="3">
        <f t="shared" si="136"/>
        <v>1.8374527073388093E-3</v>
      </c>
      <c r="DR131" s="3">
        <f t="shared" si="137"/>
        <v>7.8924559837935388E-5</v>
      </c>
      <c r="DS131" s="3">
        <f t="shared" si="138"/>
        <v>1.4566888703295705E-2</v>
      </c>
      <c r="DT131" s="3">
        <f t="shared" si="139"/>
        <v>1.0147448688956112E-3</v>
      </c>
      <c r="DV131" s="3" t="s">
        <v>98</v>
      </c>
      <c r="DW131" s="3">
        <f t="shared" si="140"/>
        <v>99.939294948554107</v>
      </c>
      <c r="DX131" s="3">
        <f t="shared" si="141"/>
        <v>4.5345585708644045E-3</v>
      </c>
      <c r="DY131" s="3">
        <f t="shared" si="142"/>
        <v>2.5571402975707806E-2</v>
      </c>
      <c r="DZ131" s="3">
        <f t="shared" si="143"/>
        <v>1.1327663741990189E-3</v>
      </c>
      <c r="EA131" s="3">
        <f t="shared" si="144"/>
        <v>6.7400465705349914E-4</v>
      </c>
      <c r="EB131" s="3" t="s">
        <v>98</v>
      </c>
      <c r="EC131" s="3" t="s">
        <v>98</v>
      </c>
      <c r="ED131" s="3">
        <f t="shared" si="145"/>
        <v>4.3274816222880623E-4</v>
      </c>
      <c r="EE131" s="3">
        <f t="shared" si="146"/>
        <v>1.4687384096949958E-2</v>
      </c>
      <c r="EF131" s="3">
        <f t="shared" si="147"/>
        <v>4.1010705945416034E-4</v>
      </c>
      <c r="EG131" s="3">
        <f t="shared" si="148"/>
        <v>2.0355437995486746E-5</v>
      </c>
      <c r="EH131" s="3" t="s">
        <v>98</v>
      </c>
      <c r="EI131" s="3" t="s">
        <v>98</v>
      </c>
      <c r="EJ131" s="3">
        <f t="shared" si="149"/>
        <v>7.5889302711217724E-5</v>
      </c>
      <c r="EK131" s="3">
        <f t="shared" si="150"/>
        <v>2.8012923358604591E-4</v>
      </c>
      <c r="EL131" s="3">
        <f t="shared" si="151"/>
        <v>2.2581737632941039E-5</v>
      </c>
      <c r="EM131" s="3">
        <f t="shared" si="152"/>
        <v>9.6995895237862118E-7</v>
      </c>
      <c r="EN131" s="3">
        <f t="shared" si="153"/>
        <v>1.7902265321565188E-4</v>
      </c>
      <c r="EO131" s="3">
        <f t="shared" si="154"/>
        <v>1.247090730675801E-5</v>
      </c>
      <c r="EQ131" s="3">
        <f t="shared" si="155"/>
        <v>199.87858989710821</v>
      </c>
    </row>
    <row r="132" spans="1:147">
      <c r="A132" s="33" t="s">
        <v>192</v>
      </c>
      <c r="B132" s="33" t="s">
        <v>63</v>
      </c>
      <c r="C132" s="3" t="s">
        <v>190</v>
      </c>
      <c r="D132" s="3" t="s">
        <v>620</v>
      </c>
      <c r="E132" s="3" t="s">
        <v>399</v>
      </c>
      <c r="G132" s="5" t="s">
        <v>98</v>
      </c>
      <c r="H132" s="3">
        <v>469154.50992603099</v>
      </c>
      <c r="I132" s="3">
        <v>60.811452880668703</v>
      </c>
      <c r="J132" s="3">
        <v>442.46794567777499</v>
      </c>
      <c r="K132" s="3">
        <v>2.9015654770108199</v>
      </c>
      <c r="L132" s="3">
        <v>4.4475223850334302</v>
      </c>
      <c r="M132" s="5" t="s">
        <v>98</v>
      </c>
      <c r="N132" s="5" t="s">
        <v>98</v>
      </c>
      <c r="O132" s="3">
        <v>5.0899952258878702</v>
      </c>
      <c r="P132" s="3">
        <v>66.648852776256504</v>
      </c>
      <c r="Q132" s="3">
        <v>5.7784997520488698E-2</v>
      </c>
      <c r="R132" s="3">
        <v>0.16864712030401499</v>
      </c>
      <c r="S132" s="5" t="s">
        <v>98</v>
      </c>
      <c r="T132" s="5" t="s">
        <v>98</v>
      </c>
      <c r="U132" s="3">
        <v>0.33072302649204799</v>
      </c>
      <c r="V132" s="3">
        <v>6.2592589688580302</v>
      </c>
      <c r="W132" s="3">
        <v>2.2379576906860599E-2</v>
      </c>
      <c r="X132" s="3">
        <v>1.16104481413712E-2</v>
      </c>
      <c r="Y132" s="3">
        <v>0.66913326059189304</v>
      </c>
      <c r="Z132" s="3">
        <v>0.49177443658929898</v>
      </c>
      <c r="AA132" s="3">
        <f t="shared" si="112"/>
        <v>0.13743696797632959</v>
      </c>
      <c r="AB132" s="3">
        <f t="shared" si="113"/>
        <v>99.604752448415354</v>
      </c>
      <c r="AC132" s="3">
        <f t="shared" si="114"/>
        <v>0.73494244801744224</v>
      </c>
      <c r="AD132" s="3">
        <f t="shared" si="115"/>
        <v>11.947251457404088</v>
      </c>
      <c r="AE132" s="3">
        <f t="shared" si="116"/>
        <v>1.7351473652798224E-2</v>
      </c>
      <c r="AF132" s="3">
        <f t="shared" si="117"/>
        <v>0.49425584703337178</v>
      </c>
      <c r="AG132" s="3">
        <f t="shared" si="118"/>
        <v>9.5023214843889905E-4</v>
      </c>
      <c r="AH132" s="17">
        <f t="shared" si="119"/>
        <v>8.635798117309848E-2</v>
      </c>
      <c r="AI132" s="3">
        <f t="shared" si="120"/>
        <v>8.0868720165972012E-3</v>
      </c>
      <c r="AJ132" s="3">
        <f t="shared" si="121"/>
        <v>1.0959917847554577</v>
      </c>
      <c r="AK132" s="3">
        <f t="shared" si="122"/>
        <v>1.9092535355395257E-4</v>
      </c>
      <c r="AL132" s="3">
        <f t="shared" si="123"/>
        <v>5.4384990133524869E-3</v>
      </c>
      <c r="AM132" s="3">
        <f t="shared" si="124"/>
        <v>9.5023214843889905E-4</v>
      </c>
      <c r="AP132" s="3" t="s">
        <v>98</v>
      </c>
      <c r="AQ132" s="3">
        <v>21.6319731742004</v>
      </c>
      <c r="AR132" s="3">
        <v>5.2507139027797599E-2</v>
      </c>
      <c r="AS132" s="3">
        <v>0.32689425959191498</v>
      </c>
      <c r="AT132" s="3">
        <v>0.57562606196143096</v>
      </c>
      <c r="AU132" s="3">
        <v>4.4475223850334302</v>
      </c>
      <c r="AV132" s="3" t="s">
        <v>98</v>
      </c>
      <c r="AW132" s="3" t="s">
        <v>98</v>
      </c>
      <c r="AX132" s="3">
        <v>0.278344334192975</v>
      </c>
      <c r="AY132" s="3">
        <v>1.6891449635907601</v>
      </c>
      <c r="AZ132" s="3">
        <v>5.7784997520488698E-2</v>
      </c>
      <c r="BA132" s="3">
        <v>0.16864712030401499</v>
      </c>
      <c r="BB132" s="3" t="s">
        <v>98</v>
      </c>
      <c r="BC132" s="3" t="s">
        <v>98</v>
      </c>
      <c r="BD132" s="3">
        <v>6.9462558671149296E-2</v>
      </c>
      <c r="BE132" s="3">
        <v>0.311190593377911</v>
      </c>
      <c r="BF132" s="3">
        <v>1.8159257625554301E-2</v>
      </c>
      <c r="BG132" s="3">
        <v>1.16104481413712E-2</v>
      </c>
      <c r="BH132" s="3">
        <v>8.7153446639905499E-2</v>
      </c>
      <c r="BI132" s="3">
        <v>8.6440592451331507E-3</v>
      </c>
      <c r="BK132" s="3" t="s">
        <v>98</v>
      </c>
      <c r="BL132" s="3">
        <v>57023.555949669397</v>
      </c>
      <c r="BM132" s="3">
        <v>34.061837760987501</v>
      </c>
      <c r="BN132" s="3">
        <v>210.090216727761</v>
      </c>
      <c r="BO132" s="3">
        <v>2.55870497610031</v>
      </c>
      <c r="BP132" s="3">
        <v>2.6452854191303699</v>
      </c>
      <c r="BQ132" s="3" t="s">
        <v>98</v>
      </c>
      <c r="BR132" s="3" t="s">
        <v>98</v>
      </c>
      <c r="BS132" s="3">
        <v>3.29356313662944</v>
      </c>
      <c r="BT132" s="3">
        <v>39.296220745755903</v>
      </c>
      <c r="BU132" s="3">
        <v>4.3648897406840297E-2</v>
      </c>
      <c r="BV132" s="3">
        <v>0.12845254936464201</v>
      </c>
      <c r="BW132" s="3" t="s">
        <v>98</v>
      </c>
      <c r="BX132" s="3" t="s">
        <v>98</v>
      </c>
      <c r="BY132" s="3">
        <v>0.35087041447827499</v>
      </c>
      <c r="BZ132" s="3">
        <v>5.6892514628469604</v>
      </c>
      <c r="CA132" s="3">
        <v>2.96338902772143E-2</v>
      </c>
      <c r="CB132" s="3">
        <v>5.4295375395682199E-3</v>
      </c>
      <c r="CC132" s="3">
        <v>0.56407328408252899</v>
      </c>
      <c r="CD132" s="3">
        <v>0.51759479283230003</v>
      </c>
      <c r="CF132" s="3" t="s">
        <v>98</v>
      </c>
      <c r="CG132" s="3">
        <v>469154.50992603099</v>
      </c>
      <c r="CH132" s="3">
        <v>60.811452880668703</v>
      </c>
      <c r="CI132" s="3">
        <v>442.46794567777499</v>
      </c>
      <c r="CJ132" s="3">
        <v>2.9015654770108199</v>
      </c>
      <c r="CK132" s="3">
        <v>4.4475223850334302</v>
      </c>
      <c r="CL132" s="3" t="s">
        <v>98</v>
      </c>
      <c r="CM132" s="3" t="s">
        <v>98</v>
      </c>
      <c r="CN132" s="3">
        <v>5.0899952258878702</v>
      </c>
      <c r="CO132" s="3">
        <v>66.648852776256504</v>
      </c>
      <c r="CP132" s="3">
        <v>5.7784997520488698E-2</v>
      </c>
      <c r="CQ132" s="3">
        <v>0.16864712030401499</v>
      </c>
      <c r="CR132" s="3" t="s">
        <v>98</v>
      </c>
      <c r="CS132" s="3" t="s">
        <v>98</v>
      </c>
      <c r="CT132" s="3">
        <v>0.33072302649204799</v>
      </c>
      <c r="CU132" s="3">
        <v>6.2592589688580302</v>
      </c>
      <c r="CV132" s="3">
        <v>2.2379576906860599E-2</v>
      </c>
      <c r="CW132" s="3">
        <v>1.16104481413712E-2</v>
      </c>
      <c r="CX132" s="3">
        <v>0.66913326059189304</v>
      </c>
      <c r="CY132" s="3">
        <v>0.49177443658929898</v>
      </c>
      <c r="DA132" s="3" t="s">
        <v>98</v>
      </c>
      <c r="DB132" s="3">
        <f t="shared" si="125"/>
        <v>8401.0119066349889</v>
      </c>
      <c r="DC132" s="3">
        <f t="shared" si="126"/>
        <v>1.0318708789047379</v>
      </c>
      <c r="DD132" s="3">
        <f t="shared" si="127"/>
        <v>7.5386320383173411</v>
      </c>
      <c r="DE132" s="3">
        <f t="shared" si="128"/>
        <v>4.5660867356101406E-2</v>
      </c>
      <c r="DF132" s="3">
        <f t="shared" si="129"/>
        <v>6.801532933221334E-2</v>
      </c>
      <c r="DG132" s="3" t="s">
        <v>98</v>
      </c>
      <c r="DH132" s="3" t="s">
        <v>98</v>
      </c>
      <c r="DI132" s="3">
        <f t="shared" si="130"/>
        <v>6.7937620471104063E-2</v>
      </c>
      <c r="DJ132" s="3">
        <f t="shared" si="131"/>
        <v>0.84408374843283318</v>
      </c>
      <c r="DK132" s="3">
        <f t="shared" si="132"/>
        <v>5.3570002577672284E-4</v>
      </c>
      <c r="DL132" s="3">
        <f t="shared" si="133"/>
        <v>1.5002723959756162E-3</v>
      </c>
      <c r="DM132" s="3" t="s">
        <v>98</v>
      </c>
      <c r="DN132" s="3" t="s">
        <v>98</v>
      </c>
      <c r="DO132" s="3">
        <f t="shared" si="134"/>
        <v>2.7161877997047305E-3</v>
      </c>
      <c r="DP132" s="3">
        <f t="shared" si="135"/>
        <v>4.9053753674435978E-2</v>
      </c>
      <c r="DQ132" s="3">
        <f t="shared" si="136"/>
        <v>1.136212057674798E-4</v>
      </c>
      <c r="DR132" s="3">
        <f t="shared" si="137"/>
        <v>5.6807225156708992E-5</v>
      </c>
      <c r="DS132" s="3">
        <f t="shared" si="138"/>
        <v>3.2294076283392523E-3</v>
      </c>
      <c r="DT132" s="3">
        <f t="shared" si="139"/>
        <v>2.3532086437458816E-3</v>
      </c>
      <c r="DV132" s="3" t="s">
        <v>98</v>
      </c>
      <c r="DW132" s="3">
        <f t="shared" si="140"/>
        <v>99.872953627644904</v>
      </c>
      <c r="DX132" s="3">
        <f t="shared" si="141"/>
        <v>1.2267092772143086E-2</v>
      </c>
      <c r="DY132" s="3">
        <f t="shared" si="142"/>
        <v>8.9620804772828966E-2</v>
      </c>
      <c r="DZ132" s="3">
        <f t="shared" si="143"/>
        <v>5.4282576179332843E-4</v>
      </c>
      <c r="EA132" s="3">
        <f t="shared" si="144"/>
        <v>8.0858019341696413E-4</v>
      </c>
      <c r="EB132" s="3" t="s">
        <v>98</v>
      </c>
      <c r="EC132" s="3" t="s">
        <v>98</v>
      </c>
      <c r="ED132" s="3">
        <f t="shared" si="145"/>
        <v>8.0765637452844495E-4</v>
      </c>
      <c r="EE132" s="3">
        <f t="shared" si="146"/>
        <v>1.0034640826839121E-2</v>
      </c>
      <c r="EF132" s="3">
        <f t="shared" si="147"/>
        <v>6.3685118444448112E-6</v>
      </c>
      <c r="EG132" s="3">
        <f t="shared" si="148"/>
        <v>1.7835546133885343E-5</v>
      </c>
      <c r="EH132" s="3" t="s">
        <v>98</v>
      </c>
      <c r="EI132" s="3" t="s">
        <v>98</v>
      </c>
      <c r="EJ132" s="3">
        <f t="shared" si="149"/>
        <v>3.2290597987325507E-5</v>
      </c>
      <c r="EK132" s="3">
        <f t="shared" si="150"/>
        <v>5.8316109064428213E-4</v>
      </c>
      <c r="EL132" s="3">
        <f t="shared" si="151"/>
        <v>1.3507522118580004E-6</v>
      </c>
      <c r="EM132" s="3">
        <f t="shared" si="152"/>
        <v>6.7533595081686924E-7</v>
      </c>
      <c r="EN132" s="3">
        <f t="shared" si="153"/>
        <v>3.8391860634688453E-5</v>
      </c>
      <c r="EO132" s="3">
        <f t="shared" si="154"/>
        <v>2.7975427289585071E-5</v>
      </c>
      <c r="EQ132" s="3">
        <f t="shared" si="155"/>
        <v>199.74590725528981</v>
      </c>
    </row>
    <row r="133" spans="1:147">
      <c r="A133" s="33" t="s">
        <v>193</v>
      </c>
      <c r="B133" s="33" t="s">
        <v>63</v>
      </c>
      <c r="C133" s="3" t="s">
        <v>190</v>
      </c>
      <c r="D133" s="3" t="s">
        <v>620</v>
      </c>
      <c r="E133" s="3" t="s">
        <v>399</v>
      </c>
      <c r="G133" s="5" t="s">
        <v>98</v>
      </c>
      <c r="H133" s="3">
        <v>495109.55237523402</v>
      </c>
      <c r="I133" s="3">
        <v>47.419266527083003</v>
      </c>
      <c r="J133" s="3">
        <v>201.72637040599599</v>
      </c>
      <c r="K133" s="3">
        <v>1909.20928168316</v>
      </c>
      <c r="L133" s="3">
        <v>3.9816001750460499</v>
      </c>
      <c r="M133" s="5" t="s">
        <v>98</v>
      </c>
      <c r="N133" s="5" t="s">
        <v>98</v>
      </c>
      <c r="O133" s="3">
        <v>2663.8806022123999</v>
      </c>
      <c r="P133" s="3">
        <v>38.796018481989101</v>
      </c>
      <c r="Q133" s="3">
        <v>0.87790008302568501</v>
      </c>
      <c r="R133" s="3">
        <v>0.22921726903981099</v>
      </c>
      <c r="S133" s="5" t="s">
        <v>98</v>
      </c>
      <c r="T133" s="5" t="s">
        <v>98</v>
      </c>
      <c r="U133" s="3">
        <v>15.8525697151744</v>
      </c>
      <c r="V133" s="3">
        <v>43.824746714531202</v>
      </c>
      <c r="W133" s="3">
        <v>0.53496469930200496</v>
      </c>
      <c r="X133" s="3">
        <v>8.9407237480084695E-2</v>
      </c>
      <c r="Y133" s="3">
        <v>68.085717063218198</v>
      </c>
      <c r="Z133" s="3">
        <v>19.581859267720301</v>
      </c>
      <c r="AA133" s="3">
        <f t="shared" si="112"/>
        <v>0.23506726677155115</v>
      </c>
      <c r="AB133" s="3">
        <f t="shared" si="113"/>
        <v>0.56981141060711238</v>
      </c>
      <c r="AC133" s="3">
        <f t="shared" si="114"/>
        <v>0.28760597835135332</v>
      </c>
      <c r="AD133" s="3">
        <f t="shared" si="115"/>
        <v>1.7800822787515502E-2</v>
      </c>
      <c r="AE133" s="3">
        <f t="shared" si="116"/>
        <v>1.3131570223027728E-3</v>
      </c>
      <c r="AF133" s="3">
        <f t="shared" si="117"/>
        <v>0.23283252933144771</v>
      </c>
      <c r="AG133" s="3">
        <f t="shared" si="118"/>
        <v>1.85135736446763E-2</v>
      </c>
      <c r="AH133" s="17">
        <f t="shared" si="119"/>
        <v>1.289404181805924E-2</v>
      </c>
      <c r="AI133" s="3">
        <f t="shared" si="120"/>
        <v>0.41295154273498375</v>
      </c>
      <c r="AJ133" s="3">
        <f t="shared" si="121"/>
        <v>0.81814885221455658</v>
      </c>
      <c r="AK133" s="3">
        <f t="shared" si="122"/>
        <v>1.885462260978261E-3</v>
      </c>
      <c r="AL133" s="3">
        <f t="shared" si="123"/>
        <v>0.33430651454974269</v>
      </c>
      <c r="AM133" s="3">
        <f t="shared" si="124"/>
        <v>1.85135736446763E-2</v>
      </c>
      <c r="AP133" s="3" t="s">
        <v>98</v>
      </c>
      <c r="AQ133" s="3">
        <v>19.8952915351773</v>
      </c>
      <c r="AR133" s="3">
        <v>3.2467211327279102E-2</v>
      </c>
      <c r="AS133" s="3">
        <v>0.28815503385653901</v>
      </c>
      <c r="AT133" s="3">
        <v>0.67295179571235897</v>
      </c>
      <c r="AU133" s="3">
        <v>3.9816001750460499</v>
      </c>
      <c r="AV133" s="3" t="s">
        <v>98</v>
      </c>
      <c r="AW133" s="3" t="s">
        <v>98</v>
      </c>
      <c r="AX133" s="3">
        <v>0.28964591747263801</v>
      </c>
      <c r="AY133" s="3">
        <v>1.46672520335423</v>
      </c>
      <c r="AZ133" s="3">
        <v>4.2793380987564002E-2</v>
      </c>
      <c r="BA133" s="3">
        <v>0.22921726903981099</v>
      </c>
      <c r="BB133" s="3" t="s">
        <v>98</v>
      </c>
      <c r="BC133" s="3" t="s">
        <v>98</v>
      </c>
      <c r="BD133" s="3">
        <v>7.6712362452676097E-2</v>
      </c>
      <c r="BE133" s="3">
        <v>0.25155487917394298</v>
      </c>
      <c r="BF133" s="3">
        <v>1.6627464230854899E-2</v>
      </c>
      <c r="BG133" s="3">
        <v>1.1014681894318E-2</v>
      </c>
      <c r="BH133" s="3">
        <v>6.7733290226059104E-2</v>
      </c>
      <c r="BI133" s="3">
        <v>1.0898948608718199E-2</v>
      </c>
      <c r="BK133" s="3" t="s">
        <v>98</v>
      </c>
      <c r="BL133" s="3">
        <v>72288.8580402402</v>
      </c>
      <c r="BM133" s="3">
        <v>7.5989263096580002</v>
      </c>
      <c r="BN133" s="3">
        <v>40.955425758575203</v>
      </c>
      <c r="BO133" s="3">
        <v>586.96272452074697</v>
      </c>
      <c r="BP133" s="3">
        <v>6.6663097101503004</v>
      </c>
      <c r="BQ133" s="3" t="s">
        <v>98</v>
      </c>
      <c r="BR133" s="3" t="s">
        <v>98</v>
      </c>
      <c r="BS133" s="3">
        <v>595.82002039600195</v>
      </c>
      <c r="BT133" s="3">
        <v>4.6190172529279501</v>
      </c>
      <c r="BU133" s="3">
        <v>0.94839898206997097</v>
      </c>
      <c r="BV133" s="3">
        <v>6.7302339993659102E-2</v>
      </c>
      <c r="BW133" s="3" t="s">
        <v>98</v>
      </c>
      <c r="BX133" s="3" t="s">
        <v>98</v>
      </c>
      <c r="BY133" s="3">
        <v>1.66833647265059</v>
      </c>
      <c r="BZ133" s="3">
        <v>24.270504099004199</v>
      </c>
      <c r="CA133" s="3">
        <v>0.12790962829983599</v>
      </c>
      <c r="CB133" s="3">
        <v>4.1837081681543299E-2</v>
      </c>
      <c r="CC133" s="3">
        <v>27.7172080339503</v>
      </c>
      <c r="CD133" s="3">
        <v>26.804472879139599</v>
      </c>
      <c r="CF133" s="3" t="s">
        <v>98</v>
      </c>
      <c r="CG133" s="3">
        <v>495109.55237523402</v>
      </c>
      <c r="CH133" s="3">
        <v>47.419266527083003</v>
      </c>
      <c r="CI133" s="3">
        <v>201.72637040599599</v>
      </c>
      <c r="CJ133" s="3">
        <v>1909.20928168316</v>
      </c>
      <c r="CK133" s="3">
        <v>3.9816001750460499</v>
      </c>
      <c r="CL133" s="3" t="s">
        <v>98</v>
      </c>
      <c r="CM133" s="3" t="s">
        <v>98</v>
      </c>
      <c r="CN133" s="3">
        <v>2663.8806022123999</v>
      </c>
      <c r="CO133" s="3">
        <v>38.796018481989101</v>
      </c>
      <c r="CP133" s="3">
        <v>0.87790008302568501</v>
      </c>
      <c r="CQ133" s="3">
        <v>0.22921726903981099</v>
      </c>
      <c r="CR133" s="3" t="s">
        <v>98</v>
      </c>
      <c r="CS133" s="3" t="s">
        <v>98</v>
      </c>
      <c r="CT133" s="3">
        <v>15.8525697151744</v>
      </c>
      <c r="CU133" s="3">
        <v>43.824746714531202</v>
      </c>
      <c r="CV133" s="3">
        <v>0.53496469930200496</v>
      </c>
      <c r="CW133" s="3">
        <v>8.9407237480084695E-2</v>
      </c>
      <c r="CX133" s="3">
        <v>68.085717063218198</v>
      </c>
      <c r="CY133" s="3">
        <v>19.581859267720301</v>
      </c>
      <c r="DA133" s="3" t="s">
        <v>98</v>
      </c>
      <c r="DB133" s="3">
        <f t="shared" si="125"/>
        <v>8865.7812225845464</v>
      </c>
      <c r="DC133" s="3">
        <f t="shared" si="126"/>
        <v>0.8046273836663036</v>
      </c>
      <c r="DD133" s="3">
        <f t="shared" si="127"/>
        <v>3.4369515210568138</v>
      </c>
      <c r="DE133" s="3">
        <f t="shared" si="128"/>
        <v>30.044523363912127</v>
      </c>
      <c r="DF133" s="3">
        <f t="shared" si="129"/>
        <v>6.0890047026243309E-2</v>
      </c>
      <c r="DG133" s="3" t="s">
        <v>98</v>
      </c>
      <c r="DH133" s="3" t="s">
        <v>98</v>
      </c>
      <c r="DI133" s="3">
        <f t="shared" si="130"/>
        <v>35.555575457710461</v>
      </c>
      <c r="DJ133" s="3">
        <f t="shared" si="131"/>
        <v>0.49133762008598159</v>
      </c>
      <c r="DK133" s="3">
        <f t="shared" si="132"/>
        <v>8.1386366234505163E-3</v>
      </c>
      <c r="DL133" s="3">
        <f t="shared" si="133"/>
        <v>2.0390999905686366E-3</v>
      </c>
      <c r="DM133" s="3" t="s">
        <v>98</v>
      </c>
      <c r="DN133" s="3" t="s">
        <v>98</v>
      </c>
      <c r="DO133" s="3">
        <f t="shared" si="134"/>
        <v>0.13019521776588699</v>
      </c>
      <c r="DP133" s="3">
        <f t="shared" si="135"/>
        <v>0.34345412785682761</v>
      </c>
      <c r="DQ133" s="3">
        <f t="shared" si="136"/>
        <v>2.7160180208365579E-3</v>
      </c>
      <c r="DR133" s="3">
        <f t="shared" si="137"/>
        <v>4.3744883990073897E-4</v>
      </c>
      <c r="DS133" s="3">
        <f t="shared" si="138"/>
        <v>0.32859902057537743</v>
      </c>
      <c r="DT133" s="3">
        <f t="shared" si="139"/>
        <v>9.3701902866289655E-2</v>
      </c>
      <c r="DV133" s="3" t="s">
        <v>98</v>
      </c>
      <c r="DW133" s="3">
        <f t="shared" si="140"/>
        <v>99.190722181025038</v>
      </c>
      <c r="DX133" s="3">
        <f t="shared" si="141"/>
        <v>9.002204009859691E-3</v>
      </c>
      <c r="DY133" s="3">
        <f t="shared" si="142"/>
        <v>3.8452753899042742E-2</v>
      </c>
      <c r="DZ133" s="3">
        <f t="shared" si="143"/>
        <v>0.33613935368262515</v>
      </c>
      <c r="EA133" s="3">
        <f t="shared" si="144"/>
        <v>6.8124033139732186E-4</v>
      </c>
      <c r="EB133" s="3" t="s">
        <v>98</v>
      </c>
      <c r="EC133" s="3" t="s">
        <v>98</v>
      </c>
      <c r="ED133" s="3">
        <f t="shared" si="145"/>
        <v>0.39779722944529244</v>
      </c>
      <c r="EE133" s="3">
        <f t="shared" si="146"/>
        <v>5.4971053477932659E-3</v>
      </c>
      <c r="EF133" s="3">
        <f t="shared" si="147"/>
        <v>9.105539872702373E-5</v>
      </c>
      <c r="EG133" s="3">
        <f t="shared" si="148"/>
        <v>2.2813533921702366E-5</v>
      </c>
      <c r="EH133" s="3" t="s">
        <v>98</v>
      </c>
      <c r="EI133" s="3" t="s">
        <v>98</v>
      </c>
      <c r="EJ133" s="3">
        <f t="shared" si="149"/>
        <v>1.4566294103690307E-3</v>
      </c>
      <c r="EK133" s="3">
        <f t="shared" si="150"/>
        <v>3.8425788007705338E-3</v>
      </c>
      <c r="EL133" s="3">
        <f t="shared" si="151"/>
        <v>3.0386920473198873E-5</v>
      </c>
      <c r="EM133" s="3">
        <f t="shared" si="152"/>
        <v>4.8941954755744157E-6</v>
      </c>
      <c r="EN133" s="3">
        <f t="shared" si="153"/>
        <v>3.6763792541845987E-3</v>
      </c>
      <c r="EO133" s="3">
        <f t="shared" si="154"/>
        <v>1.0483407137734497E-3</v>
      </c>
      <c r="EQ133" s="3">
        <f t="shared" si="155"/>
        <v>198.38144436205008</v>
      </c>
    </row>
    <row r="134" spans="1:147">
      <c r="A134" s="33" t="s">
        <v>194</v>
      </c>
      <c r="B134" s="33" t="s">
        <v>63</v>
      </c>
      <c r="C134" s="3" t="s">
        <v>190</v>
      </c>
      <c r="D134" s="3" t="s">
        <v>620</v>
      </c>
      <c r="E134" s="3" t="s">
        <v>399</v>
      </c>
      <c r="G134" s="5" t="s">
        <v>98</v>
      </c>
      <c r="H134" s="3">
        <v>462390.33356207202</v>
      </c>
      <c r="I134" s="3">
        <v>16.331738224877899</v>
      </c>
      <c r="J134" s="3">
        <v>111.522802905589</v>
      </c>
      <c r="K134" s="3">
        <v>4.1490574408116299</v>
      </c>
      <c r="L134" s="3">
        <v>5.0812308554669796</v>
      </c>
      <c r="M134" s="5" t="s">
        <v>98</v>
      </c>
      <c r="N134" s="5" t="s">
        <v>98</v>
      </c>
      <c r="O134" s="3">
        <v>0.67647791942884605</v>
      </c>
      <c r="P134" s="3">
        <v>48.065436291027297</v>
      </c>
      <c r="Q134" s="3">
        <v>2.0032244795723999</v>
      </c>
      <c r="R134" s="3">
        <v>0.266200243389139</v>
      </c>
      <c r="S134" s="5" t="s">
        <v>98</v>
      </c>
      <c r="T134" s="5" t="s">
        <v>98</v>
      </c>
      <c r="U134" s="3">
        <v>0.17774334017711599</v>
      </c>
      <c r="V134" s="3">
        <v>25.373540816962102</v>
      </c>
      <c r="W134" s="3">
        <v>1.1320784554607399</v>
      </c>
      <c r="X134" s="3">
        <v>3.4673621904378803E-2</v>
      </c>
      <c r="Y134" s="3">
        <v>4.3062846799728396</v>
      </c>
      <c r="Z134" s="3">
        <v>4.9495850096415399</v>
      </c>
      <c r="AA134" s="3">
        <f t="shared" si="112"/>
        <v>0.14644303944462131</v>
      </c>
      <c r="AB134" s="3">
        <f t="shared" si="113"/>
        <v>11.161695025543562</v>
      </c>
      <c r="AC134" s="3">
        <f t="shared" si="114"/>
        <v>1.1493863916290732</v>
      </c>
      <c r="AD134" s="3">
        <f t="shared" si="115"/>
        <v>24.142307909572086</v>
      </c>
      <c r="AE134" s="3">
        <f t="shared" si="116"/>
        <v>8.0518647700266524E-3</v>
      </c>
      <c r="AF134" s="3">
        <f t="shared" si="117"/>
        <v>4.1275334397594225E-2</v>
      </c>
      <c r="AG134" s="3">
        <f t="shared" si="118"/>
        <v>0.12265837548883297</v>
      </c>
      <c r="AH134" s="17">
        <f t="shared" si="119"/>
        <v>0.46518626343696223</v>
      </c>
      <c r="AI134" s="3">
        <f t="shared" si="120"/>
        <v>0.3030654141946697</v>
      </c>
      <c r="AJ134" s="3">
        <f t="shared" si="121"/>
        <v>2.9430692329987211</v>
      </c>
      <c r="AK134" s="3">
        <f t="shared" si="122"/>
        <v>2.1230821500408926E-3</v>
      </c>
      <c r="AL134" s="3">
        <f t="shared" si="123"/>
        <v>1.0883308177592643E-2</v>
      </c>
      <c r="AM134" s="3">
        <f t="shared" si="124"/>
        <v>0.12265837548883297</v>
      </c>
      <c r="AP134" s="3" t="s">
        <v>98</v>
      </c>
      <c r="AQ134" s="3">
        <v>28.351444651086901</v>
      </c>
      <c r="AR134" s="3">
        <v>4.3904203825465997E-2</v>
      </c>
      <c r="AS134" s="3">
        <v>0.44547270742516099</v>
      </c>
      <c r="AT134" s="3">
        <v>0.682152158768769</v>
      </c>
      <c r="AU134" s="3">
        <v>5.0812308554669796</v>
      </c>
      <c r="AV134" s="3" t="s">
        <v>98</v>
      </c>
      <c r="AW134" s="3" t="s">
        <v>98</v>
      </c>
      <c r="AX134" s="3">
        <v>0.34566424575322102</v>
      </c>
      <c r="AY134" s="3">
        <v>1.6962464192859099</v>
      </c>
      <c r="AZ134" s="3">
        <v>2.8932276161367201E-2</v>
      </c>
      <c r="BA134" s="3">
        <v>0.266200243389139</v>
      </c>
      <c r="BB134" s="3" t="s">
        <v>98</v>
      </c>
      <c r="BC134" s="3" t="s">
        <v>98</v>
      </c>
      <c r="BD134" s="3">
        <v>7.0955973223206806E-2</v>
      </c>
      <c r="BE134" s="3">
        <v>0.39344476494658998</v>
      </c>
      <c r="BF134" s="3">
        <v>1.5382591833305899E-2</v>
      </c>
      <c r="BG134" s="3">
        <v>1.4226508949591401E-2</v>
      </c>
      <c r="BH134" s="3">
        <v>5.2735380618111297E-2</v>
      </c>
      <c r="BI134" s="3">
        <v>1.19596643528298E-2</v>
      </c>
      <c r="BK134" s="3" t="s">
        <v>98</v>
      </c>
      <c r="BL134" s="3">
        <v>47119.594643728698</v>
      </c>
      <c r="BM134" s="3">
        <v>3.4200797817230102</v>
      </c>
      <c r="BN134" s="3">
        <v>15.6865601392445</v>
      </c>
      <c r="BO134" s="3">
        <v>1.0569523603822799</v>
      </c>
      <c r="BP134" s="3">
        <v>2.0829334056308699</v>
      </c>
      <c r="BQ134" s="3" t="s">
        <v>98</v>
      </c>
      <c r="BR134" s="3" t="s">
        <v>98</v>
      </c>
      <c r="BS134" s="3">
        <v>0.44434778142769799</v>
      </c>
      <c r="BT134" s="3">
        <v>8.5387624742186397</v>
      </c>
      <c r="BU134" s="3">
        <v>1.33981754812153</v>
      </c>
      <c r="BV134" s="3">
        <v>9.8962147920846205E-2</v>
      </c>
      <c r="BW134" s="3" t="s">
        <v>98</v>
      </c>
      <c r="BX134" s="3" t="s">
        <v>98</v>
      </c>
      <c r="BY134" s="3">
        <v>0.12759540764400901</v>
      </c>
      <c r="BZ134" s="3">
        <v>10.302004215661301</v>
      </c>
      <c r="CA134" s="3">
        <v>0.61462853511878901</v>
      </c>
      <c r="CB134" s="3">
        <v>2.09278431806991E-2</v>
      </c>
      <c r="CC134" s="3">
        <v>1.35244625690853</v>
      </c>
      <c r="CD134" s="3">
        <v>1.6573504240583199</v>
      </c>
      <c r="CF134" s="3" t="s">
        <v>98</v>
      </c>
      <c r="CG134" s="3">
        <v>462390.33356207202</v>
      </c>
      <c r="CH134" s="3">
        <v>16.331738224877899</v>
      </c>
      <c r="CI134" s="3">
        <v>111.522802905589</v>
      </c>
      <c r="CJ134" s="3">
        <v>4.1490574408116299</v>
      </c>
      <c r="CK134" s="3">
        <v>5.0812308554669796</v>
      </c>
      <c r="CL134" s="3" t="s">
        <v>98</v>
      </c>
      <c r="CM134" s="3" t="s">
        <v>98</v>
      </c>
      <c r="CN134" s="3">
        <v>0.67647791942884605</v>
      </c>
      <c r="CO134" s="3">
        <v>48.065436291027297</v>
      </c>
      <c r="CP134" s="3">
        <v>2.0032244795723999</v>
      </c>
      <c r="CQ134" s="3">
        <v>0.266200243389139</v>
      </c>
      <c r="CR134" s="3" t="s">
        <v>98</v>
      </c>
      <c r="CS134" s="3" t="s">
        <v>98</v>
      </c>
      <c r="CT134" s="3">
        <v>0.17774334017711599</v>
      </c>
      <c r="CU134" s="3">
        <v>25.373540816962102</v>
      </c>
      <c r="CV134" s="3">
        <v>1.1320784554607399</v>
      </c>
      <c r="CW134" s="3">
        <v>3.4673621904378803E-2</v>
      </c>
      <c r="CX134" s="3">
        <v>4.3062846799728396</v>
      </c>
      <c r="CY134" s="3">
        <v>4.9495850096415399</v>
      </c>
      <c r="DA134" s="3" t="s">
        <v>98</v>
      </c>
      <c r="DB134" s="3">
        <f t="shared" si="125"/>
        <v>8279.8877887379713</v>
      </c>
      <c r="DC134" s="3">
        <f t="shared" si="126"/>
        <v>0.27712288192186918</v>
      </c>
      <c r="DD134" s="3">
        <f t="shared" si="127"/>
        <v>1.9000910307732899</v>
      </c>
      <c r="DE134" s="3">
        <f t="shared" si="128"/>
        <v>6.5292188978246152E-2</v>
      </c>
      <c r="DF134" s="3">
        <f t="shared" si="129"/>
        <v>7.7706543133001682E-2</v>
      </c>
      <c r="DG134" s="3" t="s">
        <v>98</v>
      </c>
      <c r="DH134" s="3" t="s">
        <v>98</v>
      </c>
      <c r="DI134" s="3">
        <f t="shared" si="130"/>
        <v>9.0291440576395331E-3</v>
      </c>
      <c r="DJ134" s="3">
        <f t="shared" si="131"/>
        <v>0.60873146265232148</v>
      </c>
      <c r="DK134" s="3">
        <f t="shared" si="132"/>
        <v>1.8571038355811999E-2</v>
      </c>
      <c r="DL134" s="3">
        <f t="shared" si="133"/>
        <v>2.3680978141742267E-3</v>
      </c>
      <c r="DM134" s="3" t="s">
        <v>98</v>
      </c>
      <c r="DN134" s="3" t="s">
        <v>98</v>
      </c>
      <c r="DO134" s="3">
        <f t="shared" si="134"/>
        <v>1.459784331283804E-3</v>
      </c>
      <c r="DP134" s="3">
        <f t="shared" si="135"/>
        <v>0.1988522007598911</v>
      </c>
      <c r="DQ134" s="3">
        <f t="shared" si="136"/>
        <v>5.7475670638529224E-3</v>
      </c>
      <c r="DR134" s="3">
        <f t="shared" si="137"/>
        <v>1.696499758266884E-4</v>
      </c>
      <c r="DS134" s="3">
        <f t="shared" si="138"/>
        <v>2.0783227219946139E-2</v>
      </c>
      <c r="DT134" s="3">
        <f t="shared" si="139"/>
        <v>2.3684448318265761E-2</v>
      </c>
      <c r="DV134" s="3" t="s">
        <v>98</v>
      </c>
      <c r="DW134" s="3">
        <f t="shared" si="140"/>
        <v>99.948810452617181</v>
      </c>
      <c r="DX134" s="3">
        <f t="shared" si="141"/>
        <v>3.3452267837453006E-3</v>
      </c>
      <c r="DY134" s="3">
        <f t="shared" si="142"/>
        <v>2.2936523190059326E-2</v>
      </c>
      <c r="DZ134" s="3">
        <f t="shared" si="143"/>
        <v>7.8816003148007223E-4</v>
      </c>
      <c r="EA134" s="3">
        <f t="shared" si="144"/>
        <v>9.3801712640266468E-4</v>
      </c>
      <c r="EB134" s="3" t="s">
        <v>98</v>
      </c>
      <c r="EC134" s="3" t="s">
        <v>98</v>
      </c>
      <c r="ED134" s="3">
        <f t="shared" si="145"/>
        <v>1.0899328964262945E-4</v>
      </c>
      <c r="EE134" s="3">
        <f t="shared" si="146"/>
        <v>7.3481654739254477E-3</v>
      </c>
      <c r="EF134" s="3">
        <f t="shared" si="147"/>
        <v>2.2417612893957511E-4</v>
      </c>
      <c r="EG134" s="3">
        <f t="shared" si="148"/>
        <v>2.8585962225731221E-5</v>
      </c>
      <c r="EH134" s="3" t="s">
        <v>98</v>
      </c>
      <c r="EI134" s="3" t="s">
        <v>98</v>
      </c>
      <c r="EJ134" s="3">
        <f t="shared" si="149"/>
        <v>1.7621459511521257E-5</v>
      </c>
      <c r="EK134" s="3">
        <f t="shared" si="150"/>
        <v>2.4003997915128155E-3</v>
      </c>
      <c r="EL134" s="3">
        <f t="shared" si="151"/>
        <v>6.9380468152008767E-5</v>
      </c>
      <c r="EM134" s="3">
        <f t="shared" si="152"/>
        <v>2.0478916755678961E-6</v>
      </c>
      <c r="EN134" s="3">
        <f t="shared" si="153"/>
        <v>2.5088007120404324E-4</v>
      </c>
      <c r="EO134" s="3">
        <f t="shared" si="154"/>
        <v>2.8590151171577265E-4</v>
      </c>
      <c r="EQ134" s="3">
        <f t="shared" si="155"/>
        <v>199.89762090523436</v>
      </c>
    </row>
    <row r="135" spans="1:147">
      <c r="A135" s="33" t="s">
        <v>195</v>
      </c>
      <c r="B135" s="33" t="s">
        <v>63</v>
      </c>
      <c r="C135" s="3" t="s">
        <v>190</v>
      </c>
      <c r="D135" s="3" t="s">
        <v>620</v>
      </c>
      <c r="E135" s="3" t="s">
        <v>399</v>
      </c>
      <c r="G135" s="5" t="s">
        <v>98</v>
      </c>
      <c r="H135" s="3">
        <v>474417.89881106</v>
      </c>
      <c r="I135" s="3">
        <v>188.69984162114801</v>
      </c>
      <c r="J135" s="3">
        <v>555.19005508836801</v>
      </c>
      <c r="K135" s="3">
        <v>15.029489610166401</v>
      </c>
      <c r="L135" s="3">
        <v>3.8857344231148101</v>
      </c>
      <c r="M135" s="5" t="s">
        <v>98</v>
      </c>
      <c r="N135" s="5" t="s">
        <v>98</v>
      </c>
      <c r="O135" s="3">
        <v>10.096824759784299</v>
      </c>
      <c r="P135" s="3">
        <v>50.198426211171999</v>
      </c>
      <c r="Q135" s="3">
        <v>0.46576137761071301</v>
      </c>
      <c r="R135" s="3">
        <v>0.239046825028986</v>
      </c>
      <c r="S135" s="5" t="s">
        <v>98</v>
      </c>
      <c r="T135" s="5" t="s">
        <v>98</v>
      </c>
      <c r="U135" s="3">
        <v>1.3593217876235799</v>
      </c>
      <c r="V135" s="3">
        <v>55.588743153288497</v>
      </c>
      <c r="W135" s="3">
        <v>0.70267042012678604</v>
      </c>
      <c r="X135" s="3">
        <v>0.12687877878689099</v>
      </c>
      <c r="Y135" s="3">
        <v>62.8799307347753</v>
      </c>
      <c r="Z135" s="3">
        <v>6.0609768581384103</v>
      </c>
      <c r="AA135" s="3">
        <f t="shared" si="112"/>
        <v>0.33988332444303815</v>
      </c>
      <c r="AB135" s="3">
        <f t="shared" si="113"/>
        <v>0.79832190691981975</v>
      </c>
      <c r="AC135" s="3">
        <f t="shared" si="114"/>
        <v>9.6389687254957959E-2</v>
      </c>
      <c r="AD135" s="3">
        <f t="shared" si="115"/>
        <v>18.689028096510139</v>
      </c>
      <c r="AE135" s="3">
        <f t="shared" si="116"/>
        <v>2.0177945062003952E-3</v>
      </c>
      <c r="AF135" s="3">
        <f t="shared" si="117"/>
        <v>2.1617736720435297E-2</v>
      </c>
      <c r="AG135" s="3">
        <f t="shared" si="118"/>
        <v>2.468265863973646E-3</v>
      </c>
      <c r="AH135" s="17">
        <f t="shared" si="119"/>
        <v>7.4071547498242869E-3</v>
      </c>
      <c r="AI135" s="3">
        <f t="shared" si="120"/>
        <v>3.2119671145813738E-2</v>
      </c>
      <c r="AJ135" s="3">
        <f t="shared" si="121"/>
        <v>0.26602261973253372</v>
      </c>
      <c r="AK135" s="3">
        <f t="shared" si="122"/>
        <v>6.7238412972081378E-4</v>
      </c>
      <c r="AL135" s="3">
        <f t="shared" si="123"/>
        <v>7.2036191230763474E-3</v>
      </c>
      <c r="AM135" s="3">
        <f t="shared" si="124"/>
        <v>2.468265863973646E-3</v>
      </c>
      <c r="AP135" s="3" t="s">
        <v>98</v>
      </c>
      <c r="AQ135" s="3">
        <v>21.729688305350201</v>
      </c>
      <c r="AR135" s="3">
        <v>7.3529574537488998E-2</v>
      </c>
      <c r="AS135" s="3">
        <v>0.33672411586494599</v>
      </c>
      <c r="AT135" s="3">
        <v>0.75167965809949899</v>
      </c>
      <c r="AU135" s="3">
        <v>3.8857344231148101</v>
      </c>
      <c r="AV135" s="3" t="s">
        <v>98</v>
      </c>
      <c r="AW135" s="3" t="s">
        <v>98</v>
      </c>
      <c r="AX135" s="3">
        <v>0.288666254618688</v>
      </c>
      <c r="AY135" s="3">
        <v>2.0740014323585498</v>
      </c>
      <c r="AZ135" s="3">
        <v>2.1279078880313301E-2</v>
      </c>
      <c r="BA135" s="3">
        <v>0.239046825028986</v>
      </c>
      <c r="BB135" s="3" t="s">
        <v>98</v>
      </c>
      <c r="BC135" s="3" t="s">
        <v>98</v>
      </c>
      <c r="BD135" s="3">
        <v>7.4072233763224096E-2</v>
      </c>
      <c r="BE135" s="3">
        <v>0.14567712249863499</v>
      </c>
      <c r="BF135" s="3">
        <v>2.2112057959094902E-2</v>
      </c>
      <c r="BG135" s="3">
        <v>2.2635544118759201E-2</v>
      </c>
      <c r="BH135" s="3">
        <v>8.8605784648335101E-2</v>
      </c>
      <c r="BI135" s="3">
        <v>1.25292592262578E-2</v>
      </c>
      <c r="BK135" s="3" t="s">
        <v>98</v>
      </c>
      <c r="BL135" s="3">
        <v>52331.054732869103</v>
      </c>
      <c r="BM135" s="3">
        <v>102.098573503971</v>
      </c>
      <c r="BN135" s="3">
        <v>187.69409358976901</v>
      </c>
      <c r="BO135" s="3">
        <v>6.4613180012104401</v>
      </c>
      <c r="BP135" s="3">
        <v>2.3693846589055698</v>
      </c>
      <c r="BQ135" s="3" t="s">
        <v>98</v>
      </c>
      <c r="BR135" s="3" t="s">
        <v>98</v>
      </c>
      <c r="BS135" s="3">
        <v>2.8557534878818598</v>
      </c>
      <c r="BT135" s="3">
        <v>19.127102276698398</v>
      </c>
      <c r="BU135" s="3">
        <v>0.25918000283787901</v>
      </c>
      <c r="BV135" s="3">
        <v>7.8987499075809195E-2</v>
      </c>
      <c r="BW135" s="3" t="s">
        <v>98</v>
      </c>
      <c r="BX135" s="3" t="s">
        <v>98</v>
      </c>
      <c r="BY135" s="3">
        <v>0.606411749583052</v>
      </c>
      <c r="BZ135" s="3">
        <v>23.084360219135799</v>
      </c>
      <c r="CA135" s="3">
        <v>0.338695942614051</v>
      </c>
      <c r="CB135" s="3">
        <v>6.7197949037537397E-2</v>
      </c>
      <c r="CC135" s="3">
        <v>28.461750337331001</v>
      </c>
      <c r="CD135" s="3">
        <v>1.5371316003694699</v>
      </c>
      <c r="CF135" s="3" t="s">
        <v>98</v>
      </c>
      <c r="CG135" s="3">
        <v>474417.89881106</v>
      </c>
      <c r="CH135" s="3">
        <v>188.69984162114801</v>
      </c>
      <c r="CI135" s="3">
        <v>555.19005508836801</v>
      </c>
      <c r="CJ135" s="3">
        <v>15.029489610166401</v>
      </c>
      <c r="CK135" s="3">
        <v>3.8857344231148101</v>
      </c>
      <c r="CL135" s="3" t="s">
        <v>98</v>
      </c>
      <c r="CM135" s="3" t="s">
        <v>98</v>
      </c>
      <c r="CN135" s="3">
        <v>10.096824759784299</v>
      </c>
      <c r="CO135" s="3">
        <v>50.198426211171999</v>
      </c>
      <c r="CP135" s="3">
        <v>0.46576137761071301</v>
      </c>
      <c r="CQ135" s="3">
        <v>0.239046825028986</v>
      </c>
      <c r="CR135" s="3" t="s">
        <v>98</v>
      </c>
      <c r="CS135" s="3" t="s">
        <v>98</v>
      </c>
      <c r="CT135" s="3">
        <v>1.3593217876235799</v>
      </c>
      <c r="CU135" s="3">
        <v>55.588743153288497</v>
      </c>
      <c r="CV135" s="3">
        <v>0.70267042012678604</v>
      </c>
      <c r="CW135" s="3">
        <v>0.12687877878689099</v>
      </c>
      <c r="CX135" s="3">
        <v>62.8799307347753</v>
      </c>
      <c r="CY135" s="3">
        <v>6.0609768581384103</v>
      </c>
      <c r="DA135" s="3" t="s">
        <v>98</v>
      </c>
      <c r="DB135" s="3">
        <f t="shared" si="125"/>
        <v>8495.2618642861489</v>
      </c>
      <c r="DC135" s="3">
        <f t="shared" si="126"/>
        <v>3.2019276336792846</v>
      </c>
      <c r="DD135" s="3">
        <f t="shared" si="127"/>
        <v>9.4591564824727836</v>
      </c>
      <c r="DE135" s="3">
        <f t="shared" si="128"/>
        <v>0.23651354310525291</v>
      </c>
      <c r="DF135" s="3">
        <f t="shared" si="129"/>
        <v>5.9423985672347607E-2</v>
      </c>
      <c r="DG135" s="3" t="s">
        <v>98</v>
      </c>
      <c r="DH135" s="3" t="s">
        <v>98</v>
      </c>
      <c r="DI135" s="3">
        <f t="shared" si="130"/>
        <v>0.13476520469109443</v>
      </c>
      <c r="DJ135" s="3">
        <f t="shared" si="131"/>
        <v>0.63574501280612972</v>
      </c>
      <c r="DK135" s="3">
        <f t="shared" si="132"/>
        <v>4.3178747546609008E-3</v>
      </c>
      <c r="DL135" s="3">
        <f t="shared" si="133"/>
        <v>2.1265429987188619E-3</v>
      </c>
      <c r="DM135" s="3" t="s">
        <v>98</v>
      </c>
      <c r="DN135" s="3" t="s">
        <v>98</v>
      </c>
      <c r="DO135" s="3">
        <f t="shared" si="134"/>
        <v>1.1163943722269873E-2</v>
      </c>
      <c r="DP135" s="3">
        <f t="shared" si="135"/>
        <v>0.43564845731417318</v>
      </c>
      <c r="DQ135" s="3">
        <f t="shared" si="136"/>
        <v>3.5674606684575933E-3</v>
      </c>
      <c r="DR135" s="3">
        <f t="shared" si="137"/>
        <v>6.2078838528828429E-4</v>
      </c>
      <c r="DS135" s="3">
        <f t="shared" si="138"/>
        <v>0.30347456918327848</v>
      </c>
      <c r="DT135" s="3">
        <f t="shared" si="139"/>
        <v>2.9002611910928722E-2</v>
      </c>
      <c r="DV135" s="3" t="s">
        <v>98</v>
      </c>
      <c r="DW135" s="3">
        <f t="shared" si="140"/>
        <v>99.817309373634686</v>
      </c>
      <c r="DX135" s="3">
        <f t="shared" si="141"/>
        <v>3.762188927295787E-2</v>
      </c>
      <c r="DY135" s="3">
        <f t="shared" si="142"/>
        <v>0.11114284222290391</v>
      </c>
      <c r="DZ135" s="3">
        <f t="shared" si="143"/>
        <v>2.7789779621084452E-3</v>
      </c>
      <c r="EA135" s="3">
        <f t="shared" si="144"/>
        <v>6.9821771910377479E-4</v>
      </c>
      <c r="EB135" s="3" t="s">
        <v>98</v>
      </c>
      <c r="EC135" s="3" t="s">
        <v>98</v>
      </c>
      <c r="ED135" s="3">
        <f t="shared" si="145"/>
        <v>1.5834591498590058E-3</v>
      </c>
      <c r="EE135" s="3">
        <f t="shared" si="146"/>
        <v>7.4698529179885557E-3</v>
      </c>
      <c r="EF135" s="3">
        <f t="shared" si="147"/>
        <v>5.0734002919262643E-5</v>
      </c>
      <c r="EG135" s="3">
        <f t="shared" si="148"/>
        <v>2.4986375204255582E-5</v>
      </c>
      <c r="EH135" s="3" t="s">
        <v>98</v>
      </c>
      <c r="EI135" s="3" t="s">
        <v>98</v>
      </c>
      <c r="EJ135" s="3">
        <f t="shared" si="149"/>
        <v>1.3117368742220604E-4</v>
      </c>
      <c r="EK135" s="3">
        <f t="shared" si="150"/>
        <v>5.1187659117003037E-3</v>
      </c>
      <c r="EL135" s="3">
        <f t="shared" si="151"/>
        <v>4.1916815621507334E-5</v>
      </c>
      <c r="EM135" s="3">
        <f t="shared" si="152"/>
        <v>7.2941160966892359E-6</v>
      </c>
      <c r="EN135" s="3">
        <f t="shared" si="153"/>
        <v>3.5657541160143188E-3</v>
      </c>
      <c r="EO135" s="3">
        <f t="shared" si="154"/>
        <v>3.4077380215046454E-4</v>
      </c>
      <c r="EQ135" s="3">
        <f t="shared" si="155"/>
        <v>199.63461874726937</v>
      </c>
    </row>
    <row r="136" spans="1:147">
      <c r="A136" s="33" t="s">
        <v>196</v>
      </c>
      <c r="B136" s="33" t="s">
        <v>63</v>
      </c>
      <c r="C136" s="3" t="s">
        <v>190</v>
      </c>
      <c r="D136" s="3" t="s">
        <v>620</v>
      </c>
      <c r="E136" s="3" t="s">
        <v>399</v>
      </c>
      <c r="G136" s="5" t="s">
        <v>98</v>
      </c>
      <c r="H136" s="3">
        <v>506617.98747787997</v>
      </c>
      <c r="I136" s="3">
        <v>192.58631124988401</v>
      </c>
      <c r="J136" s="3">
        <v>713.46863530714302</v>
      </c>
      <c r="K136" s="3">
        <v>15.5645274642216</v>
      </c>
      <c r="L136" s="3">
        <v>3.0802198664672402</v>
      </c>
      <c r="M136" s="5" t="s">
        <v>98</v>
      </c>
      <c r="N136" s="5" t="s">
        <v>98</v>
      </c>
      <c r="O136" s="3">
        <v>13.9671451330808</v>
      </c>
      <c r="P136" s="3">
        <v>82.8356736284654</v>
      </c>
      <c r="Q136" s="3">
        <v>0.89880755092179199</v>
      </c>
      <c r="R136" s="3">
        <v>0.33679481326010302</v>
      </c>
      <c r="S136" s="5" t="s">
        <v>98</v>
      </c>
      <c r="T136" s="5" t="s">
        <v>98</v>
      </c>
      <c r="U136" s="3">
        <v>1.26807727937939</v>
      </c>
      <c r="V136" s="3">
        <v>29.5994284012944</v>
      </c>
      <c r="W136" s="3">
        <v>0.21296423150027799</v>
      </c>
      <c r="X136" s="3">
        <v>2.5880920614566601E-2</v>
      </c>
      <c r="Y136" s="3">
        <v>29.107925044525999</v>
      </c>
      <c r="Z136" s="3">
        <v>0.39820631129884898</v>
      </c>
      <c r="AA136" s="3">
        <f t="shared" si="112"/>
        <v>0.26992961108511382</v>
      </c>
      <c r="AB136" s="3">
        <f t="shared" si="113"/>
        <v>2.8458116991078133</v>
      </c>
      <c r="AC136" s="3">
        <f t="shared" si="114"/>
        <v>1.3680339999835721E-2</v>
      </c>
      <c r="AD136" s="3">
        <f t="shared" si="115"/>
        <v>13.788523668573372</v>
      </c>
      <c r="AE136" s="3">
        <f t="shared" si="116"/>
        <v>8.8913656933556438E-4</v>
      </c>
      <c r="AF136" s="3">
        <f t="shared" si="117"/>
        <v>4.3564674480906125E-2</v>
      </c>
      <c r="AG136" s="3">
        <f t="shared" si="118"/>
        <v>4.6670375744181213E-3</v>
      </c>
      <c r="AH136" s="17">
        <f t="shared" si="119"/>
        <v>3.0878448035952348E-2</v>
      </c>
      <c r="AI136" s="3">
        <f t="shared" si="120"/>
        <v>2.0676771298774686E-3</v>
      </c>
      <c r="AJ136" s="3">
        <f t="shared" si="121"/>
        <v>0.4301223336739895</v>
      </c>
      <c r="AK136" s="3">
        <f t="shared" si="122"/>
        <v>1.3438608614807347E-4</v>
      </c>
      <c r="AL136" s="3">
        <f t="shared" si="123"/>
        <v>6.5844621621836781E-3</v>
      </c>
      <c r="AM136" s="3">
        <f t="shared" si="124"/>
        <v>4.6670375744181213E-3</v>
      </c>
      <c r="AP136" s="3" t="s">
        <v>98</v>
      </c>
      <c r="AQ136" s="3">
        <v>26.838952085247598</v>
      </c>
      <c r="AR136" s="3">
        <v>3.59838221075943E-2</v>
      </c>
      <c r="AS136" s="3">
        <v>0.265160779478957</v>
      </c>
      <c r="AT136" s="3">
        <v>0.74339088147426102</v>
      </c>
      <c r="AU136" s="3">
        <v>3.0802198664672402</v>
      </c>
      <c r="AV136" s="3" t="s">
        <v>98</v>
      </c>
      <c r="AW136" s="3" t="s">
        <v>98</v>
      </c>
      <c r="AX136" s="3">
        <v>0.18083798311992599</v>
      </c>
      <c r="AY136" s="3">
        <v>1.2801990870921101</v>
      </c>
      <c r="AZ136" s="3">
        <v>2.39028108972924E-2</v>
      </c>
      <c r="BA136" s="3">
        <v>0.33679481326010302</v>
      </c>
      <c r="BB136" s="3" t="s">
        <v>98</v>
      </c>
      <c r="BC136" s="3" t="s">
        <v>98</v>
      </c>
      <c r="BD136" s="3">
        <v>5.1067600175926299E-2</v>
      </c>
      <c r="BE136" s="3">
        <v>0.39416257771973701</v>
      </c>
      <c r="BF136" s="3">
        <v>2.657751239091E-2</v>
      </c>
      <c r="BG136" s="3">
        <v>1.64805221458907E-2</v>
      </c>
      <c r="BH136" s="3">
        <v>6.8232050580819506E-2</v>
      </c>
      <c r="BI136" s="3">
        <v>1.24296077710428E-2</v>
      </c>
      <c r="BK136" s="3" t="s">
        <v>98</v>
      </c>
      <c r="BL136" s="3">
        <v>62335.890863907902</v>
      </c>
      <c r="BM136" s="3">
        <v>20.911408762756501</v>
      </c>
      <c r="BN136" s="3">
        <v>94.761826001645403</v>
      </c>
      <c r="BO136" s="3">
        <v>3.0097596387366301</v>
      </c>
      <c r="BP136" s="3">
        <v>1.1154848181675601</v>
      </c>
      <c r="BQ136" s="3" t="s">
        <v>98</v>
      </c>
      <c r="BR136" s="3" t="s">
        <v>98</v>
      </c>
      <c r="BS136" s="3">
        <v>4.0141943411539804</v>
      </c>
      <c r="BT136" s="3">
        <v>8.5902310198702896</v>
      </c>
      <c r="BU136" s="3">
        <v>0.802232653986372</v>
      </c>
      <c r="BV136" s="3">
        <v>7.8517812747922702E-2</v>
      </c>
      <c r="BW136" s="3" t="s">
        <v>98</v>
      </c>
      <c r="BX136" s="3" t="s">
        <v>98</v>
      </c>
      <c r="BY136" s="3">
        <v>0.51129309026341596</v>
      </c>
      <c r="BZ136" s="3">
        <v>10.9681292187376</v>
      </c>
      <c r="CA136" s="3">
        <v>7.3990435487123404E-2</v>
      </c>
      <c r="CB136" s="3">
        <v>1.6897640366610501E-2</v>
      </c>
      <c r="CC136" s="3">
        <v>14.2774912343825</v>
      </c>
      <c r="CD136" s="3">
        <v>0.187342377085705</v>
      </c>
      <c r="CF136" s="3" t="s">
        <v>98</v>
      </c>
      <c r="CG136" s="3">
        <v>506617.98747787997</v>
      </c>
      <c r="CH136" s="3">
        <v>192.58631124988401</v>
      </c>
      <c r="CI136" s="3">
        <v>713.46863530714302</v>
      </c>
      <c r="CJ136" s="3">
        <v>15.5645274642216</v>
      </c>
      <c r="CK136" s="3">
        <v>3.0802198664672402</v>
      </c>
      <c r="CL136" s="3" t="s">
        <v>98</v>
      </c>
      <c r="CM136" s="3" t="s">
        <v>98</v>
      </c>
      <c r="CN136" s="3">
        <v>13.9671451330808</v>
      </c>
      <c r="CO136" s="3">
        <v>82.8356736284654</v>
      </c>
      <c r="CP136" s="3">
        <v>0.89880755092179199</v>
      </c>
      <c r="CQ136" s="3">
        <v>0.33679481326010302</v>
      </c>
      <c r="CR136" s="3" t="s">
        <v>98</v>
      </c>
      <c r="CS136" s="3" t="s">
        <v>98</v>
      </c>
      <c r="CT136" s="3">
        <v>1.26807727937939</v>
      </c>
      <c r="CU136" s="3">
        <v>29.5994284012944</v>
      </c>
      <c r="CV136" s="3">
        <v>0.21296423150027799</v>
      </c>
      <c r="CW136" s="3">
        <v>2.5880920614566601E-2</v>
      </c>
      <c r="CX136" s="3">
        <v>29.107925044525999</v>
      </c>
      <c r="CY136" s="3">
        <v>0.39820631129884898</v>
      </c>
      <c r="DA136" s="3" t="s">
        <v>98</v>
      </c>
      <c r="DB136" s="3">
        <f t="shared" si="125"/>
        <v>9071.8593871945559</v>
      </c>
      <c r="DC136" s="3">
        <f t="shared" si="126"/>
        <v>3.2678746657212576</v>
      </c>
      <c r="DD136" s="3">
        <f t="shared" si="127"/>
        <v>12.155857989265284</v>
      </c>
      <c r="DE136" s="3">
        <f t="shared" si="128"/>
        <v>0.24493323677684828</v>
      </c>
      <c r="DF136" s="3">
        <f t="shared" si="129"/>
        <v>4.7105365751142991E-2</v>
      </c>
      <c r="DG136" s="3" t="s">
        <v>98</v>
      </c>
      <c r="DH136" s="3" t="s">
        <v>98</v>
      </c>
      <c r="DI136" s="3">
        <f t="shared" si="130"/>
        <v>0.18642347644845814</v>
      </c>
      <c r="DJ136" s="3">
        <f t="shared" si="131"/>
        <v>1.0490840125185588</v>
      </c>
      <c r="DK136" s="3">
        <f t="shared" si="132"/>
        <v>8.3324608264696357E-3</v>
      </c>
      <c r="DL136" s="3">
        <f t="shared" si="133"/>
        <v>2.9961019229444007E-3</v>
      </c>
      <c r="DM136" s="3" t="s">
        <v>98</v>
      </c>
      <c r="DN136" s="3" t="s">
        <v>98</v>
      </c>
      <c r="DO136" s="3">
        <f t="shared" si="134"/>
        <v>1.0414563726834674E-2</v>
      </c>
      <c r="DP136" s="3">
        <f t="shared" si="135"/>
        <v>0.23197044201641381</v>
      </c>
      <c r="DQ136" s="3">
        <f t="shared" si="136"/>
        <v>1.0812202960364488E-3</v>
      </c>
      <c r="DR136" s="3">
        <f t="shared" si="137"/>
        <v>1.2662933133268032E-4</v>
      </c>
      <c r="DS136" s="3">
        <f t="shared" si="138"/>
        <v>0.14048226372840733</v>
      </c>
      <c r="DT136" s="3">
        <f t="shared" si="139"/>
        <v>1.9054722328423798E-3</v>
      </c>
      <c r="DV136" s="3" t="s">
        <v>98</v>
      </c>
      <c r="DW136" s="3">
        <f t="shared" si="140"/>
        <v>99.797809644836875</v>
      </c>
      <c r="DX136" s="3">
        <f t="shared" si="141"/>
        <v>3.5949271247874649E-2</v>
      </c>
      <c r="DY136" s="3">
        <f t="shared" si="142"/>
        <v>0.13372429508715331</v>
      </c>
      <c r="DZ136" s="3">
        <f t="shared" si="143"/>
        <v>2.6944642213098534E-3</v>
      </c>
      <c r="EA136" s="3">
        <f t="shared" si="144"/>
        <v>5.1819722108113059E-4</v>
      </c>
      <c r="EB136" s="3" t="s">
        <v>98</v>
      </c>
      <c r="EC136" s="3" t="s">
        <v>98</v>
      </c>
      <c r="ED136" s="3">
        <f t="shared" si="145"/>
        <v>2.0508094120366858E-3</v>
      </c>
      <c r="EE136" s="3">
        <f t="shared" si="146"/>
        <v>1.1540774841655234E-2</v>
      </c>
      <c r="EF136" s="3">
        <f t="shared" si="147"/>
        <v>9.1663825897353836E-5</v>
      </c>
      <c r="EG136" s="3">
        <f t="shared" si="148"/>
        <v>3.2959550696365151E-5</v>
      </c>
      <c r="EH136" s="3" t="s">
        <v>98</v>
      </c>
      <c r="EI136" s="3" t="s">
        <v>98</v>
      </c>
      <c r="EJ136" s="3">
        <f t="shared" si="149"/>
        <v>1.1456864618203542E-4</v>
      </c>
      <c r="EK136" s="3">
        <f t="shared" si="150"/>
        <v>2.5518629673934846E-3</v>
      </c>
      <c r="EL136" s="3">
        <f t="shared" si="151"/>
        <v>1.1894300019717181E-5</v>
      </c>
      <c r="EM136" s="3">
        <f t="shared" si="152"/>
        <v>1.3930253285925174E-6</v>
      </c>
      <c r="EN136" s="3">
        <f t="shared" si="153"/>
        <v>1.5454188183111769E-3</v>
      </c>
      <c r="EO136" s="3">
        <f t="shared" si="154"/>
        <v>2.0961739711833553E-5</v>
      </c>
      <c r="EQ136" s="3">
        <f t="shared" si="155"/>
        <v>199.59561928967375</v>
      </c>
    </row>
    <row r="137" spans="1:147">
      <c r="A137" s="33" t="s">
        <v>197</v>
      </c>
      <c r="B137" s="33" t="s">
        <v>63</v>
      </c>
      <c r="C137" s="3" t="s">
        <v>190</v>
      </c>
      <c r="D137" s="3" t="s">
        <v>620</v>
      </c>
      <c r="E137" s="3" t="s">
        <v>399</v>
      </c>
      <c r="G137" s="5" t="s">
        <v>98</v>
      </c>
      <c r="H137" s="3">
        <v>413647.99692160601</v>
      </c>
      <c r="I137" s="3">
        <v>157.546713493841</v>
      </c>
      <c r="J137" s="3">
        <v>412.459976837434</v>
      </c>
      <c r="K137" s="3">
        <v>8.6571449029321492</v>
      </c>
      <c r="L137" s="3">
        <v>5.18287556442999</v>
      </c>
      <c r="M137" s="5" t="s">
        <v>98</v>
      </c>
      <c r="N137" s="5" t="s">
        <v>98</v>
      </c>
      <c r="O137" s="3">
        <v>9.0915868582355994</v>
      </c>
      <c r="P137" s="3">
        <v>103.719669526968</v>
      </c>
      <c r="Q137" s="3">
        <v>0.42645956849281802</v>
      </c>
      <c r="R137" s="3">
        <v>0.21756926692287301</v>
      </c>
      <c r="S137" s="5" t="s">
        <v>98</v>
      </c>
      <c r="T137" s="5" t="s">
        <v>98</v>
      </c>
      <c r="U137" s="3">
        <v>2.9188039990324701</v>
      </c>
      <c r="V137" s="3">
        <v>47.591811123801001</v>
      </c>
      <c r="W137" s="3">
        <v>0.28585196405760599</v>
      </c>
      <c r="X137" s="3">
        <v>2.6221843360357999E-2</v>
      </c>
      <c r="Y137" s="3">
        <v>9.3965499987592604</v>
      </c>
      <c r="Z137" s="3">
        <v>7.2231170054690299</v>
      </c>
      <c r="AA137" s="3">
        <f t="shared" si="112"/>
        <v>0.38196848746838796</v>
      </c>
      <c r="AB137" s="3">
        <f t="shared" si="113"/>
        <v>11.038058600301532</v>
      </c>
      <c r="AC137" s="3">
        <f t="shared" si="114"/>
        <v>0.76869883163743979</v>
      </c>
      <c r="AD137" s="3">
        <f t="shared" si="115"/>
        <v>17.328846542463328</v>
      </c>
      <c r="AE137" s="3">
        <f t="shared" si="116"/>
        <v>2.7905820076326296E-3</v>
      </c>
      <c r="AF137" s="3">
        <f t="shared" si="117"/>
        <v>0.31062506977751142</v>
      </c>
      <c r="AG137" s="3">
        <f t="shared" si="118"/>
        <v>2.7068769575411657E-3</v>
      </c>
      <c r="AH137" s="17">
        <f t="shared" si="119"/>
        <v>4.53846963565488E-2</v>
      </c>
      <c r="AI137" s="3">
        <f t="shared" si="120"/>
        <v>4.5847462287757622E-2</v>
      </c>
      <c r="AJ137" s="3">
        <f t="shared" si="121"/>
        <v>0.65834232417055616</v>
      </c>
      <c r="AK137" s="3">
        <f t="shared" si="122"/>
        <v>1.6643852974681757E-4</v>
      </c>
      <c r="AL137" s="3">
        <f t="shared" si="123"/>
        <v>1.8526594013315141E-2</v>
      </c>
      <c r="AM137" s="3">
        <f t="shared" si="124"/>
        <v>2.7068769575411657E-3</v>
      </c>
      <c r="AP137" s="3" t="s">
        <v>98</v>
      </c>
      <c r="AQ137" s="3">
        <v>17.490469782567502</v>
      </c>
      <c r="AR137" s="3">
        <v>5.6579532904524797E-2</v>
      </c>
      <c r="AS137" s="3">
        <v>0.28366808984153202</v>
      </c>
      <c r="AT137" s="3">
        <v>0.60105347057333902</v>
      </c>
      <c r="AU137" s="3">
        <v>5.18287556442999</v>
      </c>
      <c r="AV137" s="3" t="s">
        <v>98</v>
      </c>
      <c r="AW137" s="3" t="s">
        <v>98</v>
      </c>
      <c r="AX137" s="3">
        <v>0.36727988527041899</v>
      </c>
      <c r="AY137" s="3">
        <v>1.35197112379733</v>
      </c>
      <c r="AZ137" s="3">
        <v>3.0429075613071999E-2</v>
      </c>
      <c r="BA137" s="3">
        <v>0.21756926692287301</v>
      </c>
      <c r="BB137" s="3" t="s">
        <v>98</v>
      </c>
      <c r="BC137" s="3" t="s">
        <v>98</v>
      </c>
      <c r="BD137" s="3">
        <v>8.9569854561842494E-2</v>
      </c>
      <c r="BE137" s="3">
        <v>0.22075265638581101</v>
      </c>
      <c r="BF137" s="3">
        <v>2.6358110143505101E-2</v>
      </c>
      <c r="BG137" s="3">
        <v>2.4159335670256299E-2</v>
      </c>
      <c r="BH137" s="3">
        <v>9.6995030854231501E-2</v>
      </c>
      <c r="BI137" s="3">
        <v>9.9210008011155898E-3</v>
      </c>
      <c r="BK137" s="3" t="s">
        <v>98</v>
      </c>
      <c r="BL137" s="3">
        <v>54943.760384773697</v>
      </c>
      <c r="BM137" s="3">
        <v>64.448097459768604</v>
      </c>
      <c r="BN137" s="3">
        <v>102.810016540642</v>
      </c>
      <c r="BO137" s="3">
        <v>2.2599262139719198</v>
      </c>
      <c r="BP137" s="3">
        <v>2.0022018283054401</v>
      </c>
      <c r="BQ137" s="3" t="s">
        <v>98</v>
      </c>
      <c r="BR137" s="3" t="s">
        <v>98</v>
      </c>
      <c r="BS137" s="3">
        <v>4.5082830592348104</v>
      </c>
      <c r="BT137" s="3">
        <v>14.039075864628</v>
      </c>
      <c r="BU137" s="3">
        <v>0.10229685854937901</v>
      </c>
      <c r="BV137" s="3">
        <v>0.103149754136188</v>
      </c>
      <c r="BW137" s="3" t="s">
        <v>98</v>
      </c>
      <c r="BX137" s="3" t="s">
        <v>98</v>
      </c>
      <c r="BY137" s="3">
        <v>1.0976812394764399</v>
      </c>
      <c r="BZ137" s="3">
        <v>11.4063995278355</v>
      </c>
      <c r="CA137" s="3">
        <v>8.3503463012905399E-2</v>
      </c>
      <c r="CB137" s="3">
        <v>2.17075428567708E-2</v>
      </c>
      <c r="CC137" s="3">
        <v>2.5970883418014399</v>
      </c>
      <c r="CD137" s="3">
        <v>3.9514957573881602</v>
      </c>
      <c r="CF137" s="3" t="s">
        <v>98</v>
      </c>
      <c r="CG137" s="3">
        <v>413647.99692160601</v>
      </c>
      <c r="CH137" s="3">
        <v>157.546713493841</v>
      </c>
      <c r="CI137" s="3">
        <v>412.459976837434</v>
      </c>
      <c r="CJ137" s="3">
        <v>8.6571449029321492</v>
      </c>
      <c r="CK137" s="3">
        <v>5.18287556442999</v>
      </c>
      <c r="CL137" s="3" t="s">
        <v>98</v>
      </c>
      <c r="CM137" s="3" t="s">
        <v>98</v>
      </c>
      <c r="CN137" s="3">
        <v>9.0915868582355994</v>
      </c>
      <c r="CO137" s="3">
        <v>103.719669526968</v>
      </c>
      <c r="CP137" s="3">
        <v>0.42645956849281802</v>
      </c>
      <c r="CQ137" s="3">
        <v>0.21756926692287301</v>
      </c>
      <c r="CR137" s="3" t="s">
        <v>98</v>
      </c>
      <c r="CS137" s="3" t="s">
        <v>98</v>
      </c>
      <c r="CT137" s="3">
        <v>2.9188039990324701</v>
      </c>
      <c r="CU137" s="3">
        <v>47.591811123801001</v>
      </c>
      <c r="CV137" s="3">
        <v>0.28585196405760599</v>
      </c>
      <c r="CW137" s="3">
        <v>2.6221843360357999E-2</v>
      </c>
      <c r="CX137" s="3">
        <v>9.3965499987592604</v>
      </c>
      <c r="CY137" s="3">
        <v>7.2231170054690299</v>
      </c>
      <c r="DA137" s="3" t="s">
        <v>98</v>
      </c>
      <c r="DB137" s="3">
        <f t="shared" si="125"/>
        <v>7407.0730937703647</v>
      </c>
      <c r="DC137" s="3">
        <f t="shared" si="126"/>
        <v>2.6733100102122571</v>
      </c>
      <c r="DD137" s="3">
        <f t="shared" si="127"/>
        <v>7.0273655442934642</v>
      </c>
      <c r="DE137" s="3">
        <f t="shared" si="128"/>
        <v>0.13623430118232696</v>
      </c>
      <c r="DF137" s="3">
        <f t="shared" si="129"/>
        <v>7.9260981257531574E-2</v>
      </c>
      <c r="DG137" s="3" t="s">
        <v>98</v>
      </c>
      <c r="DH137" s="3" t="s">
        <v>98</v>
      </c>
      <c r="DI137" s="3">
        <f t="shared" si="130"/>
        <v>0.12134800722669563</v>
      </c>
      <c r="DJ137" s="3">
        <f t="shared" si="131"/>
        <v>1.3135723091054712</v>
      </c>
      <c r="DK137" s="3">
        <f t="shared" si="132"/>
        <v>3.953524472391474E-3</v>
      </c>
      <c r="DL137" s="3">
        <f t="shared" si="133"/>
        <v>1.9354802192211884E-3</v>
      </c>
      <c r="DM137" s="3" t="s">
        <v>98</v>
      </c>
      <c r="DN137" s="3" t="s">
        <v>98</v>
      </c>
      <c r="DO137" s="3">
        <f t="shared" si="134"/>
        <v>2.3971780543959181E-2</v>
      </c>
      <c r="DP137" s="3">
        <f t="shared" si="135"/>
        <v>0.37297657620533703</v>
      </c>
      <c r="DQ137" s="3">
        <f t="shared" si="136"/>
        <v>1.4512716197628785E-3</v>
      </c>
      <c r="DR137" s="3">
        <f t="shared" si="137"/>
        <v>1.2829738711703941E-4</v>
      </c>
      <c r="DS137" s="3">
        <f t="shared" si="138"/>
        <v>4.5350144781656665E-2</v>
      </c>
      <c r="DT137" s="3">
        <f t="shared" si="139"/>
        <v>3.4563613127074559E-2</v>
      </c>
      <c r="DV137" s="3" t="s">
        <v>98</v>
      </c>
      <c r="DW137" s="3">
        <f t="shared" si="140"/>
        <v>99.826596694184516</v>
      </c>
      <c r="DX137" s="3">
        <f t="shared" si="141"/>
        <v>3.6028730491728389E-2</v>
      </c>
      <c r="DY137" s="3">
        <f t="shared" si="142"/>
        <v>9.4709202559752778E-2</v>
      </c>
      <c r="DZ137" s="3">
        <f t="shared" si="143"/>
        <v>1.8360567619455765E-3</v>
      </c>
      <c r="EA137" s="3">
        <f t="shared" si="144"/>
        <v>1.0682160023823065E-3</v>
      </c>
      <c r="EB137" s="3" t="s">
        <v>98</v>
      </c>
      <c r="EC137" s="3" t="s">
        <v>98</v>
      </c>
      <c r="ED137" s="3">
        <f t="shared" si="145"/>
        <v>1.6354312187428625E-3</v>
      </c>
      <c r="EE137" s="3">
        <f t="shared" si="146"/>
        <v>1.7703275162763751E-2</v>
      </c>
      <c r="EF137" s="3">
        <f t="shared" si="147"/>
        <v>5.3282435319551852E-5</v>
      </c>
      <c r="EG137" s="3">
        <f t="shared" si="148"/>
        <v>2.6084851709680647E-5</v>
      </c>
      <c r="EH137" s="3" t="s">
        <v>98</v>
      </c>
      <c r="EI137" s="3" t="s">
        <v>98</v>
      </c>
      <c r="EJ137" s="3">
        <f t="shared" si="149"/>
        <v>3.2307245225053009E-4</v>
      </c>
      <c r="EK137" s="3">
        <f t="shared" si="150"/>
        <v>5.0266794694576915E-3</v>
      </c>
      <c r="EL137" s="3">
        <f t="shared" si="151"/>
        <v>1.9559076148665346E-5</v>
      </c>
      <c r="EM137" s="3">
        <f t="shared" si="152"/>
        <v>1.7290893931399104E-6</v>
      </c>
      <c r="EN137" s="3">
        <f t="shared" si="153"/>
        <v>6.1119291734124039E-4</v>
      </c>
      <c r="EO137" s="3">
        <f t="shared" si="154"/>
        <v>4.6582068574862405E-4</v>
      </c>
      <c r="EQ137" s="3">
        <f t="shared" si="155"/>
        <v>199.65319338836903</v>
      </c>
    </row>
    <row r="138" spans="1:147">
      <c r="A138" s="33" t="s">
        <v>198</v>
      </c>
      <c r="B138" s="33" t="s">
        <v>63</v>
      </c>
      <c r="C138" s="3" t="s">
        <v>190</v>
      </c>
      <c r="D138" s="3" t="s">
        <v>620</v>
      </c>
      <c r="E138" s="3" t="s">
        <v>399</v>
      </c>
      <c r="G138" s="5" t="s">
        <v>98</v>
      </c>
      <c r="H138" s="3">
        <v>547133.51727277704</v>
      </c>
      <c r="I138" s="3">
        <v>238.73307494113899</v>
      </c>
      <c r="J138" s="3">
        <v>603.41314049085804</v>
      </c>
      <c r="K138" s="3">
        <v>6.0055074818166201</v>
      </c>
      <c r="L138" s="3">
        <v>4.5608882551500898</v>
      </c>
      <c r="M138" s="5" t="s">
        <v>98</v>
      </c>
      <c r="N138" s="5" t="s">
        <v>98</v>
      </c>
      <c r="O138" s="3">
        <v>7.2298453501401001</v>
      </c>
      <c r="P138" s="3">
        <v>88.956010288469898</v>
      </c>
      <c r="Q138" s="3">
        <v>10.5621899045479</v>
      </c>
      <c r="R138" s="3">
        <v>0.29422674532483001</v>
      </c>
      <c r="S138" s="5" t="s">
        <v>98</v>
      </c>
      <c r="T138" s="5" t="s">
        <v>98</v>
      </c>
      <c r="U138" s="3">
        <v>0.280489957104751</v>
      </c>
      <c r="V138" s="3">
        <v>12.802856040025</v>
      </c>
      <c r="W138" s="3">
        <v>0.39793053160464897</v>
      </c>
      <c r="X138" s="3">
        <v>2.1993326513978399E-2</v>
      </c>
      <c r="Y138" s="3">
        <v>5.2363580187453103</v>
      </c>
      <c r="Z138" s="3">
        <v>0.241681187192235</v>
      </c>
      <c r="AA138" s="3">
        <f t="shared" si="112"/>
        <v>0.39563784565072113</v>
      </c>
      <c r="AB138" s="3">
        <f t="shared" si="113"/>
        <v>16.988145189847952</v>
      </c>
      <c r="AC138" s="3">
        <f t="shared" si="114"/>
        <v>4.6154442902310279E-2</v>
      </c>
      <c r="AD138" s="3">
        <f t="shared" si="115"/>
        <v>33.020495374290796</v>
      </c>
      <c r="AE138" s="3">
        <f t="shared" si="116"/>
        <v>4.2001189443590121E-3</v>
      </c>
      <c r="AF138" s="3">
        <f t="shared" si="117"/>
        <v>5.3565847885236752E-2</v>
      </c>
      <c r="AG138" s="3">
        <f t="shared" si="118"/>
        <v>4.4242675243688238E-2</v>
      </c>
      <c r="AH138" s="17">
        <f t="shared" si="119"/>
        <v>2.0170870415538773</v>
      </c>
      <c r="AI138" s="3">
        <f t="shared" si="120"/>
        <v>1.0123489895642775E-3</v>
      </c>
      <c r="AJ138" s="3">
        <f t="shared" si="121"/>
        <v>0.37261703394220724</v>
      </c>
      <c r="AK138" s="3">
        <f t="shared" si="122"/>
        <v>9.2125175865979104E-5</v>
      </c>
      <c r="AL138" s="3">
        <f t="shared" si="123"/>
        <v>1.1749103352097627E-3</v>
      </c>
      <c r="AM138" s="3">
        <f t="shared" si="124"/>
        <v>4.4242675243688238E-2</v>
      </c>
      <c r="AP138" s="3" t="s">
        <v>98</v>
      </c>
      <c r="AQ138" s="3">
        <v>39.618380649292398</v>
      </c>
      <c r="AR138" s="3">
        <v>7.9538236117809094E-2</v>
      </c>
      <c r="AS138" s="3">
        <v>0.49781319245161698</v>
      </c>
      <c r="AT138" s="3">
        <v>1.0244878487411699</v>
      </c>
      <c r="AU138" s="3">
        <v>4.5608882551500898</v>
      </c>
      <c r="AV138" s="3" t="s">
        <v>98</v>
      </c>
      <c r="AW138" s="3" t="s">
        <v>98</v>
      </c>
      <c r="AX138" s="3">
        <v>0.60108240128037405</v>
      </c>
      <c r="AY138" s="3">
        <v>1.8926386568071301</v>
      </c>
      <c r="AZ138" s="3">
        <v>6.7721378576408295E-2</v>
      </c>
      <c r="BA138" s="3">
        <v>0.29422674532483001</v>
      </c>
      <c r="BB138" s="3" t="s">
        <v>98</v>
      </c>
      <c r="BC138" s="3" t="s">
        <v>98</v>
      </c>
      <c r="BD138" s="3">
        <v>0.106546398083292</v>
      </c>
      <c r="BE138" s="3">
        <v>0.54479796282145798</v>
      </c>
      <c r="BF138" s="3">
        <v>2.4429930709252399E-2</v>
      </c>
      <c r="BG138" s="3">
        <v>1.2190956595030399E-2</v>
      </c>
      <c r="BH138" s="3">
        <v>9.0252430503938094E-2</v>
      </c>
      <c r="BI138" s="3">
        <v>1.63149538194397E-2</v>
      </c>
      <c r="BK138" s="3" t="s">
        <v>98</v>
      </c>
      <c r="BL138" s="3">
        <v>19914.585500391098</v>
      </c>
      <c r="BM138" s="3">
        <v>137.19720431164799</v>
      </c>
      <c r="BN138" s="3">
        <v>144.43069399639299</v>
      </c>
      <c r="BO138" s="3">
        <v>4.9016845000453104</v>
      </c>
      <c r="BP138" s="3">
        <v>1.84778455854096</v>
      </c>
      <c r="BQ138" s="3" t="s">
        <v>98</v>
      </c>
      <c r="BR138" s="3" t="s">
        <v>98</v>
      </c>
      <c r="BS138" s="3">
        <v>2.2471043673917999</v>
      </c>
      <c r="BT138" s="3">
        <v>50.744077595175099</v>
      </c>
      <c r="BU138" s="3">
        <v>20.669091517022899</v>
      </c>
      <c r="BV138" s="3">
        <v>0.135611158329876</v>
      </c>
      <c r="BW138" s="3" t="s">
        <v>98</v>
      </c>
      <c r="BX138" s="3" t="s">
        <v>98</v>
      </c>
      <c r="BY138" s="3">
        <v>0.23172635065559399</v>
      </c>
      <c r="BZ138" s="3">
        <v>9.4434209749227396</v>
      </c>
      <c r="CA138" s="3">
        <v>0.27364126308429998</v>
      </c>
      <c r="CB138" s="3">
        <v>9.9189583679087107E-3</v>
      </c>
      <c r="CC138" s="3">
        <v>0.84821304528961705</v>
      </c>
      <c r="CD138" s="3">
        <v>0.13138250043048499</v>
      </c>
      <c r="CF138" s="3" t="s">
        <v>98</v>
      </c>
      <c r="CG138" s="3">
        <v>547133.51727277704</v>
      </c>
      <c r="CH138" s="3">
        <v>238.73307494113899</v>
      </c>
      <c r="CI138" s="3">
        <v>603.41314049085804</v>
      </c>
      <c r="CJ138" s="3">
        <v>6.0055074818166201</v>
      </c>
      <c r="CK138" s="3">
        <v>4.5608882551500898</v>
      </c>
      <c r="CL138" s="3" t="s">
        <v>98</v>
      </c>
      <c r="CM138" s="3" t="s">
        <v>98</v>
      </c>
      <c r="CN138" s="3">
        <v>7.2298453501401001</v>
      </c>
      <c r="CO138" s="3">
        <v>88.956010288469898</v>
      </c>
      <c r="CP138" s="3">
        <v>10.5621899045479</v>
      </c>
      <c r="CQ138" s="3">
        <v>0.29422674532483001</v>
      </c>
      <c r="CR138" s="3" t="s">
        <v>98</v>
      </c>
      <c r="CS138" s="3" t="s">
        <v>98</v>
      </c>
      <c r="CT138" s="3">
        <v>0.280489957104751</v>
      </c>
      <c r="CU138" s="3">
        <v>12.802856040025</v>
      </c>
      <c r="CV138" s="3">
        <v>0.39793053160464897</v>
      </c>
      <c r="CW138" s="3">
        <v>2.1993326513978399E-2</v>
      </c>
      <c r="CX138" s="3">
        <v>5.2363580187453103</v>
      </c>
      <c r="CY138" s="3">
        <v>0.241681187192235</v>
      </c>
      <c r="DA138" s="3" t="s">
        <v>98</v>
      </c>
      <c r="DB138" s="3">
        <f t="shared" si="125"/>
        <v>9797.3590701544817</v>
      </c>
      <c r="DC138" s="3">
        <f t="shared" si="126"/>
        <v>4.0509097578468332</v>
      </c>
      <c r="DD138" s="3">
        <f t="shared" si="127"/>
        <v>10.280766499995877</v>
      </c>
      <c r="DE138" s="3">
        <f t="shared" si="128"/>
        <v>9.4506459601180565E-2</v>
      </c>
      <c r="DF138" s="3">
        <f t="shared" si="129"/>
        <v>6.9749017512617986E-2</v>
      </c>
      <c r="DG138" s="3" t="s">
        <v>98</v>
      </c>
      <c r="DH138" s="3" t="s">
        <v>98</v>
      </c>
      <c r="DI138" s="3">
        <f t="shared" si="130"/>
        <v>9.6498811426078732E-2</v>
      </c>
      <c r="DJ138" s="3">
        <f t="shared" si="131"/>
        <v>1.126595874980622</v>
      </c>
      <c r="DK138" s="3">
        <f t="shared" si="132"/>
        <v>9.7917550348924881E-2</v>
      </c>
      <c r="DL138" s="3">
        <f t="shared" si="133"/>
        <v>2.6174195169941556E-3</v>
      </c>
      <c r="DM138" s="3" t="s">
        <v>98</v>
      </c>
      <c r="DN138" s="3" t="s">
        <v>98</v>
      </c>
      <c r="DO138" s="3">
        <f t="shared" si="134"/>
        <v>2.3036297396907932E-3</v>
      </c>
      <c r="DP138" s="3">
        <f t="shared" si="135"/>
        <v>0.10033586238264107</v>
      </c>
      <c r="DQ138" s="3">
        <f t="shared" si="136"/>
        <v>2.0202949770133506E-3</v>
      </c>
      <c r="DR138" s="3">
        <f t="shared" si="137"/>
        <v>1.0760823665132327E-4</v>
      </c>
      <c r="DS138" s="3">
        <f t="shared" si="138"/>
        <v>2.5271998159967717E-2</v>
      </c>
      <c r="DT138" s="3">
        <f t="shared" si="139"/>
        <v>1.1564778817620821E-3</v>
      </c>
      <c r="DV138" s="3" t="s">
        <v>98</v>
      </c>
      <c r="DW138" s="3">
        <f t="shared" si="140"/>
        <v>99.826969980672473</v>
      </c>
      <c r="DX138" s="3">
        <f t="shared" si="141"/>
        <v>4.1275413496160929E-2</v>
      </c>
      <c r="DY138" s="3">
        <f t="shared" si="142"/>
        <v>0.10475249109729826</v>
      </c>
      <c r="DZ138" s="3">
        <f t="shared" si="143"/>
        <v>9.6294250706052068E-4</v>
      </c>
      <c r="EA138" s="3">
        <f t="shared" si="144"/>
        <v>7.1068468834874774E-4</v>
      </c>
      <c r="EB138" s="3" t="s">
        <v>98</v>
      </c>
      <c r="EC138" s="3" t="s">
        <v>98</v>
      </c>
      <c r="ED138" s="3">
        <f t="shared" si="145"/>
        <v>9.8324292112015482E-4</v>
      </c>
      <c r="EE138" s="3">
        <f t="shared" si="146"/>
        <v>1.1479078370684508E-2</v>
      </c>
      <c r="EF138" s="3">
        <f t="shared" si="147"/>
        <v>9.9769869505343992E-4</v>
      </c>
      <c r="EG138" s="3">
        <f t="shared" si="148"/>
        <v>2.666933585661487E-5</v>
      </c>
      <c r="EH138" s="3" t="s">
        <v>98</v>
      </c>
      <c r="EI138" s="3" t="s">
        <v>98</v>
      </c>
      <c r="EJ138" s="3">
        <f t="shared" si="149"/>
        <v>2.3472078059406183E-5</v>
      </c>
      <c r="EK138" s="3">
        <f t="shared" si="150"/>
        <v>1.0223392906532375E-3</v>
      </c>
      <c r="EL138" s="3">
        <f t="shared" si="151"/>
        <v>2.0585131623560582E-5</v>
      </c>
      <c r="EM138" s="3">
        <f t="shared" si="152"/>
        <v>1.0964387579290148E-6</v>
      </c>
      <c r="EN138" s="3">
        <f t="shared" si="153"/>
        <v>2.5750071867345861E-4</v>
      </c>
      <c r="EO138" s="3">
        <f t="shared" si="154"/>
        <v>1.1783551256956709E-5</v>
      </c>
      <c r="EQ138" s="3">
        <f t="shared" si="155"/>
        <v>199.65393996134495</v>
      </c>
    </row>
    <row r="139" spans="1:147">
      <c r="A139" s="33" t="s">
        <v>199</v>
      </c>
      <c r="B139" s="33" t="s">
        <v>63</v>
      </c>
      <c r="C139" s="3" t="s">
        <v>190</v>
      </c>
      <c r="D139" s="3" t="s">
        <v>620</v>
      </c>
      <c r="E139" s="3" t="s">
        <v>399</v>
      </c>
      <c r="G139" s="5" t="s">
        <v>98</v>
      </c>
      <c r="H139" s="3">
        <v>504860.08836964902</v>
      </c>
      <c r="I139" s="3">
        <v>1.59343738253409</v>
      </c>
      <c r="J139" s="3">
        <v>31.463672471957299</v>
      </c>
      <c r="K139" s="3">
        <v>2.7667083890883299</v>
      </c>
      <c r="L139" s="3">
        <v>3.1840015825544001</v>
      </c>
      <c r="M139" s="5" t="s">
        <v>98</v>
      </c>
      <c r="N139" s="5" t="s">
        <v>98</v>
      </c>
      <c r="O139" s="3">
        <v>1.9518574991629101</v>
      </c>
      <c r="P139" s="3">
        <v>156.41218612922501</v>
      </c>
      <c r="Q139" s="3">
        <v>3.22234153016095E-2</v>
      </c>
      <c r="R139" s="3">
        <v>0.14547373161428301</v>
      </c>
      <c r="S139" s="5" t="s">
        <v>98</v>
      </c>
      <c r="T139" s="5" t="s">
        <v>98</v>
      </c>
      <c r="U139" s="3">
        <v>9.2083162119659598E-2</v>
      </c>
      <c r="V139" s="3">
        <v>4.3335782110568104</v>
      </c>
      <c r="W139" s="3">
        <v>2.2098388579718301E-2</v>
      </c>
      <c r="X139" s="3">
        <v>1.6732373543190699E-2</v>
      </c>
      <c r="Y139" s="3">
        <v>0.69136306165677597</v>
      </c>
      <c r="Z139" s="3">
        <v>0.46696145525579302</v>
      </c>
      <c r="AA139" s="3">
        <f t="shared" si="112"/>
        <v>5.0643718846052593E-2</v>
      </c>
      <c r="AB139" s="3">
        <f t="shared" si="113"/>
        <v>226.23740665924544</v>
      </c>
      <c r="AC139" s="3">
        <f t="shared" si="114"/>
        <v>0.67542146977996043</v>
      </c>
      <c r="AD139" s="3">
        <f t="shared" si="115"/>
        <v>0.81636973150830161</v>
      </c>
      <c r="AE139" s="3">
        <f t="shared" si="116"/>
        <v>2.4202006834286742E-2</v>
      </c>
      <c r="AF139" s="3">
        <f t="shared" si="117"/>
        <v>0.13319074626143951</v>
      </c>
      <c r="AG139" s="3">
        <f t="shared" si="118"/>
        <v>2.0222580224874394E-2</v>
      </c>
      <c r="AH139" s="17">
        <f t="shared" si="119"/>
        <v>4.6608528989659365E-2</v>
      </c>
      <c r="AI139" s="3">
        <f t="shared" si="120"/>
        <v>0.29305290585888638</v>
      </c>
      <c r="AJ139" s="3">
        <f t="shared" si="121"/>
        <v>98.160233871555178</v>
      </c>
      <c r="AK139" s="3">
        <f t="shared" si="122"/>
        <v>1.0500803939079624E-2</v>
      </c>
      <c r="AL139" s="3">
        <f t="shared" si="123"/>
        <v>5.7789005786482217E-2</v>
      </c>
      <c r="AM139" s="3">
        <f t="shared" si="124"/>
        <v>2.0222580224874394E-2</v>
      </c>
      <c r="AP139" s="3" t="s">
        <v>98</v>
      </c>
      <c r="AQ139" s="3">
        <v>19.489148393965898</v>
      </c>
      <c r="AR139" s="3">
        <v>2.7456579787720901E-2</v>
      </c>
      <c r="AS139" s="3">
        <v>0.55602048682491001</v>
      </c>
      <c r="AT139" s="3">
        <v>0.70562867434076204</v>
      </c>
      <c r="AU139" s="3">
        <v>3.1840015825544001</v>
      </c>
      <c r="AV139" s="3" t="s">
        <v>98</v>
      </c>
      <c r="AW139" s="3" t="s">
        <v>98</v>
      </c>
      <c r="AX139" s="3">
        <v>0.251652459941963</v>
      </c>
      <c r="AY139" s="3">
        <v>2.6092160436810801</v>
      </c>
      <c r="AZ139" s="3">
        <v>3.22234153016095E-2</v>
      </c>
      <c r="BA139" s="3">
        <v>0.14547373161428301</v>
      </c>
      <c r="BB139" s="3" t="s">
        <v>98</v>
      </c>
      <c r="BC139" s="3" t="s">
        <v>98</v>
      </c>
      <c r="BD139" s="3">
        <v>9.2083162119659598E-2</v>
      </c>
      <c r="BE139" s="3">
        <v>0.41307648598282998</v>
      </c>
      <c r="BF139" s="3">
        <v>2.2098388579718301E-2</v>
      </c>
      <c r="BG139" s="3">
        <v>1.6732373543190699E-2</v>
      </c>
      <c r="BH139" s="3">
        <v>9.1068056012767504E-2</v>
      </c>
      <c r="BI139" s="3">
        <v>1.00399717333333E-2</v>
      </c>
      <c r="BK139" s="3" t="s">
        <v>98</v>
      </c>
      <c r="BL139" s="3">
        <v>49337.3596585302</v>
      </c>
      <c r="BM139" s="3">
        <v>1.1874715876624999</v>
      </c>
      <c r="BN139" s="3">
        <v>26.856612862206099</v>
      </c>
      <c r="BO139" s="3">
        <v>1.7757248460950601</v>
      </c>
      <c r="BP139" s="3">
        <v>2.26213107385504</v>
      </c>
      <c r="BQ139" s="3" t="s">
        <v>98</v>
      </c>
      <c r="BR139" s="3" t="s">
        <v>98</v>
      </c>
      <c r="BS139" s="3">
        <v>0.78373300061171003</v>
      </c>
      <c r="BT139" s="3">
        <v>30.557023521567299</v>
      </c>
      <c r="BU139" s="3">
        <v>3.57613189759916E-2</v>
      </c>
      <c r="BV139" s="3">
        <v>8.2477678660024895E-2</v>
      </c>
      <c r="BW139" s="3" t="s">
        <v>98</v>
      </c>
      <c r="BX139" s="3" t="s">
        <v>98</v>
      </c>
      <c r="BY139" s="3">
        <v>5.0929723973156302E-2</v>
      </c>
      <c r="BZ139" s="3">
        <v>3.9249515156412098</v>
      </c>
      <c r="CA139" s="3">
        <v>1.02843277667071E-2</v>
      </c>
      <c r="CB139" s="3">
        <v>8.9281021723308495E-3</v>
      </c>
      <c r="CC139" s="3">
        <v>0.310757799491853</v>
      </c>
      <c r="CD139" s="3">
        <v>0.36130295597766898</v>
      </c>
      <c r="CF139" s="3" t="s">
        <v>98</v>
      </c>
      <c r="CG139" s="3">
        <v>504860.08836964902</v>
      </c>
      <c r="CH139" s="3">
        <v>1.59343738253409</v>
      </c>
      <c r="CI139" s="3">
        <v>31.463672471957299</v>
      </c>
      <c r="CJ139" s="3">
        <v>2.7667083890883299</v>
      </c>
      <c r="CK139" s="3">
        <v>3.1840015825544001</v>
      </c>
      <c r="CL139" s="3" t="s">
        <v>98</v>
      </c>
      <c r="CM139" s="3" t="s">
        <v>98</v>
      </c>
      <c r="CN139" s="3">
        <v>1.9518574991629101</v>
      </c>
      <c r="CO139" s="3">
        <v>156.41218612922501</v>
      </c>
      <c r="CP139" s="3">
        <v>3.22234153016095E-2</v>
      </c>
      <c r="CQ139" s="3">
        <v>0.14547373161428301</v>
      </c>
      <c r="CR139" s="3" t="s">
        <v>98</v>
      </c>
      <c r="CS139" s="3" t="s">
        <v>98</v>
      </c>
      <c r="CT139" s="3">
        <v>9.2083162119659598E-2</v>
      </c>
      <c r="CU139" s="3">
        <v>4.3335782110568104</v>
      </c>
      <c r="CV139" s="3">
        <v>2.2098388579718301E-2</v>
      </c>
      <c r="CW139" s="3">
        <v>1.6732373543190699E-2</v>
      </c>
      <c r="CX139" s="3">
        <v>0.69136306165677597</v>
      </c>
      <c r="CY139" s="3">
        <v>0.46696145525579302</v>
      </c>
      <c r="DA139" s="3" t="s">
        <v>98</v>
      </c>
      <c r="DB139" s="3">
        <f t="shared" si="125"/>
        <v>9040.3812045778322</v>
      </c>
      <c r="DC139" s="3">
        <f t="shared" si="126"/>
        <v>2.7038025807763537E-2</v>
      </c>
      <c r="DD139" s="3">
        <f t="shared" si="127"/>
        <v>0.53606832236601221</v>
      </c>
      <c r="DE139" s="3">
        <f t="shared" si="128"/>
        <v>4.3538671027103674E-2</v>
      </c>
      <c r="DF139" s="3">
        <f t="shared" si="129"/>
        <v>4.8692484822670135E-2</v>
      </c>
      <c r="DG139" s="3" t="s">
        <v>98</v>
      </c>
      <c r="DH139" s="3" t="s">
        <v>98</v>
      </c>
      <c r="DI139" s="3">
        <f t="shared" si="130"/>
        <v>2.6051999679170094E-2</v>
      </c>
      <c r="DJ139" s="3">
        <f t="shared" si="131"/>
        <v>1.9809040796507729</v>
      </c>
      <c r="DK139" s="3">
        <f t="shared" si="132"/>
        <v>2.9872951714786654E-4</v>
      </c>
      <c r="DL139" s="3">
        <f t="shared" si="133"/>
        <v>1.2941236321559546E-3</v>
      </c>
      <c r="DM139" s="3" t="s">
        <v>98</v>
      </c>
      <c r="DN139" s="3" t="s">
        <v>98</v>
      </c>
      <c r="DO139" s="3">
        <f t="shared" si="134"/>
        <v>7.5626775722453679E-4</v>
      </c>
      <c r="DP139" s="3">
        <f t="shared" si="135"/>
        <v>3.3962211685398203E-2</v>
      </c>
      <c r="DQ139" s="3">
        <f t="shared" si="136"/>
        <v>1.121936114518851E-4</v>
      </c>
      <c r="DR139" s="3">
        <f t="shared" si="137"/>
        <v>8.1867616107532756E-5</v>
      </c>
      <c r="DS139" s="3">
        <f t="shared" si="138"/>
        <v>3.3366943130153284E-3</v>
      </c>
      <c r="DT139" s="3">
        <f t="shared" si="139"/>
        <v>2.2344750988384319E-3</v>
      </c>
      <c r="DV139" s="3" t="s">
        <v>98</v>
      </c>
      <c r="DW139" s="3">
        <f t="shared" si="140"/>
        <v>99.958698357304726</v>
      </c>
      <c r="DX139" s="3">
        <f t="shared" si="141"/>
        <v>2.9895706881549202E-4</v>
      </c>
      <c r="DY139" s="3">
        <f t="shared" si="142"/>
        <v>5.9272602030494689E-3</v>
      </c>
      <c r="DZ139" s="3">
        <f t="shared" si="143"/>
        <v>4.8140324899932261E-4</v>
      </c>
      <c r="EA139" s="3">
        <f t="shared" si="144"/>
        <v>5.3838851399233805E-4</v>
      </c>
      <c r="EB139" s="3" t="s">
        <v>98</v>
      </c>
      <c r="EC139" s="3" t="s">
        <v>98</v>
      </c>
      <c r="ED139" s="3">
        <f t="shared" si="145"/>
        <v>2.8805466479843759E-4</v>
      </c>
      <c r="EE139" s="3">
        <f t="shared" si="146"/>
        <v>2.1902681855085836E-2</v>
      </c>
      <c r="EF139" s="3">
        <f t="shared" si="147"/>
        <v>3.3030259476100608E-6</v>
      </c>
      <c r="EG139" s="3">
        <f t="shared" si="148"/>
        <v>1.4309010964961565E-5</v>
      </c>
      <c r="EH139" s="3" t="s">
        <v>98</v>
      </c>
      <c r="EI139" s="3" t="s">
        <v>98</v>
      </c>
      <c r="EJ139" s="3">
        <f t="shared" si="149"/>
        <v>8.361985950712241E-6</v>
      </c>
      <c r="EK139" s="3">
        <f t="shared" si="150"/>
        <v>3.7551718191801404E-4</v>
      </c>
      <c r="EL139" s="3">
        <f t="shared" si="151"/>
        <v>1.240514875529448E-6</v>
      </c>
      <c r="EM139" s="3">
        <f t="shared" si="152"/>
        <v>9.0520301727770279E-7</v>
      </c>
      <c r="EN139" s="3">
        <f t="shared" si="153"/>
        <v>3.6893534995663778E-5</v>
      </c>
      <c r="EO139" s="3">
        <f t="shared" si="154"/>
        <v>2.470639427003341E-5</v>
      </c>
      <c r="EQ139" s="3">
        <f t="shared" si="155"/>
        <v>199.91739671460945</v>
      </c>
    </row>
    <row r="140" spans="1:147">
      <c r="A140" s="33" t="s">
        <v>200</v>
      </c>
      <c r="B140" s="33" t="s">
        <v>63</v>
      </c>
      <c r="C140" s="3" t="s">
        <v>190</v>
      </c>
      <c r="D140" s="3" t="s">
        <v>620</v>
      </c>
      <c r="E140" s="3" t="s">
        <v>399</v>
      </c>
      <c r="G140" s="5" t="s">
        <v>98</v>
      </c>
      <c r="H140" s="3">
        <v>447101.22489989398</v>
      </c>
      <c r="I140" s="3">
        <v>53.715778468800103</v>
      </c>
      <c r="J140" s="3">
        <v>518.766124170338</v>
      </c>
      <c r="K140" s="3">
        <v>5.0541668474099604</v>
      </c>
      <c r="L140" s="3">
        <v>4.4305710773224103</v>
      </c>
      <c r="M140" s="5" t="s">
        <v>98</v>
      </c>
      <c r="N140" s="5" t="s">
        <v>98</v>
      </c>
      <c r="O140" s="3">
        <v>1.5842946207061801</v>
      </c>
      <c r="P140" s="3">
        <v>103.949810354703</v>
      </c>
      <c r="Q140" s="3">
        <v>3.6260848096004702E-2</v>
      </c>
      <c r="R140" s="3">
        <v>0.28571789633095901</v>
      </c>
      <c r="S140" s="5" t="s">
        <v>98</v>
      </c>
      <c r="T140" s="5" t="s">
        <v>98</v>
      </c>
      <c r="U140" s="3">
        <v>7.8727781643081696E-2</v>
      </c>
      <c r="V140" s="3">
        <v>2.7252636093717602</v>
      </c>
      <c r="W140" s="3">
        <v>3.2859820785201797E-2</v>
      </c>
      <c r="X140" s="3">
        <v>1.3109574042588701E-2</v>
      </c>
      <c r="Y140" s="3">
        <v>1.7467191509583</v>
      </c>
      <c r="Z140" s="3">
        <v>0.226473259838083</v>
      </c>
      <c r="AA140" s="3">
        <f t="shared" si="112"/>
        <v>0.10354527014405129</v>
      </c>
      <c r="AB140" s="3">
        <f t="shared" si="113"/>
        <v>59.511461987276647</v>
      </c>
      <c r="AC140" s="3">
        <f t="shared" si="114"/>
        <v>0.12965636731802779</v>
      </c>
      <c r="AD140" s="3">
        <f t="shared" si="115"/>
        <v>33.905170014941376</v>
      </c>
      <c r="AE140" s="3">
        <f t="shared" si="116"/>
        <v>7.5052558022257977E-3</v>
      </c>
      <c r="AF140" s="3">
        <f t="shared" si="117"/>
        <v>4.5071803100051537E-2</v>
      </c>
      <c r="AG140" s="3">
        <f t="shared" si="118"/>
        <v>6.7505022043134306E-4</v>
      </c>
      <c r="AH140" s="17">
        <f t="shared" si="119"/>
        <v>2.0759403751948884E-2</v>
      </c>
      <c r="AI140" s="3">
        <f t="shared" si="120"/>
        <v>4.2161403277367771E-3</v>
      </c>
      <c r="AJ140" s="3">
        <f t="shared" si="121"/>
        <v>1.9351820511189368</v>
      </c>
      <c r="AK140" s="3">
        <f t="shared" si="122"/>
        <v>2.4405443644837381E-4</v>
      </c>
      <c r="AL140" s="3">
        <f t="shared" si="123"/>
        <v>1.4656360549407171E-3</v>
      </c>
      <c r="AM140" s="3">
        <f t="shared" si="124"/>
        <v>6.7505022043134306E-4</v>
      </c>
      <c r="AP140" s="3" t="s">
        <v>98</v>
      </c>
      <c r="AQ140" s="3">
        <v>25.8270930768592</v>
      </c>
      <c r="AR140" s="3">
        <v>4.5804772330852402E-2</v>
      </c>
      <c r="AS140" s="3">
        <v>0.26984451939035498</v>
      </c>
      <c r="AT140" s="3">
        <v>0.85330887941511901</v>
      </c>
      <c r="AU140" s="3">
        <v>4.4305710773224103</v>
      </c>
      <c r="AV140" s="3" t="s">
        <v>98</v>
      </c>
      <c r="AW140" s="3" t="s">
        <v>98</v>
      </c>
      <c r="AX140" s="3">
        <v>0.27521287512204401</v>
      </c>
      <c r="AY140" s="3">
        <v>2.1698450975120398</v>
      </c>
      <c r="AZ140" s="3">
        <v>3.6260848096004702E-2</v>
      </c>
      <c r="BA140" s="3">
        <v>0.28571789633095901</v>
      </c>
      <c r="BB140" s="3" t="s">
        <v>98</v>
      </c>
      <c r="BC140" s="3" t="s">
        <v>98</v>
      </c>
      <c r="BD140" s="3">
        <v>7.8727781643081696E-2</v>
      </c>
      <c r="BE140" s="3">
        <v>0.23777160555184601</v>
      </c>
      <c r="BF140" s="3">
        <v>2.4522768755312101E-2</v>
      </c>
      <c r="BG140" s="3">
        <v>1.3109574042588701E-2</v>
      </c>
      <c r="BH140" s="3">
        <v>8.0620339298280594E-2</v>
      </c>
      <c r="BI140" s="3">
        <v>1.07032219488666E-2</v>
      </c>
      <c r="BK140" s="3" t="s">
        <v>98</v>
      </c>
      <c r="BL140" s="3">
        <v>61771.333069488603</v>
      </c>
      <c r="BM140" s="3">
        <v>47.845868625776603</v>
      </c>
      <c r="BN140" s="3">
        <v>233.74196509698399</v>
      </c>
      <c r="BO140" s="3">
        <v>2.3657890163991699</v>
      </c>
      <c r="BP140" s="3">
        <v>3.08476429323344</v>
      </c>
      <c r="BQ140" s="3" t="s">
        <v>98</v>
      </c>
      <c r="BR140" s="3" t="s">
        <v>98</v>
      </c>
      <c r="BS140" s="3">
        <v>1.2880102357171199</v>
      </c>
      <c r="BT140" s="3">
        <v>17.335010132342699</v>
      </c>
      <c r="BU140" s="3">
        <v>1.7311976130855299E-2</v>
      </c>
      <c r="BV140" s="3">
        <v>8.0530430660961896E-2</v>
      </c>
      <c r="BW140" s="3" t="s">
        <v>98</v>
      </c>
      <c r="BX140" s="3" t="s">
        <v>98</v>
      </c>
      <c r="BY140" s="3">
        <v>7.1609169331711797E-2</v>
      </c>
      <c r="BZ140" s="3">
        <v>2.0365302851629199</v>
      </c>
      <c r="CA140" s="3">
        <v>4.1197467637217801E-2</v>
      </c>
      <c r="CB140" s="3">
        <v>6.9533850794487899E-3</v>
      </c>
      <c r="CC140" s="3">
        <v>2.1697496010117199</v>
      </c>
      <c r="CD140" s="3">
        <v>0.100478039398223</v>
      </c>
      <c r="CF140" s="3" t="s">
        <v>98</v>
      </c>
      <c r="CG140" s="3">
        <v>447101.22489989398</v>
      </c>
      <c r="CH140" s="3">
        <v>53.715778468800103</v>
      </c>
      <c r="CI140" s="3">
        <v>518.766124170338</v>
      </c>
      <c r="CJ140" s="3">
        <v>5.0541668474099604</v>
      </c>
      <c r="CK140" s="3">
        <v>4.4305710773224103</v>
      </c>
      <c r="CL140" s="3" t="s">
        <v>98</v>
      </c>
      <c r="CM140" s="3" t="s">
        <v>98</v>
      </c>
      <c r="CN140" s="3">
        <v>1.5842946207061801</v>
      </c>
      <c r="CO140" s="3">
        <v>103.949810354703</v>
      </c>
      <c r="CP140" s="3">
        <v>3.6260848096004702E-2</v>
      </c>
      <c r="CQ140" s="3">
        <v>0.28571789633095901</v>
      </c>
      <c r="CR140" s="3" t="s">
        <v>98</v>
      </c>
      <c r="CS140" s="3" t="s">
        <v>98</v>
      </c>
      <c r="CT140" s="3">
        <v>7.8727781643081696E-2</v>
      </c>
      <c r="CU140" s="3">
        <v>2.7252636093717602</v>
      </c>
      <c r="CV140" s="3">
        <v>3.2859820785201797E-2</v>
      </c>
      <c r="CW140" s="3">
        <v>1.3109574042588701E-2</v>
      </c>
      <c r="CX140" s="3">
        <v>1.7467191509583</v>
      </c>
      <c r="CY140" s="3">
        <v>0.226473259838083</v>
      </c>
      <c r="DA140" s="3" t="s">
        <v>98</v>
      </c>
      <c r="DB140" s="3">
        <f t="shared" si="125"/>
        <v>8006.1102139832392</v>
      </c>
      <c r="DC140" s="3">
        <f t="shared" si="126"/>
        <v>0.91146889136853426</v>
      </c>
      <c r="DD140" s="3">
        <f t="shared" si="127"/>
        <v>8.8385768105159705</v>
      </c>
      <c r="DE140" s="3">
        <f t="shared" si="128"/>
        <v>7.9535562386459577E-2</v>
      </c>
      <c r="DF140" s="3">
        <f t="shared" si="129"/>
        <v>6.7756095386487386E-2</v>
      </c>
      <c r="DG140" s="3" t="s">
        <v>98</v>
      </c>
      <c r="DH140" s="3" t="s">
        <v>98</v>
      </c>
      <c r="DI140" s="3">
        <f t="shared" si="130"/>
        <v>2.114603292917103E-2</v>
      </c>
      <c r="DJ140" s="3">
        <f t="shared" si="131"/>
        <v>1.3164869599126521</v>
      </c>
      <c r="DK140" s="3">
        <f t="shared" si="132"/>
        <v>3.3615883175954267E-4</v>
      </c>
      <c r="DL140" s="3">
        <f t="shared" si="133"/>
        <v>2.5417254212751332E-3</v>
      </c>
      <c r="DM140" s="3" t="s">
        <v>98</v>
      </c>
      <c r="DN140" s="3" t="s">
        <v>98</v>
      </c>
      <c r="DO140" s="3">
        <f t="shared" si="134"/>
        <v>6.4658164949968539E-4</v>
      </c>
      <c r="DP140" s="3">
        <f t="shared" si="135"/>
        <v>2.1357865277208152E-2</v>
      </c>
      <c r="DQ140" s="3">
        <f t="shared" si="136"/>
        <v>1.6682944786920316E-4</v>
      </c>
      <c r="DR140" s="3">
        <f t="shared" si="137"/>
        <v>6.4142099880903675E-5</v>
      </c>
      <c r="DS140" s="3">
        <f t="shared" si="138"/>
        <v>8.4301117324242277E-3</v>
      </c>
      <c r="DT140" s="3">
        <f t="shared" si="139"/>
        <v>1.0837058475924057E-3</v>
      </c>
      <c r="DV140" s="3" t="s">
        <v>98</v>
      </c>
      <c r="DW140" s="3">
        <f t="shared" si="140"/>
        <v>99.846595586959793</v>
      </c>
      <c r="DX140" s="3">
        <f t="shared" si="141"/>
        <v>1.1367201219340988E-2</v>
      </c>
      <c r="DY140" s="3">
        <f t="shared" si="142"/>
        <v>0.11022853555307259</v>
      </c>
      <c r="DZ140" s="3">
        <f t="shared" si="143"/>
        <v>9.9191179238478392E-4</v>
      </c>
      <c r="EA140" s="3">
        <f t="shared" si="144"/>
        <v>8.4500653548213089E-4</v>
      </c>
      <c r="EB140" s="3" t="s">
        <v>98</v>
      </c>
      <c r="EC140" s="3" t="s">
        <v>98</v>
      </c>
      <c r="ED140" s="3">
        <f t="shared" si="145"/>
        <v>2.637185027080736E-4</v>
      </c>
      <c r="EE140" s="3">
        <f t="shared" si="146"/>
        <v>1.6418302717382489E-2</v>
      </c>
      <c r="EF140" s="3">
        <f t="shared" si="147"/>
        <v>4.1923373561679752E-6</v>
      </c>
      <c r="EG140" s="3">
        <f t="shared" si="148"/>
        <v>3.1698618111439921E-5</v>
      </c>
      <c r="EH140" s="3" t="s">
        <v>98</v>
      </c>
      <c r="EI140" s="3" t="s">
        <v>98</v>
      </c>
      <c r="EJ140" s="3">
        <f t="shared" si="149"/>
        <v>8.0637131823126332E-6</v>
      </c>
      <c r="EK140" s="3">
        <f t="shared" si="150"/>
        <v>2.6636032729222153E-4</v>
      </c>
      <c r="EL140" s="3">
        <f t="shared" si="151"/>
        <v>2.0805799530836924E-6</v>
      </c>
      <c r="EM140" s="3">
        <f t="shared" si="152"/>
        <v>7.999353163689009E-7</v>
      </c>
      <c r="EN140" s="3">
        <f t="shared" si="153"/>
        <v>1.051344453677551E-4</v>
      </c>
      <c r="EO140" s="3">
        <f t="shared" si="154"/>
        <v>1.3515219826826247E-5</v>
      </c>
      <c r="EQ140" s="3">
        <f t="shared" si="155"/>
        <v>199.69319117391959</v>
      </c>
    </row>
    <row r="141" spans="1:147">
      <c r="A141" s="33" t="s">
        <v>201</v>
      </c>
      <c r="B141" s="33" t="s">
        <v>63</v>
      </c>
      <c r="C141" s="3" t="s">
        <v>190</v>
      </c>
      <c r="D141" s="3" t="s">
        <v>620</v>
      </c>
      <c r="E141" s="3" t="s">
        <v>399</v>
      </c>
      <c r="G141" s="5" t="s">
        <v>98</v>
      </c>
      <c r="H141" s="3">
        <v>462961.10819998902</v>
      </c>
      <c r="I141" s="3">
        <v>94.8711744920531</v>
      </c>
      <c r="J141" s="3">
        <v>721.48075733374299</v>
      </c>
      <c r="K141" s="3">
        <v>1.6094772440023499</v>
      </c>
      <c r="L141" s="3">
        <v>2.7894556993299999</v>
      </c>
      <c r="M141" s="5" t="s">
        <v>98</v>
      </c>
      <c r="N141" s="5" t="s">
        <v>98</v>
      </c>
      <c r="O141" s="3">
        <v>2.9328756760522299</v>
      </c>
      <c r="P141" s="3">
        <v>186.55824761635799</v>
      </c>
      <c r="Q141" s="3">
        <v>0.150700539570605</v>
      </c>
      <c r="R141" s="3">
        <v>0.108041159994198</v>
      </c>
      <c r="S141" s="5" t="s">
        <v>98</v>
      </c>
      <c r="T141" s="5" t="s">
        <v>98</v>
      </c>
      <c r="U141" s="3">
        <v>0.51167393592017196</v>
      </c>
      <c r="V141" s="3">
        <v>3.9165861789987799</v>
      </c>
      <c r="W141" s="3">
        <v>2.8582592392493202E-2</v>
      </c>
      <c r="X141" s="3">
        <v>1.64397595014052E-2</v>
      </c>
      <c r="Y141" s="3">
        <v>0.71403710142062604</v>
      </c>
      <c r="Z141" s="3">
        <v>0.27230570734691401</v>
      </c>
      <c r="AA141" s="3">
        <f t="shared" si="112"/>
        <v>0.13149508635913285</v>
      </c>
      <c r="AB141" s="3">
        <f t="shared" si="113"/>
        <v>261.27248464426776</v>
      </c>
      <c r="AC141" s="3">
        <f t="shared" si="114"/>
        <v>0.38136072594147141</v>
      </c>
      <c r="AD141" s="3">
        <f t="shared" si="115"/>
        <v>32.347492690093695</v>
      </c>
      <c r="AE141" s="3">
        <f t="shared" si="116"/>
        <v>2.3023676877149891E-2</v>
      </c>
      <c r="AF141" s="3">
        <f t="shared" si="117"/>
        <v>0.71659292619691806</v>
      </c>
      <c r="AG141" s="3">
        <f t="shared" si="118"/>
        <v>1.5884755340857348E-3</v>
      </c>
      <c r="AH141" s="17">
        <f t="shared" si="119"/>
        <v>0.21105421450898823</v>
      </c>
      <c r="AI141" s="3">
        <f t="shared" si="120"/>
        <v>2.8702681167895074E-3</v>
      </c>
      <c r="AJ141" s="3">
        <f t="shared" si="121"/>
        <v>1.9664376309791027</v>
      </c>
      <c r="AK141" s="3">
        <f t="shared" si="122"/>
        <v>1.732850846363484E-4</v>
      </c>
      <c r="AL141" s="3">
        <f t="shared" si="123"/>
        <v>5.3933551329970351E-3</v>
      </c>
      <c r="AM141" s="3">
        <f t="shared" si="124"/>
        <v>1.5884755340857348E-3</v>
      </c>
      <c r="AP141" s="3" t="s">
        <v>98</v>
      </c>
      <c r="AQ141" s="3">
        <v>23.560686300928602</v>
      </c>
      <c r="AR141" s="3">
        <v>4.2491455870454803E-2</v>
      </c>
      <c r="AS141" s="3">
        <v>0.381640644724621</v>
      </c>
      <c r="AT141" s="3">
        <v>0.64635823321897101</v>
      </c>
      <c r="AU141" s="3">
        <v>2.7894556993299999</v>
      </c>
      <c r="AV141" s="3" t="s">
        <v>98</v>
      </c>
      <c r="AW141" s="3" t="s">
        <v>98</v>
      </c>
      <c r="AX141" s="3">
        <v>0.25820804090274402</v>
      </c>
      <c r="AY141" s="3">
        <v>1.85780903830397</v>
      </c>
      <c r="AZ141" s="3">
        <v>2.4096057842052401E-2</v>
      </c>
      <c r="BA141" s="3">
        <v>0.108041159994198</v>
      </c>
      <c r="BB141" s="3" t="s">
        <v>98</v>
      </c>
      <c r="BC141" s="3" t="s">
        <v>98</v>
      </c>
      <c r="BD141" s="3">
        <v>6.3850199998509993E-2</v>
      </c>
      <c r="BE141" s="3">
        <v>0.32033419348923298</v>
      </c>
      <c r="BF141" s="3">
        <v>2.3934709832929099E-2</v>
      </c>
      <c r="BG141" s="3">
        <v>1.64397595014052E-2</v>
      </c>
      <c r="BH141" s="3">
        <v>6.4299701031464498E-2</v>
      </c>
      <c r="BI141" s="3">
        <v>1.2658277361593801E-2</v>
      </c>
      <c r="BK141" s="3" t="s">
        <v>98</v>
      </c>
      <c r="BL141" s="3">
        <v>43863.546739387399</v>
      </c>
      <c r="BM141" s="3">
        <v>109.423701693251</v>
      </c>
      <c r="BN141" s="3">
        <v>322.70896576237197</v>
      </c>
      <c r="BO141" s="3">
        <v>0.64804447544487798</v>
      </c>
      <c r="BP141" s="3">
        <v>1.74603010268499</v>
      </c>
      <c r="BQ141" s="3" t="s">
        <v>98</v>
      </c>
      <c r="BR141" s="3" t="s">
        <v>98</v>
      </c>
      <c r="BS141" s="3">
        <v>1.5842724611763099</v>
      </c>
      <c r="BT141" s="3">
        <v>30.830252447327499</v>
      </c>
      <c r="BU141" s="3">
        <v>0.22562747907344799</v>
      </c>
      <c r="BV141" s="3">
        <v>0.14729863585817099</v>
      </c>
      <c r="BW141" s="3" t="s">
        <v>98</v>
      </c>
      <c r="BX141" s="3" t="s">
        <v>98</v>
      </c>
      <c r="BY141" s="3">
        <v>0.78383332528397798</v>
      </c>
      <c r="BZ141" s="3">
        <v>4.05694737321401</v>
      </c>
      <c r="CA141" s="3">
        <v>5.1690976651741702E-2</v>
      </c>
      <c r="CB141" s="3">
        <v>2.6154805227859498E-2</v>
      </c>
      <c r="CC141" s="3">
        <v>1.0785371273034099</v>
      </c>
      <c r="CD141" s="3">
        <v>0.439160083587671</v>
      </c>
      <c r="CF141" s="3" t="s">
        <v>98</v>
      </c>
      <c r="CG141" s="3">
        <v>462961.10819998902</v>
      </c>
      <c r="CH141" s="3">
        <v>94.8711744920531</v>
      </c>
      <c r="CI141" s="3">
        <v>721.48075733374299</v>
      </c>
      <c r="CJ141" s="3">
        <v>1.6094772440023499</v>
      </c>
      <c r="CK141" s="3">
        <v>2.7894556993299999</v>
      </c>
      <c r="CL141" s="3" t="s">
        <v>98</v>
      </c>
      <c r="CM141" s="3" t="s">
        <v>98</v>
      </c>
      <c r="CN141" s="3">
        <v>2.9328756760522299</v>
      </c>
      <c r="CO141" s="3">
        <v>186.55824761635799</v>
      </c>
      <c r="CP141" s="3">
        <v>0.150700539570605</v>
      </c>
      <c r="CQ141" s="3">
        <v>0.108041159994198</v>
      </c>
      <c r="CR141" s="3" t="s">
        <v>98</v>
      </c>
      <c r="CS141" s="3" t="s">
        <v>98</v>
      </c>
      <c r="CT141" s="3">
        <v>0.51167393592017196</v>
      </c>
      <c r="CU141" s="3">
        <v>3.9165861789987799</v>
      </c>
      <c r="CV141" s="3">
        <v>2.8582592392493202E-2</v>
      </c>
      <c r="CW141" s="3">
        <v>1.64397595014052E-2</v>
      </c>
      <c r="CX141" s="3">
        <v>0.71403710142062604</v>
      </c>
      <c r="CY141" s="3">
        <v>0.27230570734691401</v>
      </c>
      <c r="DA141" s="3" t="s">
        <v>98</v>
      </c>
      <c r="DB141" s="3">
        <f t="shared" si="125"/>
        <v>8290.1084824064656</v>
      </c>
      <c r="DC141" s="3">
        <f t="shared" si="126"/>
        <v>1.6098086391380937</v>
      </c>
      <c r="DD141" s="3">
        <f t="shared" si="127"/>
        <v>12.292366046842456</v>
      </c>
      <c r="DE141" s="3">
        <f t="shared" si="128"/>
        <v>2.5327750668843827E-2</v>
      </c>
      <c r="DF141" s="3">
        <f t="shared" si="129"/>
        <v>4.2658750563235967E-2</v>
      </c>
      <c r="DG141" s="3" t="s">
        <v>98</v>
      </c>
      <c r="DH141" s="3" t="s">
        <v>98</v>
      </c>
      <c r="DI141" s="3">
        <f t="shared" si="130"/>
        <v>3.914592955906214E-2</v>
      </c>
      <c r="DJ141" s="3">
        <f t="shared" si="131"/>
        <v>2.3626931055769758</v>
      </c>
      <c r="DK141" s="3">
        <f t="shared" si="132"/>
        <v>1.3970803218242725E-3</v>
      </c>
      <c r="DL141" s="3">
        <f t="shared" si="133"/>
        <v>9.6112622425027793E-4</v>
      </c>
      <c r="DM141" s="3" t="s">
        <v>98</v>
      </c>
      <c r="DN141" s="3" t="s">
        <v>98</v>
      </c>
      <c r="DO141" s="3">
        <f t="shared" si="134"/>
        <v>4.2023155052576542E-3</v>
      </c>
      <c r="DP141" s="3">
        <f t="shared" si="135"/>
        <v>3.0694249051714577E-2</v>
      </c>
      <c r="DQ141" s="3">
        <f t="shared" si="136"/>
        <v>1.4511394139001368E-4</v>
      </c>
      <c r="DR141" s="3">
        <f t="shared" si="137"/>
        <v>8.0435923587715826E-5</v>
      </c>
      <c r="DS141" s="3">
        <f t="shared" si="138"/>
        <v>3.4461250068563037E-3</v>
      </c>
      <c r="DT141" s="3">
        <f t="shared" si="139"/>
        <v>1.303020443100515E-3</v>
      </c>
      <c r="DV141" s="3" t="s">
        <v>98</v>
      </c>
      <c r="DW141" s="3">
        <f t="shared" si="140"/>
        <v>99.790007638086792</v>
      </c>
      <c r="DX141" s="3">
        <f t="shared" si="141"/>
        <v>1.9377649488709323E-2</v>
      </c>
      <c r="DY141" s="3">
        <f t="shared" si="142"/>
        <v>0.14796613389412391</v>
      </c>
      <c r="DZ141" s="3">
        <f t="shared" si="143"/>
        <v>3.0487615910736664E-4</v>
      </c>
      <c r="EA141" s="3">
        <f t="shared" si="144"/>
        <v>5.1349352708359884E-4</v>
      </c>
      <c r="EB141" s="3" t="s">
        <v>98</v>
      </c>
      <c r="EC141" s="3" t="s">
        <v>98</v>
      </c>
      <c r="ED141" s="3">
        <f t="shared" si="145"/>
        <v>4.7120886511787489E-4</v>
      </c>
      <c r="EE141" s="3">
        <f t="shared" si="146"/>
        <v>2.8440298887806695E-2</v>
      </c>
      <c r="EF141" s="3">
        <f t="shared" si="147"/>
        <v>1.6816988134924311E-5</v>
      </c>
      <c r="EG141" s="3">
        <f t="shared" si="148"/>
        <v>1.1569304969005621E-5</v>
      </c>
      <c r="EH141" s="3" t="s">
        <v>98</v>
      </c>
      <c r="EI141" s="3" t="s">
        <v>98</v>
      </c>
      <c r="EJ141" s="3">
        <f t="shared" si="149"/>
        <v>5.0584271274286456E-5</v>
      </c>
      <c r="EK141" s="3">
        <f t="shared" si="150"/>
        <v>3.6947397658502166E-4</v>
      </c>
      <c r="EL141" s="3">
        <f t="shared" si="151"/>
        <v>1.7467710284412104E-6</v>
      </c>
      <c r="EM141" s="3">
        <f t="shared" si="152"/>
        <v>9.6822634423050705E-7</v>
      </c>
      <c r="EN141" s="3">
        <f t="shared" si="153"/>
        <v>4.1481826382103973E-5</v>
      </c>
      <c r="EO141" s="3">
        <f t="shared" si="154"/>
        <v>1.5684767002209217E-5</v>
      </c>
      <c r="EQ141" s="3">
        <f t="shared" si="155"/>
        <v>199.58001527617358</v>
      </c>
    </row>
    <row r="142" spans="1:147">
      <c r="A142" s="33" t="s">
        <v>202</v>
      </c>
      <c r="B142" s="33" t="s">
        <v>63</v>
      </c>
      <c r="C142" s="3" t="s">
        <v>190</v>
      </c>
      <c r="D142" s="3" t="s">
        <v>620</v>
      </c>
      <c r="E142" s="3" t="s">
        <v>399</v>
      </c>
      <c r="G142" s="5" t="s">
        <v>98</v>
      </c>
      <c r="H142" s="3">
        <v>564192.88306079805</v>
      </c>
      <c r="I142" s="3">
        <v>6.6010461125224298</v>
      </c>
      <c r="J142" s="3">
        <v>169.56086455250201</v>
      </c>
      <c r="K142" s="3">
        <v>3.2343335877855202</v>
      </c>
      <c r="L142" s="3">
        <v>5.5026299127852099</v>
      </c>
      <c r="M142" s="5" t="s">
        <v>98</v>
      </c>
      <c r="N142" s="5" t="s">
        <v>98</v>
      </c>
      <c r="O142" s="3">
        <v>3.1435923012177698</v>
      </c>
      <c r="P142" s="3">
        <v>250.43397983763299</v>
      </c>
      <c r="Q142" s="3">
        <v>1.0298181653259399</v>
      </c>
      <c r="R142" s="3">
        <v>0.14939351432895201</v>
      </c>
      <c r="S142" s="5" t="s">
        <v>98</v>
      </c>
      <c r="T142" s="5" t="s">
        <v>98</v>
      </c>
      <c r="U142" s="3">
        <v>0.64008383440258898</v>
      </c>
      <c r="V142" s="3">
        <v>9.8597629858912992</v>
      </c>
      <c r="W142" s="3">
        <v>9.9976576838029796E-2</v>
      </c>
      <c r="X142" s="3">
        <v>2.3027556699974701E-2</v>
      </c>
      <c r="Y142" s="3">
        <v>475.192786184716</v>
      </c>
      <c r="Z142" s="3">
        <v>2.5017825643141798</v>
      </c>
      <c r="AA142" s="3">
        <f t="shared" si="112"/>
        <v>3.8930245666909259E-2</v>
      </c>
      <c r="AB142" s="3">
        <f t="shared" si="113"/>
        <v>0.52701553373389132</v>
      </c>
      <c r="AC142" s="3">
        <f t="shared" si="114"/>
        <v>5.2647738708341664E-3</v>
      </c>
      <c r="AD142" s="3">
        <f t="shared" si="115"/>
        <v>2.0998416715695947</v>
      </c>
      <c r="AE142" s="3">
        <f t="shared" si="116"/>
        <v>4.8459398731325597E-5</v>
      </c>
      <c r="AF142" s="3">
        <f t="shared" si="117"/>
        <v>1.3469982142232623E-3</v>
      </c>
      <c r="AG142" s="3">
        <f t="shared" si="118"/>
        <v>0.15600832773646842</v>
      </c>
      <c r="AH142" s="17">
        <f t="shared" si="119"/>
        <v>2.1671586675257965E-3</v>
      </c>
      <c r="AI142" s="3">
        <f t="shared" si="120"/>
        <v>0.37899789240499399</v>
      </c>
      <c r="AJ142" s="3">
        <f t="shared" si="121"/>
        <v>37.93852907080143</v>
      </c>
      <c r="AK142" s="3">
        <f t="shared" si="122"/>
        <v>3.4884708131777127E-3</v>
      </c>
      <c r="AL142" s="3">
        <f t="shared" si="123"/>
        <v>9.6967029693721757E-2</v>
      </c>
      <c r="AM142" s="3">
        <f t="shared" si="124"/>
        <v>0.15600832773646842</v>
      </c>
      <c r="AP142" s="3" t="s">
        <v>98</v>
      </c>
      <c r="AQ142" s="3">
        <v>37.120286914509101</v>
      </c>
      <c r="AR142" s="3">
        <v>6.2563171970500306E-2</v>
      </c>
      <c r="AS142" s="3">
        <v>0.44109181438375999</v>
      </c>
      <c r="AT142" s="3">
        <v>1.05880619002176</v>
      </c>
      <c r="AU142" s="3">
        <v>5.4441317761606802</v>
      </c>
      <c r="AV142" s="3" t="s">
        <v>98</v>
      </c>
      <c r="AW142" s="3" t="s">
        <v>98</v>
      </c>
      <c r="AX142" s="3">
        <v>0.18945715828898901</v>
      </c>
      <c r="AY142" s="3">
        <v>3.0796083514335599</v>
      </c>
      <c r="AZ142" s="3">
        <v>3.6509585906986199E-2</v>
      </c>
      <c r="BA142" s="3">
        <v>0.14939351432895201</v>
      </c>
      <c r="BB142" s="3" t="s">
        <v>98</v>
      </c>
      <c r="BC142" s="3" t="s">
        <v>98</v>
      </c>
      <c r="BD142" s="3">
        <v>0.126739174597886</v>
      </c>
      <c r="BE142" s="3">
        <v>0.38081018550741202</v>
      </c>
      <c r="BF142" s="3">
        <v>3.8828330910493702E-2</v>
      </c>
      <c r="BG142" s="3">
        <v>2.3027556699974701E-2</v>
      </c>
      <c r="BH142" s="3">
        <v>5.8550884620237997E-2</v>
      </c>
      <c r="BI142" s="3">
        <v>1.52376719415496E-2</v>
      </c>
      <c r="BK142" s="3" t="s">
        <v>98</v>
      </c>
      <c r="BL142" s="3">
        <v>69966.904509941101</v>
      </c>
      <c r="BM142" s="3">
        <v>1.40999679491236</v>
      </c>
      <c r="BN142" s="3">
        <v>18.1025804069637</v>
      </c>
      <c r="BO142" s="3">
        <v>2.6298082163507099</v>
      </c>
      <c r="BP142" s="3">
        <v>5.0276708599619804</v>
      </c>
      <c r="BQ142" s="3" t="s">
        <v>98</v>
      </c>
      <c r="BR142" s="3" t="s">
        <v>98</v>
      </c>
      <c r="BS142" s="3">
        <v>0.25316419475443902</v>
      </c>
      <c r="BT142" s="3">
        <v>40.049712162242102</v>
      </c>
      <c r="BU142" s="3">
        <v>0.95139345290190502</v>
      </c>
      <c r="BV142" s="3">
        <v>1.4459613092639E-2</v>
      </c>
      <c r="BW142" s="3" t="s">
        <v>98</v>
      </c>
      <c r="BX142" s="3" t="s">
        <v>98</v>
      </c>
      <c r="BY142" s="3">
        <v>0.435222623984093</v>
      </c>
      <c r="BZ142" s="3">
        <v>6.6358657628123598</v>
      </c>
      <c r="CA142" s="3">
        <v>0.14719907112776701</v>
      </c>
      <c r="CB142" s="3">
        <v>1.6859930637589799E-2</v>
      </c>
      <c r="CC142" s="3">
        <v>925.93665921690103</v>
      </c>
      <c r="CD142" s="3">
        <v>1.4885522831535201</v>
      </c>
      <c r="CF142" s="3" t="s">
        <v>98</v>
      </c>
      <c r="CG142" s="3">
        <v>564192.88306079805</v>
      </c>
      <c r="CH142" s="3">
        <v>6.6010461125224298</v>
      </c>
      <c r="CI142" s="3">
        <v>169.56086455250201</v>
      </c>
      <c r="CJ142" s="3">
        <v>3.2343335877855202</v>
      </c>
      <c r="CK142" s="3">
        <v>5.5026299127852099</v>
      </c>
      <c r="CL142" s="3" t="s">
        <v>98</v>
      </c>
      <c r="CM142" s="3" t="s">
        <v>98</v>
      </c>
      <c r="CN142" s="3">
        <v>3.1435923012177698</v>
      </c>
      <c r="CO142" s="3">
        <v>250.43397983763299</v>
      </c>
      <c r="CP142" s="3">
        <v>1.0298181653259399</v>
      </c>
      <c r="CQ142" s="3">
        <v>0.14939351432895201</v>
      </c>
      <c r="CR142" s="3" t="s">
        <v>98</v>
      </c>
      <c r="CS142" s="3" t="s">
        <v>98</v>
      </c>
      <c r="CT142" s="3">
        <v>0.64008383440258898</v>
      </c>
      <c r="CU142" s="3">
        <v>9.8597629858912992</v>
      </c>
      <c r="CV142" s="3">
        <v>9.9976576838029796E-2</v>
      </c>
      <c r="CW142" s="3">
        <v>2.3027556699974701E-2</v>
      </c>
      <c r="CX142" s="3">
        <v>475.192786184716</v>
      </c>
      <c r="CY142" s="3">
        <v>2.5017825643141798</v>
      </c>
      <c r="DA142" s="3" t="s">
        <v>98</v>
      </c>
      <c r="DB142" s="3">
        <f t="shared" si="125"/>
        <v>10102.836118914818</v>
      </c>
      <c r="DC142" s="3">
        <f t="shared" si="126"/>
        <v>0.11200895441826389</v>
      </c>
      <c r="DD142" s="3">
        <f t="shared" si="127"/>
        <v>2.8889255785574193</v>
      </c>
      <c r="DE142" s="3">
        <f t="shared" si="128"/>
        <v>5.0897516567298025E-2</v>
      </c>
      <c r="DF142" s="3">
        <f t="shared" si="129"/>
        <v>8.4150939177018047E-2</v>
      </c>
      <c r="DG142" s="3" t="s">
        <v>98</v>
      </c>
      <c r="DH142" s="3" t="s">
        <v>98</v>
      </c>
      <c r="DI142" s="3">
        <f t="shared" si="130"/>
        <v>4.1958424556039514E-2</v>
      </c>
      <c r="DJ142" s="3">
        <f t="shared" si="131"/>
        <v>3.1716562796052812</v>
      </c>
      <c r="DK142" s="3">
        <f t="shared" si="132"/>
        <v>9.5470042637769044E-3</v>
      </c>
      <c r="DL142" s="3">
        <f t="shared" si="133"/>
        <v>1.3289937312981114E-3</v>
      </c>
      <c r="DM142" s="3" t="s">
        <v>98</v>
      </c>
      <c r="DN142" s="3" t="s">
        <v>98</v>
      </c>
      <c r="DO142" s="3">
        <f t="shared" si="134"/>
        <v>5.2569303088254677E-3</v>
      </c>
      <c r="DP142" s="3">
        <f t="shared" si="135"/>
        <v>7.727086979538636E-2</v>
      </c>
      <c r="DQ142" s="3">
        <f t="shared" si="136"/>
        <v>5.0758149969134245E-4</v>
      </c>
      <c r="DR142" s="3">
        <f t="shared" si="137"/>
        <v>1.126684846559122E-4</v>
      </c>
      <c r="DS142" s="3">
        <f t="shared" si="138"/>
        <v>2.2934014777254634</v>
      </c>
      <c r="DT142" s="3">
        <f t="shared" si="139"/>
        <v>1.1971375323914043E-2</v>
      </c>
      <c r="DV142" s="3" t="s">
        <v>98</v>
      </c>
      <c r="DW142" s="3">
        <f t="shared" si="140"/>
        <v>99.903289187969946</v>
      </c>
      <c r="DX142" s="3">
        <f t="shared" si="141"/>
        <v>1.1076160033853867E-3</v>
      </c>
      <c r="DY142" s="3">
        <f t="shared" si="142"/>
        <v>2.8567539265216369E-2</v>
      </c>
      <c r="DZ142" s="3">
        <f t="shared" si="143"/>
        <v>5.0330711660781112E-4</v>
      </c>
      <c r="EA142" s="3">
        <f t="shared" si="144"/>
        <v>8.3213817517055054E-4</v>
      </c>
      <c r="EB142" s="3" t="s">
        <v>98</v>
      </c>
      <c r="EC142" s="3" t="s">
        <v>98</v>
      </c>
      <c r="ED142" s="3">
        <f t="shared" si="145"/>
        <v>4.1491167162908407E-4</v>
      </c>
      <c r="EE142" s="3">
        <f t="shared" si="146"/>
        <v>3.1363360820335889E-2</v>
      </c>
      <c r="EF142" s="3">
        <f t="shared" si="147"/>
        <v>9.4406869181733766E-5</v>
      </c>
      <c r="EG142" s="3">
        <f t="shared" si="148"/>
        <v>1.3141937917640482E-5</v>
      </c>
      <c r="EH142" s="3" t="s">
        <v>98</v>
      </c>
      <c r="EI142" s="3" t="s">
        <v>98</v>
      </c>
      <c r="EJ142" s="3">
        <f t="shared" si="149"/>
        <v>5.1983880833257231E-5</v>
      </c>
      <c r="EK142" s="3">
        <f t="shared" si="150"/>
        <v>7.6410365961708244E-4</v>
      </c>
      <c r="EL142" s="3">
        <f t="shared" si="151"/>
        <v>5.0192897076879936E-6</v>
      </c>
      <c r="EM142" s="3">
        <f t="shared" si="152"/>
        <v>1.1141378591578099E-6</v>
      </c>
      <c r="EN142" s="3">
        <f t="shared" si="153"/>
        <v>2.2678617009768441E-2</v>
      </c>
      <c r="EO142" s="3">
        <f t="shared" si="154"/>
        <v>1.1838059698143221E-4</v>
      </c>
      <c r="EQ142" s="3">
        <f t="shared" si="155"/>
        <v>199.80657837593989</v>
      </c>
    </row>
    <row r="143" spans="1:147">
      <c r="A143" s="33" t="s">
        <v>203</v>
      </c>
      <c r="B143" s="33" t="s">
        <v>63</v>
      </c>
      <c r="C143" s="3" t="s">
        <v>190</v>
      </c>
      <c r="D143" s="3" t="s">
        <v>620</v>
      </c>
      <c r="E143" s="3" t="s">
        <v>399</v>
      </c>
      <c r="G143" s="5" t="s">
        <v>98</v>
      </c>
      <c r="H143" s="3">
        <v>482849.28379019297</v>
      </c>
      <c r="I143" s="3">
        <v>137.71318778662001</v>
      </c>
      <c r="J143" s="3">
        <v>918.50857952202705</v>
      </c>
      <c r="K143" s="3">
        <v>4.5024425084522903</v>
      </c>
      <c r="L143" s="3">
        <v>4.1301185999094701</v>
      </c>
      <c r="M143" s="5" t="s">
        <v>98</v>
      </c>
      <c r="N143" s="5" t="s">
        <v>98</v>
      </c>
      <c r="O143" s="3">
        <v>3.2440213620240499</v>
      </c>
      <c r="P143" s="3">
        <v>60.043028195724297</v>
      </c>
      <c r="Q143" s="3">
        <v>0.104210176342154</v>
      </c>
      <c r="R143" s="3">
        <v>0.34780983700062801</v>
      </c>
      <c r="S143" s="5" t="s">
        <v>98</v>
      </c>
      <c r="T143" s="5" t="s">
        <v>98</v>
      </c>
      <c r="U143" s="3">
        <v>7.8777375278977504E-2</v>
      </c>
      <c r="V143" s="3">
        <v>8.3225462065262406</v>
      </c>
      <c r="W143" s="3">
        <v>3.5735308752525001E-2</v>
      </c>
      <c r="X143" s="3">
        <v>1.5278007892425101E-2</v>
      </c>
      <c r="Y143" s="3">
        <v>10.1197086252192</v>
      </c>
      <c r="Z143" s="3">
        <v>0.87639170259990695</v>
      </c>
      <c r="AA143" s="3">
        <f t="shared" si="112"/>
        <v>0.14993130261045914</v>
      </c>
      <c r="AB143" s="3">
        <f t="shared" si="113"/>
        <v>5.9332763836788551</v>
      </c>
      <c r="AC143" s="3">
        <f t="shared" si="114"/>
        <v>8.6602464068566365E-2</v>
      </c>
      <c r="AD143" s="3">
        <f t="shared" si="115"/>
        <v>42.451381300613967</v>
      </c>
      <c r="AE143" s="3">
        <f t="shared" si="116"/>
        <v>1.5097280424014351E-3</v>
      </c>
      <c r="AF143" s="3">
        <f t="shared" si="117"/>
        <v>7.7845497530094282E-3</v>
      </c>
      <c r="AG143" s="3">
        <f t="shared" si="118"/>
        <v>7.5671893169463678E-4</v>
      </c>
      <c r="AH143" s="17">
        <f t="shared" si="119"/>
        <v>1.0297744747556577E-2</v>
      </c>
      <c r="AI143" s="3">
        <f t="shared" si="120"/>
        <v>6.3638909002515717E-3</v>
      </c>
      <c r="AJ143" s="3">
        <f t="shared" si="121"/>
        <v>0.43600056872373105</v>
      </c>
      <c r="AK143" s="3">
        <f t="shared" si="122"/>
        <v>1.1094077581079338E-4</v>
      </c>
      <c r="AL143" s="3">
        <f t="shared" si="123"/>
        <v>5.7203944331779815E-4</v>
      </c>
      <c r="AM143" s="3">
        <f t="shared" si="124"/>
        <v>7.5671893169463678E-4</v>
      </c>
      <c r="AP143" s="3" t="s">
        <v>98</v>
      </c>
      <c r="AQ143" s="3">
        <v>33.840011765474799</v>
      </c>
      <c r="AR143" s="3">
        <v>3.72317825112089E-2</v>
      </c>
      <c r="AS143" s="3">
        <v>0.41602461712508798</v>
      </c>
      <c r="AT143" s="3">
        <v>1.08000884890654</v>
      </c>
      <c r="AU143" s="3">
        <v>4.1301185999094701</v>
      </c>
      <c r="AV143" s="3" t="s">
        <v>98</v>
      </c>
      <c r="AW143" s="3" t="s">
        <v>98</v>
      </c>
      <c r="AX143" s="3">
        <v>0.55060576772469905</v>
      </c>
      <c r="AY143" s="3">
        <v>2.7274624693762601</v>
      </c>
      <c r="AZ143" s="3">
        <v>7.9108318539764397E-2</v>
      </c>
      <c r="BA143" s="3">
        <v>0.34780983700062801</v>
      </c>
      <c r="BB143" s="3" t="s">
        <v>98</v>
      </c>
      <c r="BC143" s="3" t="s">
        <v>98</v>
      </c>
      <c r="BD143" s="3">
        <v>5.5764161114830298E-2</v>
      </c>
      <c r="BE143" s="3">
        <v>0.26965788729653201</v>
      </c>
      <c r="BF143" s="3">
        <v>2.59839274459716E-2</v>
      </c>
      <c r="BG143" s="3">
        <v>1.5278007892425101E-2</v>
      </c>
      <c r="BH143" s="3">
        <v>8.0612471768569602E-2</v>
      </c>
      <c r="BI143" s="3">
        <v>7.0528364628255503E-3</v>
      </c>
      <c r="BK143" s="3" t="s">
        <v>98</v>
      </c>
      <c r="BL143" s="3">
        <v>92175.812810929201</v>
      </c>
      <c r="BM143" s="3">
        <v>36.021134442505399</v>
      </c>
      <c r="BN143" s="3">
        <v>139.73583193206599</v>
      </c>
      <c r="BO143" s="3">
        <v>1.51285884378124</v>
      </c>
      <c r="BP143" s="3">
        <v>1.35597695707948</v>
      </c>
      <c r="BQ143" s="3" t="s">
        <v>98</v>
      </c>
      <c r="BR143" s="3" t="s">
        <v>98</v>
      </c>
      <c r="BS143" s="3">
        <v>1.3361344832039399</v>
      </c>
      <c r="BT143" s="3">
        <v>14.2427811172871</v>
      </c>
      <c r="BU143" s="3">
        <v>0.115179948227265</v>
      </c>
      <c r="BV143" s="3">
        <v>9.8621719164527805E-2</v>
      </c>
      <c r="BW143" s="3" t="s">
        <v>98</v>
      </c>
      <c r="BX143" s="3" t="s">
        <v>98</v>
      </c>
      <c r="BY143" s="3">
        <v>7.5646281109222002E-2</v>
      </c>
      <c r="BZ143" s="3">
        <v>4.2591512426357196</v>
      </c>
      <c r="CA143" s="3">
        <v>2.71253627933635E-2</v>
      </c>
      <c r="CB143" s="3">
        <v>9.0819169756676307E-3</v>
      </c>
      <c r="CC143" s="3">
        <v>8.9253595381008495</v>
      </c>
      <c r="CD143" s="3">
        <v>0.40392754162442102</v>
      </c>
      <c r="CF143" s="3" t="s">
        <v>98</v>
      </c>
      <c r="CG143" s="3">
        <v>482849.28379019297</v>
      </c>
      <c r="CH143" s="3">
        <v>137.71318778662001</v>
      </c>
      <c r="CI143" s="3">
        <v>918.50857952202705</v>
      </c>
      <c r="CJ143" s="3">
        <v>4.5024425084522903</v>
      </c>
      <c r="CK143" s="3">
        <v>4.1301185999094701</v>
      </c>
      <c r="CL143" s="3" t="s">
        <v>98</v>
      </c>
      <c r="CM143" s="3" t="s">
        <v>98</v>
      </c>
      <c r="CN143" s="3">
        <v>3.2440213620240499</v>
      </c>
      <c r="CO143" s="3">
        <v>60.043028195724297</v>
      </c>
      <c r="CP143" s="3">
        <v>0.104210176342154</v>
      </c>
      <c r="CQ143" s="3">
        <v>0.34780983700062801</v>
      </c>
      <c r="CR143" s="3" t="s">
        <v>98</v>
      </c>
      <c r="CS143" s="3" t="s">
        <v>98</v>
      </c>
      <c r="CT143" s="3">
        <v>7.8777375278977504E-2</v>
      </c>
      <c r="CU143" s="3">
        <v>8.3225462065262406</v>
      </c>
      <c r="CV143" s="3">
        <v>3.5735308752525001E-2</v>
      </c>
      <c r="CW143" s="3">
        <v>1.5278007892425101E-2</v>
      </c>
      <c r="CX143" s="3">
        <v>10.1197086252192</v>
      </c>
      <c r="CY143" s="3">
        <v>0.87639170259990695</v>
      </c>
      <c r="DA143" s="3" t="s">
        <v>98</v>
      </c>
      <c r="DB143" s="3">
        <f t="shared" si="125"/>
        <v>8646.240196798155</v>
      </c>
      <c r="DC143" s="3">
        <f t="shared" si="126"/>
        <v>2.3367675230026541</v>
      </c>
      <c r="DD143" s="3">
        <f t="shared" si="127"/>
        <v>15.649265156253124</v>
      </c>
      <c r="DE143" s="3">
        <f t="shared" si="128"/>
        <v>7.0853279647063394E-2</v>
      </c>
      <c r="DF143" s="3">
        <f t="shared" si="129"/>
        <v>6.316131824299541E-2</v>
      </c>
      <c r="DG143" s="3" t="s">
        <v>98</v>
      </c>
      <c r="DH143" s="3" t="s">
        <v>98</v>
      </c>
      <c r="DI143" s="3">
        <f t="shared" si="130"/>
        <v>4.3298879922799967E-2</v>
      </c>
      <c r="DJ143" s="3">
        <f t="shared" si="131"/>
        <v>0.76042335607553568</v>
      </c>
      <c r="DK143" s="3">
        <f t="shared" si="132"/>
        <v>9.6608802540650539E-4</v>
      </c>
      <c r="DL143" s="3">
        <f t="shared" si="133"/>
        <v>3.0940907651442295E-3</v>
      </c>
      <c r="DM143" s="3" t="s">
        <v>98</v>
      </c>
      <c r="DN143" s="3" t="s">
        <v>98</v>
      </c>
      <c r="DO143" s="3">
        <f t="shared" si="134"/>
        <v>6.4698895597057736E-4</v>
      </c>
      <c r="DP143" s="3">
        <f t="shared" si="135"/>
        <v>6.5223716352086528E-2</v>
      </c>
      <c r="DQ143" s="3">
        <f t="shared" si="136"/>
        <v>1.8142831233285549E-4</v>
      </c>
      <c r="DR143" s="3">
        <f t="shared" si="137"/>
        <v>7.4751742889096623E-5</v>
      </c>
      <c r="DS143" s="3">
        <f t="shared" si="138"/>
        <v>4.8840292592756761E-2</v>
      </c>
      <c r="DT143" s="3">
        <f t="shared" si="139"/>
        <v>4.1936554168382073E-3</v>
      </c>
      <c r="DV143" s="3" t="s">
        <v>98</v>
      </c>
      <c r="DW143" s="3">
        <f t="shared" si="140"/>
        <v>99.768321579474673</v>
      </c>
      <c r="DX143" s="3">
        <f t="shared" si="141"/>
        <v>2.6963786384021013E-2</v>
      </c>
      <c r="DY143" s="3">
        <f t="shared" si="142"/>
        <v>0.18057570493700892</v>
      </c>
      <c r="DZ143" s="3">
        <f t="shared" si="143"/>
        <v>8.1757071604446091E-4</v>
      </c>
      <c r="EA143" s="3">
        <f t="shared" si="144"/>
        <v>7.2881374637085079E-4</v>
      </c>
      <c r="EB143" s="3" t="s">
        <v>98</v>
      </c>
      <c r="EC143" s="3" t="s">
        <v>98</v>
      </c>
      <c r="ED143" s="3">
        <f t="shared" si="145"/>
        <v>4.9962255013094375E-4</v>
      </c>
      <c r="EE143" s="3">
        <f t="shared" si="146"/>
        <v>8.7744684624401128E-3</v>
      </c>
      <c r="EF143" s="3">
        <f t="shared" si="147"/>
        <v>1.1147617762056721E-5</v>
      </c>
      <c r="EG143" s="3">
        <f t="shared" si="148"/>
        <v>3.5702482862702118E-5</v>
      </c>
      <c r="EH143" s="3" t="s">
        <v>98</v>
      </c>
      <c r="EI143" s="3" t="s">
        <v>98</v>
      </c>
      <c r="EJ143" s="3">
        <f t="shared" si="149"/>
        <v>7.4655573692649307E-6</v>
      </c>
      <c r="EK143" s="3">
        <f t="shared" si="150"/>
        <v>7.5261160452530051E-4</v>
      </c>
      <c r="EL143" s="3">
        <f t="shared" si="151"/>
        <v>2.0934877815618306E-6</v>
      </c>
      <c r="EM143" s="3">
        <f t="shared" si="152"/>
        <v>8.6255479300093557E-7</v>
      </c>
      <c r="EN143" s="3">
        <f t="shared" si="153"/>
        <v>5.6356449815426557E-4</v>
      </c>
      <c r="EO143" s="3">
        <f t="shared" si="154"/>
        <v>4.8390277472924976E-5</v>
      </c>
      <c r="EQ143" s="3">
        <f t="shared" si="155"/>
        <v>199.53664315894935</v>
      </c>
    </row>
    <row r="144" spans="1:147">
      <c r="A144" s="33" t="s">
        <v>204</v>
      </c>
      <c r="B144" s="33" t="s">
        <v>63</v>
      </c>
      <c r="C144" s="3" t="s">
        <v>190</v>
      </c>
      <c r="D144" s="3" t="s">
        <v>620</v>
      </c>
      <c r="E144" s="3" t="s">
        <v>399</v>
      </c>
      <c r="G144" s="5" t="s">
        <v>98</v>
      </c>
      <c r="H144" s="3">
        <v>528137.95622705005</v>
      </c>
      <c r="I144" s="3">
        <v>59.242941077208002</v>
      </c>
      <c r="J144" s="3">
        <v>149.395427484278</v>
      </c>
      <c r="K144" s="3">
        <v>9.5336104950906204</v>
      </c>
      <c r="L144" s="3">
        <v>5.7978916226088897</v>
      </c>
      <c r="M144" s="5" t="s">
        <v>98</v>
      </c>
      <c r="N144" s="5" t="s">
        <v>98</v>
      </c>
      <c r="O144" s="3">
        <v>10.1615625834268</v>
      </c>
      <c r="P144" s="3">
        <v>272.641283864549</v>
      </c>
      <c r="Q144" s="3">
        <v>0.33520009773569198</v>
      </c>
      <c r="R144" s="3">
        <v>0.188297208322219</v>
      </c>
      <c r="S144" s="5" t="s">
        <v>98</v>
      </c>
      <c r="T144" s="5" t="s">
        <v>98</v>
      </c>
      <c r="U144" s="3">
        <v>1.8122524020797499</v>
      </c>
      <c r="V144" s="3">
        <v>14.7383790338673</v>
      </c>
      <c r="W144" s="3">
        <v>0.49338852969257802</v>
      </c>
      <c r="X144" s="3">
        <v>2.1394619369829001E-2</v>
      </c>
      <c r="Y144" s="3">
        <v>18.2352788127594</v>
      </c>
      <c r="Z144" s="3">
        <v>2.37598347610477</v>
      </c>
      <c r="AA144" s="3">
        <f t="shared" si="112"/>
        <v>0.39655123369450235</v>
      </c>
      <c r="AB144" s="3">
        <f t="shared" si="113"/>
        <v>14.951308760564674</v>
      </c>
      <c r="AC144" s="3">
        <f t="shared" si="114"/>
        <v>0.13029597740190688</v>
      </c>
      <c r="AD144" s="3">
        <f t="shared" si="115"/>
        <v>5.830101482013351</v>
      </c>
      <c r="AE144" s="3">
        <f t="shared" si="116"/>
        <v>1.1732543049936249E-3</v>
      </c>
      <c r="AF144" s="3">
        <f t="shared" si="117"/>
        <v>9.938166675091907E-2</v>
      </c>
      <c r="AG144" s="3">
        <f t="shared" si="118"/>
        <v>5.6580597053553523E-3</v>
      </c>
      <c r="AH144" s="17">
        <f t="shared" si="119"/>
        <v>1.8381956271551453E-2</v>
      </c>
      <c r="AI144" s="3">
        <f t="shared" si="120"/>
        <v>4.0105765056604535E-2</v>
      </c>
      <c r="AJ144" s="3">
        <f t="shared" si="121"/>
        <v>4.6020889393257995</v>
      </c>
      <c r="AK144" s="3">
        <f t="shared" si="122"/>
        <v>3.6113364699342989E-4</v>
      </c>
      <c r="AL144" s="3">
        <f t="shared" si="123"/>
        <v>3.0590182883019651E-2</v>
      </c>
      <c r="AM144" s="3">
        <f t="shared" si="124"/>
        <v>5.6580597053553523E-3</v>
      </c>
      <c r="AP144" s="3" t="s">
        <v>98</v>
      </c>
      <c r="AQ144" s="3">
        <v>31.7535427673876</v>
      </c>
      <c r="AR144" s="3">
        <v>5.9525482546829801E-2</v>
      </c>
      <c r="AS144" s="3">
        <v>0.40420786212788601</v>
      </c>
      <c r="AT144" s="3">
        <v>0.619386187832489</v>
      </c>
      <c r="AU144" s="3">
        <v>5.7978916226088897</v>
      </c>
      <c r="AV144" s="3" t="s">
        <v>98</v>
      </c>
      <c r="AW144" s="3" t="s">
        <v>98</v>
      </c>
      <c r="AX144" s="3">
        <v>0.31013729617360603</v>
      </c>
      <c r="AY144" s="3">
        <v>1.88576475171137</v>
      </c>
      <c r="AZ144" s="3">
        <v>5.4912862090855802E-2</v>
      </c>
      <c r="BA144" s="3">
        <v>0.188297208322219</v>
      </c>
      <c r="BB144" s="3" t="s">
        <v>98</v>
      </c>
      <c r="BC144" s="3" t="s">
        <v>98</v>
      </c>
      <c r="BD144" s="3">
        <v>8.8601830701888706E-2</v>
      </c>
      <c r="BE144" s="3">
        <v>0.25410047814704101</v>
      </c>
      <c r="BF144" s="3">
        <v>2.2447093348664598E-2</v>
      </c>
      <c r="BG144" s="3">
        <v>2.1394619369829001E-2</v>
      </c>
      <c r="BH144" s="3">
        <v>8.9531820780929597E-2</v>
      </c>
      <c r="BI144" s="3">
        <v>1.06363415453582E-2</v>
      </c>
      <c r="BK144" s="3" t="s">
        <v>98</v>
      </c>
      <c r="BL144" s="3">
        <v>34334.072227940698</v>
      </c>
      <c r="BM144" s="3">
        <v>11.8493018407239</v>
      </c>
      <c r="BN144" s="3">
        <v>21.6128237809532</v>
      </c>
      <c r="BO144" s="3">
        <v>5.2047023029006096</v>
      </c>
      <c r="BP144" s="3">
        <v>3.51726069745588</v>
      </c>
      <c r="BQ144" s="3" t="s">
        <v>98</v>
      </c>
      <c r="BR144" s="3" t="s">
        <v>98</v>
      </c>
      <c r="BS144" s="3">
        <v>1.8781580841095999</v>
      </c>
      <c r="BT144" s="3">
        <v>17.5084705017433</v>
      </c>
      <c r="BU144" s="3">
        <v>0.36177511896822201</v>
      </c>
      <c r="BV144" s="3">
        <v>0.14039378727632301</v>
      </c>
      <c r="BW144" s="3" t="s">
        <v>98</v>
      </c>
      <c r="BX144" s="3" t="s">
        <v>98</v>
      </c>
      <c r="BY144" s="3">
        <v>0.99024328353773095</v>
      </c>
      <c r="BZ144" s="3">
        <v>7.0435634170362196</v>
      </c>
      <c r="CA144" s="3">
        <v>0.45922543661486698</v>
      </c>
      <c r="CB144" s="3">
        <v>1.07477088143064E-2</v>
      </c>
      <c r="CC144" s="3">
        <v>21.215267605156502</v>
      </c>
      <c r="CD144" s="3">
        <v>2.4096187332683199</v>
      </c>
      <c r="CF144" s="3" t="s">
        <v>98</v>
      </c>
      <c r="CG144" s="3">
        <v>528137.95622705005</v>
      </c>
      <c r="CH144" s="3">
        <v>59.242941077208002</v>
      </c>
      <c r="CI144" s="3">
        <v>149.395427484278</v>
      </c>
      <c r="CJ144" s="3">
        <v>9.5336104950906204</v>
      </c>
      <c r="CK144" s="3">
        <v>5.7978916226088897</v>
      </c>
      <c r="CL144" s="3" t="s">
        <v>98</v>
      </c>
      <c r="CM144" s="3" t="s">
        <v>98</v>
      </c>
      <c r="CN144" s="3">
        <v>10.1615625834268</v>
      </c>
      <c r="CO144" s="3">
        <v>272.641283864549</v>
      </c>
      <c r="CP144" s="3">
        <v>0.33520009773569198</v>
      </c>
      <c r="CQ144" s="3">
        <v>0.188297208322219</v>
      </c>
      <c r="CR144" s="3" t="s">
        <v>98</v>
      </c>
      <c r="CS144" s="3" t="s">
        <v>98</v>
      </c>
      <c r="CT144" s="3">
        <v>1.8122524020797499</v>
      </c>
      <c r="CU144" s="3">
        <v>14.7383790338673</v>
      </c>
      <c r="CV144" s="3">
        <v>0.49338852969257802</v>
      </c>
      <c r="CW144" s="3">
        <v>2.1394619369829001E-2</v>
      </c>
      <c r="CX144" s="3">
        <v>18.2352788127594</v>
      </c>
      <c r="CY144" s="3">
        <v>2.37598347610477</v>
      </c>
      <c r="DA144" s="3" t="s">
        <v>98</v>
      </c>
      <c r="DB144" s="3">
        <f t="shared" si="125"/>
        <v>9457.2111420368892</v>
      </c>
      <c r="DC144" s="3">
        <f t="shared" si="126"/>
        <v>1.0052557994001345</v>
      </c>
      <c r="DD144" s="3">
        <f t="shared" si="127"/>
        <v>2.5453530973546941</v>
      </c>
      <c r="DE144" s="3">
        <f t="shared" si="128"/>
        <v>0.15002691743131938</v>
      </c>
      <c r="DF144" s="3">
        <f t="shared" si="129"/>
        <v>8.866633464763557E-2</v>
      </c>
      <c r="DG144" s="3" t="s">
        <v>98</v>
      </c>
      <c r="DH144" s="3" t="s">
        <v>98</v>
      </c>
      <c r="DI144" s="3">
        <f t="shared" si="130"/>
        <v>0.13562927891858689</v>
      </c>
      <c r="DJ144" s="3">
        <f t="shared" si="131"/>
        <v>3.4529037976766594</v>
      </c>
      <c r="DK144" s="3">
        <f t="shared" si="132"/>
        <v>3.107496905813687E-3</v>
      </c>
      <c r="DL144" s="3">
        <f t="shared" si="133"/>
        <v>1.6750781357893711E-3</v>
      </c>
      <c r="DM144" s="3" t="s">
        <v>98</v>
      </c>
      <c r="DN144" s="3" t="s">
        <v>98</v>
      </c>
      <c r="DO144" s="3">
        <f t="shared" si="134"/>
        <v>1.4883807507225278E-2</v>
      </c>
      <c r="DP144" s="3">
        <f t="shared" si="135"/>
        <v>0.11550453788297257</v>
      </c>
      <c r="DQ144" s="3">
        <f t="shared" si="136"/>
        <v>2.504935633449324E-3</v>
      </c>
      <c r="DR144" s="3">
        <f t="shared" si="137"/>
        <v>1.0467890170003616E-4</v>
      </c>
      <c r="DS144" s="3">
        <f t="shared" si="138"/>
        <v>8.8008102378182435E-2</v>
      </c>
      <c r="DT144" s="3">
        <f t="shared" si="139"/>
        <v>1.1369409301029934E-2</v>
      </c>
      <c r="DV144" s="3" t="s">
        <v>98</v>
      </c>
      <c r="DW144" s="3">
        <f t="shared" si="140"/>
        <v>99.908661289566695</v>
      </c>
      <c r="DX144" s="3">
        <f t="shared" si="141"/>
        <v>1.0619807431941217E-2</v>
      </c>
      <c r="DY144" s="3">
        <f t="shared" si="142"/>
        <v>2.6889832176379642E-2</v>
      </c>
      <c r="DZ144" s="3">
        <f t="shared" si="143"/>
        <v>1.5849269148002923E-3</v>
      </c>
      <c r="EA144" s="3">
        <f t="shared" si="144"/>
        <v>9.3669631174059286E-4</v>
      </c>
      <c r="EB144" s="3" t="s">
        <v>98</v>
      </c>
      <c r="EC144" s="3" t="s">
        <v>98</v>
      </c>
      <c r="ED144" s="3">
        <f t="shared" si="145"/>
        <v>1.4328261772853638E-3</v>
      </c>
      <c r="EE144" s="3">
        <f t="shared" si="146"/>
        <v>3.6477455225054363E-2</v>
      </c>
      <c r="EF144" s="3">
        <f t="shared" si="147"/>
        <v>3.2828478835722414E-5</v>
      </c>
      <c r="EG144" s="3">
        <f t="shared" si="148"/>
        <v>1.7696000606167526E-5</v>
      </c>
      <c r="EH144" s="3" t="s">
        <v>98</v>
      </c>
      <c r="EI144" s="3" t="s">
        <v>98</v>
      </c>
      <c r="EJ144" s="3">
        <f t="shared" si="149"/>
        <v>1.5723676468729094E-4</v>
      </c>
      <c r="EK144" s="3">
        <f t="shared" si="150"/>
        <v>1.2202227040764126E-3</v>
      </c>
      <c r="EL144" s="3">
        <f t="shared" si="151"/>
        <v>2.6462850622213432E-5</v>
      </c>
      <c r="EM144" s="3">
        <f t="shared" si="152"/>
        <v>1.1058576124652589E-6</v>
      </c>
      <c r="EN144" s="3">
        <f t="shared" si="153"/>
        <v>9.2974255932130488E-4</v>
      </c>
      <c r="EO144" s="3">
        <f t="shared" si="154"/>
        <v>1.2010966508614916E-4</v>
      </c>
      <c r="EQ144" s="3">
        <f t="shared" si="155"/>
        <v>199.81732257913339</v>
      </c>
    </row>
    <row r="145" spans="1:147">
      <c r="A145" s="33" t="s">
        <v>205</v>
      </c>
      <c r="B145" s="33" t="s">
        <v>63</v>
      </c>
      <c r="C145" s="3" t="s">
        <v>190</v>
      </c>
      <c r="D145" s="3" t="s">
        <v>620</v>
      </c>
      <c r="E145" s="3" t="s">
        <v>399</v>
      </c>
      <c r="G145" s="5" t="s">
        <v>98</v>
      </c>
      <c r="H145" s="3">
        <v>581809.58021122403</v>
      </c>
      <c r="I145" s="3">
        <v>217.548409664487</v>
      </c>
      <c r="J145" s="3">
        <v>293.33952784385099</v>
      </c>
      <c r="K145" s="3">
        <v>41.870547505037401</v>
      </c>
      <c r="L145" s="3">
        <v>5.7781447511245503</v>
      </c>
      <c r="M145" s="5" t="s">
        <v>98</v>
      </c>
      <c r="N145" s="5" t="s">
        <v>98</v>
      </c>
      <c r="O145" s="3">
        <v>40.575349070210599</v>
      </c>
      <c r="P145" s="3">
        <v>202.02032226754699</v>
      </c>
      <c r="Q145" s="3">
        <v>1.37739919145854</v>
      </c>
      <c r="R145" s="3">
        <v>0.13289707781143401</v>
      </c>
      <c r="S145" s="5" t="s">
        <v>98</v>
      </c>
      <c r="T145" s="5" t="s">
        <v>98</v>
      </c>
      <c r="U145" s="3">
        <v>7.4432045819042703</v>
      </c>
      <c r="V145" s="3">
        <v>45.1910027987036</v>
      </c>
      <c r="W145" s="3">
        <v>1.55139973042478</v>
      </c>
      <c r="X145" s="3">
        <v>5.8416950959393699E-2</v>
      </c>
      <c r="Y145" s="3">
        <v>45.531828040239503</v>
      </c>
      <c r="Z145" s="3">
        <v>1.3702311145471</v>
      </c>
      <c r="AA145" s="3">
        <f t="shared" si="112"/>
        <v>0.74162664426286007</v>
      </c>
      <c r="AB145" s="3">
        <f t="shared" si="113"/>
        <v>4.4369033918209517</v>
      </c>
      <c r="AC145" s="3">
        <f t="shared" si="114"/>
        <v>3.009391833194432E-2</v>
      </c>
      <c r="AD145" s="3">
        <f t="shared" si="115"/>
        <v>5.3615905876261598</v>
      </c>
      <c r="AE145" s="3">
        <f t="shared" si="116"/>
        <v>1.2829915571974566E-3</v>
      </c>
      <c r="AF145" s="3">
        <f t="shared" si="117"/>
        <v>0.16347256199171742</v>
      </c>
      <c r="AG145" s="3">
        <f t="shared" si="118"/>
        <v>6.3314606325223311E-3</v>
      </c>
      <c r="AH145" s="17">
        <f t="shared" si="119"/>
        <v>3.0251348358806079E-2</v>
      </c>
      <c r="AI145" s="3">
        <f t="shared" si="120"/>
        <v>6.2985112907068931E-3</v>
      </c>
      <c r="AJ145" s="3">
        <f t="shared" si="121"/>
        <v>0.9286223814695399</v>
      </c>
      <c r="AK145" s="3">
        <f t="shared" si="122"/>
        <v>2.6852391635262681E-4</v>
      </c>
      <c r="AL145" s="3">
        <f t="shared" si="123"/>
        <v>3.4214015139818844E-2</v>
      </c>
      <c r="AM145" s="3">
        <f t="shared" si="124"/>
        <v>6.3314606325223311E-3</v>
      </c>
      <c r="AP145" s="3" t="s">
        <v>98</v>
      </c>
      <c r="AQ145" s="3">
        <v>34.679892708960999</v>
      </c>
      <c r="AR145" s="3">
        <v>5.4177881230020701E-2</v>
      </c>
      <c r="AS145" s="3">
        <v>0.466097394053339</v>
      </c>
      <c r="AT145" s="3">
        <v>0.87015614017101695</v>
      </c>
      <c r="AU145" s="3">
        <v>5.7781447511245503</v>
      </c>
      <c r="AV145" s="3" t="s">
        <v>98</v>
      </c>
      <c r="AW145" s="3" t="s">
        <v>98</v>
      </c>
      <c r="AX145" s="3">
        <v>0.304943182754988</v>
      </c>
      <c r="AY145" s="3">
        <v>1.4047518750349399</v>
      </c>
      <c r="AZ145" s="3">
        <v>5.3011585055041201E-2</v>
      </c>
      <c r="BA145" s="3">
        <v>0.13289707781143401</v>
      </c>
      <c r="BB145" s="3" t="s">
        <v>98</v>
      </c>
      <c r="BC145" s="3" t="s">
        <v>98</v>
      </c>
      <c r="BD145" s="3">
        <v>6.3854067620236807E-2</v>
      </c>
      <c r="BE145" s="3">
        <v>0.24651051818429701</v>
      </c>
      <c r="BF145" s="3">
        <v>3.4007110953347103E-2</v>
      </c>
      <c r="BG145" s="3">
        <v>2.21485582111931E-2</v>
      </c>
      <c r="BH145" s="3">
        <v>6.8876549271674498E-2</v>
      </c>
      <c r="BI145" s="3">
        <v>1.7092609444345701E-2</v>
      </c>
      <c r="BK145" s="3" t="s">
        <v>98</v>
      </c>
      <c r="BL145" s="3">
        <v>188682.95071978099</v>
      </c>
      <c r="BM145" s="3">
        <v>8.7765896773016205</v>
      </c>
      <c r="BN145" s="3">
        <v>61.104660727048099</v>
      </c>
      <c r="BO145" s="3">
        <v>44.672887713311503</v>
      </c>
      <c r="BP145" s="3">
        <v>6.3707280575728404</v>
      </c>
      <c r="BQ145" s="3" t="s">
        <v>98</v>
      </c>
      <c r="BR145" s="3" t="s">
        <v>98</v>
      </c>
      <c r="BS145" s="3">
        <v>38.059601545356401</v>
      </c>
      <c r="BT145" s="3">
        <v>36.921137614642198</v>
      </c>
      <c r="BU145" s="3">
        <v>0.323855492415204</v>
      </c>
      <c r="BV145" s="3">
        <v>0.13149694988090099</v>
      </c>
      <c r="BW145" s="3" t="s">
        <v>98</v>
      </c>
      <c r="BX145" s="3" t="s">
        <v>98</v>
      </c>
      <c r="BY145" s="3">
        <v>4.9452525863427903</v>
      </c>
      <c r="BZ145" s="3">
        <v>35.655191521914197</v>
      </c>
      <c r="CA145" s="3">
        <v>2.1021499541648399</v>
      </c>
      <c r="CB145" s="3">
        <v>7.7880474939694105E-2</v>
      </c>
      <c r="CC145" s="3">
        <v>51.950375563990299</v>
      </c>
      <c r="CD145" s="3">
        <v>0.80014153873178595</v>
      </c>
      <c r="CF145" s="3" t="s">
        <v>98</v>
      </c>
      <c r="CG145" s="3">
        <v>581809.58021122403</v>
      </c>
      <c r="CH145" s="3">
        <v>217.548409664487</v>
      </c>
      <c r="CI145" s="3">
        <v>293.33952784385099</v>
      </c>
      <c r="CJ145" s="3">
        <v>41.870547505037401</v>
      </c>
      <c r="CK145" s="3">
        <v>5.7781447511245503</v>
      </c>
      <c r="CL145" s="3" t="s">
        <v>98</v>
      </c>
      <c r="CM145" s="3" t="s">
        <v>98</v>
      </c>
      <c r="CN145" s="3">
        <v>40.575349070210599</v>
      </c>
      <c r="CO145" s="3">
        <v>202.02032226754699</v>
      </c>
      <c r="CP145" s="3">
        <v>1.37739919145854</v>
      </c>
      <c r="CQ145" s="3">
        <v>0.13289707781143401</v>
      </c>
      <c r="CR145" s="3" t="s">
        <v>98</v>
      </c>
      <c r="CS145" s="3" t="s">
        <v>98</v>
      </c>
      <c r="CT145" s="3">
        <v>7.4432045819042703</v>
      </c>
      <c r="CU145" s="3">
        <v>45.1910027987036</v>
      </c>
      <c r="CV145" s="3">
        <v>1.55139973042478</v>
      </c>
      <c r="CW145" s="3">
        <v>5.8416950959393699E-2</v>
      </c>
      <c r="CX145" s="3">
        <v>45.531828040239503</v>
      </c>
      <c r="CY145" s="3">
        <v>1.3702311145471</v>
      </c>
      <c r="DA145" s="3" t="s">
        <v>98</v>
      </c>
      <c r="DB145" s="3">
        <f t="shared" si="125"/>
        <v>10418.293136560553</v>
      </c>
      <c r="DC145" s="3">
        <f t="shared" si="126"/>
        <v>3.6914406423626582</v>
      </c>
      <c r="DD145" s="3">
        <f t="shared" si="127"/>
        <v>4.9978281688205319</v>
      </c>
      <c r="DE145" s="3">
        <f t="shared" si="128"/>
        <v>0.6589013864765273</v>
      </c>
      <c r="DF145" s="3">
        <f t="shared" si="129"/>
        <v>8.8364348541436766E-2</v>
      </c>
      <c r="DG145" s="3" t="s">
        <v>98</v>
      </c>
      <c r="DH145" s="3" t="s">
        <v>98</v>
      </c>
      <c r="DI145" s="3">
        <f t="shared" si="130"/>
        <v>0.54157077625425243</v>
      </c>
      <c r="DJ145" s="3">
        <f t="shared" si="131"/>
        <v>2.5585147197004434</v>
      </c>
      <c r="DK145" s="3">
        <f t="shared" si="132"/>
        <v>1.2769279467521846E-2</v>
      </c>
      <c r="DL145" s="3">
        <f t="shared" si="133"/>
        <v>1.1822426436152512E-3</v>
      </c>
      <c r="DM145" s="3" t="s">
        <v>98</v>
      </c>
      <c r="DN145" s="3" t="s">
        <v>98</v>
      </c>
      <c r="DO145" s="3">
        <f t="shared" si="134"/>
        <v>6.1130129614851099E-2</v>
      </c>
      <c r="DP145" s="3">
        <f t="shared" si="135"/>
        <v>0.3541614639396834</v>
      </c>
      <c r="DQ145" s="3">
        <f t="shared" si="136"/>
        <v>7.8764629345682291E-3</v>
      </c>
      <c r="DR145" s="3">
        <f t="shared" si="137"/>
        <v>2.8582056831156805E-4</v>
      </c>
      <c r="DS145" s="3">
        <f t="shared" si="138"/>
        <v>0.21974820482741075</v>
      </c>
      <c r="DT145" s="3">
        <f t="shared" si="139"/>
        <v>6.5567452530572489E-3</v>
      </c>
      <c r="DV145" s="3" t="s">
        <v>98</v>
      </c>
      <c r="DW145" s="3">
        <f t="shared" si="140"/>
        <v>99.863586910302502</v>
      </c>
      <c r="DX145" s="3">
        <f t="shared" si="141"/>
        <v>3.5383963436308868E-2</v>
      </c>
      <c r="DY145" s="3">
        <f t="shared" si="142"/>
        <v>4.7906220448749835E-2</v>
      </c>
      <c r="DZ145" s="3">
        <f t="shared" si="143"/>
        <v>6.3158384018594136E-3</v>
      </c>
      <c r="EA145" s="3">
        <f t="shared" si="144"/>
        <v>8.4700830401603327E-4</v>
      </c>
      <c r="EB145" s="3" t="s">
        <v>98</v>
      </c>
      <c r="EC145" s="3" t="s">
        <v>98</v>
      </c>
      <c r="ED145" s="3">
        <f t="shared" si="145"/>
        <v>5.1911766710378152E-3</v>
      </c>
      <c r="EE145" s="3">
        <f t="shared" si="146"/>
        <v>2.4524406610855247E-2</v>
      </c>
      <c r="EF145" s="3">
        <f t="shared" si="147"/>
        <v>1.2239874931257628E-4</v>
      </c>
      <c r="EG145" s="3">
        <f t="shared" si="148"/>
        <v>1.1332277700597912E-5</v>
      </c>
      <c r="EH145" s="3" t="s">
        <v>98</v>
      </c>
      <c r="EI145" s="3" t="s">
        <v>98</v>
      </c>
      <c r="EJ145" s="3">
        <f t="shared" si="149"/>
        <v>5.8595721310699344E-4</v>
      </c>
      <c r="EK145" s="3">
        <f t="shared" si="150"/>
        <v>3.3947820118734647E-3</v>
      </c>
      <c r="EL145" s="3">
        <f t="shared" si="151"/>
        <v>7.549910820341017E-5</v>
      </c>
      <c r="EM145" s="3">
        <f t="shared" si="152"/>
        <v>2.739706666936558E-6</v>
      </c>
      <c r="EN145" s="3">
        <f t="shared" si="153"/>
        <v>2.1063761274056317E-3</v>
      </c>
      <c r="EO145" s="3">
        <f t="shared" si="154"/>
        <v>6.2849076220518213E-5</v>
      </c>
      <c r="EQ145" s="3">
        <f t="shared" si="155"/>
        <v>199.727173820605</v>
      </c>
    </row>
    <row r="146" spans="1:147">
      <c r="A146" s="33" t="s">
        <v>206</v>
      </c>
      <c r="B146" s="33" t="s">
        <v>63</v>
      </c>
      <c r="C146" s="3" t="s">
        <v>190</v>
      </c>
      <c r="D146" s="3" t="s">
        <v>620</v>
      </c>
      <c r="E146" s="3" t="s">
        <v>399</v>
      </c>
      <c r="G146" s="5" t="s">
        <v>98</v>
      </c>
      <c r="H146" s="3">
        <v>447863.16853056703</v>
      </c>
      <c r="I146" s="3">
        <v>43.5679597065458</v>
      </c>
      <c r="J146" s="3">
        <v>290.06712748577098</v>
      </c>
      <c r="K146" s="3">
        <v>0.86508476863004502</v>
      </c>
      <c r="L146" s="3">
        <v>5.9526659106682001</v>
      </c>
      <c r="M146" s="5" t="s">
        <v>98</v>
      </c>
      <c r="N146" s="5" t="s">
        <v>98</v>
      </c>
      <c r="O146" s="3">
        <v>8.4066966591140808</v>
      </c>
      <c r="P146" s="3">
        <v>141.48747933682699</v>
      </c>
      <c r="Q146" s="3">
        <v>3.68029633493238E-2</v>
      </c>
      <c r="R146" s="3">
        <v>9.5490180183984794E-2</v>
      </c>
      <c r="S146" s="5" t="s">
        <v>98</v>
      </c>
      <c r="T146" s="5" t="s">
        <v>98</v>
      </c>
      <c r="U146" s="3">
        <v>0.10326880116414</v>
      </c>
      <c r="V146" s="3">
        <v>0.3913760673319</v>
      </c>
      <c r="W146" s="3">
        <v>1.4968402848093899E-2</v>
      </c>
      <c r="X146" s="3">
        <v>1.41131921203581E-2</v>
      </c>
      <c r="Y146" s="3">
        <v>0.15804774250137699</v>
      </c>
      <c r="Z146" s="3">
        <v>1.21301102599338E-2</v>
      </c>
      <c r="AA146" s="3">
        <f t="shared" si="112"/>
        <v>0.15019957650555557</v>
      </c>
      <c r="AB146" s="3">
        <f t="shared" si="113"/>
        <v>895.21986899366368</v>
      </c>
      <c r="AC146" s="3">
        <f t="shared" si="114"/>
        <v>7.6749658476318428E-2</v>
      </c>
      <c r="AD146" s="3">
        <f t="shared" si="115"/>
        <v>5.1825302462069684</v>
      </c>
      <c r="AE146" s="3">
        <f t="shared" si="116"/>
        <v>8.9297018084488866E-2</v>
      </c>
      <c r="AF146" s="3">
        <f t="shared" si="117"/>
        <v>0.65340257019640935</v>
      </c>
      <c r="AG146" s="3">
        <f t="shared" si="118"/>
        <v>8.4472542660276098E-4</v>
      </c>
      <c r="AH146" s="17">
        <f t="shared" si="119"/>
        <v>0.23285978506781363</v>
      </c>
      <c r="AI146" s="3">
        <f t="shared" si="120"/>
        <v>2.784181389635129E-4</v>
      </c>
      <c r="AJ146" s="3">
        <f t="shared" si="121"/>
        <v>3.2475121692597746</v>
      </c>
      <c r="AK146" s="3">
        <f t="shared" si="122"/>
        <v>3.2393511689365813E-4</v>
      </c>
      <c r="AL146" s="3">
        <f t="shared" si="123"/>
        <v>2.3702923400524662E-3</v>
      </c>
      <c r="AM146" s="3">
        <f t="shared" si="124"/>
        <v>8.4472542660276098E-4</v>
      </c>
      <c r="AP146" s="3" t="s">
        <v>98</v>
      </c>
      <c r="AQ146" s="3">
        <v>32.353752138999504</v>
      </c>
      <c r="AR146" s="3">
        <v>5.2360055782073797E-2</v>
      </c>
      <c r="AS146" s="3">
        <v>0.40692876479793899</v>
      </c>
      <c r="AT146" s="3">
        <v>0.47090689947129799</v>
      </c>
      <c r="AU146" s="3">
        <v>5.9526659106682001</v>
      </c>
      <c r="AV146" s="3" t="s">
        <v>98</v>
      </c>
      <c r="AW146" s="3" t="s">
        <v>98</v>
      </c>
      <c r="AX146" s="3">
        <v>0.36112480225939497</v>
      </c>
      <c r="AY146" s="3">
        <v>1.9777983710598701</v>
      </c>
      <c r="AZ146" s="3">
        <v>3.68029633493238E-2</v>
      </c>
      <c r="BA146" s="3">
        <v>9.4232303877954698E-2</v>
      </c>
      <c r="BB146" s="3" t="s">
        <v>98</v>
      </c>
      <c r="BC146" s="3" t="s">
        <v>98</v>
      </c>
      <c r="BD146" s="3">
        <v>8.73607262244354E-2</v>
      </c>
      <c r="BE146" s="3">
        <v>0.3913760673319</v>
      </c>
      <c r="BF146" s="3">
        <v>1.49399106975995E-2</v>
      </c>
      <c r="BG146" s="3">
        <v>1.41131921203581E-2</v>
      </c>
      <c r="BH146" s="3">
        <v>6.3144403884488998E-2</v>
      </c>
      <c r="BI146" s="3">
        <v>1.1313196478986201E-2</v>
      </c>
      <c r="BK146" s="3" t="s">
        <v>98</v>
      </c>
      <c r="BL146" s="3">
        <v>29642.871543886398</v>
      </c>
      <c r="BM146" s="3">
        <v>8.0493606584679096</v>
      </c>
      <c r="BN146" s="3">
        <v>32.6700442080638</v>
      </c>
      <c r="BO146" s="3">
        <v>0.41156440672842298</v>
      </c>
      <c r="BP146" s="3">
        <v>2.5799360331751</v>
      </c>
      <c r="BQ146" s="3" t="s">
        <v>98</v>
      </c>
      <c r="BR146" s="3" t="s">
        <v>98</v>
      </c>
      <c r="BS146" s="3">
        <v>3.29153261624201</v>
      </c>
      <c r="BT146" s="3">
        <v>20.577231490628801</v>
      </c>
      <c r="BU146" s="3">
        <v>2.27145007463729E-2</v>
      </c>
      <c r="BV146" s="3">
        <v>0.110566081219013</v>
      </c>
      <c r="BW146" s="3" t="s">
        <v>98</v>
      </c>
      <c r="BX146" s="3" t="s">
        <v>98</v>
      </c>
      <c r="BY146" s="3">
        <v>6.21130271230785E-2</v>
      </c>
      <c r="BZ146" s="3">
        <v>0.24430225701817401</v>
      </c>
      <c r="CA146" s="3">
        <v>1.6535267784122301E-2</v>
      </c>
      <c r="CB146" s="3">
        <v>1.21784401414511E-2</v>
      </c>
      <c r="CC146" s="3">
        <v>7.1393416772827095E-2</v>
      </c>
      <c r="CD146" s="3">
        <v>8.6165731564325602E-3</v>
      </c>
      <c r="CF146" s="3" t="s">
        <v>98</v>
      </c>
      <c r="CG146" s="3">
        <v>447863.16853056703</v>
      </c>
      <c r="CH146" s="3">
        <v>43.5679597065458</v>
      </c>
      <c r="CI146" s="3">
        <v>290.06712748577098</v>
      </c>
      <c r="CJ146" s="3">
        <v>0.86508476863004502</v>
      </c>
      <c r="CK146" s="3">
        <v>5.9526659106682001</v>
      </c>
      <c r="CL146" s="3" t="s">
        <v>98</v>
      </c>
      <c r="CM146" s="3" t="s">
        <v>98</v>
      </c>
      <c r="CN146" s="3">
        <v>8.4066966591140808</v>
      </c>
      <c r="CO146" s="3">
        <v>141.48747933682699</v>
      </c>
      <c r="CP146" s="3">
        <v>3.68029633493238E-2</v>
      </c>
      <c r="CQ146" s="3">
        <v>9.5490180183984794E-2</v>
      </c>
      <c r="CR146" s="3" t="s">
        <v>98</v>
      </c>
      <c r="CS146" s="3" t="s">
        <v>98</v>
      </c>
      <c r="CT146" s="3">
        <v>0.10326880116414</v>
      </c>
      <c r="CU146" s="3">
        <v>0.3913760673319</v>
      </c>
      <c r="CV146" s="3">
        <v>1.4968402848093899E-2</v>
      </c>
      <c r="CW146" s="3">
        <v>1.41131921203581E-2</v>
      </c>
      <c r="CX146" s="3">
        <v>0.15804774250137699</v>
      </c>
      <c r="CY146" s="3">
        <v>1.21301102599338E-2</v>
      </c>
      <c r="DA146" s="3" t="s">
        <v>98</v>
      </c>
      <c r="DB146" s="3">
        <f t="shared" si="125"/>
        <v>8019.7541146130725</v>
      </c>
      <c r="DC146" s="3">
        <f t="shared" si="126"/>
        <v>0.73927700695950327</v>
      </c>
      <c r="DD146" s="3">
        <f t="shared" si="127"/>
        <v>4.942074023412701</v>
      </c>
      <c r="DE146" s="3">
        <f t="shared" si="128"/>
        <v>1.3613520420326142E-2</v>
      </c>
      <c r="DF146" s="3">
        <f t="shared" si="129"/>
        <v>9.1033275893381255E-2</v>
      </c>
      <c r="DG146" s="3" t="s">
        <v>98</v>
      </c>
      <c r="DH146" s="3" t="s">
        <v>98</v>
      </c>
      <c r="DI146" s="3">
        <f t="shared" si="130"/>
        <v>0.11220658206864351</v>
      </c>
      <c r="DJ146" s="3">
        <f t="shared" si="131"/>
        <v>1.7918880361806864</v>
      </c>
      <c r="DK146" s="3">
        <f t="shared" si="132"/>
        <v>3.4118455067687977E-4</v>
      </c>
      <c r="DL146" s="3">
        <f t="shared" si="133"/>
        <v>8.494736296624422E-4</v>
      </c>
      <c r="DM146" s="3" t="s">
        <v>98</v>
      </c>
      <c r="DN146" s="3" t="s">
        <v>98</v>
      </c>
      <c r="DO146" s="3">
        <f t="shared" si="134"/>
        <v>8.4813404372651119E-4</v>
      </c>
      <c r="DP146" s="3">
        <f t="shared" si="135"/>
        <v>3.0672105590274297E-3</v>
      </c>
      <c r="DQ146" s="3">
        <f t="shared" si="136"/>
        <v>7.5994644004750547E-5</v>
      </c>
      <c r="DR146" s="3">
        <f t="shared" si="137"/>
        <v>6.905256995242811E-5</v>
      </c>
      <c r="DS146" s="3">
        <f t="shared" si="138"/>
        <v>7.6277868002595079E-4</v>
      </c>
      <c r="DT146" s="3">
        <f t="shared" si="139"/>
        <v>5.8044254010514291E-5</v>
      </c>
      <c r="DV146" s="3" t="s">
        <v>98</v>
      </c>
      <c r="DW146" s="3">
        <f t="shared" si="140"/>
        <v>99.891297462350877</v>
      </c>
      <c r="DX146" s="3">
        <f t="shared" si="141"/>
        <v>9.2081799957817144E-3</v>
      </c>
      <c r="DY146" s="3">
        <f t="shared" si="142"/>
        <v>6.1556773349714274E-2</v>
      </c>
      <c r="DZ146" s="3">
        <f t="shared" si="143"/>
        <v>1.6956532561749197E-4</v>
      </c>
      <c r="EA146" s="3">
        <f t="shared" si="144"/>
        <v>1.1338791577996817E-3</v>
      </c>
      <c r="EB146" s="3" t="s">
        <v>98</v>
      </c>
      <c r="EC146" s="3" t="s">
        <v>98</v>
      </c>
      <c r="ED146" s="3">
        <f t="shared" si="145"/>
        <v>1.397606573277506E-3</v>
      </c>
      <c r="EE146" s="3">
        <f t="shared" si="146"/>
        <v>2.2319140747121095E-2</v>
      </c>
      <c r="EF146" s="3">
        <f t="shared" si="147"/>
        <v>4.2496773534642271E-6</v>
      </c>
      <c r="EG146" s="3">
        <f t="shared" si="148"/>
        <v>1.058075120687511E-5</v>
      </c>
      <c r="EH146" s="3" t="s">
        <v>98</v>
      </c>
      <c r="EI146" s="3" t="s">
        <v>98</v>
      </c>
      <c r="EJ146" s="3">
        <f t="shared" si="149"/>
        <v>1.0564065785440725E-5</v>
      </c>
      <c r="EK146" s="3">
        <f t="shared" si="150"/>
        <v>3.8204119222706959E-5</v>
      </c>
      <c r="EL146" s="3">
        <f t="shared" si="151"/>
        <v>9.4656313414794115E-7</v>
      </c>
      <c r="EM146" s="3">
        <f t="shared" si="152"/>
        <v>8.6009504868598865E-7</v>
      </c>
      <c r="EN146" s="3">
        <f t="shared" si="153"/>
        <v>9.5009087480093859E-6</v>
      </c>
      <c r="EO146" s="3">
        <f t="shared" si="154"/>
        <v>7.2297925353840815E-7</v>
      </c>
      <c r="EQ146" s="3">
        <f t="shared" si="155"/>
        <v>199.78259492470175</v>
      </c>
    </row>
    <row r="147" spans="1:147">
      <c r="A147" s="33" t="s">
        <v>207</v>
      </c>
      <c r="B147" s="33" t="s">
        <v>63</v>
      </c>
      <c r="C147" s="3" t="s">
        <v>190</v>
      </c>
      <c r="D147" s="3" t="s">
        <v>620</v>
      </c>
      <c r="E147" s="3" t="s">
        <v>399</v>
      </c>
      <c r="G147" s="5" t="s">
        <v>98</v>
      </c>
      <c r="H147" s="3">
        <v>466310.67438649898</v>
      </c>
      <c r="I147" s="3">
        <v>7.1819388271827096</v>
      </c>
      <c r="J147" s="3">
        <v>115.33618782674699</v>
      </c>
      <c r="K147" s="3">
        <v>0.82438653016130403</v>
      </c>
      <c r="L147" s="3">
        <v>4.3216049174595703</v>
      </c>
      <c r="M147" s="5" t="s">
        <v>98</v>
      </c>
      <c r="N147" s="5" t="s">
        <v>98</v>
      </c>
      <c r="O147" s="3">
        <v>7.57375344149375</v>
      </c>
      <c r="P147" s="3">
        <v>176.682608453575</v>
      </c>
      <c r="Q147" s="3">
        <v>6.6632443675005704E-2</v>
      </c>
      <c r="R147" s="3">
        <v>0.17571711004700799</v>
      </c>
      <c r="S147" s="5" t="s">
        <v>98</v>
      </c>
      <c r="T147" s="5" t="s">
        <v>98</v>
      </c>
      <c r="U147" s="3">
        <v>0.155102328879718</v>
      </c>
      <c r="V147" s="3">
        <v>1.24856859009739</v>
      </c>
      <c r="W147" s="3">
        <v>0.86280244445798704</v>
      </c>
      <c r="X147" s="3">
        <v>1.49865402888142E-2</v>
      </c>
      <c r="Y147" s="3">
        <v>2.2016008162063798</v>
      </c>
      <c r="Z147" s="3">
        <v>0.70159732511501005</v>
      </c>
      <c r="AA147" s="3">
        <f t="shared" si="112"/>
        <v>6.2269604731267046E-2</v>
      </c>
      <c r="AB147" s="3">
        <f t="shared" si="113"/>
        <v>80.251881791186904</v>
      </c>
      <c r="AC147" s="3">
        <f t="shared" si="114"/>
        <v>0.31867599246440403</v>
      </c>
      <c r="AD147" s="3">
        <f t="shared" si="115"/>
        <v>0.94826678511021556</v>
      </c>
      <c r="AE147" s="3">
        <f t="shared" si="116"/>
        <v>6.8071106162822881E-3</v>
      </c>
      <c r="AF147" s="3">
        <f t="shared" si="117"/>
        <v>7.0449796229171899E-2</v>
      </c>
      <c r="AG147" s="3">
        <f t="shared" si="118"/>
        <v>9.2777793404213525E-3</v>
      </c>
      <c r="AH147" s="17">
        <f t="shared" si="119"/>
        <v>3.0265451931391147E-2</v>
      </c>
      <c r="AI147" s="3">
        <f t="shared" si="120"/>
        <v>9.7689125735735169E-2</v>
      </c>
      <c r="AJ147" s="3">
        <f t="shared" si="121"/>
        <v>24.600962595901567</v>
      </c>
      <c r="AK147" s="3">
        <f t="shared" si="122"/>
        <v>2.0866984040705111E-3</v>
      </c>
      <c r="AL147" s="3">
        <f t="shared" si="123"/>
        <v>2.1596164018088785E-2</v>
      </c>
      <c r="AM147" s="3">
        <f t="shared" si="124"/>
        <v>9.2777793404213525E-3</v>
      </c>
      <c r="AP147" s="3" t="s">
        <v>98</v>
      </c>
      <c r="AQ147" s="3">
        <v>23.443996929515698</v>
      </c>
      <c r="AR147" s="3">
        <v>5.8412441993338497E-2</v>
      </c>
      <c r="AS147" s="3">
        <v>0.41953414787712701</v>
      </c>
      <c r="AT147" s="3">
        <v>0.73135992702377495</v>
      </c>
      <c r="AU147" s="3">
        <v>4.3216049174595703</v>
      </c>
      <c r="AV147" s="3" t="s">
        <v>98</v>
      </c>
      <c r="AW147" s="3" t="s">
        <v>98</v>
      </c>
      <c r="AX147" s="3">
        <v>0.293915356212331</v>
      </c>
      <c r="AY147" s="3">
        <v>1.6328502579545401</v>
      </c>
      <c r="AZ147" s="3">
        <v>3.1018198326914801E-2</v>
      </c>
      <c r="BA147" s="3">
        <v>0.17571711004700799</v>
      </c>
      <c r="BB147" s="3" t="s">
        <v>98</v>
      </c>
      <c r="BC147" s="3" t="s">
        <v>98</v>
      </c>
      <c r="BD147" s="3">
        <v>7.7064130961014901E-2</v>
      </c>
      <c r="BE147" s="3">
        <v>0.25159075589533098</v>
      </c>
      <c r="BF147" s="3">
        <v>2.0892798357213901E-2</v>
      </c>
      <c r="BG147" s="3">
        <v>1.49865402888142E-2</v>
      </c>
      <c r="BH147" s="3">
        <v>5.1366306580544398E-2</v>
      </c>
      <c r="BI147" s="3">
        <v>7.2743867561231501E-3</v>
      </c>
      <c r="BK147" s="3" t="s">
        <v>98</v>
      </c>
      <c r="BL147" s="3">
        <v>43700.951642544402</v>
      </c>
      <c r="BM147" s="3">
        <v>1.60964092095226</v>
      </c>
      <c r="BN147" s="3">
        <v>41.100212756613601</v>
      </c>
      <c r="BO147" s="3">
        <v>0.56343872707028497</v>
      </c>
      <c r="BP147" s="3">
        <v>2.5278590236621699</v>
      </c>
      <c r="BQ147" s="3" t="s">
        <v>98</v>
      </c>
      <c r="BR147" s="3" t="s">
        <v>98</v>
      </c>
      <c r="BS147" s="3">
        <v>11.726556556102601</v>
      </c>
      <c r="BT147" s="3">
        <v>12.347767504503899</v>
      </c>
      <c r="BU147" s="3">
        <v>9.2745984018295702E-2</v>
      </c>
      <c r="BV147" s="3">
        <v>0.19662961059752901</v>
      </c>
      <c r="BW147" s="3" t="s">
        <v>98</v>
      </c>
      <c r="BX147" s="3" t="s">
        <v>98</v>
      </c>
      <c r="BY147" s="3">
        <v>0.137828321011879</v>
      </c>
      <c r="BZ147" s="3">
        <v>1.5909392557802</v>
      </c>
      <c r="CA147" s="3">
        <v>1.69696136091535</v>
      </c>
      <c r="CB147" s="3">
        <v>5.6548414657231899E-3</v>
      </c>
      <c r="CC147" s="3">
        <v>2.3351055894006101</v>
      </c>
      <c r="CD147" s="3">
        <v>0.83983872110068203</v>
      </c>
      <c r="CF147" s="3" t="s">
        <v>98</v>
      </c>
      <c r="CG147" s="3">
        <v>466310.67438649898</v>
      </c>
      <c r="CH147" s="3">
        <v>7.1819388271827096</v>
      </c>
      <c r="CI147" s="3">
        <v>115.33618782674699</v>
      </c>
      <c r="CJ147" s="3">
        <v>0.82438653016130403</v>
      </c>
      <c r="CK147" s="3">
        <v>4.3216049174595703</v>
      </c>
      <c r="CL147" s="3" t="s">
        <v>98</v>
      </c>
      <c r="CM147" s="3" t="s">
        <v>98</v>
      </c>
      <c r="CN147" s="3">
        <v>7.57375344149375</v>
      </c>
      <c r="CO147" s="3">
        <v>176.682608453575</v>
      </c>
      <c r="CP147" s="3">
        <v>6.6632443675005704E-2</v>
      </c>
      <c r="CQ147" s="3">
        <v>0.17571711004700799</v>
      </c>
      <c r="CR147" s="3" t="s">
        <v>98</v>
      </c>
      <c r="CS147" s="3" t="s">
        <v>98</v>
      </c>
      <c r="CT147" s="3">
        <v>0.155102328879718</v>
      </c>
      <c r="CU147" s="3">
        <v>1.24856859009739</v>
      </c>
      <c r="CV147" s="3">
        <v>0.86280244445798704</v>
      </c>
      <c r="CW147" s="3">
        <v>1.49865402888142E-2</v>
      </c>
      <c r="CX147" s="3">
        <v>2.2016008162063798</v>
      </c>
      <c r="CY147" s="3">
        <v>0.70159732511501005</v>
      </c>
      <c r="DA147" s="3" t="s">
        <v>98</v>
      </c>
      <c r="DB147" s="3">
        <f t="shared" si="125"/>
        <v>8350.0881795415698</v>
      </c>
      <c r="DC147" s="3">
        <f t="shared" si="126"/>
        <v>0.12186575355118523</v>
      </c>
      <c r="DD147" s="3">
        <f t="shared" si="127"/>
        <v>1.9650623038833497</v>
      </c>
      <c r="DE147" s="3">
        <f t="shared" si="128"/>
        <v>1.2973067229429138E-2</v>
      </c>
      <c r="DF147" s="3">
        <f t="shared" si="129"/>
        <v>6.608969135127038E-2</v>
      </c>
      <c r="DG147" s="3" t="s">
        <v>98</v>
      </c>
      <c r="DH147" s="3" t="s">
        <v>98</v>
      </c>
      <c r="DI147" s="3">
        <f t="shared" si="130"/>
        <v>0.10108905097453538</v>
      </c>
      <c r="DJ147" s="3">
        <f t="shared" si="131"/>
        <v>2.2376216876085993</v>
      </c>
      <c r="DK147" s="3">
        <f t="shared" si="132"/>
        <v>6.1772091937202717E-4</v>
      </c>
      <c r="DL147" s="3">
        <f t="shared" si="133"/>
        <v>1.5631665054755138E-3</v>
      </c>
      <c r="DM147" s="3" t="s">
        <v>98</v>
      </c>
      <c r="DN147" s="3" t="s">
        <v>98</v>
      </c>
      <c r="DO147" s="3">
        <f t="shared" si="134"/>
        <v>1.2738364724024145E-3</v>
      </c>
      <c r="DP147" s="3">
        <f t="shared" si="135"/>
        <v>9.7850202985688868E-3</v>
      </c>
      <c r="DQ147" s="3">
        <f t="shared" si="136"/>
        <v>4.3804516272330863E-3</v>
      </c>
      <c r="DR147" s="3">
        <f t="shared" si="137"/>
        <v>7.3325659624901839E-5</v>
      </c>
      <c r="DS147" s="3">
        <f t="shared" si="138"/>
        <v>1.0625486564702606E-2</v>
      </c>
      <c r="DT147" s="3">
        <f t="shared" si="139"/>
        <v>3.3572401634785528E-3</v>
      </c>
      <c r="DV147" s="3" t="s">
        <v>98</v>
      </c>
      <c r="DW147" s="3">
        <f t="shared" si="140"/>
        <v>99.933369963242086</v>
      </c>
      <c r="DX147" s="3">
        <f t="shared" si="141"/>
        <v>1.4584822547524868E-3</v>
      </c>
      <c r="DY147" s="3">
        <f t="shared" si="142"/>
        <v>2.3517751428773159E-2</v>
      </c>
      <c r="DZ147" s="3">
        <f t="shared" si="143"/>
        <v>1.5526091451021422E-4</v>
      </c>
      <c r="EA147" s="3">
        <f t="shared" si="144"/>
        <v>7.9095758446536327E-4</v>
      </c>
      <c r="EB147" s="3" t="s">
        <v>98</v>
      </c>
      <c r="EC147" s="3" t="s">
        <v>98</v>
      </c>
      <c r="ED147" s="3">
        <f t="shared" si="145"/>
        <v>1.209827886012325E-3</v>
      </c>
      <c r="EE147" s="3">
        <f t="shared" si="146"/>
        <v>2.677972629000918E-2</v>
      </c>
      <c r="EF147" s="3">
        <f t="shared" si="147"/>
        <v>7.392848056489378E-6</v>
      </c>
      <c r="EG147" s="3">
        <f t="shared" si="148"/>
        <v>1.8707885874614688E-5</v>
      </c>
      <c r="EH147" s="3" t="s">
        <v>98</v>
      </c>
      <c r="EI147" s="3" t="s">
        <v>98</v>
      </c>
      <c r="EJ147" s="3">
        <f t="shared" si="149"/>
        <v>1.5245200856819042E-5</v>
      </c>
      <c r="EK147" s="3">
        <f t="shared" si="150"/>
        <v>1.1710655415478536E-4</v>
      </c>
      <c r="EL147" s="3">
        <f t="shared" si="151"/>
        <v>5.2424990450149114E-5</v>
      </c>
      <c r="EM147" s="3">
        <f t="shared" si="152"/>
        <v>8.7755723215564616E-7</v>
      </c>
      <c r="EN147" s="3">
        <f t="shared" si="153"/>
        <v>1.2716520557369491E-4</v>
      </c>
      <c r="EO147" s="3">
        <f t="shared" si="154"/>
        <v>4.0179255128629902E-5</v>
      </c>
      <c r="EQ147" s="3">
        <f t="shared" si="155"/>
        <v>199.86673992648417</v>
      </c>
    </row>
    <row r="148" spans="1:147">
      <c r="A148" s="33" t="s">
        <v>208</v>
      </c>
      <c r="B148" s="33" t="s">
        <v>63</v>
      </c>
      <c r="C148" s="3" t="s">
        <v>190</v>
      </c>
      <c r="D148" s="3" t="s">
        <v>620</v>
      </c>
      <c r="E148" s="3" t="s">
        <v>399</v>
      </c>
      <c r="G148" s="5" t="s">
        <v>98</v>
      </c>
      <c r="H148" s="3">
        <v>522908.40567333403</v>
      </c>
      <c r="I148" s="3">
        <v>332.91272209676202</v>
      </c>
      <c r="J148" s="3">
        <v>396.05557441346798</v>
      </c>
      <c r="K148" s="3">
        <v>4.7351236204232903</v>
      </c>
      <c r="L148" s="3">
        <v>3.6125024947694602</v>
      </c>
      <c r="M148" s="5" t="s">
        <v>98</v>
      </c>
      <c r="N148" s="5" t="s">
        <v>98</v>
      </c>
      <c r="O148" s="3">
        <v>85.032858277352801</v>
      </c>
      <c r="P148" s="3">
        <v>127.575845659756</v>
      </c>
      <c r="Q148" s="3">
        <v>0.28950923475253998</v>
      </c>
      <c r="R148" s="3">
        <v>0.18297924319251899</v>
      </c>
      <c r="S148" s="5" t="s">
        <v>98</v>
      </c>
      <c r="T148" s="5" t="s">
        <v>98</v>
      </c>
      <c r="U148" s="3">
        <v>0.83695115848236701</v>
      </c>
      <c r="V148" s="3">
        <v>35.711466779768401</v>
      </c>
      <c r="W148" s="3">
        <v>0.18182654995463801</v>
      </c>
      <c r="X148" s="3">
        <v>5.9473128075030697E-2</v>
      </c>
      <c r="Y148" s="3">
        <v>30.532096278001099</v>
      </c>
      <c r="Z148" s="3">
        <v>0.39051029920312802</v>
      </c>
      <c r="AA148" s="3">
        <f t="shared" si="112"/>
        <v>0.84057072694856949</v>
      </c>
      <c r="AB148" s="3">
        <f t="shared" si="113"/>
        <v>4.1784175085179651</v>
      </c>
      <c r="AC148" s="3">
        <f t="shared" si="114"/>
        <v>1.2790156812275527E-2</v>
      </c>
      <c r="AD148" s="3">
        <f t="shared" si="115"/>
        <v>3.9151068050764115</v>
      </c>
      <c r="AE148" s="3">
        <f t="shared" si="116"/>
        <v>1.9478887899971058E-3</v>
      </c>
      <c r="AF148" s="3">
        <f t="shared" si="117"/>
        <v>2.7412174744300303E-2</v>
      </c>
      <c r="AG148" s="3">
        <f t="shared" si="118"/>
        <v>8.6962502643078113E-4</v>
      </c>
      <c r="AH148" s="17">
        <f t="shared" si="119"/>
        <v>9.482127663836052E-3</v>
      </c>
      <c r="AI148" s="3">
        <f t="shared" si="120"/>
        <v>1.1730110424846578E-3</v>
      </c>
      <c r="AJ148" s="3">
        <f t="shared" si="121"/>
        <v>0.383211085645071</v>
      </c>
      <c r="AK148" s="3">
        <f t="shared" si="122"/>
        <v>1.7864480426117409E-4</v>
      </c>
      <c r="AL148" s="3">
        <f t="shared" si="123"/>
        <v>2.5140257578955025E-3</v>
      </c>
      <c r="AM148" s="3">
        <f t="shared" si="124"/>
        <v>8.6962502643078113E-4</v>
      </c>
      <c r="AP148" s="3" t="s">
        <v>98</v>
      </c>
      <c r="AQ148" s="3">
        <v>25.0447527822515</v>
      </c>
      <c r="AR148" s="3">
        <v>3.7881701898935999E-2</v>
      </c>
      <c r="AS148" s="3">
        <v>0.46077402563483699</v>
      </c>
      <c r="AT148" s="3">
        <v>0.59292820049102102</v>
      </c>
      <c r="AU148" s="3">
        <v>3.6125024947694602</v>
      </c>
      <c r="AV148" s="3" t="s">
        <v>98</v>
      </c>
      <c r="AW148" s="3" t="s">
        <v>98</v>
      </c>
      <c r="AX148" s="3">
        <v>0.28409434006161299</v>
      </c>
      <c r="AY148" s="3">
        <v>2.87776606261514</v>
      </c>
      <c r="AZ148" s="3">
        <v>3.5221366173279603E-2</v>
      </c>
      <c r="BA148" s="3">
        <v>0.18297924319251899</v>
      </c>
      <c r="BB148" s="3" t="s">
        <v>98</v>
      </c>
      <c r="BC148" s="3" t="s">
        <v>98</v>
      </c>
      <c r="BD148" s="3">
        <v>5.7553751999841002E-2</v>
      </c>
      <c r="BE148" s="3">
        <v>0.40816202921676198</v>
      </c>
      <c r="BF148" s="3">
        <v>2.17320644728967E-2</v>
      </c>
      <c r="BG148" s="3">
        <v>1.66343241146878E-2</v>
      </c>
      <c r="BH148" s="3">
        <v>9.4106888055432103E-2</v>
      </c>
      <c r="BI148" s="3">
        <v>1.0459623170413801E-2</v>
      </c>
      <c r="BK148" s="3" t="s">
        <v>98</v>
      </c>
      <c r="BL148" s="3">
        <v>61068.118501101402</v>
      </c>
      <c r="BM148" s="3">
        <v>155.44430221559301</v>
      </c>
      <c r="BN148" s="3">
        <v>128.64523266476101</v>
      </c>
      <c r="BO148" s="3">
        <v>2.3769465837329098</v>
      </c>
      <c r="BP148" s="3">
        <v>1.81015690019798</v>
      </c>
      <c r="BQ148" s="3" t="s">
        <v>98</v>
      </c>
      <c r="BR148" s="3" t="s">
        <v>98</v>
      </c>
      <c r="BS148" s="3">
        <v>37.146700368514203</v>
      </c>
      <c r="BT148" s="3">
        <v>7.4805693754023697</v>
      </c>
      <c r="BU148" s="3">
        <v>0.118253037243561</v>
      </c>
      <c r="BV148" s="3">
        <v>0.28281052278737701</v>
      </c>
      <c r="BW148" s="3" t="s">
        <v>98</v>
      </c>
      <c r="BX148" s="3" t="s">
        <v>98</v>
      </c>
      <c r="BY148" s="3">
        <v>0.67306720452165603</v>
      </c>
      <c r="BZ148" s="3">
        <v>14.5497054790194</v>
      </c>
      <c r="CA148" s="3">
        <v>0.17710688394715199</v>
      </c>
      <c r="CB148" s="3">
        <v>4.9649624665036397E-2</v>
      </c>
      <c r="CC148" s="3">
        <v>16.4640955764465</v>
      </c>
      <c r="CD148" s="3">
        <v>0.148797256944388</v>
      </c>
      <c r="CF148" s="3" t="s">
        <v>98</v>
      </c>
      <c r="CG148" s="3">
        <v>522908.40567333403</v>
      </c>
      <c r="CH148" s="3">
        <v>332.91272209676202</v>
      </c>
      <c r="CI148" s="3">
        <v>396.05557441346798</v>
      </c>
      <c r="CJ148" s="3">
        <v>4.7351236204232903</v>
      </c>
      <c r="CK148" s="3">
        <v>3.6125024947694602</v>
      </c>
      <c r="CL148" s="3" t="s">
        <v>98</v>
      </c>
      <c r="CM148" s="3" t="s">
        <v>98</v>
      </c>
      <c r="CN148" s="3">
        <v>85.032858277352801</v>
      </c>
      <c r="CO148" s="3">
        <v>127.575845659756</v>
      </c>
      <c r="CP148" s="3">
        <v>0.28950923475253998</v>
      </c>
      <c r="CQ148" s="3">
        <v>0.18297924319251899</v>
      </c>
      <c r="CR148" s="3" t="s">
        <v>98</v>
      </c>
      <c r="CS148" s="3" t="s">
        <v>98</v>
      </c>
      <c r="CT148" s="3">
        <v>0.83695115848236701</v>
      </c>
      <c r="CU148" s="3">
        <v>35.711466779768401</v>
      </c>
      <c r="CV148" s="3">
        <v>0.18182654995463801</v>
      </c>
      <c r="CW148" s="3">
        <v>5.9473128075030697E-2</v>
      </c>
      <c r="CX148" s="3">
        <v>30.532096278001099</v>
      </c>
      <c r="CY148" s="3">
        <v>0.39051029920312802</v>
      </c>
      <c r="DA148" s="3" t="s">
        <v>98</v>
      </c>
      <c r="DB148" s="3">
        <f t="shared" si="125"/>
        <v>9363.5671174381605</v>
      </c>
      <c r="DC148" s="3">
        <f t="shared" si="126"/>
        <v>5.6489843092986982</v>
      </c>
      <c r="DD148" s="3">
        <f t="shared" si="127"/>
        <v>6.7478724083707542</v>
      </c>
      <c r="DE148" s="3">
        <f t="shared" si="128"/>
        <v>7.4514896616990692E-2</v>
      </c>
      <c r="DF148" s="3">
        <f t="shared" si="129"/>
        <v>5.5245488526830713E-2</v>
      </c>
      <c r="DG148" s="3" t="s">
        <v>98</v>
      </c>
      <c r="DH148" s="3" t="s">
        <v>98</v>
      </c>
      <c r="DI148" s="3">
        <f t="shared" si="130"/>
        <v>1.1349578529736792</v>
      </c>
      <c r="DJ148" s="3">
        <f t="shared" si="131"/>
        <v>1.6157021993383487</v>
      </c>
      <c r="DK148" s="3">
        <f t="shared" si="132"/>
        <v>2.6839164346168748E-3</v>
      </c>
      <c r="DL148" s="3">
        <f t="shared" si="133"/>
        <v>1.6277699085722836E-3</v>
      </c>
      <c r="DM148" s="3" t="s">
        <v>98</v>
      </c>
      <c r="DN148" s="3" t="s">
        <v>98</v>
      </c>
      <c r="DO148" s="3">
        <f t="shared" si="134"/>
        <v>6.8737775828052478E-3</v>
      </c>
      <c r="DP148" s="3">
        <f t="shared" si="135"/>
        <v>0.27987042930852979</v>
      </c>
      <c r="DQ148" s="3">
        <f t="shared" si="136"/>
        <v>9.2313415630541332E-4</v>
      </c>
      <c r="DR148" s="3">
        <f t="shared" si="137"/>
        <v>2.909881975436873E-4</v>
      </c>
      <c r="DS148" s="3">
        <f t="shared" si="138"/>
        <v>0.14735567701737984</v>
      </c>
      <c r="DT148" s="3">
        <f t="shared" si="139"/>
        <v>1.8686457513529644E-3</v>
      </c>
      <c r="DV148" s="3" t="s">
        <v>98</v>
      </c>
      <c r="DW148" s="3">
        <f t="shared" si="140"/>
        <v>99.821437055274046</v>
      </c>
      <c r="DX148" s="3">
        <f t="shared" si="141"/>
        <v>6.0221678830788258E-2</v>
      </c>
      <c r="DY148" s="3">
        <f t="shared" si="142"/>
        <v>7.193650800182351E-2</v>
      </c>
      <c r="DZ148" s="3">
        <f t="shared" si="143"/>
        <v>7.9437504628772837E-4</v>
      </c>
      <c r="EA148" s="3">
        <f t="shared" si="144"/>
        <v>5.8895119631263931E-4</v>
      </c>
      <c r="EB148" s="3" t="s">
        <v>98</v>
      </c>
      <c r="EC148" s="3" t="s">
        <v>98</v>
      </c>
      <c r="ED148" s="3">
        <f t="shared" si="145"/>
        <v>1.2099355134648482E-2</v>
      </c>
      <c r="EE148" s="3">
        <f t="shared" si="146"/>
        <v>1.72243882452617E-2</v>
      </c>
      <c r="EF148" s="3">
        <f t="shared" si="147"/>
        <v>2.8612214990244425E-5</v>
      </c>
      <c r="EG148" s="3">
        <f t="shared" si="148"/>
        <v>1.735303751562931E-5</v>
      </c>
      <c r="EH148" s="3" t="s">
        <v>98</v>
      </c>
      <c r="EI148" s="3" t="s">
        <v>98</v>
      </c>
      <c r="EJ148" s="3">
        <f t="shared" si="149"/>
        <v>7.3278735305490729E-5</v>
      </c>
      <c r="EK148" s="3">
        <f t="shared" si="150"/>
        <v>2.9835924805649726E-3</v>
      </c>
      <c r="EL148" s="3">
        <f t="shared" si="151"/>
        <v>9.841183057854329E-6</v>
      </c>
      <c r="EM148" s="3">
        <f t="shared" si="152"/>
        <v>3.1021147902960672E-6</v>
      </c>
      <c r="EN148" s="3">
        <f t="shared" si="153"/>
        <v>1.5709029746509761E-3</v>
      </c>
      <c r="EO148" s="3">
        <f t="shared" si="154"/>
        <v>1.9920923501461418E-5</v>
      </c>
      <c r="EQ148" s="3">
        <f t="shared" si="155"/>
        <v>199.64287411054809</v>
      </c>
    </row>
    <row r="149" spans="1:147">
      <c r="A149" s="33" t="s">
        <v>209</v>
      </c>
      <c r="B149" s="33" t="s">
        <v>63</v>
      </c>
      <c r="C149" s="3" t="s">
        <v>190</v>
      </c>
      <c r="D149" s="3" t="s">
        <v>620</v>
      </c>
      <c r="E149" s="3" t="s">
        <v>399</v>
      </c>
      <c r="G149" s="5" t="s">
        <v>98</v>
      </c>
      <c r="H149" s="3">
        <v>518187.43097801099</v>
      </c>
      <c r="I149" s="3">
        <v>51.724558929482797</v>
      </c>
      <c r="J149" s="3">
        <v>120.103228398371</v>
      </c>
      <c r="K149" s="3">
        <v>3.7879253964394799</v>
      </c>
      <c r="L149" s="3">
        <v>3.9706924225171201</v>
      </c>
      <c r="M149" s="5" t="s">
        <v>98</v>
      </c>
      <c r="N149" s="5" t="s">
        <v>98</v>
      </c>
      <c r="O149" s="3">
        <v>4.5582347778227597</v>
      </c>
      <c r="P149" s="3">
        <v>125.022580825433</v>
      </c>
      <c r="Q149" s="3">
        <v>0.112384077311927</v>
      </c>
      <c r="R149" s="3">
        <v>0.19601342127784299</v>
      </c>
      <c r="S149" s="5" t="s">
        <v>98</v>
      </c>
      <c r="T149" s="5" t="s">
        <v>98</v>
      </c>
      <c r="U149" s="3">
        <v>0.73920923270044803</v>
      </c>
      <c r="V149" s="3">
        <v>12.105804922949799</v>
      </c>
      <c r="W149" s="3">
        <v>0.111165410653456</v>
      </c>
      <c r="X149" s="3">
        <v>1.05387442540657E-2</v>
      </c>
      <c r="Y149" s="3">
        <v>12.967966220112601</v>
      </c>
      <c r="Z149" s="3">
        <v>1.4445610738628001</v>
      </c>
      <c r="AA149" s="3">
        <f t="shared" si="112"/>
        <v>0.43066751509724072</v>
      </c>
      <c r="AB149" s="3">
        <f t="shared" si="113"/>
        <v>9.6408780454355192</v>
      </c>
      <c r="AC149" s="3">
        <f t="shared" si="114"/>
        <v>0.11139457408690388</v>
      </c>
      <c r="AD149" s="3">
        <f t="shared" si="115"/>
        <v>11.347497759689558</v>
      </c>
      <c r="AE149" s="3">
        <f t="shared" si="116"/>
        <v>8.1267517783325876E-4</v>
      </c>
      <c r="AF149" s="3">
        <f t="shared" si="117"/>
        <v>5.7002711154041659E-2</v>
      </c>
      <c r="AG149" s="3">
        <f t="shared" si="118"/>
        <v>2.1727411434313559E-3</v>
      </c>
      <c r="AH149" s="17">
        <f t="shared" si="119"/>
        <v>8.6662839341473206E-3</v>
      </c>
      <c r="AI149" s="3">
        <f t="shared" si="120"/>
        <v>2.7927953447262861E-2</v>
      </c>
      <c r="AJ149" s="3">
        <f t="shared" si="121"/>
        <v>2.4170835559154593</v>
      </c>
      <c r="AK149" s="3">
        <f t="shared" si="122"/>
        <v>2.0374739721673406E-4</v>
      </c>
      <c r="AL149" s="3">
        <f t="shared" si="123"/>
        <v>1.4291262177957436E-2</v>
      </c>
      <c r="AM149" s="3">
        <f t="shared" si="124"/>
        <v>2.1727411434313559E-3</v>
      </c>
      <c r="AP149" s="3" t="s">
        <v>98</v>
      </c>
      <c r="AQ149" s="3">
        <v>15.878280225179701</v>
      </c>
      <c r="AR149" s="3">
        <v>4.6101135929798601E-2</v>
      </c>
      <c r="AS149" s="3">
        <v>0.48472793886785898</v>
      </c>
      <c r="AT149" s="3">
        <v>0.52100140997472399</v>
      </c>
      <c r="AU149" s="3">
        <v>3.9706924225171201</v>
      </c>
      <c r="AV149" s="3" t="s">
        <v>98</v>
      </c>
      <c r="AW149" s="3" t="s">
        <v>98</v>
      </c>
      <c r="AX149" s="3">
        <v>0.34697745348124398</v>
      </c>
      <c r="AY149" s="3">
        <v>2.12572313045129</v>
      </c>
      <c r="AZ149" s="3">
        <v>2.6376908964138301E-2</v>
      </c>
      <c r="BA149" s="3">
        <v>0.19601342127784299</v>
      </c>
      <c r="BB149" s="3" t="s">
        <v>98</v>
      </c>
      <c r="BC149" s="3" t="s">
        <v>98</v>
      </c>
      <c r="BD149" s="3">
        <v>4.3565442570530501E-2</v>
      </c>
      <c r="BE149" s="3">
        <v>0.21895155471462799</v>
      </c>
      <c r="BF149" s="3">
        <v>1.5209363039242E-2</v>
      </c>
      <c r="BG149" s="3">
        <v>1.05387442540657E-2</v>
      </c>
      <c r="BH149" s="3">
        <v>6.3718888233886495E-2</v>
      </c>
      <c r="BI149" s="3">
        <v>9.0279798075184204E-3</v>
      </c>
      <c r="BK149" s="3" t="s">
        <v>98</v>
      </c>
      <c r="BL149" s="3">
        <v>84446.504208280006</v>
      </c>
      <c r="BM149" s="3">
        <v>12.831002210889199</v>
      </c>
      <c r="BN149" s="3">
        <v>42.268660091173103</v>
      </c>
      <c r="BO149" s="3">
        <v>2.5558026566479399</v>
      </c>
      <c r="BP149" s="3">
        <v>3.9300476535039199</v>
      </c>
      <c r="BQ149" s="3" t="s">
        <v>98</v>
      </c>
      <c r="BR149" s="3" t="s">
        <v>98</v>
      </c>
      <c r="BS149" s="3">
        <v>2.1890733054074101</v>
      </c>
      <c r="BT149" s="3">
        <v>37.130939718313797</v>
      </c>
      <c r="BU149" s="3">
        <v>6.7284974737103306E-2</v>
      </c>
      <c r="BV149" s="3">
        <v>0.12618711914358399</v>
      </c>
      <c r="BW149" s="3" t="s">
        <v>98</v>
      </c>
      <c r="BX149" s="3" t="s">
        <v>98</v>
      </c>
      <c r="BY149" s="3">
        <v>0.38832591771159902</v>
      </c>
      <c r="BZ149" s="3">
        <v>2.9894969027676299</v>
      </c>
      <c r="CA149" s="3">
        <v>7.6400779484494599E-2</v>
      </c>
      <c r="CB149" s="3">
        <v>5.6785425115876099E-3</v>
      </c>
      <c r="CC149" s="3">
        <v>19.149878200362298</v>
      </c>
      <c r="CD149" s="3">
        <v>1.17655624831806</v>
      </c>
      <c r="CF149" s="3" t="s">
        <v>98</v>
      </c>
      <c r="CG149" s="3">
        <v>518187.43097801099</v>
      </c>
      <c r="CH149" s="3">
        <v>51.724558929482797</v>
      </c>
      <c r="CI149" s="3">
        <v>120.103228398371</v>
      </c>
      <c r="CJ149" s="3">
        <v>3.7879253964394799</v>
      </c>
      <c r="CK149" s="3">
        <v>3.9706924225171201</v>
      </c>
      <c r="CL149" s="3" t="s">
        <v>98</v>
      </c>
      <c r="CM149" s="3" t="s">
        <v>98</v>
      </c>
      <c r="CN149" s="3">
        <v>4.5582347778227597</v>
      </c>
      <c r="CO149" s="3">
        <v>125.022580825433</v>
      </c>
      <c r="CP149" s="3">
        <v>0.112384077311927</v>
      </c>
      <c r="CQ149" s="3">
        <v>0.19601342127784299</v>
      </c>
      <c r="CR149" s="3" t="s">
        <v>98</v>
      </c>
      <c r="CS149" s="3" t="s">
        <v>98</v>
      </c>
      <c r="CT149" s="3">
        <v>0.73920923270044803</v>
      </c>
      <c r="CU149" s="3">
        <v>12.105804922949799</v>
      </c>
      <c r="CV149" s="3">
        <v>0.111165410653456</v>
      </c>
      <c r="CW149" s="3">
        <v>1.05387442540657E-2</v>
      </c>
      <c r="CX149" s="3">
        <v>12.967966220112601</v>
      </c>
      <c r="CY149" s="3">
        <v>1.4445610738628001</v>
      </c>
      <c r="DA149" s="3" t="s">
        <v>98</v>
      </c>
      <c r="DB149" s="3">
        <f t="shared" si="125"/>
        <v>9279.030011245608</v>
      </c>
      <c r="DC149" s="3">
        <f t="shared" si="126"/>
        <v>0.8776811530594435</v>
      </c>
      <c r="DD149" s="3">
        <f t="shared" si="127"/>
        <v>2.046281667076213</v>
      </c>
      <c r="DE149" s="3">
        <f t="shared" si="128"/>
        <v>5.9609186989574167E-2</v>
      </c>
      <c r="DF149" s="3">
        <f t="shared" si="129"/>
        <v>6.072323631315369E-2</v>
      </c>
      <c r="DG149" s="3" t="s">
        <v>98</v>
      </c>
      <c r="DH149" s="3" t="s">
        <v>98</v>
      </c>
      <c r="DI149" s="3">
        <f t="shared" si="130"/>
        <v>6.0840061848956239E-2</v>
      </c>
      <c r="DJ149" s="3">
        <f t="shared" si="131"/>
        <v>1.583366018559182</v>
      </c>
      <c r="DK149" s="3">
        <f t="shared" si="132"/>
        <v>1.0418647693382016E-3</v>
      </c>
      <c r="DL149" s="3">
        <f t="shared" si="133"/>
        <v>1.7437209995271191E-3</v>
      </c>
      <c r="DM149" s="3" t="s">
        <v>98</v>
      </c>
      <c r="DN149" s="3" t="s">
        <v>98</v>
      </c>
      <c r="DO149" s="3">
        <f t="shared" si="134"/>
        <v>6.0710350911666227E-3</v>
      </c>
      <c r="DP149" s="3">
        <f t="shared" si="135"/>
        <v>9.4873079333462382E-2</v>
      </c>
      <c r="DQ149" s="3">
        <f t="shared" si="136"/>
        <v>5.6438725587393387E-4</v>
      </c>
      <c r="DR149" s="3">
        <f t="shared" si="137"/>
        <v>5.1563627038342663E-5</v>
      </c>
      <c r="DS149" s="3">
        <f t="shared" si="138"/>
        <v>6.2586709556527995E-2</v>
      </c>
      <c r="DT149" s="3">
        <f t="shared" si="139"/>
        <v>6.9124243810007435E-3</v>
      </c>
      <c r="DV149" s="3" t="s">
        <v>98</v>
      </c>
      <c r="DW149" s="3">
        <f t="shared" si="140"/>
        <v>99.936527804824976</v>
      </c>
      <c r="DX149" s="3">
        <f t="shared" si="141"/>
        <v>9.4527560370204575E-3</v>
      </c>
      <c r="DY149" s="3">
        <f t="shared" si="142"/>
        <v>2.203875668797561E-2</v>
      </c>
      <c r="DZ149" s="3">
        <f t="shared" si="143"/>
        <v>6.4199977430689549E-4</v>
      </c>
      <c r="EA149" s="3">
        <f t="shared" si="144"/>
        <v>6.5399825055569743E-4</v>
      </c>
      <c r="EB149" s="3" t="s">
        <v>98</v>
      </c>
      <c r="EC149" s="3" t="s">
        <v>98</v>
      </c>
      <c r="ED149" s="3">
        <f t="shared" si="145"/>
        <v>6.5525647888267722E-4</v>
      </c>
      <c r="EE149" s="3">
        <f t="shared" si="146"/>
        <v>1.7053086577711506E-2</v>
      </c>
      <c r="EF149" s="3">
        <f t="shared" si="147"/>
        <v>1.1221037906294877E-5</v>
      </c>
      <c r="EG149" s="3">
        <f t="shared" si="148"/>
        <v>1.8780133477519212E-5</v>
      </c>
      <c r="EH149" s="3" t="s">
        <v>98</v>
      </c>
      <c r="EI149" s="3" t="s">
        <v>98</v>
      </c>
      <c r="EJ149" s="3">
        <f t="shared" si="149"/>
        <v>6.5385947287285043E-5</v>
      </c>
      <c r="EK149" s="3">
        <f t="shared" si="150"/>
        <v>1.0217971187987537E-3</v>
      </c>
      <c r="EL149" s="3">
        <f t="shared" si="151"/>
        <v>6.078534353372868E-6</v>
      </c>
      <c r="EM149" s="3">
        <f t="shared" si="152"/>
        <v>5.5534790177310901E-7</v>
      </c>
      <c r="EN149" s="3">
        <f t="shared" si="153"/>
        <v>6.7406813343939603E-4</v>
      </c>
      <c r="EO149" s="3">
        <f t="shared" si="154"/>
        <v>7.4447834581138302E-5</v>
      </c>
      <c r="EQ149" s="3">
        <f t="shared" si="155"/>
        <v>199.87305560964995</v>
      </c>
    </row>
    <row r="150" spans="1:147">
      <c r="A150" s="33" t="s">
        <v>210</v>
      </c>
      <c r="B150" s="33" t="s">
        <v>63</v>
      </c>
      <c r="C150" s="3" t="s">
        <v>190</v>
      </c>
      <c r="D150" s="3" t="s">
        <v>620</v>
      </c>
      <c r="E150" s="3" t="s">
        <v>399</v>
      </c>
      <c r="G150" s="5" t="s">
        <v>98</v>
      </c>
      <c r="H150" s="3">
        <v>477736.33084998099</v>
      </c>
      <c r="I150" s="3">
        <v>260.56114038458401</v>
      </c>
      <c r="J150" s="3">
        <v>874.92852079046099</v>
      </c>
      <c r="K150" s="3">
        <v>34.4329103663975</v>
      </c>
      <c r="L150" s="3">
        <v>2.5638651729364299</v>
      </c>
      <c r="M150" s="5" t="s">
        <v>98</v>
      </c>
      <c r="N150" s="5" t="s">
        <v>98</v>
      </c>
      <c r="O150" s="3">
        <v>7.2725204755193902</v>
      </c>
      <c r="P150" s="3">
        <v>114.565948450047</v>
      </c>
      <c r="Q150" s="3">
        <v>0.30959062777166901</v>
      </c>
      <c r="R150" s="3">
        <v>0.102286123088296</v>
      </c>
      <c r="S150" s="5" t="s">
        <v>98</v>
      </c>
      <c r="T150" s="5" t="s">
        <v>98</v>
      </c>
      <c r="U150" s="3">
        <v>0.464441201784004</v>
      </c>
      <c r="V150" s="3">
        <v>70.920857165971199</v>
      </c>
      <c r="W150" s="3">
        <v>0.39385320806133101</v>
      </c>
      <c r="X150" s="3">
        <v>6.8286926051615099E-2</v>
      </c>
      <c r="Y150" s="3">
        <v>27.088597858678799</v>
      </c>
      <c r="Z150" s="3">
        <v>11.6700508915496</v>
      </c>
      <c r="AA150" s="3">
        <f t="shared" si="112"/>
        <v>0.29780848857136127</v>
      </c>
      <c r="AB150" s="3">
        <f t="shared" si="113"/>
        <v>4.2293052245722533</v>
      </c>
      <c r="AC150" s="3">
        <f t="shared" si="114"/>
        <v>0.4308104447647032</v>
      </c>
      <c r="AD150" s="3">
        <f t="shared" si="115"/>
        <v>35.828175563297428</v>
      </c>
      <c r="AE150" s="3">
        <f t="shared" si="116"/>
        <v>2.5208734098334639E-3</v>
      </c>
      <c r="AF150" s="3">
        <f t="shared" si="117"/>
        <v>1.7145265480590526E-2</v>
      </c>
      <c r="AG150" s="3">
        <f t="shared" si="118"/>
        <v>1.1881688394313836E-3</v>
      </c>
      <c r="AH150" s="17">
        <f t="shared" si="119"/>
        <v>1.1428817002149877E-2</v>
      </c>
      <c r="AI150" s="3">
        <f t="shared" si="120"/>
        <v>4.4788147896208906E-2</v>
      </c>
      <c r="AJ150" s="3">
        <f t="shared" si="121"/>
        <v>0.43968931161780123</v>
      </c>
      <c r="AK150" s="3">
        <f t="shared" si="122"/>
        <v>2.6207640153410715E-4</v>
      </c>
      <c r="AL150" s="3">
        <f t="shared" si="123"/>
        <v>1.7824653403746098E-3</v>
      </c>
      <c r="AM150" s="3">
        <f t="shared" si="124"/>
        <v>1.1881688394313836E-3</v>
      </c>
      <c r="AP150" s="3" t="s">
        <v>98</v>
      </c>
      <c r="AQ150" s="3">
        <v>19.2579896000376</v>
      </c>
      <c r="AR150" s="3">
        <v>4.5158640874606998E-2</v>
      </c>
      <c r="AS150" s="3">
        <v>0.41923395449270101</v>
      </c>
      <c r="AT150" s="3">
        <v>0.535458720068831</v>
      </c>
      <c r="AU150" s="3">
        <v>2.5638651729364299</v>
      </c>
      <c r="AV150" s="3" t="s">
        <v>98</v>
      </c>
      <c r="AW150" s="3" t="s">
        <v>98</v>
      </c>
      <c r="AX150" s="3">
        <v>0.16035941399734399</v>
      </c>
      <c r="AY150" s="3">
        <v>1.03294407958951</v>
      </c>
      <c r="AZ150" s="3">
        <v>2.7806902852426901E-2</v>
      </c>
      <c r="BA150" s="3">
        <v>0.102286123088296</v>
      </c>
      <c r="BB150" s="3" t="s">
        <v>98</v>
      </c>
      <c r="BC150" s="3" t="s">
        <v>98</v>
      </c>
      <c r="BD150" s="3">
        <v>5.7242365374221803E-2</v>
      </c>
      <c r="BE150" s="3">
        <v>0.44909542511843198</v>
      </c>
      <c r="BF150" s="3">
        <v>1.74293676596004E-2</v>
      </c>
      <c r="BG150" s="3">
        <v>1.06008546566467E-2</v>
      </c>
      <c r="BH150" s="3">
        <v>7.9220316870227098E-2</v>
      </c>
      <c r="BI150" s="3">
        <v>1.3245195654942799E-2</v>
      </c>
      <c r="BK150" s="3" t="s">
        <v>98</v>
      </c>
      <c r="BL150" s="3">
        <v>37870.773505165402</v>
      </c>
      <c r="BM150" s="3">
        <v>161.166674160707</v>
      </c>
      <c r="BN150" s="3">
        <v>449.41941486599302</v>
      </c>
      <c r="BO150" s="3">
        <v>19.920147585556101</v>
      </c>
      <c r="BP150" s="3">
        <v>2.83301521157169</v>
      </c>
      <c r="BQ150" s="3" t="s">
        <v>98</v>
      </c>
      <c r="BR150" s="3" t="s">
        <v>98</v>
      </c>
      <c r="BS150" s="3">
        <v>3.38727036499967</v>
      </c>
      <c r="BT150" s="3">
        <v>50.342166553935101</v>
      </c>
      <c r="BU150" s="3">
        <v>9.6344707231732898E-2</v>
      </c>
      <c r="BV150" s="3">
        <v>0.11014089504626599</v>
      </c>
      <c r="BW150" s="3" t="s">
        <v>98</v>
      </c>
      <c r="BX150" s="3" t="s">
        <v>98</v>
      </c>
      <c r="BY150" s="3">
        <v>0.135171150098569</v>
      </c>
      <c r="BZ150" s="3">
        <v>29.3754635594421</v>
      </c>
      <c r="CA150" s="3">
        <v>0.201640720376983</v>
      </c>
      <c r="CB150" s="3">
        <v>2.8378086892134499E-2</v>
      </c>
      <c r="CC150" s="3">
        <v>19.889551535148101</v>
      </c>
      <c r="CD150" s="3">
        <v>5.8266676134767499</v>
      </c>
      <c r="CF150" s="3" t="s">
        <v>98</v>
      </c>
      <c r="CG150" s="3">
        <v>477736.33084998099</v>
      </c>
      <c r="CH150" s="3">
        <v>260.56114038458401</v>
      </c>
      <c r="CI150" s="3">
        <v>874.92852079046099</v>
      </c>
      <c r="CJ150" s="3">
        <v>34.4329103663975</v>
      </c>
      <c r="CK150" s="3">
        <v>2.5638651729364299</v>
      </c>
      <c r="CL150" s="3" t="s">
        <v>98</v>
      </c>
      <c r="CM150" s="3" t="s">
        <v>98</v>
      </c>
      <c r="CN150" s="3">
        <v>7.2725204755193902</v>
      </c>
      <c r="CO150" s="3">
        <v>114.565948450047</v>
      </c>
      <c r="CP150" s="3">
        <v>0.30959062777166901</v>
      </c>
      <c r="CQ150" s="3">
        <v>0.102286123088296</v>
      </c>
      <c r="CR150" s="3" t="s">
        <v>98</v>
      </c>
      <c r="CS150" s="3" t="s">
        <v>98</v>
      </c>
      <c r="CT150" s="3">
        <v>0.464441201784004</v>
      </c>
      <c r="CU150" s="3">
        <v>70.920857165971199</v>
      </c>
      <c r="CV150" s="3">
        <v>0.39385320806133101</v>
      </c>
      <c r="CW150" s="3">
        <v>6.8286926051615099E-2</v>
      </c>
      <c r="CX150" s="3">
        <v>27.088597858678799</v>
      </c>
      <c r="CY150" s="3">
        <v>11.6700508915496</v>
      </c>
      <c r="DA150" s="3" t="s">
        <v>98</v>
      </c>
      <c r="DB150" s="3">
        <f t="shared" si="125"/>
        <v>8554.6840513919069</v>
      </c>
      <c r="DC150" s="3">
        <f t="shared" si="126"/>
        <v>4.4212963216757961</v>
      </c>
      <c r="DD150" s="3">
        <f t="shared" si="127"/>
        <v>14.906761591430399</v>
      </c>
      <c r="DE150" s="3">
        <f t="shared" si="128"/>
        <v>0.54185802987438236</v>
      </c>
      <c r="DF150" s="3">
        <f t="shared" si="129"/>
        <v>3.9208826623894022E-2</v>
      </c>
      <c r="DG150" s="3" t="s">
        <v>98</v>
      </c>
      <c r="DH150" s="3" t="s">
        <v>98</v>
      </c>
      <c r="DI150" s="3">
        <f t="shared" si="130"/>
        <v>9.7068408516627916E-2</v>
      </c>
      <c r="DJ150" s="3">
        <f t="shared" si="131"/>
        <v>1.4509365305223785</v>
      </c>
      <c r="DK150" s="3">
        <f t="shared" si="132"/>
        <v>2.8700824503576495E-3</v>
      </c>
      <c r="DL150" s="3">
        <f t="shared" si="133"/>
        <v>9.0992983861273359E-4</v>
      </c>
      <c r="DM150" s="3" t="s">
        <v>98</v>
      </c>
      <c r="DN150" s="3" t="s">
        <v>98</v>
      </c>
      <c r="DO150" s="3">
        <f t="shared" si="134"/>
        <v>3.8143988319974047E-3</v>
      </c>
      <c r="DP150" s="3">
        <f t="shared" si="135"/>
        <v>0.55580609064240749</v>
      </c>
      <c r="DQ150" s="3">
        <f t="shared" si="136"/>
        <v>1.999594388292484E-3</v>
      </c>
      <c r="DR150" s="3">
        <f t="shared" si="137"/>
        <v>3.3411206322441758E-4</v>
      </c>
      <c r="DS150" s="3">
        <f t="shared" si="138"/>
        <v>0.13073647615192471</v>
      </c>
      <c r="DT150" s="3">
        <f t="shared" si="139"/>
        <v>5.5842806351245035E-2</v>
      </c>
      <c r="DV150" s="3" t="s">
        <v>98</v>
      </c>
      <c r="DW150" s="3">
        <f t="shared" si="140"/>
        <v>99.729066841479465</v>
      </c>
      <c r="DX150" s="3">
        <f t="shared" si="141"/>
        <v>5.1542728374480415E-2</v>
      </c>
      <c r="DY150" s="3">
        <f t="shared" si="142"/>
        <v>0.17378051769192748</v>
      </c>
      <c r="DZ150" s="3">
        <f t="shared" si="143"/>
        <v>6.3168897127348772E-3</v>
      </c>
      <c r="EA150" s="3">
        <f t="shared" si="144"/>
        <v>4.5708990158602994E-4</v>
      </c>
      <c r="EB150" s="3" t="s">
        <v>98</v>
      </c>
      <c r="EC150" s="3" t="s">
        <v>98</v>
      </c>
      <c r="ED150" s="3">
        <f t="shared" si="145"/>
        <v>1.1316071690076887E-3</v>
      </c>
      <c r="EE150" s="3">
        <f t="shared" si="146"/>
        <v>1.6914773867267117E-2</v>
      </c>
      <c r="EF150" s="3">
        <f t="shared" si="147"/>
        <v>3.3458938145787336E-5</v>
      </c>
      <c r="EG150" s="3">
        <f t="shared" si="148"/>
        <v>1.0607808909237374E-5</v>
      </c>
      <c r="EH150" s="3" t="s">
        <v>98</v>
      </c>
      <c r="EI150" s="3" t="s">
        <v>98</v>
      </c>
      <c r="EJ150" s="3">
        <f t="shared" si="149"/>
        <v>4.4467619586071752E-5</v>
      </c>
      <c r="EK150" s="3">
        <f t="shared" si="150"/>
        <v>6.4794938575854482E-3</v>
      </c>
      <c r="EL150" s="3">
        <f t="shared" si="151"/>
        <v>2.3310934829138635E-5</v>
      </c>
      <c r="EM150" s="3">
        <f t="shared" si="152"/>
        <v>3.8950221990292029E-6</v>
      </c>
      <c r="EN150" s="3">
        <f t="shared" si="153"/>
        <v>1.5241038348638223E-3</v>
      </c>
      <c r="EO150" s="3">
        <f t="shared" si="154"/>
        <v>6.5100603760029807E-4</v>
      </c>
      <c r="EQ150" s="3">
        <f t="shared" si="155"/>
        <v>199.45813368295893</v>
      </c>
    </row>
    <row r="151" spans="1:147">
      <c r="A151" s="33" t="s">
        <v>211</v>
      </c>
      <c r="B151" s="33" t="s">
        <v>63</v>
      </c>
      <c r="C151" s="3" t="s">
        <v>190</v>
      </c>
      <c r="D151" s="3" t="s">
        <v>620</v>
      </c>
      <c r="E151" s="3" t="s">
        <v>399</v>
      </c>
      <c r="G151" s="5" t="s">
        <v>98</v>
      </c>
      <c r="H151" s="3">
        <v>500624.07229911903</v>
      </c>
      <c r="I151" s="3">
        <v>99.862629434075302</v>
      </c>
      <c r="J151" s="3">
        <v>292.52716729267001</v>
      </c>
      <c r="K151" s="3">
        <v>4.07749096840557</v>
      </c>
      <c r="L151" s="3">
        <v>4.2192624467899398</v>
      </c>
      <c r="M151" s="5" t="s">
        <v>98</v>
      </c>
      <c r="N151" s="5" t="s">
        <v>98</v>
      </c>
      <c r="O151" s="3">
        <v>10.288489993313799</v>
      </c>
      <c r="P151" s="3">
        <v>163.876587731391</v>
      </c>
      <c r="Q151" s="3">
        <v>0.80152268090620404</v>
      </c>
      <c r="R151" s="3">
        <v>0.27600726187705399</v>
      </c>
      <c r="S151" s="5" t="s">
        <v>98</v>
      </c>
      <c r="T151" s="5" t="s">
        <v>98</v>
      </c>
      <c r="U151" s="3">
        <v>1.5728916099297801</v>
      </c>
      <c r="V151" s="3">
        <v>5.3911312125047903</v>
      </c>
      <c r="W151" s="3">
        <v>0.170745844379803</v>
      </c>
      <c r="X151" s="3">
        <v>2.2477594493949801E-2</v>
      </c>
      <c r="Y151" s="3">
        <v>3.36680544773002</v>
      </c>
      <c r="Z151" s="3">
        <v>0.27848648008861498</v>
      </c>
      <c r="AA151" s="3">
        <f t="shared" si="112"/>
        <v>0.34137899176442615</v>
      </c>
      <c r="AB151" s="3">
        <f t="shared" si="113"/>
        <v>48.674207724678737</v>
      </c>
      <c r="AC151" s="3">
        <f t="shared" si="114"/>
        <v>8.2715346761832398E-2</v>
      </c>
      <c r="AD151" s="3">
        <f t="shared" si="115"/>
        <v>9.7062474181316425</v>
      </c>
      <c r="AE151" s="3">
        <f t="shared" si="116"/>
        <v>6.6762380074871057E-3</v>
      </c>
      <c r="AF151" s="3">
        <f t="shared" si="117"/>
        <v>0.46717626971592935</v>
      </c>
      <c r="AG151" s="3">
        <f t="shared" si="118"/>
        <v>8.0262525175679687E-3</v>
      </c>
      <c r="AH151" s="17">
        <f t="shared" si="119"/>
        <v>0.23806623024404622</v>
      </c>
      <c r="AI151" s="3">
        <f t="shared" si="120"/>
        <v>2.7886956478795594E-3</v>
      </c>
      <c r="AJ151" s="3">
        <f t="shared" si="121"/>
        <v>1.6410201559891306</v>
      </c>
      <c r="AK151" s="3">
        <f t="shared" si="122"/>
        <v>2.2508514567792822E-4</v>
      </c>
      <c r="AL151" s="3">
        <f t="shared" si="123"/>
        <v>1.5750552722709255E-2</v>
      </c>
      <c r="AM151" s="3">
        <f t="shared" si="124"/>
        <v>8.0262525175679687E-3</v>
      </c>
      <c r="AP151" s="3" t="s">
        <v>98</v>
      </c>
      <c r="AQ151" s="3">
        <v>13.166332816371501</v>
      </c>
      <c r="AR151" s="3">
        <v>3.9880143256642402E-2</v>
      </c>
      <c r="AS151" s="3">
        <v>0.18043700199136101</v>
      </c>
      <c r="AT151" s="3">
        <v>1.3106500538621699</v>
      </c>
      <c r="AU151" s="3">
        <v>4.2192624467899398</v>
      </c>
      <c r="AV151" s="3" t="s">
        <v>98</v>
      </c>
      <c r="AW151" s="3" t="s">
        <v>98</v>
      </c>
      <c r="AX151" s="3">
        <v>0.65248801249768695</v>
      </c>
      <c r="AY151" s="3">
        <v>3.2786974929570798</v>
      </c>
      <c r="AZ151" s="3">
        <v>5.7912687119646498E-2</v>
      </c>
      <c r="BA151" s="3">
        <v>0.27600726187705399</v>
      </c>
      <c r="BB151" s="3" t="s">
        <v>98</v>
      </c>
      <c r="BC151" s="3" t="s">
        <v>98</v>
      </c>
      <c r="BD151" s="3">
        <v>8.5442235168800507E-2</v>
      </c>
      <c r="BE151" s="3">
        <v>0.44988004253888803</v>
      </c>
      <c r="BF151" s="3">
        <v>1.77960373697191E-2</v>
      </c>
      <c r="BG151" s="3">
        <v>1.1360309876401299E-2</v>
      </c>
      <c r="BH151" s="3">
        <v>4.9094998473433599E-2</v>
      </c>
      <c r="BI151" s="3">
        <v>1.54051672928294E-2</v>
      </c>
      <c r="BK151" s="3" t="s">
        <v>98</v>
      </c>
      <c r="BL151" s="3">
        <v>40237.189048127999</v>
      </c>
      <c r="BM151" s="3">
        <v>54.706285536238603</v>
      </c>
      <c r="BN151" s="3">
        <v>198.89648082251199</v>
      </c>
      <c r="BO151" s="3">
        <v>1.7877587343411501</v>
      </c>
      <c r="BP151" s="3">
        <v>1.4522865877073601</v>
      </c>
      <c r="BQ151" s="3" t="s">
        <v>98</v>
      </c>
      <c r="BR151" s="3" t="s">
        <v>98</v>
      </c>
      <c r="BS151" s="3">
        <v>3.8768833318576599</v>
      </c>
      <c r="BT151" s="3">
        <v>122.30846630742001</v>
      </c>
      <c r="BU151" s="3">
        <v>0.12644468144214799</v>
      </c>
      <c r="BV151" s="3">
        <v>9.0917682762175697E-2</v>
      </c>
      <c r="BW151" s="3" t="s">
        <v>98</v>
      </c>
      <c r="BX151" s="3" t="s">
        <v>98</v>
      </c>
      <c r="BY151" s="3">
        <v>1.4295202269076099</v>
      </c>
      <c r="BZ151" s="3">
        <v>4.59053385388028</v>
      </c>
      <c r="CA151" s="3">
        <v>0.10861884038792601</v>
      </c>
      <c r="CB151" s="3">
        <v>2.7621188668037699E-2</v>
      </c>
      <c r="CC151" s="3">
        <v>2.6925606814730298</v>
      </c>
      <c r="CD151" s="3">
        <v>0.21673297259105001</v>
      </c>
      <c r="CF151" s="3" t="s">
        <v>98</v>
      </c>
      <c r="CG151" s="3">
        <v>500624.07229911903</v>
      </c>
      <c r="CH151" s="3">
        <v>99.862629434075302</v>
      </c>
      <c r="CI151" s="3">
        <v>292.52716729267001</v>
      </c>
      <c r="CJ151" s="3">
        <v>4.07749096840557</v>
      </c>
      <c r="CK151" s="3">
        <v>4.2192624467899398</v>
      </c>
      <c r="CL151" s="3" t="s">
        <v>98</v>
      </c>
      <c r="CM151" s="3" t="s">
        <v>98</v>
      </c>
      <c r="CN151" s="3">
        <v>10.288489993313799</v>
      </c>
      <c r="CO151" s="3">
        <v>163.876587731391</v>
      </c>
      <c r="CP151" s="3">
        <v>0.80152268090620404</v>
      </c>
      <c r="CQ151" s="3">
        <v>0.27600726187705399</v>
      </c>
      <c r="CR151" s="3" t="s">
        <v>98</v>
      </c>
      <c r="CS151" s="3" t="s">
        <v>98</v>
      </c>
      <c r="CT151" s="3">
        <v>1.5728916099297801</v>
      </c>
      <c r="CU151" s="3">
        <v>5.3911312125047903</v>
      </c>
      <c r="CV151" s="3">
        <v>0.170745844379803</v>
      </c>
      <c r="CW151" s="3">
        <v>2.2477594493949801E-2</v>
      </c>
      <c r="CX151" s="3">
        <v>3.36680544773002</v>
      </c>
      <c r="CY151" s="3">
        <v>0.27848648008861498</v>
      </c>
      <c r="DA151" s="3" t="s">
        <v>98</v>
      </c>
      <c r="DB151" s="3">
        <f t="shared" si="125"/>
        <v>8964.5281099313997</v>
      </c>
      <c r="DC151" s="3">
        <f t="shared" si="126"/>
        <v>1.6945054643914688</v>
      </c>
      <c r="DD151" s="3">
        <f t="shared" si="127"/>
        <v>4.9839874209480115</v>
      </c>
      <c r="DE151" s="3">
        <f t="shared" si="128"/>
        <v>6.4165973757680572E-2</v>
      </c>
      <c r="DF151" s="3">
        <f t="shared" si="129"/>
        <v>6.4524582455879179E-2</v>
      </c>
      <c r="DG151" s="3" t="s">
        <v>98</v>
      </c>
      <c r="DH151" s="3" t="s">
        <v>98</v>
      </c>
      <c r="DI151" s="3">
        <f t="shared" si="130"/>
        <v>0.13732341532099954</v>
      </c>
      <c r="DJ151" s="3">
        <f t="shared" si="131"/>
        <v>2.0754380411776978</v>
      </c>
      <c r="DK151" s="3">
        <f t="shared" si="132"/>
        <v>7.4305743574677617E-3</v>
      </c>
      <c r="DL151" s="3">
        <f t="shared" si="133"/>
        <v>2.4553403303685046E-3</v>
      </c>
      <c r="DM151" s="3" t="s">
        <v>98</v>
      </c>
      <c r="DN151" s="3" t="s">
        <v>98</v>
      </c>
      <c r="DO151" s="3">
        <f t="shared" si="134"/>
        <v>1.2917966573010677E-2</v>
      </c>
      <c r="DP151" s="3">
        <f t="shared" si="135"/>
        <v>4.2250244612106511E-2</v>
      </c>
      <c r="DQ151" s="3">
        <f t="shared" si="136"/>
        <v>8.6687736765355837E-4</v>
      </c>
      <c r="DR151" s="3">
        <f t="shared" si="137"/>
        <v>1.099776473613539E-4</v>
      </c>
      <c r="DS151" s="3">
        <f t="shared" si="138"/>
        <v>1.624906104116805E-2</v>
      </c>
      <c r="DT151" s="3">
        <f t="shared" si="139"/>
        <v>1.3325962948704322E-3</v>
      </c>
      <c r="DV151" s="3" t="s">
        <v>98</v>
      </c>
      <c r="DW151" s="3">
        <f t="shared" si="140"/>
        <v>99.88707591049527</v>
      </c>
      <c r="DX151" s="3">
        <f t="shared" si="141"/>
        <v>1.8880993386021623E-2</v>
      </c>
      <c r="DY151" s="3">
        <f t="shared" si="142"/>
        <v>5.5533980567438614E-2</v>
      </c>
      <c r="DZ151" s="3">
        <f t="shared" si="143"/>
        <v>7.1496808454464577E-4</v>
      </c>
      <c r="EA151" s="3">
        <f t="shared" si="144"/>
        <v>7.1896387482159796E-4</v>
      </c>
      <c r="EB151" s="3" t="s">
        <v>98</v>
      </c>
      <c r="EC151" s="3" t="s">
        <v>98</v>
      </c>
      <c r="ED151" s="3">
        <f t="shared" si="145"/>
        <v>1.5301234200226204E-3</v>
      </c>
      <c r="EE151" s="3">
        <f t="shared" si="146"/>
        <v>2.312552703549197E-2</v>
      </c>
      <c r="EF151" s="3">
        <f t="shared" si="147"/>
        <v>8.2795026776779398E-5</v>
      </c>
      <c r="EG151" s="3">
        <f t="shared" si="148"/>
        <v>2.7358580725951469E-5</v>
      </c>
      <c r="EH151" s="3" t="s">
        <v>98</v>
      </c>
      <c r="EI151" s="3" t="s">
        <v>98</v>
      </c>
      <c r="EJ151" s="3">
        <f t="shared" si="149"/>
        <v>1.439381852412343E-4</v>
      </c>
      <c r="EK151" s="3">
        <f t="shared" si="150"/>
        <v>4.7077250905499949E-4</v>
      </c>
      <c r="EL151" s="3">
        <f t="shared" si="151"/>
        <v>9.6591638027184376E-6</v>
      </c>
      <c r="EM151" s="3">
        <f t="shared" si="152"/>
        <v>1.2254237452020551E-6</v>
      </c>
      <c r="EN151" s="3">
        <f t="shared" si="153"/>
        <v>1.8105483900433047E-4</v>
      </c>
      <c r="EO151" s="3">
        <f t="shared" si="154"/>
        <v>1.4848427673097698E-5</v>
      </c>
      <c r="EQ151" s="3">
        <f t="shared" si="155"/>
        <v>199.77415182099054</v>
      </c>
    </row>
    <row r="152" spans="1:147">
      <c r="A152" s="33" t="s">
        <v>212</v>
      </c>
      <c r="B152" s="33" t="s">
        <v>63</v>
      </c>
      <c r="C152" s="3" t="s">
        <v>190</v>
      </c>
      <c r="D152" s="3" t="s">
        <v>620</v>
      </c>
      <c r="E152" s="3" t="s">
        <v>399</v>
      </c>
      <c r="G152" s="5" t="s">
        <v>98</v>
      </c>
      <c r="H152" s="3">
        <v>467760.57779916498</v>
      </c>
      <c r="I152" s="3">
        <v>27.751080140425799</v>
      </c>
      <c r="J152" s="3">
        <v>174.17931912065399</v>
      </c>
      <c r="K152" s="3">
        <v>5.5258521779094503</v>
      </c>
      <c r="L152" s="3">
        <v>143.809509684999</v>
      </c>
      <c r="M152" s="5" t="s">
        <v>98</v>
      </c>
      <c r="N152" s="5" t="s">
        <v>98</v>
      </c>
      <c r="O152" s="3">
        <v>7.6677149565804701</v>
      </c>
      <c r="P152" s="3">
        <v>92.680701765926003</v>
      </c>
      <c r="Q152" s="3">
        <v>0.29253458605759503</v>
      </c>
      <c r="R152" s="3">
        <v>0.21039045609645199</v>
      </c>
      <c r="S152" s="5" t="s">
        <v>98</v>
      </c>
      <c r="T152" s="5" t="s">
        <v>98</v>
      </c>
      <c r="U152" s="3">
        <v>0.31502155249278202</v>
      </c>
      <c r="V152" s="3">
        <v>13.5902078060947</v>
      </c>
      <c r="W152" s="3">
        <v>0.64197326451289904</v>
      </c>
      <c r="X152" s="3">
        <v>1.1639279597131199E-2</v>
      </c>
      <c r="Y152" s="3">
        <v>7.1166096369722602</v>
      </c>
      <c r="Z152" s="3">
        <v>1.2330499623331701</v>
      </c>
      <c r="AA152" s="3">
        <f t="shared" si="112"/>
        <v>0.15932477104932666</v>
      </c>
      <c r="AB152" s="3">
        <f t="shared" si="113"/>
        <v>13.023153790033751</v>
      </c>
      <c r="AC152" s="3">
        <f t="shared" si="114"/>
        <v>0.17326367824465463</v>
      </c>
      <c r="AD152" s="3">
        <f t="shared" si="115"/>
        <v>3.6192112379724923</v>
      </c>
      <c r="AE152" s="3">
        <f t="shared" si="116"/>
        <v>1.6355090683438265E-3</v>
      </c>
      <c r="AF152" s="3">
        <f t="shared" si="117"/>
        <v>4.4265678260077643E-2</v>
      </c>
      <c r="AG152" s="3">
        <f t="shared" si="118"/>
        <v>1.0541376572634787E-2</v>
      </c>
      <c r="AH152" s="17">
        <f t="shared" si="119"/>
        <v>4.1105891847406845E-2</v>
      </c>
      <c r="AI152" s="3">
        <f t="shared" si="120"/>
        <v>4.4432503387028553E-2</v>
      </c>
      <c r="AJ152" s="3">
        <f t="shared" si="121"/>
        <v>3.3397151136800383</v>
      </c>
      <c r="AK152" s="3">
        <f t="shared" si="122"/>
        <v>4.1941717361033184E-4</v>
      </c>
      <c r="AL152" s="3">
        <f t="shared" si="123"/>
        <v>1.1351686164960514E-2</v>
      </c>
      <c r="AM152" s="3">
        <f t="shared" si="124"/>
        <v>1.0541376572634787E-2</v>
      </c>
      <c r="AP152" s="3" t="s">
        <v>98</v>
      </c>
      <c r="AQ152" s="3">
        <v>34.260103508360501</v>
      </c>
      <c r="AR152" s="3">
        <v>7.3016812650115004E-2</v>
      </c>
      <c r="AS152" s="3">
        <v>0.52924124141163897</v>
      </c>
      <c r="AT152" s="3">
        <v>0.88471481176702105</v>
      </c>
      <c r="AU152" s="3">
        <v>5.6864231504239404</v>
      </c>
      <c r="AV152" s="3" t="s">
        <v>98</v>
      </c>
      <c r="AW152" s="3" t="s">
        <v>98</v>
      </c>
      <c r="AX152" s="3">
        <v>0.38343720493204497</v>
      </c>
      <c r="AY152" s="3">
        <v>1.9285966591208701</v>
      </c>
      <c r="AZ152" s="3">
        <v>4.9455753951031897E-2</v>
      </c>
      <c r="BA152" s="3">
        <v>0.21039045609645199</v>
      </c>
      <c r="BB152" s="3" t="s">
        <v>98</v>
      </c>
      <c r="BC152" s="3" t="s">
        <v>98</v>
      </c>
      <c r="BD152" s="3">
        <v>0.114598523244372</v>
      </c>
      <c r="BE152" s="3">
        <v>0.30840579831660397</v>
      </c>
      <c r="BF152" s="3">
        <v>3.3271797008630297E-2</v>
      </c>
      <c r="BG152" s="3">
        <v>1.12844384045254E-2</v>
      </c>
      <c r="BH152" s="3">
        <v>7.7820064275803999E-2</v>
      </c>
      <c r="BI152" s="3">
        <v>1.37746547416459E-2</v>
      </c>
      <c r="BK152" s="3" t="s">
        <v>98</v>
      </c>
      <c r="BL152" s="3">
        <v>115557.084744179</v>
      </c>
      <c r="BM152" s="3">
        <v>0.40932383446045101</v>
      </c>
      <c r="BN152" s="3">
        <v>20.104581867242501</v>
      </c>
      <c r="BO152" s="3">
        <v>3.5089939477806702</v>
      </c>
      <c r="BP152" s="3">
        <v>292.09475440466099</v>
      </c>
      <c r="BQ152" s="3" t="s">
        <v>98</v>
      </c>
      <c r="BR152" s="3" t="s">
        <v>98</v>
      </c>
      <c r="BS152" s="3">
        <v>1.4168837371524201</v>
      </c>
      <c r="BT152" s="3">
        <v>67.148043253598104</v>
      </c>
      <c r="BU152" s="3">
        <v>1.8141934000654301E-2</v>
      </c>
      <c r="BV152" s="3">
        <v>0.14176995224944999</v>
      </c>
      <c r="BW152" s="3" t="s">
        <v>98</v>
      </c>
      <c r="BX152" s="3" t="s">
        <v>98</v>
      </c>
      <c r="BY152" s="3">
        <v>6.0436725696425497E-2</v>
      </c>
      <c r="BZ152" s="3">
        <v>2.1057683167297498</v>
      </c>
      <c r="CA152" s="3">
        <v>1.1062127627365901</v>
      </c>
      <c r="CB152" s="3">
        <v>5.5914741305522304E-3</v>
      </c>
      <c r="CC152" s="3">
        <v>0.39956558575170198</v>
      </c>
      <c r="CD152" s="3">
        <v>1.51473741462628</v>
      </c>
      <c r="CF152" s="3" t="s">
        <v>98</v>
      </c>
      <c r="CG152" s="3">
        <v>467760.57779916498</v>
      </c>
      <c r="CH152" s="3">
        <v>27.751080140425799</v>
      </c>
      <c r="CI152" s="3">
        <v>174.17931912065399</v>
      </c>
      <c r="CJ152" s="3">
        <v>5.5258521779094503</v>
      </c>
      <c r="CK152" s="3">
        <v>143.809509684999</v>
      </c>
      <c r="CL152" s="3" t="s">
        <v>98</v>
      </c>
      <c r="CM152" s="3" t="s">
        <v>98</v>
      </c>
      <c r="CN152" s="3">
        <v>7.6677149565804701</v>
      </c>
      <c r="CO152" s="3">
        <v>92.680701765926003</v>
      </c>
      <c r="CP152" s="3">
        <v>0.29253458605759503</v>
      </c>
      <c r="CQ152" s="3">
        <v>0.21039045609645199</v>
      </c>
      <c r="CR152" s="3" t="s">
        <v>98</v>
      </c>
      <c r="CS152" s="3" t="s">
        <v>98</v>
      </c>
      <c r="CT152" s="3">
        <v>0.31502155249278202</v>
      </c>
      <c r="CU152" s="3">
        <v>13.5902078060947</v>
      </c>
      <c r="CV152" s="3">
        <v>0.64197326451289904</v>
      </c>
      <c r="CW152" s="3">
        <v>1.1639279597131199E-2</v>
      </c>
      <c r="CX152" s="3">
        <v>7.1166096369722602</v>
      </c>
      <c r="CY152" s="3">
        <v>1.2330499623331701</v>
      </c>
      <c r="DA152" s="3" t="s">
        <v>98</v>
      </c>
      <c r="DB152" s="3">
        <f t="shared" si="125"/>
        <v>8376.0511737696306</v>
      </c>
      <c r="DC152" s="3">
        <f t="shared" si="126"/>
        <v>0.47089043426160127</v>
      </c>
      <c r="DD152" s="3">
        <f t="shared" si="127"/>
        <v>2.9676133793689581</v>
      </c>
      <c r="DE152" s="3">
        <f t="shared" si="128"/>
        <v>8.6958300725607438E-2</v>
      </c>
      <c r="DF152" s="3">
        <f t="shared" si="129"/>
        <v>2.1992584444869094</v>
      </c>
      <c r="DG152" s="3" t="s">
        <v>98</v>
      </c>
      <c r="DH152" s="3" t="s">
        <v>98</v>
      </c>
      <c r="DI152" s="3">
        <f t="shared" si="130"/>
        <v>0.10234318216082505</v>
      </c>
      <c r="DJ152" s="3">
        <f t="shared" si="131"/>
        <v>1.1737677528612716</v>
      </c>
      <c r="DK152" s="3">
        <f t="shared" si="132"/>
        <v>2.7119631741105814E-3</v>
      </c>
      <c r="DL152" s="3">
        <f t="shared" si="133"/>
        <v>1.8716180453554544E-3</v>
      </c>
      <c r="DM152" s="3" t="s">
        <v>98</v>
      </c>
      <c r="DN152" s="3" t="s">
        <v>98</v>
      </c>
      <c r="DO152" s="3">
        <f t="shared" si="134"/>
        <v>2.5872335125885514E-3</v>
      </c>
      <c r="DP152" s="3">
        <f t="shared" si="135"/>
        <v>0.10650633076876724</v>
      </c>
      <c r="DQ152" s="3">
        <f t="shared" si="136"/>
        <v>3.2593009549738215E-3</v>
      </c>
      <c r="DR152" s="3">
        <f t="shared" si="137"/>
        <v>5.6948290770973947E-5</v>
      </c>
      <c r="DS152" s="3">
        <f t="shared" si="138"/>
        <v>3.4346571607008977E-2</v>
      </c>
      <c r="DT152" s="3">
        <f t="shared" si="139"/>
        <v>5.9003144808769618E-3</v>
      </c>
      <c r="DV152" s="3" t="s">
        <v>98</v>
      </c>
      <c r="DW152" s="3">
        <f t="shared" si="140"/>
        <v>99.902327818600938</v>
      </c>
      <c r="DX152" s="3">
        <f t="shared" si="141"/>
        <v>5.6163757305549246E-3</v>
      </c>
      <c r="DY152" s="3">
        <f t="shared" si="142"/>
        <v>3.5395137698419434E-2</v>
      </c>
      <c r="DZ152" s="3">
        <f t="shared" si="143"/>
        <v>1.0371637523948405E-3</v>
      </c>
      <c r="EA152" s="3">
        <f t="shared" si="144"/>
        <v>2.6230861478855665E-2</v>
      </c>
      <c r="EB152" s="3" t="s">
        <v>98</v>
      </c>
      <c r="EC152" s="3" t="s">
        <v>98</v>
      </c>
      <c r="ED152" s="3">
        <f t="shared" si="145"/>
        <v>1.2206613739715361E-3</v>
      </c>
      <c r="EE152" s="3">
        <f t="shared" si="146"/>
        <v>1.3999691309965536E-2</v>
      </c>
      <c r="EF152" s="3">
        <f t="shared" si="147"/>
        <v>3.2345962128361319E-5</v>
      </c>
      <c r="EG152" s="3">
        <f t="shared" si="148"/>
        <v>2.2323048849540406E-5</v>
      </c>
      <c r="EH152" s="3" t="s">
        <v>98</v>
      </c>
      <c r="EI152" s="3" t="s">
        <v>98</v>
      </c>
      <c r="EJ152" s="3">
        <f t="shared" si="149"/>
        <v>3.0858294100126354E-5</v>
      </c>
      <c r="EK152" s="3">
        <f t="shared" si="150"/>
        <v>1.2703158266915301E-3</v>
      </c>
      <c r="EL152" s="3">
        <f t="shared" si="151"/>
        <v>3.8874135998948615E-5</v>
      </c>
      <c r="EM152" s="3">
        <f t="shared" si="152"/>
        <v>6.7923018798253092E-7</v>
      </c>
      <c r="EN152" s="3">
        <f t="shared" si="153"/>
        <v>4.0965633864247376E-4</v>
      </c>
      <c r="EO152" s="3">
        <f t="shared" si="154"/>
        <v>7.0373871800991504E-5</v>
      </c>
      <c r="EQ152" s="3">
        <f t="shared" si="155"/>
        <v>199.80465563720188</v>
      </c>
    </row>
    <row r="153" spans="1:147">
      <c r="A153" s="33" t="s">
        <v>213</v>
      </c>
      <c r="B153" s="33" t="s">
        <v>63</v>
      </c>
      <c r="C153" s="3" t="s">
        <v>190</v>
      </c>
      <c r="D153" s="3" t="s">
        <v>620</v>
      </c>
      <c r="E153" s="3" t="s">
        <v>399</v>
      </c>
      <c r="G153" s="5" t="s">
        <v>98</v>
      </c>
      <c r="H153" s="3">
        <v>434376.391916867</v>
      </c>
      <c r="I153" s="3">
        <v>17.0198129745526</v>
      </c>
      <c r="J153" s="3">
        <v>69.370053128598002</v>
      </c>
      <c r="K153" s="3">
        <v>5.09552335436722</v>
      </c>
      <c r="L153" s="3">
        <v>7.9252386786262097</v>
      </c>
      <c r="M153" s="5" t="s">
        <v>98</v>
      </c>
      <c r="N153" s="5" t="s">
        <v>98</v>
      </c>
      <c r="O153" s="3">
        <v>2.7778202139918702</v>
      </c>
      <c r="P153" s="3">
        <v>164.47249424640799</v>
      </c>
      <c r="Q153" s="3">
        <v>5.9386312083042903E-2</v>
      </c>
      <c r="R153" s="3">
        <v>0.225132437890083</v>
      </c>
      <c r="S153" s="5" t="s">
        <v>98</v>
      </c>
      <c r="T153" s="5" t="s">
        <v>98</v>
      </c>
      <c r="U153" s="3">
        <v>0.195073132590143</v>
      </c>
      <c r="V153" s="3">
        <v>1.8200972752720099</v>
      </c>
      <c r="W153" s="3">
        <v>2.2484091216092399E-2</v>
      </c>
      <c r="X153" s="3">
        <v>6.8160795251814201E-3</v>
      </c>
      <c r="Y153" s="3">
        <v>4.8451651251505803</v>
      </c>
      <c r="Z153" s="3">
        <v>1.0495573182512E-2</v>
      </c>
      <c r="AA153" s="3">
        <f t="shared" si="112"/>
        <v>0.24534813232737937</v>
      </c>
      <c r="AB153" s="3">
        <f t="shared" si="113"/>
        <v>33.945694315484538</v>
      </c>
      <c r="AC153" s="3">
        <f t="shared" si="114"/>
        <v>2.1661951474121976E-3</v>
      </c>
      <c r="AD153" s="3">
        <f t="shared" si="115"/>
        <v>6.1270390678359474</v>
      </c>
      <c r="AE153" s="3">
        <f t="shared" si="116"/>
        <v>1.4067796141353566E-3</v>
      </c>
      <c r="AF153" s="3">
        <f t="shared" si="117"/>
        <v>4.0261400293159347E-2</v>
      </c>
      <c r="AG153" s="3">
        <f t="shared" si="118"/>
        <v>3.4892458672627683E-3</v>
      </c>
      <c r="AH153" s="17">
        <f t="shared" si="119"/>
        <v>1.2256819024552288E-2</v>
      </c>
      <c r="AI153" s="3">
        <f t="shared" si="120"/>
        <v>6.166679503590665E-4</v>
      </c>
      <c r="AJ153" s="3">
        <f t="shared" si="121"/>
        <v>9.6635899872884163</v>
      </c>
      <c r="AK153" s="3">
        <f t="shared" si="122"/>
        <v>4.0047910839987325E-4</v>
      </c>
      <c r="AL153" s="3">
        <f t="shared" si="123"/>
        <v>1.1461532090970047E-2</v>
      </c>
      <c r="AM153" s="3">
        <f t="shared" si="124"/>
        <v>3.4892458672627683E-3</v>
      </c>
      <c r="AP153" s="3" t="s">
        <v>98</v>
      </c>
      <c r="AQ153" s="3">
        <v>24.545084987711299</v>
      </c>
      <c r="AR153" s="3">
        <v>5.0293855381244097E-2</v>
      </c>
      <c r="AS153" s="3">
        <v>0.412407739161121</v>
      </c>
      <c r="AT153" s="3">
        <v>0.61667679129437802</v>
      </c>
      <c r="AU153" s="3">
        <v>7.9252386786262097</v>
      </c>
      <c r="AV153" s="3" t="s">
        <v>98</v>
      </c>
      <c r="AW153" s="3" t="s">
        <v>98</v>
      </c>
      <c r="AX153" s="3">
        <v>0.26790332051076898</v>
      </c>
      <c r="AY153" s="3">
        <v>2.1336839280678301</v>
      </c>
      <c r="AZ153" s="3">
        <v>5.9386312083042903E-2</v>
      </c>
      <c r="BA153" s="3">
        <v>0.225132437890083</v>
      </c>
      <c r="BB153" s="3" t="s">
        <v>98</v>
      </c>
      <c r="BC153" s="3" t="s">
        <v>98</v>
      </c>
      <c r="BD153" s="3">
        <v>7.5788068064198896E-2</v>
      </c>
      <c r="BE153" s="3">
        <v>0.92625162652170401</v>
      </c>
      <c r="BF153" s="3">
        <v>2.2484091216092399E-2</v>
      </c>
      <c r="BG153" s="3">
        <v>6.8160795251814201E-3</v>
      </c>
      <c r="BH153" s="3">
        <v>7.8902730852987796E-2</v>
      </c>
      <c r="BI153" s="3">
        <v>1.0495573182512E-2</v>
      </c>
      <c r="BK153" s="3" t="s">
        <v>98</v>
      </c>
      <c r="BL153" s="3">
        <v>36375.586940952802</v>
      </c>
      <c r="BM153" s="3">
        <v>6.1564844344653098</v>
      </c>
      <c r="BN153" s="3">
        <v>18.946370542775501</v>
      </c>
      <c r="BO153" s="3">
        <v>1.1405590402741299</v>
      </c>
      <c r="BP153" s="3">
        <v>3.6021319682564799</v>
      </c>
      <c r="BQ153" s="3" t="s">
        <v>98</v>
      </c>
      <c r="BR153" s="3" t="s">
        <v>98</v>
      </c>
      <c r="BS153" s="3">
        <v>0.48778288250699098</v>
      </c>
      <c r="BT153" s="3">
        <v>59.352999898599698</v>
      </c>
      <c r="BU153" s="3">
        <v>1.9509708555695799E-2</v>
      </c>
      <c r="BV153" s="3">
        <v>0.163670612711486</v>
      </c>
      <c r="BW153" s="3" t="s">
        <v>98</v>
      </c>
      <c r="BX153" s="3" t="s">
        <v>98</v>
      </c>
      <c r="BY153" s="3">
        <v>0.11668745772498</v>
      </c>
      <c r="BZ153" s="3">
        <v>0.82990041065533704</v>
      </c>
      <c r="CA153" s="3">
        <v>1.9515076188334798E-2</v>
      </c>
      <c r="CB153" s="3">
        <v>6.3894747071879697E-3</v>
      </c>
      <c r="CC153" s="3">
        <v>2.2869008971495699</v>
      </c>
      <c r="CD153" s="3">
        <v>6.1480355534072597E-3</v>
      </c>
      <c r="CF153" s="3" t="s">
        <v>98</v>
      </c>
      <c r="CG153" s="3">
        <v>434376.391916867</v>
      </c>
      <c r="CH153" s="3">
        <v>17.0198129745526</v>
      </c>
      <c r="CI153" s="3">
        <v>69.370053128598002</v>
      </c>
      <c r="CJ153" s="3">
        <v>5.09552335436722</v>
      </c>
      <c r="CK153" s="3">
        <v>7.9252386786262097</v>
      </c>
      <c r="CL153" s="3" t="s">
        <v>98</v>
      </c>
      <c r="CM153" s="3" t="s">
        <v>98</v>
      </c>
      <c r="CN153" s="3">
        <v>2.7778202139918702</v>
      </c>
      <c r="CO153" s="3">
        <v>164.47249424640799</v>
      </c>
      <c r="CP153" s="3">
        <v>5.9386312083042903E-2</v>
      </c>
      <c r="CQ153" s="3">
        <v>0.225132437890083</v>
      </c>
      <c r="CR153" s="3" t="s">
        <v>98</v>
      </c>
      <c r="CS153" s="3" t="s">
        <v>98</v>
      </c>
      <c r="CT153" s="3">
        <v>0.195073132590143</v>
      </c>
      <c r="CU153" s="3">
        <v>1.8200972752720099</v>
      </c>
      <c r="CV153" s="3">
        <v>2.2484091216092399E-2</v>
      </c>
      <c r="CW153" s="3">
        <v>6.8160795251814201E-3</v>
      </c>
      <c r="CX153" s="3">
        <v>4.8451651251505803</v>
      </c>
      <c r="CY153" s="3">
        <v>1.0495573182512E-2</v>
      </c>
      <c r="DA153" s="3" t="s">
        <v>98</v>
      </c>
      <c r="DB153" s="3">
        <f t="shared" si="125"/>
        <v>7778.2503700755124</v>
      </c>
      <c r="DC153" s="3">
        <f t="shared" si="126"/>
        <v>0.28879838485866371</v>
      </c>
      <c r="DD153" s="3">
        <f t="shared" si="127"/>
        <v>1.1819055145654878</v>
      </c>
      <c r="DE153" s="3">
        <f t="shared" si="128"/>
        <v>8.0186374506140745E-2</v>
      </c>
      <c r="DF153" s="3">
        <f t="shared" si="129"/>
        <v>0.12119955159238736</v>
      </c>
      <c r="DG153" s="3" t="s">
        <v>98</v>
      </c>
      <c r="DH153" s="3" t="s">
        <v>98</v>
      </c>
      <c r="DI153" s="3">
        <f t="shared" si="130"/>
        <v>3.7076360008220198E-2</v>
      </c>
      <c r="DJ153" s="3">
        <f t="shared" si="131"/>
        <v>2.0829849828572442</v>
      </c>
      <c r="DK153" s="3">
        <f t="shared" si="132"/>
        <v>5.5054512899114756E-4</v>
      </c>
      <c r="DL153" s="3">
        <f t="shared" si="133"/>
        <v>2.002761632670139E-3</v>
      </c>
      <c r="DM153" s="3" t="s">
        <v>98</v>
      </c>
      <c r="DN153" s="3" t="s">
        <v>98</v>
      </c>
      <c r="DO153" s="3">
        <f t="shared" si="134"/>
        <v>1.602111798539282E-3</v>
      </c>
      <c r="DP153" s="3">
        <f t="shared" si="135"/>
        <v>1.4264085229404467E-2</v>
      </c>
      <c r="DQ153" s="3">
        <f t="shared" si="136"/>
        <v>1.1415182535355571E-4</v>
      </c>
      <c r="DR153" s="3">
        <f t="shared" si="137"/>
        <v>3.3349493452652053E-5</v>
      </c>
      <c r="DS153" s="3">
        <f t="shared" si="138"/>
        <v>2.3384001569259558E-2</v>
      </c>
      <c r="DT153" s="3">
        <f t="shared" si="139"/>
        <v>5.022276819724416E-5</v>
      </c>
      <c r="DV153" s="3" t="s">
        <v>98</v>
      </c>
      <c r="DW153" s="3">
        <f t="shared" si="140"/>
        <v>99.937490957828629</v>
      </c>
      <c r="DX153" s="3">
        <f t="shared" si="141"/>
        <v>3.710575592486106E-3</v>
      </c>
      <c r="DY153" s="3">
        <f t="shared" si="142"/>
        <v>1.5185506515618825E-2</v>
      </c>
      <c r="DZ153" s="3">
        <f t="shared" si="143"/>
        <v>1.0302606236459709E-3</v>
      </c>
      <c r="EA153" s="3">
        <f t="shared" si="144"/>
        <v>1.5572112641109943E-3</v>
      </c>
      <c r="EB153" s="3" t="s">
        <v>98</v>
      </c>
      <c r="EC153" s="3" t="s">
        <v>98</v>
      </c>
      <c r="ED153" s="3">
        <f t="shared" si="145"/>
        <v>4.7636913403119649E-4</v>
      </c>
      <c r="EE153" s="3">
        <f t="shared" si="146"/>
        <v>2.6762868638229211E-2</v>
      </c>
      <c r="EF153" s="3">
        <f t="shared" si="147"/>
        <v>7.0735829052382725E-6</v>
      </c>
      <c r="EG153" s="3">
        <f t="shared" si="148"/>
        <v>2.5732132939006317E-5</v>
      </c>
      <c r="EH153" s="3" t="s">
        <v>98</v>
      </c>
      <c r="EI153" s="3" t="s">
        <v>98</v>
      </c>
      <c r="EJ153" s="3">
        <f t="shared" si="149"/>
        <v>2.0584453541882542E-5</v>
      </c>
      <c r="EK153" s="3">
        <f t="shared" si="150"/>
        <v>1.8326960702107957E-4</v>
      </c>
      <c r="EL153" s="3">
        <f t="shared" si="151"/>
        <v>1.4666597848250873E-6</v>
      </c>
      <c r="EM153" s="3">
        <f t="shared" si="152"/>
        <v>4.2848514020515185E-7</v>
      </c>
      <c r="EN153" s="3">
        <f t="shared" si="153"/>
        <v>3.0044525879192549E-4</v>
      </c>
      <c r="EO153" s="3">
        <f t="shared" si="154"/>
        <v>6.4527846286599865E-7</v>
      </c>
      <c r="EQ153" s="3">
        <f t="shared" si="155"/>
        <v>199.87498191565726</v>
      </c>
    </row>
    <row r="154" spans="1:147">
      <c r="A154" s="33" t="s">
        <v>214</v>
      </c>
      <c r="B154" s="33" t="s">
        <v>63</v>
      </c>
      <c r="C154" s="3" t="s">
        <v>190</v>
      </c>
      <c r="D154" s="3" t="s">
        <v>620</v>
      </c>
      <c r="E154" s="3" t="s">
        <v>399</v>
      </c>
      <c r="G154" s="5" t="s">
        <v>98</v>
      </c>
      <c r="H154" s="3">
        <v>466824.60159189999</v>
      </c>
      <c r="I154" s="3">
        <v>32.606005366583403</v>
      </c>
      <c r="J154" s="3">
        <v>142.619105613215</v>
      </c>
      <c r="K154" s="3">
        <v>1.83549571802216</v>
      </c>
      <c r="L154" s="3">
        <v>2.7560328424301499</v>
      </c>
      <c r="M154" s="5" t="s">
        <v>98</v>
      </c>
      <c r="N154" s="5" t="s">
        <v>98</v>
      </c>
      <c r="O154" s="3">
        <v>2.8632861480568401</v>
      </c>
      <c r="P154" s="3">
        <v>440.19412318797202</v>
      </c>
      <c r="Q154" s="3">
        <v>4.3827689048804401E-2</v>
      </c>
      <c r="R154" s="3">
        <v>0.31562485482019398</v>
      </c>
      <c r="S154" s="5" t="s">
        <v>98</v>
      </c>
      <c r="T154" s="5" t="s">
        <v>98</v>
      </c>
      <c r="U154" s="3">
        <v>8.9471721348762107E-2</v>
      </c>
      <c r="V154" s="3">
        <v>1.6775726471249599</v>
      </c>
      <c r="W154" s="3">
        <v>3.5912818158396399E-2</v>
      </c>
      <c r="X154" s="3">
        <v>1.20244814721834E-2</v>
      </c>
      <c r="Y154" s="3">
        <v>0.49278271101221099</v>
      </c>
      <c r="Z154" s="3">
        <v>1.7422491043094301E-2</v>
      </c>
      <c r="AA154" s="3">
        <f t="shared" si="112"/>
        <v>0.22862298305958631</v>
      </c>
      <c r="AB154" s="3">
        <f t="shared" si="113"/>
        <v>893.28240084515494</v>
      </c>
      <c r="AC154" s="3">
        <f t="shared" si="114"/>
        <v>3.5355321227295608E-2</v>
      </c>
      <c r="AD154" s="3">
        <f t="shared" si="115"/>
        <v>11.387616773374663</v>
      </c>
      <c r="AE154" s="3">
        <f t="shared" si="116"/>
        <v>2.4401183733666818E-2</v>
      </c>
      <c r="AF154" s="3">
        <f t="shared" si="117"/>
        <v>0.18156424596346082</v>
      </c>
      <c r="AG154" s="3">
        <f t="shared" si="118"/>
        <v>1.3441600268434494E-3</v>
      </c>
      <c r="AH154" s="17">
        <f t="shared" si="119"/>
        <v>8.8939177591639093E-2</v>
      </c>
      <c r="AI154" s="3">
        <f t="shared" si="120"/>
        <v>5.3433380897832759E-4</v>
      </c>
      <c r="AJ154" s="3">
        <f t="shared" si="121"/>
        <v>13.500400255687545</v>
      </c>
      <c r="AK154" s="3">
        <f t="shared" si="122"/>
        <v>3.6878119036644742E-4</v>
      </c>
      <c r="AL154" s="3">
        <f t="shared" si="123"/>
        <v>2.7440258425663546E-3</v>
      </c>
      <c r="AM154" s="3">
        <f t="shared" si="124"/>
        <v>1.3441600268434494E-3</v>
      </c>
      <c r="AP154" s="3" t="s">
        <v>98</v>
      </c>
      <c r="AQ154" s="3">
        <v>38.526527372618297</v>
      </c>
      <c r="AR154" s="3">
        <v>4.1496716232591498E-2</v>
      </c>
      <c r="AS154" s="3">
        <v>0.47189583388268302</v>
      </c>
      <c r="AT154" s="3">
        <v>1.1803174516117301</v>
      </c>
      <c r="AU154" s="3">
        <v>2.7560328424301499</v>
      </c>
      <c r="AV154" s="3" t="s">
        <v>98</v>
      </c>
      <c r="AW154" s="3" t="s">
        <v>98</v>
      </c>
      <c r="AX154" s="3">
        <v>0.26833736219128401</v>
      </c>
      <c r="AY154" s="3">
        <v>2.4543413533329401</v>
      </c>
      <c r="AZ154" s="3">
        <v>4.3827689048804401E-2</v>
      </c>
      <c r="BA154" s="3">
        <v>0.31562485482019398</v>
      </c>
      <c r="BB154" s="3" t="s">
        <v>98</v>
      </c>
      <c r="BC154" s="3" t="s">
        <v>98</v>
      </c>
      <c r="BD154" s="3">
        <v>7.9568024188155007E-2</v>
      </c>
      <c r="BE154" s="3">
        <v>0.42027667491165599</v>
      </c>
      <c r="BF154" s="3">
        <v>3.5912818158396399E-2</v>
      </c>
      <c r="BG154" s="3">
        <v>1.20244814721834E-2</v>
      </c>
      <c r="BH154" s="3">
        <v>8.1546119058797301E-2</v>
      </c>
      <c r="BI154" s="3">
        <v>8.2833975655829898E-3</v>
      </c>
      <c r="BK154" s="3" t="s">
        <v>98</v>
      </c>
      <c r="BL154" s="3">
        <v>31058.589146958198</v>
      </c>
      <c r="BM154" s="3">
        <v>12.0218084462556</v>
      </c>
      <c r="BN154" s="3">
        <v>57.113935903171097</v>
      </c>
      <c r="BO154" s="3">
        <v>0.51287553455847201</v>
      </c>
      <c r="BP154" s="3">
        <v>4.1186560734722901</v>
      </c>
      <c r="BQ154" s="3" t="s">
        <v>98</v>
      </c>
      <c r="BR154" s="3" t="s">
        <v>98</v>
      </c>
      <c r="BS154" s="3">
        <v>1.18508180904769</v>
      </c>
      <c r="BT154" s="3">
        <v>60.518833369861497</v>
      </c>
      <c r="BU154" s="3">
        <v>3.70031336308232E-2</v>
      </c>
      <c r="BV154" s="3">
        <v>0.13359910203853201</v>
      </c>
      <c r="BW154" s="3" t="s">
        <v>98</v>
      </c>
      <c r="BX154" s="3" t="s">
        <v>98</v>
      </c>
      <c r="BY154" s="3">
        <v>5.4534151906253298E-2</v>
      </c>
      <c r="BZ154" s="3">
        <v>0.71758971228483803</v>
      </c>
      <c r="CA154" s="3">
        <v>9.1777243450248801E-3</v>
      </c>
      <c r="CB154" s="3">
        <v>1.2076408511999299E-2</v>
      </c>
      <c r="CC154" s="3">
        <v>0.19936779308535299</v>
      </c>
      <c r="CD154" s="3">
        <v>1.04408389833012E-2</v>
      </c>
      <c r="CF154" s="3" t="s">
        <v>98</v>
      </c>
      <c r="CG154" s="3">
        <v>466824.60159189999</v>
      </c>
      <c r="CH154" s="3">
        <v>32.606005366583403</v>
      </c>
      <c r="CI154" s="3">
        <v>142.619105613215</v>
      </c>
      <c r="CJ154" s="3">
        <v>1.83549571802216</v>
      </c>
      <c r="CK154" s="3">
        <v>2.7560328424301499</v>
      </c>
      <c r="CL154" s="3" t="s">
        <v>98</v>
      </c>
      <c r="CM154" s="3" t="s">
        <v>98</v>
      </c>
      <c r="CN154" s="3">
        <v>2.8632861480568401</v>
      </c>
      <c r="CO154" s="3">
        <v>440.19412318797202</v>
      </c>
      <c r="CP154" s="3">
        <v>4.3827689048804401E-2</v>
      </c>
      <c r="CQ154" s="3">
        <v>0.31562485482019398</v>
      </c>
      <c r="CR154" s="3" t="s">
        <v>98</v>
      </c>
      <c r="CS154" s="3" t="s">
        <v>98</v>
      </c>
      <c r="CT154" s="3">
        <v>8.9471721348762107E-2</v>
      </c>
      <c r="CU154" s="3">
        <v>1.6775726471249599</v>
      </c>
      <c r="CV154" s="3">
        <v>3.5912818158396399E-2</v>
      </c>
      <c r="CW154" s="3">
        <v>1.20244814721834E-2</v>
      </c>
      <c r="CX154" s="3">
        <v>0.49278271101221099</v>
      </c>
      <c r="CY154" s="3">
        <v>1.7422491043094301E-2</v>
      </c>
      <c r="DA154" s="3" t="s">
        <v>98</v>
      </c>
      <c r="DB154" s="3">
        <f t="shared" si="125"/>
        <v>8359.2909229456527</v>
      </c>
      <c r="DC154" s="3">
        <f t="shared" si="126"/>
        <v>0.55327057357454545</v>
      </c>
      <c r="DD154" s="3">
        <f t="shared" si="127"/>
        <v>2.4299002206928719</v>
      </c>
      <c r="DE154" s="3">
        <f t="shared" si="128"/>
        <v>2.8884520158973973E-2</v>
      </c>
      <c r="DF154" s="3">
        <f t="shared" si="129"/>
        <v>4.2147619550851043E-2</v>
      </c>
      <c r="DG154" s="3" t="s">
        <v>98</v>
      </c>
      <c r="DH154" s="3" t="s">
        <v>98</v>
      </c>
      <c r="DI154" s="3">
        <f t="shared" si="130"/>
        <v>3.8217098247459211E-2</v>
      </c>
      <c r="DJ154" s="3">
        <f t="shared" si="131"/>
        <v>5.5749002430087646</v>
      </c>
      <c r="DK154" s="3">
        <f t="shared" si="132"/>
        <v>4.0630778161501166E-4</v>
      </c>
      <c r="DL154" s="3">
        <f t="shared" si="133"/>
        <v>2.8077755274856907E-3</v>
      </c>
      <c r="DM154" s="3" t="s">
        <v>98</v>
      </c>
      <c r="DN154" s="3" t="s">
        <v>98</v>
      </c>
      <c r="DO154" s="3">
        <f t="shared" si="134"/>
        <v>7.3482031331112104E-4</v>
      </c>
      <c r="DP154" s="3">
        <f t="shared" si="135"/>
        <v>1.3147121058973041E-2</v>
      </c>
      <c r="DQ154" s="3">
        <f t="shared" si="136"/>
        <v>1.8232952833055358E-4</v>
      </c>
      <c r="DR154" s="3">
        <f t="shared" si="137"/>
        <v>5.8832994046888377E-5</v>
      </c>
      <c r="DS154" s="3">
        <f t="shared" si="138"/>
        <v>2.3782949373176206E-3</v>
      </c>
      <c r="DT154" s="3">
        <f t="shared" si="139"/>
        <v>8.3369027480447206E-5</v>
      </c>
      <c r="DV154" s="3" t="s">
        <v>98</v>
      </c>
      <c r="DW154" s="3">
        <f t="shared" si="140"/>
        <v>99.883879708521363</v>
      </c>
      <c r="DX154" s="3">
        <f t="shared" si="141"/>
        <v>6.6109448668058759E-3</v>
      </c>
      <c r="DY154" s="3">
        <f t="shared" si="142"/>
        <v>2.9034503474592646E-2</v>
      </c>
      <c r="DZ154" s="3">
        <f t="shared" si="143"/>
        <v>3.4513668247601365E-4</v>
      </c>
      <c r="EA154" s="3">
        <f t="shared" si="144"/>
        <v>5.0361541427657985E-4</v>
      </c>
      <c r="EB154" s="3" t="s">
        <v>98</v>
      </c>
      <c r="EC154" s="3" t="s">
        <v>98</v>
      </c>
      <c r="ED154" s="3">
        <f t="shared" si="145"/>
        <v>4.5665022061617942E-4</v>
      </c>
      <c r="EE154" s="3">
        <f t="shared" si="146"/>
        <v>6.661362433638969E-2</v>
      </c>
      <c r="EF154" s="3">
        <f t="shared" si="147"/>
        <v>4.8549091014491347E-6</v>
      </c>
      <c r="EG154" s="3">
        <f t="shared" si="148"/>
        <v>3.3549677313669228E-5</v>
      </c>
      <c r="EH154" s="3" t="s">
        <v>98</v>
      </c>
      <c r="EI154" s="3" t="s">
        <v>98</v>
      </c>
      <c r="EJ154" s="3">
        <f t="shared" si="149"/>
        <v>8.780254743937349E-6</v>
      </c>
      <c r="EK154" s="3">
        <f t="shared" si="150"/>
        <v>1.5709292456411961E-4</v>
      </c>
      <c r="EL154" s="3">
        <f t="shared" si="151"/>
        <v>2.1786274509349139E-6</v>
      </c>
      <c r="EM154" s="3">
        <f t="shared" si="152"/>
        <v>7.0298638418493973E-7</v>
      </c>
      <c r="EN154" s="3">
        <f t="shared" si="153"/>
        <v>2.8417879891983631E-5</v>
      </c>
      <c r="EO154" s="3">
        <f t="shared" si="154"/>
        <v>9.9616366854941904E-7</v>
      </c>
      <c r="EQ154" s="3">
        <f t="shared" si="155"/>
        <v>199.76775941704273</v>
      </c>
    </row>
    <row r="155" spans="1:147">
      <c r="A155" s="33" t="s">
        <v>214</v>
      </c>
      <c r="B155" s="33" t="s">
        <v>63</v>
      </c>
      <c r="C155" s="3" t="s">
        <v>190</v>
      </c>
      <c r="D155" s="3" t="s">
        <v>620</v>
      </c>
      <c r="E155" s="3" t="s">
        <v>399</v>
      </c>
      <c r="G155" s="5" t="s">
        <v>98</v>
      </c>
      <c r="H155" s="3">
        <v>474879.50077080401</v>
      </c>
      <c r="I155" s="3">
        <v>76.433220134547099</v>
      </c>
      <c r="J155" s="3">
        <v>681.05222632591199</v>
      </c>
      <c r="K155" s="3">
        <v>306.98341495217198</v>
      </c>
      <c r="L155" s="3">
        <v>3.6526205978314299</v>
      </c>
      <c r="M155" s="5" t="s">
        <v>98</v>
      </c>
      <c r="N155" s="5" t="s">
        <v>98</v>
      </c>
      <c r="O155" s="3">
        <v>15.587031409151701</v>
      </c>
      <c r="P155" s="3">
        <v>475.622621281904</v>
      </c>
      <c r="Q155" s="3">
        <v>5.0964341400695702E-2</v>
      </c>
      <c r="R155" s="3">
        <v>0.15123026733352701</v>
      </c>
      <c r="S155" s="5" t="s">
        <v>98</v>
      </c>
      <c r="T155" s="5" t="s">
        <v>98</v>
      </c>
      <c r="U155" s="3">
        <v>0.31884152029367302</v>
      </c>
      <c r="V155" s="3">
        <v>5.5520950074033797</v>
      </c>
      <c r="W155" s="3">
        <v>2.8660887677485002E-2</v>
      </c>
      <c r="X155" s="3">
        <v>1.87637452358476E-2</v>
      </c>
      <c r="Y155" s="3">
        <v>5.70401206814687</v>
      </c>
      <c r="Z155" s="3">
        <v>0.228133357744289</v>
      </c>
      <c r="AA155" s="3">
        <f t="shared" si="112"/>
        <v>0.1122281334382873</v>
      </c>
      <c r="AB155" s="3">
        <f t="shared" si="113"/>
        <v>83.383873596260671</v>
      </c>
      <c r="AC155" s="3">
        <f t="shared" si="114"/>
        <v>3.9995244578506894E-2</v>
      </c>
      <c r="AD155" s="3">
        <f t="shared" si="115"/>
        <v>4.9036418884528867</v>
      </c>
      <c r="AE155" s="3">
        <f t="shared" si="116"/>
        <v>3.2895696943964566E-3</v>
      </c>
      <c r="AF155" s="3">
        <f t="shared" si="117"/>
        <v>5.5897763974622663E-2</v>
      </c>
      <c r="AG155" s="3">
        <f t="shared" si="118"/>
        <v>6.6678260200187878E-4</v>
      </c>
      <c r="AH155" s="17">
        <f t="shared" si="119"/>
        <v>8.9348235578423467E-3</v>
      </c>
      <c r="AI155" s="3">
        <f t="shared" si="120"/>
        <v>2.9847408933275448E-3</v>
      </c>
      <c r="AJ155" s="3">
        <f t="shared" si="121"/>
        <v>6.2227212257269144</v>
      </c>
      <c r="AK155" s="3">
        <f t="shared" si="122"/>
        <v>2.4549201515803421E-4</v>
      </c>
      <c r="AL155" s="3">
        <f t="shared" si="123"/>
        <v>4.1715044810673842E-3</v>
      </c>
      <c r="AM155" s="3">
        <f t="shared" si="124"/>
        <v>6.6678260200187878E-4</v>
      </c>
      <c r="AP155" s="3" t="s">
        <v>98</v>
      </c>
      <c r="AQ155" s="3">
        <v>17.799356419352101</v>
      </c>
      <c r="AR155" s="3">
        <v>5.10971294039076E-2</v>
      </c>
      <c r="AS155" s="3">
        <v>0.279928271567919</v>
      </c>
      <c r="AT155" s="3">
        <v>0.75379168818230802</v>
      </c>
      <c r="AU155" s="3">
        <v>3.6526205978314299</v>
      </c>
      <c r="AV155" s="3" t="s">
        <v>98</v>
      </c>
      <c r="AW155" s="3" t="s">
        <v>98</v>
      </c>
      <c r="AX155" s="3">
        <v>0.277250090789881</v>
      </c>
      <c r="AY155" s="3">
        <v>4.6329238154577004</v>
      </c>
      <c r="AZ155" s="3">
        <v>5.0964341400695702E-2</v>
      </c>
      <c r="BA155" s="3">
        <v>0.15123026733352701</v>
      </c>
      <c r="BB155" s="3" t="s">
        <v>98</v>
      </c>
      <c r="BC155" s="3" t="s">
        <v>98</v>
      </c>
      <c r="BD155" s="3">
        <v>6.6855521077723606E-2</v>
      </c>
      <c r="BE155" s="3">
        <v>0.29279649810026398</v>
      </c>
      <c r="BF155" s="3">
        <v>2.8660887677485002E-2</v>
      </c>
      <c r="BG155" s="3">
        <v>1.87637452358476E-2</v>
      </c>
      <c r="BH155" s="3">
        <v>0.103968890104895</v>
      </c>
      <c r="BI155" s="3">
        <v>0.228133357744289</v>
      </c>
      <c r="BK155" s="3" t="s">
        <v>98</v>
      </c>
      <c r="BL155" s="3">
        <v>57534.264390607001</v>
      </c>
      <c r="BM155" s="3">
        <v>19.7383431276014</v>
      </c>
      <c r="BN155" s="3">
        <v>227.117581989889</v>
      </c>
      <c r="BO155" s="3">
        <v>302.55802747370802</v>
      </c>
      <c r="BP155" s="3">
        <v>3.9260009502081998</v>
      </c>
      <c r="BQ155" s="3" t="s">
        <v>98</v>
      </c>
      <c r="BR155" s="3" t="s">
        <v>98</v>
      </c>
      <c r="BS155" s="3">
        <v>9.6558699523062206</v>
      </c>
      <c r="BT155" s="3">
        <v>272.21182780480802</v>
      </c>
      <c r="BU155" s="3">
        <v>3.3501033321018503E-2</v>
      </c>
      <c r="BV155" s="3">
        <v>0.11844181073986</v>
      </c>
      <c r="BW155" s="3" t="s">
        <v>98</v>
      </c>
      <c r="BX155" s="3" t="s">
        <v>98</v>
      </c>
      <c r="BY155" s="3">
        <v>0.197745332337465</v>
      </c>
      <c r="BZ155" s="3">
        <v>2.2222572968944001</v>
      </c>
      <c r="CA155" s="3">
        <v>2.91303442077403E-2</v>
      </c>
      <c r="CB155" s="3">
        <v>8.0859423783923804E-3</v>
      </c>
      <c r="CC155" s="3">
        <v>3.6525385247623299</v>
      </c>
      <c r="CD155" s="3">
        <v>0.168327834241111</v>
      </c>
      <c r="CF155" s="3" t="s">
        <v>98</v>
      </c>
      <c r="CG155" s="3">
        <v>474879.50077080401</v>
      </c>
      <c r="CH155" s="3">
        <v>76.433220134547099</v>
      </c>
      <c r="CI155" s="3">
        <v>681.05222632591199</v>
      </c>
      <c r="CJ155" s="3">
        <v>306.98341495217198</v>
      </c>
      <c r="CK155" s="3">
        <v>3.6526205978314299</v>
      </c>
      <c r="CL155" s="3" t="s">
        <v>98</v>
      </c>
      <c r="CM155" s="3" t="s">
        <v>98</v>
      </c>
      <c r="CN155" s="3">
        <v>15.587031409151701</v>
      </c>
      <c r="CO155" s="3">
        <v>475.622621281904</v>
      </c>
      <c r="CP155" s="3">
        <v>5.0964341400695702E-2</v>
      </c>
      <c r="CQ155" s="3">
        <v>0.15123026733352701</v>
      </c>
      <c r="CR155" s="3" t="s">
        <v>98</v>
      </c>
      <c r="CS155" s="3" t="s">
        <v>98</v>
      </c>
      <c r="CT155" s="3">
        <v>0.31884152029367302</v>
      </c>
      <c r="CU155" s="3">
        <v>5.5520950074033797</v>
      </c>
      <c r="CV155" s="3">
        <v>2.8660887677485002E-2</v>
      </c>
      <c r="CW155" s="3">
        <v>1.87637452358476E-2</v>
      </c>
      <c r="CX155" s="3">
        <v>5.70401206814687</v>
      </c>
      <c r="CY155" s="3">
        <v>0.228133357744289</v>
      </c>
      <c r="DA155" s="3" t="s">
        <v>98</v>
      </c>
      <c r="DB155" s="3">
        <f t="shared" si="125"/>
        <v>8503.5276348966599</v>
      </c>
      <c r="DC155" s="3">
        <f t="shared" si="126"/>
        <v>1.2969467148321676</v>
      </c>
      <c r="DD155" s="3">
        <f t="shared" si="127"/>
        <v>11.603557236859887</v>
      </c>
      <c r="DE155" s="3">
        <f t="shared" si="128"/>
        <v>4.8308849487327601</v>
      </c>
      <c r="DF155" s="3">
        <f t="shared" si="129"/>
        <v>5.5859008989622726E-2</v>
      </c>
      <c r="DG155" s="3" t="s">
        <v>98</v>
      </c>
      <c r="DH155" s="3" t="s">
        <v>98</v>
      </c>
      <c r="DI155" s="3">
        <f t="shared" si="130"/>
        <v>0.20804456137017496</v>
      </c>
      <c r="DJ155" s="3">
        <f t="shared" si="131"/>
        <v>6.0235894285955425</v>
      </c>
      <c r="DK155" s="3">
        <f t="shared" si="132"/>
        <v>4.7246863673163826E-4</v>
      </c>
      <c r="DL155" s="3">
        <f t="shared" si="133"/>
        <v>1.3453333511269094E-3</v>
      </c>
      <c r="DM155" s="3" t="s">
        <v>98</v>
      </c>
      <c r="DN155" s="3" t="s">
        <v>98</v>
      </c>
      <c r="DO155" s="3">
        <f t="shared" si="134"/>
        <v>2.6186064413080898E-3</v>
      </c>
      <c r="DP155" s="3">
        <f t="shared" si="135"/>
        <v>4.3511716358960659E-2</v>
      </c>
      <c r="DQ155" s="3">
        <f t="shared" si="136"/>
        <v>1.4551144688011746E-4</v>
      </c>
      <c r="DR155" s="3">
        <f t="shared" si="137"/>
        <v>9.1806645825992641E-5</v>
      </c>
      <c r="DS155" s="3">
        <f t="shared" si="138"/>
        <v>2.7529015772909605E-2</v>
      </c>
      <c r="DT155" s="3">
        <f t="shared" si="139"/>
        <v>1.0916496455039895E-3</v>
      </c>
      <c r="DV155" s="3" t="s">
        <v>98</v>
      </c>
      <c r="DW155" s="3">
        <f t="shared" si="140"/>
        <v>99.705385097976304</v>
      </c>
      <c r="DX155" s="3">
        <f t="shared" si="141"/>
        <v>1.5206932605619505E-2</v>
      </c>
      <c r="DY155" s="3">
        <f t="shared" si="142"/>
        <v>0.13605378761394296</v>
      </c>
      <c r="DZ155" s="3">
        <f t="shared" si="143"/>
        <v>5.66429915745515E-2</v>
      </c>
      <c r="EA155" s="3">
        <f t="shared" si="144"/>
        <v>6.5495688867357195E-4</v>
      </c>
      <c r="EB155" s="3" t="s">
        <v>98</v>
      </c>
      <c r="EC155" s="3" t="s">
        <v>98</v>
      </c>
      <c r="ED155" s="3">
        <f t="shared" si="145"/>
        <v>2.4393597574525836E-3</v>
      </c>
      <c r="EE155" s="3">
        <f t="shared" si="146"/>
        <v>7.0627665298052075E-2</v>
      </c>
      <c r="EF155" s="3">
        <f t="shared" si="147"/>
        <v>5.5397794179822576E-6</v>
      </c>
      <c r="EG155" s="3">
        <f t="shared" si="148"/>
        <v>1.5774274585619032E-5</v>
      </c>
      <c r="EH155" s="3" t="s">
        <v>98</v>
      </c>
      <c r="EI155" s="3" t="s">
        <v>98</v>
      </c>
      <c r="EJ155" s="3">
        <f t="shared" si="149"/>
        <v>3.0703629700597466E-5</v>
      </c>
      <c r="EK155" s="3">
        <f t="shared" si="150"/>
        <v>5.101826703120734E-4</v>
      </c>
      <c r="EL155" s="3">
        <f t="shared" si="151"/>
        <v>1.7061477859855451E-6</v>
      </c>
      <c r="EM155" s="3">
        <f t="shared" si="152"/>
        <v>1.0764493713255694E-6</v>
      </c>
      <c r="EN155" s="3">
        <f t="shared" si="153"/>
        <v>3.2278264231684037E-4</v>
      </c>
      <c r="EO155" s="3">
        <f t="shared" si="154"/>
        <v>1.2799787684628054E-5</v>
      </c>
      <c r="EQ155" s="3">
        <f t="shared" si="155"/>
        <v>199.41077019595261</v>
      </c>
    </row>
    <row r="156" spans="1:147">
      <c r="A156" s="33" t="s">
        <v>215</v>
      </c>
      <c r="B156" s="33" t="s">
        <v>63</v>
      </c>
      <c r="C156" s="3" t="s">
        <v>190</v>
      </c>
      <c r="D156" s="3" t="s">
        <v>620</v>
      </c>
      <c r="E156" s="3" t="s">
        <v>399</v>
      </c>
      <c r="G156" s="5" t="s">
        <v>98</v>
      </c>
      <c r="H156" s="3">
        <v>474007.34049198002</v>
      </c>
      <c r="I156" s="3">
        <v>108.601746838895</v>
      </c>
      <c r="J156" s="3">
        <v>279.195082079249</v>
      </c>
      <c r="K156" s="3">
        <v>1.0298573524819099</v>
      </c>
      <c r="L156" s="3">
        <v>5.4446558746542504</v>
      </c>
      <c r="M156" s="5" t="s">
        <v>98</v>
      </c>
      <c r="N156" s="5" t="s">
        <v>98</v>
      </c>
      <c r="O156" s="3">
        <v>1.35443001163628</v>
      </c>
      <c r="P156" s="3">
        <v>173.18031563637999</v>
      </c>
      <c r="Q156" s="3">
        <v>4.2740849214956203E-2</v>
      </c>
      <c r="R156" s="3">
        <v>0.164076527335907</v>
      </c>
      <c r="S156" s="5" t="s">
        <v>98</v>
      </c>
      <c r="T156" s="5" t="s">
        <v>98</v>
      </c>
      <c r="U156" s="3">
        <v>0.20588803437939401</v>
      </c>
      <c r="V156" s="3">
        <v>3.8119479251513702</v>
      </c>
      <c r="W156" s="3">
        <v>2.0182798451632799E-2</v>
      </c>
      <c r="X156" s="3">
        <v>1.1389426455712601E-2</v>
      </c>
      <c r="Y156" s="3">
        <v>0.78936372491579598</v>
      </c>
      <c r="Z156" s="3">
        <v>0.14091734742631301</v>
      </c>
      <c r="AA156" s="3">
        <f t="shared" si="112"/>
        <v>0.38898158961148388</v>
      </c>
      <c r="AB156" s="3">
        <f t="shared" si="113"/>
        <v>219.3922904866875</v>
      </c>
      <c r="AC156" s="3">
        <f t="shared" si="114"/>
        <v>0.17852017134603584</v>
      </c>
      <c r="AD156" s="3">
        <f t="shared" si="115"/>
        <v>80.182619925627449</v>
      </c>
      <c r="AE156" s="3">
        <f t="shared" si="116"/>
        <v>1.4428616487193591E-2</v>
      </c>
      <c r="AF156" s="3">
        <f t="shared" si="117"/>
        <v>0.26082783877781662</v>
      </c>
      <c r="AG156" s="3">
        <f t="shared" si="118"/>
        <v>3.935558170934397E-4</v>
      </c>
      <c r="AH156" s="17">
        <f t="shared" si="119"/>
        <v>5.4145950549622117E-2</v>
      </c>
      <c r="AI156" s="3">
        <f t="shared" si="120"/>
        <v>1.2975605966574048E-3</v>
      </c>
      <c r="AJ156" s="3">
        <f t="shared" si="121"/>
        <v>1.5946365567515586</v>
      </c>
      <c r="AK156" s="3">
        <f t="shared" si="122"/>
        <v>1.0487332650927078E-4</v>
      </c>
      <c r="AL156" s="3">
        <f t="shared" si="123"/>
        <v>1.8958077597482676E-3</v>
      </c>
      <c r="AM156" s="3">
        <f t="shared" si="124"/>
        <v>3.935558170934397E-4</v>
      </c>
      <c r="AP156" s="3" t="s">
        <v>98</v>
      </c>
      <c r="AQ156" s="3">
        <v>24.653173470028499</v>
      </c>
      <c r="AR156" s="3">
        <v>5.3366591082141299E-2</v>
      </c>
      <c r="AS156" s="3">
        <v>0.39314160242706803</v>
      </c>
      <c r="AT156" s="3">
        <v>1.01044318458688</v>
      </c>
      <c r="AU156" s="3">
        <v>5.4446558746542504</v>
      </c>
      <c r="AV156" s="3" t="s">
        <v>98</v>
      </c>
      <c r="AW156" s="3" t="s">
        <v>98</v>
      </c>
      <c r="AX156" s="3">
        <v>0.28907231763658803</v>
      </c>
      <c r="AY156" s="3">
        <v>2.0249642315664902</v>
      </c>
      <c r="AZ156" s="3">
        <v>4.2740849214956203E-2</v>
      </c>
      <c r="BA156" s="3">
        <v>0.164076527335907</v>
      </c>
      <c r="BB156" s="3" t="s">
        <v>98</v>
      </c>
      <c r="BC156" s="3" t="s">
        <v>98</v>
      </c>
      <c r="BD156" s="3">
        <v>7.7349258364733803E-2</v>
      </c>
      <c r="BE156" s="3">
        <v>0.31286184754576701</v>
      </c>
      <c r="BF156" s="3">
        <v>2.0182798451632799E-2</v>
      </c>
      <c r="BG156" s="3">
        <v>1.1389426455712601E-2</v>
      </c>
      <c r="BH156" s="3">
        <v>7.5330031751421903E-2</v>
      </c>
      <c r="BI156" s="3">
        <v>7.12258270888853E-3</v>
      </c>
      <c r="BK156" s="3" t="s">
        <v>98</v>
      </c>
      <c r="BL156" s="3">
        <v>47326.848333910799</v>
      </c>
      <c r="BM156" s="3">
        <v>37.350524293457902</v>
      </c>
      <c r="BN156" s="3">
        <v>68.480035085234206</v>
      </c>
      <c r="BO156" s="3">
        <v>0.61355382742754605</v>
      </c>
      <c r="BP156" s="3">
        <v>2.2519659365422</v>
      </c>
      <c r="BQ156" s="3" t="s">
        <v>98</v>
      </c>
      <c r="BR156" s="3" t="s">
        <v>98</v>
      </c>
      <c r="BS156" s="3">
        <v>0.84071197079862603</v>
      </c>
      <c r="BT156" s="3">
        <v>19.4676578968262</v>
      </c>
      <c r="BU156" s="3">
        <v>2.8187591604019201E-2</v>
      </c>
      <c r="BV156" s="3">
        <v>0.166693113591002</v>
      </c>
      <c r="BW156" s="3" t="s">
        <v>98</v>
      </c>
      <c r="BX156" s="3" t="s">
        <v>98</v>
      </c>
      <c r="BY156" s="3">
        <v>0.108867401826466</v>
      </c>
      <c r="BZ156" s="3">
        <v>1.6721758414982599</v>
      </c>
      <c r="CA156" s="3">
        <v>1.2078899356283399E-2</v>
      </c>
      <c r="CB156" s="3">
        <v>9.9364593111230404E-3</v>
      </c>
      <c r="CC156" s="3">
        <v>0.55242250650494096</v>
      </c>
      <c r="CD156" s="3">
        <v>9.9437517005659601E-2</v>
      </c>
      <c r="CF156" s="3" t="s">
        <v>98</v>
      </c>
      <c r="CG156" s="3">
        <v>474007.34049198002</v>
      </c>
      <c r="CH156" s="3">
        <v>108.601746838895</v>
      </c>
      <c r="CI156" s="3">
        <v>279.195082079249</v>
      </c>
      <c r="CJ156" s="3">
        <v>1.0298573524819099</v>
      </c>
      <c r="CK156" s="3">
        <v>5.4446558746542504</v>
      </c>
      <c r="CL156" s="3" t="s">
        <v>98</v>
      </c>
      <c r="CM156" s="3" t="s">
        <v>98</v>
      </c>
      <c r="CN156" s="3">
        <v>1.35443001163628</v>
      </c>
      <c r="CO156" s="3">
        <v>173.18031563637999</v>
      </c>
      <c r="CP156" s="3">
        <v>4.2740849214956203E-2</v>
      </c>
      <c r="CQ156" s="3">
        <v>0.164076527335907</v>
      </c>
      <c r="CR156" s="3" t="s">
        <v>98</v>
      </c>
      <c r="CS156" s="3" t="s">
        <v>98</v>
      </c>
      <c r="CT156" s="3">
        <v>0.20588803437939401</v>
      </c>
      <c r="CU156" s="3">
        <v>3.8119479251513702</v>
      </c>
      <c r="CV156" s="3">
        <v>2.0182798451632799E-2</v>
      </c>
      <c r="CW156" s="3">
        <v>1.1389426455712601E-2</v>
      </c>
      <c r="CX156" s="3">
        <v>0.78936372491579598</v>
      </c>
      <c r="CY156" s="3">
        <v>0.14091734742631301</v>
      </c>
      <c r="DA156" s="3" t="s">
        <v>98</v>
      </c>
      <c r="DB156" s="3">
        <f t="shared" si="125"/>
        <v>8487.9101171453131</v>
      </c>
      <c r="DC156" s="3">
        <f t="shared" si="126"/>
        <v>1.8427939911441258</v>
      </c>
      <c r="DD156" s="3">
        <f t="shared" si="127"/>
        <v>4.7568394756352337</v>
      </c>
      <c r="DE156" s="3">
        <f t="shared" si="128"/>
        <v>1.6206485891824975E-2</v>
      </c>
      <c r="DF156" s="3">
        <f t="shared" si="129"/>
        <v>8.3264350430558964E-2</v>
      </c>
      <c r="DG156" s="3" t="s">
        <v>98</v>
      </c>
      <c r="DH156" s="3" t="s">
        <v>98</v>
      </c>
      <c r="DI156" s="3">
        <f t="shared" si="130"/>
        <v>1.8077964320520116E-2</v>
      </c>
      <c r="DJ156" s="3">
        <f t="shared" si="131"/>
        <v>2.1932664087687437</v>
      </c>
      <c r="DK156" s="3">
        <f t="shared" si="132"/>
        <v>3.9623215382250009E-4</v>
      </c>
      <c r="DL156" s="3">
        <f t="shared" si="133"/>
        <v>1.459612736617475E-3</v>
      </c>
      <c r="DM156" s="3" t="s">
        <v>98</v>
      </c>
      <c r="DN156" s="3" t="s">
        <v>98</v>
      </c>
      <c r="DO156" s="3">
        <f t="shared" si="134"/>
        <v>1.6909332652709757E-3</v>
      </c>
      <c r="DP156" s="3">
        <f t="shared" si="135"/>
        <v>2.9874200040371241E-2</v>
      </c>
      <c r="DQ156" s="3">
        <f t="shared" si="136"/>
        <v>1.024681523417697E-4</v>
      </c>
      <c r="DR156" s="3">
        <f t="shared" si="137"/>
        <v>5.5725817401483392E-5</v>
      </c>
      <c r="DS156" s="3">
        <f t="shared" si="138"/>
        <v>3.8096704870453474E-3</v>
      </c>
      <c r="DT156" s="3">
        <f t="shared" si="139"/>
        <v>6.7430898262465123E-4</v>
      </c>
      <c r="DV156" s="3" t="s">
        <v>98</v>
      </c>
      <c r="DW156" s="3">
        <f t="shared" si="140"/>
        <v>99.882564838675464</v>
      </c>
      <c r="DX156" s="3">
        <f t="shared" si="141"/>
        <v>2.1685313317935967E-2</v>
      </c>
      <c r="DY156" s="3">
        <f t="shared" si="142"/>
        <v>5.5976715209621372E-2</v>
      </c>
      <c r="DZ156" s="3">
        <f t="shared" si="143"/>
        <v>1.9071188968265254E-4</v>
      </c>
      <c r="EA156" s="3">
        <f t="shared" si="144"/>
        <v>9.7982386310042501E-4</v>
      </c>
      <c r="EB156" s="3" t="s">
        <v>98</v>
      </c>
      <c r="EC156" s="3" t="s">
        <v>98</v>
      </c>
      <c r="ED156" s="3">
        <f t="shared" si="145"/>
        <v>2.1273475077783965E-4</v>
      </c>
      <c r="EE156" s="3">
        <f t="shared" si="146"/>
        <v>2.5809542191053629E-2</v>
      </c>
      <c r="EF156" s="3">
        <f t="shared" si="147"/>
        <v>4.6627124049535151E-6</v>
      </c>
      <c r="EG156" s="3">
        <f t="shared" si="148"/>
        <v>1.7176179034938235E-5</v>
      </c>
      <c r="EH156" s="3" t="s">
        <v>98</v>
      </c>
      <c r="EI156" s="3" t="s">
        <v>98</v>
      </c>
      <c r="EJ156" s="3">
        <f t="shared" si="149"/>
        <v>1.9898272858137284E-5</v>
      </c>
      <c r="EK156" s="3">
        <f t="shared" si="150"/>
        <v>3.5154845908517962E-4</v>
      </c>
      <c r="EL156" s="3">
        <f t="shared" si="151"/>
        <v>1.2058070513143333E-6</v>
      </c>
      <c r="EM156" s="3">
        <f t="shared" si="152"/>
        <v>6.5576066345809115E-7</v>
      </c>
      <c r="EN156" s="3">
        <f t="shared" si="153"/>
        <v>4.4830783335895304E-5</v>
      </c>
      <c r="EO156" s="3">
        <f t="shared" si="154"/>
        <v>7.9350169533793312E-6</v>
      </c>
      <c r="EQ156" s="3">
        <f t="shared" si="155"/>
        <v>199.76512967735093</v>
      </c>
    </row>
    <row r="157" spans="1:147">
      <c r="A157" s="33" t="s">
        <v>216</v>
      </c>
      <c r="B157" s="33" t="s">
        <v>63</v>
      </c>
      <c r="C157" s="3" t="s">
        <v>190</v>
      </c>
      <c r="D157" s="3" t="s">
        <v>620</v>
      </c>
      <c r="E157" s="3" t="s">
        <v>399</v>
      </c>
      <c r="G157" s="5" t="s">
        <v>98</v>
      </c>
      <c r="H157" s="3">
        <v>507163.55525019602</v>
      </c>
      <c r="I157" s="3">
        <v>120.475114660675</v>
      </c>
      <c r="J157" s="3">
        <v>317.04831289028101</v>
      </c>
      <c r="K157" s="3">
        <v>5.8177631951430904</v>
      </c>
      <c r="L157" s="3">
        <v>3.6923103365195602</v>
      </c>
      <c r="M157" s="5" t="s">
        <v>98</v>
      </c>
      <c r="N157" s="5" t="s">
        <v>98</v>
      </c>
      <c r="O157" s="3">
        <v>6.9031835826703798</v>
      </c>
      <c r="P157" s="3">
        <v>175.02817807858099</v>
      </c>
      <c r="Q157" s="3">
        <v>0.23680815134327801</v>
      </c>
      <c r="R157" s="3">
        <v>0.18673509799606899</v>
      </c>
      <c r="S157" s="5" t="s">
        <v>98</v>
      </c>
      <c r="T157" s="5" t="s">
        <v>98</v>
      </c>
      <c r="U157" s="3">
        <v>1.41528259205292</v>
      </c>
      <c r="V157" s="3">
        <v>24.638673396133299</v>
      </c>
      <c r="W157" s="3">
        <v>0.21213975270909699</v>
      </c>
      <c r="X157" s="3">
        <v>1.4782669486278001E-2</v>
      </c>
      <c r="Y157" s="3">
        <v>8.6548964271093194</v>
      </c>
      <c r="Z157" s="3">
        <v>0.67282159444962697</v>
      </c>
      <c r="AA157" s="3">
        <f t="shared" si="112"/>
        <v>0.37998976737140722</v>
      </c>
      <c r="AB157" s="3">
        <f t="shared" si="113"/>
        <v>20.223023990252337</v>
      </c>
      <c r="AC157" s="3">
        <f t="shared" si="114"/>
        <v>7.7738838369247262E-2</v>
      </c>
      <c r="AD157" s="3">
        <f t="shared" si="115"/>
        <v>17.452109337366231</v>
      </c>
      <c r="AE157" s="3">
        <f t="shared" si="116"/>
        <v>1.7080122923221761E-3</v>
      </c>
      <c r="AF157" s="3">
        <f t="shared" si="117"/>
        <v>0.16352392012686573</v>
      </c>
      <c r="AG157" s="3">
        <f t="shared" si="118"/>
        <v>1.9656188085835119E-3</v>
      </c>
      <c r="AH157" s="17">
        <f t="shared" si="119"/>
        <v>2.7361176801785302E-2</v>
      </c>
      <c r="AI157" s="3">
        <f t="shared" si="120"/>
        <v>5.5847350412960147E-3</v>
      </c>
      <c r="AJ157" s="3">
        <f t="shared" si="121"/>
        <v>1.4528160323528871</v>
      </c>
      <c r="AK157" s="3">
        <f t="shared" si="122"/>
        <v>1.2270309538956844E-4</v>
      </c>
      <c r="AL157" s="3">
        <f t="shared" si="123"/>
        <v>1.1747509815941189E-2</v>
      </c>
      <c r="AM157" s="3">
        <f t="shared" si="124"/>
        <v>1.9656188085835119E-3</v>
      </c>
      <c r="AP157" s="3" t="s">
        <v>98</v>
      </c>
      <c r="AQ157" s="3">
        <v>33.383847194771199</v>
      </c>
      <c r="AR157" s="3">
        <v>3.9461475338797701E-2</v>
      </c>
      <c r="AS157" s="3">
        <v>0.35703618892573502</v>
      </c>
      <c r="AT157" s="3">
        <v>0.58935960732592996</v>
      </c>
      <c r="AU157" s="3">
        <v>3.6923103365195602</v>
      </c>
      <c r="AV157" s="3" t="s">
        <v>98</v>
      </c>
      <c r="AW157" s="3" t="s">
        <v>98</v>
      </c>
      <c r="AX157" s="3">
        <v>0.35881360690793601</v>
      </c>
      <c r="AY157" s="3">
        <v>2.0752945235359701</v>
      </c>
      <c r="AZ157" s="3">
        <v>5.3309476199373998E-2</v>
      </c>
      <c r="BA157" s="3">
        <v>0.15115741505072899</v>
      </c>
      <c r="BB157" s="3" t="s">
        <v>98</v>
      </c>
      <c r="BC157" s="3" t="s">
        <v>98</v>
      </c>
      <c r="BD157" s="3">
        <v>8.6525932532073704E-2</v>
      </c>
      <c r="BE157" s="3">
        <v>0.42262082945983198</v>
      </c>
      <c r="BF157" s="3">
        <v>2.20178500541666E-2</v>
      </c>
      <c r="BG157" s="3">
        <v>1.4782669486278001E-2</v>
      </c>
      <c r="BH157" s="3">
        <v>9.2912244285251994E-2</v>
      </c>
      <c r="BI157" s="3">
        <v>1.8038071108568799E-2</v>
      </c>
      <c r="BK157" s="3" t="s">
        <v>98</v>
      </c>
      <c r="BL157" s="3">
        <v>47112.847325866802</v>
      </c>
      <c r="BM157" s="3">
        <v>29.811765626248501</v>
      </c>
      <c r="BN157" s="3">
        <v>74.028615968212804</v>
      </c>
      <c r="BO157" s="3">
        <v>3.1027874103788098</v>
      </c>
      <c r="BP157" s="3">
        <v>2.6688393147943499</v>
      </c>
      <c r="BQ157" s="3" t="s">
        <v>98</v>
      </c>
      <c r="BR157" s="3" t="s">
        <v>98</v>
      </c>
      <c r="BS157" s="3">
        <v>2.0832777584903401</v>
      </c>
      <c r="BT157" s="3">
        <v>49.051147279367598</v>
      </c>
      <c r="BU157" s="3">
        <v>0.161253332558492</v>
      </c>
      <c r="BV157" s="3">
        <v>0.160662061697773</v>
      </c>
      <c r="BW157" s="3" t="s">
        <v>98</v>
      </c>
      <c r="BX157" s="3" t="s">
        <v>98</v>
      </c>
      <c r="BY157" s="3">
        <v>0.80616994339473003</v>
      </c>
      <c r="BZ157" s="3">
        <v>11.5107316455471</v>
      </c>
      <c r="CA157" s="3">
        <v>0.168428653120096</v>
      </c>
      <c r="CB157" s="3">
        <v>7.5944741460031301E-3</v>
      </c>
      <c r="CC157" s="3">
        <v>5.2775525058596902</v>
      </c>
      <c r="CD157" s="3">
        <v>0.37305775986364598</v>
      </c>
      <c r="CF157" s="3" t="s">
        <v>98</v>
      </c>
      <c r="CG157" s="3">
        <v>507163.55525019602</v>
      </c>
      <c r="CH157" s="3">
        <v>120.475114660675</v>
      </c>
      <c r="CI157" s="3">
        <v>317.04831289028101</v>
      </c>
      <c r="CJ157" s="3">
        <v>5.8177631951430904</v>
      </c>
      <c r="CK157" s="3">
        <v>3.6923103365195602</v>
      </c>
      <c r="CL157" s="3" t="s">
        <v>98</v>
      </c>
      <c r="CM157" s="3" t="s">
        <v>98</v>
      </c>
      <c r="CN157" s="3">
        <v>6.9031835826703798</v>
      </c>
      <c r="CO157" s="3">
        <v>175.02817807858099</v>
      </c>
      <c r="CP157" s="3">
        <v>0.23680815134327801</v>
      </c>
      <c r="CQ157" s="3">
        <v>0.18673509799606899</v>
      </c>
      <c r="CR157" s="3" t="s">
        <v>98</v>
      </c>
      <c r="CS157" s="3" t="s">
        <v>98</v>
      </c>
      <c r="CT157" s="3">
        <v>1.41528259205292</v>
      </c>
      <c r="CU157" s="3">
        <v>24.638673396133299</v>
      </c>
      <c r="CV157" s="3">
        <v>0.21213975270909699</v>
      </c>
      <c r="CW157" s="3">
        <v>1.4782669486278001E-2</v>
      </c>
      <c r="CX157" s="3">
        <v>8.6548964271093194</v>
      </c>
      <c r="CY157" s="3">
        <v>0.67282159444962697</v>
      </c>
      <c r="DA157" s="3" t="s">
        <v>98</v>
      </c>
      <c r="DB157" s="3">
        <f t="shared" si="125"/>
        <v>9081.628708930004</v>
      </c>
      <c r="DC157" s="3">
        <f t="shared" si="126"/>
        <v>2.044265620408785</v>
      </c>
      <c r="DD157" s="3">
        <f t="shared" si="127"/>
        <v>5.4017711172002478</v>
      </c>
      <c r="DE157" s="3">
        <f t="shared" si="128"/>
        <v>9.1551996902135307E-2</v>
      </c>
      <c r="DF157" s="3">
        <f t="shared" si="129"/>
        <v>5.6465978536772599E-2</v>
      </c>
      <c r="DG157" s="3" t="s">
        <v>98</v>
      </c>
      <c r="DH157" s="3" t="s">
        <v>98</v>
      </c>
      <c r="DI157" s="3">
        <f t="shared" si="130"/>
        <v>9.2138763489706302E-2</v>
      </c>
      <c r="DJ157" s="3">
        <f t="shared" si="131"/>
        <v>2.2166689219678446</v>
      </c>
      <c r="DK157" s="3">
        <f t="shared" si="132"/>
        <v>2.1953472046745753E-3</v>
      </c>
      <c r="DL157" s="3">
        <f t="shared" si="133"/>
        <v>1.6611817170567736E-3</v>
      </c>
      <c r="DM157" s="3" t="s">
        <v>98</v>
      </c>
      <c r="DN157" s="3" t="s">
        <v>98</v>
      </c>
      <c r="DO157" s="3">
        <f t="shared" si="134"/>
        <v>1.1623542970211235E-2</v>
      </c>
      <c r="DP157" s="3">
        <f t="shared" si="135"/>
        <v>0.19309305169383464</v>
      </c>
      <c r="DQ157" s="3">
        <f t="shared" si="136"/>
        <v>1.077034413757549E-3</v>
      </c>
      <c r="DR157" s="3">
        <f t="shared" si="137"/>
        <v>7.2328167155917339E-5</v>
      </c>
      <c r="DS157" s="3">
        <f t="shared" si="138"/>
        <v>4.1770735652072004E-2</v>
      </c>
      <c r="DT157" s="3">
        <f t="shared" si="139"/>
        <v>3.2195443153545181E-3</v>
      </c>
      <c r="DV157" s="3" t="s">
        <v>98</v>
      </c>
      <c r="DW157" s="3">
        <f t="shared" si="140"/>
        <v>99.876951516979972</v>
      </c>
      <c r="DX157" s="3">
        <f t="shared" si="141"/>
        <v>2.2482202785567642E-2</v>
      </c>
      <c r="DY157" s="3">
        <f t="shared" si="142"/>
        <v>5.9407012692329848E-2</v>
      </c>
      <c r="DZ157" s="3">
        <f t="shared" si="143"/>
        <v>1.0068606247782405E-3</v>
      </c>
      <c r="EA157" s="3">
        <f t="shared" si="144"/>
        <v>6.209954162881133E-4</v>
      </c>
      <c r="EB157" s="3" t="s">
        <v>98</v>
      </c>
      <c r="EC157" s="3" t="s">
        <v>98</v>
      </c>
      <c r="ED157" s="3">
        <f t="shared" si="145"/>
        <v>1.0133137027334078E-3</v>
      </c>
      <c r="EE157" s="3">
        <f t="shared" si="146"/>
        <v>2.4378241122198805E-2</v>
      </c>
      <c r="EF157" s="3">
        <f t="shared" si="147"/>
        <v>2.4143751451610903E-5</v>
      </c>
      <c r="EG157" s="3">
        <f t="shared" si="148"/>
        <v>1.8269164170104117E-5</v>
      </c>
      <c r="EH157" s="3" t="s">
        <v>98</v>
      </c>
      <c r="EI157" s="3" t="s">
        <v>98</v>
      </c>
      <c r="EJ157" s="3">
        <f t="shared" si="149"/>
        <v>1.278321405663479E-4</v>
      </c>
      <c r="EK157" s="3">
        <f t="shared" si="150"/>
        <v>2.1235778273259809E-3</v>
      </c>
      <c r="EL157" s="3">
        <f t="shared" si="151"/>
        <v>1.1844892295498354E-5</v>
      </c>
      <c r="EM157" s="3">
        <f t="shared" si="152"/>
        <v>7.9544287438664738E-7</v>
      </c>
      <c r="EN157" s="3">
        <f t="shared" si="153"/>
        <v>4.5938166745886696E-4</v>
      </c>
      <c r="EO157" s="3">
        <f t="shared" si="154"/>
        <v>3.5407555384337839E-5</v>
      </c>
      <c r="EQ157" s="3">
        <f t="shared" si="155"/>
        <v>199.75390303395994</v>
      </c>
    </row>
    <row r="158" spans="1:147">
      <c r="A158" s="33" t="s">
        <v>217</v>
      </c>
      <c r="B158" s="33" t="s">
        <v>63</v>
      </c>
      <c r="C158" s="3" t="s">
        <v>190</v>
      </c>
      <c r="D158" s="3" t="s">
        <v>620</v>
      </c>
      <c r="E158" s="3" t="s">
        <v>399</v>
      </c>
      <c r="G158" s="5" t="s">
        <v>98</v>
      </c>
      <c r="H158" s="3">
        <v>459699.431388403</v>
      </c>
      <c r="I158" s="3">
        <v>40.452782118352701</v>
      </c>
      <c r="J158" s="3">
        <v>214.03429304218301</v>
      </c>
      <c r="K158" s="3">
        <v>6.5464453179076996</v>
      </c>
      <c r="L158" s="3">
        <v>4.1652849559968397</v>
      </c>
      <c r="M158" s="5" t="s">
        <v>98</v>
      </c>
      <c r="N158" s="5" t="s">
        <v>98</v>
      </c>
      <c r="O158" s="3">
        <v>8.3019526591244297</v>
      </c>
      <c r="P158" s="3">
        <v>265.19748259198201</v>
      </c>
      <c r="Q158" s="3">
        <v>1.1119650806327499</v>
      </c>
      <c r="R158" s="3">
        <v>0.17554354705811101</v>
      </c>
      <c r="S158" s="5" t="s">
        <v>98</v>
      </c>
      <c r="T158" s="5" t="s">
        <v>98</v>
      </c>
      <c r="U158" s="3">
        <v>0.155928402337147</v>
      </c>
      <c r="V158" s="3">
        <v>17.938790904367199</v>
      </c>
      <c r="W158" s="3">
        <v>0.52092055264686399</v>
      </c>
      <c r="X158" s="3">
        <v>1.6638002694560099E-2</v>
      </c>
      <c r="Y158" s="3">
        <v>3.6528570050539599</v>
      </c>
      <c r="Z158" s="3">
        <v>1.09572729432976</v>
      </c>
      <c r="AA158" s="3">
        <f t="shared" si="112"/>
        <v>0.18900140507100913</v>
      </c>
      <c r="AB158" s="3">
        <f t="shared" si="113"/>
        <v>72.600017527394158</v>
      </c>
      <c r="AC158" s="3">
        <f t="shared" si="114"/>
        <v>0.29996446420260953</v>
      </c>
      <c r="AD158" s="3">
        <f t="shared" si="115"/>
        <v>4.8726828228648413</v>
      </c>
      <c r="AE158" s="3">
        <f t="shared" si="116"/>
        <v>4.5547916799207758E-3</v>
      </c>
      <c r="AF158" s="3">
        <f t="shared" si="117"/>
        <v>4.2686697596267836E-2</v>
      </c>
      <c r="AG158" s="3">
        <f t="shared" si="118"/>
        <v>2.7487975422295401E-2</v>
      </c>
      <c r="AH158" s="17">
        <f t="shared" si="119"/>
        <v>0.30440969331519835</v>
      </c>
      <c r="AI158" s="3">
        <f t="shared" si="120"/>
        <v>2.7086574444348248E-2</v>
      </c>
      <c r="AJ158" s="3">
        <f t="shared" si="121"/>
        <v>6.5557291415975731</v>
      </c>
      <c r="AK158" s="3">
        <f t="shared" si="122"/>
        <v>4.1129439863696636E-4</v>
      </c>
      <c r="AL158" s="3">
        <f t="shared" si="123"/>
        <v>3.8545779590868998E-3</v>
      </c>
      <c r="AM158" s="3">
        <f t="shared" si="124"/>
        <v>2.7487975422295401E-2</v>
      </c>
      <c r="AP158" s="3" t="s">
        <v>98</v>
      </c>
      <c r="AQ158" s="3">
        <v>17.911737859992801</v>
      </c>
      <c r="AR158" s="3">
        <v>5.0418430757982101E-2</v>
      </c>
      <c r="AS158" s="3">
        <v>0.28000043275474201</v>
      </c>
      <c r="AT158" s="3">
        <v>0.61658442797412105</v>
      </c>
      <c r="AU158" s="3">
        <v>4.1652849559968397</v>
      </c>
      <c r="AV158" s="3" t="s">
        <v>98</v>
      </c>
      <c r="AW158" s="3" t="s">
        <v>98</v>
      </c>
      <c r="AX158" s="3">
        <v>0.18880967310324001</v>
      </c>
      <c r="AY158" s="3">
        <v>2.31455392684326</v>
      </c>
      <c r="AZ158" s="3">
        <v>3.7682831389865501E-2</v>
      </c>
      <c r="BA158" s="3">
        <v>0.17554354705811101</v>
      </c>
      <c r="BB158" s="3" t="s">
        <v>98</v>
      </c>
      <c r="BC158" s="3" t="s">
        <v>98</v>
      </c>
      <c r="BD158" s="3">
        <v>5.8219123823712998E-2</v>
      </c>
      <c r="BE158" s="3">
        <v>0.32814060006016599</v>
      </c>
      <c r="BF158" s="3">
        <v>2.1247082499978399E-2</v>
      </c>
      <c r="BG158" s="3">
        <v>1.6638002694560099E-2</v>
      </c>
      <c r="BH158" s="3">
        <v>5.89279876428375E-2</v>
      </c>
      <c r="BI158" s="3">
        <v>5.93184824562737E-3</v>
      </c>
      <c r="BK158" s="3" t="s">
        <v>98</v>
      </c>
      <c r="BL158" s="3">
        <v>29164.863603088801</v>
      </c>
      <c r="BM158" s="3">
        <v>6.8077354587432604</v>
      </c>
      <c r="BN158" s="3">
        <v>27.4125799712894</v>
      </c>
      <c r="BO158" s="3">
        <v>1.8454837893053</v>
      </c>
      <c r="BP158" s="3">
        <v>1.43395754655431</v>
      </c>
      <c r="BQ158" s="3" t="s">
        <v>98</v>
      </c>
      <c r="BR158" s="3" t="s">
        <v>98</v>
      </c>
      <c r="BS158" s="3">
        <v>1.14494943859788</v>
      </c>
      <c r="BT158" s="3">
        <v>31.167992234163901</v>
      </c>
      <c r="BU158" s="3">
        <v>0.54308868536871402</v>
      </c>
      <c r="BV158" s="3">
        <v>7.3483854459644907E-2</v>
      </c>
      <c r="BW158" s="3" t="s">
        <v>98</v>
      </c>
      <c r="BX158" s="3" t="s">
        <v>98</v>
      </c>
      <c r="BY158" s="3">
        <v>0.104493393650407</v>
      </c>
      <c r="BZ158" s="3">
        <v>4.05733409178002</v>
      </c>
      <c r="CA158" s="3">
        <v>0.21950662844566601</v>
      </c>
      <c r="CB158" s="3">
        <v>9.1127743191421404E-3</v>
      </c>
      <c r="CC158" s="3">
        <v>2.0308408994238398</v>
      </c>
      <c r="CD158" s="3">
        <v>0.35155001220995002</v>
      </c>
      <c r="CF158" s="3" t="s">
        <v>98</v>
      </c>
      <c r="CG158" s="3">
        <v>459699.431388403</v>
      </c>
      <c r="CH158" s="3">
        <v>40.452782118352701</v>
      </c>
      <c r="CI158" s="3">
        <v>214.03429304218301</v>
      </c>
      <c r="CJ158" s="3">
        <v>6.5464453179076996</v>
      </c>
      <c r="CK158" s="3">
        <v>4.1652849559968397</v>
      </c>
      <c r="CL158" s="3" t="s">
        <v>98</v>
      </c>
      <c r="CM158" s="3" t="s">
        <v>98</v>
      </c>
      <c r="CN158" s="3">
        <v>8.3019526591244297</v>
      </c>
      <c r="CO158" s="3">
        <v>265.19748259198201</v>
      </c>
      <c r="CP158" s="3">
        <v>1.1119650806327499</v>
      </c>
      <c r="CQ158" s="3">
        <v>0.17554354705811101</v>
      </c>
      <c r="CR158" s="3" t="s">
        <v>98</v>
      </c>
      <c r="CS158" s="3" t="s">
        <v>98</v>
      </c>
      <c r="CT158" s="3">
        <v>0.155928402337147</v>
      </c>
      <c r="CU158" s="3">
        <v>17.938790904367199</v>
      </c>
      <c r="CV158" s="3">
        <v>0.52092055264686399</v>
      </c>
      <c r="CW158" s="3">
        <v>1.6638002694560099E-2</v>
      </c>
      <c r="CX158" s="3">
        <v>3.6528570050539599</v>
      </c>
      <c r="CY158" s="3">
        <v>1.09572729432976</v>
      </c>
      <c r="DA158" s="3" t="s">
        <v>98</v>
      </c>
      <c r="DB158" s="3">
        <f t="shared" si="125"/>
        <v>8231.7025944740435</v>
      </c>
      <c r="DC158" s="3">
        <f t="shared" si="126"/>
        <v>0.68641753915200099</v>
      </c>
      <c r="DD158" s="3">
        <f t="shared" si="127"/>
        <v>3.6466501010707</v>
      </c>
      <c r="DE158" s="3">
        <f t="shared" si="128"/>
        <v>0.10301899911729613</v>
      </c>
      <c r="DF158" s="3">
        <f t="shared" si="129"/>
        <v>6.3699112341288264E-2</v>
      </c>
      <c r="DG158" s="3" t="s">
        <v>98</v>
      </c>
      <c r="DH158" s="3" t="s">
        <v>98</v>
      </c>
      <c r="DI158" s="3">
        <f t="shared" si="130"/>
        <v>0.11080853397584181</v>
      </c>
      <c r="DJ158" s="3">
        <f t="shared" si="131"/>
        <v>3.358630731914666</v>
      </c>
      <c r="DK158" s="3">
        <f t="shared" si="132"/>
        <v>1.030855322173495E-2</v>
      </c>
      <c r="DL158" s="3">
        <f t="shared" si="133"/>
        <v>1.5616225018735802E-3</v>
      </c>
      <c r="DM158" s="3" t="s">
        <v>98</v>
      </c>
      <c r="DN158" s="3" t="s">
        <v>98</v>
      </c>
      <c r="DO158" s="3">
        <f t="shared" si="134"/>
        <v>1.2806209127558064E-3</v>
      </c>
      <c r="DP158" s="3">
        <f t="shared" si="135"/>
        <v>0.140586135614163</v>
      </c>
      <c r="DQ158" s="3">
        <f t="shared" si="136"/>
        <v>2.6447158293977529E-3</v>
      </c>
      <c r="DR158" s="3">
        <f t="shared" si="137"/>
        <v>8.1405881471529717E-5</v>
      </c>
      <c r="DS158" s="3">
        <f t="shared" si="138"/>
        <v>1.7629618750260426E-2</v>
      </c>
      <c r="DT158" s="3">
        <f t="shared" si="139"/>
        <v>5.243206536086115E-3</v>
      </c>
      <c r="DV158" s="3" t="s">
        <v>98</v>
      </c>
      <c r="DW158" s="3">
        <f t="shared" si="140"/>
        <v>99.888609504531061</v>
      </c>
      <c r="DX158" s="3">
        <f t="shared" si="141"/>
        <v>8.3294182143367756E-3</v>
      </c>
      <c r="DY158" s="3">
        <f t="shared" si="142"/>
        <v>4.42507250189089E-2</v>
      </c>
      <c r="DZ158" s="3">
        <f t="shared" si="143"/>
        <v>1.2500967395594688E-3</v>
      </c>
      <c r="EA158" s="3">
        <f t="shared" si="144"/>
        <v>7.7296472818582729E-4</v>
      </c>
      <c r="EB158" s="3" t="s">
        <v>98</v>
      </c>
      <c r="EC158" s="3" t="s">
        <v>98</v>
      </c>
      <c r="ED158" s="3">
        <f t="shared" si="145"/>
        <v>1.3446198101851657E-3</v>
      </c>
      <c r="EE158" s="3">
        <f t="shared" si="146"/>
        <v>4.0755718491986788E-2</v>
      </c>
      <c r="EF158" s="3">
        <f t="shared" si="147"/>
        <v>1.2509040936607721E-4</v>
      </c>
      <c r="EG158" s="3">
        <f t="shared" si="148"/>
        <v>1.89497006837752E-5</v>
      </c>
      <c r="EH158" s="3" t="s">
        <v>98</v>
      </c>
      <c r="EI158" s="3" t="s">
        <v>98</v>
      </c>
      <c r="EJ158" s="3">
        <f t="shared" si="149"/>
        <v>1.5539852273510637E-5</v>
      </c>
      <c r="EK158" s="3">
        <f t="shared" si="150"/>
        <v>1.7059597866838912E-3</v>
      </c>
      <c r="EL158" s="3">
        <f t="shared" si="151"/>
        <v>3.2092630133467964E-5</v>
      </c>
      <c r="EM158" s="3">
        <f t="shared" si="152"/>
        <v>9.8782970015710666E-7</v>
      </c>
      <c r="EN158" s="3">
        <f t="shared" si="153"/>
        <v>2.1392878117835351E-4</v>
      </c>
      <c r="EO158" s="3">
        <f t="shared" si="154"/>
        <v>6.3624335819213894E-5</v>
      </c>
      <c r="EQ158" s="3">
        <f t="shared" si="155"/>
        <v>199.77721900906212</v>
      </c>
    </row>
    <row r="159" spans="1:147" s="9" customFormat="1">
      <c r="A159" s="39" t="s">
        <v>218</v>
      </c>
      <c r="B159" s="39" t="s">
        <v>63</v>
      </c>
      <c r="C159" s="9" t="s">
        <v>190</v>
      </c>
      <c r="D159" s="3" t="s">
        <v>620</v>
      </c>
      <c r="E159" s="9" t="s">
        <v>399</v>
      </c>
      <c r="G159" s="8" t="s">
        <v>98</v>
      </c>
      <c r="H159" s="9">
        <v>511027.875151093</v>
      </c>
      <c r="I159" s="9">
        <v>59.425681013695502</v>
      </c>
      <c r="J159" s="9">
        <v>216.19032963453401</v>
      </c>
      <c r="K159" s="9">
        <v>11.4493802800203</v>
      </c>
      <c r="L159" s="9">
        <v>8.5895702866001997</v>
      </c>
      <c r="M159" s="8" t="s">
        <v>98</v>
      </c>
      <c r="N159" s="8" t="s">
        <v>98</v>
      </c>
      <c r="O159" s="9">
        <v>10.4796478085795</v>
      </c>
      <c r="P159" s="9">
        <v>233.96183143009699</v>
      </c>
      <c r="Q159" s="9">
        <v>2.0088147082982202</v>
      </c>
      <c r="R159" s="9">
        <v>0.40359068194067399</v>
      </c>
      <c r="S159" s="8" t="s">
        <v>98</v>
      </c>
      <c r="T159" s="8" t="s">
        <v>98</v>
      </c>
      <c r="U159" s="9">
        <v>2.7755412919151499</v>
      </c>
      <c r="V159" s="9">
        <v>25.261542144939199</v>
      </c>
      <c r="W159" s="9">
        <v>0.35094747640759899</v>
      </c>
      <c r="X159" s="9">
        <v>2.69825853530355E-2</v>
      </c>
      <c r="Y159" s="9">
        <v>28.235571789822099</v>
      </c>
      <c r="Z159" s="9">
        <v>3.0722673852133702</v>
      </c>
      <c r="AA159" s="9">
        <f t="shared" si="112"/>
        <v>0.27487668442040669</v>
      </c>
      <c r="AB159" s="9">
        <f t="shared" si="113"/>
        <v>8.2860667094558984</v>
      </c>
      <c r="AC159" s="9">
        <f t="shared" si="114"/>
        <v>0.10880839984691974</v>
      </c>
      <c r="AD159" s="9">
        <f t="shared" si="115"/>
        <v>5.6705799755068833</v>
      </c>
      <c r="AE159" s="9">
        <f t="shared" si="116"/>
        <v>9.5562383343558656E-4</v>
      </c>
      <c r="AF159" s="9">
        <f t="shared" si="117"/>
        <v>9.8299454056589422E-2</v>
      </c>
      <c r="AG159" s="9">
        <f t="shared" si="118"/>
        <v>3.3803814681320356E-2</v>
      </c>
      <c r="AH159" s="49">
        <f t="shared" si="119"/>
        <v>7.1144821264867222E-2</v>
      </c>
      <c r="AI159" s="9">
        <f t="shared" si="120"/>
        <v>5.1699321451702369E-2</v>
      </c>
      <c r="AJ159" s="9">
        <f t="shared" si="121"/>
        <v>3.9370492258418901</v>
      </c>
      <c r="AK159" s="9">
        <f t="shared" si="122"/>
        <v>4.5405597197644191E-4</v>
      </c>
      <c r="AL159" s="9">
        <f t="shared" si="123"/>
        <v>4.6706091450184416E-2</v>
      </c>
      <c r="AM159" s="9">
        <f t="shared" si="124"/>
        <v>3.3803814681320356E-2</v>
      </c>
      <c r="AO159" s="40"/>
      <c r="AP159" s="9" t="s">
        <v>98</v>
      </c>
      <c r="AQ159" s="9">
        <v>31.165446157468502</v>
      </c>
      <c r="AR159" s="9">
        <v>7.6644815598995997E-2</v>
      </c>
      <c r="AS159" s="9">
        <v>0.41382683229471201</v>
      </c>
      <c r="AT159" s="9">
        <v>1.1970767469511301</v>
      </c>
      <c r="AU159" s="9">
        <v>8.5895702866001997</v>
      </c>
      <c r="AV159" s="9" t="s">
        <v>98</v>
      </c>
      <c r="AW159" s="9" t="s">
        <v>98</v>
      </c>
      <c r="AX159" s="9">
        <v>0.57102948561715705</v>
      </c>
      <c r="AY159" s="9">
        <v>2.45689893077079</v>
      </c>
      <c r="AZ159" s="9">
        <v>5.3589200717013501E-2</v>
      </c>
      <c r="BA159" s="9">
        <v>0.40359068194067399</v>
      </c>
      <c r="BB159" s="9" t="s">
        <v>98</v>
      </c>
      <c r="BC159" s="9" t="s">
        <v>98</v>
      </c>
      <c r="BD159" s="9">
        <v>8.7588432196002305E-2</v>
      </c>
      <c r="BE159" s="9">
        <v>0.45003164471330598</v>
      </c>
      <c r="BF159" s="9">
        <v>4.1987366134343999E-2</v>
      </c>
      <c r="BG159" s="9">
        <v>1.04229895187588E-2</v>
      </c>
      <c r="BH159" s="9">
        <v>0.11890089293150601</v>
      </c>
      <c r="BI159" s="9">
        <v>1.7120532663064701E-2</v>
      </c>
      <c r="BJ159" s="41"/>
      <c r="BK159" s="9" t="s">
        <v>98</v>
      </c>
      <c r="BL159" s="9">
        <v>63049.086163680397</v>
      </c>
      <c r="BM159" s="9">
        <v>10.449609575762899</v>
      </c>
      <c r="BN159" s="9">
        <v>51.596601429063597</v>
      </c>
      <c r="BO159" s="9">
        <v>3.0725669501270798</v>
      </c>
      <c r="BP159" s="9">
        <v>5.6394032232457096</v>
      </c>
      <c r="BQ159" s="9" t="s">
        <v>98</v>
      </c>
      <c r="BR159" s="9" t="s">
        <v>98</v>
      </c>
      <c r="BS159" s="9">
        <v>2.7039525393657899</v>
      </c>
      <c r="BT159" s="9">
        <v>47.188670546665001</v>
      </c>
      <c r="BU159" s="9">
        <v>1.90865775506038</v>
      </c>
      <c r="BV159" s="9">
        <v>0.229139259794508</v>
      </c>
      <c r="BW159" s="9" t="s">
        <v>98</v>
      </c>
      <c r="BX159" s="9" t="s">
        <v>98</v>
      </c>
      <c r="BY159" s="9">
        <v>0.65449415854091197</v>
      </c>
      <c r="BZ159" s="9">
        <v>6.5883286751962702</v>
      </c>
      <c r="CA159" s="9">
        <v>0.18732515413263401</v>
      </c>
      <c r="CB159" s="9">
        <v>1.9247898769181301E-2</v>
      </c>
      <c r="CC159" s="9">
        <v>5.7642663084586099</v>
      </c>
      <c r="CD159" s="9">
        <v>0.78119488940276804</v>
      </c>
      <c r="CF159" s="9" t="s">
        <v>98</v>
      </c>
      <c r="CG159" s="9">
        <v>511027.875151093</v>
      </c>
      <c r="CH159" s="9">
        <v>59.425681013695502</v>
      </c>
      <c r="CI159" s="9">
        <v>216.19032963453401</v>
      </c>
      <c r="CJ159" s="9">
        <v>11.4493802800203</v>
      </c>
      <c r="CK159" s="9">
        <v>8.5895702866001997</v>
      </c>
      <c r="CL159" s="9" t="s">
        <v>98</v>
      </c>
      <c r="CM159" s="9" t="s">
        <v>98</v>
      </c>
      <c r="CN159" s="9">
        <v>10.4796478085795</v>
      </c>
      <c r="CO159" s="9">
        <v>233.96183143009699</v>
      </c>
      <c r="CP159" s="9">
        <v>2.0088147082982202</v>
      </c>
      <c r="CQ159" s="9">
        <v>0.40359068194067399</v>
      </c>
      <c r="CR159" s="9" t="s">
        <v>98</v>
      </c>
      <c r="CS159" s="9" t="s">
        <v>98</v>
      </c>
      <c r="CT159" s="9">
        <v>2.7755412919151499</v>
      </c>
      <c r="CU159" s="9">
        <v>25.261542144939199</v>
      </c>
      <c r="CV159" s="9">
        <v>0.35094747640759899</v>
      </c>
      <c r="CW159" s="9">
        <v>2.69825853530355E-2</v>
      </c>
      <c r="CX159" s="9">
        <v>28.235571789822099</v>
      </c>
      <c r="CY159" s="9">
        <v>3.0722673852133702</v>
      </c>
      <c r="DA159" s="9" t="s">
        <v>98</v>
      </c>
      <c r="DB159" s="9">
        <f t="shared" si="125"/>
        <v>9150.8259495226612</v>
      </c>
      <c r="DC159" s="9">
        <f t="shared" si="126"/>
        <v>1.0083565971930168</v>
      </c>
      <c r="DD159" s="9">
        <f t="shared" si="127"/>
        <v>3.683383985840555</v>
      </c>
      <c r="DE159" s="9">
        <f t="shared" si="128"/>
        <v>0.18017468101879425</v>
      </c>
      <c r="DF159" s="9">
        <f t="shared" si="129"/>
        <v>0.13135908069429883</v>
      </c>
      <c r="DG159" s="9" t="s">
        <v>98</v>
      </c>
      <c r="DH159" s="9" t="s">
        <v>98</v>
      </c>
      <c r="DI159" s="9">
        <f t="shared" si="130"/>
        <v>0.13987485329437038</v>
      </c>
      <c r="DJ159" s="9">
        <f t="shared" si="131"/>
        <v>2.9630424446567503</v>
      </c>
      <c r="DK159" s="9">
        <f t="shared" si="132"/>
        <v>1.8622862978136468E-2</v>
      </c>
      <c r="DL159" s="9">
        <f t="shared" si="133"/>
        <v>3.5903130649195718E-3</v>
      </c>
      <c r="DM159" s="9" t="s">
        <v>98</v>
      </c>
      <c r="DN159" s="9" t="s">
        <v>98</v>
      </c>
      <c r="DO159" s="9">
        <f t="shared" si="134"/>
        <v>2.2795181438199325E-2</v>
      </c>
      <c r="DP159" s="9">
        <f t="shared" si="135"/>
        <v>0.19797446822052664</v>
      </c>
      <c r="DQ159" s="9">
        <f t="shared" si="136"/>
        <v>1.7817618088330175E-3</v>
      </c>
      <c r="DR159" s="9">
        <f t="shared" si="137"/>
        <v>1.3201952093461403E-4</v>
      </c>
      <c r="DS159" s="9">
        <f t="shared" si="138"/>
        <v>0.13627206462269353</v>
      </c>
      <c r="DT159" s="9">
        <f t="shared" si="139"/>
        <v>1.4701224034588177E-2</v>
      </c>
      <c r="DV159" s="9" t="s">
        <v>98</v>
      </c>
      <c r="DW159" s="9">
        <f t="shared" si="140"/>
        <v>99.895931370224417</v>
      </c>
      <c r="DX159" s="9">
        <f t="shared" si="141"/>
        <v>1.1007828362767745E-2</v>
      </c>
      <c r="DY159" s="9">
        <f t="shared" si="142"/>
        <v>4.0210039606195937E-2</v>
      </c>
      <c r="DZ159" s="9">
        <f t="shared" si="143"/>
        <v>1.9668954112983016E-3</v>
      </c>
      <c r="EA159" s="9">
        <f t="shared" si="144"/>
        <v>1.4339948964473474E-3</v>
      </c>
      <c r="EB159" s="9" t="s">
        <v>98</v>
      </c>
      <c r="EC159" s="9" t="s">
        <v>98</v>
      </c>
      <c r="ED159" s="9">
        <f t="shared" si="145"/>
        <v>1.526958202701201E-3</v>
      </c>
      <c r="EE159" s="9">
        <f t="shared" si="146"/>
        <v>3.2346357184723076E-2</v>
      </c>
      <c r="EF159" s="9">
        <f t="shared" si="147"/>
        <v>2.0329839647732081E-4</v>
      </c>
      <c r="EG159" s="9">
        <f t="shared" si="148"/>
        <v>3.9194021338536601E-5</v>
      </c>
      <c r="EH159" s="9" t="s">
        <v>98</v>
      </c>
      <c r="EI159" s="9" t="s">
        <v>98</v>
      </c>
      <c r="EJ159" s="9">
        <f t="shared" si="149"/>
        <v>2.4884593949040819E-4</v>
      </c>
      <c r="EK159" s="9">
        <f t="shared" si="150"/>
        <v>2.1612086165234117E-3</v>
      </c>
      <c r="EL159" s="9">
        <f t="shared" si="151"/>
        <v>1.9450785793008623E-5</v>
      </c>
      <c r="EM159" s="9">
        <f t="shared" si="152"/>
        <v>1.441204660165354E-6</v>
      </c>
      <c r="EN159" s="9">
        <f t="shared" si="153"/>
        <v>1.487627990120114E-3</v>
      </c>
      <c r="EO159" s="9">
        <f t="shared" si="154"/>
        <v>1.6048742215385718E-4</v>
      </c>
      <c r="EQ159" s="9">
        <f t="shared" si="155"/>
        <v>199.79186274044883</v>
      </c>
    </row>
    <row r="160" spans="1:147">
      <c r="A160" s="3" t="s">
        <v>219</v>
      </c>
      <c r="B160" s="33" t="s">
        <v>63</v>
      </c>
      <c r="C160" s="3" t="s">
        <v>65</v>
      </c>
      <c r="D160" s="51" t="s">
        <v>618</v>
      </c>
      <c r="E160" s="3" t="s">
        <v>612</v>
      </c>
      <c r="F160" s="3" t="s">
        <v>493</v>
      </c>
      <c r="G160" s="3">
        <v>2978.4143856600699</v>
      </c>
      <c r="H160" s="3">
        <v>5903.2106924010404</v>
      </c>
      <c r="I160" s="3">
        <v>4.7877646811094401</v>
      </c>
      <c r="J160" s="3">
        <v>0.34517775645390603</v>
      </c>
      <c r="K160" s="3">
        <v>7546.3894183963002</v>
      </c>
      <c r="L160" s="3">
        <v>597328.22404830996</v>
      </c>
      <c r="M160" s="3">
        <v>1.49530216530418</v>
      </c>
      <c r="N160" s="3">
        <v>1.15143301980443</v>
      </c>
      <c r="O160" s="3">
        <v>0.410452910380046</v>
      </c>
      <c r="P160" s="3">
        <v>2.87891072632309</v>
      </c>
      <c r="Q160" s="3">
        <v>9.1136503290356305</v>
      </c>
      <c r="R160" s="3">
        <v>3839.0712856141299</v>
      </c>
      <c r="S160" s="3">
        <v>0.66786308561362961</v>
      </c>
      <c r="T160" s="3">
        <v>0.182201666405129</v>
      </c>
      <c r="U160" s="3">
        <v>0.89753236174569895</v>
      </c>
      <c r="V160" s="3">
        <v>0.550534543357735</v>
      </c>
      <c r="W160" s="3">
        <v>3.3571098300164401E-2</v>
      </c>
      <c r="X160" s="3">
        <v>2.0895346922087301E-2</v>
      </c>
      <c r="Y160" s="3">
        <v>8.7079584677474493</v>
      </c>
      <c r="Z160" s="3">
        <v>2.9999399374647202E-2</v>
      </c>
      <c r="AA160" s="3">
        <f t="shared" si="112"/>
        <v>13.870432238436498</v>
      </c>
      <c r="AB160" s="3">
        <f t="shared" si="113"/>
        <v>0.3306068508463843</v>
      </c>
      <c r="AC160" s="3">
        <f t="shared" si="114"/>
        <v>3.4450554037159255E-3</v>
      </c>
      <c r="AD160" s="3">
        <f t="shared" si="115"/>
        <v>11.66458943286907</v>
      </c>
      <c r="AE160" s="3">
        <f t="shared" si="116"/>
        <v>2.3995689689471442E-3</v>
      </c>
      <c r="AF160" s="3">
        <f t="shared" si="117"/>
        <v>0.10307035398365538</v>
      </c>
      <c r="AG160" s="3">
        <f t="shared" si="118"/>
        <v>1.9035292952041618</v>
      </c>
      <c r="AH160" s="17">
        <f t="shared" si="119"/>
        <v>1.0465886307095726</v>
      </c>
      <c r="AI160" s="3">
        <f t="shared" si="120"/>
        <v>6.265846668073006E-3</v>
      </c>
      <c r="AJ160" s="3">
        <f t="shared" si="121"/>
        <v>0.60130581139087591</v>
      </c>
      <c r="AK160" s="3">
        <f t="shared" si="122"/>
        <v>4.3643220404151837E-3</v>
      </c>
      <c r="AL160" s="3">
        <f t="shared" si="123"/>
        <v>0.18746375846060151</v>
      </c>
      <c r="AM160" s="3">
        <f t="shared" si="124"/>
        <v>1.9035292952041618</v>
      </c>
      <c r="AP160" s="3">
        <v>0.27768254424493799</v>
      </c>
      <c r="AQ160" s="3">
        <v>11.3744034598332</v>
      </c>
      <c r="AR160" s="3">
        <v>5.2566011708339397E-2</v>
      </c>
      <c r="AS160" s="3">
        <v>0.34517775645390603</v>
      </c>
      <c r="AT160" s="3">
        <v>0.28991599480652902</v>
      </c>
      <c r="AU160" s="3">
        <v>2.2348026124101299</v>
      </c>
      <c r="AV160" s="3">
        <v>6.7512716785898694E-2</v>
      </c>
      <c r="AW160" s="3">
        <v>1.15143301980443</v>
      </c>
      <c r="AX160" s="3">
        <v>0.410452910380046</v>
      </c>
      <c r="AY160" s="3">
        <v>2.87891072632309</v>
      </c>
      <c r="AZ160" s="3">
        <v>5.7619451050910001E-2</v>
      </c>
      <c r="BA160" s="3">
        <v>0.28695265665252701</v>
      </c>
      <c r="BB160" s="3">
        <v>1.16697279842965E-2</v>
      </c>
      <c r="BC160" s="3">
        <v>0.182201666405129</v>
      </c>
      <c r="BD160" s="3">
        <v>0.12542097726573101</v>
      </c>
      <c r="BE160" s="3">
        <v>0.550534543357735</v>
      </c>
      <c r="BF160" s="3">
        <v>3.3571098300164401E-2</v>
      </c>
      <c r="BG160" s="3">
        <v>2.0008502642937801E-2</v>
      </c>
      <c r="BH160" s="3">
        <v>6.11835680210399E-2</v>
      </c>
      <c r="BI160" s="3">
        <v>2.9999399374647202E-2</v>
      </c>
      <c r="BK160" s="3">
        <v>83.8815501159186</v>
      </c>
      <c r="BL160" s="3">
        <v>250.85086072676</v>
      </c>
      <c r="BM160" s="3">
        <v>0.85716923540169798</v>
      </c>
      <c r="BN160" s="3">
        <v>0.46751529969671102</v>
      </c>
      <c r="BO160" s="3">
        <v>1108.63769401429</v>
      </c>
      <c r="BP160" s="3">
        <v>50293.4368935733</v>
      </c>
      <c r="BQ160" s="3">
        <v>0.49873846962951901</v>
      </c>
      <c r="BR160" s="3">
        <v>0.87920209913300695</v>
      </c>
      <c r="BS160" s="3">
        <v>0.34121503963753003</v>
      </c>
      <c r="BT160" s="3">
        <v>1.48849932258538</v>
      </c>
      <c r="BU160" s="3">
        <v>1.8468937897253099</v>
      </c>
      <c r="BV160" s="3">
        <v>199.73186073481901</v>
      </c>
      <c r="BW160" s="3">
        <v>0.18173621543151</v>
      </c>
      <c r="BX160" s="3">
        <v>0.15891099785336299</v>
      </c>
      <c r="BY160" s="3">
        <v>0.33548956631973698</v>
      </c>
      <c r="BZ160" s="3">
        <v>1.0677391890401299E-2</v>
      </c>
      <c r="CA160" s="3">
        <v>3.5142853237267097E-2</v>
      </c>
      <c r="CB160" s="3">
        <v>1.2420128423033401E-2</v>
      </c>
      <c r="CC160" s="3">
        <v>0.69222391083825197</v>
      </c>
      <c r="CD160" s="3">
        <v>2.9939552958264899E-2</v>
      </c>
      <c r="CF160" s="3">
        <v>2978.4143856600699</v>
      </c>
      <c r="CG160" s="3">
        <v>5903.2106924010404</v>
      </c>
      <c r="CH160" s="3">
        <v>4.7877646811094401</v>
      </c>
      <c r="CI160" s="3">
        <v>0.34517775645390603</v>
      </c>
      <c r="CJ160" s="3">
        <v>7546.3894183963002</v>
      </c>
      <c r="CK160" s="3">
        <v>597328.22404830996</v>
      </c>
      <c r="CL160" s="3">
        <v>1.49530216530418</v>
      </c>
      <c r="CM160" s="3">
        <v>1.15143301980443</v>
      </c>
      <c r="CN160" s="3">
        <v>0.410452910380046</v>
      </c>
      <c r="CO160" s="3">
        <v>2.87891072632309</v>
      </c>
      <c r="CP160" s="3">
        <v>9.1136503290356305</v>
      </c>
      <c r="CQ160" s="3">
        <v>3839.0712856141299</v>
      </c>
      <c r="CR160" s="3">
        <v>0.66786308561362961</v>
      </c>
      <c r="CS160" s="3">
        <v>0.182201666405129</v>
      </c>
      <c r="CT160" s="3">
        <v>0.89753236174569895</v>
      </c>
      <c r="CU160" s="3">
        <v>0.550534543357735</v>
      </c>
      <c r="CV160" s="3">
        <v>3.3571098300164401E-2</v>
      </c>
      <c r="CW160" s="3">
        <v>2.0895346922087301E-2</v>
      </c>
      <c r="CX160" s="3">
        <v>8.7079584677474493</v>
      </c>
      <c r="CY160" s="3">
        <v>2.9999399374647202E-2</v>
      </c>
      <c r="DA160" s="3">
        <f t="shared" ref="DA160:DA185" si="156">CF160/54.938049</f>
        <v>54.214054555524349</v>
      </c>
      <c r="DB160" s="3">
        <f t="shared" si="125"/>
        <v>105.70705868745708</v>
      </c>
      <c r="DC160" s="3">
        <f t="shared" si="126"/>
        <v>8.1240534725917482E-2</v>
      </c>
      <c r="DD160" s="3">
        <f t="shared" si="127"/>
        <v>5.8810318784378833E-3</v>
      </c>
      <c r="DE160" s="3">
        <f t="shared" si="128"/>
        <v>118.75475117861549</v>
      </c>
      <c r="DF160" s="3">
        <f t="shared" si="129"/>
        <v>9134.8558502570722</v>
      </c>
      <c r="DG160" s="3">
        <f t="shared" ref="DG160:DG185" si="157">CL160/69.723</f>
        <v>2.1446325678817321E-2</v>
      </c>
      <c r="DH160" s="3">
        <f t="shared" ref="DH160:DH185" si="158">CM160/72.61</f>
        <v>1.5857774683988846E-2</v>
      </c>
      <c r="DI160" s="3">
        <f t="shared" si="130"/>
        <v>5.4784322595893041E-3</v>
      </c>
      <c r="DJ160" s="3">
        <f t="shared" si="131"/>
        <v>3.6460368874405902E-2</v>
      </c>
      <c r="DK160" s="3">
        <f t="shared" si="132"/>
        <v>8.448875877260982E-2</v>
      </c>
      <c r="DL160" s="3">
        <f t="shared" si="133"/>
        <v>34.152096197117096</v>
      </c>
      <c r="DM160" s="3">
        <f t="shared" ref="DM160:DM185" si="159">CR160/114.818</f>
        <v>5.816710669177565E-3</v>
      </c>
      <c r="DN160" s="3">
        <f t="shared" ref="DN160:DN185" si="160">CS160/118.71</f>
        <v>1.5348468233942296E-3</v>
      </c>
      <c r="DO160" s="3">
        <f t="shared" si="134"/>
        <v>7.3713236017222319E-3</v>
      </c>
      <c r="DP160" s="3">
        <f t="shared" si="135"/>
        <v>4.3145340388537224E-3</v>
      </c>
      <c r="DQ160" s="3">
        <f t="shared" si="136"/>
        <v>1.7044060679422164E-4</v>
      </c>
      <c r="DR160" s="3">
        <f t="shared" si="137"/>
        <v>1.0223607761537905E-4</v>
      </c>
      <c r="DS160" s="3">
        <f t="shared" si="138"/>
        <v>4.2026826581792714E-2</v>
      </c>
      <c r="DT160" s="3">
        <f t="shared" si="139"/>
        <v>1.4355127201245974E-4</v>
      </c>
      <c r="DV160" s="3">
        <f t="shared" ref="DV160:DV185" si="161">((DA160/(SUM($DA160:$DT160)+(33.06/32.066)))*100)</f>
        <v>0.57375276559446098</v>
      </c>
      <c r="DW160" s="3">
        <f t="shared" si="140"/>
        <v>1.1187083822086934</v>
      </c>
      <c r="DX160" s="3">
        <f t="shared" si="141"/>
        <v>8.5977671029252123E-4</v>
      </c>
      <c r="DY160" s="3">
        <f t="shared" si="142"/>
        <v>6.2239548996415912E-5</v>
      </c>
      <c r="DZ160" s="3">
        <f t="shared" si="143"/>
        <v>1.2567934177738</v>
      </c>
      <c r="EA160" s="3">
        <f t="shared" si="144"/>
        <v>96.675093762336374</v>
      </c>
      <c r="EB160" s="3">
        <f t="shared" ref="EB160:EB185" si="162">((DG160/(SUM($DA160:$DT160)+(33.06/32.066)))*100)</f>
        <v>2.2696861120133816E-4</v>
      </c>
      <c r="EC160" s="3">
        <f t="shared" ref="EC160:EC185" si="163">((DH160/(SUM($DA160:$DT160)+(33.06/32.066)))*100)</f>
        <v>1.6782441667029512E-4</v>
      </c>
      <c r="ED160" s="3">
        <f t="shared" si="145"/>
        <v>5.7978796934327062E-5</v>
      </c>
      <c r="EE160" s="3">
        <f t="shared" si="146"/>
        <v>3.8586373308160807E-4</v>
      </c>
      <c r="EF160" s="3">
        <f t="shared" si="147"/>
        <v>8.9415299049033293E-4</v>
      </c>
      <c r="EG160" s="3">
        <f t="shared" si="148"/>
        <v>0.36143505230503575</v>
      </c>
      <c r="EH160" s="3">
        <f t="shared" ref="EH160:EH185" si="164">((DM160/(SUM($DA160:$DT160)+(33.06/32.066)))*100)</f>
        <v>6.1558831200965081E-5</v>
      </c>
      <c r="EI160" s="3">
        <f t="shared" ref="EI160:EI185" si="165">((DN160/(SUM($DA160:$DT160)+(33.06/32.066)))*100)</f>
        <v>1.6243437553345251E-5</v>
      </c>
      <c r="EJ160" s="3">
        <f t="shared" si="149"/>
        <v>7.8011455465820545E-5</v>
      </c>
      <c r="EK160" s="3">
        <f t="shared" si="150"/>
        <v>4.5661145570812405E-5</v>
      </c>
      <c r="EL160" s="3">
        <f t="shared" si="151"/>
        <v>1.8037900009420708E-6</v>
      </c>
      <c r="EM160" s="3">
        <f t="shared" si="152"/>
        <v>1.0819746421156851E-6</v>
      </c>
      <c r="EN160" s="3">
        <f t="shared" si="153"/>
        <v>4.4477411214035987E-4</v>
      </c>
      <c r="EO160" s="3">
        <f t="shared" si="154"/>
        <v>1.5192174796186466E-6</v>
      </c>
      <c r="EQ160" s="3">
        <f t="shared" si="155"/>
        <v>2.2374167644173868</v>
      </c>
    </row>
    <row r="161" spans="1:147">
      <c r="A161" s="3" t="s">
        <v>220</v>
      </c>
      <c r="B161" s="33" t="s">
        <v>63</v>
      </c>
      <c r="C161" s="3" t="s">
        <v>65</v>
      </c>
      <c r="D161" s="13" t="s">
        <v>618</v>
      </c>
      <c r="E161" s="3" t="s">
        <v>403</v>
      </c>
      <c r="F161" s="3" t="s">
        <v>493</v>
      </c>
      <c r="G161" s="3">
        <v>3748.33431907156</v>
      </c>
      <c r="H161" s="3">
        <v>5991.9538729954002</v>
      </c>
      <c r="I161" s="3">
        <v>18.498800710059299</v>
      </c>
      <c r="J161" s="3">
        <v>0.46330843995259302</v>
      </c>
      <c r="K161" s="3">
        <v>6439.8210992210697</v>
      </c>
      <c r="L161" s="3">
        <v>597372.35268958297</v>
      </c>
      <c r="M161" s="3">
        <v>2.3272611370118299</v>
      </c>
      <c r="N161" s="3">
        <v>0.707724749872781</v>
      </c>
      <c r="O161" s="3">
        <v>0.46401937598945697</v>
      </c>
      <c r="P161" s="3">
        <v>2.1056336788940602</v>
      </c>
      <c r="Q161" s="3">
        <v>11.473614557619999</v>
      </c>
      <c r="R161" s="3">
        <v>3668.2735102619699</v>
      </c>
      <c r="S161" s="3">
        <v>2.0769386146007482</v>
      </c>
      <c r="T161" s="3">
        <v>3.05034403149463</v>
      </c>
      <c r="U161" s="3">
        <v>0.86317866371345497</v>
      </c>
      <c r="V161" s="3">
        <v>2.05740710191772</v>
      </c>
      <c r="W161" s="3">
        <v>3.5999622171066503E-2</v>
      </c>
      <c r="X161" s="3">
        <v>1.8848226721202802E-2</v>
      </c>
      <c r="Y161" s="3">
        <v>6.21207435547249</v>
      </c>
      <c r="Z161" s="3">
        <v>1.73210023873137E-2</v>
      </c>
      <c r="AA161" s="3">
        <f t="shared" si="112"/>
        <v>39.927614338197998</v>
      </c>
      <c r="AB161" s="3">
        <f t="shared" si="113"/>
        <v>0.33895822206943077</v>
      </c>
      <c r="AC161" s="3">
        <f t="shared" si="114"/>
        <v>2.7882799522602085E-3</v>
      </c>
      <c r="AD161" s="3">
        <f t="shared" si="115"/>
        <v>39.866440211926864</v>
      </c>
      <c r="AE161" s="3">
        <f t="shared" si="116"/>
        <v>3.0341276750170524E-3</v>
      </c>
      <c r="AF161" s="3">
        <f t="shared" si="117"/>
        <v>0.1389517598019481</v>
      </c>
      <c r="AG161" s="3">
        <f t="shared" si="118"/>
        <v>0.62023558918502564</v>
      </c>
      <c r="AH161" s="17">
        <f t="shared" si="119"/>
        <v>1.846986030924177</v>
      </c>
      <c r="AI161" s="3">
        <f t="shared" si="120"/>
        <v>9.3633109836654797E-4</v>
      </c>
      <c r="AJ161" s="3">
        <f t="shared" si="121"/>
        <v>0.11382541559837749</v>
      </c>
      <c r="AK161" s="3">
        <f t="shared" si="122"/>
        <v>1.0188891170092714E-3</v>
      </c>
      <c r="AL161" s="3">
        <f t="shared" si="123"/>
        <v>4.6661331036669564E-2</v>
      </c>
      <c r="AM161" s="3">
        <f t="shared" si="124"/>
        <v>0.62023558918502564</v>
      </c>
      <c r="AP161" s="3">
        <v>0.464652862644783</v>
      </c>
      <c r="AQ161" s="3">
        <v>14.076172913744999</v>
      </c>
      <c r="AR161" s="3">
        <v>4.0744219789575098E-2</v>
      </c>
      <c r="AS161" s="3">
        <v>0.46330843995259302</v>
      </c>
      <c r="AT161" s="3">
        <v>0.38995469997829801</v>
      </c>
      <c r="AU161" s="3">
        <v>1.15612892154826</v>
      </c>
      <c r="AV161" s="3">
        <v>9.2861941009601101E-2</v>
      </c>
      <c r="AW161" s="3">
        <v>0.707724749872781</v>
      </c>
      <c r="AX161" s="3">
        <v>0.46401937598945697</v>
      </c>
      <c r="AY161" s="3">
        <v>2.1056336788940602</v>
      </c>
      <c r="AZ161" s="3">
        <v>5.77027672604299E-4</v>
      </c>
      <c r="BA161" s="3">
        <v>0.34268680439638499</v>
      </c>
      <c r="BB161" s="3">
        <v>2.5391205628650701E-2</v>
      </c>
      <c r="BC161" s="3">
        <v>0.15738759191894799</v>
      </c>
      <c r="BD161" s="3">
        <v>0.104532060356733</v>
      </c>
      <c r="BE161" s="3">
        <v>0.51555329725372401</v>
      </c>
      <c r="BF161" s="3">
        <v>3.5999622171066503E-2</v>
      </c>
      <c r="BG161" s="3">
        <v>1.8848226721202802E-2</v>
      </c>
      <c r="BH161" s="3">
        <v>5.4241016382333099E-2</v>
      </c>
      <c r="BI161" s="3">
        <v>1.14424995691879E-2</v>
      </c>
      <c r="BK161" s="3">
        <v>376.12843235317001</v>
      </c>
      <c r="BL161" s="3">
        <v>2235.34581670436</v>
      </c>
      <c r="BM161" s="3">
        <v>1.33589138275515</v>
      </c>
      <c r="BN161" s="3">
        <v>0.518613417049262</v>
      </c>
      <c r="BO161" s="3">
        <v>3854.75632136896</v>
      </c>
      <c r="BP161" s="3">
        <v>7525.8964472317803</v>
      </c>
      <c r="BQ161" s="3">
        <v>0.35682443447740497</v>
      </c>
      <c r="BR161" s="3">
        <v>1.03732688503263</v>
      </c>
      <c r="BS161" s="3">
        <v>0.23481566841972301</v>
      </c>
      <c r="BT161" s="3">
        <v>2.1433045121302499</v>
      </c>
      <c r="BU161" s="3">
        <v>10.244486229987601</v>
      </c>
      <c r="BV161" s="3">
        <v>420.09180081068803</v>
      </c>
      <c r="BW161" s="3">
        <v>0.159154183573889</v>
      </c>
      <c r="BX161" s="3">
        <v>0.84568478130255198</v>
      </c>
      <c r="BY161" s="3">
        <v>0.51961155026347305</v>
      </c>
      <c r="BZ161" s="3">
        <v>2.7929221699214501</v>
      </c>
      <c r="CA161" s="3">
        <v>3.1785291455897098E-2</v>
      </c>
      <c r="CB161" s="3">
        <v>8.8858252465855297E-3</v>
      </c>
      <c r="CC161" s="3">
        <v>1.3735836136464801</v>
      </c>
      <c r="CD161" s="3">
        <v>3.2731588978025798E-2</v>
      </c>
      <c r="CF161" s="3">
        <v>3748.33431907156</v>
      </c>
      <c r="CG161" s="3">
        <v>5991.9538729954002</v>
      </c>
      <c r="CH161" s="3">
        <v>18.498800710059299</v>
      </c>
      <c r="CI161" s="3">
        <v>0.46330843995259302</v>
      </c>
      <c r="CJ161" s="3">
        <v>6439.8210992210697</v>
      </c>
      <c r="CK161" s="3">
        <v>597372.35268958297</v>
      </c>
      <c r="CL161" s="3">
        <v>2.3272611370118299</v>
      </c>
      <c r="CM161" s="3">
        <v>0.707724749872781</v>
      </c>
      <c r="CN161" s="3">
        <v>0.46401937598945697</v>
      </c>
      <c r="CO161" s="3">
        <v>2.1056336788940602</v>
      </c>
      <c r="CP161" s="3">
        <v>11.473614557619999</v>
      </c>
      <c r="CQ161" s="3">
        <v>3668.2735102619699</v>
      </c>
      <c r="CR161" s="3">
        <v>2.0769386146007482</v>
      </c>
      <c r="CS161" s="3">
        <v>3.05034403149463</v>
      </c>
      <c r="CT161" s="3">
        <v>0.86317866371345497</v>
      </c>
      <c r="CU161" s="3">
        <v>2.05740710191772</v>
      </c>
      <c r="CV161" s="3">
        <v>3.5999622171066503E-2</v>
      </c>
      <c r="CW161" s="3">
        <v>1.8848226721202802E-2</v>
      </c>
      <c r="CX161" s="3">
        <v>6.21207435547249</v>
      </c>
      <c r="CY161" s="3">
        <v>1.73210023873137E-2</v>
      </c>
      <c r="DA161" s="3">
        <f t="shared" si="156"/>
        <v>68.228384285571551</v>
      </c>
      <c r="DB161" s="3">
        <f t="shared" si="125"/>
        <v>107.29615673731578</v>
      </c>
      <c r="DC161" s="3">
        <f t="shared" si="126"/>
        <v>0.31389438737518582</v>
      </c>
      <c r="DD161" s="3">
        <f t="shared" si="127"/>
        <v>7.8937059354645157E-3</v>
      </c>
      <c r="DE161" s="3">
        <f t="shared" si="128"/>
        <v>101.34109305418232</v>
      </c>
      <c r="DF161" s="3">
        <f t="shared" si="129"/>
        <v>9135.5307033121717</v>
      </c>
      <c r="DG161" s="3">
        <f t="shared" si="157"/>
        <v>3.3378671844467821E-2</v>
      </c>
      <c r="DH161" s="3">
        <f t="shared" si="158"/>
        <v>9.7469322389861033E-3</v>
      </c>
      <c r="DI161" s="3">
        <f t="shared" si="130"/>
        <v>6.1933991798020461E-3</v>
      </c>
      <c r="DJ161" s="3">
        <f t="shared" si="131"/>
        <v>2.6667093197746457E-2</v>
      </c>
      <c r="DK161" s="3">
        <f t="shared" si="132"/>
        <v>0.10636697893929814</v>
      </c>
      <c r="DL161" s="3">
        <f t="shared" si="133"/>
        <v>32.632691731787546</v>
      </c>
      <c r="DM161" s="3">
        <f t="shared" si="159"/>
        <v>1.8088963530115038E-2</v>
      </c>
      <c r="DN161" s="3">
        <f t="shared" si="160"/>
        <v>2.569576304856061E-2</v>
      </c>
      <c r="DO161" s="3">
        <f t="shared" si="134"/>
        <v>7.0891808780671394E-3</v>
      </c>
      <c r="DP161" s="3">
        <f t="shared" si="135"/>
        <v>1.6123880109073042E-2</v>
      </c>
      <c r="DQ161" s="3">
        <f t="shared" si="136"/>
        <v>1.8277023266674724E-4</v>
      </c>
      <c r="DR161" s="3">
        <f t="shared" si="137"/>
        <v>9.2219994105207243E-5</v>
      </c>
      <c r="DS161" s="3">
        <f t="shared" si="138"/>
        <v>2.9981053839152946E-2</v>
      </c>
      <c r="DT161" s="3">
        <f t="shared" si="139"/>
        <v>8.2883390236507848E-5</v>
      </c>
      <c r="DV161" s="3">
        <f t="shared" si="161"/>
        <v>0.72224864038306769</v>
      </c>
      <c r="DW161" s="3">
        <f t="shared" si="140"/>
        <v>1.1358103248861902</v>
      </c>
      <c r="DX161" s="3">
        <f t="shared" si="141"/>
        <v>3.3228076097581998E-3</v>
      </c>
      <c r="DY161" s="3">
        <f t="shared" si="142"/>
        <v>8.3560800085935065E-5</v>
      </c>
      <c r="DZ161" s="3">
        <f t="shared" si="143"/>
        <v>1.07277150763184</v>
      </c>
      <c r="EA161" s="3">
        <f t="shared" si="144"/>
        <v>96.706447012263638</v>
      </c>
      <c r="EB161" s="3">
        <f t="shared" si="162"/>
        <v>3.5333828596257103E-4</v>
      </c>
      <c r="EC161" s="3">
        <f t="shared" si="163"/>
        <v>1.0317859101057901E-4</v>
      </c>
      <c r="ED161" s="3">
        <f t="shared" si="145"/>
        <v>6.5561777313076269E-5</v>
      </c>
      <c r="EE161" s="3">
        <f t="shared" si="146"/>
        <v>2.8229119019478169E-4</v>
      </c>
      <c r="EF161" s="3">
        <f t="shared" si="147"/>
        <v>1.125974280718949E-3</v>
      </c>
      <c r="EG161" s="3">
        <f t="shared" si="148"/>
        <v>0.34544152675043654</v>
      </c>
      <c r="EH161" s="3">
        <f t="shared" si="164"/>
        <v>1.9148525137106784E-4</v>
      </c>
      <c r="EI161" s="3">
        <f t="shared" si="165"/>
        <v>2.7200893176292085E-4</v>
      </c>
      <c r="EJ161" s="3">
        <f t="shared" si="149"/>
        <v>7.5044298706871272E-5</v>
      </c>
      <c r="EK161" s="3">
        <f t="shared" si="150"/>
        <v>1.7068336892949538E-4</v>
      </c>
      <c r="EL161" s="3">
        <f t="shared" si="151"/>
        <v>1.9347600478642833E-6</v>
      </c>
      <c r="EM161" s="3">
        <f t="shared" si="152"/>
        <v>9.762178315675835E-7</v>
      </c>
      <c r="EN161" s="3">
        <f t="shared" si="153"/>
        <v>3.1737195009554038E-4</v>
      </c>
      <c r="EO161" s="3">
        <f t="shared" si="154"/>
        <v>8.7738287423166042E-7</v>
      </c>
      <c r="EQ161" s="3">
        <f t="shared" si="155"/>
        <v>2.2716206497723803</v>
      </c>
    </row>
    <row r="162" spans="1:147">
      <c r="A162" s="3" t="s">
        <v>221</v>
      </c>
      <c r="B162" s="33" t="s">
        <v>63</v>
      </c>
      <c r="C162" s="3" t="s">
        <v>65</v>
      </c>
      <c r="D162" s="13" t="s">
        <v>618</v>
      </c>
      <c r="E162" s="3" t="s">
        <v>403</v>
      </c>
      <c r="F162" s="3" t="s">
        <v>493</v>
      </c>
      <c r="G162" s="3">
        <v>4884.3150944520003</v>
      </c>
      <c r="H162" s="3">
        <v>5668.9741452204998</v>
      </c>
      <c r="I162" s="3">
        <v>20.678453683290702</v>
      </c>
      <c r="J162" s="3">
        <v>1.5155389289041199</v>
      </c>
      <c r="K162" s="3">
        <v>7180.7475197577096</v>
      </c>
      <c r="L162" s="3">
        <v>577024.58298687497</v>
      </c>
      <c r="M162" s="3">
        <v>2.2396776133715899</v>
      </c>
      <c r="N162" s="3">
        <v>0.98506689407530201</v>
      </c>
      <c r="O162" s="3">
        <v>0.50829328665657802</v>
      </c>
      <c r="P162" s="3">
        <v>2.2203490763904798</v>
      </c>
      <c r="Q162" s="3">
        <v>14.9908600043231</v>
      </c>
      <c r="R162" s="3">
        <v>3679.0400332991499</v>
      </c>
      <c r="S162" s="3">
        <v>0.25924517239474432</v>
      </c>
      <c r="T162" s="3">
        <v>1.7640857042152001</v>
      </c>
      <c r="U162" s="3">
        <v>0.127339543378576</v>
      </c>
      <c r="V162" s="3">
        <v>0.42609456598955803</v>
      </c>
      <c r="W162" s="3">
        <v>3.0777843631483601E-2</v>
      </c>
      <c r="X162" s="3">
        <v>1.7835045014222201E-2</v>
      </c>
      <c r="Y162" s="3">
        <v>0.26522921541061101</v>
      </c>
      <c r="Z162" s="3">
        <v>1.9380913942611998E-2</v>
      </c>
      <c r="AA162" s="3">
        <f t="shared" si="112"/>
        <v>13.644290680308165</v>
      </c>
      <c r="AB162" s="3">
        <f t="shared" si="113"/>
        <v>8.3714347718183184</v>
      </c>
      <c r="AC162" s="3">
        <f t="shared" si="114"/>
        <v>7.3072319399684907E-2</v>
      </c>
      <c r="AD162" s="3">
        <f t="shared" si="115"/>
        <v>40.682130230970053</v>
      </c>
      <c r="AE162" s="3">
        <f t="shared" si="116"/>
        <v>6.7243893123203335E-2</v>
      </c>
      <c r="AF162" s="3">
        <f t="shared" si="117"/>
        <v>0.48011129988616458</v>
      </c>
      <c r="AG162" s="3">
        <f t="shared" si="118"/>
        <v>0.72495072571294428</v>
      </c>
      <c r="AH162" s="17">
        <f t="shared" si="119"/>
        <v>56.52039493882755</v>
      </c>
      <c r="AI162" s="3">
        <f t="shared" si="120"/>
        <v>9.3725160688745387E-4</v>
      </c>
      <c r="AJ162" s="3">
        <f t="shared" si="121"/>
        <v>0.10737500542338138</v>
      </c>
      <c r="AK162" s="3">
        <f t="shared" si="122"/>
        <v>8.6249413458966092E-4</v>
      </c>
      <c r="AL162" s="3">
        <f t="shared" si="123"/>
        <v>6.1580786130770102E-3</v>
      </c>
      <c r="AM162" s="3">
        <f t="shared" si="124"/>
        <v>0.72495072571294428</v>
      </c>
      <c r="AP162" s="3">
        <v>0.30680621247367001</v>
      </c>
      <c r="AQ162" s="3">
        <v>12.7402682247375</v>
      </c>
      <c r="AR162" s="3">
        <v>4.8302375951732701E-2</v>
      </c>
      <c r="AS162" s="3">
        <v>0.57567342174855596</v>
      </c>
      <c r="AT162" s="3">
        <v>2.0518560450157501</v>
      </c>
      <c r="AU162" s="3">
        <v>1.13310087245474</v>
      </c>
      <c r="AV162" s="3">
        <v>6.0990049789921702E-2</v>
      </c>
      <c r="AW162" s="3">
        <v>0.98506689407530201</v>
      </c>
      <c r="AX162" s="3">
        <v>0.50829328665657802</v>
      </c>
      <c r="AY162" s="3">
        <v>2.2203490763904798</v>
      </c>
      <c r="AZ162" s="3">
        <v>3.0201847712603001E-2</v>
      </c>
      <c r="BA162" s="3">
        <v>0.192120655580414</v>
      </c>
      <c r="BB162" s="3">
        <v>1.8715655306353499E-2</v>
      </c>
      <c r="BC162" s="3">
        <v>0.12625670023406599</v>
      </c>
      <c r="BD162" s="3">
        <v>0.127339543378576</v>
      </c>
      <c r="BE162" s="3">
        <v>0.42609456598955803</v>
      </c>
      <c r="BF162" s="3">
        <v>2.9971132317185099E-2</v>
      </c>
      <c r="BG162" s="3">
        <v>1.7835045014222201E-2</v>
      </c>
      <c r="BH162" s="3">
        <v>5.8182814411686601E-2</v>
      </c>
      <c r="BI162" s="3">
        <v>1.9380913942611998E-2</v>
      </c>
      <c r="BK162" s="3">
        <v>545.49919259938895</v>
      </c>
      <c r="BL162" s="3">
        <v>503.75923648596103</v>
      </c>
      <c r="BM162" s="3">
        <v>1.26413310868206</v>
      </c>
      <c r="BN162" s="3">
        <v>0.54235287866720205</v>
      </c>
      <c r="BO162" s="3">
        <v>1843.83301155859</v>
      </c>
      <c r="BP162" s="3">
        <v>31636.969982732699</v>
      </c>
      <c r="BQ162" s="3">
        <v>0.65541599070164502</v>
      </c>
      <c r="BR162" s="3">
        <v>0.36679917811490997</v>
      </c>
      <c r="BS162" s="3">
        <v>0.296877859296933</v>
      </c>
      <c r="BT162" s="3">
        <v>1.42174045999675</v>
      </c>
      <c r="BU162" s="3">
        <v>2.2460480003334902</v>
      </c>
      <c r="BV162" s="3">
        <v>343.96034149303699</v>
      </c>
      <c r="BW162" s="3">
        <v>0.146466718645137</v>
      </c>
      <c r="BX162" s="3">
        <v>0.79971756739248501</v>
      </c>
      <c r="BY162" s="3">
        <v>2.9287066529642799E-2</v>
      </c>
      <c r="BZ162" s="3">
        <v>2.8159892938311001E-2</v>
      </c>
      <c r="CA162" s="3">
        <v>4.3568493122141699E-2</v>
      </c>
      <c r="CB162" s="3">
        <v>8.2232177861508108E-3</v>
      </c>
      <c r="CC162" s="3">
        <v>0.12748096326404099</v>
      </c>
      <c r="CD162" s="3">
        <v>1.6957792558241001E-2</v>
      </c>
      <c r="CF162" s="3">
        <v>4884.3150944520003</v>
      </c>
      <c r="CG162" s="3">
        <v>5668.9741452204998</v>
      </c>
      <c r="CH162" s="3">
        <v>20.678453683290702</v>
      </c>
      <c r="CI162" s="3">
        <v>1.5155389289041199</v>
      </c>
      <c r="CJ162" s="3">
        <v>7180.7475197577096</v>
      </c>
      <c r="CK162" s="3">
        <v>577024.58298687497</v>
      </c>
      <c r="CL162" s="3">
        <v>2.2396776133715899</v>
      </c>
      <c r="CM162" s="3">
        <v>0.98506689407530201</v>
      </c>
      <c r="CN162" s="3">
        <v>0.50829328665657802</v>
      </c>
      <c r="CO162" s="3">
        <v>2.2203490763904798</v>
      </c>
      <c r="CP162" s="3">
        <v>14.9908600043231</v>
      </c>
      <c r="CQ162" s="3">
        <v>3679.0400332991499</v>
      </c>
      <c r="CR162" s="3">
        <v>0.25924517239474432</v>
      </c>
      <c r="CS162" s="3">
        <v>1.7640857042152001</v>
      </c>
      <c r="CT162" s="3">
        <v>0.127339543378576</v>
      </c>
      <c r="CU162" s="3">
        <v>0.42609456598955803</v>
      </c>
      <c r="CV162" s="3">
        <v>3.0777843631483601E-2</v>
      </c>
      <c r="CW162" s="3">
        <v>1.7835045014222201E-2</v>
      </c>
      <c r="CX162" s="3">
        <v>0.26522921541061101</v>
      </c>
      <c r="CY162" s="3">
        <v>1.9380913942611998E-2</v>
      </c>
      <c r="DA162" s="3">
        <f t="shared" si="156"/>
        <v>88.905870946600245</v>
      </c>
      <c r="DB162" s="3">
        <f t="shared" si="125"/>
        <v>101.5126536882532</v>
      </c>
      <c r="DC162" s="3">
        <f t="shared" si="126"/>
        <v>0.3508795328149617</v>
      </c>
      <c r="DD162" s="3">
        <f t="shared" si="127"/>
        <v>2.5821283635027448E-2</v>
      </c>
      <c r="DE162" s="3">
        <f t="shared" si="128"/>
        <v>113.00077927419051</v>
      </c>
      <c r="DF162" s="3">
        <f t="shared" si="129"/>
        <v>8824.355145846077</v>
      </c>
      <c r="DG162" s="3">
        <f t="shared" si="157"/>
        <v>3.2122507829146621E-2</v>
      </c>
      <c r="DH162" s="3">
        <f t="shared" si="158"/>
        <v>1.3566545848716458E-2</v>
      </c>
      <c r="DI162" s="3">
        <f t="shared" si="130"/>
        <v>6.7843357143544461E-3</v>
      </c>
      <c r="DJ162" s="3">
        <f t="shared" si="131"/>
        <v>2.8119922446687942E-2</v>
      </c>
      <c r="DK162" s="3">
        <f t="shared" si="132"/>
        <v>0.13897385887891983</v>
      </c>
      <c r="DL162" s="3">
        <f t="shared" si="133"/>
        <v>32.728469929981493</v>
      </c>
      <c r="DM162" s="3">
        <f t="shared" si="159"/>
        <v>2.2578791861445446E-3</v>
      </c>
      <c r="DN162" s="3">
        <f t="shared" si="160"/>
        <v>1.4860464191855785E-2</v>
      </c>
      <c r="DO162" s="3">
        <f t="shared" si="134"/>
        <v>1.045824107905519E-3</v>
      </c>
      <c r="DP162" s="3">
        <f t="shared" si="135"/>
        <v>3.3392991065012388E-3</v>
      </c>
      <c r="DQ162" s="3">
        <f t="shared" si="136"/>
        <v>1.5625924113248468E-4</v>
      </c>
      <c r="DR162" s="3">
        <f t="shared" si="137"/>
        <v>8.7262731417988654E-5</v>
      </c>
      <c r="DS162" s="3">
        <f t="shared" si="138"/>
        <v>1.2800637809392424E-3</v>
      </c>
      <c r="DT162" s="3">
        <f t="shared" si="139"/>
        <v>9.274035171441452E-5</v>
      </c>
      <c r="DV162" s="3">
        <f t="shared" si="161"/>
        <v>0.97036000137744227</v>
      </c>
      <c r="DW162" s="3">
        <f t="shared" si="140"/>
        <v>1.1079562881952507</v>
      </c>
      <c r="DX162" s="3">
        <f t="shared" si="141"/>
        <v>3.8296623194900769E-3</v>
      </c>
      <c r="DY162" s="3">
        <f t="shared" si="142"/>
        <v>2.8182549202742719E-4</v>
      </c>
      <c r="DZ162" s="3">
        <f t="shared" si="143"/>
        <v>1.2333430308333153</v>
      </c>
      <c r="EA162" s="3">
        <f t="shared" si="144"/>
        <v>96.313113861978081</v>
      </c>
      <c r="EB162" s="3">
        <f t="shared" si="162"/>
        <v>3.5059998186238528E-4</v>
      </c>
      <c r="EC162" s="3">
        <f t="shared" si="163"/>
        <v>1.4807158749228857E-4</v>
      </c>
      <c r="ED162" s="3">
        <f t="shared" si="145"/>
        <v>7.4047393530176685E-5</v>
      </c>
      <c r="EE162" s="3">
        <f t="shared" si="146"/>
        <v>3.0691390448771158E-4</v>
      </c>
      <c r="EF162" s="3">
        <f t="shared" si="147"/>
        <v>1.5168252946329631E-3</v>
      </c>
      <c r="EG162" s="3">
        <f t="shared" si="148"/>
        <v>0.35721373389855821</v>
      </c>
      <c r="EH162" s="3">
        <f t="shared" si="164"/>
        <v>2.4643542961221059E-5</v>
      </c>
      <c r="EI162" s="3">
        <f t="shared" si="165"/>
        <v>1.6219401373773989E-4</v>
      </c>
      <c r="EJ162" s="3">
        <f t="shared" si="149"/>
        <v>1.1414610441163094E-5</v>
      </c>
      <c r="EK162" s="3">
        <f t="shared" si="150"/>
        <v>3.6446662645377788E-5</v>
      </c>
      <c r="EL162" s="3">
        <f t="shared" si="151"/>
        <v>1.7054859912640463E-6</v>
      </c>
      <c r="EM162" s="3">
        <f t="shared" si="152"/>
        <v>9.5242601278624393E-7</v>
      </c>
      <c r="EN162" s="3">
        <f t="shared" si="153"/>
        <v>1.3971211113622366E-5</v>
      </c>
      <c r="EO162" s="3">
        <f t="shared" si="154"/>
        <v>1.0122113068482912E-6</v>
      </c>
      <c r="EQ162" s="3">
        <f t="shared" si="155"/>
        <v>2.2159125763905014</v>
      </c>
    </row>
    <row r="163" spans="1:147">
      <c r="A163" s="3" t="s">
        <v>222</v>
      </c>
      <c r="B163" s="33" t="s">
        <v>63</v>
      </c>
      <c r="C163" s="3" t="s">
        <v>65</v>
      </c>
      <c r="D163" s="13" t="s">
        <v>618</v>
      </c>
      <c r="E163" s="3" t="s">
        <v>403</v>
      </c>
      <c r="F163" s="3" t="s">
        <v>493</v>
      </c>
      <c r="G163" s="3">
        <v>3434.6142933790002</v>
      </c>
      <c r="H163" s="3">
        <v>8270.2093946719997</v>
      </c>
      <c r="I163" s="3">
        <v>17.48253582425</v>
      </c>
      <c r="J163" s="3">
        <v>0.91472521645195703</v>
      </c>
      <c r="K163" s="3">
        <v>9286.3479501962393</v>
      </c>
      <c r="L163" s="3">
        <v>588818.60538315994</v>
      </c>
      <c r="M163" s="3">
        <v>1.7826119899527799</v>
      </c>
      <c r="N163" s="3">
        <v>0.68317281221245596</v>
      </c>
      <c r="O163" s="3">
        <v>0.45320133824151498</v>
      </c>
      <c r="P163" s="3">
        <v>3.6521271608997998</v>
      </c>
      <c r="Q163" s="3">
        <v>21.376123016710501</v>
      </c>
      <c r="R163" s="3">
        <v>3848.1868118315601</v>
      </c>
      <c r="S163" s="3">
        <v>0.46770015976090956</v>
      </c>
      <c r="T163" s="3">
        <v>0.190517122031897</v>
      </c>
      <c r="U163" s="3">
        <v>21.297140981003999</v>
      </c>
      <c r="V163" s="3">
        <v>0.67658898301284798</v>
      </c>
      <c r="W163" s="3">
        <v>7.9403785674993593E-2</v>
      </c>
      <c r="X163" s="3">
        <v>9.6451469466556E-2</v>
      </c>
      <c r="Y163" s="3">
        <v>11.3436656794029</v>
      </c>
      <c r="Z163" s="3">
        <v>1.5799405871265802E-2</v>
      </c>
      <c r="AA163" s="3">
        <f t="shared" si="112"/>
        <v>19.112336152775356</v>
      </c>
      <c r="AB163" s="3">
        <f t="shared" si="113"/>
        <v>0.32195299686335943</v>
      </c>
      <c r="AC163" s="3">
        <f t="shared" si="114"/>
        <v>1.3927954435358006E-3</v>
      </c>
      <c r="AD163" s="3">
        <f t="shared" si="115"/>
        <v>38.57564916309537</v>
      </c>
      <c r="AE163" s="3">
        <f t="shared" si="116"/>
        <v>8.5026720808324234E-3</v>
      </c>
      <c r="AF163" s="3">
        <f t="shared" si="117"/>
        <v>1.8774478711651368</v>
      </c>
      <c r="AG163" s="3">
        <f t="shared" si="118"/>
        <v>1.2227129537500911</v>
      </c>
      <c r="AH163" s="17">
        <f t="shared" si="119"/>
        <v>1.8844105266187361</v>
      </c>
      <c r="AI163" s="3">
        <f t="shared" si="120"/>
        <v>9.0372506769586982E-4</v>
      </c>
      <c r="AJ163" s="3">
        <f t="shared" si="121"/>
        <v>0.20890145443511343</v>
      </c>
      <c r="AK163" s="3">
        <f t="shared" si="122"/>
        <v>5.5170182653232896E-3</v>
      </c>
      <c r="AL163" s="3">
        <f t="shared" si="123"/>
        <v>1.218195186047482</v>
      </c>
      <c r="AM163" s="3">
        <f t="shared" si="124"/>
        <v>1.2227129537500911</v>
      </c>
      <c r="AP163" s="3">
        <v>0.45880724227609598</v>
      </c>
      <c r="AQ163" s="3">
        <v>12.4776521721591</v>
      </c>
      <c r="AR163" s="3">
        <v>6.3406786550764996E-2</v>
      </c>
      <c r="AS163" s="3">
        <v>0.368781929837246</v>
      </c>
      <c r="AT163" s="3">
        <v>0.42948123077615902</v>
      </c>
      <c r="AU163" s="3">
        <v>1.77598771298098</v>
      </c>
      <c r="AV163" s="3">
        <v>7.6006251684980194E-2</v>
      </c>
      <c r="AW163" s="3">
        <v>0.68317281221245596</v>
      </c>
      <c r="AX163" s="3">
        <v>0.45320133824151498</v>
      </c>
      <c r="AY163" s="3">
        <v>3.6521271608997998</v>
      </c>
      <c r="AZ163" s="3">
        <v>7.6303403069299294E-2</v>
      </c>
      <c r="BA163" s="3">
        <v>0.37719456769999199</v>
      </c>
      <c r="BB163" s="3">
        <v>8.7346938251969507E-3</v>
      </c>
      <c r="BC163" s="3">
        <v>0.190517122031897</v>
      </c>
      <c r="BD163" s="3">
        <v>0.10309335913817599</v>
      </c>
      <c r="BE163" s="3">
        <v>0.67658898301284798</v>
      </c>
      <c r="BF163" s="3">
        <v>5.9672745738378896E-4</v>
      </c>
      <c r="BG163" s="3">
        <v>1.36960220622886E-2</v>
      </c>
      <c r="BH163" s="3">
        <v>3.9975580345845599E-2</v>
      </c>
      <c r="BI163" s="3">
        <v>1.5799405871265802E-2</v>
      </c>
      <c r="BK163" s="3">
        <v>559.18160983195503</v>
      </c>
      <c r="BL163" s="3">
        <v>3283.6535343871601</v>
      </c>
      <c r="BM163" s="3">
        <v>0.75621669110201195</v>
      </c>
      <c r="BN163" s="3">
        <v>0.61466295187363296</v>
      </c>
      <c r="BO163" s="3">
        <v>3726.4211521391499</v>
      </c>
      <c r="BP163" s="3">
        <v>16208.216423337</v>
      </c>
      <c r="BQ163" s="3">
        <v>0.74346277906994795</v>
      </c>
      <c r="BR163" s="3">
        <v>0.94368004497970503</v>
      </c>
      <c r="BS163" s="3">
        <v>0.117264604455093</v>
      </c>
      <c r="BT163" s="3">
        <v>0.94234108742439904</v>
      </c>
      <c r="BU163" s="3">
        <v>2.0284924693535702</v>
      </c>
      <c r="BV163" s="3">
        <v>501.113168236891</v>
      </c>
      <c r="BW163" s="3">
        <v>0.13661995680126399</v>
      </c>
      <c r="BX163" s="3">
        <v>0.130794453155926</v>
      </c>
      <c r="BY163" s="3">
        <v>6.4191588609940302</v>
      </c>
      <c r="BZ163" s="3">
        <v>1.3561931174532599E-2</v>
      </c>
      <c r="CA163" s="3">
        <v>0.11052249703966099</v>
      </c>
      <c r="CB163" s="3">
        <v>8.0653357177288502E-3</v>
      </c>
      <c r="CC163" s="3">
        <v>2.0196821763952402</v>
      </c>
      <c r="CD163" s="3">
        <v>1.1851509368641801E-2</v>
      </c>
      <c r="CF163" s="3">
        <v>3434.6142933790002</v>
      </c>
      <c r="CG163" s="3">
        <v>8270.2093946719997</v>
      </c>
      <c r="CH163" s="3">
        <v>17.48253582425</v>
      </c>
      <c r="CI163" s="3">
        <v>0.91472521645195703</v>
      </c>
      <c r="CJ163" s="3">
        <v>9286.3479501962393</v>
      </c>
      <c r="CK163" s="3">
        <v>588818.60538315994</v>
      </c>
      <c r="CL163" s="3">
        <v>1.7826119899527799</v>
      </c>
      <c r="CM163" s="3">
        <v>0.68317281221245596</v>
      </c>
      <c r="CN163" s="3">
        <v>0.45320133824151498</v>
      </c>
      <c r="CO163" s="3">
        <v>3.6521271608997998</v>
      </c>
      <c r="CP163" s="3">
        <v>21.376123016710501</v>
      </c>
      <c r="CQ163" s="3">
        <v>3848.1868118315601</v>
      </c>
      <c r="CR163" s="3">
        <v>0.46770015976090956</v>
      </c>
      <c r="CS163" s="3">
        <v>0.190517122031897</v>
      </c>
      <c r="CT163" s="3">
        <v>21.297140981003999</v>
      </c>
      <c r="CU163" s="3">
        <v>0.67658898301284798</v>
      </c>
      <c r="CV163" s="3">
        <v>7.9403785674993593E-2</v>
      </c>
      <c r="CW163" s="3">
        <v>9.6451469466556E-2</v>
      </c>
      <c r="CX163" s="3">
        <v>11.3436656794029</v>
      </c>
      <c r="CY163" s="3">
        <v>1.5799405871265802E-2</v>
      </c>
      <c r="DA163" s="3">
        <f t="shared" si="156"/>
        <v>62.517951690985605</v>
      </c>
      <c r="DB163" s="3">
        <f t="shared" si="125"/>
        <v>148.09220869678575</v>
      </c>
      <c r="DC163" s="3">
        <f t="shared" si="126"/>
        <v>0.2966500346875785</v>
      </c>
      <c r="DD163" s="3">
        <f t="shared" si="127"/>
        <v>1.5584805386158531E-2</v>
      </c>
      <c r="DE163" s="3">
        <f t="shared" si="128"/>
        <v>146.13583782136152</v>
      </c>
      <c r="DF163" s="3">
        <f t="shared" si="129"/>
        <v>9004.7194583752862</v>
      </c>
      <c r="DG163" s="3">
        <f t="shared" si="157"/>
        <v>2.5567058071981699E-2</v>
      </c>
      <c r="DH163" s="3">
        <f t="shared" si="158"/>
        <v>9.4087978544615883E-3</v>
      </c>
      <c r="DI163" s="3">
        <f t="shared" si="130"/>
        <v>6.0490077393103589E-3</v>
      </c>
      <c r="DJ163" s="3">
        <f t="shared" si="131"/>
        <v>4.6252876911091693E-2</v>
      </c>
      <c r="DK163" s="3">
        <f t="shared" si="132"/>
        <v>0.19816890442883539</v>
      </c>
      <c r="DL163" s="3">
        <f t="shared" si="133"/>
        <v>34.233187248859629</v>
      </c>
      <c r="DM163" s="3">
        <f t="shared" si="159"/>
        <v>4.0734045163729514E-3</v>
      </c>
      <c r="DN163" s="3">
        <f t="shared" si="160"/>
        <v>1.6048953081618819E-3</v>
      </c>
      <c r="DO163" s="3">
        <f t="shared" si="134"/>
        <v>0.17491081620404073</v>
      </c>
      <c r="DP163" s="3">
        <f t="shared" si="135"/>
        <v>5.3024214969658937E-3</v>
      </c>
      <c r="DQ163" s="3">
        <f t="shared" si="136"/>
        <v>4.0313335271899514E-4</v>
      </c>
      <c r="DR163" s="3">
        <f t="shared" si="137"/>
        <v>4.7191463033699916E-4</v>
      </c>
      <c r="DS163" s="3">
        <f t="shared" si="138"/>
        <v>5.4747421232639482E-2</v>
      </c>
      <c r="DT163" s="3">
        <f t="shared" si="139"/>
        <v>7.5602340618127886E-5</v>
      </c>
      <c r="DV163" s="3">
        <f t="shared" si="161"/>
        <v>0.66525664527155748</v>
      </c>
      <c r="DW163" s="3">
        <f t="shared" si="140"/>
        <v>1.5758565865280012</v>
      </c>
      <c r="DX163" s="3">
        <f t="shared" si="141"/>
        <v>3.1566678299283606E-3</v>
      </c>
      <c r="DY163" s="3">
        <f t="shared" si="142"/>
        <v>1.658386922151971E-4</v>
      </c>
      <c r="DZ163" s="3">
        <f t="shared" si="143"/>
        <v>1.5550387463670707</v>
      </c>
      <c r="EA163" s="3">
        <f t="shared" si="144"/>
        <v>95.81966933433641</v>
      </c>
      <c r="EB163" s="3">
        <f t="shared" si="162"/>
        <v>2.7206034142801414E-4</v>
      </c>
      <c r="EC163" s="3">
        <f t="shared" si="163"/>
        <v>1.0011948772147408E-4</v>
      </c>
      <c r="ED163" s="3">
        <f t="shared" si="145"/>
        <v>6.4367793362230921E-5</v>
      </c>
      <c r="EE163" s="3">
        <f t="shared" si="146"/>
        <v>4.9217917247387733E-4</v>
      </c>
      <c r="EF163" s="3">
        <f t="shared" si="147"/>
        <v>2.1087252059871276E-3</v>
      </c>
      <c r="EG163" s="3">
        <f t="shared" si="148"/>
        <v>0.3642770546721727</v>
      </c>
      <c r="EH163" s="3">
        <f t="shared" si="164"/>
        <v>4.3345300831201291E-5</v>
      </c>
      <c r="EI163" s="3">
        <f t="shared" si="165"/>
        <v>1.7077771101604751E-5</v>
      </c>
      <c r="EJ163" s="3">
        <f t="shared" si="149"/>
        <v>1.8612347279827468E-3</v>
      </c>
      <c r="EK163" s="3">
        <f t="shared" si="150"/>
        <v>5.6423331882703731E-5</v>
      </c>
      <c r="EL163" s="3">
        <f t="shared" si="151"/>
        <v>4.2897621334830745E-6</v>
      </c>
      <c r="EM163" s="3">
        <f t="shared" si="152"/>
        <v>5.0216671426525078E-6</v>
      </c>
      <c r="EN163" s="3">
        <f t="shared" si="153"/>
        <v>5.8257004270576723E-4</v>
      </c>
      <c r="EO163" s="3">
        <f t="shared" si="154"/>
        <v>8.0448828110830982E-7</v>
      </c>
      <c r="EQ163" s="3">
        <f t="shared" si="155"/>
        <v>3.1517131730560024</v>
      </c>
    </row>
    <row r="164" spans="1:147">
      <c r="A164" s="3" t="s">
        <v>223</v>
      </c>
      <c r="B164" s="33" t="s">
        <v>63</v>
      </c>
      <c r="C164" s="3" t="s">
        <v>65</v>
      </c>
      <c r="D164" s="13" t="s">
        <v>618</v>
      </c>
      <c r="E164" s="3" t="s">
        <v>403</v>
      </c>
      <c r="F164" s="3" t="s">
        <v>493</v>
      </c>
      <c r="G164" s="3">
        <v>5779.9241787152996</v>
      </c>
      <c r="H164" s="3">
        <v>7823.0261841951497</v>
      </c>
      <c r="I164" s="3">
        <v>11.1034374725006</v>
      </c>
      <c r="J164" s="3">
        <v>1.22271241135791</v>
      </c>
      <c r="K164" s="3">
        <v>6348.4290520238801</v>
      </c>
      <c r="L164" s="3">
        <v>708994.77391171502</v>
      </c>
      <c r="M164" s="3">
        <v>5.8605275260771998</v>
      </c>
      <c r="N164" s="3">
        <v>0.555722374821354</v>
      </c>
      <c r="O164" s="3">
        <v>1.7242274512933899</v>
      </c>
      <c r="P164" s="3">
        <v>2.2035798463186098</v>
      </c>
      <c r="Q164" s="3">
        <v>13.7854219320359</v>
      </c>
      <c r="R164" s="3">
        <v>4036.5027645761902</v>
      </c>
      <c r="S164" s="3">
        <v>0.52009382393322967</v>
      </c>
      <c r="T164" s="3">
        <v>1.45013115041393</v>
      </c>
      <c r="U164" s="3">
        <v>10.2069570537071</v>
      </c>
      <c r="V164" s="3">
        <v>0.52220708302502805</v>
      </c>
      <c r="W164" s="3">
        <v>4.5971946666718097E-2</v>
      </c>
      <c r="X164" s="3">
        <v>3.41675488594433E-2</v>
      </c>
      <c r="Y164" s="3">
        <v>3.1920991640940399</v>
      </c>
      <c r="Z164" s="3">
        <v>2.8364391739384001E-2</v>
      </c>
      <c r="AA164" s="3">
        <f t="shared" si="112"/>
        <v>9.080988603174017</v>
      </c>
      <c r="AB164" s="3">
        <f t="shared" si="113"/>
        <v>0.69032311749751518</v>
      </c>
      <c r="AC164" s="3">
        <f t="shared" si="114"/>
        <v>8.8858115870702262E-3</v>
      </c>
      <c r="AD164" s="3">
        <f t="shared" si="115"/>
        <v>6.4396593756650891</v>
      </c>
      <c r="AE164" s="3">
        <f t="shared" si="116"/>
        <v>1.0703786788259288E-2</v>
      </c>
      <c r="AF164" s="3">
        <f t="shared" si="117"/>
        <v>3.1975689128078733</v>
      </c>
      <c r="AG164" s="3">
        <f t="shared" si="118"/>
        <v>1.2415454192611661</v>
      </c>
      <c r="AH164" s="17">
        <f t="shared" si="119"/>
        <v>4.3186070430078214</v>
      </c>
      <c r="AI164" s="3">
        <f t="shared" si="120"/>
        <v>2.5545595055254606E-3</v>
      </c>
      <c r="AJ164" s="3">
        <f t="shared" si="121"/>
        <v>0.19845924757770916</v>
      </c>
      <c r="AK164" s="3">
        <f t="shared" si="122"/>
        <v>3.0772045993922676E-3</v>
      </c>
      <c r="AL164" s="3">
        <f t="shared" si="123"/>
        <v>0.91926100173808567</v>
      </c>
      <c r="AM164" s="3">
        <f t="shared" si="124"/>
        <v>1.2415454192611661</v>
      </c>
      <c r="AP164" s="3">
        <v>0.25422655618516898</v>
      </c>
      <c r="AQ164" s="3">
        <v>11.479669475304201</v>
      </c>
      <c r="AR164" s="3">
        <v>5.4766672346974798E-2</v>
      </c>
      <c r="AS164" s="3">
        <v>0.40194112255812597</v>
      </c>
      <c r="AT164" s="3">
        <v>0.23931886382460901</v>
      </c>
      <c r="AU164" s="3">
        <v>1.80092590653419</v>
      </c>
      <c r="AV164" s="3">
        <v>0.101392188828148</v>
      </c>
      <c r="AW164" s="3">
        <v>0.555722374821354</v>
      </c>
      <c r="AX164" s="3">
        <v>0.61279209743951801</v>
      </c>
      <c r="AY164" s="3">
        <v>2.2035798463186098</v>
      </c>
      <c r="AZ164" s="3">
        <v>0.100335381312591</v>
      </c>
      <c r="BA164" s="3">
        <v>0.20799312765425401</v>
      </c>
      <c r="BB164" s="3">
        <v>1.16911789454436E-2</v>
      </c>
      <c r="BC164" s="3">
        <v>0.13447021729911299</v>
      </c>
      <c r="BD164" s="3">
        <v>9.3145832129595194E-2</v>
      </c>
      <c r="BE164" s="3">
        <v>0.52220708302502805</v>
      </c>
      <c r="BF164" s="3">
        <v>4.89833116615432E-4</v>
      </c>
      <c r="BG164" s="3">
        <v>3.41675488594433E-2</v>
      </c>
      <c r="BH164" s="3">
        <v>5.6938797084020297E-2</v>
      </c>
      <c r="BI164" s="3">
        <v>2.8364391739384001E-2</v>
      </c>
      <c r="BK164" s="3">
        <v>1139.0952557102801</v>
      </c>
      <c r="BL164" s="3">
        <v>1849.08934164529</v>
      </c>
      <c r="BM164" s="3">
        <v>3.2693257522707202</v>
      </c>
      <c r="BN164" s="3">
        <v>0.60920702249553704</v>
      </c>
      <c r="BO164" s="3">
        <v>2176.18749102825</v>
      </c>
      <c r="BP164" s="3">
        <v>141933.994770916</v>
      </c>
      <c r="BQ164" s="3">
        <v>2.0434201093193001</v>
      </c>
      <c r="BR164" s="3">
        <v>0.88544195040007201</v>
      </c>
      <c r="BS164" s="3">
        <v>2.0069825164880402</v>
      </c>
      <c r="BT164" s="3">
        <v>2.1920078228577902</v>
      </c>
      <c r="BU164" s="3">
        <v>4.6987223190291196</v>
      </c>
      <c r="BV164" s="3">
        <v>587.34543837682702</v>
      </c>
      <c r="BW164" s="3">
        <v>0.37459661784084097</v>
      </c>
      <c r="BX164" s="3">
        <v>0.85847318976474196</v>
      </c>
      <c r="BY164" s="3">
        <v>11.3755538185031</v>
      </c>
      <c r="BZ164" s="3">
        <v>0.41963780777416498</v>
      </c>
      <c r="CA164" s="3">
        <v>4.7470932664132999E-2</v>
      </c>
      <c r="CB164" s="3">
        <v>1.5826070055878098E-2</v>
      </c>
      <c r="CC164" s="3">
        <v>4.0351424638747302</v>
      </c>
      <c r="CD164" s="3">
        <v>2.7256212089204999E-2</v>
      </c>
      <c r="CF164" s="3">
        <v>5779.9241787152996</v>
      </c>
      <c r="CG164" s="3">
        <v>7823.0261841951497</v>
      </c>
      <c r="CH164" s="3">
        <v>11.1034374725006</v>
      </c>
      <c r="CI164" s="3">
        <v>1.22271241135791</v>
      </c>
      <c r="CJ164" s="3">
        <v>6348.4290520238801</v>
      </c>
      <c r="CK164" s="3">
        <v>708994.77391171502</v>
      </c>
      <c r="CL164" s="3">
        <v>5.8605275260771998</v>
      </c>
      <c r="CM164" s="3">
        <v>0.555722374821354</v>
      </c>
      <c r="CN164" s="3">
        <v>1.7242274512933899</v>
      </c>
      <c r="CO164" s="3">
        <v>2.2035798463186098</v>
      </c>
      <c r="CP164" s="3">
        <v>13.7854219320359</v>
      </c>
      <c r="CQ164" s="3">
        <v>4036.5027645761902</v>
      </c>
      <c r="CR164" s="3">
        <v>0.52009382393322967</v>
      </c>
      <c r="CS164" s="3">
        <v>1.45013115041393</v>
      </c>
      <c r="CT164" s="3">
        <v>10.2069570537071</v>
      </c>
      <c r="CU164" s="3">
        <v>0.52220708302502805</v>
      </c>
      <c r="CV164" s="3">
        <v>4.5971946666718097E-2</v>
      </c>
      <c r="CW164" s="3">
        <v>3.41675488594433E-2</v>
      </c>
      <c r="CX164" s="3">
        <v>3.1920991640940399</v>
      </c>
      <c r="CY164" s="3">
        <v>2.8364391739384001E-2</v>
      </c>
      <c r="DA164" s="3">
        <f t="shared" si="156"/>
        <v>105.20803493977917</v>
      </c>
      <c r="DB164" s="3">
        <f t="shared" si="125"/>
        <v>140.08463039117467</v>
      </c>
      <c r="DC164" s="3">
        <f t="shared" si="126"/>
        <v>0.1884071707034507</v>
      </c>
      <c r="DD164" s="3">
        <f t="shared" si="127"/>
        <v>2.0832195977024844E-2</v>
      </c>
      <c r="DE164" s="3">
        <f t="shared" si="128"/>
        <v>99.902890064266515</v>
      </c>
      <c r="DF164" s="3">
        <f t="shared" si="129"/>
        <v>10842.556566932482</v>
      </c>
      <c r="DG164" s="3">
        <f t="shared" si="157"/>
        <v>8.4054437216947067E-2</v>
      </c>
      <c r="DH164" s="3">
        <f t="shared" si="158"/>
        <v>7.6535239611810217E-3</v>
      </c>
      <c r="DI164" s="3">
        <f t="shared" si="130"/>
        <v>2.3013756397265807E-2</v>
      </c>
      <c r="DJ164" s="3">
        <f t="shared" si="131"/>
        <v>2.7907546179313705E-2</v>
      </c>
      <c r="DK164" s="3">
        <f t="shared" si="132"/>
        <v>0.12779875748400271</v>
      </c>
      <c r="DL164" s="3">
        <f t="shared" si="133"/>
        <v>35.908432133654095</v>
      </c>
      <c r="DM164" s="3">
        <f t="shared" si="159"/>
        <v>4.5297237709525486E-3</v>
      </c>
      <c r="DN164" s="3">
        <f t="shared" si="160"/>
        <v>1.2215745517765395E-2</v>
      </c>
      <c r="DO164" s="3">
        <f t="shared" si="134"/>
        <v>8.3828490914151607E-2</v>
      </c>
      <c r="DP164" s="3">
        <f t="shared" si="135"/>
        <v>4.0925319986287465E-3</v>
      </c>
      <c r="DQ164" s="3">
        <f t="shared" si="136"/>
        <v>2.3339976593344451E-4</v>
      </c>
      <c r="DR164" s="3">
        <f t="shared" si="137"/>
        <v>1.6717387800002886E-4</v>
      </c>
      <c r="DS164" s="3">
        <f t="shared" si="138"/>
        <v>1.5405883996592857E-2</v>
      </c>
      <c r="DT164" s="3">
        <f t="shared" si="139"/>
        <v>1.3572753451488606E-4</v>
      </c>
      <c r="DV164" s="3">
        <f t="shared" si="161"/>
        <v>0.93724097815538321</v>
      </c>
      <c r="DW164" s="3">
        <f t="shared" si="140"/>
        <v>1.2479375371616028</v>
      </c>
      <c r="DX164" s="3">
        <f t="shared" si="141"/>
        <v>1.6784166823633389E-3</v>
      </c>
      <c r="DY164" s="3">
        <f t="shared" si="142"/>
        <v>1.8558266719654394E-4</v>
      </c>
      <c r="DZ164" s="3">
        <f t="shared" si="143"/>
        <v>0.88998033712898661</v>
      </c>
      <c r="EA164" s="3">
        <f t="shared" si="144"/>
        <v>96.590420382945368</v>
      </c>
      <c r="EB164" s="3">
        <f t="shared" si="162"/>
        <v>7.4879511817329148E-4</v>
      </c>
      <c r="EC164" s="3">
        <f t="shared" si="163"/>
        <v>6.8181068944200748E-5</v>
      </c>
      <c r="ED164" s="3">
        <f t="shared" si="145"/>
        <v>2.0501699864605783E-4</v>
      </c>
      <c r="EE164" s="3">
        <f t="shared" si="146"/>
        <v>2.4861310159426698E-4</v>
      </c>
      <c r="EF164" s="3">
        <f t="shared" si="147"/>
        <v>1.1384893990265105E-3</v>
      </c>
      <c r="EG164" s="3">
        <f t="shared" si="148"/>
        <v>0.31988862900287146</v>
      </c>
      <c r="EH164" s="3">
        <f t="shared" si="164"/>
        <v>4.0352837502300464E-5</v>
      </c>
      <c r="EI164" s="3">
        <f t="shared" si="165"/>
        <v>1.0882341148678533E-4</v>
      </c>
      <c r="EJ164" s="3">
        <f t="shared" si="149"/>
        <v>7.467822858457623E-4</v>
      </c>
      <c r="EK164" s="3">
        <f t="shared" si="150"/>
        <v>3.6458134549538458E-5</v>
      </c>
      <c r="EL164" s="3">
        <f t="shared" si="151"/>
        <v>2.0792311637596128E-6</v>
      </c>
      <c r="EM164" s="3">
        <f t="shared" si="152"/>
        <v>1.4892608632834961E-6</v>
      </c>
      <c r="EN164" s="3">
        <f t="shared" si="153"/>
        <v>1.3724261454536166E-4</v>
      </c>
      <c r="EO164" s="3">
        <f t="shared" si="154"/>
        <v>1.2091225473811455E-6</v>
      </c>
      <c r="EQ164" s="3">
        <f t="shared" si="155"/>
        <v>2.4958750743232057</v>
      </c>
    </row>
    <row r="165" spans="1:147">
      <c r="A165" s="3" t="s">
        <v>224</v>
      </c>
      <c r="B165" s="33" t="s">
        <v>63</v>
      </c>
      <c r="C165" s="3" t="s">
        <v>65</v>
      </c>
      <c r="D165" s="13" t="s">
        <v>618</v>
      </c>
      <c r="E165" s="3" t="s">
        <v>403</v>
      </c>
      <c r="F165" s="3" t="s">
        <v>493</v>
      </c>
      <c r="G165" s="3">
        <v>3650.3168191292698</v>
      </c>
      <c r="H165" s="3">
        <v>6984.4878912585</v>
      </c>
      <c r="I165" s="3">
        <v>15.428631106671</v>
      </c>
      <c r="J165" s="3">
        <v>0.873614434225643</v>
      </c>
      <c r="K165" s="3">
        <v>7126.3060360347599</v>
      </c>
      <c r="L165" s="3">
        <v>599618.19090013299</v>
      </c>
      <c r="M165" s="3">
        <v>4.6391787241000397</v>
      </c>
      <c r="N165" s="3">
        <v>0.77777418502245399</v>
      </c>
      <c r="O165" s="3">
        <v>0.40770833303772802</v>
      </c>
      <c r="P165" s="3">
        <v>2.97824052549548</v>
      </c>
      <c r="Q165" s="3">
        <v>14.2067231269552</v>
      </c>
      <c r="R165" s="3">
        <v>3638.65503426962</v>
      </c>
      <c r="S165" s="3">
        <v>2.1073102835215214</v>
      </c>
      <c r="T165" s="3">
        <v>2.6785735747172499</v>
      </c>
      <c r="U165" s="3">
        <v>0.15811962515969</v>
      </c>
      <c r="V165" s="3">
        <v>0.45568488032809601</v>
      </c>
      <c r="W165" s="3">
        <v>5.84805941491644E-2</v>
      </c>
      <c r="X165" s="3">
        <v>2.3252321473993899E-2</v>
      </c>
      <c r="Y165" s="3">
        <v>0.57518898229426296</v>
      </c>
      <c r="Z165" s="3">
        <v>2.2882048567409202E-2</v>
      </c>
      <c r="AA165" s="3">
        <f t="shared" si="112"/>
        <v>17.660687028765359</v>
      </c>
      <c r="AB165" s="3">
        <f t="shared" si="113"/>
        <v>5.1778469636468651</v>
      </c>
      <c r="AC165" s="3">
        <f t="shared" si="114"/>
        <v>3.9781792196608684E-2</v>
      </c>
      <c r="AD165" s="3">
        <f t="shared" si="115"/>
        <v>37.842324663114709</v>
      </c>
      <c r="AE165" s="3">
        <f t="shared" si="116"/>
        <v>4.0425533502479648E-2</v>
      </c>
      <c r="AF165" s="3">
        <f t="shared" si="117"/>
        <v>0.27490030238235164</v>
      </c>
      <c r="AG165" s="3">
        <f t="shared" si="118"/>
        <v>0.92080256691162488</v>
      </c>
      <c r="AH165" s="17">
        <f t="shared" si="119"/>
        <v>24.699226800709358</v>
      </c>
      <c r="AI165" s="3">
        <f t="shared" si="120"/>
        <v>1.483090003851055E-3</v>
      </c>
      <c r="AJ165" s="3">
        <f t="shared" si="121"/>
        <v>0.19303336147610364</v>
      </c>
      <c r="AK165" s="3">
        <f t="shared" si="122"/>
        <v>1.5070890808932562E-3</v>
      </c>
      <c r="AL165" s="3">
        <f t="shared" si="123"/>
        <v>1.024845458203499E-2</v>
      </c>
      <c r="AM165" s="3">
        <f t="shared" si="124"/>
        <v>0.92080256691162488</v>
      </c>
      <c r="AP165" s="3">
        <v>0.31247675922512302</v>
      </c>
      <c r="AQ165" s="3">
        <v>13.980197972750201</v>
      </c>
      <c r="AR165" s="3">
        <v>5.7780479916710002E-2</v>
      </c>
      <c r="AS165" s="3">
        <v>0.45635239829026503</v>
      </c>
      <c r="AT165" s="3">
        <v>0.25062564083564798</v>
      </c>
      <c r="AU165" s="3">
        <v>1.4887433924067901</v>
      </c>
      <c r="AV165" s="3">
        <v>0.10659682000291899</v>
      </c>
      <c r="AW165" s="3">
        <v>0.77777418502245399</v>
      </c>
      <c r="AX165" s="3">
        <v>0.40770833303772802</v>
      </c>
      <c r="AY165" s="3">
        <v>2.97824052549548</v>
      </c>
      <c r="AZ165" s="3">
        <v>6.0656325616865597E-2</v>
      </c>
      <c r="BA165" s="3">
        <v>0.37335151972496</v>
      </c>
      <c r="BB165" s="3">
        <v>1.9349948999396901E-2</v>
      </c>
      <c r="BC165" s="3">
        <v>0.30845094804999801</v>
      </c>
      <c r="BD165" s="3">
        <v>0.15811962515969</v>
      </c>
      <c r="BE165" s="3">
        <v>5.8928490481358802E-3</v>
      </c>
      <c r="BF165" s="3">
        <v>5.84805941491644E-2</v>
      </c>
      <c r="BG165" s="3">
        <v>2.3252321473993899E-2</v>
      </c>
      <c r="BH165" s="3">
        <v>6.3794896334108203E-2</v>
      </c>
      <c r="BI165" s="3">
        <v>2.2882048567409202E-2</v>
      </c>
      <c r="BK165" s="3">
        <v>647.94149042651202</v>
      </c>
      <c r="BL165" s="3">
        <v>1604.8768128939601</v>
      </c>
      <c r="BM165" s="3">
        <v>5.2809038332752002E-2</v>
      </c>
      <c r="BN165" s="3">
        <v>0.38805110756918199</v>
      </c>
      <c r="BO165" s="3">
        <v>1173.7755110094399</v>
      </c>
      <c r="BP165" s="3">
        <v>30648.3855741279</v>
      </c>
      <c r="BQ165" s="3">
        <v>2.05336966690848</v>
      </c>
      <c r="BR165" s="3">
        <v>0.39819790792384901</v>
      </c>
      <c r="BS165" s="3">
        <v>0.95588467877452998</v>
      </c>
      <c r="BT165" s="3">
        <v>2.52188341223694</v>
      </c>
      <c r="BU165" s="3">
        <v>0.61581322937751504</v>
      </c>
      <c r="BV165" s="3">
        <v>639.48215419346798</v>
      </c>
      <c r="BW165" s="3">
        <v>3.8076742174667298E-2</v>
      </c>
      <c r="BX165" s="3">
        <v>2.1013655924318599</v>
      </c>
      <c r="BY165" s="3">
        <v>0.28793120189495303</v>
      </c>
      <c r="BZ165" s="3">
        <v>0.104287493068112</v>
      </c>
      <c r="CA165" s="3">
        <v>2.1212546417351298E-3</v>
      </c>
      <c r="CB165" s="3">
        <v>2.1111559504903101E-3</v>
      </c>
      <c r="CC165" s="3">
        <v>0.37468336551463299</v>
      </c>
      <c r="CD165" s="3">
        <v>1.7330567353416398E-2</v>
      </c>
      <c r="CF165" s="3">
        <v>3650.3168191292698</v>
      </c>
      <c r="CG165" s="3">
        <v>6984.4878912585</v>
      </c>
      <c r="CH165" s="3">
        <v>15.428631106671</v>
      </c>
      <c r="CI165" s="3">
        <v>0.873614434225643</v>
      </c>
      <c r="CJ165" s="3">
        <v>7126.3060360347599</v>
      </c>
      <c r="CK165" s="3">
        <v>599618.19090013299</v>
      </c>
      <c r="CL165" s="3">
        <v>4.6391787241000397</v>
      </c>
      <c r="CM165" s="3">
        <v>0.77777418502245399</v>
      </c>
      <c r="CN165" s="3">
        <v>0.40770833303772802</v>
      </c>
      <c r="CO165" s="3">
        <v>2.97824052549548</v>
      </c>
      <c r="CP165" s="3">
        <v>14.2067231269552</v>
      </c>
      <c r="CQ165" s="3">
        <v>3638.65503426962</v>
      </c>
      <c r="CR165" s="3">
        <v>2.1073102835215214</v>
      </c>
      <c r="CS165" s="3">
        <v>2.6785735747172499</v>
      </c>
      <c r="CT165" s="3">
        <v>0.15811962515969</v>
      </c>
      <c r="CU165" s="3">
        <v>0.45568488032809601</v>
      </c>
      <c r="CV165" s="3">
        <v>5.84805941491644E-2</v>
      </c>
      <c r="CW165" s="3">
        <v>2.3252321473993899E-2</v>
      </c>
      <c r="CX165" s="3">
        <v>0.57518898229426296</v>
      </c>
      <c r="CY165" s="3">
        <v>2.2882048567409202E-2</v>
      </c>
      <c r="DA165" s="3">
        <f t="shared" si="156"/>
        <v>66.444238293377865</v>
      </c>
      <c r="DB165" s="3">
        <f t="shared" si="125"/>
        <v>125.06917165831319</v>
      </c>
      <c r="DC165" s="3">
        <f t="shared" si="126"/>
        <v>0.26179863144494103</v>
      </c>
      <c r="DD165" s="3">
        <f t="shared" si="127"/>
        <v>1.4884372590881479E-2</v>
      </c>
      <c r="DE165" s="3">
        <f t="shared" si="128"/>
        <v>112.14405369393447</v>
      </c>
      <c r="DF165" s="3">
        <f t="shared" si="129"/>
        <v>9169.8759886853186</v>
      </c>
      <c r="DG165" s="3">
        <f t="shared" si="157"/>
        <v>6.6537279292343127E-2</v>
      </c>
      <c r="DH165" s="3">
        <f t="shared" si="158"/>
        <v>1.0711667608076765E-2</v>
      </c>
      <c r="DI165" s="3">
        <f t="shared" si="130"/>
        <v>5.4417996016866699E-3</v>
      </c>
      <c r="DJ165" s="3">
        <f t="shared" si="131"/>
        <v>3.7718345054400713E-2</v>
      </c>
      <c r="DK165" s="3">
        <f t="shared" si="132"/>
        <v>0.13170446087869456</v>
      </c>
      <c r="DL165" s="3">
        <f t="shared" si="133"/>
        <v>32.369207944681747</v>
      </c>
      <c r="DM165" s="3">
        <f t="shared" si="159"/>
        <v>1.8353483630802848E-2</v>
      </c>
      <c r="DN165" s="3">
        <f t="shared" si="160"/>
        <v>2.2564009558733469E-2</v>
      </c>
      <c r="DO165" s="3">
        <f t="shared" si="134"/>
        <v>1.2986171580132227E-3</v>
      </c>
      <c r="DP165" s="3">
        <f t="shared" si="135"/>
        <v>3.5711981216935427E-3</v>
      </c>
      <c r="DQ165" s="3">
        <f t="shared" si="136"/>
        <v>2.9690622163592955E-4</v>
      </c>
      <c r="DR165" s="3">
        <f t="shared" si="137"/>
        <v>1.137682064728082E-4</v>
      </c>
      <c r="DS165" s="3">
        <f t="shared" si="138"/>
        <v>2.7760086018062888E-3</v>
      </c>
      <c r="DT165" s="3">
        <f t="shared" si="139"/>
        <v>1.0949376476111873E-4</v>
      </c>
      <c r="DV165" s="3">
        <f t="shared" si="161"/>
        <v>0.69886045388050511</v>
      </c>
      <c r="DW165" s="3">
        <f t="shared" si="140"/>
        <v>1.3154774637592439</v>
      </c>
      <c r="DX165" s="3">
        <f t="shared" si="141"/>
        <v>2.753597830244692E-3</v>
      </c>
      <c r="DY165" s="3">
        <f t="shared" si="142"/>
        <v>1.565538209447229E-4</v>
      </c>
      <c r="DZ165" s="3">
        <f t="shared" si="143"/>
        <v>1.1795310816642137</v>
      </c>
      <c r="EA165" s="3">
        <f t="shared" si="144"/>
        <v>96.448749509094199</v>
      </c>
      <c r="EB165" s="3">
        <f t="shared" si="162"/>
        <v>6.9983905904532392E-4</v>
      </c>
      <c r="EC165" s="3">
        <f t="shared" si="163"/>
        <v>1.1266531272951197E-4</v>
      </c>
      <c r="ED165" s="3">
        <f t="shared" si="145"/>
        <v>5.7236844566860321E-5</v>
      </c>
      <c r="EE165" s="3">
        <f t="shared" si="146"/>
        <v>3.9672152802701523E-4</v>
      </c>
      <c r="EF165" s="3">
        <f t="shared" si="147"/>
        <v>1.3852674313364071E-3</v>
      </c>
      <c r="EG165" s="3">
        <f t="shared" si="148"/>
        <v>0.34045930748862696</v>
      </c>
      <c r="EH165" s="3">
        <f t="shared" si="164"/>
        <v>1.9304192853979404E-4</v>
      </c>
      <c r="EI165" s="3">
        <f t="shared" si="165"/>
        <v>2.3732823743051544E-4</v>
      </c>
      <c r="EJ165" s="3">
        <f t="shared" si="149"/>
        <v>1.3658854398464573E-5</v>
      </c>
      <c r="EK165" s="3">
        <f t="shared" si="150"/>
        <v>3.7561859452796165E-5</v>
      </c>
      <c r="EL165" s="3">
        <f t="shared" si="151"/>
        <v>3.1228594403664278E-6</v>
      </c>
      <c r="EM165" s="3">
        <f t="shared" si="152"/>
        <v>1.1966139195049194E-6</v>
      </c>
      <c r="EN165" s="3">
        <f t="shared" si="153"/>
        <v>2.9198056615059165E-5</v>
      </c>
      <c r="EO165" s="3">
        <f t="shared" si="154"/>
        <v>1.1516553444434189E-6</v>
      </c>
      <c r="EQ165" s="3">
        <f t="shared" si="155"/>
        <v>2.6309549275184878</v>
      </c>
    </row>
    <row r="166" spans="1:147">
      <c r="A166" s="3" t="s">
        <v>225</v>
      </c>
      <c r="B166" s="33" t="s">
        <v>63</v>
      </c>
      <c r="C166" s="3" t="s">
        <v>65</v>
      </c>
      <c r="D166" s="13" t="s">
        <v>618</v>
      </c>
      <c r="E166" s="3" t="s">
        <v>403</v>
      </c>
      <c r="F166" s="3" t="s">
        <v>493</v>
      </c>
      <c r="G166" s="3">
        <v>1631.0437985957799</v>
      </c>
      <c r="H166" s="3">
        <v>5388.4243401983103</v>
      </c>
      <c r="I166" s="3">
        <v>1.8239972976557799</v>
      </c>
      <c r="J166" s="3">
        <v>0.35140774433285299</v>
      </c>
      <c r="K166" s="3">
        <v>896.37573175646298</v>
      </c>
      <c r="L166" s="3">
        <v>585083.25332227105</v>
      </c>
      <c r="M166" s="3">
        <v>0.494993194660586</v>
      </c>
      <c r="N166" s="3">
        <v>1.0024548571557499</v>
      </c>
      <c r="O166" s="3">
        <v>0.27319757279132401</v>
      </c>
      <c r="P166" s="3">
        <v>2.3285228840952801</v>
      </c>
      <c r="Q166" s="3">
        <v>2.7757115472070399</v>
      </c>
      <c r="R166" s="3">
        <v>3496.4673046753001</v>
      </c>
      <c r="S166" s="3">
        <v>7.040085644981274E-2</v>
      </c>
      <c r="T166" s="3">
        <v>0.36144974864978002</v>
      </c>
      <c r="U166" s="3">
        <v>8.7826173019240394E-2</v>
      </c>
      <c r="V166" s="3">
        <v>0.2706102095888</v>
      </c>
      <c r="W166" s="3">
        <v>2.7269165229049101E-2</v>
      </c>
      <c r="X166" s="3">
        <v>1.73118242693764E-2</v>
      </c>
      <c r="Y166" s="3">
        <v>0.170229905670714</v>
      </c>
      <c r="Z166" s="3">
        <v>1.2945088053640801E-2</v>
      </c>
      <c r="AA166" s="3">
        <f t="shared" si="112"/>
        <v>5.1905438257162935</v>
      </c>
      <c r="AB166" s="3">
        <f t="shared" si="113"/>
        <v>13.678694556757158</v>
      </c>
      <c r="AC166" s="3">
        <f t="shared" si="114"/>
        <v>7.6044734928545799E-2</v>
      </c>
      <c r="AD166" s="3">
        <f t="shared" si="115"/>
        <v>6.6764769504339645</v>
      </c>
      <c r="AE166" s="3">
        <f t="shared" si="116"/>
        <v>0.10169672714771814</v>
      </c>
      <c r="AF166" s="3">
        <f t="shared" si="117"/>
        <v>0.51592681481670954</v>
      </c>
      <c r="AG166" s="3">
        <f t="shared" si="118"/>
        <v>1.521773936164496</v>
      </c>
      <c r="AH166" s="17">
        <f t="shared" si="119"/>
        <v>16.305663427766135</v>
      </c>
      <c r="AI166" s="3">
        <f t="shared" si="120"/>
        <v>7.097098263400917E-3</v>
      </c>
      <c r="AJ166" s="3">
        <f t="shared" si="121"/>
        <v>1.276604349736659</v>
      </c>
      <c r="AK166" s="3">
        <f t="shared" si="122"/>
        <v>9.491145788223335E-3</v>
      </c>
      <c r="AL166" s="3">
        <f t="shared" si="123"/>
        <v>4.8150385492410269E-2</v>
      </c>
      <c r="AM166" s="3">
        <f t="shared" si="124"/>
        <v>1.521773936164496</v>
      </c>
      <c r="AP166" s="3">
        <v>0.26494891147142602</v>
      </c>
      <c r="AQ166" s="3">
        <v>9.22859828873308</v>
      </c>
      <c r="AR166" s="3">
        <v>6.6316500012423896E-2</v>
      </c>
      <c r="AS166" s="3">
        <v>0.35140774433285299</v>
      </c>
      <c r="AT166" s="3">
        <v>0.379756116327367</v>
      </c>
      <c r="AU166" s="3">
        <v>1.9915431027675901</v>
      </c>
      <c r="AV166" s="3">
        <v>0.100605047956233</v>
      </c>
      <c r="AW166" s="3">
        <v>1.0024548571557499</v>
      </c>
      <c r="AX166" s="3">
        <v>0.27319757279132401</v>
      </c>
      <c r="AY166" s="3">
        <v>2.3285228840952801</v>
      </c>
      <c r="AZ166" s="3">
        <v>3.3855593803143201E-2</v>
      </c>
      <c r="BA166" s="3">
        <v>0.29363112517185203</v>
      </c>
      <c r="BB166" s="3">
        <v>1.1427495671902399E-2</v>
      </c>
      <c r="BC166" s="3">
        <v>9.4772483462127396E-2</v>
      </c>
      <c r="BD166" s="3">
        <v>8.7826173019240394E-2</v>
      </c>
      <c r="BE166" s="3">
        <v>0.2706102095888</v>
      </c>
      <c r="BF166" s="3">
        <v>2.7269165229049101E-2</v>
      </c>
      <c r="BG166" s="3">
        <v>1.73118242693764E-2</v>
      </c>
      <c r="BH166" s="3">
        <v>3.6146944137750901E-2</v>
      </c>
      <c r="BI166" s="3">
        <v>1.2945088053640801E-2</v>
      </c>
      <c r="BK166" s="3">
        <v>256.31888087007701</v>
      </c>
      <c r="BL166" s="3">
        <v>672.77040239872304</v>
      </c>
      <c r="BM166" s="3">
        <v>0.28897484589938999</v>
      </c>
      <c r="BN166" s="3">
        <v>0.21737691432289</v>
      </c>
      <c r="BO166" s="3">
        <v>1040.5116880375899</v>
      </c>
      <c r="BP166" s="3">
        <v>38835.468339575702</v>
      </c>
      <c r="BQ166" s="3">
        <v>0.114466841804892</v>
      </c>
      <c r="BR166" s="3">
        <v>0.38507266948485303</v>
      </c>
      <c r="BS166" s="3">
        <v>0.16866085010579199</v>
      </c>
      <c r="BT166" s="3">
        <v>2.0310818069930501</v>
      </c>
      <c r="BU166" s="3">
        <v>3.6441673912957202</v>
      </c>
      <c r="BV166" s="3">
        <v>250.43841836844399</v>
      </c>
      <c r="BW166" s="3">
        <v>2.5191978345609298E-2</v>
      </c>
      <c r="BX166" s="3">
        <v>0.25915091393011203</v>
      </c>
      <c r="BY166" s="3">
        <v>1.7351079667605601E-2</v>
      </c>
      <c r="BZ166" s="3">
        <v>0.20270058722589501</v>
      </c>
      <c r="CA166" s="3">
        <v>2.17120709440757E-2</v>
      </c>
      <c r="CB166" s="3">
        <v>6.6995920026197602E-3</v>
      </c>
      <c r="CC166" s="3">
        <v>0.30515148273579601</v>
      </c>
      <c r="CD166" s="3">
        <v>7.3806819224464101E-3</v>
      </c>
      <c r="CF166" s="3">
        <v>1631.0437985957799</v>
      </c>
      <c r="CG166" s="3">
        <v>5388.4243401983103</v>
      </c>
      <c r="CH166" s="3">
        <v>1.8239972976557799</v>
      </c>
      <c r="CI166" s="3">
        <v>0.35140774433285299</v>
      </c>
      <c r="CJ166" s="3">
        <v>896.37573175646298</v>
      </c>
      <c r="CK166" s="3">
        <v>585083.25332227105</v>
      </c>
      <c r="CL166" s="3">
        <v>0.494993194660586</v>
      </c>
      <c r="CM166" s="3">
        <v>1.0024548571557499</v>
      </c>
      <c r="CN166" s="3">
        <v>0.27319757279132401</v>
      </c>
      <c r="CO166" s="3">
        <v>2.3285228840952801</v>
      </c>
      <c r="CP166" s="3">
        <v>2.7757115472070399</v>
      </c>
      <c r="CQ166" s="3">
        <v>3496.4673046753001</v>
      </c>
      <c r="CR166" s="3">
        <v>7.040085644981274E-2</v>
      </c>
      <c r="CS166" s="3">
        <v>0.36144974864978002</v>
      </c>
      <c r="CT166" s="3">
        <v>8.7826173019240394E-2</v>
      </c>
      <c r="CU166" s="3">
        <v>0.2706102095888</v>
      </c>
      <c r="CV166" s="3">
        <v>2.7269165229049101E-2</v>
      </c>
      <c r="CW166" s="3">
        <v>1.73118242693764E-2</v>
      </c>
      <c r="CX166" s="3">
        <v>0.170229905670714</v>
      </c>
      <c r="CY166" s="3">
        <v>1.2945088053640801E-2</v>
      </c>
      <c r="DA166" s="3">
        <f t="shared" si="156"/>
        <v>29.688782697685166</v>
      </c>
      <c r="DB166" s="3">
        <f t="shared" si="125"/>
        <v>96.488930794132159</v>
      </c>
      <c r="DC166" s="3">
        <f t="shared" si="126"/>
        <v>3.0950250413277744E-2</v>
      </c>
      <c r="DD166" s="3">
        <f t="shared" si="127"/>
        <v>5.9871764854796793E-3</v>
      </c>
      <c r="DE166" s="3">
        <f t="shared" si="128"/>
        <v>14.105934783565653</v>
      </c>
      <c r="DF166" s="3">
        <f t="shared" si="129"/>
        <v>8947.595248849535</v>
      </c>
      <c r="DG166" s="3">
        <f t="shared" si="157"/>
        <v>7.0994247903932136E-3</v>
      </c>
      <c r="DH166" s="3">
        <f t="shared" si="158"/>
        <v>1.3806016487477618E-2</v>
      </c>
      <c r="DI166" s="3">
        <f t="shared" si="130"/>
        <v>3.6464460554943303E-3</v>
      </c>
      <c r="DJ166" s="3">
        <f t="shared" si="131"/>
        <v>2.9489904813770014E-2</v>
      </c>
      <c r="DK166" s="3">
        <f t="shared" si="132"/>
        <v>2.5732435946896674E-2</v>
      </c>
      <c r="DL166" s="3">
        <f t="shared" si="133"/>
        <v>31.104316345155723</v>
      </c>
      <c r="DM166" s="3">
        <f t="shared" si="159"/>
        <v>6.1315173970817073E-4</v>
      </c>
      <c r="DN166" s="3">
        <f t="shared" si="160"/>
        <v>3.0448129782645107E-3</v>
      </c>
      <c r="DO166" s="3">
        <f t="shared" si="134"/>
        <v>7.2130562597930679E-4</v>
      </c>
      <c r="DP166" s="3">
        <f t="shared" si="135"/>
        <v>2.1207696676238245E-3</v>
      </c>
      <c r="DQ166" s="3">
        <f t="shared" si="136"/>
        <v>1.3844566617554656E-4</v>
      </c>
      <c r="DR166" s="3">
        <f t="shared" si="137"/>
        <v>8.470273387980525E-5</v>
      </c>
      <c r="DS166" s="3">
        <f t="shared" si="138"/>
        <v>8.2157290381618727E-4</v>
      </c>
      <c r="DT166" s="3">
        <f t="shared" si="139"/>
        <v>6.1944035385718026E-5</v>
      </c>
      <c r="DV166" s="3">
        <f t="shared" si="161"/>
        <v>0.32552995328675638</v>
      </c>
      <c r="DW166" s="3">
        <f t="shared" si="140"/>
        <v>1.0579765918308248</v>
      </c>
      <c r="DX166" s="3">
        <f t="shared" si="141"/>
        <v>3.3936162603370338E-4</v>
      </c>
      <c r="DY166" s="3">
        <f t="shared" si="142"/>
        <v>6.564786779855848E-5</v>
      </c>
      <c r="DZ166" s="3">
        <f t="shared" si="143"/>
        <v>0.15466798817312877</v>
      </c>
      <c r="EA166" s="3">
        <f t="shared" si="144"/>
        <v>98.108106790579072</v>
      </c>
      <c r="EB166" s="3">
        <f t="shared" si="162"/>
        <v>7.7843387649562942E-5</v>
      </c>
      <c r="EC166" s="3">
        <f t="shared" si="163"/>
        <v>1.5137946031701716E-4</v>
      </c>
      <c r="ED166" s="3">
        <f t="shared" si="145"/>
        <v>3.998235381339158E-5</v>
      </c>
      <c r="EE166" s="3">
        <f t="shared" si="146"/>
        <v>3.2334930785848438E-4</v>
      </c>
      <c r="EF166" s="3">
        <f t="shared" si="147"/>
        <v>2.8214961714819164E-4</v>
      </c>
      <c r="EG166" s="3">
        <f t="shared" si="148"/>
        <v>0.34105091980226293</v>
      </c>
      <c r="EH166" s="3">
        <f t="shared" si="164"/>
        <v>6.7230529192581876E-6</v>
      </c>
      <c r="EI166" s="3">
        <f t="shared" si="165"/>
        <v>3.3385600099347892E-5</v>
      </c>
      <c r="EJ166" s="3">
        <f t="shared" si="149"/>
        <v>7.9089327818356853E-6</v>
      </c>
      <c r="EK166" s="3">
        <f t="shared" si="150"/>
        <v>2.32537001554928E-5</v>
      </c>
      <c r="EL166" s="3">
        <f t="shared" si="151"/>
        <v>1.518021526911358E-6</v>
      </c>
      <c r="EM166" s="3">
        <f t="shared" si="152"/>
        <v>9.2874393955207356E-7</v>
      </c>
      <c r="EN166" s="3">
        <f t="shared" si="153"/>
        <v>9.0083379882665595E-6</v>
      </c>
      <c r="EO166" s="3">
        <f t="shared" si="154"/>
        <v>6.7920059743905258E-7</v>
      </c>
      <c r="EQ166" s="3">
        <f t="shared" si="155"/>
        <v>2.1159531836616496</v>
      </c>
    </row>
    <row r="167" spans="1:147">
      <c r="A167" s="3" t="s">
        <v>226</v>
      </c>
      <c r="B167" s="33" t="s">
        <v>63</v>
      </c>
      <c r="C167" s="3" t="s">
        <v>65</v>
      </c>
      <c r="D167" s="13" t="s">
        <v>618</v>
      </c>
      <c r="E167" s="3" t="s">
        <v>403</v>
      </c>
      <c r="F167" s="3" t="s">
        <v>493</v>
      </c>
      <c r="G167" s="3">
        <v>863.68276858264699</v>
      </c>
      <c r="H167" s="3">
        <v>5475.8140465073102</v>
      </c>
      <c r="I167" s="3">
        <v>63.441151883796699</v>
      </c>
      <c r="J167" s="3">
        <v>0.67933946788593402</v>
      </c>
      <c r="K167" s="3">
        <v>2908.4457914057198</v>
      </c>
      <c r="L167" s="3">
        <v>579415.59993041703</v>
      </c>
      <c r="M167" s="3">
        <v>1.35455799105901</v>
      </c>
      <c r="N167" s="3">
        <v>0.72011123646114095</v>
      </c>
      <c r="O167" s="3">
        <v>0.44199310852298002</v>
      </c>
      <c r="P167" s="3">
        <v>2.4971995845379502</v>
      </c>
      <c r="Q167" s="3">
        <v>2.7981587649011201</v>
      </c>
      <c r="R167" s="3">
        <v>3697.4858791741299</v>
      </c>
      <c r="S167" s="3">
        <v>1.7423526399055378</v>
      </c>
      <c r="T167" s="3">
        <v>8.6783988683010904E-2</v>
      </c>
      <c r="U167" s="3">
        <v>1.3378642636490301</v>
      </c>
      <c r="V167" s="3">
        <v>0.48275140905764702</v>
      </c>
      <c r="W167" s="3">
        <v>2.6874878608427102E-2</v>
      </c>
      <c r="X167" s="3">
        <v>4.2255638496275401E-2</v>
      </c>
      <c r="Y167" s="3">
        <v>1.1539652624493599</v>
      </c>
      <c r="Z167" s="3">
        <v>1.75900283863476E-2</v>
      </c>
      <c r="AA167" s="3">
        <f t="shared" si="112"/>
        <v>93.386524532752347</v>
      </c>
      <c r="AB167" s="3">
        <f t="shared" si="113"/>
        <v>2.1640162540400008</v>
      </c>
      <c r="AC167" s="3">
        <f t="shared" si="114"/>
        <v>1.5243117759898351E-2</v>
      </c>
      <c r="AD167" s="3">
        <f t="shared" si="115"/>
        <v>143.5342557620404</v>
      </c>
      <c r="AE167" s="3">
        <f t="shared" si="116"/>
        <v>3.6617773403841716E-2</v>
      </c>
      <c r="AF167" s="3">
        <f t="shared" si="117"/>
        <v>1.1593626837686029</v>
      </c>
      <c r="AG167" s="3">
        <f t="shared" si="118"/>
        <v>4.4106367583401161E-2</v>
      </c>
      <c r="AH167" s="17">
        <f t="shared" si="119"/>
        <v>2.4248206215166839</v>
      </c>
      <c r="AI167" s="3">
        <f t="shared" si="120"/>
        <v>2.7726527441630853E-4</v>
      </c>
      <c r="AJ167" s="3">
        <f t="shared" si="121"/>
        <v>3.9362456550473698E-2</v>
      </c>
      <c r="AK167" s="3">
        <f t="shared" si="122"/>
        <v>6.6606039205709599E-4</v>
      </c>
      <c r="AL167" s="3">
        <f t="shared" si="123"/>
        <v>2.1088271948459525E-2</v>
      </c>
      <c r="AM167" s="3">
        <f t="shared" si="124"/>
        <v>4.4106367583401161E-2</v>
      </c>
      <c r="AP167" s="3">
        <v>0.24327534993118599</v>
      </c>
      <c r="AQ167" s="3">
        <v>9.3679086721052904</v>
      </c>
      <c r="AR167" s="3">
        <v>2.8713280956105799E-2</v>
      </c>
      <c r="AS167" s="3">
        <v>0.472622024616773</v>
      </c>
      <c r="AT167" s="3">
        <v>0.22997540134681799</v>
      </c>
      <c r="AU167" s="3">
        <v>2.12178803171751</v>
      </c>
      <c r="AV167" s="3">
        <v>6.6686914240444706E-2</v>
      </c>
      <c r="AW167" s="3">
        <v>0.72011123646114095</v>
      </c>
      <c r="AX167" s="3">
        <v>0.44199310852298002</v>
      </c>
      <c r="AY167" s="3">
        <v>2.4971995845379502</v>
      </c>
      <c r="AZ167" s="3">
        <v>6.0358738586827998E-2</v>
      </c>
      <c r="BA167" s="3">
        <v>0.17338642320935199</v>
      </c>
      <c r="BB167" s="3">
        <v>1.63195255308171E-2</v>
      </c>
      <c r="BC167" s="3">
        <v>8.1408951457048795E-2</v>
      </c>
      <c r="BD167" s="3">
        <v>1.3378642636490301</v>
      </c>
      <c r="BE167" s="3">
        <v>0.48275140905764702</v>
      </c>
      <c r="BF167" s="3">
        <v>2.6874878608427102E-2</v>
      </c>
      <c r="BG167" s="3">
        <v>4.2255638496275401E-2</v>
      </c>
      <c r="BH167" s="3">
        <v>1.1539652624493599</v>
      </c>
      <c r="BI167" s="3">
        <v>1.75900283863476E-2</v>
      </c>
      <c r="BK167" s="3">
        <v>35.187358141443703</v>
      </c>
      <c r="BL167" s="3">
        <v>1305.6041381295199</v>
      </c>
      <c r="BM167" s="3">
        <v>2.3185442978398698</v>
      </c>
      <c r="BN167" s="3">
        <v>0.38730821956431899</v>
      </c>
      <c r="BO167" s="3">
        <v>2841.63670138723</v>
      </c>
      <c r="BP167" s="3">
        <v>11897.6474204427</v>
      </c>
      <c r="BQ167" s="3">
        <v>0.199281392313406</v>
      </c>
      <c r="BR167" s="3">
        <v>0.41950035330053498</v>
      </c>
      <c r="BS167" s="3">
        <v>0.39592336683429002</v>
      </c>
      <c r="BT167" s="3">
        <v>2.1467072805632901</v>
      </c>
      <c r="BU167" s="3">
        <v>1.7558276168478799</v>
      </c>
      <c r="BV167" s="3">
        <v>117.092545213297</v>
      </c>
      <c r="BW167" s="3">
        <v>0.22630556796159401</v>
      </c>
      <c r="BX167" s="3">
        <v>6.9821179467499606E-2</v>
      </c>
      <c r="BY167" s="3">
        <v>8.1431382765507196E-2</v>
      </c>
      <c r="BZ167" s="3">
        <v>2.95623331829197E-2</v>
      </c>
      <c r="CA167" s="3">
        <v>2.8376246476010902E-2</v>
      </c>
      <c r="CB167" s="3">
        <v>8.8311640102999595E-3</v>
      </c>
      <c r="CC167" s="3">
        <v>9.4192082666895202E-2</v>
      </c>
      <c r="CD167" s="3">
        <v>7.5843925022454897E-3</v>
      </c>
      <c r="CF167" s="3">
        <v>863.68276858264699</v>
      </c>
      <c r="CG167" s="3">
        <v>5475.8140465073102</v>
      </c>
      <c r="CH167" s="3">
        <v>63.441151883796699</v>
      </c>
      <c r="CI167" s="3">
        <v>0.67933946788593402</v>
      </c>
      <c r="CJ167" s="3">
        <v>2908.4457914057198</v>
      </c>
      <c r="CK167" s="3">
        <v>579415.59993041703</v>
      </c>
      <c r="CL167" s="3">
        <v>1.35455799105901</v>
      </c>
      <c r="CM167" s="3">
        <v>0.72011123646114095</v>
      </c>
      <c r="CN167" s="3">
        <v>0.44199310852298002</v>
      </c>
      <c r="CO167" s="3">
        <v>2.4971995845379502</v>
      </c>
      <c r="CP167" s="3">
        <v>2.7981587649011201</v>
      </c>
      <c r="CQ167" s="3">
        <v>3697.4858791741299</v>
      </c>
      <c r="CR167" s="3">
        <v>1.7423526399055378</v>
      </c>
      <c r="CS167" s="3">
        <v>8.6783988683010904E-2</v>
      </c>
      <c r="CT167" s="3">
        <v>1.3378642636490301</v>
      </c>
      <c r="CU167" s="3">
        <v>0.48275140905764702</v>
      </c>
      <c r="CV167" s="3">
        <v>2.6874878608427102E-2</v>
      </c>
      <c r="CW167" s="3">
        <v>4.2255638496275401E-2</v>
      </c>
      <c r="CX167" s="3">
        <v>1.1539652624493599</v>
      </c>
      <c r="CY167" s="3">
        <v>1.75900283863476E-2</v>
      </c>
      <c r="DA167" s="3">
        <f t="shared" si="156"/>
        <v>15.721030948562571</v>
      </c>
      <c r="DB167" s="3">
        <f t="shared" si="125"/>
        <v>98.053792577801246</v>
      </c>
      <c r="DC167" s="3">
        <f t="shared" si="126"/>
        <v>1.0764925692783813</v>
      </c>
      <c r="DD167" s="3">
        <f t="shared" si="127"/>
        <v>1.157437578817949E-2</v>
      </c>
      <c r="DE167" s="3">
        <f t="shared" si="128"/>
        <v>45.769140329929812</v>
      </c>
      <c r="DF167" s="3">
        <f t="shared" si="129"/>
        <v>8860.9206290016373</v>
      </c>
      <c r="DG167" s="3">
        <f t="shared" si="157"/>
        <v>1.9427706654317943E-2</v>
      </c>
      <c r="DH167" s="3">
        <f t="shared" si="158"/>
        <v>9.9175215047671243E-3</v>
      </c>
      <c r="DI167" s="3">
        <f t="shared" si="130"/>
        <v>5.8994082951108898E-3</v>
      </c>
      <c r="DJ167" s="3">
        <f t="shared" si="131"/>
        <v>3.162613455595175E-2</v>
      </c>
      <c r="DK167" s="3">
        <f t="shared" si="132"/>
        <v>2.5940534512498774E-2</v>
      </c>
      <c r="DL167" s="3">
        <f t="shared" si="133"/>
        <v>32.892562820134415</v>
      </c>
      <c r="DM167" s="3">
        <f t="shared" si="159"/>
        <v>1.5174908463007002E-2</v>
      </c>
      <c r="DN167" s="3">
        <f t="shared" si="160"/>
        <v>7.3105878765909282E-4</v>
      </c>
      <c r="DO167" s="3">
        <f t="shared" si="134"/>
        <v>1.0987715700139867E-2</v>
      </c>
      <c r="DP167" s="3">
        <f t="shared" si="135"/>
        <v>3.7833182528028766E-3</v>
      </c>
      <c r="DQ167" s="3">
        <f t="shared" si="136"/>
        <v>1.3644387134986678E-4</v>
      </c>
      <c r="DR167" s="3">
        <f t="shared" si="137"/>
        <v>2.0674702138714563E-4</v>
      </c>
      <c r="DS167" s="3">
        <f t="shared" si="138"/>
        <v>5.5693304172266412E-3</v>
      </c>
      <c r="DT167" s="3">
        <f t="shared" si="139"/>
        <v>8.4170716822065303E-5</v>
      </c>
      <c r="DV167" s="3">
        <f t="shared" si="161"/>
        <v>0.17360551528674659</v>
      </c>
      <c r="DW167" s="3">
        <f t="shared" si="140"/>
        <v>1.0827966207804838</v>
      </c>
      <c r="DX167" s="3">
        <f t="shared" si="141"/>
        <v>1.1887582169604132E-2</v>
      </c>
      <c r="DY167" s="3">
        <f t="shared" si="142"/>
        <v>1.2781448490266272E-4</v>
      </c>
      <c r="DZ167" s="3">
        <f t="shared" si="143"/>
        <v>0.50542329044491763</v>
      </c>
      <c r="EA167" s="3">
        <f t="shared" si="144"/>
        <v>97.850115348411322</v>
      </c>
      <c r="EB167" s="3">
        <f t="shared" si="162"/>
        <v>2.1453790375439754E-4</v>
      </c>
      <c r="EC167" s="3">
        <f t="shared" si="163"/>
        <v>1.095180358613766E-4</v>
      </c>
      <c r="ED167" s="3">
        <f t="shared" si="145"/>
        <v>6.5146479280563766E-5</v>
      </c>
      <c r="EE167" s="3">
        <f t="shared" si="146"/>
        <v>3.4924372352412419E-4</v>
      </c>
      <c r="EF167" s="3">
        <f t="shared" si="147"/>
        <v>2.8645830388545523E-4</v>
      </c>
      <c r="EG167" s="3">
        <f t="shared" si="148"/>
        <v>0.36322874346947537</v>
      </c>
      <c r="EH167" s="3">
        <f t="shared" si="164"/>
        <v>1.6757474823178938E-4</v>
      </c>
      <c r="EI167" s="3">
        <f t="shared" si="165"/>
        <v>8.0729971177917836E-6</v>
      </c>
      <c r="EJ167" s="3">
        <f t="shared" si="149"/>
        <v>1.2133606582089128E-4</v>
      </c>
      <c r="EK167" s="3">
        <f t="shared" si="150"/>
        <v>4.1778743195696789E-5</v>
      </c>
      <c r="EL167" s="3">
        <f t="shared" si="151"/>
        <v>1.5067337931535594E-6</v>
      </c>
      <c r="EM167" s="3">
        <f t="shared" si="152"/>
        <v>2.2830832977399109E-6</v>
      </c>
      <c r="EN167" s="3">
        <f t="shared" si="153"/>
        <v>6.1501467686709584E-5</v>
      </c>
      <c r="EO167" s="3">
        <f t="shared" si="154"/>
        <v>9.294874308027202E-7</v>
      </c>
      <c r="EQ167" s="3">
        <f t="shared" si="155"/>
        <v>2.1655932415609676</v>
      </c>
    </row>
    <row r="168" spans="1:147" s="9" customFormat="1">
      <c r="A168" s="9" t="s">
        <v>227</v>
      </c>
      <c r="B168" s="39" t="s">
        <v>63</v>
      </c>
      <c r="C168" s="9" t="s">
        <v>65</v>
      </c>
      <c r="D168" s="9" t="s">
        <v>618</v>
      </c>
      <c r="E168" s="9" t="s">
        <v>403</v>
      </c>
      <c r="F168" s="9" t="s">
        <v>493</v>
      </c>
      <c r="G168" s="9">
        <v>1476.3971325309899</v>
      </c>
      <c r="H168" s="9">
        <v>4803.0407573401599</v>
      </c>
      <c r="I168" s="9">
        <v>60.229852974969099</v>
      </c>
      <c r="J168" s="9">
        <v>0.37960934780209499</v>
      </c>
      <c r="K168" s="9">
        <v>1802.9701068826801</v>
      </c>
      <c r="L168" s="9">
        <v>580644.36466139101</v>
      </c>
      <c r="M168" s="9">
        <v>0.91776885946734499</v>
      </c>
      <c r="N168" s="9">
        <v>0.90373185990440397</v>
      </c>
      <c r="O168" s="9">
        <v>0.41538537491598099</v>
      </c>
      <c r="P168" s="9">
        <v>2.1777085494912298</v>
      </c>
      <c r="Q168" s="9">
        <v>3.7605078820223601</v>
      </c>
      <c r="R168" s="9">
        <v>3505.8396611636399</v>
      </c>
      <c r="S168" s="9">
        <v>0.91661754934697304</v>
      </c>
      <c r="T168" s="9">
        <v>2.1704650189767398</v>
      </c>
      <c r="U168" s="9">
        <v>0.10470080042907801</v>
      </c>
      <c r="V168" s="9">
        <v>0.48088612625485699</v>
      </c>
      <c r="W168" s="9">
        <v>3.3338282783918198E-2</v>
      </c>
      <c r="X168" s="9">
        <v>1.70241895099673E-2</v>
      </c>
      <c r="Y168" s="9">
        <v>0.111638434122871</v>
      </c>
      <c r="Z168" s="9">
        <v>1.7572566736630098E-2</v>
      </c>
      <c r="AA168" s="9">
        <f t="shared" si="112"/>
        <v>158.6627234647795</v>
      </c>
      <c r="AB168" s="9">
        <f t="shared" si="113"/>
        <v>19.506799487122954</v>
      </c>
      <c r="AC168" s="9">
        <f t="shared" si="114"/>
        <v>0.15740606606224392</v>
      </c>
      <c r="AD168" s="9">
        <f t="shared" si="115"/>
        <v>144.99752907080961</v>
      </c>
      <c r="AE168" s="9">
        <f t="shared" si="116"/>
        <v>0.15249398331071368</v>
      </c>
      <c r="AF168" s="9">
        <f t="shared" si="117"/>
        <v>0.93785622533761692</v>
      </c>
      <c r="AG168" s="9">
        <f t="shared" si="118"/>
        <v>6.2435946565985945E-2</v>
      </c>
      <c r="AH168" s="49">
        <f t="shared" si="119"/>
        <v>33.684706450499711</v>
      </c>
      <c r="AI168" s="9">
        <f t="shared" si="120"/>
        <v>2.9175841993061272E-4</v>
      </c>
      <c r="AJ168" s="9">
        <f t="shared" si="121"/>
        <v>3.6156630672770577E-2</v>
      </c>
      <c r="AK168" s="9">
        <f t="shared" si="122"/>
        <v>2.8265367868393062E-4</v>
      </c>
      <c r="AL168" s="9">
        <f t="shared" si="123"/>
        <v>1.7383539101878693E-3</v>
      </c>
      <c r="AM168" s="9">
        <f t="shared" si="124"/>
        <v>6.2435946565985945E-2</v>
      </c>
      <c r="AO168" s="40"/>
      <c r="AP168" s="9">
        <v>0.31962686611691699</v>
      </c>
      <c r="AQ168" s="9">
        <v>7.4776803500133102</v>
      </c>
      <c r="AR168" s="9">
        <v>2.94814864580915E-2</v>
      </c>
      <c r="AS168" s="9">
        <v>0.37960934780209499</v>
      </c>
      <c r="AT168" s="9">
        <v>0.25588649932152402</v>
      </c>
      <c r="AU168" s="9">
        <v>1.97559559344619</v>
      </c>
      <c r="AV168" s="9">
        <v>8.6268237283766994E-2</v>
      </c>
      <c r="AW168" s="9">
        <v>0.90373185990440397</v>
      </c>
      <c r="AX168" s="9">
        <v>0.41538537491598099</v>
      </c>
      <c r="AY168" s="9">
        <v>2.1777085494912298</v>
      </c>
      <c r="AZ168" s="9">
        <v>1.93048332882809E-2</v>
      </c>
      <c r="BA168" s="9">
        <v>0.31286437015839802</v>
      </c>
      <c r="BB168" s="9">
        <v>1.5739046415609598E-2</v>
      </c>
      <c r="BC168" s="9">
        <v>5.95103637498198E-2</v>
      </c>
      <c r="BD168" s="9">
        <v>0.10470080042907801</v>
      </c>
      <c r="BE168" s="9">
        <v>0.48088612625485699</v>
      </c>
      <c r="BF168" s="9">
        <v>3.2705264496940301E-4</v>
      </c>
      <c r="BG168" s="9">
        <v>1.70241895099673E-2</v>
      </c>
      <c r="BH168" s="9">
        <v>6.1210749211624102E-2</v>
      </c>
      <c r="BI168" s="9">
        <v>1.7572566736630098E-2</v>
      </c>
      <c r="BJ168" s="41"/>
      <c r="BK168" s="9">
        <v>364.49130753017101</v>
      </c>
      <c r="BL168" s="9">
        <v>1282.4685574028199</v>
      </c>
      <c r="BM168" s="9">
        <v>3.50070406168361</v>
      </c>
      <c r="BN168" s="9">
        <v>0.167831809974017</v>
      </c>
      <c r="BO168" s="9">
        <v>1769.15800941874</v>
      </c>
      <c r="BP168" s="9">
        <v>31765.694554400601</v>
      </c>
      <c r="BQ168" s="9">
        <v>0.37240325154456499</v>
      </c>
      <c r="BR168" s="9">
        <v>0.50091452082279098</v>
      </c>
      <c r="BS168" s="9">
        <v>0.16710525401215601</v>
      </c>
      <c r="BT168" s="9">
        <v>1.26095363710176</v>
      </c>
      <c r="BU168" s="9">
        <v>2.2885575192687</v>
      </c>
      <c r="BV168" s="9">
        <v>365.38381529979301</v>
      </c>
      <c r="BW168" s="9">
        <v>0.14412955258311899</v>
      </c>
      <c r="BX168" s="9">
        <v>0.66620899634522901</v>
      </c>
      <c r="BY168" s="9">
        <v>2.4298104266183E-2</v>
      </c>
      <c r="BZ168" s="9">
        <v>0.27121658700246598</v>
      </c>
      <c r="CA168" s="9">
        <v>4.6335552809236701E-2</v>
      </c>
      <c r="CB168" s="9">
        <v>4.0470732578118902E-2</v>
      </c>
      <c r="CC168" s="9">
        <v>7.3489257675260503E-2</v>
      </c>
      <c r="CD168" s="9">
        <v>5.9750155824898801E-4</v>
      </c>
      <c r="CF168" s="9">
        <v>1476.3971325309899</v>
      </c>
      <c r="CG168" s="9">
        <v>4803.0407573401599</v>
      </c>
      <c r="CH168" s="9">
        <v>60.229852974969099</v>
      </c>
      <c r="CI168" s="9">
        <v>0.37960934780209499</v>
      </c>
      <c r="CJ168" s="9">
        <v>1802.9701068826801</v>
      </c>
      <c r="CK168" s="9">
        <v>580644.36466139101</v>
      </c>
      <c r="CL168" s="9">
        <v>0.91776885946734499</v>
      </c>
      <c r="CM168" s="9">
        <v>0.90373185990440397</v>
      </c>
      <c r="CN168" s="9">
        <v>0.41538537491598099</v>
      </c>
      <c r="CO168" s="9">
        <v>2.1777085494912298</v>
      </c>
      <c r="CP168" s="9">
        <v>3.7605078820223601</v>
      </c>
      <c r="CQ168" s="9">
        <v>3505.8396611636399</v>
      </c>
      <c r="CR168" s="9">
        <v>0.91661754934697304</v>
      </c>
      <c r="CS168" s="9">
        <v>2.1704650189767398</v>
      </c>
      <c r="CT168" s="9">
        <v>0.10470080042907801</v>
      </c>
      <c r="CU168" s="9">
        <v>0.48088612625485699</v>
      </c>
      <c r="CV168" s="9">
        <v>3.3338282783918198E-2</v>
      </c>
      <c r="CW168" s="9">
        <v>1.70241895099673E-2</v>
      </c>
      <c r="CX168" s="9">
        <v>0.111638434122871</v>
      </c>
      <c r="CY168" s="9">
        <v>1.7572566736630098E-2</v>
      </c>
      <c r="DA168" s="9">
        <f t="shared" si="156"/>
        <v>26.873854448871853</v>
      </c>
      <c r="DB168" s="9">
        <f t="shared" si="125"/>
        <v>86.006639042710361</v>
      </c>
      <c r="DC168" s="9">
        <f t="shared" si="126"/>
        <v>1.0220020798967153</v>
      </c>
      <c r="DD168" s="9">
        <f t="shared" si="127"/>
        <v>6.4676666848758977E-3</v>
      </c>
      <c r="DE168" s="9">
        <f t="shared" si="128"/>
        <v>28.37267659463507</v>
      </c>
      <c r="DF168" s="9">
        <f t="shared" si="129"/>
        <v>8879.7119538368406</v>
      </c>
      <c r="DG168" s="9">
        <f t="shared" si="157"/>
        <v>1.3163071862475008E-2</v>
      </c>
      <c r="DH168" s="9">
        <f t="shared" si="158"/>
        <v>1.2446382866057072E-2</v>
      </c>
      <c r="DI168" s="9">
        <f t="shared" si="130"/>
        <v>5.5442672729357221E-3</v>
      </c>
      <c r="DJ168" s="9">
        <f t="shared" si="131"/>
        <v>2.7579895510273938E-2</v>
      </c>
      <c r="DK168" s="9">
        <f t="shared" si="132"/>
        <v>3.4862062053713332E-2</v>
      </c>
      <c r="DL168" s="9">
        <f t="shared" si="133"/>
        <v>31.187692140125431</v>
      </c>
      <c r="DM168" s="9">
        <f t="shared" si="159"/>
        <v>7.9832217017102979E-3</v>
      </c>
      <c r="DN168" s="9">
        <f t="shared" si="160"/>
        <v>1.8283758899644006E-2</v>
      </c>
      <c r="DO168" s="9">
        <f t="shared" si="134"/>
        <v>8.5989487868822271E-4</v>
      </c>
      <c r="DP168" s="9">
        <f t="shared" si="135"/>
        <v>3.7687000490192555E-3</v>
      </c>
      <c r="DQ168" s="9">
        <f t="shared" si="136"/>
        <v>1.6925860144231697E-4</v>
      </c>
      <c r="DR168" s="9">
        <f t="shared" si="137"/>
        <v>8.3295403831757782E-5</v>
      </c>
      <c r="DS168" s="9">
        <f t="shared" si="138"/>
        <v>5.3879553148103768E-4</v>
      </c>
      <c r="DT168" s="9">
        <f t="shared" si="139"/>
        <v>8.408716041491598E-5</v>
      </c>
      <c r="DV168" s="9">
        <f t="shared" si="161"/>
        <v>0.29680640908840955</v>
      </c>
      <c r="DW168" s="9">
        <f t="shared" si="140"/>
        <v>0.94989431979681971</v>
      </c>
      <c r="DX168" s="9">
        <f t="shared" si="141"/>
        <v>1.1287430613726635E-2</v>
      </c>
      <c r="DY168" s="9">
        <f t="shared" si="142"/>
        <v>7.1431693119084318E-5</v>
      </c>
      <c r="DZ168" s="9">
        <f t="shared" si="143"/>
        <v>0.31336004562731845</v>
      </c>
      <c r="EA168" s="9">
        <f t="shared" si="144"/>
        <v>98.071358679565094</v>
      </c>
      <c r="EB168" s="9">
        <f t="shared" si="162"/>
        <v>1.453786281200127E-4</v>
      </c>
      <c r="EC168" s="9">
        <f t="shared" si="163"/>
        <v>1.3746320653935763E-4</v>
      </c>
      <c r="ED168" s="9">
        <f t="shared" si="145"/>
        <v>6.1233272787019971E-5</v>
      </c>
      <c r="EE168" s="9">
        <f t="shared" si="146"/>
        <v>3.0460423029423652E-4</v>
      </c>
      <c r="EF168" s="9">
        <f t="shared" si="147"/>
        <v>3.850316102316439E-4</v>
      </c>
      <c r="EG168" s="9">
        <f t="shared" si="148"/>
        <v>0.34445028827094926</v>
      </c>
      <c r="EH168" s="9">
        <f t="shared" si="164"/>
        <v>8.8170134684225189E-5</v>
      </c>
      <c r="EI168" s="9">
        <f t="shared" si="165"/>
        <v>2.0193369856810392E-4</v>
      </c>
      <c r="EJ168" s="9">
        <f t="shared" si="149"/>
        <v>9.4970489485433293E-6</v>
      </c>
      <c r="EK168" s="9">
        <f t="shared" si="150"/>
        <v>4.1623144555197034E-5</v>
      </c>
      <c r="EL168" s="9">
        <f t="shared" si="151"/>
        <v>1.8693648057444661E-6</v>
      </c>
      <c r="EM168" s="9">
        <f t="shared" si="152"/>
        <v>9.1995027181189527E-7</v>
      </c>
      <c r="EN168" s="9">
        <f t="shared" si="153"/>
        <v>5.9506896279436068E-6</v>
      </c>
      <c r="EO168" s="9">
        <f t="shared" si="154"/>
        <v>9.2869477211297353E-7</v>
      </c>
      <c r="EQ168" s="9">
        <f t="shared" si="155"/>
        <v>1.8997886395936394</v>
      </c>
    </row>
    <row r="169" spans="1:147">
      <c r="A169" s="3" t="s">
        <v>228</v>
      </c>
      <c r="B169" s="33" t="s">
        <v>63</v>
      </c>
      <c r="C169" s="3" t="s">
        <v>65</v>
      </c>
      <c r="D169" s="3" t="s">
        <v>618</v>
      </c>
      <c r="E169" s="3" t="s">
        <v>403</v>
      </c>
      <c r="F169" s="3" t="s">
        <v>493</v>
      </c>
      <c r="G169" s="5" t="s">
        <v>98</v>
      </c>
      <c r="H169" s="3">
        <v>5703.9063197405803</v>
      </c>
      <c r="I169" s="3">
        <v>85.676838851053404</v>
      </c>
      <c r="J169" s="3">
        <v>2.1488105536638198</v>
      </c>
      <c r="K169" s="3">
        <v>1904.95993305615</v>
      </c>
      <c r="L169" s="3">
        <v>827635.59782641602</v>
      </c>
      <c r="M169" s="5" t="s">
        <v>98</v>
      </c>
      <c r="N169" s="5" t="s">
        <v>98</v>
      </c>
      <c r="O169" s="3">
        <v>0.68547961741933505</v>
      </c>
      <c r="P169" s="3">
        <v>7.7704267648771896</v>
      </c>
      <c r="Q169" s="3">
        <v>3.07911022752501</v>
      </c>
      <c r="R169" s="3">
        <v>3848.5633661032298</v>
      </c>
      <c r="S169" s="5" t="s">
        <v>98</v>
      </c>
      <c r="T169" s="5" t="s">
        <v>98</v>
      </c>
      <c r="U169" s="3">
        <v>7.9844998585062402E-2</v>
      </c>
      <c r="V169" s="3">
        <v>0.43841078622088803</v>
      </c>
      <c r="W169" s="3">
        <v>3.57424273057265E-2</v>
      </c>
      <c r="X169" s="3">
        <v>2.6589469396105899E-2</v>
      </c>
      <c r="Y169" s="3">
        <v>1.1363419889263</v>
      </c>
      <c r="Z169" s="3">
        <v>1.35777730645573E-2</v>
      </c>
      <c r="AA169" s="3">
        <f t="shared" si="112"/>
        <v>39.871750771593376</v>
      </c>
      <c r="AB169" s="3">
        <f t="shared" si="113"/>
        <v>6.8381058172630445</v>
      </c>
      <c r="AC169" s="3">
        <f t="shared" si="114"/>
        <v>1.1948667915885591E-2</v>
      </c>
      <c r="AD169" s="3">
        <f t="shared" si="115"/>
        <v>124.98816401515478</v>
      </c>
      <c r="AE169" s="3">
        <f t="shared" si="116"/>
        <v>2.3399178816959493E-2</v>
      </c>
      <c r="AF169" s="3">
        <f t="shared" si="117"/>
        <v>7.026493728398249E-2</v>
      </c>
      <c r="AG169" s="3">
        <f t="shared" si="118"/>
        <v>3.5938653535968458E-2</v>
      </c>
      <c r="AH169" s="17">
        <f t="shared" si="119"/>
        <v>2.7096686187178398</v>
      </c>
      <c r="AI169" s="3">
        <f t="shared" si="120"/>
        <v>1.5847658768272074E-4</v>
      </c>
      <c r="AJ169" s="3">
        <f t="shared" si="121"/>
        <v>9.0694601587552048E-2</v>
      </c>
      <c r="AK169" s="3">
        <f t="shared" si="122"/>
        <v>3.103460602967727E-4</v>
      </c>
      <c r="AL169" s="3">
        <f t="shared" si="123"/>
        <v>9.3193212606583811E-4</v>
      </c>
      <c r="AM169" s="3">
        <f t="shared" si="124"/>
        <v>3.5938653535968458E-2</v>
      </c>
      <c r="AP169" s="3" t="s">
        <v>98</v>
      </c>
      <c r="AQ169" s="3">
        <v>24.269634887584701</v>
      </c>
      <c r="AR169" s="3">
        <v>7.4280597897941003E-2</v>
      </c>
      <c r="AS169" s="3">
        <v>0.452541447724924</v>
      </c>
      <c r="AT169" s="3">
        <v>1.4483413097811699</v>
      </c>
      <c r="AU169" s="3">
        <v>3.70569760510819</v>
      </c>
      <c r="AV169" s="3" t="s">
        <v>98</v>
      </c>
      <c r="AW169" s="3" t="s">
        <v>98</v>
      </c>
      <c r="AX169" s="3">
        <v>0.68547961741933505</v>
      </c>
      <c r="AY169" s="3">
        <v>2.10095916325864</v>
      </c>
      <c r="AZ169" s="3">
        <v>6.3635170240394501E-2</v>
      </c>
      <c r="BA169" s="3">
        <v>0.297654216358409</v>
      </c>
      <c r="BB169" s="3" t="s">
        <v>98</v>
      </c>
      <c r="BC169" s="3" t="s">
        <v>98</v>
      </c>
      <c r="BD169" s="3">
        <v>7.9844998585062402E-2</v>
      </c>
      <c r="BE169" s="3">
        <v>0.43841078622088803</v>
      </c>
      <c r="BF169" s="3">
        <v>3.57424273057265E-2</v>
      </c>
      <c r="BG169" s="3">
        <v>2.6589469396105899E-2</v>
      </c>
      <c r="BH169" s="3" t="s">
        <v>98</v>
      </c>
      <c r="BI169" s="3">
        <v>1.35777730645573E-2</v>
      </c>
      <c r="BK169" s="3" t="s">
        <v>98</v>
      </c>
      <c r="BL169" s="3">
        <v>1026.7302430101399</v>
      </c>
      <c r="BM169" s="3">
        <v>8.2228592581198203</v>
      </c>
      <c r="BN169" s="3">
        <v>0.70171692349540304</v>
      </c>
      <c r="BO169" s="3">
        <v>616.43496418070401</v>
      </c>
      <c r="BP169" s="3">
        <v>61057.199732507601</v>
      </c>
      <c r="BQ169" s="3" t="s">
        <v>98</v>
      </c>
      <c r="BR169" s="3" t="s">
        <v>98</v>
      </c>
      <c r="BS169" s="3">
        <v>0.51864621547518197</v>
      </c>
      <c r="BT169" s="3">
        <v>2.0450684297061898</v>
      </c>
      <c r="BU169" s="3">
        <v>0.97348584956658901</v>
      </c>
      <c r="BV169" s="3">
        <v>381.39899316943598</v>
      </c>
      <c r="BW169" s="3" t="s">
        <v>98</v>
      </c>
      <c r="BX169" s="3" t="s">
        <v>98</v>
      </c>
      <c r="BY169" s="3">
        <v>9.3439371292340201E-2</v>
      </c>
      <c r="BZ169" s="3">
        <v>0.30107138317665799</v>
      </c>
      <c r="CA169" s="3">
        <v>1.9930512094543499E-2</v>
      </c>
      <c r="CB169" s="3">
        <v>8.3767801693213108E-3</v>
      </c>
      <c r="CC169" s="3">
        <v>0.45853257602957898</v>
      </c>
      <c r="CD169" s="3">
        <v>1.09893468015375E-2</v>
      </c>
      <c r="CF169" s="3" t="s">
        <v>98</v>
      </c>
      <c r="CG169" s="3">
        <v>5703.9063197405803</v>
      </c>
      <c r="CH169" s="3">
        <v>85.676838851053404</v>
      </c>
      <c r="CI169" s="3">
        <v>2.1488105536638198</v>
      </c>
      <c r="CJ169" s="3">
        <v>1904.95993305615</v>
      </c>
      <c r="CK169" s="3">
        <v>827635.59782641602</v>
      </c>
      <c r="CL169" s="3" t="s">
        <v>98</v>
      </c>
      <c r="CM169" s="3" t="s">
        <v>98</v>
      </c>
      <c r="CN169" s="3">
        <v>0.68547961741933505</v>
      </c>
      <c r="CO169" s="3">
        <v>7.7704267648771896</v>
      </c>
      <c r="CP169" s="3">
        <v>3.07911022752501</v>
      </c>
      <c r="CQ169" s="3">
        <v>3848.5633661032298</v>
      </c>
      <c r="CR169" s="3" t="s">
        <v>98</v>
      </c>
      <c r="CS169" s="3" t="s">
        <v>98</v>
      </c>
      <c r="CT169" s="3">
        <v>7.9844998585062402E-2</v>
      </c>
      <c r="CU169" s="3">
        <v>0.43841078622088803</v>
      </c>
      <c r="CV169" s="3">
        <v>3.57424273057265E-2</v>
      </c>
      <c r="CW169" s="3">
        <v>2.6589469396105899E-2</v>
      </c>
      <c r="CX169" s="3">
        <v>1.1363419889263</v>
      </c>
      <c r="CY169" s="3">
        <v>1.35777730645573E-2</v>
      </c>
      <c r="DA169" s="3" t="s">
        <v>98</v>
      </c>
      <c r="DB169" s="3">
        <f t="shared" si="125"/>
        <v>102.13817386947051</v>
      </c>
      <c r="DC169" s="3">
        <f t="shared" si="126"/>
        <v>1.4537958035717287</v>
      </c>
      <c r="DD169" s="3">
        <f t="shared" si="127"/>
        <v>3.6610769757141684E-2</v>
      </c>
      <c r="DE169" s="3">
        <f t="shared" si="128"/>
        <v>29.977652929470779</v>
      </c>
      <c r="DF169" s="3">
        <f t="shared" si="129"/>
        <v>12656.913867967824</v>
      </c>
      <c r="DG169" s="3" t="s">
        <v>98</v>
      </c>
      <c r="DH169" s="3" t="s">
        <v>98</v>
      </c>
      <c r="DI169" s="3">
        <f t="shared" si="130"/>
        <v>9.1492922924675275E-3</v>
      </c>
      <c r="DJ169" s="3">
        <f t="shared" si="131"/>
        <v>9.8409660142821556E-2</v>
      </c>
      <c r="DK169" s="3">
        <f t="shared" si="132"/>
        <v>2.854511549766298E-2</v>
      </c>
      <c r="DL169" s="3">
        <f t="shared" si="133"/>
        <v>34.236537048004465</v>
      </c>
      <c r="DM169" s="3" t="s">
        <v>98</v>
      </c>
      <c r="DN169" s="3" t="s">
        <v>98</v>
      </c>
      <c r="DO169" s="3">
        <f t="shared" si="134"/>
        <v>6.557572157117477E-4</v>
      </c>
      <c r="DP169" s="3">
        <f t="shared" si="135"/>
        <v>3.4358212086276494E-3</v>
      </c>
      <c r="DQ169" s="3">
        <f t="shared" si="136"/>
        <v>1.8146445325729926E-4</v>
      </c>
      <c r="DR169" s="3">
        <f t="shared" si="137"/>
        <v>1.3009609589485001E-4</v>
      </c>
      <c r="DS169" s="3">
        <f t="shared" si="138"/>
        <v>5.4842760083315643E-3</v>
      </c>
      <c r="DT169" s="3">
        <f t="shared" si="139"/>
        <v>6.4971520601873255E-5</v>
      </c>
      <c r="DV169" s="3" t="s">
        <v>98</v>
      </c>
      <c r="DW169" s="3">
        <f t="shared" si="140"/>
        <v>0.79634104082391588</v>
      </c>
      <c r="DX169" s="3">
        <f t="shared" si="141"/>
        <v>1.1334814589903272E-2</v>
      </c>
      <c r="DY169" s="3">
        <f t="shared" si="142"/>
        <v>2.8544331065704894E-4</v>
      </c>
      <c r="DZ169" s="3">
        <f t="shared" si="143"/>
        <v>0.23372686656627636</v>
      </c>
      <c r="EA169" s="3">
        <f t="shared" si="144"/>
        <v>98.682202563334343</v>
      </c>
      <c r="EB169" s="3" t="s">
        <v>98</v>
      </c>
      <c r="EC169" s="3" t="s">
        <v>98</v>
      </c>
      <c r="ED169" s="3">
        <f t="shared" si="145"/>
        <v>7.1334317728228173E-5</v>
      </c>
      <c r="EE169" s="3">
        <f t="shared" si="146"/>
        <v>7.6727092541730606E-4</v>
      </c>
      <c r="EF169" s="3">
        <f t="shared" si="147"/>
        <v>2.2255779719439848E-4</v>
      </c>
      <c r="EG169" s="3">
        <f t="shared" si="148"/>
        <v>0.2669321225760013</v>
      </c>
      <c r="EH169" s="3" t="s">
        <v>98</v>
      </c>
      <c r="EI169" s="3" t="s">
        <v>98</v>
      </c>
      <c r="EJ169" s="3">
        <f t="shared" si="149"/>
        <v>5.1127444705938268E-6</v>
      </c>
      <c r="EK169" s="3">
        <f t="shared" si="150"/>
        <v>2.6788078675266519E-5</v>
      </c>
      <c r="EL169" s="3">
        <f t="shared" si="151"/>
        <v>1.4148245078684962E-6</v>
      </c>
      <c r="EM169" s="3">
        <f t="shared" si="152"/>
        <v>1.0143206647147577E-6</v>
      </c>
      <c r="EN169" s="3">
        <f t="shared" si="153"/>
        <v>4.2759273043414059E-5</v>
      </c>
      <c r="EO169" s="3">
        <f t="shared" si="154"/>
        <v>5.0656367134710805E-7</v>
      </c>
      <c r="EQ169" s="3">
        <f t="shared" si="155"/>
        <v>1.5926820816478318</v>
      </c>
    </row>
    <row r="170" spans="1:147">
      <c r="A170" s="3" t="s">
        <v>228</v>
      </c>
      <c r="B170" s="33" t="s">
        <v>63</v>
      </c>
      <c r="C170" s="3" t="s">
        <v>65</v>
      </c>
      <c r="D170" s="3" t="s">
        <v>618</v>
      </c>
      <c r="E170" s="3" t="s">
        <v>403</v>
      </c>
      <c r="F170" s="3" t="s">
        <v>493</v>
      </c>
      <c r="G170" s="5" t="s">
        <v>98</v>
      </c>
      <c r="H170" s="3">
        <v>5832.5773309268998</v>
      </c>
      <c r="I170" s="3">
        <v>89.011576443883698</v>
      </c>
      <c r="J170" s="3">
        <v>1.5362164306001</v>
      </c>
      <c r="K170" s="3">
        <v>2374.3782484297399</v>
      </c>
      <c r="L170" s="3">
        <v>838811.34847846301</v>
      </c>
      <c r="M170" s="5" t="s">
        <v>98</v>
      </c>
      <c r="N170" s="5" t="s">
        <v>98</v>
      </c>
      <c r="O170" s="3">
        <v>0.50035891708746105</v>
      </c>
      <c r="P170" s="3">
        <v>3.8794884447496898</v>
      </c>
      <c r="Q170" s="3">
        <v>5.2408045435364903</v>
      </c>
      <c r="R170" s="3">
        <v>3779.7059077153599</v>
      </c>
      <c r="S170" s="5" t="s">
        <v>98</v>
      </c>
      <c r="T170" s="5" t="s">
        <v>98</v>
      </c>
      <c r="U170" s="3">
        <v>0.103245639755479</v>
      </c>
      <c r="V170" s="3">
        <v>0.26818340378077499</v>
      </c>
      <c r="W170" s="3">
        <v>3.6071158138270998E-2</v>
      </c>
      <c r="X170" s="3">
        <v>1.0496701649731001E-2</v>
      </c>
      <c r="Y170" s="3">
        <v>0.65174455577998902</v>
      </c>
      <c r="Z170" s="3">
        <v>1.5486930034334901E-2</v>
      </c>
      <c r="AA170" s="3">
        <f t="shared" si="112"/>
        <v>57.942080732148305</v>
      </c>
      <c r="AB170" s="3">
        <f t="shared" si="113"/>
        <v>5.9524677426830674</v>
      </c>
      <c r="AC170" s="3">
        <f t="shared" si="114"/>
        <v>2.3762269890847943E-2</v>
      </c>
      <c r="AD170" s="3">
        <f t="shared" si="115"/>
        <v>177.89545345171649</v>
      </c>
      <c r="AE170" s="3">
        <f t="shared" si="116"/>
        <v>1.610554558015272E-2</v>
      </c>
      <c r="AF170" s="3">
        <f t="shared" si="117"/>
        <v>0.15841427264692315</v>
      </c>
      <c r="AG170" s="3">
        <f t="shared" si="118"/>
        <v>5.8877785934287927E-2</v>
      </c>
      <c r="AH170" s="17">
        <f t="shared" si="119"/>
        <v>8.0411942026342622</v>
      </c>
      <c r="AI170" s="3">
        <f t="shared" si="120"/>
        <v>1.7398781881026963E-4</v>
      </c>
      <c r="AJ170" s="3">
        <f t="shared" si="121"/>
        <v>4.3584088719015868E-2</v>
      </c>
      <c r="AK170" s="3">
        <f t="shared" si="122"/>
        <v>1.1792512916955833E-4</v>
      </c>
      <c r="AL170" s="3">
        <f t="shared" si="123"/>
        <v>1.1599124954333215E-3</v>
      </c>
      <c r="AM170" s="3">
        <f t="shared" si="124"/>
        <v>5.8877785934287927E-2</v>
      </c>
      <c r="AP170" s="3" t="s">
        <v>98</v>
      </c>
      <c r="AQ170" s="3">
        <v>19.626112916096599</v>
      </c>
      <c r="AR170" s="3">
        <v>4.64340933576231E-2</v>
      </c>
      <c r="AS170" s="3">
        <v>0.43147704888997401</v>
      </c>
      <c r="AT170" s="3">
        <v>0.96277900460855703</v>
      </c>
      <c r="AU170" s="3">
        <v>8.2558574192900895</v>
      </c>
      <c r="AV170" s="3" t="s">
        <v>98</v>
      </c>
      <c r="AW170" s="3" t="s">
        <v>98</v>
      </c>
      <c r="AX170" s="3">
        <v>0.32786214862824697</v>
      </c>
      <c r="AY170" s="3">
        <v>3.0744263348234702</v>
      </c>
      <c r="AZ170" s="3">
        <v>6.1616614489063297E-2</v>
      </c>
      <c r="BA170" s="3">
        <v>0.23159391967152099</v>
      </c>
      <c r="BB170" s="3" t="s">
        <v>98</v>
      </c>
      <c r="BC170" s="3" t="s">
        <v>98</v>
      </c>
      <c r="BD170" s="3">
        <v>0.103245639755479</v>
      </c>
      <c r="BE170" s="3">
        <v>0.26818340378077499</v>
      </c>
      <c r="BF170" s="3">
        <v>3.6071158138270998E-2</v>
      </c>
      <c r="BG170" s="3">
        <v>1.0496701649731001E-2</v>
      </c>
      <c r="BH170" s="3">
        <v>0.183256219434169</v>
      </c>
      <c r="BI170" s="3">
        <v>1.5486930034334901E-2</v>
      </c>
      <c r="BK170" s="3" t="s">
        <v>98</v>
      </c>
      <c r="BL170" s="3">
        <v>771.82807981634699</v>
      </c>
      <c r="BM170" s="3">
        <v>10.051830318522301</v>
      </c>
      <c r="BN170" s="3">
        <v>0.43898418681316798</v>
      </c>
      <c r="BO170" s="3">
        <v>363.37216830740999</v>
      </c>
      <c r="BP170" s="3">
        <v>50308.212113786503</v>
      </c>
      <c r="BQ170" s="3" t="s">
        <v>98</v>
      </c>
      <c r="BR170" s="3" t="s">
        <v>98</v>
      </c>
      <c r="BS170" s="3">
        <v>0.33616905917198903</v>
      </c>
      <c r="BT170" s="3">
        <v>2.1433606451010498</v>
      </c>
      <c r="BU170" s="3">
        <v>0.89079756365060903</v>
      </c>
      <c r="BV170" s="3">
        <v>374.61750257201601</v>
      </c>
      <c r="BW170" s="3" t="s">
        <v>98</v>
      </c>
      <c r="BX170" s="3" t="s">
        <v>98</v>
      </c>
      <c r="BY170" s="3">
        <v>7.2297911281485799E-2</v>
      </c>
      <c r="BZ170" s="3">
        <v>0.25530866913</v>
      </c>
      <c r="CA170" s="3">
        <v>2.51797714734724E-2</v>
      </c>
      <c r="CB170" s="3">
        <v>7.0055179389210799E-3</v>
      </c>
      <c r="CC170" s="3">
        <v>0.13357874228584601</v>
      </c>
      <c r="CD170" s="3">
        <v>8.6704699070313494E-3</v>
      </c>
      <c r="CF170" s="3" t="s">
        <v>98</v>
      </c>
      <c r="CG170" s="3">
        <v>5832.5773309268998</v>
      </c>
      <c r="CH170" s="3">
        <v>89.011576443883698</v>
      </c>
      <c r="CI170" s="3">
        <v>1.5362164306001</v>
      </c>
      <c r="CJ170" s="3">
        <v>2374.3782484297399</v>
      </c>
      <c r="CK170" s="3">
        <v>838811.34847846301</v>
      </c>
      <c r="CL170" s="3" t="s">
        <v>98</v>
      </c>
      <c r="CM170" s="3" t="s">
        <v>98</v>
      </c>
      <c r="CN170" s="3">
        <v>0.50035891708746105</v>
      </c>
      <c r="CO170" s="3">
        <v>3.8794884447496898</v>
      </c>
      <c r="CP170" s="3">
        <v>5.2408045435364903</v>
      </c>
      <c r="CQ170" s="3">
        <v>3779.7059077153599</v>
      </c>
      <c r="CR170" s="3" t="s">
        <v>98</v>
      </c>
      <c r="CS170" s="3" t="s">
        <v>98</v>
      </c>
      <c r="CT170" s="3">
        <v>0.103245639755479</v>
      </c>
      <c r="CU170" s="3">
        <v>0.26818340378077499</v>
      </c>
      <c r="CV170" s="3">
        <v>3.6071158138270998E-2</v>
      </c>
      <c r="CW170" s="3">
        <v>1.0496701649731001E-2</v>
      </c>
      <c r="CX170" s="3">
        <v>0.65174455577998902</v>
      </c>
      <c r="CY170" s="3">
        <v>1.5486930034334901E-2</v>
      </c>
      <c r="DA170" s="3" t="s">
        <v>98</v>
      </c>
      <c r="DB170" s="3">
        <f t="shared" si="125"/>
        <v>104.44224784540961</v>
      </c>
      <c r="DC170" s="3">
        <f t="shared" si="126"/>
        <v>1.510380845497677</v>
      </c>
      <c r="DD170" s="3">
        <f t="shared" si="127"/>
        <v>2.6173580515017024E-2</v>
      </c>
      <c r="DE170" s="3">
        <f t="shared" si="128"/>
        <v>37.364716086452958</v>
      </c>
      <c r="DF170" s="3">
        <f t="shared" si="129"/>
        <v>12827.823038361568</v>
      </c>
      <c r="DG170" s="3" t="s">
        <v>98</v>
      </c>
      <c r="DH170" s="3" t="s">
        <v>98</v>
      </c>
      <c r="DI170" s="3">
        <f t="shared" si="130"/>
        <v>6.6784334168979451E-3</v>
      </c>
      <c r="DJ170" s="3">
        <f t="shared" si="131"/>
        <v>4.9132325794702253E-2</v>
      </c>
      <c r="DK170" s="3">
        <f t="shared" si="132"/>
        <v>4.8585260007458088E-2</v>
      </c>
      <c r="DL170" s="3">
        <f t="shared" si="133"/>
        <v>33.623986155406143</v>
      </c>
      <c r="DM170" s="3" t="s">
        <v>98</v>
      </c>
      <c r="DN170" s="3" t="s">
        <v>98</v>
      </c>
      <c r="DO170" s="3">
        <f t="shared" si="134"/>
        <v>8.4794382190767894E-4</v>
      </c>
      <c r="DP170" s="3">
        <f t="shared" si="135"/>
        <v>2.1017508133289579E-3</v>
      </c>
      <c r="DQ170" s="3">
        <f t="shared" si="136"/>
        <v>1.8313342107211095E-4</v>
      </c>
      <c r="DR170" s="3">
        <f t="shared" si="137"/>
        <v>5.1357922343611246E-5</v>
      </c>
      <c r="DS170" s="3">
        <f t="shared" si="138"/>
        <v>3.1454853078184799E-3</v>
      </c>
      <c r="DT170" s="3">
        <f t="shared" si="139"/>
        <v>7.4107100553338551E-5</v>
      </c>
      <c r="DV170" s="3" t="s">
        <v>98</v>
      </c>
      <c r="DW170" s="3">
        <f t="shared" si="140"/>
        <v>0.80303545416928368</v>
      </c>
      <c r="DX170" s="3">
        <f t="shared" si="141"/>
        <v>1.1613014783328622E-2</v>
      </c>
      <c r="DY170" s="3">
        <f t="shared" si="142"/>
        <v>2.0124340053675698E-4</v>
      </c>
      <c r="DZ170" s="3">
        <f t="shared" si="143"/>
        <v>0.28728979288920831</v>
      </c>
      <c r="EA170" s="3">
        <f t="shared" si="144"/>
        <v>98.630553364393478</v>
      </c>
      <c r="EB170" s="3" t="s">
        <v>98</v>
      </c>
      <c r="EC170" s="3" t="s">
        <v>98</v>
      </c>
      <c r="ED170" s="3">
        <f t="shared" si="145"/>
        <v>5.1349132393397399E-5</v>
      </c>
      <c r="EE170" s="3">
        <f t="shared" si="146"/>
        <v>3.7776857902695974E-4</v>
      </c>
      <c r="EF170" s="3">
        <f t="shared" si="147"/>
        <v>3.7356230013137003E-4</v>
      </c>
      <c r="EG170" s="3">
        <f t="shared" si="148"/>
        <v>0.2585280722151273</v>
      </c>
      <c r="EH170" s="3" t="s">
        <v>98</v>
      </c>
      <c r="EI170" s="3" t="s">
        <v>98</v>
      </c>
      <c r="EJ170" s="3">
        <f t="shared" si="149"/>
        <v>6.5196696373631242E-6</v>
      </c>
      <c r="EK170" s="3">
        <f t="shared" si="150"/>
        <v>1.6159939619745189E-5</v>
      </c>
      <c r="EL170" s="3">
        <f t="shared" si="151"/>
        <v>1.4080760707285073E-6</v>
      </c>
      <c r="EM170" s="3">
        <f t="shared" si="152"/>
        <v>3.9488074361859229E-7</v>
      </c>
      <c r="EN170" s="3">
        <f t="shared" si="153"/>
        <v>2.4185004390996941E-5</v>
      </c>
      <c r="EO170" s="3">
        <f t="shared" si="154"/>
        <v>5.6979460302409199E-7</v>
      </c>
      <c r="EQ170" s="3">
        <f t="shared" si="155"/>
        <v>1.6060709083385674</v>
      </c>
    </row>
    <row r="171" spans="1:147">
      <c r="A171" s="3" t="s">
        <v>229</v>
      </c>
      <c r="B171" s="33" t="s">
        <v>63</v>
      </c>
      <c r="C171" s="3" t="s">
        <v>65</v>
      </c>
      <c r="D171" s="3" t="s">
        <v>618</v>
      </c>
      <c r="E171" s="3" t="s">
        <v>403</v>
      </c>
      <c r="F171" s="3" t="s">
        <v>493</v>
      </c>
      <c r="G171" s="5" t="s">
        <v>98</v>
      </c>
      <c r="H171" s="3">
        <v>9939.0378578399304</v>
      </c>
      <c r="I171" s="3">
        <v>51.055713810936197</v>
      </c>
      <c r="J171" s="3">
        <v>2.7749026854107002</v>
      </c>
      <c r="K171" s="3">
        <v>9523.0242109514293</v>
      </c>
      <c r="L171" s="3">
        <v>889953.062794514</v>
      </c>
      <c r="M171" s="5" t="s">
        <v>98</v>
      </c>
      <c r="N171" s="5" t="s">
        <v>98</v>
      </c>
      <c r="O171" s="3">
        <v>2.7587330625126101</v>
      </c>
      <c r="P171" s="3">
        <v>3.8061843730925302</v>
      </c>
      <c r="Q171" s="3">
        <v>18.470090080401398</v>
      </c>
      <c r="R171" s="3">
        <v>4778.4764678014199</v>
      </c>
      <c r="S171" s="5" t="s">
        <v>98</v>
      </c>
      <c r="T171" s="5" t="s">
        <v>98</v>
      </c>
      <c r="U171" s="3">
        <v>0.80288008372679898</v>
      </c>
      <c r="V171" s="3">
        <v>0.61504321736495104</v>
      </c>
      <c r="W171" s="3">
        <v>3.8163328646260403E-2</v>
      </c>
      <c r="X171" s="3">
        <v>2.0741633752738901E-2</v>
      </c>
      <c r="Y171" s="3">
        <v>1.64102084114194</v>
      </c>
      <c r="Z171" s="3">
        <v>1.8508884388992199E-2</v>
      </c>
      <c r="AA171" s="3">
        <f t="shared" si="112"/>
        <v>18.399100652922421</v>
      </c>
      <c r="AB171" s="3">
        <f t="shared" si="113"/>
        <v>2.3194003864350159</v>
      </c>
      <c r="AC171" s="3">
        <f t="shared" si="114"/>
        <v>1.1278884414479703E-2</v>
      </c>
      <c r="AD171" s="3">
        <f t="shared" si="115"/>
        <v>18.506942373190491</v>
      </c>
      <c r="AE171" s="3">
        <f t="shared" si="116"/>
        <v>1.2639470037629373E-2</v>
      </c>
      <c r="AF171" s="3">
        <f t="shared" si="117"/>
        <v>0.4892564820615547</v>
      </c>
      <c r="AG171" s="3">
        <f t="shared" si="118"/>
        <v>0.36176342864968586</v>
      </c>
      <c r="AH171" s="17">
        <f t="shared" si="119"/>
        <v>11.255244063535832</v>
      </c>
      <c r="AI171" s="3">
        <f t="shared" si="120"/>
        <v>3.6252327129402654E-4</v>
      </c>
      <c r="AJ171" s="3">
        <f t="shared" si="121"/>
        <v>7.4549626065109301E-2</v>
      </c>
      <c r="AK171" s="3">
        <f t="shared" si="122"/>
        <v>4.0625489694546228E-4</v>
      </c>
      <c r="AL171" s="3">
        <f t="shared" si="123"/>
        <v>1.5725567694537278E-2</v>
      </c>
      <c r="AM171" s="3">
        <f t="shared" si="124"/>
        <v>0.36176342864968586</v>
      </c>
      <c r="AP171" s="3" t="s">
        <v>98</v>
      </c>
      <c r="AQ171" s="3">
        <v>34.557429736552102</v>
      </c>
      <c r="AR171" s="3">
        <v>8.8870909102001905E-2</v>
      </c>
      <c r="AS171" s="3">
        <v>0.59674805393397801</v>
      </c>
      <c r="AT171" s="3">
        <v>1.39610656598758</v>
      </c>
      <c r="AU171" s="3">
        <v>6.0412873562717104</v>
      </c>
      <c r="AV171" s="3" t="s">
        <v>98</v>
      </c>
      <c r="AW171" s="3" t="s">
        <v>98</v>
      </c>
      <c r="AX171" s="3">
        <v>0.98357151578017499</v>
      </c>
      <c r="AY171" s="3">
        <v>2.65644531731505</v>
      </c>
      <c r="AZ171" s="3">
        <v>7.7376361510696101E-2</v>
      </c>
      <c r="BA171" s="3">
        <v>0.38365008053736299</v>
      </c>
      <c r="BB171" s="3" t="s">
        <v>98</v>
      </c>
      <c r="BC171" s="3" t="s">
        <v>98</v>
      </c>
      <c r="BD171" s="3">
        <v>0.31570870673870899</v>
      </c>
      <c r="BE171" s="3">
        <v>0.61504321736495104</v>
      </c>
      <c r="BF171" s="3">
        <v>3.8163328646260403E-2</v>
      </c>
      <c r="BG171" s="3">
        <v>2.0741633752738901E-2</v>
      </c>
      <c r="BH171" s="3">
        <v>0.19726503244506199</v>
      </c>
      <c r="BI171" s="3">
        <v>1.8508884388992199E-2</v>
      </c>
      <c r="BK171" s="3" t="s">
        <v>98</v>
      </c>
      <c r="BL171" s="3">
        <v>2383.5360097408302</v>
      </c>
      <c r="BM171" s="3">
        <v>6.4828969090527302</v>
      </c>
      <c r="BN171" s="3">
        <v>0.587261232874427</v>
      </c>
      <c r="BO171" s="3">
        <v>1777.6335656926001</v>
      </c>
      <c r="BP171" s="3">
        <v>68382.144073185395</v>
      </c>
      <c r="BQ171" s="3" t="s">
        <v>98</v>
      </c>
      <c r="BR171" s="3" t="s">
        <v>98</v>
      </c>
      <c r="BS171" s="3">
        <v>0.59771666471692197</v>
      </c>
      <c r="BT171" s="3">
        <v>2.7521849398907299</v>
      </c>
      <c r="BU171" s="3">
        <v>2.7395736196710301</v>
      </c>
      <c r="BV171" s="3">
        <v>471.19110319983002</v>
      </c>
      <c r="BW171" s="3" t="s">
        <v>98</v>
      </c>
      <c r="BX171" s="3" t="s">
        <v>98</v>
      </c>
      <c r="BY171" s="3">
        <v>0.26863068579863397</v>
      </c>
      <c r="BZ171" s="3">
        <v>0.47329356062646899</v>
      </c>
      <c r="CA171" s="3">
        <v>2.3825853330229099E-2</v>
      </c>
      <c r="CB171" s="3">
        <v>1.8347257366895901E-2</v>
      </c>
      <c r="CC171" s="3">
        <v>0.57087127983710495</v>
      </c>
      <c r="CD171" s="3">
        <v>1.0331172932953899E-2</v>
      </c>
      <c r="CF171" s="3" t="s">
        <v>98</v>
      </c>
      <c r="CG171" s="3">
        <v>9939.0378578399304</v>
      </c>
      <c r="CH171" s="3">
        <v>51.055713810936197</v>
      </c>
      <c r="CI171" s="3">
        <v>2.7749026854107002</v>
      </c>
      <c r="CJ171" s="3">
        <v>9523.0242109514293</v>
      </c>
      <c r="CK171" s="3">
        <v>889953.062794514</v>
      </c>
      <c r="CL171" s="3" t="s">
        <v>98</v>
      </c>
      <c r="CM171" s="3" t="s">
        <v>98</v>
      </c>
      <c r="CN171" s="3">
        <v>2.7587330625126101</v>
      </c>
      <c r="CO171" s="3">
        <v>3.8061843730925302</v>
      </c>
      <c r="CP171" s="3">
        <v>18.470090080401398</v>
      </c>
      <c r="CQ171" s="3">
        <v>4778.4764678014199</v>
      </c>
      <c r="CR171" s="3" t="s">
        <v>98</v>
      </c>
      <c r="CS171" s="3" t="s">
        <v>98</v>
      </c>
      <c r="CT171" s="3">
        <v>0.80288008372679898</v>
      </c>
      <c r="CU171" s="3">
        <v>0.61504321736495104</v>
      </c>
      <c r="CV171" s="3">
        <v>3.8163328646260403E-2</v>
      </c>
      <c r="CW171" s="3">
        <v>2.0741633752738901E-2</v>
      </c>
      <c r="CX171" s="3">
        <v>1.64102084114194</v>
      </c>
      <c r="CY171" s="3">
        <v>1.8508884388992199E-2</v>
      </c>
      <c r="DA171" s="3" t="s">
        <v>98</v>
      </c>
      <c r="DB171" s="3">
        <f t="shared" si="125"/>
        <v>177.97542945366516</v>
      </c>
      <c r="DC171" s="3">
        <f t="shared" si="126"/>
        <v>0.86633194550671266</v>
      </c>
      <c r="DD171" s="3">
        <f t="shared" si="127"/>
        <v>4.7277933897349619E-2</v>
      </c>
      <c r="DE171" s="3">
        <f t="shared" si="128"/>
        <v>149.86032497641756</v>
      </c>
      <c r="DF171" s="3">
        <f t="shared" si="129"/>
        <v>13609.926025302248</v>
      </c>
      <c r="DG171" s="3" t="s">
        <v>98</v>
      </c>
      <c r="DH171" s="3" t="s">
        <v>98</v>
      </c>
      <c r="DI171" s="3">
        <f t="shared" si="130"/>
        <v>3.6821598344304048E-2</v>
      </c>
      <c r="DJ171" s="3">
        <f t="shared" si="131"/>
        <v>4.8203956092863862E-2</v>
      </c>
      <c r="DK171" s="3">
        <f t="shared" si="132"/>
        <v>0.17122831455796425</v>
      </c>
      <c r="DL171" s="3">
        <f t="shared" si="133"/>
        <v>42.50897570345802</v>
      </c>
      <c r="DM171" s="3" t="s">
        <v>98</v>
      </c>
      <c r="DN171" s="3" t="s">
        <v>98</v>
      </c>
      <c r="DO171" s="3">
        <f t="shared" si="134"/>
        <v>6.5939560095827771E-3</v>
      </c>
      <c r="DP171" s="3">
        <f t="shared" si="135"/>
        <v>4.8200879103836294E-3</v>
      </c>
      <c r="DQ171" s="3">
        <f t="shared" si="136"/>
        <v>1.9375537951119313E-4</v>
      </c>
      <c r="DR171" s="3">
        <f t="shared" si="137"/>
        <v>1.0148399479183917E-4</v>
      </c>
      <c r="DS171" s="3">
        <f t="shared" si="138"/>
        <v>7.9199847545460434E-3</v>
      </c>
      <c r="DT171" s="3">
        <f t="shared" si="139"/>
        <v>8.8567569783307891E-5</v>
      </c>
      <c r="DV171" s="3" t="s">
        <v>98</v>
      </c>
      <c r="DW171" s="3">
        <f t="shared" si="140"/>
        <v>1.2728449114123173</v>
      </c>
      <c r="DX171" s="3">
        <f t="shared" si="141"/>
        <v>6.1958339520075999E-3</v>
      </c>
      <c r="DY171" s="3">
        <f t="shared" si="142"/>
        <v>3.3812239008529105E-4</v>
      </c>
      <c r="DZ171" s="3">
        <f t="shared" si="143"/>
        <v>1.0717712700813549</v>
      </c>
      <c r="EA171" s="3">
        <f t="shared" si="144"/>
        <v>97.335486921884652</v>
      </c>
      <c r="EB171" s="3" t="s">
        <v>98</v>
      </c>
      <c r="EC171" s="3" t="s">
        <v>98</v>
      </c>
      <c r="ED171" s="3">
        <f t="shared" si="145"/>
        <v>2.6334075566772244E-4</v>
      </c>
      <c r="EE171" s="3">
        <f t="shared" si="146"/>
        <v>3.4474511684613317E-4</v>
      </c>
      <c r="EF171" s="3">
        <f t="shared" si="147"/>
        <v>1.2245908861905773E-3</v>
      </c>
      <c r="EG171" s="3">
        <f t="shared" si="148"/>
        <v>0.30401574857602964</v>
      </c>
      <c r="EH171" s="3" t="s">
        <v>98</v>
      </c>
      <c r="EI171" s="3" t="s">
        <v>98</v>
      </c>
      <c r="EJ171" s="3">
        <f t="shared" si="149"/>
        <v>4.7158663297728949E-5</v>
      </c>
      <c r="EK171" s="3">
        <f t="shared" si="150"/>
        <v>3.4472311083194216E-5</v>
      </c>
      <c r="EL171" s="3">
        <f t="shared" si="151"/>
        <v>1.3856999790737445E-6</v>
      </c>
      <c r="EM171" s="3">
        <f t="shared" si="152"/>
        <v>7.2579336797844955E-7</v>
      </c>
      <c r="EN171" s="3">
        <f t="shared" si="153"/>
        <v>5.6642157427194555E-5</v>
      </c>
      <c r="EO171" s="3">
        <f t="shared" si="154"/>
        <v>6.3341766254418876E-7</v>
      </c>
      <c r="EQ171" s="3">
        <f t="shared" si="155"/>
        <v>2.5456898228246345</v>
      </c>
    </row>
    <row r="172" spans="1:147">
      <c r="A172" s="3" t="s">
        <v>228</v>
      </c>
      <c r="B172" s="33" t="s">
        <v>63</v>
      </c>
      <c r="C172" s="3" t="s">
        <v>65</v>
      </c>
      <c r="D172" s="3" t="s">
        <v>618</v>
      </c>
      <c r="E172" s="3" t="s">
        <v>403</v>
      </c>
      <c r="F172" s="3" t="s">
        <v>493</v>
      </c>
      <c r="G172" s="5" t="s">
        <v>98</v>
      </c>
      <c r="H172" s="3">
        <v>10621.8311240572</v>
      </c>
      <c r="I172" s="3">
        <v>22.0927462700717</v>
      </c>
      <c r="J172" s="3">
        <v>2.8443583226038598</v>
      </c>
      <c r="K172" s="3">
        <v>11312.1808249313</v>
      </c>
      <c r="L172" s="3">
        <v>821132.53960246395</v>
      </c>
      <c r="M172" s="5" t="s">
        <v>98</v>
      </c>
      <c r="N172" s="5" t="s">
        <v>98</v>
      </c>
      <c r="O172" s="3">
        <v>0.53944235512774896</v>
      </c>
      <c r="P172" s="3">
        <v>2.6176285926629301</v>
      </c>
      <c r="Q172" s="3">
        <v>14.732739331029601</v>
      </c>
      <c r="R172" s="3">
        <v>4154.8408458030199</v>
      </c>
      <c r="S172" s="5" t="s">
        <v>98</v>
      </c>
      <c r="T172" s="5" t="s">
        <v>98</v>
      </c>
      <c r="U172" s="3">
        <v>7.0720714462147505E-2</v>
      </c>
      <c r="V172" s="3">
        <v>0.46124077233291899</v>
      </c>
      <c r="W172" s="3">
        <v>3.7951812016869001E-2</v>
      </c>
      <c r="X172" s="3">
        <v>1.8275720691484799E-2</v>
      </c>
      <c r="Y172" s="3">
        <v>1.4890440429506899</v>
      </c>
      <c r="Z172" s="3">
        <v>1.6799203243305302E-2</v>
      </c>
      <c r="AA172" s="3">
        <f t="shared" si="112"/>
        <v>7.7672162802072551</v>
      </c>
      <c r="AB172" s="3">
        <f t="shared" si="113"/>
        <v>1.7579255664431772</v>
      </c>
      <c r="AC172" s="3">
        <f t="shared" si="114"/>
        <v>1.1281871293757031E-2</v>
      </c>
      <c r="AD172" s="3">
        <f t="shared" si="115"/>
        <v>40.954786104698378</v>
      </c>
      <c r="AE172" s="3">
        <f t="shared" si="116"/>
        <v>1.2273458785859434E-2</v>
      </c>
      <c r="AF172" s="3">
        <f t="shared" si="117"/>
        <v>4.7494038068885677E-2</v>
      </c>
      <c r="AG172" s="3">
        <f t="shared" si="118"/>
        <v>0.66685866713580766</v>
      </c>
      <c r="AH172" s="17">
        <f t="shared" si="119"/>
        <v>9.894092388184303</v>
      </c>
      <c r="AI172" s="3">
        <f t="shared" si="120"/>
        <v>7.6039452216325942E-4</v>
      </c>
      <c r="AJ172" s="3">
        <f t="shared" si="121"/>
        <v>0.11848362175819416</v>
      </c>
      <c r="AK172" s="3">
        <f t="shared" si="122"/>
        <v>8.272272024525218E-4</v>
      </c>
      <c r="AL172" s="3">
        <f t="shared" si="123"/>
        <v>3.2010829979046327E-3</v>
      </c>
      <c r="AM172" s="3">
        <f t="shared" si="124"/>
        <v>0.66685866713580766</v>
      </c>
      <c r="AP172" s="3" t="s">
        <v>98</v>
      </c>
      <c r="AQ172" s="3">
        <v>25.545553925333301</v>
      </c>
      <c r="AR172" s="3">
        <v>5.1164327377105398E-2</v>
      </c>
      <c r="AS172" s="3">
        <v>0.58031092239590698</v>
      </c>
      <c r="AT172" s="3">
        <v>0.67314615538665001</v>
      </c>
      <c r="AU172" s="3">
        <v>4.6233225767009696</v>
      </c>
      <c r="AV172" s="3" t="s">
        <v>98</v>
      </c>
      <c r="AW172" s="3" t="s">
        <v>98</v>
      </c>
      <c r="AX172" s="3">
        <v>0.53944235512774896</v>
      </c>
      <c r="AY172" s="3">
        <v>2.6176285926629301</v>
      </c>
      <c r="AZ172" s="3">
        <v>4.0564690926570501E-2</v>
      </c>
      <c r="BA172" s="3">
        <v>0.27607479788934702</v>
      </c>
      <c r="BB172" s="3" t="s">
        <v>98</v>
      </c>
      <c r="BC172" s="3" t="s">
        <v>98</v>
      </c>
      <c r="BD172" s="3">
        <v>7.0720714462147505E-2</v>
      </c>
      <c r="BE172" s="3">
        <v>0.46124077233291899</v>
      </c>
      <c r="BF172" s="3">
        <v>3.7951812016869001E-2</v>
      </c>
      <c r="BG172" s="3">
        <v>1.8275720691484799E-2</v>
      </c>
      <c r="BH172" s="3">
        <v>9.6563755254161707E-2</v>
      </c>
      <c r="BI172" s="3">
        <v>1.6799203243305302E-2</v>
      </c>
      <c r="BK172" s="3" t="s">
        <v>98</v>
      </c>
      <c r="BL172" s="3">
        <v>2302.44518306994</v>
      </c>
      <c r="BM172" s="3">
        <v>1.3896436245786801</v>
      </c>
      <c r="BN172" s="3">
        <v>0.65779778034821001</v>
      </c>
      <c r="BO172" s="3">
        <v>2091.06563145061</v>
      </c>
      <c r="BP172" s="3">
        <v>55032.480266693201</v>
      </c>
      <c r="BQ172" s="3" t="s">
        <v>98</v>
      </c>
      <c r="BR172" s="3" t="s">
        <v>98</v>
      </c>
      <c r="BS172" s="3">
        <v>0.26522766669513398</v>
      </c>
      <c r="BT172" s="3">
        <v>1.7676044611598301</v>
      </c>
      <c r="BU172" s="3">
        <v>1.24715801754622</v>
      </c>
      <c r="BV172" s="3">
        <v>366.90978207357398</v>
      </c>
      <c r="BW172" s="3" t="s">
        <v>98</v>
      </c>
      <c r="BX172" s="3" t="s">
        <v>98</v>
      </c>
      <c r="BY172" s="3">
        <v>4.29475144760832E-2</v>
      </c>
      <c r="BZ172" s="3">
        <v>0.26375488788353801</v>
      </c>
      <c r="CA172" s="3">
        <v>2.06166756740645E-2</v>
      </c>
      <c r="CB172" s="3">
        <v>9.2030059168448503E-3</v>
      </c>
      <c r="CC172" s="3">
        <v>0.30104987507109399</v>
      </c>
      <c r="CD172" s="3">
        <v>9.52926607728646E-3</v>
      </c>
      <c r="CF172" s="3" t="s">
        <v>98</v>
      </c>
      <c r="CG172" s="3">
        <v>10621.8311240572</v>
      </c>
      <c r="CH172" s="3">
        <v>22.0927462700717</v>
      </c>
      <c r="CI172" s="3">
        <v>2.8443583226038598</v>
      </c>
      <c r="CJ172" s="3">
        <v>11312.1808249313</v>
      </c>
      <c r="CK172" s="3">
        <v>821132.53960246395</v>
      </c>
      <c r="CL172" s="3" t="s">
        <v>98</v>
      </c>
      <c r="CM172" s="3" t="s">
        <v>98</v>
      </c>
      <c r="CN172" s="3">
        <v>0.53944235512774896</v>
      </c>
      <c r="CO172" s="3">
        <v>2.6176285926629301</v>
      </c>
      <c r="CP172" s="3">
        <v>14.732739331029601</v>
      </c>
      <c r="CQ172" s="3">
        <v>4154.8408458030199</v>
      </c>
      <c r="CR172" s="3" t="s">
        <v>98</v>
      </c>
      <c r="CS172" s="3" t="s">
        <v>98</v>
      </c>
      <c r="CT172" s="3">
        <v>7.0720714462147505E-2</v>
      </c>
      <c r="CU172" s="3">
        <v>0.46124077233291899</v>
      </c>
      <c r="CV172" s="3">
        <v>3.7951812016869001E-2</v>
      </c>
      <c r="CW172" s="3">
        <v>1.8275720691484799E-2</v>
      </c>
      <c r="CX172" s="3">
        <v>1.4890440429506899</v>
      </c>
      <c r="CY172" s="3">
        <v>1.6799203243305302E-2</v>
      </c>
      <c r="DA172" s="3" t="s">
        <v>98</v>
      </c>
      <c r="DB172" s="3">
        <f t="shared" si="125"/>
        <v>190.2020077725347</v>
      </c>
      <c r="DC172" s="3">
        <f t="shared" si="126"/>
        <v>0.37487776448710913</v>
      </c>
      <c r="DD172" s="3">
        <f t="shared" si="127"/>
        <v>4.8461297566742764E-2</v>
      </c>
      <c r="DE172" s="3">
        <f t="shared" si="128"/>
        <v>178.01562372031756</v>
      </c>
      <c r="DF172" s="3">
        <f t="shared" si="129"/>
        <v>12557.463520453646</v>
      </c>
      <c r="DG172" s="3" t="s">
        <v>98</v>
      </c>
      <c r="DH172" s="3" t="s">
        <v>98</v>
      </c>
      <c r="DI172" s="3">
        <f t="shared" si="130"/>
        <v>7.2000912304028344E-3</v>
      </c>
      <c r="DJ172" s="3">
        <f t="shared" si="131"/>
        <v>3.3151324628456567E-2</v>
      </c>
      <c r="DK172" s="3">
        <f t="shared" si="132"/>
        <v>0.13658093238813293</v>
      </c>
      <c r="DL172" s="3">
        <f t="shared" si="133"/>
        <v>36.961159012934857</v>
      </c>
      <c r="DM172" s="3" t="s">
        <v>98</v>
      </c>
      <c r="DN172" s="3" t="s">
        <v>98</v>
      </c>
      <c r="DO172" s="3">
        <f t="shared" si="134"/>
        <v>5.808205852673087E-4</v>
      </c>
      <c r="DP172" s="3">
        <f t="shared" si="135"/>
        <v>3.614739595085572E-3</v>
      </c>
      <c r="DQ172" s="3">
        <f t="shared" si="136"/>
        <v>1.9268150869713156E-4</v>
      </c>
      <c r="DR172" s="3">
        <f t="shared" si="137"/>
        <v>8.9418855119203965E-5</v>
      </c>
      <c r="DS172" s="3">
        <f t="shared" si="138"/>
        <v>7.1865059987967668E-3</v>
      </c>
      <c r="DT172" s="3">
        <f t="shared" si="139"/>
        <v>8.0386509218259165E-5</v>
      </c>
      <c r="DV172" s="3" t="s">
        <v>98</v>
      </c>
      <c r="DW172" s="3">
        <f t="shared" si="140"/>
        <v>1.4671229689660623</v>
      </c>
      <c r="DX172" s="3">
        <f t="shared" si="141"/>
        <v>2.8916192067300933E-3</v>
      </c>
      <c r="DY172" s="3">
        <f t="shared" si="142"/>
        <v>3.7380616324037648E-4</v>
      </c>
      <c r="DZ172" s="3">
        <f t="shared" si="143"/>
        <v>1.3731233095458992</v>
      </c>
      <c r="EA172" s="3">
        <f t="shared" si="144"/>
        <v>96.86198047311737</v>
      </c>
      <c r="EB172" s="3" t="s">
        <v>98</v>
      </c>
      <c r="EC172" s="3" t="s">
        <v>98</v>
      </c>
      <c r="ED172" s="3">
        <f t="shared" si="145"/>
        <v>5.5537895453806455E-5</v>
      </c>
      <c r="EE172" s="3">
        <f t="shared" si="146"/>
        <v>2.5571270452741336E-4</v>
      </c>
      <c r="EF172" s="3">
        <f t="shared" si="147"/>
        <v>1.0535168654427095E-3</v>
      </c>
      <c r="EG172" s="3">
        <f t="shared" si="148"/>
        <v>0.28509985768569829</v>
      </c>
      <c r="EH172" s="3" t="s">
        <v>98</v>
      </c>
      <c r="EI172" s="3" t="s">
        <v>98</v>
      </c>
      <c r="EJ172" s="3">
        <f t="shared" si="149"/>
        <v>4.4801589187904928E-6</v>
      </c>
      <c r="EK172" s="3">
        <f t="shared" si="150"/>
        <v>2.7882289723899126E-5</v>
      </c>
      <c r="EL172" s="3">
        <f t="shared" si="151"/>
        <v>1.486248596506225E-6</v>
      </c>
      <c r="EM172" s="3">
        <f t="shared" si="152"/>
        <v>6.8973223648050473E-7</v>
      </c>
      <c r="EN172" s="3">
        <f t="shared" si="153"/>
        <v>5.5433105785382864E-5</v>
      </c>
      <c r="EO172" s="3">
        <f t="shared" si="154"/>
        <v>6.2006124672538962E-7</v>
      </c>
      <c r="EQ172" s="3">
        <f t="shared" si="155"/>
        <v>2.9342459379321246</v>
      </c>
    </row>
    <row r="173" spans="1:147">
      <c r="A173" s="3" t="s">
        <v>228</v>
      </c>
      <c r="B173" s="33" t="s">
        <v>63</v>
      </c>
      <c r="C173" s="3" t="s">
        <v>65</v>
      </c>
      <c r="D173" s="3" t="s">
        <v>618</v>
      </c>
      <c r="E173" s="3" t="s">
        <v>403</v>
      </c>
      <c r="F173" s="3" t="s">
        <v>493</v>
      </c>
      <c r="G173" s="5" t="s">
        <v>98</v>
      </c>
      <c r="H173" s="3">
        <v>8702.2909269129195</v>
      </c>
      <c r="I173" s="3">
        <v>69.433737159529002</v>
      </c>
      <c r="J173" s="3">
        <v>3.5826634559757</v>
      </c>
      <c r="K173" s="3">
        <v>9197.2921698682294</v>
      </c>
      <c r="L173" s="3">
        <v>820204.36477049405</v>
      </c>
      <c r="M173" s="5" t="s">
        <v>98</v>
      </c>
      <c r="N173" s="5" t="s">
        <v>98</v>
      </c>
      <c r="O173" s="3">
        <v>0.431091013829901</v>
      </c>
      <c r="P173" s="3">
        <v>3.3774644812033099</v>
      </c>
      <c r="Q173" s="3">
        <v>9.6522040205891795</v>
      </c>
      <c r="R173" s="3">
        <v>4065.7568795649199</v>
      </c>
      <c r="S173" s="5" t="s">
        <v>98</v>
      </c>
      <c r="T173" s="5" t="s">
        <v>98</v>
      </c>
      <c r="U173" s="3">
        <v>0.46264659340418901</v>
      </c>
      <c r="V173" s="3">
        <v>0.44650688176210301</v>
      </c>
      <c r="W173" s="3">
        <v>4.2421044792489898E-2</v>
      </c>
      <c r="X173" s="3">
        <v>0.103112072208216</v>
      </c>
      <c r="Y173" s="3">
        <v>5.1235527991460001</v>
      </c>
      <c r="Z173" s="3">
        <v>1.6548024895885801E-2</v>
      </c>
      <c r="AA173" s="3">
        <f t="shared" si="112"/>
        <v>19.380479917452774</v>
      </c>
      <c r="AB173" s="3">
        <f t="shared" si="113"/>
        <v>0.65920360609268425</v>
      </c>
      <c r="AC173" s="3">
        <f t="shared" si="114"/>
        <v>3.2297949381226336E-3</v>
      </c>
      <c r="AD173" s="3">
        <f t="shared" si="115"/>
        <v>161.06514618030525</v>
      </c>
      <c r="AE173" s="3">
        <f t="shared" si="116"/>
        <v>2.0125111665757176E-2</v>
      </c>
      <c r="AF173" s="3">
        <f t="shared" si="117"/>
        <v>9.0298004439673868E-2</v>
      </c>
      <c r="AG173" s="3">
        <f t="shared" si="118"/>
        <v>0.13901317162883725</v>
      </c>
      <c r="AH173" s="17">
        <f t="shared" si="119"/>
        <v>1.8838888558341822</v>
      </c>
      <c r="AI173" s="3">
        <f t="shared" si="120"/>
        <v>2.3832830512731187E-4</v>
      </c>
      <c r="AJ173" s="3">
        <f t="shared" si="121"/>
        <v>4.8642988543787333E-2</v>
      </c>
      <c r="AK173" s="3">
        <f t="shared" si="122"/>
        <v>1.4850428109797489E-3</v>
      </c>
      <c r="AL173" s="3">
        <f t="shared" si="123"/>
        <v>6.6631383003513869E-3</v>
      </c>
      <c r="AM173" s="3">
        <f t="shared" si="124"/>
        <v>0.13901317162883725</v>
      </c>
      <c r="AP173" s="3" t="s">
        <v>98</v>
      </c>
      <c r="AQ173" s="3">
        <v>19.813995889084499</v>
      </c>
      <c r="AR173" s="3">
        <v>5.4338900770176501E-2</v>
      </c>
      <c r="AS173" s="3">
        <v>0.32688342430434902</v>
      </c>
      <c r="AT173" s="3">
        <v>0.85736953597554399</v>
      </c>
      <c r="AU173" s="3">
        <v>5.1268363563162902</v>
      </c>
      <c r="AV173" s="3" t="s">
        <v>98</v>
      </c>
      <c r="AW173" s="3" t="s">
        <v>98</v>
      </c>
      <c r="AX173" s="3">
        <v>0.29623077874491299</v>
      </c>
      <c r="AY173" s="3">
        <v>2.1145471338397801</v>
      </c>
      <c r="AZ173" s="3">
        <v>4.8018953759026498E-2</v>
      </c>
      <c r="BA173" s="3">
        <v>0.197341860949758</v>
      </c>
      <c r="BB173" s="3" t="s">
        <v>98</v>
      </c>
      <c r="BC173" s="3" t="s">
        <v>98</v>
      </c>
      <c r="BD173" s="3">
        <v>7.9783307859143393E-2</v>
      </c>
      <c r="BE173" s="3">
        <v>0.44650688176210301</v>
      </c>
      <c r="BF173" s="3">
        <v>2.6171527402560901E-2</v>
      </c>
      <c r="BG173" s="3">
        <v>1.33069622262084E-2</v>
      </c>
      <c r="BH173" s="3">
        <v>7.37115812830893E-2</v>
      </c>
      <c r="BI173" s="3">
        <v>1.6548024895885801E-2</v>
      </c>
      <c r="BK173" s="3" t="s">
        <v>98</v>
      </c>
      <c r="BL173" s="3">
        <v>1477.2957409880901</v>
      </c>
      <c r="BM173" s="3">
        <v>7.5183539123323797</v>
      </c>
      <c r="BN173" s="3">
        <v>0.56342021899628403</v>
      </c>
      <c r="BO173" s="3">
        <v>1709.0923575895499</v>
      </c>
      <c r="BP173" s="3">
        <v>49363.760142456602</v>
      </c>
      <c r="BQ173" s="3" t="s">
        <v>98</v>
      </c>
      <c r="BR173" s="3" t="s">
        <v>98</v>
      </c>
      <c r="BS173" s="3">
        <v>0.31955509604091997</v>
      </c>
      <c r="BT173" s="3">
        <v>1.62072707874118</v>
      </c>
      <c r="BU173" s="3">
        <v>2.2724297496975301</v>
      </c>
      <c r="BV173" s="3">
        <v>394.74774562797501</v>
      </c>
      <c r="BW173" s="3" t="s">
        <v>98</v>
      </c>
      <c r="BX173" s="3" t="s">
        <v>98</v>
      </c>
      <c r="BY173" s="3">
        <v>0.266688744189431</v>
      </c>
      <c r="BZ173" s="3">
        <v>0.17784157314802501</v>
      </c>
      <c r="CA173" s="3">
        <v>3.7120557031459098E-2</v>
      </c>
      <c r="CB173" s="3">
        <v>0.136029034977006</v>
      </c>
      <c r="CC173" s="3">
        <v>2.3257357224406201</v>
      </c>
      <c r="CD173" s="3">
        <v>1.6359379028403301E-2</v>
      </c>
      <c r="CF173" s="3" t="s">
        <v>98</v>
      </c>
      <c r="CG173" s="3">
        <v>8702.2909269129195</v>
      </c>
      <c r="CH173" s="3">
        <v>69.433737159529002</v>
      </c>
      <c r="CI173" s="3">
        <v>3.5826634559757</v>
      </c>
      <c r="CJ173" s="3">
        <v>9197.2921698682294</v>
      </c>
      <c r="CK173" s="3">
        <v>820204.36477049405</v>
      </c>
      <c r="CL173" s="3" t="s">
        <v>98</v>
      </c>
      <c r="CM173" s="3" t="s">
        <v>98</v>
      </c>
      <c r="CN173" s="3">
        <v>0.431091013829901</v>
      </c>
      <c r="CO173" s="3">
        <v>3.3774644812033099</v>
      </c>
      <c r="CP173" s="3">
        <v>9.6522040205891795</v>
      </c>
      <c r="CQ173" s="3">
        <v>4065.7568795649199</v>
      </c>
      <c r="CR173" s="3" t="s">
        <v>98</v>
      </c>
      <c r="CS173" s="3" t="s">
        <v>98</v>
      </c>
      <c r="CT173" s="3">
        <v>0.46264659340418901</v>
      </c>
      <c r="CU173" s="3">
        <v>0.44650688176210301</v>
      </c>
      <c r="CV173" s="3">
        <v>4.2421044792489898E-2</v>
      </c>
      <c r="CW173" s="3">
        <v>0.103112072208216</v>
      </c>
      <c r="CX173" s="3">
        <v>5.1235527991460001</v>
      </c>
      <c r="CY173" s="3">
        <v>1.6548024895885801E-2</v>
      </c>
      <c r="DA173" s="3" t="s">
        <v>98</v>
      </c>
      <c r="DB173" s="3">
        <f t="shared" si="125"/>
        <v>155.82936568919186</v>
      </c>
      <c r="DC173" s="3">
        <f t="shared" si="126"/>
        <v>1.1781769386276157</v>
      </c>
      <c r="DD173" s="3">
        <f t="shared" si="127"/>
        <v>6.104031213008107E-2</v>
      </c>
      <c r="DE173" s="3">
        <f t="shared" si="128"/>
        <v>144.73439980279215</v>
      </c>
      <c r="DF173" s="3">
        <f t="shared" si="129"/>
        <v>12543.269074330847</v>
      </c>
      <c r="DG173" s="3" t="s">
        <v>98</v>
      </c>
      <c r="DH173" s="3" t="s">
        <v>98</v>
      </c>
      <c r="DI173" s="3">
        <f t="shared" si="130"/>
        <v>5.7538949225577271E-3</v>
      </c>
      <c r="DJ173" s="3">
        <f t="shared" si="131"/>
        <v>4.2774372862250637E-2</v>
      </c>
      <c r="DK173" s="3">
        <f t="shared" si="132"/>
        <v>8.9481459972347549E-2</v>
      </c>
      <c r="DL173" s="3">
        <f t="shared" si="133"/>
        <v>36.168674592032097</v>
      </c>
      <c r="DM173" s="3" t="s">
        <v>98</v>
      </c>
      <c r="DN173" s="3" t="s">
        <v>98</v>
      </c>
      <c r="DO173" s="3">
        <f t="shared" si="134"/>
        <v>3.7996599326888059E-3</v>
      </c>
      <c r="DP173" s="3">
        <f t="shared" si="135"/>
        <v>3.4992702332453216E-3</v>
      </c>
      <c r="DQ173" s="3">
        <f t="shared" si="136"/>
        <v>2.1537182223321623E-4</v>
      </c>
      <c r="DR173" s="3">
        <f t="shared" si="137"/>
        <v>5.0450341201172509E-4</v>
      </c>
      <c r="DS173" s="3">
        <f t="shared" si="138"/>
        <v>2.4727571424449809E-2</v>
      </c>
      <c r="DT173" s="3">
        <f t="shared" si="139"/>
        <v>7.9184586112274281E-5</v>
      </c>
      <c r="DV173" s="3" t="s">
        <v>98</v>
      </c>
      <c r="DW173" s="3">
        <f t="shared" si="140"/>
        <v>1.2096259299945795</v>
      </c>
      <c r="DX173" s="3">
        <f t="shared" si="141"/>
        <v>9.1456021063970969E-3</v>
      </c>
      <c r="DY173" s="3">
        <f t="shared" si="142"/>
        <v>4.7382561047432857E-4</v>
      </c>
      <c r="DZ173" s="3">
        <f t="shared" si="143"/>
        <v>1.1235012232088082</v>
      </c>
      <c r="EA173" s="3">
        <f t="shared" si="144"/>
        <v>97.36716473243051</v>
      </c>
      <c r="EB173" s="3" t="s">
        <v>98</v>
      </c>
      <c r="EC173" s="3" t="s">
        <v>98</v>
      </c>
      <c r="ED173" s="3">
        <f t="shared" si="145"/>
        <v>4.4664627016913547E-5</v>
      </c>
      <c r="EE173" s="3">
        <f t="shared" si="146"/>
        <v>3.3203620078024564E-4</v>
      </c>
      <c r="EF173" s="3">
        <f t="shared" si="147"/>
        <v>6.9460010799383607E-4</v>
      </c>
      <c r="EG173" s="3">
        <f t="shared" si="148"/>
        <v>0.28075944765969507</v>
      </c>
      <c r="EH173" s="3" t="s">
        <v>98</v>
      </c>
      <c r="EI173" s="3" t="s">
        <v>98</v>
      </c>
      <c r="EJ173" s="3">
        <f t="shared" si="149"/>
        <v>2.9494871903085873E-5</v>
      </c>
      <c r="EK173" s="3">
        <f t="shared" si="150"/>
        <v>2.7163095938118832E-5</v>
      </c>
      <c r="EL173" s="3">
        <f t="shared" si="151"/>
        <v>1.6718244318795349E-6</v>
      </c>
      <c r="EM173" s="3">
        <f t="shared" si="152"/>
        <v>3.9162092859783006E-6</v>
      </c>
      <c r="EN173" s="3">
        <f t="shared" si="153"/>
        <v>1.9194784916513392E-4</v>
      </c>
      <c r="EO173" s="3">
        <f t="shared" si="154"/>
        <v>6.1467059301479975E-7</v>
      </c>
      <c r="EQ173" s="3">
        <f t="shared" si="155"/>
        <v>2.419251859989159</v>
      </c>
    </row>
    <row r="174" spans="1:147">
      <c r="A174" s="3" t="s">
        <v>228</v>
      </c>
      <c r="B174" s="33" t="s">
        <v>63</v>
      </c>
      <c r="C174" s="3" t="s">
        <v>65</v>
      </c>
      <c r="D174" s="3" t="s">
        <v>618</v>
      </c>
      <c r="E174" s="3" t="s">
        <v>403</v>
      </c>
      <c r="F174" s="3" t="s">
        <v>493</v>
      </c>
      <c r="G174" s="5" t="s">
        <v>98</v>
      </c>
      <c r="H174" s="3">
        <v>7566.5847435931801</v>
      </c>
      <c r="I174" s="3">
        <v>73.674638775231202</v>
      </c>
      <c r="J174" s="3">
        <v>1.9739132610871499</v>
      </c>
      <c r="K174" s="3">
        <v>8361.8835157189205</v>
      </c>
      <c r="L174" s="3">
        <v>818614.54044192401</v>
      </c>
      <c r="M174" s="5" t="s">
        <v>98</v>
      </c>
      <c r="N174" s="5" t="s">
        <v>98</v>
      </c>
      <c r="O174" s="3">
        <v>0.38347770888103</v>
      </c>
      <c r="P174" s="3">
        <v>3.9830952078452002</v>
      </c>
      <c r="Q174" s="3">
        <v>15.0223421893419</v>
      </c>
      <c r="R174" s="3">
        <v>3939.8742710228098</v>
      </c>
      <c r="S174" s="5" t="s">
        <v>98</v>
      </c>
      <c r="T174" s="5" t="s">
        <v>98</v>
      </c>
      <c r="U174" s="3">
        <v>19.194451979336598</v>
      </c>
      <c r="V174" s="3">
        <v>0.58188079315366004</v>
      </c>
      <c r="W174" s="3">
        <v>3.3729876121647802E-2</v>
      </c>
      <c r="X174" s="3">
        <v>0.12848012160328801</v>
      </c>
      <c r="Y174" s="3">
        <v>2944.9706104348702</v>
      </c>
      <c r="Z174" s="3">
        <v>1.51007365531501</v>
      </c>
      <c r="AA174" s="3">
        <f t="shared" si="112"/>
        <v>37.324152093012565</v>
      </c>
      <c r="AB174" s="3">
        <f t="shared" si="113"/>
        <v>1.3525076256217833E-3</v>
      </c>
      <c r="AC174" s="3">
        <f t="shared" si="114"/>
        <v>5.1276357392647271E-4</v>
      </c>
      <c r="AD174" s="3">
        <f t="shared" si="115"/>
        <v>192.12235044954855</v>
      </c>
      <c r="AE174" s="3">
        <f t="shared" si="116"/>
        <v>4.3626962234545338E-5</v>
      </c>
      <c r="AF174" s="3">
        <f t="shared" si="117"/>
        <v>6.5177057833192579E-3</v>
      </c>
      <c r="AG174" s="3">
        <f t="shared" si="118"/>
        <v>0.20390113123150169</v>
      </c>
      <c r="AH174" s="17">
        <f t="shared" si="119"/>
        <v>5.1010159952406525E-3</v>
      </c>
      <c r="AI174" s="3">
        <f t="shared" si="120"/>
        <v>2.0496519296443218E-2</v>
      </c>
      <c r="AJ174" s="3">
        <f t="shared" si="121"/>
        <v>5.4063315057396436E-2</v>
      </c>
      <c r="AK174" s="3">
        <f t="shared" si="122"/>
        <v>1.743885327965557E-3</v>
      </c>
      <c r="AL174" s="3">
        <f t="shared" si="123"/>
        <v>0.26052997745799078</v>
      </c>
      <c r="AM174" s="3">
        <f t="shared" si="124"/>
        <v>0.20390113123150169</v>
      </c>
      <c r="AP174" s="3" t="s">
        <v>98</v>
      </c>
      <c r="AQ174" s="3">
        <v>20.102136427160499</v>
      </c>
      <c r="AR174" s="3">
        <v>4.5776850931417597E-2</v>
      </c>
      <c r="AS174" s="3">
        <v>0.33427651272900799</v>
      </c>
      <c r="AT174" s="3">
        <v>0.60753555924712399</v>
      </c>
      <c r="AU174" s="3">
        <v>4.3824976140611103</v>
      </c>
      <c r="AV174" s="3" t="s">
        <v>98</v>
      </c>
      <c r="AW174" s="3" t="s">
        <v>98</v>
      </c>
      <c r="AX174" s="3">
        <v>0.38347770888103</v>
      </c>
      <c r="AY174" s="3">
        <v>1.8120925449451599</v>
      </c>
      <c r="AZ174" s="3">
        <v>4.2527644926996698E-2</v>
      </c>
      <c r="BA174" s="3">
        <v>0.19423680114976499</v>
      </c>
      <c r="BB174" s="3" t="s">
        <v>98</v>
      </c>
      <c r="BC174" s="3" t="s">
        <v>98</v>
      </c>
      <c r="BD174" s="3">
        <v>0.17342624566372</v>
      </c>
      <c r="BE174" s="3">
        <v>1.1163543322248999E-3</v>
      </c>
      <c r="BF174" s="3">
        <v>2.75922153595137E-2</v>
      </c>
      <c r="BG174" s="3">
        <v>8.5216699352721401E-3</v>
      </c>
      <c r="BH174" s="3">
        <v>0.44691035767248299</v>
      </c>
      <c r="BI174" s="3">
        <v>1.24252062562418E-2</v>
      </c>
      <c r="BK174" s="3" t="s">
        <v>98</v>
      </c>
      <c r="BL174" s="3">
        <v>1271.88714092384</v>
      </c>
      <c r="BM174" s="3">
        <v>6.9788319979602402</v>
      </c>
      <c r="BN174" s="3">
        <v>0.42264234417754698</v>
      </c>
      <c r="BO174" s="3">
        <v>886.28206617816102</v>
      </c>
      <c r="BP174" s="3">
        <v>58019.449308108502</v>
      </c>
      <c r="BQ174" s="3" t="s">
        <v>98</v>
      </c>
      <c r="BR174" s="3" t="s">
        <v>98</v>
      </c>
      <c r="BS174" s="3">
        <v>0.29474863763039399</v>
      </c>
      <c r="BT174" s="3">
        <v>4.0909377686200497</v>
      </c>
      <c r="BU174" s="3">
        <v>2.4696732237909198</v>
      </c>
      <c r="BV174" s="3">
        <v>269.65977768924603</v>
      </c>
      <c r="BW174" s="3" t="s">
        <v>98</v>
      </c>
      <c r="BX174" s="3" t="s">
        <v>98</v>
      </c>
      <c r="BY174" s="3">
        <v>36.729432670063801</v>
      </c>
      <c r="BZ174" s="3">
        <v>0.742841294140827</v>
      </c>
      <c r="CA174" s="3">
        <v>1.8842292971309599E-2</v>
      </c>
      <c r="CB174" s="3">
        <v>0.172167006400924</v>
      </c>
      <c r="CC174" s="3">
        <v>4009.35605328984</v>
      </c>
      <c r="CD174" s="3">
        <v>2.03485354645409</v>
      </c>
      <c r="CF174" s="3" t="s">
        <v>98</v>
      </c>
      <c r="CG174" s="3">
        <v>7566.5847435931801</v>
      </c>
      <c r="CH174" s="3">
        <v>73.674638775231202</v>
      </c>
      <c r="CI174" s="3">
        <v>1.9739132610871499</v>
      </c>
      <c r="CJ174" s="3">
        <v>8361.8835157189205</v>
      </c>
      <c r="CK174" s="3">
        <v>818614.54044192401</v>
      </c>
      <c r="CL174" s="3" t="s">
        <v>98</v>
      </c>
      <c r="CM174" s="3" t="s">
        <v>98</v>
      </c>
      <c r="CN174" s="3">
        <v>0.38347770888103</v>
      </c>
      <c r="CO174" s="3">
        <v>3.9830952078452002</v>
      </c>
      <c r="CP174" s="3">
        <v>15.0223421893419</v>
      </c>
      <c r="CQ174" s="3">
        <v>3939.8742710228098</v>
      </c>
      <c r="CR174" s="3" t="s">
        <v>98</v>
      </c>
      <c r="CS174" s="3" t="s">
        <v>98</v>
      </c>
      <c r="CT174" s="3">
        <v>19.194451979336598</v>
      </c>
      <c r="CU174" s="3">
        <v>0.58188079315366004</v>
      </c>
      <c r="CV174" s="3">
        <v>3.3729876121647802E-2</v>
      </c>
      <c r="CW174" s="3">
        <v>0.12848012160328801</v>
      </c>
      <c r="CX174" s="3">
        <v>2944.9706104348702</v>
      </c>
      <c r="CY174" s="3">
        <v>1.51007365531501</v>
      </c>
      <c r="DA174" s="3" t="s">
        <v>98</v>
      </c>
      <c r="DB174" s="3">
        <f t="shared" si="125"/>
        <v>135.4926088923481</v>
      </c>
      <c r="DC174" s="3">
        <f t="shared" si="126"/>
        <v>1.2501381017021169</v>
      </c>
      <c r="DD174" s="3">
        <f t="shared" si="127"/>
        <v>3.3630923768041214E-2</v>
      </c>
      <c r="DE174" s="3">
        <f t="shared" si="128"/>
        <v>131.58788146726656</v>
      </c>
      <c r="DF174" s="3">
        <f t="shared" si="129"/>
        <v>12518.956116255145</v>
      </c>
      <c r="DG174" s="3" t="s">
        <v>98</v>
      </c>
      <c r="DH174" s="3" t="s">
        <v>98</v>
      </c>
      <c r="DI174" s="3">
        <f t="shared" si="130"/>
        <v>5.118386538475286E-3</v>
      </c>
      <c r="DJ174" s="3">
        <f t="shared" si="131"/>
        <v>5.0444468184463027E-2</v>
      </c>
      <c r="DK174" s="3">
        <f t="shared" si="132"/>
        <v>0.13926571676677557</v>
      </c>
      <c r="DL174" s="3">
        <f t="shared" si="133"/>
        <v>35.048832151860672</v>
      </c>
      <c r="DM174" s="3" t="s">
        <v>98</v>
      </c>
      <c r="DN174" s="3" t="s">
        <v>98</v>
      </c>
      <c r="DO174" s="3">
        <f t="shared" si="134"/>
        <v>0.1576416883979681</v>
      </c>
      <c r="DP174" s="3">
        <f t="shared" si="135"/>
        <v>4.5601943037120694E-3</v>
      </c>
      <c r="DQ174" s="3">
        <f t="shared" si="136"/>
        <v>1.7124672245946227E-4</v>
      </c>
      <c r="DR174" s="3">
        <f t="shared" si="137"/>
        <v>6.2862338362913218E-4</v>
      </c>
      <c r="DS174" s="3">
        <f t="shared" si="138"/>
        <v>14.213178621789915</v>
      </c>
      <c r="DT174" s="3">
        <f t="shared" si="139"/>
        <v>7.225911137280017E-3</v>
      </c>
      <c r="DV174" s="3" t="s">
        <v>98</v>
      </c>
      <c r="DW174" s="3">
        <f t="shared" si="140"/>
        <v>1.0554045523036983</v>
      </c>
      <c r="DX174" s="3">
        <f t="shared" si="141"/>
        <v>9.7378111937678601E-3</v>
      </c>
      <c r="DY174" s="3">
        <f t="shared" si="142"/>
        <v>2.6196432656463422E-4</v>
      </c>
      <c r="DZ174" s="3">
        <f t="shared" si="143"/>
        <v>1.0249891138998926</v>
      </c>
      <c r="EA174" s="3">
        <f t="shared" si="144"/>
        <v>97.515011211302181</v>
      </c>
      <c r="EB174" s="3" t="s">
        <v>98</v>
      </c>
      <c r="EC174" s="3" t="s">
        <v>98</v>
      </c>
      <c r="ED174" s="3">
        <f t="shared" si="145"/>
        <v>3.9869100590193599E-5</v>
      </c>
      <c r="EE174" s="3">
        <f t="shared" si="146"/>
        <v>3.9293155394713215E-4</v>
      </c>
      <c r="EF174" s="3">
        <f t="shared" si="147"/>
        <v>1.0847947549100087E-3</v>
      </c>
      <c r="EG174" s="3">
        <f t="shared" si="148"/>
        <v>0.27300896564322497</v>
      </c>
      <c r="EH174" s="3" t="s">
        <v>98</v>
      </c>
      <c r="EI174" s="3" t="s">
        <v>98</v>
      </c>
      <c r="EJ174" s="3">
        <f t="shared" si="149"/>
        <v>1.2279323346725568E-3</v>
      </c>
      <c r="EK174" s="3">
        <f t="shared" si="150"/>
        <v>3.5521124486952851E-5</v>
      </c>
      <c r="EL174" s="3">
        <f t="shared" si="151"/>
        <v>1.3339072288024369E-6</v>
      </c>
      <c r="EM174" s="3">
        <f t="shared" si="152"/>
        <v>4.8965916752984489E-6</v>
      </c>
      <c r="EN174" s="3">
        <f t="shared" si="153"/>
        <v>0.11071196829681709</v>
      </c>
      <c r="EO174" s="3">
        <f t="shared" si="154"/>
        <v>5.6285428195471214E-5</v>
      </c>
      <c r="EQ174" s="3">
        <f t="shared" si="155"/>
        <v>2.1108091046073967</v>
      </c>
    </row>
    <row r="175" spans="1:147">
      <c r="A175" s="3" t="s">
        <v>230</v>
      </c>
      <c r="B175" s="33" t="s">
        <v>63</v>
      </c>
      <c r="C175" s="3" t="s">
        <v>65</v>
      </c>
      <c r="D175" s="3" t="s">
        <v>618</v>
      </c>
      <c r="E175" s="3" t="s">
        <v>403</v>
      </c>
      <c r="F175" s="3" t="s">
        <v>493</v>
      </c>
      <c r="G175" s="3">
        <v>2247.8825338963402</v>
      </c>
      <c r="H175" s="3">
        <v>5465.2421425576504</v>
      </c>
      <c r="I175" s="3">
        <v>31.8371415822674</v>
      </c>
      <c r="J175" s="3">
        <v>0.504600835216236</v>
      </c>
      <c r="K175" s="3">
        <v>7292.2350879655596</v>
      </c>
      <c r="L175" s="3">
        <v>687021.06666604395</v>
      </c>
      <c r="M175" s="3">
        <v>7.2813838051708499</v>
      </c>
      <c r="N175" s="3">
        <v>0.27741115985129</v>
      </c>
      <c r="O175" s="3">
        <v>2.1780158146247501</v>
      </c>
      <c r="P175" s="3">
        <v>1.14890430788369</v>
      </c>
      <c r="Q175" s="3">
        <v>7.3671398716273497</v>
      </c>
      <c r="R175" s="3">
        <v>3420.2326133258498</v>
      </c>
      <c r="S175" s="3">
        <v>2.0162658105714399</v>
      </c>
      <c r="T175" s="3">
        <v>1.47928634787638</v>
      </c>
      <c r="U175" s="3">
        <v>1.2339105550304099</v>
      </c>
      <c r="V175" s="3">
        <v>1.14684853387321</v>
      </c>
      <c r="W175" s="3">
        <v>0.32090866608774898</v>
      </c>
      <c r="X175" s="3">
        <v>0.13196152428462199</v>
      </c>
      <c r="Y175" s="3">
        <v>1082.28591430759</v>
      </c>
      <c r="Z175" s="3">
        <v>0.12215289606721701</v>
      </c>
      <c r="AA175" s="3">
        <f t="shared" si="112"/>
        <v>63.093715587339972</v>
      </c>
      <c r="AB175" s="3">
        <f t="shared" si="113"/>
        <v>1.0615534145787346E-3</v>
      </c>
      <c r="AC175" s="3">
        <f t="shared" si="114"/>
        <v>1.1286564340566726E-4</v>
      </c>
      <c r="AD175" s="3">
        <f t="shared" si="115"/>
        <v>14.617497893491015</v>
      </c>
      <c r="AE175" s="3">
        <f t="shared" si="116"/>
        <v>1.2192852419136076E-4</v>
      </c>
      <c r="AF175" s="3">
        <f t="shared" si="117"/>
        <v>1.1400966590421019E-3</v>
      </c>
      <c r="AG175" s="3">
        <f t="shared" si="118"/>
        <v>0.2314007949674316</v>
      </c>
      <c r="AH175" s="17">
        <f t="shared" si="119"/>
        <v>6.8070181587280443E-3</v>
      </c>
      <c r="AI175" s="3">
        <f t="shared" si="120"/>
        <v>3.836804750563836E-3</v>
      </c>
      <c r="AJ175" s="3">
        <f t="shared" si="121"/>
        <v>3.6086917693754418E-2</v>
      </c>
      <c r="AK175" s="3">
        <f t="shared" si="122"/>
        <v>4.1448923404016182E-3</v>
      </c>
      <c r="AL175" s="3">
        <f t="shared" si="123"/>
        <v>3.8756951588822017E-2</v>
      </c>
      <c r="AM175" s="3">
        <f t="shared" si="124"/>
        <v>0.2314007949674316</v>
      </c>
      <c r="AP175" s="3">
        <v>0.12083359854036201</v>
      </c>
      <c r="AQ175" s="3">
        <v>6.0151062208110302</v>
      </c>
      <c r="AR175" s="3">
        <v>1.72529742563724E-2</v>
      </c>
      <c r="AS175" s="3">
        <v>0.17941068261549001</v>
      </c>
      <c r="AT175" s="3">
        <v>0.100707537380304</v>
      </c>
      <c r="AU175" s="3">
        <v>2.1569478717337498</v>
      </c>
      <c r="AV175" s="3">
        <v>2.4215149138926698E-2</v>
      </c>
      <c r="AW175" s="3">
        <v>0.26202216592338401</v>
      </c>
      <c r="AX175" s="3">
        <v>0.47923582924198499</v>
      </c>
      <c r="AY175" s="3">
        <v>0.87361176121024497</v>
      </c>
      <c r="AZ175" s="3">
        <v>1.294172819591E-2</v>
      </c>
      <c r="BA175" s="3">
        <v>0.313548157297243</v>
      </c>
      <c r="BB175" s="3">
        <v>1.4800058317999401E-2</v>
      </c>
      <c r="BC175" s="3">
        <v>9.1898531573470499E-2</v>
      </c>
      <c r="BD175" s="3">
        <v>1.5736766576319301E-2</v>
      </c>
      <c r="BE175" s="3">
        <v>8.9682749493243605E-2</v>
      </c>
      <c r="BF175" s="3">
        <v>2.1553237947699699E-2</v>
      </c>
      <c r="BG175" s="3">
        <v>5.3516485914743102E-3</v>
      </c>
      <c r="BH175" s="3">
        <v>1.61811854281343E-2</v>
      </c>
      <c r="BI175" s="3">
        <v>4.7580485904765504E-3</v>
      </c>
      <c r="BK175" s="3">
        <v>227.33893783572299</v>
      </c>
      <c r="BL175" s="3">
        <v>965.68392828314597</v>
      </c>
      <c r="BM175" s="3">
        <v>2.3849474405930899</v>
      </c>
      <c r="BN175" s="3">
        <v>0.202462184885535</v>
      </c>
      <c r="BO175" s="3">
        <v>870.61282404808401</v>
      </c>
      <c r="BP175" s="3">
        <v>15011.519282486801</v>
      </c>
      <c r="BQ175" s="3">
        <v>0.89021331682257698</v>
      </c>
      <c r="BR175" s="3">
        <v>0.17723836295954801</v>
      </c>
      <c r="BS175" s="3">
        <v>0.54446455837727703</v>
      </c>
      <c r="BT175" s="3">
        <v>0.96708610708642695</v>
      </c>
      <c r="BU175" s="3">
        <v>0.94972885506378601</v>
      </c>
      <c r="BV175" s="3">
        <v>76.582089169823604</v>
      </c>
      <c r="BW175" s="3">
        <v>0.18721837831719099</v>
      </c>
      <c r="BX175" s="3">
        <v>0.31103868892147701</v>
      </c>
      <c r="BY175" s="3">
        <v>0.13570235695503599</v>
      </c>
      <c r="BZ175" s="3">
        <v>0.49884693526257001</v>
      </c>
      <c r="CA175" s="3">
        <v>0.11092670333993</v>
      </c>
      <c r="CB175" s="3">
        <v>5.7592528322496402E-2</v>
      </c>
      <c r="CC175" s="3">
        <v>2121.1171509656301</v>
      </c>
      <c r="CD175" s="3">
        <v>0.23485583401482901</v>
      </c>
      <c r="CF175" s="3">
        <v>2247.8825338963402</v>
      </c>
      <c r="CG175" s="3">
        <v>5465.2421425576504</v>
      </c>
      <c r="CH175" s="3">
        <v>31.8371415822674</v>
      </c>
      <c r="CI175" s="3">
        <v>0.504600835216236</v>
      </c>
      <c r="CJ175" s="3">
        <v>7292.2350879655596</v>
      </c>
      <c r="CK175" s="3">
        <v>687021.06666604395</v>
      </c>
      <c r="CL175" s="3">
        <v>7.2813838051708499</v>
      </c>
      <c r="CM175" s="3">
        <v>0.27741115985129</v>
      </c>
      <c r="CN175" s="3">
        <v>2.1780158146247501</v>
      </c>
      <c r="CO175" s="3">
        <v>1.14890430788369</v>
      </c>
      <c r="CP175" s="3">
        <v>7.3671398716273497</v>
      </c>
      <c r="CQ175" s="3">
        <v>3420.2326133258498</v>
      </c>
      <c r="CR175" s="3">
        <v>2.0162658105714399</v>
      </c>
      <c r="CS175" s="3">
        <v>1.47928634787638</v>
      </c>
      <c r="CT175" s="3">
        <v>1.2339105550304099</v>
      </c>
      <c r="CU175" s="3">
        <v>1.14684853387321</v>
      </c>
      <c r="CV175" s="3">
        <v>0.32090866608774898</v>
      </c>
      <c r="CW175" s="3">
        <v>0.13196152428462199</v>
      </c>
      <c r="CX175" s="3">
        <v>1082.28591430759</v>
      </c>
      <c r="CY175" s="3">
        <v>0.12215289606721701</v>
      </c>
      <c r="DA175" s="3">
        <f t="shared" si="156"/>
        <v>40.916679329044612</v>
      </c>
      <c r="DB175" s="3">
        <f t="shared" si="125"/>
        <v>97.864484601265119</v>
      </c>
      <c r="DC175" s="3">
        <f t="shared" si="126"/>
        <v>0.54022421287605971</v>
      </c>
      <c r="DD175" s="3">
        <f t="shared" si="127"/>
        <v>8.5972329975131101E-3</v>
      </c>
      <c r="DE175" s="3">
        <f t="shared" si="128"/>
        <v>114.75521807770056</v>
      </c>
      <c r="DF175" s="3">
        <f t="shared" si="129"/>
        <v>10506.515777122557</v>
      </c>
      <c r="DG175" s="3">
        <f t="shared" si="157"/>
        <v>0.10443302504440213</v>
      </c>
      <c r="DH175" s="3">
        <f t="shared" si="158"/>
        <v>3.8205641075787083E-3</v>
      </c>
      <c r="DI175" s="3">
        <f t="shared" si="130"/>
        <v>2.9070599328161039E-2</v>
      </c>
      <c r="DJ175" s="3">
        <f t="shared" si="131"/>
        <v>1.4550459826287868E-2</v>
      </c>
      <c r="DK175" s="3">
        <f t="shared" si="132"/>
        <v>6.8297606445897399E-2</v>
      </c>
      <c r="DL175" s="3">
        <f t="shared" si="133"/>
        <v>30.42613812995036</v>
      </c>
      <c r="DM175" s="3">
        <f t="shared" si="159"/>
        <v>1.7560537638449024E-2</v>
      </c>
      <c r="DN175" s="3">
        <f t="shared" si="160"/>
        <v>1.2461345698562717E-2</v>
      </c>
      <c r="DO175" s="3">
        <f t="shared" si="134"/>
        <v>1.013395659519062E-2</v>
      </c>
      <c r="DP175" s="3">
        <f t="shared" si="135"/>
        <v>8.9878411745549381E-3</v>
      </c>
      <c r="DQ175" s="3">
        <f t="shared" si="136"/>
        <v>1.6292546429215974E-3</v>
      </c>
      <c r="DR175" s="3">
        <f t="shared" si="137"/>
        <v>6.4565707807155476E-4</v>
      </c>
      <c r="DS175" s="3">
        <f t="shared" si="138"/>
        <v>5.2233876173146241</v>
      </c>
      <c r="DT175" s="3">
        <f t="shared" si="139"/>
        <v>5.8451848956929354E-4</v>
      </c>
      <c r="DV175" s="3">
        <f t="shared" si="161"/>
        <v>0.37894397694791015</v>
      </c>
      <c r="DW175" s="3">
        <f t="shared" si="140"/>
        <v>0.90635793531847297</v>
      </c>
      <c r="DX175" s="3">
        <f t="shared" si="141"/>
        <v>5.0032093275343631E-3</v>
      </c>
      <c r="DY175" s="3">
        <f t="shared" si="142"/>
        <v>7.9622044512122196E-5</v>
      </c>
      <c r="DZ175" s="3">
        <f t="shared" si="143"/>
        <v>1.0627890490375222</v>
      </c>
      <c r="EA175" s="3">
        <f t="shared" si="144"/>
        <v>97.304594061293002</v>
      </c>
      <c r="EB175" s="3">
        <f t="shared" si="162"/>
        <v>9.6719153372093773E-4</v>
      </c>
      <c r="EC175" s="3">
        <f t="shared" si="163"/>
        <v>3.5383608368302163E-5</v>
      </c>
      <c r="ED175" s="3">
        <f t="shared" si="145"/>
        <v>2.6923320030647785E-4</v>
      </c>
      <c r="EE175" s="3">
        <f t="shared" si="146"/>
        <v>1.3475700382851834E-4</v>
      </c>
      <c r="EF175" s="3">
        <f t="shared" si="147"/>
        <v>6.3252851959225435E-4</v>
      </c>
      <c r="EG175" s="3">
        <f t="shared" si="148"/>
        <v>0.28178732915760923</v>
      </c>
      <c r="EH175" s="3">
        <f t="shared" si="164"/>
        <v>1.6263440922327445E-4</v>
      </c>
      <c r="EI175" s="3">
        <f t="shared" si="165"/>
        <v>1.1540897195398945E-4</v>
      </c>
      <c r="EJ175" s="3">
        <f t="shared" si="149"/>
        <v>9.3854190451693817E-5</v>
      </c>
      <c r="EK175" s="3">
        <f t="shared" si="150"/>
        <v>8.3239606309995978E-5</v>
      </c>
      <c r="EL175" s="3">
        <f t="shared" si="151"/>
        <v>1.5089108988649039E-5</v>
      </c>
      <c r="EM175" s="3">
        <f t="shared" si="152"/>
        <v>5.9796607378968155E-6</v>
      </c>
      <c r="EN175" s="3">
        <f t="shared" si="153"/>
        <v>4.8375657783172543E-2</v>
      </c>
      <c r="EO175" s="3">
        <f t="shared" si="154"/>
        <v>5.4134344396746421E-6</v>
      </c>
      <c r="EQ175" s="3">
        <f t="shared" si="155"/>
        <v>1.8127158706369459</v>
      </c>
    </row>
    <row r="176" spans="1:147">
      <c r="A176" s="3" t="s">
        <v>231</v>
      </c>
      <c r="B176" s="33" t="s">
        <v>63</v>
      </c>
      <c r="C176" s="3" t="s">
        <v>65</v>
      </c>
      <c r="D176" s="3" t="s">
        <v>618</v>
      </c>
      <c r="E176" s="3" t="s">
        <v>403</v>
      </c>
      <c r="F176" s="3" t="s">
        <v>493</v>
      </c>
      <c r="G176" s="3">
        <v>6265.2464108990798</v>
      </c>
      <c r="H176" s="3">
        <v>13208.2841055929</v>
      </c>
      <c r="I176" s="3">
        <v>18.065404911496099</v>
      </c>
      <c r="J176" s="3">
        <v>1.1353867764190599</v>
      </c>
      <c r="K176" s="3">
        <v>18120.3860060845</v>
      </c>
      <c r="L176" s="3">
        <v>662512.91437481798</v>
      </c>
      <c r="M176" s="3">
        <v>2.1989596877659601</v>
      </c>
      <c r="N176" s="3">
        <v>0.28852969883563701</v>
      </c>
      <c r="O176" s="3">
        <v>0.538398269792981</v>
      </c>
      <c r="P176" s="3">
        <v>3.0563324443081901</v>
      </c>
      <c r="Q176" s="3">
        <v>2.2029837816243698</v>
      </c>
      <c r="R176" s="3">
        <v>3035.2991476912198</v>
      </c>
      <c r="S176" s="3">
        <v>2.618139952891994</v>
      </c>
      <c r="T176" s="3">
        <v>6.4184343857928798</v>
      </c>
      <c r="U176" s="3">
        <v>0.74632788053878096</v>
      </c>
      <c r="V176" s="3">
        <v>0.20392378769865599</v>
      </c>
      <c r="W176" s="3">
        <v>4.3326777498769099E-2</v>
      </c>
      <c r="X176" s="3">
        <v>5.8318876725869703E-2</v>
      </c>
      <c r="Y176" s="3">
        <v>8.0110003622656905</v>
      </c>
      <c r="Z176" s="3">
        <v>4.7787953665422902E-3</v>
      </c>
      <c r="AA176" s="3">
        <f t="shared" si="112"/>
        <v>15.911234203795534</v>
      </c>
      <c r="AB176" s="3">
        <f t="shared" si="113"/>
        <v>0.38151695245258865</v>
      </c>
      <c r="AC176" s="3">
        <f t="shared" si="114"/>
        <v>5.9652916620150291E-4</v>
      </c>
      <c r="AD176" s="3">
        <f t="shared" si="115"/>
        <v>33.553980250423926</v>
      </c>
      <c r="AE176" s="3">
        <f t="shared" si="116"/>
        <v>7.2798494680601684E-3</v>
      </c>
      <c r="AF176" s="3">
        <f t="shared" si="117"/>
        <v>9.3162881886039856E-2</v>
      </c>
      <c r="AG176" s="3">
        <f t="shared" si="118"/>
        <v>0.12194488816702244</v>
      </c>
      <c r="AH176" s="17">
        <f t="shared" si="119"/>
        <v>0.27499484234217619</v>
      </c>
      <c r="AI176" s="3">
        <f t="shared" si="120"/>
        <v>2.6452744291943639E-4</v>
      </c>
      <c r="AJ176" s="3">
        <f t="shared" si="121"/>
        <v>0.16918150793084424</v>
      </c>
      <c r="AK176" s="3">
        <f t="shared" si="122"/>
        <v>3.2282075608921399E-3</v>
      </c>
      <c r="AL176" s="3">
        <f t="shared" si="123"/>
        <v>4.13125465050522E-2</v>
      </c>
      <c r="AM176" s="3">
        <f t="shared" si="124"/>
        <v>0.12194488816702244</v>
      </c>
      <c r="AP176" s="3">
        <v>0.15019148664413701</v>
      </c>
      <c r="AQ176" s="3">
        <v>5.7465998297186198</v>
      </c>
      <c r="AR176" s="3">
        <v>1.5505213139930901E-2</v>
      </c>
      <c r="AS176" s="3">
        <v>0.112736880590161</v>
      </c>
      <c r="AT176" s="3">
        <v>0.161378621794174</v>
      </c>
      <c r="AU176" s="3">
        <v>3.4025787634742799</v>
      </c>
      <c r="AV176" s="3">
        <v>3.1014737319803899E-2</v>
      </c>
      <c r="AW176" s="3">
        <v>0.28852969883563701</v>
      </c>
      <c r="AX176" s="3">
        <v>0.48898774458258698</v>
      </c>
      <c r="AY176" s="3">
        <v>0.67083866905473999</v>
      </c>
      <c r="AZ176" s="3">
        <v>1.3748297814037301E-2</v>
      </c>
      <c r="BA176" s="3">
        <v>0.26048411787565001</v>
      </c>
      <c r="BB176" s="3">
        <v>5.2157183376835402E-3</v>
      </c>
      <c r="BC176" s="3">
        <v>0.12021483031192901</v>
      </c>
      <c r="BD176" s="3">
        <v>1.67064627468951E-2</v>
      </c>
      <c r="BE176" s="3">
        <v>0.20392378769865599</v>
      </c>
      <c r="BF176" s="3">
        <v>1.5903854565684199E-2</v>
      </c>
      <c r="BG176" s="3">
        <v>7.7651021816038503E-3</v>
      </c>
      <c r="BH176" s="3">
        <v>2.1904975599566001E-2</v>
      </c>
      <c r="BI176" s="3">
        <v>1.8085785162133499E-6</v>
      </c>
      <c r="BK176" s="3">
        <v>404.072554572831</v>
      </c>
      <c r="BL176" s="3">
        <v>1605.6832090380301</v>
      </c>
      <c r="BM176" s="3">
        <v>1.65176576788024</v>
      </c>
      <c r="BN176" s="3">
        <v>0.39548359952500101</v>
      </c>
      <c r="BO176" s="3">
        <v>2528.9318571243698</v>
      </c>
      <c r="BP176" s="3">
        <v>12215.1910437079</v>
      </c>
      <c r="BQ176" s="3">
        <v>0.20178349194464201</v>
      </c>
      <c r="BR176" s="3">
        <v>8.7074059184675007E-2</v>
      </c>
      <c r="BS176" s="3">
        <v>3.4233992020080303E-2</v>
      </c>
      <c r="BT176" s="3">
        <v>2.57456227603218</v>
      </c>
      <c r="BU176" s="3">
        <v>0.237092262875434</v>
      </c>
      <c r="BV176" s="3">
        <v>146.64234996693099</v>
      </c>
      <c r="BW176" s="3">
        <v>0.37167208494928</v>
      </c>
      <c r="BX176" s="3">
        <v>1.0471973687709499</v>
      </c>
      <c r="BY176" s="3">
        <v>0.17404282085294001</v>
      </c>
      <c r="BZ176" s="3">
        <v>0.102999341853382</v>
      </c>
      <c r="CA176" s="3">
        <v>2.1614051736592501E-2</v>
      </c>
      <c r="CB176" s="3">
        <v>3.6928705964353603E-2</v>
      </c>
      <c r="CC176" s="3">
        <v>0.67709831595534598</v>
      </c>
      <c r="CD176" s="3">
        <v>3.8960912843075501E-3</v>
      </c>
      <c r="CF176" s="3">
        <v>6265.2464108990798</v>
      </c>
      <c r="CG176" s="3">
        <v>13208.2841055929</v>
      </c>
      <c r="CH176" s="3">
        <v>18.065404911496099</v>
      </c>
      <c r="CI176" s="3">
        <v>1.1353867764190599</v>
      </c>
      <c r="CJ176" s="3">
        <v>18120.3860060845</v>
      </c>
      <c r="CK176" s="3">
        <v>662512.91437481798</v>
      </c>
      <c r="CL176" s="3">
        <v>2.1989596877659601</v>
      </c>
      <c r="CM176" s="3">
        <v>0.28852969883563701</v>
      </c>
      <c r="CN176" s="3">
        <v>0.538398269792981</v>
      </c>
      <c r="CO176" s="3">
        <v>3.0563324443081901</v>
      </c>
      <c r="CP176" s="3">
        <v>2.2029837816243698</v>
      </c>
      <c r="CQ176" s="3">
        <v>3035.2991476912198</v>
      </c>
      <c r="CR176" s="3">
        <v>2.618139952891994</v>
      </c>
      <c r="CS176" s="3">
        <v>6.4184343857928798</v>
      </c>
      <c r="CT176" s="3">
        <v>0.74632788053878096</v>
      </c>
      <c r="CU176" s="3">
        <v>0.20392378769865599</v>
      </c>
      <c r="CV176" s="3">
        <v>4.3326777498769099E-2</v>
      </c>
      <c r="CW176" s="3">
        <v>5.8318876725869703E-2</v>
      </c>
      <c r="CX176" s="3">
        <v>8.0110003622656905</v>
      </c>
      <c r="CY176" s="3">
        <v>4.7787953665422902E-3</v>
      </c>
      <c r="DA176" s="3">
        <f t="shared" si="156"/>
        <v>114.04202597181927</v>
      </c>
      <c r="DB176" s="3">
        <f t="shared" si="125"/>
        <v>236.51686105457784</v>
      </c>
      <c r="DC176" s="3">
        <f t="shared" si="126"/>
        <v>0.30654036963029496</v>
      </c>
      <c r="DD176" s="3">
        <f t="shared" si="127"/>
        <v>1.9344368811809506E-2</v>
      </c>
      <c r="DE176" s="3">
        <f t="shared" si="128"/>
        <v>285.15384140755515</v>
      </c>
      <c r="DF176" s="3">
        <f t="shared" si="129"/>
        <v>10131.716078526044</v>
      </c>
      <c r="DG176" s="3">
        <f t="shared" si="157"/>
        <v>3.1538512223598526E-2</v>
      </c>
      <c r="DH176" s="3">
        <f t="shared" si="158"/>
        <v>3.973690935623702E-3</v>
      </c>
      <c r="DI176" s="3">
        <f t="shared" si="130"/>
        <v>7.1861555251487019E-3</v>
      </c>
      <c r="DJ176" s="3">
        <f t="shared" si="131"/>
        <v>3.8707351118391471E-2</v>
      </c>
      <c r="DK176" s="3">
        <f t="shared" si="132"/>
        <v>2.0422921506286097E-2</v>
      </c>
      <c r="DL176" s="3">
        <f t="shared" si="133"/>
        <v>27.001798291014399</v>
      </c>
      <c r="DM176" s="3">
        <f t="shared" si="159"/>
        <v>2.2802521842324321E-2</v>
      </c>
      <c r="DN176" s="3">
        <f t="shared" si="160"/>
        <v>5.4068186216770953E-2</v>
      </c>
      <c r="DO176" s="3">
        <f t="shared" si="134"/>
        <v>6.1294996759098299E-3</v>
      </c>
      <c r="DP176" s="3">
        <f t="shared" si="135"/>
        <v>1.5981488064157993E-3</v>
      </c>
      <c r="DQ176" s="3">
        <f t="shared" si="136"/>
        <v>2.1997023097967191E-4</v>
      </c>
      <c r="DR176" s="3">
        <f t="shared" si="137"/>
        <v>2.8534071387373484E-4</v>
      </c>
      <c r="DS176" s="3">
        <f t="shared" si="138"/>
        <v>3.8663129161513952E-2</v>
      </c>
      <c r="DT176" s="3">
        <f t="shared" si="139"/>
        <v>2.2867196272407438E-5</v>
      </c>
      <c r="DV176" s="3">
        <f t="shared" si="161"/>
        <v>1.0563346380105791</v>
      </c>
      <c r="DW176" s="3">
        <f t="shared" si="140"/>
        <v>2.1907796768467063</v>
      </c>
      <c r="DX176" s="3">
        <f t="shared" si="141"/>
        <v>2.8393849340160151E-3</v>
      </c>
      <c r="DY176" s="3">
        <f t="shared" si="142"/>
        <v>1.7918067179388214E-4</v>
      </c>
      <c r="DZ176" s="3">
        <f t="shared" si="143"/>
        <v>2.6412883958674085</v>
      </c>
      <c r="EA176" s="3">
        <f t="shared" si="144"/>
        <v>93.846830105249495</v>
      </c>
      <c r="EB176" s="3">
        <f t="shared" si="162"/>
        <v>2.9213110350512043E-4</v>
      </c>
      <c r="EC176" s="3">
        <f t="shared" si="163"/>
        <v>3.6807022150634464E-5</v>
      </c>
      <c r="ED176" s="3">
        <f t="shared" si="145"/>
        <v>6.6563049285194855E-5</v>
      </c>
      <c r="EE176" s="3">
        <f t="shared" si="146"/>
        <v>3.5853375440820547E-4</v>
      </c>
      <c r="EF176" s="3">
        <f t="shared" si="147"/>
        <v>1.8917095879892706E-4</v>
      </c>
      <c r="EG176" s="3">
        <f t="shared" si="148"/>
        <v>0.25010898026681516</v>
      </c>
      <c r="EH176" s="3">
        <f t="shared" si="164"/>
        <v>2.1121243200284871E-4</v>
      </c>
      <c r="EI176" s="3">
        <f t="shared" si="165"/>
        <v>5.0081623356371E-4</v>
      </c>
      <c r="EJ176" s="3">
        <f t="shared" si="149"/>
        <v>5.6775585720812683E-5</v>
      </c>
      <c r="EK176" s="3">
        <f t="shared" si="150"/>
        <v>1.4803138812436001E-5</v>
      </c>
      <c r="EL176" s="3">
        <f t="shared" si="151"/>
        <v>2.0375135598909284E-6</v>
      </c>
      <c r="EM176" s="3">
        <f t="shared" si="152"/>
        <v>2.6430193354682609E-6</v>
      </c>
      <c r="EN176" s="3">
        <f t="shared" si="153"/>
        <v>3.5812414063282518E-4</v>
      </c>
      <c r="EO176" s="3">
        <f t="shared" si="154"/>
        <v>2.1181149046492193E-7</v>
      </c>
      <c r="EQ176" s="3">
        <f t="shared" si="155"/>
        <v>4.3815593536934125</v>
      </c>
    </row>
    <row r="177" spans="1:147">
      <c r="A177" s="3" t="s">
        <v>232</v>
      </c>
      <c r="B177" s="33" t="s">
        <v>63</v>
      </c>
      <c r="C177" s="3" t="s">
        <v>65</v>
      </c>
      <c r="D177" s="3" t="s">
        <v>618</v>
      </c>
      <c r="E177" s="3" t="s">
        <v>403</v>
      </c>
      <c r="F177" s="3" t="s">
        <v>493</v>
      </c>
      <c r="G177" s="3">
        <v>4627.2332920496801</v>
      </c>
      <c r="H177" s="3">
        <v>5549.1535758255204</v>
      </c>
      <c r="I177" s="3">
        <v>11.4488218063708</v>
      </c>
      <c r="J177" s="3">
        <v>1.46351710534918</v>
      </c>
      <c r="K177" s="3">
        <v>3882.95195714905</v>
      </c>
      <c r="L177" s="3">
        <v>683149.80751158099</v>
      </c>
      <c r="M177" s="3">
        <v>6.6631618515768096</v>
      </c>
      <c r="N177" s="3">
        <v>0.33805102765703998</v>
      </c>
      <c r="O177" s="3">
        <v>0.342112416000032</v>
      </c>
      <c r="P177" s="3">
        <v>1.6423224340439699</v>
      </c>
      <c r="Q177" s="3">
        <v>4.8413873076288603</v>
      </c>
      <c r="R177" s="3">
        <v>3447.57720420033</v>
      </c>
      <c r="S177" s="3">
        <v>0.75835909802698143</v>
      </c>
      <c r="T177" s="3">
        <v>3.3306433356925198</v>
      </c>
      <c r="U177" s="3">
        <v>2.3710809036913999E-2</v>
      </c>
      <c r="V177" s="3">
        <v>0.27382790474634</v>
      </c>
      <c r="W177" s="3">
        <v>3.3146805431979898E-2</v>
      </c>
      <c r="X177" s="3">
        <v>3.3836528419494498E-3</v>
      </c>
      <c r="Y177" s="3">
        <v>0.49310391109836499</v>
      </c>
      <c r="Z177" s="3">
        <v>1.3234720691762699E-2</v>
      </c>
      <c r="AA177" s="3">
        <f t="shared" si="112"/>
        <v>7.8228137987080304</v>
      </c>
      <c r="AB177" s="3">
        <f t="shared" si="113"/>
        <v>3.3305808310986147</v>
      </c>
      <c r="AC177" s="3">
        <f t="shared" si="114"/>
        <v>2.6839618169490893E-2</v>
      </c>
      <c r="AD177" s="3">
        <f t="shared" si="115"/>
        <v>33.465087120280749</v>
      </c>
      <c r="AE177" s="3">
        <f t="shared" si="116"/>
        <v>6.8619468752793454E-3</v>
      </c>
      <c r="AF177" s="3">
        <f t="shared" si="117"/>
        <v>4.8084812355471539E-2</v>
      </c>
      <c r="AG177" s="3">
        <f t="shared" si="118"/>
        <v>0.42287209893814809</v>
      </c>
      <c r="AH177" s="17">
        <f t="shared" si="119"/>
        <v>9.8181888211855899</v>
      </c>
      <c r="AI177" s="3">
        <f t="shared" si="120"/>
        <v>1.155989752971622E-3</v>
      </c>
      <c r="AJ177" s="3">
        <f t="shared" si="121"/>
        <v>0.14344903447882165</v>
      </c>
      <c r="AK177" s="3">
        <f t="shared" si="122"/>
        <v>2.9554594343206438E-4</v>
      </c>
      <c r="AL177" s="3">
        <f t="shared" si="123"/>
        <v>2.0710261228557079E-3</v>
      </c>
      <c r="AM177" s="3">
        <f t="shared" si="124"/>
        <v>0.42287209893814809</v>
      </c>
      <c r="AP177" s="3">
        <v>0.117640651907711</v>
      </c>
      <c r="AQ177" s="3">
        <v>4.6641947582906997</v>
      </c>
      <c r="AR177" s="3">
        <v>1.95012859332768E-2</v>
      </c>
      <c r="AS177" s="3">
        <v>0.23306522017137499</v>
      </c>
      <c r="AT177" s="3">
        <v>0.143193579232993</v>
      </c>
      <c r="AU177" s="3">
        <v>2.99028538805163</v>
      </c>
      <c r="AV177" s="3">
        <v>3.1900121545270999E-2</v>
      </c>
      <c r="AW177" s="3">
        <v>0.33805102765703998</v>
      </c>
      <c r="AX177" s="3">
        <v>0.342112416000032</v>
      </c>
      <c r="AY177" s="3">
        <v>0.60262644716328395</v>
      </c>
      <c r="AZ177" s="3">
        <v>1.1075354120881301E-2</v>
      </c>
      <c r="BA177" s="3">
        <v>0.29730620933080298</v>
      </c>
      <c r="BB177" s="3">
        <v>6.2788672859489499E-3</v>
      </c>
      <c r="BC177" s="3">
        <v>6.5577506352364701E-2</v>
      </c>
      <c r="BD177" s="3">
        <v>2.3710809036913999E-2</v>
      </c>
      <c r="BE177" s="3">
        <v>0.27382790474634</v>
      </c>
      <c r="BF177" s="3">
        <v>1.2812112173664099E-2</v>
      </c>
      <c r="BG177" s="3">
        <v>3.3836528419494498E-3</v>
      </c>
      <c r="BH177" s="3">
        <v>1.4465256596365999E-2</v>
      </c>
      <c r="BI177" s="3">
        <v>9.6760127405527401E-3</v>
      </c>
      <c r="BK177" s="3">
        <v>165.02263986189701</v>
      </c>
      <c r="BL177" s="3">
        <v>616.01984629456103</v>
      </c>
      <c r="BM177" s="3">
        <v>1.08296725024785</v>
      </c>
      <c r="BN177" s="3">
        <v>0.25720649224147901</v>
      </c>
      <c r="BO177" s="3">
        <v>649.00492003410602</v>
      </c>
      <c r="BP177" s="3">
        <v>7319.1492513535804</v>
      </c>
      <c r="BQ177" s="3">
        <v>0.33375765535982399</v>
      </c>
      <c r="BR177" s="3">
        <v>0.222191673573223</v>
      </c>
      <c r="BS177" s="3">
        <v>0.18449930201605499</v>
      </c>
      <c r="BT177" s="3">
        <v>1.38308464131664</v>
      </c>
      <c r="BU177" s="3">
        <v>1.00663342418213</v>
      </c>
      <c r="BV177" s="3">
        <v>49.051304709083603</v>
      </c>
      <c r="BW177" s="3">
        <v>5.9000173511437402E-2</v>
      </c>
      <c r="BX177" s="3">
        <v>0.42512210938177097</v>
      </c>
      <c r="BY177" s="3">
        <v>1.1682365728501299E-2</v>
      </c>
      <c r="BZ177" s="3">
        <v>0.110140737252546</v>
      </c>
      <c r="CA177" s="3">
        <v>2.7366072044117399E-2</v>
      </c>
      <c r="CB177" s="3">
        <v>3.4857782002556299E-3</v>
      </c>
      <c r="CC177" s="3">
        <v>3.2732710163864698E-2</v>
      </c>
      <c r="CD177" s="3">
        <v>1.03552920846148E-2</v>
      </c>
      <c r="CF177" s="3">
        <v>4627.2332920496801</v>
      </c>
      <c r="CG177" s="3">
        <v>5549.1535758255204</v>
      </c>
      <c r="CH177" s="3">
        <v>11.4488218063708</v>
      </c>
      <c r="CI177" s="3">
        <v>1.46351710534918</v>
      </c>
      <c r="CJ177" s="3">
        <v>3882.95195714905</v>
      </c>
      <c r="CK177" s="3">
        <v>683149.80751158099</v>
      </c>
      <c r="CL177" s="3">
        <v>6.6631618515768096</v>
      </c>
      <c r="CM177" s="3">
        <v>0.33805102765703998</v>
      </c>
      <c r="CN177" s="3">
        <v>0.342112416000032</v>
      </c>
      <c r="CO177" s="3">
        <v>1.6423224340439699</v>
      </c>
      <c r="CP177" s="3">
        <v>4.8413873076288603</v>
      </c>
      <c r="CQ177" s="3">
        <v>3447.57720420033</v>
      </c>
      <c r="CR177" s="3">
        <v>0.75835909802698143</v>
      </c>
      <c r="CS177" s="3">
        <v>3.3306433356925198</v>
      </c>
      <c r="CT177" s="3">
        <v>2.3710809036913999E-2</v>
      </c>
      <c r="CU177" s="3">
        <v>0.27382790474634</v>
      </c>
      <c r="CV177" s="3">
        <v>3.3146805431979898E-2</v>
      </c>
      <c r="CW177" s="3">
        <v>3.3836528419494498E-3</v>
      </c>
      <c r="CX177" s="3">
        <v>0.49310391109836499</v>
      </c>
      <c r="CY177" s="3">
        <v>1.3234720691762699E-2</v>
      </c>
      <c r="DA177" s="3">
        <f t="shared" si="156"/>
        <v>84.226385470107985</v>
      </c>
      <c r="DB177" s="3">
        <f t="shared" si="125"/>
        <v>99.367061971985322</v>
      </c>
      <c r="DC177" s="3">
        <f t="shared" si="126"/>
        <v>0.19426777786325536</v>
      </c>
      <c r="DD177" s="3">
        <f t="shared" si="127"/>
        <v>2.493495189151046E-2</v>
      </c>
      <c r="DE177" s="3">
        <f t="shared" si="128"/>
        <v>61.104584980156893</v>
      </c>
      <c r="DF177" s="3">
        <f t="shared" si="129"/>
        <v>10447.313159681618</v>
      </c>
      <c r="DG177" s="3">
        <f t="shared" si="157"/>
        <v>9.556619553915939E-2</v>
      </c>
      <c r="DH177" s="3">
        <f t="shared" si="158"/>
        <v>4.6557089609838859E-3</v>
      </c>
      <c r="DI177" s="3">
        <f t="shared" si="130"/>
        <v>4.5662721564946824E-3</v>
      </c>
      <c r="DJ177" s="3">
        <f t="shared" si="131"/>
        <v>2.0799422923555851E-2</v>
      </c>
      <c r="DK177" s="3">
        <f t="shared" si="132"/>
        <v>4.4882433447752536E-2</v>
      </c>
      <c r="DL177" s="3">
        <f t="shared" si="133"/>
        <v>30.669393602052558</v>
      </c>
      <c r="DM177" s="3">
        <f t="shared" si="159"/>
        <v>6.6048798796964018E-3</v>
      </c>
      <c r="DN177" s="3">
        <f t="shared" si="160"/>
        <v>2.8056973596938085E-2</v>
      </c>
      <c r="DO177" s="3">
        <f t="shared" si="134"/>
        <v>1.9473397697859722E-4</v>
      </c>
      <c r="DP177" s="3">
        <f t="shared" si="135"/>
        <v>2.1459867143130097E-3</v>
      </c>
      <c r="DQ177" s="3">
        <f t="shared" si="136"/>
        <v>1.68286470123886E-4</v>
      </c>
      <c r="DR177" s="3">
        <f t="shared" si="137"/>
        <v>1.6555427189743242E-5</v>
      </c>
      <c r="DS177" s="3">
        <f t="shared" si="138"/>
        <v>2.3798451307836151E-3</v>
      </c>
      <c r="DT177" s="3">
        <f t="shared" si="139"/>
        <v>6.3329967587209387E-5</v>
      </c>
      <c r="DV177" s="3">
        <f t="shared" si="161"/>
        <v>0.78539051615125177</v>
      </c>
      <c r="DW177" s="3">
        <f t="shared" si="140"/>
        <v>0.92657363431923756</v>
      </c>
      <c r="DX177" s="3">
        <f t="shared" si="141"/>
        <v>1.8114996800109417E-3</v>
      </c>
      <c r="DY177" s="3">
        <f t="shared" si="142"/>
        <v>2.3251234903378699E-4</v>
      </c>
      <c r="DZ177" s="3">
        <f t="shared" si="143"/>
        <v>0.56978536202061625</v>
      </c>
      <c r="EA177" s="3">
        <f t="shared" si="144"/>
        <v>97.418648907688805</v>
      </c>
      <c r="EB177" s="3">
        <f t="shared" si="162"/>
        <v>8.9113148121201964E-4</v>
      </c>
      <c r="EC177" s="3">
        <f t="shared" si="163"/>
        <v>4.3413351332936579E-5</v>
      </c>
      <c r="ED177" s="3">
        <f t="shared" si="145"/>
        <v>4.2579374929359064E-5</v>
      </c>
      <c r="EE177" s="3">
        <f t="shared" si="146"/>
        <v>1.9394954935323983E-4</v>
      </c>
      <c r="EF177" s="3">
        <f t="shared" si="147"/>
        <v>4.1851775277908498E-4</v>
      </c>
      <c r="EG177" s="3">
        <f t="shared" si="148"/>
        <v>0.28598462033860655</v>
      </c>
      <c r="EH177" s="3">
        <f t="shared" si="164"/>
        <v>6.1588895081729351E-5</v>
      </c>
      <c r="EI177" s="3">
        <f t="shared" si="165"/>
        <v>2.616244405117174E-4</v>
      </c>
      <c r="EJ177" s="3">
        <f t="shared" si="149"/>
        <v>1.8158468731355659E-6</v>
      </c>
      <c r="EK177" s="3">
        <f t="shared" si="150"/>
        <v>2.0010803073179327E-5</v>
      </c>
      <c r="EL177" s="3">
        <f t="shared" si="151"/>
        <v>1.5692303177224491E-6</v>
      </c>
      <c r="EM177" s="3">
        <f t="shared" si="152"/>
        <v>1.5437532351749206E-7</v>
      </c>
      <c r="EN177" s="3">
        <f t="shared" si="153"/>
        <v>2.2191475808842997E-5</v>
      </c>
      <c r="EO177" s="3">
        <f t="shared" si="154"/>
        <v>5.9053651244256168E-7</v>
      </c>
      <c r="EQ177" s="3">
        <f t="shared" si="155"/>
        <v>1.8531472686384751</v>
      </c>
    </row>
    <row r="178" spans="1:147">
      <c r="A178" s="3" t="s">
        <v>233</v>
      </c>
      <c r="B178" s="33" t="s">
        <v>63</v>
      </c>
      <c r="C178" s="3" t="s">
        <v>65</v>
      </c>
      <c r="D178" s="3" t="s">
        <v>618</v>
      </c>
      <c r="E178" s="3" t="s">
        <v>403</v>
      </c>
      <c r="F178" s="3" t="s">
        <v>493</v>
      </c>
      <c r="G178" s="3">
        <v>5991.1184141327503</v>
      </c>
      <c r="H178" s="3">
        <v>5317.2216171403898</v>
      </c>
      <c r="I178" s="3">
        <v>53.622398544888497</v>
      </c>
      <c r="J178" s="3">
        <v>2.1379454172331802</v>
      </c>
      <c r="K178" s="3">
        <v>6826.2986620849997</v>
      </c>
      <c r="L178" s="3">
        <v>669933.90579341503</v>
      </c>
      <c r="M178" s="3">
        <v>0.85824312975837103</v>
      </c>
      <c r="N178" s="3">
        <v>0.29326968307235102</v>
      </c>
      <c r="O178" s="3">
        <v>0.33653111484994203</v>
      </c>
      <c r="P178" s="3">
        <v>2.83416490990624</v>
      </c>
      <c r="Q178" s="3">
        <v>13.9875501022257</v>
      </c>
      <c r="R178" s="3">
        <v>3108.8711777661601</v>
      </c>
      <c r="S178" s="3">
        <v>4.6335355479896263</v>
      </c>
      <c r="T178" s="3">
        <v>2.2812675794657302</v>
      </c>
      <c r="U178" s="3">
        <v>1.7915577860741199E-2</v>
      </c>
      <c r="V178" s="3">
        <v>8.4538994250901001E-2</v>
      </c>
      <c r="W178" s="3">
        <v>1.6865854895825198E-2</v>
      </c>
      <c r="X178" s="3">
        <v>9.0193723082029904E-3</v>
      </c>
      <c r="Y178" s="3">
        <v>0.60447296659902505</v>
      </c>
      <c r="Z178" s="3">
        <v>6.5311094770924899E-3</v>
      </c>
      <c r="AA178" s="3">
        <f t="shared" si="112"/>
        <v>25.081275748509924</v>
      </c>
      <c r="AB178" s="3">
        <f t="shared" si="113"/>
        <v>4.6886545247047797</v>
      </c>
      <c r="AC178" s="3">
        <f t="shared" si="114"/>
        <v>1.0804634513001931E-2</v>
      </c>
      <c r="AD178" s="3">
        <f t="shared" si="115"/>
        <v>159.33860549209106</v>
      </c>
      <c r="AE178" s="3">
        <f t="shared" si="116"/>
        <v>1.4921051571502218E-2</v>
      </c>
      <c r="AF178" s="3">
        <f t="shared" si="117"/>
        <v>2.9638344228262954E-2</v>
      </c>
      <c r="AG178" s="3">
        <f t="shared" si="118"/>
        <v>0.26085274963066812</v>
      </c>
      <c r="AH178" s="17">
        <f t="shared" si="119"/>
        <v>23.140075528810687</v>
      </c>
      <c r="AI178" s="3">
        <f t="shared" si="120"/>
        <v>1.2179815999139153E-4</v>
      </c>
      <c r="AJ178" s="3">
        <f t="shared" si="121"/>
        <v>5.2854124149886689E-2</v>
      </c>
      <c r="AK178" s="3">
        <f t="shared" si="122"/>
        <v>1.6820158278918975E-4</v>
      </c>
      <c r="AL178" s="3">
        <f t="shared" si="123"/>
        <v>3.3410623819342346E-4</v>
      </c>
      <c r="AM178" s="3">
        <f t="shared" si="124"/>
        <v>0.26085274963066812</v>
      </c>
      <c r="AP178" s="3">
        <v>0.147376278995763</v>
      </c>
      <c r="AQ178" s="3">
        <v>7.1246367119104104</v>
      </c>
      <c r="AR178" s="3">
        <v>2.3243009648952699E-2</v>
      </c>
      <c r="AS178" s="3">
        <v>0.16359962286941801</v>
      </c>
      <c r="AT178" s="3">
        <v>0.15453400985333901</v>
      </c>
      <c r="AU178" s="3">
        <v>4.21721063763834</v>
      </c>
      <c r="AV178" s="3">
        <v>3.6248069373054199E-2</v>
      </c>
      <c r="AW178" s="3">
        <v>0.29326968307235102</v>
      </c>
      <c r="AX178" s="3">
        <v>0.33653111484994203</v>
      </c>
      <c r="AY178" s="3">
        <v>0.77793578954370501</v>
      </c>
      <c r="AZ178" s="3">
        <v>1.7901992904353899E-2</v>
      </c>
      <c r="BA178" s="3">
        <v>0.25491271147035</v>
      </c>
      <c r="BB178" s="3">
        <v>1.2223644698866699E-2</v>
      </c>
      <c r="BC178" s="3">
        <v>0.10941481752665599</v>
      </c>
      <c r="BD178" s="3">
        <v>1.7915577860741199E-2</v>
      </c>
      <c r="BE178" s="3">
        <v>8.4538994250901001E-2</v>
      </c>
      <c r="BF178" s="3">
        <v>8.9978699617347703E-3</v>
      </c>
      <c r="BG178" s="3">
        <v>9.0193723082029904E-3</v>
      </c>
      <c r="BH178" s="3">
        <v>2.7402890561259802E-2</v>
      </c>
      <c r="BI178" s="3">
        <v>6.5311094770924899E-3</v>
      </c>
      <c r="BK178" s="3">
        <v>389.37292159816099</v>
      </c>
      <c r="BL178" s="3">
        <v>308.668330747384</v>
      </c>
      <c r="BM178" s="3">
        <v>1.5773140823126399</v>
      </c>
      <c r="BN178" s="3">
        <v>0.52538937751999704</v>
      </c>
      <c r="BO178" s="3">
        <v>240.69612200038</v>
      </c>
      <c r="BP178" s="3">
        <v>12211.324318130401</v>
      </c>
      <c r="BQ178" s="3">
        <v>7.2355349699921398E-2</v>
      </c>
      <c r="BR178" s="3">
        <v>0.22756343534080001</v>
      </c>
      <c r="BS178" s="3">
        <v>0.32227100188541002</v>
      </c>
      <c r="BT178" s="3">
        <v>2.1035438255312999</v>
      </c>
      <c r="BU178" s="3">
        <v>1.00994505396045</v>
      </c>
      <c r="BV178" s="3">
        <v>34.274787821172303</v>
      </c>
      <c r="BW178" s="3">
        <v>0.46088743937666499</v>
      </c>
      <c r="BX178" s="3">
        <v>0.53096588120358801</v>
      </c>
      <c r="BY178" s="3">
        <v>1.8278529904640201E-2</v>
      </c>
      <c r="BZ178" s="3">
        <v>9.3392710488635206E-2</v>
      </c>
      <c r="CA178" s="3">
        <v>1.7233979556398299E-2</v>
      </c>
      <c r="CB178" s="3">
        <v>2.13594388943042E-4</v>
      </c>
      <c r="CC178" s="3">
        <v>8.8138529026375506E-2</v>
      </c>
      <c r="CD178" s="3">
        <v>1.2300852035561201E-4</v>
      </c>
      <c r="CF178" s="3">
        <v>5991.1184141327503</v>
      </c>
      <c r="CG178" s="3">
        <v>5317.2216171403898</v>
      </c>
      <c r="CH178" s="3">
        <v>53.622398544888497</v>
      </c>
      <c r="CI178" s="3">
        <v>2.1379454172331802</v>
      </c>
      <c r="CJ178" s="3">
        <v>6826.2986620849997</v>
      </c>
      <c r="CK178" s="3">
        <v>669933.90579341503</v>
      </c>
      <c r="CL178" s="3">
        <v>0.85824312975837103</v>
      </c>
      <c r="CM178" s="3">
        <v>0.29326968307235102</v>
      </c>
      <c r="CN178" s="3">
        <v>0.33653111484994203</v>
      </c>
      <c r="CO178" s="3">
        <v>2.83416490990624</v>
      </c>
      <c r="CP178" s="3">
        <v>13.9875501022257</v>
      </c>
      <c r="CQ178" s="3">
        <v>3108.8711777661601</v>
      </c>
      <c r="CR178" s="3">
        <v>4.6335355479896263</v>
      </c>
      <c r="CS178" s="3">
        <v>2.2812675794657302</v>
      </c>
      <c r="CT178" s="3">
        <v>1.7915577860741199E-2</v>
      </c>
      <c r="CU178" s="3">
        <v>8.4538994250901001E-2</v>
      </c>
      <c r="CV178" s="3">
        <v>1.6865854895825198E-2</v>
      </c>
      <c r="CW178" s="3">
        <v>9.0193723082029904E-3</v>
      </c>
      <c r="CX178" s="3">
        <v>0.60447296659902505</v>
      </c>
      <c r="CY178" s="3">
        <v>6.5311094770924899E-3</v>
      </c>
      <c r="DA178" s="3">
        <f t="shared" si="156"/>
        <v>109.05226019461941</v>
      </c>
      <c r="DB178" s="3">
        <f t="shared" si="125"/>
        <v>95.213924561561285</v>
      </c>
      <c r="DC178" s="3">
        <f t="shared" si="126"/>
        <v>0.90988438681233152</v>
      </c>
      <c r="DD178" s="3">
        <f t="shared" si="127"/>
        <v>3.6425652922358907E-2</v>
      </c>
      <c r="DE178" s="3">
        <f t="shared" si="128"/>
        <v>107.42294813339943</v>
      </c>
      <c r="DF178" s="3">
        <f t="shared" si="129"/>
        <v>10245.204248255315</v>
      </c>
      <c r="DG178" s="3">
        <f t="shared" si="157"/>
        <v>1.2309325900468583E-2</v>
      </c>
      <c r="DH178" s="3">
        <f t="shared" si="158"/>
        <v>4.038970982954841E-3</v>
      </c>
      <c r="DI178" s="3">
        <f t="shared" si="130"/>
        <v>4.4917769354891248E-3</v>
      </c>
      <c r="DJ178" s="3">
        <f t="shared" si="131"/>
        <v>3.5893679203473153E-2</v>
      </c>
      <c r="DK178" s="3">
        <f t="shared" si="132"/>
        <v>0.12967260139898229</v>
      </c>
      <c r="DL178" s="3">
        <f t="shared" si="133"/>
        <v>27.656289667080269</v>
      </c>
      <c r="DM178" s="3">
        <f t="shared" si="159"/>
        <v>4.035548039496966E-2</v>
      </c>
      <c r="DN178" s="3">
        <f t="shared" si="160"/>
        <v>1.9217147497815942E-2</v>
      </c>
      <c r="DO178" s="3">
        <f t="shared" si="134"/>
        <v>1.4713845155010839E-4</v>
      </c>
      <c r="DP178" s="3">
        <f t="shared" si="135"/>
        <v>6.625313029067477E-4</v>
      </c>
      <c r="DQ178" s="3">
        <f t="shared" si="136"/>
        <v>8.5628016004875946E-5</v>
      </c>
      <c r="DR178" s="3">
        <f t="shared" si="137"/>
        <v>4.4129693121712935E-5</v>
      </c>
      <c r="DS178" s="3">
        <f t="shared" si="138"/>
        <v>2.917340572389117E-3</v>
      </c>
      <c r="DT178" s="3">
        <f t="shared" si="139"/>
        <v>3.1252261466327557E-5</v>
      </c>
      <c r="DV178" s="3">
        <f t="shared" si="161"/>
        <v>1.0300798985056394</v>
      </c>
      <c r="DW178" s="3">
        <f t="shared" si="140"/>
        <v>0.89936650165400056</v>
      </c>
      <c r="DX178" s="3">
        <f t="shared" si="141"/>
        <v>8.594536373174191E-3</v>
      </c>
      <c r="DY178" s="3">
        <f t="shared" si="142"/>
        <v>3.4406744801348372E-4</v>
      </c>
      <c r="DZ178" s="3">
        <f t="shared" si="143"/>
        <v>1.0146898313978117</v>
      </c>
      <c r="EA178" s="3">
        <f t="shared" si="144"/>
        <v>96.77359216011078</v>
      </c>
      <c r="EB178" s="3">
        <f t="shared" si="162"/>
        <v>1.1627076001541803E-4</v>
      </c>
      <c r="EC178" s="3">
        <f t="shared" si="163"/>
        <v>3.815109207974601E-5</v>
      </c>
      <c r="ED178" s="3">
        <f t="shared" si="145"/>
        <v>4.2428181878681489E-5</v>
      </c>
      <c r="EE178" s="3">
        <f t="shared" si="146"/>
        <v>3.3904255963996844E-4</v>
      </c>
      <c r="EF178" s="3">
        <f t="shared" si="147"/>
        <v>1.2248543941193468E-3</v>
      </c>
      <c r="EG178" s="3">
        <f t="shared" si="148"/>
        <v>0.26123427430543256</v>
      </c>
      <c r="EH178" s="3">
        <f t="shared" si="164"/>
        <v>3.8118759826903328E-4</v>
      </c>
      <c r="EI178" s="3">
        <f t="shared" si="165"/>
        <v>1.8152028494219908E-4</v>
      </c>
      <c r="EJ178" s="3">
        <f t="shared" si="149"/>
        <v>1.3898323699896202E-6</v>
      </c>
      <c r="EK178" s="3">
        <f t="shared" si="150"/>
        <v>6.2581020882744067E-6</v>
      </c>
      <c r="EL178" s="3">
        <f t="shared" si="151"/>
        <v>8.0882044882086561E-7</v>
      </c>
      <c r="EM178" s="3">
        <f t="shared" si="152"/>
        <v>4.1683785123549338E-7</v>
      </c>
      <c r="EN178" s="3">
        <f t="shared" si="153"/>
        <v>2.7556456650691556E-5</v>
      </c>
      <c r="EO178" s="3">
        <f t="shared" si="154"/>
        <v>2.9520090882898321E-7</v>
      </c>
      <c r="EQ178" s="3">
        <f t="shared" si="155"/>
        <v>1.7987330033080011</v>
      </c>
    </row>
    <row r="179" spans="1:147">
      <c r="A179" s="3" t="s">
        <v>234</v>
      </c>
      <c r="B179" s="33" t="s">
        <v>63</v>
      </c>
      <c r="C179" s="3" t="s">
        <v>65</v>
      </c>
      <c r="D179" s="3" t="s">
        <v>618</v>
      </c>
      <c r="E179" s="3" t="s">
        <v>403</v>
      </c>
      <c r="F179" s="3" t="s">
        <v>493</v>
      </c>
      <c r="G179" s="3">
        <v>5306.1324001082103</v>
      </c>
      <c r="H179" s="3">
        <v>5290.8454877304803</v>
      </c>
      <c r="I179" s="3">
        <v>59.2894584858049</v>
      </c>
      <c r="J179" s="3">
        <v>1.9579418373875399</v>
      </c>
      <c r="K179" s="3">
        <v>6772.0911453622302</v>
      </c>
      <c r="L179" s="3">
        <v>686348.99287937605</v>
      </c>
      <c r="M179" s="3">
        <v>1.2509243306154401</v>
      </c>
      <c r="N179" s="3">
        <v>0.18373660583644499</v>
      </c>
      <c r="O179" s="3">
        <v>0.55782734819114499</v>
      </c>
      <c r="P179" s="3">
        <v>3.6102021684854502</v>
      </c>
      <c r="Q179" s="3">
        <v>12.8381496452084</v>
      </c>
      <c r="R179" s="3">
        <v>3105.8905657866899</v>
      </c>
      <c r="S179" s="3">
        <v>7.9031559814946428</v>
      </c>
      <c r="T179" s="3">
        <v>1.94466323110505</v>
      </c>
      <c r="U179" s="3">
        <v>1.7550228304596301E-2</v>
      </c>
      <c r="V179" s="3">
        <v>2.9420007616394898E-2</v>
      </c>
      <c r="W179" s="3">
        <v>1.6666857998920901E-2</v>
      </c>
      <c r="X179" s="3">
        <v>8.0666178630066695E-3</v>
      </c>
      <c r="Y179" s="3">
        <v>0.77952868259533203</v>
      </c>
      <c r="Z179" s="3">
        <v>6.15813711466753E-3</v>
      </c>
      <c r="AA179" s="3">
        <f t="shared" si="112"/>
        <v>30.281521827489097</v>
      </c>
      <c r="AB179" s="3">
        <f t="shared" si="113"/>
        <v>4.6312627733796603</v>
      </c>
      <c r="AC179" s="3">
        <f t="shared" si="114"/>
        <v>7.8998210741455608E-3</v>
      </c>
      <c r="AD179" s="3">
        <f t="shared" si="115"/>
        <v>106.28639610098283</v>
      </c>
      <c r="AE179" s="3">
        <f t="shared" si="116"/>
        <v>1.0348070626663781E-2</v>
      </c>
      <c r="AF179" s="3">
        <f t="shared" si="117"/>
        <v>2.2513896789743852E-2</v>
      </c>
      <c r="AG179" s="3">
        <f t="shared" si="118"/>
        <v>0.21653342724123739</v>
      </c>
      <c r="AH179" s="17">
        <f t="shared" si="119"/>
        <v>16.469117726964928</v>
      </c>
      <c r="AI179" s="3">
        <f t="shared" si="120"/>
        <v>1.0386563264263769E-4</v>
      </c>
      <c r="AJ179" s="3">
        <f t="shared" si="121"/>
        <v>6.0891130745439441E-2</v>
      </c>
      <c r="AK179" s="3">
        <f t="shared" si="122"/>
        <v>1.3605484126555113E-4</v>
      </c>
      <c r="AL179" s="3">
        <f t="shared" si="123"/>
        <v>2.9600925278813571E-4</v>
      </c>
      <c r="AM179" s="3">
        <f t="shared" si="124"/>
        <v>0.21653342724123739</v>
      </c>
      <c r="AP179" s="3">
        <v>0.15215357018164699</v>
      </c>
      <c r="AQ179" s="3">
        <v>7.9728423687837404</v>
      </c>
      <c r="AR179" s="3">
        <v>2.7114489445567699E-2</v>
      </c>
      <c r="AS179" s="3">
        <v>0.14330117566251699</v>
      </c>
      <c r="AT179" s="3">
        <v>0.13324987408339301</v>
      </c>
      <c r="AU179" s="3">
        <v>5.0167019756999798</v>
      </c>
      <c r="AV179" s="3">
        <v>2.40845107786768E-2</v>
      </c>
      <c r="AW179" s="3">
        <v>0.18373660583644499</v>
      </c>
      <c r="AX179" s="3">
        <v>0.55782734819114499</v>
      </c>
      <c r="AY179" s="3">
        <v>0.729457109258699</v>
      </c>
      <c r="AZ179" s="3">
        <v>1.12709492678484E-2</v>
      </c>
      <c r="BA179" s="3">
        <v>0.41817064736863202</v>
      </c>
      <c r="BB179" s="3">
        <v>1.28675049135927E-2</v>
      </c>
      <c r="BC179" s="3">
        <v>0.113020962523838</v>
      </c>
      <c r="BD179" s="3">
        <v>1.7550228304596301E-2</v>
      </c>
      <c r="BE179" s="3">
        <v>2.8385447383232101E-5</v>
      </c>
      <c r="BF179" s="3">
        <v>1.6666857998920901E-2</v>
      </c>
      <c r="BG179" s="3">
        <v>8.0666178630066695E-3</v>
      </c>
      <c r="BH179" s="3">
        <v>2.5491443866276602E-2</v>
      </c>
      <c r="BI179" s="3">
        <v>6.15813711466753E-3</v>
      </c>
      <c r="BK179" s="3">
        <v>139.28335915270699</v>
      </c>
      <c r="BL179" s="3">
        <v>273.19668166709801</v>
      </c>
      <c r="BM179" s="3">
        <v>1.4723693192424201</v>
      </c>
      <c r="BN179" s="3">
        <v>0.50646039556282296</v>
      </c>
      <c r="BO179" s="3">
        <v>859.90572060750401</v>
      </c>
      <c r="BP179" s="3">
        <v>14212.280144341001</v>
      </c>
      <c r="BQ179" s="3">
        <v>0.29021945006692701</v>
      </c>
      <c r="BR179" s="3">
        <v>0.116266720158974</v>
      </c>
      <c r="BS179" s="3">
        <v>0.20751089547076601</v>
      </c>
      <c r="BT179" s="3">
        <v>1.6461413193308401</v>
      </c>
      <c r="BU179" s="3">
        <v>1.3140017601098299</v>
      </c>
      <c r="BV179" s="3">
        <v>41.913128691902401</v>
      </c>
      <c r="BW179" s="3">
        <v>0.55230960785216798</v>
      </c>
      <c r="BX179" s="3">
        <v>0.98908727728915502</v>
      </c>
      <c r="BY179" s="3">
        <v>1.7868524528231199E-2</v>
      </c>
      <c r="BZ179" s="3">
        <v>8.3162099494351605E-2</v>
      </c>
      <c r="CA179" s="3">
        <v>1.6700248000518302E-2</v>
      </c>
      <c r="CB179" s="3">
        <v>3.81756531024294E-3</v>
      </c>
      <c r="CC179" s="3">
        <v>0.10388655445911001</v>
      </c>
      <c r="CD179" s="3">
        <v>4.1833530920639701E-3</v>
      </c>
      <c r="CF179" s="3">
        <v>5306.1324001082103</v>
      </c>
      <c r="CG179" s="3">
        <v>5290.8454877304803</v>
      </c>
      <c r="CH179" s="3">
        <v>59.2894584858049</v>
      </c>
      <c r="CI179" s="3">
        <v>1.9579418373875399</v>
      </c>
      <c r="CJ179" s="3">
        <v>6772.0911453622302</v>
      </c>
      <c r="CK179" s="3">
        <v>686348.99287937605</v>
      </c>
      <c r="CL179" s="3">
        <v>1.2509243306154401</v>
      </c>
      <c r="CM179" s="3">
        <v>0.18373660583644499</v>
      </c>
      <c r="CN179" s="3">
        <v>0.55782734819114499</v>
      </c>
      <c r="CO179" s="3">
        <v>3.6102021684854502</v>
      </c>
      <c r="CP179" s="3">
        <v>12.8381496452084</v>
      </c>
      <c r="CQ179" s="3">
        <v>3105.8905657866899</v>
      </c>
      <c r="CR179" s="3">
        <v>7.9031559814946428</v>
      </c>
      <c r="CS179" s="3">
        <v>1.94466323110505</v>
      </c>
      <c r="CT179" s="3">
        <v>1.7550228304596301E-2</v>
      </c>
      <c r="CU179" s="3">
        <v>2.9420007616394898E-2</v>
      </c>
      <c r="CV179" s="3">
        <v>1.6666857998920901E-2</v>
      </c>
      <c r="CW179" s="3">
        <v>8.0666178630066695E-3</v>
      </c>
      <c r="CX179" s="3">
        <v>0.77952868259533203</v>
      </c>
      <c r="CY179" s="3">
        <v>6.15813711466753E-3</v>
      </c>
      <c r="DA179" s="3">
        <f t="shared" si="156"/>
        <v>96.583924924385471</v>
      </c>
      <c r="DB179" s="3">
        <f t="shared" si="125"/>
        <v>94.741614965180062</v>
      </c>
      <c r="DC179" s="3">
        <f t="shared" si="126"/>
        <v>1.006045123730001</v>
      </c>
      <c r="DD179" s="3">
        <f t="shared" si="127"/>
        <v>3.33588075897382E-2</v>
      </c>
      <c r="DE179" s="3">
        <f t="shared" si="128"/>
        <v>106.56990440566251</v>
      </c>
      <c r="DF179" s="3">
        <f t="shared" si="129"/>
        <v>10496.237847979448</v>
      </c>
      <c r="DG179" s="3">
        <f t="shared" si="157"/>
        <v>1.79413440416425E-2</v>
      </c>
      <c r="DH179" s="3">
        <f t="shared" si="158"/>
        <v>2.5304586948966395E-3</v>
      </c>
      <c r="DI179" s="3">
        <f t="shared" si="130"/>
        <v>7.4454809853386076E-3</v>
      </c>
      <c r="DJ179" s="3">
        <f t="shared" si="131"/>
        <v>4.5721911961568523E-2</v>
      </c>
      <c r="DK179" s="3">
        <f t="shared" si="132"/>
        <v>0.11901700079549302</v>
      </c>
      <c r="DL179" s="3">
        <f t="shared" si="133"/>
        <v>27.629774361821262</v>
      </c>
      <c r="DM179" s="3">
        <f t="shared" si="159"/>
        <v>6.8832029659936969E-2</v>
      </c>
      <c r="DN179" s="3">
        <f t="shared" si="160"/>
        <v>1.6381629442381012E-2</v>
      </c>
      <c r="DO179" s="3">
        <f t="shared" si="134"/>
        <v>1.4413788029399063E-4</v>
      </c>
      <c r="DP179" s="3">
        <f t="shared" si="135"/>
        <v>2.305643230124992E-4</v>
      </c>
      <c r="DQ179" s="3">
        <f t="shared" si="136"/>
        <v>8.461770792513196E-5</v>
      </c>
      <c r="DR179" s="3">
        <f t="shared" si="137"/>
        <v>3.9468086986591713E-5</v>
      </c>
      <c r="DS179" s="3">
        <f t="shared" si="138"/>
        <v>3.762204066579788E-3</v>
      </c>
      <c r="DT179" s="3">
        <f t="shared" si="139"/>
        <v>2.9467537166252306E-5</v>
      </c>
      <c r="DV179" s="3">
        <f t="shared" si="161"/>
        <v>0.89230315187705433</v>
      </c>
      <c r="DW179" s="3">
        <f t="shared" si="140"/>
        <v>0.87528273171272097</v>
      </c>
      <c r="DX179" s="3">
        <f t="shared" si="141"/>
        <v>9.2944787192860354E-3</v>
      </c>
      <c r="DY179" s="3">
        <f t="shared" si="142"/>
        <v>3.0818968248067381E-4</v>
      </c>
      <c r="DZ179" s="3">
        <f t="shared" si="143"/>
        <v>0.98455992206628662</v>
      </c>
      <c r="EA179" s="3">
        <f t="shared" si="144"/>
        <v>96.970858472936328</v>
      </c>
      <c r="EB179" s="3">
        <f t="shared" si="162"/>
        <v>1.657534403349375E-4</v>
      </c>
      <c r="EC179" s="3">
        <f t="shared" si="163"/>
        <v>2.3377971757916061E-5</v>
      </c>
      <c r="ED179" s="3">
        <f t="shared" si="145"/>
        <v>6.8786044423640265E-5</v>
      </c>
      <c r="EE179" s="3">
        <f t="shared" si="146"/>
        <v>4.2240783013418592E-4</v>
      </c>
      <c r="EF179" s="3">
        <f t="shared" si="147"/>
        <v>1.0995540409018847E-3</v>
      </c>
      <c r="EG179" s="3">
        <f t="shared" si="148"/>
        <v>0.25526126390086545</v>
      </c>
      <c r="EH179" s="3">
        <f t="shared" si="164"/>
        <v>6.3591365813452864E-4</v>
      </c>
      <c r="EI179" s="3">
        <f t="shared" si="165"/>
        <v>1.5134381415709002E-4</v>
      </c>
      <c r="EJ179" s="3">
        <f t="shared" si="149"/>
        <v>1.3316365533073591E-6</v>
      </c>
      <c r="EK179" s="3">
        <f t="shared" si="150"/>
        <v>2.1300984847687512E-6</v>
      </c>
      <c r="EL179" s="3">
        <f t="shared" si="151"/>
        <v>7.8175169983326971E-7</v>
      </c>
      <c r="EM179" s="3">
        <f t="shared" si="152"/>
        <v>3.6463105474606605E-7</v>
      </c>
      <c r="EN179" s="3">
        <f t="shared" si="153"/>
        <v>3.4757611571925622E-5</v>
      </c>
      <c r="EO179" s="3">
        <f t="shared" si="154"/>
        <v>2.7223967458442435E-7</v>
      </c>
      <c r="EQ179" s="3">
        <f t="shared" si="155"/>
        <v>1.7505654634254419</v>
      </c>
    </row>
    <row r="180" spans="1:147">
      <c r="A180" s="3" t="s">
        <v>235</v>
      </c>
      <c r="B180" s="33" t="s">
        <v>63</v>
      </c>
      <c r="C180" s="3" t="s">
        <v>65</v>
      </c>
      <c r="D180" s="3" t="s">
        <v>618</v>
      </c>
      <c r="E180" s="3" t="s">
        <v>403</v>
      </c>
      <c r="F180" s="3" t="s">
        <v>493</v>
      </c>
      <c r="G180" s="3">
        <v>3977.04892319184</v>
      </c>
      <c r="H180" s="3">
        <v>5796.4394894204697</v>
      </c>
      <c r="I180" s="3">
        <v>20.149683845009299</v>
      </c>
      <c r="J180" s="3">
        <v>2.0367164032215199</v>
      </c>
      <c r="K180" s="3">
        <v>5668.7492784534497</v>
      </c>
      <c r="L180" s="3">
        <v>672565.66511167597</v>
      </c>
      <c r="M180" s="3">
        <v>7.6963219872561597</v>
      </c>
      <c r="N180" s="3">
        <v>0.41143837261085198</v>
      </c>
      <c r="O180" s="3">
        <v>0.555904584711304</v>
      </c>
      <c r="P180" s="3">
        <v>1.57468385253802</v>
      </c>
      <c r="Q180" s="3">
        <v>5.4976558549996799</v>
      </c>
      <c r="R180" s="3">
        <v>3079.92787780345</v>
      </c>
      <c r="S180" s="3">
        <v>1.4491331829676657</v>
      </c>
      <c r="T180" s="3">
        <v>20.119689259036601</v>
      </c>
      <c r="U180" s="3">
        <v>0.36501917367917203</v>
      </c>
      <c r="V180" s="3">
        <v>0.17691946743887399</v>
      </c>
      <c r="W180" s="3">
        <v>3.03124248879925E-2</v>
      </c>
      <c r="X180" s="3">
        <v>9.5175682634324899E-3</v>
      </c>
      <c r="Y180" s="3">
        <v>3.85656466297878</v>
      </c>
      <c r="Z180" s="3">
        <v>6.71838590782514E-3</v>
      </c>
      <c r="AA180" s="3">
        <f t="shared" si="112"/>
        <v>9.8932201916467566</v>
      </c>
      <c r="AB180" s="3">
        <f t="shared" si="113"/>
        <v>0.40831257612616995</v>
      </c>
      <c r="AC180" s="3">
        <f t="shared" si="114"/>
        <v>1.7420648932244046E-3</v>
      </c>
      <c r="AD180" s="3">
        <f t="shared" si="115"/>
        <v>36.246658867678818</v>
      </c>
      <c r="AE180" s="3">
        <f t="shared" si="116"/>
        <v>2.4678876396905E-3</v>
      </c>
      <c r="AF180" s="3">
        <f t="shared" si="117"/>
        <v>9.4648788644252663E-2</v>
      </c>
      <c r="AG180" s="3">
        <f t="shared" si="118"/>
        <v>0.27284079975087783</v>
      </c>
      <c r="AH180" s="17">
        <f t="shared" si="119"/>
        <v>1.4255318749804999</v>
      </c>
      <c r="AI180" s="3">
        <f t="shared" si="120"/>
        <v>3.3342388692064561E-4</v>
      </c>
      <c r="AJ180" s="3">
        <f t="shared" si="121"/>
        <v>7.8149308180239255E-2</v>
      </c>
      <c r="AK180" s="3">
        <f t="shared" si="122"/>
        <v>4.723433050682735E-4</v>
      </c>
      <c r="AL180" s="3">
        <f t="shared" si="123"/>
        <v>1.8115379699596649E-2</v>
      </c>
      <c r="AM180" s="3">
        <f t="shared" si="124"/>
        <v>0.27284079975087783</v>
      </c>
      <c r="AP180" s="3">
        <v>0.19576724021007999</v>
      </c>
      <c r="AQ180" s="3">
        <v>8.4954308357373503</v>
      </c>
      <c r="AR180" s="3">
        <v>2.7222129801537799E-2</v>
      </c>
      <c r="AS180" s="3">
        <v>0.18478576283013601</v>
      </c>
      <c r="AT180" s="3">
        <v>0.20717412415975101</v>
      </c>
      <c r="AU180" s="3">
        <v>5.5207883990823703</v>
      </c>
      <c r="AV180" s="3">
        <v>2.4329593766371501E-2</v>
      </c>
      <c r="AW180" s="3">
        <v>0.41143837261085198</v>
      </c>
      <c r="AX180" s="3">
        <v>0.555904584711304</v>
      </c>
      <c r="AY180" s="3">
        <v>1.57468385253802</v>
      </c>
      <c r="AZ180" s="3">
        <v>1.5728441774352502E-2</v>
      </c>
      <c r="BA180" s="3">
        <v>0.41128722483050301</v>
      </c>
      <c r="BB180" s="3">
        <v>9.7285825469262208E-3</v>
      </c>
      <c r="BC180" s="3">
        <v>0.172634574308206</v>
      </c>
      <c r="BD180" s="3">
        <v>2.93016356929434E-2</v>
      </c>
      <c r="BE180" s="3">
        <v>0.111823751449616</v>
      </c>
      <c r="BF180" s="3">
        <v>3.80296986618291E-6</v>
      </c>
      <c r="BG180" s="3">
        <v>9.5175682634324899E-3</v>
      </c>
      <c r="BH180" s="3">
        <v>3.79728073940067E-2</v>
      </c>
      <c r="BI180" s="3">
        <v>6.71838590782514E-3</v>
      </c>
      <c r="BK180" s="3">
        <v>61.782456258315598</v>
      </c>
      <c r="BL180" s="3">
        <v>1003.33148111495</v>
      </c>
      <c r="BM180" s="3">
        <v>0.66444997664874805</v>
      </c>
      <c r="BN180" s="3">
        <v>0.71122966463011905</v>
      </c>
      <c r="BO180" s="3">
        <v>1374.48796963482</v>
      </c>
      <c r="BP180" s="3">
        <v>12709.4135964488</v>
      </c>
      <c r="BQ180" s="3">
        <v>0.65071389532985702</v>
      </c>
      <c r="BR180" s="3">
        <v>0.19379784785635701</v>
      </c>
      <c r="BS180" s="3">
        <v>0.32498489027295802</v>
      </c>
      <c r="BT180" s="3">
        <v>0.729438116584471</v>
      </c>
      <c r="BU180" s="3">
        <v>0.99931354351647605</v>
      </c>
      <c r="BV180" s="3">
        <v>84.265985937614602</v>
      </c>
      <c r="BW180" s="3">
        <v>0.11659964700196</v>
      </c>
      <c r="BX180" s="3">
        <v>2.2613453521390299</v>
      </c>
      <c r="BY180" s="3">
        <v>0.116678021858434</v>
      </c>
      <c r="BZ180" s="3">
        <v>0.17676422466857</v>
      </c>
      <c r="CA180" s="3">
        <v>3.0728928389957999E-2</v>
      </c>
      <c r="CB180" s="3">
        <v>1.06458833584013E-2</v>
      </c>
      <c r="CC180" s="3">
        <v>1.8597984222869901</v>
      </c>
      <c r="CD180" s="3">
        <v>4.1795554043957597E-3</v>
      </c>
      <c r="CF180" s="3">
        <v>3977.04892319184</v>
      </c>
      <c r="CG180" s="3">
        <v>5796.4394894204697</v>
      </c>
      <c r="CH180" s="3">
        <v>20.149683845009299</v>
      </c>
      <c r="CI180" s="3">
        <v>2.0367164032215199</v>
      </c>
      <c r="CJ180" s="3">
        <v>5668.7492784534497</v>
      </c>
      <c r="CK180" s="3">
        <v>672565.66511167597</v>
      </c>
      <c r="CL180" s="3">
        <v>7.6963219872561597</v>
      </c>
      <c r="CM180" s="3">
        <v>0.41143837261085198</v>
      </c>
      <c r="CN180" s="3">
        <v>0.555904584711304</v>
      </c>
      <c r="CO180" s="3">
        <v>1.57468385253802</v>
      </c>
      <c r="CP180" s="3">
        <v>5.4976558549996799</v>
      </c>
      <c r="CQ180" s="3">
        <v>3079.92787780345</v>
      </c>
      <c r="CR180" s="3">
        <v>1.4491331829676657</v>
      </c>
      <c r="CS180" s="3">
        <v>20.119689259036601</v>
      </c>
      <c r="CT180" s="3">
        <v>0.36501917367917203</v>
      </c>
      <c r="CU180" s="3">
        <v>0.17691946743887399</v>
      </c>
      <c r="CV180" s="3">
        <v>3.03124248879925E-2</v>
      </c>
      <c r="CW180" s="3">
        <v>9.5175682634324899E-3</v>
      </c>
      <c r="CX180" s="3">
        <v>3.85656466297878</v>
      </c>
      <c r="CY180" s="3">
        <v>6.71838590782514E-3</v>
      </c>
      <c r="DA180" s="3">
        <f t="shared" si="156"/>
        <v>72.391520914618567</v>
      </c>
      <c r="DB180" s="3">
        <f t="shared" si="125"/>
        <v>103.79513813985979</v>
      </c>
      <c r="DC180" s="3">
        <f t="shared" si="126"/>
        <v>0.3419071736306411</v>
      </c>
      <c r="DD180" s="3">
        <f t="shared" si="127"/>
        <v>3.4700944283710261E-2</v>
      </c>
      <c r="DE180" s="3">
        <f t="shared" si="128"/>
        <v>89.207019772345234</v>
      </c>
      <c r="DF180" s="3">
        <f t="shared" si="129"/>
        <v>10285.451370418657</v>
      </c>
      <c r="DG180" s="3">
        <f t="shared" si="157"/>
        <v>0.11038426325970138</v>
      </c>
      <c r="DH180" s="3">
        <f t="shared" si="158"/>
        <v>5.6664147171305874E-3</v>
      </c>
      <c r="DI180" s="3">
        <f t="shared" si="130"/>
        <v>7.4198173118473713E-3</v>
      </c>
      <c r="DJ180" s="3">
        <f t="shared" si="131"/>
        <v>1.9942804616742908E-2</v>
      </c>
      <c r="DK180" s="3">
        <f t="shared" si="132"/>
        <v>5.0966418786998202E-2</v>
      </c>
      <c r="DL180" s="3">
        <f t="shared" si="133"/>
        <v>27.398812196345997</v>
      </c>
      <c r="DM180" s="3">
        <f t="shared" si="159"/>
        <v>1.2621132426689767E-2</v>
      </c>
      <c r="DN180" s="3">
        <f t="shared" si="160"/>
        <v>0.1694860522200034</v>
      </c>
      <c r="DO180" s="3">
        <f t="shared" si="134"/>
        <v>2.9978578653020041E-3</v>
      </c>
      <c r="DP180" s="3">
        <f t="shared" si="135"/>
        <v>1.3865162024990125E-3</v>
      </c>
      <c r="DQ180" s="3">
        <f t="shared" si="136"/>
        <v>1.538963082208248E-4</v>
      </c>
      <c r="DR180" s="3">
        <f t="shared" si="137"/>
        <v>4.6567250178622667E-5</v>
      </c>
      <c r="DS180" s="3">
        <f t="shared" si="138"/>
        <v>1.8612763817465156E-2</v>
      </c>
      <c r="DT180" s="3">
        <f t="shared" si="139"/>
        <v>3.2148405069533991E-5</v>
      </c>
      <c r="DV180" s="3">
        <f t="shared" si="161"/>
        <v>0.68422656611310984</v>
      </c>
      <c r="DW180" s="3">
        <f t="shared" si="140"/>
        <v>0.98104570882597186</v>
      </c>
      <c r="DX180" s="3">
        <f t="shared" si="141"/>
        <v>3.2316211676040457E-3</v>
      </c>
      <c r="DY180" s="3">
        <f t="shared" si="142"/>
        <v>3.2798465411618051E-4</v>
      </c>
      <c r="DZ180" s="3">
        <f t="shared" si="143"/>
        <v>0.84316245937154022</v>
      </c>
      <c r="EA180" s="3">
        <f t="shared" si="144"/>
        <v>97.215516170814226</v>
      </c>
      <c r="EB180" s="3">
        <f t="shared" si="162"/>
        <v>1.0433244729336677E-3</v>
      </c>
      <c r="EC180" s="3">
        <f t="shared" si="163"/>
        <v>5.3557535952972584E-5</v>
      </c>
      <c r="ED180" s="3">
        <f t="shared" si="145"/>
        <v>7.0130259128824688E-5</v>
      </c>
      <c r="EE180" s="3">
        <f t="shared" si="146"/>
        <v>1.8849440582513244E-4</v>
      </c>
      <c r="EF180" s="3">
        <f t="shared" si="147"/>
        <v>4.8172185461941837E-4</v>
      </c>
      <c r="EG180" s="3">
        <f t="shared" si="148"/>
        <v>0.25896672632137074</v>
      </c>
      <c r="EH180" s="3">
        <f t="shared" si="164"/>
        <v>1.1929178986249044E-4</v>
      </c>
      <c r="EI180" s="3">
        <f t="shared" si="165"/>
        <v>1.6019398135223057E-3</v>
      </c>
      <c r="EJ180" s="3">
        <f t="shared" si="149"/>
        <v>2.8335003422431906E-5</v>
      </c>
      <c r="EK180" s="3">
        <f t="shared" si="150"/>
        <v>1.3105004676100294E-5</v>
      </c>
      <c r="EL180" s="3">
        <f t="shared" si="151"/>
        <v>1.4545894488888366E-6</v>
      </c>
      <c r="EM180" s="3">
        <f t="shared" si="152"/>
        <v>4.4014201222031297E-7</v>
      </c>
      <c r="EN180" s="3">
        <f t="shared" si="153"/>
        <v>1.7592319254791034E-4</v>
      </c>
      <c r="EO180" s="3">
        <f t="shared" si="154"/>
        <v>3.0385869130563541E-7</v>
      </c>
      <c r="EQ180" s="3">
        <f t="shared" si="155"/>
        <v>1.9620914176519437</v>
      </c>
    </row>
    <row r="181" spans="1:147">
      <c r="A181" s="3" t="s">
        <v>236</v>
      </c>
      <c r="B181" s="33" t="s">
        <v>63</v>
      </c>
      <c r="C181" s="3" t="s">
        <v>65</v>
      </c>
      <c r="D181" s="3" t="s">
        <v>618</v>
      </c>
      <c r="E181" s="3" t="s">
        <v>403</v>
      </c>
      <c r="F181" s="3" t="s">
        <v>493</v>
      </c>
      <c r="G181" s="3">
        <v>4656.7851107890701</v>
      </c>
      <c r="H181" s="3">
        <v>4819.4029698484401</v>
      </c>
      <c r="I181" s="3">
        <v>88.334124421446603</v>
      </c>
      <c r="J181" s="3">
        <v>1.7627935219848101</v>
      </c>
      <c r="K181" s="3">
        <v>2837.33795011752</v>
      </c>
      <c r="L181" s="3">
        <v>664388.48294486396</v>
      </c>
      <c r="M181" s="3">
        <v>0.43255265624837302</v>
      </c>
      <c r="N181" s="3">
        <v>0.53671746047360402</v>
      </c>
      <c r="O181" s="3">
        <v>0.34872105992326002</v>
      </c>
      <c r="P181" s="3">
        <v>1.7329660525764701</v>
      </c>
      <c r="Q181" s="3">
        <v>3.3181338758637602</v>
      </c>
      <c r="R181" s="3">
        <v>2926.95914964031</v>
      </c>
      <c r="S181" s="3">
        <v>2.5976477482005738</v>
      </c>
      <c r="T181" s="3">
        <v>0.19128665359601699</v>
      </c>
      <c r="U181" s="3">
        <v>9.0360082342292106E-2</v>
      </c>
      <c r="V181" s="3">
        <v>0.14111527688661599</v>
      </c>
      <c r="W181" s="3">
        <v>2.7692988079395599E-2</v>
      </c>
      <c r="X181" s="3">
        <v>6.1961108498911699E-3</v>
      </c>
      <c r="Y181" s="3">
        <v>1.08463630083276</v>
      </c>
      <c r="Z181" s="3">
        <v>4.1350840984781699E-3</v>
      </c>
      <c r="AA181" s="3">
        <f t="shared" si="112"/>
        <v>50.110306918978893</v>
      </c>
      <c r="AB181" s="3">
        <f t="shared" si="113"/>
        <v>1.5977393078637852</v>
      </c>
      <c r="AC181" s="3">
        <f t="shared" si="114"/>
        <v>3.8124153647663673E-3</v>
      </c>
      <c r="AD181" s="3">
        <f t="shared" si="115"/>
        <v>253.30883211035638</v>
      </c>
      <c r="AE181" s="3">
        <f t="shared" si="116"/>
        <v>5.7126161508091996E-3</v>
      </c>
      <c r="AF181" s="3">
        <f t="shared" si="117"/>
        <v>8.3309107645498884E-2</v>
      </c>
      <c r="AG181" s="3">
        <f t="shared" si="118"/>
        <v>3.7563443319285926E-2</v>
      </c>
      <c r="AH181" s="17">
        <f t="shared" si="119"/>
        <v>3.0592133725527808</v>
      </c>
      <c r="AI181" s="3">
        <f t="shared" si="120"/>
        <v>4.6811853579365016E-5</v>
      </c>
      <c r="AJ181" s="3">
        <f t="shared" si="121"/>
        <v>1.9618307918108757E-2</v>
      </c>
      <c r="AK181" s="3">
        <f t="shared" si="122"/>
        <v>7.0144022941000809E-5</v>
      </c>
      <c r="AL181" s="3">
        <f t="shared" si="123"/>
        <v>1.022935167288007E-3</v>
      </c>
      <c r="AM181" s="3">
        <f t="shared" si="124"/>
        <v>3.7563443319285926E-2</v>
      </c>
      <c r="AP181" s="3">
        <v>0.173243781439234</v>
      </c>
      <c r="AQ181" s="3">
        <v>2.6346915810392701</v>
      </c>
      <c r="AR181" s="3">
        <v>2.1835520567557699E-2</v>
      </c>
      <c r="AS181" s="3">
        <v>0.21009144173154701</v>
      </c>
      <c r="AT181" s="3">
        <v>0.177949230347765</v>
      </c>
      <c r="AU181" s="3">
        <v>2.5405326236835801</v>
      </c>
      <c r="AV181" s="3">
        <v>4.19165023277722E-2</v>
      </c>
      <c r="AW181" s="3">
        <v>0.53671746047360402</v>
      </c>
      <c r="AX181" s="3">
        <v>0.34872105992326002</v>
      </c>
      <c r="AY181" s="3">
        <v>0.74241795863163895</v>
      </c>
      <c r="AZ181" s="3">
        <v>9.6819071230108394E-3</v>
      </c>
      <c r="BA181" s="3">
        <v>0.33038942890790202</v>
      </c>
      <c r="BB181" s="3">
        <v>1.41133399571311E-5</v>
      </c>
      <c r="BC181" s="3">
        <v>9.9296339406279299E-2</v>
      </c>
      <c r="BD181" s="3">
        <v>1.18267955706774E-2</v>
      </c>
      <c r="BE181" s="3">
        <v>0.14111527688661599</v>
      </c>
      <c r="BF181" s="3">
        <v>1.50010474274445E-2</v>
      </c>
      <c r="BG181" s="3">
        <v>6.1961108498911699E-3</v>
      </c>
      <c r="BH181" s="3">
        <v>3.1258514085986802E-2</v>
      </c>
      <c r="BI181" s="3">
        <v>4.1350840984781699E-3</v>
      </c>
      <c r="BK181" s="3">
        <v>128.97388388959399</v>
      </c>
      <c r="BL181" s="3">
        <v>323.43151855989203</v>
      </c>
      <c r="BM181" s="3">
        <v>3.45251689162391</v>
      </c>
      <c r="BN181" s="3">
        <v>0.52588627894294604</v>
      </c>
      <c r="BO181" s="3">
        <v>530.66897976613905</v>
      </c>
      <c r="BP181" s="3">
        <v>23398.871360603898</v>
      </c>
      <c r="BQ181" s="3">
        <v>0.10614470034996699</v>
      </c>
      <c r="BR181" s="3">
        <v>7.1667966425783394E-2</v>
      </c>
      <c r="BS181" s="3">
        <v>0.14759056956646899</v>
      </c>
      <c r="BT181" s="3">
        <v>1.3447236409504499</v>
      </c>
      <c r="BU181" s="3">
        <v>0.62035516440053995</v>
      </c>
      <c r="BV181" s="3">
        <v>107.99699097877</v>
      </c>
      <c r="BW181" s="3">
        <v>0.311058300619385</v>
      </c>
      <c r="BX181" s="3">
        <v>7.3925570734844195E-2</v>
      </c>
      <c r="BY181" s="3">
        <v>0.13488163102394399</v>
      </c>
      <c r="BZ181" s="3">
        <v>1.4281521734777799E-3</v>
      </c>
      <c r="CA181" s="3">
        <v>3.0527660024969001E-2</v>
      </c>
      <c r="CB181" s="3">
        <v>2.2540708890390901E-4</v>
      </c>
      <c r="CC181" s="3">
        <v>1.0799459697170899</v>
      </c>
      <c r="CD181" s="3">
        <v>6.0679410507896402E-3</v>
      </c>
      <c r="CF181" s="3">
        <v>4656.7851107890701</v>
      </c>
      <c r="CG181" s="3">
        <v>4819.4029698484401</v>
      </c>
      <c r="CH181" s="3">
        <v>88.334124421446603</v>
      </c>
      <c r="CI181" s="3">
        <v>1.7627935219848101</v>
      </c>
      <c r="CJ181" s="3">
        <v>2837.33795011752</v>
      </c>
      <c r="CK181" s="3">
        <v>664388.48294486396</v>
      </c>
      <c r="CL181" s="3">
        <v>0.43255265624837302</v>
      </c>
      <c r="CM181" s="3">
        <v>0.53671746047360402</v>
      </c>
      <c r="CN181" s="3">
        <v>0.34872105992326002</v>
      </c>
      <c r="CO181" s="3">
        <v>1.7329660525764701</v>
      </c>
      <c r="CP181" s="3">
        <v>3.3181338758637602</v>
      </c>
      <c r="CQ181" s="3">
        <v>2926.95914964031</v>
      </c>
      <c r="CR181" s="3">
        <v>2.5976477482005738</v>
      </c>
      <c r="CS181" s="3">
        <v>0.19128665359601699</v>
      </c>
      <c r="CT181" s="3">
        <v>9.0360082342292106E-2</v>
      </c>
      <c r="CU181" s="3">
        <v>0.14111527688661599</v>
      </c>
      <c r="CV181" s="3">
        <v>2.7692988079395599E-2</v>
      </c>
      <c r="CW181" s="3">
        <v>6.1961108498911699E-3</v>
      </c>
      <c r="CX181" s="3">
        <v>1.08463630083276</v>
      </c>
      <c r="CY181" s="3">
        <v>4.1350840984781699E-3</v>
      </c>
      <c r="DA181" s="3">
        <f t="shared" si="156"/>
        <v>84.764297159316129</v>
      </c>
      <c r="DB181" s="3">
        <f t="shared" si="125"/>
        <v>86.299632372610617</v>
      </c>
      <c r="DC181" s="3">
        <f t="shared" si="126"/>
        <v>1.4988855928652542</v>
      </c>
      <c r="DD181" s="3">
        <f t="shared" si="127"/>
        <v>3.0033930935757857E-2</v>
      </c>
      <c r="DE181" s="3">
        <f t="shared" si="128"/>
        <v>44.650142418366535</v>
      </c>
      <c r="DF181" s="3">
        <f t="shared" si="129"/>
        <v>10160.398882778161</v>
      </c>
      <c r="DG181" s="3">
        <f t="shared" si="157"/>
        <v>6.2038732735019012E-3</v>
      </c>
      <c r="DH181" s="3">
        <f t="shared" si="158"/>
        <v>7.3917843337502273E-3</v>
      </c>
      <c r="DI181" s="3">
        <f t="shared" si="130"/>
        <v>4.654479615001015E-3</v>
      </c>
      <c r="DJ181" s="3">
        <f t="shared" si="131"/>
        <v>2.1947391749955296E-2</v>
      </c>
      <c r="DK181" s="3">
        <f t="shared" si="132"/>
        <v>3.0761001628503676E-2</v>
      </c>
      <c r="DL181" s="3">
        <f t="shared" si="133"/>
        <v>26.038013625359707</v>
      </c>
      <c r="DM181" s="3">
        <f t="shared" si="159"/>
        <v>2.2624046301107613E-2</v>
      </c>
      <c r="DN181" s="3">
        <f t="shared" si="160"/>
        <v>1.6113777575268891E-3</v>
      </c>
      <c r="DO181" s="3">
        <f t="shared" si="134"/>
        <v>7.4211631358649891E-4</v>
      </c>
      <c r="DP181" s="3">
        <f t="shared" si="135"/>
        <v>1.1059190978574922E-3</v>
      </c>
      <c r="DQ181" s="3">
        <f t="shared" si="136"/>
        <v>1.4059741656334844E-4</v>
      </c>
      <c r="DR181" s="3">
        <f t="shared" si="137"/>
        <v>3.0316130769447262E-5</v>
      </c>
      <c r="DS181" s="3">
        <f t="shared" si="138"/>
        <v>5.2347311816252897E-3</v>
      </c>
      <c r="DT181" s="3">
        <f t="shared" si="139"/>
        <v>1.9786948891939856E-5</v>
      </c>
      <c r="DV181" s="3">
        <f t="shared" si="161"/>
        <v>0.81466427389426266</v>
      </c>
      <c r="DW181" s="3">
        <f t="shared" si="140"/>
        <v>0.82942028307076754</v>
      </c>
      <c r="DX181" s="3">
        <f t="shared" si="141"/>
        <v>1.4405694190645907E-2</v>
      </c>
      <c r="DY181" s="3">
        <f t="shared" si="142"/>
        <v>2.886542018036478E-4</v>
      </c>
      <c r="DZ181" s="3">
        <f t="shared" si="143"/>
        <v>0.4291296816178008</v>
      </c>
      <c r="EA181" s="3">
        <f t="shared" si="144"/>
        <v>97.650948049002011</v>
      </c>
      <c r="EB181" s="3">
        <f t="shared" si="162"/>
        <v>5.9625031824309463E-5</v>
      </c>
      <c r="EC181" s="3">
        <f t="shared" si="163"/>
        <v>7.1041969541958016E-5</v>
      </c>
      <c r="ED181" s="3">
        <f t="shared" si="145"/>
        <v>4.4733907824229534E-5</v>
      </c>
      <c r="EE181" s="3">
        <f t="shared" si="146"/>
        <v>2.109349875248174E-4</v>
      </c>
      <c r="EF181" s="3">
        <f t="shared" si="147"/>
        <v>2.9564203203200795E-4</v>
      </c>
      <c r="EG181" s="3">
        <f t="shared" si="148"/>
        <v>0.25024969444250533</v>
      </c>
      <c r="EH181" s="3">
        <f t="shared" si="164"/>
        <v>2.1743827141987136E-4</v>
      </c>
      <c r="EI181" s="3">
        <f t="shared" si="165"/>
        <v>1.5486849237217218E-5</v>
      </c>
      <c r="EJ181" s="3">
        <f t="shared" si="149"/>
        <v>7.1324327342291352E-6</v>
      </c>
      <c r="EK181" s="3">
        <f t="shared" si="150"/>
        <v>1.0628918177054118E-5</v>
      </c>
      <c r="EL181" s="3">
        <f t="shared" si="151"/>
        <v>1.3512728367311284E-6</v>
      </c>
      <c r="EM181" s="3">
        <f t="shared" si="152"/>
        <v>2.9136640647365837E-7</v>
      </c>
      <c r="EN181" s="3">
        <f t="shared" si="153"/>
        <v>5.0310668760635402E-5</v>
      </c>
      <c r="EO181" s="3">
        <f t="shared" si="154"/>
        <v>1.9017110849557029E-7</v>
      </c>
      <c r="EQ181" s="3">
        <f t="shared" si="155"/>
        <v>1.6588405661415351</v>
      </c>
    </row>
    <row r="182" spans="1:147">
      <c r="A182" s="3" t="s">
        <v>237</v>
      </c>
      <c r="B182" s="33" t="s">
        <v>63</v>
      </c>
      <c r="C182" s="3" t="s">
        <v>65</v>
      </c>
      <c r="D182" s="3" t="s">
        <v>618</v>
      </c>
      <c r="E182" s="3" t="s">
        <v>403</v>
      </c>
      <c r="F182" s="3" t="s">
        <v>493</v>
      </c>
      <c r="G182" s="3">
        <v>3393.2457868987099</v>
      </c>
      <c r="H182" s="3">
        <v>9056.1527400312407</v>
      </c>
      <c r="I182" s="3">
        <v>58.244087333960202</v>
      </c>
      <c r="J182" s="3">
        <v>2.2837828165843499</v>
      </c>
      <c r="K182" s="3">
        <v>8708.6457337741394</v>
      </c>
      <c r="L182" s="3">
        <v>646590.28540423105</v>
      </c>
      <c r="M182" s="3">
        <v>8.1374300813883895</v>
      </c>
      <c r="N182" s="3">
        <v>0.48200861895499802</v>
      </c>
      <c r="O182" s="3">
        <v>0.23391244893857899</v>
      </c>
      <c r="P182" s="3">
        <v>0.97065059867961501</v>
      </c>
      <c r="Q182" s="3">
        <v>9.2047396911451305</v>
      </c>
      <c r="R182" s="3">
        <v>3115.3524809840801</v>
      </c>
      <c r="S182" s="3">
        <v>0.71807115936716259</v>
      </c>
      <c r="T182" s="3">
        <v>0.82893167902482201</v>
      </c>
      <c r="U182" s="3">
        <v>2.44136233907686E-2</v>
      </c>
      <c r="V182" s="3">
        <v>0.11963963193489199</v>
      </c>
      <c r="W182" s="3">
        <v>1.6548594235428302E-2</v>
      </c>
      <c r="X182" s="3">
        <v>6.31210851625379E-3</v>
      </c>
      <c r="Y182" s="3">
        <v>0.34843071709651302</v>
      </c>
      <c r="Z182" s="3">
        <v>6.1208431979147297E-3</v>
      </c>
      <c r="AA182" s="3">
        <f t="shared" si="112"/>
        <v>25.503338982587969</v>
      </c>
      <c r="AB182" s="3">
        <f t="shared" si="113"/>
        <v>2.7857779209826417</v>
      </c>
      <c r="AC182" s="3">
        <f t="shared" si="114"/>
        <v>1.7566887468820083E-2</v>
      </c>
      <c r="AD182" s="3">
        <f t="shared" si="115"/>
        <v>248.99951925711318</v>
      </c>
      <c r="AE182" s="3">
        <f t="shared" si="116"/>
        <v>1.8115821041419195E-2</v>
      </c>
      <c r="AF182" s="3">
        <f t="shared" si="117"/>
        <v>7.0067368325641005E-2</v>
      </c>
      <c r="AG182" s="3">
        <f t="shared" si="118"/>
        <v>0.15803732382940355</v>
      </c>
      <c r="AH182" s="17">
        <f t="shared" si="119"/>
        <v>26.417704408637078</v>
      </c>
      <c r="AI182" s="3">
        <f t="shared" si="120"/>
        <v>1.0508952029446375E-4</v>
      </c>
      <c r="AJ182" s="3">
        <f t="shared" si="121"/>
        <v>1.6665221194283538E-2</v>
      </c>
      <c r="AK182" s="3">
        <f t="shared" si="122"/>
        <v>1.0837337840082195E-4</v>
      </c>
      <c r="AL182" s="3">
        <f t="shared" si="123"/>
        <v>4.1916054501439193E-4</v>
      </c>
      <c r="AM182" s="3">
        <f t="shared" si="124"/>
        <v>0.15803732382940355</v>
      </c>
      <c r="AP182" s="3">
        <v>0.157199829796698</v>
      </c>
      <c r="AQ182" s="3">
        <v>5.4116480473867599</v>
      </c>
      <c r="AR182" s="3">
        <v>2.61737896595018E-2</v>
      </c>
      <c r="AS182" s="3">
        <v>0.186245054980679</v>
      </c>
      <c r="AT182" s="3">
        <v>0.114250793438041</v>
      </c>
      <c r="AU182" s="3">
        <v>5.0050773088807397</v>
      </c>
      <c r="AV182" s="3">
        <v>2.48808049670112E-2</v>
      </c>
      <c r="AW182" s="3">
        <v>0.48200861895499802</v>
      </c>
      <c r="AX182" s="3">
        <v>0.23391244893857899</v>
      </c>
      <c r="AY182" s="3">
        <v>0.97065059867961501</v>
      </c>
      <c r="AZ182" s="3">
        <v>1.43285636922897E-2</v>
      </c>
      <c r="BA182" s="3">
        <v>0.41251881806530399</v>
      </c>
      <c r="BB182" s="3">
        <v>7.7675411202864E-3</v>
      </c>
      <c r="BC182" s="3">
        <v>0.106052668057661</v>
      </c>
      <c r="BD182" s="3">
        <v>2.44136233907686E-2</v>
      </c>
      <c r="BE182" s="3">
        <v>0.11963963193489199</v>
      </c>
      <c r="BF182" s="3">
        <v>1.6548594235428302E-2</v>
      </c>
      <c r="BG182" s="3">
        <v>6.31210851625379E-3</v>
      </c>
      <c r="BH182" s="3">
        <v>2.5287902710566499E-2</v>
      </c>
      <c r="BI182" s="3">
        <v>6.1208431979147297E-3</v>
      </c>
      <c r="BK182" s="3">
        <v>54.784029314221002</v>
      </c>
      <c r="BL182" s="3">
        <v>540.40793276152601</v>
      </c>
      <c r="BM182" s="3">
        <v>1.2605458660222899</v>
      </c>
      <c r="BN182" s="3">
        <v>0.31357049195728598</v>
      </c>
      <c r="BO182" s="3">
        <v>748.12284164409004</v>
      </c>
      <c r="BP182" s="3">
        <v>13742.204744573601</v>
      </c>
      <c r="BQ182" s="3">
        <v>1.07193469225831</v>
      </c>
      <c r="BR182" s="3">
        <v>0.21077966755078201</v>
      </c>
      <c r="BS182" s="3">
        <v>0.203469646882945</v>
      </c>
      <c r="BT182" s="3">
        <v>0.67630516977187005</v>
      </c>
      <c r="BU182" s="3">
        <v>1.4525525696164201</v>
      </c>
      <c r="BV182" s="3">
        <v>38.8177999990654</v>
      </c>
      <c r="BW182" s="3">
        <v>0.222410521591277</v>
      </c>
      <c r="BX182" s="3">
        <v>0.13418740021995201</v>
      </c>
      <c r="BY182" s="3">
        <v>1.29749975770526E-2</v>
      </c>
      <c r="BZ182" s="3">
        <v>0.10918382561293501</v>
      </c>
      <c r="CA182" s="3">
        <v>1.08818653942904E-2</v>
      </c>
      <c r="CB182" s="3">
        <v>3.20357652671888E-3</v>
      </c>
      <c r="CC182" s="3">
        <v>5.0452580301133698E-2</v>
      </c>
      <c r="CD182" s="3">
        <v>3.8323487622443598E-3</v>
      </c>
      <c r="CF182" s="3">
        <v>3393.2457868987099</v>
      </c>
      <c r="CG182" s="3">
        <v>9056.1527400312407</v>
      </c>
      <c r="CH182" s="3">
        <v>58.244087333960202</v>
      </c>
      <c r="CI182" s="3">
        <v>2.2837828165843499</v>
      </c>
      <c r="CJ182" s="3">
        <v>8708.6457337741394</v>
      </c>
      <c r="CK182" s="3">
        <v>646590.28540423105</v>
      </c>
      <c r="CL182" s="3">
        <v>8.1374300813883895</v>
      </c>
      <c r="CM182" s="3">
        <v>0.48200861895499802</v>
      </c>
      <c r="CN182" s="3">
        <v>0.23391244893857899</v>
      </c>
      <c r="CO182" s="3">
        <v>0.97065059867961501</v>
      </c>
      <c r="CP182" s="3">
        <v>9.2047396911451305</v>
      </c>
      <c r="CQ182" s="3">
        <v>3115.3524809840801</v>
      </c>
      <c r="CR182" s="3">
        <v>0.71807115936716259</v>
      </c>
      <c r="CS182" s="3">
        <v>0.82893167902482201</v>
      </c>
      <c r="CT182" s="3">
        <v>2.44136233907686E-2</v>
      </c>
      <c r="CU182" s="3">
        <v>0.11963963193489199</v>
      </c>
      <c r="CV182" s="3">
        <v>1.6548594235428302E-2</v>
      </c>
      <c r="CW182" s="3">
        <v>6.31210851625379E-3</v>
      </c>
      <c r="CX182" s="3">
        <v>0.34843071709651302</v>
      </c>
      <c r="CY182" s="3">
        <v>6.1208431979147297E-3</v>
      </c>
      <c r="DA182" s="3">
        <f t="shared" si="156"/>
        <v>61.764948859008626</v>
      </c>
      <c r="DB182" s="3">
        <f t="shared" si="125"/>
        <v>162.16586516306279</v>
      </c>
      <c r="DC182" s="3">
        <f t="shared" si="126"/>
        <v>0.98830688532033217</v>
      </c>
      <c r="DD182" s="3">
        <f t="shared" si="127"/>
        <v>3.8910385436596792E-2</v>
      </c>
      <c r="DE182" s="3">
        <f t="shared" si="128"/>
        <v>137.04475079114562</v>
      </c>
      <c r="DF182" s="3">
        <f t="shared" si="129"/>
        <v>9888.2135709471022</v>
      </c>
      <c r="DG182" s="3">
        <f t="shared" si="157"/>
        <v>0.11671084263999526</v>
      </c>
      <c r="DH182" s="3">
        <f t="shared" si="158"/>
        <v>6.63832280615615E-3</v>
      </c>
      <c r="DI182" s="3">
        <f t="shared" si="130"/>
        <v>3.1220962838297501E-3</v>
      </c>
      <c r="DJ182" s="3">
        <f t="shared" si="131"/>
        <v>1.2292940712761083E-2</v>
      </c>
      <c r="DK182" s="3">
        <f t="shared" si="132"/>
        <v>8.5333209334587309E-2</v>
      </c>
      <c r="DL182" s="3">
        <f t="shared" si="133"/>
        <v>27.713946864489063</v>
      </c>
      <c r="DM182" s="3">
        <f t="shared" si="159"/>
        <v>6.2539946643136324E-3</v>
      </c>
      <c r="DN182" s="3">
        <f t="shared" si="160"/>
        <v>6.9828294080096203E-3</v>
      </c>
      <c r="DO182" s="3">
        <f t="shared" si="134"/>
        <v>2.0050610537753448E-4</v>
      </c>
      <c r="DP182" s="3">
        <f t="shared" si="135"/>
        <v>9.3761467033614415E-4</v>
      </c>
      <c r="DQ182" s="3">
        <f t="shared" si="136"/>
        <v>8.4017282302138621E-5</v>
      </c>
      <c r="DR182" s="3">
        <f t="shared" si="137"/>
        <v>3.0883680399787017E-5</v>
      </c>
      <c r="DS182" s="3">
        <f t="shared" si="138"/>
        <v>1.6816154300024761E-3</v>
      </c>
      <c r="DT182" s="3">
        <f t="shared" si="139"/>
        <v>2.9289080620461736E-5</v>
      </c>
      <c r="DV182" s="3">
        <f t="shared" si="161"/>
        <v>0.60087301799100235</v>
      </c>
      <c r="DW182" s="3">
        <f t="shared" si="140"/>
        <v>1.5776114870277167</v>
      </c>
      <c r="DX182" s="3">
        <f t="shared" si="141"/>
        <v>9.6146269341094229E-3</v>
      </c>
      <c r="DY182" s="3">
        <f t="shared" si="142"/>
        <v>3.78535094100883E-4</v>
      </c>
      <c r="DZ182" s="3">
        <f t="shared" si="143"/>
        <v>1.3332236896313716</v>
      </c>
      <c r="EA182" s="3">
        <f t="shared" si="144"/>
        <v>96.196319120694511</v>
      </c>
      <c r="EB182" s="3">
        <f t="shared" si="162"/>
        <v>1.1354076631626391E-3</v>
      </c>
      <c r="EC182" s="3">
        <f t="shared" si="163"/>
        <v>6.4580140235180749E-5</v>
      </c>
      <c r="ED182" s="3">
        <f t="shared" si="145"/>
        <v>3.0372945354582874E-5</v>
      </c>
      <c r="EE182" s="3">
        <f t="shared" si="146"/>
        <v>1.1959042341186798E-4</v>
      </c>
      <c r="EF182" s="3">
        <f t="shared" si="147"/>
        <v>8.3015405946139452E-4</v>
      </c>
      <c r="EG182" s="3">
        <f t="shared" si="148"/>
        <v>0.26961186239983398</v>
      </c>
      <c r="EH182" s="3">
        <f t="shared" si="164"/>
        <v>6.0841249250021219E-5</v>
      </c>
      <c r="EI182" s="3">
        <f t="shared" si="165"/>
        <v>6.7931632066673263E-5</v>
      </c>
      <c r="EJ182" s="3">
        <f t="shared" si="149"/>
        <v>1.9505999906004754E-6</v>
      </c>
      <c r="EK182" s="3">
        <f t="shared" si="150"/>
        <v>9.121473701266502E-6</v>
      </c>
      <c r="EL182" s="3">
        <f t="shared" si="151"/>
        <v>8.1735221857833419E-7</v>
      </c>
      <c r="EM182" s="3">
        <f t="shared" si="152"/>
        <v>3.0044824113511689E-7</v>
      </c>
      <c r="EN182" s="3">
        <f t="shared" si="153"/>
        <v>1.6359397315010472E-5</v>
      </c>
      <c r="EO182" s="3">
        <f t="shared" si="154"/>
        <v>2.8493536531167618E-7</v>
      </c>
      <c r="EQ182" s="3">
        <f t="shared" si="155"/>
        <v>3.1552229740554334</v>
      </c>
    </row>
    <row r="183" spans="1:147">
      <c r="A183" s="3" t="s">
        <v>238</v>
      </c>
      <c r="B183" s="33" t="s">
        <v>63</v>
      </c>
      <c r="C183" s="3" t="s">
        <v>65</v>
      </c>
      <c r="D183" s="3" t="s">
        <v>618</v>
      </c>
      <c r="E183" s="3" t="s">
        <v>403</v>
      </c>
      <c r="F183" s="3" t="s">
        <v>493</v>
      </c>
      <c r="G183" s="3">
        <v>3190.9821221787402</v>
      </c>
      <c r="H183" s="3">
        <v>4642.4589552358302</v>
      </c>
      <c r="I183" s="3">
        <v>90.117125818850795</v>
      </c>
      <c r="J183" s="3">
        <v>1.4157191379894001</v>
      </c>
      <c r="K183" s="3">
        <v>2542.8233400387098</v>
      </c>
      <c r="L183" s="3">
        <v>662794.35693267302</v>
      </c>
      <c r="M183" s="3">
        <v>0.98510060329896598</v>
      </c>
      <c r="N183" s="3">
        <v>0.37439459390985602</v>
      </c>
      <c r="O183" s="3">
        <v>0.45263706489193201</v>
      </c>
      <c r="P183" s="3">
        <v>3.0083538973567099</v>
      </c>
      <c r="Q183" s="3">
        <v>1.9096658369847701</v>
      </c>
      <c r="R183" s="3">
        <v>2969.2951853376799</v>
      </c>
      <c r="S183" s="3">
        <v>4.3734002260376572</v>
      </c>
      <c r="T183" s="3">
        <v>4.3565777975390603</v>
      </c>
      <c r="U183" s="3">
        <v>0.16255202981764699</v>
      </c>
      <c r="V183" s="3">
        <v>6.2646154569967106E-5</v>
      </c>
      <c r="W183" s="3">
        <v>1.29134261766793E-2</v>
      </c>
      <c r="X183" s="3">
        <v>5.4159894962121403E-3</v>
      </c>
      <c r="Y183" s="3">
        <v>1.3805255879824301</v>
      </c>
      <c r="Z183" s="3">
        <v>4.7750774348177998E-3</v>
      </c>
      <c r="AA183" s="3">
        <f t="shared" si="112"/>
        <v>63.654663838785744</v>
      </c>
      <c r="AB183" s="3">
        <f t="shared" si="113"/>
        <v>2.1791366444379134</v>
      </c>
      <c r="AC183" s="3">
        <f t="shared" si="114"/>
        <v>3.4588836863185851E-3</v>
      </c>
      <c r="AD183" s="3">
        <f t="shared" si="115"/>
        <v>199.09356261040276</v>
      </c>
      <c r="AE183" s="3">
        <f t="shared" si="116"/>
        <v>3.9231359008182832E-3</v>
      </c>
      <c r="AF183" s="3">
        <f t="shared" si="117"/>
        <v>0.11774648092920086</v>
      </c>
      <c r="AG183" s="3">
        <f t="shared" si="118"/>
        <v>2.1190931464275621E-2</v>
      </c>
      <c r="AH183" s="17">
        <f t="shared" si="119"/>
        <v>1.3832889832745892</v>
      </c>
      <c r="AI183" s="3">
        <f t="shared" si="120"/>
        <v>5.2987458171007758E-5</v>
      </c>
      <c r="AJ183" s="3">
        <f t="shared" si="121"/>
        <v>3.3382710223181788E-2</v>
      </c>
      <c r="AK183" s="3">
        <f t="shared" si="122"/>
        <v>6.0099447768663946E-5</v>
      </c>
      <c r="AL183" s="3">
        <f t="shared" si="123"/>
        <v>1.8037862208832695E-3</v>
      </c>
      <c r="AM183" s="3">
        <f t="shared" si="124"/>
        <v>2.1190931464275621E-2</v>
      </c>
      <c r="AP183" s="3">
        <v>0.20455568336288499</v>
      </c>
      <c r="AQ183" s="3">
        <v>6.4649166034886498</v>
      </c>
      <c r="AR183" s="3">
        <v>2.8826886510223301E-2</v>
      </c>
      <c r="AS183" s="3">
        <v>0.16741547204721499</v>
      </c>
      <c r="AT183" s="3">
        <v>0.13641383931951001</v>
      </c>
      <c r="AU183" s="3">
        <v>4.8986537592638602</v>
      </c>
      <c r="AV183" s="3">
        <v>2.4532521041094699E-2</v>
      </c>
      <c r="AW183" s="3">
        <v>0.25072005752459797</v>
      </c>
      <c r="AX183" s="3">
        <v>0.45263706489193201</v>
      </c>
      <c r="AY183" s="3">
        <v>0.63364619864691096</v>
      </c>
      <c r="AZ183" s="3">
        <v>1.53160592545891E-2</v>
      </c>
      <c r="BA183" s="3">
        <v>0.38573981301683702</v>
      </c>
      <c r="BB183" s="3">
        <v>8.6286474715975506E-3</v>
      </c>
      <c r="BC183" s="3">
        <v>8.6011940017962293E-2</v>
      </c>
      <c r="BD183" s="3">
        <v>2.0059555015252199E-2</v>
      </c>
      <c r="BE183" s="3">
        <v>6.2646154569967106E-5</v>
      </c>
      <c r="BF183" s="3">
        <v>1.29134261766793E-2</v>
      </c>
      <c r="BG183" s="3">
        <v>5.4159894962121403E-3</v>
      </c>
      <c r="BH183" s="3">
        <v>1.9521764246980398E-2</v>
      </c>
      <c r="BI183" s="3">
        <v>4.7750774348177998E-3</v>
      </c>
      <c r="BK183" s="3">
        <v>116.529134915431</v>
      </c>
      <c r="BL183" s="3">
        <v>440.17530604946398</v>
      </c>
      <c r="BM183" s="3">
        <v>2.5637343790812301</v>
      </c>
      <c r="BN183" s="3">
        <v>0.127786596944542</v>
      </c>
      <c r="BO183" s="3">
        <v>583.13050451892695</v>
      </c>
      <c r="BP183" s="3">
        <v>3717.5459304678502</v>
      </c>
      <c r="BQ183" s="3">
        <v>0.18681961515930701</v>
      </c>
      <c r="BR183" s="3">
        <v>0.24936668634263001</v>
      </c>
      <c r="BS183" s="3">
        <v>0.385484521805598</v>
      </c>
      <c r="BT183" s="3">
        <v>0.46250535260013098</v>
      </c>
      <c r="BU183" s="3">
        <v>0.35261293105574498</v>
      </c>
      <c r="BV183" s="3">
        <v>44.525112821965998</v>
      </c>
      <c r="BW183" s="3">
        <v>0.12197315991603901</v>
      </c>
      <c r="BX183" s="3">
        <v>2.0876253188580902</v>
      </c>
      <c r="BY183" s="3">
        <v>6.1944252526192303E-2</v>
      </c>
      <c r="BZ183" s="3">
        <v>1.75476726051405E-3</v>
      </c>
      <c r="CA183" s="3">
        <v>1.85324889547984E-2</v>
      </c>
      <c r="CB183" s="3">
        <v>4.0428342363795899E-3</v>
      </c>
      <c r="CC183" s="3">
        <v>0.23055080509248899</v>
      </c>
      <c r="CD183" s="3">
        <v>7.91974970097282E-3</v>
      </c>
      <c r="CF183" s="3">
        <v>3190.9821221787402</v>
      </c>
      <c r="CG183" s="3">
        <v>4642.4589552358302</v>
      </c>
      <c r="CH183" s="3">
        <v>90.117125818850795</v>
      </c>
      <c r="CI183" s="3">
        <v>1.4157191379894001</v>
      </c>
      <c r="CJ183" s="3">
        <v>2542.8233400387098</v>
      </c>
      <c r="CK183" s="3">
        <v>662794.35693267302</v>
      </c>
      <c r="CL183" s="3">
        <v>0.98510060329896598</v>
      </c>
      <c r="CM183" s="3">
        <v>0.37439459390985602</v>
      </c>
      <c r="CN183" s="3">
        <v>0.45263706489193201</v>
      </c>
      <c r="CO183" s="3">
        <v>3.0083538973567099</v>
      </c>
      <c r="CP183" s="3">
        <v>1.9096658369847701</v>
      </c>
      <c r="CQ183" s="3">
        <v>2969.2951853376799</v>
      </c>
      <c r="CR183" s="3">
        <v>4.3734002260376572</v>
      </c>
      <c r="CS183" s="3">
        <v>4.3565777975390603</v>
      </c>
      <c r="CT183" s="3">
        <v>0.16255202981764699</v>
      </c>
      <c r="CU183" s="3">
        <v>6.2646154569967106E-5</v>
      </c>
      <c r="CV183" s="3">
        <v>1.29134261766793E-2</v>
      </c>
      <c r="CW183" s="3">
        <v>5.4159894962121403E-3</v>
      </c>
      <c r="CX183" s="3">
        <v>1.3805255879824301</v>
      </c>
      <c r="CY183" s="3">
        <v>4.7750774348177998E-3</v>
      </c>
      <c r="DA183" s="3">
        <f t="shared" si="156"/>
        <v>58.083280718227549</v>
      </c>
      <c r="DB183" s="3">
        <f t="shared" si="125"/>
        <v>83.13114791361501</v>
      </c>
      <c r="DC183" s="3">
        <f t="shared" si="126"/>
        <v>1.5291402099131015</v>
      </c>
      <c r="DD183" s="3">
        <f t="shared" si="127"/>
        <v>2.4120584903743865E-2</v>
      </c>
      <c r="DE183" s="3">
        <f t="shared" si="128"/>
        <v>40.015474460055863</v>
      </c>
      <c r="DF183" s="3">
        <f t="shared" si="129"/>
        <v>10136.020139664673</v>
      </c>
      <c r="DG183" s="3">
        <f t="shared" si="157"/>
        <v>1.4128775343845875E-2</v>
      </c>
      <c r="DH183" s="3">
        <f t="shared" si="158"/>
        <v>5.1562401034272965E-3</v>
      </c>
      <c r="DI183" s="3">
        <f t="shared" si="130"/>
        <v>6.0414762217028467E-3</v>
      </c>
      <c r="DJ183" s="3">
        <f t="shared" si="131"/>
        <v>3.8099720077972521E-2</v>
      </c>
      <c r="DK183" s="3">
        <f t="shared" si="132"/>
        <v>1.7703696149419107E-2</v>
      </c>
      <c r="DL183" s="3">
        <f t="shared" si="133"/>
        <v>26.414631889563118</v>
      </c>
      <c r="DM183" s="3">
        <f t="shared" si="159"/>
        <v>3.8089848508401622E-2</v>
      </c>
      <c r="DN183" s="3">
        <f t="shared" si="160"/>
        <v>3.6699332807169242E-2</v>
      </c>
      <c r="DO183" s="3">
        <f t="shared" si="134"/>
        <v>1.3350199557953925E-3</v>
      </c>
      <c r="DP183" s="3">
        <f t="shared" si="135"/>
        <v>4.909573242160432E-7</v>
      </c>
      <c r="DQ183" s="3">
        <f t="shared" si="136"/>
        <v>6.5561518829868829E-5</v>
      </c>
      <c r="DR183" s="3">
        <f t="shared" si="137"/>
        <v>2.6499178241138786E-5</v>
      </c>
      <c r="DS183" s="3">
        <f t="shared" si="138"/>
        <v>6.6627682817684856E-3</v>
      </c>
      <c r="DT183" s="3">
        <f t="shared" si="139"/>
        <v>2.2849405455276711E-5</v>
      </c>
      <c r="DV183" s="3">
        <f t="shared" si="161"/>
        <v>0.56138567934122863</v>
      </c>
      <c r="DW183" s="3">
        <f t="shared" si="140"/>
        <v>0.80347796076290656</v>
      </c>
      <c r="DX183" s="3">
        <f t="shared" si="141"/>
        <v>1.4779423698783304E-2</v>
      </c>
      <c r="DY183" s="3">
        <f t="shared" si="142"/>
        <v>2.3312992611394706E-4</v>
      </c>
      <c r="DZ183" s="3">
        <f t="shared" si="143"/>
        <v>0.3867569812886002</v>
      </c>
      <c r="EA183" s="3">
        <f t="shared" si="144"/>
        <v>97.966514314614784</v>
      </c>
      <c r="EB183" s="3">
        <f t="shared" si="162"/>
        <v>1.3655723379577309E-4</v>
      </c>
      <c r="EC183" s="3">
        <f t="shared" si="163"/>
        <v>4.9836016793738575E-5</v>
      </c>
      <c r="ED183" s="3">
        <f t="shared" si="145"/>
        <v>5.8391988038654111E-5</v>
      </c>
      <c r="EE183" s="3">
        <f t="shared" si="146"/>
        <v>3.682408599204887E-4</v>
      </c>
      <c r="EF183" s="3">
        <f t="shared" si="147"/>
        <v>1.7110950632947687E-4</v>
      </c>
      <c r="EG183" s="3">
        <f t="shared" si="148"/>
        <v>0.25530231564928352</v>
      </c>
      <c r="EH183" s="3">
        <f t="shared" si="164"/>
        <v>3.6814544936996198E-4</v>
      </c>
      <c r="EI183" s="3">
        <f t="shared" si="165"/>
        <v>3.5470585725466995E-4</v>
      </c>
      <c r="EJ183" s="3">
        <f t="shared" si="149"/>
        <v>1.2903215444287043E-5</v>
      </c>
      <c r="EK183" s="3">
        <f t="shared" si="150"/>
        <v>4.7451935836689402E-9</v>
      </c>
      <c r="EL183" s="3">
        <f t="shared" si="151"/>
        <v>6.3366423748509983E-7</v>
      </c>
      <c r="EM183" s="3">
        <f t="shared" si="152"/>
        <v>2.5611947181588128E-7</v>
      </c>
      <c r="EN183" s="3">
        <f t="shared" si="153"/>
        <v>6.4396891014112344E-5</v>
      </c>
      <c r="EO183" s="3">
        <f t="shared" si="154"/>
        <v>2.2084374101183048E-7</v>
      </c>
      <c r="EQ183" s="3">
        <f t="shared" si="155"/>
        <v>1.6069559215258131</v>
      </c>
    </row>
    <row r="184" spans="1:147">
      <c r="A184" s="3" t="s">
        <v>239</v>
      </c>
      <c r="B184" s="33" t="s">
        <v>63</v>
      </c>
      <c r="C184" s="3" t="s">
        <v>65</v>
      </c>
      <c r="D184" s="3" t="s">
        <v>618</v>
      </c>
      <c r="E184" s="3" t="s">
        <v>403</v>
      </c>
      <c r="F184" s="3" t="s">
        <v>493</v>
      </c>
      <c r="G184" s="3">
        <v>2941.2567049199201</v>
      </c>
      <c r="H184" s="3">
        <v>4715.83987663691</v>
      </c>
      <c r="I184" s="3">
        <v>88.714168348989404</v>
      </c>
      <c r="J184" s="3">
        <v>1.2493860900342699</v>
      </c>
      <c r="K184" s="3">
        <v>1897.3113799815101</v>
      </c>
      <c r="L184" s="3">
        <v>664220.03080638999</v>
      </c>
      <c r="M184" s="3">
        <v>1.4841059528543299</v>
      </c>
      <c r="N184" s="3">
        <v>0.380691013821504</v>
      </c>
      <c r="O184" s="3">
        <v>0.34768922794028201</v>
      </c>
      <c r="P184" s="3">
        <v>5.29657165188096</v>
      </c>
      <c r="Q184" s="3">
        <v>1.46898020352961</v>
      </c>
      <c r="R184" s="3">
        <v>2971.89086379121</v>
      </c>
      <c r="S184" s="3">
        <v>13.849656618685659</v>
      </c>
      <c r="T184" s="3">
        <v>4.4047128656008399</v>
      </c>
      <c r="U184" s="3">
        <v>0.13880580510274901</v>
      </c>
      <c r="V184" s="3">
        <v>9.1201938180233699E-2</v>
      </c>
      <c r="W184" s="3">
        <v>1.31181131036499E-2</v>
      </c>
      <c r="X184" s="3">
        <v>6.3300577286407997E-3</v>
      </c>
      <c r="Y184" s="3">
        <v>1.56875720019486</v>
      </c>
      <c r="Z184" s="3">
        <v>1.1241213162546001E-2</v>
      </c>
      <c r="AA184" s="3">
        <f t="shared" si="112"/>
        <v>71.006207814076134</v>
      </c>
      <c r="AB184" s="3">
        <f t="shared" si="113"/>
        <v>3.3762851582278359</v>
      </c>
      <c r="AC184" s="3">
        <f t="shared" si="114"/>
        <v>7.1656806809554064E-3</v>
      </c>
      <c r="AD184" s="3">
        <f t="shared" si="115"/>
        <v>255.15362921806329</v>
      </c>
      <c r="AE184" s="3">
        <f t="shared" si="116"/>
        <v>4.0350780400271787E-3</v>
      </c>
      <c r="AF184" s="3">
        <f t="shared" si="117"/>
        <v>8.8481382004498552E-2</v>
      </c>
      <c r="AG184" s="3">
        <f t="shared" si="118"/>
        <v>1.6558574925155618E-2</v>
      </c>
      <c r="AH184" s="17">
        <f t="shared" si="119"/>
        <v>0.93639742552075211</v>
      </c>
      <c r="AI184" s="3">
        <f t="shared" si="120"/>
        <v>1.2671271536159371E-4</v>
      </c>
      <c r="AJ184" s="3">
        <f t="shared" si="121"/>
        <v>5.970378520649567E-2</v>
      </c>
      <c r="AK184" s="3">
        <f t="shared" si="122"/>
        <v>7.1353402127822678E-5</v>
      </c>
      <c r="AL184" s="3">
        <f t="shared" si="123"/>
        <v>1.5646407748163287E-3</v>
      </c>
      <c r="AM184" s="3">
        <f t="shared" si="124"/>
        <v>1.6558574925155618E-2</v>
      </c>
      <c r="AP184" s="3">
        <v>0.15915428487404801</v>
      </c>
      <c r="AQ184" s="3">
        <v>5.4999671392553502</v>
      </c>
      <c r="AR184" s="3">
        <v>1.9838706299123699E-2</v>
      </c>
      <c r="AS184" s="3">
        <v>0.134370356586341</v>
      </c>
      <c r="AT184" s="3">
        <v>0.16660457050666799</v>
      </c>
      <c r="AU184" s="3">
        <v>4.7888045006577</v>
      </c>
      <c r="AV184" s="3">
        <v>2.13800324622446E-2</v>
      </c>
      <c r="AW184" s="3">
        <v>0.380691013821504</v>
      </c>
      <c r="AX184" s="3">
        <v>0.34768922794028201</v>
      </c>
      <c r="AY184" s="3">
        <v>1.3318470979355801</v>
      </c>
      <c r="AZ184" s="3">
        <v>1.1367781642984401E-2</v>
      </c>
      <c r="BA184" s="3">
        <v>0.32871060023286203</v>
      </c>
      <c r="BB184" s="3">
        <v>1.71510980832836E-5</v>
      </c>
      <c r="BC184" s="3">
        <v>8.2862205158832303E-2</v>
      </c>
      <c r="BD184" s="3">
        <v>1.7729677103077299E-2</v>
      </c>
      <c r="BE184" s="3">
        <v>9.1201938180233699E-2</v>
      </c>
      <c r="BF184" s="3">
        <v>1.31181131036499E-2</v>
      </c>
      <c r="BG184" s="3">
        <v>6.3300577286407997E-3</v>
      </c>
      <c r="BH184" s="3">
        <v>1.7967704252184101E-2</v>
      </c>
      <c r="BI184" s="3">
        <v>1.1241213162546001E-2</v>
      </c>
      <c r="BK184" s="3">
        <v>104.082131330876</v>
      </c>
      <c r="BL184" s="3">
        <v>403.98861698987298</v>
      </c>
      <c r="BM184" s="3">
        <v>2.3708160374012102</v>
      </c>
      <c r="BN184" s="3">
        <v>0.17562197326176099</v>
      </c>
      <c r="BO184" s="3">
        <v>444.91037543838797</v>
      </c>
      <c r="BP184" s="3">
        <v>11646.550613667299</v>
      </c>
      <c r="BQ184" s="3">
        <v>0.35105607008357698</v>
      </c>
      <c r="BR184" s="3">
        <v>0.23343127764494101</v>
      </c>
      <c r="BS184" s="3">
        <v>0.19342853540642599</v>
      </c>
      <c r="BT184" s="3">
        <v>1.3641424874349</v>
      </c>
      <c r="BU184" s="3">
        <v>0.230965137561256</v>
      </c>
      <c r="BV184" s="3">
        <v>40.433250277590403</v>
      </c>
      <c r="BW184" s="3">
        <v>3.9942837771327899</v>
      </c>
      <c r="BX184" s="3">
        <v>0.89155036618012495</v>
      </c>
      <c r="BY184" s="3">
        <v>3.7795292314454797E-2</v>
      </c>
      <c r="BZ184" s="3">
        <v>7.4870246814431704E-2</v>
      </c>
      <c r="CA184" s="3">
        <v>8.2702571452715305E-3</v>
      </c>
      <c r="CB184" s="3">
        <v>3.6683745633671102E-3</v>
      </c>
      <c r="CC184" s="3">
        <v>0.16725451584395701</v>
      </c>
      <c r="CD184" s="3">
        <v>9.1634796113408499E-3</v>
      </c>
      <c r="CF184" s="3">
        <v>2941.2567049199201</v>
      </c>
      <c r="CG184" s="3">
        <v>4715.83987663691</v>
      </c>
      <c r="CH184" s="3">
        <v>88.714168348989404</v>
      </c>
      <c r="CI184" s="3">
        <v>1.2493860900342699</v>
      </c>
      <c r="CJ184" s="3">
        <v>1897.3113799815101</v>
      </c>
      <c r="CK184" s="3">
        <v>664220.03080638999</v>
      </c>
      <c r="CL184" s="3">
        <v>1.4841059528543299</v>
      </c>
      <c r="CM184" s="3">
        <v>0.380691013821504</v>
      </c>
      <c r="CN184" s="3">
        <v>0.34768922794028201</v>
      </c>
      <c r="CO184" s="3">
        <v>5.29657165188096</v>
      </c>
      <c r="CP184" s="3">
        <v>1.46898020352961</v>
      </c>
      <c r="CQ184" s="3">
        <v>2971.89086379121</v>
      </c>
      <c r="CR184" s="3">
        <v>13.849656618685659</v>
      </c>
      <c r="CS184" s="3">
        <v>4.4047128656008399</v>
      </c>
      <c r="CT184" s="3">
        <v>0.13880580510274901</v>
      </c>
      <c r="CU184" s="3">
        <v>9.1201938180233699E-2</v>
      </c>
      <c r="CV184" s="3">
        <v>1.31181131036499E-2</v>
      </c>
      <c r="CW184" s="3">
        <v>6.3300577286407997E-3</v>
      </c>
      <c r="CX184" s="3">
        <v>1.56875720019486</v>
      </c>
      <c r="CY184" s="3">
        <v>1.1241213162546001E-2</v>
      </c>
      <c r="DA184" s="3">
        <f t="shared" si="156"/>
        <v>53.537698525113626</v>
      </c>
      <c r="DB184" s="3">
        <f t="shared" si="125"/>
        <v>84.445158503660309</v>
      </c>
      <c r="DC184" s="3">
        <f t="shared" si="126"/>
        <v>1.5053343166328894</v>
      </c>
      <c r="DD184" s="3">
        <f t="shared" si="127"/>
        <v>2.1286653866265541E-2</v>
      </c>
      <c r="DE184" s="3">
        <f t="shared" si="128"/>
        <v>29.857290466457528</v>
      </c>
      <c r="DF184" s="3">
        <f t="shared" si="129"/>
        <v>10157.822768105061</v>
      </c>
      <c r="DG184" s="3">
        <f t="shared" si="157"/>
        <v>2.1285744343392136E-2</v>
      </c>
      <c r="DH184" s="3">
        <f t="shared" si="158"/>
        <v>5.2429557061218013E-3</v>
      </c>
      <c r="DI184" s="3">
        <f t="shared" si="130"/>
        <v>4.6407074587339571E-3</v>
      </c>
      <c r="DJ184" s="3">
        <f t="shared" si="131"/>
        <v>6.7079174922504564E-2</v>
      </c>
      <c r="DK184" s="3">
        <f t="shared" si="132"/>
        <v>1.3618287906256061E-2</v>
      </c>
      <c r="DL184" s="3">
        <f t="shared" si="133"/>
        <v>26.437722854446719</v>
      </c>
      <c r="DM184" s="3">
        <f t="shared" si="159"/>
        <v>0.12062269521055635</v>
      </c>
      <c r="DN184" s="3">
        <f t="shared" si="160"/>
        <v>3.7104817333003456E-2</v>
      </c>
      <c r="DO184" s="3">
        <f t="shared" si="134"/>
        <v>1.1399951141815785E-3</v>
      </c>
      <c r="DP184" s="3">
        <f t="shared" si="135"/>
        <v>7.147487318200133E-4</v>
      </c>
      <c r="DQ184" s="3">
        <f t="shared" si="136"/>
        <v>6.660071521611106E-5</v>
      </c>
      <c r="DR184" s="3">
        <f t="shared" si="137"/>
        <v>3.0971501725634141E-5</v>
      </c>
      <c r="DS184" s="3">
        <f t="shared" si="138"/>
        <v>7.5712220086624517E-3</v>
      </c>
      <c r="DT184" s="3">
        <f t="shared" si="139"/>
        <v>5.3790758551333866E-5</v>
      </c>
      <c r="DV184" s="3">
        <f t="shared" si="161"/>
        <v>0.51702580424623834</v>
      </c>
      <c r="DW184" s="3">
        <f t="shared" si="140"/>
        <v>0.81550621698046522</v>
      </c>
      <c r="DX184" s="3">
        <f t="shared" si="141"/>
        <v>1.4537357920820887E-2</v>
      </c>
      <c r="DY184" s="3">
        <f t="shared" si="142"/>
        <v>2.0557008683805544E-4</v>
      </c>
      <c r="DZ184" s="3">
        <f t="shared" si="143"/>
        <v>0.28833868547398461</v>
      </c>
      <c r="EA184" s="3">
        <f t="shared" si="144"/>
        <v>98.096418612516814</v>
      </c>
      <c r="EB184" s="3">
        <f t="shared" si="162"/>
        <v>2.0556130336756535E-4</v>
      </c>
      <c r="EC184" s="3">
        <f t="shared" si="163"/>
        <v>5.063242285832412E-5</v>
      </c>
      <c r="ED184" s="3">
        <f t="shared" si="145"/>
        <v>4.4816373737058187E-5</v>
      </c>
      <c r="EE184" s="3">
        <f t="shared" si="146"/>
        <v>6.4779894014707119E-4</v>
      </c>
      <c r="EF184" s="3">
        <f t="shared" si="147"/>
        <v>1.315149222166516E-4</v>
      </c>
      <c r="EG184" s="3">
        <f t="shared" si="148"/>
        <v>0.25531513863726474</v>
      </c>
      <c r="EH184" s="3">
        <f t="shared" si="164"/>
        <v>1.1648809664900404E-3</v>
      </c>
      <c r="EI184" s="3">
        <f t="shared" si="165"/>
        <v>3.5832971068053884E-4</v>
      </c>
      <c r="EJ184" s="3">
        <f t="shared" si="149"/>
        <v>1.1009193652021335E-5</v>
      </c>
      <c r="EK184" s="3">
        <f t="shared" si="150"/>
        <v>6.9024920398824152E-6</v>
      </c>
      <c r="EL184" s="3">
        <f t="shared" si="151"/>
        <v>6.4317834528938452E-7</v>
      </c>
      <c r="EM184" s="3">
        <f t="shared" si="152"/>
        <v>2.9909887853879811E-7</v>
      </c>
      <c r="EN184" s="3">
        <f t="shared" si="153"/>
        <v>7.3117023256412311E-5</v>
      </c>
      <c r="EO184" s="3">
        <f t="shared" si="154"/>
        <v>5.1946966282035535E-7</v>
      </c>
      <c r="EQ184" s="3">
        <f t="shared" si="155"/>
        <v>1.6310124339609304</v>
      </c>
    </row>
    <row r="185" spans="1:147" s="9" customFormat="1">
      <c r="A185" s="9" t="s">
        <v>240</v>
      </c>
      <c r="B185" s="39" t="s">
        <v>63</v>
      </c>
      <c r="C185" s="9" t="s">
        <v>65</v>
      </c>
      <c r="D185" s="9" t="s">
        <v>618</v>
      </c>
      <c r="E185" s="9" t="s">
        <v>403</v>
      </c>
      <c r="F185" s="9" t="s">
        <v>493</v>
      </c>
      <c r="G185" s="9">
        <v>2588.07294532783</v>
      </c>
      <c r="H185" s="9">
        <v>4615.13559955648</v>
      </c>
      <c r="I185" s="9">
        <v>72.784655591250498</v>
      </c>
      <c r="J185" s="9">
        <v>2.3154350807777599</v>
      </c>
      <c r="K185" s="9">
        <v>1600.7236184041401</v>
      </c>
      <c r="L185" s="9">
        <v>661439.42849703506</v>
      </c>
      <c r="M185" s="9">
        <v>0.52533363031221203</v>
      </c>
      <c r="N185" s="9">
        <v>0.30759926170850799</v>
      </c>
      <c r="O185" s="9">
        <v>0.29142078120478199</v>
      </c>
      <c r="P185" s="9">
        <v>2.9932622693755802</v>
      </c>
      <c r="Q185" s="9">
        <v>2.1297103052847599</v>
      </c>
      <c r="R185" s="9">
        <v>3017.9076268017302</v>
      </c>
      <c r="S185" s="9">
        <v>5.5057429375205906</v>
      </c>
      <c r="T185" s="9">
        <v>0.953326937158402</v>
      </c>
      <c r="U185" s="9">
        <v>4.76202485665118E-2</v>
      </c>
      <c r="V185" s="9">
        <v>0.236717814879215</v>
      </c>
      <c r="W185" s="9">
        <v>1.5712692783167798E-2</v>
      </c>
      <c r="X185" s="9">
        <v>5.6200122824195302E-3</v>
      </c>
      <c r="Y185" s="9">
        <v>0.52354083940125895</v>
      </c>
      <c r="Z185" s="9">
        <v>6.65896738277846E-3</v>
      </c>
      <c r="AA185" s="9">
        <f t="shared" si="112"/>
        <v>31.434548174333596</v>
      </c>
      <c r="AB185" s="9">
        <f t="shared" si="113"/>
        <v>5.7173424575603073</v>
      </c>
      <c r="AC185" s="9">
        <f t="shared" si="114"/>
        <v>1.2719098266324183E-2</v>
      </c>
      <c r="AD185" s="9">
        <f t="shared" si="115"/>
        <v>249.7579455052815</v>
      </c>
      <c r="AE185" s="9">
        <f t="shared" si="116"/>
        <v>1.0734620605427436E-2</v>
      </c>
      <c r="AF185" s="9">
        <f t="shared" si="117"/>
        <v>9.0958039913318148E-2</v>
      </c>
      <c r="AG185" s="9">
        <f t="shared" si="118"/>
        <v>2.9260429797798949E-2</v>
      </c>
      <c r="AH185" s="49">
        <f t="shared" si="119"/>
        <v>4.0678971820429082</v>
      </c>
      <c r="AI185" s="9">
        <f t="shared" si="120"/>
        <v>9.1488615679854093E-5</v>
      </c>
      <c r="AJ185" s="9">
        <f t="shared" si="121"/>
        <v>4.1124908060091205E-2</v>
      </c>
      <c r="AK185" s="9">
        <f t="shared" si="122"/>
        <v>7.7214245733067896E-5</v>
      </c>
      <c r="AL185" s="9">
        <f t="shared" si="123"/>
        <v>6.5426219550919007E-4</v>
      </c>
      <c r="AM185" s="9">
        <f t="shared" si="124"/>
        <v>2.9260429797798949E-2</v>
      </c>
      <c r="AO185" s="40"/>
      <c r="AP185" s="9">
        <v>0.21021455747066201</v>
      </c>
      <c r="AQ185" s="9">
        <v>6.5171369176415102</v>
      </c>
      <c r="AR185" s="9">
        <v>3.55689635586958E-2</v>
      </c>
      <c r="AS185" s="9">
        <v>0.24395196681630699</v>
      </c>
      <c r="AT185" s="9">
        <v>0.145961870556477</v>
      </c>
      <c r="AU185" s="9">
        <v>5.5686777262717904</v>
      </c>
      <c r="AV185" s="9">
        <v>2.3318991961902999E-2</v>
      </c>
      <c r="AW185" s="9">
        <v>0.30759926170850799</v>
      </c>
      <c r="AX185" s="9">
        <v>0.29142078120478199</v>
      </c>
      <c r="AY185" s="9">
        <v>0.90508678118208596</v>
      </c>
      <c r="AZ185" s="9">
        <v>1.0210808165298801E-2</v>
      </c>
      <c r="BA185" s="9">
        <v>0.68625132630313801</v>
      </c>
      <c r="BB185" s="9">
        <v>7.3783320415661598E-3</v>
      </c>
      <c r="BC185" s="9">
        <v>9.2100286891004995E-2</v>
      </c>
      <c r="BD185" s="9">
        <v>1.2452769815821E-2</v>
      </c>
      <c r="BE185" s="9">
        <v>0.236717814879215</v>
      </c>
      <c r="BF185" s="9">
        <v>1.5712692783167798E-2</v>
      </c>
      <c r="BG185" s="9">
        <v>5.6200122824195302E-3</v>
      </c>
      <c r="BH185" s="9">
        <v>2.5502759129116599E-2</v>
      </c>
      <c r="BI185" s="9">
        <v>6.65896738277846E-3</v>
      </c>
      <c r="BJ185" s="41"/>
      <c r="BK185" s="9">
        <v>133.35994686913901</v>
      </c>
      <c r="BL185" s="9">
        <v>655.65088330127003</v>
      </c>
      <c r="BM185" s="9">
        <v>3.31048949826266</v>
      </c>
      <c r="BN185" s="9">
        <v>0.42674412338175599</v>
      </c>
      <c r="BO185" s="9">
        <v>827.10983529013504</v>
      </c>
      <c r="BP185" s="9">
        <v>9383.4861883008198</v>
      </c>
      <c r="BQ185" s="9">
        <v>4.22031617959229E-2</v>
      </c>
      <c r="BR185" s="9">
        <v>0.10641877150351001</v>
      </c>
      <c r="BS185" s="9">
        <v>0.354569848087462</v>
      </c>
      <c r="BT185" s="9">
        <v>0.93081976351526097</v>
      </c>
      <c r="BU185" s="9">
        <v>0.69906679031749097</v>
      </c>
      <c r="BV185" s="9">
        <v>68.890142739288805</v>
      </c>
      <c r="BW185" s="9">
        <v>0.20692607741114899</v>
      </c>
      <c r="BX185" s="9">
        <v>0.115957736996967</v>
      </c>
      <c r="BY185" s="9">
        <v>3.3030211554121197E-2</v>
      </c>
      <c r="BZ185" s="9">
        <v>9.7925501181222993E-2</v>
      </c>
      <c r="CA185" s="9">
        <v>1.5315078621122699E-2</v>
      </c>
      <c r="CB185" s="9">
        <v>2.5434266738858001E-4</v>
      </c>
      <c r="CC185" s="9">
        <v>6.6028095925012395E-2</v>
      </c>
      <c r="CD185" s="9">
        <v>4.1342294413829004E-3</v>
      </c>
      <c r="CF185" s="9">
        <v>2588.07294532783</v>
      </c>
      <c r="CG185" s="9">
        <v>4615.13559955648</v>
      </c>
      <c r="CH185" s="9">
        <v>72.784655591250498</v>
      </c>
      <c r="CI185" s="9">
        <v>2.3154350807777599</v>
      </c>
      <c r="CJ185" s="9">
        <v>1600.7236184041401</v>
      </c>
      <c r="CK185" s="9">
        <v>661439.42849703506</v>
      </c>
      <c r="CL185" s="9">
        <v>0.52533363031221203</v>
      </c>
      <c r="CM185" s="9">
        <v>0.30759926170850799</v>
      </c>
      <c r="CN185" s="9">
        <v>0.29142078120478199</v>
      </c>
      <c r="CO185" s="9">
        <v>2.9932622693755802</v>
      </c>
      <c r="CP185" s="9">
        <v>2.1297103052847599</v>
      </c>
      <c r="CQ185" s="9">
        <v>3017.9076268017302</v>
      </c>
      <c r="CR185" s="9">
        <v>5.5057429375205906</v>
      </c>
      <c r="CS185" s="9">
        <v>0.953326937158402</v>
      </c>
      <c r="CT185" s="9">
        <v>4.76202485665118E-2</v>
      </c>
      <c r="CU185" s="9">
        <v>0.236717814879215</v>
      </c>
      <c r="CV185" s="9">
        <v>1.5712692783167798E-2</v>
      </c>
      <c r="CW185" s="9">
        <v>5.6200122824195302E-3</v>
      </c>
      <c r="CX185" s="9">
        <v>0.52354083940125895</v>
      </c>
      <c r="CY185" s="9">
        <v>6.65896738277846E-3</v>
      </c>
      <c r="DA185" s="9">
        <f t="shared" si="156"/>
        <v>47.108934380393265</v>
      </c>
      <c r="DB185" s="9">
        <f t="shared" si="125"/>
        <v>82.64187661485326</v>
      </c>
      <c r="DC185" s="9">
        <f t="shared" si="126"/>
        <v>1.2350365429206371</v>
      </c>
      <c r="DD185" s="9">
        <f t="shared" si="127"/>
        <v>3.9449666926396496E-2</v>
      </c>
      <c r="DE185" s="9">
        <f t="shared" si="128"/>
        <v>25.189998086490732</v>
      </c>
      <c r="DF185" s="9">
        <f t="shared" si="129"/>
        <v>10115.299411179616</v>
      </c>
      <c r="DG185" s="9">
        <f t="shared" si="157"/>
        <v>7.534581562930626E-3</v>
      </c>
      <c r="DH185" s="9">
        <f t="shared" si="158"/>
        <v>4.2363209159689847E-3</v>
      </c>
      <c r="DI185" s="9">
        <f t="shared" si="130"/>
        <v>3.8896764244861562E-3</v>
      </c>
      <c r="DJ185" s="9">
        <f t="shared" si="131"/>
        <v>3.7908590037684653E-2</v>
      </c>
      <c r="DK185" s="9">
        <f t="shared" si="132"/>
        <v>1.9743634410185392E-2</v>
      </c>
      <c r="DL185" s="9">
        <f t="shared" si="133"/>
        <v>26.847084598497748</v>
      </c>
      <c r="DM185" s="9">
        <f t="shared" si="159"/>
        <v>4.7951914660772622E-2</v>
      </c>
      <c r="DN185" s="9">
        <f t="shared" si="160"/>
        <v>8.0307213980153492E-3</v>
      </c>
      <c r="DO185" s="9">
        <f t="shared" si="134"/>
        <v>3.9109928191944645E-4</v>
      </c>
      <c r="DP185" s="9">
        <f t="shared" si="135"/>
        <v>1.8551552890220613E-3</v>
      </c>
      <c r="DQ185" s="9">
        <f t="shared" si="136"/>
        <v>7.9773407125056497E-5</v>
      </c>
      <c r="DR185" s="9">
        <f t="shared" si="137"/>
        <v>2.7497414330914173E-5</v>
      </c>
      <c r="DS185" s="9">
        <f t="shared" si="138"/>
        <v>2.526741502901829E-3</v>
      </c>
      <c r="DT185" s="9">
        <f t="shared" si="139"/>
        <v>3.1864079215371606E-5</v>
      </c>
      <c r="DV185" s="9">
        <f t="shared" si="161"/>
        <v>0.45738929946176005</v>
      </c>
      <c r="DW185" s="9">
        <f t="shared" si="140"/>
        <v>0.80238516426313167</v>
      </c>
      <c r="DX185" s="9">
        <f t="shared" si="141"/>
        <v>1.1991196714720263E-2</v>
      </c>
      <c r="DY185" s="9">
        <f t="shared" si="142"/>
        <v>3.8302406447499927E-4</v>
      </c>
      <c r="DZ185" s="9">
        <f t="shared" si="143"/>
        <v>0.24457431970735416</v>
      </c>
      <c r="EA185" s="9">
        <f t="shared" si="144"/>
        <v>98.211300518209157</v>
      </c>
      <c r="EB185" s="9">
        <f t="shared" si="162"/>
        <v>7.3154636761230913E-5</v>
      </c>
      <c r="EC185" s="9">
        <f t="shared" si="163"/>
        <v>4.1131218133787898E-5</v>
      </c>
      <c r="ED185" s="9">
        <f t="shared" si="145"/>
        <v>3.7765583075237346E-5</v>
      </c>
      <c r="EE185" s="9">
        <f t="shared" si="146"/>
        <v>3.6806146581265319E-4</v>
      </c>
      <c r="EF185" s="9">
        <f t="shared" si="147"/>
        <v>1.9169457408619079E-4</v>
      </c>
      <c r="EG185" s="9">
        <f t="shared" si="148"/>
        <v>0.26066327711730725</v>
      </c>
      <c r="EH185" s="9">
        <f t="shared" si="164"/>
        <v>4.6557394988898913E-4</v>
      </c>
      <c r="EI185" s="9">
        <f t="shared" si="165"/>
        <v>7.7971749578347041E-5</v>
      </c>
      <c r="EJ185" s="9">
        <f t="shared" si="149"/>
        <v>3.7972547868029205E-6</v>
      </c>
      <c r="EK185" s="9">
        <f t="shared" si="150"/>
        <v>1.8012043558169231E-5</v>
      </c>
      <c r="EL185" s="9">
        <f t="shared" si="151"/>
        <v>7.7453466694830317E-7</v>
      </c>
      <c r="EM185" s="9">
        <f t="shared" si="152"/>
        <v>2.669774479777057E-7</v>
      </c>
      <c r="EN185" s="9">
        <f t="shared" si="153"/>
        <v>2.4532597502656024E-5</v>
      </c>
      <c r="EO185" s="9">
        <f t="shared" si="154"/>
        <v>3.0937419965030378E-7</v>
      </c>
      <c r="EQ185" s="9">
        <f t="shared" si="155"/>
        <v>1.6047703285262633</v>
      </c>
    </row>
    <row r="186" spans="1:147">
      <c r="A186" s="3" t="s">
        <v>241</v>
      </c>
      <c r="B186" s="33" t="s">
        <v>63</v>
      </c>
      <c r="C186" s="3" t="s">
        <v>65</v>
      </c>
      <c r="D186" s="3" t="s">
        <v>589</v>
      </c>
      <c r="E186" s="3" t="s">
        <v>403</v>
      </c>
      <c r="G186" s="5" t="s">
        <v>98</v>
      </c>
      <c r="H186" s="3">
        <v>1233.0233453527301</v>
      </c>
      <c r="I186" s="3">
        <v>0.19147518457854901</v>
      </c>
      <c r="J186" s="3">
        <v>1.6359947929782801</v>
      </c>
      <c r="K186" s="3">
        <v>374.78053710721002</v>
      </c>
      <c r="L186" s="3">
        <v>887033.94077950099</v>
      </c>
      <c r="M186" s="5" t="s">
        <v>98</v>
      </c>
      <c r="N186" s="5" t="s">
        <v>98</v>
      </c>
      <c r="O186" s="3">
        <v>31.454459254504201</v>
      </c>
      <c r="P186" s="3">
        <v>2.5409851763779199</v>
      </c>
      <c r="Q186" s="3">
        <v>0.95536042438418201</v>
      </c>
      <c r="R186" s="3">
        <v>2632.0543415607499</v>
      </c>
      <c r="S186" s="5" t="s">
        <v>98</v>
      </c>
      <c r="T186" s="5" t="s">
        <v>98</v>
      </c>
      <c r="U186" s="3">
        <v>9.4250918979738998</v>
      </c>
      <c r="V186" s="3">
        <v>0.49082587993504601</v>
      </c>
      <c r="W186" s="3">
        <v>3.02763062749088E-2</v>
      </c>
      <c r="X186" s="3">
        <v>0.502393550473475</v>
      </c>
      <c r="Y186" s="3">
        <v>11.6563708856504</v>
      </c>
      <c r="Z186" s="3">
        <v>6.4811916893559099E-2</v>
      </c>
      <c r="AA186" s="3">
        <f t="shared" ref="AA186:AA249" si="166">I186/J186</f>
        <v>0.11703899388944515</v>
      </c>
      <c r="AB186" s="3">
        <f t="shared" ref="AB186:AB249" si="167">P186/Y186</f>
        <v>0.21799110557695148</v>
      </c>
      <c r="AC186" s="3">
        <f t="shared" ref="AC186:AC249" si="168">Z186/Y186</f>
        <v>5.5602140262494522E-3</v>
      </c>
      <c r="AD186" s="3">
        <f t="shared" ref="AD186:AD249" si="169">I186/O186</f>
        <v>6.0873780416724295E-3</v>
      </c>
      <c r="AE186" s="3">
        <f t="shared" ref="AE186:AE249" si="170">X186/Y186</f>
        <v>4.3100340183233846E-2</v>
      </c>
      <c r="AF186" s="3">
        <f t="shared" ref="AF186:AF249" si="171">U186/Y186</f>
        <v>0.808578586803263</v>
      </c>
      <c r="AG186" s="3">
        <f t="shared" ref="AG186:AG249" si="172">Q186/I186</f>
        <v>4.9894738395839688</v>
      </c>
      <c r="AH186" s="17">
        <f t="shared" ref="AH186:AH249" si="173">Q186/Y186</f>
        <v>8.1960366031273116E-2</v>
      </c>
      <c r="AI186" s="3">
        <f t="shared" ref="AI186:AI249" si="174">Z186/I186</f>
        <v>0.33848729294198049</v>
      </c>
      <c r="AJ186" s="3">
        <f t="shared" ref="AJ186:AJ249" si="175">P186/I186</f>
        <v>13.270571755660221</v>
      </c>
      <c r="AK186" s="3">
        <f t="shared" ref="AK186:AK249" si="176">X186/I186</f>
        <v>2.6238050198477691</v>
      </c>
      <c r="AL186" s="3">
        <f t="shared" ref="AL186:AL249" si="177">U186/I186</f>
        <v>49.223568676636724</v>
      </c>
      <c r="AM186" s="3">
        <f t="shared" ref="AM186:AM249" si="178">Q186/I186</f>
        <v>4.9894738395839688</v>
      </c>
      <c r="AP186" s="3" t="s">
        <v>98</v>
      </c>
      <c r="AQ186" s="3">
        <v>21.9819120982492</v>
      </c>
      <c r="AR186" s="3">
        <v>3.1770732053736601E-2</v>
      </c>
      <c r="AS186" s="3">
        <v>0.38865977003289398</v>
      </c>
      <c r="AT186" s="3">
        <v>0.94101188523647905</v>
      </c>
      <c r="AU186" s="3">
        <v>4.6411541274724</v>
      </c>
      <c r="AV186" s="3" t="s">
        <v>98</v>
      </c>
      <c r="AW186" s="3" t="s">
        <v>98</v>
      </c>
      <c r="AX186" s="3">
        <v>0.29405184102776799</v>
      </c>
      <c r="AY186" s="3">
        <v>2.5409851763779199</v>
      </c>
      <c r="AZ186" s="3">
        <v>5.0135552540743901E-2</v>
      </c>
      <c r="BA186" s="3">
        <v>0.19860272203624199</v>
      </c>
      <c r="BB186" s="3" t="s">
        <v>98</v>
      </c>
      <c r="BC186" s="3" t="s">
        <v>98</v>
      </c>
      <c r="BD186" s="3">
        <v>6.7561942412892803E-2</v>
      </c>
      <c r="BE186" s="3">
        <v>0.29201657580693702</v>
      </c>
      <c r="BF186" s="3">
        <v>3.02763062749088E-2</v>
      </c>
      <c r="BG186" s="3">
        <v>1.15632387419131E-2</v>
      </c>
      <c r="BH186" s="3">
        <v>8.3009302848150404E-2</v>
      </c>
      <c r="BI186" s="3">
        <v>6.6285900683059704E-3</v>
      </c>
      <c r="BK186" s="3" t="s">
        <v>98</v>
      </c>
      <c r="BL186" s="3">
        <v>121.924227240661</v>
      </c>
      <c r="BM186" s="3">
        <v>6.8085529518495794E-2</v>
      </c>
      <c r="BN186" s="3">
        <v>0.51184077703143604</v>
      </c>
      <c r="BO186" s="3">
        <v>64.851884114838299</v>
      </c>
      <c r="BP186" s="3">
        <v>101951.4706496</v>
      </c>
      <c r="BQ186" s="3" t="s">
        <v>98</v>
      </c>
      <c r="BR186" s="3" t="s">
        <v>98</v>
      </c>
      <c r="BS186" s="3">
        <v>7.8376860103788797</v>
      </c>
      <c r="BT186" s="3">
        <v>1.2389327752081101</v>
      </c>
      <c r="BU186" s="3">
        <v>0.213974601255257</v>
      </c>
      <c r="BV186" s="3">
        <v>560.35795443140296</v>
      </c>
      <c r="BW186" s="3" t="s">
        <v>98</v>
      </c>
      <c r="BX186" s="3" t="s">
        <v>98</v>
      </c>
      <c r="BY186" s="3">
        <v>2.5847212855502502</v>
      </c>
      <c r="BZ186" s="3">
        <v>0.37867567982004802</v>
      </c>
      <c r="CA186" s="3">
        <v>2.2212987713506199E-2</v>
      </c>
      <c r="CB186" s="3">
        <v>0.123992611546348</v>
      </c>
      <c r="CC186" s="3">
        <v>2.8959351771420998</v>
      </c>
      <c r="CD186" s="3">
        <v>3.9587978196275499E-2</v>
      </c>
      <c r="CF186" s="3" t="s">
        <v>98</v>
      </c>
      <c r="CG186" s="3">
        <v>1233.0233453527301</v>
      </c>
      <c r="CH186" s="3">
        <v>0.19147518457854901</v>
      </c>
      <c r="CI186" s="3">
        <v>1.6359947929782801</v>
      </c>
      <c r="CJ186" s="3">
        <v>374.78053710721002</v>
      </c>
      <c r="CK186" s="3">
        <v>887033.94077950099</v>
      </c>
      <c r="CL186" s="3" t="s">
        <v>98</v>
      </c>
      <c r="CM186" s="3" t="s">
        <v>98</v>
      </c>
      <c r="CN186" s="3">
        <v>31.454459254504201</v>
      </c>
      <c r="CO186" s="3">
        <v>2.5409851763779199</v>
      </c>
      <c r="CP186" s="3">
        <v>0.95536042438418201</v>
      </c>
      <c r="CQ186" s="3">
        <v>2632.0543415607499</v>
      </c>
      <c r="CR186" s="3" t="s">
        <v>98</v>
      </c>
      <c r="CS186" s="3" t="s">
        <v>98</v>
      </c>
      <c r="CT186" s="3">
        <v>9.4250918979738998</v>
      </c>
      <c r="CU186" s="3">
        <v>0.49082587993504601</v>
      </c>
      <c r="CV186" s="3">
        <v>3.02763062749088E-2</v>
      </c>
      <c r="CW186" s="3">
        <v>0.502393550473475</v>
      </c>
      <c r="CX186" s="3">
        <v>11.6563708856504</v>
      </c>
      <c r="CY186" s="3">
        <v>6.4811916893559099E-2</v>
      </c>
      <c r="DA186" s="3" t="s">
        <v>98</v>
      </c>
      <c r="DB186" s="3">
        <f t="shared" ref="DB186:DB249" si="179">CG186/55.845</f>
        <v>22.079386612100102</v>
      </c>
      <c r="DC186" s="3">
        <f t="shared" ref="DC186:DC249" si="180">CH186/58.9332</f>
        <v>3.2490206637099126E-3</v>
      </c>
      <c r="DD186" s="3">
        <f t="shared" ref="DD186:DD249" si="181">CI186/58.6934</f>
        <v>2.787357339970559E-2</v>
      </c>
      <c r="DE186" s="3">
        <f t="shared" ref="DE186:DE249" si="182">CJ186/63.546</f>
        <v>5.8977832925315523</v>
      </c>
      <c r="DF186" s="3">
        <f t="shared" ref="DF186:DF249" si="183">CK186/65.39</f>
        <v>13565.28430615539</v>
      </c>
      <c r="DG186" s="3" t="s">
        <v>98</v>
      </c>
      <c r="DH186" s="3" t="s">
        <v>98</v>
      </c>
      <c r="DI186" s="3">
        <f t="shared" ref="DI186:DI249" si="184">CN186/74.9216</f>
        <v>0.41983165408245687</v>
      </c>
      <c r="DJ186" s="3">
        <f t="shared" ref="DJ186:DJ249" si="185">CO186/78.96</f>
        <v>3.2180663327987843E-2</v>
      </c>
      <c r="DK186" s="3">
        <f t="shared" ref="DK186:DK249" si="186">CP186/107.8682</f>
        <v>8.8567383564774598E-3</v>
      </c>
      <c r="DL186" s="3">
        <f t="shared" ref="DL186:DL249" si="187">CQ186/112.411</f>
        <v>23.414562111899635</v>
      </c>
      <c r="DM186" s="3" t="s">
        <v>98</v>
      </c>
      <c r="DN186" s="3" t="s">
        <v>98</v>
      </c>
      <c r="DO186" s="3">
        <f t="shared" ref="DO186:DO249" si="188">CT186/121.76</f>
        <v>7.7407127939995893E-2</v>
      </c>
      <c r="DP186" s="3">
        <f t="shared" ref="DP186:DP249" si="189">CU186/127.6</f>
        <v>3.8465978051335893E-3</v>
      </c>
      <c r="DQ186" s="3">
        <f t="shared" ref="DQ186:DQ249" si="190">CV186/196.96655</f>
        <v>1.5371293387079582E-4</v>
      </c>
      <c r="DR186" s="3">
        <f t="shared" ref="DR186:DR249" si="191">CW186/204.3833</f>
        <v>2.4580949151592865E-3</v>
      </c>
      <c r="DS186" s="3">
        <f t="shared" ref="DS186:DS249" si="192">CX186/207.2</f>
        <v>5.625661624348649E-2</v>
      </c>
      <c r="DT186" s="3">
        <f t="shared" ref="DT186:DT249" si="193">CY186/208.98038</f>
        <v>3.1013397953223693E-4</v>
      </c>
      <c r="DV186" s="3" t="s">
        <v>98</v>
      </c>
      <c r="DW186" s="3">
        <f t="shared" ref="DW186:DW249" si="194">((DB186/(SUM($DA186:$DT186)+(33.06/32.066)))*100)</f>
        <v>0.16212980059620402</v>
      </c>
      <c r="DX186" s="3">
        <f t="shared" ref="DX186:DX249" si="195">((DC186/(SUM($DA186:$DT186)+(33.06/32.066)))*100)</f>
        <v>2.3857685976274094E-5</v>
      </c>
      <c r="DY186" s="3">
        <f t="shared" ref="DY186:DY249" si="196">((DD186/(SUM($DA186:$DT186)+(33.06/32.066)))*100)</f>
        <v>2.046767410975681E-4</v>
      </c>
      <c r="DZ186" s="3">
        <f t="shared" ref="DZ186:DZ249" si="197">((DE186/(SUM($DA186:$DT186)+(33.06/32.066)))*100)</f>
        <v>4.3307653694226136E-2</v>
      </c>
      <c r="EA186" s="3">
        <f t="shared" ref="EA186:EA249" si="198">((DF186/(SUM($DA186:$DT186)+(33.06/32.066)))*100)</f>
        <v>99.61041392257215</v>
      </c>
      <c r="EB186" s="3" t="s">
        <v>98</v>
      </c>
      <c r="EC186" s="3" t="s">
        <v>98</v>
      </c>
      <c r="ED186" s="3">
        <f t="shared" ref="ED186:ED249" si="199">((DI186/(SUM($DA186:$DT186)+(33.06/32.066)))*100)</f>
        <v>3.082840277956841E-3</v>
      </c>
      <c r="EE186" s="3">
        <f t="shared" ref="EE186:EE249" si="200">((DJ186/(SUM($DA186:$DT186)+(33.06/32.066)))*100)</f>
        <v>2.3630387112117247E-4</v>
      </c>
      <c r="EF186" s="3">
        <f t="shared" ref="EF186:EF249" si="201">((DK186/(SUM($DA186:$DT186)+(33.06/32.066)))*100)</f>
        <v>6.5035376611481926E-5</v>
      </c>
      <c r="EG186" s="3">
        <f t="shared" ref="EG186:EG249" si="202">((DL186/(SUM($DA186:$DT186)+(33.06/32.066)))*100)</f>
        <v>0.17193404658122621</v>
      </c>
      <c r="EH186" s="3" t="s">
        <v>98</v>
      </c>
      <c r="EI186" s="3" t="s">
        <v>98</v>
      </c>
      <c r="EJ186" s="3">
        <f t="shared" ref="EJ186:EJ249" si="203">((DO186/(SUM($DA186:$DT186)+(33.06/32.066)))*100)</f>
        <v>5.684035719886641E-4</v>
      </c>
      <c r="EK186" s="3">
        <f t="shared" ref="EK186:EK249" si="204">((DP186/(SUM($DA186:$DT186)+(33.06/32.066)))*100)</f>
        <v>2.8245718328892738E-5</v>
      </c>
      <c r="EL186" s="3">
        <f t="shared" ref="EL186:EL249" si="205">((DQ186/(SUM($DA186:$DT186)+(33.06/32.066)))*100)</f>
        <v>1.1287200933323025E-6</v>
      </c>
      <c r="EM186" s="3">
        <f t="shared" ref="EM186:EM249" si="206">((DR186/(SUM($DA186:$DT186)+(33.06/32.066)))*100)</f>
        <v>1.8049887229336013E-5</v>
      </c>
      <c r="EN186" s="3">
        <f t="shared" ref="EN186:EN249" si="207">((DS186/(SUM($DA186:$DT186)+(33.06/32.066)))*100)</f>
        <v>4.1309453627552998E-4</v>
      </c>
      <c r="EO186" s="3">
        <f t="shared" ref="EO186:EO249" si="208">((DT186/(SUM($DA186:$DT186)+(33.06/32.066)))*100)</f>
        <v>2.2773259576021424E-6</v>
      </c>
      <c r="EQ186" s="3">
        <f t="shared" ref="EQ186:EQ249" si="209">DW186*2</f>
        <v>0.32425960119240804</v>
      </c>
    </row>
    <row r="187" spans="1:147">
      <c r="A187" s="3" t="s">
        <v>242</v>
      </c>
      <c r="B187" s="33" t="s">
        <v>63</v>
      </c>
      <c r="C187" s="3" t="s">
        <v>65</v>
      </c>
      <c r="D187" s="3" t="s">
        <v>589</v>
      </c>
      <c r="E187" s="3" t="s">
        <v>403</v>
      </c>
      <c r="G187" s="3">
        <v>80.683759550143805</v>
      </c>
      <c r="H187" s="3">
        <v>512.59645587989496</v>
      </c>
      <c r="I187" s="3">
        <v>3.9090903833447599E-2</v>
      </c>
      <c r="J187" s="3">
        <v>0.36613854361875298</v>
      </c>
      <c r="K187" s="3">
        <v>156.752631683549</v>
      </c>
      <c r="L187" s="3">
        <v>692146.75749137998</v>
      </c>
      <c r="M187" s="3">
        <v>68.058464613707898</v>
      </c>
      <c r="N187" s="3">
        <v>1.29845546590061</v>
      </c>
      <c r="O187" s="3">
        <v>7.8736505698497004</v>
      </c>
      <c r="P187" s="3">
        <v>1.09434527781809</v>
      </c>
      <c r="Q187" s="3">
        <v>2.0295044931335799</v>
      </c>
      <c r="R187" s="3">
        <v>2257.1827996444599</v>
      </c>
      <c r="S187" s="3">
        <v>1.9281065010758061E-2</v>
      </c>
      <c r="T187" s="3">
        <v>0.17016215409060001</v>
      </c>
      <c r="U187" s="3">
        <v>3.7035524878872801</v>
      </c>
      <c r="V187" s="3">
        <v>0.123707706079624</v>
      </c>
      <c r="W187" s="3">
        <v>2.0486066916464402E-2</v>
      </c>
      <c r="X187" s="3">
        <v>2.4149590878465799</v>
      </c>
      <c r="Y187" s="3">
        <v>4.2872194558476204</v>
      </c>
      <c r="Z187" s="3">
        <v>8.3364457158234297E-3</v>
      </c>
      <c r="AA187" s="3">
        <f t="shared" si="166"/>
        <v>0.10676533381896981</v>
      </c>
      <c r="AB187" s="3">
        <f t="shared" si="167"/>
        <v>0.25525758340302374</v>
      </c>
      <c r="AC187" s="3">
        <f t="shared" si="168"/>
        <v>1.9444877505518882E-3</v>
      </c>
      <c r="AD187" s="3">
        <f t="shared" si="169"/>
        <v>4.9647750413432182E-3</v>
      </c>
      <c r="AE187" s="3">
        <f t="shared" si="170"/>
        <v>0.56329262187702067</v>
      </c>
      <c r="AF187" s="3">
        <f t="shared" si="171"/>
        <v>0.86385885444603527</v>
      </c>
      <c r="AG187" s="3">
        <f t="shared" si="172"/>
        <v>51.91756378365092</v>
      </c>
      <c r="AH187" s="17">
        <f t="shared" si="173"/>
        <v>0.47338479264582672</v>
      </c>
      <c r="AI187" s="3">
        <f t="shared" si="174"/>
        <v>0.21325794234234266</v>
      </c>
      <c r="AJ187" s="3">
        <f t="shared" si="175"/>
        <v>27.994882965119071</v>
      </c>
      <c r="AK187" s="3">
        <f t="shared" si="176"/>
        <v>61.77803148619585</v>
      </c>
      <c r="AL187" s="3">
        <f t="shared" si="177"/>
        <v>94.742053129976128</v>
      </c>
      <c r="AM187" s="3">
        <f t="shared" si="178"/>
        <v>51.91756378365092</v>
      </c>
      <c r="AP187" s="3">
        <v>0.167313372221708</v>
      </c>
      <c r="AQ187" s="3">
        <v>7.2448589715173304</v>
      </c>
      <c r="AR187" s="3">
        <v>1.9583313402168501E-2</v>
      </c>
      <c r="AS187" s="3">
        <v>0.17814741404562201</v>
      </c>
      <c r="AT187" s="3">
        <v>0.18393615678790101</v>
      </c>
      <c r="AU187" s="3">
        <v>2.7412149076225298</v>
      </c>
      <c r="AV187" s="3">
        <v>3.1025594693058999E-2</v>
      </c>
      <c r="AW187" s="3">
        <v>0.29779393992247899</v>
      </c>
      <c r="AX187" s="3">
        <v>0.34124597466393702</v>
      </c>
      <c r="AY187" s="3">
        <v>1.09434527781809</v>
      </c>
      <c r="AZ187" s="3">
        <v>1.84108443171676E-2</v>
      </c>
      <c r="BA187" s="3">
        <v>0.25997585246830901</v>
      </c>
      <c r="BB187" s="3">
        <v>6.90972304701693E-6</v>
      </c>
      <c r="BC187" s="3">
        <v>0.11998315964035799</v>
      </c>
      <c r="BD187" s="3">
        <v>1.7047050570026898E-2</v>
      </c>
      <c r="BE187" s="3">
        <v>8.7228151510826399E-2</v>
      </c>
      <c r="BF187" s="3">
        <v>1.27104728467743E-2</v>
      </c>
      <c r="BG187" s="3">
        <v>7.6550349740021903E-3</v>
      </c>
      <c r="BH187" s="3">
        <v>2.2566707345975899E-2</v>
      </c>
      <c r="BI187" s="3">
        <v>8.3364457158234297E-3</v>
      </c>
      <c r="BK187" s="3">
        <v>3.38102971862551</v>
      </c>
      <c r="BL187" s="3">
        <v>19.713862705469101</v>
      </c>
      <c r="BM187" s="3">
        <v>2.33962917068576E-2</v>
      </c>
      <c r="BN187" s="3">
        <v>0.25742459086796599</v>
      </c>
      <c r="BO187" s="3">
        <v>17.7094084630433</v>
      </c>
      <c r="BP187" s="3">
        <v>19935.254514497901</v>
      </c>
      <c r="BQ187" s="3">
        <v>7.43736327973253</v>
      </c>
      <c r="BR187" s="3">
        <v>0.52690577069213096</v>
      </c>
      <c r="BS187" s="3">
        <v>1.2109053143795101</v>
      </c>
      <c r="BT187" s="3">
        <v>1.17538941990098</v>
      </c>
      <c r="BU187" s="3">
        <v>0.29791906102078197</v>
      </c>
      <c r="BV187" s="3">
        <v>90.017570885491097</v>
      </c>
      <c r="BW187" s="3">
        <v>1.18914129293112E-2</v>
      </c>
      <c r="BX187" s="3">
        <v>6.5172170228746801E-2</v>
      </c>
      <c r="BY187" s="3">
        <v>0.27103530208262699</v>
      </c>
      <c r="BZ187" s="3">
        <v>0.15431362332839199</v>
      </c>
      <c r="CA187" s="3">
        <v>2.0832373168969E-2</v>
      </c>
      <c r="CB187" s="3">
        <v>0.30858888508046101</v>
      </c>
      <c r="CC187" s="3">
        <v>0.495587306466236</v>
      </c>
      <c r="CD187" s="3">
        <v>5.1843940960102104E-3</v>
      </c>
      <c r="CF187" s="3">
        <v>80.683759550143805</v>
      </c>
      <c r="CG187" s="3">
        <v>512.59645587989496</v>
      </c>
      <c r="CH187" s="3">
        <v>3.9090903833447599E-2</v>
      </c>
      <c r="CI187" s="3">
        <v>0.36613854361875298</v>
      </c>
      <c r="CJ187" s="3">
        <v>156.752631683549</v>
      </c>
      <c r="CK187" s="3">
        <v>692146.75749137998</v>
      </c>
      <c r="CL187" s="3">
        <v>68.058464613707898</v>
      </c>
      <c r="CM187" s="3">
        <v>1.29845546590061</v>
      </c>
      <c r="CN187" s="3">
        <v>7.8736505698497004</v>
      </c>
      <c r="CO187" s="3">
        <v>1.09434527781809</v>
      </c>
      <c r="CP187" s="3">
        <v>2.0295044931335799</v>
      </c>
      <c r="CQ187" s="3">
        <v>2257.1827996444599</v>
      </c>
      <c r="CR187" s="3">
        <v>1.9281065010758061E-2</v>
      </c>
      <c r="CS187" s="3">
        <v>0.17016215409060001</v>
      </c>
      <c r="CT187" s="3">
        <v>3.7035524878872801</v>
      </c>
      <c r="CU187" s="3">
        <v>0.123707706079624</v>
      </c>
      <c r="CV187" s="3">
        <v>2.0486066916464402E-2</v>
      </c>
      <c r="CW187" s="3">
        <v>2.4149590878465799</v>
      </c>
      <c r="CX187" s="3">
        <v>4.2872194558476204</v>
      </c>
      <c r="CY187" s="3">
        <v>8.3364457158234297E-3</v>
      </c>
      <c r="DA187" s="3">
        <f t="shared" ref="DA187:DA249" si="210">CF187/54.938049</f>
        <v>1.4686316863954125</v>
      </c>
      <c r="DB187" s="3">
        <f t="shared" si="179"/>
        <v>9.1789140635669266</v>
      </c>
      <c r="DC187" s="3">
        <f t="shared" si="180"/>
        <v>6.6330869244241952E-4</v>
      </c>
      <c r="DD187" s="3">
        <f t="shared" si="181"/>
        <v>6.2381552886483487E-3</v>
      </c>
      <c r="DE187" s="3">
        <f t="shared" si="182"/>
        <v>2.4667584377230511</v>
      </c>
      <c r="DF187" s="3">
        <f t="shared" si="183"/>
        <v>10584.902240271907</v>
      </c>
      <c r="DG187" s="3">
        <f t="shared" ref="DG187:DG249" si="211">CL187/69.723</f>
        <v>0.9761264520130789</v>
      </c>
      <c r="DH187" s="3">
        <f t="shared" ref="DH187:DH249" si="212">CM187/72.61</f>
        <v>1.7882598345966259E-2</v>
      </c>
      <c r="DI187" s="3">
        <f t="shared" si="184"/>
        <v>0.10509186362610649</v>
      </c>
      <c r="DJ187" s="3">
        <f t="shared" si="185"/>
        <v>1.3859489334069023E-2</v>
      </c>
      <c r="DK187" s="3">
        <f t="shared" si="186"/>
        <v>1.8814669134495431E-2</v>
      </c>
      <c r="DL187" s="3">
        <f t="shared" si="187"/>
        <v>20.079732407366361</v>
      </c>
      <c r="DM187" s="3">
        <f t="shared" ref="DM187:DM249" si="213">CR187/114.818</f>
        <v>1.6792719791982146E-4</v>
      </c>
      <c r="DN187" s="3">
        <f t="shared" ref="DN187:DN249" si="214">CS187/118.71</f>
        <v>1.4334272941672985E-3</v>
      </c>
      <c r="DO187" s="3">
        <f t="shared" si="188"/>
        <v>3.0416823980677396E-2</v>
      </c>
      <c r="DP187" s="3">
        <f t="shared" si="189"/>
        <v>9.694961291506584E-4</v>
      </c>
      <c r="DQ187" s="3">
        <f t="shared" si="190"/>
        <v>1.0400784760896913E-4</v>
      </c>
      <c r="DR187" s="3">
        <f t="shared" si="191"/>
        <v>1.181583371951906E-2</v>
      </c>
      <c r="DS187" s="3">
        <f t="shared" si="192"/>
        <v>2.0691213589998168E-2</v>
      </c>
      <c r="DT187" s="3">
        <f t="shared" si="193"/>
        <v>3.9891044871405773E-5</v>
      </c>
      <c r="DV187" s="3">
        <f t="shared" ref="DV187:DV249" si="215">((DA187/(SUM($DA187:$DT187)+(33.06/32.066)))*100)</f>
        <v>1.3828491830676182E-2</v>
      </c>
      <c r="DW187" s="3">
        <f t="shared" si="194"/>
        <v>8.6427754023236658E-2</v>
      </c>
      <c r="DX187" s="3">
        <f t="shared" si="195"/>
        <v>6.2456495523186531E-6</v>
      </c>
      <c r="DY187" s="3">
        <f t="shared" si="196"/>
        <v>5.8737857998480779E-5</v>
      </c>
      <c r="DZ187" s="3">
        <f t="shared" si="197"/>
        <v>2.3226755367118369E-2</v>
      </c>
      <c r="EA187" s="3">
        <f t="shared" si="198"/>
        <v>99.666400714369942</v>
      </c>
      <c r="EB187" s="3">
        <f t="shared" ref="EB187:EB249" si="216">((DG187/(SUM($DA187:$DT187)+(33.06/32.066)))*100)</f>
        <v>9.1911108771593718E-3</v>
      </c>
      <c r="EC187" s="3">
        <f t="shared" ref="EC187:EC249" si="217">((DH187/(SUM($DA187:$DT187)+(33.06/32.066)))*100)</f>
        <v>1.6838079106504987E-4</v>
      </c>
      <c r="ED187" s="3">
        <f t="shared" si="199"/>
        <v>9.8953467440908438E-4</v>
      </c>
      <c r="EE187" s="3">
        <f t="shared" si="200"/>
        <v>1.3049959142847744E-4</v>
      </c>
      <c r="EF187" s="3">
        <f t="shared" si="201"/>
        <v>1.7715707813837489E-4</v>
      </c>
      <c r="EG187" s="3">
        <f t="shared" si="202"/>
        <v>0.18906878976508024</v>
      </c>
      <c r="EH187" s="3">
        <f t="shared" ref="EH187:EH249" si="218">((DM187/(SUM($DA187:$DT187)+(33.06/32.066)))*100)</f>
        <v>1.5811860155912313E-6</v>
      </c>
      <c r="EI187" s="3">
        <f t="shared" ref="EI187:EI249" si="219">((DN187/(SUM($DA187:$DT187)+(33.06/32.066)))*100)</f>
        <v>1.3497010728341226E-5</v>
      </c>
      <c r="EJ187" s="3">
        <f t="shared" si="203"/>
        <v>2.8640182955896393E-4</v>
      </c>
      <c r="EK187" s="3">
        <f t="shared" si="204"/>
        <v>9.1286804077727517E-6</v>
      </c>
      <c r="EL187" s="3">
        <f t="shared" si="205"/>
        <v>9.7932768597476958E-7</v>
      </c>
      <c r="EM187" s="3">
        <f t="shared" si="206"/>
        <v>1.1125673072193621E-4</v>
      </c>
      <c r="EN187" s="3">
        <f t="shared" si="207"/>
        <v>1.9482643657126489E-4</v>
      </c>
      <c r="EO187" s="3">
        <f t="shared" si="208"/>
        <v>3.7561016368596224E-7</v>
      </c>
      <c r="EQ187" s="3">
        <f t="shared" si="209"/>
        <v>0.17285550804647332</v>
      </c>
    </row>
    <row r="188" spans="1:147">
      <c r="A188" s="3" t="s">
        <v>243</v>
      </c>
      <c r="B188" s="33" t="s">
        <v>63</v>
      </c>
      <c r="C188" s="3" t="s">
        <v>65</v>
      </c>
      <c r="D188" s="3" t="s">
        <v>589</v>
      </c>
      <c r="E188" s="3" t="s">
        <v>403</v>
      </c>
      <c r="G188" s="3">
        <v>375.81481177215397</v>
      </c>
      <c r="H188" s="3">
        <v>978.30418174873</v>
      </c>
      <c r="I188" s="3">
        <v>0.15245735978557501</v>
      </c>
      <c r="J188" s="3">
        <v>0.89216798970230204</v>
      </c>
      <c r="K188" s="3">
        <v>291.60029507258599</v>
      </c>
      <c r="L188" s="3">
        <v>711812.62594983994</v>
      </c>
      <c r="M188" s="3">
        <v>58.169271612012601</v>
      </c>
      <c r="N188" s="3">
        <v>3.6098820514170602</v>
      </c>
      <c r="O188" s="3">
        <v>29.903881918223401</v>
      </c>
      <c r="P188" s="3">
        <v>1.45758285071294</v>
      </c>
      <c r="Q188" s="3">
        <v>5.74620365490909</v>
      </c>
      <c r="R188" s="3">
        <v>2542.2581418774698</v>
      </c>
      <c r="S188" s="3">
        <v>2.9920167806629174E-2</v>
      </c>
      <c r="T188" s="3">
        <v>0.68378347892059499</v>
      </c>
      <c r="U188" s="3">
        <v>10.7457565660574</v>
      </c>
      <c r="V188" s="3">
        <v>0.20331245022938499</v>
      </c>
      <c r="W188" s="3">
        <v>6.84956321087489E-2</v>
      </c>
      <c r="X188" s="3">
        <v>1.1328471373604501</v>
      </c>
      <c r="Y188" s="3">
        <v>16.062207331780002</v>
      </c>
      <c r="Z188" s="3">
        <v>5.1218476592449498E-2</v>
      </c>
      <c r="AA188" s="3">
        <f t="shared" si="166"/>
        <v>0.17088414014545272</v>
      </c>
      <c r="AB188" s="3">
        <f t="shared" si="167"/>
        <v>9.0746111079579236E-2</v>
      </c>
      <c r="AC188" s="3">
        <f t="shared" si="168"/>
        <v>3.1887570328587899E-3</v>
      </c>
      <c r="AD188" s="3">
        <f t="shared" si="169"/>
        <v>5.0982464484875993E-3</v>
      </c>
      <c r="AE188" s="3">
        <f t="shared" si="170"/>
        <v>7.0528733315442071E-2</v>
      </c>
      <c r="AF188" s="3">
        <f t="shared" si="171"/>
        <v>0.66900870746427876</v>
      </c>
      <c r="AG188" s="3">
        <f t="shared" si="172"/>
        <v>37.69056254805205</v>
      </c>
      <c r="AH188" s="17">
        <f t="shared" si="173"/>
        <v>0.3577468237220357</v>
      </c>
      <c r="AI188" s="3">
        <f t="shared" si="174"/>
        <v>0.33595279797896394</v>
      </c>
      <c r="AJ188" s="3">
        <f t="shared" si="175"/>
        <v>9.5605935506358648</v>
      </c>
      <c r="AK188" s="3">
        <f t="shared" si="176"/>
        <v>7.4305834690680257</v>
      </c>
      <c r="AL188" s="3">
        <f t="shared" si="177"/>
        <v>70.48368528204125</v>
      </c>
      <c r="AM188" s="3">
        <f t="shared" si="178"/>
        <v>37.69056254805205</v>
      </c>
      <c r="AP188" s="3">
        <v>0.200371200664961</v>
      </c>
      <c r="AQ188" s="3">
        <v>5.34875870853572</v>
      </c>
      <c r="AR188" s="3">
        <v>1.84339876387721E-2</v>
      </c>
      <c r="AS188" s="3">
        <v>0.211715430245699</v>
      </c>
      <c r="AT188" s="3">
        <v>9.7985290131842706E-2</v>
      </c>
      <c r="AU188" s="3">
        <v>4.6080609124853797</v>
      </c>
      <c r="AV188" s="3">
        <v>2.4890603318628302E-2</v>
      </c>
      <c r="AW188" s="3">
        <v>0.409861081277207</v>
      </c>
      <c r="AX188" s="3">
        <v>0.52112909976038102</v>
      </c>
      <c r="AY188" s="3">
        <v>1.45758285071294</v>
      </c>
      <c r="AZ188" s="3">
        <v>1.9868462181820101E-2</v>
      </c>
      <c r="BA188" s="3">
        <v>0.30909577969285401</v>
      </c>
      <c r="BB188" s="3">
        <v>3.8546225589888398E-3</v>
      </c>
      <c r="BC188" s="3">
        <v>0.13410976212544501</v>
      </c>
      <c r="BD188" s="3">
        <v>1.6875831057145001E-2</v>
      </c>
      <c r="BE188" s="3">
        <v>0.20331245022938499</v>
      </c>
      <c r="BF188" s="3">
        <v>1.6138322487189299E-2</v>
      </c>
      <c r="BG188" s="3">
        <v>8.2561086878041E-3</v>
      </c>
      <c r="BH188" s="3">
        <v>2.6080393395079102E-2</v>
      </c>
      <c r="BI188" s="3">
        <v>6.56413178419112E-3</v>
      </c>
      <c r="BK188" s="3">
        <v>15.5133871569655</v>
      </c>
      <c r="BL188" s="3">
        <v>23.0104577271204</v>
      </c>
      <c r="BM188" s="3">
        <v>4.8939146210868999E-2</v>
      </c>
      <c r="BN188" s="3">
        <v>0.33222184136381999</v>
      </c>
      <c r="BO188" s="3">
        <v>17.0102810123559</v>
      </c>
      <c r="BP188" s="3">
        <v>22127.008631785298</v>
      </c>
      <c r="BQ188" s="3">
        <v>2.6085307705687999</v>
      </c>
      <c r="BR188" s="3">
        <v>0.48327139480113801</v>
      </c>
      <c r="BS188" s="3">
        <v>3.11101845500712</v>
      </c>
      <c r="BT188" s="3">
        <v>0.50370300834220005</v>
      </c>
      <c r="BU188" s="3">
        <v>0.67796766042769996</v>
      </c>
      <c r="BV188" s="3">
        <v>55.4541452476427</v>
      </c>
      <c r="BW188" s="3">
        <v>2.0616762944173399E-2</v>
      </c>
      <c r="BX188" s="3">
        <v>0.209270630444958</v>
      </c>
      <c r="BY188" s="3">
        <v>1.6231538950549</v>
      </c>
      <c r="BZ188" s="3">
        <v>2.93729862851452E-3</v>
      </c>
      <c r="CA188" s="3">
        <v>3.1466389429951003E-2</v>
      </c>
      <c r="CB188" s="3">
        <v>0.18214269785819301</v>
      </c>
      <c r="CC188" s="3">
        <v>1.9450146371653401</v>
      </c>
      <c r="CD188" s="3">
        <v>2.8017396313916199E-2</v>
      </c>
      <c r="CF188" s="3">
        <v>375.81481177215397</v>
      </c>
      <c r="CG188" s="3">
        <v>978.30418174873</v>
      </c>
      <c r="CH188" s="3">
        <v>0.15245735978557501</v>
      </c>
      <c r="CI188" s="3">
        <v>0.89216798970230204</v>
      </c>
      <c r="CJ188" s="3">
        <v>291.60029507258599</v>
      </c>
      <c r="CK188" s="3">
        <v>711812.62594983994</v>
      </c>
      <c r="CL188" s="3">
        <v>58.169271612012601</v>
      </c>
      <c r="CM188" s="3">
        <v>3.6098820514170602</v>
      </c>
      <c r="CN188" s="3">
        <v>29.903881918223401</v>
      </c>
      <c r="CO188" s="3">
        <v>1.45758285071294</v>
      </c>
      <c r="CP188" s="3">
        <v>5.74620365490909</v>
      </c>
      <c r="CQ188" s="3">
        <v>2542.2581418774698</v>
      </c>
      <c r="CR188" s="3">
        <v>2.9920167806629174E-2</v>
      </c>
      <c r="CS188" s="3">
        <v>0.68378347892059499</v>
      </c>
      <c r="CT188" s="3">
        <v>10.7457565660574</v>
      </c>
      <c r="CU188" s="3">
        <v>0.20331245022938499</v>
      </c>
      <c r="CV188" s="3">
        <v>6.84956321087489E-2</v>
      </c>
      <c r="CW188" s="3">
        <v>1.1328471373604501</v>
      </c>
      <c r="CX188" s="3">
        <v>16.062207331780002</v>
      </c>
      <c r="CY188" s="3">
        <v>5.1218476592449498E-2</v>
      </c>
      <c r="DA188" s="3">
        <f t="shared" si="210"/>
        <v>6.8407018198289853</v>
      </c>
      <c r="DB188" s="3">
        <f t="shared" si="179"/>
        <v>17.518205421232519</v>
      </c>
      <c r="DC188" s="3">
        <f t="shared" si="180"/>
        <v>2.5869520030403067E-3</v>
      </c>
      <c r="DD188" s="3">
        <f t="shared" si="181"/>
        <v>1.5200482331953884E-2</v>
      </c>
      <c r="DE188" s="3">
        <f t="shared" si="182"/>
        <v>4.5888064563085953</v>
      </c>
      <c r="DF188" s="3">
        <f t="shared" si="183"/>
        <v>10885.649578679308</v>
      </c>
      <c r="DG188" s="3">
        <f t="shared" si="211"/>
        <v>0.83429100314118154</v>
      </c>
      <c r="DH188" s="3">
        <f t="shared" si="212"/>
        <v>4.9716045330079332E-2</v>
      </c>
      <c r="DI188" s="3">
        <f t="shared" si="184"/>
        <v>0.39913565538140405</v>
      </c>
      <c r="DJ188" s="3">
        <f t="shared" si="185"/>
        <v>1.8459762547023053E-2</v>
      </c>
      <c r="DK188" s="3">
        <f t="shared" si="186"/>
        <v>5.3270599258253032E-2</v>
      </c>
      <c r="DL188" s="3">
        <f t="shared" si="187"/>
        <v>22.615741714578377</v>
      </c>
      <c r="DM188" s="3">
        <f t="shared" si="213"/>
        <v>2.6058778071930513E-4</v>
      </c>
      <c r="DN188" s="3">
        <f t="shared" si="214"/>
        <v>5.7601169145025275E-3</v>
      </c>
      <c r="DO188" s="3">
        <f t="shared" si="188"/>
        <v>8.8253585463677731E-2</v>
      </c>
      <c r="DP188" s="3">
        <f t="shared" si="189"/>
        <v>1.5933577604183777E-3</v>
      </c>
      <c r="DQ188" s="3">
        <f t="shared" si="190"/>
        <v>3.4775261133806172E-4</v>
      </c>
      <c r="DR188" s="3">
        <f t="shared" si="191"/>
        <v>5.542757834717661E-3</v>
      </c>
      <c r="DS188" s="3">
        <f t="shared" si="192"/>
        <v>7.7520305655308888E-2</v>
      </c>
      <c r="DT188" s="3">
        <f t="shared" si="193"/>
        <v>2.4508748903820301E-4</v>
      </c>
      <c r="DV188" s="3">
        <f t="shared" si="215"/>
        <v>6.2530431868385875E-2</v>
      </c>
      <c r="DW188" s="3">
        <f t="shared" si="194"/>
        <v>0.16013283130884268</v>
      </c>
      <c r="DX188" s="3">
        <f t="shared" si="195"/>
        <v>2.3647168117165536E-5</v>
      </c>
      <c r="DY188" s="3">
        <f t="shared" si="196"/>
        <v>1.389466680260312E-4</v>
      </c>
      <c r="DZ188" s="3">
        <f t="shared" si="197"/>
        <v>4.1945995751732267E-2</v>
      </c>
      <c r="EA188" s="3">
        <f t="shared" si="198"/>
        <v>99.505048933670167</v>
      </c>
      <c r="EB188" s="3">
        <f t="shared" si="216"/>
        <v>7.626202413779694E-3</v>
      </c>
      <c r="EC188" s="3">
        <f t="shared" si="217"/>
        <v>4.5445129274116305E-4</v>
      </c>
      <c r="ED188" s="3">
        <f t="shared" si="199"/>
        <v>3.6484743177556556E-3</v>
      </c>
      <c r="EE188" s="3">
        <f t="shared" si="200"/>
        <v>1.6873954670956016E-4</v>
      </c>
      <c r="EF188" s="3">
        <f t="shared" si="201"/>
        <v>4.8694325015756246E-4</v>
      </c>
      <c r="EG188" s="3">
        <f t="shared" si="202"/>
        <v>0.20672909500853071</v>
      </c>
      <c r="EH188" s="3">
        <f t="shared" si="218"/>
        <v>2.3820167721343171E-6</v>
      </c>
      <c r="EI188" s="3">
        <f t="shared" si="219"/>
        <v>5.2652872141303441E-5</v>
      </c>
      <c r="EJ188" s="3">
        <f t="shared" si="203"/>
        <v>8.0672056147525965E-4</v>
      </c>
      <c r="EK188" s="3">
        <f t="shared" si="204"/>
        <v>1.4564784652796933E-5</v>
      </c>
      <c r="EL188" s="3">
        <f t="shared" si="205"/>
        <v>3.178785092970411E-6</v>
      </c>
      <c r="EM188" s="3">
        <f t="shared" si="206"/>
        <v>5.0666006248382175E-5</v>
      </c>
      <c r="EN188" s="3">
        <f t="shared" si="207"/>
        <v>7.0860831517970222E-4</v>
      </c>
      <c r="EO188" s="3">
        <f t="shared" si="208"/>
        <v>2.2403295654071136E-6</v>
      </c>
      <c r="EQ188" s="3">
        <f t="shared" si="209"/>
        <v>0.32026566261768535</v>
      </c>
    </row>
    <row r="189" spans="1:147">
      <c r="A189" s="3" t="s">
        <v>244</v>
      </c>
      <c r="B189" s="33" t="s">
        <v>63</v>
      </c>
      <c r="C189" s="3" t="s">
        <v>65</v>
      </c>
      <c r="D189" s="3" t="s">
        <v>589</v>
      </c>
      <c r="E189" s="3" t="s">
        <v>403</v>
      </c>
      <c r="G189" s="3">
        <v>18.387790676330098</v>
      </c>
      <c r="H189" s="3">
        <v>280.66948092867699</v>
      </c>
      <c r="I189" s="3">
        <v>6.6140261581614901E-2</v>
      </c>
      <c r="J189" s="3">
        <v>0.24609013844157601</v>
      </c>
      <c r="K189" s="3">
        <v>97.317986572992197</v>
      </c>
      <c r="L189" s="3">
        <v>697739.79583453096</v>
      </c>
      <c r="M189" s="3">
        <v>34.765663563003798</v>
      </c>
      <c r="N189" s="3">
        <v>0.75452459365720503</v>
      </c>
      <c r="O189" s="3">
        <v>2.89627381285311</v>
      </c>
      <c r="P189" s="3">
        <v>0.71936896660920702</v>
      </c>
      <c r="Q189" s="3">
        <v>0.97134407649869503</v>
      </c>
      <c r="R189" s="3">
        <v>2727.2449264623701</v>
      </c>
      <c r="S189" s="3">
        <v>1.0907485775667448E-2</v>
      </c>
      <c r="T189" s="3">
        <v>0.95744440399457398</v>
      </c>
      <c r="U189" s="3">
        <v>4.0555382940184401</v>
      </c>
      <c r="V189" s="3">
        <v>0.24132803589941201</v>
      </c>
      <c r="W189" s="3">
        <v>1.21425890515145E-2</v>
      </c>
      <c r="X189" s="3">
        <v>1.8289256958904401</v>
      </c>
      <c r="Y189" s="3">
        <v>6.3644120199794703</v>
      </c>
      <c r="Z189" s="3">
        <v>1.1436582699355101E-2</v>
      </c>
      <c r="AA189" s="3">
        <f t="shared" si="166"/>
        <v>0.26876437227620636</v>
      </c>
      <c r="AB189" s="3">
        <f t="shared" si="167"/>
        <v>0.11302991766575281</v>
      </c>
      <c r="AC189" s="3">
        <f t="shared" si="168"/>
        <v>1.7969582521453397E-3</v>
      </c>
      <c r="AD189" s="3">
        <f t="shared" si="169"/>
        <v>2.2836328971417363E-2</v>
      </c>
      <c r="AE189" s="3">
        <f t="shared" si="170"/>
        <v>0.28736758244893446</v>
      </c>
      <c r="AF189" s="3">
        <f t="shared" si="171"/>
        <v>0.63722120461200471</v>
      </c>
      <c r="AG189" s="3">
        <f t="shared" si="172"/>
        <v>14.68612390200617</v>
      </c>
      <c r="AH189" s="17">
        <f t="shared" si="173"/>
        <v>0.15262118062900465</v>
      </c>
      <c r="AI189" s="3">
        <f t="shared" si="174"/>
        <v>0.1729140832810698</v>
      </c>
      <c r="AJ189" s="3">
        <f t="shared" si="175"/>
        <v>10.876415505577182</v>
      </c>
      <c r="AK189" s="3">
        <f t="shared" si="176"/>
        <v>27.652229552095225</v>
      </c>
      <c r="AL189" s="3">
        <f t="shared" si="177"/>
        <v>61.317240014450796</v>
      </c>
      <c r="AM189" s="3">
        <f t="shared" si="178"/>
        <v>14.68612390200617</v>
      </c>
      <c r="AP189" s="3">
        <v>0.18738867138159301</v>
      </c>
      <c r="AQ189" s="3">
        <v>2.7739506302105501</v>
      </c>
      <c r="AR189" s="3">
        <v>3.0671366314755501E-2</v>
      </c>
      <c r="AS189" s="3">
        <v>0.18532794471543401</v>
      </c>
      <c r="AT189" s="3">
        <v>0.19884690799045801</v>
      </c>
      <c r="AU189" s="3">
        <v>2.1937717338693599</v>
      </c>
      <c r="AV189" s="3">
        <v>3.5867317146131103E-2</v>
      </c>
      <c r="AW189" s="3">
        <v>0.38449479284835902</v>
      </c>
      <c r="AX189" s="3">
        <v>0.39233161018349699</v>
      </c>
      <c r="AY189" s="3">
        <v>0.71936896660920702</v>
      </c>
      <c r="AZ189" s="3">
        <v>1.33625185992847E-2</v>
      </c>
      <c r="BA189" s="3">
        <v>0.17596964520650399</v>
      </c>
      <c r="BB189" s="3">
        <v>9.5298541684641497E-3</v>
      </c>
      <c r="BC189" s="3">
        <v>0.128283363175515</v>
      </c>
      <c r="BD189" s="3">
        <v>2.79665506870574E-2</v>
      </c>
      <c r="BE189" s="3">
        <v>0.24132803589941201</v>
      </c>
      <c r="BF189" s="3">
        <v>4.8302458651940001E-5</v>
      </c>
      <c r="BG189" s="3">
        <v>5.5521178927710997E-3</v>
      </c>
      <c r="BH189" s="3">
        <v>3.4211269251591098E-2</v>
      </c>
      <c r="BI189" s="3">
        <v>1.1436582699355101E-2</v>
      </c>
      <c r="BK189" s="3">
        <v>0.77503506669549305</v>
      </c>
      <c r="BL189" s="3">
        <v>12.768237611756099</v>
      </c>
      <c r="BM189" s="3">
        <v>2.4681771876722301E-2</v>
      </c>
      <c r="BN189" s="3">
        <v>0.19608342475378601</v>
      </c>
      <c r="BO189" s="3">
        <v>6.6922906490009799</v>
      </c>
      <c r="BP189" s="3">
        <v>23844.955210012398</v>
      </c>
      <c r="BQ189" s="3">
        <v>2.8554580262827298</v>
      </c>
      <c r="BR189" s="3">
        <v>0.16675734251431701</v>
      </c>
      <c r="BS189" s="3">
        <v>0.65934448934310297</v>
      </c>
      <c r="BT189" s="3">
        <v>0.84131928756815</v>
      </c>
      <c r="BU189" s="3">
        <v>0.13915045229685299</v>
      </c>
      <c r="BV189" s="3">
        <v>43.268795118464602</v>
      </c>
      <c r="BW189" s="3">
        <v>1.60148239848256E-2</v>
      </c>
      <c r="BX189" s="3">
        <v>0.21997809707076199</v>
      </c>
      <c r="BY189" s="3">
        <v>0.540670890258098</v>
      </c>
      <c r="BZ189" s="3">
        <v>3.6177790492180999E-3</v>
      </c>
      <c r="CA189" s="3">
        <v>1.7097109903184901E-2</v>
      </c>
      <c r="CB189" s="3">
        <v>0.134174347818422</v>
      </c>
      <c r="CC189" s="3">
        <v>1.5766716764828901</v>
      </c>
      <c r="CD189" s="3">
        <v>9.0059260645022898E-3</v>
      </c>
      <c r="CF189" s="3">
        <v>18.387790676330098</v>
      </c>
      <c r="CG189" s="3">
        <v>280.66948092867699</v>
      </c>
      <c r="CH189" s="3">
        <v>6.6140261581614901E-2</v>
      </c>
      <c r="CI189" s="3">
        <v>0.24609013844157601</v>
      </c>
      <c r="CJ189" s="3">
        <v>97.317986572992197</v>
      </c>
      <c r="CK189" s="3">
        <v>697739.79583453096</v>
      </c>
      <c r="CL189" s="3">
        <v>34.765663563003798</v>
      </c>
      <c r="CM189" s="3">
        <v>0.75452459365720503</v>
      </c>
      <c r="CN189" s="3">
        <v>2.89627381285311</v>
      </c>
      <c r="CO189" s="3">
        <v>0.71936896660920702</v>
      </c>
      <c r="CP189" s="3">
        <v>0.97134407649869503</v>
      </c>
      <c r="CQ189" s="3">
        <v>2727.2449264623701</v>
      </c>
      <c r="CR189" s="3">
        <v>1.0907485775667448E-2</v>
      </c>
      <c r="CS189" s="3">
        <v>0.95744440399457398</v>
      </c>
      <c r="CT189" s="3">
        <v>4.0555382940184401</v>
      </c>
      <c r="CU189" s="3">
        <v>0.24132803589941201</v>
      </c>
      <c r="CV189" s="3">
        <v>1.21425890515145E-2</v>
      </c>
      <c r="CW189" s="3">
        <v>1.8289256958904401</v>
      </c>
      <c r="CX189" s="3">
        <v>6.3644120199794703</v>
      </c>
      <c r="CY189" s="3">
        <v>1.1436582699355101E-2</v>
      </c>
      <c r="DA189" s="3">
        <f t="shared" si="210"/>
        <v>0.33470046736334047</v>
      </c>
      <c r="DB189" s="3">
        <f t="shared" si="179"/>
        <v>5.0258658954011457</v>
      </c>
      <c r="DC189" s="3">
        <f t="shared" si="180"/>
        <v>1.1222920455976411E-3</v>
      </c>
      <c r="DD189" s="3">
        <f t="shared" si="181"/>
        <v>4.1928076826623778E-3</v>
      </c>
      <c r="DE189" s="3">
        <f t="shared" si="182"/>
        <v>1.5314573155350801</v>
      </c>
      <c r="DF189" s="3">
        <f t="shared" si="183"/>
        <v>10670.435782757775</v>
      </c>
      <c r="DG189" s="3">
        <f t="shared" si="211"/>
        <v>0.49862546882669706</v>
      </c>
      <c r="DH189" s="3">
        <f t="shared" si="212"/>
        <v>1.0391469407205688E-2</v>
      </c>
      <c r="DI189" s="3">
        <f t="shared" si="184"/>
        <v>3.865739403393828E-2</v>
      </c>
      <c r="DJ189" s="3">
        <f t="shared" si="185"/>
        <v>9.1105492225076884E-3</v>
      </c>
      <c r="DK189" s="3">
        <f t="shared" si="186"/>
        <v>9.0049159668808328E-3</v>
      </c>
      <c r="DL189" s="3">
        <f t="shared" si="187"/>
        <v>24.26137056393387</v>
      </c>
      <c r="DM189" s="3">
        <f t="shared" si="213"/>
        <v>9.4998047132570227E-5</v>
      </c>
      <c r="DN189" s="3">
        <f t="shared" si="214"/>
        <v>8.0654064863497094E-3</v>
      </c>
      <c r="DO189" s="3">
        <f t="shared" si="188"/>
        <v>3.3307640391084428E-2</v>
      </c>
      <c r="DP189" s="3">
        <f t="shared" si="189"/>
        <v>1.8912855478010347E-3</v>
      </c>
      <c r="DQ189" s="3">
        <f t="shared" si="190"/>
        <v>6.1647975514190099E-5</v>
      </c>
      <c r="DR189" s="3">
        <f t="shared" si="191"/>
        <v>8.9485084930639638E-3</v>
      </c>
      <c r="DS189" s="3">
        <f t="shared" si="192"/>
        <v>3.0716274227700149E-2</v>
      </c>
      <c r="DT189" s="3">
        <f t="shared" si="193"/>
        <v>5.4725628785607053E-5</v>
      </c>
      <c r="DV189" s="3">
        <f t="shared" si="215"/>
        <v>3.1270847985382243E-3</v>
      </c>
      <c r="DW189" s="3">
        <f t="shared" si="194"/>
        <v>4.6956339693244246E-2</v>
      </c>
      <c r="DX189" s="3">
        <f t="shared" si="195"/>
        <v>1.048550192641035E-5</v>
      </c>
      <c r="DY189" s="3">
        <f t="shared" si="196"/>
        <v>3.9173130742642846E-5</v>
      </c>
      <c r="DZ189" s="3">
        <f t="shared" si="197"/>
        <v>1.4308306554651802E-2</v>
      </c>
      <c r="EA189" s="3">
        <f t="shared" si="198"/>
        <v>99.693190729302401</v>
      </c>
      <c r="EB189" s="3">
        <f t="shared" si="216"/>
        <v>4.6586254749363485E-3</v>
      </c>
      <c r="EC189" s="3">
        <f t="shared" si="217"/>
        <v>9.7086825942410018E-5</v>
      </c>
      <c r="ED189" s="3">
        <f t="shared" si="199"/>
        <v>3.6117352983377126E-4</v>
      </c>
      <c r="EE189" s="3">
        <f t="shared" si="200"/>
        <v>8.5119271581747606E-5</v>
      </c>
      <c r="EF189" s="3">
        <f t="shared" si="201"/>
        <v>8.4132346912974286E-5</v>
      </c>
      <c r="EG189" s="3">
        <f t="shared" si="202"/>
        <v>0.22667241453182999</v>
      </c>
      <c r="EH189" s="3">
        <f t="shared" si="218"/>
        <v>8.8756060431965711E-7</v>
      </c>
      <c r="EI189" s="3">
        <f t="shared" si="219"/>
        <v>7.5354570658894254E-5</v>
      </c>
      <c r="EJ189" s="3">
        <f t="shared" si="203"/>
        <v>3.1119112788411356E-4</v>
      </c>
      <c r="EK189" s="3">
        <f t="shared" si="204"/>
        <v>1.7670158433938995E-5</v>
      </c>
      <c r="EL189" s="3">
        <f t="shared" si="205"/>
        <v>5.7597304422585765E-7</v>
      </c>
      <c r="EM189" s="3">
        <f t="shared" si="206"/>
        <v>8.360533553684379E-5</v>
      </c>
      <c r="EN189" s="3">
        <f t="shared" si="207"/>
        <v>2.8698016158101462E-4</v>
      </c>
      <c r="EO189" s="3">
        <f t="shared" si="208"/>
        <v>5.112980068836965E-7</v>
      </c>
      <c r="EQ189" s="3">
        <f t="shared" si="209"/>
        <v>9.3912679386488493E-2</v>
      </c>
    </row>
    <row r="190" spans="1:147">
      <c r="A190" s="3" t="s">
        <v>245</v>
      </c>
      <c r="B190" s="33" t="s">
        <v>63</v>
      </c>
      <c r="C190" s="3" t="s">
        <v>65</v>
      </c>
      <c r="D190" s="3" t="s">
        <v>589</v>
      </c>
      <c r="E190" s="3" t="s">
        <v>403</v>
      </c>
      <c r="G190" s="3">
        <v>1991.32556800408</v>
      </c>
      <c r="H190" s="3">
        <v>1685.7102187513001</v>
      </c>
      <c r="I190" s="3">
        <v>0.82043568935333</v>
      </c>
      <c r="J190" s="3">
        <v>2.03746195238159</v>
      </c>
      <c r="K190" s="3">
        <v>92.605466248471103</v>
      </c>
      <c r="L190" s="3">
        <v>718089.61271872302</v>
      </c>
      <c r="M190" s="3">
        <v>48.209545452488598</v>
      </c>
      <c r="N190" s="3">
        <v>1.0916456379586299</v>
      </c>
      <c r="O190" s="3">
        <v>0.77295938228150896</v>
      </c>
      <c r="P190" s="3">
        <v>1.8781098982476301</v>
      </c>
      <c r="Q190" s="3">
        <v>0.24521996034506</v>
      </c>
      <c r="R190" s="3">
        <v>2235.1821117831</v>
      </c>
      <c r="S190" s="3">
        <v>1.0357252202099989</v>
      </c>
      <c r="T190" s="3">
        <v>0.155946503500352</v>
      </c>
      <c r="U190" s="3">
        <v>0.42801524600662</v>
      </c>
      <c r="V190" s="3">
        <v>0.13928603620858801</v>
      </c>
      <c r="W190" s="3">
        <v>1.9652914108015999E-2</v>
      </c>
      <c r="X190" s="3">
        <v>4.7016778751901897E-2</v>
      </c>
      <c r="Y190" s="3">
        <v>2.3764385847816198</v>
      </c>
      <c r="Z190" s="3">
        <v>1.27179787025511E-2</v>
      </c>
      <c r="AA190" s="3">
        <f t="shared" si="166"/>
        <v>0.40267534242508057</v>
      </c>
      <c r="AB190" s="3">
        <f t="shared" si="167"/>
        <v>0.79030441193590406</v>
      </c>
      <c r="AC190" s="3">
        <f t="shared" si="168"/>
        <v>5.3516967717976201E-3</v>
      </c>
      <c r="AD190" s="3">
        <f t="shared" si="169"/>
        <v>1.0614214771954606</v>
      </c>
      <c r="AE190" s="3">
        <f t="shared" si="170"/>
        <v>1.9784554523306755E-2</v>
      </c>
      <c r="AF190" s="3">
        <f t="shared" si="171"/>
        <v>0.18010785077618657</v>
      </c>
      <c r="AG190" s="3">
        <f t="shared" si="172"/>
        <v>0.29888992339953319</v>
      </c>
      <c r="AH190" s="17">
        <f t="shared" si="173"/>
        <v>0.10318800658910957</v>
      </c>
      <c r="AI190" s="3">
        <f t="shared" si="174"/>
        <v>1.5501493739960839E-2</v>
      </c>
      <c r="AJ190" s="3">
        <f t="shared" si="175"/>
        <v>2.289161627924746</v>
      </c>
      <c r="AK190" s="3">
        <f t="shared" si="176"/>
        <v>5.7307086176322575E-2</v>
      </c>
      <c r="AL190" s="3">
        <f t="shared" si="177"/>
        <v>0.52169262205546296</v>
      </c>
      <c r="AM190" s="3">
        <f t="shared" si="178"/>
        <v>0.29888992339953319</v>
      </c>
      <c r="AP190" s="3">
        <v>0.20098258774472799</v>
      </c>
      <c r="AQ190" s="3">
        <v>8.2683051217295809</v>
      </c>
      <c r="AR190" s="3">
        <v>1.5431106588717E-2</v>
      </c>
      <c r="AS190" s="3">
        <v>0.11196115637475</v>
      </c>
      <c r="AT190" s="3">
        <v>9.4570489788435796E-2</v>
      </c>
      <c r="AU190" s="3">
        <v>4.2051672533908002</v>
      </c>
      <c r="AV190" s="3">
        <v>5.7990773264382497E-2</v>
      </c>
      <c r="AW190" s="3">
        <v>0.35999628534926198</v>
      </c>
      <c r="AX190" s="3">
        <v>0.60418873624768699</v>
      </c>
      <c r="AY190" s="3">
        <v>1.8781098982476301</v>
      </c>
      <c r="AZ190" s="3">
        <v>2.79737226260399E-2</v>
      </c>
      <c r="BA190" s="3">
        <v>0.11227594574828299</v>
      </c>
      <c r="BB190" s="3">
        <v>3.1032349515321203E-5</v>
      </c>
      <c r="BC190" s="3">
        <v>0.13722511141515101</v>
      </c>
      <c r="BD190" s="3">
        <v>2.33847296244565E-2</v>
      </c>
      <c r="BE190" s="3">
        <v>0.13928603620858801</v>
      </c>
      <c r="BF190" s="3">
        <v>1.9652914108015999E-2</v>
      </c>
      <c r="BG190" s="3">
        <v>7.0263482522589004E-3</v>
      </c>
      <c r="BH190" s="3">
        <v>2.30627731604072E-2</v>
      </c>
      <c r="BI190" s="3">
        <v>7.2586882509419999E-3</v>
      </c>
      <c r="BK190" s="3">
        <v>78.961241499611702</v>
      </c>
      <c r="BL190" s="3">
        <v>139.21721619361901</v>
      </c>
      <c r="BM190" s="3">
        <v>4.63899863465978E-2</v>
      </c>
      <c r="BN190" s="3">
        <v>0.30944143729335899</v>
      </c>
      <c r="BO190" s="3">
        <v>2.8526588262241002</v>
      </c>
      <c r="BP190" s="3">
        <v>10885.9062582604</v>
      </c>
      <c r="BQ190" s="3">
        <v>1.7121092946445799</v>
      </c>
      <c r="BR190" s="3">
        <v>0.50396101877094901</v>
      </c>
      <c r="BS190" s="3">
        <v>1.0869074303933901</v>
      </c>
      <c r="BT190" s="3">
        <v>1.28045103171352</v>
      </c>
      <c r="BU190" s="3">
        <v>5.0174122197385901E-2</v>
      </c>
      <c r="BV190" s="3">
        <v>59.652253495462901</v>
      </c>
      <c r="BW190" s="3">
        <v>0.21887548092168699</v>
      </c>
      <c r="BX190" s="3">
        <v>0.10665235949850101</v>
      </c>
      <c r="BY190" s="3">
        <v>0.34216170051698203</v>
      </c>
      <c r="BZ190" s="3">
        <v>9.3105208129992206E-2</v>
      </c>
      <c r="CA190" s="3">
        <v>2.1169338506064499E-2</v>
      </c>
      <c r="CB190" s="3">
        <v>1.86855967449675E-2</v>
      </c>
      <c r="CC190" s="3">
        <v>0.31655069303406702</v>
      </c>
      <c r="CD190" s="3">
        <v>7.7268031059164102E-3</v>
      </c>
      <c r="CF190" s="3">
        <v>1991.32556800408</v>
      </c>
      <c r="CG190" s="3">
        <v>1685.7102187513001</v>
      </c>
      <c r="CH190" s="3">
        <v>0.82043568935333</v>
      </c>
      <c r="CI190" s="3">
        <v>2.03746195238159</v>
      </c>
      <c r="CJ190" s="3">
        <v>92.605466248471103</v>
      </c>
      <c r="CK190" s="3">
        <v>718089.61271872302</v>
      </c>
      <c r="CL190" s="3">
        <v>48.209545452488598</v>
      </c>
      <c r="CM190" s="3">
        <v>1.0916456379586299</v>
      </c>
      <c r="CN190" s="3">
        <v>0.77295938228150896</v>
      </c>
      <c r="CO190" s="3">
        <v>1.8781098982476301</v>
      </c>
      <c r="CP190" s="3">
        <v>0.24521996034506</v>
      </c>
      <c r="CQ190" s="3">
        <v>2235.1821117831</v>
      </c>
      <c r="CR190" s="3">
        <v>1.0357252202099989</v>
      </c>
      <c r="CS190" s="3">
        <v>0.155946503500352</v>
      </c>
      <c r="CT190" s="3">
        <v>0.42801524600662</v>
      </c>
      <c r="CU190" s="3">
        <v>0.13928603620858801</v>
      </c>
      <c r="CV190" s="3">
        <v>1.9652914108015999E-2</v>
      </c>
      <c r="CW190" s="3">
        <v>4.7016778751901897E-2</v>
      </c>
      <c r="CX190" s="3">
        <v>2.3764385847816198</v>
      </c>
      <c r="CY190" s="3">
        <v>1.27179787025511E-2</v>
      </c>
      <c r="DA190" s="3">
        <f t="shared" si="210"/>
        <v>36.246747095152216</v>
      </c>
      <c r="DB190" s="3">
        <f t="shared" si="179"/>
        <v>30.185517391911542</v>
      </c>
      <c r="DC190" s="3">
        <f t="shared" si="180"/>
        <v>1.3921451564709366E-2</v>
      </c>
      <c r="DD190" s="3">
        <f t="shared" si="181"/>
        <v>3.4713646719760488E-2</v>
      </c>
      <c r="DE190" s="3">
        <f t="shared" si="182"/>
        <v>1.4572981186616167</v>
      </c>
      <c r="DF190" s="3">
        <f t="shared" si="183"/>
        <v>10981.642647480088</v>
      </c>
      <c r="DG190" s="3">
        <f t="shared" si="211"/>
        <v>0.69144393460534681</v>
      </c>
      <c r="DH190" s="3">
        <f t="shared" si="212"/>
        <v>1.5034370444272551E-2</v>
      </c>
      <c r="DI190" s="3">
        <f t="shared" si="184"/>
        <v>1.0316909706700191E-2</v>
      </c>
      <c r="DJ190" s="3">
        <f t="shared" si="185"/>
        <v>2.3785586350653878E-2</v>
      </c>
      <c r="DK190" s="3">
        <f t="shared" si="186"/>
        <v>2.2733294923347196E-3</v>
      </c>
      <c r="DL190" s="3">
        <f t="shared" si="187"/>
        <v>19.884015903987155</v>
      </c>
      <c r="DM190" s="3">
        <f t="shared" si="213"/>
        <v>9.0205823147067443E-3</v>
      </c>
      <c r="DN190" s="3">
        <f t="shared" si="214"/>
        <v>1.3136762151491198E-3</v>
      </c>
      <c r="DO190" s="3">
        <f t="shared" si="188"/>
        <v>3.5152369087271679E-3</v>
      </c>
      <c r="DP190" s="3">
        <f t="shared" si="189"/>
        <v>1.0915833558666772E-3</v>
      </c>
      <c r="DQ190" s="3">
        <f t="shared" si="190"/>
        <v>9.9777927308042911E-5</v>
      </c>
      <c r="DR190" s="3">
        <f t="shared" si="191"/>
        <v>2.3004217444332241E-4</v>
      </c>
      <c r="DS190" s="3">
        <f t="shared" si="192"/>
        <v>1.1469298189100483E-2</v>
      </c>
      <c r="DT190" s="3">
        <f t="shared" si="193"/>
        <v>6.0857285753576966E-5</v>
      </c>
      <c r="DV190" s="3">
        <f t="shared" si="215"/>
        <v>0.32739479553237782</v>
      </c>
      <c r="DW190" s="3">
        <f t="shared" si="194"/>
        <v>0.27264739836159391</v>
      </c>
      <c r="DX190" s="3">
        <f t="shared" si="195"/>
        <v>1.2574399508394793E-4</v>
      </c>
      <c r="DY190" s="3">
        <f t="shared" si="196"/>
        <v>3.1354723336040247E-4</v>
      </c>
      <c r="DZ190" s="3">
        <f t="shared" si="197"/>
        <v>1.3162886543624481E-2</v>
      </c>
      <c r="EA190" s="3">
        <f t="shared" si="198"/>
        <v>99.190491211340657</v>
      </c>
      <c r="EB190" s="3">
        <f t="shared" si="216"/>
        <v>6.245392034710244E-3</v>
      </c>
      <c r="EC190" s="3">
        <f t="shared" si="217"/>
        <v>1.3579631365648662E-4</v>
      </c>
      <c r="ED190" s="3">
        <f t="shared" si="199"/>
        <v>9.3186363319285558E-5</v>
      </c>
      <c r="EE190" s="3">
        <f t="shared" si="200"/>
        <v>2.1484071824286665E-4</v>
      </c>
      <c r="EF190" s="3">
        <f t="shared" si="201"/>
        <v>2.053360105299469E-5</v>
      </c>
      <c r="EG190" s="3">
        <f t="shared" si="202"/>
        <v>0.17960020810030389</v>
      </c>
      <c r="EH190" s="3">
        <f t="shared" si="218"/>
        <v>8.1477427333096676E-5</v>
      </c>
      <c r="EI190" s="3">
        <f t="shared" si="219"/>
        <v>1.1865637341895877E-5</v>
      </c>
      <c r="EJ190" s="3">
        <f t="shared" si="203"/>
        <v>3.1750994536404097E-5</v>
      </c>
      <c r="EK190" s="3">
        <f t="shared" si="204"/>
        <v>9.8596077783850235E-6</v>
      </c>
      <c r="EL190" s="3">
        <f t="shared" si="205"/>
        <v>9.0123326167467731E-7</v>
      </c>
      <c r="EM190" s="3">
        <f t="shared" si="206"/>
        <v>2.0778308869478661E-6</v>
      </c>
      <c r="EN190" s="3">
        <f t="shared" si="207"/>
        <v>1.0359518678084716E-4</v>
      </c>
      <c r="EO190" s="3">
        <f t="shared" si="208"/>
        <v>5.4968680565028085E-7</v>
      </c>
      <c r="EQ190" s="3">
        <f t="shared" si="209"/>
        <v>0.54529479672318781</v>
      </c>
    </row>
    <row r="191" spans="1:147">
      <c r="A191" s="3" t="s">
        <v>246</v>
      </c>
      <c r="B191" s="33" t="s">
        <v>63</v>
      </c>
      <c r="C191" s="3" t="s">
        <v>65</v>
      </c>
      <c r="D191" s="3" t="s">
        <v>589</v>
      </c>
      <c r="E191" s="3" t="s">
        <v>403</v>
      </c>
      <c r="G191" s="3">
        <v>194.603457897433</v>
      </c>
      <c r="H191" s="3">
        <v>456.19035395691299</v>
      </c>
      <c r="I191" s="3">
        <v>5.01864319532195E-2</v>
      </c>
      <c r="J191" s="3">
        <v>0.75494510635143397</v>
      </c>
      <c r="K191" s="3">
        <v>54.068099356444797</v>
      </c>
      <c r="L191" s="3">
        <v>740508.88363321801</v>
      </c>
      <c r="M191" s="3">
        <v>23.634951198943899</v>
      </c>
      <c r="N191" s="3">
        <v>0.31751543689547701</v>
      </c>
      <c r="O191" s="3">
        <v>0.55606121027830502</v>
      </c>
      <c r="P191" s="3">
        <v>1.2744023238181501</v>
      </c>
      <c r="Q191" s="3">
        <v>1.47736068299269</v>
      </c>
      <c r="R191" s="3">
        <v>2090.8915043570701</v>
      </c>
      <c r="S191" s="3">
        <v>1.7250789528296794E-2</v>
      </c>
      <c r="T191" s="3">
        <v>0.413867059052825</v>
      </c>
      <c r="U191" s="3">
        <v>1.7790392302135E-2</v>
      </c>
      <c r="V191" s="3">
        <v>0.17591086381048901</v>
      </c>
      <c r="W191" s="3">
        <v>1.55512024696526E-2</v>
      </c>
      <c r="X191" s="3">
        <v>1.23515904465366</v>
      </c>
      <c r="Y191" s="3">
        <v>4.4498382296321601</v>
      </c>
      <c r="Z191" s="3">
        <v>1.53686696899178E-2</v>
      </c>
      <c r="AA191" s="3">
        <f t="shared" si="166"/>
        <v>6.6476928628314405E-2</v>
      </c>
      <c r="AB191" s="3">
        <f t="shared" si="167"/>
        <v>0.28639295589033059</v>
      </c>
      <c r="AC191" s="3">
        <f t="shared" si="168"/>
        <v>3.4537591923174769E-3</v>
      </c>
      <c r="AD191" s="3">
        <f t="shared" si="169"/>
        <v>9.0253430783459099E-2</v>
      </c>
      <c r="AE191" s="3">
        <f t="shared" si="170"/>
        <v>0.27757392087391969</v>
      </c>
      <c r="AF191" s="3">
        <f t="shared" si="171"/>
        <v>3.9979863051348768E-3</v>
      </c>
      <c r="AG191" s="3">
        <f t="shared" si="172"/>
        <v>29.437452026272535</v>
      </c>
      <c r="AH191" s="17">
        <f t="shared" si="173"/>
        <v>0.33200323399505111</v>
      </c>
      <c r="AI191" s="3">
        <f t="shared" si="174"/>
        <v>0.30623156681557806</v>
      </c>
      <c r="AJ191" s="3">
        <f t="shared" si="175"/>
        <v>25.39336378816618</v>
      </c>
      <c r="AK191" s="3">
        <f t="shared" si="176"/>
        <v>24.611413814096093</v>
      </c>
      <c r="AL191" s="3">
        <f t="shared" si="177"/>
        <v>0.35448609533983283</v>
      </c>
      <c r="AM191" s="3">
        <f t="shared" si="178"/>
        <v>29.437452026272535</v>
      </c>
      <c r="AP191" s="3">
        <v>0.18368934764209299</v>
      </c>
      <c r="AQ191" s="3">
        <v>10.9672890638863</v>
      </c>
      <c r="AR191" s="3">
        <v>1.9677233822863099E-2</v>
      </c>
      <c r="AS191" s="3">
        <v>0.27003259066927099</v>
      </c>
      <c r="AT191" s="3">
        <v>0.19224442645760001</v>
      </c>
      <c r="AU191" s="3">
        <v>4.5827059736573696</v>
      </c>
      <c r="AV191" s="3">
        <v>4.21908541694909E-2</v>
      </c>
      <c r="AW191" s="3">
        <v>0.31751543689547701</v>
      </c>
      <c r="AX191" s="3">
        <v>0.55606121027830502</v>
      </c>
      <c r="AY191" s="3">
        <v>1.2744023238181501</v>
      </c>
      <c r="AZ191" s="3">
        <v>2.5899909072075299E-2</v>
      </c>
      <c r="BA191" s="3">
        <v>0.31773714586569202</v>
      </c>
      <c r="BB191" s="3">
        <v>6.85579493956439E-3</v>
      </c>
      <c r="BC191" s="3">
        <v>0.16329792766159301</v>
      </c>
      <c r="BD191" s="3">
        <v>1.3955544616203399E-2</v>
      </c>
      <c r="BE191" s="3">
        <v>0.124562470333931</v>
      </c>
      <c r="BF191" s="3">
        <v>4.4846365093712502E-5</v>
      </c>
      <c r="BG191" s="3">
        <v>4.7508195983253197E-3</v>
      </c>
      <c r="BH191" s="3">
        <v>2.5981908526738699E-2</v>
      </c>
      <c r="BI191" s="3">
        <v>1.53686696899178E-2</v>
      </c>
      <c r="BK191" s="3">
        <v>19.494031652638</v>
      </c>
      <c r="BL191" s="3">
        <v>18.345380988806902</v>
      </c>
      <c r="BM191" s="3">
        <v>1.84252234837315E-2</v>
      </c>
      <c r="BN191" s="3">
        <v>0.36028064375982799</v>
      </c>
      <c r="BO191" s="3">
        <v>3.7322339607398001</v>
      </c>
      <c r="BP191" s="3">
        <v>29922.1850109019</v>
      </c>
      <c r="BQ191" s="3">
        <v>0.95166925616982401</v>
      </c>
      <c r="BR191" s="3">
        <v>0.34884318459253599</v>
      </c>
      <c r="BS191" s="3">
        <v>0.12122069697363499</v>
      </c>
      <c r="BT191" s="3">
        <v>0.78247223916105202</v>
      </c>
      <c r="BU191" s="3">
        <v>0.31944578573420501</v>
      </c>
      <c r="BV191" s="3">
        <v>74.164939031677903</v>
      </c>
      <c r="BW191" s="3">
        <v>9.0020632940891396E-3</v>
      </c>
      <c r="BX191" s="3">
        <v>0.18319275556042</v>
      </c>
      <c r="BY191" s="3">
        <v>1.4784875196752799E-2</v>
      </c>
      <c r="BZ191" s="3">
        <v>0.23216431752699601</v>
      </c>
      <c r="CA191" s="3">
        <v>2.1662547614435802E-2</v>
      </c>
      <c r="CB191" s="3">
        <v>0.14005298504387501</v>
      </c>
      <c r="CC191" s="3">
        <v>0.55581797299437696</v>
      </c>
      <c r="CD191" s="3">
        <v>1.1072420775871099E-2</v>
      </c>
      <c r="CF191" s="3">
        <v>194.603457897433</v>
      </c>
      <c r="CG191" s="3">
        <v>456.19035395691299</v>
      </c>
      <c r="CH191" s="3">
        <v>5.01864319532195E-2</v>
      </c>
      <c r="CI191" s="3">
        <v>0.75494510635143397</v>
      </c>
      <c r="CJ191" s="3">
        <v>54.068099356444797</v>
      </c>
      <c r="CK191" s="3">
        <v>740508.88363321801</v>
      </c>
      <c r="CL191" s="3">
        <v>23.634951198943899</v>
      </c>
      <c r="CM191" s="3">
        <v>0.31751543689547701</v>
      </c>
      <c r="CN191" s="3">
        <v>0.55606121027830502</v>
      </c>
      <c r="CO191" s="3">
        <v>1.2744023238181501</v>
      </c>
      <c r="CP191" s="3">
        <v>1.47736068299269</v>
      </c>
      <c r="CQ191" s="3">
        <v>2090.8915043570701</v>
      </c>
      <c r="CR191" s="3">
        <v>1.7250789528296794E-2</v>
      </c>
      <c r="CS191" s="3">
        <v>0.413867059052825</v>
      </c>
      <c r="CT191" s="3">
        <v>1.7790392302135E-2</v>
      </c>
      <c r="CU191" s="3">
        <v>0.17591086381048901</v>
      </c>
      <c r="CV191" s="3">
        <v>1.55512024696526E-2</v>
      </c>
      <c r="CW191" s="3">
        <v>1.23515904465366</v>
      </c>
      <c r="CX191" s="3">
        <v>4.4498382296321601</v>
      </c>
      <c r="CY191" s="3">
        <v>1.53686696899178E-2</v>
      </c>
      <c r="DA191" s="3">
        <f t="shared" si="210"/>
        <v>3.5422345976908098</v>
      </c>
      <c r="DB191" s="3">
        <f t="shared" si="179"/>
        <v>8.1688665763615909</v>
      </c>
      <c r="DC191" s="3">
        <f t="shared" si="180"/>
        <v>8.5158165436832723E-4</v>
      </c>
      <c r="DD191" s="3">
        <f t="shared" si="181"/>
        <v>1.2862521277544562E-2</v>
      </c>
      <c r="DE191" s="3">
        <f t="shared" si="182"/>
        <v>0.85084976798610135</v>
      </c>
      <c r="DF191" s="3">
        <f t="shared" si="183"/>
        <v>11324.497379312097</v>
      </c>
      <c r="DG191" s="3">
        <f t="shared" si="211"/>
        <v>0.33898356638331539</v>
      </c>
      <c r="DH191" s="3">
        <f t="shared" si="212"/>
        <v>4.372888540083694E-3</v>
      </c>
      <c r="DI191" s="3">
        <f t="shared" si="184"/>
        <v>7.4219078380374287E-3</v>
      </c>
      <c r="DJ191" s="3">
        <f t="shared" si="185"/>
        <v>1.6139847059500383E-2</v>
      </c>
      <c r="DK191" s="3">
        <f t="shared" si="186"/>
        <v>1.369597975114714E-2</v>
      </c>
      <c r="DL191" s="3">
        <f t="shared" si="187"/>
        <v>18.600417257715616</v>
      </c>
      <c r="DM191" s="3">
        <f t="shared" si="213"/>
        <v>1.5024464394343043E-4</v>
      </c>
      <c r="DN191" s="3">
        <f t="shared" si="214"/>
        <v>3.4863706431878107E-3</v>
      </c>
      <c r="DO191" s="3">
        <f t="shared" si="188"/>
        <v>1.4611031785590506E-4</v>
      </c>
      <c r="DP191" s="3">
        <f t="shared" si="189"/>
        <v>1.3786117853486601E-3</v>
      </c>
      <c r="DQ191" s="3">
        <f t="shared" si="190"/>
        <v>7.8953520126400135E-5</v>
      </c>
      <c r="DR191" s="3">
        <f t="shared" si="191"/>
        <v>6.0433462257124728E-3</v>
      </c>
      <c r="DS191" s="3">
        <f t="shared" si="192"/>
        <v>2.1476053231815447E-2</v>
      </c>
      <c r="DT191" s="3">
        <f t="shared" si="193"/>
        <v>7.3541208461377086E-5</v>
      </c>
      <c r="DV191" s="3">
        <f t="shared" si="215"/>
        <v>3.1189555541375241E-2</v>
      </c>
      <c r="DW191" s="3">
        <f t="shared" si="194"/>
        <v>7.1927285098397326E-2</v>
      </c>
      <c r="DX191" s="3">
        <f t="shared" si="195"/>
        <v>7.4982197182117669E-6</v>
      </c>
      <c r="DY191" s="3">
        <f t="shared" si="196"/>
        <v>1.1325515313119707E-4</v>
      </c>
      <c r="DZ191" s="3">
        <f t="shared" si="197"/>
        <v>7.4917754214440455E-3</v>
      </c>
      <c r="EA191" s="3">
        <f t="shared" si="198"/>
        <v>99.7127745916289</v>
      </c>
      <c r="EB191" s="3">
        <f t="shared" si="216"/>
        <v>2.984767518847643E-3</v>
      </c>
      <c r="EC191" s="3">
        <f t="shared" si="217"/>
        <v>3.8503505692732935E-5</v>
      </c>
      <c r="ED191" s="3">
        <f t="shared" si="199"/>
        <v>6.5350275469711362E-5</v>
      </c>
      <c r="EE191" s="3">
        <f t="shared" si="200"/>
        <v>1.4211217309541076E-4</v>
      </c>
      <c r="EF191" s="3">
        <f t="shared" si="201"/>
        <v>1.2059379732229716E-4</v>
      </c>
      <c r="EG191" s="3">
        <f t="shared" si="202"/>
        <v>0.16377761866209239</v>
      </c>
      <c r="EH191" s="3">
        <f t="shared" si="218"/>
        <v>1.3229117207885174E-6</v>
      </c>
      <c r="EI191" s="3">
        <f t="shared" si="219"/>
        <v>3.0697670584667969E-5</v>
      </c>
      <c r="EJ191" s="3">
        <f t="shared" si="203"/>
        <v>1.2865087696070539E-6</v>
      </c>
      <c r="EK191" s="3">
        <f t="shared" si="204"/>
        <v>1.2138746789147502E-5</v>
      </c>
      <c r="EL191" s="3">
        <f t="shared" si="205"/>
        <v>6.9518975473131292E-7</v>
      </c>
      <c r="EM191" s="3">
        <f t="shared" si="206"/>
        <v>5.3211970456585842E-5</v>
      </c>
      <c r="EN191" s="3">
        <f t="shared" si="207"/>
        <v>1.8909773946646608E-4</v>
      </c>
      <c r="EO191" s="3">
        <f t="shared" si="208"/>
        <v>6.4753407563159561E-7</v>
      </c>
      <c r="EQ191" s="3">
        <f t="shared" si="209"/>
        <v>0.14385457019679465</v>
      </c>
    </row>
    <row r="192" spans="1:147">
      <c r="A192" s="3" t="s">
        <v>247</v>
      </c>
      <c r="B192" s="33" t="s">
        <v>63</v>
      </c>
      <c r="C192" s="3" t="s">
        <v>65</v>
      </c>
      <c r="D192" s="3" t="s">
        <v>589</v>
      </c>
      <c r="E192" s="3" t="s">
        <v>403</v>
      </c>
      <c r="G192" s="3">
        <v>1342.34766761024</v>
      </c>
      <c r="H192" s="3">
        <v>1104.7515896913501</v>
      </c>
      <c r="I192" s="3">
        <v>1.1503267854661099</v>
      </c>
      <c r="J192" s="3">
        <v>0.87681318074273296</v>
      </c>
      <c r="K192" s="3">
        <v>150.52864255586999</v>
      </c>
      <c r="L192" s="3">
        <v>696909.56994159496</v>
      </c>
      <c r="M192" s="3">
        <v>170.48188601410899</v>
      </c>
      <c r="N192" s="3">
        <v>1.46600535185091</v>
      </c>
      <c r="O192" s="3">
        <v>0.30894642599611999</v>
      </c>
      <c r="P192" s="3">
        <v>1.5621752869405801</v>
      </c>
      <c r="Q192" s="3">
        <v>1.21451337348365</v>
      </c>
      <c r="R192" s="3">
        <v>2067.9281139969798</v>
      </c>
      <c r="S192" s="3">
        <v>1.8333080461042001E-2</v>
      </c>
      <c r="T192" s="3">
        <v>0.40336678009355897</v>
      </c>
      <c r="U192" s="3">
        <v>1.46630501953528E-2</v>
      </c>
      <c r="V192" s="3">
        <v>0.10334594291558</v>
      </c>
      <c r="W192" s="3">
        <v>1.75684091958376E-2</v>
      </c>
      <c r="X192" s="3">
        <v>1.01615455990512</v>
      </c>
      <c r="Y192" s="3">
        <v>0.70483695398177204</v>
      </c>
      <c r="Z192" s="3">
        <v>5.5329375864974903E-3</v>
      </c>
      <c r="AA192" s="3">
        <f t="shared" si="166"/>
        <v>1.3119405715270935</v>
      </c>
      <c r="AB192" s="3">
        <f t="shared" si="167"/>
        <v>2.2163640514526426</v>
      </c>
      <c r="AC192" s="3">
        <f t="shared" si="168"/>
        <v>7.8499538868397334E-3</v>
      </c>
      <c r="AD192" s="3">
        <f t="shared" si="169"/>
        <v>3.7233859616830678</v>
      </c>
      <c r="AE192" s="3">
        <f t="shared" si="170"/>
        <v>1.4416874060939193</v>
      </c>
      <c r="AF192" s="3">
        <f t="shared" si="171"/>
        <v>2.0803463996202455E-2</v>
      </c>
      <c r="AG192" s="3">
        <f t="shared" si="172"/>
        <v>1.055798568570697</v>
      </c>
      <c r="AH192" s="17">
        <f t="shared" si="173"/>
        <v>1.7231125108049581</v>
      </c>
      <c r="AI192" s="3">
        <f t="shared" si="174"/>
        <v>4.809883292646755E-3</v>
      </c>
      <c r="AJ192" s="3">
        <f t="shared" si="175"/>
        <v>1.3580273941961545</v>
      </c>
      <c r="AK192" s="3">
        <f t="shared" si="176"/>
        <v>0.88336164361623248</v>
      </c>
      <c r="AL192" s="3">
        <f t="shared" si="177"/>
        <v>1.2746856267813815E-2</v>
      </c>
      <c r="AM192" s="3">
        <f t="shared" si="178"/>
        <v>1.055798568570697</v>
      </c>
      <c r="AP192" s="3">
        <v>0.12088269844657</v>
      </c>
      <c r="AQ192" s="3">
        <v>8.0940797287561299</v>
      </c>
      <c r="AR192" s="3">
        <v>4.4364018938254902E-2</v>
      </c>
      <c r="AS192" s="3">
        <v>0.22172811329834399</v>
      </c>
      <c r="AT192" s="3">
        <v>0.14006225821382301</v>
      </c>
      <c r="AU192" s="3">
        <v>5.7433523355576304</v>
      </c>
      <c r="AV192" s="3">
        <v>3.7012840045839601E-2</v>
      </c>
      <c r="AW192" s="3">
        <v>0.39120434388208802</v>
      </c>
      <c r="AX192" s="3">
        <v>0.30894642599611999</v>
      </c>
      <c r="AY192" s="3">
        <v>1.5621752869405801</v>
      </c>
      <c r="AZ192" s="3">
        <v>9.52220825480307E-3</v>
      </c>
      <c r="BA192" s="3">
        <v>0.344923622549203</v>
      </c>
      <c r="BB192" s="3">
        <v>1.3282322337238099E-2</v>
      </c>
      <c r="BC192" s="3">
        <v>0.16196255805221799</v>
      </c>
      <c r="BD192" s="3">
        <v>1.15812237593732E-2</v>
      </c>
      <c r="BE192" s="3">
        <v>0.10334594291558</v>
      </c>
      <c r="BF192" s="3">
        <v>1.75684091958376E-2</v>
      </c>
      <c r="BG192" s="3">
        <v>1.26091070462618E-2</v>
      </c>
      <c r="BH192" s="3">
        <v>2.7214980369780199E-2</v>
      </c>
      <c r="BI192" s="3">
        <v>5.5329375864974903E-3</v>
      </c>
      <c r="BK192" s="3">
        <v>154.895095698891</v>
      </c>
      <c r="BL192" s="3">
        <v>84.626288946004095</v>
      </c>
      <c r="BM192" s="3">
        <v>0.45192540509580698</v>
      </c>
      <c r="BN192" s="3">
        <v>0.26907412091299299</v>
      </c>
      <c r="BO192" s="3">
        <v>13.7870303347751</v>
      </c>
      <c r="BP192" s="3">
        <v>13053.0142725772</v>
      </c>
      <c r="BQ192" s="3">
        <v>20.4749379939019</v>
      </c>
      <c r="BR192" s="3">
        <v>0.36504842983390401</v>
      </c>
      <c r="BS192" s="3">
        <v>0.245290649167829</v>
      </c>
      <c r="BT192" s="3">
        <v>0.489177152463175</v>
      </c>
      <c r="BU192" s="3">
        <v>0.17884544542684799</v>
      </c>
      <c r="BV192" s="3">
        <v>34.526682288582897</v>
      </c>
      <c r="BW192" s="3">
        <v>1.04863653561315E-2</v>
      </c>
      <c r="BX192" s="3">
        <v>0.114883590541752</v>
      </c>
      <c r="BY192" s="3">
        <v>1.57970905031572E-2</v>
      </c>
      <c r="BZ192" s="3">
        <v>8.281144669828E-2</v>
      </c>
      <c r="CA192" s="3">
        <v>3.6588749884915601E-4</v>
      </c>
      <c r="CB192" s="3">
        <v>0.36500912808768798</v>
      </c>
      <c r="CC192" s="3">
        <v>9.7319542900953196E-2</v>
      </c>
      <c r="CD192" s="3">
        <v>9.2897647462555598E-3</v>
      </c>
      <c r="CF192" s="3">
        <v>1342.34766761024</v>
      </c>
      <c r="CG192" s="3">
        <v>1104.7515896913501</v>
      </c>
      <c r="CH192" s="3">
        <v>1.1503267854661099</v>
      </c>
      <c r="CI192" s="3">
        <v>0.87681318074273296</v>
      </c>
      <c r="CJ192" s="3">
        <v>150.52864255586999</v>
      </c>
      <c r="CK192" s="3">
        <v>696909.56994159496</v>
      </c>
      <c r="CL192" s="3">
        <v>170.48188601410899</v>
      </c>
      <c r="CM192" s="3">
        <v>1.46600535185091</v>
      </c>
      <c r="CN192" s="3">
        <v>0.30894642599611999</v>
      </c>
      <c r="CO192" s="3">
        <v>1.5621752869405801</v>
      </c>
      <c r="CP192" s="3">
        <v>1.21451337348365</v>
      </c>
      <c r="CQ192" s="3">
        <v>2067.9281139969798</v>
      </c>
      <c r="CR192" s="3">
        <v>1.8333080461042001E-2</v>
      </c>
      <c r="CS192" s="3">
        <v>0.40336678009355897</v>
      </c>
      <c r="CT192" s="3">
        <v>1.46630501953528E-2</v>
      </c>
      <c r="CU192" s="3">
        <v>0.10334594291558</v>
      </c>
      <c r="CV192" s="3">
        <v>1.75684091958376E-2</v>
      </c>
      <c r="CW192" s="3">
        <v>1.01615455990512</v>
      </c>
      <c r="CX192" s="3">
        <v>0.70483695398177204</v>
      </c>
      <c r="CY192" s="3">
        <v>5.5329375864974903E-3</v>
      </c>
      <c r="DA192" s="3">
        <f t="shared" si="210"/>
        <v>24.433843065854777</v>
      </c>
      <c r="DB192" s="3">
        <f t="shared" si="179"/>
        <v>19.782461987489484</v>
      </c>
      <c r="DC192" s="3">
        <f t="shared" si="180"/>
        <v>1.9519163823890608E-2</v>
      </c>
      <c r="DD192" s="3">
        <f t="shared" si="181"/>
        <v>1.4938871844921797E-2</v>
      </c>
      <c r="DE192" s="3">
        <f t="shared" si="182"/>
        <v>2.3688138129208762</v>
      </c>
      <c r="DF192" s="3">
        <f t="shared" si="183"/>
        <v>10657.73925587391</v>
      </c>
      <c r="DG192" s="3">
        <f t="shared" si="211"/>
        <v>2.445131248140628</v>
      </c>
      <c r="DH192" s="3">
        <f t="shared" si="212"/>
        <v>2.0190130172853739E-2</v>
      </c>
      <c r="DI192" s="3">
        <f t="shared" si="184"/>
        <v>4.1235962125224235E-3</v>
      </c>
      <c r="DJ192" s="3">
        <f t="shared" si="185"/>
        <v>1.9784388132479486E-2</v>
      </c>
      <c r="DK192" s="3">
        <f t="shared" si="186"/>
        <v>1.125923463526461E-2</v>
      </c>
      <c r="DL192" s="3">
        <f t="shared" si="187"/>
        <v>18.396136623613167</v>
      </c>
      <c r="DM192" s="3">
        <f t="shared" si="213"/>
        <v>1.5967078734207182E-4</v>
      </c>
      <c r="DN192" s="3">
        <f t="shared" si="214"/>
        <v>3.3979174466646366E-3</v>
      </c>
      <c r="DO192" s="3">
        <f t="shared" si="188"/>
        <v>1.2042583931794349E-4</v>
      </c>
      <c r="DP192" s="3">
        <f t="shared" si="189"/>
        <v>8.0992118272398125E-4</v>
      </c>
      <c r="DQ192" s="3">
        <f t="shared" si="190"/>
        <v>8.9194887131026042E-5</v>
      </c>
      <c r="DR192" s="3">
        <f t="shared" si="191"/>
        <v>4.9718081658585616E-3</v>
      </c>
      <c r="DS192" s="3">
        <f t="shared" si="192"/>
        <v>3.4017227508772786E-3</v>
      </c>
      <c r="DT192" s="3">
        <f t="shared" si="193"/>
        <v>2.6475871019554517E-5</v>
      </c>
      <c r="DV192" s="3">
        <f t="shared" si="215"/>
        <v>0.22779378122794358</v>
      </c>
      <c r="DW192" s="3">
        <f t="shared" si="194"/>
        <v>0.18442951466876187</v>
      </c>
      <c r="DX192" s="3">
        <f t="shared" si="195"/>
        <v>1.8197481754580384E-4</v>
      </c>
      <c r="DY192" s="3">
        <f t="shared" si="196"/>
        <v>1.392733061132704E-4</v>
      </c>
      <c r="DZ192" s="3">
        <f t="shared" si="197"/>
        <v>2.208416637595163E-2</v>
      </c>
      <c r="EA192" s="3">
        <f t="shared" si="198"/>
        <v>99.36082170510889</v>
      </c>
      <c r="EB192" s="3">
        <f t="shared" si="216"/>
        <v>2.2795664648878666E-2</v>
      </c>
      <c r="EC192" s="3">
        <f t="shared" si="217"/>
        <v>1.8823015614706588E-4</v>
      </c>
      <c r="ED192" s="3">
        <f t="shared" si="199"/>
        <v>3.8443791710374923E-5</v>
      </c>
      <c r="EE192" s="3">
        <f t="shared" si="200"/>
        <v>1.8444747188692371E-4</v>
      </c>
      <c r="EF192" s="3">
        <f t="shared" si="201"/>
        <v>1.0496849080952493E-4</v>
      </c>
      <c r="EG192" s="3">
        <f t="shared" si="202"/>
        <v>0.17150496997890494</v>
      </c>
      <c r="EH192" s="3">
        <f t="shared" si="218"/>
        <v>1.4885915532101334E-6</v>
      </c>
      <c r="EI192" s="3">
        <f t="shared" si="219"/>
        <v>3.1678375824464632E-5</v>
      </c>
      <c r="EJ192" s="3">
        <f t="shared" si="203"/>
        <v>1.1227156211917592E-6</v>
      </c>
      <c r="EK192" s="3">
        <f t="shared" si="204"/>
        <v>7.5507978099084858E-6</v>
      </c>
      <c r="EL192" s="3">
        <f t="shared" si="205"/>
        <v>8.3155320884292801E-7</v>
      </c>
      <c r="EM192" s="3">
        <f t="shared" si="206"/>
        <v>4.6351569771010487E-5</v>
      </c>
      <c r="EN192" s="3">
        <f t="shared" si="207"/>
        <v>3.1713852218128301E-5</v>
      </c>
      <c r="EO192" s="3">
        <f t="shared" si="208"/>
        <v>2.4683136232776105E-7</v>
      </c>
      <c r="EQ192" s="3">
        <f t="shared" si="209"/>
        <v>0.36885902933752374</v>
      </c>
    </row>
    <row r="193" spans="1:159">
      <c r="A193" s="3" t="s">
        <v>248</v>
      </c>
      <c r="B193" s="33" t="s">
        <v>63</v>
      </c>
      <c r="C193" s="3" t="s">
        <v>65</v>
      </c>
      <c r="D193" s="3" t="s">
        <v>589</v>
      </c>
      <c r="E193" s="3" t="s">
        <v>403</v>
      </c>
      <c r="G193" s="3">
        <v>37.1725134001572</v>
      </c>
      <c r="H193" s="3">
        <v>311.11309583728303</v>
      </c>
      <c r="I193" s="3">
        <v>0.229127328453364</v>
      </c>
      <c r="J193" s="3">
        <v>0.211387913416832</v>
      </c>
      <c r="K193" s="3">
        <v>115.388707892154</v>
      </c>
      <c r="L193" s="3">
        <v>701654.67343466799</v>
      </c>
      <c r="M193" s="3">
        <v>21.155397154762699</v>
      </c>
      <c r="N193" s="3">
        <v>0.39523668215886198</v>
      </c>
      <c r="O193" s="3">
        <v>0.70363752891380404</v>
      </c>
      <c r="P193" s="3">
        <v>1.27226990066718</v>
      </c>
      <c r="Q193" s="3">
        <v>0.64108009211703998</v>
      </c>
      <c r="R193" s="3">
        <v>3580.8055240438298</v>
      </c>
      <c r="S193" s="3">
        <v>0.10330474311892066</v>
      </c>
      <c r="T193" s="3">
        <v>2.3439638489306902</v>
      </c>
      <c r="U193" s="3">
        <v>0.81659224544485798</v>
      </c>
      <c r="V193" s="3">
        <v>0.101593323671715</v>
      </c>
      <c r="W193" s="3">
        <v>1.4757474470923E-2</v>
      </c>
      <c r="X193" s="3">
        <v>3.2960745018674097E-2</v>
      </c>
      <c r="Y193" s="3">
        <v>0.94867013486185103</v>
      </c>
      <c r="Z193" s="3">
        <v>1.7392626894630701E-2</v>
      </c>
      <c r="AA193" s="3">
        <f t="shared" si="166"/>
        <v>1.0839187763850622</v>
      </c>
      <c r="AB193" s="3">
        <f t="shared" si="167"/>
        <v>1.3411088363738286</v>
      </c>
      <c r="AC193" s="3">
        <f t="shared" si="168"/>
        <v>1.8333692877517939E-2</v>
      </c>
      <c r="AD193" s="3">
        <f t="shared" si="169"/>
        <v>0.32563261485933648</v>
      </c>
      <c r="AE193" s="3">
        <f t="shared" si="170"/>
        <v>3.4744157961158928E-2</v>
      </c>
      <c r="AF193" s="3">
        <f t="shared" si="171"/>
        <v>0.86077574853115124</v>
      </c>
      <c r="AG193" s="3">
        <f t="shared" si="172"/>
        <v>2.7979206864777102</v>
      </c>
      <c r="AH193" s="17">
        <f t="shared" si="173"/>
        <v>0.67576712764378999</v>
      </c>
      <c r="AI193" s="3">
        <f t="shared" si="174"/>
        <v>7.590812938828792E-2</v>
      </c>
      <c r="AJ193" s="3">
        <f t="shared" si="175"/>
        <v>5.5526763623315869</v>
      </c>
      <c r="AK193" s="3">
        <f t="shared" si="176"/>
        <v>0.14385339907361963</v>
      </c>
      <c r="AL193" s="3">
        <f t="shared" si="177"/>
        <v>3.5639233912294537</v>
      </c>
      <c r="AM193" s="3">
        <f t="shared" si="178"/>
        <v>2.7979206864777102</v>
      </c>
      <c r="AP193" s="3">
        <v>0.16094935534138499</v>
      </c>
      <c r="AQ193" s="3">
        <v>5.6609704081863796</v>
      </c>
      <c r="AR193" s="3">
        <v>2.2502680432681801E-2</v>
      </c>
      <c r="AS193" s="3">
        <v>0.20420433602145099</v>
      </c>
      <c r="AT193" s="3">
        <v>0.12806242326248601</v>
      </c>
      <c r="AU193" s="3">
        <v>3.50645897011684</v>
      </c>
      <c r="AV193" s="3">
        <v>5.3608180028317402E-2</v>
      </c>
      <c r="AW193" s="3">
        <v>0.34443970302598897</v>
      </c>
      <c r="AX193" s="3">
        <v>0.532861035587473</v>
      </c>
      <c r="AY193" s="3">
        <v>1.27226990066718</v>
      </c>
      <c r="AZ193" s="3">
        <v>2.8959925715260099E-2</v>
      </c>
      <c r="BA193" s="3">
        <v>0.45502655720696999</v>
      </c>
      <c r="BB193" s="3">
        <v>6.6505441814292297E-3</v>
      </c>
      <c r="BC193" s="3">
        <v>0.14419880219495501</v>
      </c>
      <c r="BD193" s="3">
        <v>2.71872354238125E-2</v>
      </c>
      <c r="BE193" s="3">
        <v>0.101593323671715</v>
      </c>
      <c r="BF193" s="3">
        <v>1.4757474470923E-2</v>
      </c>
      <c r="BG193" s="3">
        <v>1.3730525106207E-2</v>
      </c>
      <c r="BH193" s="3">
        <v>2.3461984841808101E-2</v>
      </c>
      <c r="BI193" s="3">
        <v>9.1915542040068195E-3</v>
      </c>
      <c r="BK193" s="3">
        <v>3.27720619346257</v>
      </c>
      <c r="BL193" s="3">
        <v>20.4168204362878</v>
      </c>
      <c r="BM193" s="3">
        <v>8.3840153809782603E-2</v>
      </c>
      <c r="BN193" s="3">
        <v>0.17013946177009501</v>
      </c>
      <c r="BO193" s="3">
        <v>9.4321598115483294</v>
      </c>
      <c r="BP193" s="3">
        <v>13884.6733790738</v>
      </c>
      <c r="BQ193" s="3">
        <v>2.9532934376320599</v>
      </c>
      <c r="BR193" s="3">
        <v>0.33787142103090301</v>
      </c>
      <c r="BS193" s="3">
        <v>0.31904825802723502</v>
      </c>
      <c r="BT193" s="3">
        <v>0.74005436065709795</v>
      </c>
      <c r="BU193" s="3">
        <v>0.11321189691642999</v>
      </c>
      <c r="BV193" s="3">
        <v>55.330936173159301</v>
      </c>
      <c r="BW193" s="3">
        <v>3.9084373105261402E-2</v>
      </c>
      <c r="BX193" s="3">
        <v>0.47101227322161099</v>
      </c>
      <c r="BY193" s="3">
        <v>0.23025585859457801</v>
      </c>
      <c r="BZ193" s="3">
        <v>9.42373588478264E-2</v>
      </c>
      <c r="CA193" s="3">
        <v>6.3841917706288897E-3</v>
      </c>
      <c r="CB193" s="3">
        <v>2.3054272038083402E-2</v>
      </c>
      <c r="CC193" s="3">
        <v>0.100099272378025</v>
      </c>
      <c r="CD193" s="3">
        <v>1.36695048543323E-2</v>
      </c>
      <c r="CF193" s="3">
        <v>37.1725134001572</v>
      </c>
      <c r="CG193" s="3">
        <v>311.11309583728303</v>
      </c>
      <c r="CH193" s="3">
        <v>0.229127328453364</v>
      </c>
      <c r="CI193" s="3">
        <v>0.211387913416832</v>
      </c>
      <c r="CJ193" s="3">
        <v>115.388707892154</v>
      </c>
      <c r="CK193" s="3">
        <v>701654.67343466799</v>
      </c>
      <c r="CL193" s="3">
        <v>21.155397154762699</v>
      </c>
      <c r="CM193" s="3">
        <v>0.39523668215886198</v>
      </c>
      <c r="CN193" s="3">
        <v>0.70363752891380404</v>
      </c>
      <c r="CO193" s="3">
        <v>1.27226990066718</v>
      </c>
      <c r="CP193" s="3">
        <v>0.64108009211703998</v>
      </c>
      <c r="CQ193" s="3">
        <v>3580.8055240438298</v>
      </c>
      <c r="CR193" s="3">
        <v>0.10330474311892066</v>
      </c>
      <c r="CS193" s="3">
        <v>2.3439638489306902</v>
      </c>
      <c r="CT193" s="3">
        <v>0.81659224544485798</v>
      </c>
      <c r="CU193" s="3">
        <v>0.101593323671715</v>
      </c>
      <c r="CV193" s="3">
        <v>1.4757474470923E-2</v>
      </c>
      <c r="CW193" s="3">
        <v>3.2960745018674097E-2</v>
      </c>
      <c r="CX193" s="3">
        <v>0.94867013486185103</v>
      </c>
      <c r="CY193" s="3">
        <v>1.7392626894630701E-2</v>
      </c>
      <c r="DA193" s="3">
        <f t="shared" si="210"/>
        <v>0.67662601924864862</v>
      </c>
      <c r="DB193" s="3">
        <f t="shared" si="179"/>
        <v>5.5710107590166178</v>
      </c>
      <c r="DC193" s="3">
        <f t="shared" si="180"/>
        <v>3.8879159532040344E-3</v>
      </c>
      <c r="DD193" s="3">
        <f t="shared" si="181"/>
        <v>3.601561903328688E-3</v>
      </c>
      <c r="DE193" s="3">
        <f t="shared" si="182"/>
        <v>1.8158296020544802</v>
      </c>
      <c r="DF193" s="3">
        <f t="shared" si="183"/>
        <v>10730.305450904847</v>
      </c>
      <c r="DG193" s="3">
        <f t="shared" si="211"/>
        <v>0.30342063816477632</v>
      </c>
      <c r="DH193" s="3">
        <f t="shared" si="212"/>
        <v>5.4432816713794515E-3</v>
      </c>
      <c r="DI193" s="3">
        <f t="shared" si="184"/>
        <v>9.3916511248265389E-3</v>
      </c>
      <c r="DJ193" s="3">
        <f t="shared" si="185"/>
        <v>1.6112840687274317E-2</v>
      </c>
      <c r="DK193" s="3">
        <f t="shared" si="186"/>
        <v>5.9431796592233849E-3</v>
      </c>
      <c r="DL193" s="3">
        <f t="shared" si="187"/>
        <v>31.854582950457072</v>
      </c>
      <c r="DM193" s="3">
        <f t="shared" si="213"/>
        <v>8.9972602831368473E-4</v>
      </c>
      <c r="DN193" s="3">
        <f t="shared" si="214"/>
        <v>1.9745293984758574E-2</v>
      </c>
      <c r="DO193" s="3">
        <f t="shared" si="188"/>
        <v>6.7065723180425255E-3</v>
      </c>
      <c r="DP193" s="3">
        <f t="shared" si="189"/>
        <v>7.9618592219212391E-4</v>
      </c>
      <c r="DQ193" s="3">
        <f t="shared" si="190"/>
        <v>7.4923759749678304E-5</v>
      </c>
      <c r="DR193" s="3">
        <f t="shared" si="191"/>
        <v>1.6126926719880783E-4</v>
      </c>
      <c r="DS193" s="3">
        <f t="shared" si="192"/>
        <v>4.5785238169008258E-3</v>
      </c>
      <c r="DT193" s="3">
        <f t="shared" si="193"/>
        <v>8.3226123402736183E-5</v>
      </c>
      <c r="DV193" s="3">
        <f t="shared" si="215"/>
        <v>6.2815533346621604E-3</v>
      </c>
      <c r="DW193" s="3">
        <f t="shared" si="194"/>
        <v>5.1719266204984182E-2</v>
      </c>
      <c r="DX193" s="3">
        <f t="shared" si="195"/>
        <v>3.6094017560622787E-5</v>
      </c>
      <c r="DY193" s="3">
        <f t="shared" si="196"/>
        <v>3.3435609243889856E-5</v>
      </c>
      <c r="DZ193" s="3">
        <f t="shared" si="197"/>
        <v>1.6857510895944405E-2</v>
      </c>
      <c r="EA193" s="3">
        <f t="shared" si="198"/>
        <v>99.616308078015891</v>
      </c>
      <c r="EB193" s="3">
        <f t="shared" si="216"/>
        <v>2.8168484025868738E-3</v>
      </c>
      <c r="EC193" s="3">
        <f t="shared" si="217"/>
        <v>5.0533475157114717E-5</v>
      </c>
      <c r="ED193" s="3">
        <f t="shared" si="199"/>
        <v>8.7188721336266563E-5</v>
      </c>
      <c r="EE193" s="3">
        <f t="shared" si="200"/>
        <v>1.4958583511526742E-4</v>
      </c>
      <c r="EF193" s="3">
        <f t="shared" si="201"/>
        <v>5.5174348820263063E-5</v>
      </c>
      <c r="EG193" s="3">
        <f t="shared" si="202"/>
        <v>0.29572652553165268</v>
      </c>
      <c r="EH193" s="3">
        <f t="shared" si="218"/>
        <v>8.3527338184718424E-6</v>
      </c>
      <c r="EI193" s="3">
        <f t="shared" si="219"/>
        <v>1.833082289853024E-4</v>
      </c>
      <c r="EJ193" s="3">
        <f t="shared" si="203"/>
        <v>6.2261412523469247E-5</v>
      </c>
      <c r="EK193" s="3">
        <f t="shared" si="204"/>
        <v>7.3915046011837083E-6</v>
      </c>
      <c r="EL193" s="3">
        <f t="shared" si="205"/>
        <v>6.9556531896841948E-7</v>
      </c>
      <c r="EM193" s="3">
        <f t="shared" si="206"/>
        <v>1.4971660479094373E-6</v>
      </c>
      <c r="EN193" s="3">
        <f t="shared" si="207"/>
        <v>4.2505373325459712E-5</v>
      </c>
      <c r="EO193" s="3">
        <f t="shared" si="208"/>
        <v>7.7264148601909673E-7</v>
      </c>
      <c r="EQ193" s="3">
        <f t="shared" si="209"/>
        <v>0.10343853240996836</v>
      </c>
    </row>
    <row r="194" spans="1:159">
      <c r="A194" s="3" t="s">
        <v>249</v>
      </c>
      <c r="B194" s="33" t="s">
        <v>63</v>
      </c>
      <c r="C194" s="3" t="s">
        <v>65</v>
      </c>
      <c r="D194" s="3" t="s">
        <v>589</v>
      </c>
      <c r="E194" s="3" t="s">
        <v>403</v>
      </c>
      <c r="G194" s="3">
        <v>23.201798062565899</v>
      </c>
      <c r="H194" s="3">
        <v>258.976420755709</v>
      </c>
      <c r="I194" s="3">
        <v>4.3426106811436098E-2</v>
      </c>
      <c r="J194" s="3">
        <v>0.25919542726636402</v>
      </c>
      <c r="K194" s="3">
        <v>108.693672190835</v>
      </c>
      <c r="L194" s="3">
        <v>716549.88949785905</v>
      </c>
      <c r="M194" s="3">
        <v>52.1480357571076</v>
      </c>
      <c r="N194" s="3">
        <v>1.2711179045249801</v>
      </c>
      <c r="O194" s="3">
        <v>3.0296668317783202</v>
      </c>
      <c r="P194" s="3">
        <v>1.4617207423696901</v>
      </c>
      <c r="Q194" s="3">
        <v>0.66943550411559005</v>
      </c>
      <c r="R194" s="3">
        <v>2576.7335722316602</v>
      </c>
      <c r="S194" s="3">
        <v>3.932261938892033E-2</v>
      </c>
      <c r="T194" s="3">
        <v>1.27133910630355</v>
      </c>
      <c r="U194" s="3">
        <v>1.5514771364286599</v>
      </c>
      <c r="V194" s="3">
        <v>0.156244700537571</v>
      </c>
      <c r="W194" s="3">
        <v>2.2025739718084199E-2</v>
      </c>
      <c r="X194" s="3">
        <v>0.38876966749647102</v>
      </c>
      <c r="Y194" s="3">
        <v>1.77319247614247</v>
      </c>
      <c r="Z194" s="3">
        <v>1.0157516761198601E-2</v>
      </c>
      <c r="AA194" s="3">
        <f t="shared" si="166"/>
        <v>0.16754194805608569</v>
      </c>
      <c r="AB194" s="3">
        <f t="shared" si="167"/>
        <v>0.82434409238506479</v>
      </c>
      <c r="AC194" s="3">
        <f t="shared" si="168"/>
        <v>5.7283779949799871E-3</v>
      </c>
      <c r="AD194" s="3">
        <f t="shared" si="169"/>
        <v>1.4333624527930791E-2</v>
      </c>
      <c r="AE194" s="3">
        <f t="shared" si="170"/>
        <v>0.21924843057208793</v>
      </c>
      <c r="AF194" s="3">
        <f t="shared" si="171"/>
        <v>0.87496262098057986</v>
      </c>
      <c r="AG194" s="3">
        <f t="shared" si="172"/>
        <v>15.415508164763617</v>
      </c>
      <c r="AH194" s="17">
        <f t="shared" si="173"/>
        <v>0.37753121171139187</v>
      </c>
      <c r="AI194" s="3">
        <f t="shared" si="174"/>
        <v>0.23390346284792118</v>
      </c>
      <c r="AJ194" s="3">
        <f t="shared" si="175"/>
        <v>33.659953647623588</v>
      </c>
      <c r="AK194" s="3">
        <f t="shared" si="176"/>
        <v>8.9524411936022332</v>
      </c>
      <c r="AL194" s="3">
        <f t="shared" si="177"/>
        <v>35.72683001875923</v>
      </c>
      <c r="AM194" s="3">
        <f t="shared" si="178"/>
        <v>15.415508164763617</v>
      </c>
      <c r="AP194" s="3">
        <v>0.21416011973846399</v>
      </c>
      <c r="AQ194" s="3">
        <v>7.8500806310152402</v>
      </c>
      <c r="AR194" s="3">
        <v>3.8294953375322897E-2</v>
      </c>
      <c r="AS194" s="3">
        <v>0.25919542726636402</v>
      </c>
      <c r="AT194" s="3">
        <v>0.22928314403227601</v>
      </c>
      <c r="AU194" s="3">
        <v>4.8695020414285404</v>
      </c>
      <c r="AV194" s="3">
        <v>3.987880486473E-2</v>
      </c>
      <c r="AW194" s="3">
        <v>0.56062624449645904</v>
      </c>
      <c r="AX194" s="3">
        <v>0.338233127843869</v>
      </c>
      <c r="AY194" s="3">
        <v>1.4617207423696901</v>
      </c>
      <c r="AZ194" s="3">
        <v>3.1369559444107797E-2</v>
      </c>
      <c r="BA194" s="3">
        <v>0.68895121985418994</v>
      </c>
      <c r="BB194" s="3">
        <v>1.3911592697339201E-2</v>
      </c>
      <c r="BC194" s="3">
        <v>0.13027592227058599</v>
      </c>
      <c r="BD194" s="3">
        <v>2.3162459198180101E-2</v>
      </c>
      <c r="BE194" s="3">
        <v>0.156244700537571</v>
      </c>
      <c r="BF194" s="3">
        <v>2.2025739718084199E-2</v>
      </c>
      <c r="BG194" s="3">
        <v>1.57500831968331E-2</v>
      </c>
      <c r="BH194" s="3">
        <v>3.0683292950122999E-2</v>
      </c>
      <c r="BI194" s="3">
        <v>6.14731798330814E-3</v>
      </c>
      <c r="BK194" s="3">
        <v>0.94994883849676204</v>
      </c>
      <c r="BL194" s="3">
        <v>14.0133977981024</v>
      </c>
      <c r="BM194" s="3">
        <v>3.3185134766275402E-2</v>
      </c>
      <c r="BN194" s="3">
        <v>0.18127003284069099</v>
      </c>
      <c r="BO194" s="3">
        <v>43.624278532046098</v>
      </c>
      <c r="BP194" s="3">
        <v>21463.5047618852</v>
      </c>
      <c r="BQ194" s="3">
        <v>20.025739047360801</v>
      </c>
      <c r="BR194" s="3">
        <v>0.50882019534006095</v>
      </c>
      <c r="BS194" s="3">
        <v>1.8876919008676301</v>
      </c>
      <c r="BT194" s="3">
        <v>0.52395423004388297</v>
      </c>
      <c r="BU194" s="3">
        <v>0.38733916661392598</v>
      </c>
      <c r="BV194" s="3">
        <v>60.5382337583317</v>
      </c>
      <c r="BW194" s="3">
        <v>2.9426008780212801E-2</v>
      </c>
      <c r="BX194" s="3">
        <v>9.5987370014439896E-2</v>
      </c>
      <c r="BY194" s="3">
        <v>1.2169672420787501</v>
      </c>
      <c r="BZ194" s="3">
        <v>9.4148152995080503E-2</v>
      </c>
      <c r="CA194" s="3">
        <v>1.3298057160841301E-2</v>
      </c>
      <c r="CB194" s="3">
        <v>8.6957873086001197E-2</v>
      </c>
      <c r="CC194" s="3">
        <v>0.88608596092333902</v>
      </c>
      <c r="CD194" s="3">
        <v>1.01718958454174E-2</v>
      </c>
      <c r="CF194" s="3">
        <v>23.201798062565899</v>
      </c>
      <c r="CG194" s="3">
        <v>258.976420755709</v>
      </c>
      <c r="CH194" s="3">
        <v>4.3426106811436098E-2</v>
      </c>
      <c r="CI194" s="3">
        <v>0.25919542726636402</v>
      </c>
      <c r="CJ194" s="3">
        <v>108.693672190835</v>
      </c>
      <c r="CK194" s="3">
        <v>716549.88949785905</v>
      </c>
      <c r="CL194" s="3">
        <v>52.1480357571076</v>
      </c>
      <c r="CM194" s="3">
        <v>1.2711179045249801</v>
      </c>
      <c r="CN194" s="3">
        <v>3.0296668317783202</v>
      </c>
      <c r="CO194" s="3">
        <v>1.4617207423696901</v>
      </c>
      <c r="CP194" s="3">
        <v>0.66943550411559005</v>
      </c>
      <c r="CQ194" s="3">
        <v>2576.7335722316602</v>
      </c>
      <c r="CR194" s="3">
        <v>3.932261938892033E-2</v>
      </c>
      <c r="CS194" s="3">
        <v>1.27133910630355</v>
      </c>
      <c r="CT194" s="3">
        <v>1.5514771364286599</v>
      </c>
      <c r="CU194" s="3">
        <v>0.156244700537571</v>
      </c>
      <c r="CV194" s="3">
        <v>2.2025739718084199E-2</v>
      </c>
      <c r="CW194" s="3">
        <v>0.38876966749647102</v>
      </c>
      <c r="CX194" s="3">
        <v>1.77319247614247</v>
      </c>
      <c r="CY194" s="3">
        <v>1.0157516761198601E-2</v>
      </c>
      <c r="DA194" s="3">
        <f t="shared" si="210"/>
        <v>0.42232657484006941</v>
      </c>
      <c r="DB194" s="3">
        <f t="shared" si="179"/>
        <v>4.6374146433111116</v>
      </c>
      <c r="DC194" s="3">
        <f t="shared" si="180"/>
        <v>7.3686999537503643E-4</v>
      </c>
      <c r="DD194" s="3">
        <f t="shared" si="181"/>
        <v>4.4160915412357104E-3</v>
      </c>
      <c r="DE194" s="3">
        <f t="shared" si="182"/>
        <v>1.7104722907946213</v>
      </c>
      <c r="DF194" s="3">
        <f t="shared" si="183"/>
        <v>10958.095878541964</v>
      </c>
      <c r="DG194" s="3">
        <f t="shared" si="211"/>
        <v>0.74793161162181199</v>
      </c>
      <c r="DH194" s="3">
        <f t="shared" si="212"/>
        <v>1.7506099773102603E-2</v>
      </c>
      <c r="DI194" s="3">
        <f t="shared" si="184"/>
        <v>4.0437828767382437E-2</v>
      </c>
      <c r="DJ194" s="3">
        <f t="shared" si="185"/>
        <v>1.8512167456556362E-2</v>
      </c>
      <c r="DK194" s="3">
        <f t="shared" si="186"/>
        <v>6.2060505701920492E-3</v>
      </c>
      <c r="DL194" s="3">
        <f t="shared" si="187"/>
        <v>22.922432610969214</v>
      </c>
      <c r="DM194" s="3">
        <f t="shared" si="213"/>
        <v>3.4247782916372286E-4</v>
      </c>
      <c r="DN194" s="3">
        <f t="shared" si="214"/>
        <v>1.0709620978043552E-2</v>
      </c>
      <c r="DO194" s="3">
        <f t="shared" si="188"/>
        <v>1.274209211915785E-2</v>
      </c>
      <c r="DP194" s="3">
        <f t="shared" si="189"/>
        <v>1.2244882487270456E-3</v>
      </c>
      <c r="DQ194" s="3">
        <f t="shared" si="190"/>
        <v>1.118247728768372E-4</v>
      </c>
      <c r="DR194" s="3">
        <f t="shared" si="191"/>
        <v>1.9021596553948929E-3</v>
      </c>
      <c r="DS194" s="3">
        <f t="shared" si="192"/>
        <v>8.5578787458613428E-3</v>
      </c>
      <c r="DT194" s="3">
        <f t="shared" si="193"/>
        <v>4.8605121500872954E-5</v>
      </c>
      <c r="DV194" s="3">
        <f t="shared" si="215"/>
        <v>3.8429340582324515E-3</v>
      </c>
      <c r="DW194" s="3">
        <f t="shared" si="194"/>
        <v>4.2197862357288063E-2</v>
      </c>
      <c r="DX194" s="3">
        <f t="shared" si="195"/>
        <v>6.7051020949573621E-6</v>
      </c>
      <c r="DY194" s="3">
        <f t="shared" si="196"/>
        <v>4.0183946734854634E-5</v>
      </c>
      <c r="DZ194" s="3">
        <f t="shared" si="197"/>
        <v>1.556433483838128E-2</v>
      </c>
      <c r="EA194" s="3">
        <f t="shared" si="198"/>
        <v>99.712503010194538</v>
      </c>
      <c r="EB194" s="3">
        <f t="shared" si="216"/>
        <v>6.8057565750357912E-3</v>
      </c>
      <c r="EC194" s="3">
        <f t="shared" si="217"/>
        <v>1.592956518787567E-4</v>
      </c>
      <c r="ED194" s="3">
        <f t="shared" si="199"/>
        <v>3.6796147500306903E-4</v>
      </c>
      <c r="EE194" s="3">
        <f t="shared" si="200"/>
        <v>1.684503013750513E-4</v>
      </c>
      <c r="EF194" s="3">
        <f t="shared" si="201"/>
        <v>5.6471566138918638E-5</v>
      </c>
      <c r="EG194" s="3">
        <f t="shared" si="202"/>
        <v>0.20858123127011444</v>
      </c>
      <c r="EH194" s="3">
        <f t="shared" si="218"/>
        <v>3.1163554279793693E-6</v>
      </c>
      <c r="EI194" s="3">
        <f t="shared" si="219"/>
        <v>9.745152130876391E-5</v>
      </c>
      <c r="EJ194" s="3">
        <f t="shared" si="203"/>
        <v>1.1594586439745191E-4</v>
      </c>
      <c r="EK194" s="3">
        <f t="shared" si="204"/>
        <v>1.1142153667977309E-5</v>
      </c>
      <c r="EL194" s="3">
        <f t="shared" si="205"/>
        <v>1.0175424750508356E-6</v>
      </c>
      <c r="EM194" s="3">
        <f t="shared" si="206"/>
        <v>1.7308581934918277E-5</v>
      </c>
      <c r="EN194" s="3">
        <f t="shared" si="207"/>
        <v>7.7871878441815477E-5</v>
      </c>
      <c r="EO194" s="3">
        <f t="shared" si="208"/>
        <v>4.422792406349637E-7</v>
      </c>
      <c r="EQ194" s="3">
        <f t="shared" si="209"/>
        <v>8.4395724714576126E-2</v>
      </c>
    </row>
    <row r="195" spans="1:159" s="9" customFormat="1">
      <c r="A195" s="9" t="s">
        <v>250</v>
      </c>
      <c r="B195" s="39" t="s">
        <v>63</v>
      </c>
      <c r="C195" s="9" t="s">
        <v>65</v>
      </c>
      <c r="D195" s="9" t="s">
        <v>589</v>
      </c>
      <c r="E195" s="9" t="s">
        <v>403</v>
      </c>
      <c r="G195" s="9">
        <v>155.69220004401899</v>
      </c>
      <c r="H195" s="9">
        <v>492.787505197607</v>
      </c>
      <c r="I195" s="9">
        <v>3.3113864026699698E-2</v>
      </c>
      <c r="J195" s="9">
        <v>0.59405039046008001</v>
      </c>
      <c r="K195" s="9">
        <v>176.99951778755101</v>
      </c>
      <c r="L195" s="9">
        <v>700979.96987393498</v>
      </c>
      <c r="M195" s="9">
        <v>51.991328197792903</v>
      </c>
      <c r="N195" s="9">
        <v>1.9975074415381999</v>
      </c>
      <c r="O195" s="9">
        <v>11.692755985513999</v>
      </c>
      <c r="P195" s="9">
        <v>1.51536294903392</v>
      </c>
      <c r="Q195" s="9">
        <v>1.4421085958012401</v>
      </c>
      <c r="R195" s="9">
        <v>2237.0315920288999</v>
      </c>
      <c r="S195" s="9">
        <v>1.2420537504290001E-2</v>
      </c>
      <c r="T195" s="9">
        <v>0.27173684319379399</v>
      </c>
      <c r="U195" s="9">
        <v>3.9810899822982799</v>
      </c>
      <c r="V195" s="9">
        <v>1.46777760167232E-5</v>
      </c>
      <c r="W195" s="9">
        <v>2.51828214161623E-2</v>
      </c>
      <c r="X195" s="9">
        <v>0.840873029743328</v>
      </c>
      <c r="Y195" s="9">
        <v>12.316843013726301</v>
      </c>
      <c r="Z195" s="9">
        <v>5.4856979248134999E-2</v>
      </c>
      <c r="AA195" s="3">
        <f t="shared" si="166"/>
        <v>5.5742517063331415E-2</v>
      </c>
      <c r="AB195" s="3">
        <f t="shared" si="167"/>
        <v>0.12303176612262971</v>
      </c>
      <c r="AC195" s="3">
        <f t="shared" si="168"/>
        <v>4.4538181729685562E-3</v>
      </c>
      <c r="AD195" s="3">
        <f t="shared" si="169"/>
        <v>2.8319982104923788E-3</v>
      </c>
      <c r="AE195" s="3">
        <f t="shared" si="170"/>
        <v>6.8270175141976808E-2</v>
      </c>
      <c r="AF195" s="3">
        <f t="shared" si="171"/>
        <v>0.32322324623782411</v>
      </c>
      <c r="AG195" s="3">
        <f t="shared" si="172"/>
        <v>43.549994486855063</v>
      </c>
      <c r="AH195" s="17">
        <f t="shared" si="173"/>
        <v>0.11708427185392443</v>
      </c>
      <c r="AI195" s="3">
        <f t="shared" si="174"/>
        <v>1.6566166728202978</v>
      </c>
      <c r="AJ195" s="3">
        <f t="shared" si="175"/>
        <v>45.762190356645888</v>
      </c>
      <c r="AK195" s="3">
        <f t="shared" si="176"/>
        <v>25.393382936685743</v>
      </c>
      <c r="AL195" s="3">
        <f t="shared" si="177"/>
        <v>120.22426555500525</v>
      </c>
      <c r="AM195" s="3">
        <f t="shared" si="178"/>
        <v>43.549994486855063</v>
      </c>
      <c r="AO195" s="40"/>
      <c r="AP195" s="9">
        <v>0.27859094822612301</v>
      </c>
      <c r="AQ195" s="9">
        <v>10.873936632760699</v>
      </c>
      <c r="AR195" s="9">
        <v>3.3113864026699698E-2</v>
      </c>
      <c r="AS195" s="9">
        <v>0.18489103367865001</v>
      </c>
      <c r="AT195" s="9">
        <v>0.25630283542580901</v>
      </c>
      <c r="AU195" s="9">
        <v>3.5717223386538799</v>
      </c>
      <c r="AV195" s="9">
        <v>2.3230694804476901E-2</v>
      </c>
      <c r="AW195" s="9">
        <v>0.37543688996343599</v>
      </c>
      <c r="AX195" s="9">
        <v>0.58923949393809105</v>
      </c>
      <c r="AY195" s="9">
        <v>1.51536294903392</v>
      </c>
      <c r="AZ195" s="9">
        <v>1.82211443680441E-2</v>
      </c>
      <c r="BA195" s="9">
        <v>0.48270426033651798</v>
      </c>
      <c r="BB195" s="9">
        <v>1.3303910071830599E-2</v>
      </c>
      <c r="BC195" s="9">
        <v>0.17413163139104901</v>
      </c>
      <c r="BD195" s="9">
        <v>2.5130634981430599E-2</v>
      </c>
      <c r="BE195" s="9">
        <v>1.46777760167232E-5</v>
      </c>
      <c r="BF195" s="9">
        <v>2.1071084408952601E-2</v>
      </c>
      <c r="BG195" s="9">
        <v>1.13934341672068E-2</v>
      </c>
      <c r="BH195" s="9">
        <v>2.2982651653360001E-2</v>
      </c>
      <c r="BI195" s="9">
        <v>5.88395903533513E-3</v>
      </c>
      <c r="BJ195" s="41"/>
      <c r="BK195" s="9">
        <v>5.2742152953692401</v>
      </c>
      <c r="BL195" s="9">
        <v>22.0015076014176</v>
      </c>
      <c r="BM195" s="9">
        <v>1.2638698317005301E-2</v>
      </c>
      <c r="BN195" s="9">
        <v>0.396177823371684</v>
      </c>
      <c r="BO195" s="9">
        <v>31.324336105797201</v>
      </c>
      <c r="BP195" s="9">
        <v>15031.044172317601</v>
      </c>
      <c r="BQ195" s="9">
        <v>6.2369770656869399</v>
      </c>
      <c r="BR195" s="9">
        <v>1.1468873098694401</v>
      </c>
      <c r="BS195" s="9">
        <v>4.0411984231028404</v>
      </c>
      <c r="BT195" s="9">
        <v>0.73901910735797105</v>
      </c>
      <c r="BU195" s="9">
        <v>0.28644747718108998</v>
      </c>
      <c r="BV195" s="9">
        <v>43.654427719657299</v>
      </c>
      <c r="BW195" s="9">
        <v>1.2223608399044201E-2</v>
      </c>
      <c r="BX195" s="9">
        <v>0.205600356683491</v>
      </c>
      <c r="BY195" s="9">
        <v>0.79422963855207396</v>
      </c>
      <c r="BZ195" s="9">
        <v>1.9936849668455302E-3</v>
      </c>
      <c r="CA195" s="9">
        <v>3.8529359686305303E-2</v>
      </c>
      <c r="CB195" s="9">
        <v>8.6172353435710405E-2</v>
      </c>
      <c r="CC195" s="9">
        <v>9.9329802954596307</v>
      </c>
      <c r="CD195" s="9">
        <v>2.42372801616089E-2</v>
      </c>
      <c r="CF195" s="9">
        <v>155.69220004401899</v>
      </c>
      <c r="CG195" s="9">
        <v>492.787505197607</v>
      </c>
      <c r="CH195" s="9">
        <v>3.3113864026699698E-2</v>
      </c>
      <c r="CI195" s="9">
        <v>0.59405039046008001</v>
      </c>
      <c r="CJ195" s="9">
        <v>176.99951778755101</v>
      </c>
      <c r="CK195" s="9">
        <v>700979.96987393498</v>
      </c>
      <c r="CL195" s="9">
        <v>51.991328197792903</v>
      </c>
      <c r="CM195" s="9">
        <v>1.9975074415381999</v>
      </c>
      <c r="CN195" s="9">
        <v>11.692755985513999</v>
      </c>
      <c r="CO195" s="9">
        <v>1.51536294903392</v>
      </c>
      <c r="CP195" s="9">
        <v>1.4421085958012401</v>
      </c>
      <c r="CQ195" s="9">
        <v>2237.0315920288999</v>
      </c>
      <c r="CR195" s="9">
        <v>1.2420537504290001E-2</v>
      </c>
      <c r="CS195" s="9">
        <v>0.27173684319379399</v>
      </c>
      <c r="CT195" s="9">
        <v>3.9810899822982799</v>
      </c>
      <c r="CU195" s="9">
        <v>1.46777760167232E-5</v>
      </c>
      <c r="CV195" s="9">
        <v>2.51828214161623E-2</v>
      </c>
      <c r="CW195" s="9">
        <v>0.840873029743328</v>
      </c>
      <c r="CX195" s="9">
        <v>12.316843013726301</v>
      </c>
      <c r="CY195" s="9">
        <v>5.4856979248134999E-2</v>
      </c>
      <c r="DA195" s="3">
        <f t="shared" si="210"/>
        <v>2.83395939386233</v>
      </c>
      <c r="DB195" s="3">
        <f t="shared" si="179"/>
        <v>8.8242010063140306</v>
      </c>
      <c r="DC195" s="3">
        <f t="shared" si="180"/>
        <v>5.6188810427228956E-4</v>
      </c>
      <c r="DD195" s="3">
        <f t="shared" si="181"/>
        <v>1.0121246860125331E-2</v>
      </c>
      <c r="DE195" s="3">
        <f t="shared" si="182"/>
        <v>2.7853762280482015</v>
      </c>
      <c r="DF195" s="3">
        <f t="shared" si="183"/>
        <v>10719.98730499977</v>
      </c>
      <c r="DG195" s="3">
        <f t="shared" si="211"/>
        <v>0.74568403823405338</v>
      </c>
      <c r="DH195" s="3">
        <f t="shared" si="212"/>
        <v>2.751008733698113E-2</v>
      </c>
      <c r="DI195" s="3">
        <f t="shared" si="184"/>
        <v>0.15606655471204564</v>
      </c>
      <c r="DJ195" s="3">
        <f t="shared" si="185"/>
        <v>1.9191526710156028E-2</v>
      </c>
      <c r="DK195" s="3">
        <f t="shared" si="186"/>
        <v>1.3369172710782603E-2</v>
      </c>
      <c r="DL195" s="3">
        <f t="shared" si="187"/>
        <v>19.90046874441914</v>
      </c>
      <c r="DM195" s="3">
        <f t="shared" si="213"/>
        <v>1.0817587402924629E-4</v>
      </c>
      <c r="DN195" s="3">
        <f t="shared" si="214"/>
        <v>2.2890813174441414E-3</v>
      </c>
      <c r="DO195" s="3">
        <f t="shared" si="188"/>
        <v>3.2696205505077854E-2</v>
      </c>
      <c r="DP195" s="3">
        <f t="shared" si="189"/>
        <v>1.1502959260754859E-7</v>
      </c>
      <c r="DQ195" s="3">
        <f t="shared" si="190"/>
        <v>1.2785328989192479E-4</v>
      </c>
      <c r="DR195" s="3">
        <f t="shared" si="191"/>
        <v>4.1141963641027814E-3</v>
      </c>
      <c r="DS195" s="3">
        <f t="shared" si="192"/>
        <v>5.9444223039219597E-2</v>
      </c>
      <c r="DT195" s="3">
        <f t="shared" si="193"/>
        <v>2.6249822709737151E-4</v>
      </c>
      <c r="DV195" s="3">
        <f t="shared" si="215"/>
        <v>2.6346644546453583E-2</v>
      </c>
      <c r="DW195" s="3">
        <f t="shared" si="194"/>
        <v>8.2036492062422167E-2</v>
      </c>
      <c r="DX195" s="3">
        <f t="shared" si="195"/>
        <v>5.2237396873802256E-6</v>
      </c>
      <c r="DY195" s="3">
        <f t="shared" si="196"/>
        <v>9.4094818002034338E-5</v>
      </c>
      <c r="DZ195" s="3">
        <f t="shared" si="197"/>
        <v>2.5894978441632733E-2</v>
      </c>
      <c r="EA195" s="3">
        <f t="shared" si="198"/>
        <v>99.661165110202759</v>
      </c>
      <c r="EB195" s="3">
        <f t="shared" si="216"/>
        <v>6.9324466475651622E-3</v>
      </c>
      <c r="EC195" s="3">
        <f t="shared" si="217"/>
        <v>2.5575472043779944E-4</v>
      </c>
      <c r="ED195" s="3">
        <f t="shared" si="199"/>
        <v>1.4509135351385577E-3</v>
      </c>
      <c r="EE195" s="3">
        <f t="shared" si="200"/>
        <v>1.7841904638130236E-4</v>
      </c>
      <c r="EF195" s="3">
        <f t="shared" si="201"/>
        <v>1.242900099606182E-4</v>
      </c>
      <c r="EG195" s="3">
        <f t="shared" si="202"/>
        <v>0.18500991138142286</v>
      </c>
      <c r="EH195" s="3">
        <f t="shared" si="218"/>
        <v>1.0056852994164474E-6</v>
      </c>
      <c r="EI195" s="3">
        <f t="shared" si="219"/>
        <v>2.1281043030907391E-5</v>
      </c>
      <c r="EJ195" s="3">
        <f t="shared" si="203"/>
        <v>3.0396882408609852E-4</v>
      </c>
      <c r="EK195" s="3">
        <f t="shared" si="204"/>
        <v>1.0694026863327992E-9</v>
      </c>
      <c r="EL195" s="3">
        <f t="shared" si="205"/>
        <v>1.1886215413575072E-6</v>
      </c>
      <c r="EM195" s="3">
        <f t="shared" si="206"/>
        <v>3.824870230465744E-5</v>
      </c>
      <c r="EN195" s="3">
        <f t="shared" si="207"/>
        <v>5.5263876333102723E-4</v>
      </c>
      <c r="EO195" s="3">
        <f t="shared" si="208"/>
        <v>2.4403834078875529E-6</v>
      </c>
      <c r="EP195" s="13"/>
      <c r="EQ195" s="3">
        <f t="shared" si="209"/>
        <v>0.16407298412484433</v>
      </c>
      <c r="ER195" s="3"/>
      <c r="ES195" s="3"/>
      <c r="ET195" s="3"/>
      <c r="EU195" s="3"/>
      <c r="EV195" s="13"/>
      <c r="EW195" s="13"/>
      <c r="EX195" s="13"/>
      <c r="EY195" s="13"/>
      <c r="EZ195" s="13"/>
      <c r="FA195" s="13"/>
      <c r="FB195" s="13"/>
      <c r="FC195" s="13"/>
    </row>
    <row r="196" spans="1:159">
      <c r="A196" s="3" t="s">
        <v>251</v>
      </c>
      <c r="B196" s="33" t="s">
        <v>63</v>
      </c>
      <c r="C196" s="3" t="s">
        <v>65</v>
      </c>
      <c r="D196" s="3" t="s">
        <v>618</v>
      </c>
      <c r="E196" s="3" t="s">
        <v>403</v>
      </c>
      <c r="G196" s="5" t="s">
        <v>98</v>
      </c>
      <c r="H196" s="3">
        <v>1922.4094862689601</v>
      </c>
      <c r="I196" s="3">
        <v>1.5717687235245601</v>
      </c>
      <c r="J196" s="3">
        <v>1.17883492894328</v>
      </c>
      <c r="K196" s="3">
        <v>34.459400285713897</v>
      </c>
      <c r="L196" s="3">
        <v>843501.81967356603</v>
      </c>
      <c r="M196" s="5" t="s">
        <v>98</v>
      </c>
      <c r="N196" s="5" t="s">
        <v>98</v>
      </c>
      <c r="O196" s="3">
        <v>0.53342468005542698</v>
      </c>
      <c r="P196" s="3">
        <v>5.1616348272583696</v>
      </c>
      <c r="Q196" s="3">
        <v>0.18191831918067999</v>
      </c>
      <c r="R196" s="3">
        <v>4339.31354919978</v>
      </c>
      <c r="S196" s="5" t="s">
        <v>98</v>
      </c>
      <c r="T196" s="5" t="s">
        <v>98</v>
      </c>
      <c r="U196" s="3">
        <v>6.2586363362744798E-2</v>
      </c>
      <c r="V196" s="3">
        <v>0.37338451293499503</v>
      </c>
      <c r="W196" s="3">
        <v>2.5080936691283699E-2</v>
      </c>
      <c r="X196" s="3">
        <v>1.8077604890515499E-2</v>
      </c>
      <c r="Y196" s="3">
        <v>0.294086540197665</v>
      </c>
      <c r="Z196" s="3">
        <v>1.1189135902748001E-2</v>
      </c>
      <c r="AA196" s="3">
        <f t="shared" si="166"/>
        <v>1.3333238479228895</v>
      </c>
      <c r="AB196" s="3">
        <f t="shared" si="167"/>
        <v>17.551414708708087</v>
      </c>
      <c r="AC196" s="3">
        <f t="shared" si="168"/>
        <v>3.8047086055782844E-2</v>
      </c>
      <c r="AD196" s="3">
        <f t="shared" si="169"/>
        <v>2.9465616839499087</v>
      </c>
      <c r="AE196" s="3">
        <f t="shared" si="170"/>
        <v>6.1470357937377755E-2</v>
      </c>
      <c r="AF196" s="3">
        <f t="shared" si="171"/>
        <v>0.21281614357691614</v>
      </c>
      <c r="AG196" s="3">
        <f t="shared" si="172"/>
        <v>0.11574114973654862</v>
      </c>
      <c r="AH196" s="17">
        <f t="shared" si="173"/>
        <v>0.61858770910904948</v>
      </c>
      <c r="AI196" s="3">
        <f t="shared" si="174"/>
        <v>7.1188182684137511E-3</v>
      </c>
      <c r="AJ196" s="3">
        <f t="shared" si="175"/>
        <v>3.2839658596105887</v>
      </c>
      <c r="AK196" s="3">
        <f t="shared" si="176"/>
        <v>1.1501440778117775E-2</v>
      </c>
      <c r="AL196" s="3">
        <f t="shared" si="177"/>
        <v>3.9819066524240353E-2</v>
      </c>
      <c r="AM196" s="3">
        <f t="shared" si="178"/>
        <v>0.11574114973654862</v>
      </c>
      <c r="AP196" s="3" t="s">
        <v>98</v>
      </c>
      <c r="AQ196" s="3">
        <v>25.8276845674418</v>
      </c>
      <c r="AR196" s="3">
        <v>6.1982877984614902E-2</v>
      </c>
      <c r="AS196" s="3">
        <v>0.34639524838174801</v>
      </c>
      <c r="AT196" s="3">
        <v>0.593826498016227</v>
      </c>
      <c r="AU196" s="3">
        <v>5.2098386526324898</v>
      </c>
      <c r="AV196" s="3" t="s">
        <v>98</v>
      </c>
      <c r="AW196" s="3" t="s">
        <v>98</v>
      </c>
      <c r="AX196" s="3">
        <v>0.53342468005542698</v>
      </c>
      <c r="AY196" s="3">
        <v>2.1115422971526798</v>
      </c>
      <c r="AZ196" s="3">
        <v>4.3052738268168897E-2</v>
      </c>
      <c r="BA196" s="3">
        <v>0.21245618106664399</v>
      </c>
      <c r="BB196" s="3" t="s">
        <v>98</v>
      </c>
      <c r="BC196" s="3" t="s">
        <v>98</v>
      </c>
      <c r="BD196" s="3">
        <v>6.2586363362744798E-2</v>
      </c>
      <c r="BE196" s="3">
        <v>0.37338451293499503</v>
      </c>
      <c r="BF196" s="3">
        <v>2.5080936691283699E-2</v>
      </c>
      <c r="BG196" s="3">
        <v>1.8077604890515499E-2</v>
      </c>
      <c r="BH196" s="3">
        <v>0.294086540197665</v>
      </c>
      <c r="BI196" s="3">
        <v>1.1189135902748001E-2</v>
      </c>
      <c r="BK196" s="3" t="s">
        <v>98</v>
      </c>
      <c r="BL196" s="3">
        <v>236.292903163457</v>
      </c>
      <c r="BM196" s="3">
        <v>0.21144904401174999</v>
      </c>
      <c r="BN196" s="3">
        <v>0.32269558478522797</v>
      </c>
      <c r="BO196" s="3">
        <v>3.18579700537328</v>
      </c>
      <c r="BP196" s="3">
        <v>53384.733599103398</v>
      </c>
      <c r="BQ196" s="3" t="s">
        <v>98</v>
      </c>
      <c r="BR196" s="3" t="s">
        <v>98</v>
      </c>
      <c r="BS196" s="3">
        <v>0.182342821149275</v>
      </c>
      <c r="BT196" s="3">
        <v>2.5790800635864901</v>
      </c>
      <c r="BU196" s="3">
        <v>4.9247955050714602E-2</v>
      </c>
      <c r="BV196" s="3">
        <v>337.79111398623098</v>
      </c>
      <c r="BW196" s="3" t="s">
        <v>98</v>
      </c>
      <c r="BX196" s="3" t="s">
        <v>98</v>
      </c>
      <c r="BY196" s="3">
        <v>6.7696610072990701E-2</v>
      </c>
      <c r="BZ196" s="3">
        <v>0.164409305614373</v>
      </c>
      <c r="CA196" s="3">
        <v>1.4279121775091301E-2</v>
      </c>
      <c r="CB196" s="3">
        <v>9.3703390775979004E-3</v>
      </c>
      <c r="CC196" s="3">
        <v>0.21520838076259499</v>
      </c>
      <c r="CD196" s="3">
        <v>6.6338428284353499E-3</v>
      </c>
      <c r="CF196" s="3" t="s">
        <v>98</v>
      </c>
      <c r="CG196" s="3">
        <v>1922.4094862689601</v>
      </c>
      <c r="CH196" s="3">
        <v>1.5717687235245601</v>
      </c>
      <c r="CI196" s="3">
        <v>1.17883492894328</v>
      </c>
      <c r="CJ196" s="3">
        <v>34.459400285713897</v>
      </c>
      <c r="CK196" s="3">
        <v>843501.81967356603</v>
      </c>
      <c r="CL196" s="3" t="s">
        <v>98</v>
      </c>
      <c r="CM196" s="3" t="s">
        <v>98</v>
      </c>
      <c r="CN196" s="3">
        <v>0.53342468005542698</v>
      </c>
      <c r="CO196" s="3">
        <v>5.1616348272583696</v>
      </c>
      <c r="CP196" s="3">
        <v>0.18191831918067999</v>
      </c>
      <c r="CQ196" s="3">
        <v>4339.31354919978</v>
      </c>
      <c r="CR196" s="3" t="s">
        <v>98</v>
      </c>
      <c r="CS196" s="3" t="s">
        <v>98</v>
      </c>
      <c r="CT196" s="3">
        <v>6.2586363362744798E-2</v>
      </c>
      <c r="CU196" s="3">
        <v>0.37338451293499503</v>
      </c>
      <c r="CV196" s="3">
        <v>2.5080936691283699E-2</v>
      </c>
      <c r="CW196" s="3">
        <v>1.8077604890515499E-2</v>
      </c>
      <c r="CX196" s="3">
        <v>0.294086540197665</v>
      </c>
      <c r="CY196" s="3">
        <v>1.1189135902748001E-2</v>
      </c>
      <c r="DA196" s="3" t="s">
        <v>98</v>
      </c>
      <c r="DB196" s="3">
        <f t="shared" si="179"/>
        <v>34.424021600303703</v>
      </c>
      <c r="DC196" s="3">
        <f t="shared" si="180"/>
        <v>2.6670344110358169E-2</v>
      </c>
      <c r="DD196" s="3">
        <f t="shared" si="181"/>
        <v>2.0084624999459566E-2</v>
      </c>
      <c r="DE196" s="3">
        <f t="shared" si="182"/>
        <v>0.54227489197925749</v>
      </c>
      <c r="DF196" s="3">
        <f t="shared" si="183"/>
        <v>12899.553749404588</v>
      </c>
      <c r="DG196" s="3" t="s">
        <v>98</v>
      </c>
      <c r="DH196" s="3" t="s">
        <v>98</v>
      </c>
      <c r="DI196" s="3">
        <f t="shared" si="184"/>
        <v>7.1197716019869703E-3</v>
      </c>
      <c r="DJ196" s="3">
        <f t="shared" si="185"/>
        <v>6.5370248572167805E-2</v>
      </c>
      <c r="DK196" s="3">
        <f t="shared" si="186"/>
        <v>1.686487020091927E-3</v>
      </c>
      <c r="DL196" s="3">
        <f t="shared" si="187"/>
        <v>38.602214633797225</v>
      </c>
      <c r="DM196" s="3" t="s">
        <v>98</v>
      </c>
      <c r="DN196" s="3" t="s">
        <v>98</v>
      </c>
      <c r="DO196" s="3">
        <f t="shared" si="188"/>
        <v>5.1401415376761499E-4</v>
      </c>
      <c r="DP196" s="3">
        <f t="shared" si="189"/>
        <v>2.9262109164184566E-3</v>
      </c>
      <c r="DQ196" s="3">
        <f t="shared" si="190"/>
        <v>1.2733602071663284E-4</v>
      </c>
      <c r="DR196" s="3">
        <f t="shared" si="191"/>
        <v>8.8449520535755605E-5</v>
      </c>
      <c r="DS196" s="3">
        <f t="shared" si="192"/>
        <v>1.4193365839655647E-3</v>
      </c>
      <c r="DT196" s="3">
        <f t="shared" si="193"/>
        <v>5.3541561665970753E-5</v>
      </c>
      <c r="DV196" s="3" t="s">
        <v>98</v>
      </c>
      <c r="DW196" s="3">
        <f t="shared" si="194"/>
        <v>0.26532511558209088</v>
      </c>
      <c r="DX196" s="3">
        <f t="shared" si="195"/>
        <v>2.0556320280813698E-4</v>
      </c>
      <c r="DY196" s="3">
        <f t="shared" si="196"/>
        <v>1.5480339604938972E-4</v>
      </c>
      <c r="DZ196" s="3">
        <f t="shared" si="197"/>
        <v>4.1796147487425748E-3</v>
      </c>
      <c r="EA196" s="3">
        <f t="shared" si="198"/>
        <v>99.424048394391278</v>
      </c>
      <c r="EB196" s="3" t="s">
        <v>98</v>
      </c>
      <c r="EC196" s="3" t="s">
        <v>98</v>
      </c>
      <c r="ED196" s="3">
        <f t="shared" si="199"/>
        <v>5.4876046882291494E-5</v>
      </c>
      <c r="EE196" s="3">
        <f t="shared" si="200"/>
        <v>5.0384493013121438E-4</v>
      </c>
      <c r="EF196" s="3">
        <f t="shared" si="201"/>
        <v>1.299869517655772E-5</v>
      </c>
      <c r="EG196" s="3">
        <f t="shared" si="202"/>
        <v>0.2975287773856895</v>
      </c>
      <c r="EH196" s="3" t="s">
        <v>98</v>
      </c>
      <c r="EI196" s="3" t="s">
        <v>98</v>
      </c>
      <c r="EJ196" s="3">
        <f t="shared" si="203"/>
        <v>3.9617934924262266E-6</v>
      </c>
      <c r="EK196" s="3">
        <f t="shared" si="204"/>
        <v>2.2553938021275623E-5</v>
      </c>
      <c r="EL196" s="3">
        <f t="shared" si="205"/>
        <v>9.8144966345553462E-7</v>
      </c>
      <c r="EM196" s="3">
        <f t="shared" si="206"/>
        <v>6.817297389542317E-7</v>
      </c>
      <c r="EN196" s="3">
        <f t="shared" si="207"/>
        <v>1.0939617908769587E-5</v>
      </c>
      <c r="EO196" s="3">
        <f t="shared" si="208"/>
        <v>4.126746491857885E-7</v>
      </c>
      <c r="EQ196" s="3">
        <f t="shared" si="209"/>
        <v>0.53065023116418175</v>
      </c>
    </row>
    <row r="197" spans="1:159">
      <c r="A197" s="3" t="s">
        <v>251</v>
      </c>
      <c r="B197" s="33" t="s">
        <v>63</v>
      </c>
      <c r="C197" s="3" t="s">
        <v>65</v>
      </c>
      <c r="D197" s="3" t="s">
        <v>618</v>
      </c>
      <c r="E197" s="3" t="s">
        <v>403</v>
      </c>
      <c r="G197" s="5" t="s">
        <v>98</v>
      </c>
      <c r="H197" s="3">
        <v>1897.9394262486401</v>
      </c>
      <c r="I197" s="3">
        <v>0.49217595871068098</v>
      </c>
      <c r="J197" s="3">
        <v>0.57653801397766102</v>
      </c>
      <c r="K197" s="3">
        <v>29.350466161016801</v>
      </c>
      <c r="L197" s="3">
        <v>857486.56257665798</v>
      </c>
      <c r="M197" s="5" t="s">
        <v>98</v>
      </c>
      <c r="N197" s="5" t="s">
        <v>98</v>
      </c>
      <c r="O197" s="3">
        <v>0.499454906812837</v>
      </c>
      <c r="P197" s="3">
        <v>2.7152098248950201</v>
      </c>
      <c r="Q197" s="3">
        <v>0.21980097910864599</v>
      </c>
      <c r="R197" s="3">
        <v>4544.0733024581596</v>
      </c>
      <c r="S197" s="5" t="s">
        <v>98</v>
      </c>
      <c r="T197" s="5" t="s">
        <v>98</v>
      </c>
      <c r="U197" s="3">
        <v>0.156897215311155</v>
      </c>
      <c r="V197" s="3">
        <v>0.31552531167786602</v>
      </c>
      <c r="W197" s="3">
        <v>3.9147528656236302E-2</v>
      </c>
      <c r="X197" s="3">
        <v>1.7032267718225899E-2</v>
      </c>
      <c r="Y197" s="3">
        <v>1.0394957834529199</v>
      </c>
      <c r="Z197" s="3">
        <v>1.2474726016382101E-2</v>
      </c>
      <c r="AA197" s="3">
        <f t="shared" si="166"/>
        <v>0.85367477387146096</v>
      </c>
      <c r="AB197" s="3">
        <f t="shared" si="167"/>
        <v>2.6120450588802173</v>
      </c>
      <c r="AC197" s="3">
        <f t="shared" si="168"/>
        <v>1.2000747107356685E-2</v>
      </c>
      <c r="AD197" s="3">
        <f t="shared" si="169"/>
        <v>0.98542621565457222</v>
      </c>
      <c r="AE197" s="3">
        <f t="shared" si="170"/>
        <v>1.6385124393337485E-2</v>
      </c>
      <c r="AF197" s="3">
        <f t="shared" si="171"/>
        <v>0.15093588430920371</v>
      </c>
      <c r="AG197" s="3">
        <f t="shared" si="172"/>
        <v>0.44659023915845725</v>
      </c>
      <c r="AH197" s="17">
        <f t="shared" si="173"/>
        <v>0.21144961105905347</v>
      </c>
      <c r="AI197" s="3">
        <f t="shared" si="174"/>
        <v>2.5346069420093719E-2</v>
      </c>
      <c r="AJ197" s="3">
        <f t="shared" si="175"/>
        <v>5.5167461490964849</v>
      </c>
      <c r="AK197" s="3">
        <f t="shared" si="176"/>
        <v>3.4606053824417067E-2</v>
      </c>
      <c r="AL197" s="3">
        <f t="shared" si="177"/>
        <v>0.31878276972765529</v>
      </c>
      <c r="AM197" s="3">
        <f t="shared" si="178"/>
        <v>0.44659023915845725</v>
      </c>
      <c r="AP197" s="3" t="s">
        <v>98</v>
      </c>
      <c r="AQ197" s="3">
        <v>32.196587207773703</v>
      </c>
      <c r="AR197" s="3">
        <v>5.3410295923410303E-2</v>
      </c>
      <c r="AS197" s="3">
        <v>0.25829048393103399</v>
      </c>
      <c r="AT197" s="3">
        <v>0.71846785884986997</v>
      </c>
      <c r="AU197" s="3">
        <v>5.4198185250540103</v>
      </c>
      <c r="AV197" s="3" t="s">
        <v>98</v>
      </c>
      <c r="AW197" s="3" t="s">
        <v>98</v>
      </c>
      <c r="AX197" s="3">
        <v>0.499454906812837</v>
      </c>
      <c r="AY197" s="3">
        <v>2.7152098248950201</v>
      </c>
      <c r="AZ197" s="3">
        <v>5.0621725151553103E-2</v>
      </c>
      <c r="BA197" s="3">
        <v>0.28987788551870702</v>
      </c>
      <c r="BB197" s="3" t="s">
        <v>98</v>
      </c>
      <c r="BC197" s="3" t="s">
        <v>98</v>
      </c>
      <c r="BD197" s="3">
        <v>0.110983257406918</v>
      </c>
      <c r="BE197" s="3">
        <v>0.31552531167786602</v>
      </c>
      <c r="BF197" s="3">
        <v>3.9147528656236302E-2</v>
      </c>
      <c r="BG197" s="3">
        <v>1.6571553284428799E-2</v>
      </c>
      <c r="BH197" s="3">
        <v>0.252638763474692</v>
      </c>
      <c r="BI197" s="3">
        <v>1.2474726016382101E-2</v>
      </c>
      <c r="BK197" s="3" t="s">
        <v>98</v>
      </c>
      <c r="BL197" s="3">
        <v>195.99787339980799</v>
      </c>
      <c r="BM197" s="3">
        <v>8.2021667762921496E-2</v>
      </c>
      <c r="BN197" s="3">
        <v>0.37019352148162199</v>
      </c>
      <c r="BO197" s="3">
        <v>3.0284724679354502</v>
      </c>
      <c r="BP197" s="3">
        <v>60321.349451224902</v>
      </c>
      <c r="BQ197" s="3" t="s">
        <v>98</v>
      </c>
      <c r="BR197" s="3" t="s">
        <v>98</v>
      </c>
      <c r="BS197" s="3">
        <v>0.38109905119373899</v>
      </c>
      <c r="BT197" s="3">
        <v>2.0542508888642002</v>
      </c>
      <c r="BU197" s="3">
        <v>5.3069320631396702E-2</v>
      </c>
      <c r="BV197" s="3">
        <v>430.35894205078699</v>
      </c>
      <c r="BW197" s="3" t="s">
        <v>98</v>
      </c>
      <c r="BX197" s="3" t="s">
        <v>98</v>
      </c>
      <c r="BY197" s="3">
        <v>0.176480979670043</v>
      </c>
      <c r="BZ197" s="3">
        <v>0.273301283056467</v>
      </c>
      <c r="CA197" s="3">
        <v>2.0094586423491601E-2</v>
      </c>
      <c r="CB197" s="3">
        <v>1.2045616195278899E-2</v>
      </c>
      <c r="CC197" s="3">
        <v>0.26898635450340103</v>
      </c>
      <c r="CD197" s="3">
        <v>8.9493353524298398E-3</v>
      </c>
      <c r="CF197" s="3" t="s">
        <v>98</v>
      </c>
      <c r="CG197" s="3">
        <v>1897.9394262486401</v>
      </c>
      <c r="CH197" s="3">
        <v>0.49217595871068098</v>
      </c>
      <c r="CI197" s="3">
        <v>0.57653801397766102</v>
      </c>
      <c r="CJ197" s="3">
        <v>29.350466161016801</v>
      </c>
      <c r="CK197" s="3">
        <v>857486.56257665798</v>
      </c>
      <c r="CL197" s="3" t="s">
        <v>98</v>
      </c>
      <c r="CM197" s="3" t="s">
        <v>98</v>
      </c>
      <c r="CN197" s="3">
        <v>0.499454906812837</v>
      </c>
      <c r="CO197" s="3">
        <v>2.7152098248950201</v>
      </c>
      <c r="CP197" s="3">
        <v>0.21980097910864599</v>
      </c>
      <c r="CQ197" s="3">
        <v>4544.0733024581596</v>
      </c>
      <c r="CR197" s="3" t="s">
        <v>98</v>
      </c>
      <c r="CS197" s="3" t="s">
        <v>98</v>
      </c>
      <c r="CT197" s="3">
        <v>0.156897215311155</v>
      </c>
      <c r="CU197" s="3">
        <v>0.31552531167786602</v>
      </c>
      <c r="CV197" s="3">
        <v>3.9147528656236302E-2</v>
      </c>
      <c r="CW197" s="3">
        <v>1.7032267718225899E-2</v>
      </c>
      <c r="CX197" s="3">
        <v>1.0394957834529199</v>
      </c>
      <c r="CY197" s="3">
        <v>1.2474726016382101E-2</v>
      </c>
      <c r="DA197" s="3" t="s">
        <v>98</v>
      </c>
      <c r="DB197" s="3">
        <f t="shared" si="179"/>
        <v>33.985843428214523</v>
      </c>
      <c r="DC197" s="3">
        <f t="shared" si="180"/>
        <v>8.3514209089389502E-3</v>
      </c>
      <c r="DD197" s="3">
        <f t="shared" si="181"/>
        <v>9.8228764048029424E-3</v>
      </c>
      <c r="DE197" s="3">
        <f t="shared" si="182"/>
        <v>0.46187747711920185</v>
      </c>
      <c r="DF197" s="3">
        <f t="shared" si="183"/>
        <v>13113.420440077351</v>
      </c>
      <c r="DG197" s="3" t="s">
        <v>98</v>
      </c>
      <c r="DH197" s="3" t="s">
        <v>98</v>
      </c>
      <c r="DI197" s="3">
        <f t="shared" si="184"/>
        <v>6.6663673334904352E-3</v>
      </c>
      <c r="DJ197" s="3">
        <f t="shared" si="185"/>
        <v>3.4387155837069659E-2</v>
      </c>
      <c r="DK197" s="3">
        <f t="shared" si="186"/>
        <v>2.0376809764939621E-3</v>
      </c>
      <c r="DL197" s="3">
        <f t="shared" si="187"/>
        <v>40.423742360250863</v>
      </c>
      <c r="DM197" s="3" t="s">
        <v>98</v>
      </c>
      <c r="DN197" s="3" t="s">
        <v>98</v>
      </c>
      <c r="DO197" s="3">
        <f t="shared" si="188"/>
        <v>1.2885776553150049E-3</v>
      </c>
      <c r="DP197" s="3">
        <f t="shared" si="189"/>
        <v>2.4727689002967557E-3</v>
      </c>
      <c r="DQ197" s="3">
        <f t="shared" si="190"/>
        <v>1.9875216708743846E-4</v>
      </c>
      <c r="DR197" s="3">
        <f t="shared" si="191"/>
        <v>8.3334928627857064E-5</v>
      </c>
      <c r="DS197" s="3">
        <f t="shared" si="192"/>
        <v>5.0168715417611967E-3</v>
      </c>
      <c r="DT197" s="3">
        <f t="shared" si="193"/>
        <v>5.9693288032025306E-5</v>
      </c>
      <c r="DV197" s="3" t="s">
        <v>98</v>
      </c>
      <c r="DW197" s="3">
        <f t="shared" si="194"/>
        <v>0.25767556314102907</v>
      </c>
      <c r="DX197" s="3">
        <f t="shared" si="195"/>
        <v>6.3319219671096561E-5</v>
      </c>
      <c r="DY197" s="3">
        <f t="shared" si="196"/>
        <v>7.4475574355498635E-5</v>
      </c>
      <c r="DZ197" s="3">
        <f t="shared" si="197"/>
        <v>3.5018856975032159E-3</v>
      </c>
      <c r="EA197" s="3">
        <f t="shared" si="198"/>
        <v>99.42398527608151</v>
      </c>
      <c r="EB197" s="3" t="s">
        <v>98</v>
      </c>
      <c r="EC197" s="3" t="s">
        <v>98</v>
      </c>
      <c r="ED197" s="3">
        <f t="shared" si="199"/>
        <v>5.054339641122605E-5</v>
      </c>
      <c r="EE197" s="3">
        <f t="shared" si="200"/>
        <v>2.6071825358258457E-4</v>
      </c>
      <c r="EF197" s="3">
        <f t="shared" si="201"/>
        <v>1.54493912804867E-5</v>
      </c>
      <c r="EG197" s="3">
        <f t="shared" si="202"/>
        <v>0.30648674642860668</v>
      </c>
      <c r="EH197" s="3" t="s">
        <v>98</v>
      </c>
      <c r="EI197" s="3" t="s">
        <v>98</v>
      </c>
      <c r="EJ197" s="3">
        <f t="shared" si="203"/>
        <v>9.7698023497804511E-6</v>
      </c>
      <c r="EK197" s="3">
        <f t="shared" si="204"/>
        <v>1.8748162606216778E-5</v>
      </c>
      <c r="EL197" s="3">
        <f t="shared" si="205"/>
        <v>1.5069090954864722E-6</v>
      </c>
      <c r="EM197" s="3">
        <f t="shared" si="206"/>
        <v>6.318329191640326E-7</v>
      </c>
      <c r="EN197" s="3">
        <f t="shared" si="207"/>
        <v>3.8037166929814036E-5</v>
      </c>
      <c r="EO197" s="3">
        <f t="shared" si="208"/>
        <v>4.5258554909431167E-7</v>
      </c>
      <c r="EQ197" s="3">
        <f t="shared" si="209"/>
        <v>0.51535112628205815</v>
      </c>
    </row>
    <row r="198" spans="1:159">
      <c r="A198" s="3" t="s">
        <v>251</v>
      </c>
      <c r="B198" s="33" t="s">
        <v>63</v>
      </c>
      <c r="C198" s="3" t="s">
        <v>65</v>
      </c>
      <c r="D198" s="3" t="s">
        <v>618</v>
      </c>
      <c r="E198" s="3" t="s">
        <v>403</v>
      </c>
      <c r="G198" s="5" t="s">
        <v>98</v>
      </c>
      <c r="H198" s="3">
        <v>5002.8726218699803</v>
      </c>
      <c r="I198" s="3">
        <v>6.2003736590959004</v>
      </c>
      <c r="J198" s="3">
        <v>0.78512566211629298</v>
      </c>
      <c r="K198" s="3">
        <v>2853.96711670272</v>
      </c>
      <c r="L198" s="3">
        <v>834855.97659732599</v>
      </c>
      <c r="M198" s="5" t="s">
        <v>98</v>
      </c>
      <c r="N198" s="5" t="s">
        <v>98</v>
      </c>
      <c r="O198" s="3">
        <v>168.73347828393801</v>
      </c>
      <c r="P198" s="3">
        <v>3.7108359073062598</v>
      </c>
      <c r="Q198" s="3">
        <v>234.27345592362099</v>
      </c>
      <c r="R198" s="3">
        <v>4252.5132932835704</v>
      </c>
      <c r="S198" s="5" t="s">
        <v>98</v>
      </c>
      <c r="T198" s="5" t="s">
        <v>98</v>
      </c>
      <c r="U198" s="3">
        <v>2048.8145416638499</v>
      </c>
      <c r="V198" s="3">
        <v>0.636012494604974</v>
      </c>
      <c r="W198" s="3">
        <v>0.123717910175299</v>
      </c>
      <c r="X198" s="3">
        <v>1.45753687993899E-2</v>
      </c>
      <c r="Y198" s="3">
        <v>4.6712056700508704</v>
      </c>
      <c r="Z198" s="3">
        <v>6.3373934587651407E-2</v>
      </c>
      <c r="AA198" s="3">
        <f t="shared" si="166"/>
        <v>7.8973009777605512</v>
      </c>
      <c r="AB198" s="3">
        <f t="shared" si="167"/>
        <v>0.7944064486601482</v>
      </c>
      <c r="AC198" s="3">
        <f t="shared" si="168"/>
        <v>1.3566933049848188E-2</v>
      </c>
      <c r="AD198" s="3">
        <f t="shared" si="169"/>
        <v>3.6746552741964797E-2</v>
      </c>
      <c r="AE198" s="3">
        <f t="shared" si="170"/>
        <v>3.1202584148325822E-3</v>
      </c>
      <c r="AF198" s="3">
        <f t="shared" si="171"/>
        <v>438.60508108210485</v>
      </c>
      <c r="AG198" s="3">
        <f t="shared" si="172"/>
        <v>37.783764141366483</v>
      </c>
      <c r="AH198" s="17">
        <f t="shared" si="173"/>
        <v>50.152674164113542</v>
      </c>
      <c r="AI198" s="3">
        <f t="shared" si="174"/>
        <v>1.0220986358569266E-2</v>
      </c>
      <c r="AJ198" s="3">
        <f t="shared" si="175"/>
        <v>0.59848585122970643</v>
      </c>
      <c r="AK198" s="3">
        <f t="shared" si="176"/>
        <v>2.3507242628850191E-3</v>
      </c>
      <c r="AL198" s="3">
        <f t="shared" si="177"/>
        <v>330.43404386738126</v>
      </c>
      <c r="AM198" s="3">
        <f t="shared" si="178"/>
        <v>37.783764141366483</v>
      </c>
      <c r="AP198" s="3" t="s">
        <v>98</v>
      </c>
      <c r="AQ198" s="3">
        <v>19.348743550492799</v>
      </c>
      <c r="AR198" s="3">
        <v>6.6297072996169798E-2</v>
      </c>
      <c r="AS198" s="3">
        <v>0.25559369373568203</v>
      </c>
      <c r="AT198" s="3">
        <v>0.75160339362910999</v>
      </c>
      <c r="AU198" s="3">
        <v>4.2050441473594002</v>
      </c>
      <c r="AV198" s="3" t="s">
        <v>98</v>
      </c>
      <c r="AW198" s="3" t="s">
        <v>98</v>
      </c>
      <c r="AX198" s="3">
        <v>0.47819519859356302</v>
      </c>
      <c r="AY198" s="3">
        <v>1.8590478917502</v>
      </c>
      <c r="AZ198" s="3">
        <v>2.96030380562852E-2</v>
      </c>
      <c r="BA198" s="3">
        <v>0.178833759159675</v>
      </c>
      <c r="BB198" s="3" t="s">
        <v>98</v>
      </c>
      <c r="BC198" s="3" t="s">
        <v>98</v>
      </c>
      <c r="BD198" s="3">
        <v>8.3084467338826101E-2</v>
      </c>
      <c r="BE198" s="3">
        <v>0.52002128176620999</v>
      </c>
      <c r="BF198" s="3">
        <v>3.85193949548557E-2</v>
      </c>
      <c r="BG198" s="3">
        <v>1.45753687993899E-2</v>
      </c>
      <c r="BH198" s="3">
        <v>0.16733569892849801</v>
      </c>
      <c r="BI198" s="3">
        <v>1.0871895088223E-2</v>
      </c>
      <c r="BK198" s="3" t="s">
        <v>98</v>
      </c>
      <c r="BL198" s="3">
        <v>636.78308290264101</v>
      </c>
      <c r="BM198" s="3">
        <v>0.76995683625095201</v>
      </c>
      <c r="BN198" s="3">
        <v>0.334828060861114</v>
      </c>
      <c r="BO198" s="3">
        <v>3163.6349805349701</v>
      </c>
      <c r="BP198" s="3">
        <v>69684.889936488005</v>
      </c>
      <c r="BQ198" s="3" t="s">
        <v>98</v>
      </c>
      <c r="BR198" s="3" t="s">
        <v>98</v>
      </c>
      <c r="BS198" s="3">
        <v>207.68245225864001</v>
      </c>
      <c r="BT198" s="3">
        <v>1.4329596687697399</v>
      </c>
      <c r="BU198" s="3">
        <v>312.762810164401</v>
      </c>
      <c r="BV198" s="3">
        <v>404.16479438116897</v>
      </c>
      <c r="BW198" s="3" t="s">
        <v>98</v>
      </c>
      <c r="BX198" s="3" t="s">
        <v>98</v>
      </c>
      <c r="BY198" s="3">
        <v>2987.4732593159902</v>
      </c>
      <c r="BZ198" s="3">
        <v>0.743504591293354</v>
      </c>
      <c r="CA198" s="3">
        <v>0.186503093725844</v>
      </c>
      <c r="CB198" s="3">
        <v>7.4580508517892797E-3</v>
      </c>
      <c r="CC198" s="3">
        <v>3.3463126563683199</v>
      </c>
      <c r="CD198" s="3">
        <v>7.7520571738879204E-2</v>
      </c>
      <c r="CF198" s="3" t="s">
        <v>98</v>
      </c>
      <c r="CG198" s="3">
        <v>5002.8726218699803</v>
      </c>
      <c r="CH198" s="3">
        <v>6.2003736590959004</v>
      </c>
      <c r="CI198" s="3">
        <v>0.78512566211629298</v>
      </c>
      <c r="CJ198" s="3">
        <v>2853.96711670272</v>
      </c>
      <c r="CK198" s="3">
        <v>834855.97659732599</v>
      </c>
      <c r="CL198" s="3" t="s">
        <v>98</v>
      </c>
      <c r="CM198" s="3" t="s">
        <v>98</v>
      </c>
      <c r="CN198" s="3">
        <v>168.73347828393801</v>
      </c>
      <c r="CO198" s="3">
        <v>3.7108359073062598</v>
      </c>
      <c r="CP198" s="3">
        <v>234.27345592362099</v>
      </c>
      <c r="CQ198" s="3">
        <v>4252.5132932835704</v>
      </c>
      <c r="CR198" s="3" t="s">
        <v>98</v>
      </c>
      <c r="CS198" s="3" t="s">
        <v>98</v>
      </c>
      <c r="CT198" s="3">
        <v>2048.8145416638499</v>
      </c>
      <c r="CU198" s="3">
        <v>0.636012494604974</v>
      </c>
      <c r="CV198" s="3">
        <v>0.123717910175299</v>
      </c>
      <c r="CW198" s="3">
        <v>1.45753687993899E-2</v>
      </c>
      <c r="CX198" s="3">
        <v>4.6712056700508704</v>
      </c>
      <c r="CY198" s="3">
        <v>6.3373934587651407E-2</v>
      </c>
      <c r="DA198" s="3" t="s">
        <v>98</v>
      </c>
      <c r="DB198" s="3">
        <f t="shared" si="179"/>
        <v>89.58496950255136</v>
      </c>
      <c r="DC198" s="3">
        <f t="shared" si="180"/>
        <v>0.10521019831089946</v>
      </c>
      <c r="DD198" s="3">
        <f t="shared" si="181"/>
        <v>1.3376728254220968E-2</v>
      </c>
      <c r="DE198" s="3">
        <f t="shared" si="182"/>
        <v>44.911829488917007</v>
      </c>
      <c r="DF198" s="3">
        <f t="shared" si="183"/>
        <v>12767.334096915827</v>
      </c>
      <c r="DG198" s="3" t="s">
        <v>98</v>
      </c>
      <c r="DH198" s="3" t="s">
        <v>98</v>
      </c>
      <c r="DI198" s="3">
        <f t="shared" si="184"/>
        <v>2.2521339411323038</v>
      </c>
      <c r="DJ198" s="3">
        <f t="shared" si="185"/>
        <v>4.6996402068215044E-2</v>
      </c>
      <c r="DK198" s="3">
        <f t="shared" si="186"/>
        <v>2.1718491262820829</v>
      </c>
      <c r="DL198" s="3">
        <f t="shared" si="187"/>
        <v>37.830045932191425</v>
      </c>
      <c r="DM198" s="3" t="s">
        <v>98</v>
      </c>
      <c r="DN198" s="3" t="s">
        <v>98</v>
      </c>
      <c r="DO198" s="3">
        <f t="shared" si="188"/>
        <v>16.826663449933065</v>
      </c>
      <c r="DP198" s="3">
        <f t="shared" si="189"/>
        <v>4.9844239389104546E-3</v>
      </c>
      <c r="DQ198" s="3">
        <f t="shared" si="190"/>
        <v>6.281163485642562E-4</v>
      </c>
      <c r="DR198" s="3">
        <f t="shared" si="191"/>
        <v>7.131389305970644E-5</v>
      </c>
      <c r="DS198" s="3">
        <f t="shared" si="192"/>
        <v>2.2544428909511922E-2</v>
      </c>
      <c r="DT198" s="3">
        <f t="shared" si="193"/>
        <v>3.032530354651064E-4</v>
      </c>
      <c r="DV198" s="3" t="s">
        <v>98</v>
      </c>
      <c r="DW198" s="3">
        <f t="shared" si="194"/>
        <v>0.69112810305572969</v>
      </c>
      <c r="DX198" s="3">
        <f t="shared" si="195"/>
        <v>8.1167326600092458E-4</v>
      </c>
      <c r="DY198" s="3">
        <f t="shared" si="196"/>
        <v>1.0319848156189221E-4</v>
      </c>
      <c r="DZ198" s="3">
        <f t="shared" si="197"/>
        <v>0.3464847696192338</v>
      </c>
      <c r="EA198" s="3">
        <f t="shared" si="198"/>
        <v>98.497141255697713</v>
      </c>
      <c r="EB198" s="3" t="s">
        <v>98</v>
      </c>
      <c r="EC198" s="3" t="s">
        <v>98</v>
      </c>
      <c r="ED198" s="3">
        <f t="shared" si="199"/>
        <v>1.7374712155456662E-2</v>
      </c>
      <c r="EE198" s="3">
        <f t="shared" si="200"/>
        <v>3.6256678315802518E-4</v>
      </c>
      <c r="EF198" s="3">
        <f t="shared" si="201"/>
        <v>1.675533267584392E-2</v>
      </c>
      <c r="EG198" s="3">
        <f t="shared" si="202"/>
        <v>0.29185038549219988</v>
      </c>
      <c r="EH198" s="3" t="s">
        <v>98</v>
      </c>
      <c r="EI198" s="3" t="s">
        <v>98</v>
      </c>
      <c r="EJ198" s="3">
        <f t="shared" si="203"/>
        <v>0.12981396383216068</v>
      </c>
      <c r="EK198" s="3">
        <f t="shared" si="204"/>
        <v>3.8453721431770334E-5</v>
      </c>
      <c r="EL198" s="3">
        <f t="shared" si="205"/>
        <v>4.8457778452348816E-6</v>
      </c>
      <c r="EM198" s="3">
        <f t="shared" si="206"/>
        <v>5.5017081442965042E-7</v>
      </c>
      <c r="EN198" s="3">
        <f t="shared" si="207"/>
        <v>1.7392525189464938E-4</v>
      </c>
      <c r="EO198" s="3">
        <f t="shared" si="208"/>
        <v>2.3395296812700474E-6</v>
      </c>
      <c r="EQ198" s="3">
        <f t="shared" si="209"/>
        <v>1.3822562061114594</v>
      </c>
    </row>
    <row r="199" spans="1:159">
      <c r="A199" s="3" t="s">
        <v>252</v>
      </c>
      <c r="B199" s="33" t="s">
        <v>63</v>
      </c>
      <c r="C199" s="3" t="s">
        <v>65</v>
      </c>
      <c r="D199" s="3" t="s">
        <v>618</v>
      </c>
      <c r="E199" s="3" t="s">
        <v>403</v>
      </c>
      <c r="G199" s="5" t="s">
        <v>98</v>
      </c>
      <c r="H199" s="3">
        <v>7311.0184492835397</v>
      </c>
      <c r="I199" s="3">
        <v>45.780480715236699</v>
      </c>
      <c r="J199" s="3">
        <v>0.85231876804780404</v>
      </c>
      <c r="K199" s="3">
        <v>1906.1625961438899</v>
      </c>
      <c r="L199" s="3">
        <v>808592.7292533</v>
      </c>
      <c r="M199" s="5" t="s">
        <v>98</v>
      </c>
      <c r="N199" s="5" t="s">
        <v>98</v>
      </c>
      <c r="O199" s="3">
        <v>0.60313785104970896</v>
      </c>
      <c r="P199" s="3">
        <v>4.4231371840916198</v>
      </c>
      <c r="Q199" s="3">
        <v>4.0594801378782499</v>
      </c>
      <c r="R199" s="3">
        <v>4047.65452037978</v>
      </c>
      <c r="S199" s="5" t="s">
        <v>98</v>
      </c>
      <c r="T199" s="5" t="s">
        <v>98</v>
      </c>
      <c r="U199" s="3">
        <v>7.9583153286273398E-2</v>
      </c>
      <c r="V199" s="3">
        <v>0.24809405832800099</v>
      </c>
      <c r="W199" s="3">
        <v>3.3068360344596703E-2</v>
      </c>
      <c r="X199" s="3">
        <v>7.9693977880102903E-3</v>
      </c>
      <c r="Y199" s="3">
        <v>2.2386090938829999</v>
      </c>
      <c r="Z199" s="3">
        <v>1.38089934143493E-2</v>
      </c>
      <c r="AA199" s="3">
        <f t="shared" si="166"/>
        <v>53.712862407212661</v>
      </c>
      <c r="AB199" s="3">
        <f t="shared" si="167"/>
        <v>1.9758416939240726</v>
      </c>
      <c r="AC199" s="3">
        <f t="shared" si="168"/>
        <v>6.1685595096001257E-3</v>
      </c>
      <c r="AD199" s="3">
        <f t="shared" si="169"/>
        <v>75.903842936668212</v>
      </c>
      <c r="AE199" s="3">
        <f t="shared" si="170"/>
        <v>3.5599774028376246E-3</v>
      </c>
      <c r="AF199" s="3">
        <f t="shared" si="171"/>
        <v>3.5550268023003387E-2</v>
      </c>
      <c r="AG199" s="3">
        <f t="shared" si="172"/>
        <v>8.8672728517836863E-2</v>
      </c>
      <c r="AH199" s="17">
        <f t="shared" si="173"/>
        <v>1.8133939279398001</v>
      </c>
      <c r="AI199" s="3">
        <f t="shared" si="174"/>
        <v>3.0163495879922855E-4</v>
      </c>
      <c r="AJ199" s="3">
        <f t="shared" si="175"/>
        <v>9.6616224097872072E-2</v>
      </c>
      <c r="AK199" s="3">
        <f t="shared" si="176"/>
        <v>1.7407850820924011E-4</v>
      </c>
      <c r="AL199" s="3">
        <f t="shared" si="177"/>
        <v>1.7383642994335457E-3</v>
      </c>
      <c r="AM199" s="3">
        <f t="shared" si="178"/>
        <v>8.8672728517836863E-2</v>
      </c>
      <c r="AP199" s="3" t="s">
        <v>98</v>
      </c>
      <c r="AQ199" s="3">
        <v>22.894192729475101</v>
      </c>
      <c r="AR199" s="3">
        <v>5.1529002188414802E-2</v>
      </c>
      <c r="AS199" s="3">
        <v>0.28674501498649702</v>
      </c>
      <c r="AT199" s="3">
        <v>0.71461402521397399</v>
      </c>
      <c r="AU199" s="3">
        <v>4.2760326559471196</v>
      </c>
      <c r="AV199" s="3" t="s">
        <v>98</v>
      </c>
      <c r="AW199" s="3" t="s">
        <v>98</v>
      </c>
      <c r="AX199" s="3">
        <v>0.60313785104970896</v>
      </c>
      <c r="AY199" s="3">
        <v>4.4231371840916198</v>
      </c>
      <c r="AZ199" s="3">
        <v>3.4827393202723898E-2</v>
      </c>
      <c r="BA199" s="3">
        <v>0.16117779961138001</v>
      </c>
      <c r="BB199" s="3" t="s">
        <v>98</v>
      </c>
      <c r="BC199" s="3" t="s">
        <v>98</v>
      </c>
      <c r="BD199" s="3">
        <v>7.9583153286273398E-2</v>
      </c>
      <c r="BE199" s="3">
        <v>0.24809405832800099</v>
      </c>
      <c r="BF199" s="3">
        <v>1.45955488457636E-2</v>
      </c>
      <c r="BG199" s="3">
        <v>7.9693977880102903E-3</v>
      </c>
      <c r="BH199" s="3">
        <v>0.201518874037212</v>
      </c>
      <c r="BI199" s="3">
        <v>1.38089934143493E-2</v>
      </c>
      <c r="BK199" s="3" t="s">
        <v>98</v>
      </c>
      <c r="BL199" s="3">
        <v>1087.5837879267499</v>
      </c>
      <c r="BM199" s="3">
        <v>3.07423712924298</v>
      </c>
      <c r="BN199" s="3">
        <v>0.29445540388896602</v>
      </c>
      <c r="BO199" s="3">
        <v>1021.81744863381</v>
      </c>
      <c r="BP199" s="3">
        <v>65317.6741091738</v>
      </c>
      <c r="BQ199" s="3" t="s">
        <v>98</v>
      </c>
      <c r="BR199" s="3" t="s">
        <v>98</v>
      </c>
      <c r="BS199" s="3">
        <v>0.27030548707364799</v>
      </c>
      <c r="BT199" s="3">
        <v>1.33273856379916</v>
      </c>
      <c r="BU199" s="3">
        <v>0.73449296101917905</v>
      </c>
      <c r="BV199" s="3">
        <v>319.57456233448403</v>
      </c>
      <c r="BW199" s="3" t="s">
        <v>98</v>
      </c>
      <c r="BX199" s="3" t="s">
        <v>98</v>
      </c>
      <c r="BY199" s="3">
        <v>4.0205439730545099E-2</v>
      </c>
      <c r="BZ199" s="3">
        <v>0.157689860160069</v>
      </c>
      <c r="CA199" s="3">
        <v>3.4541174935528898E-2</v>
      </c>
      <c r="CB199" s="3">
        <v>8.1040891038776808E-3</v>
      </c>
      <c r="CC199" s="3">
        <v>0.70651943809276596</v>
      </c>
      <c r="CD199" s="3">
        <v>1.07751612881022E-2</v>
      </c>
      <c r="CF199" s="3" t="s">
        <v>98</v>
      </c>
      <c r="CG199" s="3">
        <v>7311.0184492835397</v>
      </c>
      <c r="CH199" s="3">
        <v>45.780480715236699</v>
      </c>
      <c r="CI199" s="3">
        <v>0.85231876804780404</v>
      </c>
      <c r="CJ199" s="3">
        <v>1906.1625961438899</v>
      </c>
      <c r="CK199" s="3">
        <v>808592.7292533</v>
      </c>
      <c r="CL199" s="3" t="s">
        <v>98</v>
      </c>
      <c r="CM199" s="3" t="s">
        <v>98</v>
      </c>
      <c r="CN199" s="3">
        <v>0.60313785104970896</v>
      </c>
      <c r="CO199" s="3">
        <v>4.4231371840916198</v>
      </c>
      <c r="CP199" s="3">
        <v>4.0594801378782499</v>
      </c>
      <c r="CQ199" s="3">
        <v>4047.65452037978</v>
      </c>
      <c r="CR199" s="3" t="s">
        <v>98</v>
      </c>
      <c r="CS199" s="3" t="s">
        <v>98</v>
      </c>
      <c r="CT199" s="3">
        <v>7.9583153286273398E-2</v>
      </c>
      <c r="CU199" s="3">
        <v>0.24809405832800099</v>
      </c>
      <c r="CV199" s="3">
        <v>3.3068360344596703E-2</v>
      </c>
      <c r="CW199" s="3">
        <v>7.9693977880102903E-3</v>
      </c>
      <c r="CX199" s="3">
        <v>2.2386090938829999</v>
      </c>
      <c r="CY199" s="3">
        <v>1.38089934143493E-2</v>
      </c>
      <c r="DA199" s="3" t="s">
        <v>98</v>
      </c>
      <c r="DB199" s="3">
        <f t="shared" si="179"/>
        <v>130.91625838093901</v>
      </c>
      <c r="DC199" s="3">
        <f t="shared" si="180"/>
        <v>0.77681986919489687</v>
      </c>
      <c r="DD199" s="3">
        <f t="shared" si="181"/>
        <v>1.4521543615599097E-2</v>
      </c>
      <c r="DE199" s="3">
        <f t="shared" si="182"/>
        <v>29.996578795579421</v>
      </c>
      <c r="DF199" s="3">
        <f t="shared" si="183"/>
        <v>12365.693978487536</v>
      </c>
      <c r="DG199" s="3" t="s">
        <v>98</v>
      </c>
      <c r="DH199" s="3" t="s">
        <v>98</v>
      </c>
      <c r="DI199" s="3">
        <f t="shared" si="184"/>
        <v>8.0502532120204189E-3</v>
      </c>
      <c r="DJ199" s="3">
        <f t="shared" si="185"/>
        <v>5.6017441541180601E-2</v>
      </c>
      <c r="DK199" s="3">
        <f t="shared" si="186"/>
        <v>3.7633706114297352E-2</v>
      </c>
      <c r="DL199" s="3">
        <f t="shared" si="187"/>
        <v>36.007637334244691</v>
      </c>
      <c r="DM199" s="3" t="s">
        <v>98</v>
      </c>
      <c r="DN199" s="3" t="s">
        <v>98</v>
      </c>
      <c r="DO199" s="3">
        <f t="shared" si="188"/>
        <v>6.5360671227228482E-4</v>
      </c>
      <c r="DP199" s="3">
        <f t="shared" si="189"/>
        <v>1.9443108019435815E-3</v>
      </c>
      <c r="DQ199" s="3">
        <f t="shared" si="190"/>
        <v>1.6788820408641315E-4</v>
      </c>
      <c r="DR199" s="3">
        <f t="shared" si="191"/>
        <v>3.8992411747976916E-5</v>
      </c>
      <c r="DS199" s="3">
        <f t="shared" si="192"/>
        <v>1.0804097943450773E-2</v>
      </c>
      <c r="DT199" s="3">
        <f t="shared" si="193"/>
        <v>6.6077941930956869E-5</v>
      </c>
      <c r="DV199" s="3" t="s">
        <v>98</v>
      </c>
      <c r="DW199" s="3">
        <f t="shared" si="194"/>
        <v>1.0419492602393052</v>
      </c>
      <c r="DX199" s="3">
        <f t="shared" si="195"/>
        <v>6.182630775251852E-3</v>
      </c>
      <c r="DY199" s="3">
        <f t="shared" si="196"/>
        <v>1.1557549700037308E-4</v>
      </c>
      <c r="DZ199" s="3">
        <f t="shared" si="197"/>
        <v>0.23873973693029579</v>
      </c>
      <c r="EA199" s="3">
        <f t="shared" si="198"/>
        <v>98.417307770435414</v>
      </c>
      <c r="EB199" s="3" t="s">
        <v>98</v>
      </c>
      <c r="EC199" s="3" t="s">
        <v>98</v>
      </c>
      <c r="ED199" s="3">
        <f t="shared" si="199"/>
        <v>6.4071151152185891E-5</v>
      </c>
      <c r="EE199" s="3">
        <f t="shared" si="200"/>
        <v>4.4583715190282087E-4</v>
      </c>
      <c r="EF199" s="3">
        <f t="shared" si="201"/>
        <v>2.9952286087917056E-4</v>
      </c>
      <c r="EG199" s="3">
        <f t="shared" si="202"/>
        <v>0.28658114391118261</v>
      </c>
      <c r="EH199" s="3" t="s">
        <v>98</v>
      </c>
      <c r="EI199" s="3" t="s">
        <v>98</v>
      </c>
      <c r="EJ199" s="3">
        <f t="shared" si="203"/>
        <v>5.2019897204662759E-6</v>
      </c>
      <c r="EK199" s="3">
        <f t="shared" si="204"/>
        <v>1.5474573034813876E-5</v>
      </c>
      <c r="EL199" s="3">
        <f t="shared" si="205"/>
        <v>1.3362052369517848E-6</v>
      </c>
      <c r="EM199" s="3">
        <f t="shared" si="206"/>
        <v>3.1033666160494444E-7</v>
      </c>
      <c r="EN199" s="3">
        <f t="shared" si="207"/>
        <v>8.5988722859578473E-5</v>
      </c>
      <c r="EO199" s="3">
        <f t="shared" si="208"/>
        <v>5.2590765703643581E-7</v>
      </c>
      <c r="EQ199" s="3">
        <f t="shared" si="209"/>
        <v>2.0838985204786105</v>
      </c>
    </row>
    <row r="200" spans="1:159">
      <c r="A200" s="3" t="s">
        <v>252</v>
      </c>
      <c r="B200" s="33" t="s">
        <v>63</v>
      </c>
      <c r="C200" s="3" t="s">
        <v>65</v>
      </c>
      <c r="D200" s="3" t="s">
        <v>618</v>
      </c>
      <c r="E200" s="3" t="s">
        <v>403</v>
      </c>
      <c r="G200" s="5" t="s">
        <v>98</v>
      </c>
      <c r="H200" s="3">
        <v>7532.7106179375096</v>
      </c>
      <c r="I200" s="3">
        <v>55.760829122301303</v>
      </c>
      <c r="J200" s="3">
        <v>1.1081283553052199</v>
      </c>
      <c r="K200" s="3">
        <v>3089.57233945592</v>
      </c>
      <c r="L200" s="3">
        <v>791526.86422454298</v>
      </c>
      <c r="M200" s="5" t="s">
        <v>98</v>
      </c>
      <c r="N200" s="5" t="s">
        <v>98</v>
      </c>
      <c r="O200" s="3">
        <v>0.534307507185112</v>
      </c>
      <c r="P200" s="3">
        <v>3.67085810163851</v>
      </c>
      <c r="Q200" s="3">
        <v>7.4781870798173804</v>
      </c>
      <c r="R200" s="3">
        <v>4069.5878067573199</v>
      </c>
      <c r="S200" s="5" t="s">
        <v>98</v>
      </c>
      <c r="T200" s="5" t="s">
        <v>98</v>
      </c>
      <c r="U200" s="3">
        <v>3.8858328460755498</v>
      </c>
      <c r="V200" s="3">
        <v>0.53129628139142604</v>
      </c>
      <c r="W200" s="3">
        <v>3.6518625583104501E-2</v>
      </c>
      <c r="X200" s="3">
        <v>1.56403912773973E-2</v>
      </c>
      <c r="Y200" s="3">
        <v>3.25388745767513</v>
      </c>
      <c r="Z200" s="3">
        <v>1.1292520304068699E-2</v>
      </c>
      <c r="AA200" s="3">
        <f t="shared" si="166"/>
        <v>50.319828795413045</v>
      </c>
      <c r="AB200" s="3">
        <f t="shared" si="167"/>
        <v>1.1281453797610141</v>
      </c>
      <c r="AC200" s="3">
        <f t="shared" si="168"/>
        <v>3.4704704606277601E-3</v>
      </c>
      <c r="AD200" s="3">
        <f t="shared" si="169"/>
        <v>104.36093143453222</v>
      </c>
      <c r="AE200" s="3">
        <f t="shared" si="170"/>
        <v>4.8066786208310359E-3</v>
      </c>
      <c r="AF200" s="3">
        <f t="shared" si="171"/>
        <v>1.1942124294771825</v>
      </c>
      <c r="AG200" s="3">
        <f t="shared" si="172"/>
        <v>0.13411183437418636</v>
      </c>
      <c r="AH200" s="17">
        <f t="shared" si="173"/>
        <v>2.2982316312686701</v>
      </c>
      <c r="AI200" s="3">
        <f t="shared" si="174"/>
        <v>2.0251708021235833E-4</v>
      </c>
      <c r="AJ200" s="3">
        <f t="shared" si="175"/>
        <v>6.5832200837386154E-2</v>
      </c>
      <c r="AK200" s="3">
        <f t="shared" si="176"/>
        <v>2.8049065129739963E-4</v>
      </c>
      <c r="AL200" s="3">
        <f t="shared" si="177"/>
        <v>6.9687501194659024E-2</v>
      </c>
      <c r="AM200" s="3">
        <f t="shared" si="178"/>
        <v>0.13411183437418636</v>
      </c>
      <c r="AP200" s="3" t="s">
        <v>98</v>
      </c>
      <c r="AQ200" s="3">
        <v>17.132291206328102</v>
      </c>
      <c r="AR200" s="3">
        <v>6.8922915854565003E-2</v>
      </c>
      <c r="AS200" s="3">
        <v>0.46378947099978002</v>
      </c>
      <c r="AT200" s="3">
        <v>0.72865668774377101</v>
      </c>
      <c r="AU200" s="3">
        <v>6.6056211996671204</v>
      </c>
      <c r="AV200" s="3" t="s">
        <v>98</v>
      </c>
      <c r="AW200" s="3" t="s">
        <v>98</v>
      </c>
      <c r="AX200" s="3">
        <v>0.534307507185112</v>
      </c>
      <c r="AY200" s="3">
        <v>2.90350899099833</v>
      </c>
      <c r="AZ200" s="3">
        <v>3.1664442269671599E-2</v>
      </c>
      <c r="BA200" s="3">
        <v>0.15275567039156099</v>
      </c>
      <c r="BB200" s="3" t="s">
        <v>98</v>
      </c>
      <c r="BC200" s="3" t="s">
        <v>98</v>
      </c>
      <c r="BD200" s="3">
        <v>7.1104995513872296E-2</v>
      </c>
      <c r="BE200" s="3">
        <v>0.53129628139142604</v>
      </c>
      <c r="BF200" s="3">
        <v>3.6518625583104501E-2</v>
      </c>
      <c r="BG200" s="3">
        <v>1.56403912773973E-2</v>
      </c>
      <c r="BH200" s="3">
        <v>0.15269739357185699</v>
      </c>
      <c r="BI200" s="3">
        <v>1.1292520304068699E-2</v>
      </c>
      <c r="BK200" s="3" t="s">
        <v>98</v>
      </c>
      <c r="BL200" s="3">
        <v>1422.30520599137</v>
      </c>
      <c r="BM200" s="3">
        <v>5.6584259613572598</v>
      </c>
      <c r="BN200" s="3">
        <v>0.34572439341017602</v>
      </c>
      <c r="BO200" s="3">
        <v>783.93778883540699</v>
      </c>
      <c r="BP200" s="3">
        <v>79959.609976257707</v>
      </c>
      <c r="BQ200" s="3" t="s">
        <v>98</v>
      </c>
      <c r="BR200" s="3" t="s">
        <v>98</v>
      </c>
      <c r="BS200" s="3">
        <v>0.40246681724576999</v>
      </c>
      <c r="BT200" s="3">
        <v>2.0538325788977301</v>
      </c>
      <c r="BU200" s="3">
        <v>1.0979409092916901</v>
      </c>
      <c r="BV200" s="3">
        <v>450.017923596456</v>
      </c>
      <c r="BW200" s="3" t="s">
        <v>98</v>
      </c>
      <c r="BX200" s="3" t="s">
        <v>98</v>
      </c>
      <c r="BY200" s="3">
        <v>1.91290903816998</v>
      </c>
      <c r="BZ200" s="3">
        <v>0.27439112626073098</v>
      </c>
      <c r="CA200" s="3">
        <v>1.9140730744518799E-2</v>
      </c>
      <c r="CB200" s="3">
        <v>9.87926295612848E-3</v>
      </c>
      <c r="CC200" s="3">
        <v>1.6696961662456</v>
      </c>
      <c r="CD200" s="3">
        <v>1.96709857290461E-2</v>
      </c>
      <c r="CF200" s="3" t="s">
        <v>98</v>
      </c>
      <c r="CG200" s="3">
        <v>7532.7106179375096</v>
      </c>
      <c r="CH200" s="3">
        <v>55.760829122301303</v>
      </c>
      <c r="CI200" s="3">
        <v>1.1081283553052199</v>
      </c>
      <c r="CJ200" s="3">
        <v>3089.57233945592</v>
      </c>
      <c r="CK200" s="3">
        <v>791526.86422454298</v>
      </c>
      <c r="CL200" s="3" t="s">
        <v>98</v>
      </c>
      <c r="CM200" s="3" t="s">
        <v>98</v>
      </c>
      <c r="CN200" s="3">
        <v>0.534307507185112</v>
      </c>
      <c r="CO200" s="3">
        <v>3.67085810163851</v>
      </c>
      <c r="CP200" s="3">
        <v>7.4781870798173804</v>
      </c>
      <c r="CQ200" s="3">
        <v>4069.5878067573199</v>
      </c>
      <c r="CR200" s="3" t="s">
        <v>98</v>
      </c>
      <c r="CS200" s="3" t="s">
        <v>98</v>
      </c>
      <c r="CT200" s="3">
        <v>3.8858328460755498</v>
      </c>
      <c r="CU200" s="3">
        <v>0.53129628139142604</v>
      </c>
      <c r="CV200" s="3">
        <v>3.6518625583104501E-2</v>
      </c>
      <c r="CW200" s="3">
        <v>1.56403912773973E-2</v>
      </c>
      <c r="CX200" s="3">
        <v>3.25388745767513</v>
      </c>
      <c r="CY200" s="3">
        <v>1.1292520304068699E-2</v>
      </c>
      <c r="DA200" s="3" t="s">
        <v>98</v>
      </c>
      <c r="DB200" s="3">
        <f t="shared" si="179"/>
        <v>134.88603488114441</v>
      </c>
      <c r="DC200" s="3">
        <f t="shared" si="180"/>
        <v>0.94617005562741041</v>
      </c>
      <c r="DD200" s="3">
        <f t="shared" si="181"/>
        <v>1.8879948261733347E-2</v>
      </c>
      <c r="DE200" s="3">
        <f t="shared" si="182"/>
        <v>48.619462113365437</v>
      </c>
      <c r="DF200" s="3">
        <f t="shared" si="183"/>
        <v>12104.708123941627</v>
      </c>
      <c r="DG200" s="3" t="s">
        <v>98</v>
      </c>
      <c r="DH200" s="3" t="s">
        <v>98</v>
      </c>
      <c r="DI200" s="3">
        <f t="shared" si="184"/>
        <v>7.1315549479070393E-3</v>
      </c>
      <c r="DJ200" s="3">
        <f t="shared" si="185"/>
        <v>4.6490097538481642E-2</v>
      </c>
      <c r="DK200" s="3">
        <f t="shared" si="186"/>
        <v>6.9327077672728207E-2</v>
      </c>
      <c r="DL200" s="3">
        <f t="shared" si="187"/>
        <v>36.202754238974123</v>
      </c>
      <c r="DM200" s="3" t="s">
        <v>98</v>
      </c>
      <c r="DN200" s="3" t="s">
        <v>98</v>
      </c>
      <c r="DO200" s="3">
        <f t="shared" si="188"/>
        <v>3.1913870286428628E-2</v>
      </c>
      <c r="DP200" s="3">
        <f t="shared" si="189"/>
        <v>4.1637639607478528E-3</v>
      </c>
      <c r="DQ200" s="3">
        <f t="shared" si="190"/>
        <v>1.8540521516523744E-4</v>
      </c>
      <c r="DR200" s="3">
        <f t="shared" si="191"/>
        <v>7.6524800594751627E-5</v>
      </c>
      <c r="DS200" s="3">
        <f t="shared" si="192"/>
        <v>1.5704090046694645E-2</v>
      </c>
      <c r="DT200" s="3">
        <f t="shared" si="193"/>
        <v>5.4036270314317062E-5</v>
      </c>
      <c r="DV200" s="3" t="s">
        <v>98</v>
      </c>
      <c r="DW200" s="3">
        <f t="shared" si="194"/>
        <v>1.0942690765600571</v>
      </c>
      <c r="DX200" s="3">
        <f t="shared" si="195"/>
        <v>7.6758474956469848E-3</v>
      </c>
      <c r="DY200" s="3">
        <f t="shared" si="196"/>
        <v>1.5316443668963249E-4</v>
      </c>
      <c r="DZ200" s="3">
        <f t="shared" si="197"/>
        <v>0.39442759182979176</v>
      </c>
      <c r="EA200" s="3">
        <f t="shared" si="198"/>
        <v>98.199993739057163</v>
      </c>
      <c r="EB200" s="3" t="s">
        <v>98</v>
      </c>
      <c r="EC200" s="3" t="s">
        <v>98</v>
      </c>
      <c r="ED200" s="3">
        <f t="shared" si="199"/>
        <v>5.7855063010488375E-5</v>
      </c>
      <c r="EE200" s="3">
        <f t="shared" si="200"/>
        <v>3.771530251256035E-4</v>
      </c>
      <c r="EF200" s="3">
        <f t="shared" si="201"/>
        <v>5.6241906237654846E-4</v>
      </c>
      <c r="EG200" s="3">
        <f t="shared" si="202"/>
        <v>0.29369648596254144</v>
      </c>
      <c r="EH200" s="3" t="s">
        <v>98</v>
      </c>
      <c r="EI200" s="3" t="s">
        <v>98</v>
      </c>
      <c r="EJ200" s="3">
        <f t="shared" si="203"/>
        <v>2.5890272034877248E-4</v>
      </c>
      <c r="EK200" s="3">
        <f t="shared" si="204"/>
        <v>3.3778724004722867E-5</v>
      </c>
      <c r="EL200" s="3">
        <f t="shared" si="205"/>
        <v>1.504108218223293E-6</v>
      </c>
      <c r="EM200" s="3">
        <f t="shared" si="206"/>
        <v>6.2081091607851196E-7</v>
      </c>
      <c r="EN200" s="3">
        <f t="shared" si="207"/>
        <v>1.2740014285952397E-4</v>
      </c>
      <c r="EO200" s="3">
        <f t="shared" si="208"/>
        <v>4.3837169407270579E-7</v>
      </c>
      <c r="EQ200" s="3">
        <f t="shared" si="209"/>
        <v>2.1885381531201142</v>
      </c>
    </row>
    <row r="201" spans="1:159">
      <c r="A201" s="3" t="s">
        <v>252</v>
      </c>
      <c r="B201" s="33" t="s">
        <v>63</v>
      </c>
      <c r="C201" s="3" t="s">
        <v>65</v>
      </c>
      <c r="D201" s="3" t="s">
        <v>618</v>
      </c>
      <c r="E201" s="3" t="s">
        <v>403</v>
      </c>
      <c r="G201" s="5" t="s">
        <v>98</v>
      </c>
      <c r="H201" s="3">
        <v>1777.2521793062599</v>
      </c>
      <c r="I201" s="3">
        <v>0.19779943301103101</v>
      </c>
      <c r="J201" s="3">
        <v>0.53116357309993101</v>
      </c>
      <c r="K201" s="3">
        <v>59.105631691956901</v>
      </c>
      <c r="L201" s="3">
        <v>868629.50000614801</v>
      </c>
      <c r="M201" s="5" t="s">
        <v>98</v>
      </c>
      <c r="N201" s="5" t="s">
        <v>98</v>
      </c>
      <c r="O201" s="3">
        <v>5.0981532170717996</v>
      </c>
      <c r="P201" s="3">
        <v>2.8277292166395398</v>
      </c>
      <c r="Q201" s="3">
        <v>0.26589334801364001</v>
      </c>
      <c r="R201" s="3">
        <v>4184.1505333693704</v>
      </c>
      <c r="S201" s="5" t="s">
        <v>98</v>
      </c>
      <c r="T201" s="5" t="s">
        <v>98</v>
      </c>
      <c r="U201" s="3">
        <v>1.5443475389880099</v>
      </c>
      <c r="V201" s="3">
        <v>0.378355153992464</v>
      </c>
      <c r="W201" s="3">
        <v>2.5210969064757199E-2</v>
      </c>
      <c r="X201" s="3">
        <v>1.9235434726949701E-2</v>
      </c>
      <c r="Y201" s="3">
        <v>0.66925022406179802</v>
      </c>
      <c r="Z201" s="3">
        <v>1.3405106242743801E-2</v>
      </c>
      <c r="AA201" s="3">
        <f t="shared" si="166"/>
        <v>0.37238892693008113</v>
      </c>
      <c r="AB201" s="3">
        <f t="shared" si="167"/>
        <v>4.2252196786391059</v>
      </c>
      <c r="AC201" s="3">
        <f t="shared" si="168"/>
        <v>2.0030036241730095E-2</v>
      </c>
      <c r="AD201" s="3">
        <f t="shared" si="169"/>
        <v>3.8798251953016047E-2</v>
      </c>
      <c r="AE201" s="3">
        <f t="shared" si="170"/>
        <v>2.8741768079219226E-2</v>
      </c>
      <c r="AF201" s="3">
        <f t="shared" si="171"/>
        <v>2.3075786655925068</v>
      </c>
      <c r="AG201" s="3">
        <f t="shared" si="172"/>
        <v>1.3442573821675794</v>
      </c>
      <c r="AH201" s="17">
        <f t="shared" si="173"/>
        <v>0.39730034963587496</v>
      </c>
      <c r="AI201" s="3">
        <f t="shared" si="174"/>
        <v>6.7771206614107002E-2</v>
      </c>
      <c r="AJ201" s="3">
        <f t="shared" si="175"/>
        <v>14.295941973108897</v>
      </c>
      <c r="AK201" s="3">
        <f t="shared" si="176"/>
        <v>9.7247168175031956E-2</v>
      </c>
      <c r="AL201" s="3">
        <f t="shared" si="177"/>
        <v>7.8076439122142665</v>
      </c>
      <c r="AM201" s="3">
        <f t="shared" si="178"/>
        <v>1.3442573821675794</v>
      </c>
      <c r="AP201" s="3" t="s">
        <v>98</v>
      </c>
      <c r="AQ201" s="3">
        <v>17.543021940043801</v>
      </c>
      <c r="AR201" s="3">
        <v>3.7023703722496998E-2</v>
      </c>
      <c r="AS201" s="3">
        <v>0.53116357309993101</v>
      </c>
      <c r="AT201" s="3">
        <v>0.67072641585232295</v>
      </c>
      <c r="AU201" s="3">
        <v>3.88756346834839</v>
      </c>
      <c r="AV201" s="3" t="s">
        <v>98</v>
      </c>
      <c r="AW201" s="3" t="s">
        <v>98</v>
      </c>
      <c r="AX201" s="3">
        <v>0.58188609823130599</v>
      </c>
      <c r="AY201" s="3">
        <v>2.8277292166395398</v>
      </c>
      <c r="AZ201" s="3">
        <v>3.5728981437503797E-2</v>
      </c>
      <c r="BA201" s="3">
        <v>0.225006985174795</v>
      </c>
      <c r="BB201" s="3" t="s">
        <v>98</v>
      </c>
      <c r="BC201" s="3" t="s">
        <v>98</v>
      </c>
      <c r="BD201" s="3">
        <v>0.11351645305626699</v>
      </c>
      <c r="BE201" s="3">
        <v>0.378355153992464</v>
      </c>
      <c r="BF201" s="3">
        <v>2.5210969064757199E-2</v>
      </c>
      <c r="BG201" s="3">
        <v>9.7441856904639593E-3</v>
      </c>
      <c r="BH201" s="3">
        <v>0.19657868085896699</v>
      </c>
      <c r="BI201" s="3">
        <v>1.3405106242743801E-2</v>
      </c>
      <c r="BK201" s="3" t="s">
        <v>98</v>
      </c>
      <c r="BL201" s="3">
        <v>184.23783214164399</v>
      </c>
      <c r="BM201" s="3">
        <v>4.59909105083917E-2</v>
      </c>
      <c r="BN201" s="3">
        <v>0.444040242530306</v>
      </c>
      <c r="BO201" s="3">
        <v>6.0453521661118801</v>
      </c>
      <c r="BP201" s="3">
        <v>49179.148492703498</v>
      </c>
      <c r="BQ201" s="3" t="s">
        <v>98</v>
      </c>
      <c r="BR201" s="3" t="s">
        <v>98</v>
      </c>
      <c r="BS201" s="3">
        <v>1.4788040343354301</v>
      </c>
      <c r="BT201" s="3">
        <v>1.8902772620280699</v>
      </c>
      <c r="BU201" s="3">
        <v>6.2080155500575697E-2</v>
      </c>
      <c r="BV201" s="3">
        <v>220.33384014804099</v>
      </c>
      <c r="BW201" s="3" t="s">
        <v>98</v>
      </c>
      <c r="BX201" s="3" t="s">
        <v>98</v>
      </c>
      <c r="BY201" s="3">
        <v>0.57764233835195899</v>
      </c>
      <c r="BZ201" s="3">
        <v>0.22814518407559101</v>
      </c>
      <c r="CA201" s="3">
        <v>1.6878879934545801E-2</v>
      </c>
      <c r="CB201" s="3">
        <v>9.4230834785428309E-3</v>
      </c>
      <c r="CC201" s="3">
        <v>0.140446112512946</v>
      </c>
      <c r="CD201" s="3">
        <v>7.9758310783669701E-3</v>
      </c>
      <c r="CF201" s="3" t="s">
        <v>98</v>
      </c>
      <c r="CG201" s="3">
        <v>1777.2521793062599</v>
      </c>
      <c r="CH201" s="3">
        <v>0.19779943301103101</v>
      </c>
      <c r="CI201" s="3">
        <v>0.53116357309993101</v>
      </c>
      <c r="CJ201" s="3">
        <v>59.105631691956901</v>
      </c>
      <c r="CK201" s="3">
        <v>868629.50000614801</v>
      </c>
      <c r="CL201" s="3" t="s">
        <v>98</v>
      </c>
      <c r="CM201" s="3" t="s">
        <v>98</v>
      </c>
      <c r="CN201" s="3">
        <v>5.0981532170717996</v>
      </c>
      <c r="CO201" s="3">
        <v>2.8277292166395398</v>
      </c>
      <c r="CP201" s="3">
        <v>0.26589334801364001</v>
      </c>
      <c r="CQ201" s="3">
        <v>4184.1505333693704</v>
      </c>
      <c r="CR201" s="3" t="s">
        <v>98</v>
      </c>
      <c r="CS201" s="3" t="s">
        <v>98</v>
      </c>
      <c r="CT201" s="3">
        <v>1.5443475389880099</v>
      </c>
      <c r="CU201" s="3">
        <v>0.378355153992464</v>
      </c>
      <c r="CV201" s="3">
        <v>2.5210969064757199E-2</v>
      </c>
      <c r="CW201" s="3">
        <v>1.9235434726949701E-2</v>
      </c>
      <c r="CX201" s="3">
        <v>0.66925022406179802</v>
      </c>
      <c r="CY201" s="3">
        <v>1.3405106242743801E-2</v>
      </c>
      <c r="DA201" s="3" t="s">
        <v>98</v>
      </c>
      <c r="DB201" s="3">
        <f t="shared" si="179"/>
        <v>31.824732371855312</v>
      </c>
      <c r="DC201" s="3">
        <f t="shared" si="180"/>
        <v>3.3563328142885676E-3</v>
      </c>
      <c r="DD201" s="3">
        <f t="shared" si="181"/>
        <v>9.0498007118335454E-3</v>
      </c>
      <c r="DE201" s="3">
        <f t="shared" si="182"/>
        <v>0.93012355918479372</v>
      </c>
      <c r="DF201" s="3">
        <f t="shared" si="183"/>
        <v>13283.827802510292</v>
      </c>
      <c r="DG201" s="3" t="s">
        <v>98</v>
      </c>
      <c r="DH201" s="3" t="s">
        <v>98</v>
      </c>
      <c r="DI201" s="3">
        <f t="shared" si="184"/>
        <v>6.8046507510141269E-2</v>
      </c>
      <c r="DJ201" s="3">
        <f t="shared" si="185"/>
        <v>3.5812173463013422E-2</v>
      </c>
      <c r="DK201" s="3">
        <f t="shared" si="186"/>
        <v>2.4649836375654735E-3</v>
      </c>
      <c r="DL201" s="3">
        <f t="shared" si="187"/>
        <v>37.221895840881857</v>
      </c>
      <c r="DM201" s="3" t="s">
        <v>98</v>
      </c>
      <c r="DN201" s="3" t="s">
        <v>98</v>
      </c>
      <c r="DO201" s="3">
        <f t="shared" si="188"/>
        <v>1.2683537606668937E-2</v>
      </c>
      <c r="DP201" s="3">
        <f t="shared" si="189"/>
        <v>2.9651657836400002E-3</v>
      </c>
      <c r="DQ201" s="3">
        <f t="shared" si="190"/>
        <v>1.2799619562183122E-4</v>
      </c>
      <c r="DR201" s="3">
        <f t="shared" si="191"/>
        <v>9.411451291250167E-5</v>
      </c>
      <c r="DS201" s="3">
        <f t="shared" si="192"/>
        <v>3.2299721238503768E-3</v>
      </c>
      <c r="DT201" s="3">
        <f t="shared" si="193"/>
        <v>6.4145285996435657E-5</v>
      </c>
      <c r="DV201" s="3" t="s">
        <v>98</v>
      </c>
      <c r="DW201" s="3">
        <f t="shared" si="194"/>
        <v>0.23829873190521791</v>
      </c>
      <c r="DX201" s="3">
        <f t="shared" si="195"/>
        <v>2.5131707131154413E-5</v>
      </c>
      <c r="DY201" s="3">
        <f t="shared" si="196"/>
        <v>6.7763524557776185E-5</v>
      </c>
      <c r="DZ201" s="3">
        <f t="shared" si="197"/>
        <v>6.9646230509992097E-3</v>
      </c>
      <c r="EA201" s="3">
        <f t="shared" si="198"/>
        <v>99.467272283645514</v>
      </c>
      <c r="EB201" s="3" t="s">
        <v>98</v>
      </c>
      <c r="EC201" s="3" t="s">
        <v>98</v>
      </c>
      <c r="ED201" s="3">
        <f t="shared" si="199"/>
        <v>5.0952184800101834E-4</v>
      </c>
      <c r="EE201" s="3">
        <f t="shared" si="200"/>
        <v>2.6815608135492017E-4</v>
      </c>
      <c r="EF201" s="3">
        <f t="shared" si="201"/>
        <v>1.8457420729747973E-5</v>
      </c>
      <c r="EG201" s="3">
        <f t="shared" si="202"/>
        <v>0.27871186705829171</v>
      </c>
      <c r="EH201" s="3" t="s">
        <v>98</v>
      </c>
      <c r="EI201" s="3" t="s">
        <v>98</v>
      </c>
      <c r="EJ201" s="3">
        <f t="shared" si="203"/>
        <v>9.497239104559819E-5</v>
      </c>
      <c r="EK201" s="3">
        <f t="shared" si="204"/>
        <v>2.2202708191665489E-5</v>
      </c>
      <c r="EL201" s="3">
        <f t="shared" si="205"/>
        <v>9.5841594986510879E-7</v>
      </c>
      <c r="EM201" s="3">
        <f t="shared" si="206"/>
        <v>7.0471508821737618E-7</v>
      </c>
      <c r="EN201" s="3">
        <f t="shared" si="207"/>
        <v>2.4185537594133634E-5</v>
      </c>
      <c r="EO201" s="3">
        <f t="shared" si="208"/>
        <v>4.8031009756947176E-7</v>
      </c>
      <c r="EQ201" s="3">
        <f t="shared" si="209"/>
        <v>0.47659746381043583</v>
      </c>
    </row>
    <row r="202" spans="1:159">
      <c r="A202" s="3" t="s">
        <v>253</v>
      </c>
      <c r="B202" s="33" t="s">
        <v>63</v>
      </c>
      <c r="C202" s="3" t="s">
        <v>65</v>
      </c>
      <c r="D202" s="3" t="s">
        <v>618</v>
      </c>
      <c r="E202" s="3" t="s">
        <v>403</v>
      </c>
      <c r="G202" s="3">
        <v>4176.2185496543898</v>
      </c>
      <c r="H202" s="3">
        <v>6509.1206232255799</v>
      </c>
      <c r="I202" s="3">
        <v>40.163456170535397</v>
      </c>
      <c r="J202" s="3">
        <v>1.39741786541307</v>
      </c>
      <c r="K202" s="3">
        <v>2790.3410673311901</v>
      </c>
      <c r="L202" s="3">
        <v>696761.87781498302</v>
      </c>
      <c r="M202" s="3">
        <v>2.9108394704985101</v>
      </c>
      <c r="N202" s="3">
        <v>0.30600205542750902</v>
      </c>
      <c r="O202" s="3">
        <v>0.28124145911437598</v>
      </c>
      <c r="P202" s="3">
        <v>0.88613636473381596</v>
      </c>
      <c r="Q202" s="3">
        <v>8.2343045083927109</v>
      </c>
      <c r="R202" s="3">
        <v>2880.1451340879198</v>
      </c>
      <c r="S202" s="3">
        <v>0.23775341883787096</v>
      </c>
      <c r="T202" s="3">
        <v>2.7629596403485399</v>
      </c>
      <c r="U202" s="3">
        <v>1.50908741405382</v>
      </c>
      <c r="V202" s="3">
        <v>0.113862413450995</v>
      </c>
      <c r="W202" s="3">
        <v>4.2974733635453503E-2</v>
      </c>
      <c r="X202" s="3">
        <v>5.7329995770499702E-3</v>
      </c>
      <c r="Y202" s="3">
        <v>17.9407001419174</v>
      </c>
      <c r="Z202" s="3">
        <v>1.0804868969877901E-2</v>
      </c>
      <c r="AA202" s="3">
        <f t="shared" si="166"/>
        <v>28.741192713078185</v>
      </c>
      <c r="AB202" s="3">
        <f t="shared" si="167"/>
        <v>4.9392518559708269E-2</v>
      </c>
      <c r="AC202" s="3">
        <f t="shared" si="168"/>
        <v>6.0225458785930842E-4</v>
      </c>
      <c r="AD202" s="3">
        <f t="shared" si="169"/>
        <v>142.8077364447239</v>
      </c>
      <c r="AE202" s="3">
        <f t="shared" si="170"/>
        <v>3.1955272267525115E-4</v>
      </c>
      <c r="AF202" s="3">
        <f t="shared" si="171"/>
        <v>8.4115302196480349E-2</v>
      </c>
      <c r="AG202" s="3">
        <f t="shared" si="172"/>
        <v>0.20501981884799891</v>
      </c>
      <c r="AH202" s="17">
        <f t="shared" si="173"/>
        <v>0.45897342039365224</v>
      </c>
      <c r="AI202" s="3">
        <f t="shared" si="174"/>
        <v>2.690223900054831E-4</v>
      </c>
      <c r="AJ202" s="3">
        <f t="shared" si="175"/>
        <v>2.2063249760460129E-2</v>
      </c>
      <c r="AK202" s="3">
        <f t="shared" si="176"/>
        <v>1.4274168917902531E-4</v>
      </c>
      <c r="AL202" s="3">
        <f t="shared" si="177"/>
        <v>3.7573644251286134E-2</v>
      </c>
      <c r="AM202" s="3">
        <f t="shared" si="178"/>
        <v>0.20501981884799891</v>
      </c>
      <c r="AP202" s="3">
        <v>0.19388159617912201</v>
      </c>
      <c r="AQ202" s="3">
        <v>6.0177821696877301</v>
      </c>
      <c r="AR202" s="3">
        <v>2.6347439367639999E-2</v>
      </c>
      <c r="AS202" s="3">
        <v>0.15265443738777801</v>
      </c>
      <c r="AT202" s="3">
        <v>0.16180388496961801</v>
      </c>
      <c r="AU202" s="3">
        <v>2.2215736525610899</v>
      </c>
      <c r="AV202" s="3">
        <v>2.3306757908224E-2</v>
      </c>
      <c r="AW202" s="3">
        <v>0.30600205542750902</v>
      </c>
      <c r="AX202" s="3">
        <v>0.28124145911437598</v>
      </c>
      <c r="AY202" s="3">
        <v>0.88613636473381596</v>
      </c>
      <c r="AZ202" s="3">
        <v>1.3767991176448601E-2</v>
      </c>
      <c r="BA202" s="3">
        <v>0.18032615210117001</v>
      </c>
      <c r="BB202" s="3">
        <v>4.7066158403017899E-3</v>
      </c>
      <c r="BC202" s="3">
        <v>9.6364469101570802E-2</v>
      </c>
      <c r="BD202" s="3">
        <v>1.9174434702883599E-2</v>
      </c>
      <c r="BE202" s="3">
        <v>0.113862413450995</v>
      </c>
      <c r="BF202" s="3">
        <v>3.5946465507245297E-5</v>
      </c>
      <c r="BG202" s="3">
        <v>5.7329995770499702E-3</v>
      </c>
      <c r="BH202" s="3">
        <v>2.5761060000583501E-2</v>
      </c>
      <c r="BI202" s="3">
        <v>4.4981662892774601E-3</v>
      </c>
      <c r="BK202" s="3">
        <v>103.094309769009</v>
      </c>
      <c r="BL202" s="3">
        <v>686.47438965906395</v>
      </c>
      <c r="BM202" s="3">
        <v>0.96405764949486195</v>
      </c>
      <c r="BN202" s="3">
        <v>0.34963146863289002</v>
      </c>
      <c r="BO202" s="3">
        <v>971.80745576188303</v>
      </c>
      <c r="BP202" s="3">
        <v>16087.9169693848</v>
      </c>
      <c r="BQ202" s="3">
        <v>0.69101330728601695</v>
      </c>
      <c r="BR202" s="3">
        <v>0.18876901406985999</v>
      </c>
      <c r="BS202" s="3">
        <v>0.156944714404681</v>
      </c>
      <c r="BT202" s="3">
        <v>0.59256792623279397</v>
      </c>
      <c r="BU202" s="3">
        <v>0.92074692503694899</v>
      </c>
      <c r="BV202" s="3">
        <v>60.2539973479062</v>
      </c>
      <c r="BW202" s="3">
        <v>4.2668048891034399E-2</v>
      </c>
      <c r="BX202" s="3">
        <v>0.61278078495320398</v>
      </c>
      <c r="BY202" s="3">
        <v>0.20081176886744401</v>
      </c>
      <c r="BZ202" s="3">
        <v>8.9413879098109703E-2</v>
      </c>
      <c r="CA202" s="3">
        <v>3.47627836193884E-2</v>
      </c>
      <c r="CB202" s="3">
        <v>5.2614782752035804E-3</v>
      </c>
      <c r="CC202" s="3">
        <v>1.36047856572141</v>
      </c>
      <c r="CD202" s="3">
        <v>6.8750606585268404E-3</v>
      </c>
      <c r="CF202" s="3">
        <v>4176.2185496543898</v>
      </c>
      <c r="CG202" s="3">
        <v>6509.1206232255799</v>
      </c>
      <c r="CH202" s="3">
        <v>40.163456170535397</v>
      </c>
      <c r="CI202" s="3">
        <v>1.39741786541307</v>
      </c>
      <c r="CJ202" s="3">
        <v>2790.3410673311901</v>
      </c>
      <c r="CK202" s="3">
        <v>696761.87781498302</v>
      </c>
      <c r="CL202" s="3">
        <v>2.9108394704985101</v>
      </c>
      <c r="CM202" s="3">
        <v>0.30600205542750902</v>
      </c>
      <c r="CN202" s="3">
        <v>0.28124145911437598</v>
      </c>
      <c r="CO202" s="3">
        <v>0.88613636473381596</v>
      </c>
      <c r="CP202" s="3">
        <v>8.2343045083927109</v>
      </c>
      <c r="CQ202" s="3">
        <v>2880.1451340879198</v>
      </c>
      <c r="CR202" s="3">
        <v>0.23775341883787096</v>
      </c>
      <c r="CS202" s="3">
        <v>2.7629596403485399</v>
      </c>
      <c r="CT202" s="3">
        <v>1.50908741405382</v>
      </c>
      <c r="CU202" s="3">
        <v>0.113862413450995</v>
      </c>
      <c r="CV202" s="3">
        <v>4.2974733635453503E-2</v>
      </c>
      <c r="CW202" s="3">
        <v>5.7329995770499702E-3</v>
      </c>
      <c r="CX202" s="3">
        <v>17.9407001419174</v>
      </c>
      <c r="CY202" s="3">
        <v>1.0804868969877901E-2</v>
      </c>
      <c r="DA202" s="3">
        <f t="shared" si="210"/>
        <v>76.016870378021423</v>
      </c>
      <c r="DB202" s="3">
        <f t="shared" si="179"/>
        <v>116.55690971842743</v>
      </c>
      <c r="DC202" s="3">
        <f t="shared" si="180"/>
        <v>0.68150815110218688</v>
      </c>
      <c r="DD202" s="3">
        <f t="shared" si="181"/>
        <v>2.3808773480716233E-2</v>
      </c>
      <c r="DE202" s="3">
        <f t="shared" si="182"/>
        <v>43.910569781436912</v>
      </c>
      <c r="DF202" s="3">
        <f t="shared" si="183"/>
        <v>10655.480621119177</v>
      </c>
      <c r="DG202" s="3">
        <f t="shared" si="211"/>
        <v>4.174862628542246E-2</v>
      </c>
      <c r="DH202" s="3">
        <f t="shared" si="212"/>
        <v>4.2143238593514536E-3</v>
      </c>
      <c r="DI202" s="3">
        <f t="shared" si="184"/>
        <v>3.7538101043540981E-3</v>
      </c>
      <c r="DJ202" s="3">
        <f t="shared" si="185"/>
        <v>1.1222598337560993E-2</v>
      </c>
      <c r="DK202" s="3">
        <f t="shared" si="186"/>
        <v>7.6336719333341158E-2</v>
      </c>
      <c r="DL202" s="3">
        <f t="shared" si="187"/>
        <v>25.621559581250231</v>
      </c>
      <c r="DM202" s="3">
        <f t="shared" si="213"/>
        <v>2.07069813825246E-3</v>
      </c>
      <c r="DN202" s="3">
        <f t="shared" si="214"/>
        <v>2.3274868506010783E-2</v>
      </c>
      <c r="DO202" s="3">
        <f t="shared" si="188"/>
        <v>1.239395050964044E-2</v>
      </c>
      <c r="DP202" s="3">
        <f t="shared" si="189"/>
        <v>8.9233866340905177E-4</v>
      </c>
      <c r="DQ202" s="3">
        <f t="shared" si="190"/>
        <v>2.1818290280991112E-4</v>
      </c>
      <c r="DR202" s="3">
        <f t="shared" si="191"/>
        <v>2.8050234911805273E-5</v>
      </c>
      <c r="DS202" s="3">
        <f t="shared" si="192"/>
        <v>8.6586390646319497E-2</v>
      </c>
      <c r="DT202" s="3">
        <f t="shared" si="193"/>
        <v>5.1702791285372824E-5</v>
      </c>
      <c r="DV202" s="3">
        <f t="shared" si="215"/>
        <v>0.69615160222926231</v>
      </c>
      <c r="DW202" s="3">
        <f t="shared" si="194"/>
        <v>1.0674114712677636</v>
      </c>
      <c r="DX202" s="3">
        <f t="shared" si="195"/>
        <v>6.2411539565204359E-3</v>
      </c>
      <c r="DY202" s="3">
        <f t="shared" si="196"/>
        <v>2.1803733465073464E-4</v>
      </c>
      <c r="DZ202" s="3">
        <f t="shared" si="197"/>
        <v>0.40212670366636544</v>
      </c>
      <c r="EA202" s="3">
        <f t="shared" si="198"/>
        <v>97.581364110718098</v>
      </c>
      <c r="EB202" s="3">
        <f t="shared" si="216"/>
        <v>3.8232793503520195E-4</v>
      </c>
      <c r="EC202" s="3">
        <f t="shared" si="217"/>
        <v>3.8594173798672553E-5</v>
      </c>
      <c r="ED202" s="3">
        <f t="shared" si="199"/>
        <v>3.437685484308038E-5</v>
      </c>
      <c r="EE202" s="3">
        <f t="shared" si="200"/>
        <v>1.0277494686399753E-4</v>
      </c>
      <c r="EF202" s="3">
        <f t="shared" si="201"/>
        <v>6.9908073311310303E-4</v>
      </c>
      <c r="EG202" s="3">
        <f t="shared" si="202"/>
        <v>0.23463856990430476</v>
      </c>
      <c r="EH202" s="3">
        <f t="shared" si="218"/>
        <v>1.8963156724410266E-5</v>
      </c>
      <c r="EI202" s="3">
        <f t="shared" si="219"/>
        <v>2.1314790942537261E-4</v>
      </c>
      <c r="EJ202" s="3">
        <f t="shared" si="203"/>
        <v>1.1350202214758616E-4</v>
      </c>
      <c r="EK202" s="3">
        <f t="shared" si="204"/>
        <v>8.1719095665761135E-6</v>
      </c>
      <c r="EL202" s="3">
        <f t="shared" si="205"/>
        <v>1.9980877483489001E-6</v>
      </c>
      <c r="EM202" s="3">
        <f t="shared" si="206"/>
        <v>2.5688003044132541E-7</v>
      </c>
      <c r="EN202" s="3">
        <f t="shared" si="207"/>
        <v>7.9294575375089295E-4</v>
      </c>
      <c r="EO202" s="3">
        <f t="shared" si="208"/>
        <v>4.7348675121784534E-7</v>
      </c>
      <c r="EQ202" s="3">
        <f t="shared" si="209"/>
        <v>2.1348229425355272</v>
      </c>
    </row>
    <row r="203" spans="1:159">
      <c r="A203" s="3" t="s">
        <v>254</v>
      </c>
      <c r="B203" s="33" t="s">
        <v>63</v>
      </c>
      <c r="C203" s="3" t="s">
        <v>65</v>
      </c>
      <c r="D203" s="3" t="s">
        <v>618</v>
      </c>
      <c r="E203" s="3" t="s">
        <v>403</v>
      </c>
      <c r="G203" s="3">
        <v>2710.4113101776302</v>
      </c>
      <c r="H203" s="3">
        <v>6615.5706433984997</v>
      </c>
      <c r="I203" s="3">
        <v>9.6671294387676401</v>
      </c>
      <c r="J203" s="3">
        <v>1.09986647607481</v>
      </c>
      <c r="K203" s="3">
        <v>3358.0062740661901</v>
      </c>
      <c r="L203" s="3">
        <v>704159.009660198</v>
      </c>
      <c r="M203" s="3">
        <v>3.3987619929231498</v>
      </c>
      <c r="N203" s="3">
        <v>0.347659908108231</v>
      </c>
      <c r="O203" s="3">
        <v>0.35558870423746403</v>
      </c>
      <c r="P203" s="3">
        <v>1.2490581723777601</v>
      </c>
      <c r="Q203" s="3">
        <v>5.2377179171548898</v>
      </c>
      <c r="R203" s="3">
        <v>2956.1372670393498</v>
      </c>
      <c r="S203" s="3">
        <v>0.79625827940714222</v>
      </c>
      <c r="T203" s="3">
        <v>2.4007748403111102</v>
      </c>
      <c r="U203" s="3">
        <v>8.9877935785911606E-2</v>
      </c>
      <c r="V203" s="3">
        <v>0.115851685463172</v>
      </c>
      <c r="W203" s="3">
        <v>1.8303720325305799E-2</v>
      </c>
      <c r="X203" s="3">
        <v>4.4531409731425097E-3</v>
      </c>
      <c r="Y203" s="3">
        <v>7.0851053306109097</v>
      </c>
      <c r="Z203" s="3">
        <v>1.5022698207974E-2</v>
      </c>
      <c r="AA203" s="3">
        <f t="shared" si="166"/>
        <v>8.7893663904254744</v>
      </c>
      <c r="AB203" s="3">
        <f t="shared" si="167"/>
        <v>0.17629352198636411</v>
      </c>
      <c r="AC203" s="3">
        <f t="shared" si="168"/>
        <v>2.1203210830287931E-3</v>
      </c>
      <c r="AD203" s="3">
        <f t="shared" si="169"/>
        <v>27.186266952709161</v>
      </c>
      <c r="AE203" s="3">
        <f t="shared" si="170"/>
        <v>6.2852149196750758E-4</v>
      </c>
      <c r="AF203" s="3">
        <f t="shared" si="171"/>
        <v>1.2685476304437936E-2</v>
      </c>
      <c r="AG203" s="3">
        <f t="shared" si="172"/>
        <v>0.54180695007044311</v>
      </c>
      <c r="AH203" s="17">
        <f t="shared" si="173"/>
        <v>0.73925759360634236</v>
      </c>
      <c r="AI203" s="3">
        <f t="shared" si="174"/>
        <v>1.5539978339101546E-3</v>
      </c>
      <c r="AJ203" s="3">
        <f t="shared" si="175"/>
        <v>0.12920672887328064</v>
      </c>
      <c r="AK203" s="3">
        <f t="shared" si="176"/>
        <v>4.6064770326590282E-4</v>
      </c>
      <c r="AL203" s="3">
        <f t="shared" si="177"/>
        <v>9.2972724069958438E-3</v>
      </c>
      <c r="AM203" s="3">
        <f t="shared" si="178"/>
        <v>0.54180695007044311</v>
      </c>
      <c r="AP203" s="3">
        <v>0.188119967054764</v>
      </c>
      <c r="AQ203" s="3">
        <v>5.4701051270158896</v>
      </c>
      <c r="AR203" s="3">
        <v>1.85190176721572E-2</v>
      </c>
      <c r="AS203" s="3">
        <v>0.144458358050048</v>
      </c>
      <c r="AT203" s="3">
        <v>8.8290340749082902E-2</v>
      </c>
      <c r="AU203" s="3">
        <v>2.26460560316244</v>
      </c>
      <c r="AV203" s="3">
        <v>3.64398483415143E-2</v>
      </c>
      <c r="AW203" s="3">
        <v>0.347659908108231</v>
      </c>
      <c r="AX203" s="3">
        <v>0.35558870423746403</v>
      </c>
      <c r="AY203" s="3">
        <v>1.2490581723777601</v>
      </c>
      <c r="AZ203" s="3">
        <v>7.9036558932145898E-3</v>
      </c>
      <c r="BA203" s="3">
        <v>9.1261394749741903E-2</v>
      </c>
      <c r="BB203" s="3">
        <v>1.1070508682284E-2</v>
      </c>
      <c r="BC203" s="3">
        <v>7.7590508264852004E-2</v>
      </c>
      <c r="BD203" s="3">
        <v>1.7832353057614402E-2</v>
      </c>
      <c r="BE203" s="3">
        <v>0.115851685463172</v>
      </c>
      <c r="BF203" s="3">
        <v>9.2185152517801506E-3</v>
      </c>
      <c r="BG203" s="3">
        <v>4.4531409731425097E-3</v>
      </c>
      <c r="BH203" s="3">
        <v>1.8734064812608898E-2</v>
      </c>
      <c r="BI203" s="3">
        <v>1.3688809079535601E-5</v>
      </c>
      <c r="BK203" s="3">
        <v>72.012796667707207</v>
      </c>
      <c r="BL203" s="3">
        <v>521.33987314184503</v>
      </c>
      <c r="BM203" s="3">
        <v>0.61018703471803004</v>
      </c>
      <c r="BN203" s="3">
        <v>0.18811388378612301</v>
      </c>
      <c r="BO203" s="3">
        <v>825.01804314483797</v>
      </c>
      <c r="BP203" s="3">
        <v>6790.3860406454796</v>
      </c>
      <c r="BQ203" s="3">
        <v>0.32023702179365099</v>
      </c>
      <c r="BR203" s="3">
        <v>0.176858424984213</v>
      </c>
      <c r="BS203" s="3">
        <v>0.192013906671469</v>
      </c>
      <c r="BT203" s="3">
        <v>0.72826606478029898</v>
      </c>
      <c r="BU203" s="3">
        <v>0.50935112874339505</v>
      </c>
      <c r="BV203" s="3">
        <v>68.088524002662595</v>
      </c>
      <c r="BW203" s="3">
        <v>0.18471472959485899</v>
      </c>
      <c r="BX203" s="3">
        <v>0.17962380317484999</v>
      </c>
      <c r="BY203" s="3">
        <v>5.2823341342602102E-2</v>
      </c>
      <c r="BZ203" s="3">
        <v>2.5185928869019998E-3</v>
      </c>
      <c r="CA203" s="3">
        <v>1.6237284971636401E-2</v>
      </c>
      <c r="CB203" s="3">
        <v>2.8053653809890699E-3</v>
      </c>
      <c r="CC203" s="3">
        <v>0.76080905893865103</v>
      </c>
      <c r="CD203" s="3">
        <v>1.8084115446557299E-2</v>
      </c>
      <c r="CF203" s="3">
        <v>2710.4113101776302</v>
      </c>
      <c r="CG203" s="3">
        <v>6615.5706433984997</v>
      </c>
      <c r="CH203" s="3">
        <v>9.6671294387676401</v>
      </c>
      <c r="CI203" s="3">
        <v>1.09986647607481</v>
      </c>
      <c r="CJ203" s="3">
        <v>3358.0062740661901</v>
      </c>
      <c r="CK203" s="3">
        <v>704159.009660198</v>
      </c>
      <c r="CL203" s="3">
        <v>3.3987619929231498</v>
      </c>
      <c r="CM203" s="3">
        <v>0.347659908108231</v>
      </c>
      <c r="CN203" s="3">
        <v>0.35558870423746403</v>
      </c>
      <c r="CO203" s="3">
        <v>1.2490581723777601</v>
      </c>
      <c r="CP203" s="3">
        <v>5.2377179171548898</v>
      </c>
      <c r="CQ203" s="3">
        <v>2956.1372670393498</v>
      </c>
      <c r="CR203" s="3">
        <v>0.79625827940714222</v>
      </c>
      <c r="CS203" s="3">
        <v>2.4007748403111102</v>
      </c>
      <c r="CT203" s="3">
        <v>8.9877935785911606E-2</v>
      </c>
      <c r="CU203" s="3">
        <v>0.115851685463172</v>
      </c>
      <c r="CV203" s="3">
        <v>1.8303720325305799E-2</v>
      </c>
      <c r="CW203" s="3">
        <v>4.4531409731425097E-3</v>
      </c>
      <c r="CX203" s="3">
        <v>7.0851053306109097</v>
      </c>
      <c r="CY203" s="3">
        <v>1.5022698207974E-2</v>
      </c>
      <c r="DA203" s="3">
        <f t="shared" si="210"/>
        <v>49.335776561297806</v>
      </c>
      <c r="DB203" s="3">
        <f t="shared" si="179"/>
        <v>118.46307893989614</v>
      </c>
      <c r="DC203" s="3">
        <f t="shared" si="180"/>
        <v>0.16403537290979686</v>
      </c>
      <c r="DD203" s="3">
        <f t="shared" si="181"/>
        <v>1.8739184918147699E-2</v>
      </c>
      <c r="DE203" s="3">
        <f t="shared" si="182"/>
        <v>52.843708086522994</v>
      </c>
      <c r="DF203" s="3">
        <f t="shared" si="183"/>
        <v>10768.603909775164</v>
      </c>
      <c r="DG203" s="3">
        <f t="shared" si="211"/>
        <v>4.8746640175023302E-2</v>
      </c>
      <c r="DH203" s="3">
        <f t="shared" si="212"/>
        <v>4.7880444581769868E-3</v>
      </c>
      <c r="DI203" s="3">
        <f t="shared" si="184"/>
        <v>4.7461440257210745E-3</v>
      </c>
      <c r="DJ203" s="3">
        <f t="shared" si="185"/>
        <v>1.5818872497185412E-2</v>
      </c>
      <c r="DK203" s="3">
        <f t="shared" si="186"/>
        <v>4.8556645212906951E-2</v>
      </c>
      <c r="DL203" s="3">
        <f t="shared" si="187"/>
        <v>26.297580014761454</v>
      </c>
      <c r="DM203" s="3">
        <f t="shared" si="213"/>
        <v>6.9349603669036407E-3</v>
      </c>
      <c r="DN203" s="3">
        <f t="shared" si="214"/>
        <v>2.0223863535600288E-2</v>
      </c>
      <c r="DO203" s="3">
        <f t="shared" si="188"/>
        <v>7.3815650284092971E-4</v>
      </c>
      <c r="DP203" s="3">
        <f t="shared" si="189"/>
        <v>9.0792856946059566E-4</v>
      </c>
      <c r="DQ203" s="3">
        <f t="shared" si="190"/>
        <v>9.2928064817634253E-5</v>
      </c>
      <c r="DR203" s="3">
        <f t="shared" si="191"/>
        <v>2.1788184128265419E-5</v>
      </c>
      <c r="DS203" s="3">
        <f t="shared" si="192"/>
        <v>3.4194523796384699E-2</v>
      </c>
      <c r="DT203" s="3">
        <f t="shared" si="193"/>
        <v>7.1885687106004886E-5</v>
      </c>
      <c r="DV203" s="3">
        <f t="shared" si="215"/>
        <v>0.44781727168715185</v>
      </c>
      <c r="DW203" s="3">
        <f t="shared" si="194"/>
        <v>1.0752807902113719</v>
      </c>
      <c r="DX203" s="3">
        <f t="shared" si="195"/>
        <v>1.4889372029115865E-3</v>
      </c>
      <c r="DY203" s="3">
        <f t="shared" si="196"/>
        <v>1.7009422469026152E-4</v>
      </c>
      <c r="DZ203" s="3">
        <f t="shared" si="197"/>
        <v>0.4796585121496364</v>
      </c>
      <c r="EA203" s="3">
        <f t="shared" si="198"/>
        <v>97.745837987641778</v>
      </c>
      <c r="EB203" s="3">
        <f t="shared" si="216"/>
        <v>4.4246972336539218E-4</v>
      </c>
      <c r="EC203" s="3">
        <f t="shared" si="217"/>
        <v>4.3460732868237268E-5</v>
      </c>
      <c r="ED203" s="3">
        <f t="shared" si="199"/>
        <v>4.3080405676638184E-5</v>
      </c>
      <c r="EE203" s="3">
        <f t="shared" si="200"/>
        <v>1.4358676029057617E-4</v>
      </c>
      <c r="EF203" s="3">
        <f t="shared" si="201"/>
        <v>4.4074515285085825E-4</v>
      </c>
      <c r="EG203" s="3">
        <f t="shared" si="202"/>
        <v>0.23870122971619154</v>
      </c>
      <c r="EH203" s="3">
        <f t="shared" si="218"/>
        <v>6.2948133124178857E-5</v>
      </c>
      <c r="EI203" s="3">
        <f t="shared" si="219"/>
        <v>1.835705450026377E-4</v>
      </c>
      <c r="EJ203" s="3">
        <f t="shared" si="203"/>
        <v>6.7001931300229437E-6</v>
      </c>
      <c r="EK203" s="3">
        <f t="shared" si="204"/>
        <v>8.2412018863733715E-6</v>
      </c>
      <c r="EL203" s="3">
        <f t="shared" si="205"/>
        <v>8.4350131588777148E-7</v>
      </c>
      <c r="EM203" s="3">
        <f t="shared" si="206"/>
        <v>1.9776976975753633E-7</v>
      </c>
      <c r="EN203" s="3">
        <f t="shared" si="207"/>
        <v>3.1038121664331557E-4</v>
      </c>
      <c r="EO203" s="3">
        <f t="shared" si="208"/>
        <v>6.52501176973884E-7</v>
      </c>
      <c r="EQ203" s="3">
        <f t="shared" si="209"/>
        <v>2.1505615804227438</v>
      </c>
    </row>
    <row r="204" spans="1:159">
      <c r="A204" s="3" t="s">
        <v>255</v>
      </c>
      <c r="B204" s="33" t="s">
        <v>63</v>
      </c>
      <c r="C204" s="3" t="s">
        <v>65</v>
      </c>
      <c r="D204" s="3" t="s">
        <v>618</v>
      </c>
      <c r="E204" s="3" t="s">
        <v>403</v>
      </c>
      <c r="G204" s="3">
        <v>4721.4958396326001</v>
      </c>
      <c r="H204" s="3">
        <v>4258.5084493374798</v>
      </c>
      <c r="I204" s="3">
        <v>10.847718773598601</v>
      </c>
      <c r="J204" s="3">
        <v>1.30952839516151</v>
      </c>
      <c r="K204" s="3">
        <v>1023.2459551442</v>
      </c>
      <c r="L204" s="3">
        <v>712354.91359444603</v>
      </c>
      <c r="M204" s="3">
        <v>4.9442054684916004</v>
      </c>
      <c r="N204" s="3">
        <v>0.26446498878853097</v>
      </c>
      <c r="O204" s="3">
        <v>0.303728555121484</v>
      </c>
      <c r="P204" s="3">
        <v>3.4664967847688999</v>
      </c>
      <c r="Q204" s="3">
        <v>4.1134719540520104</v>
      </c>
      <c r="R204" s="3">
        <v>3155.4780344497899</v>
      </c>
      <c r="S204" s="3">
        <v>3.1198739675920142</v>
      </c>
      <c r="T204" s="3">
        <v>3.1038213530782599</v>
      </c>
      <c r="U204" s="3">
        <v>0.23956370837080901</v>
      </c>
      <c r="V204" s="3">
        <v>0.46257507779211099</v>
      </c>
      <c r="W204" s="3">
        <v>1.9424869143235001E-2</v>
      </c>
      <c r="X204" s="3">
        <v>4.1280326575945797E-3</v>
      </c>
      <c r="Y204" s="3">
        <v>8.6146491406038503</v>
      </c>
      <c r="Z204" s="3">
        <v>1.4650209379691199E-2</v>
      </c>
      <c r="AA204" s="3">
        <f t="shared" si="166"/>
        <v>8.2836835105516773</v>
      </c>
      <c r="AB204" s="3">
        <f t="shared" si="167"/>
        <v>0.40239558549518745</v>
      </c>
      <c r="AC204" s="3">
        <f t="shared" si="168"/>
        <v>1.7006159090844043E-3</v>
      </c>
      <c r="AD204" s="3">
        <f t="shared" si="169"/>
        <v>35.715175905208447</v>
      </c>
      <c r="AE204" s="3">
        <f t="shared" si="170"/>
        <v>4.7918755485208561E-4</v>
      </c>
      <c r="AF204" s="3">
        <f t="shared" si="171"/>
        <v>2.7808875841694072E-2</v>
      </c>
      <c r="AG204" s="3">
        <f t="shared" si="172"/>
        <v>0.37920156669837923</v>
      </c>
      <c r="AH204" s="17">
        <f t="shared" si="173"/>
        <v>0.47749732890034724</v>
      </c>
      <c r="AI204" s="3">
        <f t="shared" si="174"/>
        <v>1.3505336638471102E-3</v>
      </c>
      <c r="AJ204" s="3">
        <f t="shared" si="175"/>
        <v>0.31955997911798106</v>
      </c>
      <c r="AK204" s="3">
        <f t="shared" si="176"/>
        <v>3.805438492415078E-4</v>
      </c>
      <c r="AL204" s="3">
        <f t="shared" si="177"/>
        <v>2.2084247699513011E-2</v>
      </c>
      <c r="AM204" s="3">
        <f t="shared" si="178"/>
        <v>0.37920156669837923</v>
      </c>
      <c r="AP204" s="3">
        <v>0.145126407157709</v>
      </c>
      <c r="AQ204" s="3">
        <v>5.7104910472409598</v>
      </c>
      <c r="AR204" s="3">
        <v>2.5245293200853201E-2</v>
      </c>
      <c r="AS204" s="3">
        <v>0.111168221694912</v>
      </c>
      <c r="AT204" s="3">
        <v>0.14408834970592099</v>
      </c>
      <c r="AU204" s="3">
        <v>3.5600418595446301</v>
      </c>
      <c r="AV204" s="3">
        <v>2.14351299970078E-2</v>
      </c>
      <c r="AW204" s="3">
        <v>0.26446498878853097</v>
      </c>
      <c r="AX204" s="3">
        <v>0.25444060582558298</v>
      </c>
      <c r="AY204" s="3">
        <v>0.59091832865996197</v>
      </c>
      <c r="AZ204" s="3">
        <v>1.6692006557045499E-2</v>
      </c>
      <c r="BA204" s="3">
        <v>0.192593305747781</v>
      </c>
      <c r="BB204" s="3">
        <v>9.0971622390087301E-3</v>
      </c>
      <c r="BC204" s="3">
        <v>0.115409231252614</v>
      </c>
      <c r="BD204" s="3">
        <v>2.8071694559372799E-2</v>
      </c>
      <c r="BE204" s="3">
        <v>0.18727854790824899</v>
      </c>
      <c r="BF204" s="3">
        <v>1.9424869143235001E-2</v>
      </c>
      <c r="BG204" s="3">
        <v>4.1280326575945797E-3</v>
      </c>
      <c r="BH204" s="3">
        <v>2.0946649932099201E-2</v>
      </c>
      <c r="BI204" s="3">
        <v>7.1477821729127901E-3</v>
      </c>
      <c r="BK204" s="3">
        <v>365.29587821079201</v>
      </c>
      <c r="BL204" s="3">
        <v>151.33853927296499</v>
      </c>
      <c r="BM204" s="3">
        <v>0.52521522117183495</v>
      </c>
      <c r="BN204" s="3">
        <v>0.17752715478894401</v>
      </c>
      <c r="BO204" s="3">
        <v>555.88066736964902</v>
      </c>
      <c r="BP204" s="3">
        <v>12053.795919656901</v>
      </c>
      <c r="BQ204" s="3">
        <v>0.63920913531305901</v>
      </c>
      <c r="BR204" s="3">
        <v>0.104805508224042</v>
      </c>
      <c r="BS204" s="3">
        <v>0.19801440078107199</v>
      </c>
      <c r="BT204" s="3">
        <v>0.99460445852601898</v>
      </c>
      <c r="BU204" s="3">
        <v>0.96700479037244602</v>
      </c>
      <c r="BV204" s="3">
        <v>51.836465610800403</v>
      </c>
      <c r="BW204" s="3">
        <v>0.23855680290470899</v>
      </c>
      <c r="BX204" s="3">
        <v>0.448888765283802</v>
      </c>
      <c r="BY204" s="3">
        <v>0.154787629374218</v>
      </c>
      <c r="BZ204" s="3">
        <v>0.58770176945567598</v>
      </c>
      <c r="CA204" s="3">
        <v>2.8447566851286101E-2</v>
      </c>
      <c r="CB204" s="3">
        <v>5.9170740599682296E-3</v>
      </c>
      <c r="CC204" s="3">
        <v>6.6590622915758697</v>
      </c>
      <c r="CD204" s="3">
        <v>1.1794984587532999E-2</v>
      </c>
      <c r="CF204" s="3">
        <v>4721.4958396326001</v>
      </c>
      <c r="CG204" s="3">
        <v>4258.5084493374798</v>
      </c>
      <c r="CH204" s="3">
        <v>10.847718773598601</v>
      </c>
      <c r="CI204" s="3">
        <v>1.30952839516151</v>
      </c>
      <c r="CJ204" s="3">
        <v>1023.2459551442</v>
      </c>
      <c r="CK204" s="3">
        <v>712354.91359444603</v>
      </c>
      <c r="CL204" s="3">
        <v>4.9442054684916004</v>
      </c>
      <c r="CM204" s="3">
        <v>0.26446498878853097</v>
      </c>
      <c r="CN204" s="3">
        <v>0.303728555121484</v>
      </c>
      <c r="CO204" s="3">
        <v>3.4664967847688999</v>
      </c>
      <c r="CP204" s="3">
        <v>4.1134719540520104</v>
      </c>
      <c r="CQ204" s="3">
        <v>3155.4780344497899</v>
      </c>
      <c r="CR204" s="3">
        <v>3.1198739675920142</v>
      </c>
      <c r="CS204" s="3">
        <v>3.1038213530782599</v>
      </c>
      <c r="CT204" s="3">
        <v>0.23956370837080901</v>
      </c>
      <c r="CU204" s="3">
        <v>0.46257507779211099</v>
      </c>
      <c r="CV204" s="3">
        <v>1.9424869143235001E-2</v>
      </c>
      <c r="CW204" s="3">
        <v>4.1280326575945797E-3</v>
      </c>
      <c r="CX204" s="3">
        <v>8.6146491406038503</v>
      </c>
      <c r="CY204" s="3">
        <v>1.4650209379691199E-2</v>
      </c>
      <c r="DA204" s="3">
        <f t="shared" si="210"/>
        <v>85.942182614322547</v>
      </c>
      <c r="DB204" s="3">
        <f t="shared" si="179"/>
        <v>76.255859062359747</v>
      </c>
      <c r="DC204" s="3">
        <f t="shared" si="180"/>
        <v>0.18406804269238053</v>
      </c>
      <c r="DD204" s="3">
        <f t="shared" si="181"/>
        <v>2.2311339863792353E-2</v>
      </c>
      <c r="DE204" s="3">
        <f t="shared" si="182"/>
        <v>16.102444766691846</v>
      </c>
      <c r="DF204" s="3">
        <f t="shared" si="183"/>
        <v>10893.942706750971</v>
      </c>
      <c r="DG204" s="3">
        <f t="shared" si="211"/>
        <v>7.0912116066313854E-2</v>
      </c>
      <c r="DH204" s="3">
        <f t="shared" si="212"/>
        <v>3.6422667509782534E-3</v>
      </c>
      <c r="DI204" s="3">
        <f t="shared" si="184"/>
        <v>4.0539517992339196E-3</v>
      </c>
      <c r="DJ204" s="3">
        <f t="shared" si="185"/>
        <v>4.3901934964145135E-2</v>
      </c>
      <c r="DK204" s="3">
        <f t="shared" si="186"/>
        <v>3.8134241176287456E-2</v>
      </c>
      <c r="DL204" s="3">
        <f t="shared" si="187"/>
        <v>28.070900841107985</v>
      </c>
      <c r="DM204" s="3">
        <f t="shared" si="213"/>
        <v>2.717234203340952E-2</v>
      </c>
      <c r="DN204" s="3">
        <f t="shared" si="214"/>
        <v>2.6146250131229551E-2</v>
      </c>
      <c r="DO204" s="3">
        <f t="shared" si="188"/>
        <v>1.9675074603384443E-3</v>
      </c>
      <c r="DP204" s="3">
        <f t="shared" si="189"/>
        <v>3.6251965344209327E-3</v>
      </c>
      <c r="DQ204" s="3">
        <f t="shared" si="190"/>
        <v>9.8620142065924387E-5</v>
      </c>
      <c r="DR204" s="3">
        <f t="shared" si="191"/>
        <v>2.0197504676725445E-5</v>
      </c>
      <c r="DS204" s="3">
        <f t="shared" si="192"/>
        <v>4.157649199133133E-2</v>
      </c>
      <c r="DT204" s="3">
        <f t="shared" si="193"/>
        <v>7.0103276583625702E-5</v>
      </c>
      <c r="DV204" s="3">
        <f t="shared" si="215"/>
        <v>0.77412747102831425</v>
      </c>
      <c r="DW204" s="3">
        <f t="shared" si="194"/>
        <v>0.68687754408041146</v>
      </c>
      <c r="DX204" s="3">
        <f t="shared" si="195"/>
        <v>1.6579998791284773E-3</v>
      </c>
      <c r="DY204" s="3">
        <f t="shared" si="196"/>
        <v>2.0097024044083773E-4</v>
      </c>
      <c r="DZ204" s="3">
        <f t="shared" si="197"/>
        <v>0.14504338225330202</v>
      </c>
      <c r="EA204" s="3">
        <f t="shared" si="198"/>
        <v>98.127602308520395</v>
      </c>
      <c r="EB204" s="3">
        <f t="shared" si="216"/>
        <v>6.3874357627186215E-4</v>
      </c>
      <c r="EC204" s="3">
        <f t="shared" si="217"/>
        <v>3.280785596752366E-5</v>
      </c>
      <c r="ED204" s="3">
        <f t="shared" si="199"/>
        <v>3.6516124661332893E-5</v>
      </c>
      <c r="EE204" s="3">
        <f t="shared" si="200"/>
        <v>3.954483450758833E-4</v>
      </c>
      <c r="EF204" s="3">
        <f t="shared" si="201"/>
        <v>3.4349562442301165E-4</v>
      </c>
      <c r="EG204" s="3">
        <f t="shared" si="202"/>
        <v>0.25284970449414734</v>
      </c>
      <c r="EH204" s="3">
        <f t="shared" si="218"/>
        <v>2.4475590193742816E-4</v>
      </c>
      <c r="EI204" s="3">
        <f t="shared" si="219"/>
        <v>2.3551334019284391E-4</v>
      </c>
      <c r="EJ204" s="3">
        <f t="shared" si="203"/>
        <v>1.7722398107298139E-5</v>
      </c>
      <c r="EK204" s="3">
        <f t="shared" si="204"/>
        <v>3.2654095344143567E-5</v>
      </c>
      <c r="EL204" s="3">
        <f t="shared" si="205"/>
        <v>8.8832467186170859E-7</v>
      </c>
      <c r="EM204" s="3">
        <f t="shared" si="206"/>
        <v>1.8192978978253596E-7</v>
      </c>
      <c r="EN204" s="3">
        <f t="shared" si="207"/>
        <v>3.7450182925787668E-4</v>
      </c>
      <c r="EO204" s="3">
        <f t="shared" si="208"/>
        <v>6.3145792393962916E-7</v>
      </c>
      <c r="EQ204" s="3">
        <f t="shared" si="209"/>
        <v>1.3737550881608229</v>
      </c>
    </row>
    <row r="205" spans="1:159">
      <c r="A205" s="3" t="s">
        <v>256</v>
      </c>
      <c r="B205" s="33" t="s">
        <v>63</v>
      </c>
      <c r="C205" s="3" t="s">
        <v>65</v>
      </c>
      <c r="D205" s="3" t="s">
        <v>618</v>
      </c>
      <c r="E205" s="3" t="s">
        <v>403</v>
      </c>
      <c r="G205" s="3">
        <v>4159.7451263885296</v>
      </c>
      <c r="H205" s="3">
        <v>2768.1690627228099</v>
      </c>
      <c r="I205" s="3">
        <v>1.5106101134554999</v>
      </c>
      <c r="J205" s="3">
        <v>1.14850219420505</v>
      </c>
      <c r="K205" s="3">
        <v>194.142565534043</v>
      </c>
      <c r="L205" s="3">
        <v>711201.62634379906</v>
      </c>
      <c r="M205" s="3">
        <v>13.4702246703573</v>
      </c>
      <c r="N205" s="3">
        <v>0.371489575088915</v>
      </c>
      <c r="O205" s="3">
        <v>0.35764008547746801</v>
      </c>
      <c r="P205" s="3">
        <v>1.1026617229503901</v>
      </c>
      <c r="Q205" s="3">
        <v>2.6505565880964999</v>
      </c>
      <c r="R205" s="3">
        <v>2888.3946580219499</v>
      </c>
      <c r="S205" s="3">
        <v>7.4679546789831619</v>
      </c>
      <c r="T205" s="3">
        <v>5.3580566112816896</v>
      </c>
      <c r="U205" s="3">
        <v>0.32127774605510101</v>
      </c>
      <c r="V205" s="3">
        <v>7.1643185773377693E-2</v>
      </c>
      <c r="W205" s="3">
        <v>2.5701553450393801E-2</v>
      </c>
      <c r="X205" s="3">
        <v>1.34522720511589E-2</v>
      </c>
      <c r="Y205" s="3">
        <v>1.5314433318318701</v>
      </c>
      <c r="Z205" s="3">
        <v>9.1246107986648704E-3</v>
      </c>
      <c r="AA205" s="3">
        <f t="shared" si="166"/>
        <v>1.3152870939886079</v>
      </c>
      <c r="AB205" s="3">
        <f t="shared" si="167"/>
        <v>0.72001470771459541</v>
      </c>
      <c r="AC205" s="3">
        <f t="shared" si="168"/>
        <v>5.9581772364702933E-3</v>
      </c>
      <c r="AD205" s="3">
        <f t="shared" si="169"/>
        <v>4.223827738545463</v>
      </c>
      <c r="AE205" s="3">
        <f t="shared" si="170"/>
        <v>8.7840482057326037E-3</v>
      </c>
      <c r="AF205" s="3">
        <f t="shared" si="171"/>
        <v>0.2097875509835532</v>
      </c>
      <c r="AG205" s="3">
        <f t="shared" si="172"/>
        <v>1.7546265343301508</v>
      </c>
      <c r="AH205" s="17">
        <f t="shared" si="173"/>
        <v>1.7307572098838142</v>
      </c>
      <c r="AI205" s="3">
        <f t="shared" si="174"/>
        <v>6.040348013950766E-3</v>
      </c>
      <c r="AJ205" s="3">
        <f t="shared" si="175"/>
        <v>0.72994461848800052</v>
      </c>
      <c r="AK205" s="3">
        <f t="shared" si="176"/>
        <v>8.9051913073632302E-3</v>
      </c>
      <c r="AL205" s="3">
        <f t="shared" si="177"/>
        <v>0.21268078585822689</v>
      </c>
      <c r="AM205" s="3">
        <f t="shared" si="178"/>
        <v>1.7546265343301508</v>
      </c>
      <c r="AP205" s="3">
        <v>0.16132302167907001</v>
      </c>
      <c r="AQ205" s="3">
        <v>4.78717045998249</v>
      </c>
      <c r="AR205" s="3">
        <v>1.8688337200201199E-2</v>
      </c>
      <c r="AS205" s="3">
        <v>0.13388384122821401</v>
      </c>
      <c r="AT205" s="3">
        <v>0.105345333171699</v>
      </c>
      <c r="AU205" s="3">
        <v>2.2307967109136602</v>
      </c>
      <c r="AV205" s="3">
        <v>2.5964803169983799E-2</v>
      </c>
      <c r="AW205" s="3">
        <v>0.371489575088915</v>
      </c>
      <c r="AX205" s="3">
        <v>0.35764008547746801</v>
      </c>
      <c r="AY205" s="3">
        <v>1.1026617229503901</v>
      </c>
      <c r="AZ205" s="3">
        <v>1.5278479986824E-2</v>
      </c>
      <c r="BA205" s="3">
        <v>0.182311117737222</v>
      </c>
      <c r="BB205" s="3">
        <v>0.73908979165070099</v>
      </c>
      <c r="BC205" s="3">
        <v>1.6180002018386499</v>
      </c>
      <c r="BD205" s="3">
        <v>0.29969607054193198</v>
      </c>
      <c r="BE205" s="3">
        <v>7.1643185773377693E-2</v>
      </c>
      <c r="BF205" s="3">
        <v>1.9348747397981501E-2</v>
      </c>
      <c r="BG205" s="3">
        <v>8.9936603086011504E-3</v>
      </c>
      <c r="BH205" s="3">
        <v>1.0756394765914401</v>
      </c>
      <c r="BI205" s="3">
        <v>9.1246107986648704E-3</v>
      </c>
      <c r="BK205" s="3">
        <v>82.167683472375401</v>
      </c>
      <c r="BL205" s="3">
        <v>121.06300970586901</v>
      </c>
      <c r="BM205" s="3">
        <v>0.117630072100192</v>
      </c>
      <c r="BN205" s="3">
        <v>0.13796962396020801</v>
      </c>
      <c r="BO205" s="3">
        <v>160.110004785478</v>
      </c>
      <c r="BP205" s="3">
        <v>26327.036417650401</v>
      </c>
      <c r="BQ205" s="3">
        <v>0.81592724937861405</v>
      </c>
      <c r="BR205" s="3">
        <v>0.221903864614235</v>
      </c>
      <c r="BS205" s="3">
        <v>0.21919577268516099</v>
      </c>
      <c r="BT205" s="3">
        <v>1.0369802986673999</v>
      </c>
      <c r="BU205" s="3">
        <v>0.71139560100457599</v>
      </c>
      <c r="BV205" s="3">
        <v>156.563238414583</v>
      </c>
      <c r="BW205" s="3">
        <v>0.28323446803058999</v>
      </c>
      <c r="BX205" s="3">
        <v>0.51859163180368595</v>
      </c>
      <c r="BY205" s="3">
        <v>0.177513773450277</v>
      </c>
      <c r="BZ205" s="3">
        <v>7.5369938960369698E-2</v>
      </c>
      <c r="CA205" s="3">
        <v>2.3532269036828899E-2</v>
      </c>
      <c r="CB205" s="3">
        <v>7.04604365200501E-3</v>
      </c>
      <c r="CC205" s="3">
        <v>0.43554981030655598</v>
      </c>
      <c r="CD205" s="3">
        <v>3.3701516429261399E-3</v>
      </c>
      <c r="CF205" s="3">
        <v>4159.7451263885296</v>
      </c>
      <c r="CG205" s="3">
        <v>2768.1690627228099</v>
      </c>
      <c r="CH205" s="3">
        <v>1.5106101134554999</v>
      </c>
      <c r="CI205" s="3">
        <v>1.14850219420505</v>
      </c>
      <c r="CJ205" s="3">
        <v>194.142565534043</v>
      </c>
      <c r="CK205" s="3">
        <v>711201.62634379906</v>
      </c>
      <c r="CL205" s="3">
        <v>13.4702246703573</v>
      </c>
      <c r="CM205" s="3">
        <v>0.371489575088915</v>
      </c>
      <c r="CN205" s="3">
        <v>0.35764008547746801</v>
      </c>
      <c r="CO205" s="3">
        <v>1.1026617229503901</v>
      </c>
      <c r="CP205" s="3">
        <v>2.6505565880964999</v>
      </c>
      <c r="CQ205" s="3">
        <v>2888.3946580219499</v>
      </c>
      <c r="CR205" s="3">
        <v>7.4679546789831619</v>
      </c>
      <c r="CS205" s="3">
        <v>5.3580566112816896</v>
      </c>
      <c r="CT205" s="3">
        <v>0.32127774605510101</v>
      </c>
      <c r="CU205" s="3">
        <v>7.1643185773377693E-2</v>
      </c>
      <c r="CV205" s="3">
        <v>2.5701553450393801E-2</v>
      </c>
      <c r="CW205" s="3">
        <v>1.34522720511589E-2</v>
      </c>
      <c r="CX205" s="3">
        <v>1.5314433318318701</v>
      </c>
      <c r="CY205" s="3">
        <v>9.1246107986648704E-3</v>
      </c>
      <c r="DA205" s="3">
        <f t="shared" si="210"/>
        <v>75.717015840670456</v>
      </c>
      <c r="DB205" s="3">
        <f t="shared" si="179"/>
        <v>49.568789734493869</v>
      </c>
      <c r="DC205" s="3">
        <f t="shared" si="180"/>
        <v>2.563258254185247E-2</v>
      </c>
      <c r="DD205" s="3">
        <f t="shared" si="181"/>
        <v>1.9567825244491716E-2</v>
      </c>
      <c r="DE205" s="3">
        <f t="shared" si="182"/>
        <v>3.0551500571875962</v>
      </c>
      <c r="DF205" s="3">
        <f t="shared" si="183"/>
        <v>10876.305648322359</v>
      </c>
      <c r="DG205" s="3">
        <f t="shared" si="211"/>
        <v>0.19319628630950045</v>
      </c>
      <c r="DH205" s="3">
        <f t="shared" si="212"/>
        <v>5.1162315808967775E-3</v>
      </c>
      <c r="DI205" s="3">
        <f t="shared" si="184"/>
        <v>4.7735243972027832E-3</v>
      </c>
      <c r="DJ205" s="3">
        <f t="shared" si="185"/>
        <v>1.3964814120445672E-2</v>
      </c>
      <c r="DK205" s="3">
        <f t="shared" si="186"/>
        <v>2.4572177788231377E-2</v>
      </c>
      <c r="DL205" s="3">
        <f t="shared" si="187"/>
        <v>25.69494674028298</v>
      </c>
      <c r="DM205" s="3">
        <f t="shared" si="213"/>
        <v>6.5041671854440611E-2</v>
      </c>
      <c r="DN205" s="3">
        <f t="shared" si="214"/>
        <v>4.5135680324165532E-2</v>
      </c>
      <c r="DO205" s="3">
        <f t="shared" si="188"/>
        <v>2.638614865761342E-3</v>
      </c>
      <c r="DP205" s="3">
        <f t="shared" si="189"/>
        <v>5.6146697314559324E-4</v>
      </c>
      <c r="DQ205" s="3">
        <f t="shared" si="190"/>
        <v>1.3048689460415386E-4</v>
      </c>
      <c r="DR205" s="3">
        <f t="shared" si="191"/>
        <v>6.5818841613570677E-5</v>
      </c>
      <c r="DS205" s="3">
        <f t="shared" si="192"/>
        <v>7.3911357713893344E-3</v>
      </c>
      <c r="DT205" s="3">
        <f t="shared" si="193"/>
        <v>4.3662523719522715E-5</v>
      </c>
      <c r="DV205" s="3">
        <f t="shared" si="215"/>
        <v>0.68635354606430576</v>
      </c>
      <c r="DW205" s="3">
        <f t="shared" si="194"/>
        <v>0.44932719852532116</v>
      </c>
      <c r="DX205" s="3">
        <f t="shared" si="195"/>
        <v>2.323521830206175E-4</v>
      </c>
      <c r="DY205" s="3">
        <f t="shared" si="196"/>
        <v>1.7737685639361307E-4</v>
      </c>
      <c r="DZ205" s="3">
        <f t="shared" si="197"/>
        <v>2.7694079755094393E-2</v>
      </c>
      <c r="EA205" s="3">
        <f t="shared" si="198"/>
        <v>98.59066508265056</v>
      </c>
      <c r="EB205" s="3">
        <f t="shared" si="216"/>
        <v>1.7512702359270154E-3</v>
      </c>
      <c r="EC205" s="3">
        <f t="shared" si="217"/>
        <v>4.6377206616593965E-5</v>
      </c>
      <c r="ED205" s="3">
        <f t="shared" si="199"/>
        <v>4.3270661962416777E-5</v>
      </c>
      <c r="EE205" s="3">
        <f t="shared" si="200"/>
        <v>1.2658712952800258E-4</v>
      </c>
      <c r="EF205" s="3">
        <f t="shared" si="201"/>
        <v>2.2273991086711899E-4</v>
      </c>
      <c r="EG205" s="3">
        <f t="shared" si="202"/>
        <v>0.23291749701595918</v>
      </c>
      <c r="EH205" s="3">
        <f t="shared" si="218"/>
        <v>5.8958454217456879E-4</v>
      </c>
      <c r="EI205" s="3">
        <f t="shared" si="219"/>
        <v>4.0914230309478097E-4</v>
      </c>
      <c r="EJ205" s="3">
        <f t="shared" si="203"/>
        <v>2.3918304884389288E-5</v>
      </c>
      <c r="EK205" s="3">
        <f t="shared" si="204"/>
        <v>5.0895408877098965E-6</v>
      </c>
      <c r="EL205" s="3">
        <f t="shared" si="205"/>
        <v>1.182827160211116E-6</v>
      </c>
      <c r="EM205" s="3">
        <f t="shared" si="206"/>
        <v>5.9662936841541413E-7</v>
      </c>
      <c r="EN205" s="3">
        <f t="shared" si="207"/>
        <v>6.6998576077148357E-5</v>
      </c>
      <c r="EO205" s="3">
        <f t="shared" si="208"/>
        <v>3.957885509919208E-7</v>
      </c>
      <c r="EQ205" s="3">
        <f t="shared" si="209"/>
        <v>0.89865439705064232</v>
      </c>
    </row>
    <row r="206" spans="1:159">
      <c r="A206" s="3" t="s">
        <v>257</v>
      </c>
      <c r="B206" s="33" t="s">
        <v>63</v>
      </c>
      <c r="C206" s="3" t="s">
        <v>65</v>
      </c>
      <c r="D206" s="3" t="s">
        <v>618</v>
      </c>
      <c r="E206" s="3" t="s">
        <v>403</v>
      </c>
      <c r="G206" s="3">
        <v>5731.93177778471</v>
      </c>
      <c r="H206" s="3">
        <v>2203.7427282378299</v>
      </c>
      <c r="I206" s="3">
        <v>5.37334332323704</v>
      </c>
      <c r="J206" s="3">
        <v>1.8698856159052899</v>
      </c>
      <c r="K206" s="3">
        <v>25.8733778714046</v>
      </c>
      <c r="L206" s="3">
        <v>720894.68231169996</v>
      </c>
      <c r="M206" s="3">
        <v>8.6834612001051692</v>
      </c>
      <c r="N206" s="3">
        <v>0.29293424802309598</v>
      </c>
      <c r="O206" s="3">
        <v>0.39688544798880898</v>
      </c>
      <c r="P206" s="3">
        <v>2.5179473723991901</v>
      </c>
      <c r="Q206" s="3">
        <v>0.18373959875575099</v>
      </c>
      <c r="R206" s="3">
        <v>3207.13720949054</v>
      </c>
      <c r="S206" s="3">
        <v>1.3426035467129069</v>
      </c>
      <c r="T206" s="3">
        <v>0.614061917245036</v>
      </c>
      <c r="U206" s="3">
        <v>4.9391263847349202E-2</v>
      </c>
      <c r="V206" s="3">
        <v>9.8939894593535999E-2</v>
      </c>
      <c r="W206" s="3">
        <v>1.79609623593752E-2</v>
      </c>
      <c r="X206" s="3">
        <v>8.0006103663093093E-3</v>
      </c>
      <c r="Y206" s="3">
        <v>2.22700107937264</v>
      </c>
      <c r="Z206" s="3">
        <v>6.6050179427314098E-3</v>
      </c>
      <c r="AA206" s="3">
        <f t="shared" si="166"/>
        <v>2.8736214009730108</v>
      </c>
      <c r="AB206" s="3">
        <f t="shared" si="167"/>
        <v>1.1306448819093124</v>
      </c>
      <c r="AC206" s="3">
        <f t="shared" si="168"/>
        <v>2.9658799916666787E-3</v>
      </c>
      <c r="AD206" s="3">
        <f t="shared" si="169"/>
        <v>13.538776365992014</v>
      </c>
      <c r="AE206" s="3">
        <f t="shared" si="170"/>
        <v>3.5925489396543674E-3</v>
      </c>
      <c r="AF206" s="3">
        <f t="shared" si="171"/>
        <v>2.2178374453802701E-2</v>
      </c>
      <c r="AG206" s="3">
        <f t="shared" si="172"/>
        <v>3.4194650835201339E-2</v>
      </c>
      <c r="AH206" s="17">
        <f t="shared" si="173"/>
        <v>8.250539277130102E-2</v>
      </c>
      <c r="AI206" s="3">
        <f t="shared" si="174"/>
        <v>1.2292194161813538E-3</v>
      </c>
      <c r="AJ206" s="3">
        <f t="shared" si="175"/>
        <v>0.46859975641428286</v>
      </c>
      <c r="AK206" s="3">
        <f t="shared" si="176"/>
        <v>1.4889445704521884E-3</v>
      </c>
      <c r="AL206" s="3">
        <f t="shared" si="177"/>
        <v>9.1919054629836378E-3</v>
      </c>
      <c r="AM206" s="3">
        <f t="shared" si="178"/>
        <v>3.4194650835201339E-2</v>
      </c>
      <c r="AP206" s="3">
        <v>0.11950908268652</v>
      </c>
      <c r="AQ206" s="3">
        <v>5.7880828752477997</v>
      </c>
      <c r="AR206" s="3">
        <v>2.6644757155124502E-2</v>
      </c>
      <c r="AS206" s="3">
        <v>9.3522344370985402E-2</v>
      </c>
      <c r="AT206" s="3">
        <v>9.5340072649829494E-2</v>
      </c>
      <c r="AU206" s="3">
        <v>2.6835981977502898</v>
      </c>
      <c r="AV206" s="3">
        <v>3.9724171642149801E-2</v>
      </c>
      <c r="AW206" s="3">
        <v>0.29293424802309598</v>
      </c>
      <c r="AX206" s="3">
        <v>0.39688544798880898</v>
      </c>
      <c r="AY206" s="3">
        <v>1.2787576985064799</v>
      </c>
      <c r="AZ206" s="3">
        <v>2.90887881459767E-2</v>
      </c>
      <c r="BA206" s="3">
        <v>0.14285109362894</v>
      </c>
      <c r="BB206" s="3">
        <v>8.7633518602861795E-6</v>
      </c>
      <c r="BC206" s="3">
        <v>0.13132665390477199</v>
      </c>
      <c r="BD206" s="3">
        <v>4.9391263847349202E-2</v>
      </c>
      <c r="BE206" s="3">
        <v>9.8939894593535999E-2</v>
      </c>
      <c r="BF206" s="3">
        <v>1.79609623593752E-2</v>
      </c>
      <c r="BG206" s="3">
        <v>8.0006103663093093E-3</v>
      </c>
      <c r="BH206" s="3">
        <v>2.22700107937264</v>
      </c>
      <c r="BI206" s="3">
        <v>6.6050179427314098E-3</v>
      </c>
      <c r="BK206" s="3">
        <v>239.23575438904601</v>
      </c>
      <c r="BL206" s="3">
        <v>165.30031124473999</v>
      </c>
      <c r="BM206" s="3">
        <v>0.73709734807157101</v>
      </c>
      <c r="BN206" s="3">
        <v>0.33200012016126601</v>
      </c>
      <c r="BO206" s="3">
        <v>0.73222843327022802</v>
      </c>
      <c r="BP206" s="3">
        <v>7996.7707339526396</v>
      </c>
      <c r="BQ206" s="3">
        <v>0.57367354816286598</v>
      </c>
      <c r="BR206" s="3">
        <v>0.19853560437966</v>
      </c>
      <c r="BS206" s="3">
        <v>0.226009606200372</v>
      </c>
      <c r="BT206" s="3">
        <v>0.71645856908333505</v>
      </c>
      <c r="BU206" s="3">
        <v>0.110411690271848</v>
      </c>
      <c r="BV206" s="3">
        <v>80.801635048797607</v>
      </c>
      <c r="BW206" s="3">
        <v>0.19077300272391001</v>
      </c>
      <c r="BX206" s="3">
        <v>0.22841863244411501</v>
      </c>
      <c r="BY206" s="3">
        <v>2.55251461482973E-2</v>
      </c>
      <c r="BZ206" s="3">
        <v>2.3467947797709801E-3</v>
      </c>
      <c r="CA206" s="3">
        <v>9.3065108708215195E-3</v>
      </c>
      <c r="CB206" s="3">
        <v>3.7771456037773501E-3</v>
      </c>
      <c r="CC206" s="3">
        <v>7.8740298507245898E-2</v>
      </c>
      <c r="CD206" s="3">
        <v>5.4797758494841003E-3</v>
      </c>
      <c r="CF206" s="3">
        <v>5731.93177778471</v>
      </c>
      <c r="CG206" s="3">
        <v>2203.7427282378299</v>
      </c>
      <c r="CH206" s="3">
        <v>5.37334332323704</v>
      </c>
      <c r="CI206" s="3">
        <v>1.8698856159052899</v>
      </c>
      <c r="CJ206" s="3">
        <v>25.8733778714046</v>
      </c>
      <c r="CK206" s="3">
        <v>720894.68231169996</v>
      </c>
      <c r="CL206" s="3">
        <v>8.6834612001051692</v>
      </c>
      <c r="CM206" s="3">
        <v>0.29293424802309598</v>
      </c>
      <c r="CN206" s="3">
        <v>0.39688544798880898</v>
      </c>
      <c r="CO206" s="3">
        <v>2.5179473723991901</v>
      </c>
      <c r="CP206" s="3">
        <v>0.18373959875575099</v>
      </c>
      <c r="CQ206" s="3">
        <v>3207.13720949054</v>
      </c>
      <c r="CR206" s="3">
        <v>1.3426035467129069</v>
      </c>
      <c r="CS206" s="3">
        <v>0.614061917245036</v>
      </c>
      <c r="CT206" s="3">
        <v>4.9391263847349202E-2</v>
      </c>
      <c r="CU206" s="3">
        <v>9.8939894593535999E-2</v>
      </c>
      <c r="CV206" s="3">
        <v>1.79609623593752E-2</v>
      </c>
      <c r="CW206" s="3">
        <v>8.0006103663093093E-3</v>
      </c>
      <c r="CX206" s="3">
        <v>2.22700107937264</v>
      </c>
      <c r="CY206" s="3">
        <v>6.6050179427314098E-3</v>
      </c>
      <c r="DA206" s="3">
        <f t="shared" si="210"/>
        <v>104.33446185511083</v>
      </c>
      <c r="DB206" s="3">
        <f t="shared" si="179"/>
        <v>39.461773269546597</v>
      </c>
      <c r="DC206" s="3">
        <f t="shared" si="180"/>
        <v>9.1176846382633903E-2</v>
      </c>
      <c r="DD206" s="3">
        <f t="shared" si="181"/>
        <v>3.1858532916908718E-2</v>
      </c>
      <c r="DE206" s="3">
        <f t="shared" si="182"/>
        <v>0.4071598192082051</v>
      </c>
      <c r="DF206" s="3">
        <f t="shared" si="183"/>
        <v>11024.540179105366</v>
      </c>
      <c r="DG206" s="3">
        <f t="shared" si="211"/>
        <v>0.12454227729881344</v>
      </c>
      <c r="DH206" s="3">
        <f t="shared" si="212"/>
        <v>4.0343513017917091E-3</v>
      </c>
      <c r="DI206" s="3">
        <f t="shared" si="184"/>
        <v>5.2973434628839876E-3</v>
      </c>
      <c r="DJ206" s="3">
        <f t="shared" si="185"/>
        <v>3.1888897826737463E-2</v>
      </c>
      <c r="DK206" s="3">
        <f t="shared" si="186"/>
        <v>1.7033713249664962E-3</v>
      </c>
      <c r="DL206" s="3">
        <f t="shared" si="187"/>
        <v>28.53045706817429</v>
      </c>
      <c r="DM206" s="3">
        <f t="shared" si="213"/>
        <v>1.1693319398638775E-2</v>
      </c>
      <c r="DN206" s="3">
        <f t="shared" si="214"/>
        <v>5.1727901376887883E-3</v>
      </c>
      <c r="DO206" s="3">
        <f t="shared" si="188"/>
        <v>4.0564441398939884E-4</v>
      </c>
      <c r="DP206" s="3">
        <f t="shared" si="189"/>
        <v>7.753910234603135E-4</v>
      </c>
      <c r="DQ206" s="3">
        <f t="shared" si="190"/>
        <v>9.118788118782199E-5</v>
      </c>
      <c r="DR206" s="3">
        <f t="shared" si="191"/>
        <v>3.9145127641589645E-5</v>
      </c>
      <c r="DS206" s="3">
        <f t="shared" si="192"/>
        <v>1.0748074707396912E-2</v>
      </c>
      <c r="DT206" s="3">
        <f t="shared" si="193"/>
        <v>3.1605923688776E-5</v>
      </c>
      <c r="DV206" s="3">
        <f t="shared" si="215"/>
        <v>0.93167211707658604</v>
      </c>
      <c r="DW206" s="3">
        <f t="shared" si="194"/>
        <v>0.35238053843312894</v>
      </c>
      <c r="DX206" s="3">
        <f t="shared" si="195"/>
        <v>8.1417897775368686E-4</v>
      </c>
      <c r="DY206" s="3">
        <f t="shared" si="196"/>
        <v>2.8448612550347369E-4</v>
      </c>
      <c r="DZ206" s="3">
        <f t="shared" si="197"/>
        <v>3.6358020543300141E-3</v>
      </c>
      <c r="EA206" s="3">
        <f t="shared" si="198"/>
        <v>98.445484893827938</v>
      </c>
      <c r="EB206" s="3">
        <f t="shared" si="216"/>
        <v>1.1121212022702437E-3</v>
      </c>
      <c r="EC206" s="3">
        <f t="shared" si="217"/>
        <v>3.6025418174779629E-5</v>
      </c>
      <c r="ED206" s="3">
        <f t="shared" si="199"/>
        <v>4.7303519002194165E-5</v>
      </c>
      <c r="EE206" s="3">
        <f t="shared" si="200"/>
        <v>2.8475727407051445E-4</v>
      </c>
      <c r="EF206" s="3">
        <f t="shared" si="201"/>
        <v>1.5210540604531294E-5</v>
      </c>
      <c r="EG206" s="3">
        <f t="shared" si="202"/>
        <v>0.25476751272059694</v>
      </c>
      <c r="EH206" s="3">
        <f t="shared" si="218"/>
        <v>1.0441746136488878E-4</v>
      </c>
      <c r="EI206" s="3">
        <f t="shared" si="219"/>
        <v>4.6191299145875855E-5</v>
      </c>
      <c r="EJ206" s="3">
        <f t="shared" si="203"/>
        <v>3.6222699886699175E-6</v>
      </c>
      <c r="EK206" s="3">
        <f t="shared" si="204"/>
        <v>6.923984497017499E-6</v>
      </c>
      <c r="EL206" s="3">
        <f t="shared" si="205"/>
        <v>8.142775149017042E-7</v>
      </c>
      <c r="EM206" s="3">
        <f t="shared" si="206"/>
        <v>3.4955299806615621E-7</v>
      </c>
      <c r="EN206" s="3">
        <f t="shared" si="207"/>
        <v>9.5976739986868172E-5</v>
      </c>
      <c r="EO206" s="3">
        <f t="shared" si="208"/>
        <v>2.8223040893405945E-7</v>
      </c>
      <c r="EQ206" s="3">
        <f t="shared" si="209"/>
        <v>0.70476107686625789</v>
      </c>
    </row>
    <row r="207" spans="1:159">
      <c r="A207" s="3" t="s">
        <v>258</v>
      </c>
      <c r="B207" s="33" t="s">
        <v>63</v>
      </c>
      <c r="C207" s="3" t="s">
        <v>65</v>
      </c>
      <c r="D207" s="3" t="s">
        <v>618</v>
      </c>
      <c r="E207" s="3" t="s">
        <v>403</v>
      </c>
      <c r="G207" s="3">
        <v>5348.6923983112601</v>
      </c>
      <c r="H207" s="3">
        <v>1728.61608949274</v>
      </c>
      <c r="I207" s="3">
        <v>5.0901757638506799</v>
      </c>
      <c r="J207" s="3">
        <v>3.1383888053061502</v>
      </c>
      <c r="K207" s="3">
        <v>26.2738278210274</v>
      </c>
      <c r="L207" s="3">
        <v>682682.79158753296</v>
      </c>
      <c r="M207" s="3">
        <v>6.7008459581079203</v>
      </c>
      <c r="N207" s="3">
        <v>0.24460793109183099</v>
      </c>
      <c r="O207" s="3">
        <v>0.34795849197579398</v>
      </c>
      <c r="P207" s="3">
        <v>3.0521252298725301</v>
      </c>
      <c r="Q207" s="3">
        <v>0.209982225626827</v>
      </c>
      <c r="R207" s="3">
        <v>3246.40416631882</v>
      </c>
      <c r="S207" s="3">
        <v>2.7428366020427766</v>
      </c>
      <c r="T207" s="3">
        <v>3.2961479902422099</v>
      </c>
      <c r="U207" s="3">
        <v>0.22695007219288399</v>
      </c>
      <c r="V207" s="3">
        <v>7.6829638522708202E-2</v>
      </c>
      <c r="W207" s="3">
        <v>1.6502720778655999E-2</v>
      </c>
      <c r="X207" s="3">
        <v>6.3081118258953104E-3</v>
      </c>
      <c r="Y207" s="3">
        <v>1.41143962157537</v>
      </c>
      <c r="Z207" s="3">
        <v>7.0160785740021204E-3</v>
      </c>
      <c r="AA207" s="3">
        <f t="shared" si="166"/>
        <v>1.6219073160229849</v>
      </c>
      <c r="AB207" s="3">
        <f t="shared" si="167"/>
        <v>2.1624199740587691</v>
      </c>
      <c r="AC207" s="3">
        <f t="shared" si="168"/>
        <v>4.9708669550959364E-3</v>
      </c>
      <c r="AD207" s="3">
        <f t="shared" si="169"/>
        <v>14.628686700380293</v>
      </c>
      <c r="AE207" s="3">
        <f t="shared" si="170"/>
        <v>4.4692750079203172E-3</v>
      </c>
      <c r="AF207" s="3">
        <f t="shared" si="171"/>
        <v>0.16079332670254431</v>
      </c>
      <c r="AG207" s="3">
        <f t="shared" si="172"/>
        <v>4.1252450871750841E-2</v>
      </c>
      <c r="AH207" s="17">
        <f t="shared" si="173"/>
        <v>0.14877166718081541</v>
      </c>
      <c r="AI207" s="3">
        <f t="shared" si="174"/>
        <v>1.3783568386437229E-3</v>
      </c>
      <c r="AJ207" s="3">
        <f t="shared" si="175"/>
        <v>0.59961097051855439</v>
      </c>
      <c r="AK207" s="3">
        <f t="shared" si="176"/>
        <v>1.2392719070123564E-3</v>
      </c>
      <c r="AL207" s="3">
        <f t="shared" si="177"/>
        <v>4.4585900904372297E-2</v>
      </c>
      <c r="AM207" s="3">
        <f t="shared" si="178"/>
        <v>4.1252450871750841E-2</v>
      </c>
      <c r="AP207" s="3">
        <v>0.12777730006598001</v>
      </c>
      <c r="AQ207" s="3">
        <v>5.2993033830951699</v>
      </c>
      <c r="AR207" s="3">
        <v>2.2277243811309001E-2</v>
      </c>
      <c r="AS207" s="3">
        <v>0.16333108843183</v>
      </c>
      <c r="AT207" s="3">
        <v>0.14805120042119899</v>
      </c>
      <c r="AU207" s="3">
        <v>2.5953214642957301</v>
      </c>
      <c r="AV207" s="3">
        <v>3.8649008898088602E-2</v>
      </c>
      <c r="AW207" s="3">
        <v>0.24460793109183099</v>
      </c>
      <c r="AX207" s="3">
        <v>0.34795849197579398</v>
      </c>
      <c r="AY207" s="3">
        <v>1.08922121576485</v>
      </c>
      <c r="AZ207" s="3">
        <v>7.0915257133505804E-3</v>
      </c>
      <c r="BA207" s="3">
        <v>0.19676510425834401</v>
      </c>
      <c r="BB207" s="3">
        <v>3.7832578761947497E-2</v>
      </c>
      <c r="BC207" s="3">
        <v>3.2961479902422099</v>
      </c>
      <c r="BD207" s="3">
        <v>2.1563927534810401E-2</v>
      </c>
      <c r="BE207" s="3">
        <v>7.6829638522708202E-2</v>
      </c>
      <c r="BF207" s="3">
        <v>1.6502720778655999E-2</v>
      </c>
      <c r="BG207" s="3">
        <v>2.9505107158093302E-3</v>
      </c>
      <c r="BH207" s="3">
        <v>1.41143962157537</v>
      </c>
      <c r="BI207" s="3">
        <v>7.0160785740021204E-3</v>
      </c>
      <c r="BK207" s="3">
        <v>205.76642290857501</v>
      </c>
      <c r="BL207" s="3">
        <v>70.072686134408698</v>
      </c>
      <c r="BM207" s="3">
        <v>0.66214068441667295</v>
      </c>
      <c r="BN207" s="3">
        <v>0.32703278549402898</v>
      </c>
      <c r="BO207" s="3">
        <v>3.8047393846623598</v>
      </c>
      <c r="BP207" s="3">
        <v>20019.715851306501</v>
      </c>
      <c r="BQ207" s="3">
        <v>1.45852372585734</v>
      </c>
      <c r="BR207" s="3">
        <v>0.180724953155944</v>
      </c>
      <c r="BS207" s="3">
        <v>0.30356514414570601</v>
      </c>
      <c r="BT207" s="3">
        <v>1.29605405531991</v>
      </c>
      <c r="BU207" s="3">
        <v>8.4216300301696606E-2</v>
      </c>
      <c r="BV207" s="3">
        <v>43.487590107531901</v>
      </c>
      <c r="BW207" s="3">
        <v>0.25917105305536198</v>
      </c>
      <c r="BX207" s="3">
        <v>1.5193403235830001</v>
      </c>
      <c r="BY207" s="3">
        <v>0.36863216619274902</v>
      </c>
      <c r="BZ207" s="3">
        <v>8.4686426712572704E-2</v>
      </c>
      <c r="CA207" s="3">
        <v>9.2811749667156794E-3</v>
      </c>
      <c r="CB207" s="3">
        <v>5.9617101255104599E-3</v>
      </c>
      <c r="CC207" s="3">
        <v>0.90797893991992595</v>
      </c>
      <c r="CD207" s="3">
        <v>7.18498941481268E-3</v>
      </c>
      <c r="CF207" s="3">
        <v>5348.6923983112601</v>
      </c>
      <c r="CG207" s="3">
        <v>1728.61608949274</v>
      </c>
      <c r="CH207" s="3">
        <v>5.0901757638506799</v>
      </c>
      <c r="CI207" s="3">
        <v>3.1383888053061502</v>
      </c>
      <c r="CJ207" s="3">
        <v>26.2738278210274</v>
      </c>
      <c r="CK207" s="3">
        <v>682682.79158753296</v>
      </c>
      <c r="CL207" s="3">
        <v>6.7008459581079203</v>
      </c>
      <c r="CM207" s="3">
        <v>0.24460793109183099</v>
      </c>
      <c r="CN207" s="3">
        <v>0.34795849197579398</v>
      </c>
      <c r="CO207" s="3">
        <v>3.0521252298725301</v>
      </c>
      <c r="CP207" s="3">
        <v>0.209982225626827</v>
      </c>
      <c r="CQ207" s="3">
        <v>3246.40416631882</v>
      </c>
      <c r="CR207" s="3">
        <v>2.7428366020427766</v>
      </c>
      <c r="CS207" s="3">
        <v>3.2961479902422099</v>
      </c>
      <c r="CT207" s="3">
        <v>0.22695007219288399</v>
      </c>
      <c r="CU207" s="3">
        <v>7.6829638522708202E-2</v>
      </c>
      <c r="CV207" s="3">
        <v>1.6502720778655999E-2</v>
      </c>
      <c r="CW207" s="3">
        <v>6.3081118258953104E-3</v>
      </c>
      <c r="CX207" s="3">
        <v>1.41143962157537</v>
      </c>
      <c r="CY207" s="3">
        <v>7.0160785740021204E-3</v>
      </c>
      <c r="DA207" s="3">
        <f t="shared" si="210"/>
        <v>97.358615671103649</v>
      </c>
      <c r="DB207" s="3">
        <f t="shared" si="179"/>
        <v>30.953820207587789</v>
      </c>
      <c r="DC207" s="3">
        <f t="shared" si="180"/>
        <v>8.6371956110489159E-2</v>
      </c>
      <c r="DD207" s="3">
        <f t="shared" si="181"/>
        <v>5.3470898010784015E-2</v>
      </c>
      <c r="DE207" s="3">
        <f t="shared" si="182"/>
        <v>0.41346155259225442</v>
      </c>
      <c r="DF207" s="3">
        <f t="shared" si="183"/>
        <v>10440.171151361568</v>
      </c>
      <c r="DG207" s="3">
        <f t="shared" si="211"/>
        <v>9.6106678687203947E-2</v>
      </c>
      <c r="DH207" s="3">
        <f t="shared" si="212"/>
        <v>3.36879122836842E-3</v>
      </c>
      <c r="DI207" s="3">
        <f t="shared" si="184"/>
        <v>4.6443014027435876E-3</v>
      </c>
      <c r="DJ207" s="3">
        <f t="shared" si="185"/>
        <v>3.8654068260796988E-2</v>
      </c>
      <c r="DK207" s="3">
        <f t="shared" si="186"/>
        <v>1.9466555076178798E-3</v>
      </c>
      <c r="DL207" s="3">
        <f t="shared" si="187"/>
        <v>28.879773032166067</v>
      </c>
      <c r="DM207" s="3">
        <f t="shared" si="213"/>
        <v>2.3888559302920942E-2</v>
      </c>
      <c r="DN207" s="3">
        <f t="shared" si="214"/>
        <v>2.7766388596093084E-2</v>
      </c>
      <c r="DO207" s="3">
        <f t="shared" si="188"/>
        <v>1.8639132078916228E-3</v>
      </c>
      <c r="DP207" s="3">
        <f t="shared" si="189"/>
        <v>6.0211315456667872E-4</v>
      </c>
      <c r="DQ207" s="3">
        <f t="shared" si="190"/>
        <v>8.3784382569811967E-5</v>
      </c>
      <c r="DR207" s="3">
        <f t="shared" si="191"/>
        <v>3.0864125522463484E-5</v>
      </c>
      <c r="DS207" s="3">
        <f t="shared" si="192"/>
        <v>6.8119672855954149E-3</v>
      </c>
      <c r="DT207" s="3">
        <f t="shared" si="193"/>
        <v>3.3572905619188368E-5</v>
      </c>
      <c r="DV207" s="3">
        <f t="shared" si="215"/>
        <v>0.91855086345801784</v>
      </c>
      <c r="DW207" s="3">
        <f t="shared" si="194"/>
        <v>0.29204049464974996</v>
      </c>
      <c r="DX207" s="3">
        <f t="shared" si="195"/>
        <v>8.1489485359840966E-4</v>
      </c>
      <c r="DY207" s="3">
        <f t="shared" si="196"/>
        <v>5.0448272296315093E-4</v>
      </c>
      <c r="DZ207" s="3">
        <f t="shared" si="197"/>
        <v>3.9008922171130406E-3</v>
      </c>
      <c r="EA207" s="3">
        <f t="shared" si="198"/>
        <v>98.500047064442271</v>
      </c>
      <c r="EB207" s="3">
        <f t="shared" si="216"/>
        <v>9.0673919389360131E-4</v>
      </c>
      <c r="EC207" s="3">
        <f t="shared" si="217"/>
        <v>3.1783587618800112E-5</v>
      </c>
      <c r="ED207" s="3">
        <f t="shared" si="199"/>
        <v>4.3817663534379694E-5</v>
      </c>
      <c r="EE207" s="3">
        <f t="shared" si="200"/>
        <v>3.6469014614038363E-4</v>
      </c>
      <c r="EF207" s="3">
        <f t="shared" si="201"/>
        <v>1.8366141353306281E-5</v>
      </c>
      <c r="EG207" s="3">
        <f t="shared" si="202"/>
        <v>0.27247244912338231</v>
      </c>
      <c r="EH207" s="3">
        <f t="shared" si="218"/>
        <v>2.2538176640260924E-4</v>
      </c>
      <c r="EI207" s="3">
        <f t="shared" si="219"/>
        <v>2.6196798346242385E-4</v>
      </c>
      <c r="EJ207" s="3">
        <f t="shared" si="203"/>
        <v>1.7585491275918077E-5</v>
      </c>
      <c r="EK207" s="3">
        <f t="shared" si="204"/>
        <v>5.6807664551747233E-6</v>
      </c>
      <c r="EL207" s="3">
        <f t="shared" si="205"/>
        <v>7.9048183279212059E-7</v>
      </c>
      <c r="EM207" s="3">
        <f t="shared" si="206"/>
        <v>2.9119425079243327E-7</v>
      </c>
      <c r="EN207" s="3">
        <f t="shared" si="207"/>
        <v>6.4268974953067011E-5</v>
      </c>
      <c r="EO207" s="3">
        <f t="shared" si="208"/>
        <v>3.1675082100055945E-7</v>
      </c>
      <c r="EQ207" s="3">
        <f t="shared" si="209"/>
        <v>0.58408098929949992</v>
      </c>
    </row>
    <row r="208" spans="1:159" s="9" customFormat="1">
      <c r="A208" s="9" t="s">
        <v>259</v>
      </c>
      <c r="B208" s="39" t="s">
        <v>63</v>
      </c>
      <c r="C208" s="9" t="s">
        <v>65</v>
      </c>
      <c r="D208" s="9" t="s">
        <v>618</v>
      </c>
      <c r="E208" s="9" t="s">
        <v>403</v>
      </c>
      <c r="G208" s="9">
        <v>2636.5972558941198</v>
      </c>
      <c r="H208" s="9">
        <v>4622.6471452572296</v>
      </c>
      <c r="I208" s="9">
        <v>7.9478753995445297</v>
      </c>
      <c r="J208" s="9">
        <v>0.447106750981144</v>
      </c>
      <c r="K208" s="9">
        <v>5822.9686878508901</v>
      </c>
      <c r="L208" s="9">
        <v>665332.99259307305</v>
      </c>
      <c r="M208" s="9">
        <v>4.8605879478882601</v>
      </c>
      <c r="N208" s="9">
        <v>0.51154264357335399</v>
      </c>
      <c r="O208" s="9">
        <v>0.63969176623800605</v>
      </c>
      <c r="P208" s="9">
        <v>2.3177847078301999</v>
      </c>
      <c r="Q208" s="9">
        <v>9.6697105918666892</v>
      </c>
      <c r="R208" s="9">
        <v>3188.2395525166899</v>
      </c>
      <c r="S208" s="9">
        <v>3.6066336237230177</v>
      </c>
      <c r="T208" s="9">
        <v>4.5333947847712501</v>
      </c>
      <c r="U208" s="9">
        <v>0.92560694590653703</v>
      </c>
      <c r="V208" s="9">
        <v>0.37639526529294098</v>
      </c>
      <c r="W208" s="9">
        <v>4.0350698774132998E-2</v>
      </c>
      <c r="X208" s="9">
        <v>1.5642726666358599E-2</v>
      </c>
      <c r="Y208" s="9">
        <v>18.1855244262192</v>
      </c>
      <c r="Z208" s="9">
        <v>1.7006915771769101E-2</v>
      </c>
      <c r="AA208" s="9">
        <f t="shared" si="166"/>
        <v>17.776236619338629</v>
      </c>
      <c r="AB208" s="9">
        <f t="shared" si="167"/>
        <v>0.12745217863986952</v>
      </c>
      <c r="AC208" s="9">
        <f t="shared" si="168"/>
        <v>9.3518973515271161E-4</v>
      </c>
      <c r="AD208" s="9">
        <f t="shared" si="169"/>
        <v>12.424539159360407</v>
      </c>
      <c r="AE208" s="9">
        <f t="shared" si="170"/>
        <v>8.6017462569325243E-4</v>
      </c>
      <c r="AF208" s="9">
        <f t="shared" si="171"/>
        <v>5.0898006799959643E-2</v>
      </c>
      <c r="AG208" s="9">
        <f t="shared" si="172"/>
        <v>1.2166409393409505</v>
      </c>
      <c r="AH208" s="49">
        <f t="shared" si="173"/>
        <v>0.53172569375702283</v>
      </c>
      <c r="AI208" s="9">
        <f t="shared" si="174"/>
        <v>2.1398065416002518E-3</v>
      </c>
      <c r="AJ208" s="9">
        <f t="shared" si="175"/>
        <v>0.29162318120425307</v>
      </c>
      <c r="AK208" s="9">
        <f t="shared" si="176"/>
        <v>1.9681645571916037E-3</v>
      </c>
      <c r="AL208" s="9">
        <f t="shared" si="177"/>
        <v>0.116459669959041</v>
      </c>
      <c r="AM208" s="9">
        <f t="shared" si="178"/>
        <v>1.2166409393409505</v>
      </c>
      <c r="AO208" s="40"/>
      <c r="AP208" s="9">
        <v>0.38089171658822202</v>
      </c>
      <c r="AQ208" s="9">
        <v>6.1209520066439902</v>
      </c>
      <c r="AR208" s="9">
        <v>2.8648611589964301E-2</v>
      </c>
      <c r="AS208" s="9">
        <v>0.447106750981144</v>
      </c>
      <c r="AT208" s="9">
        <v>0.226281560205085</v>
      </c>
      <c r="AU208" s="9">
        <v>6.0218409646271898</v>
      </c>
      <c r="AV208" s="9">
        <v>4.4344187312164003E-2</v>
      </c>
      <c r="AW208" s="9">
        <v>0.51154264357335399</v>
      </c>
      <c r="AX208" s="9">
        <v>0.63969176623800605</v>
      </c>
      <c r="AY208" s="9">
        <v>2.3177847078301999</v>
      </c>
      <c r="AZ208" s="9">
        <v>4.1171125937764702E-2</v>
      </c>
      <c r="BA208" s="9">
        <v>0.43021557254703102</v>
      </c>
      <c r="BB208" s="9">
        <v>1.0537716492743101E-2</v>
      </c>
      <c r="BC208" s="9">
        <v>0.177593669640431</v>
      </c>
      <c r="BD208" s="9">
        <v>1.97936200686985E-4</v>
      </c>
      <c r="BE208" s="9">
        <v>0.37639526529294098</v>
      </c>
      <c r="BF208" s="9">
        <v>2.7482938263339099E-2</v>
      </c>
      <c r="BG208" s="9">
        <v>1.5642726666358599E-2</v>
      </c>
      <c r="BH208" s="9">
        <v>5.0776088864235201E-2</v>
      </c>
      <c r="BI208" s="9">
        <v>1.7006915771769101E-2</v>
      </c>
      <c r="BJ208" s="41"/>
      <c r="BK208" s="9">
        <v>538.59080169574202</v>
      </c>
      <c r="BL208" s="9">
        <v>429.10298170036202</v>
      </c>
      <c r="BM208" s="9">
        <v>1.0164496661309801</v>
      </c>
      <c r="BN208" s="9">
        <v>0.36785455919416399</v>
      </c>
      <c r="BO208" s="9">
        <v>398.33790136388501</v>
      </c>
      <c r="BP208" s="9">
        <v>41076.356861268003</v>
      </c>
      <c r="BQ208" s="9">
        <v>0.96950420908222001</v>
      </c>
      <c r="BR208" s="9">
        <v>0.23039365618301999</v>
      </c>
      <c r="BS208" s="9">
        <v>0.46865068335451299</v>
      </c>
      <c r="BT208" s="9">
        <v>3.16170432014881</v>
      </c>
      <c r="BU208" s="9">
        <v>1.73237458083162</v>
      </c>
      <c r="BV208" s="9">
        <v>124.451083913817</v>
      </c>
      <c r="BW208" s="9">
        <v>0.21606861889829099</v>
      </c>
      <c r="BX208" s="9">
        <v>3.0604654440172001</v>
      </c>
      <c r="BY208" s="9">
        <v>0.29706192632918998</v>
      </c>
      <c r="BZ208" s="9">
        <v>6.6033224797005198E-3</v>
      </c>
      <c r="CA208" s="9">
        <v>6.1771352374058799E-2</v>
      </c>
      <c r="CB208" s="9">
        <v>9.6123656290088896E-3</v>
      </c>
      <c r="CC208" s="9">
        <v>9.0676464191612993</v>
      </c>
      <c r="CD208" s="9">
        <v>9.9573959364086598E-3</v>
      </c>
      <c r="CF208" s="9">
        <v>2636.5972558941198</v>
      </c>
      <c r="CG208" s="9">
        <v>4622.6471452572296</v>
      </c>
      <c r="CH208" s="9">
        <v>7.9478753995445297</v>
      </c>
      <c r="CI208" s="9">
        <v>0.447106750981144</v>
      </c>
      <c r="CJ208" s="9">
        <v>5822.9686878508901</v>
      </c>
      <c r="CK208" s="9">
        <v>665332.99259307305</v>
      </c>
      <c r="CL208" s="9">
        <v>4.8605879478882601</v>
      </c>
      <c r="CM208" s="9">
        <v>0.51154264357335399</v>
      </c>
      <c r="CN208" s="9">
        <v>0.63969176623800605</v>
      </c>
      <c r="CO208" s="9">
        <v>2.3177847078301999</v>
      </c>
      <c r="CP208" s="9">
        <v>9.6697105918666892</v>
      </c>
      <c r="CQ208" s="9">
        <v>3188.2395525166899</v>
      </c>
      <c r="CR208" s="9">
        <v>3.6066336237230177</v>
      </c>
      <c r="CS208" s="9">
        <v>4.5333947847712501</v>
      </c>
      <c r="CT208" s="9">
        <v>0.92560694590653703</v>
      </c>
      <c r="CU208" s="9">
        <v>0.37639526529294098</v>
      </c>
      <c r="CV208" s="9">
        <v>4.0350698774132998E-2</v>
      </c>
      <c r="CW208" s="9">
        <v>1.5642726666358599E-2</v>
      </c>
      <c r="CX208" s="9">
        <v>18.1855244262192</v>
      </c>
      <c r="CY208" s="9">
        <v>1.7006915771769101E-2</v>
      </c>
      <c r="DA208" s="9">
        <f t="shared" si="210"/>
        <v>47.992189454964446</v>
      </c>
      <c r="DB208" s="9">
        <f t="shared" si="179"/>
        <v>82.776383655783505</v>
      </c>
      <c r="DC208" s="9">
        <f t="shared" si="180"/>
        <v>0.13486244425119509</v>
      </c>
      <c r="DD208" s="9">
        <f t="shared" si="181"/>
        <v>7.6176665686626443E-3</v>
      </c>
      <c r="DE208" s="9">
        <f t="shared" si="182"/>
        <v>91.633913823858151</v>
      </c>
      <c r="DF208" s="9">
        <f t="shared" si="183"/>
        <v>10174.843134930004</v>
      </c>
      <c r="DG208" s="9">
        <f t="shared" si="211"/>
        <v>6.9712834328532342E-2</v>
      </c>
      <c r="DH208" s="9">
        <f t="shared" si="212"/>
        <v>7.0450715269708584E-3</v>
      </c>
      <c r="DI208" s="9">
        <f t="shared" si="184"/>
        <v>8.5381487613452739E-3</v>
      </c>
      <c r="DJ208" s="9">
        <f t="shared" si="185"/>
        <v>2.9353909673634753E-2</v>
      </c>
      <c r="DK208" s="9">
        <f t="shared" si="186"/>
        <v>8.964375591570721E-2</v>
      </c>
      <c r="DL208" s="9">
        <f t="shared" si="187"/>
        <v>28.36234489966898</v>
      </c>
      <c r="DM208" s="9">
        <f t="shared" si="213"/>
        <v>3.1411744009850529E-2</v>
      </c>
      <c r="DN208" s="9">
        <f t="shared" si="214"/>
        <v>3.8188819684704327E-2</v>
      </c>
      <c r="DO208" s="9">
        <f t="shared" si="188"/>
        <v>7.601896730507038E-3</v>
      </c>
      <c r="DP208" s="9">
        <f t="shared" si="189"/>
        <v>2.9498061543333934E-3</v>
      </c>
      <c r="DQ208" s="9">
        <f t="shared" si="190"/>
        <v>2.0486066681948278E-4</v>
      </c>
      <c r="DR208" s="9">
        <f t="shared" si="191"/>
        <v>7.6536227110329458E-5</v>
      </c>
      <c r="DS208" s="9">
        <f t="shared" si="192"/>
        <v>8.7767975030015447E-2</v>
      </c>
      <c r="DT208" s="9">
        <f t="shared" si="193"/>
        <v>8.1380442373437642E-5</v>
      </c>
      <c r="DV208" s="9">
        <f t="shared" si="215"/>
        <v>0.46026163373898343</v>
      </c>
      <c r="DW208" s="9">
        <f t="shared" si="194"/>
        <v>0.79385404185752884</v>
      </c>
      <c r="DX208" s="9">
        <f t="shared" si="195"/>
        <v>1.293377310475397E-3</v>
      </c>
      <c r="DY208" s="9">
        <f t="shared" si="196"/>
        <v>7.3056047244138004E-5</v>
      </c>
      <c r="DZ208" s="9">
        <f t="shared" si="197"/>
        <v>0.8788008082449219</v>
      </c>
      <c r="EA208" s="9">
        <f t="shared" si="198"/>
        <v>97.580251651476431</v>
      </c>
      <c r="EB208" s="9">
        <f t="shared" si="216"/>
        <v>6.6857010244833297E-4</v>
      </c>
      <c r="EC208" s="9">
        <f t="shared" si="217"/>
        <v>6.7564663492888024E-5</v>
      </c>
      <c r="ED208" s="9">
        <f t="shared" si="199"/>
        <v>8.1883788646294945E-5</v>
      </c>
      <c r="EE208" s="9">
        <f t="shared" si="200"/>
        <v>2.8151410836740063E-4</v>
      </c>
      <c r="EF208" s="9">
        <f t="shared" si="201"/>
        <v>8.5971450814886839E-4</v>
      </c>
      <c r="EG208" s="9">
        <f t="shared" si="202"/>
        <v>0.27200466051752126</v>
      </c>
      <c r="EH208" s="9">
        <f t="shared" si="218"/>
        <v>3.0124944872814081E-4</v>
      </c>
      <c r="EI208" s="9">
        <f t="shared" si="219"/>
        <v>3.6624393965479455E-4</v>
      </c>
      <c r="EJ208" s="9">
        <f t="shared" si="203"/>
        <v>7.290480906234783E-5</v>
      </c>
      <c r="EK208" s="9">
        <f t="shared" si="204"/>
        <v>2.8289657446881769E-5</v>
      </c>
      <c r="EL208" s="9">
        <f t="shared" si="205"/>
        <v>1.9646843844803821E-6</v>
      </c>
      <c r="EM208" s="9">
        <f t="shared" si="206"/>
        <v>7.3400879039024893E-7</v>
      </c>
      <c r="EN208" s="9">
        <f t="shared" si="207"/>
        <v>8.4172512310955866E-4</v>
      </c>
      <c r="EO208" s="9">
        <f t="shared" si="208"/>
        <v>7.8046648395460989E-7</v>
      </c>
      <c r="EQ208" s="9">
        <f t="shared" si="209"/>
        <v>1.5877080837150577</v>
      </c>
    </row>
    <row r="209" spans="1:147">
      <c r="A209" s="3" t="s">
        <v>260</v>
      </c>
      <c r="B209" s="33" t="s">
        <v>63</v>
      </c>
      <c r="C209" s="42" t="s">
        <v>190</v>
      </c>
      <c r="D209" s="13" t="s">
        <v>590</v>
      </c>
      <c r="E209" s="3" t="s">
        <v>403</v>
      </c>
      <c r="G209" s="3">
        <v>2724.9834401142598</v>
      </c>
      <c r="H209" s="3">
        <v>3937.7265781195301</v>
      </c>
      <c r="I209" s="3">
        <v>3.7116669804076401</v>
      </c>
      <c r="J209" s="3">
        <v>0.63275680334401996</v>
      </c>
      <c r="K209" s="3">
        <v>2027.32794045274</v>
      </c>
      <c r="L209" s="3">
        <v>642337.12347477197</v>
      </c>
      <c r="M209" s="3">
        <v>6.2742119705921304</v>
      </c>
      <c r="N209" s="3">
        <v>0.635511444241736</v>
      </c>
      <c r="O209" s="3">
        <v>0.80793286281255405</v>
      </c>
      <c r="P209" s="3">
        <v>7.4783320658363097</v>
      </c>
      <c r="Q209" s="3">
        <v>1.62335002564891</v>
      </c>
      <c r="R209" s="3">
        <v>3160.3933040556199</v>
      </c>
      <c r="S209" s="3">
        <v>549.62194731823274</v>
      </c>
      <c r="T209" s="3">
        <v>72.072240431850204</v>
      </c>
      <c r="U209" s="3">
        <v>3.0838868752303301E-2</v>
      </c>
      <c r="V209" s="3">
        <v>0.276092388700447</v>
      </c>
      <c r="W209" s="3">
        <v>2.93330467695056E-2</v>
      </c>
      <c r="X209" s="3">
        <v>1.15989327404586E-2</v>
      </c>
      <c r="Y209" s="3">
        <v>0.30985954290470802</v>
      </c>
      <c r="Z209" s="3">
        <v>1.39152675596675E-2</v>
      </c>
      <c r="AA209" s="3">
        <f t="shared" si="166"/>
        <v>5.8658665711566673</v>
      </c>
      <c r="AB209" s="3">
        <f t="shared" si="167"/>
        <v>24.134586902608781</v>
      </c>
      <c r="AC209" s="3">
        <f t="shared" si="168"/>
        <v>4.4908307258256369E-2</v>
      </c>
      <c r="AD209" s="3">
        <f t="shared" si="169"/>
        <v>4.5940289735049094</v>
      </c>
      <c r="AE209" s="3">
        <f t="shared" si="170"/>
        <v>3.743287242899488E-2</v>
      </c>
      <c r="AF209" s="3">
        <f t="shared" si="171"/>
        <v>9.9525315448449059E-2</v>
      </c>
      <c r="AG209" s="3">
        <f t="shared" si="172"/>
        <v>0.43736413698155185</v>
      </c>
      <c r="AH209" s="17">
        <f t="shared" si="173"/>
        <v>5.2389867048507952</v>
      </c>
      <c r="AI209" s="3">
        <f t="shared" si="174"/>
        <v>3.7490614414279247E-3</v>
      </c>
      <c r="AJ209" s="3">
        <f t="shared" si="175"/>
        <v>2.0148176291977005</v>
      </c>
      <c r="AK209" s="3">
        <f t="shared" si="176"/>
        <v>3.1249928405981961E-3</v>
      </c>
      <c r="AL209" s="3">
        <f t="shared" si="177"/>
        <v>8.3086303041433884E-3</v>
      </c>
      <c r="AM209" s="3">
        <f t="shared" si="178"/>
        <v>0.43736413698155185</v>
      </c>
      <c r="AP209" s="3">
        <v>0.43186870648630898</v>
      </c>
      <c r="AQ209" s="3">
        <v>12.9122656042543</v>
      </c>
      <c r="AR209" s="3">
        <v>3.8643895686585897E-2</v>
      </c>
      <c r="AS209" s="3">
        <v>0.24325566204315399</v>
      </c>
      <c r="AT209" s="3">
        <v>0.25556061122564899</v>
      </c>
      <c r="AU209" s="3">
        <v>8.4452305437815607</v>
      </c>
      <c r="AV209" s="3">
        <v>4.8416897734130701E-2</v>
      </c>
      <c r="AW209" s="3">
        <v>0.635511444241736</v>
      </c>
      <c r="AX209" s="3">
        <v>0.80793286281255405</v>
      </c>
      <c r="AY209" s="3">
        <v>1.58444195648565</v>
      </c>
      <c r="AZ209" s="3">
        <v>2.5424312461182801E-2</v>
      </c>
      <c r="BA209" s="3">
        <v>0.60270474375849903</v>
      </c>
      <c r="BB209" s="3">
        <v>1.6745868051186299E-2</v>
      </c>
      <c r="BC209" s="3">
        <v>0.139285589507958</v>
      </c>
      <c r="BD209" s="3">
        <v>3.0838868752303301E-2</v>
      </c>
      <c r="BE209" s="3">
        <v>0.276092388700447</v>
      </c>
      <c r="BF209" s="3">
        <v>2.93330467695056E-2</v>
      </c>
      <c r="BG209" s="3">
        <v>1.15989327404586E-2</v>
      </c>
      <c r="BH209" s="3">
        <v>3.9139304658763897E-2</v>
      </c>
      <c r="BI209" s="3">
        <v>6.7669669532208002E-3</v>
      </c>
      <c r="BK209" s="3">
        <v>63.245183240638497</v>
      </c>
      <c r="BL209" s="3">
        <v>586.59129409450202</v>
      </c>
      <c r="BM209" s="3">
        <v>0.58775086565210599</v>
      </c>
      <c r="BN209" s="3">
        <v>0.26609579883781898</v>
      </c>
      <c r="BO209" s="3">
        <v>1148.4818555214099</v>
      </c>
      <c r="BP209" s="3">
        <v>7807.8642463701899</v>
      </c>
      <c r="BQ209" s="3">
        <v>0.71040457223976206</v>
      </c>
      <c r="BR209" s="3">
        <v>0.27126720707229601</v>
      </c>
      <c r="BS209" s="3">
        <v>0.560674963665315</v>
      </c>
      <c r="BT209" s="3">
        <v>2.4859802109106699</v>
      </c>
      <c r="BU209" s="3">
        <v>0.24187810061678799</v>
      </c>
      <c r="BV209" s="3">
        <v>54.081861169272202</v>
      </c>
      <c r="BW209" s="3">
        <v>56.735409907547599</v>
      </c>
      <c r="BX209" s="3">
        <v>6.1571572777372499</v>
      </c>
      <c r="BY209" s="3">
        <v>2.3625603235300802E-2</v>
      </c>
      <c r="BZ209" s="3">
        <v>5.7713506589259804E-3</v>
      </c>
      <c r="CA209" s="3">
        <v>2.5698455037787799E-2</v>
      </c>
      <c r="CB209" s="3">
        <v>8.8198906562219192E-3</v>
      </c>
      <c r="CC209" s="3">
        <v>0.16972427819389199</v>
      </c>
      <c r="CD209" s="3">
        <v>2.3598182521317301E-3</v>
      </c>
      <c r="CF209" s="3">
        <v>2724.9834401142598</v>
      </c>
      <c r="CG209" s="3">
        <v>3937.7265781195301</v>
      </c>
      <c r="CH209" s="3">
        <v>3.7116669804076401</v>
      </c>
      <c r="CI209" s="3">
        <v>0.63275680334401996</v>
      </c>
      <c r="CJ209" s="3">
        <v>2027.32794045274</v>
      </c>
      <c r="CK209" s="3">
        <v>642337.12347477197</v>
      </c>
      <c r="CL209" s="3">
        <v>6.2742119705921304</v>
      </c>
      <c r="CM209" s="3">
        <v>0.635511444241736</v>
      </c>
      <c r="CN209" s="3">
        <v>0.80793286281255405</v>
      </c>
      <c r="CO209" s="3">
        <v>7.4783320658363097</v>
      </c>
      <c r="CP209" s="3">
        <v>1.62335002564891</v>
      </c>
      <c r="CQ209" s="3">
        <v>3160.3933040556199</v>
      </c>
      <c r="CR209" s="3">
        <v>549.62194731823274</v>
      </c>
      <c r="CS209" s="3">
        <v>72.072240431850204</v>
      </c>
      <c r="CT209" s="3">
        <v>3.0838868752303301E-2</v>
      </c>
      <c r="CU209" s="3">
        <v>0.276092388700447</v>
      </c>
      <c r="CV209" s="3">
        <v>2.93330467695056E-2</v>
      </c>
      <c r="CW209" s="3">
        <v>1.15989327404586E-2</v>
      </c>
      <c r="CX209" s="3">
        <v>0.30985954290470802</v>
      </c>
      <c r="CY209" s="3">
        <v>1.39152675596675E-2</v>
      </c>
      <c r="DA209" s="3">
        <f t="shared" si="210"/>
        <v>49.601023147259191</v>
      </c>
      <c r="DB209" s="3">
        <f t="shared" si="179"/>
        <v>70.511712384627629</v>
      </c>
      <c r="DC209" s="3">
        <f t="shared" si="180"/>
        <v>6.2980917045190835E-2</v>
      </c>
      <c r="DD209" s="3">
        <f t="shared" si="181"/>
        <v>1.0780714754027199E-2</v>
      </c>
      <c r="DE209" s="3">
        <f t="shared" si="182"/>
        <v>31.903313197569322</v>
      </c>
      <c r="DF209" s="3">
        <f t="shared" si="183"/>
        <v>9823.170568508518</v>
      </c>
      <c r="DG209" s="3">
        <f t="shared" si="211"/>
        <v>8.9987693739399202E-2</v>
      </c>
      <c r="DH209" s="3">
        <f t="shared" si="212"/>
        <v>8.7523955962227791E-3</v>
      </c>
      <c r="DI209" s="3">
        <f t="shared" si="184"/>
        <v>1.0783710743130873E-2</v>
      </c>
      <c r="DJ209" s="3">
        <f t="shared" si="185"/>
        <v>9.4710385838859046E-2</v>
      </c>
      <c r="DK209" s="3">
        <f t="shared" si="186"/>
        <v>1.5049384579040996E-2</v>
      </c>
      <c r="DL209" s="3">
        <f t="shared" si="187"/>
        <v>28.114626718520604</v>
      </c>
      <c r="DM209" s="3">
        <f t="shared" si="213"/>
        <v>4.7868970659498746</v>
      </c>
      <c r="DN209" s="3">
        <f t="shared" si="214"/>
        <v>0.60712863644048698</v>
      </c>
      <c r="DO209" s="3">
        <f t="shared" si="188"/>
        <v>2.5327586031786547E-4</v>
      </c>
      <c r="DP209" s="3">
        <f t="shared" si="189"/>
        <v>2.1637334537652586E-3</v>
      </c>
      <c r="DQ209" s="3">
        <f t="shared" si="190"/>
        <v>1.4892400140788169E-4</v>
      </c>
      <c r="DR209" s="3">
        <f t="shared" si="191"/>
        <v>5.6750882975559162E-5</v>
      </c>
      <c r="DS209" s="3">
        <f t="shared" si="192"/>
        <v>1.4954611144049616E-3</v>
      </c>
      <c r="DT209" s="3">
        <f t="shared" si="193"/>
        <v>6.6586478403702303E-5</v>
      </c>
      <c r="DV209" s="3">
        <f t="shared" si="215"/>
        <v>0.49551355355343973</v>
      </c>
      <c r="DW209" s="3">
        <f t="shared" si="194"/>
        <v>0.7044110575524607</v>
      </c>
      <c r="DX209" s="3">
        <f t="shared" si="195"/>
        <v>6.2917851348478441E-4</v>
      </c>
      <c r="DY209" s="3">
        <f t="shared" si="196"/>
        <v>1.0769919527172491E-4</v>
      </c>
      <c r="DZ209" s="3">
        <f t="shared" si="197"/>
        <v>0.31871366938787554</v>
      </c>
      <c r="EA209" s="3">
        <f t="shared" si="198"/>
        <v>98.13334174805594</v>
      </c>
      <c r="EB209" s="3">
        <f t="shared" si="216"/>
        <v>8.9897584911718194E-4</v>
      </c>
      <c r="EC209" s="3">
        <f t="shared" si="217"/>
        <v>8.7436314188802628E-5</v>
      </c>
      <c r="ED209" s="3">
        <f t="shared" si="199"/>
        <v>1.077291251625411E-4</v>
      </c>
      <c r="EE209" s="3">
        <f t="shared" si="200"/>
        <v>9.461554796178365E-4</v>
      </c>
      <c r="EF209" s="3">
        <f t="shared" si="201"/>
        <v>1.5034314936233334E-4</v>
      </c>
      <c r="EG209" s="3">
        <f t="shared" si="202"/>
        <v>0.28086474246232207</v>
      </c>
      <c r="EH209" s="3">
        <f t="shared" si="218"/>
        <v>4.7821037251616155E-2</v>
      </c>
      <c r="EI209" s="3">
        <f t="shared" si="219"/>
        <v>6.065206905380211E-3</v>
      </c>
      <c r="EJ209" s="3">
        <f t="shared" si="203"/>
        <v>2.5302224351867027E-6</v>
      </c>
      <c r="EK209" s="3">
        <f t="shared" si="204"/>
        <v>2.1615668076736539E-5</v>
      </c>
      <c r="EL209" s="3">
        <f t="shared" si="205"/>
        <v>1.487748769373814E-6</v>
      </c>
      <c r="EM209" s="3">
        <f t="shared" si="206"/>
        <v>5.669405569926959E-7</v>
      </c>
      <c r="EN209" s="3">
        <f t="shared" si="207"/>
        <v>1.4939636402253053E-5</v>
      </c>
      <c r="EO209" s="3">
        <f t="shared" si="208"/>
        <v>6.6519802292124862E-7</v>
      </c>
      <c r="EQ209" s="3">
        <f t="shared" si="209"/>
        <v>1.4088221151049214</v>
      </c>
    </row>
    <row r="210" spans="1:147">
      <c r="A210" s="3" t="s">
        <v>261</v>
      </c>
      <c r="B210" s="33" t="s">
        <v>63</v>
      </c>
      <c r="C210" s="42" t="s">
        <v>190</v>
      </c>
      <c r="D210" s="13" t="s">
        <v>590</v>
      </c>
      <c r="E210" s="3" t="s">
        <v>403</v>
      </c>
      <c r="G210" s="3">
        <v>2305.5617779049899</v>
      </c>
      <c r="H210" s="3">
        <v>3818.0301196955402</v>
      </c>
      <c r="I210" s="3">
        <v>4.5749195032316896</v>
      </c>
      <c r="J210" s="3">
        <v>0.40603174026653899</v>
      </c>
      <c r="K210" s="3">
        <v>801.26331842180502</v>
      </c>
      <c r="L210" s="3">
        <v>640220.54960762605</v>
      </c>
      <c r="M210" s="3">
        <v>6.4366662302533504</v>
      </c>
      <c r="N210" s="3">
        <v>0.55267525228330106</v>
      </c>
      <c r="O210" s="3">
        <v>0.47871908294288701</v>
      </c>
      <c r="P210" s="3">
        <v>5.7901921798205702</v>
      </c>
      <c r="Q210" s="3">
        <v>1.46706657893735</v>
      </c>
      <c r="R210" s="3">
        <v>3141.1737206456201</v>
      </c>
      <c r="S210" s="3">
        <v>341.35882338758154</v>
      </c>
      <c r="T210" s="3">
        <v>138.655951101612</v>
      </c>
      <c r="U210" s="3">
        <v>0.21008131804967101</v>
      </c>
      <c r="V210" s="3">
        <v>0.18861478915582799</v>
      </c>
      <c r="W210" s="3">
        <v>3.8884899992291999E-2</v>
      </c>
      <c r="X210" s="3">
        <v>9.7388860136665492E-3</v>
      </c>
      <c r="Y210" s="3">
        <v>2.5480717094927798</v>
      </c>
      <c r="Z210" s="3">
        <v>0.33120600996396898</v>
      </c>
      <c r="AA210" s="3">
        <f t="shared" si="166"/>
        <v>11.267393776231607</v>
      </c>
      <c r="AB210" s="3">
        <f t="shared" si="167"/>
        <v>2.272381957795516</v>
      </c>
      <c r="AC210" s="3">
        <f t="shared" si="168"/>
        <v>0.12998300194224086</v>
      </c>
      <c r="AD210" s="3">
        <f t="shared" si="169"/>
        <v>9.5565847826824459</v>
      </c>
      <c r="AE210" s="3">
        <f t="shared" si="170"/>
        <v>3.8220611992137283E-3</v>
      </c>
      <c r="AF210" s="3">
        <f t="shared" si="171"/>
        <v>8.2447176532362929E-2</v>
      </c>
      <c r="AG210" s="3">
        <f t="shared" si="172"/>
        <v>0.32067593274614448</v>
      </c>
      <c r="AH210" s="17">
        <f t="shared" si="173"/>
        <v>0.57575560902459255</v>
      </c>
      <c r="AI210" s="3">
        <f t="shared" si="174"/>
        <v>7.2396030078782259E-2</v>
      </c>
      <c r="AJ210" s="3">
        <f t="shared" si="175"/>
        <v>1.2656380458127015</v>
      </c>
      <c r="AK210" s="3">
        <f t="shared" si="176"/>
        <v>2.128755709644087E-3</v>
      </c>
      <c r="AL210" s="3">
        <f t="shared" si="177"/>
        <v>4.5920221744070275E-2</v>
      </c>
      <c r="AM210" s="3">
        <f t="shared" si="178"/>
        <v>0.32067593274614448</v>
      </c>
      <c r="AP210" s="3">
        <v>0.27912559321876801</v>
      </c>
      <c r="AQ210" s="3">
        <v>9.0667027456654505</v>
      </c>
      <c r="AR210" s="3">
        <v>5.4792216550011402E-2</v>
      </c>
      <c r="AS210" s="3">
        <v>0.40603174026653899</v>
      </c>
      <c r="AT210" s="3">
        <v>0.24458294628897301</v>
      </c>
      <c r="AU210" s="3">
        <v>11.659914620994201</v>
      </c>
      <c r="AV210" s="3">
        <v>6.9386925461319707E-2</v>
      </c>
      <c r="AW210" s="3">
        <v>0.55267525228330106</v>
      </c>
      <c r="AX210" s="3">
        <v>0.47245124206427502</v>
      </c>
      <c r="AY210" s="3">
        <v>2.4025511222526901</v>
      </c>
      <c r="AZ210" s="3">
        <v>1.86498345209732E-5</v>
      </c>
      <c r="BA210" s="3">
        <v>0.72344368221138999</v>
      </c>
      <c r="BB210" s="3">
        <v>1.04259402869867E-2</v>
      </c>
      <c r="BC210" s="3">
        <v>9.7550594747848204E-2</v>
      </c>
      <c r="BD210" s="3">
        <v>3.9499214699938501E-2</v>
      </c>
      <c r="BE210" s="3">
        <v>0.18861478915582799</v>
      </c>
      <c r="BF210" s="3">
        <v>3.1932176125128803E-2</v>
      </c>
      <c r="BG210" s="3">
        <v>9.7388860136665492E-3</v>
      </c>
      <c r="BH210" s="3">
        <v>5.4597901574834198E-2</v>
      </c>
      <c r="BI210" s="3">
        <v>1.0072810007642201E-2</v>
      </c>
      <c r="BK210" s="3">
        <v>155.93115356476201</v>
      </c>
      <c r="BL210" s="3">
        <v>964.02299196347496</v>
      </c>
      <c r="BM210" s="3">
        <v>0.42637515708502399</v>
      </c>
      <c r="BN210" s="3">
        <v>0.43052535092111899</v>
      </c>
      <c r="BO210" s="3">
        <v>804.10360281943895</v>
      </c>
      <c r="BP210" s="3">
        <v>23573.594135532301</v>
      </c>
      <c r="BQ210" s="3">
        <v>1.12035920439346</v>
      </c>
      <c r="BR210" s="3">
        <v>0.34628364682406798</v>
      </c>
      <c r="BS210" s="3">
        <v>0.828938611641582</v>
      </c>
      <c r="BT210" s="3">
        <v>2.8864588270168001</v>
      </c>
      <c r="BU210" s="3">
        <v>0.32565476955521599</v>
      </c>
      <c r="BV210" s="3">
        <v>35.670202829075699</v>
      </c>
      <c r="BW210" s="3">
        <v>11.473500774642201</v>
      </c>
      <c r="BX210" s="3">
        <v>36.030111829837601</v>
      </c>
      <c r="BY210" s="3">
        <v>0.12882489571254099</v>
      </c>
      <c r="BZ210" s="3">
        <v>0.22117541062269799</v>
      </c>
      <c r="CA210" s="3">
        <v>3.8332887727561903E-2</v>
      </c>
      <c r="CB210" s="3">
        <v>6.0490098326382497E-4</v>
      </c>
      <c r="CC210" s="3">
        <v>0.93212556625792198</v>
      </c>
      <c r="CD210" s="3">
        <v>0.13367187877217801</v>
      </c>
      <c r="CF210" s="3">
        <v>2305.5617779049899</v>
      </c>
      <c r="CG210" s="3">
        <v>3818.0301196955402</v>
      </c>
      <c r="CH210" s="3">
        <v>4.5749195032316896</v>
      </c>
      <c r="CI210" s="3">
        <v>0.40603174026653899</v>
      </c>
      <c r="CJ210" s="3">
        <v>801.26331842180502</v>
      </c>
      <c r="CK210" s="3">
        <v>640220.54960762605</v>
      </c>
      <c r="CL210" s="3">
        <v>6.4366662302533504</v>
      </c>
      <c r="CM210" s="3">
        <v>0.55267525228330106</v>
      </c>
      <c r="CN210" s="3">
        <v>0.47871908294288701</v>
      </c>
      <c r="CO210" s="3">
        <v>5.7901921798205702</v>
      </c>
      <c r="CP210" s="3">
        <v>1.46706657893735</v>
      </c>
      <c r="CQ210" s="3">
        <v>3141.1737206456201</v>
      </c>
      <c r="CR210" s="3">
        <v>341.35882338758154</v>
      </c>
      <c r="CS210" s="3">
        <v>138.655951101612</v>
      </c>
      <c r="CT210" s="3">
        <v>0.21008131804967101</v>
      </c>
      <c r="CU210" s="3">
        <v>0.18861478915582799</v>
      </c>
      <c r="CV210" s="3">
        <v>3.8884899992291999E-2</v>
      </c>
      <c r="CW210" s="3">
        <v>9.7388860136665492E-3</v>
      </c>
      <c r="CX210" s="3">
        <v>2.5480717094927798</v>
      </c>
      <c r="CY210" s="3">
        <v>0.33120600996396898</v>
      </c>
      <c r="DA210" s="3">
        <f t="shared" si="210"/>
        <v>41.966575440365382</v>
      </c>
      <c r="DB210" s="3">
        <f t="shared" si="179"/>
        <v>68.368343087036266</v>
      </c>
      <c r="DC210" s="3">
        <f t="shared" si="180"/>
        <v>7.7628900233343678E-2</v>
      </c>
      <c r="DD210" s="3">
        <f t="shared" si="181"/>
        <v>6.9178432373408084E-3</v>
      </c>
      <c r="DE210" s="3">
        <f t="shared" si="182"/>
        <v>12.609185761838747</v>
      </c>
      <c r="DF210" s="3">
        <f t="shared" si="183"/>
        <v>9790.8021044139168</v>
      </c>
      <c r="DG210" s="3">
        <f t="shared" si="211"/>
        <v>9.231768900152533E-2</v>
      </c>
      <c r="DH210" s="3">
        <f t="shared" si="212"/>
        <v>7.6115583567456417E-3</v>
      </c>
      <c r="DI210" s="3">
        <f t="shared" si="184"/>
        <v>6.3896003681566732E-3</v>
      </c>
      <c r="DJ210" s="3">
        <f t="shared" si="185"/>
        <v>7.3330701365508746E-2</v>
      </c>
      <c r="DK210" s="3">
        <f t="shared" si="186"/>
        <v>1.3600547510177698E-2</v>
      </c>
      <c r="DL210" s="3">
        <f t="shared" si="187"/>
        <v>27.943650716083123</v>
      </c>
      <c r="DM210" s="3">
        <f t="shared" si="213"/>
        <v>2.9730427579959722</v>
      </c>
      <c r="DN210" s="3">
        <f t="shared" si="214"/>
        <v>1.1680225010665657</v>
      </c>
      <c r="DO210" s="3">
        <f t="shared" si="188"/>
        <v>1.7253721916037368E-3</v>
      </c>
      <c r="DP210" s="3">
        <f t="shared" si="189"/>
        <v>1.4781723288074295E-3</v>
      </c>
      <c r="DQ210" s="3">
        <f t="shared" si="190"/>
        <v>1.9741880025969891E-4</v>
      </c>
      <c r="DR210" s="3">
        <f t="shared" si="191"/>
        <v>4.7650106509027644E-5</v>
      </c>
      <c r="DS210" s="3">
        <f t="shared" si="192"/>
        <v>1.2297643385582915E-2</v>
      </c>
      <c r="DT210" s="3">
        <f t="shared" si="193"/>
        <v>1.5848665313172891E-3</v>
      </c>
      <c r="DV210" s="3">
        <f t="shared" si="215"/>
        <v>0.42189517290543199</v>
      </c>
      <c r="DW210" s="3">
        <f t="shared" si="194"/>
        <v>0.68731540816216596</v>
      </c>
      <c r="DX210" s="3">
        <f t="shared" si="195"/>
        <v>7.8041293440644661E-4</v>
      </c>
      <c r="DY210" s="3">
        <f t="shared" si="196"/>
        <v>6.9545933594174691E-5</v>
      </c>
      <c r="DZ210" s="3">
        <f t="shared" si="197"/>
        <v>0.12676170384088298</v>
      </c>
      <c r="EA210" s="3">
        <f t="shared" si="198"/>
        <v>98.428144383482078</v>
      </c>
      <c r="EB210" s="3">
        <f t="shared" si="216"/>
        <v>9.280811444544525E-4</v>
      </c>
      <c r="EC210" s="3">
        <f t="shared" si="217"/>
        <v>7.6519937481251608E-5</v>
      </c>
      <c r="ED210" s="3">
        <f t="shared" si="199"/>
        <v>6.4235442702508032E-5</v>
      </c>
      <c r="EE210" s="3">
        <f t="shared" si="200"/>
        <v>7.372026096301497E-4</v>
      </c>
      <c r="EF210" s="3">
        <f t="shared" si="201"/>
        <v>1.3672798609857224E-4</v>
      </c>
      <c r="EG210" s="3">
        <f t="shared" si="202"/>
        <v>0.28092097643810615</v>
      </c>
      <c r="EH210" s="3">
        <f t="shared" si="218"/>
        <v>2.9888366522122692E-2</v>
      </c>
      <c r="EI210" s="3">
        <f t="shared" si="219"/>
        <v>1.17422746524829E-2</v>
      </c>
      <c r="EJ210" s="3">
        <f t="shared" si="203"/>
        <v>1.7345380018850187E-5</v>
      </c>
      <c r="EK210" s="3">
        <f t="shared" si="204"/>
        <v>1.4860249226969229E-5</v>
      </c>
      <c r="EL210" s="3">
        <f t="shared" si="205"/>
        <v>1.9846756137799231E-6</v>
      </c>
      <c r="EM210" s="3">
        <f t="shared" si="206"/>
        <v>4.7903241362058201E-7</v>
      </c>
      <c r="EN210" s="3">
        <f t="shared" si="207"/>
        <v>1.2362972980395928E-4</v>
      </c>
      <c r="EO210" s="3">
        <f t="shared" si="208"/>
        <v>1.5932859239665383E-5</v>
      </c>
      <c r="EQ210" s="3">
        <f t="shared" si="209"/>
        <v>1.3746308163243319</v>
      </c>
    </row>
    <row r="211" spans="1:147" s="9" customFormat="1">
      <c r="A211" s="9" t="s">
        <v>262</v>
      </c>
      <c r="B211" s="39" t="s">
        <v>63</v>
      </c>
      <c r="C211" s="43" t="s">
        <v>190</v>
      </c>
      <c r="D211" s="9" t="s">
        <v>590</v>
      </c>
      <c r="E211" s="9" t="s">
        <v>403</v>
      </c>
      <c r="G211" s="9">
        <v>4426.8501051837802</v>
      </c>
      <c r="H211" s="9">
        <v>3190.8469176190602</v>
      </c>
      <c r="I211" s="9">
        <v>0.75336365653787696</v>
      </c>
      <c r="J211" s="9">
        <v>1.1195898660083099</v>
      </c>
      <c r="K211" s="9">
        <v>2735.3352878647302</v>
      </c>
      <c r="L211" s="9">
        <v>646764.15377318696</v>
      </c>
      <c r="M211" s="9">
        <v>0.75364085648854195</v>
      </c>
      <c r="N211" s="9">
        <v>0.49295481343144798</v>
      </c>
      <c r="O211" s="9">
        <v>0.844128439933996</v>
      </c>
      <c r="P211" s="9">
        <v>5.2478132569955402</v>
      </c>
      <c r="Q211" s="9">
        <v>7.5021148660575303</v>
      </c>
      <c r="R211" s="9">
        <v>3106.8497377537001</v>
      </c>
      <c r="S211" s="9">
        <v>66.602816261550274</v>
      </c>
      <c r="T211" s="9">
        <v>0.30457625721502901</v>
      </c>
      <c r="U211" s="9">
        <v>0.52713648067483798</v>
      </c>
      <c r="V211" s="9">
        <v>0.59799049909233304</v>
      </c>
      <c r="W211" s="9">
        <v>4.90700444675643E-2</v>
      </c>
      <c r="X211" s="9">
        <v>2.1137105086159201E-2</v>
      </c>
      <c r="Y211" s="9">
        <v>4.47809075647148</v>
      </c>
      <c r="Z211" s="9">
        <v>0.97084646980169398</v>
      </c>
      <c r="AA211" s="9">
        <f t="shared" si="166"/>
        <v>0.67289252914002817</v>
      </c>
      <c r="AB211" s="9">
        <f t="shared" si="167"/>
        <v>1.1718863110158502</v>
      </c>
      <c r="AC211" s="9">
        <f t="shared" si="168"/>
        <v>0.21679919470115303</v>
      </c>
      <c r="AD211" s="9">
        <f t="shared" si="169"/>
        <v>0.89247515057872462</v>
      </c>
      <c r="AE211" s="9">
        <f t="shared" si="170"/>
        <v>4.7201153874813877E-3</v>
      </c>
      <c r="AF211" s="9">
        <f t="shared" si="171"/>
        <v>0.11771455947225959</v>
      </c>
      <c r="AG211" s="9">
        <f t="shared" si="172"/>
        <v>9.9581587204961561</v>
      </c>
      <c r="AH211" s="49">
        <f t="shared" si="173"/>
        <v>1.6752931715856594</v>
      </c>
      <c r="AI211" s="9">
        <f t="shared" si="174"/>
        <v>1.2886823798526079</v>
      </c>
      <c r="AJ211" s="9">
        <f t="shared" si="175"/>
        <v>6.9658434030547038</v>
      </c>
      <c r="AK211" s="9">
        <f t="shared" si="176"/>
        <v>2.8056974746161634E-2</v>
      </c>
      <c r="AL211" s="9">
        <f t="shared" si="177"/>
        <v>0.69971052638419262</v>
      </c>
      <c r="AM211" s="9">
        <f t="shared" si="178"/>
        <v>9.9581587204961561</v>
      </c>
      <c r="AO211" s="40"/>
      <c r="AP211" s="9">
        <v>0.33071481250850299</v>
      </c>
      <c r="AQ211" s="9">
        <v>11.6187866612579</v>
      </c>
      <c r="AR211" s="9">
        <v>5.8925516329824103E-2</v>
      </c>
      <c r="AS211" s="9">
        <v>0.32392325909151898</v>
      </c>
      <c r="AT211" s="9">
        <v>0.30064144677264798</v>
      </c>
      <c r="AU211" s="9">
        <v>8.4209075460598903</v>
      </c>
      <c r="AV211" s="9">
        <v>6.15283790255556E-2</v>
      </c>
      <c r="AW211" s="9">
        <v>0.49295481343144798</v>
      </c>
      <c r="AX211" s="9">
        <v>0.844128439933996</v>
      </c>
      <c r="AY211" s="9">
        <v>1.7984999476908301</v>
      </c>
      <c r="AZ211" s="9">
        <v>2.4241690454314201E-2</v>
      </c>
      <c r="BA211" s="9">
        <v>0.59680765557612203</v>
      </c>
      <c r="BB211" s="9">
        <v>2.20399781429861E-2</v>
      </c>
      <c r="BC211" s="9">
        <v>0.23120215863108501</v>
      </c>
      <c r="BD211" s="9">
        <v>6.95665098334773E-2</v>
      </c>
      <c r="BE211" s="9">
        <v>0.59799049909233304</v>
      </c>
      <c r="BF211" s="9">
        <v>4.90700444675643E-2</v>
      </c>
      <c r="BG211" s="9">
        <v>2.1137105086159201E-2</v>
      </c>
      <c r="BH211" s="9">
        <v>2.8143966308365399E-2</v>
      </c>
      <c r="BI211" s="9">
        <v>7.5953517141396903E-3</v>
      </c>
      <c r="BJ211" s="41"/>
      <c r="BK211" s="9">
        <v>109.76983209703199</v>
      </c>
      <c r="BL211" s="9">
        <v>1053.0983125309399</v>
      </c>
      <c r="BM211" s="9">
        <v>0.12291045350315601</v>
      </c>
      <c r="BN211" s="9">
        <v>0.96802351500385497</v>
      </c>
      <c r="BO211" s="9">
        <v>2164.1196595915599</v>
      </c>
      <c r="BP211" s="9">
        <v>5324.9162523925697</v>
      </c>
      <c r="BQ211" s="9">
        <v>0.219172572149235</v>
      </c>
      <c r="BR211" s="9">
        <v>0.366824251751173</v>
      </c>
      <c r="BS211" s="9">
        <v>0.472360782415155</v>
      </c>
      <c r="BT211" s="9">
        <v>2.86487819075457</v>
      </c>
      <c r="BU211" s="9">
        <v>9.4768754020206494</v>
      </c>
      <c r="BV211" s="9">
        <v>56.323676493451302</v>
      </c>
      <c r="BW211" s="9">
        <v>2.8514605488863198</v>
      </c>
      <c r="BX211" s="9">
        <v>0.28406592735489</v>
      </c>
      <c r="BY211" s="9">
        <v>0.11768579292591901</v>
      </c>
      <c r="BZ211" s="9">
        <v>0.29913751018662099</v>
      </c>
      <c r="CA211" s="9">
        <v>2.8768145357230799E-2</v>
      </c>
      <c r="CB211" s="9">
        <v>2.6392669113606399E-2</v>
      </c>
      <c r="CC211" s="9">
        <v>0.89509001315177505</v>
      </c>
      <c r="CD211" s="9">
        <v>0.15606771059882801</v>
      </c>
      <c r="CF211" s="9">
        <v>4426.8501051837802</v>
      </c>
      <c r="CG211" s="9">
        <v>3190.8469176190602</v>
      </c>
      <c r="CH211" s="9">
        <v>0.75336365653787696</v>
      </c>
      <c r="CI211" s="9">
        <v>1.1195898660083099</v>
      </c>
      <c r="CJ211" s="9">
        <v>2735.3352878647302</v>
      </c>
      <c r="CK211" s="9">
        <v>646764.15377318696</v>
      </c>
      <c r="CL211" s="9">
        <v>0.75364085648854195</v>
      </c>
      <c r="CM211" s="9">
        <v>0.49295481343144798</v>
      </c>
      <c r="CN211" s="9">
        <v>0.844128439933996</v>
      </c>
      <c r="CO211" s="9">
        <v>5.2478132569955402</v>
      </c>
      <c r="CP211" s="9">
        <v>7.5021148660575303</v>
      </c>
      <c r="CQ211" s="9">
        <v>3106.8497377537001</v>
      </c>
      <c r="CR211" s="9">
        <v>66.602816261550274</v>
      </c>
      <c r="CS211" s="9">
        <v>0.30457625721502901</v>
      </c>
      <c r="CT211" s="9">
        <v>0.52713648067483798</v>
      </c>
      <c r="CU211" s="9">
        <v>0.59799049909233304</v>
      </c>
      <c r="CV211" s="9">
        <v>4.90700444675643E-2</v>
      </c>
      <c r="CW211" s="9">
        <v>2.1137105086159201E-2</v>
      </c>
      <c r="CX211" s="9">
        <v>4.47809075647148</v>
      </c>
      <c r="CY211" s="9">
        <v>0.97084646980169398</v>
      </c>
      <c r="DA211" s="9">
        <f t="shared" si="210"/>
        <v>80.578946390756983</v>
      </c>
      <c r="DB211" s="9">
        <f t="shared" si="179"/>
        <v>57.137557840792553</v>
      </c>
      <c r="DC211" s="9">
        <f t="shared" si="180"/>
        <v>1.2783348885481816E-2</v>
      </c>
      <c r="DD211" s="9">
        <f t="shared" si="181"/>
        <v>1.9075225936959012E-2</v>
      </c>
      <c r="DE211" s="9">
        <f t="shared" si="182"/>
        <v>43.044964086877698</v>
      </c>
      <c r="DF211" s="9">
        <f t="shared" si="183"/>
        <v>9890.8725152651314</v>
      </c>
      <c r="DG211" s="9">
        <f t="shared" si="211"/>
        <v>1.0809070987888386E-2</v>
      </c>
      <c r="DH211" s="9">
        <f t="shared" si="212"/>
        <v>6.7890760698450349E-3</v>
      </c>
      <c r="DI211" s="9">
        <f t="shared" si="184"/>
        <v>1.1266823451901668E-2</v>
      </c>
      <c r="DJ211" s="9">
        <f t="shared" si="185"/>
        <v>6.6461667388494683E-2</v>
      </c>
      <c r="DK211" s="9">
        <f t="shared" si="186"/>
        <v>6.9548901956809614E-2</v>
      </c>
      <c r="DL211" s="9">
        <f t="shared" si="187"/>
        <v>27.63830708519362</v>
      </c>
      <c r="DM211" s="9">
        <f t="shared" si="213"/>
        <v>0.58007295251223912</v>
      </c>
      <c r="DN211" s="9">
        <f t="shared" si="214"/>
        <v>2.5657169338305875E-3</v>
      </c>
      <c r="DO211" s="9">
        <f t="shared" si="188"/>
        <v>4.3293074956869083E-3</v>
      </c>
      <c r="DP211" s="9">
        <f t="shared" si="189"/>
        <v>4.686445917651513E-3</v>
      </c>
      <c r="DQ211" s="9">
        <f t="shared" si="190"/>
        <v>2.4912882145503539E-4</v>
      </c>
      <c r="DR211" s="9">
        <f t="shared" si="191"/>
        <v>1.0341894414151842E-4</v>
      </c>
      <c r="DS211" s="9">
        <f t="shared" si="192"/>
        <v>2.1612407125827609E-2</v>
      </c>
      <c r="DT211" s="9">
        <f t="shared" si="193"/>
        <v>4.6456345318239634E-3</v>
      </c>
      <c r="DV211" s="9">
        <f t="shared" si="215"/>
        <v>0.79772302521793648</v>
      </c>
      <c r="DW211" s="9">
        <f t="shared" si="194"/>
        <v>0.5656557641407709</v>
      </c>
      <c r="DX211" s="9">
        <f t="shared" si="195"/>
        <v>1.2655379850576737E-4</v>
      </c>
      <c r="DY211" s="9">
        <f t="shared" si="196"/>
        <v>1.8884271416698574E-4</v>
      </c>
      <c r="DZ211" s="9">
        <f t="shared" si="197"/>
        <v>0.42614058026105356</v>
      </c>
      <c r="EA211" s="9">
        <f t="shared" si="198"/>
        <v>97.918589139399614</v>
      </c>
      <c r="EB211" s="9">
        <f t="shared" si="216"/>
        <v>1.0700865665876755E-4</v>
      </c>
      <c r="EC211" s="9">
        <f t="shared" si="217"/>
        <v>6.7211133223413723E-5</v>
      </c>
      <c r="ED211" s="9">
        <f t="shared" si="199"/>
        <v>1.1154035751550061E-4</v>
      </c>
      <c r="EE211" s="9">
        <f t="shared" si="200"/>
        <v>6.5796345999703733E-4</v>
      </c>
      <c r="EF211" s="9">
        <f t="shared" si="201"/>
        <v>6.8852675487372577E-4</v>
      </c>
      <c r="EG211" s="9">
        <f t="shared" si="202"/>
        <v>0.27361630956286642</v>
      </c>
      <c r="EH211" s="9">
        <f t="shared" si="218"/>
        <v>5.7426607228292488E-3</v>
      </c>
      <c r="EI211" s="9">
        <f t="shared" si="219"/>
        <v>2.5400325593522525E-5</v>
      </c>
      <c r="EJ211" s="9">
        <f t="shared" si="203"/>
        <v>4.2859685156595709E-5</v>
      </c>
      <c r="EK211" s="9">
        <f t="shared" si="204"/>
        <v>4.6395317665484458E-5</v>
      </c>
      <c r="EL211" s="9">
        <f t="shared" si="205"/>
        <v>2.4663489164569971E-6</v>
      </c>
      <c r="EM211" s="9">
        <f t="shared" si="206"/>
        <v>1.0238365811504355E-6</v>
      </c>
      <c r="EN211" s="9">
        <f t="shared" si="207"/>
        <v>2.1396053891112337E-4</v>
      </c>
      <c r="EO211" s="9">
        <f t="shared" si="208"/>
        <v>4.5991289273157112E-5</v>
      </c>
      <c r="EQ211" s="9">
        <f t="shared" si="209"/>
        <v>1.1313115282815418</v>
      </c>
    </row>
    <row r="212" spans="1:147">
      <c r="A212" s="3" t="s">
        <v>263</v>
      </c>
      <c r="B212" s="33" t="s">
        <v>63</v>
      </c>
      <c r="C212" s="3" t="s">
        <v>65</v>
      </c>
      <c r="D212" s="3" t="s">
        <v>618</v>
      </c>
      <c r="E212" s="3" t="s">
        <v>402</v>
      </c>
      <c r="F212" s="3" t="s">
        <v>490</v>
      </c>
      <c r="G212" s="3">
        <v>11.824939067254199</v>
      </c>
      <c r="H212" s="3">
        <v>333616.68038104702</v>
      </c>
      <c r="I212" s="3">
        <v>0.121310809377957</v>
      </c>
      <c r="J212" s="3">
        <v>1.55945566719379</v>
      </c>
      <c r="K212" s="3">
        <v>331221.141719723</v>
      </c>
      <c r="L212" s="3">
        <v>116.90205158728401</v>
      </c>
      <c r="M212" s="3">
        <v>0.29248989048483098</v>
      </c>
      <c r="N212" s="3">
        <v>2.26281791690726</v>
      </c>
      <c r="O212" s="3">
        <v>0.88212342728260296</v>
      </c>
      <c r="P212" s="3">
        <v>7.4363168400291002</v>
      </c>
      <c r="Q212" s="3">
        <v>44.282233327593403</v>
      </c>
      <c r="R212" s="3">
        <v>0.59501028864551797</v>
      </c>
      <c r="S212" s="3">
        <v>5.0283725968930284</v>
      </c>
      <c r="T212" s="3">
        <v>0.33082514869743701</v>
      </c>
      <c r="U212" s="3">
        <v>0.20534411263278299</v>
      </c>
      <c r="V212" s="3">
        <v>0.98182977063701105</v>
      </c>
      <c r="W212" s="3">
        <v>0.407983271019834</v>
      </c>
      <c r="X212" s="3">
        <v>5.9917748317933901E-2</v>
      </c>
      <c r="Y212" s="3">
        <v>12.2116765793934</v>
      </c>
      <c r="Z212" s="3">
        <v>5.5051055973677501E-2</v>
      </c>
      <c r="AA212" s="3">
        <f t="shared" si="166"/>
        <v>7.7790482878075939E-2</v>
      </c>
      <c r="AB212" s="3">
        <f t="shared" si="167"/>
        <v>0.60895134191299471</v>
      </c>
      <c r="AC212" s="3">
        <f t="shared" si="168"/>
        <v>4.5080669812835889E-3</v>
      </c>
      <c r="AD212" s="3">
        <f t="shared" si="169"/>
        <v>0.13752135543169636</v>
      </c>
      <c r="AE212" s="3">
        <f t="shared" si="170"/>
        <v>4.9065947602184405E-3</v>
      </c>
      <c r="AF212" s="3">
        <f t="shared" si="171"/>
        <v>1.6815390687572828E-2</v>
      </c>
      <c r="AG212" s="3">
        <f t="shared" si="172"/>
        <v>365.03122479075461</v>
      </c>
      <c r="AH212" s="17">
        <f t="shared" si="173"/>
        <v>3.6262206126812662</v>
      </c>
      <c r="AI212" s="3">
        <f t="shared" si="174"/>
        <v>0.45380173667921014</v>
      </c>
      <c r="AJ212" s="3">
        <f t="shared" si="175"/>
        <v>61.29970509767557</v>
      </c>
      <c r="AK212" s="3">
        <f t="shared" si="176"/>
        <v>0.49391928571883192</v>
      </c>
      <c r="AL212" s="3">
        <f t="shared" si="177"/>
        <v>1.6927107624268758</v>
      </c>
      <c r="AM212" s="3">
        <f t="shared" si="178"/>
        <v>365.03122479075461</v>
      </c>
      <c r="AP212" s="3">
        <v>1.47619207321859</v>
      </c>
      <c r="AQ212" s="3">
        <v>33.0210674617311</v>
      </c>
      <c r="AR212" s="3">
        <v>0.121310809377957</v>
      </c>
      <c r="AS212" s="3">
        <v>1.55945566719379</v>
      </c>
      <c r="AT212" s="3">
        <v>1.0794852213780799</v>
      </c>
      <c r="AU212" s="3">
        <v>5.4505047405462399</v>
      </c>
      <c r="AV212" s="3">
        <v>0.19879110448991</v>
      </c>
      <c r="AW212" s="3">
        <v>2.26281791690726</v>
      </c>
      <c r="AX212" s="3">
        <v>0.88212342728260296</v>
      </c>
      <c r="AY212" s="3">
        <v>4.6130038676663201</v>
      </c>
      <c r="AZ212" s="3">
        <v>0.13417663062212901</v>
      </c>
      <c r="BA212" s="3">
        <v>0.59501028864551797</v>
      </c>
      <c r="BB212" s="3">
        <v>3.4080879143561497E-2</v>
      </c>
      <c r="BC212" s="3">
        <v>0.33082514869743701</v>
      </c>
      <c r="BD212" s="3">
        <v>0.20534411263278299</v>
      </c>
      <c r="BE212" s="3">
        <v>0.98182977063701105</v>
      </c>
      <c r="BF212" s="3">
        <v>7.8038788989896704E-2</v>
      </c>
      <c r="BG212" s="3">
        <v>5.9917748317933901E-2</v>
      </c>
      <c r="BH212" s="3">
        <v>0.10564733164613201</v>
      </c>
      <c r="BI212" s="3">
        <v>5.5051055973677501E-2</v>
      </c>
      <c r="BK212" s="3">
        <v>0.69574270770276903</v>
      </c>
      <c r="BL212" s="3">
        <v>44693.998381919402</v>
      </c>
      <c r="BM212" s="3">
        <v>0.12192570445062099</v>
      </c>
      <c r="BN212" s="3">
        <v>0.76635510357975301</v>
      </c>
      <c r="BO212" s="3">
        <v>19931.110132838599</v>
      </c>
      <c r="BP212" s="3">
        <v>37.868033934434003</v>
      </c>
      <c r="BQ212" s="3">
        <v>0.13716064070918199</v>
      </c>
      <c r="BR212" s="3">
        <v>0.54298519730680495</v>
      </c>
      <c r="BS212" s="3">
        <v>0.511123019605073</v>
      </c>
      <c r="BT212" s="3">
        <v>6.5924202785243402</v>
      </c>
      <c r="BU212" s="3">
        <v>8.8388618507632302</v>
      </c>
      <c r="BV212" s="3">
        <v>0.95333214944044697</v>
      </c>
      <c r="BW212" s="3">
        <v>0.88736114953860601</v>
      </c>
      <c r="BX212" s="3">
        <v>0.23006689303066699</v>
      </c>
      <c r="BY212" s="3">
        <v>0.20552996610449001</v>
      </c>
      <c r="BZ212" s="3">
        <v>0.104340645337007</v>
      </c>
      <c r="CA212" s="3">
        <v>0.13738394507527901</v>
      </c>
      <c r="CB212" s="3">
        <v>7.1631289039279497E-2</v>
      </c>
      <c r="CC212" s="3">
        <v>10.8553054384102</v>
      </c>
      <c r="CD212" s="3">
        <v>4.6137800431839099E-2</v>
      </c>
      <c r="CF212" s="3">
        <v>11.824939067254199</v>
      </c>
      <c r="CG212" s="3">
        <v>333616.68038104702</v>
      </c>
      <c r="CH212" s="3">
        <v>0.121310809377957</v>
      </c>
      <c r="CI212" s="3">
        <v>1.55945566719379</v>
      </c>
      <c r="CJ212" s="3">
        <v>331221.141719723</v>
      </c>
      <c r="CK212" s="3">
        <v>116.90205158728401</v>
      </c>
      <c r="CL212" s="3">
        <v>0.29248989048483098</v>
      </c>
      <c r="CM212" s="3">
        <v>2.26281791690726</v>
      </c>
      <c r="CN212" s="3">
        <v>0.88212342728260296</v>
      </c>
      <c r="CO212" s="3">
        <v>7.4363168400291002</v>
      </c>
      <c r="CP212" s="3">
        <v>44.282233327593403</v>
      </c>
      <c r="CQ212" s="3">
        <v>0.59501028864551797</v>
      </c>
      <c r="CR212" s="3">
        <v>5.0283725968930284</v>
      </c>
      <c r="CS212" s="3">
        <v>0.33082514869743701</v>
      </c>
      <c r="CT212" s="3">
        <v>0.20534411263278299</v>
      </c>
      <c r="CU212" s="3">
        <v>0.98182977063701105</v>
      </c>
      <c r="CV212" s="3">
        <v>0.407983271019834</v>
      </c>
      <c r="CW212" s="3">
        <v>5.9917748317933901E-2</v>
      </c>
      <c r="CX212" s="3">
        <v>12.2116765793934</v>
      </c>
      <c r="CY212" s="3">
        <v>5.5051055973677501E-2</v>
      </c>
      <c r="DA212" s="3">
        <f t="shared" si="210"/>
        <v>0.21524133605935294</v>
      </c>
      <c r="DB212" s="3">
        <f t="shared" si="179"/>
        <v>5973.9758327701138</v>
      </c>
      <c r="DC212" s="3">
        <f t="shared" si="180"/>
        <v>2.0584459927164484E-3</v>
      </c>
      <c r="DD212" s="3">
        <f t="shared" si="181"/>
        <v>2.6569523442052941E-2</v>
      </c>
      <c r="DE212" s="3">
        <f t="shared" si="182"/>
        <v>5212.3051288786546</v>
      </c>
      <c r="DF212" s="3">
        <f t="shared" si="183"/>
        <v>1.7877665023288578</v>
      </c>
      <c r="DG212" s="3">
        <f t="shared" si="211"/>
        <v>4.1950273293580457E-3</v>
      </c>
      <c r="DH212" s="3">
        <f t="shared" si="212"/>
        <v>3.116399830474122E-2</v>
      </c>
      <c r="DI212" s="3">
        <f t="shared" si="184"/>
        <v>1.1773953403058703E-2</v>
      </c>
      <c r="DJ212" s="3">
        <f t="shared" si="185"/>
        <v>9.4178278115870068E-2</v>
      </c>
      <c r="DK212" s="3">
        <f t="shared" si="186"/>
        <v>0.41052166743853519</v>
      </c>
      <c r="DL212" s="3">
        <f t="shared" si="187"/>
        <v>5.2931678273969449E-3</v>
      </c>
      <c r="DM212" s="3">
        <f t="shared" si="213"/>
        <v>4.3794288324940589E-2</v>
      </c>
      <c r="DN212" s="3">
        <f t="shared" si="214"/>
        <v>2.7868347123025613E-3</v>
      </c>
      <c r="DO212" s="3">
        <f t="shared" si="188"/>
        <v>1.6864661024374424E-3</v>
      </c>
      <c r="DP212" s="3">
        <f t="shared" si="189"/>
        <v>7.6945906789734411E-3</v>
      </c>
      <c r="DQ212" s="3">
        <f t="shared" si="190"/>
        <v>2.0713327771636047E-3</v>
      </c>
      <c r="DR212" s="3">
        <f t="shared" si="191"/>
        <v>2.9316362108809235E-4</v>
      </c>
      <c r="DS212" s="3">
        <f t="shared" si="192"/>
        <v>5.8936663027960426E-2</v>
      </c>
      <c r="DT212" s="3">
        <f t="shared" si="193"/>
        <v>2.6342691105106373E-4</v>
      </c>
      <c r="DV212" s="3">
        <f t="shared" si="215"/>
        <v>1.9235119306519831E-3</v>
      </c>
      <c r="DW212" s="3">
        <f t="shared" si="194"/>
        <v>53.386649600573357</v>
      </c>
      <c r="DX212" s="3">
        <f t="shared" si="195"/>
        <v>1.8395376548401623E-5</v>
      </c>
      <c r="DY212" s="3">
        <f t="shared" si="196"/>
        <v>2.3743950055408336E-4</v>
      </c>
      <c r="DZ212" s="3">
        <f t="shared" si="197"/>
        <v>46.579951997844674</v>
      </c>
      <c r="EA212" s="3">
        <f t="shared" si="198"/>
        <v>1.5976439560388508E-2</v>
      </c>
      <c r="EB212" s="3">
        <f t="shared" si="216"/>
        <v>3.7489012404226307E-5</v>
      </c>
      <c r="EC212" s="3">
        <f t="shared" si="217"/>
        <v>2.7849819018712193E-4</v>
      </c>
      <c r="ED212" s="3">
        <f t="shared" si="199"/>
        <v>1.0521835747887623E-4</v>
      </c>
      <c r="EE212" s="3">
        <f t="shared" si="200"/>
        <v>8.4162756504254168E-4</v>
      </c>
      <c r="EF212" s="3">
        <f t="shared" si="201"/>
        <v>3.6686416260277416E-3</v>
      </c>
      <c r="EG212" s="3">
        <f t="shared" si="202"/>
        <v>4.7302584407549455E-5</v>
      </c>
      <c r="EH212" s="3">
        <f t="shared" si="218"/>
        <v>3.9136923060265316E-4</v>
      </c>
      <c r="EI212" s="3">
        <f t="shared" si="219"/>
        <v>2.490464850297574E-5</v>
      </c>
      <c r="EJ212" s="3">
        <f t="shared" si="203"/>
        <v>1.5071164898289107E-5</v>
      </c>
      <c r="EK212" s="3">
        <f t="shared" si="204"/>
        <v>6.876298597406806E-5</v>
      </c>
      <c r="EL212" s="3">
        <f t="shared" si="205"/>
        <v>1.8510539760476322E-5</v>
      </c>
      <c r="EM212" s="3">
        <f t="shared" si="206"/>
        <v>2.6198672295947189E-6</v>
      </c>
      <c r="EN212" s="3">
        <f t="shared" si="207"/>
        <v>5.2668960601432487E-4</v>
      </c>
      <c r="EO212" s="3">
        <f t="shared" si="208"/>
        <v>2.3541240522768155E-6</v>
      </c>
      <c r="EQ212" s="3">
        <f t="shared" si="209"/>
        <v>106.77329920114671</v>
      </c>
    </row>
    <row r="213" spans="1:147">
      <c r="A213" s="3" t="s">
        <v>264</v>
      </c>
      <c r="B213" s="33" t="s">
        <v>63</v>
      </c>
      <c r="C213" s="3" t="s">
        <v>65</v>
      </c>
      <c r="D213" s="3" t="s">
        <v>618</v>
      </c>
      <c r="E213" s="3" t="s">
        <v>402</v>
      </c>
      <c r="F213" s="3" t="s">
        <v>490</v>
      </c>
      <c r="G213" s="3">
        <v>11.8616260070633</v>
      </c>
      <c r="H213" s="3">
        <v>289096.68309525499</v>
      </c>
      <c r="I213" s="3">
        <v>0.237518902120465</v>
      </c>
      <c r="J213" s="3">
        <v>1.5595558955056401</v>
      </c>
      <c r="K213" s="3">
        <v>337939.04463980702</v>
      </c>
      <c r="L213" s="3">
        <v>194.55872041317301</v>
      </c>
      <c r="M213" s="3">
        <v>0.38441886737859099</v>
      </c>
      <c r="N213" s="3">
        <v>2.6195559254197098</v>
      </c>
      <c r="O213" s="3">
        <v>1.87877611875481</v>
      </c>
      <c r="P213" s="3">
        <v>25.7294418974259</v>
      </c>
      <c r="Q213" s="3">
        <v>1.3942734130458601</v>
      </c>
      <c r="R213" s="3">
        <v>3.0228210081807001</v>
      </c>
      <c r="S213" s="3">
        <v>62.449050252294668</v>
      </c>
      <c r="T213" s="3">
        <v>0.84654140547836998</v>
      </c>
      <c r="U213" s="3">
        <v>1.5457245221662901</v>
      </c>
      <c r="V213" s="3">
        <v>0.86417248876177599</v>
      </c>
      <c r="W213" s="3">
        <v>0.17075307680823201</v>
      </c>
      <c r="X213" s="3">
        <v>9.6970374970924297E-2</v>
      </c>
      <c r="Y213" s="3">
        <v>14.038889234278001</v>
      </c>
      <c r="Z213" s="3">
        <v>7.8723576150406205E-2</v>
      </c>
      <c r="AA213" s="3">
        <f t="shared" si="166"/>
        <v>0.15229906334550228</v>
      </c>
      <c r="AB213" s="3">
        <f t="shared" si="167"/>
        <v>1.8327263267099299</v>
      </c>
      <c r="AC213" s="3">
        <f t="shared" si="168"/>
        <v>5.6075359550662373E-3</v>
      </c>
      <c r="AD213" s="3">
        <f t="shared" si="169"/>
        <v>0.12642214245190886</v>
      </c>
      <c r="AE213" s="3">
        <f t="shared" si="170"/>
        <v>6.9072683281920164E-3</v>
      </c>
      <c r="AF213" s="3">
        <f t="shared" si="171"/>
        <v>0.11010304991880537</v>
      </c>
      <c r="AG213" s="3">
        <f t="shared" si="172"/>
        <v>5.8701577036538826</v>
      </c>
      <c r="AH213" s="17">
        <f t="shared" si="173"/>
        <v>9.9315080401199948E-2</v>
      </c>
      <c r="AI213" s="3">
        <f t="shared" si="174"/>
        <v>0.33144131034455154</v>
      </c>
      <c r="AJ213" s="3">
        <f t="shared" si="175"/>
        <v>108.32587077375604</v>
      </c>
      <c r="AK213" s="3">
        <f t="shared" si="176"/>
        <v>0.40826382281669016</v>
      </c>
      <c r="AL213" s="3">
        <f t="shared" si="177"/>
        <v>6.5077958358965828</v>
      </c>
      <c r="AM213" s="3">
        <f t="shared" si="178"/>
        <v>5.8701577036538826</v>
      </c>
      <c r="AP213" s="3">
        <v>2.20896090175231</v>
      </c>
      <c r="AQ213" s="3">
        <v>59.243993193218103</v>
      </c>
      <c r="AR213" s="3">
        <v>0.237518902120465</v>
      </c>
      <c r="AS213" s="3">
        <v>1.5595558955056401</v>
      </c>
      <c r="AT213" s="3">
        <v>1.4421534728630101</v>
      </c>
      <c r="AU213" s="3">
        <v>4.9816645462629401</v>
      </c>
      <c r="AV213" s="3">
        <v>0.38441886737859099</v>
      </c>
      <c r="AW213" s="3">
        <v>2.6195559254197098</v>
      </c>
      <c r="AX213" s="3">
        <v>1.87877611875481</v>
      </c>
      <c r="AY213" s="3">
        <v>5.1768739973063598</v>
      </c>
      <c r="AZ213" s="3">
        <v>8.2184444092323394E-2</v>
      </c>
      <c r="BA213" s="3">
        <v>1.8034248464126601</v>
      </c>
      <c r="BB213" s="3">
        <v>0.12501771255628899</v>
      </c>
      <c r="BC213" s="3">
        <v>0.325510590640195</v>
      </c>
      <c r="BD213" s="3">
        <v>0.157730041381408</v>
      </c>
      <c r="BE213" s="3">
        <v>0.77353098393587305</v>
      </c>
      <c r="BF213" s="3">
        <v>0.17075307680823201</v>
      </c>
      <c r="BG213" s="3">
        <v>7.9561067587965204E-2</v>
      </c>
      <c r="BH213" s="3">
        <v>0.111358185861349</v>
      </c>
      <c r="BI213" s="3">
        <v>7.5498465003628501E-2</v>
      </c>
      <c r="BK213" s="3">
        <v>1.9787045107515699</v>
      </c>
      <c r="BL213" s="3">
        <v>50526.399468931399</v>
      </c>
      <c r="BM213" s="3">
        <v>0.124001055102471</v>
      </c>
      <c r="BN213" s="3">
        <v>1.28372668541672</v>
      </c>
      <c r="BO213" s="3">
        <v>33166.670791819</v>
      </c>
      <c r="BP213" s="3">
        <v>69.487061682615703</v>
      </c>
      <c r="BQ213" s="3">
        <v>0.63023856894533103</v>
      </c>
      <c r="BR213" s="3">
        <v>2.97026716488286</v>
      </c>
      <c r="BS213" s="3">
        <v>0.96610280460002895</v>
      </c>
      <c r="BT213" s="3">
        <v>12.6551313580225</v>
      </c>
      <c r="BU213" s="3">
        <v>1.7794157421697301</v>
      </c>
      <c r="BV213" s="3">
        <v>2.6695625498970399</v>
      </c>
      <c r="BW213" s="3">
        <v>5.5287690136066496</v>
      </c>
      <c r="BX213" s="3">
        <v>0.86000069849048</v>
      </c>
      <c r="BY213" s="3">
        <v>0.89810939083379604</v>
      </c>
      <c r="BZ213" s="3">
        <v>1.0070405892923799</v>
      </c>
      <c r="CA213" s="3">
        <v>7.9056186461261696E-2</v>
      </c>
      <c r="CB213" s="3">
        <v>0.118662819226283</v>
      </c>
      <c r="CC213" s="3">
        <v>5.8579662448752599</v>
      </c>
      <c r="CD213" s="3">
        <v>0.13156715351109599</v>
      </c>
      <c r="CF213" s="3">
        <v>11.8616260070633</v>
      </c>
      <c r="CG213" s="3">
        <v>289096.68309525499</v>
      </c>
      <c r="CH213" s="3">
        <v>0.237518902120465</v>
      </c>
      <c r="CI213" s="3">
        <v>1.5595558955056401</v>
      </c>
      <c r="CJ213" s="3">
        <v>337939.04463980702</v>
      </c>
      <c r="CK213" s="3">
        <v>194.55872041317301</v>
      </c>
      <c r="CL213" s="3">
        <v>0.38441886737859099</v>
      </c>
      <c r="CM213" s="3">
        <v>2.6195559254197098</v>
      </c>
      <c r="CN213" s="3">
        <v>1.87877611875481</v>
      </c>
      <c r="CO213" s="3">
        <v>25.7294418974259</v>
      </c>
      <c r="CP213" s="3">
        <v>1.3942734130458601</v>
      </c>
      <c r="CQ213" s="3">
        <v>3.0228210081807001</v>
      </c>
      <c r="CR213" s="3">
        <v>62.449050252294668</v>
      </c>
      <c r="CS213" s="3">
        <v>0.84654140547836998</v>
      </c>
      <c r="CT213" s="3">
        <v>1.5457245221662901</v>
      </c>
      <c r="CU213" s="3">
        <v>0.86417248876177599</v>
      </c>
      <c r="CV213" s="3">
        <v>0.17075307680823201</v>
      </c>
      <c r="CW213" s="3">
        <v>9.6970374970924297E-2</v>
      </c>
      <c r="CX213" s="3">
        <v>14.038889234278001</v>
      </c>
      <c r="CY213" s="3">
        <v>7.8723576150406205E-2</v>
      </c>
      <c r="DA213" s="3">
        <f t="shared" si="210"/>
        <v>0.21590912351225469</v>
      </c>
      <c r="DB213" s="3">
        <f t="shared" si="179"/>
        <v>5176.7693275182201</v>
      </c>
      <c r="DC213" s="3">
        <f t="shared" si="180"/>
        <v>4.0303072312459698E-3</v>
      </c>
      <c r="DD213" s="3">
        <f t="shared" si="181"/>
        <v>2.6571231101037599E-2</v>
      </c>
      <c r="DE213" s="3">
        <f t="shared" si="182"/>
        <v>5318.0222931389389</v>
      </c>
      <c r="DF213" s="3">
        <f t="shared" si="183"/>
        <v>2.9753589297013763</v>
      </c>
      <c r="DG213" s="3">
        <f t="shared" si="211"/>
        <v>5.5135158753724161E-3</v>
      </c>
      <c r="DH213" s="3">
        <f t="shared" si="212"/>
        <v>3.607706824706941E-2</v>
      </c>
      <c r="DI213" s="3">
        <f t="shared" si="184"/>
        <v>2.5076561615806525E-2</v>
      </c>
      <c r="DJ213" s="3">
        <f t="shared" si="185"/>
        <v>0.32585412737368163</v>
      </c>
      <c r="DK213" s="3">
        <f t="shared" si="186"/>
        <v>1.2925713167048861E-2</v>
      </c>
      <c r="DL213" s="3">
        <f t="shared" si="187"/>
        <v>2.6890793678382898E-2</v>
      </c>
      <c r="DM213" s="3">
        <f t="shared" si="213"/>
        <v>0.54389599411498779</v>
      </c>
      <c r="DN213" s="3">
        <f t="shared" si="214"/>
        <v>7.1311718092693958E-3</v>
      </c>
      <c r="DO213" s="3">
        <f t="shared" si="188"/>
        <v>1.2694846601234313E-2</v>
      </c>
      <c r="DP213" s="3">
        <f t="shared" si="189"/>
        <v>6.7725116674120381E-3</v>
      </c>
      <c r="DQ213" s="3">
        <f t="shared" si="190"/>
        <v>8.6691408672300962E-4</v>
      </c>
      <c r="DR213" s="3">
        <f t="shared" si="191"/>
        <v>4.7445351440613938E-4</v>
      </c>
      <c r="DS213" s="3">
        <f t="shared" si="192"/>
        <v>6.7755256922191129E-2</v>
      </c>
      <c r="DT213" s="3">
        <f t="shared" si="193"/>
        <v>3.7670319170826568E-4</v>
      </c>
      <c r="DV213" s="3">
        <f t="shared" si="215"/>
        <v>2.0562544944877038E-3</v>
      </c>
      <c r="DW213" s="3">
        <f t="shared" si="194"/>
        <v>49.30201662381927</v>
      </c>
      <c r="DX213" s="3">
        <f t="shared" si="195"/>
        <v>3.8383451442918958E-5</v>
      </c>
      <c r="DY213" s="3">
        <f t="shared" si="196"/>
        <v>2.5305652900063251E-4</v>
      </c>
      <c r="DZ213" s="3">
        <f t="shared" si="197"/>
        <v>50.647267999455714</v>
      </c>
      <c r="EA213" s="3">
        <f t="shared" si="198"/>
        <v>2.8336436517307828E-2</v>
      </c>
      <c r="EB213" s="3">
        <f t="shared" si="216"/>
        <v>5.2509090930195707E-5</v>
      </c>
      <c r="EC213" s="3">
        <f t="shared" si="217"/>
        <v>3.4358730434457788E-4</v>
      </c>
      <c r="ED213" s="3">
        <f t="shared" si="199"/>
        <v>2.3882173985979486E-4</v>
      </c>
      <c r="EE213" s="3">
        <f t="shared" si="200"/>
        <v>3.1033381223534592E-3</v>
      </c>
      <c r="EF213" s="3">
        <f t="shared" si="201"/>
        <v>1.2310066087918028E-4</v>
      </c>
      <c r="EG213" s="3">
        <f t="shared" si="202"/>
        <v>2.5609994826540042E-4</v>
      </c>
      <c r="EH213" s="3">
        <f t="shared" si="218"/>
        <v>5.1799042311860589E-3</v>
      </c>
      <c r="EI213" s="3">
        <f t="shared" si="219"/>
        <v>6.7915166553589052E-5</v>
      </c>
      <c r="EJ213" s="3">
        <f t="shared" si="203"/>
        <v>1.2090195613775624E-4</v>
      </c>
      <c r="EK213" s="3">
        <f t="shared" si="204"/>
        <v>6.4499393673357199E-5</v>
      </c>
      <c r="EL213" s="3">
        <f t="shared" si="205"/>
        <v>8.2562327990633249E-6</v>
      </c>
      <c r="EM213" s="3">
        <f t="shared" si="206"/>
        <v>4.5185546379550617E-6</v>
      </c>
      <c r="EN213" s="3">
        <f t="shared" si="207"/>
        <v>6.4528098352229619E-4</v>
      </c>
      <c r="EO213" s="3">
        <f t="shared" si="208"/>
        <v>3.5876095388531344E-6</v>
      </c>
      <c r="EQ213" s="3">
        <f t="shared" si="209"/>
        <v>98.60403324763854</v>
      </c>
    </row>
    <row r="214" spans="1:147">
      <c r="A214" s="3" t="s">
        <v>265</v>
      </c>
      <c r="B214" s="33" t="s">
        <v>63</v>
      </c>
      <c r="C214" s="3" t="s">
        <v>65</v>
      </c>
      <c r="D214" s="3" t="s">
        <v>618</v>
      </c>
      <c r="E214" s="3" t="s">
        <v>402</v>
      </c>
      <c r="F214" s="3" t="s">
        <v>490</v>
      </c>
      <c r="G214" s="3">
        <v>12.876567938740999</v>
      </c>
      <c r="H214" s="3">
        <v>378311.12575235701</v>
      </c>
      <c r="I214" s="3">
        <v>0.241327907928892</v>
      </c>
      <c r="J214" s="3">
        <v>1.0595262788609401</v>
      </c>
      <c r="K214" s="3">
        <v>354352.36345711001</v>
      </c>
      <c r="L214" s="3">
        <v>125.84251445397</v>
      </c>
      <c r="M214" s="3">
        <v>2.4486439868283498</v>
      </c>
      <c r="N214" s="3">
        <v>2.5729145162655702</v>
      </c>
      <c r="O214" s="3">
        <v>1.09619280035542</v>
      </c>
      <c r="P214" s="3">
        <v>70.905137181773895</v>
      </c>
      <c r="Q214" s="3">
        <v>17.1853214635032</v>
      </c>
      <c r="R214" s="3">
        <v>2.6329583895581701</v>
      </c>
      <c r="S214" s="3">
        <v>63.588646375005091</v>
      </c>
      <c r="T214" s="3">
        <v>2.2491884847383701</v>
      </c>
      <c r="U214" s="3">
        <v>4.0320278664659304</v>
      </c>
      <c r="V214" s="3">
        <v>1.7031848105488401</v>
      </c>
      <c r="W214" s="3">
        <v>0.13262729390377601</v>
      </c>
      <c r="X214" s="3">
        <v>6.2523438167916695E-2</v>
      </c>
      <c r="Y214" s="3">
        <v>579.92270216746101</v>
      </c>
      <c r="Z214" s="3">
        <v>0.143706380618769</v>
      </c>
      <c r="AA214" s="3">
        <f t="shared" si="166"/>
        <v>0.22776962945018717</v>
      </c>
      <c r="AB214" s="3">
        <f t="shared" si="167"/>
        <v>0.12226653124074287</v>
      </c>
      <c r="AC214" s="3">
        <f t="shared" si="168"/>
        <v>2.4780264694185348E-4</v>
      </c>
      <c r="AD214" s="3">
        <f t="shared" si="169"/>
        <v>0.22015096965665706</v>
      </c>
      <c r="AE214" s="3">
        <f t="shared" si="170"/>
        <v>1.0781339984490235E-4</v>
      </c>
      <c r="AF214" s="3">
        <f t="shared" si="171"/>
        <v>6.9526987845039117E-3</v>
      </c>
      <c r="AG214" s="3">
        <f t="shared" si="172"/>
        <v>71.211496469637098</v>
      </c>
      <c r="AH214" s="17">
        <f t="shared" si="173"/>
        <v>2.9633813953606342E-2</v>
      </c>
      <c r="AI214" s="3">
        <f t="shared" si="174"/>
        <v>0.59548181497977648</v>
      </c>
      <c r="AJ214" s="3">
        <f t="shared" si="175"/>
        <v>293.81242223616471</v>
      </c>
      <c r="AK214" s="3">
        <f t="shared" si="176"/>
        <v>0.25908084441829005</v>
      </c>
      <c r="AL214" s="3">
        <f t="shared" si="177"/>
        <v>16.707673393721127</v>
      </c>
      <c r="AM214" s="3">
        <f t="shared" si="178"/>
        <v>71.211496469637098</v>
      </c>
      <c r="AP214" s="3">
        <v>1.39904615640894</v>
      </c>
      <c r="AQ214" s="3">
        <v>28.666920703556499</v>
      </c>
      <c r="AR214" s="3">
        <v>0.241327907928892</v>
      </c>
      <c r="AS214" s="3">
        <v>1.0595262788609401</v>
      </c>
      <c r="AT214" s="3">
        <v>1.0102884088611801</v>
      </c>
      <c r="AU214" s="3">
        <v>7.0252050603972496</v>
      </c>
      <c r="AV214" s="3">
        <v>0.198741556823925</v>
      </c>
      <c r="AW214" s="3">
        <v>2.5729145162655702</v>
      </c>
      <c r="AX214" s="3">
        <v>1.09619280035542</v>
      </c>
      <c r="AY214" s="3">
        <v>5.2992283916285396</v>
      </c>
      <c r="AZ214" s="3">
        <v>0.21664947043027599</v>
      </c>
      <c r="BA214" s="3">
        <v>1.2868291629255</v>
      </c>
      <c r="BB214" s="3">
        <v>5.0704150259258202E-2</v>
      </c>
      <c r="BC214" s="3">
        <v>0.72719248501813605</v>
      </c>
      <c r="BD214" s="3">
        <v>0.220466290410326</v>
      </c>
      <c r="BE214" s="3">
        <v>1.7031848105488401</v>
      </c>
      <c r="BF214" s="3">
        <v>0.13262729390377601</v>
      </c>
      <c r="BG214" s="3">
        <v>6.2523438167916695E-2</v>
      </c>
      <c r="BH214" s="3">
        <v>9.8305876664596004E-2</v>
      </c>
      <c r="BI214" s="3">
        <v>6.9373455246770896E-2</v>
      </c>
      <c r="BK214" s="3">
        <v>1.02408735823894</v>
      </c>
      <c r="BL214" s="3">
        <v>32077.8798040117</v>
      </c>
      <c r="BM214" s="3">
        <v>0.283337096092864</v>
      </c>
      <c r="BN214" s="3">
        <v>0.52184689258551098</v>
      </c>
      <c r="BO214" s="3">
        <v>32173.916482653502</v>
      </c>
      <c r="BP214" s="3">
        <v>87.839400830041598</v>
      </c>
      <c r="BQ214" s="3">
        <v>0.88189415987669095</v>
      </c>
      <c r="BR214" s="3">
        <v>2.1025119035285198</v>
      </c>
      <c r="BS214" s="3">
        <v>0.77994160305193105</v>
      </c>
      <c r="BT214" s="3">
        <v>24.078188331964</v>
      </c>
      <c r="BU214" s="3">
        <v>18.929574414578401</v>
      </c>
      <c r="BV214" s="3">
        <v>1.95316238105318</v>
      </c>
      <c r="BW214" s="3">
        <v>6.4633820883716098</v>
      </c>
      <c r="BX214" s="3">
        <v>1.56188657960793</v>
      </c>
      <c r="BY214" s="3">
        <v>0.88933736196621405</v>
      </c>
      <c r="BZ214" s="3">
        <v>0.66648760218326797</v>
      </c>
      <c r="CA214" s="3">
        <v>0.13733441892609199</v>
      </c>
      <c r="CB214" s="3">
        <v>3.1551843052304497E-2</v>
      </c>
      <c r="CC214" s="3">
        <v>1145.85961348504</v>
      </c>
      <c r="CD214" s="3">
        <v>0.101329226818673</v>
      </c>
      <c r="CF214" s="3">
        <v>12.876567938740999</v>
      </c>
      <c r="CG214" s="3">
        <v>378311.12575235701</v>
      </c>
      <c r="CH214" s="3">
        <v>0.241327907928892</v>
      </c>
      <c r="CI214" s="3">
        <v>1.0595262788609401</v>
      </c>
      <c r="CJ214" s="3">
        <v>354352.36345711001</v>
      </c>
      <c r="CK214" s="3">
        <v>125.84251445397</v>
      </c>
      <c r="CL214" s="3">
        <v>2.4486439868283498</v>
      </c>
      <c r="CM214" s="3">
        <v>2.5729145162655702</v>
      </c>
      <c r="CN214" s="3">
        <v>1.09619280035542</v>
      </c>
      <c r="CO214" s="3">
        <v>70.905137181773895</v>
      </c>
      <c r="CP214" s="3">
        <v>17.1853214635032</v>
      </c>
      <c r="CQ214" s="3">
        <v>2.6329583895581701</v>
      </c>
      <c r="CR214" s="3">
        <v>63.588646375005091</v>
      </c>
      <c r="CS214" s="3">
        <v>2.2491884847383701</v>
      </c>
      <c r="CT214" s="3">
        <v>4.0320278664659304</v>
      </c>
      <c r="CU214" s="3">
        <v>1.7031848105488401</v>
      </c>
      <c r="CV214" s="3">
        <v>0.13262729390377601</v>
      </c>
      <c r="CW214" s="3">
        <v>6.2523438167916695E-2</v>
      </c>
      <c r="CX214" s="3">
        <v>579.92270216746101</v>
      </c>
      <c r="CY214" s="3">
        <v>0.143706380618769</v>
      </c>
      <c r="DA214" s="3">
        <f t="shared" si="210"/>
        <v>0.23438342229337267</v>
      </c>
      <c r="DB214" s="3">
        <f t="shared" si="179"/>
        <v>6774.3061286123557</v>
      </c>
      <c r="DC214" s="3">
        <f t="shared" si="180"/>
        <v>4.0949398289740245E-3</v>
      </c>
      <c r="DD214" s="3">
        <f t="shared" si="181"/>
        <v>1.8051881112032021E-2</v>
      </c>
      <c r="DE214" s="3">
        <f t="shared" si="182"/>
        <v>5576.3126468559785</v>
      </c>
      <c r="DF214" s="3">
        <f t="shared" si="183"/>
        <v>1.9244917335061935</v>
      </c>
      <c r="DG214" s="3">
        <f t="shared" si="211"/>
        <v>3.5119601664133068E-2</v>
      </c>
      <c r="DH214" s="3">
        <f t="shared" si="212"/>
        <v>3.5434713073482581E-2</v>
      </c>
      <c r="DI214" s="3">
        <f t="shared" si="184"/>
        <v>1.4631198484221106E-2</v>
      </c>
      <c r="DJ214" s="3">
        <f t="shared" si="185"/>
        <v>0.89798805954627536</v>
      </c>
      <c r="DK214" s="3">
        <f t="shared" si="186"/>
        <v>0.15931777357463275</v>
      </c>
      <c r="DL214" s="3">
        <f t="shared" si="187"/>
        <v>2.3422604456487087E-2</v>
      </c>
      <c r="DM214" s="3">
        <f t="shared" si="213"/>
        <v>0.55382123338679556</v>
      </c>
      <c r="DN214" s="3">
        <f t="shared" si="214"/>
        <v>1.8946916727641903E-2</v>
      </c>
      <c r="DO214" s="3">
        <f t="shared" si="188"/>
        <v>3.3114552122749101E-2</v>
      </c>
      <c r="DP214" s="3">
        <f t="shared" si="189"/>
        <v>1.334784334285925E-2</v>
      </c>
      <c r="DQ214" s="3">
        <f t="shared" si="190"/>
        <v>6.7334932710034264E-4</v>
      </c>
      <c r="DR214" s="3">
        <f t="shared" si="191"/>
        <v>3.0591265611190686E-4</v>
      </c>
      <c r="DS214" s="3">
        <f t="shared" si="192"/>
        <v>2.7988547401904489</v>
      </c>
      <c r="DT214" s="3">
        <f t="shared" si="193"/>
        <v>6.8765489190310118E-4</v>
      </c>
      <c r="DV214" s="3">
        <f t="shared" si="215"/>
        <v>1.8965489875741879E-3</v>
      </c>
      <c r="DW214" s="3">
        <f t="shared" si="194"/>
        <v>54.815324838358492</v>
      </c>
      <c r="DX214" s="3">
        <f t="shared" si="195"/>
        <v>3.3134826306516901E-5</v>
      </c>
      <c r="DY214" s="3">
        <f t="shared" si="196"/>
        <v>1.4606953218722579E-4</v>
      </c>
      <c r="DZ214" s="3">
        <f t="shared" si="197"/>
        <v>45.121578997828642</v>
      </c>
      <c r="EA214" s="3">
        <f t="shared" si="198"/>
        <v>1.5572316561738624E-2</v>
      </c>
      <c r="EB214" s="3">
        <f t="shared" si="216"/>
        <v>2.8417558003206807E-4</v>
      </c>
      <c r="EC214" s="3">
        <f t="shared" si="217"/>
        <v>2.8672535176305194E-4</v>
      </c>
      <c r="ED214" s="3">
        <f t="shared" si="199"/>
        <v>1.1839056022278732E-4</v>
      </c>
      <c r="EE214" s="3">
        <f t="shared" si="200"/>
        <v>7.2662064941371642E-3</v>
      </c>
      <c r="EF214" s="3">
        <f t="shared" si="201"/>
        <v>1.2891439130765137E-3</v>
      </c>
      <c r="EG214" s="3">
        <f t="shared" si="202"/>
        <v>1.8952755418298758E-4</v>
      </c>
      <c r="EH214" s="3">
        <f t="shared" si="218"/>
        <v>4.4813284540325378E-3</v>
      </c>
      <c r="EI214" s="3">
        <f t="shared" si="219"/>
        <v>1.5331184853374224E-4</v>
      </c>
      <c r="EJ214" s="3">
        <f t="shared" si="203"/>
        <v>2.6795141775753603E-4</v>
      </c>
      <c r="EK214" s="3">
        <f t="shared" si="204"/>
        <v>1.0800609757507737E-4</v>
      </c>
      <c r="EL214" s="3">
        <f t="shared" si="205"/>
        <v>5.4485081414907923E-6</v>
      </c>
      <c r="EM214" s="3">
        <f t="shared" si="206"/>
        <v>2.4753386248835081E-6</v>
      </c>
      <c r="EN214" s="3">
        <f t="shared" si="207"/>
        <v>2.2647357359733816E-2</v>
      </c>
      <c r="EO214" s="3">
        <f t="shared" si="208"/>
        <v>5.5642637874229052E-6</v>
      </c>
      <c r="EQ214" s="3">
        <f t="shared" si="209"/>
        <v>109.63064967671698</v>
      </c>
    </row>
    <row r="215" spans="1:147">
      <c r="A215" s="3" t="s">
        <v>266</v>
      </c>
      <c r="B215" s="33" t="s">
        <v>63</v>
      </c>
      <c r="C215" s="3" t="s">
        <v>65</v>
      </c>
      <c r="D215" s="3" t="s">
        <v>618</v>
      </c>
      <c r="E215" s="3" t="s">
        <v>402</v>
      </c>
      <c r="F215" s="3" t="s">
        <v>490</v>
      </c>
      <c r="G215" s="3">
        <v>12.950740235108499</v>
      </c>
      <c r="H215" s="3">
        <v>285629.01027934701</v>
      </c>
      <c r="I215" s="3">
        <v>0.18450251735259199</v>
      </c>
      <c r="J215" s="3">
        <v>1.58443139634372</v>
      </c>
      <c r="K215" s="3">
        <v>306005.54173756402</v>
      </c>
      <c r="L215" s="3">
        <v>95.491096800096798</v>
      </c>
      <c r="M215" s="3">
        <v>0.24021087693531701</v>
      </c>
      <c r="N215" s="3">
        <v>2.6960367111157399</v>
      </c>
      <c r="O215" s="3">
        <v>5.7842707431407003</v>
      </c>
      <c r="P215" s="3">
        <v>7.4564412834476101</v>
      </c>
      <c r="Q215" s="3">
        <v>18.9519873019578</v>
      </c>
      <c r="R215" s="3">
        <v>0.93999463459590205</v>
      </c>
      <c r="S215" s="3">
        <v>0.52586430873448708</v>
      </c>
      <c r="T215" s="3">
        <v>0.40337093841645399</v>
      </c>
      <c r="U215" s="3">
        <v>5.0801930949542102</v>
      </c>
      <c r="V215" s="3">
        <v>0.87975156997454995</v>
      </c>
      <c r="W215" s="3">
        <v>6.54845182864464E-2</v>
      </c>
      <c r="X215" s="3">
        <v>7.6430650340575806E-2</v>
      </c>
      <c r="Y215" s="3">
        <v>8.0801642963421596</v>
      </c>
      <c r="Z215" s="3">
        <v>5.7754248373843797E-2</v>
      </c>
      <c r="AA215" s="3">
        <f t="shared" si="166"/>
        <v>0.11644714802947945</v>
      </c>
      <c r="AB215" s="3">
        <f t="shared" si="167"/>
        <v>0.92280812740690121</v>
      </c>
      <c r="AC215" s="3">
        <f t="shared" si="168"/>
        <v>7.1476576781970618E-3</v>
      </c>
      <c r="AD215" s="3">
        <f t="shared" si="169"/>
        <v>3.1897282396641788E-2</v>
      </c>
      <c r="AE215" s="3">
        <f t="shared" si="170"/>
        <v>9.4590465660674122E-3</v>
      </c>
      <c r="AF215" s="3">
        <f t="shared" si="171"/>
        <v>0.62872398488901793</v>
      </c>
      <c r="AG215" s="3">
        <f t="shared" si="172"/>
        <v>102.71939686188543</v>
      </c>
      <c r="AH215" s="17">
        <f t="shared" si="173"/>
        <v>2.3454952903045854</v>
      </c>
      <c r="AI215" s="3">
        <f t="shared" si="174"/>
        <v>0.31302688550028301</v>
      </c>
      <c r="AJ215" s="3">
        <f t="shared" si="175"/>
        <v>40.41376448646519</v>
      </c>
      <c r="AK215" s="3">
        <f t="shared" si="176"/>
        <v>0.41425261528824375</v>
      </c>
      <c r="AL215" s="3">
        <f t="shared" si="177"/>
        <v>27.534546237359731</v>
      </c>
      <c r="AM215" s="3">
        <f t="shared" si="178"/>
        <v>102.71939686188543</v>
      </c>
      <c r="AP215" s="3">
        <v>1.14083096761233</v>
      </c>
      <c r="AQ215" s="3">
        <v>31.582288590126101</v>
      </c>
      <c r="AR215" s="3">
        <v>0.18450251735259199</v>
      </c>
      <c r="AS215" s="3">
        <v>1.58443139634372</v>
      </c>
      <c r="AT215" s="3">
        <v>1.01727857954426</v>
      </c>
      <c r="AU215" s="3">
        <v>7.8562387026783203</v>
      </c>
      <c r="AV215" s="3">
        <v>0.17086599370272301</v>
      </c>
      <c r="AW215" s="3">
        <v>1.61119580895509</v>
      </c>
      <c r="AX215" s="3">
        <v>1.0857579470189</v>
      </c>
      <c r="AY215" s="3">
        <v>7.4564412834476101</v>
      </c>
      <c r="AZ215" s="3">
        <v>8.5585880899962802E-2</v>
      </c>
      <c r="BA215" s="3">
        <v>0.65389256885950497</v>
      </c>
      <c r="BB215" s="3">
        <v>2.2791620159393199E-2</v>
      </c>
      <c r="BC215" s="3">
        <v>0.40337093841645399</v>
      </c>
      <c r="BD215" s="3">
        <v>0.267547995816521</v>
      </c>
      <c r="BE215" s="3">
        <v>0.87975156997454995</v>
      </c>
      <c r="BF215" s="3">
        <v>6.54845182864464E-2</v>
      </c>
      <c r="BG215" s="3">
        <v>7.6430650340575806E-2</v>
      </c>
      <c r="BH215" s="3">
        <v>0.16368920875698401</v>
      </c>
      <c r="BI215" s="3">
        <v>5.7754248373843797E-2</v>
      </c>
      <c r="BK215" s="3">
        <v>2.8722190736894899</v>
      </c>
      <c r="BL215" s="3">
        <v>61406.253206021102</v>
      </c>
      <c r="BM215" s="3">
        <v>6.6558015710952795E-2</v>
      </c>
      <c r="BN215" s="3">
        <v>1.0759335605286999</v>
      </c>
      <c r="BO215" s="3">
        <v>49382.853488516499</v>
      </c>
      <c r="BP215" s="3">
        <v>36.426711573747099</v>
      </c>
      <c r="BQ215" s="3">
        <v>0.22914030653609499</v>
      </c>
      <c r="BR215" s="3">
        <v>1.57387078631679</v>
      </c>
      <c r="BS215" s="3">
        <v>6.2416930802710002</v>
      </c>
      <c r="BT215" s="3">
        <v>3.2934744775787501</v>
      </c>
      <c r="BU215" s="3">
        <v>8.9829929220204008</v>
      </c>
      <c r="BV215" s="3">
        <v>0.775401228783279</v>
      </c>
      <c r="BW215" s="3">
        <v>0.25374499610235202</v>
      </c>
      <c r="BX215" s="3">
        <v>0.30679114658048001</v>
      </c>
      <c r="BY215" s="3">
        <v>3.3899820309892199</v>
      </c>
      <c r="BZ215" s="3">
        <v>0.96848589209749603</v>
      </c>
      <c r="CA215" s="3">
        <v>3.49508920386371E-3</v>
      </c>
      <c r="CB215" s="3">
        <v>0.10279805293512299</v>
      </c>
      <c r="CC215" s="3">
        <v>3.84841563766456</v>
      </c>
      <c r="CD215" s="3">
        <v>2.04125436503967E-2</v>
      </c>
      <c r="CF215" s="3">
        <v>12.950740235108499</v>
      </c>
      <c r="CG215" s="3">
        <v>285629.01027934701</v>
      </c>
      <c r="CH215" s="3">
        <v>0.18450251735259199</v>
      </c>
      <c r="CI215" s="3">
        <v>1.58443139634372</v>
      </c>
      <c r="CJ215" s="3">
        <v>306005.54173756402</v>
      </c>
      <c r="CK215" s="3">
        <v>95.491096800096798</v>
      </c>
      <c r="CL215" s="3">
        <v>0.24021087693531701</v>
      </c>
      <c r="CM215" s="3">
        <v>2.6960367111157399</v>
      </c>
      <c r="CN215" s="3">
        <v>5.7842707431407003</v>
      </c>
      <c r="CO215" s="3">
        <v>7.4564412834476101</v>
      </c>
      <c r="CP215" s="3">
        <v>18.9519873019578</v>
      </c>
      <c r="CQ215" s="3">
        <v>0.93999463459590205</v>
      </c>
      <c r="CR215" s="3">
        <v>0.52586430873448708</v>
      </c>
      <c r="CS215" s="3">
        <v>0.40337093841645399</v>
      </c>
      <c r="CT215" s="3">
        <v>5.0801930949542102</v>
      </c>
      <c r="CU215" s="3">
        <v>0.87975156997454995</v>
      </c>
      <c r="CV215" s="3">
        <v>6.54845182864464E-2</v>
      </c>
      <c r="CW215" s="3">
        <v>7.6430650340575806E-2</v>
      </c>
      <c r="CX215" s="3">
        <v>8.0801642963421596</v>
      </c>
      <c r="CY215" s="3">
        <v>5.7754248373843797E-2</v>
      </c>
      <c r="DA215" s="3">
        <f t="shared" si="210"/>
        <v>0.23573353023709487</v>
      </c>
      <c r="DB215" s="3">
        <f t="shared" si="179"/>
        <v>5114.6747296865797</v>
      </c>
      <c r="DC215" s="3">
        <f t="shared" si="180"/>
        <v>3.130705906901237E-3</v>
      </c>
      <c r="DD215" s="3">
        <f t="shared" si="181"/>
        <v>2.6995052192303054E-2</v>
      </c>
      <c r="DE215" s="3">
        <f t="shared" si="182"/>
        <v>4815.4965180745294</v>
      </c>
      <c r="DF215" s="3">
        <f t="shared" si="183"/>
        <v>1.4603318060880379</v>
      </c>
      <c r="DG215" s="3">
        <f t="shared" si="211"/>
        <v>3.4452171727452491E-3</v>
      </c>
      <c r="DH215" s="3">
        <f t="shared" si="212"/>
        <v>3.7130377511578848E-2</v>
      </c>
      <c r="DI215" s="3">
        <f t="shared" si="184"/>
        <v>7.7204314151602477E-2</v>
      </c>
      <c r="DJ215" s="3">
        <f t="shared" si="185"/>
        <v>9.4433146953490504E-2</v>
      </c>
      <c r="DK215" s="3">
        <f t="shared" si="186"/>
        <v>0.1756957778284777</v>
      </c>
      <c r="DL215" s="3">
        <f t="shared" si="187"/>
        <v>8.3621232316757436E-3</v>
      </c>
      <c r="DM215" s="3">
        <f t="shared" si="213"/>
        <v>4.5799814378798369E-3</v>
      </c>
      <c r="DN215" s="3">
        <f t="shared" si="214"/>
        <v>3.3979524759199225E-3</v>
      </c>
      <c r="DO215" s="3">
        <f t="shared" si="188"/>
        <v>4.1723005050543778E-2</v>
      </c>
      <c r="DP215" s="3">
        <f t="shared" si="189"/>
        <v>6.8946047803648122E-3</v>
      </c>
      <c r="DQ215" s="3">
        <f t="shared" si="190"/>
        <v>3.3246517384015911E-4</v>
      </c>
      <c r="DR215" s="3">
        <f t="shared" si="191"/>
        <v>3.7395741403811273E-4</v>
      </c>
      <c r="DS215" s="3">
        <f t="shared" si="192"/>
        <v>3.8996931932153284E-2</v>
      </c>
      <c r="DT215" s="3">
        <f t="shared" si="193"/>
        <v>2.7636206027495879E-4</v>
      </c>
      <c r="DV215" s="3">
        <f t="shared" si="215"/>
        <v>2.3731353327919699E-3</v>
      </c>
      <c r="DW215" s="3">
        <f t="shared" si="194"/>
        <v>51.489558165737094</v>
      </c>
      <c r="DX215" s="3">
        <f t="shared" si="195"/>
        <v>3.1516894507011195E-5</v>
      </c>
      <c r="DY215" s="3">
        <f t="shared" si="196"/>
        <v>2.7175986421483961E-4</v>
      </c>
      <c r="DZ215" s="3">
        <f t="shared" si="197"/>
        <v>48.477723641967899</v>
      </c>
      <c r="EA215" s="3">
        <f t="shared" si="198"/>
        <v>1.47011967416848E-2</v>
      </c>
      <c r="EB215" s="3">
        <f t="shared" si="216"/>
        <v>3.4683087270445671E-5</v>
      </c>
      <c r="EC215" s="3">
        <f t="shared" si="217"/>
        <v>3.7379243718111657E-4</v>
      </c>
      <c r="ED215" s="3">
        <f t="shared" si="199"/>
        <v>7.7721775757935057E-4</v>
      </c>
      <c r="EE215" s="3">
        <f t="shared" si="200"/>
        <v>9.5066084742661714E-4</v>
      </c>
      <c r="EF215" s="3">
        <f t="shared" si="201"/>
        <v>1.7687337807556301E-3</v>
      </c>
      <c r="EG215" s="3">
        <f t="shared" si="202"/>
        <v>8.4181703291386797E-5</v>
      </c>
      <c r="EH215" s="3">
        <f t="shared" si="218"/>
        <v>4.6106787451205298E-5</v>
      </c>
      <c r="EI215" s="3">
        <f t="shared" si="219"/>
        <v>3.4207272387781045E-5</v>
      </c>
      <c r="EJ215" s="3">
        <f t="shared" si="203"/>
        <v>4.2002653324759153E-4</v>
      </c>
      <c r="EK215" s="3">
        <f t="shared" si="204"/>
        <v>6.9408158412864881E-5</v>
      </c>
      <c r="EL215" s="3">
        <f t="shared" si="205"/>
        <v>3.3469352033601876E-6</v>
      </c>
      <c r="EM215" s="3">
        <f t="shared" si="206"/>
        <v>3.7646386210768764E-6</v>
      </c>
      <c r="EN215" s="3">
        <f t="shared" si="207"/>
        <v>3.9258308712212869E-4</v>
      </c>
      <c r="EO215" s="3">
        <f t="shared" si="208"/>
        <v>2.7821437587688807E-6</v>
      </c>
      <c r="EQ215" s="3">
        <f t="shared" si="209"/>
        <v>102.97911633147419</v>
      </c>
    </row>
    <row r="216" spans="1:147" s="9" customFormat="1">
      <c r="A216" s="9" t="s">
        <v>267</v>
      </c>
      <c r="B216" s="39" t="s">
        <v>63</v>
      </c>
      <c r="C216" s="9" t="s">
        <v>65</v>
      </c>
      <c r="D216" s="9" t="s">
        <v>618</v>
      </c>
      <c r="E216" s="9" t="s">
        <v>402</v>
      </c>
      <c r="F216" s="9" t="s">
        <v>490</v>
      </c>
      <c r="G216" s="9">
        <v>12.655039445736399</v>
      </c>
      <c r="H216" s="9">
        <v>294998.20178812998</v>
      </c>
      <c r="I216" s="9">
        <v>0.263555582034879</v>
      </c>
      <c r="J216" s="9">
        <v>1.8436735052569999</v>
      </c>
      <c r="K216" s="9">
        <v>305190.42004619603</v>
      </c>
      <c r="L216" s="9">
        <v>105.69397170015</v>
      </c>
      <c r="M216" s="9">
        <v>0.34589209374159302</v>
      </c>
      <c r="N216" s="9">
        <v>3.39532516579153</v>
      </c>
      <c r="O216" s="9">
        <v>2.9596286610509699</v>
      </c>
      <c r="P216" s="9">
        <v>9.4268219755643798</v>
      </c>
      <c r="Q216" s="9">
        <v>69.163722595631398</v>
      </c>
      <c r="R216" s="9">
        <v>1.2222512547190201</v>
      </c>
      <c r="S216" s="9">
        <v>0.34759400312371713</v>
      </c>
      <c r="T216" s="9">
        <v>0.44182397499497</v>
      </c>
      <c r="U216" s="9">
        <v>0.99186097577292898</v>
      </c>
      <c r="V216" s="9">
        <v>0.79203621429999804</v>
      </c>
      <c r="W216" s="9">
        <v>7.9970111488307002E-2</v>
      </c>
      <c r="X216" s="9">
        <v>7.7084800809956305E-2</v>
      </c>
      <c r="Y216" s="9">
        <v>1.06290044119145</v>
      </c>
      <c r="Z216" s="9">
        <v>5.1286221406922398E-2</v>
      </c>
      <c r="AA216" s="9">
        <f t="shared" si="166"/>
        <v>0.14295133128690296</v>
      </c>
      <c r="AB216" s="9">
        <f t="shared" si="167"/>
        <v>8.8689604503291548</v>
      </c>
      <c r="AC216" s="9">
        <f t="shared" si="168"/>
        <v>4.8251199660274399E-2</v>
      </c>
      <c r="AD216" s="9">
        <f t="shared" si="169"/>
        <v>8.9050219543856529E-2</v>
      </c>
      <c r="AE216" s="9">
        <f t="shared" si="170"/>
        <v>7.2523067845892228E-2</v>
      </c>
      <c r="AF216" s="9">
        <f t="shared" si="171"/>
        <v>0.93316451601159378</v>
      </c>
      <c r="AG216" s="9">
        <f t="shared" si="172"/>
        <v>262.42556527024442</v>
      </c>
      <c r="AH216" s="49">
        <f t="shared" si="173"/>
        <v>65.070744084086428</v>
      </c>
      <c r="AI216" s="9">
        <f t="shared" si="174"/>
        <v>0.19459356926136048</v>
      </c>
      <c r="AJ216" s="9">
        <f t="shared" si="175"/>
        <v>35.767870681323046</v>
      </c>
      <c r="AK216" s="9">
        <f t="shared" si="176"/>
        <v>0.29248024350231705</v>
      </c>
      <c r="AL216" s="9">
        <f t="shared" si="177"/>
        <v>3.7633844372215419</v>
      </c>
      <c r="AM216" s="9">
        <f t="shared" si="178"/>
        <v>262.42556527024442</v>
      </c>
      <c r="AO216" s="40"/>
      <c r="AP216" s="9">
        <v>1.21222194590677</v>
      </c>
      <c r="AQ216" s="9">
        <v>51.485086606951903</v>
      </c>
      <c r="AR216" s="9">
        <v>0.263555582034879</v>
      </c>
      <c r="AS216" s="9">
        <v>1.8436735052569999</v>
      </c>
      <c r="AT216" s="9">
        <v>1.1451087844293599</v>
      </c>
      <c r="AU216" s="9">
        <v>4.05380088599488</v>
      </c>
      <c r="AV216" s="9">
        <v>0.34589209374159302</v>
      </c>
      <c r="AW216" s="9">
        <v>3.39532516579153</v>
      </c>
      <c r="AX216" s="9">
        <v>1.7146817622116901</v>
      </c>
      <c r="AY216" s="9">
        <v>9.4268219755643798</v>
      </c>
      <c r="AZ216" s="9">
        <v>0.12395199279045201</v>
      </c>
      <c r="BA216" s="9">
        <v>1.2222512547190201</v>
      </c>
      <c r="BB216" s="9">
        <v>2.76703930277515E-2</v>
      </c>
      <c r="BC216" s="9">
        <v>0.44182397499497</v>
      </c>
      <c r="BD216" s="9">
        <v>0.39774896959811501</v>
      </c>
      <c r="BE216" s="9">
        <v>0.79203621429999804</v>
      </c>
      <c r="BF216" s="9">
        <v>7.9970111488307002E-2</v>
      </c>
      <c r="BG216" s="9">
        <v>7.7084800809956305E-2</v>
      </c>
      <c r="BH216" s="9">
        <v>0.150858355239508</v>
      </c>
      <c r="BI216" s="9">
        <v>5.1286221406922398E-2</v>
      </c>
      <c r="BJ216" s="41"/>
      <c r="BK216" s="9">
        <v>1.0112193313648601</v>
      </c>
      <c r="BL216" s="9">
        <v>33461.8894033877</v>
      </c>
      <c r="BM216" s="9">
        <v>0.123955406213098</v>
      </c>
      <c r="BN216" s="9">
        <v>1.0833966701875399</v>
      </c>
      <c r="BO216" s="9">
        <v>40751.790908885203</v>
      </c>
      <c r="BP216" s="9">
        <v>39.1673561307231</v>
      </c>
      <c r="BQ216" s="9">
        <v>0.36858150549450303</v>
      </c>
      <c r="BR216" s="9">
        <v>2.1313081756333001</v>
      </c>
      <c r="BS216" s="9">
        <v>3.6303189147715602</v>
      </c>
      <c r="BT216" s="9">
        <v>4.4163477584168902</v>
      </c>
      <c r="BU216" s="9">
        <v>47.506162422966099</v>
      </c>
      <c r="BV216" s="9">
        <v>0.78275596189355601</v>
      </c>
      <c r="BW216" s="9">
        <v>0.215387910256639</v>
      </c>
      <c r="BX216" s="9">
        <v>0.164781407248312</v>
      </c>
      <c r="BY216" s="9">
        <v>1.22210470663818</v>
      </c>
      <c r="BZ216" s="9">
        <v>1.0665342937187501</v>
      </c>
      <c r="CA216" s="9">
        <v>8.8383742546623401E-2</v>
      </c>
      <c r="CB216" s="9">
        <v>2.9902520261540201E-2</v>
      </c>
      <c r="CC216" s="9">
        <v>0.85985493370893296</v>
      </c>
      <c r="CD216" s="9">
        <v>3.9082670155720103E-2</v>
      </c>
      <c r="CF216" s="9">
        <v>12.655039445736399</v>
      </c>
      <c r="CG216" s="9">
        <v>294998.20178812998</v>
      </c>
      <c r="CH216" s="9">
        <v>0.263555582034879</v>
      </c>
      <c r="CI216" s="9">
        <v>1.8436735052569999</v>
      </c>
      <c r="CJ216" s="9">
        <v>305190.42004619603</v>
      </c>
      <c r="CK216" s="9">
        <v>105.69397170015</v>
      </c>
      <c r="CL216" s="9">
        <v>0.34589209374159302</v>
      </c>
      <c r="CM216" s="9">
        <v>3.39532516579153</v>
      </c>
      <c r="CN216" s="9">
        <v>2.9596286610509699</v>
      </c>
      <c r="CO216" s="9">
        <v>9.4268219755643798</v>
      </c>
      <c r="CP216" s="9">
        <v>69.163722595631398</v>
      </c>
      <c r="CQ216" s="9">
        <v>1.2222512547190201</v>
      </c>
      <c r="CR216" s="9">
        <v>0.34759400312371713</v>
      </c>
      <c r="CS216" s="9">
        <v>0.44182397499497</v>
      </c>
      <c r="CT216" s="9">
        <v>0.99186097577292898</v>
      </c>
      <c r="CU216" s="9">
        <v>0.79203621429999804</v>
      </c>
      <c r="CV216" s="9">
        <v>7.9970111488307002E-2</v>
      </c>
      <c r="CW216" s="9">
        <v>7.7084800809956305E-2</v>
      </c>
      <c r="CX216" s="9">
        <v>1.06290044119145</v>
      </c>
      <c r="CY216" s="9">
        <v>5.1286221406922398E-2</v>
      </c>
      <c r="DA216" s="9">
        <f t="shared" si="210"/>
        <v>0.23035108956520098</v>
      </c>
      <c r="DB216" s="9">
        <f t="shared" si="179"/>
        <v>5282.4460880675078</v>
      </c>
      <c r="DC216" s="9">
        <f t="shared" si="180"/>
        <v>4.4721070981192093E-3</v>
      </c>
      <c r="DD216" s="9">
        <f t="shared" si="181"/>
        <v>3.1411939081003995E-2</v>
      </c>
      <c r="DE216" s="9">
        <f t="shared" si="182"/>
        <v>4802.6692482012404</v>
      </c>
      <c r="DF216" s="9">
        <f t="shared" si="183"/>
        <v>1.6163629255260743</v>
      </c>
      <c r="DG216" s="9">
        <f t="shared" si="211"/>
        <v>4.9609468000744806E-3</v>
      </c>
      <c r="DH216" s="9">
        <f t="shared" si="212"/>
        <v>4.6761123341020935E-2</v>
      </c>
      <c r="DI216" s="9">
        <f t="shared" si="184"/>
        <v>3.9503009293060609E-2</v>
      </c>
      <c r="DJ216" s="9">
        <f t="shared" si="185"/>
        <v>0.1193873097209268</v>
      </c>
      <c r="DK216" s="9">
        <f t="shared" si="186"/>
        <v>0.64118732486155694</v>
      </c>
      <c r="DL216" s="9">
        <f t="shared" si="187"/>
        <v>1.0873057394018558E-2</v>
      </c>
      <c r="DM216" s="9">
        <f t="shared" si="213"/>
        <v>3.0273476556264447E-3</v>
      </c>
      <c r="DN216" s="9">
        <f t="shared" si="214"/>
        <v>3.7218766320863449E-3</v>
      </c>
      <c r="DO216" s="9">
        <f t="shared" si="188"/>
        <v>8.1460329810523081E-3</v>
      </c>
      <c r="DP216" s="9">
        <f t="shared" si="189"/>
        <v>6.2071803628526495E-3</v>
      </c>
      <c r="DQ216" s="9">
        <f t="shared" si="190"/>
        <v>4.0600859124712799E-4</v>
      </c>
      <c r="DR216" s="9">
        <f t="shared" si="191"/>
        <v>3.7715802029792214E-4</v>
      </c>
      <c r="DS216" s="9">
        <f t="shared" si="192"/>
        <v>5.1298283841286199E-3</v>
      </c>
      <c r="DT216" s="9">
        <f t="shared" si="193"/>
        <v>2.4541165733798744E-4</v>
      </c>
      <c r="DV216" s="9">
        <f t="shared" si="215"/>
        <v>2.2832088612568871E-3</v>
      </c>
      <c r="DW216" s="9">
        <f t="shared" si="194"/>
        <v>52.358891551818175</v>
      </c>
      <c r="DX216" s="9">
        <f t="shared" si="195"/>
        <v>4.432692102385495E-5</v>
      </c>
      <c r="DY216" s="9">
        <f t="shared" si="196"/>
        <v>3.1135089395229213E-4</v>
      </c>
      <c r="DZ216" s="9">
        <f t="shared" si="197"/>
        <v>47.603408370574414</v>
      </c>
      <c r="EA216" s="9">
        <f t="shared" si="198"/>
        <v>1.6021170820308375E-2</v>
      </c>
      <c r="EB216" s="9">
        <f t="shared" si="216"/>
        <v>4.9172234069020862E-5</v>
      </c>
      <c r="EC216" s="9">
        <f t="shared" si="217"/>
        <v>4.6348993345796726E-4</v>
      </c>
      <c r="ED216" s="9">
        <f t="shared" si="199"/>
        <v>3.9154848815551094E-4</v>
      </c>
      <c r="EE216" s="9">
        <f t="shared" si="200"/>
        <v>1.1833508753570923E-3</v>
      </c>
      <c r="EF216" s="9">
        <f t="shared" si="201"/>
        <v>6.3553620892907881E-3</v>
      </c>
      <c r="EG216" s="9">
        <f t="shared" si="202"/>
        <v>1.0777227508598795E-4</v>
      </c>
      <c r="EH216" s="9">
        <f t="shared" si="218"/>
        <v>3.0006660730272338E-5</v>
      </c>
      <c r="EI216" s="9">
        <f t="shared" si="219"/>
        <v>3.6890738059561771E-5</v>
      </c>
      <c r="EJ216" s="9">
        <f t="shared" si="203"/>
        <v>8.07423777397198E-5</v>
      </c>
      <c r="EK216" s="9">
        <f t="shared" si="204"/>
        <v>6.1524732679301848E-5</v>
      </c>
      <c r="EL216" s="9">
        <f t="shared" si="205"/>
        <v>4.0243022728116062E-6</v>
      </c>
      <c r="EM216" s="9">
        <f t="shared" si="206"/>
        <v>3.7383393135398099E-6</v>
      </c>
      <c r="EN216" s="9">
        <f t="shared" si="207"/>
        <v>5.0846165501007295E-5</v>
      </c>
      <c r="EO216" s="9">
        <f t="shared" si="208"/>
        <v>2.432487173155876E-6</v>
      </c>
      <c r="EQ216" s="9">
        <f t="shared" si="209"/>
        <v>104.71778310363635</v>
      </c>
    </row>
    <row r="217" spans="1:147">
      <c r="A217" s="3" t="s">
        <v>268</v>
      </c>
      <c r="B217" s="33" t="s">
        <v>63</v>
      </c>
      <c r="C217" s="3" t="s">
        <v>65</v>
      </c>
      <c r="D217" s="3" t="s">
        <v>618</v>
      </c>
      <c r="E217" s="3" t="s">
        <v>402</v>
      </c>
      <c r="G217" s="5" t="s">
        <v>98</v>
      </c>
      <c r="H217" s="3">
        <v>169528.002086174</v>
      </c>
      <c r="I217" s="3">
        <v>0.118456263203378</v>
      </c>
      <c r="J217" s="3">
        <v>0.77908549814025996</v>
      </c>
      <c r="K217" s="3">
        <v>212228.967391388</v>
      </c>
      <c r="L217" s="3">
        <v>159.054361461171</v>
      </c>
      <c r="M217" s="5" t="s">
        <v>98</v>
      </c>
      <c r="N217" s="5" t="s">
        <v>98</v>
      </c>
      <c r="O217" s="3">
        <v>0.89487440205435798</v>
      </c>
      <c r="P217" s="3">
        <v>9.7939412036857707</v>
      </c>
      <c r="Q217" s="3">
        <v>29.176407265606802</v>
      </c>
      <c r="R217" s="3">
        <v>1.1581415000834201</v>
      </c>
      <c r="S217" s="5" t="s">
        <v>98</v>
      </c>
      <c r="T217" s="5" t="s">
        <v>98</v>
      </c>
      <c r="U217" s="3">
        <v>0.50358103912149799</v>
      </c>
      <c r="V217" s="3">
        <v>0.86751715120307804</v>
      </c>
      <c r="W217" s="3">
        <v>4.9548152564933202E-2</v>
      </c>
      <c r="X217" s="3">
        <v>2.1653836334010201E-2</v>
      </c>
      <c r="Y217" s="3">
        <v>1.36390931160898</v>
      </c>
      <c r="Z217" s="3">
        <v>3.12989537515952E-2</v>
      </c>
      <c r="AA217" s="3">
        <f t="shared" si="166"/>
        <v>0.15204526779941699</v>
      </c>
      <c r="AB217" s="3">
        <f t="shared" si="167"/>
        <v>7.180786229937846</v>
      </c>
      <c r="AC217" s="3">
        <f t="shared" si="168"/>
        <v>2.2947972775896934E-2</v>
      </c>
      <c r="AD217" s="3">
        <f t="shared" si="169"/>
        <v>0.13237194284632417</v>
      </c>
      <c r="AE217" s="3">
        <f t="shared" si="170"/>
        <v>1.5876302148319192E-2</v>
      </c>
      <c r="AF217" s="3">
        <f t="shared" si="171"/>
        <v>0.36921885849392161</v>
      </c>
      <c r="AG217" s="3">
        <f t="shared" si="172"/>
        <v>246.30531536786467</v>
      </c>
      <c r="AH217" s="17">
        <f t="shared" si="173"/>
        <v>21.391750182560088</v>
      </c>
      <c r="AI217" s="3">
        <f t="shared" si="174"/>
        <v>0.26422371350561608</v>
      </c>
      <c r="AJ217" s="3">
        <f t="shared" si="175"/>
        <v>82.679808891746958</v>
      </c>
      <c r="AK217" s="3">
        <f t="shared" si="176"/>
        <v>0.18280026524923082</v>
      </c>
      <c r="AL217" s="3">
        <f t="shared" si="177"/>
        <v>4.2511980836074308</v>
      </c>
      <c r="AM217" s="3">
        <f t="shared" si="178"/>
        <v>246.30531536786467</v>
      </c>
      <c r="AP217" s="3" t="s">
        <v>98</v>
      </c>
      <c r="AQ217" s="3">
        <v>61.701596508390097</v>
      </c>
      <c r="AR217" s="3">
        <v>0.118456263203378</v>
      </c>
      <c r="AS217" s="3">
        <v>0.77908549814025996</v>
      </c>
      <c r="AT217" s="3">
        <v>1.0851177051385501</v>
      </c>
      <c r="AU217" s="3">
        <v>8.15555099953961</v>
      </c>
      <c r="AV217" s="3" t="s">
        <v>98</v>
      </c>
      <c r="AW217" s="3" t="s">
        <v>98</v>
      </c>
      <c r="AX217" s="3">
        <v>0.89487440205435798</v>
      </c>
      <c r="AY217" s="3">
        <v>5.2930973917631396</v>
      </c>
      <c r="AZ217" s="3">
        <v>8.9538308257317095E-2</v>
      </c>
      <c r="BA217" s="3">
        <v>0.63744887418602003</v>
      </c>
      <c r="BB217" s="3" t="s">
        <v>98</v>
      </c>
      <c r="BC217" s="3" t="s">
        <v>98</v>
      </c>
      <c r="BD217" s="3">
        <v>0.13546508216109099</v>
      </c>
      <c r="BE217" s="3">
        <v>0.86751715120307804</v>
      </c>
      <c r="BF217" s="3">
        <v>4.9548152564933202E-2</v>
      </c>
      <c r="BG217" s="3">
        <v>2.1653836334010201E-2</v>
      </c>
      <c r="BH217" s="3">
        <v>0.34539059591882598</v>
      </c>
      <c r="BI217" s="3">
        <v>3.12989537515952E-2</v>
      </c>
      <c r="BK217" s="3" t="s">
        <v>98</v>
      </c>
      <c r="BL217" s="3">
        <v>38781.824262714101</v>
      </c>
      <c r="BM217" s="3">
        <v>9.8377473872865703E-2</v>
      </c>
      <c r="BN217" s="3">
        <v>0.39573350470528501</v>
      </c>
      <c r="BO217" s="3">
        <v>36274.164577274503</v>
      </c>
      <c r="BP217" s="3">
        <v>108.845273917298</v>
      </c>
      <c r="BQ217" s="3" t="s">
        <v>98</v>
      </c>
      <c r="BR217" s="3" t="s">
        <v>98</v>
      </c>
      <c r="BS217" s="3">
        <v>0.762654522069527</v>
      </c>
      <c r="BT217" s="3">
        <v>7.5674212614673602</v>
      </c>
      <c r="BU217" s="3">
        <v>2.2839389354897</v>
      </c>
      <c r="BV217" s="3">
        <v>0.65967571521067103</v>
      </c>
      <c r="BW217" s="3" t="s">
        <v>98</v>
      </c>
      <c r="BX217" s="3" t="s">
        <v>98</v>
      </c>
      <c r="BY217" s="3">
        <v>0.236833844699469</v>
      </c>
      <c r="BZ217" s="3">
        <v>0.44691895221657102</v>
      </c>
      <c r="CA217" s="3">
        <v>5.0426272710614797E-2</v>
      </c>
      <c r="CB217" s="3">
        <v>2.1028449433477699E-2</v>
      </c>
      <c r="CC217" s="3">
        <v>0.48922591382955499</v>
      </c>
      <c r="CD217" s="3">
        <v>1.8476400509468902E-2</v>
      </c>
      <c r="CF217" s="3" t="s">
        <v>98</v>
      </c>
      <c r="CG217" s="3">
        <v>169528.002086174</v>
      </c>
      <c r="CH217" s="3">
        <v>0.118456263203378</v>
      </c>
      <c r="CI217" s="3">
        <v>0.77908549814025996</v>
      </c>
      <c r="CJ217" s="3">
        <v>212228.967391388</v>
      </c>
      <c r="CK217" s="3">
        <v>159.054361461171</v>
      </c>
      <c r="CL217" s="3" t="s">
        <v>98</v>
      </c>
      <c r="CM217" s="3" t="s">
        <v>98</v>
      </c>
      <c r="CN217" s="3">
        <v>0.89487440205435798</v>
      </c>
      <c r="CO217" s="3">
        <v>9.7939412036857707</v>
      </c>
      <c r="CP217" s="3">
        <v>29.176407265606802</v>
      </c>
      <c r="CQ217" s="3">
        <v>1.1581415000834201</v>
      </c>
      <c r="CR217" s="3" t="s">
        <v>98</v>
      </c>
      <c r="CS217" s="3" t="s">
        <v>98</v>
      </c>
      <c r="CT217" s="3">
        <v>0.50358103912149799</v>
      </c>
      <c r="CU217" s="3">
        <v>0.86751715120307804</v>
      </c>
      <c r="CV217" s="3">
        <v>4.9548152564933202E-2</v>
      </c>
      <c r="CW217" s="3">
        <v>2.1653836334010201E-2</v>
      </c>
      <c r="CX217" s="3">
        <v>1.36390931160898</v>
      </c>
      <c r="CY217" s="3">
        <v>3.12989537515952E-2</v>
      </c>
      <c r="DA217" s="3" t="s">
        <v>98</v>
      </c>
      <c r="DB217" s="3">
        <f t="shared" si="179"/>
        <v>3035.6881025369148</v>
      </c>
      <c r="DC217" s="3">
        <f t="shared" si="180"/>
        <v>2.0100090136523727E-3</v>
      </c>
      <c r="DD217" s="3">
        <f t="shared" si="181"/>
        <v>1.3273817808139587E-2</v>
      </c>
      <c r="DE217" s="3">
        <f t="shared" si="182"/>
        <v>3339.7691025617346</v>
      </c>
      <c r="DF217" s="3">
        <f t="shared" si="183"/>
        <v>2.4323958015166078</v>
      </c>
      <c r="DG217" s="3" t="s">
        <v>98</v>
      </c>
      <c r="DH217" s="3" t="s">
        <v>98</v>
      </c>
      <c r="DI217" s="3">
        <f t="shared" si="184"/>
        <v>1.1944144306239562E-2</v>
      </c>
      <c r="DJ217" s="3">
        <f t="shared" si="185"/>
        <v>0.12403674270118759</v>
      </c>
      <c r="DK217" s="3">
        <f t="shared" si="186"/>
        <v>0.27048200735348138</v>
      </c>
      <c r="DL217" s="3">
        <f t="shared" si="187"/>
        <v>1.0302741725306422E-2</v>
      </c>
      <c r="DM217" s="3" t="s">
        <v>98</v>
      </c>
      <c r="DN217" s="3" t="s">
        <v>98</v>
      </c>
      <c r="DO217" s="3">
        <f t="shared" si="188"/>
        <v>4.1358495328638134E-3</v>
      </c>
      <c r="DP217" s="3">
        <f t="shared" si="189"/>
        <v>6.7987237555100161E-3</v>
      </c>
      <c r="DQ217" s="3">
        <f t="shared" si="190"/>
        <v>2.5155617826952442E-4</v>
      </c>
      <c r="DR217" s="3">
        <f t="shared" si="191"/>
        <v>1.0594719007869137E-4</v>
      </c>
      <c r="DS217" s="3">
        <f t="shared" si="192"/>
        <v>6.582573897726738E-3</v>
      </c>
      <c r="DT217" s="3">
        <f t="shared" si="193"/>
        <v>1.4976981930837335E-4</v>
      </c>
      <c r="DV217" s="3" t="s">
        <v>98</v>
      </c>
      <c r="DW217" s="3">
        <f t="shared" si="194"/>
        <v>47.58601213155881</v>
      </c>
      <c r="DX217" s="3">
        <f t="shared" si="195"/>
        <v>3.1507951435548126E-5</v>
      </c>
      <c r="DY217" s="3">
        <f t="shared" si="196"/>
        <v>2.0807409520179806E-4</v>
      </c>
      <c r="DZ217" s="3">
        <f t="shared" si="197"/>
        <v>52.35264218952328</v>
      </c>
      <c r="EA217" s="3">
        <f t="shared" si="198"/>
        <v>3.8129087116358151E-2</v>
      </c>
      <c r="EB217" s="3" t="s">
        <v>98</v>
      </c>
      <c r="EC217" s="3" t="s">
        <v>98</v>
      </c>
      <c r="ED217" s="3">
        <f t="shared" si="199"/>
        <v>1.8723076174486316E-4</v>
      </c>
      <c r="EE217" s="3">
        <f t="shared" si="200"/>
        <v>1.9443413630027152E-3</v>
      </c>
      <c r="EF217" s="3">
        <f t="shared" si="201"/>
        <v>4.2399481265992895E-3</v>
      </c>
      <c r="EG217" s="3">
        <f t="shared" si="202"/>
        <v>1.6150091055765393E-4</v>
      </c>
      <c r="EH217" s="3" t="s">
        <v>98</v>
      </c>
      <c r="EI217" s="3" t="s">
        <v>98</v>
      </c>
      <c r="EJ217" s="3">
        <f t="shared" si="203"/>
        <v>6.4831622814177432E-5</v>
      </c>
      <c r="EK217" s="3">
        <f t="shared" si="204"/>
        <v>1.0657358074383484E-4</v>
      </c>
      <c r="EL217" s="3">
        <f t="shared" si="205"/>
        <v>3.9432757735876766E-6</v>
      </c>
      <c r="EM217" s="3">
        <f t="shared" si="206"/>
        <v>1.6607780846049113E-6</v>
      </c>
      <c r="EN217" s="3">
        <f t="shared" si="207"/>
        <v>1.0318531771835668E-4</v>
      </c>
      <c r="EO217" s="3">
        <f t="shared" si="208"/>
        <v>2.3477209113128772E-6</v>
      </c>
      <c r="EQ217" s="3">
        <f t="shared" si="209"/>
        <v>95.172024263117621</v>
      </c>
    </row>
    <row r="218" spans="1:147">
      <c r="A218" s="3" t="s">
        <v>269</v>
      </c>
      <c r="B218" s="33" t="s">
        <v>63</v>
      </c>
      <c r="C218" s="3" t="s">
        <v>65</v>
      </c>
      <c r="D218" s="3" t="s">
        <v>618</v>
      </c>
      <c r="E218" s="3" t="s">
        <v>402</v>
      </c>
      <c r="G218" s="5" t="s">
        <v>98</v>
      </c>
      <c r="H218" s="3">
        <v>219150.84680899899</v>
      </c>
      <c r="I218" s="3">
        <v>0.10711386989278</v>
      </c>
      <c r="J218" s="3">
        <v>0.58595865454149199</v>
      </c>
      <c r="K218" s="3">
        <v>249723.87191027499</v>
      </c>
      <c r="L218" s="3">
        <v>381.26405817006599</v>
      </c>
      <c r="M218" s="5" t="s">
        <v>98</v>
      </c>
      <c r="N218" s="5" t="s">
        <v>98</v>
      </c>
      <c r="O218" s="3">
        <v>0.99737858502503396</v>
      </c>
      <c r="P218" s="3">
        <v>5.8620663530037502</v>
      </c>
      <c r="Q218" s="3">
        <v>53.788167230628197</v>
      </c>
      <c r="R218" s="3">
        <v>3.67724177148737</v>
      </c>
      <c r="S218" s="5" t="s">
        <v>98</v>
      </c>
      <c r="T218" s="5" t="s">
        <v>98</v>
      </c>
      <c r="U218" s="3">
        <v>0.26048420338549799</v>
      </c>
      <c r="V218" s="3">
        <v>0.44316643251995302</v>
      </c>
      <c r="W218" s="3">
        <v>7.7227096541942999E-2</v>
      </c>
      <c r="X218" s="3">
        <v>2.7207589375110499E-2</v>
      </c>
      <c r="Y218" s="3">
        <v>0.43306336438377302</v>
      </c>
      <c r="Z218" s="3">
        <v>1.85253376137017E-2</v>
      </c>
      <c r="AA218" s="3">
        <f t="shared" si="166"/>
        <v>0.18280107147934482</v>
      </c>
      <c r="AB218" s="3">
        <f t="shared" si="167"/>
        <v>13.536278602890295</v>
      </c>
      <c r="AC218" s="3">
        <f t="shared" si="168"/>
        <v>4.277742967258915E-2</v>
      </c>
      <c r="AD218" s="3">
        <f t="shared" si="169"/>
        <v>0.10739539779680699</v>
      </c>
      <c r="AE218" s="3">
        <f t="shared" si="170"/>
        <v>6.2825885569483583E-2</v>
      </c>
      <c r="AF218" s="3">
        <f t="shared" si="171"/>
        <v>0.60149212519085671</v>
      </c>
      <c r="AG218" s="3">
        <f t="shared" si="172"/>
        <v>502.15875203154974</v>
      </c>
      <c r="AH218" s="17">
        <f t="shared" si="173"/>
        <v>124.20391945914429</v>
      </c>
      <c r="AI218" s="3">
        <f t="shared" si="174"/>
        <v>0.17294994226467023</v>
      </c>
      <c r="AJ218" s="3">
        <f t="shared" si="175"/>
        <v>54.727425672059319</v>
      </c>
      <c r="AK218" s="3">
        <f t="shared" si="176"/>
        <v>0.25400622162512704</v>
      </c>
      <c r="AL218" s="3">
        <f t="shared" si="177"/>
        <v>2.4318438279397454</v>
      </c>
      <c r="AM218" s="3">
        <f t="shared" si="178"/>
        <v>502.15875203154974</v>
      </c>
      <c r="AP218" s="3" t="s">
        <v>98</v>
      </c>
      <c r="AQ218" s="3">
        <v>41.756283588880997</v>
      </c>
      <c r="AR218" s="3">
        <v>0.10711386989278</v>
      </c>
      <c r="AS218" s="3">
        <v>0.58595865454149199</v>
      </c>
      <c r="AT218" s="3">
        <v>1.1644652148171499</v>
      </c>
      <c r="AU218" s="3">
        <v>5.6904421023774399</v>
      </c>
      <c r="AV218" s="3" t="s">
        <v>98</v>
      </c>
      <c r="AW218" s="3" t="s">
        <v>98</v>
      </c>
      <c r="AX218" s="3">
        <v>0.99737858502503396</v>
      </c>
      <c r="AY218" s="3">
        <v>5.8620663530037502</v>
      </c>
      <c r="AZ218" s="3">
        <v>4.8902360958201503E-2</v>
      </c>
      <c r="BA218" s="3">
        <v>0.62236003161368902</v>
      </c>
      <c r="BB218" s="3" t="s">
        <v>98</v>
      </c>
      <c r="BC218" s="3" t="s">
        <v>98</v>
      </c>
      <c r="BD218" s="3">
        <v>0.17316073078057601</v>
      </c>
      <c r="BE218" s="3">
        <v>0.44316643251995302</v>
      </c>
      <c r="BF218" s="3">
        <v>7.7227096541942999E-2</v>
      </c>
      <c r="BG218" s="3">
        <v>2.7207589375110499E-2</v>
      </c>
      <c r="BH218" s="3">
        <v>0.25595428033635897</v>
      </c>
      <c r="BI218" s="3">
        <v>1.85253376137017E-2</v>
      </c>
      <c r="BK218" s="3" t="s">
        <v>98</v>
      </c>
      <c r="BL218" s="3">
        <v>41893.686277525601</v>
      </c>
      <c r="BM218" s="3">
        <v>4.1194763916481601E-2</v>
      </c>
      <c r="BN218" s="3">
        <v>0.51578908771634602</v>
      </c>
      <c r="BO218" s="3">
        <v>33893.706987796897</v>
      </c>
      <c r="BP218" s="3">
        <v>204.36527766294199</v>
      </c>
      <c r="BQ218" s="3" t="s">
        <v>98</v>
      </c>
      <c r="BR218" s="3" t="s">
        <v>98</v>
      </c>
      <c r="BS218" s="3">
        <v>0.61842030167113005</v>
      </c>
      <c r="BT218" s="3">
        <v>4.3413934992927601</v>
      </c>
      <c r="BU218" s="3">
        <v>4.9925736912807297</v>
      </c>
      <c r="BV218" s="3">
        <v>1.9114431814117701</v>
      </c>
      <c r="BW218" s="3" t="s">
        <v>98</v>
      </c>
      <c r="BX218" s="3" t="s">
        <v>98</v>
      </c>
      <c r="BY218" s="3">
        <v>0.14343034160866</v>
      </c>
      <c r="BZ218" s="3">
        <v>0.56271557288615304</v>
      </c>
      <c r="CA218" s="3">
        <v>7.0617002033062606E-2</v>
      </c>
      <c r="CB218" s="3">
        <v>1.5346459663290599E-2</v>
      </c>
      <c r="CC218" s="3">
        <v>0.18120912085367799</v>
      </c>
      <c r="CD218" s="3">
        <v>8.3126542062737594E-3</v>
      </c>
      <c r="CF218" s="3" t="s">
        <v>98</v>
      </c>
      <c r="CG218" s="3">
        <v>219150.84680899899</v>
      </c>
      <c r="CH218" s="3">
        <v>0.10711386989278</v>
      </c>
      <c r="CI218" s="3">
        <v>0.58595865454149199</v>
      </c>
      <c r="CJ218" s="3">
        <v>249723.87191027499</v>
      </c>
      <c r="CK218" s="3">
        <v>381.26405817006599</v>
      </c>
      <c r="CL218" s="3" t="s">
        <v>98</v>
      </c>
      <c r="CM218" s="3" t="s">
        <v>98</v>
      </c>
      <c r="CN218" s="3">
        <v>0.99737858502503396</v>
      </c>
      <c r="CO218" s="3">
        <v>5.8620663530037502</v>
      </c>
      <c r="CP218" s="3">
        <v>53.788167230628197</v>
      </c>
      <c r="CQ218" s="3">
        <v>3.67724177148737</v>
      </c>
      <c r="CR218" s="3" t="s">
        <v>98</v>
      </c>
      <c r="CS218" s="3" t="s">
        <v>98</v>
      </c>
      <c r="CT218" s="3">
        <v>0.26048420338549799</v>
      </c>
      <c r="CU218" s="3">
        <v>0.44316643251995302</v>
      </c>
      <c r="CV218" s="3">
        <v>7.7227096541942999E-2</v>
      </c>
      <c r="CW218" s="3">
        <v>2.7207589375110499E-2</v>
      </c>
      <c r="CX218" s="3">
        <v>0.43306336438377302</v>
      </c>
      <c r="CY218" s="3">
        <v>1.85253376137017E-2</v>
      </c>
      <c r="DA218" s="3" t="s">
        <v>98</v>
      </c>
      <c r="DB218" s="3">
        <f t="shared" si="179"/>
        <v>3924.2697969200285</v>
      </c>
      <c r="DC218" s="3">
        <f t="shared" si="180"/>
        <v>1.8175471532647133E-3</v>
      </c>
      <c r="DD218" s="3">
        <f t="shared" si="181"/>
        <v>9.98338236567471E-3</v>
      </c>
      <c r="DE218" s="3">
        <f t="shared" si="182"/>
        <v>3929.8126067773737</v>
      </c>
      <c r="DF218" s="3">
        <f t="shared" si="183"/>
        <v>5.8306171917734515</v>
      </c>
      <c r="DG218" s="3" t="s">
        <v>98</v>
      </c>
      <c r="DH218" s="3" t="s">
        <v>98</v>
      </c>
      <c r="DI218" s="3">
        <f t="shared" si="184"/>
        <v>1.3312296921382272E-2</v>
      </c>
      <c r="DJ218" s="3">
        <f t="shared" si="185"/>
        <v>7.4240961917474049E-2</v>
      </c>
      <c r="DK218" s="3">
        <f t="shared" si="186"/>
        <v>0.49864711963885738</v>
      </c>
      <c r="DL218" s="3">
        <f t="shared" si="187"/>
        <v>3.2712472724976828E-2</v>
      </c>
      <c r="DM218" s="3" t="s">
        <v>98</v>
      </c>
      <c r="DN218" s="3" t="s">
        <v>98</v>
      </c>
      <c r="DO218" s="3">
        <f t="shared" si="188"/>
        <v>2.1393249292501475E-3</v>
      </c>
      <c r="DP218" s="3">
        <f t="shared" si="189"/>
        <v>3.4730911639494753E-3</v>
      </c>
      <c r="DQ218" s="3">
        <f t="shared" si="190"/>
        <v>3.9208229286618966E-4</v>
      </c>
      <c r="DR218" s="3">
        <f t="shared" si="191"/>
        <v>1.331204133366596E-4</v>
      </c>
      <c r="DS218" s="3">
        <f t="shared" si="192"/>
        <v>2.090074152431337E-3</v>
      </c>
      <c r="DT218" s="3">
        <f t="shared" si="193"/>
        <v>8.8646300737426639E-5</v>
      </c>
      <c r="DV218" s="3" t="s">
        <v>98</v>
      </c>
      <c r="DW218" s="3">
        <f t="shared" si="194"/>
        <v>49.91704307101827</v>
      </c>
      <c r="DX218" s="3">
        <f t="shared" si="195"/>
        <v>2.3119353211730826E-5</v>
      </c>
      <c r="DY218" s="3">
        <f t="shared" si="196"/>
        <v>1.2698946640543236E-4</v>
      </c>
      <c r="DZ218" s="3">
        <f t="shared" si="197"/>
        <v>49.987548080281577</v>
      </c>
      <c r="EA218" s="3">
        <f t="shared" si="198"/>
        <v>7.4165942851534813E-2</v>
      </c>
      <c r="EB218" s="3" t="s">
        <v>98</v>
      </c>
      <c r="EC218" s="3" t="s">
        <v>98</v>
      </c>
      <c r="ED218" s="3">
        <f t="shared" si="199"/>
        <v>1.6933354055329356E-4</v>
      </c>
      <c r="EE218" s="3">
        <f t="shared" si="200"/>
        <v>9.4435130239438531E-4</v>
      </c>
      <c r="EF218" s="3">
        <f t="shared" si="201"/>
        <v>6.3428334534459873E-3</v>
      </c>
      <c r="EG218" s="3">
        <f t="shared" si="202"/>
        <v>4.1610541437639469E-4</v>
      </c>
      <c r="EH218" s="3" t="s">
        <v>98</v>
      </c>
      <c r="EI218" s="3" t="s">
        <v>98</v>
      </c>
      <c r="EJ218" s="3">
        <f t="shared" si="203"/>
        <v>2.7212393684067316E-5</v>
      </c>
      <c r="EK218" s="3">
        <f t="shared" si="204"/>
        <v>4.4178012774887691E-5</v>
      </c>
      <c r="EL218" s="3">
        <f t="shared" si="205"/>
        <v>4.9873198615818901E-6</v>
      </c>
      <c r="EM218" s="3">
        <f t="shared" si="206"/>
        <v>1.693302894559675E-6</v>
      </c>
      <c r="EN218" s="3">
        <f t="shared" si="207"/>
        <v>2.6585919645591376E-5</v>
      </c>
      <c r="EO218" s="3">
        <f t="shared" si="208"/>
        <v>1.1275884281629935E-6</v>
      </c>
      <c r="EQ218" s="3">
        <f t="shared" si="209"/>
        <v>99.83408614203654</v>
      </c>
    </row>
    <row r="219" spans="1:147">
      <c r="A219" s="3" t="s">
        <v>270</v>
      </c>
      <c r="B219" s="33" t="s">
        <v>63</v>
      </c>
      <c r="C219" s="3" t="s">
        <v>65</v>
      </c>
      <c r="D219" s="3" t="s">
        <v>618</v>
      </c>
      <c r="E219" s="3" t="s">
        <v>402</v>
      </c>
      <c r="G219" s="5" t="s">
        <v>98</v>
      </c>
      <c r="H219" s="3">
        <v>224132.408539697</v>
      </c>
      <c r="I219" s="3">
        <v>8.0692108847862806E-2</v>
      </c>
      <c r="J219" s="3">
        <v>0.91886667470337502</v>
      </c>
      <c r="K219" s="3">
        <v>289209.04302444501</v>
      </c>
      <c r="L219" s="3">
        <v>1069.9081448304401</v>
      </c>
      <c r="M219" s="5" t="s">
        <v>98</v>
      </c>
      <c r="N219" s="5" t="s">
        <v>98</v>
      </c>
      <c r="O219" s="3">
        <v>0.60286120626281103</v>
      </c>
      <c r="P219" s="3">
        <v>6.6799764741113297</v>
      </c>
      <c r="Q219" s="3">
        <v>72.006358124450202</v>
      </c>
      <c r="R219" s="3">
        <v>10.3207545119458</v>
      </c>
      <c r="S219" s="5" t="s">
        <v>98</v>
      </c>
      <c r="T219" s="5" t="s">
        <v>98</v>
      </c>
      <c r="U219" s="3">
        <v>0.18495842438648799</v>
      </c>
      <c r="V219" s="3">
        <v>0.96272161721204397</v>
      </c>
      <c r="W219" s="3">
        <v>4.6024021706403802E-2</v>
      </c>
      <c r="X219" s="3">
        <v>2.1587712220431099E-2</v>
      </c>
      <c r="Y219" s="3">
        <v>0.61515008597737098</v>
      </c>
      <c r="Z219" s="3">
        <v>2.1205499004732401E-2</v>
      </c>
      <c r="AA219" s="3">
        <f t="shared" si="166"/>
        <v>8.7816993552314343E-2</v>
      </c>
      <c r="AB219" s="3">
        <f t="shared" si="167"/>
        <v>10.859100285254712</v>
      </c>
      <c r="AC219" s="3">
        <f t="shared" si="168"/>
        <v>3.4472073544524334E-2</v>
      </c>
      <c r="AD219" s="3">
        <f t="shared" si="169"/>
        <v>0.13384856748053203</v>
      </c>
      <c r="AE219" s="3">
        <f t="shared" si="170"/>
        <v>3.50934068165362E-2</v>
      </c>
      <c r="AF219" s="3">
        <f t="shared" si="171"/>
        <v>0.30067202883117522</v>
      </c>
      <c r="AG219" s="3">
        <f t="shared" si="172"/>
        <v>892.35935400091284</v>
      </c>
      <c r="AH219" s="17">
        <f t="shared" si="173"/>
        <v>117.05494279504831</v>
      </c>
      <c r="AI219" s="3">
        <f t="shared" si="174"/>
        <v>0.26279520150741537</v>
      </c>
      <c r="AJ219" s="3">
        <f t="shared" si="175"/>
        <v>82.783515878929151</v>
      </c>
      <c r="AK219" s="3">
        <f t="shared" si="176"/>
        <v>0.26753188792144039</v>
      </c>
      <c r="AL219" s="3">
        <f t="shared" si="177"/>
        <v>2.2921500878754979</v>
      </c>
      <c r="AM219" s="3">
        <f t="shared" si="178"/>
        <v>892.35935400091284</v>
      </c>
      <c r="AP219" s="3" t="s">
        <v>98</v>
      </c>
      <c r="AQ219" s="3">
        <v>21.8773796127706</v>
      </c>
      <c r="AR219" s="3">
        <v>8.0692108847862806E-2</v>
      </c>
      <c r="AS219" s="3">
        <v>0.91886667470337502</v>
      </c>
      <c r="AT219" s="3">
        <v>1.4712867003587</v>
      </c>
      <c r="AU219" s="3">
        <v>7.0445470772030703</v>
      </c>
      <c r="AV219" s="3" t="s">
        <v>98</v>
      </c>
      <c r="AW219" s="3" t="s">
        <v>98</v>
      </c>
      <c r="AX219" s="3">
        <v>0.60286120626281103</v>
      </c>
      <c r="AY219" s="3">
        <v>5.5764861228388201</v>
      </c>
      <c r="AZ219" s="3">
        <v>9.1058501816172102E-2</v>
      </c>
      <c r="BA219" s="3">
        <v>0.30520379908739198</v>
      </c>
      <c r="BB219" s="3" t="s">
        <v>98</v>
      </c>
      <c r="BC219" s="3" t="s">
        <v>98</v>
      </c>
      <c r="BD219" s="3">
        <v>0.18495842438648799</v>
      </c>
      <c r="BE219" s="3">
        <v>0.96272161721204397</v>
      </c>
      <c r="BF219" s="3">
        <v>4.6024021706403802E-2</v>
      </c>
      <c r="BG219" s="3">
        <v>1.96577169971472E-2</v>
      </c>
      <c r="BH219" s="3">
        <v>0.27947140043763302</v>
      </c>
      <c r="BI219" s="3">
        <v>2.1205499004732401E-2</v>
      </c>
      <c r="BK219" s="3" t="s">
        <v>98</v>
      </c>
      <c r="BL219" s="3">
        <v>34837.154995749603</v>
      </c>
      <c r="BM219" s="3">
        <v>6.5758909705601096E-2</v>
      </c>
      <c r="BN219" s="3">
        <v>0.447979268430378</v>
      </c>
      <c r="BO219" s="3">
        <v>74342.525375856305</v>
      </c>
      <c r="BP219" s="3">
        <v>1440.19174775633</v>
      </c>
      <c r="BQ219" s="3" t="s">
        <v>98</v>
      </c>
      <c r="BR219" s="3" t="s">
        <v>98</v>
      </c>
      <c r="BS219" s="3">
        <v>0.93372162022850902</v>
      </c>
      <c r="BT219" s="3">
        <v>2.1201251476701501</v>
      </c>
      <c r="BU219" s="3">
        <v>7.5662733677487903</v>
      </c>
      <c r="BV219" s="3">
        <v>7.43243512992382</v>
      </c>
      <c r="BW219" s="3" t="s">
        <v>98</v>
      </c>
      <c r="BX219" s="3" t="s">
        <v>98</v>
      </c>
      <c r="BY219" s="3">
        <v>5.6665715237586303E-2</v>
      </c>
      <c r="BZ219" s="3">
        <v>1.2582797205851399</v>
      </c>
      <c r="CA219" s="3">
        <v>3.1722329333187797E-2</v>
      </c>
      <c r="CB219" s="3">
        <v>2.4026084438597401E-2</v>
      </c>
      <c r="CC219" s="3">
        <v>0.34146780316905501</v>
      </c>
      <c r="CD219" s="3">
        <v>1.61803054361155E-2</v>
      </c>
      <c r="CF219" s="3" t="s">
        <v>98</v>
      </c>
      <c r="CG219" s="3">
        <v>224132.408539697</v>
      </c>
      <c r="CH219" s="3">
        <v>8.0692108847862806E-2</v>
      </c>
      <c r="CI219" s="3">
        <v>0.91886667470337502</v>
      </c>
      <c r="CJ219" s="3">
        <v>289209.04302444501</v>
      </c>
      <c r="CK219" s="3">
        <v>1069.9081448304401</v>
      </c>
      <c r="CL219" s="3" t="s">
        <v>98</v>
      </c>
      <c r="CM219" s="3" t="s">
        <v>98</v>
      </c>
      <c r="CN219" s="3">
        <v>0.60286120626281103</v>
      </c>
      <c r="CO219" s="3">
        <v>6.6799764741113297</v>
      </c>
      <c r="CP219" s="3">
        <v>72.006358124450202</v>
      </c>
      <c r="CQ219" s="3">
        <v>10.3207545119458</v>
      </c>
      <c r="CR219" s="3" t="s">
        <v>98</v>
      </c>
      <c r="CS219" s="3" t="s">
        <v>98</v>
      </c>
      <c r="CT219" s="3">
        <v>0.18495842438648799</v>
      </c>
      <c r="CU219" s="3">
        <v>0.96272161721204397</v>
      </c>
      <c r="CV219" s="3">
        <v>4.6024021706403802E-2</v>
      </c>
      <c r="CW219" s="3">
        <v>2.1587712220431099E-2</v>
      </c>
      <c r="CX219" s="3">
        <v>0.61515008597737098</v>
      </c>
      <c r="CY219" s="3">
        <v>2.1205499004732401E-2</v>
      </c>
      <c r="DA219" s="3" t="s">
        <v>98</v>
      </c>
      <c r="DB219" s="3">
        <f t="shared" si="179"/>
        <v>4013.4731585584568</v>
      </c>
      <c r="DC219" s="3">
        <f t="shared" si="180"/>
        <v>1.3692130895295489E-3</v>
      </c>
      <c r="DD219" s="3">
        <f t="shared" si="181"/>
        <v>1.5655366271222576E-2</v>
      </c>
      <c r="DE219" s="3">
        <f t="shared" si="182"/>
        <v>4551.176203450178</v>
      </c>
      <c r="DF219" s="3">
        <f t="shared" si="183"/>
        <v>16.361953583582199</v>
      </c>
      <c r="DG219" s="3" t="s">
        <v>98</v>
      </c>
      <c r="DH219" s="3" t="s">
        <v>98</v>
      </c>
      <c r="DI219" s="3">
        <f t="shared" si="184"/>
        <v>8.0465607550133881E-3</v>
      </c>
      <c r="DJ219" s="3">
        <f t="shared" si="185"/>
        <v>8.4599499418836502E-2</v>
      </c>
      <c r="DK219" s="3">
        <f t="shared" si="186"/>
        <v>0.66754018445148988</v>
      </c>
      <c r="DL219" s="3">
        <f t="shared" si="187"/>
        <v>9.18126741328322E-2</v>
      </c>
      <c r="DM219" s="3" t="s">
        <v>98</v>
      </c>
      <c r="DN219" s="3" t="s">
        <v>98</v>
      </c>
      <c r="DO219" s="3">
        <f t="shared" si="188"/>
        <v>1.5190409361570958E-3</v>
      </c>
      <c r="DP219" s="3">
        <f t="shared" si="189"/>
        <v>7.5448402602824767E-3</v>
      </c>
      <c r="DQ219" s="3">
        <f t="shared" si="190"/>
        <v>2.3366415112821846E-4</v>
      </c>
      <c r="DR219" s="3">
        <f t="shared" si="191"/>
        <v>1.0562366015438198E-4</v>
      </c>
      <c r="DS219" s="3">
        <f t="shared" si="192"/>
        <v>2.9688710713193581E-3</v>
      </c>
      <c r="DT219" s="3">
        <f t="shared" si="193"/>
        <v>1.0147124339965504E-4</v>
      </c>
      <c r="DV219" s="3" t="s">
        <v>98</v>
      </c>
      <c r="DW219" s="3">
        <f t="shared" si="194"/>
        <v>46.761141620954213</v>
      </c>
      <c r="DX219" s="3">
        <f t="shared" si="195"/>
        <v>1.5952758286728417E-5</v>
      </c>
      <c r="DY219" s="3">
        <f t="shared" si="196"/>
        <v>1.8240131935988533E-4</v>
      </c>
      <c r="DZ219" s="3">
        <f t="shared" si="197"/>
        <v>53.025942016736863</v>
      </c>
      <c r="EA219" s="3">
        <f t="shared" si="198"/>
        <v>0.19063379733481844</v>
      </c>
      <c r="EB219" s="3" t="s">
        <v>98</v>
      </c>
      <c r="EC219" s="3" t="s">
        <v>98</v>
      </c>
      <c r="ED219" s="3">
        <f t="shared" si="199"/>
        <v>9.3750811868376646E-5</v>
      </c>
      <c r="EE219" s="3">
        <f t="shared" si="200"/>
        <v>9.856722636727279E-4</v>
      </c>
      <c r="EF219" s="3">
        <f t="shared" si="201"/>
        <v>7.777538274113106E-3</v>
      </c>
      <c r="EG219" s="3">
        <f t="shared" si="202"/>
        <v>1.0697132603388144E-3</v>
      </c>
      <c r="EH219" s="3" t="s">
        <v>98</v>
      </c>
      <c r="EI219" s="3" t="s">
        <v>98</v>
      </c>
      <c r="EJ219" s="3">
        <f t="shared" si="203"/>
        <v>1.7698408719190697E-5</v>
      </c>
      <c r="EK219" s="3">
        <f t="shared" si="204"/>
        <v>8.7905245651440981E-5</v>
      </c>
      <c r="EL219" s="3">
        <f t="shared" si="205"/>
        <v>2.7224306806056162E-6</v>
      </c>
      <c r="EM219" s="3">
        <f t="shared" si="206"/>
        <v>1.2306256291935922E-6</v>
      </c>
      <c r="EN219" s="3">
        <f t="shared" si="207"/>
        <v>3.4590439535960958E-5</v>
      </c>
      <c r="EO219" s="3">
        <f t="shared" si="208"/>
        <v>1.182245649992049E-6</v>
      </c>
      <c r="EQ219" s="3">
        <f t="shared" si="209"/>
        <v>93.522283241908426</v>
      </c>
    </row>
    <row r="220" spans="1:147">
      <c r="A220" s="3" t="s">
        <v>271</v>
      </c>
      <c r="B220" s="33" t="s">
        <v>63</v>
      </c>
      <c r="C220" s="3" t="s">
        <v>65</v>
      </c>
      <c r="D220" s="3" t="s">
        <v>618</v>
      </c>
      <c r="E220" s="3" t="s">
        <v>402</v>
      </c>
      <c r="G220" s="5" t="s">
        <v>98</v>
      </c>
      <c r="H220" s="3">
        <v>192852.15940410801</v>
      </c>
      <c r="I220" s="3">
        <v>0.18867936467447999</v>
      </c>
      <c r="J220" s="3">
        <v>0.78118415892395199</v>
      </c>
      <c r="K220" s="3">
        <v>221808.629727822</v>
      </c>
      <c r="L220" s="3">
        <v>188.34314654614499</v>
      </c>
      <c r="M220" s="5" t="s">
        <v>98</v>
      </c>
      <c r="N220" s="5" t="s">
        <v>98</v>
      </c>
      <c r="O220" s="3">
        <v>0.85402021744198198</v>
      </c>
      <c r="P220" s="3">
        <v>2.48817875305767</v>
      </c>
      <c r="Q220" s="3">
        <v>21.905258726593001</v>
      </c>
      <c r="R220" s="3">
        <v>4.5007173476386697</v>
      </c>
      <c r="S220" s="5" t="s">
        <v>98</v>
      </c>
      <c r="T220" s="5" t="s">
        <v>98</v>
      </c>
      <c r="U220" s="3">
        <v>0.96594300208914496</v>
      </c>
      <c r="V220" s="3">
        <v>0.67002187091599796</v>
      </c>
      <c r="W220" s="3">
        <v>4.4051640612446E-2</v>
      </c>
      <c r="X220" s="3">
        <v>1.8893148505083199E-2</v>
      </c>
      <c r="Y220" s="3">
        <v>16.9967591880981</v>
      </c>
      <c r="Z220" s="3">
        <v>0</v>
      </c>
      <c r="AA220" s="3">
        <f t="shared" si="166"/>
        <v>0.24152994210018006</v>
      </c>
      <c r="AB220" s="3">
        <f t="shared" si="167"/>
        <v>0.14639136352534815</v>
      </c>
      <c r="AC220" s="3">
        <f t="shared" si="168"/>
        <v>0</v>
      </c>
      <c r="AD220" s="3">
        <f t="shared" si="169"/>
        <v>0.22093079393322201</v>
      </c>
      <c r="AE220" s="3">
        <f t="shared" si="170"/>
        <v>1.1115735827046981E-3</v>
      </c>
      <c r="AF220" s="3">
        <f t="shared" si="171"/>
        <v>5.6831010629693569E-2</v>
      </c>
      <c r="AG220" s="3">
        <f t="shared" si="172"/>
        <v>116.09779778718864</v>
      </c>
      <c r="AH220" s="17">
        <f t="shared" si="173"/>
        <v>1.2887903208002178</v>
      </c>
      <c r="AI220" s="3">
        <f t="shared" si="174"/>
        <v>0</v>
      </c>
      <c r="AJ220" s="3">
        <f t="shared" si="175"/>
        <v>13.187339046590562</v>
      </c>
      <c r="AK220" s="3">
        <f t="shared" si="176"/>
        <v>0.10013362371491286</v>
      </c>
      <c r="AL220" s="3">
        <f t="shared" si="177"/>
        <v>5.1194946715855387</v>
      </c>
      <c r="AM220" s="3">
        <f t="shared" si="178"/>
        <v>116.09779778718864</v>
      </c>
      <c r="AP220" s="3" t="s">
        <v>98</v>
      </c>
      <c r="AQ220" s="3">
        <v>65.805299688453005</v>
      </c>
      <c r="AR220" s="3">
        <v>0.18867936467447999</v>
      </c>
      <c r="AS220" s="3">
        <v>0.78118415892395199</v>
      </c>
      <c r="AT220" s="3">
        <v>1.6434683439634501</v>
      </c>
      <c r="AU220" s="3">
        <v>10.539507340017799</v>
      </c>
      <c r="AV220" s="3" t="s">
        <v>98</v>
      </c>
      <c r="AW220" s="3" t="s">
        <v>98</v>
      </c>
      <c r="AX220" s="3">
        <v>0.85402021744198198</v>
      </c>
      <c r="AY220" s="3">
        <v>2.48817875305767</v>
      </c>
      <c r="AZ220" s="3">
        <v>6.23189849637985E-2</v>
      </c>
      <c r="BA220" s="3">
        <v>0.67044234063180397</v>
      </c>
      <c r="BB220" s="3" t="s">
        <v>98</v>
      </c>
      <c r="BC220" s="3" t="s">
        <v>98</v>
      </c>
      <c r="BD220" s="3">
        <v>0.127968177794441</v>
      </c>
      <c r="BE220" s="3">
        <v>0.67002187091599796</v>
      </c>
      <c r="BF220" s="3">
        <v>4.4051640612446E-2</v>
      </c>
      <c r="BG220" s="3">
        <v>1.8893148505083199E-2</v>
      </c>
      <c r="BH220" s="3">
        <v>0.42855005866790102</v>
      </c>
      <c r="BK220" s="3" t="s">
        <v>98</v>
      </c>
      <c r="BL220" s="3">
        <v>30692.597984567699</v>
      </c>
      <c r="BM220" s="3">
        <v>5.7710052053199901E-2</v>
      </c>
      <c r="BN220" s="3">
        <v>0.69412941799343497</v>
      </c>
      <c r="BO220" s="3">
        <v>26057.801438196999</v>
      </c>
      <c r="BP220" s="3">
        <v>71.624870190982506</v>
      </c>
      <c r="BQ220" s="3" t="s">
        <v>98</v>
      </c>
      <c r="BR220" s="3" t="s">
        <v>98</v>
      </c>
      <c r="BS220" s="3">
        <v>0.57572839619048</v>
      </c>
      <c r="BT220" s="3">
        <v>3.60400559891433</v>
      </c>
      <c r="BU220" s="3">
        <v>1.35236633670142</v>
      </c>
      <c r="BV220" s="3">
        <v>1.50026207487104</v>
      </c>
      <c r="BW220" s="3" t="s">
        <v>98</v>
      </c>
      <c r="BX220" s="3" t="s">
        <v>98</v>
      </c>
      <c r="BY220" s="3">
        <v>0.50136158543301002</v>
      </c>
      <c r="BZ220" s="3">
        <v>0.49112860853328799</v>
      </c>
      <c r="CA220" s="3">
        <v>3.46205560721825E-2</v>
      </c>
      <c r="CB220" s="3">
        <v>2.2135502989742199E-2</v>
      </c>
      <c r="CC220" s="3">
        <v>14.0486947865034</v>
      </c>
      <c r="CD220" s="3">
        <v>2.0601301552750501E-2</v>
      </c>
      <c r="CF220" s="3" t="s">
        <v>98</v>
      </c>
      <c r="CG220" s="3">
        <v>192852.15940410801</v>
      </c>
      <c r="CH220" s="3">
        <v>0.18867936467447999</v>
      </c>
      <c r="CI220" s="3">
        <v>0.78118415892395199</v>
      </c>
      <c r="CJ220" s="3">
        <v>221808.629727822</v>
      </c>
      <c r="CK220" s="3">
        <v>188.34314654614499</v>
      </c>
      <c r="CL220" s="3" t="s">
        <v>98</v>
      </c>
      <c r="CM220" s="3" t="s">
        <v>98</v>
      </c>
      <c r="CN220" s="3">
        <v>0.85402021744198198</v>
      </c>
      <c r="CO220" s="3">
        <v>2.48817875305767</v>
      </c>
      <c r="CP220" s="3">
        <v>21.905258726593001</v>
      </c>
      <c r="CQ220" s="3">
        <v>4.5007173476386697</v>
      </c>
      <c r="CR220" s="3" t="s">
        <v>98</v>
      </c>
      <c r="CS220" s="3" t="s">
        <v>98</v>
      </c>
      <c r="CT220" s="3">
        <v>0.96594300208914496</v>
      </c>
      <c r="CU220" s="3">
        <v>0.67002187091599796</v>
      </c>
      <c r="CV220" s="3">
        <v>4.4051640612446E-2</v>
      </c>
      <c r="CW220" s="3">
        <v>1.8893148505083199E-2</v>
      </c>
      <c r="CX220" s="3">
        <v>16.9967591880981</v>
      </c>
      <c r="CY220" s="3">
        <v>0</v>
      </c>
      <c r="DA220" s="3" t="s">
        <v>98</v>
      </c>
      <c r="DB220" s="3">
        <f t="shared" si="179"/>
        <v>3453.3469317594772</v>
      </c>
      <c r="DC220" s="3">
        <f t="shared" si="180"/>
        <v>3.2015801733908901E-3</v>
      </c>
      <c r="DD220" s="3">
        <f t="shared" si="181"/>
        <v>1.3309574141623284E-2</v>
      </c>
      <c r="DE220" s="3">
        <f t="shared" si="182"/>
        <v>3490.5207208608253</v>
      </c>
      <c r="DF220" s="3">
        <f t="shared" si="183"/>
        <v>2.8803050397024772</v>
      </c>
      <c r="DG220" s="3" t="s">
        <v>98</v>
      </c>
      <c r="DH220" s="3" t="s">
        <v>98</v>
      </c>
      <c r="DI220" s="3">
        <f t="shared" si="184"/>
        <v>1.1398851832341834E-2</v>
      </c>
      <c r="DJ220" s="3">
        <f t="shared" si="185"/>
        <v>3.151188896982865E-2</v>
      </c>
      <c r="DK220" s="3">
        <f t="shared" si="186"/>
        <v>0.2030742955439416</v>
      </c>
      <c r="DL220" s="3">
        <f t="shared" si="187"/>
        <v>4.0038050970444793E-2</v>
      </c>
      <c r="DM220" s="3" t="s">
        <v>98</v>
      </c>
      <c r="DN220" s="3" t="s">
        <v>98</v>
      </c>
      <c r="DO220" s="3">
        <f t="shared" si="188"/>
        <v>7.9331718305613082E-3</v>
      </c>
      <c r="DP220" s="3">
        <f t="shared" si="189"/>
        <v>5.2509551012225545E-3</v>
      </c>
      <c r="DQ220" s="3">
        <f t="shared" si="190"/>
        <v>2.2365036404631139E-4</v>
      </c>
      <c r="DR220" s="3">
        <f t="shared" si="191"/>
        <v>9.2439785956500363E-5</v>
      </c>
      <c r="DS220" s="3">
        <f t="shared" si="192"/>
        <v>8.2030691062249514E-2</v>
      </c>
      <c r="DT220" s="3">
        <f t="shared" si="193"/>
        <v>0</v>
      </c>
      <c r="DV220" s="3" t="s">
        <v>98</v>
      </c>
      <c r="DW220" s="3">
        <f t="shared" si="194"/>
        <v>49.701481714349917</v>
      </c>
      <c r="DX220" s="3">
        <f t="shared" si="195"/>
        <v>4.6077987989390738E-5</v>
      </c>
      <c r="DY220" s="3">
        <f t="shared" si="196"/>
        <v>1.9155490858505707E-4</v>
      </c>
      <c r="DZ220" s="3">
        <f t="shared" si="197"/>
        <v>50.236496711621683</v>
      </c>
      <c r="EA220" s="3">
        <f t="shared" si="198"/>
        <v>4.1454111356713591E-2</v>
      </c>
      <c r="EB220" s="3" t="s">
        <v>98</v>
      </c>
      <c r="EC220" s="3" t="s">
        <v>98</v>
      </c>
      <c r="ED220" s="3">
        <f t="shared" si="199"/>
        <v>1.6405528813204706E-4</v>
      </c>
      <c r="EE220" s="3">
        <f t="shared" si="200"/>
        <v>4.5352743421599759E-4</v>
      </c>
      <c r="EF220" s="3">
        <f t="shared" si="201"/>
        <v>2.9226989312334398E-3</v>
      </c>
      <c r="EG220" s="3">
        <f t="shared" si="202"/>
        <v>5.7623821107712851E-4</v>
      </c>
      <c r="EH220" s="3" t="s">
        <v>98</v>
      </c>
      <c r="EI220" s="3" t="s">
        <v>98</v>
      </c>
      <c r="EJ220" s="3">
        <f t="shared" si="203"/>
        <v>1.141763056144921E-4</v>
      </c>
      <c r="EK220" s="3">
        <f t="shared" si="204"/>
        <v>7.557313357257042E-5</v>
      </c>
      <c r="EL220" s="3">
        <f t="shared" si="205"/>
        <v>3.2188351470936574E-6</v>
      </c>
      <c r="EM220" s="3">
        <f t="shared" si="206"/>
        <v>1.33041783005989E-6</v>
      </c>
      <c r="EN220" s="3">
        <f t="shared" si="207"/>
        <v>1.1806073853601004E-3</v>
      </c>
      <c r="EO220" s="3">
        <f t="shared" si="208"/>
        <v>0</v>
      </c>
      <c r="EQ220" s="3">
        <f t="shared" si="209"/>
        <v>99.402963428699834</v>
      </c>
    </row>
    <row r="221" spans="1:147">
      <c r="A221" s="3" t="s">
        <v>272</v>
      </c>
      <c r="B221" s="33" t="s">
        <v>63</v>
      </c>
      <c r="C221" s="3" t="s">
        <v>65</v>
      </c>
      <c r="D221" s="3" t="s">
        <v>618</v>
      </c>
      <c r="E221" s="3" t="s">
        <v>402</v>
      </c>
      <c r="G221" s="5" t="s">
        <v>98</v>
      </c>
      <c r="H221" s="3">
        <v>172813.512084271</v>
      </c>
      <c r="I221" s="3">
        <v>0.113409335213182</v>
      </c>
      <c r="J221" s="3">
        <v>0.60701829915157202</v>
      </c>
      <c r="K221" s="3">
        <v>205930.59728819999</v>
      </c>
      <c r="L221" s="3">
        <v>404.952496775996</v>
      </c>
      <c r="M221" s="5" t="s">
        <v>98</v>
      </c>
      <c r="N221" s="5" t="s">
        <v>98</v>
      </c>
      <c r="O221" s="3">
        <v>0.88571930653101905</v>
      </c>
      <c r="P221" s="3">
        <v>6.9620655587748903</v>
      </c>
      <c r="Q221" s="3">
        <v>135.64081189986601</v>
      </c>
      <c r="R221" s="3">
        <v>5.5810409550059701</v>
      </c>
      <c r="S221" s="5" t="s">
        <v>98</v>
      </c>
      <c r="T221" s="5" t="s">
        <v>98</v>
      </c>
      <c r="U221" s="3">
        <v>0.41792360280075003</v>
      </c>
      <c r="V221" s="3">
        <v>1.1320885843903099</v>
      </c>
      <c r="W221" s="3">
        <v>6.6984946538625995E-2</v>
      </c>
      <c r="X221" s="3">
        <v>3.0925868811616301E-2</v>
      </c>
      <c r="Y221" s="3">
        <v>1.40932864235949</v>
      </c>
      <c r="Z221" s="3">
        <v>3.7516000201168201E-2</v>
      </c>
      <c r="AA221" s="3">
        <f t="shared" si="166"/>
        <v>0.18683017525450871</v>
      </c>
      <c r="AB221" s="3">
        <f t="shared" si="167"/>
        <v>4.9399872744507913</v>
      </c>
      <c r="AC221" s="3">
        <f t="shared" si="168"/>
        <v>2.6619767081692974E-2</v>
      </c>
      <c r="AD221" s="3">
        <f t="shared" si="169"/>
        <v>0.12804207199384363</v>
      </c>
      <c r="AE221" s="3">
        <f t="shared" si="170"/>
        <v>2.1943688563542132E-2</v>
      </c>
      <c r="AF221" s="3">
        <f t="shared" si="171"/>
        <v>0.29654091333946403</v>
      </c>
      <c r="AG221" s="3">
        <f t="shared" si="172"/>
        <v>1196.0286306669043</v>
      </c>
      <c r="AH221" s="17">
        <f t="shared" si="173"/>
        <v>96.244983478641956</v>
      </c>
      <c r="AI221" s="3">
        <f t="shared" si="174"/>
        <v>0.33080169397560821</v>
      </c>
      <c r="AJ221" s="3">
        <f t="shared" si="175"/>
        <v>61.388822584030656</v>
      </c>
      <c r="AK221" s="3">
        <f t="shared" si="176"/>
        <v>0.27269244417563315</v>
      </c>
      <c r="AL221" s="3">
        <f t="shared" si="177"/>
        <v>3.6850899620842954</v>
      </c>
      <c r="AM221" s="3">
        <f t="shared" si="178"/>
        <v>1196.0286306669043</v>
      </c>
      <c r="AP221" s="3" t="s">
        <v>98</v>
      </c>
      <c r="AQ221" s="3">
        <v>56.877638611384903</v>
      </c>
      <c r="AR221" s="3">
        <v>0.113409335213182</v>
      </c>
      <c r="AS221" s="3">
        <v>0.60701829915157202</v>
      </c>
      <c r="AT221" s="3">
        <v>1.8858102276702</v>
      </c>
      <c r="AU221" s="3">
        <v>7.5772980965148502</v>
      </c>
      <c r="AV221" s="3" t="s">
        <v>98</v>
      </c>
      <c r="AW221" s="3" t="s">
        <v>98</v>
      </c>
      <c r="AX221" s="3">
        <v>0.88571930653101905</v>
      </c>
      <c r="AY221" s="3">
        <v>6.9620655587748903</v>
      </c>
      <c r="AZ221" s="3">
        <v>6.2466290989884099E-2</v>
      </c>
      <c r="BA221" s="3">
        <v>0.37871543706286498</v>
      </c>
      <c r="BB221" s="3" t="s">
        <v>98</v>
      </c>
      <c r="BC221" s="3" t="s">
        <v>98</v>
      </c>
      <c r="BD221" s="3">
        <v>0.184295660892658</v>
      </c>
      <c r="BE221" s="3">
        <v>0.46283789861754299</v>
      </c>
      <c r="BF221" s="3">
        <v>6.6984946538625995E-2</v>
      </c>
      <c r="BG221" s="3">
        <v>3.0925868811616301E-2</v>
      </c>
      <c r="BH221" s="3">
        <v>1.40932864235949</v>
      </c>
      <c r="BI221" s="3">
        <v>2.9797253615500899E-2</v>
      </c>
      <c r="BK221" s="3" t="s">
        <v>98</v>
      </c>
      <c r="BL221" s="3">
        <v>39643.650760493998</v>
      </c>
      <c r="BM221" s="3">
        <v>0.111495127129507</v>
      </c>
      <c r="BN221" s="3">
        <v>0.74057463085071595</v>
      </c>
      <c r="BO221" s="3">
        <v>33289.378354129003</v>
      </c>
      <c r="BP221" s="3">
        <v>231.95940927525399</v>
      </c>
      <c r="BQ221" s="3" t="s">
        <v>98</v>
      </c>
      <c r="BR221" s="3" t="s">
        <v>98</v>
      </c>
      <c r="BS221" s="3">
        <v>0.61763306013917296</v>
      </c>
      <c r="BT221" s="3">
        <v>3.0796753055892401</v>
      </c>
      <c r="BU221" s="3">
        <v>5.2367828026352203</v>
      </c>
      <c r="BV221" s="3">
        <v>3.2658042952040001</v>
      </c>
      <c r="BW221" s="3" t="s">
        <v>98</v>
      </c>
      <c r="BX221" s="3" t="s">
        <v>98</v>
      </c>
      <c r="BY221" s="3">
        <v>0.27135642612265598</v>
      </c>
      <c r="BZ221" s="3">
        <v>1.15748705569656</v>
      </c>
      <c r="CA221" s="3">
        <v>3.9854846519141798E-2</v>
      </c>
      <c r="CB221" s="3">
        <v>2.05517318674482E-2</v>
      </c>
      <c r="CC221" s="3">
        <v>0.78281289952669697</v>
      </c>
      <c r="CD221" s="3">
        <v>5.4816254281437903E-2</v>
      </c>
      <c r="CF221" s="3" t="s">
        <v>98</v>
      </c>
      <c r="CG221" s="3">
        <v>172813.512084271</v>
      </c>
      <c r="CH221" s="3">
        <v>0.113409335213182</v>
      </c>
      <c r="CI221" s="3">
        <v>0.60701829915157202</v>
      </c>
      <c r="CJ221" s="3">
        <v>205930.59728819999</v>
      </c>
      <c r="CK221" s="3">
        <v>404.952496775996</v>
      </c>
      <c r="CL221" s="3" t="s">
        <v>98</v>
      </c>
      <c r="CM221" s="3" t="s">
        <v>98</v>
      </c>
      <c r="CN221" s="3">
        <v>0.88571930653101905</v>
      </c>
      <c r="CO221" s="3">
        <v>6.9620655587748903</v>
      </c>
      <c r="CP221" s="3">
        <v>135.64081189986601</v>
      </c>
      <c r="CQ221" s="3">
        <v>5.5810409550059701</v>
      </c>
      <c r="CR221" s="3" t="s">
        <v>98</v>
      </c>
      <c r="CS221" s="3" t="s">
        <v>98</v>
      </c>
      <c r="CT221" s="3">
        <v>0.41792360280075003</v>
      </c>
      <c r="CU221" s="3">
        <v>1.1320885843903099</v>
      </c>
      <c r="CV221" s="3">
        <v>6.6984946538625995E-2</v>
      </c>
      <c r="CW221" s="3">
        <v>3.0925868811616301E-2</v>
      </c>
      <c r="CX221" s="3">
        <v>1.40932864235949</v>
      </c>
      <c r="CY221" s="3">
        <v>3.7516000201168201E-2</v>
      </c>
      <c r="DA221" s="3" t="s">
        <v>98</v>
      </c>
      <c r="DB221" s="3">
        <f t="shared" si="179"/>
        <v>3094.5207643346944</v>
      </c>
      <c r="DC221" s="3">
        <f t="shared" si="180"/>
        <v>1.9243709015153089E-3</v>
      </c>
      <c r="DD221" s="3">
        <f t="shared" si="181"/>
        <v>1.0342190078468313E-2</v>
      </c>
      <c r="DE221" s="3">
        <f t="shared" si="182"/>
        <v>3240.6539717401565</v>
      </c>
      <c r="DF221" s="3">
        <f t="shared" si="183"/>
        <v>6.1928811251872764</v>
      </c>
      <c r="DG221" s="3" t="s">
        <v>98</v>
      </c>
      <c r="DH221" s="3" t="s">
        <v>98</v>
      </c>
      <c r="DI221" s="3">
        <f t="shared" si="184"/>
        <v>1.1821948630715562E-2</v>
      </c>
      <c r="DJ221" s="3">
        <f t="shared" si="185"/>
        <v>8.8172056215487474E-2</v>
      </c>
      <c r="DK221" s="3">
        <f t="shared" si="186"/>
        <v>1.2574680202308559</v>
      </c>
      <c r="DL221" s="3">
        <f t="shared" si="187"/>
        <v>4.9648530437465817E-2</v>
      </c>
      <c r="DM221" s="3" t="s">
        <v>98</v>
      </c>
      <c r="DN221" s="3" t="s">
        <v>98</v>
      </c>
      <c r="DO221" s="3">
        <f t="shared" si="188"/>
        <v>3.4323554763530718E-3</v>
      </c>
      <c r="DP221" s="3">
        <f t="shared" si="189"/>
        <v>8.8721675892657528E-3</v>
      </c>
      <c r="DQ221" s="3">
        <f t="shared" si="190"/>
        <v>3.4008285436601285E-4</v>
      </c>
      <c r="DR221" s="3">
        <f t="shared" si="191"/>
        <v>1.5131309070563154E-4</v>
      </c>
      <c r="DS221" s="3">
        <f t="shared" si="192"/>
        <v>6.801779161966651E-3</v>
      </c>
      <c r="DT221" s="3">
        <f t="shared" si="193"/>
        <v>1.795192457835908E-4</v>
      </c>
      <c r="DV221" s="3" t="s">
        <v>98</v>
      </c>
      <c r="DW221" s="3">
        <f t="shared" si="194"/>
        <v>48.779947982279545</v>
      </c>
      <c r="DX221" s="3">
        <f t="shared" si="195"/>
        <v>3.0334491064470481E-5</v>
      </c>
      <c r="DY221" s="3">
        <f t="shared" si="196"/>
        <v>1.6302734170180785E-4</v>
      </c>
      <c r="DZ221" s="3">
        <f t="shared" si="197"/>
        <v>51.083493764837783</v>
      </c>
      <c r="EA221" s="3">
        <f t="shared" si="198"/>
        <v>9.7620420786552253E-2</v>
      </c>
      <c r="EB221" s="3" t="s">
        <v>98</v>
      </c>
      <c r="EC221" s="3" t="s">
        <v>98</v>
      </c>
      <c r="ED221" s="3">
        <f t="shared" si="199"/>
        <v>1.8635326215995447E-4</v>
      </c>
      <c r="EE221" s="3">
        <f t="shared" si="200"/>
        <v>1.3898851044248219E-3</v>
      </c>
      <c r="EF221" s="3">
        <f t="shared" si="201"/>
        <v>1.9821881734708217E-2</v>
      </c>
      <c r="EG221" s="3">
        <f t="shared" si="202"/>
        <v>7.8262610483949703E-4</v>
      </c>
      <c r="EH221" s="3" t="s">
        <v>98</v>
      </c>
      <c r="EI221" s="3" t="s">
        <v>98</v>
      </c>
      <c r="EJ221" s="3">
        <f t="shared" si="203"/>
        <v>5.4105347594651465E-5</v>
      </c>
      <c r="EK221" s="3">
        <f t="shared" si="204"/>
        <v>1.3985489400569466E-4</v>
      </c>
      <c r="EL221" s="3">
        <f t="shared" si="205"/>
        <v>5.3608378191657894E-6</v>
      </c>
      <c r="EM221" s="3">
        <f t="shared" si="206"/>
        <v>2.3851979856549901E-6</v>
      </c>
      <c r="EN221" s="3">
        <f t="shared" si="207"/>
        <v>1.0721868068609302E-4</v>
      </c>
      <c r="EO221" s="3">
        <f t="shared" si="208"/>
        <v>2.8298208795584895E-6</v>
      </c>
      <c r="EQ221" s="3">
        <f t="shared" si="209"/>
        <v>97.55989596455909</v>
      </c>
    </row>
    <row r="222" spans="1:147">
      <c r="A222" s="3" t="s">
        <v>273</v>
      </c>
      <c r="B222" s="33" t="s">
        <v>63</v>
      </c>
      <c r="C222" s="3" t="s">
        <v>65</v>
      </c>
      <c r="D222" s="3" t="s">
        <v>618</v>
      </c>
      <c r="E222" s="3" t="s">
        <v>402</v>
      </c>
      <c r="G222" s="5" t="s">
        <v>98</v>
      </c>
      <c r="H222" s="3">
        <v>237446.88040520001</v>
      </c>
      <c r="I222" s="3">
        <v>0.14177982798628799</v>
      </c>
      <c r="J222" s="3">
        <v>0.70779807000397699</v>
      </c>
      <c r="K222" s="3">
        <v>262155.47998998797</v>
      </c>
      <c r="L222" s="3">
        <v>190.59319090403099</v>
      </c>
      <c r="M222" s="5" t="s">
        <v>98</v>
      </c>
      <c r="N222" s="5" t="s">
        <v>98</v>
      </c>
      <c r="O222" s="3">
        <v>1.25196381898002</v>
      </c>
      <c r="P222" s="3">
        <v>4.0756855951237796</v>
      </c>
      <c r="Q222" s="3">
        <v>109.73806331713401</v>
      </c>
      <c r="R222" s="3">
        <v>1.6172300134995501</v>
      </c>
      <c r="S222" s="5" t="s">
        <v>98</v>
      </c>
      <c r="T222" s="5" t="s">
        <v>98</v>
      </c>
      <c r="U222" s="3">
        <v>0.153814249765797</v>
      </c>
      <c r="V222" s="3">
        <v>1.00329106319454</v>
      </c>
      <c r="W222" s="3">
        <v>7.6658793746281095E-2</v>
      </c>
      <c r="X222" s="3">
        <v>3.4710277097014401E-2</v>
      </c>
      <c r="Y222" s="3">
        <v>1.3680614301218199</v>
      </c>
      <c r="Z222" s="3">
        <v>2.0703411037661899E-2</v>
      </c>
      <c r="AA222" s="3">
        <f t="shared" si="166"/>
        <v>0.20031112543933802</v>
      </c>
      <c r="AB222" s="3">
        <f t="shared" si="167"/>
        <v>2.9791685558746126</v>
      </c>
      <c r="AC222" s="3">
        <f t="shared" si="168"/>
        <v>1.5133392830041521E-2</v>
      </c>
      <c r="AD222" s="3">
        <f t="shared" si="169"/>
        <v>0.11324594675730852</v>
      </c>
      <c r="AE222" s="3">
        <f t="shared" si="170"/>
        <v>2.5371870248489938E-2</v>
      </c>
      <c r="AF222" s="3">
        <f t="shared" si="171"/>
        <v>0.11243226830252828</v>
      </c>
      <c r="AG222" s="3">
        <f t="shared" si="172"/>
        <v>774.00336053269257</v>
      </c>
      <c r="AH222" s="17">
        <f t="shared" si="173"/>
        <v>80.214280514700505</v>
      </c>
      <c r="AI222" s="3">
        <f t="shared" si="174"/>
        <v>0.14602508221172475</v>
      </c>
      <c r="AJ222" s="3">
        <f t="shared" si="175"/>
        <v>28.746583015448099</v>
      </c>
      <c r="AK222" s="3">
        <f t="shared" si="176"/>
        <v>0.24481816341582352</v>
      </c>
      <c r="AL222" s="3">
        <f t="shared" si="177"/>
        <v>1.0848810578375994</v>
      </c>
      <c r="AM222" s="3">
        <f t="shared" si="178"/>
        <v>774.00336053269257</v>
      </c>
      <c r="AP222" s="3" t="s">
        <v>98</v>
      </c>
      <c r="AQ222" s="3">
        <v>62.0687692496859</v>
      </c>
      <c r="AR222" s="3">
        <v>0.14177982798628799</v>
      </c>
      <c r="AS222" s="3">
        <v>0.55403791886846998</v>
      </c>
      <c r="AT222" s="3">
        <v>1.4531376316118101</v>
      </c>
      <c r="AU222" s="3">
        <v>7.0455941041434302</v>
      </c>
      <c r="AV222" s="3" t="s">
        <v>98</v>
      </c>
      <c r="AW222" s="3" t="s">
        <v>98</v>
      </c>
      <c r="AX222" s="3">
        <v>1.25196381898002</v>
      </c>
      <c r="AY222" s="3">
        <v>4.0756855951237796</v>
      </c>
      <c r="AZ222" s="3">
        <v>5.4569809279556999E-2</v>
      </c>
      <c r="BA222" s="3">
        <v>0.46223610625561601</v>
      </c>
      <c r="BB222" s="3" t="s">
        <v>98</v>
      </c>
      <c r="BC222" s="3" t="s">
        <v>98</v>
      </c>
      <c r="BD222" s="3">
        <v>0.153814249765797</v>
      </c>
      <c r="BE222" s="3">
        <v>1.00329106319454</v>
      </c>
      <c r="BF222" s="3">
        <v>7.6658793746281095E-2</v>
      </c>
      <c r="BG222" s="3">
        <v>3.4710277097014401E-2</v>
      </c>
      <c r="BH222" s="3">
        <v>0.86590915230496301</v>
      </c>
      <c r="BI222" s="3">
        <v>2.0703411037661899E-2</v>
      </c>
      <c r="BK222" s="3" t="s">
        <v>98</v>
      </c>
      <c r="BL222" s="3">
        <v>70513.844043710604</v>
      </c>
      <c r="BM222" s="3">
        <v>6.5604222175908805E-2</v>
      </c>
      <c r="BN222" s="3">
        <v>1.5619009908157799</v>
      </c>
      <c r="BO222" s="3">
        <v>41712.009051094203</v>
      </c>
      <c r="BP222" s="3">
        <v>213.34477957434001</v>
      </c>
      <c r="BQ222" s="3" t="s">
        <v>98</v>
      </c>
      <c r="BR222" s="3" t="s">
        <v>98</v>
      </c>
      <c r="BS222" s="3">
        <v>1.7391246499270901E-3</v>
      </c>
      <c r="BT222" s="3">
        <v>1.55100889111553</v>
      </c>
      <c r="BU222" s="3">
        <v>8.6981086184076997</v>
      </c>
      <c r="BV222" s="3">
        <v>0.600371514440179</v>
      </c>
      <c r="BW222" s="3" t="s">
        <v>98</v>
      </c>
      <c r="BX222" s="3" t="s">
        <v>98</v>
      </c>
      <c r="BY222" s="3">
        <v>0.22272802573324299</v>
      </c>
      <c r="BZ222" s="3">
        <v>1.5573001764785099</v>
      </c>
      <c r="CA222" s="3">
        <v>4.3587109958867103E-2</v>
      </c>
      <c r="CB222" s="3">
        <v>1.4973819922023001E-2</v>
      </c>
      <c r="CC222" s="3">
        <v>0.19913148252139101</v>
      </c>
      <c r="CD222" s="3">
        <v>1.21957413292466E-4</v>
      </c>
      <c r="CF222" s="3" t="s">
        <v>98</v>
      </c>
      <c r="CG222" s="3">
        <v>237446.88040520001</v>
      </c>
      <c r="CH222" s="3">
        <v>0.14177982798628799</v>
      </c>
      <c r="CI222" s="3">
        <v>0.70779807000397699</v>
      </c>
      <c r="CJ222" s="3">
        <v>262155.47998998797</v>
      </c>
      <c r="CK222" s="3">
        <v>190.59319090403099</v>
      </c>
      <c r="CL222" s="3" t="s">
        <v>98</v>
      </c>
      <c r="CM222" s="3" t="s">
        <v>98</v>
      </c>
      <c r="CN222" s="3">
        <v>1.25196381898002</v>
      </c>
      <c r="CO222" s="3">
        <v>4.0756855951237796</v>
      </c>
      <c r="CP222" s="3">
        <v>109.73806331713401</v>
      </c>
      <c r="CQ222" s="3">
        <v>1.6172300134995501</v>
      </c>
      <c r="CR222" s="3" t="s">
        <v>98</v>
      </c>
      <c r="CS222" s="3" t="s">
        <v>98</v>
      </c>
      <c r="CT222" s="3">
        <v>0.153814249765797</v>
      </c>
      <c r="CU222" s="3">
        <v>1.00329106319454</v>
      </c>
      <c r="CV222" s="3">
        <v>7.6658793746281095E-2</v>
      </c>
      <c r="CW222" s="3">
        <v>3.4710277097014401E-2</v>
      </c>
      <c r="CX222" s="3">
        <v>1.3680614301218199</v>
      </c>
      <c r="CY222" s="3">
        <v>2.0703411037661899E-2</v>
      </c>
      <c r="DA222" s="3" t="s">
        <v>98</v>
      </c>
      <c r="DB222" s="3">
        <f t="shared" si="179"/>
        <v>4251.8914926170655</v>
      </c>
      <c r="DC222" s="3">
        <f t="shared" si="180"/>
        <v>2.4057717549070472E-3</v>
      </c>
      <c r="DD222" s="3">
        <f t="shared" si="181"/>
        <v>1.2059244651084738E-2</v>
      </c>
      <c r="DE222" s="3">
        <f t="shared" si="182"/>
        <v>4125.4442449562202</v>
      </c>
      <c r="DF222" s="3">
        <f t="shared" si="183"/>
        <v>2.9147146490905489</v>
      </c>
      <c r="DG222" s="3" t="s">
        <v>98</v>
      </c>
      <c r="DH222" s="3" t="s">
        <v>98</v>
      </c>
      <c r="DI222" s="3">
        <f t="shared" si="184"/>
        <v>1.6710318772957599E-2</v>
      </c>
      <c r="DJ222" s="3">
        <f t="shared" si="185"/>
        <v>5.1617092136825984E-2</v>
      </c>
      <c r="DK222" s="3">
        <f t="shared" si="186"/>
        <v>1.017334703991853</v>
      </c>
      <c r="DL222" s="3">
        <f t="shared" si="187"/>
        <v>1.4386759423006202E-2</v>
      </c>
      <c r="DM222" s="3" t="s">
        <v>98</v>
      </c>
      <c r="DN222" s="3" t="s">
        <v>98</v>
      </c>
      <c r="DO222" s="3">
        <f t="shared" si="188"/>
        <v>1.2632576360528662E-3</v>
      </c>
      <c r="DP222" s="3">
        <f t="shared" si="189"/>
        <v>7.8627826269164584E-3</v>
      </c>
      <c r="DQ222" s="3">
        <f t="shared" si="190"/>
        <v>3.8919701719038636E-4</v>
      </c>
      <c r="DR222" s="3">
        <f t="shared" si="191"/>
        <v>1.698293211677001E-4</v>
      </c>
      <c r="DS222" s="3">
        <f t="shared" si="192"/>
        <v>6.6026130797385138E-3</v>
      </c>
      <c r="DT222" s="3">
        <f t="shared" si="193"/>
        <v>9.9068683087196515E-5</v>
      </c>
      <c r="DV222" s="3" t="s">
        <v>98</v>
      </c>
      <c r="DW222" s="3">
        <f t="shared" si="194"/>
        <v>50.723960053018267</v>
      </c>
      <c r="DX222" s="3">
        <f t="shared" si="195"/>
        <v>2.870023155682045E-5</v>
      </c>
      <c r="DY222" s="3">
        <f t="shared" si="196"/>
        <v>1.4386365339128066E-4</v>
      </c>
      <c r="DZ222" s="3">
        <f t="shared" si="197"/>
        <v>49.215477263582116</v>
      </c>
      <c r="EA222" s="3">
        <f t="shared" si="198"/>
        <v>3.4771787963811869E-2</v>
      </c>
      <c r="EB222" s="3" t="s">
        <v>98</v>
      </c>
      <c r="EC222" s="3" t="s">
        <v>98</v>
      </c>
      <c r="ED222" s="3">
        <f t="shared" si="199"/>
        <v>1.993497584273937E-4</v>
      </c>
      <c r="EE222" s="3">
        <f t="shared" si="200"/>
        <v>6.157784892082917E-4</v>
      </c>
      <c r="EF222" s="3">
        <f t="shared" si="201"/>
        <v>1.2136538520664316E-2</v>
      </c>
      <c r="EG222" s="3">
        <f t="shared" si="202"/>
        <v>1.716302994872014E-4</v>
      </c>
      <c r="EH222" s="3" t="s">
        <v>98</v>
      </c>
      <c r="EI222" s="3" t="s">
        <v>98</v>
      </c>
      <c r="EJ222" s="3">
        <f t="shared" si="203"/>
        <v>1.5070335162381067E-5</v>
      </c>
      <c r="EK222" s="3">
        <f t="shared" si="204"/>
        <v>9.3800952485688483E-5</v>
      </c>
      <c r="EL222" s="3">
        <f t="shared" si="205"/>
        <v>4.6430192273246218E-6</v>
      </c>
      <c r="EM222" s="3">
        <f t="shared" si="206"/>
        <v>2.026019647420354E-6</v>
      </c>
      <c r="EN222" s="3">
        <f t="shared" si="207"/>
        <v>7.876745742070964E-5</v>
      </c>
      <c r="EO222" s="3">
        <f t="shared" si="208"/>
        <v>1.1818636322553631E-6</v>
      </c>
      <c r="EQ222" s="3">
        <f t="shared" si="209"/>
        <v>101.44792010603653</v>
      </c>
    </row>
    <row r="223" spans="1:147">
      <c r="A223" s="3" t="s">
        <v>274</v>
      </c>
      <c r="B223" s="33" t="s">
        <v>63</v>
      </c>
      <c r="C223" s="3" t="s">
        <v>65</v>
      </c>
      <c r="D223" s="3" t="s">
        <v>618</v>
      </c>
      <c r="E223" s="3" t="s">
        <v>402</v>
      </c>
      <c r="G223" s="5" t="s">
        <v>98</v>
      </c>
      <c r="H223" s="3">
        <v>208235.578487914</v>
      </c>
      <c r="I223" s="3">
        <v>0.18630326874577799</v>
      </c>
      <c r="J223" s="3">
        <v>0.70448479923975904</v>
      </c>
      <c r="K223" s="3">
        <v>269178.55978630902</v>
      </c>
      <c r="L223" s="3">
        <v>1055.2426879652101</v>
      </c>
      <c r="M223" s="5" t="s">
        <v>98</v>
      </c>
      <c r="N223" s="5" t="s">
        <v>98</v>
      </c>
      <c r="O223" s="3">
        <v>0.61401913056982105</v>
      </c>
      <c r="P223" s="3">
        <v>5.6692531965376496</v>
      </c>
      <c r="Q223" s="3">
        <v>186.62473992416</v>
      </c>
      <c r="R223" s="3">
        <v>12.190078846251399</v>
      </c>
      <c r="S223" s="5" t="s">
        <v>98</v>
      </c>
      <c r="T223" s="5" t="s">
        <v>98</v>
      </c>
      <c r="U223" s="3">
        <v>0.364115774940795</v>
      </c>
      <c r="V223" s="3">
        <v>0.88340579809898201</v>
      </c>
      <c r="W223" s="3">
        <v>0.10318721790838301</v>
      </c>
      <c r="X223" s="3">
        <v>3.2207022221056099E-2</v>
      </c>
      <c r="Y223" s="3">
        <v>0.42189693933023797</v>
      </c>
      <c r="Z223" s="3">
        <v>2.34597479498924E-2</v>
      </c>
      <c r="AA223" s="3">
        <f t="shared" si="166"/>
        <v>0.26445321310953218</v>
      </c>
      <c r="AB223" s="3">
        <f t="shared" si="167"/>
        <v>13.437530989292307</v>
      </c>
      <c r="AC223" s="3">
        <f t="shared" si="168"/>
        <v>5.5605399714761583E-2</v>
      </c>
      <c r="AD223" s="3">
        <f t="shared" si="169"/>
        <v>0.30341606551067085</v>
      </c>
      <c r="AE223" s="3">
        <f t="shared" si="170"/>
        <v>7.6338601252203431E-2</v>
      </c>
      <c r="AF223" s="3">
        <f t="shared" si="171"/>
        <v>0.863044362253088</v>
      </c>
      <c r="AG223" s="3">
        <f t="shared" si="172"/>
        <v>1001.7255262376565</v>
      </c>
      <c r="AH223" s="17">
        <f t="shared" si="173"/>
        <v>442.34674994425666</v>
      </c>
      <c r="AI223" s="3">
        <f t="shared" si="174"/>
        <v>0.12592236361619955</v>
      </c>
      <c r="AJ223" s="3">
        <f t="shared" si="175"/>
        <v>30.430240084910622</v>
      </c>
      <c r="AK223" s="3">
        <f t="shared" si="176"/>
        <v>0.17287416607276235</v>
      </c>
      <c r="AL223" s="3">
        <f t="shared" si="177"/>
        <v>1.9544250478914187</v>
      </c>
      <c r="AM223" s="3">
        <f t="shared" si="178"/>
        <v>1001.7255262376565</v>
      </c>
      <c r="AP223" s="3" t="s">
        <v>98</v>
      </c>
      <c r="AQ223" s="3">
        <v>56.2528471311498</v>
      </c>
      <c r="AR223" s="3">
        <v>0.18630326874577799</v>
      </c>
      <c r="AS223" s="3">
        <v>0.70448479923975904</v>
      </c>
      <c r="AT223" s="3">
        <v>1.6577279758105801</v>
      </c>
      <c r="AU223" s="3">
        <v>10.561202859424499</v>
      </c>
      <c r="AV223" s="3" t="s">
        <v>98</v>
      </c>
      <c r="AW223" s="3" t="s">
        <v>98</v>
      </c>
      <c r="AX223" s="3">
        <v>0.61401913056982105</v>
      </c>
      <c r="AY223" s="3">
        <v>5.6692531965376496</v>
      </c>
      <c r="AZ223" s="3">
        <v>0.142943223131974</v>
      </c>
      <c r="BA223" s="3">
        <v>0.44425440809559502</v>
      </c>
      <c r="BB223" s="3" t="s">
        <v>98</v>
      </c>
      <c r="BC223" s="3" t="s">
        <v>98</v>
      </c>
      <c r="BD223" s="3">
        <v>0.103404058094254</v>
      </c>
      <c r="BE223" s="3">
        <v>0.88340579809898201</v>
      </c>
      <c r="BF223" s="3">
        <v>0.10318721790838301</v>
      </c>
      <c r="BG223" s="3">
        <v>3.2207022221056099E-2</v>
      </c>
      <c r="BH223" s="3">
        <v>0.38214084520817598</v>
      </c>
      <c r="BI223" s="3">
        <v>2.34597479498924E-2</v>
      </c>
      <c r="BK223" s="3" t="s">
        <v>98</v>
      </c>
      <c r="BL223" s="3">
        <v>32661.731646752301</v>
      </c>
      <c r="BM223" s="3">
        <v>9.0733985154877503E-2</v>
      </c>
      <c r="BN223" s="3">
        <v>0.390453288226705</v>
      </c>
      <c r="BO223" s="3">
        <v>51427.843659899598</v>
      </c>
      <c r="BP223" s="3">
        <v>649.00867368323497</v>
      </c>
      <c r="BQ223" s="3" t="s">
        <v>98</v>
      </c>
      <c r="BR223" s="3" t="s">
        <v>98</v>
      </c>
      <c r="BS223" s="3">
        <v>0.34003047430254602</v>
      </c>
      <c r="BT223" s="3">
        <v>2.9089733082265998</v>
      </c>
      <c r="BU223" s="3">
        <v>23.758906457561199</v>
      </c>
      <c r="BV223" s="3">
        <v>9.2340957088948006</v>
      </c>
      <c r="BW223" s="3" t="s">
        <v>98</v>
      </c>
      <c r="BX223" s="3" t="s">
        <v>98</v>
      </c>
      <c r="BY223" s="3">
        <v>0.25602070188850801</v>
      </c>
      <c r="BZ223" s="3">
        <v>0.42007235432837697</v>
      </c>
      <c r="CA223" s="3">
        <v>4.8424834000700502E-2</v>
      </c>
      <c r="CB223" s="3">
        <v>1.92526654908628E-2</v>
      </c>
      <c r="CC223" s="3">
        <v>0.198578067057747</v>
      </c>
      <c r="CD223" s="3">
        <v>9.3287043832121393E-3</v>
      </c>
      <c r="CF223" s="3" t="s">
        <v>98</v>
      </c>
      <c r="CG223" s="3">
        <v>208235.578487914</v>
      </c>
      <c r="CH223" s="3">
        <v>0.18630326874577799</v>
      </c>
      <c r="CI223" s="3">
        <v>0.70448479923975904</v>
      </c>
      <c r="CJ223" s="3">
        <v>269178.55978630902</v>
      </c>
      <c r="CK223" s="3">
        <v>1055.2426879652101</v>
      </c>
      <c r="CL223" s="3" t="s">
        <v>98</v>
      </c>
      <c r="CM223" s="3" t="s">
        <v>98</v>
      </c>
      <c r="CN223" s="3">
        <v>0.61401913056982105</v>
      </c>
      <c r="CO223" s="3">
        <v>5.6692531965376496</v>
      </c>
      <c r="CP223" s="3">
        <v>186.62473992416</v>
      </c>
      <c r="CQ223" s="3">
        <v>12.190078846251399</v>
      </c>
      <c r="CR223" s="3" t="s">
        <v>98</v>
      </c>
      <c r="CS223" s="3" t="s">
        <v>98</v>
      </c>
      <c r="CT223" s="3">
        <v>0.364115774940795</v>
      </c>
      <c r="CU223" s="3">
        <v>0.88340579809898201</v>
      </c>
      <c r="CV223" s="3">
        <v>0.10318721790838301</v>
      </c>
      <c r="CW223" s="3">
        <v>3.2207022221056099E-2</v>
      </c>
      <c r="CX223" s="3">
        <v>0.42189693933023797</v>
      </c>
      <c r="CY223" s="3">
        <v>2.34597479498924E-2</v>
      </c>
      <c r="DA223" s="3" t="s">
        <v>98</v>
      </c>
      <c r="DB223" s="3">
        <f t="shared" si="179"/>
        <v>3728.8132955128303</v>
      </c>
      <c r="DC223" s="3">
        <f t="shared" si="180"/>
        <v>3.1612617123417358E-3</v>
      </c>
      <c r="DD223" s="3">
        <f t="shared" si="181"/>
        <v>1.2002794168335095E-2</v>
      </c>
      <c r="DE223" s="3">
        <f t="shared" si="182"/>
        <v>4235.9638653307684</v>
      </c>
      <c r="DF223" s="3">
        <f t="shared" si="183"/>
        <v>16.137676830787736</v>
      </c>
      <c r="DG223" s="3" t="s">
        <v>98</v>
      </c>
      <c r="DH223" s="3" t="s">
        <v>98</v>
      </c>
      <c r="DI223" s="3">
        <f t="shared" si="184"/>
        <v>8.1954887585131801E-3</v>
      </c>
      <c r="DJ223" s="3">
        <f t="shared" si="185"/>
        <v>7.1799052641054337E-2</v>
      </c>
      <c r="DK223" s="3">
        <f t="shared" si="186"/>
        <v>1.730118236182304</v>
      </c>
      <c r="DL223" s="3">
        <f t="shared" si="187"/>
        <v>0.10844204611871969</v>
      </c>
      <c r="DM223" s="3" t="s">
        <v>98</v>
      </c>
      <c r="DN223" s="3" t="s">
        <v>98</v>
      </c>
      <c r="DO223" s="3">
        <f t="shared" si="188"/>
        <v>2.9904383618659246E-3</v>
      </c>
      <c r="DP223" s="3">
        <f t="shared" si="189"/>
        <v>6.9232429318102041E-3</v>
      </c>
      <c r="DQ223" s="3">
        <f t="shared" si="190"/>
        <v>5.2388193786398246E-4</v>
      </c>
      <c r="DR223" s="3">
        <f t="shared" si="191"/>
        <v>1.5758147667180292E-4</v>
      </c>
      <c r="DS223" s="3">
        <f t="shared" si="192"/>
        <v>2.0361821396247008E-3</v>
      </c>
      <c r="DT223" s="3">
        <f t="shared" si="193"/>
        <v>1.1225813614604586E-4</v>
      </c>
      <c r="DV223" s="3" t="s">
        <v>98</v>
      </c>
      <c r="DW223" s="3">
        <f t="shared" si="194"/>
        <v>46.70420336353893</v>
      </c>
      <c r="DX223" s="3">
        <f t="shared" si="195"/>
        <v>3.9595495455953624E-5</v>
      </c>
      <c r="DY223" s="3">
        <f t="shared" si="196"/>
        <v>1.5033762630143263E-4</v>
      </c>
      <c r="DZ223" s="3">
        <f t="shared" si="197"/>
        <v>53.056375347374882</v>
      </c>
      <c r="EA223" s="3">
        <f t="shared" si="198"/>
        <v>0.20212793743981852</v>
      </c>
      <c r="EB223" s="3" t="s">
        <v>98</v>
      </c>
      <c r="EC223" s="3" t="s">
        <v>98</v>
      </c>
      <c r="ED223" s="3">
        <f t="shared" si="199"/>
        <v>1.0265029201161828E-4</v>
      </c>
      <c r="EE223" s="3">
        <f t="shared" si="200"/>
        <v>8.9929886269514891E-4</v>
      </c>
      <c r="EF223" s="3">
        <f t="shared" si="201"/>
        <v>2.1670109909461832E-2</v>
      </c>
      <c r="EG223" s="3">
        <f t="shared" si="202"/>
        <v>1.3582603830504727E-3</v>
      </c>
      <c r="EH223" s="3" t="s">
        <v>98</v>
      </c>
      <c r="EI223" s="3" t="s">
        <v>98</v>
      </c>
      <c r="EJ223" s="3">
        <f t="shared" si="203"/>
        <v>3.7455895570525169E-5</v>
      </c>
      <c r="EK223" s="3">
        <f t="shared" si="204"/>
        <v>8.671513433283259E-5</v>
      </c>
      <c r="EL223" s="3">
        <f t="shared" si="205"/>
        <v>6.5617360338014049E-6</v>
      </c>
      <c r="EM223" s="3">
        <f t="shared" si="206"/>
        <v>1.9737425152563062E-6</v>
      </c>
      <c r="EN223" s="3">
        <f t="shared" si="207"/>
        <v>2.5503627346715632E-5</v>
      </c>
      <c r="EO223" s="3">
        <f t="shared" si="208"/>
        <v>1.406057746598894E-6</v>
      </c>
      <c r="EQ223" s="3">
        <f t="shared" si="209"/>
        <v>93.40840672707786</v>
      </c>
    </row>
    <row r="224" spans="1:147">
      <c r="A224" s="3" t="s">
        <v>275</v>
      </c>
      <c r="B224" s="33" t="s">
        <v>63</v>
      </c>
      <c r="C224" s="3" t="s">
        <v>65</v>
      </c>
      <c r="D224" s="3" t="s">
        <v>618</v>
      </c>
      <c r="E224" s="3" t="s">
        <v>402</v>
      </c>
      <c r="G224" s="5" t="s">
        <v>98</v>
      </c>
      <c r="H224" s="3">
        <v>217684.85358012299</v>
      </c>
      <c r="I224" s="3">
        <v>6.9327158871480804E-2</v>
      </c>
      <c r="J224" s="3">
        <v>1.7809767205331399</v>
      </c>
      <c r="K224" s="3">
        <v>251928.967031621</v>
      </c>
      <c r="L224" s="3">
        <v>481.80890653185298</v>
      </c>
      <c r="M224" s="5" t="s">
        <v>98</v>
      </c>
      <c r="N224" s="5" t="s">
        <v>98</v>
      </c>
      <c r="O224" s="3">
        <v>1.14392867192263</v>
      </c>
      <c r="P224" s="3">
        <v>5.4768889890593702</v>
      </c>
      <c r="Q224" s="3">
        <v>173.663159135531</v>
      </c>
      <c r="R224" s="3">
        <v>18.2404536419184</v>
      </c>
      <c r="S224" s="5" t="s">
        <v>98</v>
      </c>
      <c r="T224" s="5" t="s">
        <v>98</v>
      </c>
      <c r="U224" s="3">
        <v>0.48343393653824901</v>
      </c>
      <c r="V224" s="3">
        <v>0.604864233138242</v>
      </c>
      <c r="W224" s="3">
        <v>5.2914317631207797E-2</v>
      </c>
      <c r="X224" s="3">
        <v>3.11491998644444E-2</v>
      </c>
      <c r="Y224" s="3">
        <v>0.82525536398070598</v>
      </c>
      <c r="Z224" s="3">
        <v>3.8683531605980599E-2</v>
      </c>
      <c r="AA224" s="3">
        <f t="shared" si="166"/>
        <v>3.8926482346567419E-2</v>
      </c>
      <c r="AB224" s="3">
        <f t="shared" si="167"/>
        <v>6.6365990796364178</v>
      </c>
      <c r="AC224" s="3">
        <f t="shared" si="168"/>
        <v>4.6874620019900892E-2</v>
      </c>
      <c r="AD224" s="3">
        <f t="shared" si="169"/>
        <v>6.0604442019064779E-2</v>
      </c>
      <c r="AE224" s="3">
        <f t="shared" si="170"/>
        <v>3.7744922631211944E-2</v>
      </c>
      <c r="AF224" s="3">
        <f t="shared" si="171"/>
        <v>0.58579920548029474</v>
      </c>
      <c r="AG224" s="3">
        <f t="shared" si="172"/>
        <v>2504.9801832708745</v>
      </c>
      <c r="AH224" s="17">
        <f t="shared" si="173"/>
        <v>210.43566236013118</v>
      </c>
      <c r="AI224" s="3">
        <f t="shared" si="174"/>
        <v>0.5579852432391238</v>
      </c>
      <c r="AJ224" s="3">
        <f t="shared" si="175"/>
        <v>79.000626568477543</v>
      </c>
      <c r="AK224" s="3">
        <f t="shared" si="176"/>
        <v>0.44930731868284141</v>
      </c>
      <c r="AL224" s="3">
        <f t="shared" si="177"/>
        <v>6.9732258527201783</v>
      </c>
      <c r="AM224" s="3">
        <f t="shared" si="178"/>
        <v>2504.9801832708745</v>
      </c>
      <c r="AP224" s="3" t="s">
        <v>98</v>
      </c>
      <c r="AQ224" s="3">
        <v>39.1899254327489</v>
      </c>
      <c r="AR224" s="3">
        <v>6.9327158871480804E-2</v>
      </c>
      <c r="AS224" s="3">
        <v>1.7809767205331399</v>
      </c>
      <c r="AT224" s="3">
        <v>1.75077398500964</v>
      </c>
      <c r="AU224" s="3">
        <v>8.4817497590285596E-5</v>
      </c>
      <c r="AV224" s="3" t="s">
        <v>98</v>
      </c>
      <c r="AW224" s="3" t="s">
        <v>98</v>
      </c>
      <c r="AX224" s="3">
        <v>1.14392867192263</v>
      </c>
      <c r="AY224" s="3">
        <v>4.4878197907703701</v>
      </c>
      <c r="AZ224" s="3">
        <v>7.3520812751398698E-2</v>
      </c>
      <c r="BA224" s="3">
        <v>0.73283968761682206</v>
      </c>
      <c r="BB224" s="3" t="s">
        <v>98</v>
      </c>
      <c r="BC224" s="3" t="s">
        <v>98</v>
      </c>
      <c r="BD224" s="3">
        <v>0.16555907519816301</v>
      </c>
      <c r="BE224" s="3">
        <v>0.604864233138242</v>
      </c>
      <c r="BF224" s="3">
        <v>5.4363437740931198E-5</v>
      </c>
      <c r="BG224" s="3">
        <v>3.11491998644444E-2</v>
      </c>
      <c r="BH224" s="3">
        <v>0.276027959298624</v>
      </c>
      <c r="BI224" s="3">
        <v>3.8683531605980599E-2</v>
      </c>
      <c r="BK224" s="3" t="s">
        <v>98</v>
      </c>
      <c r="BL224" s="3">
        <v>40145.462027641603</v>
      </c>
      <c r="BM224" s="3">
        <v>5.8498129517496097E-2</v>
      </c>
      <c r="BN224" s="3">
        <v>0.57276555637692295</v>
      </c>
      <c r="BO224" s="3">
        <v>27660.052655502401</v>
      </c>
      <c r="BP224" s="3">
        <v>270.7635560187</v>
      </c>
      <c r="BQ224" s="3" t="s">
        <v>98</v>
      </c>
      <c r="BR224" s="3" t="s">
        <v>98</v>
      </c>
      <c r="BS224" s="3">
        <v>0.67227951490828497</v>
      </c>
      <c r="BT224" s="3">
        <v>4.1726909572494</v>
      </c>
      <c r="BU224" s="3">
        <v>12.462145218805899</v>
      </c>
      <c r="BV224" s="3">
        <v>23.8333889937634</v>
      </c>
      <c r="BW224" s="3" t="s">
        <v>98</v>
      </c>
      <c r="BX224" s="3" t="s">
        <v>98</v>
      </c>
      <c r="BY224" s="3">
        <v>0.219413667098181</v>
      </c>
      <c r="BZ224" s="3">
        <v>0.69797181196352298</v>
      </c>
      <c r="CA224" s="3">
        <v>9.27726669678169E-2</v>
      </c>
      <c r="CB224" s="3">
        <v>2.26471421051492E-2</v>
      </c>
      <c r="CC224" s="3">
        <v>0.42062757723030297</v>
      </c>
      <c r="CD224" s="3">
        <v>4.2311238884189702E-2</v>
      </c>
      <c r="CF224" s="3" t="s">
        <v>98</v>
      </c>
      <c r="CG224" s="3">
        <v>217684.85358012299</v>
      </c>
      <c r="CH224" s="3">
        <v>6.9327158871480804E-2</v>
      </c>
      <c r="CI224" s="3">
        <v>1.7809767205331399</v>
      </c>
      <c r="CJ224" s="3">
        <v>251928.967031621</v>
      </c>
      <c r="CK224" s="3">
        <v>481.80890653185298</v>
      </c>
      <c r="CL224" s="3" t="s">
        <v>98</v>
      </c>
      <c r="CM224" s="3" t="s">
        <v>98</v>
      </c>
      <c r="CN224" s="3">
        <v>1.14392867192263</v>
      </c>
      <c r="CO224" s="3">
        <v>5.4768889890593702</v>
      </c>
      <c r="CP224" s="3">
        <v>173.663159135531</v>
      </c>
      <c r="CQ224" s="3">
        <v>18.2404536419184</v>
      </c>
      <c r="CR224" s="3" t="s">
        <v>98</v>
      </c>
      <c r="CS224" s="3" t="s">
        <v>98</v>
      </c>
      <c r="CT224" s="3">
        <v>0.48343393653824901</v>
      </c>
      <c r="CU224" s="3">
        <v>0.604864233138242</v>
      </c>
      <c r="CV224" s="3">
        <v>5.2914317631207797E-2</v>
      </c>
      <c r="CW224" s="3">
        <v>3.11491998644444E-2</v>
      </c>
      <c r="CX224" s="3">
        <v>0.82525536398070598</v>
      </c>
      <c r="CY224" s="3">
        <v>3.8683531605980599E-2</v>
      </c>
      <c r="DA224" s="3" t="s">
        <v>98</v>
      </c>
      <c r="DB224" s="3">
        <f t="shared" si="179"/>
        <v>3898.0186870825141</v>
      </c>
      <c r="DC224" s="3">
        <f t="shared" si="180"/>
        <v>1.176368479422139E-3</v>
      </c>
      <c r="DD224" s="3">
        <f t="shared" si="181"/>
        <v>3.0343730650007325E-2</v>
      </c>
      <c r="DE224" s="3">
        <f t="shared" si="182"/>
        <v>3964.5133766345798</v>
      </c>
      <c r="DF224" s="3">
        <f t="shared" si="183"/>
        <v>7.3682353040503594</v>
      </c>
      <c r="DG224" s="3" t="s">
        <v>98</v>
      </c>
      <c r="DH224" s="3" t="s">
        <v>98</v>
      </c>
      <c r="DI224" s="3">
        <f t="shared" si="184"/>
        <v>1.5268342799975309E-2</v>
      </c>
      <c r="DJ224" s="3">
        <f t="shared" si="185"/>
        <v>6.93628291420893E-2</v>
      </c>
      <c r="DK224" s="3">
        <f t="shared" si="186"/>
        <v>1.6099569579869786</v>
      </c>
      <c r="DL224" s="3">
        <f t="shared" si="187"/>
        <v>0.16226573593259022</v>
      </c>
      <c r="DM224" s="3" t="s">
        <v>98</v>
      </c>
      <c r="DN224" s="3" t="s">
        <v>98</v>
      </c>
      <c r="DO224" s="3">
        <f t="shared" si="188"/>
        <v>3.9703838414770782E-3</v>
      </c>
      <c r="DP224" s="3">
        <f t="shared" si="189"/>
        <v>4.7403153067260345E-3</v>
      </c>
      <c r="DQ224" s="3">
        <f t="shared" si="190"/>
        <v>2.6864621242138727E-4</v>
      </c>
      <c r="DR224" s="3">
        <f t="shared" si="191"/>
        <v>1.5240579765785366E-4</v>
      </c>
      <c r="DS224" s="3">
        <f t="shared" si="192"/>
        <v>3.9828926833045657E-3</v>
      </c>
      <c r="DT224" s="3">
        <f t="shared" si="193"/>
        <v>1.851060449118745E-4</v>
      </c>
      <c r="DV224" s="3" t="s">
        <v>98</v>
      </c>
      <c r="DW224" s="3">
        <f t="shared" si="194"/>
        <v>49.512274695675671</v>
      </c>
      <c r="DX224" s="3">
        <f t="shared" si="195"/>
        <v>1.4942124184652557E-5</v>
      </c>
      <c r="DY224" s="3">
        <f t="shared" si="196"/>
        <v>3.8542327470452001E-4</v>
      </c>
      <c r="DZ224" s="3">
        <f t="shared" si="197"/>
        <v>50.356884124002889</v>
      </c>
      <c r="EA224" s="3">
        <f t="shared" si="198"/>
        <v>9.3590646860024718E-2</v>
      </c>
      <c r="EB224" s="3" t="s">
        <v>98</v>
      </c>
      <c r="EC224" s="3" t="s">
        <v>98</v>
      </c>
      <c r="ED224" s="3">
        <f t="shared" si="199"/>
        <v>1.9393708536218641E-4</v>
      </c>
      <c r="EE224" s="3">
        <f t="shared" si="200"/>
        <v>8.8104027349411357E-4</v>
      </c>
      <c r="EF224" s="3">
        <f t="shared" si="201"/>
        <v>2.0449525143689567E-2</v>
      </c>
      <c r="EG224" s="3">
        <f t="shared" si="202"/>
        <v>2.0610844472896978E-3</v>
      </c>
      <c r="EH224" s="3" t="s">
        <v>98</v>
      </c>
      <c r="EI224" s="3" t="s">
        <v>98</v>
      </c>
      <c r="EJ224" s="3">
        <f t="shared" si="203"/>
        <v>5.0431450228274346E-5</v>
      </c>
      <c r="EK224" s="3">
        <f t="shared" si="204"/>
        <v>6.0211048856310229E-5</v>
      </c>
      <c r="EL224" s="3">
        <f t="shared" si="205"/>
        <v>3.412319471284002E-6</v>
      </c>
      <c r="EM224" s="3">
        <f t="shared" si="206"/>
        <v>1.9358444185646052E-6</v>
      </c>
      <c r="EN224" s="3">
        <f t="shared" si="207"/>
        <v>5.0590336386193431E-5</v>
      </c>
      <c r="EO224" s="3">
        <f t="shared" si="208"/>
        <v>2.3511999503435939E-6</v>
      </c>
      <c r="EQ224" s="3">
        <f t="shared" si="209"/>
        <v>99.024549391351343</v>
      </c>
    </row>
    <row r="225" spans="1:147">
      <c r="A225" s="3" t="s">
        <v>276</v>
      </c>
      <c r="B225" s="33" t="s">
        <v>63</v>
      </c>
      <c r="C225" s="3" t="s">
        <v>65</v>
      </c>
      <c r="D225" s="3" t="s">
        <v>618</v>
      </c>
      <c r="E225" s="3" t="s">
        <v>402</v>
      </c>
      <c r="G225" s="5" t="s">
        <v>98</v>
      </c>
      <c r="H225" s="3">
        <v>172865.54505255201</v>
      </c>
      <c r="I225" s="3">
        <v>0.17072556413135501</v>
      </c>
      <c r="J225" s="3">
        <v>0.92357690403446602</v>
      </c>
      <c r="K225" s="3">
        <v>218516.42342570299</v>
      </c>
      <c r="L225" s="3">
        <v>263.18795261849402</v>
      </c>
      <c r="M225" s="5" t="s">
        <v>98</v>
      </c>
      <c r="N225" s="5" t="s">
        <v>98</v>
      </c>
      <c r="O225" s="3">
        <v>2.9977301018296099</v>
      </c>
      <c r="P225" s="3">
        <v>5.7029706346578202</v>
      </c>
      <c r="Q225" s="3">
        <v>124.372621410204</v>
      </c>
      <c r="R225" s="3">
        <v>2.2944693635568698</v>
      </c>
      <c r="S225" s="5" t="s">
        <v>98</v>
      </c>
      <c r="T225" s="5" t="s">
        <v>98</v>
      </c>
      <c r="U225" s="3">
        <v>2.9500090182519298</v>
      </c>
      <c r="V225" s="3">
        <v>0.97858447744788302</v>
      </c>
      <c r="W225" s="3">
        <v>7.9676571748624206E-2</v>
      </c>
      <c r="X225" s="3">
        <v>2.9727046365048401E-2</v>
      </c>
      <c r="Y225" s="3">
        <v>4.5224597903999104</v>
      </c>
      <c r="Z225" s="3">
        <v>2.3261768808534901E-2</v>
      </c>
      <c r="AA225" s="3">
        <f t="shared" si="166"/>
        <v>0.18485256981370321</v>
      </c>
      <c r="AB225" s="3">
        <f t="shared" si="167"/>
        <v>1.2610329110639853</v>
      </c>
      <c r="AC225" s="3">
        <f t="shared" si="168"/>
        <v>5.143609868663513E-3</v>
      </c>
      <c r="AD225" s="3">
        <f t="shared" si="169"/>
        <v>5.6951612831040319E-2</v>
      </c>
      <c r="AE225" s="3">
        <f t="shared" si="170"/>
        <v>6.5732030228663925E-3</v>
      </c>
      <c r="AF225" s="3">
        <f t="shared" si="171"/>
        <v>0.65230187883905266</v>
      </c>
      <c r="AG225" s="3">
        <f t="shared" si="172"/>
        <v>728.49442345091688</v>
      </c>
      <c r="AH225" s="17">
        <f t="shared" si="173"/>
        <v>27.501100545817351</v>
      </c>
      <c r="AI225" s="3">
        <f t="shared" si="174"/>
        <v>0.13625240558957805</v>
      </c>
      <c r="AJ225" s="3">
        <f t="shared" si="175"/>
        <v>33.404315655211398</v>
      </c>
      <c r="AK225" s="3">
        <f t="shared" si="176"/>
        <v>0.17412182244819896</v>
      </c>
      <c r="AL225" s="3">
        <f t="shared" si="177"/>
        <v>17.279245983233153</v>
      </c>
      <c r="AM225" s="3">
        <f t="shared" si="178"/>
        <v>728.49442345091688</v>
      </c>
      <c r="AP225" s="3" t="s">
        <v>98</v>
      </c>
      <c r="AQ225" s="3">
        <v>41.222174008652303</v>
      </c>
      <c r="AR225" s="3">
        <v>0.17072556413135501</v>
      </c>
      <c r="AS225" s="3">
        <v>0.92357690403446602</v>
      </c>
      <c r="AT225" s="3">
        <v>1.7794047067015499</v>
      </c>
      <c r="AU225" s="3">
        <v>8.2222066122418305</v>
      </c>
      <c r="AV225" s="3" t="s">
        <v>98</v>
      </c>
      <c r="AW225" s="3" t="s">
        <v>98</v>
      </c>
      <c r="AX225" s="3">
        <v>1.0936408170684799</v>
      </c>
      <c r="AY225" s="3">
        <v>5.7029706346578202</v>
      </c>
      <c r="AZ225" s="3">
        <v>8.3211991862670101E-2</v>
      </c>
      <c r="BA225" s="3">
        <v>0.45198890333737302</v>
      </c>
      <c r="BB225" s="3" t="s">
        <v>98</v>
      </c>
      <c r="BC225" s="3" t="s">
        <v>98</v>
      </c>
      <c r="BD225" s="3">
        <v>0.211702670607572</v>
      </c>
      <c r="BE225" s="3">
        <v>0.97858447744788302</v>
      </c>
      <c r="BF225" s="3">
        <v>7.9676571748624206E-2</v>
      </c>
      <c r="BG225" s="3">
        <v>2.9727046365048401E-2</v>
      </c>
      <c r="BH225" s="3">
        <v>0.85431166806679604</v>
      </c>
      <c r="BI225" s="3">
        <v>2.3261768808534901E-2</v>
      </c>
      <c r="BK225" s="3" t="s">
        <v>98</v>
      </c>
      <c r="BL225" s="3">
        <v>31929.610627398</v>
      </c>
      <c r="BM225" s="3">
        <v>0.105112048121017</v>
      </c>
      <c r="BN225" s="3">
        <v>0.60261172023041498</v>
      </c>
      <c r="BO225" s="3">
        <v>31645.049262485401</v>
      </c>
      <c r="BP225" s="3">
        <v>246.54914861552899</v>
      </c>
      <c r="BQ225" s="3" t="s">
        <v>98</v>
      </c>
      <c r="BR225" s="3" t="s">
        <v>98</v>
      </c>
      <c r="BS225" s="3">
        <v>1.83960689774277</v>
      </c>
      <c r="BT225" s="3">
        <v>4.1031799159265496</v>
      </c>
      <c r="BU225" s="3">
        <v>9.4949982267965005</v>
      </c>
      <c r="BV225" s="3">
        <v>1.10211557710446</v>
      </c>
      <c r="BW225" s="3" t="s">
        <v>98</v>
      </c>
      <c r="BX225" s="3" t="s">
        <v>98</v>
      </c>
      <c r="BY225" s="3">
        <v>0.79635533169464301</v>
      </c>
      <c r="BZ225" s="3">
        <v>1.0705380414329</v>
      </c>
      <c r="CA225" s="3">
        <v>6.0471751030631397E-2</v>
      </c>
      <c r="CB225" s="3">
        <v>2.18308830888823E-2</v>
      </c>
      <c r="CC225" s="3">
        <v>1.1896519977956199</v>
      </c>
      <c r="CD225" s="3">
        <v>2.2754034662978199E-2</v>
      </c>
      <c r="CF225" s="3" t="s">
        <v>98</v>
      </c>
      <c r="CG225" s="3">
        <v>172865.54505255201</v>
      </c>
      <c r="CH225" s="3">
        <v>0.17072556413135501</v>
      </c>
      <c r="CI225" s="3">
        <v>0.92357690403446602</v>
      </c>
      <c r="CJ225" s="3">
        <v>218516.42342570299</v>
      </c>
      <c r="CK225" s="3">
        <v>263.18795261849402</v>
      </c>
      <c r="CL225" s="3" t="s">
        <v>98</v>
      </c>
      <c r="CM225" s="3" t="s">
        <v>98</v>
      </c>
      <c r="CN225" s="3">
        <v>2.9977301018296099</v>
      </c>
      <c r="CO225" s="3">
        <v>5.7029706346578202</v>
      </c>
      <c r="CP225" s="3">
        <v>124.372621410204</v>
      </c>
      <c r="CQ225" s="3">
        <v>2.2944693635568698</v>
      </c>
      <c r="CR225" s="3" t="s">
        <v>98</v>
      </c>
      <c r="CS225" s="3" t="s">
        <v>98</v>
      </c>
      <c r="CT225" s="3">
        <v>2.9500090182519298</v>
      </c>
      <c r="CU225" s="3">
        <v>0.97858447744788302</v>
      </c>
      <c r="CV225" s="3">
        <v>7.9676571748624206E-2</v>
      </c>
      <c r="CW225" s="3">
        <v>2.9727046365048401E-2</v>
      </c>
      <c r="CX225" s="3">
        <v>4.5224597903999104</v>
      </c>
      <c r="CY225" s="3">
        <v>2.3261768808534901E-2</v>
      </c>
      <c r="DA225" s="3" t="s">
        <v>98</v>
      </c>
      <c r="DB225" s="3">
        <f t="shared" si="179"/>
        <v>3095.4525034032058</v>
      </c>
      <c r="DC225" s="3">
        <f t="shared" si="180"/>
        <v>2.8969335473273978E-3</v>
      </c>
      <c r="DD225" s="3">
        <f t="shared" si="181"/>
        <v>1.5735617702066433E-2</v>
      </c>
      <c r="DE225" s="3">
        <f t="shared" si="182"/>
        <v>3438.7124827007679</v>
      </c>
      <c r="DF225" s="3">
        <f t="shared" si="183"/>
        <v>4.0248960486082588</v>
      </c>
      <c r="DG225" s="3" t="s">
        <v>98</v>
      </c>
      <c r="DH225" s="3" t="s">
        <v>98</v>
      </c>
      <c r="DI225" s="3">
        <f t="shared" si="184"/>
        <v>4.0011560108561613E-2</v>
      </c>
      <c r="DJ225" s="3">
        <f t="shared" si="185"/>
        <v>7.2226071867500255E-2</v>
      </c>
      <c r="DK225" s="3">
        <f t="shared" si="186"/>
        <v>1.1530054400667111</v>
      </c>
      <c r="DL225" s="3">
        <f t="shared" si="187"/>
        <v>2.0411430941428062E-2</v>
      </c>
      <c r="DM225" s="3" t="s">
        <v>98</v>
      </c>
      <c r="DN225" s="3" t="s">
        <v>98</v>
      </c>
      <c r="DO225" s="3">
        <f t="shared" si="188"/>
        <v>2.4228063553317424E-2</v>
      </c>
      <c r="DP225" s="3">
        <f t="shared" si="189"/>
        <v>7.6691573467702438E-3</v>
      </c>
      <c r="DQ225" s="3">
        <f t="shared" si="190"/>
        <v>4.0451828875829021E-4</v>
      </c>
      <c r="DR225" s="3">
        <f t="shared" si="191"/>
        <v>1.4544753101182142E-4</v>
      </c>
      <c r="DS225" s="3">
        <f t="shared" si="192"/>
        <v>2.182654338996096E-2</v>
      </c>
      <c r="DT225" s="3">
        <f t="shared" si="193"/>
        <v>1.113107785933536E-4</v>
      </c>
      <c r="DV225" s="3" t="s">
        <v>98</v>
      </c>
      <c r="DW225" s="3">
        <f t="shared" si="194"/>
        <v>47.326884084328952</v>
      </c>
      <c r="DX225" s="3">
        <f t="shared" si="195"/>
        <v>4.4291695008608234E-5</v>
      </c>
      <c r="DY225" s="3">
        <f t="shared" si="196"/>
        <v>2.4058445547533175E-4</v>
      </c>
      <c r="DZ225" s="3">
        <f t="shared" si="197"/>
        <v>52.575042546829778</v>
      </c>
      <c r="EA225" s="3">
        <f t="shared" si="198"/>
        <v>6.1537299808196895E-2</v>
      </c>
      <c r="EB225" s="3" t="s">
        <v>98</v>
      </c>
      <c r="EC225" s="3" t="s">
        <v>98</v>
      </c>
      <c r="ED225" s="3">
        <f t="shared" si="199"/>
        <v>6.1174334453821132E-4</v>
      </c>
      <c r="EE225" s="3">
        <f t="shared" si="200"/>
        <v>1.1042763303205322E-3</v>
      </c>
      <c r="EF225" s="3">
        <f t="shared" si="201"/>
        <v>1.7628490422852409E-2</v>
      </c>
      <c r="EG225" s="3">
        <f t="shared" si="202"/>
        <v>3.120737356164245E-4</v>
      </c>
      <c r="EH225" s="3" t="s">
        <v>98</v>
      </c>
      <c r="EI225" s="3" t="s">
        <v>98</v>
      </c>
      <c r="EJ225" s="3">
        <f t="shared" si="203"/>
        <v>3.7042686137647723E-4</v>
      </c>
      <c r="EK225" s="3">
        <f t="shared" si="204"/>
        <v>1.1725501211084071E-4</v>
      </c>
      <c r="EL225" s="3">
        <f t="shared" si="205"/>
        <v>6.1847468636675065E-6</v>
      </c>
      <c r="EM225" s="3">
        <f t="shared" si="206"/>
        <v>2.2237713009585392E-6</v>
      </c>
      <c r="EN225" s="3">
        <f t="shared" si="207"/>
        <v>3.3370962334023095E-4</v>
      </c>
      <c r="EO225" s="3">
        <f t="shared" si="208"/>
        <v>1.701848860556674E-6</v>
      </c>
      <c r="EQ225" s="3">
        <f t="shared" si="209"/>
        <v>94.653768168657905</v>
      </c>
    </row>
    <row r="226" spans="1:147">
      <c r="A226" s="3" t="s">
        <v>277</v>
      </c>
      <c r="B226" s="33" t="s">
        <v>63</v>
      </c>
      <c r="C226" s="3" t="s">
        <v>65</v>
      </c>
      <c r="D226" s="3" t="s">
        <v>618</v>
      </c>
      <c r="E226" s="3" t="s">
        <v>402</v>
      </c>
      <c r="G226" s="5" t="s">
        <v>98</v>
      </c>
      <c r="H226" s="3">
        <v>170899.94716102199</v>
      </c>
      <c r="I226" s="3">
        <v>0.164904821705678</v>
      </c>
      <c r="J226" s="3">
        <v>1.5121726992395801</v>
      </c>
      <c r="K226" s="3">
        <v>201019.05341328101</v>
      </c>
      <c r="L226" s="3">
        <v>69.676764859294195</v>
      </c>
      <c r="M226" s="5" t="s">
        <v>98</v>
      </c>
      <c r="N226" s="5" t="s">
        <v>98</v>
      </c>
      <c r="O226" s="3">
        <v>2.3802052863726302</v>
      </c>
      <c r="P226" s="3">
        <v>8.8657151891526809</v>
      </c>
      <c r="Q226" s="3">
        <v>106.22180537343201</v>
      </c>
      <c r="R226" s="3">
        <v>0.77437967804599095</v>
      </c>
      <c r="S226" s="5" t="s">
        <v>98</v>
      </c>
      <c r="T226" s="5" t="s">
        <v>98</v>
      </c>
      <c r="U226" s="3">
        <v>33.745167950477999</v>
      </c>
      <c r="V226" s="3">
        <v>1.2901366366440901</v>
      </c>
      <c r="W226" s="3">
        <v>7.0547551591929603E-2</v>
      </c>
      <c r="X226" s="3">
        <v>7.1805624937359494E-2</v>
      </c>
      <c r="Y226" s="3">
        <v>12.7365171502944</v>
      </c>
      <c r="Z226" s="3">
        <v>3.23136403013531E-2</v>
      </c>
      <c r="AA226" s="3">
        <f t="shared" si="166"/>
        <v>0.10905157974919333</v>
      </c>
      <c r="AB226" s="3">
        <f t="shared" si="167"/>
        <v>0.69608630715405218</v>
      </c>
      <c r="AC226" s="3">
        <f t="shared" si="168"/>
        <v>2.5370860746343187E-3</v>
      </c>
      <c r="AD226" s="3">
        <f t="shared" si="169"/>
        <v>6.9281764329239257E-2</v>
      </c>
      <c r="AE226" s="3">
        <f t="shared" si="170"/>
        <v>5.6377755464883687E-3</v>
      </c>
      <c r="AF226" s="3">
        <f t="shared" si="171"/>
        <v>2.6494816088476738</v>
      </c>
      <c r="AG226" s="3">
        <f t="shared" si="172"/>
        <v>644.14008198630245</v>
      </c>
      <c r="AH226" s="17">
        <f t="shared" si="173"/>
        <v>8.3399412979219925</v>
      </c>
      <c r="AI226" s="3">
        <f t="shared" si="174"/>
        <v>0.19595327757624006</v>
      </c>
      <c r="AJ226" s="3">
        <f t="shared" si="175"/>
        <v>53.762619536839274</v>
      </c>
      <c r="AK226" s="3">
        <f t="shared" si="176"/>
        <v>0.43543678222773935</v>
      </c>
      <c r="AL226" s="3">
        <f t="shared" si="177"/>
        <v>204.634210215553</v>
      </c>
      <c r="AM226" s="3">
        <f t="shared" si="178"/>
        <v>644.14008198630245</v>
      </c>
      <c r="AP226" s="3" t="s">
        <v>98</v>
      </c>
      <c r="AQ226" s="3">
        <v>91.819537110381006</v>
      </c>
      <c r="AR226" s="3">
        <v>0.164904821705678</v>
      </c>
      <c r="AS226" s="3">
        <v>1.5121726992395801</v>
      </c>
      <c r="AT226" s="3">
        <v>2.48534671741294</v>
      </c>
      <c r="AU226" s="3">
        <v>11.7154077149471</v>
      </c>
      <c r="AV226" s="3" t="s">
        <v>98</v>
      </c>
      <c r="AW226" s="3" t="s">
        <v>98</v>
      </c>
      <c r="AX226" s="3">
        <v>1.51950043776572</v>
      </c>
      <c r="AY226" s="3">
        <v>7.03851846462097</v>
      </c>
      <c r="AZ226" s="3">
        <v>0.121945767291072</v>
      </c>
      <c r="BA226" s="3">
        <v>0.77437967804599095</v>
      </c>
      <c r="BB226" s="3" t="s">
        <v>98</v>
      </c>
      <c r="BC226" s="3" t="s">
        <v>98</v>
      </c>
      <c r="BD226" s="3">
        <v>0.15527600793490201</v>
      </c>
      <c r="BE226" s="3">
        <v>0.80955956058605305</v>
      </c>
      <c r="BF226" s="3">
        <v>7.0547551591929603E-2</v>
      </c>
      <c r="BG226" s="3">
        <v>2.6697600230564E-2</v>
      </c>
      <c r="BH226" s="3">
        <v>0.756283874240674</v>
      </c>
      <c r="BI226" s="3">
        <v>3.23136403013531E-2</v>
      </c>
      <c r="BK226" s="3" t="s">
        <v>98</v>
      </c>
      <c r="BL226" s="3">
        <v>44976.554475258497</v>
      </c>
      <c r="BM226" s="3">
        <v>0.22991437712766899</v>
      </c>
      <c r="BN226" s="3">
        <v>0.77632236282179101</v>
      </c>
      <c r="BO226" s="3">
        <v>53674.216664948399</v>
      </c>
      <c r="BP226" s="3">
        <v>49.025218269850299</v>
      </c>
      <c r="BQ226" s="3" t="s">
        <v>98</v>
      </c>
      <c r="BR226" s="3" t="s">
        <v>98</v>
      </c>
      <c r="BS226" s="3">
        <v>2.7107479789285498</v>
      </c>
      <c r="BT226" s="3">
        <v>10.860462810695999</v>
      </c>
      <c r="BU226" s="3">
        <v>8.8090603118140098</v>
      </c>
      <c r="BV226" s="3">
        <v>0.83091120708495203</v>
      </c>
      <c r="BW226" s="3" t="s">
        <v>98</v>
      </c>
      <c r="BX226" s="3" t="s">
        <v>98</v>
      </c>
      <c r="BY226" s="3">
        <v>11.4905082687652</v>
      </c>
      <c r="BZ226" s="3">
        <v>3.2583058208490399</v>
      </c>
      <c r="CA226" s="3">
        <v>9.5789537562648297E-2</v>
      </c>
      <c r="CB226" s="3">
        <v>6.5312951095420901E-2</v>
      </c>
      <c r="CC226" s="3">
        <v>2.6207005647957602</v>
      </c>
      <c r="CD226" s="3">
        <v>6.5906289213373201E-2</v>
      </c>
      <c r="CF226" s="3" t="s">
        <v>98</v>
      </c>
      <c r="CG226" s="3">
        <v>170899.94716102199</v>
      </c>
      <c r="CH226" s="3">
        <v>0.164904821705678</v>
      </c>
      <c r="CI226" s="3">
        <v>1.5121726992395801</v>
      </c>
      <c r="CJ226" s="3">
        <v>201019.05341328101</v>
      </c>
      <c r="CK226" s="3">
        <v>69.676764859294195</v>
      </c>
      <c r="CL226" s="3" t="s">
        <v>98</v>
      </c>
      <c r="CM226" s="3" t="s">
        <v>98</v>
      </c>
      <c r="CN226" s="3">
        <v>2.3802052863726302</v>
      </c>
      <c r="CO226" s="3">
        <v>8.8657151891526809</v>
      </c>
      <c r="CP226" s="3">
        <v>106.22180537343201</v>
      </c>
      <c r="CQ226" s="3">
        <v>0.77437967804599095</v>
      </c>
      <c r="CR226" s="3" t="s">
        <v>98</v>
      </c>
      <c r="CS226" s="3" t="s">
        <v>98</v>
      </c>
      <c r="CT226" s="3">
        <v>33.745167950477999</v>
      </c>
      <c r="CU226" s="3">
        <v>1.2901366366440901</v>
      </c>
      <c r="CV226" s="3">
        <v>7.0547551591929603E-2</v>
      </c>
      <c r="CW226" s="3">
        <v>7.1805624937359494E-2</v>
      </c>
      <c r="CX226" s="3">
        <v>12.7365171502944</v>
      </c>
      <c r="CY226" s="3">
        <v>3.23136403013531E-2</v>
      </c>
      <c r="DA226" s="3" t="s">
        <v>98</v>
      </c>
      <c r="DB226" s="3">
        <f t="shared" si="179"/>
        <v>3060.2551197246307</v>
      </c>
      <c r="DC226" s="3">
        <f t="shared" si="180"/>
        <v>2.7981650700399435E-3</v>
      </c>
      <c r="DD226" s="3">
        <f t="shared" si="181"/>
        <v>2.5763930854910095E-2</v>
      </c>
      <c r="DE226" s="3">
        <f t="shared" si="182"/>
        <v>3163.3628145482171</v>
      </c>
      <c r="DF226" s="3">
        <f t="shared" si="183"/>
        <v>1.065556887280841</v>
      </c>
      <c r="DG226" s="3" t="s">
        <v>98</v>
      </c>
      <c r="DH226" s="3" t="s">
        <v>98</v>
      </c>
      <c r="DI226" s="3">
        <f t="shared" si="184"/>
        <v>3.1769279972299447E-2</v>
      </c>
      <c r="DJ226" s="3">
        <f t="shared" si="185"/>
        <v>0.11228109408754662</v>
      </c>
      <c r="DK226" s="3">
        <f t="shared" si="186"/>
        <v>0.984736978770685</v>
      </c>
      <c r="DL226" s="3">
        <f t="shared" si="187"/>
        <v>6.8888247417600674E-3</v>
      </c>
      <c r="DM226" s="3" t="s">
        <v>98</v>
      </c>
      <c r="DN226" s="3" t="s">
        <v>98</v>
      </c>
      <c r="DO226" s="3">
        <f t="shared" si="188"/>
        <v>0.27714494046056176</v>
      </c>
      <c r="DP226" s="3">
        <f t="shared" si="189"/>
        <v>1.0110788688433308E-2</v>
      </c>
      <c r="DQ226" s="3">
        <f t="shared" si="190"/>
        <v>3.5817021515546473E-4</v>
      </c>
      <c r="DR226" s="3">
        <f t="shared" si="191"/>
        <v>3.5132823932953181E-4</v>
      </c>
      <c r="DS226" s="3">
        <f t="shared" si="192"/>
        <v>6.1469677366285717E-2</v>
      </c>
      <c r="DT226" s="3">
        <f t="shared" si="193"/>
        <v>1.546252346816151E-4</v>
      </c>
      <c r="DV226" s="3" t="s">
        <v>98</v>
      </c>
      <c r="DW226" s="3">
        <f t="shared" si="194"/>
        <v>49.143133408328545</v>
      </c>
      <c r="DX226" s="3">
        <f t="shared" si="195"/>
        <v>4.4934358070078634E-5</v>
      </c>
      <c r="DY226" s="3">
        <f t="shared" si="196"/>
        <v>4.1373030730840747E-4</v>
      </c>
      <c r="DZ226" s="3">
        <f t="shared" si="197"/>
        <v>50.79888922080363</v>
      </c>
      <c r="EA226" s="3">
        <f t="shared" si="198"/>
        <v>1.7111254525249378E-2</v>
      </c>
      <c r="EB226" s="3" t="s">
        <v>98</v>
      </c>
      <c r="EC226" s="3" t="s">
        <v>98</v>
      </c>
      <c r="ED226" s="3">
        <f t="shared" si="199"/>
        <v>5.1016725824667064E-4</v>
      </c>
      <c r="EE226" s="3">
        <f t="shared" si="200"/>
        <v>1.8030669241961442E-3</v>
      </c>
      <c r="EF226" s="3">
        <f t="shared" si="201"/>
        <v>1.5813407322784478E-2</v>
      </c>
      <c r="EG226" s="3">
        <f t="shared" si="202"/>
        <v>1.1062425192229461E-4</v>
      </c>
      <c r="EH226" s="3" t="s">
        <v>98</v>
      </c>
      <c r="EI226" s="3" t="s">
        <v>98</v>
      </c>
      <c r="EJ226" s="3">
        <f t="shared" si="203"/>
        <v>4.4505344324764001E-3</v>
      </c>
      <c r="EK226" s="3">
        <f t="shared" si="204"/>
        <v>1.6236418793208566E-4</v>
      </c>
      <c r="EL226" s="3">
        <f t="shared" si="205"/>
        <v>5.7516795096019893E-6</v>
      </c>
      <c r="EM226" s="3">
        <f t="shared" si="206"/>
        <v>5.6418075814012329E-6</v>
      </c>
      <c r="EN226" s="3">
        <f t="shared" si="207"/>
        <v>9.8711134764807194E-4</v>
      </c>
      <c r="EO226" s="3">
        <f t="shared" si="208"/>
        <v>2.4830506735453076E-6</v>
      </c>
      <c r="EQ226" s="3">
        <f t="shared" si="209"/>
        <v>98.28626681665709</v>
      </c>
    </row>
    <row r="227" spans="1:147" s="9" customFormat="1">
      <c r="A227" s="9" t="s">
        <v>278</v>
      </c>
      <c r="B227" s="39" t="s">
        <v>63</v>
      </c>
      <c r="C227" s="9" t="s">
        <v>65</v>
      </c>
      <c r="D227" s="9" t="s">
        <v>618</v>
      </c>
      <c r="E227" s="9" t="s">
        <v>402</v>
      </c>
      <c r="G227" s="8" t="s">
        <v>98</v>
      </c>
      <c r="H227" s="9">
        <v>217370.27212764299</v>
      </c>
      <c r="I227" s="9">
        <v>0.12798209847697001</v>
      </c>
      <c r="J227" s="9">
        <v>0.71020994512662605</v>
      </c>
      <c r="K227" s="9">
        <v>252865.777879631</v>
      </c>
      <c r="L227" s="9">
        <v>2207.8938407518999</v>
      </c>
      <c r="M227" s="8" t="s">
        <v>98</v>
      </c>
      <c r="N227" s="8" t="s">
        <v>98</v>
      </c>
      <c r="O227" s="9">
        <v>1.12470981919535</v>
      </c>
      <c r="P227" s="9">
        <v>4.1586831014741303</v>
      </c>
      <c r="Q227" s="9">
        <v>84.6240629966413</v>
      </c>
      <c r="R227" s="9">
        <v>17.640573189127299</v>
      </c>
      <c r="S227" s="8" t="s">
        <v>98</v>
      </c>
      <c r="T227" s="8" t="s">
        <v>98</v>
      </c>
      <c r="U227" s="9">
        <v>0.25438816411989701</v>
      </c>
      <c r="V227" s="9">
        <v>0.67650990370312303</v>
      </c>
      <c r="W227" s="9">
        <v>5.5501532915834401E-2</v>
      </c>
      <c r="X227" s="9">
        <v>3.3588212753882601E-2</v>
      </c>
      <c r="Y227" s="9">
        <v>0.61306966922960404</v>
      </c>
      <c r="Z227" s="9">
        <v>2.05765141541259E-2</v>
      </c>
      <c r="AA227" s="9">
        <f t="shared" si="166"/>
        <v>0.18020319111998859</v>
      </c>
      <c r="AB227" s="9">
        <f t="shared" si="167"/>
        <v>6.783377665217099</v>
      </c>
      <c r="AC227" s="9">
        <f t="shared" si="168"/>
        <v>3.3563092723185556E-2</v>
      </c>
      <c r="AD227" s="9">
        <f t="shared" si="169"/>
        <v>0.11379121644775193</v>
      </c>
      <c r="AE227" s="9">
        <f t="shared" si="170"/>
        <v>5.4786942560851593E-2</v>
      </c>
      <c r="AF227" s="9">
        <f t="shared" si="171"/>
        <v>0.41494168915511087</v>
      </c>
      <c r="AG227" s="9">
        <f t="shared" si="172"/>
        <v>661.21796722898046</v>
      </c>
      <c r="AH227" s="49">
        <f t="shared" si="173"/>
        <v>138.03335451741012</v>
      </c>
      <c r="AI227" s="9">
        <f t="shared" si="174"/>
        <v>0.1607765023311333</v>
      </c>
      <c r="AJ227" s="9">
        <f t="shared" si="175"/>
        <v>32.494256235550573</v>
      </c>
      <c r="AK227" s="9">
        <f t="shared" si="176"/>
        <v>0.26244461650178913</v>
      </c>
      <c r="AL227" s="9">
        <f t="shared" si="177"/>
        <v>1.9876855212346232</v>
      </c>
      <c r="AM227" s="9">
        <f t="shared" si="178"/>
        <v>661.21796722898046</v>
      </c>
      <c r="AO227" s="40"/>
      <c r="AP227" s="9" t="s">
        <v>98</v>
      </c>
      <c r="AQ227" s="9">
        <v>52.425993323624098</v>
      </c>
      <c r="AR227" s="9">
        <v>0.12798209847697001</v>
      </c>
      <c r="AS227" s="9">
        <v>0.71020994512662605</v>
      </c>
      <c r="AT227" s="9">
        <v>1.50014076819792</v>
      </c>
      <c r="AU227" s="9">
        <v>8.1300131149955899</v>
      </c>
      <c r="AV227" s="9" t="s">
        <v>98</v>
      </c>
      <c r="AW227" s="9" t="s">
        <v>98</v>
      </c>
      <c r="AX227" s="9">
        <v>1.12470981919535</v>
      </c>
      <c r="AY227" s="9">
        <v>4.1586831014741303</v>
      </c>
      <c r="AZ227" s="9">
        <v>6.3061021521574501E-2</v>
      </c>
      <c r="BA227" s="9">
        <v>0.73367396405285101</v>
      </c>
      <c r="BB227" s="9" t="s">
        <v>98</v>
      </c>
      <c r="BC227" s="9" t="s">
        <v>98</v>
      </c>
      <c r="BD227" s="9">
        <v>0.11466586689326801</v>
      </c>
      <c r="BE227" s="9">
        <v>0.67650990370312303</v>
      </c>
      <c r="BF227" s="9">
        <v>5.5501532915834401E-2</v>
      </c>
      <c r="BG227" s="9">
        <v>3.3588212753882601E-2</v>
      </c>
      <c r="BH227" s="9">
        <v>0.61306966922960404</v>
      </c>
      <c r="BI227" s="9">
        <v>2.05765141541259E-2</v>
      </c>
      <c r="BJ227" s="41"/>
      <c r="BK227" s="9" t="s">
        <v>98</v>
      </c>
      <c r="BL227" s="9">
        <v>35437.003939810202</v>
      </c>
      <c r="BM227" s="9">
        <v>0.11126880261237</v>
      </c>
      <c r="BN227" s="9">
        <v>0.78263490951584402</v>
      </c>
      <c r="BO227" s="9">
        <v>30736.5149881494</v>
      </c>
      <c r="BP227" s="9">
        <v>1841.7045163416799</v>
      </c>
      <c r="BQ227" s="9" t="s">
        <v>98</v>
      </c>
      <c r="BR227" s="9" t="s">
        <v>98</v>
      </c>
      <c r="BS227" s="9">
        <v>1.28909327864225</v>
      </c>
      <c r="BT227" s="9">
        <v>2.2476434731500001</v>
      </c>
      <c r="BU227" s="9">
        <v>8.5143176106569491</v>
      </c>
      <c r="BV227" s="9">
        <v>19.619656838277301</v>
      </c>
      <c r="BW227" s="9" t="s">
        <v>98</v>
      </c>
      <c r="BX227" s="9" t="s">
        <v>98</v>
      </c>
      <c r="BY227" s="9">
        <v>0.18525049009275801</v>
      </c>
      <c r="BZ227" s="9">
        <v>0.78285457741907405</v>
      </c>
      <c r="CA227" s="9">
        <v>2.3432859198186499E-2</v>
      </c>
      <c r="CB227" s="9">
        <v>1.1958669171222999E-2</v>
      </c>
      <c r="CC227" s="9">
        <v>0.55403591052803902</v>
      </c>
      <c r="CD227" s="9">
        <v>1.62158933272952E-2</v>
      </c>
      <c r="CF227" s="9" t="s">
        <v>98</v>
      </c>
      <c r="CG227" s="9">
        <v>217370.27212764299</v>
      </c>
      <c r="CH227" s="9">
        <v>0.12798209847697001</v>
      </c>
      <c r="CI227" s="9">
        <v>0.71020994512662605</v>
      </c>
      <c r="CJ227" s="9">
        <v>252865.777879631</v>
      </c>
      <c r="CK227" s="9">
        <v>2207.8938407518999</v>
      </c>
      <c r="CL227" s="9" t="s">
        <v>98</v>
      </c>
      <c r="CM227" s="9" t="s">
        <v>98</v>
      </c>
      <c r="CN227" s="9">
        <v>1.12470981919535</v>
      </c>
      <c r="CO227" s="9">
        <v>4.1586831014741303</v>
      </c>
      <c r="CP227" s="9">
        <v>84.6240629966413</v>
      </c>
      <c r="CQ227" s="9">
        <v>17.640573189127299</v>
      </c>
      <c r="CR227" s="9" t="s">
        <v>98</v>
      </c>
      <c r="CS227" s="9" t="s">
        <v>98</v>
      </c>
      <c r="CT227" s="9">
        <v>0.25438816411989701</v>
      </c>
      <c r="CU227" s="9">
        <v>0.67650990370312303</v>
      </c>
      <c r="CV227" s="9">
        <v>5.5501532915834401E-2</v>
      </c>
      <c r="CW227" s="9">
        <v>3.3588212753882601E-2</v>
      </c>
      <c r="CX227" s="9">
        <v>0.61306966922960404</v>
      </c>
      <c r="CY227" s="9">
        <v>2.05765141541259E-2</v>
      </c>
      <c r="DA227" s="9" t="s">
        <v>98</v>
      </c>
      <c r="DB227" s="9">
        <f t="shared" si="179"/>
        <v>3892.3855694805802</v>
      </c>
      <c r="DC227" s="9">
        <f t="shared" si="180"/>
        <v>2.171646855710703E-3</v>
      </c>
      <c r="DD227" s="9">
        <f t="shared" si="181"/>
        <v>1.2100337433623305E-2</v>
      </c>
      <c r="DE227" s="9">
        <f t="shared" si="182"/>
        <v>3979.2556239516416</v>
      </c>
      <c r="DF227" s="9">
        <f t="shared" si="183"/>
        <v>33.765007504999232</v>
      </c>
      <c r="DG227" s="9" t="s">
        <v>98</v>
      </c>
      <c r="DH227" s="9" t="s">
        <v>98</v>
      </c>
      <c r="DI227" s="9">
        <f t="shared" si="184"/>
        <v>1.501182328187532E-2</v>
      </c>
      <c r="DJ227" s="9">
        <f t="shared" si="185"/>
        <v>5.2668225702559912E-2</v>
      </c>
      <c r="DK227" s="9">
        <f t="shared" si="186"/>
        <v>0.78451353593219597</v>
      </c>
      <c r="DL227" s="9">
        <f t="shared" si="187"/>
        <v>0.15692924348264226</v>
      </c>
      <c r="DM227" s="9" t="s">
        <v>98</v>
      </c>
      <c r="DN227" s="9" t="s">
        <v>98</v>
      </c>
      <c r="DO227" s="9">
        <f t="shared" si="188"/>
        <v>2.0892589037442262E-3</v>
      </c>
      <c r="DP227" s="9">
        <f t="shared" si="189"/>
        <v>5.301801753159272E-3</v>
      </c>
      <c r="DQ227" s="9">
        <f t="shared" si="190"/>
        <v>2.8178151526659929E-4</v>
      </c>
      <c r="DR227" s="9">
        <f t="shared" si="191"/>
        <v>1.6433932103984328E-4</v>
      </c>
      <c r="DS227" s="9">
        <f t="shared" si="192"/>
        <v>2.9588304499498265E-3</v>
      </c>
      <c r="DT227" s="9">
        <f t="shared" si="193"/>
        <v>9.8461463961956139E-5</v>
      </c>
      <c r="DV227" s="9" t="s">
        <v>98</v>
      </c>
      <c r="DW227" s="9">
        <f t="shared" si="194"/>
        <v>49.224149274508413</v>
      </c>
      <c r="DX227" s="9">
        <f t="shared" si="195"/>
        <v>2.7463227136381922E-5</v>
      </c>
      <c r="DY227" s="9">
        <f t="shared" si="196"/>
        <v>1.5302410449129255E-4</v>
      </c>
      <c r="DZ227" s="9">
        <f t="shared" si="197"/>
        <v>50.322731224430406</v>
      </c>
      <c r="EA227" s="9">
        <f t="shared" si="198"/>
        <v>0.42700131834646893</v>
      </c>
      <c r="EB227" s="9" t="s">
        <v>98</v>
      </c>
      <c r="EC227" s="9" t="s">
        <v>98</v>
      </c>
      <c r="ED227" s="9">
        <f t="shared" si="199"/>
        <v>1.8984353346273967E-4</v>
      </c>
      <c r="EE227" s="9">
        <f t="shared" si="200"/>
        <v>6.6605647301078467E-4</v>
      </c>
      <c r="EF227" s="9">
        <f t="shared" si="201"/>
        <v>9.9211680629450304E-3</v>
      </c>
      <c r="EG227" s="9">
        <f t="shared" si="202"/>
        <v>1.9845691976902698E-3</v>
      </c>
      <c r="EH227" s="9" t="s">
        <v>98</v>
      </c>
      <c r="EI227" s="9" t="s">
        <v>98</v>
      </c>
      <c r="EJ227" s="9">
        <f t="shared" si="203"/>
        <v>2.6421327053867729E-5</v>
      </c>
      <c r="EK227" s="9">
        <f t="shared" si="204"/>
        <v>6.704800340635022E-5</v>
      </c>
      <c r="EL227" s="9">
        <f t="shared" si="205"/>
        <v>3.5634844294552243E-6</v>
      </c>
      <c r="EM227" s="9">
        <f t="shared" si="206"/>
        <v>2.0782790209594027E-6</v>
      </c>
      <c r="EN227" s="9">
        <f t="shared" si="207"/>
        <v>3.741816147101966E-5</v>
      </c>
      <c r="EO227" s="9">
        <f t="shared" si="208"/>
        <v>1.24517001549174E-6</v>
      </c>
      <c r="EQ227" s="9">
        <f t="shared" si="209"/>
        <v>98.448298549016826</v>
      </c>
    </row>
    <row r="228" spans="1:147">
      <c r="A228" s="3" t="s">
        <v>279</v>
      </c>
      <c r="B228" s="33" t="s">
        <v>63</v>
      </c>
      <c r="C228" s="3" t="s">
        <v>65</v>
      </c>
      <c r="D228" s="3" t="s">
        <v>618</v>
      </c>
      <c r="E228" s="3" t="s">
        <v>401</v>
      </c>
      <c r="F228" s="3" t="s">
        <v>491</v>
      </c>
      <c r="G228" s="3">
        <v>0.75616360401912197</v>
      </c>
      <c r="H228" s="3">
        <v>8.5740063706089096</v>
      </c>
      <c r="I228" s="3">
        <v>8.1296841123602304E-2</v>
      </c>
      <c r="J228" s="3">
        <v>0.83113369347838295</v>
      </c>
      <c r="K228" s="3">
        <v>1.1471901271549101</v>
      </c>
      <c r="L228" s="3">
        <v>2.00553424911205</v>
      </c>
      <c r="M228" s="3">
        <v>9.2012574187393198E-2</v>
      </c>
      <c r="N228" s="3">
        <v>0.85008221967554098</v>
      </c>
      <c r="O228" s="3">
        <v>0.42494681638784998</v>
      </c>
      <c r="P228" s="3">
        <v>367.42990119652802</v>
      </c>
      <c r="Q228" s="3">
        <v>549.19710179834999</v>
      </c>
      <c r="R228" s="3">
        <v>47.076373914325302</v>
      </c>
      <c r="S228" s="3">
        <v>9.3552135786292359E-2</v>
      </c>
      <c r="T228" s="3">
        <v>0.15903202084430701</v>
      </c>
      <c r="U228" s="3">
        <v>384.34735182170198</v>
      </c>
      <c r="V228" s="3">
        <v>184.22157358768601</v>
      </c>
      <c r="W228" s="3">
        <v>0.28713220037200698</v>
      </c>
      <c r="X228" s="3">
        <v>19.123128899063701</v>
      </c>
      <c r="Y228" s="3">
        <v>1529123.4604996401</v>
      </c>
      <c r="Z228" s="3">
        <v>211.25855563929201</v>
      </c>
      <c r="AA228" s="3">
        <f t="shared" si="166"/>
        <v>9.781439708377887E-2</v>
      </c>
      <c r="AB228" s="3">
        <f t="shared" si="167"/>
        <v>2.4028792356404664E-4</v>
      </c>
      <c r="AC228" s="3">
        <f t="shared" si="168"/>
        <v>1.3815663750935022E-4</v>
      </c>
      <c r="AD228" s="3">
        <f t="shared" si="169"/>
        <v>0.19131062520869077</v>
      </c>
      <c r="AE228" s="3">
        <f t="shared" si="170"/>
        <v>1.2505941732667703E-5</v>
      </c>
      <c r="AF228" s="3">
        <f t="shared" si="171"/>
        <v>2.5135141913009215E-4</v>
      </c>
      <c r="AG228" s="3">
        <f t="shared" si="172"/>
        <v>6755.4543843020947</v>
      </c>
      <c r="AH228" s="17">
        <f t="shared" si="173"/>
        <v>3.591581163883917E-4</v>
      </c>
      <c r="AI228" s="3">
        <f t="shared" si="174"/>
        <v>2598.6071871857625</v>
      </c>
      <c r="AJ228" s="3">
        <f t="shared" si="175"/>
        <v>4519.6085864873148</v>
      </c>
      <c r="AK228" s="3">
        <f t="shared" si="176"/>
        <v>235.22597723064331</v>
      </c>
      <c r="AL228" s="3">
        <f t="shared" si="177"/>
        <v>4727.7033954781455</v>
      </c>
      <c r="AM228" s="3">
        <f t="shared" si="178"/>
        <v>6755.4543843020947</v>
      </c>
      <c r="AP228" s="3">
        <v>0.32933188161788302</v>
      </c>
      <c r="AQ228" s="3">
        <v>8.5740063706089096</v>
      </c>
      <c r="AR228" s="3">
        <v>8.1296841123602304E-2</v>
      </c>
      <c r="AS228" s="3">
        <v>0.83113369347838295</v>
      </c>
      <c r="AT228" s="3">
        <v>0.27410186159479</v>
      </c>
      <c r="AU228" s="3">
        <v>2.00553424911205</v>
      </c>
      <c r="AV228" s="3">
        <v>9.2012574187393198E-2</v>
      </c>
      <c r="AW228" s="3">
        <v>0.85008221967554098</v>
      </c>
      <c r="AX228" s="3">
        <v>0.42494681638784998</v>
      </c>
      <c r="AY228" s="3">
        <v>2.0303177455950099</v>
      </c>
      <c r="AZ228" s="3">
        <v>4.5814164150763198E-2</v>
      </c>
      <c r="BA228" s="3">
        <v>0.301040905770671</v>
      </c>
      <c r="BB228" s="3">
        <v>1.39243728832978E-2</v>
      </c>
      <c r="BC228" s="3">
        <v>0.15903202084430701</v>
      </c>
      <c r="BD228" s="3">
        <v>5.99688775326193E-2</v>
      </c>
      <c r="BE228" s="3">
        <v>0.316351140059561</v>
      </c>
      <c r="BF228" s="3">
        <v>5.7794254267443203E-2</v>
      </c>
      <c r="BG228" s="3">
        <v>2.4213363531979198E-2</v>
      </c>
      <c r="BH228" s="3">
        <v>7.4885997927307102E-2</v>
      </c>
      <c r="BI228" s="3">
        <v>1.5198912169869299E-2</v>
      </c>
      <c r="BK228" s="3">
        <v>0.21838686701381299</v>
      </c>
      <c r="BL228" s="3">
        <v>4.7172872467313098</v>
      </c>
      <c r="BM228" s="3">
        <v>3.7086003660447002E-2</v>
      </c>
      <c r="BN228" s="3">
        <v>0.428190163098771</v>
      </c>
      <c r="BO228" s="3">
        <v>0.66663256461097198</v>
      </c>
      <c r="BP228" s="3">
        <v>0.99523912931965197</v>
      </c>
      <c r="BQ228" s="3">
        <v>2.96993855759571E-2</v>
      </c>
      <c r="BR228" s="3">
        <v>0.203707005499557</v>
      </c>
      <c r="BS228" s="3">
        <v>0.118972558408713</v>
      </c>
      <c r="BT228" s="3">
        <v>48.672151585390502</v>
      </c>
      <c r="BU228" s="3">
        <v>67.335951781133204</v>
      </c>
      <c r="BV228" s="3">
        <v>5.3500705876406904</v>
      </c>
      <c r="BW228" s="3">
        <v>4.1972943699846901E-2</v>
      </c>
      <c r="BX228" s="3">
        <v>0.163065878422538</v>
      </c>
      <c r="BY228" s="3">
        <v>24.6841512808431</v>
      </c>
      <c r="BZ228" s="3">
        <v>35.573177222721498</v>
      </c>
      <c r="CA228" s="3">
        <v>9.2050343880597393E-2</v>
      </c>
      <c r="CB228" s="3">
        <v>1.7857450271881501</v>
      </c>
      <c r="CC228" s="3">
        <v>109988.498364618</v>
      </c>
      <c r="CD228" s="3">
        <v>16.7911239116921</v>
      </c>
      <c r="CF228" s="3">
        <v>0.75616360401912197</v>
      </c>
      <c r="CG228" s="3">
        <v>8.5740063706089096</v>
      </c>
      <c r="CH228" s="3">
        <v>8.1296841123602304E-2</v>
      </c>
      <c r="CI228" s="3">
        <v>0.83113369347838295</v>
      </c>
      <c r="CJ228" s="3">
        <v>1.1471901271549101</v>
      </c>
      <c r="CK228" s="3">
        <v>2.00553424911205</v>
      </c>
      <c r="CL228" s="3">
        <v>9.2012574187393198E-2</v>
      </c>
      <c r="CM228" s="3">
        <v>0.85008221967554098</v>
      </c>
      <c r="CN228" s="3">
        <v>0.42494681638784998</v>
      </c>
      <c r="CO228" s="3">
        <v>367.42990119652802</v>
      </c>
      <c r="CP228" s="3">
        <v>549.19710179834999</v>
      </c>
      <c r="CQ228" s="3">
        <v>47.076373914325302</v>
      </c>
      <c r="CR228" s="3">
        <v>9.3552135786292359E-2</v>
      </c>
      <c r="CS228" s="3">
        <v>0.15903202084430701</v>
      </c>
      <c r="CT228" s="3">
        <v>384.34735182170198</v>
      </c>
      <c r="CU228" s="3">
        <v>184.22157358768601</v>
      </c>
      <c r="CV228" s="3">
        <v>0.28713220037200698</v>
      </c>
      <c r="CW228" s="3">
        <v>19.123128899063701</v>
      </c>
      <c r="CX228" s="3">
        <v>1529123.4604996401</v>
      </c>
      <c r="CY228" s="3">
        <v>211.25855563929201</v>
      </c>
      <c r="DA228" s="3">
        <f t="shared" si="210"/>
        <v>1.3763932607419713E-2</v>
      </c>
      <c r="DB228" s="3">
        <f t="shared" si="179"/>
        <v>0.15353221184723628</v>
      </c>
      <c r="DC228" s="3">
        <f t="shared" si="180"/>
        <v>1.3794744070167971E-3</v>
      </c>
      <c r="DD228" s="3">
        <f t="shared" si="181"/>
        <v>1.4160598865943752E-2</v>
      </c>
      <c r="DE228" s="3">
        <f t="shared" si="182"/>
        <v>1.8052908556870771E-2</v>
      </c>
      <c r="DF228" s="3">
        <f t="shared" si="183"/>
        <v>3.0670350957517203E-2</v>
      </c>
      <c r="DG228" s="3">
        <f t="shared" si="211"/>
        <v>1.3196875376474506E-3</v>
      </c>
      <c r="DH228" s="3">
        <f t="shared" si="212"/>
        <v>1.170750887860544E-2</v>
      </c>
      <c r="DI228" s="3">
        <f t="shared" si="184"/>
        <v>5.6718865639261576E-3</v>
      </c>
      <c r="DJ228" s="3">
        <f t="shared" si="185"/>
        <v>4.6533675430158059</v>
      </c>
      <c r="DK228" s="3">
        <f t="shared" si="186"/>
        <v>5.091371709163127</v>
      </c>
      <c r="DL228" s="3">
        <f t="shared" si="187"/>
        <v>0.41878796482840025</v>
      </c>
      <c r="DM228" s="3">
        <f t="shared" si="213"/>
        <v>8.1478632084074239E-4</v>
      </c>
      <c r="DN228" s="3">
        <f t="shared" si="214"/>
        <v>1.3396682743181453E-3</v>
      </c>
      <c r="DO228" s="3">
        <f t="shared" si="188"/>
        <v>3.1565978303359228</v>
      </c>
      <c r="DP228" s="3">
        <f t="shared" si="189"/>
        <v>1.4437427397154077</v>
      </c>
      <c r="DQ228" s="3">
        <f t="shared" si="190"/>
        <v>1.4577713848976234E-3</v>
      </c>
      <c r="DR228" s="3">
        <f t="shared" si="191"/>
        <v>9.3565026590057512E-2</v>
      </c>
      <c r="DS228" s="3">
        <f t="shared" si="192"/>
        <v>7379.9394811758693</v>
      </c>
      <c r="DT228" s="3">
        <f t="shared" si="193"/>
        <v>1.0109013852845516</v>
      </c>
      <c r="DV228" s="3">
        <f t="shared" si="215"/>
        <v>1.8607219341511725E-4</v>
      </c>
      <c r="DW228" s="3">
        <f t="shared" si="194"/>
        <v>2.0755750724098672E-3</v>
      </c>
      <c r="DX228" s="3">
        <f t="shared" si="195"/>
        <v>1.8648872818170032E-5</v>
      </c>
      <c r="DY228" s="3">
        <f t="shared" si="196"/>
        <v>1.9143465506634243E-4</v>
      </c>
      <c r="DZ228" s="3">
        <f t="shared" si="197"/>
        <v>2.440541078273423E-4</v>
      </c>
      <c r="EA228" s="3">
        <f t="shared" si="198"/>
        <v>4.146271010074732E-4</v>
      </c>
      <c r="EB228" s="3">
        <f t="shared" si="216"/>
        <v>1.7840624606101597E-5</v>
      </c>
      <c r="EC228" s="3">
        <f t="shared" si="217"/>
        <v>1.5827176132021621E-4</v>
      </c>
      <c r="ED228" s="3">
        <f t="shared" si="199"/>
        <v>7.6677240716984443E-5</v>
      </c>
      <c r="EE228" s="3">
        <f t="shared" si="200"/>
        <v>6.2908060522535988E-2</v>
      </c>
      <c r="EF228" s="3">
        <f t="shared" si="201"/>
        <v>6.8829362104327899E-2</v>
      </c>
      <c r="EG228" s="3">
        <f t="shared" si="202"/>
        <v>5.6615211229286717E-3</v>
      </c>
      <c r="EH228" s="3">
        <f t="shared" si="218"/>
        <v>1.1014953517117819E-5</v>
      </c>
      <c r="EI228" s="3">
        <f t="shared" si="219"/>
        <v>1.8110740684435332E-5</v>
      </c>
      <c r="EJ228" s="3">
        <f t="shared" si="203"/>
        <v>4.2673493017786224E-2</v>
      </c>
      <c r="EK228" s="3">
        <f t="shared" si="204"/>
        <v>1.9517705147813705E-2</v>
      </c>
      <c r="EL228" s="3">
        <f t="shared" si="205"/>
        <v>1.9707355944148623E-5</v>
      </c>
      <c r="EM228" s="3">
        <f t="shared" si="206"/>
        <v>1.2648892014460063E-3</v>
      </c>
      <c r="EN228" s="3">
        <f t="shared" si="207"/>
        <v>99.768108846520036</v>
      </c>
      <c r="EO228" s="3">
        <f t="shared" si="208"/>
        <v>1.3666198713068227E-2</v>
      </c>
      <c r="EQ228" s="3">
        <f t="shared" si="209"/>
        <v>4.1511501448197345E-3</v>
      </c>
    </row>
    <row r="229" spans="1:147">
      <c r="A229" s="3" t="s">
        <v>280</v>
      </c>
      <c r="B229" s="33" t="s">
        <v>63</v>
      </c>
      <c r="C229" s="3" t="s">
        <v>65</v>
      </c>
      <c r="D229" s="3" t="s">
        <v>618</v>
      </c>
      <c r="E229" s="3" t="s">
        <v>401</v>
      </c>
      <c r="F229" s="3" t="s">
        <v>491</v>
      </c>
      <c r="G229" s="3">
        <v>3.5586105632288798</v>
      </c>
      <c r="H229" s="3">
        <v>51.845339411169697</v>
      </c>
      <c r="I229" s="3">
        <v>5.7081225149082301E-2</v>
      </c>
      <c r="J229" s="3">
        <v>0.68174807608320298</v>
      </c>
      <c r="K229" s="3">
        <v>2.9619232831400701</v>
      </c>
      <c r="L229" s="3">
        <v>1.6478180794991899</v>
      </c>
      <c r="M229" s="3">
        <v>7.7469661320630406E-2</v>
      </c>
      <c r="N229" s="3">
        <v>0.79656107034871504</v>
      </c>
      <c r="O229" s="3">
        <v>0.39383032493419501</v>
      </c>
      <c r="P229" s="3">
        <v>470.04254047402497</v>
      </c>
      <c r="Q229" s="3">
        <v>468.55660243703301</v>
      </c>
      <c r="R229" s="3">
        <v>47.7290403552093</v>
      </c>
      <c r="S229" s="3">
        <v>3.2692161374728142E-2</v>
      </c>
      <c r="T229" s="3">
        <v>0.132893565756106</v>
      </c>
      <c r="U229" s="3">
        <v>295.16745375356197</v>
      </c>
      <c r="V229" s="3">
        <v>124.158475966078</v>
      </c>
      <c r="W229" s="3">
        <v>0.63512081199533499</v>
      </c>
      <c r="X229" s="3">
        <v>19.680167034848701</v>
      </c>
      <c r="Y229" s="3">
        <v>1495364.73156261</v>
      </c>
      <c r="Z229" s="3">
        <v>263.421125482653</v>
      </c>
      <c r="AA229" s="3">
        <f t="shared" si="166"/>
        <v>8.3727739250878216E-2</v>
      </c>
      <c r="AB229" s="3">
        <f t="shared" si="167"/>
        <v>3.1433303899233001E-4</v>
      </c>
      <c r="AC229" s="3">
        <f t="shared" si="168"/>
        <v>1.7615844477446386E-4</v>
      </c>
      <c r="AD229" s="3">
        <f t="shared" si="169"/>
        <v>0.14493862339986133</v>
      </c>
      <c r="AE229" s="3">
        <f t="shared" si="170"/>
        <v>1.3160780523614151E-5</v>
      </c>
      <c r="AF229" s="3">
        <f t="shared" si="171"/>
        <v>1.9738826757343748E-4</v>
      </c>
      <c r="AG229" s="3">
        <f t="shared" si="172"/>
        <v>8208.5940029016001</v>
      </c>
      <c r="AH229" s="17">
        <f t="shared" si="173"/>
        <v>3.133393429356902E-4</v>
      </c>
      <c r="AI229" s="3">
        <f t="shared" si="174"/>
        <v>4614.847084915591</v>
      </c>
      <c r="AJ229" s="3">
        <f t="shared" si="175"/>
        <v>8234.6259956121812</v>
      </c>
      <c r="AK229" s="3">
        <f t="shared" si="176"/>
        <v>344.77478336263601</v>
      </c>
      <c r="AL229" s="3">
        <f t="shared" si="177"/>
        <v>5171.0076821696848</v>
      </c>
      <c r="AM229" s="3">
        <f t="shared" si="178"/>
        <v>8208.5940029016001</v>
      </c>
      <c r="AP229" s="3">
        <v>0.37843168878963601</v>
      </c>
      <c r="AQ229" s="3">
        <v>11.015905254221099</v>
      </c>
      <c r="AR229" s="3">
        <v>5.7081225149082301E-2</v>
      </c>
      <c r="AS229" s="3">
        <v>0.68174807608320298</v>
      </c>
      <c r="AT229" s="3">
        <v>0.307341881551011</v>
      </c>
      <c r="AU229" s="3">
        <v>1.6478180794991899</v>
      </c>
      <c r="AV229" s="3">
        <v>7.7469661320630406E-2</v>
      </c>
      <c r="AW229" s="3">
        <v>0.79656107034871504</v>
      </c>
      <c r="AX229" s="3">
        <v>0.34307875757990602</v>
      </c>
      <c r="AY229" s="3">
        <v>2.58594701277466</v>
      </c>
      <c r="AZ229" s="3">
        <v>2.8360541803724999E-2</v>
      </c>
      <c r="BA229" s="3">
        <v>0.13165367128878</v>
      </c>
      <c r="BB229" s="3">
        <v>2.88580879886743E-2</v>
      </c>
      <c r="BC229" s="3">
        <v>0.132893565756106</v>
      </c>
      <c r="BD229" s="3">
        <v>4.7823732644891197E-2</v>
      </c>
      <c r="BE229" s="3">
        <v>6.9051925282965403E-3</v>
      </c>
      <c r="BF229" s="3">
        <v>6.3933330300896096E-2</v>
      </c>
      <c r="BG229" s="3">
        <v>1.9965059591719E-2</v>
      </c>
      <c r="BH229" s="3">
        <v>0.31798540483105198</v>
      </c>
      <c r="BI229" s="3">
        <v>3.2168705740794799E-2</v>
      </c>
      <c r="BK229" s="3">
        <v>5.2397494998841498</v>
      </c>
      <c r="BL229" s="3">
        <v>78.160984497568805</v>
      </c>
      <c r="BM229" s="3">
        <v>2.3586560678325898E-2</v>
      </c>
      <c r="BN229" s="3">
        <v>0.64989742175967802</v>
      </c>
      <c r="BO229" s="3">
        <v>1.55809561013478</v>
      </c>
      <c r="BP229" s="3">
        <v>2.7508253772911</v>
      </c>
      <c r="BQ229" s="3">
        <v>8.7740804519739396E-2</v>
      </c>
      <c r="BR229" s="3">
        <v>0.28710884477837501</v>
      </c>
      <c r="BS229" s="3">
        <v>0.20603791360746099</v>
      </c>
      <c r="BT229" s="3">
        <v>99.072624238677605</v>
      </c>
      <c r="BU229" s="3">
        <v>71.631775885942901</v>
      </c>
      <c r="BV229" s="3">
        <v>3.75719566627123</v>
      </c>
      <c r="BW229" s="3">
        <v>1.7509645117834899E-2</v>
      </c>
      <c r="BX229" s="3">
        <v>5.5029517988261799E-2</v>
      </c>
      <c r="BY229" s="3">
        <v>21.792502323474601</v>
      </c>
      <c r="BZ229" s="3">
        <v>51.241873501703999</v>
      </c>
      <c r="CA229" s="3">
        <v>0.38192131963728199</v>
      </c>
      <c r="CB229" s="3">
        <v>1.5582474751078399</v>
      </c>
      <c r="CC229" s="3">
        <v>138656.46085775099</v>
      </c>
      <c r="CD229" s="3">
        <v>30.344606922335</v>
      </c>
      <c r="CF229" s="3">
        <v>3.5586105632288798</v>
      </c>
      <c r="CG229" s="3">
        <v>51.845339411169697</v>
      </c>
      <c r="CH229" s="3">
        <v>5.7081225149082301E-2</v>
      </c>
      <c r="CI229" s="3">
        <v>0.68174807608320298</v>
      </c>
      <c r="CJ229" s="3">
        <v>2.9619232831400701</v>
      </c>
      <c r="CK229" s="3">
        <v>1.6478180794991899</v>
      </c>
      <c r="CL229" s="3">
        <v>7.7469661320630406E-2</v>
      </c>
      <c r="CM229" s="3">
        <v>0.79656107034871504</v>
      </c>
      <c r="CN229" s="3">
        <v>0.39383032493419501</v>
      </c>
      <c r="CO229" s="3">
        <v>470.04254047402497</v>
      </c>
      <c r="CP229" s="3">
        <v>468.55660243703301</v>
      </c>
      <c r="CQ229" s="3">
        <v>47.7290403552093</v>
      </c>
      <c r="CR229" s="3">
        <v>3.2692161374728142E-2</v>
      </c>
      <c r="CS229" s="3">
        <v>0.132893565756106</v>
      </c>
      <c r="CT229" s="3">
        <v>295.16745375356197</v>
      </c>
      <c r="CU229" s="3">
        <v>124.158475966078</v>
      </c>
      <c r="CV229" s="3">
        <v>0.63512081199533499</v>
      </c>
      <c r="CW229" s="3">
        <v>19.680167034848701</v>
      </c>
      <c r="CX229" s="3">
        <v>1495364.73156261</v>
      </c>
      <c r="CY229" s="3">
        <v>263.421125482653</v>
      </c>
      <c r="DA229" s="3">
        <f t="shared" si="210"/>
        <v>6.4774971590798203E-2</v>
      </c>
      <c r="DB229" s="3">
        <f t="shared" si="179"/>
        <v>0.92837925349036976</v>
      </c>
      <c r="DC229" s="3">
        <f t="shared" si="180"/>
        <v>9.6857501627405779E-4</v>
      </c>
      <c r="DD229" s="3">
        <f t="shared" si="181"/>
        <v>1.161541290985363E-2</v>
      </c>
      <c r="DE229" s="3">
        <f t="shared" si="182"/>
        <v>4.6610695923269288E-2</v>
      </c>
      <c r="DF229" s="3">
        <f t="shared" si="183"/>
        <v>2.5199848287187489E-2</v>
      </c>
      <c r="DG229" s="3">
        <f t="shared" si="211"/>
        <v>1.111106253612587E-3</v>
      </c>
      <c r="DH229" s="3">
        <f t="shared" si="212"/>
        <v>1.0970404494542282E-2</v>
      </c>
      <c r="DI229" s="3">
        <f t="shared" si="184"/>
        <v>5.2565658626376778E-3</v>
      </c>
      <c r="DJ229" s="3">
        <f t="shared" si="185"/>
        <v>5.952919712183701</v>
      </c>
      <c r="DK229" s="3">
        <f t="shared" si="186"/>
        <v>4.3437880898822172</v>
      </c>
      <c r="DL229" s="3">
        <f t="shared" si="187"/>
        <v>0.42459403755156788</v>
      </c>
      <c r="DM229" s="3">
        <f t="shared" si="213"/>
        <v>2.8473028074629537E-4</v>
      </c>
      <c r="DN229" s="3">
        <f t="shared" si="214"/>
        <v>1.1194807998998063E-3</v>
      </c>
      <c r="DO229" s="3">
        <f t="shared" si="188"/>
        <v>2.4241742259655221</v>
      </c>
      <c r="DP229" s="3">
        <f t="shared" si="189"/>
        <v>0.97302880851158313</v>
      </c>
      <c r="DQ229" s="3">
        <f t="shared" si="190"/>
        <v>3.2245110248178433E-3</v>
      </c>
      <c r="DR229" s="3">
        <f t="shared" si="191"/>
        <v>9.6290484764893713E-2</v>
      </c>
      <c r="DS229" s="3">
        <f t="shared" si="192"/>
        <v>7217.0112527152996</v>
      </c>
      <c r="DT229" s="3">
        <f t="shared" si="193"/>
        <v>1.2605064910048158</v>
      </c>
      <c r="DV229" s="3">
        <f t="shared" si="215"/>
        <v>8.9534761792939082E-4</v>
      </c>
      <c r="DW229" s="3">
        <f t="shared" si="194"/>
        <v>1.2832458783598299E-2</v>
      </c>
      <c r="DX229" s="3">
        <f t="shared" si="195"/>
        <v>1.3388061967596337E-5</v>
      </c>
      <c r="DY229" s="3">
        <f t="shared" si="196"/>
        <v>1.605532511199298E-4</v>
      </c>
      <c r="DZ229" s="3">
        <f t="shared" si="197"/>
        <v>6.4427315890724067E-4</v>
      </c>
      <c r="EA229" s="3">
        <f t="shared" si="198"/>
        <v>3.4832318072865903E-4</v>
      </c>
      <c r="EB229" s="3">
        <f t="shared" si="216"/>
        <v>1.5358190254765041E-5</v>
      </c>
      <c r="EC229" s="3">
        <f t="shared" si="217"/>
        <v>1.516376663807855E-4</v>
      </c>
      <c r="ED229" s="3">
        <f t="shared" si="199"/>
        <v>7.2658522389382058E-5</v>
      </c>
      <c r="EE229" s="3">
        <f t="shared" si="200"/>
        <v>8.2283825884159112E-2</v>
      </c>
      <c r="EF229" s="3">
        <f t="shared" si="201"/>
        <v>6.0041714006997621E-2</v>
      </c>
      <c r="EG229" s="3">
        <f t="shared" si="202"/>
        <v>5.8689220662324964E-3</v>
      </c>
      <c r="EH229" s="3">
        <f t="shared" si="218"/>
        <v>3.9356648464324061E-6</v>
      </c>
      <c r="EI229" s="3">
        <f t="shared" si="219"/>
        <v>1.5473946848482583E-5</v>
      </c>
      <c r="EJ229" s="3">
        <f t="shared" si="203"/>
        <v>3.3507982564246912E-2</v>
      </c>
      <c r="EK229" s="3">
        <f t="shared" si="204"/>
        <v>1.3449624206416173E-2</v>
      </c>
      <c r="EL229" s="3">
        <f t="shared" si="205"/>
        <v>4.4570583269354055E-5</v>
      </c>
      <c r="EM229" s="3">
        <f t="shared" si="206"/>
        <v>1.3309686449289187E-3</v>
      </c>
      <c r="EN229" s="3">
        <f t="shared" si="207"/>
        <v>99.756644811963042</v>
      </c>
      <c r="EO229" s="3">
        <f t="shared" si="208"/>
        <v>1.7423264825731276E-2</v>
      </c>
      <c r="EQ229" s="3">
        <f t="shared" si="209"/>
        <v>2.5664917567196598E-2</v>
      </c>
    </row>
    <row r="230" spans="1:147">
      <c r="A230" s="3" t="s">
        <v>281</v>
      </c>
      <c r="B230" s="33" t="s">
        <v>63</v>
      </c>
      <c r="C230" s="3" t="s">
        <v>65</v>
      </c>
      <c r="D230" s="3" t="s">
        <v>618</v>
      </c>
      <c r="E230" s="3" t="s">
        <v>401</v>
      </c>
      <c r="F230" s="3" t="s">
        <v>491</v>
      </c>
      <c r="G230" s="3">
        <v>10.7644826674693</v>
      </c>
      <c r="H230" s="3">
        <v>13.8634826241226</v>
      </c>
      <c r="I230" s="3">
        <v>9.3882138932762899E-2</v>
      </c>
      <c r="J230" s="3">
        <v>0.69840343805460503</v>
      </c>
      <c r="K230" s="3">
        <v>0.46916784784569698</v>
      </c>
      <c r="L230" s="3">
        <v>2.21863841480529</v>
      </c>
      <c r="M230" s="3">
        <v>6.7340281339600405E-2</v>
      </c>
      <c r="N230" s="3">
        <v>0.76801984088891895</v>
      </c>
      <c r="O230" s="3">
        <v>0.678953955091396</v>
      </c>
      <c r="P230" s="3">
        <v>199.94504986842</v>
      </c>
      <c r="Q230" s="3">
        <v>328.917897421124</v>
      </c>
      <c r="R230" s="3">
        <v>63.585338286540498</v>
      </c>
      <c r="S230" s="3">
        <v>2.6575700608766482E-2</v>
      </c>
      <c r="T230" s="3">
        <v>0.15439707954732901</v>
      </c>
      <c r="U230" s="3">
        <v>286.17482833807099</v>
      </c>
      <c r="V230" s="3">
        <v>82.538063202614197</v>
      </c>
      <c r="W230" s="3">
        <v>0.14354700654465</v>
      </c>
      <c r="X230" s="3">
        <v>17.9157944408826</v>
      </c>
      <c r="Y230" s="3">
        <v>1355269.78695411</v>
      </c>
      <c r="Z230" s="3">
        <v>123.620159437463</v>
      </c>
      <c r="AA230" s="3">
        <f t="shared" si="166"/>
        <v>0.13442393581891657</v>
      </c>
      <c r="AB230" s="3">
        <f t="shared" si="167"/>
        <v>1.4753154817815636E-4</v>
      </c>
      <c r="AC230" s="3">
        <f t="shared" si="168"/>
        <v>9.1214428763509964E-5</v>
      </c>
      <c r="AD230" s="3">
        <f t="shared" si="169"/>
        <v>0.13827467713937264</v>
      </c>
      <c r="AE230" s="3">
        <f t="shared" si="170"/>
        <v>1.3219356480415096E-5</v>
      </c>
      <c r="AF230" s="3">
        <f t="shared" si="171"/>
        <v>2.1115709292186929E-4</v>
      </c>
      <c r="AG230" s="3">
        <f t="shared" si="172"/>
        <v>3503.5194251026865</v>
      </c>
      <c r="AH230" s="17">
        <f t="shared" si="173"/>
        <v>2.4269551390232629E-4</v>
      </c>
      <c r="AI230" s="3">
        <f t="shared" si="174"/>
        <v>1316.7590858363171</v>
      </c>
      <c r="AJ230" s="3">
        <f t="shared" si="175"/>
        <v>2129.7453609532472</v>
      </c>
      <c r="AK230" s="3">
        <f t="shared" si="176"/>
        <v>190.83283193743216</v>
      </c>
      <c r="AL230" s="3">
        <f t="shared" si="177"/>
        <v>3048.2350699638992</v>
      </c>
      <c r="AM230" s="3">
        <f t="shared" si="178"/>
        <v>3503.5194251026865</v>
      </c>
      <c r="AP230" s="3">
        <v>0.348946967598256</v>
      </c>
      <c r="AQ230" s="3">
        <v>13.8634826241226</v>
      </c>
      <c r="AR230" s="3">
        <v>9.3882138932762899E-2</v>
      </c>
      <c r="AS230" s="3">
        <v>0.69840343805460503</v>
      </c>
      <c r="AT230" s="3">
        <v>0.46916784784569698</v>
      </c>
      <c r="AU230" s="3">
        <v>2.21863841480529</v>
      </c>
      <c r="AV230" s="3">
        <v>6.7340281339600405E-2</v>
      </c>
      <c r="AW230" s="3">
        <v>0.76801984088891895</v>
      </c>
      <c r="AX230" s="3">
        <v>0.678953955091396</v>
      </c>
      <c r="AY230" s="3">
        <v>2.56310561197105</v>
      </c>
      <c r="AZ230" s="3">
        <v>2.7517147030613202E-2</v>
      </c>
      <c r="BA230" s="3">
        <v>0.25045539796320199</v>
      </c>
      <c r="BB230" s="3">
        <v>3.0938171624167601E-4</v>
      </c>
      <c r="BC230" s="3">
        <v>0.15439707954732901</v>
      </c>
      <c r="BD230" s="3">
        <v>7.9474733306765494E-2</v>
      </c>
      <c r="BE230" s="3">
        <v>0.39145272092689198</v>
      </c>
      <c r="BF230" s="3">
        <v>3.9516096556787901E-2</v>
      </c>
      <c r="BG230" s="3">
        <v>1.8203605933390699E-2</v>
      </c>
      <c r="BH230" s="3">
        <v>0.10807250934969601</v>
      </c>
      <c r="BI230" s="3">
        <v>3.4999459977830098E-2</v>
      </c>
      <c r="BK230" s="3">
        <v>0.768091884993373</v>
      </c>
      <c r="BL230" s="3">
        <v>9.5525467658650207</v>
      </c>
      <c r="BM230" s="3">
        <v>2.46879863015101E-2</v>
      </c>
      <c r="BN230" s="3">
        <v>1.10160870396967</v>
      </c>
      <c r="BO230" s="3">
        <v>0.43495946423862097</v>
      </c>
      <c r="BP230" s="3">
        <v>1.5846689448940301</v>
      </c>
      <c r="BQ230" s="3">
        <v>4.70733794072885E-2</v>
      </c>
      <c r="BR230" s="3">
        <v>0.24327891123552101</v>
      </c>
      <c r="BS230" s="3">
        <v>0.56456737183318695</v>
      </c>
      <c r="BT230" s="3">
        <v>19.677048287778799</v>
      </c>
      <c r="BU230" s="3">
        <v>24.050318205789601</v>
      </c>
      <c r="BV230" s="3">
        <v>6.9968923816748996</v>
      </c>
      <c r="BW230" s="3">
        <v>2.7033146704155599E-2</v>
      </c>
      <c r="BX230" s="3">
        <v>0.154659663684409</v>
      </c>
      <c r="BY230" s="3">
        <v>18.7999812266258</v>
      </c>
      <c r="BZ230" s="3">
        <v>36.207234105174997</v>
      </c>
      <c r="CA230" s="3">
        <v>9.0534891735982795E-2</v>
      </c>
      <c r="CB230" s="3">
        <v>1.0752905011512099</v>
      </c>
      <c r="CC230" s="3">
        <v>102964.544241079</v>
      </c>
      <c r="CD230" s="3">
        <v>12.2390808210278</v>
      </c>
      <c r="CF230" s="3">
        <v>10.7644826674693</v>
      </c>
      <c r="CG230" s="3">
        <v>13.8634826241226</v>
      </c>
      <c r="CH230" s="3">
        <v>9.3882138932762899E-2</v>
      </c>
      <c r="CI230" s="3">
        <v>0.69840343805460503</v>
      </c>
      <c r="CJ230" s="3">
        <v>0.46916784784569698</v>
      </c>
      <c r="CK230" s="3">
        <v>2.21863841480529</v>
      </c>
      <c r="CL230" s="3">
        <v>6.7340281339600405E-2</v>
      </c>
      <c r="CM230" s="3">
        <v>0.76801984088891895</v>
      </c>
      <c r="CN230" s="3">
        <v>0.678953955091396</v>
      </c>
      <c r="CO230" s="3">
        <v>199.94504986842</v>
      </c>
      <c r="CP230" s="3">
        <v>328.917897421124</v>
      </c>
      <c r="CQ230" s="3">
        <v>63.585338286540498</v>
      </c>
      <c r="CR230" s="3">
        <v>2.6575700608766482E-2</v>
      </c>
      <c r="CS230" s="3">
        <v>0.15439707954732901</v>
      </c>
      <c r="CT230" s="3">
        <v>286.17482833807099</v>
      </c>
      <c r="CU230" s="3">
        <v>82.538063202614197</v>
      </c>
      <c r="CV230" s="3">
        <v>0.14354700654465</v>
      </c>
      <c r="CW230" s="3">
        <v>17.9157944408826</v>
      </c>
      <c r="CX230" s="3">
        <v>1355269.78695411</v>
      </c>
      <c r="CY230" s="3">
        <v>123.620159437463</v>
      </c>
      <c r="DA230" s="3">
        <f t="shared" si="210"/>
        <v>0.19593856832209861</v>
      </c>
      <c r="DB230" s="3">
        <f t="shared" si="179"/>
        <v>0.24824930833776704</v>
      </c>
      <c r="DC230" s="3">
        <f t="shared" si="180"/>
        <v>1.5930263235792881E-3</v>
      </c>
      <c r="DD230" s="3">
        <f t="shared" si="181"/>
        <v>1.189918181694373E-2</v>
      </c>
      <c r="DE230" s="3">
        <f t="shared" si="182"/>
        <v>7.3831216417350734E-3</v>
      </c>
      <c r="DF230" s="3">
        <f t="shared" si="183"/>
        <v>3.3929322752795379E-2</v>
      </c>
      <c r="DG230" s="3">
        <f t="shared" si="211"/>
        <v>9.6582593031855203E-4</v>
      </c>
      <c r="DH230" s="3">
        <f t="shared" si="212"/>
        <v>1.0577328754839814E-2</v>
      </c>
      <c r="DI230" s="3">
        <f t="shared" si="184"/>
        <v>9.0621924130210255E-3</v>
      </c>
      <c r="DJ230" s="3">
        <f t="shared" si="185"/>
        <v>2.5322321411907298</v>
      </c>
      <c r="DK230" s="3">
        <f t="shared" si="186"/>
        <v>3.0492573105060061</v>
      </c>
      <c r="DL230" s="3">
        <f t="shared" si="187"/>
        <v>0.56565049938654133</v>
      </c>
      <c r="DM230" s="3">
        <f t="shared" si="213"/>
        <v>2.3145935836512118E-4</v>
      </c>
      <c r="DN230" s="3">
        <f t="shared" si="214"/>
        <v>1.3006240379692445E-3</v>
      </c>
      <c r="DO230" s="3">
        <f t="shared" si="188"/>
        <v>2.3503188923954581</v>
      </c>
      <c r="DP230" s="3">
        <f t="shared" si="189"/>
        <v>0.64685002509885736</v>
      </c>
      <c r="DQ230" s="3">
        <f t="shared" si="190"/>
        <v>7.2878875395162267E-4</v>
      </c>
      <c r="DR230" s="3">
        <f t="shared" si="191"/>
        <v>8.7657819601124953E-2</v>
      </c>
      <c r="DS230" s="3">
        <f t="shared" si="192"/>
        <v>6540.8773501646237</v>
      </c>
      <c r="DT230" s="3">
        <f t="shared" si="193"/>
        <v>0.59153954757601168</v>
      </c>
      <c r="DV230" s="3">
        <f t="shared" si="215"/>
        <v>2.9903995920058288E-3</v>
      </c>
      <c r="DW230" s="3">
        <f t="shared" si="194"/>
        <v>3.7887621448199661E-3</v>
      </c>
      <c r="DX230" s="3">
        <f t="shared" si="195"/>
        <v>2.4312647116288913E-5</v>
      </c>
      <c r="DY230" s="3">
        <f t="shared" si="196"/>
        <v>1.8160441180777221E-4</v>
      </c>
      <c r="DZ230" s="3">
        <f t="shared" si="197"/>
        <v>1.1268064339880086E-4</v>
      </c>
      <c r="EA230" s="3">
        <f t="shared" si="198"/>
        <v>5.1782675450706629E-4</v>
      </c>
      <c r="EB230" s="3">
        <f t="shared" si="216"/>
        <v>1.4740362209983071E-5</v>
      </c>
      <c r="EC230" s="3">
        <f t="shared" si="217"/>
        <v>1.6143039047314053E-4</v>
      </c>
      <c r="ED230" s="3">
        <f t="shared" si="199"/>
        <v>1.38306494360151E-4</v>
      </c>
      <c r="EE230" s="3">
        <f t="shared" si="200"/>
        <v>3.8646735181981862E-2</v>
      </c>
      <c r="EF230" s="3">
        <f t="shared" si="201"/>
        <v>4.6537534163607223E-2</v>
      </c>
      <c r="EG230" s="3">
        <f t="shared" si="202"/>
        <v>8.6329150869509097E-3</v>
      </c>
      <c r="EH230" s="3">
        <f t="shared" si="218"/>
        <v>3.5325151997802243E-6</v>
      </c>
      <c r="EI230" s="3">
        <f t="shared" si="219"/>
        <v>1.98500255758863E-5</v>
      </c>
      <c r="EJ230" s="3">
        <f t="shared" si="203"/>
        <v>3.5870388954507254E-2</v>
      </c>
      <c r="EK230" s="3">
        <f t="shared" si="204"/>
        <v>9.8721760994230044E-3</v>
      </c>
      <c r="EL230" s="3">
        <f t="shared" si="205"/>
        <v>1.112271877424743E-5</v>
      </c>
      <c r="EM230" s="3">
        <f t="shared" si="206"/>
        <v>1.3378270047396305E-3</v>
      </c>
      <c r="EN230" s="3">
        <f t="shared" si="207"/>
        <v>99.826374800996419</v>
      </c>
      <c r="EO230" s="3">
        <f t="shared" si="208"/>
        <v>9.0280317799337068E-3</v>
      </c>
      <c r="EQ230" s="3">
        <f t="shared" si="209"/>
        <v>7.5775242896399322E-3</v>
      </c>
    </row>
    <row r="231" spans="1:147">
      <c r="A231" s="3" t="s">
        <v>282</v>
      </c>
      <c r="B231" s="33" t="s">
        <v>63</v>
      </c>
      <c r="C231" s="3" t="s">
        <v>65</v>
      </c>
      <c r="D231" s="3" t="s">
        <v>618</v>
      </c>
      <c r="E231" s="3" t="s">
        <v>401</v>
      </c>
      <c r="F231" s="3" t="s">
        <v>491</v>
      </c>
      <c r="G231" s="3">
        <v>11.2532222944878</v>
      </c>
      <c r="H231" s="3">
        <v>14.2616107348097</v>
      </c>
      <c r="I231" s="3">
        <v>0.15835911595445501</v>
      </c>
      <c r="J231" s="3">
        <v>0.47141141086333599</v>
      </c>
      <c r="K231" s="3">
        <v>0.44803413937430703</v>
      </c>
      <c r="L231" s="3">
        <v>3.0689170288597398</v>
      </c>
      <c r="M231" s="3">
        <v>0.11518618028800801</v>
      </c>
      <c r="N231" s="3">
        <v>0.58895935876112704</v>
      </c>
      <c r="O231" s="3">
        <v>0.59921940095635895</v>
      </c>
      <c r="P231" s="3">
        <v>512.26120655079706</v>
      </c>
      <c r="Q231" s="3">
        <v>158.346575299991</v>
      </c>
      <c r="R231" s="3">
        <v>64.3904241801133</v>
      </c>
      <c r="S231" s="3">
        <v>2.3142759032465963E-2</v>
      </c>
      <c r="T231" s="3">
        <v>0.23057899727783401</v>
      </c>
      <c r="U231" s="3">
        <v>150.28786008198699</v>
      </c>
      <c r="V231" s="3">
        <v>45.368179118324697</v>
      </c>
      <c r="W231" s="3">
        <v>0.183654297271791</v>
      </c>
      <c r="X231" s="3">
        <v>18.0774279910462</v>
      </c>
      <c r="Y231" s="3">
        <v>1304380.48848911</v>
      </c>
      <c r="Z231" s="3">
        <v>76.6864831091155</v>
      </c>
      <c r="AA231" s="3">
        <f t="shared" si="166"/>
        <v>0.33592550435815383</v>
      </c>
      <c r="AB231" s="3">
        <f t="shared" si="167"/>
        <v>3.9272375742461423E-4</v>
      </c>
      <c r="AC231" s="3">
        <f t="shared" si="168"/>
        <v>5.8791498175461814E-5</v>
      </c>
      <c r="AD231" s="3">
        <f t="shared" si="169"/>
        <v>0.26427568216535147</v>
      </c>
      <c r="AE231" s="3">
        <f t="shared" si="170"/>
        <v>1.3859014413797041E-5</v>
      </c>
      <c r="AF231" s="3">
        <f t="shared" si="171"/>
        <v>1.1521780754024343E-4</v>
      </c>
      <c r="AG231" s="3">
        <f t="shared" si="172"/>
        <v>999.9208087618548</v>
      </c>
      <c r="AH231" s="17">
        <f t="shared" si="173"/>
        <v>1.2139600116481887E-4</v>
      </c>
      <c r="AI231" s="3">
        <f t="shared" si="174"/>
        <v>484.25682757139771</v>
      </c>
      <c r="AJ231" s="3">
        <f t="shared" si="175"/>
        <v>3234.8071878484488</v>
      </c>
      <c r="AK231" s="3">
        <f t="shared" si="176"/>
        <v>114.15464074859683</v>
      </c>
      <c r="AL231" s="3">
        <f t="shared" si="177"/>
        <v>949.03194663710201</v>
      </c>
      <c r="AM231" s="3">
        <f t="shared" si="178"/>
        <v>999.9208087618548</v>
      </c>
      <c r="AP231" s="3">
        <v>0.49867404792313602</v>
      </c>
      <c r="AQ231" s="3">
        <v>14.2616107348097</v>
      </c>
      <c r="AR231" s="3">
        <v>0.15835911595445501</v>
      </c>
      <c r="AS231" s="3">
        <v>0.47141141086333599</v>
      </c>
      <c r="AT231" s="3">
        <v>0.44803413937430703</v>
      </c>
      <c r="AU231" s="3">
        <v>3.0689170288597398</v>
      </c>
      <c r="AV231" s="3">
        <v>0.11518618028800801</v>
      </c>
      <c r="AW231" s="3">
        <v>0.58895935876112704</v>
      </c>
      <c r="AX231" s="3">
        <v>0.59921940095635895</v>
      </c>
      <c r="AY231" s="3">
        <v>2.95509384562828</v>
      </c>
      <c r="AZ231" s="3">
        <v>4.3765117501205097E-2</v>
      </c>
      <c r="BA231" s="3">
        <v>0.25271449233051402</v>
      </c>
      <c r="BB231" s="3">
        <v>2.39267276232106E-2</v>
      </c>
      <c r="BC231" s="3">
        <v>0.18305843613888001</v>
      </c>
      <c r="BD231" s="3">
        <v>0.13502069420707499</v>
      </c>
      <c r="BE231" s="3">
        <v>0.39263847362022097</v>
      </c>
      <c r="BF231" s="3">
        <v>4.6236936839256101E-2</v>
      </c>
      <c r="BG231" s="3">
        <v>5.0107366168990301E-2</v>
      </c>
      <c r="BH231" s="3">
        <v>0.52575680628927102</v>
      </c>
      <c r="BI231" s="3">
        <v>3.5251557773171301E-2</v>
      </c>
      <c r="BK231" s="3">
        <v>0.88233915949956199</v>
      </c>
      <c r="BL231" s="3">
        <v>5.15671146139145</v>
      </c>
      <c r="BM231" s="3">
        <v>4.7769950827041698E-2</v>
      </c>
      <c r="BN231" s="3">
        <v>0.45485745046245402</v>
      </c>
      <c r="BO231" s="3">
        <v>0.36009053431196902</v>
      </c>
      <c r="BP231" s="3">
        <v>0.84236244449991404</v>
      </c>
      <c r="BQ231" s="3">
        <v>2.2039545748010702E-3</v>
      </c>
      <c r="BR231" s="3">
        <v>0.596490758717651</v>
      </c>
      <c r="BS231" s="3">
        <v>0.17036064017475799</v>
      </c>
      <c r="BT231" s="3">
        <v>6.8938189298859696</v>
      </c>
      <c r="BU231" s="3">
        <v>1.5901908034899299</v>
      </c>
      <c r="BV231" s="3">
        <v>7.3895043669303098</v>
      </c>
      <c r="BW231" s="3">
        <v>1.57070484535731E-2</v>
      </c>
      <c r="BX231" s="3">
        <v>0.35741491446756501</v>
      </c>
      <c r="BY231" s="3">
        <v>0.80688481424319303</v>
      </c>
      <c r="BZ231" s="3">
        <v>5.1799825299955398</v>
      </c>
      <c r="CA231" s="3">
        <v>0.15390380721770699</v>
      </c>
      <c r="CB231" s="3">
        <v>0.53279875967935797</v>
      </c>
      <c r="CC231" s="3">
        <v>42908.701787737897</v>
      </c>
      <c r="CD231" s="3">
        <v>6.4062169054681304</v>
      </c>
      <c r="CF231" s="3">
        <v>11.2532222944878</v>
      </c>
      <c r="CG231" s="3">
        <v>14.2616107348097</v>
      </c>
      <c r="CH231" s="3">
        <v>0.15835911595445501</v>
      </c>
      <c r="CI231" s="3">
        <v>0.47141141086333599</v>
      </c>
      <c r="CJ231" s="3">
        <v>0.44803413937430703</v>
      </c>
      <c r="CK231" s="3">
        <v>3.0689170288597398</v>
      </c>
      <c r="CL231" s="3">
        <v>0.11518618028800801</v>
      </c>
      <c r="CM231" s="3">
        <v>0.58895935876112704</v>
      </c>
      <c r="CN231" s="3">
        <v>0.59921940095635895</v>
      </c>
      <c r="CO231" s="3">
        <v>512.26120655079706</v>
      </c>
      <c r="CP231" s="3">
        <v>158.346575299991</v>
      </c>
      <c r="CQ231" s="3">
        <v>64.3904241801133</v>
      </c>
      <c r="CR231" s="3">
        <v>2.3142759032465963E-2</v>
      </c>
      <c r="CS231" s="3">
        <v>0.23057899727783401</v>
      </c>
      <c r="CT231" s="3">
        <v>150.28786008198699</v>
      </c>
      <c r="CU231" s="3">
        <v>45.368179118324697</v>
      </c>
      <c r="CV231" s="3">
        <v>0.183654297271791</v>
      </c>
      <c r="CW231" s="3">
        <v>18.0774279910462</v>
      </c>
      <c r="CX231" s="3">
        <v>1304380.48848911</v>
      </c>
      <c r="CY231" s="3">
        <v>76.6864831091155</v>
      </c>
      <c r="DA231" s="3">
        <f t="shared" si="210"/>
        <v>0.20483476387171667</v>
      </c>
      <c r="DB231" s="3">
        <f t="shared" si="179"/>
        <v>0.25537847139062941</v>
      </c>
      <c r="DC231" s="3">
        <f t="shared" si="180"/>
        <v>2.6870951510261621E-3</v>
      </c>
      <c r="DD231" s="3">
        <f t="shared" si="181"/>
        <v>8.0317618482373832E-3</v>
      </c>
      <c r="DE231" s="3">
        <f t="shared" si="182"/>
        <v>7.0505482544032201E-3</v>
      </c>
      <c r="DF231" s="3">
        <f t="shared" si="183"/>
        <v>4.6932513057955955E-2</v>
      </c>
      <c r="DG231" s="3">
        <f t="shared" si="211"/>
        <v>1.6520542760352825E-3</v>
      </c>
      <c r="DH231" s="3">
        <f t="shared" si="212"/>
        <v>8.1112706068189929E-3</v>
      </c>
      <c r="DI231" s="3">
        <f t="shared" si="184"/>
        <v>7.9979525391390329E-3</v>
      </c>
      <c r="DJ231" s="3">
        <f t="shared" si="185"/>
        <v>6.4876039330141477</v>
      </c>
      <c r="DK231" s="3">
        <f t="shared" si="186"/>
        <v>1.4679634526208003</v>
      </c>
      <c r="DL231" s="3">
        <f t="shared" si="187"/>
        <v>0.57281248436641696</v>
      </c>
      <c r="DM231" s="3">
        <f t="shared" si="213"/>
        <v>2.0156037409174487E-4</v>
      </c>
      <c r="DN231" s="3">
        <f t="shared" si="214"/>
        <v>1.9423721445357091E-3</v>
      </c>
      <c r="DO231" s="3">
        <f t="shared" si="188"/>
        <v>1.2342958285314305</v>
      </c>
      <c r="DP231" s="3">
        <f t="shared" si="189"/>
        <v>0.35554999309031898</v>
      </c>
      <c r="DQ231" s="3">
        <f t="shared" si="190"/>
        <v>9.3241363709620228E-4</v>
      </c>
      <c r="DR231" s="3">
        <f t="shared" si="191"/>
        <v>8.8448655007753577E-2</v>
      </c>
      <c r="DS231" s="3">
        <f t="shared" si="192"/>
        <v>6295.2726278431956</v>
      </c>
      <c r="DT231" s="3">
        <f t="shared" si="193"/>
        <v>0.3669554199734707</v>
      </c>
      <c r="DV231" s="3">
        <f t="shared" si="215"/>
        <v>3.2475190514570764E-3</v>
      </c>
      <c r="DW231" s="3">
        <f t="shared" si="194"/>
        <v>4.0488559436739737E-3</v>
      </c>
      <c r="DX231" s="3">
        <f t="shared" si="195"/>
        <v>4.2602107821407357E-5</v>
      </c>
      <c r="DY231" s="3">
        <f t="shared" si="196"/>
        <v>1.2733824633035618E-4</v>
      </c>
      <c r="DZ231" s="3">
        <f t="shared" si="197"/>
        <v>1.1178175689811923E-4</v>
      </c>
      <c r="EA231" s="3">
        <f t="shared" si="198"/>
        <v>7.4408380397735375E-4</v>
      </c>
      <c r="EB231" s="3">
        <f t="shared" si="216"/>
        <v>2.6192222619133796E-5</v>
      </c>
      <c r="EC231" s="3">
        <f t="shared" si="217"/>
        <v>1.2859880485748779E-4</v>
      </c>
      <c r="ED231" s="3">
        <f t="shared" si="199"/>
        <v>1.2680222220369836E-4</v>
      </c>
      <c r="EE231" s="3">
        <f t="shared" si="200"/>
        <v>0.10285664880579595</v>
      </c>
      <c r="EF231" s="3">
        <f t="shared" si="201"/>
        <v>2.3273584957553245E-2</v>
      </c>
      <c r="EG231" s="3">
        <f t="shared" si="202"/>
        <v>9.0815612581144206E-3</v>
      </c>
      <c r="EH231" s="3">
        <f t="shared" si="218"/>
        <v>3.1956057775998396E-6</v>
      </c>
      <c r="EI231" s="3">
        <f t="shared" si="219"/>
        <v>3.0795019483849632E-5</v>
      </c>
      <c r="EJ231" s="3">
        <f t="shared" si="203"/>
        <v>1.9568940069177837E-2</v>
      </c>
      <c r="EK231" s="3">
        <f t="shared" si="204"/>
        <v>5.6370088479188868E-3</v>
      </c>
      <c r="EL231" s="3">
        <f t="shared" si="205"/>
        <v>1.4782798549784683E-5</v>
      </c>
      <c r="EM231" s="3">
        <f t="shared" si="206"/>
        <v>1.4022946436637342E-3</v>
      </c>
      <c r="EN231" s="3">
        <f t="shared" si="207"/>
        <v>99.807363782451745</v>
      </c>
      <c r="EO231" s="3">
        <f t="shared" si="208"/>
        <v>5.8178343112969327E-3</v>
      </c>
      <c r="EQ231" s="3">
        <f t="shared" si="209"/>
        <v>8.0977118873479473E-3</v>
      </c>
    </row>
    <row r="232" spans="1:147">
      <c r="A232" s="3" t="s">
        <v>283</v>
      </c>
      <c r="B232" s="33" t="s">
        <v>63</v>
      </c>
      <c r="C232" s="3" t="s">
        <v>65</v>
      </c>
      <c r="D232" s="3" t="s">
        <v>618</v>
      </c>
      <c r="E232" s="3" t="s">
        <v>401</v>
      </c>
      <c r="F232" s="3" t="s">
        <v>491</v>
      </c>
      <c r="G232" s="3">
        <v>5.0359714942922</v>
      </c>
      <c r="H232" s="3">
        <v>11.4639240905633</v>
      </c>
      <c r="I232" s="3">
        <v>5.4542722819865497E-2</v>
      </c>
      <c r="J232" s="3">
        <v>0.78720029350612797</v>
      </c>
      <c r="K232" s="3">
        <v>0.82095498872303097</v>
      </c>
      <c r="L232" s="3">
        <v>2.0342751730504398</v>
      </c>
      <c r="M232" s="3">
        <v>5.5491627765418099E-2</v>
      </c>
      <c r="N232" s="3">
        <v>1.00396071147085</v>
      </c>
      <c r="O232" s="3">
        <v>0.51254617247467404</v>
      </c>
      <c r="P232" s="3">
        <v>186.70183763825401</v>
      </c>
      <c r="Q232" s="3">
        <v>397.91536121610199</v>
      </c>
      <c r="R232" s="3">
        <v>45.215855464228902</v>
      </c>
      <c r="S232" s="3">
        <v>1.4194847878546727E-2</v>
      </c>
      <c r="T232" s="3">
        <v>0.116819763342139</v>
      </c>
      <c r="U232" s="3">
        <v>451.822756572689</v>
      </c>
      <c r="V232" s="3">
        <v>43.200567086986197</v>
      </c>
      <c r="W232" s="3">
        <v>0.39388284812233598</v>
      </c>
      <c r="X232" s="3">
        <v>17.048985760440502</v>
      </c>
      <c r="Y232" s="3">
        <v>1348483.6357172199</v>
      </c>
      <c r="Z232" s="3">
        <v>19.5799792221001</v>
      </c>
      <c r="AA232" s="3">
        <f t="shared" si="166"/>
        <v>6.9286969618540806E-2</v>
      </c>
      <c r="AB232" s="3">
        <f t="shared" si="167"/>
        <v>1.3845317265489293E-4</v>
      </c>
      <c r="AC232" s="3">
        <f t="shared" si="168"/>
        <v>1.4519997650313398E-5</v>
      </c>
      <c r="AD232" s="3">
        <f t="shared" si="169"/>
        <v>0.10641523778535399</v>
      </c>
      <c r="AE232" s="3">
        <f t="shared" si="170"/>
        <v>1.2643079462638517E-5</v>
      </c>
      <c r="AF232" s="3">
        <f t="shared" si="171"/>
        <v>3.3505987362788972E-4</v>
      </c>
      <c r="AG232" s="3">
        <f t="shared" si="172"/>
        <v>7295.4803252171641</v>
      </c>
      <c r="AH232" s="17">
        <f t="shared" si="173"/>
        <v>2.950835669610942E-4</v>
      </c>
      <c r="AI232" s="3">
        <f t="shared" si="174"/>
        <v>358.98426425768201</v>
      </c>
      <c r="AJ232" s="3">
        <f t="shared" si="175"/>
        <v>3423.0384547332069</v>
      </c>
      <c r="AK232" s="3">
        <f t="shared" si="176"/>
        <v>312.5803934788334</v>
      </c>
      <c r="AL232" s="3">
        <f t="shared" si="177"/>
        <v>8283.8320716934686</v>
      </c>
      <c r="AM232" s="3">
        <f t="shared" si="178"/>
        <v>7295.4803252171641</v>
      </c>
      <c r="AP232" s="3">
        <v>0.34031384757800398</v>
      </c>
      <c r="AQ232" s="3">
        <v>11.4639240905633</v>
      </c>
      <c r="AR232" s="3">
        <v>5.4542722819865497E-2</v>
      </c>
      <c r="AS232" s="3">
        <v>0.78720029350612797</v>
      </c>
      <c r="AT232" s="3">
        <v>0.35120037736085502</v>
      </c>
      <c r="AU232" s="3">
        <v>2.0342751730504398</v>
      </c>
      <c r="AV232" s="3">
        <v>5.5491627765418099E-2</v>
      </c>
      <c r="AW232" s="3">
        <v>1.00396071147085</v>
      </c>
      <c r="AX232" s="3">
        <v>0.51254617247467404</v>
      </c>
      <c r="AY232" s="3">
        <v>1.4672015601863699</v>
      </c>
      <c r="AZ232" s="3">
        <v>4.9907872275121501E-2</v>
      </c>
      <c r="BA232" s="3">
        <v>0.32170499001498998</v>
      </c>
      <c r="BB232" s="3">
        <v>1.4592035073909999E-2</v>
      </c>
      <c r="BC232" s="3">
        <v>0.116819763342139</v>
      </c>
      <c r="BD232" s="3">
        <v>5.9225445067558703E-2</v>
      </c>
      <c r="BE232" s="3">
        <v>0.37188649540010499</v>
      </c>
      <c r="BF232" s="3">
        <v>7.1887373636756304E-4</v>
      </c>
      <c r="BG232" s="3">
        <v>2.93713040337409E-2</v>
      </c>
      <c r="BH232" s="3">
        <v>0.48264008605412601</v>
      </c>
      <c r="BI232" s="3">
        <v>2.2123823255849499E-2</v>
      </c>
      <c r="BK232" s="3">
        <v>0.28813633034670899</v>
      </c>
      <c r="BL232" s="3">
        <v>5.8786456786579304</v>
      </c>
      <c r="BM232" s="3">
        <v>4.1884996137987199E-2</v>
      </c>
      <c r="BN232" s="3">
        <v>0.12681346497697299</v>
      </c>
      <c r="BO232" s="3">
        <v>0.39469778640630798</v>
      </c>
      <c r="BP232" s="3">
        <v>0.99365881160160596</v>
      </c>
      <c r="BQ232" s="3">
        <v>5.4109265474196901E-2</v>
      </c>
      <c r="BR232" s="3">
        <v>0.39207549499426703</v>
      </c>
      <c r="BS232" s="3">
        <v>0.26900002644842402</v>
      </c>
      <c r="BT232" s="3">
        <v>7.1920918477276601</v>
      </c>
      <c r="BU232" s="3">
        <v>25.366078398908201</v>
      </c>
      <c r="BV232" s="3">
        <v>6.0516484775617796</v>
      </c>
      <c r="BW232" s="3">
        <v>9.5537051545967998E-3</v>
      </c>
      <c r="BX232" s="3">
        <v>0.10800123686820701</v>
      </c>
      <c r="BY232" s="3">
        <v>19.742436130839199</v>
      </c>
      <c r="BZ232" s="3">
        <v>8.0637935318897398</v>
      </c>
      <c r="CA232" s="3">
        <v>0.124759353842329</v>
      </c>
      <c r="CB232" s="3">
        <v>0.96669619770889903</v>
      </c>
      <c r="CC232" s="3">
        <v>77150.027065001093</v>
      </c>
      <c r="CD232" s="3">
        <v>2.4838403642457498</v>
      </c>
      <c r="CF232" s="3">
        <v>5.0359714942922</v>
      </c>
      <c r="CG232" s="3">
        <v>11.4639240905633</v>
      </c>
      <c r="CH232" s="3">
        <v>5.4542722819865497E-2</v>
      </c>
      <c r="CI232" s="3">
        <v>0.78720029350612797</v>
      </c>
      <c r="CJ232" s="3">
        <v>0.82095498872303097</v>
      </c>
      <c r="CK232" s="3">
        <v>2.0342751730504398</v>
      </c>
      <c r="CL232" s="3">
        <v>5.5491627765418099E-2</v>
      </c>
      <c r="CM232" s="3">
        <v>1.00396071147085</v>
      </c>
      <c r="CN232" s="3">
        <v>0.51254617247467404</v>
      </c>
      <c r="CO232" s="3">
        <v>186.70183763825401</v>
      </c>
      <c r="CP232" s="3">
        <v>397.91536121610199</v>
      </c>
      <c r="CQ232" s="3">
        <v>45.215855464228902</v>
      </c>
      <c r="CR232" s="3">
        <v>1.4194847878546727E-2</v>
      </c>
      <c r="CS232" s="3">
        <v>0.116819763342139</v>
      </c>
      <c r="CT232" s="3">
        <v>451.822756572689</v>
      </c>
      <c r="CU232" s="3">
        <v>43.200567086986197</v>
      </c>
      <c r="CV232" s="3">
        <v>0.39388284812233598</v>
      </c>
      <c r="CW232" s="3">
        <v>17.048985760440502</v>
      </c>
      <c r="CX232" s="3">
        <v>1348483.6357172199</v>
      </c>
      <c r="CY232" s="3">
        <v>19.5799792221001</v>
      </c>
      <c r="DA232" s="3">
        <f t="shared" si="210"/>
        <v>9.1666369409882029E-2</v>
      </c>
      <c r="DB232" s="3">
        <f t="shared" si="179"/>
        <v>0.20528111900014862</v>
      </c>
      <c r="DC232" s="3">
        <f t="shared" si="180"/>
        <v>9.255007842755102E-4</v>
      </c>
      <c r="DD232" s="3">
        <f t="shared" si="181"/>
        <v>1.341207518232251E-2</v>
      </c>
      <c r="DE232" s="3">
        <f t="shared" si="182"/>
        <v>1.2919066325544189E-2</v>
      </c>
      <c r="DF232" s="3">
        <f t="shared" si="183"/>
        <v>3.1109881832855787E-2</v>
      </c>
      <c r="DG232" s="3">
        <f t="shared" si="211"/>
        <v>7.9588697797596344E-4</v>
      </c>
      <c r="DH232" s="3">
        <f t="shared" si="212"/>
        <v>1.3826755425848368E-2</v>
      </c>
      <c r="DI232" s="3">
        <f t="shared" si="184"/>
        <v>6.841100196400959E-3</v>
      </c>
      <c r="DJ232" s="3">
        <f t="shared" si="185"/>
        <v>2.3645116215584348</v>
      </c>
      <c r="DK232" s="3">
        <f t="shared" si="186"/>
        <v>3.6889033210538598</v>
      </c>
      <c r="DL232" s="3">
        <f t="shared" si="187"/>
        <v>0.40223692934169164</v>
      </c>
      <c r="DM232" s="3">
        <f t="shared" si="213"/>
        <v>1.2362911632798627E-4</v>
      </c>
      <c r="DN232" s="3">
        <f t="shared" si="214"/>
        <v>9.8407685403200241E-4</v>
      </c>
      <c r="DO232" s="3">
        <f t="shared" si="188"/>
        <v>3.7107650835470514</v>
      </c>
      <c r="DP232" s="3">
        <f t="shared" si="189"/>
        <v>0.33856243798578528</v>
      </c>
      <c r="DQ232" s="3">
        <f t="shared" si="190"/>
        <v>1.9997448710064522E-3</v>
      </c>
      <c r="DR232" s="3">
        <f t="shared" si="191"/>
        <v>8.3416726124103599E-2</v>
      </c>
      <c r="DS232" s="3">
        <f t="shared" si="192"/>
        <v>6508.1256550058879</v>
      </c>
      <c r="DT232" s="3">
        <f t="shared" si="193"/>
        <v>9.3692906588169186E-2</v>
      </c>
      <c r="DV232" s="3">
        <f t="shared" si="215"/>
        <v>1.4058787694479786E-3</v>
      </c>
      <c r="DW232" s="3">
        <f t="shared" si="194"/>
        <v>3.1483778492455553E-3</v>
      </c>
      <c r="DX232" s="3">
        <f t="shared" si="195"/>
        <v>1.4194321342676899E-5</v>
      </c>
      <c r="DY232" s="3">
        <f t="shared" si="196"/>
        <v>2.0569977707696375E-4</v>
      </c>
      <c r="DZ232" s="3">
        <f t="shared" si="197"/>
        <v>1.9813854508581496E-4</v>
      </c>
      <c r="EA232" s="3">
        <f t="shared" si="198"/>
        <v>4.7712942784152969E-4</v>
      </c>
      <c r="EB232" s="3">
        <f t="shared" si="216"/>
        <v>1.2206446185441412E-5</v>
      </c>
      <c r="EC232" s="3">
        <f t="shared" si="217"/>
        <v>2.1205969025161681E-4</v>
      </c>
      <c r="ED232" s="3">
        <f t="shared" si="199"/>
        <v>1.0492133142942682E-4</v>
      </c>
      <c r="EE232" s="3">
        <f t="shared" si="200"/>
        <v>3.6264299658230512E-2</v>
      </c>
      <c r="EF232" s="3">
        <f t="shared" si="201"/>
        <v>5.6576374683567125E-2</v>
      </c>
      <c r="EG232" s="3">
        <f t="shared" si="202"/>
        <v>6.1690711968839899E-3</v>
      </c>
      <c r="EH232" s="3">
        <f t="shared" si="218"/>
        <v>1.8960885115233235E-6</v>
      </c>
      <c r="EI232" s="3">
        <f t="shared" si="219"/>
        <v>1.509269719631334E-5</v>
      </c>
      <c r="EJ232" s="3">
        <f t="shared" si="203"/>
        <v>5.6911666546327198E-2</v>
      </c>
      <c r="EK232" s="3">
        <f t="shared" si="204"/>
        <v>5.1925013149419106E-3</v>
      </c>
      <c r="EL232" s="3">
        <f t="shared" si="205"/>
        <v>3.066990518506754E-5</v>
      </c>
      <c r="EM232" s="3">
        <f t="shared" si="206"/>
        <v>1.2793547407812049E-3</v>
      </c>
      <c r="EN232" s="3">
        <f t="shared" si="207"/>
        <v>99.814531176208305</v>
      </c>
      <c r="EO232" s="3">
        <f t="shared" si="208"/>
        <v>1.4369595858127182E-3</v>
      </c>
      <c r="EQ232" s="3">
        <f t="shared" si="209"/>
        <v>6.2967556984911107E-3</v>
      </c>
    </row>
    <row r="233" spans="1:147">
      <c r="A233" s="3" t="s">
        <v>284</v>
      </c>
      <c r="B233" s="33" t="s">
        <v>63</v>
      </c>
      <c r="C233" s="3" t="s">
        <v>65</v>
      </c>
      <c r="D233" s="3" t="s">
        <v>618</v>
      </c>
      <c r="E233" s="3" t="s">
        <v>401</v>
      </c>
      <c r="F233" s="3" t="s">
        <v>491</v>
      </c>
      <c r="G233" s="3">
        <v>10.8142610148836</v>
      </c>
      <c r="H233" s="3">
        <v>13.0474301141114</v>
      </c>
      <c r="I233" s="3">
        <v>5.57326027870663E-2</v>
      </c>
      <c r="J233" s="3">
        <v>0.43335220051225998</v>
      </c>
      <c r="K233" s="3">
        <v>3.6731921630819202</v>
      </c>
      <c r="L233" s="3">
        <v>2.3858362566236</v>
      </c>
      <c r="M233" s="3">
        <v>8.8090814689909105E-2</v>
      </c>
      <c r="N233" s="3">
        <v>0.638459694626346</v>
      </c>
      <c r="O233" s="3">
        <v>0.510798099720704</v>
      </c>
      <c r="P233" s="3">
        <v>20.4883225705046</v>
      </c>
      <c r="Q233" s="3">
        <v>340.08579162392601</v>
      </c>
      <c r="R233" s="3">
        <v>53.733198156806402</v>
      </c>
      <c r="S233" s="3">
        <v>1.1587571583946599E-2</v>
      </c>
      <c r="T233" s="3">
        <v>0.18701234576932399</v>
      </c>
      <c r="U233" s="3">
        <v>362.62656931277797</v>
      </c>
      <c r="V233" s="3">
        <v>62.106954329504298</v>
      </c>
      <c r="W233" s="3">
        <v>0.229063439254169</v>
      </c>
      <c r="X233" s="3">
        <v>18.285558450979401</v>
      </c>
      <c r="Y233" s="3">
        <v>1368764.01408292</v>
      </c>
      <c r="Z233" s="3">
        <v>2.8713608891551301</v>
      </c>
      <c r="AA233" s="3">
        <f t="shared" si="166"/>
        <v>0.12860809918857113</v>
      </c>
      <c r="AB233" s="3">
        <f t="shared" si="167"/>
        <v>1.4968484238118941E-5</v>
      </c>
      <c r="AC233" s="3">
        <f t="shared" si="168"/>
        <v>2.097776431592526E-6</v>
      </c>
      <c r="AD233" s="3">
        <f t="shared" si="169"/>
        <v>0.10910886868518103</v>
      </c>
      <c r="AE233" s="3">
        <f t="shared" si="170"/>
        <v>1.3359175331060141E-5</v>
      </c>
      <c r="AF233" s="3">
        <f t="shared" si="171"/>
        <v>2.6492994086766661E-4</v>
      </c>
      <c r="AG233" s="3">
        <f t="shared" si="172"/>
        <v>6102.0977779069153</v>
      </c>
      <c r="AH233" s="17">
        <f t="shared" si="173"/>
        <v>2.4846196139353174E-4</v>
      </c>
      <c r="AI233" s="3">
        <f t="shared" si="174"/>
        <v>51.52030850103197</v>
      </c>
      <c r="AJ233" s="3">
        <f t="shared" si="175"/>
        <v>367.61826194952562</v>
      </c>
      <c r="AK233" s="3">
        <f t="shared" si="176"/>
        <v>328.09446421947615</v>
      </c>
      <c r="AL233" s="3">
        <f t="shared" si="177"/>
        <v>6506.5428703956322</v>
      </c>
      <c r="AM233" s="3">
        <f t="shared" si="178"/>
        <v>6102.0977779069153</v>
      </c>
      <c r="AP233" s="3">
        <v>0.54688066863309504</v>
      </c>
      <c r="AQ233" s="3">
        <v>13.0474301141114</v>
      </c>
      <c r="AR233" s="3">
        <v>5.57326027870663E-2</v>
      </c>
      <c r="AS233" s="3">
        <v>0.43335220051225998</v>
      </c>
      <c r="AT233" s="3">
        <v>0.34311485173692002</v>
      </c>
      <c r="AU233" s="3">
        <v>2.3858362566236</v>
      </c>
      <c r="AV233" s="3">
        <v>8.8090814689909105E-2</v>
      </c>
      <c r="AW233" s="3">
        <v>0.638459694626346</v>
      </c>
      <c r="AX233" s="3">
        <v>0.510798099720704</v>
      </c>
      <c r="AY233" s="3">
        <v>4.0981365561722498</v>
      </c>
      <c r="AZ233" s="3">
        <v>6.7700849597078699E-2</v>
      </c>
      <c r="BA233" s="3">
        <v>0.36546583388791898</v>
      </c>
      <c r="BB233" s="3">
        <v>1.22234135595623E-2</v>
      </c>
      <c r="BC233" s="3">
        <v>0.18701234576932399</v>
      </c>
      <c r="BD233" s="3">
        <v>0.115079425230145</v>
      </c>
      <c r="BE233" s="3">
        <v>0.34229443119928199</v>
      </c>
      <c r="BF233" s="3">
        <v>2.5371011415906902E-2</v>
      </c>
      <c r="BG233" s="3">
        <v>2.1286567035131002E-2</v>
      </c>
      <c r="BH233" s="3">
        <v>0.54445857423963095</v>
      </c>
      <c r="BI233" s="3">
        <v>3.17472936667339E-2</v>
      </c>
      <c r="BK233" s="3">
        <v>1.7132526976567</v>
      </c>
      <c r="BL233" s="3">
        <v>6.3424806732881098</v>
      </c>
      <c r="BM233" s="3">
        <v>5.0802031960537501E-2</v>
      </c>
      <c r="BN233" s="3">
        <v>0.32634393641828702</v>
      </c>
      <c r="BO233" s="3">
        <v>5.6781928202076397</v>
      </c>
      <c r="BP233" s="3">
        <v>2.1110727043967401</v>
      </c>
      <c r="BQ233" s="3">
        <v>3.4256701211845299E-2</v>
      </c>
      <c r="BR233" s="3">
        <v>0.34878468054447798</v>
      </c>
      <c r="BS233" s="3">
        <v>0.324336255120379</v>
      </c>
      <c r="BT233" s="3">
        <v>4.6387463628213501</v>
      </c>
      <c r="BU233" s="3">
        <v>27.8963390239361</v>
      </c>
      <c r="BV233" s="3">
        <v>5.0630472030818803</v>
      </c>
      <c r="BW233" s="3">
        <v>1.7972259164177901E-2</v>
      </c>
      <c r="BX233" s="3">
        <v>0.11705115448711299</v>
      </c>
      <c r="BY233" s="3">
        <v>23.8884425823192</v>
      </c>
      <c r="BZ233" s="3">
        <v>6.6982704431177602</v>
      </c>
      <c r="CA233" s="3">
        <v>0.12821020253222601</v>
      </c>
      <c r="CB233" s="3">
        <v>1.2958246690778199</v>
      </c>
      <c r="CC233" s="3">
        <v>66638.681786097106</v>
      </c>
      <c r="CD233" s="3">
        <v>0.29911676142206201</v>
      </c>
      <c r="CF233" s="3">
        <v>10.8142610148836</v>
      </c>
      <c r="CG233" s="3">
        <v>13.0474301141114</v>
      </c>
      <c r="CH233" s="3">
        <v>5.57326027870663E-2</v>
      </c>
      <c r="CI233" s="3">
        <v>0.43335220051225998</v>
      </c>
      <c r="CJ233" s="3">
        <v>3.6731921630819202</v>
      </c>
      <c r="CK233" s="3">
        <v>2.3858362566236</v>
      </c>
      <c r="CL233" s="3">
        <v>8.8090814689909105E-2</v>
      </c>
      <c r="CM233" s="3">
        <v>0.638459694626346</v>
      </c>
      <c r="CN233" s="3">
        <v>0.510798099720704</v>
      </c>
      <c r="CO233" s="3">
        <v>20.4883225705046</v>
      </c>
      <c r="CP233" s="3">
        <v>340.08579162392601</v>
      </c>
      <c r="CQ233" s="3">
        <v>53.733198156806402</v>
      </c>
      <c r="CR233" s="3">
        <v>1.1587571583946599E-2</v>
      </c>
      <c r="CS233" s="3">
        <v>0.18701234576932399</v>
      </c>
      <c r="CT233" s="3">
        <v>362.62656931277797</v>
      </c>
      <c r="CU233" s="3">
        <v>62.106954329504298</v>
      </c>
      <c r="CV233" s="3">
        <v>0.229063439254169</v>
      </c>
      <c r="CW233" s="3">
        <v>18.285558450979401</v>
      </c>
      <c r="CX233" s="3">
        <v>1368764.01408292</v>
      </c>
      <c r="CY233" s="3">
        <v>2.8713608891551301</v>
      </c>
      <c r="DA233" s="3">
        <f t="shared" si="210"/>
        <v>0.19684464977785432</v>
      </c>
      <c r="DB233" s="3">
        <f t="shared" si="179"/>
        <v>0.23363649591031246</v>
      </c>
      <c r="DC233" s="3">
        <f t="shared" si="180"/>
        <v>9.4569110089162472E-4</v>
      </c>
      <c r="DD233" s="3">
        <f t="shared" si="181"/>
        <v>7.3833207909621869E-3</v>
      </c>
      <c r="DE233" s="3">
        <f t="shared" si="182"/>
        <v>5.780367234887987E-2</v>
      </c>
      <c r="DF233" s="3">
        <f t="shared" si="183"/>
        <v>3.6486255644954883E-2</v>
      </c>
      <c r="DG233" s="3">
        <f t="shared" si="211"/>
        <v>1.2634398217218007E-3</v>
      </c>
      <c r="DH233" s="3">
        <f t="shared" si="212"/>
        <v>8.7929995128266901E-3</v>
      </c>
      <c r="DI233" s="3">
        <f t="shared" si="184"/>
        <v>6.8177681699363602E-3</v>
      </c>
      <c r="DJ233" s="3">
        <f t="shared" si="185"/>
        <v>0.25947723620193264</v>
      </c>
      <c r="DK233" s="3">
        <f t="shared" si="186"/>
        <v>3.1527900866420873</v>
      </c>
      <c r="DL233" s="3">
        <f t="shared" si="187"/>
        <v>0.47800658438058913</v>
      </c>
      <c r="DM233" s="3">
        <f t="shared" si="213"/>
        <v>1.0092121082013795E-4</v>
      </c>
      <c r="DN233" s="3">
        <f t="shared" si="214"/>
        <v>1.5753714579169742E-3</v>
      </c>
      <c r="DO233" s="3">
        <f t="shared" si="188"/>
        <v>2.9782076980352987</v>
      </c>
      <c r="DP233" s="3">
        <f t="shared" si="189"/>
        <v>0.48673161700238482</v>
      </c>
      <c r="DQ233" s="3">
        <f t="shared" si="190"/>
        <v>1.1629560412880714E-3</v>
      </c>
      <c r="DR233" s="3">
        <f t="shared" si="191"/>
        <v>8.9466988990682714E-2</v>
      </c>
      <c r="DS233" s="3">
        <f t="shared" si="192"/>
        <v>6606.0039289716224</v>
      </c>
      <c r="DT233" s="3">
        <f t="shared" si="193"/>
        <v>1.3739858685083883E-2</v>
      </c>
      <c r="DV233" s="3">
        <f t="shared" si="215"/>
        <v>2.9757109018218723E-3</v>
      </c>
      <c r="DW233" s="3">
        <f t="shared" si="194"/>
        <v>3.5318951707774297E-3</v>
      </c>
      <c r="DX233" s="3">
        <f t="shared" si="195"/>
        <v>1.4296062005520315E-5</v>
      </c>
      <c r="DY233" s="3">
        <f t="shared" si="196"/>
        <v>1.116140479007626E-4</v>
      </c>
      <c r="DZ233" s="3">
        <f t="shared" si="197"/>
        <v>8.7382114864700128E-4</v>
      </c>
      <c r="EA233" s="3">
        <f t="shared" si="198"/>
        <v>5.5156464151745954E-4</v>
      </c>
      <c r="EB233" s="3">
        <f t="shared" si="216"/>
        <v>1.9099486094929751E-5</v>
      </c>
      <c r="EC233" s="3">
        <f t="shared" si="217"/>
        <v>1.3292423512430406E-4</v>
      </c>
      <c r="ED233" s="3">
        <f t="shared" si="199"/>
        <v>1.0306455924643688E-4</v>
      </c>
      <c r="EE233" s="3">
        <f t="shared" si="200"/>
        <v>3.9225309979827915E-3</v>
      </c>
      <c r="EF233" s="3">
        <f t="shared" si="201"/>
        <v>4.7660893209769462E-2</v>
      </c>
      <c r="EG233" s="3">
        <f t="shared" si="202"/>
        <v>7.2260506236221907E-3</v>
      </c>
      <c r="EH233" s="3">
        <f t="shared" si="218"/>
        <v>1.5256312406837596E-6</v>
      </c>
      <c r="EI233" s="3">
        <f t="shared" si="219"/>
        <v>2.3814973010609892E-5</v>
      </c>
      <c r="EJ233" s="3">
        <f t="shared" si="203"/>
        <v>4.5021722078475802E-2</v>
      </c>
      <c r="EK233" s="3">
        <f t="shared" si="204"/>
        <v>7.357947399687626E-3</v>
      </c>
      <c r="EL233" s="3">
        <f t="shared" si="205"/>
        <v>1.7580467512355283E-5</v>
      </c>
      <c r="EM233" s="3">
        <f t="shared" si="206"/>
        <v>1.3524771681282623E-3</v>
      </c>
      <c r="EN233" s="3">
        <f t="shared" si="207"/>
        <v>99.863308101607956</v>
      </c>
      <c r="EO233" s="3">
        <f t="shared" si="208"/>
        <v>2.0770616486065062E-4</v>
      </c>
      <c r="EQ233" s="3">
        <f t="shared" si="209"/>
        <v>7.0637903415548594E-3</v>
      </c>
    </row>
    <row r="234" spans="1:147">
      <c r="A234" s="3" t="s">
        <v>285</v>
      </c>
      <c r="B234" s="33" t="s">
        <v>63</v>
      </c>
      <c r="C234" s="3" t="s">
        <v>65</v>
      </c>
      <c r="D234" s="3" t="s">
        <v>618</v>
      </c>
      <c r="E234" s="3" t="s">
        <v>401</v>
      </c>
      <c r="F234" s="3" t="s">
        <v>491</v>
      </c>
      <c r="G234" s="3">
        <v>0.78803502950030602</v>
      </c>
      <c r="H234" s="3">
        <v>9.8968019919013805</v>
      </c>
      <c r="I234" s="3">
        <v>4.3563931760062E-2</v>
      </c>
      <c r="J234" s="3">
        <v>0.37317181585880499</v>
      </c>
      <c r="K234" s="3">
        <v>0.39490134682832201</v>
      </c>
      <c r="L234" s="3">
        <v>1.80879931919256</v>
      </c>
      <c r="M234" s="3">
        <v>5.6776253733950698E-2</v>
      </c>
      <c r="N234" s="3">
        <v>0.874098977659028</v>
      </c>
      <c r="O234" s="3">
        <v>0.49793496330481601</v>
      </c>
      <c r="P234" s="3">
        <v>492.70942617251302</v>
      </c>
      <c r="Q234" s="3">
        <v>360.69002569289802</v>
      </c>
      <c r="R234" s="3">
        <v>36.052643691117801</v>
      </c>
      <c r="S234" s="3">
        <v>1.4328338853777257E-2</v>
      </c>
      <c r="T234" s="3">
        <v>0.19585816777163001</v>
      </c>
      <c r="U234" s="3">
        <v>300.22169676050299</v>
      </c>
      <c r="V234" s="3">
        <v>51.286033246087001</v>
      </c>
      <c r="W234" s="3">
        <v>0.45464976357018</v>
      </c>
      <c r="X234" s="3">
        <v>16.7772642773296</v>
      </c>
      <c r="Y234" s="3">
        <v>1368874.6455184</v>
      </c>
      <c r="Z234" s="3">
        <v>240.01545071158799</v>
      </c>
      <c r="AA234" s="3">
        <f t="shared" si="166"/>
        <v>0.11673960869688253</v>
      </c>
      <c r="AB234" s="3">
        <f t="shared" si="167"/>
        <v>3.5993757922656342E-4</v>
      </c>
      <c r="AC234" s="3">
        <f t="shared" si="168"/>
        <v>1.7533778677060154E-4</v>
      </c>
      <c r="AD234" s="3">
        <f t="shared" si="169"/>
        <v>8.7489200338386142E-2</v>
      </c>
      <c r="AE234" s="3">
        <f t="shared" si="170"/>
        <v>1.2256245911382165E-5</v>
      </c>
      <c r="AF234" s="3">
        <f t="shared" si="171"/>
        <v>2.1932007999666577E-4</v>
      </c>
      <c r="AG234" s="3">
        <f t="shared" si="172"/>
        <v>8279.5563008288191</v>
      </c>
      <c r="AH234" s="17">
        <f t="shared" si="173"/>
        <v>2.6349383186676146E-4</v>
      </c>
      <c r="AI234" s="3">
        <f t="shared" si="174"/>
        <v>5509.499281045757</v>
      </c>
      <c r="AJ234" s="3">
        <f t="shared" si="175"/>
        <v>11310.031171801005</v>
      </c>
      <c r="AK234" s="3">
        <f t="shared" si="176"/>
        <v>385.11822967986677</v>
      </c>
      <c r="AL234" s="3">
        <f t="shared" si="177"/>
        <v>6891.5197648834928</v>
      </c>
      <c r="AM234" s="3">
        <f t="shared" si="178"/>
        <v>8279.5563008288191</v>
      </c>
      <c r="AP234" s="3">
        <v>0.46189345587113501</v>
      </c>
      <c r="AQ234" s="3">
        <v>9.8968019919013805</v>
      </c>
      <c r="AR234" s="3">
        <v>4.3563931760062E-2</v>
      </c>
      <c r="AS234" s="3">
        <v>0.37317181585880499</v>
      </c>
      <c r="AT234" s="3">
        <v>0.39490134682832201</v>
      </c>
      <c r="AU234" s="3">
        <v>1.80879931919256</v>
      </c>
      <c r="AV234" s="3">
        <v>5.6776253733950698E-2</v>
      </c>
      <c r="AW234" s="3">
        <v>0.874098977659028</v>
      </c>
      <c r="AX234" s="3">
        <v>0.49793496330481601</v>
      </c>
      <c r="AY234" s="3">
        <v>3.2445177506073799</v>
      </c>
      <c r="AZ234" s="3">
        <v>3.6165458165463397E-2</v>
      </c>
      <c r="BA234" s="3">
        <v>0.15477795171827399</v>
      </c>
      <c r="BB234" s="3">
        <v>1.49942566242008E-2</v>
      </c>
      <c r="BC234" s="3">
        <v>0.19585816777163001</v>
      </c>
      <c r="BD234" s="3">
        <v>8.8676723139643199E-2</v>
      </c>
      <c r="BE234" s="3">
        <v>0.57113010341671</v>
      </c>
      <c r="BF234" s="3">
        <v>1.89821624721716E-3</v>
      </c>
      <c r="BG234" s="3">
        <v>1.17167070463328E-2</v>
      </c>
      <c r="BH234" s="3">
        <v>0.477568782180742</v>
      </c>
      <c r="BI234" s="3">
        <v>2.46725681669069E-2</v>
      </c>
      <c r="BK234" s="3">
        <v>1.8066115339275499</v>
      </c>
      <c r="BL234" s="3">
        <v>12.566216608432899</v>
      </c>
      <c r="BM234" s="3">
        <v>3.9156022817330403E-2</v>
      </c>
      <c r="BN234" s="3">
        <v>0.39235718066141601</v>
      </c>
      <c r="BO234" s="3">
        <v>0.45193615729827702</v>
      </c>
      <c r="BP234" s="3">
        <v>1.5405207010619599</v>
      </c>
      <c r="BQ234" s="3">
        <v>3.8757734778835401E-2</v>
      </c>
      <c r="BR234" s="3">
        <v>1.0853685933375701</v>
      </c>
      <c r="BS234" s="3">
        <v>0.165612451346515</v>
      </c>
      <c r="BT234" s="3">
        <v>67.837739490399997</v>
      </c>
      <c r="BU234" s="3">
        <v>19.4503980677312</v>
      </c>
      <c r="BV234" s="3">
        <v>7.7389594735649396</v>
      </c>
      <c r="BW234" s="3">
        <v>3.3333739431851199E-4</v>
      </c>
      <c r="BX234" s="3">
        <v>0.124835308689294</v>
      </c>
      <c r="BY234" s="3">
        <v>19.528091527125198</v>
      </c>
      <c r="BZ234" s="3">
        <v>14.323748429636201</v>
      </c>
      <c r="CA234" s="3">
        <v>0.32370486313324598</v>
      </c>
      <c r="CB234" s="3">
        <v>2.2344498775461901</v>
      </c>
      <c r="CC234" s="3">
        <v>85639.571451410302</v>
      </c>
      <c r="CD234" s="3">
        <v>24.856214829052899</v>
      </c>
      <c r="CF234" s="3">
        <v>0.78803502950030602</v>
      </c>
      <c r="CG234" s="3">
        <v>9.8968019919013805</v>
      </c>
      <c r="CH234" s="3">
        <v>4.3563931760062E-2</v>
      </c>
      <c r="CI234" s="3">
        <v>0.37317181585880499</v>
      </c>
      <c r="CJ234" s="3">
        <v>0.39490134682832201</v>
      </c>
      <c r="CK234" s="3">
        <v>1.80879931919256</v>
      </c>
      <c r="CL234" s="3">
        <v>5.6776253733950698E-2</v>
      </c>
      <c r="CM234" s="3">
        <v>0.874098977659028</v>
      </c>
      <c r="CN234" s="3">
        <v>0.49793496330481601</v>
      </c>
      <c r="CO234" s="3">
        <v>492.70942617251302</v>
      </c>
      <c r="CP234" s="3">
        <v>360.69002569289802</v>
      </c>
      <c r="CQ234" s="3">
        <v>36.052643691117801</v>
      </c>
      <c r="CR234" s="3">
        <v>1.4328338853777257E-2</v>
      </c>
      <c r="CS234" s="3">
        <v>0.19585816777163001</v>
      </c>
      <c r="CT234" s="3">
        <v>300.22169676050299</v>
      </c>
      <c r="CU234" s="3">
        <v>51.286033246087001</v>
      </c>
      <c r="CV234" s="3">
        <v>0.45464976357018</v>
      </c>
      <c r="CW234" s="3">
        <v>16.7772642773296</v>
      </c>
      <c r="CX234" s="3">
        <v>1368874.6455184</v>
      </c>
      <c r="CY234" s="3">
        <v>240.01545071158799</v>
      </c>
      <c r="DA234" s="3">
        <f t="shared" si="210"/>
        <v>1.4344066523008599E-2</v>
      </c>
      <c r="DB234" s="3">
        <f t="shared" si="179"/>
        <v>0.17721912421705399</v>
      </c>
      <c r="DC234" s="3">
        <f t="shared" si="180"/>
        <v>7.3920865929666131E-4</v>
      </c>
      <c r="DD234" s="3">
        <f t="shared" si="181"/>
        <v>6.3579860062426951E-3</v>
      </c>
      <c r="DE234" s="3">
        <f t="shared" si="182"/>
        <v>6.2144170652491428E-3</v>
      </c>
      <c r="DF234" s="3">
        <f t="shared" si="183"/>
        <v>2.7661711564345617E-2</v>
      </c>
      <c r="DG234" s="3">
        <f t="shared" si="211"/>
        <v>8.1431168673107442E-4</v>
      </c>
      <c r="DH234" s="3">
        <f t="shared" si="212"/>
        <v>1.2038272657471809E-2</v>
      </c>
      <c r="DI234" s="3">
        <f t="shared" si="184"/>
        <v>6.6460802132471278E-3</v>
      </c>
      <c r="DJ234" s="3">
        <f t="shared" si="185"/>
        <v>6.2399876668251402</v>
      </c>
      <c r="DK234" s="3">
        <f t="shared" si="186"/>
        <v>3.3438031383938736</v>
      </c>
      <c r="DL234" s="3">
        <f t="shared" si="187"/>
        <v>0.32072167039807314</v>
      </c>
      <c r="DM234" s="3">
        <f t="shared" si="213"/>
        <v>1.2479174740700287E-4</v>
      </c>
      <c r="DN234" s="3">
        <f t="shared" si="214"/>
        <v>1.6498876907727236E-3</v>
      </c>
      <c r="DO234" s="3">
        <f t="shared" si="188"/>
        <v>2.4656841061145118</v>
      </c>
      <c r="DP234" s="3">
        <f t="shared" si="189"/>
        <v>0.40192816023579159</v>
      </c>
      <c r="DQ234" s="3">
        <f t="shared" si="190"/>
        <v>2.308258755459645E-3</v>
      </c>
      <c r="DR234" s="3">
        <f t="shared" si="191"/>
        <v>8.2087256039654902E-2</v>
      </c>
      <c r="DS234" s="3">
        <f t="shared" si="192"/>
        <v>6606.5378644710427</v>
      </c>
      <c r="DT234" s="3">
        <f t="shared" si="193"/>
        <v>1.1485071024925306</v>
      </c>
      <c r="DV234" s="3">
        <f t="shared" si="215"/>
        <v>2.1661793650201515E-4</v>
      </c>
      <c r="DW234" s="3">
        <f t="shared" si="194"/>
        <v>2.6762871557389194E-3</v>
      </c>
      <c r="DX234" s="3">
        <f t="shared" si="195"/>
        <v>1.1163211922115257E-5</v>
      </c>
      <c r="DY234" s="3">
        <f t="shared" si="196"/>
        <v>9.6015575971555696E-5</v>
      </c>
      <c r="DZ234" s="3">
        <f t="shared" si="197"/>
        <v>9.3847459441008565E-5</v>
      </c>
      <c r="EA234" s="3">
        <f t="shared" si="198"/>
        <v>4.1773529630324656E-4</v>
      </c>
      <c r="EB234" s="3">
        <f t="shared" si="216"/>
        <v>1.2297385610016179E-5</v>
      </c>
      <c r="EC234" s="3">
        <f t="shared" si="217"/>
        <v>1.8179682713596477E-4</v>
      </c>
      <c r="ED234" s="3">
        <f t="shared" si="199"/>
        <v>1.0036625104262998E-4</v>
      </c>
      <c r="EE234" s="3">
        <f t="shared" si="200"/>
        <v>9.4233615691721895E-2</v>
      </c>
      <c r="EF234" s="3">
        <f t="shared" si="201"/>
        <v>5.0496679916116206E-2</v>
      </c>
      <c r="EG234" s="3">
        <f t="shared" si="202"/>
        <v>4.8434010203222471E-3</v>
      </c>
      <c r="EH234" s="3">
        <f t="shared" si="218"/>
        <v>1.8845514117230825E-6</v>
      </c>
      <c r="EI234" s="3">
        <f t="shared" si="219"/>
        <v>2.4915895813922947E-5</v>
      </c>
      <c r="EJ234" s="3">
        <f t="shared" si="203"/>
        <v>3.7235703158208303E-2</v>
      </c>
      <c r="EK234" s="3">
        <f t="shared" si="204"/>
        <v>6.0697465779785747E-3</v>
      </c>
      <c r="EL234" s="3">
        <f t="shared" si="205"/>
        <v>3.4858333075793851E-5</v>
      </c>
      <c r="EM234" s="3">
        <f t="shared" si="206"/>
        <v>1.2396465108342949E-3</v>
      </c>
      <c r="EN234" s="3">
        <f t="shared" si="207"/>
        <v>99.769099462038881</v>
      </c>
      <c r="EO234" s="3">
        <f t="shared" si="208"/>
        <v>1.7344261350208692E-2</v>
      </c>
      <c r="EQ234" s="3">
        <f t="shared" si="209"/>
        <v>5.3525743114778389E-3</v>
      </c>
    </row>
    <row r="235" spans="1:147" s="9" customFormat="1">
      <c r="A235" s="9" t="s">
        <v>286</v>
      </c>
      <c r="B235" s="39" t="s">
        <v>63</v>
      </c>
      <c r="C235" s="9" t="s">
        <v>65</v>
      </c>
      <c r="D235" s="9" t="s">
        <v>618</v>
      </c>
      <c r="E235" s="9" t="s">
        <v>401</v>
      </c>
      <c r="F235" s="9" t="s">
        <v>491</v>
      </c>
      <c r="G235" s="9">
        <v>0.38101714336854298</v>
      </c>
      <c r="H235" s="9">
        <v>11.8240784638894</v>
      </c>
      <c r="I235" s="9">
        <v>5.7373472642356899E-2</v>
      </c>
      <c r="J235" s="9">
        <v>0.60638265875166597</v>
      </c>
      <c r="K235" s="9">
        <v>0.54352249325635105</v>
      </c>
      <c r="L235" s="9">
        <v>2.4272938944123301</v>
      </c>
      <c r="M235" s="9">
        <v>6.6687285873039195E-2</v>
      </c>
      <c r="N235" s="9">
        <v>1.0582419021353799</v>
      </c>
      <c r="O235" s="9">
        <v>0.45495336443675699</v>
      </c>
      <c r="P235" s="9">
        <v>306.386331521312</v>
      </c>
      <c r="Q235" s="9">
        <v>400.85337150819299</v>
      </c>
      <c r="R235" s="9">
        <v>37.685257625448799</v>
      </c>
      <c r="S235" s="9">
        <v>2.3316378157261518E-2</v>
      </c>
      <c r="T235" s="9">
        <v>0.17263744796523001</v>
      </c>
      <c r="U235" s="9">
        <v>294.50517169494299</v>
      </c>
      <c r="V235" s="9">
        <v>81.552840603523606</v>
      </c>
      <c r="W235" s="9">
        <v>8.9159947264623202E-2</v>
      </c>
      <c r="X235" s="9">
        <v>17.939641653869</v>
      </c>
      <c r="Y235" s="9">
        <v>1371431.8758986699</v>
      </c>
      <c r="Z235" s="9">
        <v>241.789199524841</v>
      </c>
      <c r="AA235" s="9">
        <f t="shared" si="166"/>
        <v>9.4615952178561988E-2</v>
      </c>
      <c r="AB235" s="9">
        <f t="shared" si="167"/>
        <v>2.2340616176836609E-4</v>
      </c>
      <c r="AC235" s="9">
        <f t="shared" si="168"/>
        <v>1.7630419984689485E-4</v>
      </c>
      <c r="AD235" s="9">
        <f t="shared" si="169"/>
        <v>0.12610846985028148</v>
      </c>
      <c r="AE235" s="9">
        <f t="shared" si="170"/>
        <v>1.308095718725623E-5</v>
      </c>
      <c r="AF235" s="9">
        <f t="shared" si="171"/>
        <v>2.147428369360017E-4</v>
      </c>
      <c r="AG235" s="9">
        <f t="shared" si="172"/>
        <v>6986.7371286195512</v>
      </c>
      <c r="AH235" s="49">
        <f t="shared" si="173"/>
        <v>2.9228821245351494E-4</v>
      </c>
      <c r="AI235" s="9">
        <f t="shared" si="174"/>
        <v>4214.3030287195161</v>
      </c>
      <c r="AJ235" s="9">
        <f t="shared" si="175"/>
        <v>5340.208939960823</v>
      </c>
      <c r="AK235" s="9">
        <f t="shared" si="176"/>
        <v>312.68181665937311</v>
      </c>
      <c r="AL235" s="9">
        <f t="shared" si="177"/>
        <v>5133.1243888751433</v>
      </c>
      <c r="AM235" s="9">
        <f t="shared" si="178"/>
        <v>6986.7371286195512</v>
      </c>
      <c r="AO235" s="40"/>
      <c r="AP235" s="9">
        <v>0.34308337816796203</v>
      </c>
      <c r="AQ235" s="9">
        <v>11.8240784638894</v>
      </c>
      <c r="AR235" s="9">
        <v>5.7373472642356899E-2</v>
      </c>
      <c r="AS235" s="9">
        <v>0.60638265875166597</v>
      </c>
      <c r="AT235" s="9">
        <v>0.54352249325635105</v>
      </c>
      <c r="AU235" s="9">
        <v>2.4272938944123301</v>
      </c>
      <c r="AV235" s="9">
        <v>6.6687285873039195E-2</v>
      </c>
      <c r="AW235" s="9">
        <v>1.0582419021353799</v>
      </c>
      <c r="AX235" s="9">
        <v>0.45495336443675699</v>
      </c>
      <c r="AY235" s="9">
        <v>2.7673851679708701</v>
      </c>
      <c r="AZ235" s="9">
        <v>4.1524496502836801E-2</v>
      </c>
      <c r="BA235" s="9">
        <v>0.27872666231552901</v>
      </c>
      <c r="BB235" s="9">
        <v>2.3903345480343299E-2</v>
      </c>
      <c r="BC235" s="9">
        <v>0.17263744796523001</v>
      </c>
      <c r="BD235" s="9">
        <v>0.10544109915062</v>
      </c>
      <c r="BE235" s="9">
        <v>0.37475388536738602</v>
      </c>
      <c r="BF235" s="9">
        <v>6.8012323144173895E-2</v>
      </c>
      <c r="BG235" s="9">
        <v>1.8969890447678099E-2</v>
      </c>
      <c r="BH235" s="9">
        <v>0.44591659605787498</v>
      </c>
      <c r="BI235" s="9">
        <v>2.41183059505055E-2</v>
      </c>
      <c r="BJ235" s="41"/>
      <c r="BK235" s="9">
        <v>0.19635933682224899</v>
      </c>
      <c r="BL235" s="9">
        <v>2.61195000726774</v>
      </c>
      <c r="BM235" s="9">
        <v>7.1601100223875599E-2</v>
      </c>
      <c r="BN235" s="9">
        <v>0.28946890413644299</v>
      </c>
      <c r="BO235" s="9">
        <v>0.69933819626913596</v>
      </c>
      <c r="BP235" s="9">
        <v>1.2777704991421499</v>
      </c>
      <c r="BQ235" s="9">
        <v>1.89098393690139E-3</v>
      </c>
      <c r="BR235" s="9">
        <v>0.53695501971679704</v>
      </c>
      <c r="BS235" s="9">
        <v>2.3451616268522798E-3</v>
      </c>
      <c r="BT235" s="9">
        <v>52.358700355027402</v>
      </c>
      <c r="BU235" s="9">
        <v>43.825954384251901</v>
      </c>
      <c r="BV235" s="9">
        <v>2.3773979838224499</v>
      </c>
      <c r="BW235" s="9">
        <v>2.5314177463380601E-2</v>
      </c>
      <c r="BX235" s="9">
        <v>5.4000026670749497E-2</v>
      </c>
      <c r="BY235" s="9">
        <v>22.588695689706199</v>
      </c>
      <c r="BZ235" s="9">
        <v>7.5418308101826002</v>
      </c>
      <c r="CA235" s="9">
        <v>0.106611243704105</v>
      </c>
      <c r="CB235" s="9">
        <v>1.4294492428663099</v>
      </c>
      <c r="CC235" s="9">
        <v>91663.358141788995</v>
      </c>
      <c r="CD235" s="9">
        <v>26.772112084380399</v>
      </c>
      <c r="CF235" s="9">
        <v>0.38101714336854298</v>
      </c>
      <c r="CG235" s="9">
        <v>11.8240784638894</v>
      </c>
      <c r="CH235" s="9">
        <v>5.7373472642356899E-2</v>
      </c>
      <c r="CI235" s="9">
        <v>0.60638265875166597</v>
      </c>
      <c r="CJ235" s="9">
        <v>0.54352249325635105</v>
      </c>
      <c r="CK235" s="9">
        <v>2.4272938944123301</v>
      </c>
      <c r="CL235" s="9">
        <v>6.6687285873039195E-2</v>
      </c>
      <c r="CM235" s="9">
        <v>1.0582419021353799</v>
      </c>
      <c r="CN235" s="9">
        <v>0.45495336443675699</v>
      </c>
      <c r="CO235" s="9">
        <v>306.386331521312</v>
      </c>
      <c r="CP235" s="9">
        <v>400.85337150819299</v>
      </c>
      <c r="CQ235" s="9">
        <v>37.685257625448799</v>
      </c>
      <c r="CR235" s="9">
        <v>2.3316378157261518E-2</v>
      </c>
      <c r="CS235" s="9">
        <v>0.17263744796523001</v>
      </c>
      <c r="CT235" s="9">
        <v>294.50517169494299</v>
      </c>
      <c r="CU235" s="9">
        <v>81.552840603523606</v>
      </c>
      <c r="CV235" s="9">
        <v>8.9159947264623202E-2</v>
      </c>
      <c r="CW235" s="9">
        <v>17.939641653869</v>
      </c>
      <c r="CX235" s="9">
        <v>1371431.8758986699</v>
      </c>
      <c r="CY235" s="9">
        <v>241.789199524841</v>
      </c>
      <c r="DA235" s="9">
        <f t="shared" si="210"/>
        <v>6.9353963292097063E-3</v>
      </c>
      <c r="DB235" s="9">
        <f t="shared" si="179"/>
        <v>0.21173029750003403</v>
      </c>
      <c r="DC235" s="9">
        <f t="shared" si="180"/>
        <v>9.73533978171165E-4</v>
      </c>
      <c r="DD235" s="9">
        <f t="shared" si="181"/>
        <v>1.0331360233887728E-2</v>
      </c>
      <c r="DE235" s="9">
        <f t="shared" si="182"/>
        <v>8.5532133140772213E-3</v>
      </c>
      <c r="DF235" s="9">
        <f t="shared" si="183"/>
        <v>3.7120261422424382E-2</v>
      </c>
      <c r="DG235" s="9">
        <f t="shared" si="211"/>
        <v>9.5646036276464288E-4</v>
      </c>
      <c r="DH235" s="9">
        <f t="shared" si="212"/>
        <v>1.4574327257063488E-2</v>
      </c>
      <c r="DI235" s="9">
        <f t="shared" si="184"/>
        <v>6.0723925334850966E-3</v>
      </c>
      <c r="DJ235" s="9">
        <f t="shared" si="185"/>
        <v>3.8802726889730499</v>
      </c>
      <c r="DK235" s="9">
        <f t="shared" si="186"/>
        <v>3.7161403593291906</v>
      </c>
      <c r="DL235" s="9">
        <f t="shared" si="187"/>
        <v>0.33524528405092741</v>
      </c>
      <c r="DM235" s="9">
        <f t="shared" si="213"/>
        <v>2.0307249871328117E-4</v>
      </c>
      <c r="DN235" s="9">
        <f t="shared" si="214"/>
        <v>1.4542788978622696E-3</v>
      </c>
      <c r="DO235" s="9">
        <f t="shared" si="188"/>
        <v>2.4187349843539994</v>
      </c>
      <c r="DP235" s="9">
        <f t="shared" si="189"/>
        <v>0.63912884485520072</v>
      </c>
      <c r="DQ235" s="9">
        <f t="shared" si="190"/>
        <v>4.5266542600570097E-4</v>
      </c>
      <c r="DR235" s="9">
        <f t="shared" si="191"/>
        <v>8.7774498473549456E-2</v>
      </c>
      <c r="DS235" s="9">
        <f t="shared" si="192"/>
        <v>6618.8797099356661</v>
      </c>
      <c r="DT235" s="9">
        <f t="shared" si="193"/>
        <v>1.1569947357012222</v>
      </c>
      <c r="DV235" s="9">
        <f t="shared" si="215"/>
        <v>1.045677273074473E-4</v>
      </c>
      <c r="DW235" s="9">
        <f t="shared" si="194"/>
        <v>3.1923418591754999E-3</v>
      </c>
      <c r="DX235" s="9">
        <f t="shared" si="195"/>
        <v>1.4678358773122482E-5</v>
      </c>
      <c r="DY235" s="9">
        <f t="shared" si="196"/>
        <v>1.5577002500955574E-4</v>
      </c>
      <c r="DZ235" s="9">
        <f t="shared" si="197"/>
        <v>1.2896019707799036E-4</v>
      </c>
      <c r="EA235" s="9">
        <f t="shared" si="198"/>
        <v>5.5967693694060859E-4</v>
      </c>
      <c r="EB235" s="9">
        <f t="shared" si="216"/>
        <v>1.4420933086797663E-5</v>
      </c>
      <c r="EC235" s="9">
        <f t="shared" si="217"/>
        <v>2.1974292541689148E-4</v>
      </c>
      <c r="ED235" s="9">
        <f t="shared" si="199"/>
        <v>9.1555876031327652E-5</v>
      </c>
      <c r="EE235" s="9">
        <f t="shared" si="200"/>
        <v>5.8504413757894766E-2</v>
      </c>
      <c r="EF235" s="9">
        <f t="shared" si="201"/>
        <v>5.6029725380498045E-2</v>
      </c>
      <c r="EG235" s="9">
        <f t="shared" si="202"/>
        <v>5.0546264091788006E-3</v>
      </c>
      <c r="EH235" s="9">
        <f t="shared" si="218"/>
        <v>3.0618047853527727E-6</v>
      </c>
      <c r="EI235" s="9">
        <f t="shared" si="219"/>
        <v>2.1926741025622886E-5</v>
      </c>
      <c r="EJ235" s="9">
        <f t="shared" si="203"/>
        <v>3.6468228817390806E-2</v>
      </c>
      <c r="EK235" s="9">
        <f t="shared" si="204"/>
        <v>9.6363996505385036E-3</v>
      </c>
      <c r="EL235" s="9">
        <f t="shared" si="205"/>
        <v>6.8250165644776311E-6</v>
      </c>
      <c r="EM235" s="9">
        <f t="shared" si="206"/>
        <v>1.3234110042527236E-3</v>
      </c>
      <c r="EN235" s="9">
        <f t="shared" si="207"/>
        <v>99.795480421840068</v>
      </c>
      <c r="EO235" s="9">
        <f t="shared" si="208"/>
        <v>1.7444469540898427E-2</v>
      </c>
      <c r="EQ235" s="9">
        <f t="shared" si="209"/>
        <v>6.3846837183509997E-3</v>
      </c>
    </row>
    <row r="236" spans="1:147">
      <c r="A236" s="3" t="s">
        <v>287</v>
      </c>
      <c r="B236" s="33" t="s">
        <v>63</v>
      </c>
      <c r="C236" s="3" t="s">
        <v>65</v>
      </c>
      <c r="D236" s="3" t="s">
        <v>618</v>
      </c>
      <c r="E236" s="3" t="s">
        <v>401</v>
      </c>
      <c r="F236" s="3" t="s">
        <v>490</v>
      </c>
      <c r="G236" s="3">
        <v>0.394640426354398</v>
      </c>
      <c r="H236" s="3">
        <v>13.0402873898039</v>
      </c>
      <c r="I236" s="3">
        <v>8.34419119411796E-2</v>
      </c>
      <c r="J236" s="3">
        <v>0.60486521543587202</v>
      </c>
      <c r="K236" s="3">
        <v>0.51958287943036097</v>
      </c>
      <c r="L236" s="3">
        <v>2.90300635751092</v>
      </c>
      <c r="M236" s="3">
        <v>5.4042620467062701E-2</v>
      </c>
      <c r="N236" s="3">
        <v>1.3076517940527299</v>
      </c>
      <c r="O236" s="3">
        <v>0.33475883043140903</v>
      </c>
      <c r="P236" s="3">
        <v>181.708722212396</v>
      </c>
      <c r="Q236" s="3">
        <v>223.89790531220601</v>
      </c>
      <c r="R236" s="3">
        <v>30.713300093148899</v>
      </c>
      <c r="S236" s="3">
        <v>1.5946871692393543E-2</v>
      </c>
      <c r="T236" s="3">
        <v>0.17018061066881099</v>
      </c>
      <c r="U236" s="3">
        <v>240.29528754496599</v>
      </c>
      <c r="V236" s="3">
        <v>30.043246538299499</v>
      </c>
      <c r="W236" s="3">
        <v>2.9662816961115199E-2</v>
      </c>
      <c r="X236" s="3">
        <v>16.8475248160359</v>
      </c>
      <c r="Y236" s="3">
        <v>1280245.8114686699</v>
      </c>
      <c r="Z236" s="3">
        <v>45.690378579093903</v>
      </c>
      <c r="AA236" s="3">
        <f t="shared" si="166"/>
        <v>0.13795124899197669</v>
      </c>
      <c r="AB236" s="3">
        <f t="shared" si="167"/>
        <v>1.4193268244630595E-4</v>
      </c>
      <c r="AC236" s="3">
        <f t="shared" si="168"/>
        <v>3.5688754588994826E-5</v>
      </c>
      <c r="AD236" s="3">
        <f t="shared" si="169"/>
        <v>0.24925977855056633</v>
      </c>
      <c r="AE236" s="3">
        <f t="shared" si="170"/>
        <v>1.3159601589876548E-5</v>
      </c>
      <c r="AF236" s="3">
        <f t="shared" si="171"/>
        <v>1.8769464847481478E-4</v>
      </c>
      <c r="AG236" s="3">
        <f t="shared" si="172"/>
        <v>2683.2787037530675</v>
      </c>
      <c r="AH236" s="17">
        <f t="shared" si="173"/>
        <v>1.7488665325556132E-4</v>
      </c>
      <c r="AI236" s="3">
        <f t="shared" si="174"/>
        <v>547.57108887080938</v>
      </c>
      <c r="AJ236" s="3">
        <f t="shared" si="175"/>
        <v>2177.6672895569227</v>
      </c>
      <c r="AK236" s="3">
        <f t="shared" si="176"/>
        <v>201.90722412871079</v>
      </c>
      <c r="AL236" s="3">
        <f t="shared" si="177"/>
        <v>2879.7912458472483</v>
      </c>
      <c r="AM236" s="3">
        <f t="shared" si="178"/>
        <v>2683.2787037530675</v>
      </c>
      <c r="AP236" s="3">
        <v>0.394640426354398</v>
      </c>
      <c r="AQ236" s="3">
        <v>13.0402873898039</v>
      </c>
      <c r="AR236" s="3">
        <v>8.34419119411796E-2</v>
      </c>
      <c r="AS236" s="3">
        <v>0.60486521543587202</v>
      </c>
      <c r="AT236" s="3">
        <v>0.51958287943036097</v>
      </c>
      <c r="AU236" s="3">
        <v>2.90300635751092</v>
      </c>
      <c r="AV236" s="3">
        <v>5.4042620467062701E-2</v>
      </c>
      <c r="AW236" s="3">
        <v>1.3076517940527299</v>
      </c>
      <c r="AX236" s="3">
        <v>0.33475883043140903</v>
      </c>
      <c r="AY236" s="3">
        <v>1.5363854757008499</v>
      </c>
      <c r="AZ236" s="3">
        <v>4.9672396043051001E-2</v>
      </c>
      <c r="BA236" s="3">
        <v>0.340841437628713</v>
      </c>
      <c r="BB236" s="3">
        <v>1.04726507995015E-2</v>
      </c>
      <c r="BC236" s="3">
        <v>0.17018061066881099</v>
      </c>
      <c r="BD236" s="3">
        <v>0.108086092547324</v>
      </c>
      <c r="BE236" s="3">
        <v>0.29136559858203398</v>
      </c>
      <c r="BF236" s="3">
        <v>2.9662816961115199E-2</v>
      </c>
      <c r="BG236" s="3">
        <v>2.49191836169095E-2</v>
      </c>
      <c r="BH236" s="3">
        <v>0.68069890902707497</v>
      </c>
      <c r="BI236" s="3">
        <v>3.1399807048341402E-2</v>
      </c>
      <c r="BK236" s="3">
        <v>0.17067745383211699</v>
      </c>
      <c r="BL236" s="3">
        <v>17.539051808605802</v>
      </c>
      <c r="BM236" s="3">
        <v>3.5329191958853E-2</v>
      </c>
      <c r="BN236" s="3">
        <v>0.201746412244522</v>
      </c>
      <c r="BO236" s="3">
        <v>0.34234019137245097</v>
      </c>
      <c r="BP236" s="3">
        <v>4.3520904699677197E-2</v>
      </c>
      <c r="BQ236" s="3">
        <v>7.5208781054697505E-4</v>
      </c>
      <c r="BR236" s="3">
        <v>3.7106807072854299E-3</v>
      </c>
      <c r="BS236" s="3">
        <v>0.57069875492976196</v>
      </c>
      <c r="BT236" s="3">
        <v>8.0751538050303999</v>
      </c>
      <c r="BU236" s="3">
        <v>16.403734812647699</v>
      </c>
      <c r="BV236" s="3">
        <v>4.5080564251423398</v>
      </c>
      <c r="BW236" s="3">
        <v>3.4936450478263603E-2</v>
      </c>
      <c r="BX236" s="3">
        <v>0.22396884849849499</v>
      </c>
      <c r="BY236" s="3">
        <v>42.431044686350297</v>
      </c>
      <c r="BZ236" s="3">
        <v>2.5234570857662102</v>
      </c>
      <c r="CA236" s="3">
        <v>4.6883496954610402E-5</v>
      </c>
      <c r="CB236" s="3">
        <v>0.437772249752516</v>
      </c>
      <c r="CC236" s="3">
        <v>126892.42233578701</v>
      </c>
      <c r="CD236" s="3">
        <v>11.246692031540499</v>
      </c>
      <c r="CF236" s="3">
        <v>0.394640426354398</v>
      </c>
      <c r="CG236" s="3">
        <v>13.0402873898039</v>
      </c>
      <c r="CH236" s="3">
        <v>8.34419119411796E-2</v>
      </c>
      <c r="CI236" s="3">
        <v>0.60486521543587202</v>
      </c>
      <c r="CJ236" s="3">
        <v>0.51958287943036097</v>
      </c>
      <c r="CK236" s="3">
        <v>2.90300635751092</v>
      </c>
      <c r="CL236" s="3">
        <v>5.4042620467062701E-2</v>
      </c>
      <c r="CM236" s="3">
        <v>1.3076517940527299</v>
      </c>
      <c r="CN236" s="3">
        <v>0.33475883043140903</v>
      </c>
      <c r="CO236" s="3">
        <v>181.708722212396</v>
      </c>
      <c r="CP236" s="3">
        <v>223.89790531220601</v>
      </c>
      <c r="CQ236" s="3">
        <v>30.713300093148899</v>
      </c>
      <c r="CR236" s="3">
        <v>1.5946871692393543E-2</v>
      </c>
      <c r="CS236" s="3">
        <v>0.17018061066881099</v>
      </c>
      <c r="CT236" s="3">
        <v>240.29528754496599</v>
      </c>
      <c r="CU236" s="3">
        <v>30.043246538299499</v>
      </c>
      <c r="CV236" s="3">
        <v>2.9662816961115199E-2</v>
      </c>
      <c r="CW236" s="3">
        <v>16.8475248160359</v>
      </c>
      <c r="CX236" s="3">
        <v>1280245.8114686699</v>
      </c>
      <c r="CY236" s="3">
        <v>45.690378579093903</v>
      </c>
      <c r="DA236" s="3">
        <f t="shared" si="210"/>
        <v>7.1833716984452435E-3</v>
      </c>
      <c r="DB236" s="3">
        <f t="shared" si="179"/>
        <v>0.23350859324566031</v>
      </c>
      <c r="DC236" s="3">
        <f t="shared" si="180"/>
        <v>1.4158727498452418E-3</v>
      </c>
      <c r="DD236" s="3">
        <f t="shared" si="181"/>
        <v>1.0305506503897747E-2</v>
      </c>
      <c r="DE236" s="3">
        <f t="shared" si="182"/>
        <v>8.1764844275070189E-3</v>
      </c>
      <c r="DF236" s="3">
        <f t="shared" si="183"/>
        <v>4.43952646813109E-2</v>
      </c>
      <c r="DG236" s="3">
        <f t="shared" si="211"/>
        <v>7.7510463501373581E-4</v>
      </c>
      <c r="DH236" s="3">
        <f t="shared" si="212"/>
        <v>1.8009252087215672E-2</v>
      </c>
      <c r="DI236" s="3">
        <f t="shared" si="184"/>
        <v>4.4681217490204301E-3</v>
      </c>
      <c r="DJ236" s="3">
        <f t="shared" si="185"/>
        <v>2.3012756105926546</v>
      </c>
      <c r="DK236" s="3">
        <f t="shared" si="186"/>
        <v>2.0756618290859215</v>
      </c>
      <c r="DL236" s="3">
        <f t="shared" si="187"/>
        <v>0.27322326189740237</v>
      </c>
      <c r="DM236" s="3">
        <f t="shared" si="213"/>
        <v>1.3888825525957204E-4</v>
      </c>
      <c r="DN236" s="3">
        <f t="shared" si="214"/>
        <v>1.4335827703547384E-3</v>
      </c>
      <c r="DO236" s="3">
        <f t="shared" si="188"/>
        <v>1.9735158306912448</v>
      </c>
      <c r="DP236" s="3">
        <f t="shared" si="189"/>
        <v>0.23544864058228449</v>
      </c>
      <c r="DQ236" s="3">
        <f t="shared" si="190"/>
        <v>1.5059824605302371E-4</v>
      </c>
      <c r="DR236" s="3">
        <f t="shared" si="191"/>
        <v>8.2431024531044866E-2</v>
      </c>
      <c r="DS236" s="3">
        <f t="shared" si="192"/>
        <v>6178.7925263931947</v>
      </c>
      <c r="DT236" s="3">
        <f t="shared" si="193"/>
        <v>0.21863477604497564</v>
      </c>
      <c r="DV236" s="3">
        <f t="shared" si="215"/>
        <v>1.1609839219310092E-4</v>
      </c>
      <c r="DW236" s="3">
        <f t="shared" si="194"/>
        <v>3.7739899001692457E-3</v>
      </c>
      <c r="DX236" s="3">
        <f t="shared" si="195"/>
        <v>2.2883481004141188E-5</v>
      </c>
      <c r="DY236" s="3">
        <f t="shared" si="196"/>
        <v>1.6655865602736823E-4</v>
      </c>
      <c r="DZ236" s="3">
        <f t="shared" si="197"/>
        <v>1.3214918226088065E-4</v>
      </c>
      <c r="EA236" s="3">
        <f t="shared" si="198"/>
        <v>7.1752083378936451E-4</v>
      </c>
      <c r="EB236" s="3">
        <f t="shared" si="216"/>
        <v>1.2527320829853756E-5</v>
      </c>
      <c r="EC236" s="3">
        <f t="shared" si="217"/>
        <v>2.9106738446773201E-4</v>
      </c>
      <c r="ED236" s="3">
        <f t="shared" si="199"/>
        <v>7.2214243249666947E-5</v>
      </c>
      <c r="EE236" s="3">
        <f t="shared" si="200"/>
        <v>3.7193453102368434E-2</v>
      </c>
      <c r="EF236" s="3">
        <f t="shared" si="201"/>
        <v>3.3547059961497476E-2</v>
      </c>
      <c r="EG236" s="3">
        <f t="shared" si="202"/>
        <v>4.4158624595339461E-3</v>
      </c>
      <c r="EH236" s="3">
        <f t="shared" si="218"/>
        <v>2.2447262660278751E-6</v>
      </c>
      <c r="EI236" s="3">
        <f t="shared" si="219"/>
        <v>2.3169712177074147E-5</v>
      </c>
      <c r="EJ236" s="3">
        <f t="shared" si="203"/>
        <v>3.1896165829825608E-2</v>
      </c>
      <c r="EK236" s="3">
        <f t="shared" si="204"/>
        <v>3.8053451447557568E-3</v>
      </c>
      <c r="EL236" s="3">
        <f t="shared" si="205"/>
        <v>2.4339843415928639E-6</v>
      </c>
      <c r="EM236" s="3">
        <f t="shared" si="206"/>
        <v>1.332258696421864E-3</v>
      </c>
      <c r="EN236" s="3">
        <f t="shared" si="207"/>
        <v>99.862280294399852</v>
      </c>
      <c r="EO236" s="3">
        <f t="shared" si="208"/>
        <v>3.5335977368140723E-3</v>
      </c>
      <c r="EQ236" s="3">
        <f t="shared" si="209"/>
        <v>7.5479798003384915E-3</v>
      </c>
    </row>
    <row r="237" spans="1:147" s="9" customFormat="1">
      <c r="A237" s="9" t="s">
        <v>288</v>
      </c>
      <c r="B237" s="39" t="s">
        <v>63</v>
      </c>
      <c r="C237" s="9" t="s">
        <v>65</v>
      </c>
      <c r="D237" s="9" t="s">
        <v>618</v>
      </c>
      <c r="E237" s="9" t="s">
        <v>401</v>
      </c>
      <c r="F237" s="9" t="s">
        <v>490</v>
      </c>
      <c r="G237" s="9">
        <v>0.516962672737314</v>
      </c>
      <c r="H237" s="9">
        <v>13.909517153170601</v>
      </c>
      <c r="I237" s="9">
        <v>8.91793387759727E-2</v>
      </c>
      <c r="J237" s="9">
        <v>0.60430909564805602</v>
      </c>
      <c r="K237" s="9">
        <v>0.53728491728113903</v>
      </c>
      <c r="L237" s="9">
        <v>3.2253819206765901</v>
      </c>
      <c r="M237" s="9">
        <v>0.12626706210972599</v>
      </c>
      <c r="N237" s="9">
        <v>1.24236159379732</v>
      </c>
      <c r="O237" s="9">
        <v>0.50310220385919102</v>
      </c>
      <c r="P237" s="9">
        <v>328.41454230081803</v>
      </c>
      <c r="Q237" s="9">
        <v>133.637267507605</v>
      </c>
      <c r="R237" s="9">
        <v>41.758059278593898</v>
      </c>
      <c r="S237" s="9">
        <v>-3.1896507602590426E-4</v>
      </c>
      <c r="T237" s="9">
        <v>0.28885987478674802</v>
      </c>
      <c r="U237" s="9">
        <v>129.94171191877601</v>
      </c>
      <c r="V237" s="9">
        <v>7.2850776032175801</v>
      </c>
      <c r="W237" s="9">
        <v>7.0751371402393806E-2</v>
      </c>
      <c r="X237" s="9">
        <v>17.248885256849501</v>
      </c>
      <c r="Y237" s="9">
        <v>1341628.8748014399</v>
      </c>
      <c r="Z237" s="9">
        <v>122.75026497892399</v>
      </c>
      <c r="AA237" s="9">
        <f t="shared" si="166"/>
        <v>0.14757239203943723</v>
      </c>
      <c r="AB237" s="9">
        <f t="shared" si="167"/>
        <v>2.4478792046677078E-4</v>
      </c>
      <c r="AC237" s="9">
        <f t="shared" si="168"/>
        <v>9.1493457903618045E-5</v>
      </c>
      <c r="AD237" s="9">
        <f t="shared" si="169"/>
        <v>0.17725889111973031</v>
      </c>
      <c r="AE237" s="9">
        <f t="shared" si="170"/>
        <v>1.2856674137549644E-5</v>
      </c>
      <c r="AF237" s="9">
        <f t="shared" si="171"/>
        <v>9.685369356559748E-5</v>
      </c>
      <c r="AG237" s="9">
        <f t="shared" si="172"/>
        <v>1498.5227446383631</v>
      </c>
      <c r="AH237" s="49">
        <f t="shared" si="173"/>
        <v>9.9608222525311422E-5</v>
      </c>
      <c r="AI237" s="9">
        <f t="shared" si="174"/>
        <v>1376.442869657116</v>
      </c>
      <c r="AJ237" s="9">
        <f t="shared" si="175"/>
        <v>3682.6303806291698</v>
      </c>
      <c r="AK237" s="9">
        <f t="shared" si="176"/>
        <v>193.41795413151024</v>
      </c>
      <c r="AL237" s="9">
        <f t="shared" si="177"/>
        <v>1457.083150674647</v>
      </c>
      <c r="AM237" s="9">
        <f t="shared" si="178"/>
        <v>1498.5227446383631</v>
      </c>
      <c r="AO237" s="40"/>
      <c r="AP237" s="9">
        <v>0.516962672737314</v>
      </c>
      <c r="AQ237" s="9">
        <v>13.909517153170601</v>
      </c>
      <c r="AR237" s="9">
        <v>8.91793387759727E-2</v>
      </c>
      <c r="AS237" s="9">
        <v>0.60430909564805602</v>
      </c>
      <c r="AT237" s="9">
        <v>0.53728491728113903</v>
      </c>
      <c r="AU237" s="9">
        <v>3.2253819206765901</v>
      </c>
      <c r="AV237" s="9">
        <v>0.12626706210972599</v>
      </c>
      <c r="AW237" s="9">
        <v>1.24236159379732</v>
      </c>
      <c r="AX237" s="9">
        <v>0.50310220385919102</v>
      </c>
      <c r="AY237" s="9">
        <v>6.4286464910413699</v>
      </c>
      <c r="AZ237" s="9">
        <v>2.8179807071142999E-2</v>
      </c>
      <c r="BA237" s="9">
        <v>0.30699224435114703</v>
      </c>
      <c r="BB237" s="9">
        <v>6.6315849824903899E-4</v>
      </c>
      <c r="BC237" s="9">
        <v>0.28885987478674802</v>
      </c>
      <c r="BD237" s="9">
        <v>0.16034730890174301</v>
      </c>
      <c r="BE237" s="9">
        <v>0.71149870749257504</v>
      </c>
      <c r="BF237" s="9">
        <v>7.0751371402393806E-2</v>
      </c>
      <c r="BG237" s="9">
        <v>3.0558408442979999E-2</v>
      </c>
      <c r="BH237" s="9">
        <v>0.45872144453699498</v>
      </c>
      <c r="BJ237" s="41"/>
      <c r="BK237" s="9">
        <v>0.34344651651793201</v>
      </c>
      <c r="BL237" s="9">
        <v>4.2608798288938798</v>
      </c>
      <c r="BM237" s="9">
        <v>0.111852665991411</v>
      </c>
      <c r="BN237" s="9">
        <v>5.0827029580605102E-5</v>
      </c>
      <c r="BO237" s="9">
        <v>0.40689269694568198</v>
      </c>
      <c r="BP237" s="9">
        <v>1.5305378591727901E-2</v>
      </c>
      <c r="BQ237" s="9">
        <v>1.69582362423256E-4</v>
      </c>
      <c r="BR237" s="9">
        <v>1.7820143116652201E-4</v>
      </c>
      <c r="BS237" s="9">
        <v>0.58557356516763404</v>
      </c>
      <c r="BT237" s="9">
        <v>3.4838429617731199</v>
      </c>
      <c r="BU237" s="9">
        <v>1.24445501056948</v>
      </c>
      <c r="BV237" s="9">
        <v>1.83667027865136</v>
      </c>
      <c r="BW237" s="9">
        <v>1.2457183174404701E-4</v>
      </c>
      <c r="BX237" s="9">
        <v>0.31304873846929199</v>
      </c>
      <c r="BY237" s="9">
        <v>12.9286000011141</v>
      </c>
      <c r="BZ237" s="9">
        <v>1.58579345921564</v>
      </c>
      <c r="CA237" s="9">
        <v>9.8028158119493197E-5</v>
      </c>
      <c r="CB237" s="9">
        <v>3.5110383439425998</v>
      </c>
      <c r="CC237" s="9">
        <v>22954.799679919401</v>
      </c>
      <c r="CD237" s="9">
        <v>0.21162708708342801</v>
      </c>
      <c r="CF237" s="9">
        <v>0.516962672737314</v>
      </c>
      <c r="CG237" s="9">
        <v>13.909517153170601</v>
      </c>
      <c r="CH237" s="9">
        <v>8.91793387759727E-2</v>
      </c>
      <c r="CI237" s="9">
        <v>0.60430909564805602</v>
      </c>
      <c r="CJ237" s="9">
        <v>0.53728491728113903</v>
      </c>
      <c r="CK237" s="9">
        <v>3.2253819206765901</v>
      </c>
      <c r="CL237" s="9">
        <v>0.12626706210972599</v>
      </c>
      <c r="CM237" s="9">
        <v>1.24236159379732</v>
      </c>
      <c r="CN237" s="9">
        <v>0.50310220385919102</v>
      </c>
      <c r="CO237" s="9">
        <v>328.41454230081803</v>
      </c>
      <c r="CP237" s="9">
        <v>133.637267507605</v>
      </c>
      <c r="CQ237" s="9">
        <v>41.758059278593898</v>
      </c>
      <c r="CR237" s="9">
        <v>-3.1896507602590426E-4</v>
      </c>
      <c r="CS237" s="9">
        <v>0.28885987478674802</v>
      </c>
      <c r="CT237" s="9">
        <v>129.94171191877601</v>
      </c>
      <c r="CU237" s="9">
        <v>7.2850776032175801</v>
      </c>
      <c r="CV237" s="9">
        <v>7.0751371402393806E-2</v>
      </c>
      <c r="CW237" s="9">
        <v>17.248885256849501</v>
      </c>
      <c r="CX237" s="9">
        <v>1341628.8748014399</v>
      </c>
      <c r="CY237" s="9">
        <v>122.75026497892399</v>
      </c>
      <c r="DA237" s="9">
        <f t="shared" si="210"/>
        <v>9.4099204858424084E-3</v>
      </c>
      <c r="DB237" s="9">
        <f t="shared" si="179"/>
        <v>0.24907363511810549</v>
      </c>
      <c r="DC237" s="9">
        <f t="shared" si="180"/>
        <v>1.5132274978445544E-3</v>
      </c>
      <c r="DD237" s="9">
        <f t="shared" si="181"/>
        <v>1.0296031506916553E-2</v>
      </c>
      <c r="DE237" s="9">
        <f t="shared" si="182"/>
        <v>8.4550548780590283E-3</v>
      </c>
      <c r="DF237" s="9">
        <f t="shared" si="183"/>
        <v>4.9325308467297602E-2</v>
      </c>
      <c r="DG237" s="9">
        <f t="shared" si="211"/>
        <v>1.8109814854456348E-3</v>
      </c>
      <c r="DH237" s="9">
        <f t="shared" si="212"/>
        <v>1.7110061889509986E-2</v>
      </c>
      <c r="DI237" s="9">
        <f t="shared" si="184"/>
        <v>6.7150488491862295E-3</v>
      </c>
      <c r="DJ237" s="9">
        <f t="shared" si="185"/>
        <v>4.1592520554814847</v>
      </c>
      <c r="DK237" s="9">
        <f t="shared" si="186"/>
        <v>1.2388940161011772</v>
      </c>
      <c r="DL237" s="9">
        <f t="shared" si="187"/>
        <v>0.37147662843132701</v>
      </c>
      <c r="DM237" s="9">
        <v>6.6315849824903899E-4</v>
      </c>
      <c r="DN237" s="9">
        <f t="shared" si="214"/>
        <v>2.4333238546605006E-3</v>
      </c>
      <c r="DO237" s="9">
        <f t="shared" si="188"/>
        <v>1.0671954001213535</v>
      </c>
      <c r="DP237" s="9">
        <f t="shared" si="189"/>
        <v>5.7093084664714577E-2</v>
      </c>
      <c r="DQ237" s="9">
        <f t="shared" si="190"/>
        <v>3.5920500918756919E-4</v>
      </c>
      <c r="DR237" s="9">
        <f t="shared" si="191"/>
        <v>8.4394787914910382E-2</v>
      </c>
      <c r="DS237" s="9">
        <f t="shared" si="192"/>
        <v>6475.0428320532819</v>
      </c>
      <c r="DT237" s="9">
        <f t="shared" si="193"/>
        <v>0.58737698236994307</v>
      </c>
      <c r="DV237" s="9">
        <f t="shared" si="215"/>
        <v>1.4512531317295135E-4</v>
      </c>
      <c r="DW237" s="9">
        <f t="shared" si="194"/>
        <v>3.8413596962933822E-3</v>
      </c>
      <c r="DX237" s="9">
        <f t="shared" si="195"/>
        <v>2.3337882063617937E-5</v>
      </c>
      <c r="DY237" s="9">
        <f t="shared" si="196"/>
        <v>1.5879143709321915E-4</v>
      </c>
      <c r="DZ237" s="9">
        <f t="shared" si="197"/>
        <v>1.3039881568807513E-4</v>
      </c>
      <c r="EA237" s="9">
        <f t="shared" si="198"/>
        <v>7.6072383921192645E-4</v>
      </c>
      <c r="EB237" s="9">
        <f t="shared" si="216"/>
        <v>2.793001870963056E-5</v>
      </c>
      <c r="EC237" s="9">
        <f t="shared" si="217"/>
        <v>2.638814104603372E-4</v>
      </c>
      <c r="ED237" s="9">
        <f t="shared" si="199"/>
        <v>1.0356342210075279E-4</v>
      </c>
      <c r="EE237" s="9">
        <f t="shared" si="200"/>
        <v>6.414642483166047E-2</v>
      </c>
      <c r="EF237" s="9">
        <f t="shared" si="201"/>
        <v>1.910695019636852E-2</v>
      </c>
      <c r="EG237" s="9">
        <f t="shared" si="202"/>
        <v>5.7291304553145905E-3</v>
      </c>
      <c r="EH237" s="9">
        <f t="shared" si="218"/>
        <v>1.0227619339238237E-5</v>
      </c>
      <c r="EI237" s="9">
        <f t="shared" si="219"/>
        <v>3.7528147765980222E-5</v>
      </c>
      <c r="EJ237" s="9">
        <f t="shared" si="203"/>
        <v>1.6458913429966079E-2</v>
      </c>
      <c r="EK237" s="9">
        <f t="shared" si="204"/>
        <v>8.8052303996007347E-4</v>
      </c>
      <c r="EL237" s="9">
        <f t="shared" si="205"/>
        <v>5.5398703453520214E-6</v>
      </c>
      <c r="EM237" s="9">
        <f t="shared" si="206"/>
        <v>1.3015859214478486E-3</v>
      </c>
      <c r="EN237" s="9">
        <f t="shared" si="207"/>
        <v>99.86190852768739</v>
      </c>
      <c r="EO237" s="9">
        <f t="shared" si="208"/>
        <v>9.058872351288506E-3</v>
      </c>
      <c r="EQ237" s="9">
        <f t="shared" si="209"/>
        <v>7.6827193925867645E-3</v>
      </c>
    </row>
    <row r="238" spans="1:147">
      <c r="A238" s="3" t="s">
        <v>289</v>
      </c>
      <c r="B238" s="33" t="s">
        <v>63</v>
      </c>
      <c r="C238" s="3" t="s">
        <v>65</v>
      </c>
      <c r="D238" s="3" t="s">
        <v>618</v>
      </c>
      <c r="E238" s="3" t="s">
        <v>401</v>
      </c>
      <c r="F238" s="13" t="s">
        <v>491</v>
      </c>
      <c r="G238" s="5" t="s">
        <v>98</v>
      </c>
      <c r="H238" s="3">
        <v>14.3382232347788</v>
      </c>
      <c r="I238" s="3">
        <v>5.60261649360798E-2</v>
      </c>
      <c r="J238" s="3">
        <v>0.30637305940666998</v>
      </c>
      <c r="K238" s="3">
        <v>0.92878958378728904</v>
      </c>
      <c r="L238" s="3">
        <v>4.5546705199741</v>
      </c>
      <c r="M238" s="5" t="s">
        <v>98</v>
      </c>
      <c r="N238" s="5" t="s">
        <v>98</v>
      </c>
      <c r="O238" s="3">
        <v>0.61348850215011497</v>
      </c>
      <c r="P238" s="3">
        <v>313.48756940586901</v>
      </c>
      <c r="Q238" s="3">
        <v>219.51219854057601</v>
      </c>
      <c r="R238" s="3">
        <v>40.274294263966198</v>
      </c>
      <c r="S238" s="5" t="s">
        <v>98</v>
      </c>
      <c r="T238" s="5" t="s">
        <v>98</v>
      </c>
      <c r="U238" s="3">
        <v>231.03138366482801</v>
      </c>
      <c r="V238" s="3">
        <v>48.3525860500311</v>
      </c>
      <c r="W238" s="3">
        <v>5.0178741802198501E-2</v>
      </c>
      <c r="X238" s="3">
        <v>28.091751845672999</v>
      </c>
      <c r="Y238" s="3">
        <v>1299372.1141459399</v>
      </c>
      <c r="Z238" s="3">
        <v>137.03794832996201</v>
      </c>
      <c r="AA238" s="3">
        <f t="shared" si="166"/>
        <v>0.18286909770911819</v>
      </c>
      <c r="AB238" s="3">
        <f t="shared" si="167"/>
        <v>2.4126081050455684E-4</v>
      </c>
      <c r="AC238" s="3">
        <f t="shared" si="168"/>
        <v>1.0546474473175472E-4</v>
      </c>
      <c r="AD238" s="3">
        <f t="shared" si="169"/>
        <v>9.1323903772805692E-2</v>
      </c>
      <c r="AE238" s="3">
        <f t="shared" si="170"/>
        <v>2.1619481855771034E-5</v>
      </c>
      <c r="AF238" s="3">
        <f t="shared" si="171"/>
        <v>1.7780232556143617E-4</v>
      </c>
      <c r="AG238" s="3">
        <f t="shared" si="172"/>
        <v>3918.0300631145692</v>
      </c>
      <c r="AH238" s="17">
        <f t="shared" si="173"/>
        <v>1.6893713213543795E-4</v>
      </c>
      <c r="AI238" s="3">
        <f t="shared" si="174"/>
        <v>2445.9633902536157</v>
      </c>
      <c r="AJ238" s="3">
        <f t="shared" si="175"/>
        <v>5595.3779767636552</v>
      </c>
      <c r="AK238" s="3">
        <f t="shared" si="176"/>
        <v>501.40415425048013</v>
      </c>
      <c r="AL238" s="3">
        <f t="shared" si="177"/>
        <v>4123.6337330676033</v>
      </c>
      <c r="AM238" s="3">
        <f t="shared" si="178"/>
        <v>3918.0300631145692</v>
      </c>
      <c r="AP238" s="3" t="s">
        <v>98</v>
      </c>
      <c r="AQ238" s="3">
        <v>14.3382232347788</v>
      </c>
      <c r="AR238" s="3">
        <v>5.60261649360798E-2</v>
      </c>
      <c r="AS238" s="3">
        <v>0.30637305940666998</v>
      </c>
      <c r="AT238" s="3">
        <v>0.92878958378728904</v>
      </c>
      <c r="AU238" s="3">
        <v>4.5546705199741</v>
      </c>
      <c r="AV238" s="3" t="s">
        <v>98</v>
      </c>
      <c r="AW238" s="3" t="s">
        <v>98</v>
      </c>
      <c r="AX238" s="3">
        <v>0.41483325520453401</v>
      </c>
      <c r="AY238" s="3">
        <v>2.2471105770893001</v>
      </c>
      <c r="AZ238" s="3">
        <v>4.3862561466573399E-2</v>
      </c>
      <c r="BA238" s="3">
        <v>0.27867420413914601</v>
      </c>
      <c r="BB238" s="3" t="s">
        <v>98</v>
      </c>
      <c r="BC238" s="3" t="s">
        <v>98</v>
      </c>
      <c r="BD238" s="3">
        <v>6.0443519749962003E-2</v>
      </c>
      <c r="BE238" s="3">
        <v>0.26040639947715499</v>
      </c>
      <c r="BF238" s="3">
        <v>5.0178741802198501E-2</v>
      </c>
      <c r="BG238" s="3">
        <v>7.4698704921427102E-3</v>
      </c>
      <c r="BH238" s="3">
        <v>0.45582885635215897</v>
      </c>
      <c r="BI238" s="3">
        <v>8.2765340742448294E-3</v>
      </c>
      <c r="BK238" s="3" t="s">
        <v>98</v>
      </c>
      <c r="BL238" s="3">
        <v>13.119454784938499</v>
      </c>
      <c r="BM238" s="3">
        <v>1.00198594141854E-2</v>
      </c>
      <c r="BN238" s="3">
        <v>0.223608143088834</v>
      </c>
      <c r="BO238" s="3">
        <v>0.70123798680957095</v>
      </c>
      <c r="BP238" s="3">
        <v>1.2967028704911301</v>
      </c>
      <c r="BQ238" s="3" t="s">
        <v>98</v>
      </c>
      <c r="BR238" s="3" t="s">
        <v>98</v>
      </c>
      <c r="BS238" s="3">
        <v>0.36490436224906497</v>
      </c>
      <c r="BT238" s="3">
        <v>25.769780836835</v>
      </c>
      <c r="BU238" s="3">
        <v>26.820304882301599</v>
      </c>
      <c r="BV238" s="3">
        <v>8.6340813247701504</v>
      </c>
      <c r="BW238" s="3" t="s">
        <v>98</v>
      </c>
      <c r="BX238" s="3" t="s">
        <v>98</v>
      </c>
      <c r="BY238" s="3">
        <v>22.495726682674</v>
      </c>
      <c r="BZ238" s="3">
        <v>8.0733839780772598</v>
      </c>
      <c r="CA238" s="3">
        <v>1.28253269985167E-2</v>
      </c>
      <c r="CB238" s="3">
        <v>3.2960645867888498</v>
      </c>
      <c r="CC238" s="3">
        <v>232336.51220012599</v>
      </c>
      <c r="CD238" s="3">
        <v>23.715360466404999</v>
      </c>
      <c r="CF238" s="3" t="s">
        <v>98</v>
      </c>
      <c r="CG238" s="3">
        <v>14.3382232347788</v>
      </c>
      <c r="CH238" s="3">
        <v>5.60261649360798E-2</v>
      </c>
      <c r="CI238" s="3">
        <v>0.30637305940666998</v>
      </c>
      <c r="CJ238" s="3">
        <v>0.92878958378728904</v>
      </c>
      <c r="CK238" s="3">
        <v>4.5546705199741</v>
      </c>
      <c r="CL238" s="3" t="s">
        <v>98</v>
      </c>
      <c r="CM238" s="3" t="s">
        <v>98</v>
      </c>
      <c r="CN238" s="3">
        <v>0.61348850215011497</v>
      </c>
      <c r="CO238" s="3">
        <v>313.48756940586901</v>
      </c>
      <c r="CP238" s="3">
        <v>219.51219854057601</v>
      </c>
      <c r="CQ238" s="3">
        <v>40.274294263966198</v>
      </c>
      <c r="CR238" s="3" t="s">
        <v>98</v>
      </c>
      <c r="CS238" s="3" t="s">
        <v>98</v>
      </c>
      <c r="CT238" s="3">
        <v>231.03138366482801</v>
      </c>
      <c r="CU238" s="3">
        <v>48.3525860500311</v>
      </c>
      <c r="CV238" s="3">
        <v>5.0178741802198501E-2</v>
      </c>
      <c r="CW238" s="3">
        <v>28.091751845672999</v>
      </c>
      <c r="CX238" s="3">
        <v>1299372.1141459399</v>
      </c>
      <c r="CY238" s="3">
        <v>137.03794832996201</v>
      </c>
      <c r="DA238" s="3" t="s">
        <v>98</v>
      </c>
      <c r="DB238" s="3">
        <f t="shared" si="179"/>
        <v>0.25675034890820664</v>
      </c>
      <c r="DC238" s="3">
        <f t="shared" si="180"/>
        <v>9.506723703460834E-4</v>
      </c>
      <c r="DD238" s="3">
        <f t="shared" si="181"/>
        <v>5.2198894493532492E-3</v>
      </c>
      <c r="DE238" s="3">
        <f t="shared" si="182"/>
        <v>1.4616019635969047E-2</v>
      </c>
      <c r="DF238" s="3">
        <f t="shared" si="183"/>
        <v>6.9653930570027528E-2</v>
      </c>
      <c r="DG238" s="3" t="s">
        <v>98</v>
      </c>
      <c r="DH238" s="3" t="s">
        <v>98</v>
      </c>
      <c r="DI238" s="3">
        <f t="shared" si="184"/>
        <v>8.1884063093969565E-3</v>
      </c>
      <c r="DJ238" s="3">
        <f t="shared" si="185"/>
        <v>3.9702073126376525</v>
      </c>
      <c r="DK238" s="3">
        <f t="shared" si="186"/>
        <v>2.0350038152168666</v>
      </c>
      <c r="DL238" s="3">
        <f t="shared" si="187"/>
        <v>0.35827716383597868</v>
      </c>
      <c r="DM238" s="3" t="s">
        <v>98</v>
      </c>
      <c r="DN238" s="3" t="s">
        <v>98</v>
      </c>
      <c r="DO238" s="3">
        <f t="shared" si="188"/>
        <v>1.8974325202433311</v>
      </c>
      <c r="DP238" s="3">
        <f t="shared" si="189"/>
        <v>0.37893876214757916</v>
      </c>
      <c r="DQ238" s="3">
        <f t="shared" si="190"/>
        <v>2.5475768247044229E-4</v>
      </c>
      <c r="DR238" s="3">
        <f t="shared" si="191"/>
        <v>0.13744641487671938</v>
      </c>
      <c r="DS238" s="3">
        <f t="shared" si="192"/>
        <v>6271.1009369977801</v>
      </c>
      <c r="DT238" s="3">
        <f t="shared" si="193"/>
        <v>0.65574552180430534</v>
      </c>
      <c r="DV238" s="3" t="s">
        <v>98</v>
      </c>
      <c r="DW238" s="3">
        <f t="shared" si="194"/>
        <v>4.0871313789904596E-3</v>
      </c>
      <c r="DX238" s="3">
        <f t="shared" si="195"/>
        <v>1.5133466780097226E-5</v>
      </c>
      <c r="DY238" s="3">
        <f t="shared" si="196"/>
        <v>8.3093846041628396E-5</v>
      </c>
      <c r="DZ238" s="3">
        <f t="shared" si="197"/>
        <v>2.3266800899837217E-4</v>
      </c>
      <c r="EA238" s="3">
        <f t="shared" si="198"/>
        <v>1.1087999160015274E-3</v>
      </c>
      <c r="EB238" s="3" t="s">
        <v>98</v>
      </c>
      <c r="EC238" s="3" t="s">
        <v>98</v>
      </c>
      <c r="ED238" s="3">
        <f t="shared" si="199"/>
        <v>1.3034877075483514E-4</v>
      </c>
      <c r="EE238" s="3">
        <f t="shared" si="200"/>
        <v>6.3200532959665517E-2</v>
      </c>
      <c r="EF238" s="3">
        <f t="shared" si="201"/>
        <v>3.2394612061507927E-2</v>
      </c>
      <c r="EG238" s="3">
        <f t="shared" si="202"/>
        <v>5.7033061295401017E-3</v>
      </c>
      <c r="EH238" s="3" t="s">
        <v>98</v>
      </c>
      <c r="EI238" s="3" t="s">
        <v>98</v>
      </c>
      <c r="EJ238" s="3">
        <f t="shared" si="203"/>
        <v>3.0204656102633211E-2</v>
      </c>
      <c r="EK238" s="3">
        <f t="shared" si="204"/>
        <v>6.0322118823795253E-3</v>
      </c>
      <c r="EL238" s="3">
        <f t="shared" si="205"/>
        <v>4.0554107228734179E-6</v>
      </c>
      <c r="EM238" s="3">
        <f t="shared" si="206"/>
        <v>2.1879680302721687E-3</v>
      </c>
      <c r="EN238" s="3">
        <f t="shared" si="207"/>
        <v>99.827764711562779</v>
      </c>
      <c r="EO238" s="3">
        <f t="shared" si="208"/>
        <v>1.0438615215892249E-2</v>
      </c>
      <c r="EQ238" s="3">
        <f t="shared" si="209"/>
        <v>8.1742627579809192E-3</v>
      </c>
    </row>
    <row r="239" spans="1:147">
      <c r="A239" s="3" t="s">
        <v>290</v>
      </c>
      <c r="B239" s="33" t="s">
        <v>63</v>
      </c>
      <c r="C239" s="3" t="s">
        <v>65</v>
      </c>
      <c r="D239" s="3" t="s">
        <v>618</v>
      </c>
      <c r="E239" s="3" t="s">
        <v>401</v>
      </c>
      <c r="F239" s="13" t="s">
        <v>491</v>
      </c>
      <c r="G239" s="5" t="s">
        <v>98</v>
      </c>
      <c r="H239" s="3">
        <v>13.982020517075</v>
      </c>
      <c r="I239" s="3">
        <v>5.6100145609846497E-2</v>
      </c>
      <c r="J239" s="3">
        <v>0.209995032367465</v>
      </c>
      <c r="K239" s="3">
        <v>18.3819238514115</v>
      </c>
      <c r="L239" s="3">
        <v>659.44380293909899</v>
      </c>
      <c r="M239" s="5" t="s">
        <v>98</v>
      </c>
      <c r="N239" s="5" t="s">
        <v>98</v>
      </c>
      <c r="O239" s="3">
        <v>0.165561070739671</v>
      </c>
      <c r="P239" s="3">
        <v>280.626963404359</v>
      </c>
      <c r="Q239" s="3">
        <v>325.804132230346</v>
      </c>
      <c r="R239" s="3">
        <v>46.7659984748638</v>
      </c>
      <c r="S239" s="5" t="s">
        <v>98</v>
      </c>
      <c r="T239" s="5" t="s">
        <v>98</v>
      </c>
      <c r="U239" s="3">
        <v>362.61108635853498</v>
      </c>
      <c r="V239" s="3">
        <v>25.721522251334601</v>
      </c>
      <c r="W239" s="3">
        <v>2.7651563911765199E-2</v>
      </c>
      <c r="X239" s="3">
        <v>23.277417905369301</v>
      </c>
      <c r="Y239" s="3">
        <v>1033043.88282693</v>
      </c>
      <c r="Z239" s="3">
        <v>103.644180290994</v>
      </c>
      <c r="AA239" s="3">
        <f t="shared" si="166"/>
        <v>0.26714987005825103</v>
      </c>
      <c r="AB239" s="3">
        <f t="shared" si="167"/>
        <v>2.7165057367787887E-4</v>
      </c>
      <c r="AC239" s="3">
        <f t="shared" si="168"/>
        <v>1.0032892311154407E-4</v>
      </c>
      <c r="AD239" s="3">
        <f t="shared" si="169"/>
        <v>0.33884865179483303</v>
      </c>
      <c r="AE239" s="3">
        <f t="shared" si="170"/>
        <v>2.2532845208540923E-5</v>
      </c>
      <c r="AF239" s="3">
        <f t="shared" si="171"/>
        <v>3.5101227778073455E-4</v>
      </c>
      <c r="AG239" s="3">
        <f t="shared" si="172"/>
        <v>5807.5452155896373</v>
      </c>
      <c r="AH239" s="17">
        <f t="shared" si="173"/>
        <v>3.1538266442155511E-4</v>
      </c>
      <c r="AI239" s="3">
        <f t="shared" si="174"/>
        <v>1847.485049536177</v>
      </c>
      <c r="AJ239" s="3">
        <f t="shared" si="175"/>
        <v>5002.2501787429292</v>
      </c>
      <c r="AK239" s="3">
        <f t="shared" si="176"/>
        <v>414.92615843199758</v>
      </c>
      <c r="AL239" s="3">
        <f t="shared" si="177"/>
        <v>6463.6389516766385</v>
      </c>
      <c r="AM239" s="3">
        <f t="shared" si="178"/>
        <v>5807.5452155896373</v>
      </c>
      <c r="AP239" s="3" t="s">
        <v>98</v>
      </c>
      <c r="AQ239" s="3">
        <v>13.982020517075</v>
      </c>
      <c r="AR239" s="3">
        <v>1.9406602650824601E-2</v>
      </c>
      <c r="AS239" s="3">
        <v>0.209995032367465</v>
      </c>
      <c r="AT239" s="3">
        <v>0.478912867153934</v>
      </c>
      <c r="AU239" s="3">
        <v>3.2657931882429598</v>
      </c>
      <c r="AV239" s="3" t="s">
        <v>98</v>
      </c>
      <c r="AW239" s="3" t="s">
        <v>98</v>
      </c>
      <c r="AX239" s="3">
        <v>0.165561070739671</v>
      </c>
      <c r="AY239" s="3">
        <v>1.18565576696904</v>
      </c>
      <c r="AZ239" s="3">
        <v>2.3196691912504602E-2</v>
      </c>
      <c r="BA239" s="3">
        <v>0.16316759154941701</v>
      </c>
      <c r="BB239" s="3" t="s">
        <v>98</v>
      </c>
      <c r="BC239" s="3" t="s">
        <v>98</v>
      </c>
      <c r="BD239" s="3">
        <v>4.3050305944336197E-2</v>
      </c>
      <c r="BE239" s="3">
        <v>0.113921590443242</v>
      </c>
      <c r="BF239" s="3">
        <v>1.76904821793076E-2</v>
      </c>
      <c r="BG239" s="3">
        <v>1.13794782983894E-2</v>
      </c>
      <c r="BH239" s="3">
        <v>0.12011522181975</v>
      </c>
      <c r="BI239" s="3">
        <v>7.8180726900385009E-3</v>
      </c>
      <c r="BK239" s="3" t="s">
        <v>98</v>
      </c>
      <c r="BL239" s="3">
        <v>10.9426343945086</v>
      </c>
      <c r="BM239" s="3">
        <v>6.9279791537712104E-2</v>
      </c>
      <c r="BN239" s="3">
        <v>0.110313662138943</v>
      </c>
      <c r="BO239" s="3">
        <v>33.883977673340901</v>
      </c>
      <c r="BP239" s="3">
        <v>1313.1793203403799</v>
      </c>
      <c r="BQ239" s="3" t="s">
        <v>98</v>
      </c>
      <c r="BR239" s="3" t="s">
        <v>98</v>
      </c>
      <c r="BS239" s="3">
        <v>0.202342214267521</v>
      </c>
      <c r="BT239" s="3">
        <v>13.012154273412699</v>
      </c>
      <c r="BU239" s="3">
        <v>29.559952576326101</v>
      </c>
      <c r="BV239" s="3">
        <v>11.3976740600521</v>
      </c>
      <c r="BW239" s="3" t="s">
        <v>98</v>
      </c>
      <c r="BX239" s="3" t="s">
        <v>98</v>
      </c>
      <c r="BY239" s="3">
        <v>42.653473818360403</v>
      </c>
      <c r="BZ239" s="3">
        <v>2.5641870254552801</v>
      </c>
      <c r="CA239" s="3">
        <v>1.49876696596206E-2</v>
      </c>
      <c r="CB239" s="3">
        <v>1.5980215323893401</v>
      </c>
      <c r="CC239" s="3">
        <v>108642.62014412601</v>
      </c>
      <c r="CD239" s="3">
        <v>6.4913931152624702</v>
      </c>
      <c r="CF239" s="3" t="s">
        <v>98</v>
      </c>
      <c r="CG239" s="3">
        <v>13.982020517075</v>
      </c>
      <c r="CH239" s="3">
        <v>5.6100145609846497E-2</v>
      </c>
      <c r="CI239" s="3">
        <v>0.209995032367465</v>
      </c>
      <c r="CJ239" s="3">
        <v>18.3819238514115</v>
      </c>
      <c r="CK239" s="3">
        <v>659.44380293909899</v>
      </c>
      <c r="CL239" s="3" t="s">
        <v>98</v>
      </c>
      <c r="CM239" s="3" t="s">
        <v>98</v>
      </c>
      <c r="CN239" s="3">
        <v>0.165561070739671</v>
      </c>
      <c r="CO239" s="3">
        <v>280.626963404359</v>
      </c>
      <c r="CP239" s="3">
        <v>325.804132230346</v>
      </c>
      <c r="CQ239" s="3">
        <v>46.7659984748638</v>
      </c>
      <c r="CR239" s="3" t="s">
        <v>98</v>
      </c>
      <c r="CS239" s="3" t="s">
        <v>98</v>
      </c>
      <c r="CT239" s="3">
        <v>362.61108635853498</v>
      </c>
      <c r="CU239" s="3">
        <v>25.721522251334601</v>
      </c>
      <c r="CV239" s="3">
        <v>2.7651563911765199E-2</v>
      </c>
      <c r="CW239" s="3">
        <v>23.277417905369301</v>
      </c>
      <c r="CX239" s="3">
        <v>1033043.88282693</v>
      </c>
      <c r="CY239" s="3">
        <v>103.644180290994</v>
      </c>
      <c r="DA239" s="3" t="s">
        <v>98</v>
      </c>
      <c r="DB239" s="3">
        <f t="shared" si="179"/>
        <v>0.25037193154400572</v>
      </c>
      <c r="DC239" s="3">
        <f t="shared" si="180"/>
        <v>9.5192770136097308E-4</v>
      </c>
      <c r="DD239" s="3">
        <f t="shared" si="181"/>
        <v>3.5778304267168881E-3</v>
      </c>
      <c r="DE239" s="3">
        <f t="shared" si="182"/>
        <v>0.28926956616327543</v>
      </c>
      <c r="DF239" s="3">
        <f t="shared" si="183"/>
        <v>10.084780592431549</v>
      </c>
      <c r="DG239" s="3" t="s">
        <v>98</v>
      </c>
      <c r="DH239" s="3" t="s">
        <v>98</v>
      </c>
      <c r="DI239" s="3">
        <f t="shared" si="184"/>
        <v>2.2097909112948869E-3</v>
      </c>
      <c r="DJ239" s="3">
        <f t="shared" si="185"/>
        <v>3.554039556792794</v>
      </c>
      <c r="DK239" s="3">
        <f t="shared" si="186"/>
        <v>3.0203909236489159</v>
      </c>
      <c r="DL239" s="3">
        <f t="shared" si="187"/>
        <v>0.41602688771440338</v>
      </c>
      <c r="DM239" s="3" t="s">
        <v>98</v>
      </c>
      <c r="DN239" s="3" t="s">
        <v>98</v>
      </c>
      <c r="DO239" s="3">
        <f t="shared" si="188"/>
        <v>2.9780805384242357</v>
      </c>
      <c r="DP239" s="3">
        <f t="shared" si="189"/>
        <v>0.20157932798851569</v>
      </c>
      <c r="DQ239" s="3">
        <f t="shared" si="190"/>
        <v>1.4038710589064587E-4</v>
      </c>
      <c r="DR239" s="3">
        <f t="shared" si="191"/>
        <v>0.11389099748056374</v>
      </c>
      <c r="DS239" s="3">
        <f t="shared" si="192"/>
        <v>4985.7330252264965</v>
      </c>
      <c r="DT239" s="3">
        <f t="shared" si="193"/>
        <v>0.49595172662138909</v>
      </c>
      <c r="DV239" s="3" t="s">
        <v>98</v>
      </c>
      <c r="DW239" s="3">
        <f t="shared" si="194"/>
        <v>4.9992645476098973E-3</v>
      </c>
      <c r="DX239" s="3">
        <f t="shared" si="195"/>
        <v>1.9007475718040931E-5</v>
      </c>
      <c r="DY239" s="3">
        <f t="shared" si="196"/>
        <v>7.143980037755139E-5</v>
      </c>
      <c r="DZ239" s="3">
        <f t="shared" si="197"/>
        <v>5.7759473192720238E-3</v>
      </c>
      <c r="EA239" s="3">
        <f t="shared" si="198"/>
        <v>0.20136636633050903</v>
      </c>
      <c r="EB239" s="3" t="s">
        <v>98</v>
      </c>
      <c r="EC239" s="3" t="s">
        <v>98</v>
      </c>
      <c r="ED239" s="3">
        <f t="shared" si="199"/>
        <v>4.4123673497823386E-5</v>
      </c>
      <c r="EE239" s="3">
        <f t="shared" si="200"/>
        <v>7.0964759697732138E-2</v>
      </c>
      <c r="EF239" s="3">
        <f t="shared" si="201"/>
        <v>6.0309209468501414E-2</v>
      </c>
      <c r="EG239" s="3">
        <f t="shared" si="202"/>
        <v>8.3069554074097426E-3</v>
      </c>
      <c r="EH239" s="3" t="s">
        <v>98</v>
      </c>
      <c r="EI239" s="3" t="s">
        <v>98</v>
      </c>
      <c r="EJ239" s="3">
        <f t="shared" si="203"/>
        <v>5.9464383103401117E-2</v>
      </c>
      <c r="EK239" s="3">
        <f t="shared" si="204"/>
        <v>4.025005445815682E-3</v>
      </c>
      <c r="EL239" s="3">
        <f t="shared" si="205"/>
        <v>2.803158792970799E-6</v>
      </c>
      <c r="EM239" s="3">
        <f t="shared" si="206"/>
        <v>2.2741016634144429E-3</v>
      </c>
      <c r="EN239" s="3">
        <f t="shared" si="207"/>
        <v>99.551887478576305</v>
      </c>
      <c r="EO239" s="3">
        <f t="shared" si="208"/>
        <v>9.9028428184189041E-3</v>
      </c>
      <c r="EQ239" s="3">
        <f t="shared" si="209"/>
        <v>9.9985290952197946E-3</v>
      </c>
    </row>
    <row r="240" spans="1:147" s="9" customFormat="1">
      <c r="A240" s="9" t="s">
        <v>291</v>
      </c>
      <c r="B240" s="39" t="s">
        <v>63</v>
      </c>
      <c r="C240" s="9" t="s">
        <v>65</v>
      </c>
      <c r="D240" s="9" t="s">
        <v>618</v>
      </c>
      <c r="E240" s="9" t="s">
        <v>401</v>
      </c>
      <c r="F240" s="9" t="s">
        <v>491</v>
      </c>
      <c r="G240" s="8" t="s">
        <v>98</v>
      </c>
      <c r="H240" s="9">
        <v>88.587253263347307</v>
      </c>
      <c r="I240" s="9">
        <v>0.199360124079205</v>
      </c>
      <c r="J240" s="9">
        <v>0.21560126214049199</v>
      </c>
      <c r="K240" s="9">
        <v>605.046207808752</v>
      </c>
      <c r="L240" s="9">
        <v>207.25634047875201</v>
      </c>
      <c r="M240" s="8" t="s">
        <v>98</v>
      </c>
      <c r="N240" s="8" t="s">
        <v>98</v>
      </c>
      <c r="O240" s="9">
        <v>15.384697531425299</v>
      </c>
      <c r="P240" s="9">
        <v>284.36320937899802</v>
      </c>
      <c r="Q240" s="9">
        <v>318.20981930657899</v>
      </c>
      <c r="R240" s="9">
        <v>44.187977873785499</v>
      </c>
      <c r="S240" s="8" t="s">
        <v>98</v>
      </c>
      <c r="T240" s="8" t="s">
        <v>98</v>
      </c>
      <c r="U240" s="9">
        <v>650.87100474381896</v>
      </c>
      <c r="V240" s="9">
        <v>98.828617348695403</v>
      </c>
      <c r="W240" s="9">
        <v>0.18488158565468699</v>
      </c>
      <c r="X240" s="9">
        <v>23.3402375619021</v>
      </c>
      <c r="Y240" s="9">
        <v>952734.14743575</v>
      </c>
      <c r="Z240" s="9">
        <v>120.50609387224399</v>
      </c>
      <c r="AA240" s="9">
        <f t="shared" si="166"/>
        <v>0.92467048708321664</v>
      </c>
      <c r="AB240" s="9">
        <f t="shared" si="167"/>
        <v>2.9847068056115285E-4</v>
      </c>
      <c r="AC240" s="9">
        <f t="shared" si="168"/>
        <v>1.2648449118422158E-4</v>
      </c>
      <c r="AD240" s="9">
        <f t="shared" si="169"/>
        <v>1.2958338873545309E-2</v>
      </c>
      <c r="AE240" s="9">
        <f t="shared" si="170"/>
        <v>2.4498164178035938E-5</v>
      </c>
      <c r="AF240" s="9">
        <f t="shared" si="171"/>
        <v>6.8316120136516049E-4</v>
      </c>
      <c r="AG240" s="9">
        <f t="shared" si="172"/>
        <v>1596.1558048597294</v>
      </c>
      <c r="AH240" s="49">
        <f t="shared" si="173"/>
        <v>3.3399644608417717E-4</v>
      </c>
      <c r="AI240" s="9">
        <f t="shared" si="174"/>
        <v>604.46438037110863</v>
      </c>
      <c r="AJ240" s="9">
        <f t="shared" si="175"/>
        <v>1426.3795766199544</v>
      </c>
      <c r="AK240" s="9">
        <f t="shared" si="176"/>
        <v>117.07575760049745</v>
      </c>
      <c r="AL240" s="9">
        <f t="shared" si="177"/>
        <v>3264.8003594000093</v>
      </c>
      <c r="AM240" s="9">
        <f t="shared" si="178"/>
        <v>1596.1558048597294</v>
      </c>
      <c r="AO240" s="40"/>
      <c r="AP240" s="9" t="s">
        <v>98</v>
      </c>
      <c r="AQ240" s="9">
        <v>12.086100638662201</v>
      </c>
      <c r="AR240" s="9">
        <v>3.45818168601459E-2</v>
      </c>
      <c r="AS240" s="9">
        <v>0.21560126214049199</v>
      </c>
      <c r="AT240" s="9">
        <v>0.37286687554540299</v>
      </c>
      <c r="AU240" s="9">
        <v>3.4890208417776898</v>
      </c>
      <c r="AV240" s="9" t="s">
        <v>98</v>
      </c>
      <c r="AW240" s="9" t="s">
        <v>98</v>
      </c>
      <c r="AX240" s="9">
        <v>0.34573550900223898</v>
      </c>
      <c r="AY240" s="9">
        <v>1.26628268973628</v>
      </c>
      <c r="AZ240" s="9">
        <v>1.5696704625607402E-2</v>
      </c>
      <c r="BA240" s="9">
        <v>0.18235452583348</v>
      </c>
      <c r="BB240" s="9" t="s">
        <v>98</v>
      </c>
      <c r="BC240" s="9" t="s">
        <v>98</v>
      </c>
      <c r="BD240" s="9">
        <v>7.8197699828096101E-2</v>
      </c>
      <c r="BE240" s="9">
        <v>0.230228753317094</v>
      </c>
      <c r="BF240" s="9">
        <v>2.6701112350180599E-2</v>
      </c>
      <c r="BG240" s="9">
        <v>5.4282930706533901E-3</v>
      </c>
      <c r="BH240" s="9">
        <v>0.36323987047099898</v>
      </c>
      <c r="BI240" s="9">
        <v>6.8049703809267299E-3</v>
      </c>
      <c r="BJ240" s="41"/>
      <c r="BK240" s="9" t="s">
        <v>98</v>
      </c>
      <c r="BL240" s="9">
        <v>64.743543386578494</v>
      </c>
      <c r="BM240" s="9">
        <v>0.21754830754329699</v>
      </c>
      <c r="BN240" s="9">
        <v>0.25178846687425199</v>
      </c>
      <c r="BO240" s="9">
        <v>704.674606268253</v>
      </c>
      <c r="BP240" s="9">
        <v>244.42941701282899</v>
      </c>
      <c r="BQ240" s="9" t="s">
        <v>98</v>
      </c>
      <c r="BR240" s="9" t="s">
        <v>98</v>
      </c>
      <c r="BS240" s="9">
        <v>17.048675942264701</v>
      </c>
      <c r="BT240" s="9">
        <v>22.183232635768199</v>
      </c>
      <c r="BU240" s="9">
        <v>31.099596105592902</v>
      </c>
      <c r="BV240" s="9">
        <v>4.6040340902358698</v>
      </c>
      <c r="BW240" s="9" t="s">
        <v>98</v>
      </c>
      <c r="BX240" s="9" t="s">
        <v>98</v>
      </c>
      <c r="BY240" s="9">
        <v>327.72714202924698</v>
      </c>
      <c r="BZ240" s="9">
        <v>36.909408689543703</v>
      </c>
      <c r="CA240" s="9">
        <v>0.18290640969561001</v>
      </c>
      <c r="CB240" s="9">
        <v>1.8501351623067399</v>
      </c>
      <c r="CC240" s="9">
        <v>102321.551448489</v>
      </c>
      <c r="CD240" s="9">
        <v>14.364972472624601</v>
      </c>
      <c r="CF240" s="9" t="s">
        <v>98</v>
      </c>
      <c r="CG240" s="9">
        <v>88.587253263347307</v>
      </c>
      <c r="CH240" s="9">
        <v>0.199360124079205</v>
      </c>
      <c r="CI240" s="9">
        <v>0.21560126214049199</v>
      </c>
      <c r="CJ240" s="9">
        <v>605.046207808752</v>
      </c>
      <c r="CK240" s="9">
        <v>207.25634047875201</v>
      </c>
      <c r="CL240" s="9" t="s">
        <v>98</v>
      </c>
      <c r="CM240" s="9" t="s">
        <v>98</v>
      </c>
      <c r="CN240" s="9">
        <v>15.384697531425299</v>
      </c>
      <c r="CO240" s="9">
        <v>284.36320937899802</v>
      </c>
      <c r="CP240" s="9">
        <v>318.20981930657899</v>
      </c>
      <c r="CQ240" s="9">
        <v>44.187977873785499</v>
      </c>
      <c r="CR240" s="9" t="s">
        <v>98</v>
      </c>
      <c r="CS240" s="9" t="s">
        <v>98</v>
      </c>
      <c r="CT240" s="9">
        <v>650.87100474381896</v>
      </c>
      <c r="CU240" s="9">
        <v>98.828617348695403</v>
      </c>
      <c r="CV240" s="9">
        <v>0.18488158565468699</v>
      </c>
      <c r="CW240" s="9">
        <v>23.3402375619021</v>
      </c>
      <c r="CX240" s="9">
        <v>952734.14743575</v>
      </c>
      <c r="CY240" s="9">
        <v>120.50609387224399</v>
      </c>
      <c r="DA240" s="9" t="s">
        <v>98</v>
      </c>
      <c r="DB240" s="9">
        <f t="shared" si="179"/>
        <v>1.5863059049753301</v>
      </c>
      <c r="DC240" s="9">
        <f t="shared" si="180"/>
        <v>3.3828151887086567E-3</v>
      </c>
      <c r="DD240" s="9">
        <f t="shared" si="181"/>
        <v>3.6733476360287869E-3</v>
      </c>
      <c r="DE240" s="9">
        <f t="shared" si="182"/>
        <v>9.5213893527326974</v>
      </c>
      <c r="DF240" s="9">
        <f t="shared" si="183"/>
        <v>3.1695418332887599</v>
      </c>
      <c r="DG240" s="9" t="s">
        <v>98</v>
      </c>
      <c r="DH240" s="9" t="s">
        <v>98</v>
      </c>
      <c r="DI240" s="9">
        <f t="shared" si="184"/>
        <v>0.20534395329818503</v>
      </c>
      <c r="DJ240" s="9">
        <f t="shared" si="185"/>
        <v>3.6013577682243927</v>
      </c>
      <c r="DK240" s="9">
        <f t="shared" si="186"/>
        <v>2.9499872928868656</v>
      </c>
      <c r="DL240" s="9">
        <f t="shared" si="187"/>
        <v>0.39309300578933998</v>
      </c>
      <c r="DM240" s="9" t="s">
        <v>98</v>
      </c>
      <c r="DN240" s="9" t="s">
        <v>98</v>
      </c>
      <c r="DO240" s="9">
        <f t="shared" si="188"/>
        <v>5.345524020563559</v>
      </c>
      <c r="DP240" s="9">
        <f t="shared" si="189"/>
        <v>0.77451894473899219</v>
      </c>
      <c r="DQ240" s="9">
        <f t="shared" si="190"/>
        <v>9.386445853607477E-4</v>
      </c>
      <c r="DR240" s="9">
        <f t="shared" si="191"/>
        <v>0.11419835946431094</v>
      </c>
      <c r="DS240" s="9">
        <f t="shared" si="192"/>
        <v>4598.1377771995658</v>
      </c>
      <c r="DT240" s="9">
        <f t="shared" si="193"/>
        <v>0.57663831347346572</v>
      </c>
      <c r="DV240" s="9" t="s">
        <v>98</v>
      </c>
      <c r="DW240" s="9">
        <f t="shared" si="194"/>
        <v>3.4280608467876887E-2</v>
      </c>
      <c r="DX240" s="9">
        <f t="shared" si="195"/>
        <v>7.3103783223395355E-5</v>
      </c>
      <c r="DY240" s="9">
        <f t="shared" si="196"/>
        <v>7.9382287919468045E-5</v>
      </c>
      <c r="DZ240" s="9">
        <f t="shared" si="197"/>
        <v>0.20576045228572568</v>
      </c>
      <c r="EA240" s="9">
        <f t="shared" si="198"/>
        <v>6.8494873699167402E-2</v>
      </c>
      <c r="EB240" s="9" t="s">
        <v>98</v>
      </c>
      <c r="EC240" s="9" t="s">
        <v>98</v>
      </c>
      <c r="ED240" s="9">
        <f t="shared" si="199"/>
        <v>4.4375524557922832E-3</v>
      </c>
      <c r="EE240" s="9">
        <f t="shared" si="200"/>
        <v>7.7826562466945678E-2</v>
      </c>
      <c r="EF240" s="9">
        <f t="shared" si="201"/>
        <v>6.3750225637746336E-2</v>
      </c>
      <c r="EG240" s="9">
        <f t="shared" si="202"/>
        <v>8.4948731393235232E-3</v>
      </c>
      <c r="EH240" s="9" t="s">
        <v>98</v>
      </c>
      <c r="EI240" s="9" t="s">
        <v>98</v>
      </c>
      <c r="EJ240" s="9">
        <f t="shared" si="203"/>
        <v>0.1155185865663283</v>
      </c>
      <c r="EK240" s="9">
        <f t="shared" si="204"/>
        <v>1.6737617008343343E-2</v>
      </c>
      <c r="EL240" s="9">
        <f t="shared" si="205"/>
        <v>2.0284427751496551E-5</v>
      </c>
      <c r="EM240" s="9">
        <f t="shared" si="206"/>
        <v>2.4678652687299854E-3</v>
      </c>
      <c r="EN240" s="9">
        <f t="shared" si="207"/>
        <v>99.367316434457464</v>
      </c>
      <c r="EO240" s="9">
        <f t="shared" si="208"/>
        <v>1.2461349472230675E-2</v>
      </c>
      <c r="EQ240" s="9">
        <f t="shared" si="209"/>
        <v>6.8561216935753774E-2</v>
      </c>
    </row>
    <row r="241" spans="1:159">
      <c r="A241" s="3" t="s">
        <v>292</v>
      </c>
      <c r="B241" s="33" t="s">
        <v>63</v>
      </c>
      <c r="C241" s="3" t="s">
        <v>65</v>
      </c>
      <c r="D241" s="3" t="s">
        <v>618</v>
      </c>
      <c r="E241" s="3" t="s">
        <v>401</v>
      </c>
      <c r="F241" s="13" t="s">
        <v>491</v>
      </c>
      <c r="G241" s="5" t="s">
        <v>98</v>
      </c>
      <c r="H241" s="3">
        <v>38.849513528231498</v>
      </c>
      <c r="I241" s="3">
        <v>3.04287844147349E-2</v>
      </c>
      <c r="J241" s="3">
        <v>0.21228397447851599</v>
      </c>
      <c r="K241" s="3">
        <v>0.38077453713609399</v>
      </c>
      <c r="L241" s="3">
        <v>2.1502137579783498</v>
      </c>
      <c r="M241" s="5" t="s">
        <v>98</v>
      </c>
      <c r="N241" s="5" t="s">
        <v>98</v>
      </c>
      <c r="O241" s="3">
        <v>0.373451109910449</v>
      </c>
      <c r="P241" s="3">
        <v>305.79756941596497</v>
      </c>
      <c r="Q241" s="3">
        <v>588.769696081294</v>
      </c>
      <c r="R241" s="3">
        <v>33.574924661454403</v>
      </c>
      <c r="S241" s="5" t="s">
        <v>98</v>
      </c>
      <c r="T241" s="5" t="s">
        <v>98</v>
      </c>
      <c r="U241" s="3">
        <v>457.40954486814798</v>
      </c>
      <c r="V241" s="3">
        <v>111.233086954884</v>
      </c>
      <c r="W241" s="3">
        <v>0.60331063329984902</v>
      </c>
      <c r="X241" s="3">
        <v>24.6292477941215</v>
      </c>
      <c r="Y241" s="3">
        <v>1019449.1967464</v>
      </c>
      <c r="Z241" s="3">
        <v>94.336334859309204</v>
      </c>
      <c r="AA241" s="3">
        <f t="shared" si="166"/>
        <v>0.14333999770582972</v>
      </c>
      <c r="AB241" s="3">
        <f t="shared" si="167"/>
        <v>2.9996351990067409E-4</v>
      </c>
      <c r="AC241" s="3">
        <f t="shared" si="168"/>
        <v>9.2536572847755637E-5</v>
      </c>
      <c r="AD241" s="3">
        <f t="shared" si="169"/>
        <v>8.1479967811667539E-2</v>
      </c>
      <c r="AE241" s="3">
        <f t="shared" si="170"/>
        <v>2.4159367502300672E-5</v>
      </c>
      <c r="AF241" s="3">
        <f t="shared" si="171"/>
        <v>4.4868302052518465E-4</v>
      </c>
      <c r="AG241" s="3">
        <f t="shared" si="172"/>
        <v>19349.103403427016</v>
      </c>
      <c r="AH241" s="17">
        <f t="shared" si="173"/>
        <v>5.7753706409340315E-4</v>
      </c>
      <c r="AI241" s="3">
        <f t="shared" si="174"/>
        <v>3100.2334359971205</v>
      </c>
      <c r="AJ241" s="3">
        <f t="shared" si="175"/>
        <v>10049.615037131911</v>
      </c>
      <c r="AK241" s="3">
        <f t="shared" si="176"/>
        <v>809.40623386174377</v>
      </c>
      <c r="AL241" s="3">
        <f t="shared" si="177"/>
        <v>15032.133345643968</v>
      </c>
      <c r="AM241" s="3">
        <f t="shared" si="178"/>
        <v>19349.103403427016</v>
      </c>
      <c r="AP241" s="3" t="s">
        <v>98</v>
      </c>
      <c r="AQ241" s="3">
        <v>9.4894678955198906</v>
      </c>
      <c r="AR241" s="3">
        <v>3.04287844147349E-2</v>
      </c>
      <c r="AS241" s="3">
        <v>0.21228397447851599</v>
      </c>
      <c r="AT241" s="3">
        <v>0.37570914103212599</v>
      </c>
      <c r="AU241" s="3">
        <v>2.1502137579783498</v>
      </c>
      <c r="AV241" s="3" t="s">
        <v>98</v>
      </c>
      <c r="AW241" s="3" t="s">
        <v>98</v>
      </c>
      <c r="AX241" s="3">
        <v>0.24517406579840501</v>
      </c>
      <c r="AY241" s="3">
        <v>1.39478494032429</v>
      </c>
      <c r="AZ241" s="3">
        <v>1.6669575100472098E-2</v>
      </c>
      <c r="BA241" s="3">
        <v>0.16798306968117399</v>
      </c>
      <c r="BB241" s="3" t="s">
        <v>98</v>
      </c>
      <c r="BC241" s="3" t="s">
        <v>98</v>
      </c>
      <c r="BD241" s="3">
        <v>5.1890715500579901E-2</v>
      </c>
      <c r="BE241" s="3">
        <v>0.15388140612548101</v>
      </c>
      <c r="BF241" s="3">
        <v>1.88207584594644E-2</v>
      </c>
      <c r="BG241" s="3">
        <v>4.7004727720900696E-3</v>
      </c>
      <c r="BH241" s="3">
        <v>0.27000361182268201</v>
      </c>
      <c r="BI241" s="3">
        <v>4.6054045906613501E-3</v>
      </c>
      <c r="BK241" s="3" t="s">
        <v>98</v>
      </c>
      <c r="BL241" s="3">
        <v>54.812546522313603</v>
      </c>
      <c r="BM241" s="3">
        <v>7.0661377826912897E-2</v>
      </c>
      <c r="BN241" s="3">
        <v>0.295961231155496</v>
      </c>
      <c r="BO241" s="3">
        <v>0.47561313164971097</v>
      </c>
      <c r="BP241" s="3">
        <v>1.5888658788680701</v>
      </c>
      <c r="BQ241" s="3" t="s">
        <v>98</v>
      </c>
      <c r="BR241" s="3" t="s">
        <v>98</v>
      </c>
      <c r="BS241" s="3">
        <v>0.22806091685969701</v>
      </c>
      <c r="BT241" s="3">
        <v>34.970166650358898</v>
      </c>
      <c r="BU241" s="3">
        <v>166.90061129841101</v>
      </c>
      <c r="BV241" s="3">
        <v>2.92712125847053</v>
      </c>
      <c r="BW241" s="3" t="s">
        <v>98</v>
      </c>
      <c r="BX241" s="3" t="s">
        <v>98</v>
      </c>
      <c r="BY241" s="3">
        <v>16.5444040745245</v>
      </c>
      <c r="BZ241" s="3">
        <v>51.632797064214103</v>
      </c>
      <c r="CA241" s="3">
        <v>0.112791394754127</v>
      </c>
      <c r="CB241" s="3">
        <v>1.8304792816312501</v>
      </c>
      <c r="CC241" s="3">
        <v>97895.8549462316</v>
      </c>
      <c r="CD241" s="3">
        <v>11.5346600458965</v>
      </c>
      <c r="CF241" s="3" t="s">
        <v>98</v>
      </c>
      <c r="CG241" s="3">
        <v>38.849513528231498</v>
      </c>
      <c r="CH241" s="3">
        <v>3.04287844147349E-2</v>
      </c>
      <c r="CI241" s="3">
        <v>0.21228397447851599</v>
      </c>
      <c r="CJ241" s="3">
        <v>0.38077453713609399</v>
      </c>
      <c r="CK241" s="3">
        <v>2.1502137579783498</v>
      </c>
      <c r="CL241" s="3" t="s">
        <v>98</v>
      </c>
      <c r="CM241" s="3" t="s">
        <v>98</v>
      </c>
      <c r="CN241" s="3">
        <v>0.373451109910449</v>
      </c>
      <c r="CO241" s="3">
        <v>305.79756941596497</v>
      </c>
      <c r="CP241" s="3">
        <v>588.769696081294</v>
      </c>
      <c r="CQ241" s="3">
        <v>33.574924661454403</v>
      </c>
      <c r="CR241" s="3" t="s">
        <v>98</v>
      </c>
      <c r="CS241" s="3" t="s">
        <v>98</v>
      </c>
      <c r="CT241" s="3">
        <v>457.40954486814798</v>
      </c>
      <c r="CU241" s="3">
        <v>111.233086954884</v>
      </c>
      <c r="CV241" s="3">
        <v>0.60331063329984902</v>
      </c>
      <c r="CW241" s="3">
        <v>24.6292477941215</v>
      </c>
      <c r="CX241" s="3">
        <v>1019449.1967464</v>
      </c>
      <c r="CY241" s="3">
        <v>94.336334859309204</v>
      </c>
      <c r="DA241" s="3" t="s">
        <v>98</v>
      </c>
      <c r="DB241" s="3">
        <f t="shared" si="179"/>
        <v>0.69566681937920138</v>
      </c>
      <c r="DC241" s="3">
        <f t="shared" si="180"/>
        <v>5.1632669555929257E-4</v>
      </c>
      <c r="DD241" s="3">
        <f t="shared" si="181"/>
        <v>3.6168287146172485E-3</v>
      </c>
      <c r="DE241" s="3">
        <f t="shared" si="182"/>
        <v>5.9921086635837664E-3</v>
      </c>
      <c r="DF241" s="3">
        <f t="shared" si="183"/>
        <v>3.2882914176148491E-2</v>
      </c>
      <c r="DG241" s="3" t="s">
        <v>98</v>
      </c>
      <c r="DH241" s="3" t="s">
        <v>98</v>
      </c>
      <c r="DI241" s="3">
        <f t="shared" si="184"/>
        <v>4.9845586574559144E-3</v>
      </c>
      <c r="DJ241" s="3">
        <f t="shared" si="185"/>
        <v>3.8728162286723022</v>
      </c>
      <c r="DK241" s="3">
        <f t="shared" si="186"/>
        <v>5.458232325016029</v>
      </c>
      <c r="DL241" s="3">
        <f t="shared" si="187"/>
        <v>0.29868006388569091</v>
      </c>
      <c r="DM241" s="3" t="s">
        <v>98</v>
      </c>
      <c r="DN241" s="3" t="s">
        <v>98</v>
      </c>
      <c r="DO241" s="3">
        <f t="shared" si="188"/>
        <v>3.7566486930695464</v>
      </c>
      <c r="DP241" s="3">
        <f t="shared" si="189"/>
        <v>0.87173265638623831</v>
      </c>
      <c r="DQ241" s="3">
        <f t="shared" si="190"/>
        <v>3.0630106142380468E-3</v>
      </c>
      <c r="DR241" s="3">
        <f t="shared" si="191"/>
        <v>0.12050518703887012</v>
      </c>
      <c r="DS241" s="3">
        <f t="shared" si="192"/>
        <v>4920.1216059189192</v>
      </c>
      <c r="DT241" s="3">
        <f t="shared" si="193"/>
        <v>0.45141239985930359</v>
      </c>
      <c r="DV241" s="3" t="s">
        <v>98</v>
      </c>
      <c r="DW241" s="3">
        <f t="shared" si="194"/>
        <v>1.4091653996187812E-2</v>
      </c>
      <c r="DX241" s="3">
        <f t="shared" si="195"/>
        <v>1.0458881953446352E-5</v>
      </c>
      <c r="DY241" s="3">
        <f t="shared" si="196"/>
        <v>7.3263662129731801E-5</v>
      </c>
      <c r="DZ241" s="3">
        <f t="shared" si="197"/>
        <v>1.2137810751148538E-4</v>
      </c>
      <c r="EA241" s="3">
        <f t="shared" si="198"/>
        <v>6.6608703483965156E-4</v>
      </c>
      <c r="EB241" s="3" t="s">
        <v>98</v>
      </c>
      <c r="EC241" s="3" t="s">
        <v>98</v>
      </c>
      <c r="ED241" s="3">
        <f t="shared" si="199"/>
        <v>1.0096884595883487E-4</v>
      </c>
      <c r="EE241" s="3">
        <f t="shared" si="200"/>
        <v>7.8449028708846721E-2</v>
      </c>
      <c r="EF241" s="3">
        <f t="shared" si="201"/>
        <v>0.11056373426516365</v>
      </c>
      <c r="EG241" s="3">
        <f t="shared" si="202"/>
        <v>6.0501607933412119E-3</v>
      </c>
      <c r="EH241" s="3" t="s">
        <v>98</v>
      </c>
      <c r="EI241" s="3" t="s">
        <v>98</v>
      </c>
      <c r="EJ241" s="3">
        <f t="shared" si="203"/>
        <v>7.6095901217780412E-2</v>
      </c>
      <c r="EK241" s="3">
        <f t="shared" si="204"/>
        <v>1.7658101017286803E-2</v>
      </c>
      <c r="EL241" s="3">
        <f t="shared" si="205"/>
        <v>6.2045342051832963E-5</v>
      </c>
      <c r="EM241" s="3">
        <f t="shared" si="206"/>
        <v>2.4409923733505336E-3</v>
      </c>
      <c r="EN241" s="3">
        <f t="shared" si="207"/>
        <v>99.663588025728103</v>
      </c>
      <c r="EO241" s="3">
        <f t="shared" si="208"/>
        <v>9.1439568069131734E-3</v>
      </c>
      <c r="EQ241" s="3">
        <f t="shared" si="209"/>
        <v>2.8183307992375624E-2</v>
      </c>
    </row>
    <row r="242" spans="1:159">
      <c r="A242" s="3" t="s">
        <v>293</v>
      </c>
      <c r="B242" s="33" t="s">
        <v>63</v>
      </c>
      <c r="C242" s="3" t="s">
        <v>65</v>
      </c>
      <c r="D242" s="3" t="s">
        <v>618</v>
      </c>
      <c r="E242" s="3" t="s">
        <v>401</v>
      </c>
      <c r="F242" s="13" t="s">
        <v>491</v>
      </c>
      <c r="G242" s="5" t="s">
        <v>98</v>
      </c>
      <c r="H242" s="3">
        <v>11.122074427587</v>
      </c>
      <c r="I242" s="3">
        <v>2.4012089138606599E-2</v>
      </c>
      <c r="J242" s="3">
        <v>0.181236114112132</v>
      </c>
      <c r="K242" s="3">
        <v>0.467409236138221</v>
      </c>
      <c r="L242" s="3">
        <v>2.79827639501032</v>
      </c>
      <c r="M242" s="5" t="s">
        <v>98</v>
      </c>
      <c r="N242" s="5" t="s">
        <v>98</v>
      </c>
      <c r="O242" s="3">
        <v>0.18412620844048599</v>
      </c>
      <c r="P242" s="3">
        <v>159.35772158767199</v>
      </c>
      <c r="Q242" s="3">
        <v>708.29227192109897</v>
      </c>
      <c r="R242" s="3">
        <v>43.002886943236099</v>
      </c>
      <c r="S242" s="5" t="s">
        <v>98</v>
      </c>
      <c r="T242" s="5" t="s">
        <v>98</v>
      </c>
      <c r="U242" s="3">
        <v>854.46685243936304</v>
      </c>
      <c r="V242" s="3">
        <v>128.19523308211399</v>
      </c>
      <c r="W242" s="3">
        <v>7.2101214151085502E-2</v>
      </c>
      <c r="X242" s="3">
        <v>24.941646776310701</v>
      </c>
      <c r="Y242" s="3">
        <v>1014635.04636573</v>
      </c>
      <c r="Z242" s="3">
        <v>17.832326035817999</v>
      </c>
      <c r="AA242" s="3">
        <f t="shared" si="166"/>
        <v>0.132490642145142</v>
      </c>
      <c r="AB242" s="3">
        <f t="shared" si="167"/>
        <v>1.5705915359268078E-4</v>
      </c>
      <c r="AC242" s="3">
        <f t="shared" si="168"/>
        <v>1.7575113435802073E-5</v>
      </c>
      <c r="AD242" s="3">
        <f t="shared" si="169"/>
        <v>0.13041103350785546</v>
      </c>
      <c r="AE242" s="3">
        <f t="shared" si="170"/>
        <v>2.4581889681070969E-5</v>
      </c>
      <c r="AF242" s="3">
        <f t="shared" si="171"/>
        <v>8.4214206428206344E-4</v>
      </c>
      <c r="AG242" s="3">
        <f t="shared" si="172"/>
        <v>29497.319780572852</v>
      </c>
      <c r="AH242" s="17">
        <f t="shared" si="173"/>
        <v>6.9807589877571774E-4</v>
      </c>
      <c r="AI242" s="3">
        <f t="shared" si="174"/>
        <v>742.63950682855057</v>
      </c>
      <c r="AJ242" s="3">
        <f t="shared" si="175"/>
        <v>6636.5621361723543</v>
      </c>
      <c r="AK242" s="3">
        <f t="shared" si="176"/>
        <v>1038.7120684226331</v>
      </c>
      <c r="AL242" s="3">
        <f t="shared" si="177"/>
        <v>35584.860921807616</v>
      </c>
      <c r="AM242" s="3">
        <f t="shared" si="178"/>
        <v>29497.319780572852</v>
      </c>
      <c r="AP242" s="3" t="s">
        <v>98</v>
      </c>
      <c r="AQ242" s="3">
        <v>11.122074427587</v>
      </c>
      <c r="AR242" s="3">
        <v>2.4012089138606599E-2</v>
      </c>
      <c r="AS242" s="3">
        <v>0.181236114112132</v>
      </c>
      <c r="AT242" s="3">
        <v>0.467409236138221</v>
      </c>
      <c r="AU242" s="3">
        <v>2.79827639501032</v>
      </c>
      <c r="AV242" s="3" t="s">
        <v>98</v>
      </c>
      <c r="AW242" s="3" t="s">
        <v>98</v>
      </c>
      <c r="AX242" s="3">
        <v>0.18412620844048599</v>
      </c>
      <c r="AY242" s="3">
        <v>1.8110380296680499</v>
      </c>
      <c r="AZ242" s="3">
        <v>1.5285284892036999E-2</v>
      </c>
      <c r="BA242" s="3">
        <v>0.168619039915063</v>
      </c>
      <c r="BB242" s="3" t="s">
        <v>98</v>
      </c>
      <c r="BC242" s="3" t="s">
        <v>98</v>
      </c>
      <c r="BD242" s="3">
        <v>6.4119420792595E-2</v>
      </c>
      <c r="BE242" s="3">
        <v>0.177911648663514</v>
      </c>
      <c r="BF242" s="3">
        <v>2.37573288890724E-2</v>
      </c>
      <c r="BG242" s="3">
        <v>5.9219875863786202E-3</v>
      </c>
      <c r="BH242" s="3">
        <v>0.795960619556079</v>
      </c>
      <c r="BI242" s="3">
        <v>5.90698667058903E-3</v>
      </c>
      <c r="BK242" s="3" t="s">
        <v>98</v>
      </c>
      <c r="BL242" s="3">
        <v>7.3621416918699296</v>
      </c>
      <c r="BM242" s="3">
        <v>1.6980022812545001E-2</v>
      </c>
      <c r="BN242" s="3">
        <v>0.13565545614555799</v>
      </c>
      <c r="BO242" s="3">
        <v>0.58553416751615595</v>
      </c>
      <c r="BP242" s="3">
        <v>1.13328483370156</v>
      </c>
      <c r="BQ242" s="3" t="s">
        <v>98</v>
      </c>
      <c r="BR242" s="3" t="s">
        <v>98</v>
      </c>
      <c r="BS242" s="3">
        <v>0.167036382167286</v>
      </c>
      <c r="BT242" s="3">
        <v>11.567600325190901</v>
      </c>
      <c r="BU242" s="3">
        <v>72.827809676840204</v>
      </c>
      <c r="BV242" s="3">
        <v>4.2622074249070403</v>
      </c>
      <c r="BW242" s="3" t="s">
        <v>98</v>
      </c>
      <c r="BX242" s="3" t="s">
        <v>98</v>
      </c>
      <c r="BY242" s="3">
        <v>59.774918357734499</v>
      </c>
      <c r="BZ242" s="3">
        <v>50.0884887508874</v>
      </c>
      <c r="CA242" s="3">
        <v>5.4954796625907402E-2</v>
      </c>
      <c r="CB242" s="3">
        <v>2.7776293135077199</v>
      </c>
      <c r="CC242" s="3">
        <v>137089.20824032699</v>
      </c>
      <c r="CD242" s="3">
        <v>2.4666280972981398</v>
      </c>
      <c r="CF242" s="3" t="s">
        <v>98</v>
      </c>
      <c r="CG242" s="3">
        <v>11.122074427587</v>
      </c>
      <c r="CH242" s="3">
        <v>2.4012089138606599E-2</v>
      </c>
      <c r="CI242" s="3">
        <v>0.181236114112132</v>
      </c>
      <c r="CJ242" s="3">
        <v>0.467409236138221</v>
      </c>
      <c r="CK242" s="3">
        <v>2.79827639501032</v>
      </c>
      <c r="CL242" s="3" t="s">
        <v>98</v>
      </c>
      <c r="CM242" s="3" t="s">
        <v>98</v>
      </c>
      <c r="CN242" s="3">
        <v>0.18412620844048599</v>
      </c>
      <c r="CO242" s="3">
        <v>159.35772158767199</v>
      </c>
      <c r="CP242" s="3">
        <v>708.29227192109897</v>
      </c>
      <c r="CQ242" s="3">
        <v>43.002886943236099</v>
      </c>
      <c r="CR242" s="3" t="s">
        <v>98</v>
      </c>
      <c r="CS242" s="3" t="s">
        <v>98</v>
      </c>
      <c r="CT242" s="3">
        <v>854.46685243936304</v>
      </c>
      <c r="CU242" s="3">
        <v>128.19523308211399</v>
      </c>
      <c r="CV242" s="3">
        <v>7.2101214151085502E-2</v>
      </c>
      <c r="CW242" s="3">
        <v>24.941646776310701</v>
      </c>
      <c r="CX242" s="3">
        <v>1014635.04636573</v>
      </c>
      <c r="CY242" s="3">
        <v>17.832326035817999</v>
      </c>
      <c r="DA242" s="3" t="s">
        <v>98</v>
      </c>
      <c r="DB242" s="3">
        <f t="shared" si="179"/>
        <v>0.19915971756803655</v>
      </c>
      <c r="DC242" s="3">
        <f t="shared" si="180"/>
        <v>4.0744587327018727E-4</v>
      </c>
      <c r="DD242" s="3">
        <f t="shared" si="181"/>
        <v>3.0878448703283846E-3</v>
      </c>
      <c r="DE242" s="3">
        <f t="shared" si="182"/>
        <v>7.3554470169360934E-3</v>
      </c>
      <c r="DF242" s="3">
        <f t="shared" si="183"/>
        <v>4.2793644211810977E-2</v>
      </c>
      <c r="DG242" s="3" t="s">
        <v>98</v>
      </c>
      <c r="DH242" s="3" t="s">
        <v>98</v>
      </c>
      <c r="DI242" s="3">
        <f t="shared" si="184"/>
        <v>2.4575851081728899E-3</v>
      </c>
      <c r="DJ242" s="3">
        <f t="shared" si="185"/>
        <v>2.0182082267942247</v>
      </c>
      <c r="DK242" s="3">
        <f t="shared" si="186"/>
        <v>6.5662750645797274</v>
      </c>
      <c r="DL242" s="3">
        <f t="shared" si="187"/>
        <v>0.38255052390990291</v>
      </c>
      <c r="DM242" s="3" t="s">
        <v>98</v>
      </c>
      <c r="DN242" s="3" t="s">
        <v>98</v>
      </c>
      <c r="DO242" s="3">
        <f t="shared" si="188"/>
        <v>7.0176318367227575</v>
      </c>
      <c r="DP242" s="3">
        <f t="shared" si="189"/>
        <v>1.0046648360667241</v>
      </c>
      <c r="DQ242" s="3">
        <f t="shared" si="190"/>
        <v>3.6605816648098622E-4</v>
      </c>
      <c r="DR242" s="3">
        <f t="shared" si="191"/>
        <v>0.12203368267520244</v>
      </c>
      <c r="DS242" s="3">
        <f t="shared" si="192"/>
        <v>4896.887289409894</v>
      </c>
      <c r="DT242" s="3">
        <f t="shared" si="193"/>
        <v>8.5330144561025292E-2</v>
      </c>
      <c r="DV242" s="3" t="s">
        <v>98</v>
      </c>
      <c r="DW242" s="3">
        <f t="shared" si="194"/>
        <v>4.0517741869047011E-3</v>
      </c>
      <c r="DX242" s="3">
        <f t="shared" si="195"/>
        <v>8.289219788198478E-6</v>
      </c>
      <c r="DY242" s="3">
        <f t="shared" si="196"/>
        <v>6.2820184179506944E-5</v>
      </c>
      <c r="DZ242" s="3">
        <f t="shared" si="197"/>
        <v>1.4964175848555184E-4</v>
      </c>
      <c r="EA242" s="3">
        <f t="shared" si="198"/>
        <v>8.7060870088734809E-4</v>
      </c>
      <c r="EB242" s="3" t="s">
        <v>98</v>
      </c>
      <c r="EC242" s="3" t="s">
        <v>98</v>
      </c>
      <c r="ED242" s="3">
        <f t="shared" si="199"/>
        <v>4.9997961560748962E-5</v>
      </c>
      <c r="EE242" s="3">
        <f t="shared" si="200"/>
        <v>4.1059126298118122E-2</v>
      </c>
      <c r="EF242" s="3">
        <f t="shared" si="201"/>
        <v>0.13358657129894436</v>
      </c>
      <c r="EG242" s="3">
        <f t="shared" si="202"/>
        <v>7.7827401890922208E-3</v>
      </c>
      <c r="EH242" s="3" t="s">
        <v>98</v>
      </c>
      <c r="EI242" s="3" t="s">
        <v>98</v>
      </c>
      <c r="EJ242" s="3">
        <f t="shared" si="203"/>
        <v>0.14276912960333143</v>
      </c>
      <c r="EK242" s="3">
        <f t="shared" si="204"/>
        <v>2.0439248955428847E-2</v>
      </c>
      <c r="EL242" s="3">
        <f t="shared" si="205"/>
        <v>7.44721396457414E-6</v>
      </c>
      <c r="EM242" s="3">
        <f t="shared" si="206"/>
        <v>2.4826954538504534E-3</v>
      </c>
      <c r="EN242" s="3">
        <f t="shared" si="207"/>
        <v>99.623968931541924</v>
      </c>
      <c r="EO242" s="3">
        <f t="shared" si="208"/>
        <v>1.7359859780836369E-3</v>
      </c>
      <c r="EQ242" s="3">
        <f t="shared" si="209"/>
        <v>8.1035483738094022E-3</v>
      </c>
    </row>
    <row r="243" spans="1:159">
      <c r="A243" s="3" t="s">
        <v>294</v>
      </c>
      <c r="B243" s="33" t="s">
        <v>63</v>
      </c>
      <c r="C243" s="3" t="s">
        <v>65</v>
      </c>
      <c r="D243" s="3" t="s">
        <v>618</v>
      </c>
      <c r="E243" s="3" t="s">
        <v>401</v>
      </c>
      <c r="F243" s="13" t="s">
        <v>491</v>
      </c>
      <c r="G243" s="5" t="s">
        <v>98</v>
      </c>
      <c r="H243" s="3">
        <v>8.7624626999116106</v>
      </c>
      <c r="I243" s="3">
        <v>3.06194641939363E-2</v>
      </c>
      <c r="J243" s="3">
        <v>0.189380571507239</v>
      </c>
      <c r="K243" s="3">
        <v>0.36380358599791801</v>
      </c>
      <c r="L243" s="3">
        <v>2.23329924995185</v>
      </c>
      <c r="M243" s="5" t="s">
        <v>98</v>
      </c>
      <c r="N243" s="5" t="s">
        <v>98</v>
      </c>
      <c r="O243" s="3">
        <v>0.21610747167611999</v>
      </c>
      <c r="P243" s="3">
        <v>374.91655091649102</v>
      </c>
      <c r="Q243" s="3">
        <v>616.60978161834601</v>
      </c>
      <c r="R243" s="3">
        <v>51.095287447963898</v>
      </c>
      <c r="S243" s="5" t="s">
        <v>98</v>
      </c>
      <c r="T243" s="5" t="s">
        <v>98</v>
      </c>
      <c r="U243" s="3">
        <v>602.26211985144801</v>
      </c>
      <c r="V243" s="3">
        <v>100.935377318387</v>
      </c>
      <c r="W243" s="3">
        <v>0.25509677845224499</v>
      </c>
      <c r="X243" s="3">
        <v>25.526217937242102</v>
      </c>
      <c r="Y243" s="3">
        <v>1018631.82157463</v>
      </c>
      <c r="Z243" s="3">
        <v>73.638317455138207</v>
      </c>
      <c r="AA243" s="3">
        <f t="shared" si="166"/>
        <v>0.16168218286724245</v>
      </c>
      <c r="AB243" s="3">
        <f t="shared" si="167"/>
        <v>3.6805894237324567E-4</v>
      </c>
      <c r="AC243" s="3">
        <f t="shared" si="168"/>
        <v>7.2291397044033044E-5</v>
      </c>
      <c r="AD243" s="3">
        <f t="shared" si="169"/>
        <v>0.1416862820912812</v>
      </c>
      <c r="AE243" s="3">
        <f t="shared" si="170"/>
        <v>2.5059317210199607E-5</v>
      </c>
      <c r="AF243" s="3">
        <f t="shared" si="171"/>
        <v>5.9124612749722873E-4</v>
      </c>
      <c r="AG243" s="3">
        <f t="shared" si="172"/>
        <v>20137.837086661228</v>
      </c>
      <c r="AH243" s="17">
        <f t="shared" si="173"/>
        <v>6.0533135580348658E-4</v>
      </c>
      <c r="AI243" s="3">
        <f t="shared" si="174"/>
        <v>2404.9512097511201</v>
      </c>
      <c r="AJ243" s="3">
        <f t="shared" si="175"/>
        <v>12244.38639885597</v>
      </c>
      <c r="AK243" s="3">
        <f t="shared" si="176"/>
        <v>833.65985033458435</v>
      </c>
      <c r="AL243" s="3">
        <f t="shared" si="177"/>
        <v>19669.257307602282</v>
      </c>
      <c r="AM243" s="3">
        <f t="shared" si="178"/>
        <v>20137.837086661228</v>
      </c>
      <c r="AP243" s="3" t="s">
        <v>98</v>
      </c>
      <c r="AQ243" s="3">
        <v>8.7624626999116106</v>
      </c>
      <c r="AR243" s="3">
        <v>3.06194641939363E-2</v>
      </c>
      <c r="AS243" s="3">
        <v>0.189380571507239</v>
      </c>
      <c r="AT243" s="3">
        <v>0.28801527568409402</v>
      </c>
      <c r="AU243" s="3">
        <v>2.23329924995185</v>
      </c>
      <c r="AV243" s="3" t="s">
        <v>98</v>
      </c>
      <c r="AW243" s="3" t="s">
        <v>98</v>
      </c>
      <c r="AX243" s="3">
        <v>0.21610747167611999</v>
      </c>
      <c r="AY243" s="3">
        <v>1.23846274014733</v>
      </c>
      <c r="AZ243" s="3">
        <v>2.8508055599858501E-2</v>
      </c>
      <c r="BA243" s="3">
        <v>9.1988018146927697E-2</v>
      </c>
      <c r="BB243" s="3" t="s">
        <v>98</v>
      </c>
      <c r="BC243" s="3" t="s">
        <v>98</v>
      </c>
      <c r="BD243" s="3">
        <v>5.4848108459542098E-2</v>
      </c>
      <c r="BE243" s="3">
        <v>0.13734489466334099</v>
      </c>
      <c r="BF243" s="3">
        <v>1.3160649052689001E-2</v>
      </c>
      <c r="BG243" s="3">
        <v>7.8307530524264896E-3</v>
      </c>
      <c r="BH243" s="3">
        <v>0.49072364723899298</v>
      </c>
      <c r="BI243" s="3">
        <v>5.7885718629280599E-3</v>
      </c>
      <c r="BK243" s="3" t="s">
        <v>98</v>
      </c>
      <c r="BL243" s="3">
        <v>6.3572296347399</v>
      </c>
      <c r="BM243" s="3">
        <v>1.33764698333627E-2</v>
      </c>
      <c r="BN243" s="3">
        <v>0.12627131198025199</v>
      </c>
      <c r="BO243" s="3">
        <v>0.59147765884165504</v>
      </c>
      <c r="BP243" s="3">
        <v>1.8356433868763999</v>
      </c>
      <c r="BQ243" s="3" t="s">
        <v>98</v>
      </c>
      <c r="BR243" s="3" t="s">
        <v>98</v>
      </c>
      <c r="BS243" s="3">
        <v>0.215929821191091</v>
      </c>
      <c r="BT243" s="3">
        <v>27.445661511197098</v>
      </c>
      <c r="BU243" s="3">
        <v>135.03714989659801</v>
      </c>
      <c r="BV243" s="3">
        <v>3.2830408252145098</v>
      </c>
      <c r="BW243" s="3" t="s">
        <v>98</v>
      </c>
      <c r="BX243" s="3" t="s">
        <v>98</v>
      </c>
      <c r="BY243" s="3">
        <v>51.1122394306595</v>
      </c>
      <c r="BZ243" s="3">
        <v>38.704911391558198</v>
      </c>
      <c r="CA243" s="3">
        <v>9.1684411982282499E-2</v>
      </c>
      <c r="CB243" s="3">
        <v>1.19711893635069</v>
      </c>
      <c r="CC243" s="3">
        <v>88161.551170710998</v>
      </c>
      <c r="CD243" s="3">
        <v>4.3495145941301203</v>
      </c>
      <c r="CF243" s="3" t="s">
        <v>98</v>
      </c>
      <c r="CG243" s="3">
        <v>8.7624626999116106</v>
      </c>
      <c r="CH243" s="3">
        <v>3.06194641939363E-2</v>
      </c>
      <c r="CI243" s="3">
        <v>0.189380571507239</v>
      </c>
      <c r="CJ243" s="3">
        <v>0.36380358599791801</v>
      </c>
      <c r="CK243" s="3">
        <v>2.23329924995185</v>
      </c>
      <c r="CL243" s="3" t="s">
        <v>98</v>
      </c>
      <c r="CM243" s="3" t="s">
        <v>98</v>
      </c>
      <c r="CN243" s="3">
        <v>0.21610747167611999</v>
      </c>
      <c r="CO243" s="3">
        <v>374.91655091649102</v>
      </c>
      <c r="CP243" s="3">
        <v>616.60978161834601</v>
      </c>
      <c r="CQ243" s="3">
        <v>51.095287447963898</v>
      </c>
      <c r="CR243" s="3" t="s">
        <v>98</v>
      </c>
      <c r="CS243" s="3" t="s">
        <v>98</v>
      </c>
      <c r="CT243" s="3">
        <v>602.26211985144801</v>
      </c>
      <c r="CU243" s="3">
        <v>100.935377318387</v>
      </c>
      <c r="CV243" s="3">
        <v>0.25509677845224499</v>
      </c>
      <c r="CW243" s="3">
        <v>25.526217937242102</v>
      </c>
      <c r="CX243" s="3">
        <v>1018631.82157463</v>
      </c>
      <c r="CY243" s="3">
        <v>73.638317455138207</v>
      </c>
      <c r="DA243" s="3" t="s">
        <v>98</v>
      </c>
      <c r="DB243" s="3">
        <f t="shared" si="179"/>
        <v>0.15690684394147392</v>
      </c>
      <c r="DC243" s="3">
        <f t="shared" si="180"/>
        <v>5.1956221949489079E-4</v>
      </c>
      <c r="DD243" s="3">
        <f t="shared" si="181"/>
        <v>3.2266076169933759E-3</v>
      </c>
      <c r="DE243" s="3">
        <f t="shared" si="182"/>
        <v>5.7250430553916539E-3</v>
      </c>
      <c r="DF243" s="3">
        <f t="shared" si="183"/>
        <v>3.4153528826301426E-2</v>
      </c>
      <c r="DG243" s="3" t="s">
        <v>98</v>
      </c>
      <c r="DH243" s="3" t="s">
        <v>98</v>
      </c>
      <c r="DI243" s="3">
        <f t="shared" si="184"/>
        <v>2.8844481654972665E-3</v>
      </c>
      <c r="DJ243" s="3">
        <f t="shared" si="185"/>
        <v>4.7481832689525207</v>
      </c>
      <c r="DK243" s="3">
        <f t="shared" si="186"/>
        <v>5.7163258645119317</v>
      </c>
      <c r="DL243" s="3">
        <f t="shared" si="187"/>
        <v>0.45453992445547053</v>
      </c>
      <c r="DM243" s="3" t="s">
        <v>98</v>
      </c>
      <c r="DN243" s="3" t="s">
        <v>98</v>
      </c>
      <c r="DO243" s="3">
        <f t="shared" si="188"/>
        <v>4.9463051893187249</v>
      </c>
      <c r="DP243" s="3">
        <f t="shared" si="189"/>
        <v>0.79102960280867551</v>
      </c>
      <c r="DQ243" s="3">
        <f t="shared" si="190"/>
        <v>1.2951274135239966E-3</v>
      </c>
      <c r="DR243" s="3">
        <f t="shared" si="191"/>
        <v>0.1248938535449917</v>
      </c>
      <c r="DS243" s="3">
        <f t="shared" si="192"/>
        <v>4916.1767450513034</v>
      </c>
      <c r="DT243" s="3">
        <f t="shared" si="193"/>
        <v>0.35236952605377697</v>
      </c>
      <c r="DV243" s="3" t="s">
        <v>98</v>
      </c>
      <c r="DW243" s="3">
        <f t="shared" si="194"/>
        <v>3.1797624482145488E-3</v>
      </c>
      <c r="DX243" s="3">
        <f t="shared" si="195"/>
        <v>1.0529078232413395E-5</v>
      </c>
      <c r="DY243" s="3">
        <f t="shared" si="196"/>
        <v>6.538813399028968E-5</v>
      </c>
      <c r="DZ243" s="3">
        <f t="shared" si="197"/>
        <v>1.1601964875882685E-4</v>
      </c>
      <c r="EA243" s="3">
        <f t="shared" si="198"/>
        <v>6.9213111237132591E-4</v>
      </c>
      <c r="EB243" s="3" t="s">
        <v>98</v>
      </c>
      <c r="EC243" s="3" t="s">
        <v>98</v>
      </c>
      <c r="ED243" s="3">
        <f t="shared" si="199"/>
        <v>5.8454174018633921E-5</v>
      </c>
      <c r="EE243" s="3">
        <f t="shared" si="200"/>
        <v>9.6223303436575383E-2</v>
      </c>
      <c r="EF243" s="3">
        <f t="shared" si="201"/>
        <v>0.11584299237139994</v>
      </c>
      <c r="EG243" s="3">
        <f t="shared" si="202"/>
        <v>9.2113826694321197E-3</v>
      </c>
      <c r="EH243" s="3" t="s">
        <v>98</v>
      </c>
      <c r="EI243" s="3" t="s">
        <v>98</v>
      </c>
      <c r="EJ243" s="3">
        <f t="shared" si="203"/>
        <v>0.10023830129596509</v>
      </c>
      <c r="EK243" s="3">
        <f t="shared" si="204"/>
        <v>1.6030443053046781E-2</v>
      </c>
      <c r="EL243" s="3">
        <f t="shared" si="205"/>
        <v>2.6246130581231513E-5</v>
      </c>
      <c r="EM243" s="3">
        <f t="shared" si="206"/>
        <v>2.5310099645067248E-3</v>
      </c>
      <c r="EN243" s="3">
        <f t="shared" si="207"/>
        <v>99.6277396831115</v>
      </c>
      <c r="EO243" s="3">
        <f t="shared" si="208"/>
        <v>7.140870077400099E-3</v>
      </c>
      <c r="EQ243" s="3">
        <f t="shared" si="209"/>
        <v>6.3595248964290977E-3</v>
      </c>
    </row>
    <row r="244" spans="1:159">
      <c r="A244" s="3" t="s">
        <v>295</v>
      </c>
      <c r="B244" s="33" t="s">
        <v>63</v>
      </c>
      <c r="C244" s="3" t="s">
        <v>65</v>
      </c>
      <c r="D244" s="3" t="s">
        <v>618</v>
      </c>
      <c r="E244" s="3" t="s">
        <v>401</v>
      </c>
      <c r="F244" s="13" t="s">
        <v>491</v>
      </c>
      <c r="G244" s="5" t="s">
        <v>98</v>
      </c>
      <c r="H244" s="3">
        <v>7.9389603956329999</v>
      </c>
      <c r="I244" s="3">
        <v>3.04905232506563E-2</v>
      </c>
      <c r="J244" s="3">
        <v>0.14942102696557</v>
      </c>
      <c r="K244" s="3">
        <v>0.29741037216082999</v>
      </c>
      <c r="L244" s="3">
        <v>3.81499530039593</v>
      </c>
      <c r="M244" s="5" t="s">
        <v>98</v>
      </c>
      <c r="N244" s="5" t="s">
        <v>98</v>
      </c>
      <c r="O244" s="3">
        <v>0.24840791695902201</v>
      </c>
      <c r="P244" s="3">
        <v>389.16915476794901</v>
      </c>
      <c r="Q244" s="3">
        <v>743.90734634802095</v>
      </c>
      <c r="R244" s="3">
        <v>55.446737522666801</v>
      </c>
      <c r="S244" s="5" t="s">
        <v>98</v>
      </c>
      <c r="T244" s="5" t="s">
        <v>98</v>
      </c>
      <c r="U244" s="3">
        <v>814.07288524771502</v>
      </c>
      <c r="V244" s="3">
        <v>91.242520654723194</v>
      </c>
      <c r="W244" s="3">
        <v>0.65996960016064798</v>
      </c>
      <c r="X244" s="3">
        <v>25.020244206612801</v>
      </c>
      <c r="Y244" s="3">
        <v>961965.24302113999</v>
      </c>
      <c r="Z244" s="3">
        <v>55.289839695440797</v>
      </c>
      <c r="AA244" s="3">
        <f t="shared" si="166"/>
        <v>0.20405778135685021</v>
      </c>
      <c r="AB244" s="3">
        <f t="shared" si="167"/>
        <v>4.0455635751009844E-4</v>
      </c>
      <c r="AC244" s="3">
        <f t="shared" si="168"/>
        <v>5.7475922437486402E-5</v>
      </c>
      <c r="AD244" s="3">
        <f t="shared" si="169"/>
        <v>0.12274376607604698</v>
      </c>
      <c r="AE244" s="3">
        <f t="shared" si="170"/>
        <v>2.6009509582731319E-5</v>
      </c>
      <c r="AF244" s="3">
        <f t="shared" si="171"/>
        <v>8.462601857537436E-4</v>
      </c>
      <c r="AG244" s="3">
        <f t="shared" si="172"/>
        <v>24397.985571861533</v>
      </c>
      <c r="AH244" s="17">
        <f t="shared" si="173"/>
        <v>7.7332039982204741E-4</v>
      </c>
      <c r="AI244" s="3">
        <f t="shared" si="174"/>
        <v>1813.3450594112287</v>
      </c>
      <c r="AJ244" s="3">
        <f t="shared" si="175"/>
        <v>12763.610239439635</v>
      </c>
      <c r="AK244" s="3">
        <f t="shared" si="176"/>
        <v>820.59084394605293</v>
      </c>
      <c r="AL244" s="3">
        <f t="shared" si="177"/>
        <v>26699.210064563005</v>
      </c>
      <c r="AM244" s="3">
        <f t="shared" si="178"/>
        <v>24397.985571861533</v>
      </c>
      <c r="AP244" s="3" t="s">
        <v>98</v>
      </c>
      <c r="AQ244" s="3">
        <v>7.9389603956329999</v>
      </c>
      <c r="AR244" s="3">
        <v>3.04905232506563E-2</v>
      </c>
      <c r="AS244" s="3">
        <v>0.14942102696557</v>
      </c>
      <c r="AT244" s="3">
        <v>0.29741037216082999</v>
      </c>
      <c r="AU244" s="3">
        <v>3.81499530039593</v>
      </c>
      <c r="AV244" s="3" t="s">
        <v>98</v>
      </c>
      <c r="AW244" s="3" t="s">
        <v>98</v>
      </c>
      <c r="AX244" s="3">
        <v>0.24840791695902201</v>
      </c>
      <c r="AY244" s="3">
        <v>1.5047139070900899</v>
      </c>
      <c r="AZ244" s="3">
        <v>1.40575042045898E-2</v>
      </c>
      <c r="BA244" s="3">
        <v>9.7640934376558394E-2</v>
      </c>
      <c r="BB244" s="3" t="s">
        <v>98</v>
      </c>
      <c r="BC244" s="3" t="s">
        <v>98</v>
      </c>
      <c r="BD244" s="3">
        <v>5.0880839869261299E-2</v>
      </c>
      <c r="BE244" s="3">
        <v>0.31255145951570301</v>
      </c>
      <c r="BF244" s="3">
        <v>1.6858756818331499E-2</v>
      </c>
      <c r="BG244" s="3">
        <v>5.8684214604853404E-3</v>
      </c>
      <c r="BH244" s="3">
        <v>1.12686632671565</v>
      </c>
      <c r="BI244" s="3">
        <v>5.3338881587842897E-3</v>
      </c>
      <c r="BK244" s="3" t="s">
        <v>98</v>
      </c>
      <c r="BL244" s="3">
        <v>9.1550249344823609</v>
      </c>
      <c r="BM244" s="3">
        <v>2.2208433469810499E-2</v>
      </c>
      <c r="BN244" s="3">
        <v>0.12626531972712901</v>
      </c>
      <c r="BO244" s="3">
        <v>0.33568138786733398</v>
      </c>
      <c r="BP244" s="3">
        <v>0.97421677150304897</v>
      </c>
      <c r="BQ244" s="3" t="s">
        <v>98</v>
      </c>
      <c r="BR244" s="3" t="s">
        <v>98</v>
      </c>
      <c r="BS244" s="3">
        <v>0.16576296213169001</v>
      </c>
      <c r="BT244" s="3">
        <v>30.148240074621</v>
      </c>
      <c r="BU244" s="3">
        <v>134.75580944420801</v>
      </c>
      <c r="BV244" s="3">
        <v>5.6359064866119999</v>
      </c>
      <c r="BW244" s="3" t="s">
        <v>98</v>
      </c>
      <c r="BX244" s="3" t="s">
        <v>98</v>
      </c>
      <c r="BY244" s="3">
        <v>74.042968050108399</v>
      </c>
      <c r="BZ244" s="3">
        <v>28.477370713346001</v>
      </c>
      <c r="CA244" s="3">
        <v>0.54006243848968905</v>
      </c>
      <c r="CB244" s="3">
        <v>2.2430646767282401</v>
      </c>
      <c r="CC244" s="3">
        <v>89374.736573590606</v>
      </c>
      <c r="CD244" s="3">
        <v>4.5385461338897803</v>
      </c>
      <c r="CF244" s="3" t="s">
        <v>98</v>
      </c>
      <c r="CG244" s="3">
        <v>7.9389603956329999</v>
      </c>
      <c r="CH244" s="3">
        <v>3.04905232506563E-2</v>
      </c>
      <c r="CI244" s="3">
        <v>0.14942102696557</v>
      </c>
      <c r="CJ244" s="3">
        <v>0.29741037216082999</v>
      </c>
      <c r="CK244" s="3">
        <v>3.81499530039593</v>
      </c>
      <c r="CL244" s="3" t="s">
        <v>98</v>
      </c>
      <c r="CM244" s="3" t="s">
        <v>98</v>
      </c>
      <c r="CN244" s="3">
        <v>0.24840791695902201</v>
      </c>
      <c r="CO244" s="3">
        <v>389.16915476794901</v>
      </c>
      <c r="CP244" s="3">
        <v>743.90734634802095</v>
      </c>
      <c r="CQ244" s="3">
        <v>55.446737522666801</v>
      </c>
      <c r="CR244" s="3" t="s">
        <v>98</v>
      </c>
      <c r="CS244" s="3" t="s">
        <v>98</v>
      </c>
      <c r="CT244" s="3">
        <v>814.07288524771502</v>
      </c>
      <c r="CU244" s="3">
        <v>91.242520654723194</v>
      </c>
      <c r="CV244" s="3">
        <v>0.65996960016064798</v>
      </c>
      <c r="CW244" s="3">
        <v>25.020244206612801</v>
      </c>
      <c r="CX244" s="3">
        <v>961965.24302113999</v>
      </c>
      <c r="CY244" s="3">
        <v>55.289839695440797</v>
      </c>
      <c r="DA244" s="3" t="s">
        <v>98</v>
      </c>
      <c r="DB244" s="3">
        <f t="shared" si="179"/>
        <v>0.14216063023785477</v>
      </c>
      <c r="DC244" s="3">
        <f t="shared" si="180"/>
        <v>5.173743026113685E-4</v>
      </c>
      <c r="DD244" s="3">
        <f t="shared" si="181"/>
        <v>2.5457892534010637E-3</v>
      </c>
      <c r="DE244" s="3">
        <f t="shared" si="182"/>
        <v>4.6802374997770117E-3</v>
      </c>
      <c r="DF244" s="3">
        <f t="shared" si="183"/>
        <v>5.8342182296925067E-2</v>
      </c>
      <c r="DG244" s="3" t="s">
        <v>98</v>
      </c>
      <c r="DH244" s="3" t="s">
        <v>98</v>
      </c>
      <c r="DI244" s="3">
        <f t="shared" si="184"/>
        <v>3.315571436795557E-3</v>
      </c>
      <c r="DJ244" s="3">
        <f t="shared" si="185"/>
        <v>4.9286873704147549</v>
      </c>
      <c r="DK244" s="3">
        <f t="shared" si="186"/>
        <v>6.8964472045331338</v>
      </c>
      <c r="DL244" s="3">
        <f t="shared" si="187"/>
        <v>0.49325010472877923</v>
      </c>
      <c r="DM244" s="3" t="s">
        <v>98</v>
      </c>
      <c r="DN244" s="3" t="s">
        <v>98</v>
      </c>
      <c r="DO244" s="3">
        <f t="shared" si="188"/>
        <v>6.6858811206284079</v>
      </c>
      <c r="DP244" s="3">
        <f t="shared" si="189"/>
        <v>0.71506677629093418</v>
      </c>
      <c r="DQ244" s="3">
        <f t="shared" si="190"/>
        <v>3.3506684264949958E-3</v>
      </c>
      <c r="DR244" s="3">
        <f t="shared" si="191"/>
        <v>0.12241824164015751</v>
      </c>
      <c r="DS244" s="3">
        <f t="shared" si="192"/>
        <v>4642.6893968201739</v>
      </c>
      <c r="DT244" s="3">
        <f t="shared" si="193"/>
        <v>0.26456952416031015</v>
      </c>
      <c r="DV244" s="3" t="s">
        <v>98</v>
      </c>
      <c r="DW244" s="3">
        <f t="shared" si="194"/>
        <v>3.0480137522546822E-3</v>
      </c>
      <c r="DX244" s="3">
        <f t="shared" si="195"/>
        <v>1.1092832008300354E-5</v>
      </c>
      <c r="DY244" s="3">
        <f t="shared" si="196"/>
        <v>5.4583330432101463E-5</v>
      </c>
      <c r="DZ244" s="3">
        <f t="shared" si="197"/>
        <v>1.0034724972216521E-4</v>
      </c>
      <c r="EA244" s="3">
        <f t="shared" si="198"/>
        <v>1.2508932584221549E-3</v>
      </c>
      <c r="EB244" s="3" t="s">
        <v>98</v>
      </c>
      <c r="EC244" s="3" t="s">
        <v>98</v>
      </c>
      <c r="ED244" s="3">
        <f t="shared" si="199"/>
        <v>7.1087946916295082E-5</v>
      </c>
      <c r="EE244" s="3">
        <f t="shared" si="200"/>
        <v>0.10567417195923397</v>
      </c>
      <c r="EF244" s="3">
        <f t="shared" si="201"/>
        <v>0.14786418634994195</v>
      </c>
      <c r="EG244" s="3">
        <f t="shared" si="202"/>
        <v>1.0575593960148642E-2</v>
      </c>
      <c r="EH244" s="3" t="s">
        <v>98</v>
      </c>
      <c r="EI244" s="3" t="s">
        <v>98</v>
      </c>
      <c r="EJ244" s="3">
        <f t="shared" si="203"/>
        <v>0.14334951644149979</v>
      </c>
      <c r="EK244" s="3">
        <f t="shared" si="204"/>
        <v>1.5331483577897223E-2</v>
      </c>
      <c r="EL244" s="3">
        <f t="shared" si="205"/>
        <v>7.184044855537507E-5</v>
      </c>
      <c r="EM244" s="3">
        <f t="shared" si="206"/>
        <v>2.6247244643030467E-3</v>
      </c>
      <c r="EN244" s="3">
        <f t="shared" si="207"/>
        <v>99.542194665838906</v>
      </c>
      <c r="EO244" s="3">
        <f t="shared" si="208"/>
        <v>5.6725377955828037E-3</v>
      </c>
      <c r="EQ244" s="3">
        <f t="shared" si="209"/>
        <v>6.0960275045093644E-3</v>
      </c>
    </row>
    <row r="245" spans="1:159">
      <c r="A245" s="3" t="s">
        <v>296</v>
      </c>
      <c r="B245" s="33" t="s">
        <v>63</v>
      </c>
      <c r="C245" s="3" t="s">
        <v>65</v>
      </c>
      <c r="D245" s="3" t="s">
        <v>618</v>
      </c>
      <c r="E245" s="3" t="s">
        <v>401</v>
      </c>
      <c r="F245" s="13" t="s">
        <v>491</v>
      </c>
      <c r="G245" s="5" t="s">
        <v>98</v>
      </c>
      <c r="H245" s="3">
        <v>7.9037818877654198</v>
      </c>
      <c r="I245" s="3">
        <v>2.4057740889074801E-2</v>
      </c>
      <c r="J245" s="3">
        <v>0.16716171388703099</v>
      </c>
      <c r="K245" s="3">
        <v>0.38783646186072301</v>
      </c>
      <c r="L245" s="3">
        <v>2.6851794653590102</v>
      </c>
      <c r="M245" s="5" t="s">
        <v>98</v>
      </c>
      <c r="N245" s="5" t="s">
        <v>98</v>
      </c>
      <c r="O245" s="3">
        <v>0.20813302544450099</v>
      </c>
      <c r="P245" s="3">
        <v>528.63366274958298</v>
      </c>
      <c r="Q245" s="3">
        <v>348.39222717428498</v>
      </c>
      <c r="R245" s="3">
        <v>34.867049040519099</v>
      </c>
      <c r="S245" s="5" t="s">
        <v>98</v>
      </c>
      <c r="T245" s="5" t="s">
        <v>98</v>
      </c>
      <c r="U245" s="3">
        <v>413.076398755958</v>
      </c>
      <c r="V245" s="3">
        <v>30.9208165573259</v>
      </c>
      <c r="W245" s="3">
        <v>6.2262032244555003E-2</v>
      </c>
      <c r="X245" s="3">
        <v>24.967515140393999</v>
      </c>
      <c r="Y245" s="3">
        <v>982508.07796211995</v>
      </c>
      <c r="Z245" s="3">
        <v>77.395908045965299</v>
      </c>
      <c r="AA245" s="3">
        <f t="shared" si="166"/>
        <v>0.14391896523227313</v>
      </c>
      <c r="AB245" s="3">
        <f t="shared" si="167"/>
        <v>5.3804510579297661E-4</v>
      </c>
      <c r="AC245" s="3">
        <f t="shared" si="168"/>
        <v>7.8773813449449577E-5</v>
      </c>
      <c r="AD245" s="3">
        <f t="shared" si="169"/>
        <v>0.11558829185178897</v>
      </c>
      <c r="AE245" s="3">
        <f t="shared" si="170"/>
        <v>2.541202021685221E-5</v>
      </c>
      <c r="AF245" s="3">
        <f t="shared" si="171"/>
        <v>4.2043053693028659E-4</v>
      </c>
      <c r="AG245" s="3">
        <f t="shared" si="172"/>
        <v>14481.502181798718</v>
      </c>
      <c r="AH245" s="17">
        <f t="shared" si="173"/>
        <v>3.545947712683509E-4</v>
      </c>
      <c r="AI245" s="3">
        <f t="shared" si="174"/>
        <v>3217.0896013396105</v>
      </c>
      <c r="AJ245" s="3">
        <f t="shared" si="175"/>
        <v>21973.537132476486</v>
      </c>
      <c r="AK245" s="3">
        <f t="shared" si="176"/>
        <v>1037.8162794052016</v>
      </c>
      <c r="AL245" s="3">
        <f t="shared" si="177"/>
        <v>17170.207321650301</v>
      </c>
      <c r="AM245" s="3">
        <f t="shared" si="178"/>
        <v>14481.502181798718</v>
      </c>
      <c r="AP245" s="3" t="s">
        <v>98</v>
      </c>
      <c r="AQ245" s="3">
        <v>7.9037818877654198</v>
      </c>
      <c r="AR245" s="3">
        <v>2.4057740889074801E-2</v>
      </c>
      <c r="AS245" s="3">
        <v>0.16716171388703099</v>
      </c>
      <c r="AT245" s="3">
        <v>0.38783646186072301</v>
      </c>
      <c r="AU245" s="3">
        <v>2.6851794653590102</v>
      </c>
      <c r="AV245" s="3" t="s">
        <v>98</v>
      </c>
      <c r="AW245" s="3" t="s">
        <v>98</v>
      </c>
      <c r="AX245" s="3">
        <v>0.20813302544450099</v>
      </c>
      <c r="AY245" s="3">
        <v>1.00707956490632</v>
      </c>
      <c r="AZ245" s="3">
        <v>2.2378827358943001E-2</v>
      </c>
      <c r="BA245" s="3">
        <v>0.121333290549951</v>
      </c>
      <c r="BB245" s="3" t="s">
        <v>98</v>
      </c>
      <c r="BC245" s="3" t="s">
        <v>98</v>
      </c>
      <c r="BD245" s="3">
        <v>3.6544134442447897E-2</v>
      </c>
      <c r="BE245" s="3">
        <v>0.260979416674955</v>
      </c>
      <c r="BF245" s="3">
        <v>2.7270632319516899E-2</v>
      </c>
      <c r="BG245" s="3">
        <v>8.2996707830709695E-3</v>
      </c>
      <c r="BH245" s="3">
        <v>0.218578853580989</v>
      </c>
      <c r="BI245" s="3">
        <v>1.01391836870155E-2</v>
      </c>
      <c r="BK245" s="3" t="s">
        <v>98</v>
      </c>
      <c r="BL245" s="3">
        <v>11.481023681807599</v>
      </c>
      <c r="BM245" s="3">
        <v>2.3622084186910398E-2</v>
      </c>
      <c r="BN245" s="3">
        <v>8.6627869683058203E-2</v>
      </c>
      <c r="BO245" s="3">
        <v>0.19227028060784501</v>
      </c>
      <c r="BP245" s="3">
        <v>1.52384466454511</v>
      </c>
      <c r="BQ245" s="3" t="s">
        <v>98</v>
      </c>
      <c r="BR245" s="3" t="s">
        <v>98</v>
      </c>
      <c r="BS245" s="3">
        <v>0.14731751801878401</v>
      </c>
      <c r="BT245" s="3">
        <v>42.817922065684101</v>
      </c>
      <c r="BU245" s="3">
        <v>26.953097365729899</v>
      </c>
      <c r="BV245" s="3">
        <v>2.9990743242417999</v>
      </c>
      <c r="BW245" s="3" t="s">
        <v>98</v>
      </c>
      <c r="BX245" s="3" t="s">
        <v>98</v>
      </c>
      <c r="BY245" s="3">
        <v>33.3182882448219</v>
      </c>
      <c r="BZ245" s="3">
        <v>3.4243933332144301</v>
      </c>
      <c r="CA245" s="3">
        <v>2.2711969489766701E-2</v>
      </c>
      <c r="CB245" s="3">
        <v>1.99161299085745</v>
      </c>
      <c r="CC245" s="3">
        <v>99008.815347480995</v>
      </c>
      <c r="CD245" s="3">
        <v>3.4550078034128</v>
      </c>
      <c r="CF245" s="3" t="s">
        <v>98</v>
      </c>
      <c r="CG245" s="3">
        <v>7.9037818877654198</v>
      </c>
      <c r="CH245" s="3">
        <v>2.4057740889074801E-2</v>
      </c>
      <c r="CI245" s="3">
        <v>0.16716171388703099</v>
      </c>
      <c r="CJ245" s="3">
        <v>0.38783646186072301</v>
      </c>
      <c r="CK245" s="3">
        <v>2.6851794653590102</v>
      </c>
      <c r="CL245" s="3" t="s">
        <v>98</v>
      </c>
      <c r="CM245" s="3" t="s">
        <v>98</v>
      </c>
      <c r="CN245" s="3">
        <v>0.20813302544450099</v>
      </c>
      <c r="CO245" s="3">
        <v>528.63366274958298</v>
      </c>
      <c r="CP245" s="3">
        <v>348.39222717428498</v>
      </c>
      <c r="CQ245" s="3">
        <v>34.867049040519099</v>
      </c>
      <c r="CR245" s="3" t="s">
        <v>98</v>
      </c>
      <c r="CS245" s="3" t="s">
        <v>98</v>
      </c>
      <c r="CT245" s="3">
        <v>413.076398755958</v>
      </c>
      <c r="CU245" s="3">
        <v>30.9208165573259</v>
      </c>
      <c r="CV245" s="3">
        <v>6.2262032244555003E-2</v>
      </c>
      <c r="CW245" s="3">
        <v>24.967515140393999</v>
      </c>
      <c r="CX245" s="3">
        <v>982508.07796211995</v>
      </c>
      <c r="CY245" s="3">
        <v>77.395908045965299</v>
      </c>
      <c r="DA245" s="3" t="s">
        <v>98</v>
      </c>
      <c r="DB245" s="3">
        <f t="shared" si="179"/>
        <v>0.14153069903779067</v>
      </c>
      <c r="DC245" s="3">
        <f t="shared" si="180"/>
        <v>4.0822050879766924E-4</v>
      </c>
      <c r="DD245" s="3">
        <f t="shared" si="181"/>
        <v>2.8480495913855903E-3</v>
      </c>
      <c r="DE245" s="3">
        <f t="shared" si="182"/>
        <v>6.1032395722897276E-3</v>
      </c>
      <c r="DF245" s="3">
        <f t="shared" si="183"/>
        <v>4.106406889981664E-2</v>
      </c>
      <c r="DG245" s="3" t="s">
        <v>98</v>
      </c>
      <c r="DH245" s="3" t="s">
        <v>98</v>
      </c>
      <c r="DI245" s="3">
        <f t="shared" si="184"/>
        <v>2.7780109533766095E-3</v>
      </c>
      <c r="DJ245" s="3">
        <f t="shared" si="185"/>
        <v>6.6949552019957324</v>
      </c>
      <c r="DK245" s="3">
        <f t="shared" si="186"/>
        <v>3.2297955020505116</v>
      </c>
      <c r="DL245" s="3">
        <f t="shared" si="187"/>
        <v>0.3101747074620731</v>
      </c>
      <c r="DM245" s="3" t="s">
        <v>98</v>
      </c>
      <c r="DN245" s="3" t="s">
        <v>98</v>
      </c>
      <c r="DO245" s="3">
        <f t="shared" si="188"/>
        <v>3.392545981898472</v>
      </c>
      <c r="DP245" s="3">
        <f t="shared" si="189"/>
        <v>0.2423261485683848</v>
      </c>
      <c r="DQ245" s="3">
        <f t="shared" si="190"/>
        <v>3.1610459869736766E-4</v>
      </c>
      <c r="DR245" s="3">
        <f t="shared" si="191"/>
        <v>0.12216025057034503</v>
      </c>
      <c r="DS245" s="3">
        <f t="shared" si="192"/>
        <v>4741.8343530990351</v>
      </c>
      <c r="DT245" s="3">
        <f t="shared" si="193"/>
        <v>0.37035011634089909</v>
      </c>
      <c r="DV245" s="3" t="s">
        <v>98</v>
      </c>
      <c r="DW245" s="3">
        <f t="shared" si="194"/>
        <v>2.9749447910270917E-3</v>
      </c>
      <c r="DX245" s="3">
        <f t="shared" si="195"/>
        <v>8.5807071150958176E-6</v>
      </c>
      <c r="DY245" s="3">
        <f t="shared" si="196"/>
        <v>5.9865388598250661E-5</v>
      </c>
      <c r="DZ245" s="3">
        <f t="shared" si="197"/>
        <v>1.2828878043713769E-4</v>
      </c>
      <c r="EA245" s="3">
        <f t="shared" si="198"/>
        <v>8.6315787813121588E-4</v>
      </c>
      <c r="EB245" s="3" t="s">
        <v>98</v>
      </c>
      <c r="EC245" s="3" t="s">
        <v>98</v>
      </c>
      <c r="ED245" s="3">
        <f t="shared" si="199"/>
        <v>5.8393191522054382E-5</v>
      </c>
      <c r="EE245" s="3">
        <f t="shared" si="200"/>
        <v>0.14072651544679213</v>
      </c>
      <c r="EF245" s="3">
        <f t="shared" si="201"/>
        <v>6.7889605366411046E-2</v>
      </c>
      <c r="EG245" s="3">
        <f t="shared" si="202"/>
        <v>6.5198055018880286E-3</v>
      </c>
      <c r="EH245" s="3" t="s">
        <v>98</v>
      </c>
      <c r="EI245" s="3" t="s">
        <v>98</v>
      </c>
      <c r="EJ245" s="3">
        <f t="shared" si="203"/>
        <v>7.1310585376773095E-2</v>
      </c>
      <c r="EK245" s="3">
        <f t="shared" si="204"/>
        <v>5.0936434166885683E-3</v>
      </c>
      <c r="EL245" s="3">
        <f t="shared" si="205"/>
        <v>6.6444505376416242E-6</v>
      </c>
      <c r="EM245" s="3">
        <f t="shared" si="206"/>
        <v>2.5677821389674198E-3</v>
      </c>
      <c r="EN245" s="3">
        <f t="shared" si="207"/>
        <v>99.672336140292856</v>
      </c>
      <c r="EO245" s="3">
        <f t="shared" si="208"/>
        <v>7.784679627495141E-3</v>
      </c>
      <c r="EQ245" s="3">
        <f t="shared" si="209"/>
        <v>5.9498895820541834E-3</v>
      </c>
    </row>
    <row r="246" spans="1:159" s="11" customFormat="1" ht="17" thickBot="1">
      <c r="A246" s="11" t="s">
        <v>297</v>
      </c>
      <c r="B246" s="44" t="s">
        <v>63</v>
      </c>
      <c r="C246" s="11" t="s">
        <v>65</v>
      </c>
      <c r="D246" s="11" t="s">
        <v>618</v>
      </c>
      <c r="E246" s="11" t="s">
        <v>401</v>
      </c>
      <c r="F246" s="11" t="s">
        <v>491</v>
      </c>
      <c r="G246" s="10" t="s">
        <v>98</v>
      </c>
      <c r="H246" s="11">
        <v>24.137112044513099</v>
      </c>
      <c r="I246" s="11">
        <v>3.3601309224809098E-2</v>
      </c>
      <c r="J246" s="11">
        <v>0.17477062521477801</v>
      </c>
      <c r="K246" s="11">
        <v>0.44339809669296798</v>
      </c>
      <c r="L246" s="11">
        <v>2.49931363577929</v>
      </c>
      <c r="M246" s="10" t="s">
        <v>98</v>
      </c>
      <c r="N246" s="10" t="s">
        <v>98</v>
      </c>
      <c r="O246" s="11">
        <v>0.19227453636853301</v>
      </c>
      <c r="P246" s="11">
        <v>282.968944416375</v>
      </c>
      <c r="Q246" s="11">
        <v>307.63578619171398</v>
      </c>
      <c r="R246" s="11">
        <v>32.4730476593489</v>
      </c>
      <c r="S246" s="10" t="s">
        <v>98</v>
      </c>
      <c r="T246" s="10" t="s">
        <v>98</v>
      </c>
      <c r="U246" s="11">
        <v>368.280964375211</v>
      </c>
      <c r="V246" s="11">
        <v>31.373431929403399</v>
      </c>
      <c r="W246" s="11">
        <v>9.0383331125071104E-2</v>
      </c>
      <c r="X246" s="11">
        <v>24.870441907733401</v>
      </c>
      <c r="Y246" s="11">
        <v>1004908.16264893</v>
      </c>
      <c r="Z246" s="11">
        <v>51.119824380269101</v>
      </c>
      <c r="AA246" s="3">
        <f t="shared" si="166"/>
        <v>0.19225947829342596</v>
      </c>
      <c r="AB246" s="3">
        <f t="shared" si="167"/>
        <v>2.8158687025734878E-4</v>
      </c>
      <c r="AC246" s="3">
        <f t="shared" si="168"/>
        <v>5.0870145432511614E-5</v>
      </c>
      <c r="AD246" s="3">
        <f t="shared" si="169"/>
        <v>0.1747569379671024</v>
      </c>
      <c r="AE246" s="3">
        <f t="shared" si="170"/>
        <v>2.4748969937884785E-5</v>
      </c>
      <c r="AF246" s="3">
        <f t="shared" si="171"/>
        <v>3.6648221008019803E-4</v>
      </c>
      <c r="AG246" s="3">
        <f t="shared" si="172"/>
        <v>9155.470226873631</v>
      </c>
      <c r="AH246" s="17">
        <f t="shared" si="173"/>
        <v>3.0613323448462046E-4</v>
      </c>
      <c r="AI246" s="3">
        <f t="shared" si="174"/>
        <v>1521.3640646634517</v>
      </c>
      <c r="AJ246" s="3">
        <f t="shared" si="175"/>
        <v>8421.3666355431324</v>
      </c>
      <c r="AK246" s="3">
        <f t="shared" si="176"/>
        <v>740.16288297988785</v>
      </c>
      <c r="AL246" s="3">
        <f t="shared" si="177"/>
        <v>10960.315918383783</v>
      </c>
      <c r="AM246" s="3">
        <f t="shared" si="178"/>
        <v>9155.470226873631</v>
      </c>
      <c r="AO246" s="45"/>
      <c r="AP246" s="3" t="s">
        <v>98</v>
      </c>
      <c r="AQ246" s="11">
        <v>12.2609903640735</v>
      </c>
      <c r="AR246" s="11">
        <v>3.3601309224809098E-2</v>
      </c>
      <c r="AS246" s="11">
        <v>0.17477062521477801</v>
      </c>
      <c r="AT246" s="11">
        <v>0.44339809669296798</v>
      </c>
      <c r="AU246" s="11">
        <v>2.49931363577929</v>
      </c>
      <c r="AV246" s="3" t="s">
        <v>98</v>
      </c>
      <c r="AW246" s="3" t="s">
        <v>98</v>
      </c>
      <c r="AX246" s="11">
        <v>0.19227453636853301</v>
      </c>
      <c r="AY246" s="11">
        <v>1.1350401024167001</v>
      </c>
      <c r="AZ246" s="11">
        <v>2.3320395770442402E-2</v>
      </c>
      <c r="BA246" s="11">
        <v>0.118233724237578</v>
      </c>
      <c r="BB246" s="3" t="s">
        <v>98</v>
      </c>
      <c r="BC246" s="3" t="s">
        <v>98</v>
      </c>
      <c r="BD246" s="11">
        <v>3.5721026581482698E-2</v>
      </c>
      <c r="BE246" s="11">
        <v>0.13103925205745101</v>
      </c>
      <c r="BF246" s="11">
        <v>1.3900199919190901E-2</v>
      </c>
      <c r="BG246" s="11">
        <v>1.0540385688071001E-2</v>
      </c>
      <c r="BH246" s="11">
        <v>0.78386880640578105</v>
      </c>
      <c r="BI246" s="11">
        <v>9.7086091813892404E-3</v>
      </c>
      <c r="BJ246" s="46"/>
      <c r="BK246" s="3" t="s">
        <v>98</v>
      </c>
      <c r="BL246" s="11">
        <v>15.5812146651429</v>
      </c>
      <c r="BM246" s="11">
        <v>1.30440271560778E-2</v>
      </c>
      <c r="BN246" s="11">
        <v>0.15937519380361101</v>
      </c>
      <c r="BO246" s="11">
        <v>0.46554568483391001</v>
      </c>
      <c r="BP246" s="11">
        <v>1.62838999136689</v>
      </c>
      <c r="BQ246" s="3" t="s">
        <v>98</v>
      </c>
      <c r="BR246" s="3" t="s">
        <v>98</v>
      </c>
      <c r="BS246" s="11">
        <v>0.108263971709235</v>
      </c>
      <c r="BT246" s="11">
        <v>12.9914412474937</v>
      </c>
      <c r="BU246" s="11">
        <v>23.667426468930501</v>
      </c>
      <c r="BV246" s="11">
        <v>2.6383227257017801</v>
      </c>
      <c r="BW246" s="3" t="s">
        <v>98</v>
      </c>
      <c r="BX246" s="3" t="s">
        <v>98</v>
      </c>
      <c r="BY246" s="11">
        <v>23.680271467093601</v>
      </c>
      <c r="BZ246" s="11">
        <v>4.1369591523226097</v>
      </c>
      <c r="CA246" s="11">
        <v>3.7855811345615602E-2</v>
      </c>
      <c r="CB246" s="11">
        <v>2.2852459091674602</v>
      </c>
      <c r="CC246" s="11">
        <v>120339.83592692101</v>
      </c>
      <c r="CD246" s="11">
        <v>4.0969546725975103</v>
      </c>
      <c r="CF246" s="11" t="s">
        <v>98</v>
      </c>
      <c r="CG246" s="11">
        <v>24.137112044513099</v>
      </c>
      <c r="CH246" s="11">
        <v>3.3601309224809098E-2</v>
      </c>
      <c r="CI246" s="11">
        <v>0.17477062521477801</v>
      </c>
      <c r="CJ246" s="11">
        <v>0.44339809669296798</v>
      </c>
      <c r="CK246" s="11">
        <v>2.49931363577929</v>
      </c>
      <c r="CL246" s="11" t="s">
        <v>98</v>
      </c>
      <c r="CM246" s="11" t="s">
        <v>98</v>
      </c>
      <c r="CN246" s="11">
        <v>0.19227453636853301</v>
      </c>
      <c r="CO246" s="11">
        <v>282.968944416375</v>
      </c>
      <c r="CP246" s="11">
        <v>307.63578619171398</v>
      </c>
      <c r="CQ246" s="11">
        <v>32.4730476593489</v>
      </c>
      <c r="CR246" s="11" t="s">
        <v>98</v>
      </c>
      <c r="CS246" s="11" t="s">
        <v>98</v>
      </c>
      <c r="CT246" s="11">
        <v>368.280964375211</v>
      </c>
      <c r="CU246" s="11">
        <v>31.373431929403399</v>
      </c>
      <c r="CV246" s="11">
        <v>9.0383331125071104E-2</v>
      </c>
      <c r="CW246" s="11">
        <v>24.870441907733401</v>
      </c>
      <c r="CX246" s="11">
        <v>1004908.16264893</v>
      </c>
      <c r="CY246" s="11">
        <v>51.119824380269101</v>
      </c>
      <c r="DA246" s="3" t="s">
        <v>98</v>
      </c>
      <c r="DB246" s="3">
        <f t="shared" si="179"/>
        <v>0.43221617055265643</v>
      </c>
      <c r="DC246" s="3">
        <f t="shared" si="180"/>
        <v>5.7015925191248901E-4</v>
      </c>
      <c r="DD246" s="3">
        <f t="shared" si="181"/>
        <v>2.9776878697567021E-3</v>
      </c>
      <c r="DE246" s="3">
        <f t="shared" si="182"/>
        <v>6.977592558036194E-3</v>
      </c>
      <c r="DF246" s="3">
        <f t="shared" si="183"/>
        <v>3.8221649117285365E-2</v>
      </c>
      <c r="DG246" s="3" t="s">
        <v>98</v>
      </c>
      <c r="DH246" s="3" t="s">
        <v>98</v>
      </c>
      <c r="DI246" s="3">
        <f t="shared" si="184"/>
        <v>2.5663431689730734E-3</v>
      </c>
      <c r="DJ246" s="3">
        <f t="shared" si="185"/>
        <v>3.5836999039561173</v>
      </c>
      <c r="DK246" s="3">
        <f t="shared" si="186"/>
        <v>2.8519599491946095</v>
      </c>
      <c r="DL246" s="3">
        <f t="shared" si="187"/>
        <v>0.28887784700206298</v>
      </c>
      <c r="DM246" s="3" t="s">
        <v>98</v>
      </c>
      <c r="DN246" s="3" t="s">
        <v>98</v>
      </c>
      <c r="DO246" s="3">
        <f t="shared" si="188"/>
        <v>3.024646553672889</v>
      </c>
      <c r="DP246" s="3">
        <f t="shared" si="189"/>
        <v>0.24587329098278526</v>
      </c>
      <c r="DQ246" s="3">
        <f t="shared" si="190"/>
        <v>4.5887655099341028E-4</v>
      </c>
      <c r="DR246" s="3">
        <f t="shared" si="191"/>
        <v>0.12168529379716152</v>
      </c>
      <c r="DS246" s="3">
        <f t="shared" si="192"/>
        <v>4849.9428699272685</v>
      </c>
      <c r="DT246" s="3">
        <f t="shared" si="193"/>
        <v>0.24461542456889543</v>
      </c>
      <c r="DV246" s="3" t="s">
        <v>98</v>
      </c>
      <c r="DW246" s="3">
        <f t="shared" si="194"/>
        <v>8.8900090977933957E-3</v>
      </c>
      <c r="DX246" s="3">
        <f t="shared" si="195"/>
        <v>1.1727282045491139E-5</v>
      </c>
      <c r="DY246" s="3">
        <f t="shared" si="196"/>
        <v>6.12463717372673E-5</v>
      </c>
      <c r="DZ246" s="3">
        <f t="shared" si="197"/>
        <v>1.4351814103188466E-4</v>
      </c>
      <c r="EA246" s="3">
        <f t="shared" si="198"/>
        <v>7.8615940711070065E-4</v>
      </c>
      <c r="EB246" s="3" t="s">
        <v>98</v>
      </c>
      <c r="EC246" s="3" t="s">
        <v>98</v>
      </c>
      <c r="ED246" s="3">
        <f t="shared" si="199"/>
        <v>5.2785656055066674E-5</v>
      </c>
      <c r="EE246" s="3">
        <f t="shared" si="200"/>
        <v>7.3711089312540751E-2</v>
      </c>
      <c r="EF246" s="3">
        <f t="shared" si="201"/>
        <v>5.8660345499020675E-2</v>
      </c>
      <c r="EG246" s="3">
        <f t="shared" si="202"/>
        <v>5.9417644756686316E-3</v>
      </c>
      <c r="EH246" s="3" t="s">
        <v>98</v>
      </c>
      <c r="EI246" s="3" t="s">
        <v>98</v>
      </c>
      <c r="EJ246" s="3">
        <f t="shared" si="203"/>
        <v>6.221223825425002E-2</v>
      </c>
      <c r="EK246" s="3">
        <f t="shared" si="204"/>
        <v>5.0572281711405067E-3</v>
      </c>
      <c r="EL246" s="3">
        <f t="shared" si="205"/>
        <v>9.438371331362489E-6</v>
      </c>
      <c r="EM246" s="3">
        <f t="shared" si="206"/>
        <v>2.5028757428052677E-3</v>
      </c>
      <c r="EN246" s="3">
        <f t="shared" si="207"/>
        <v>99.75572219406088</v>
      </c>
      <c r="EO246" s="3">
        <f t="shared" si="208"/>
        <v>5.0313558308044404E-3</v>
      </c>
      <c r="EP246" s="13"/>
      <c r="EQ246" s="3">
        <f t="shared" si="209"/>
        <v>1.7780018195586791E-2</v>
      </c>
      <c r="ER246" s="3"/>
      <c r="ES246" s="3"/>
      <c r="ET246" s="3"/>
      <c r="EU246" s="3"/>
      <c r="EV246" s="13"/>
      <c r="EW246" s="13"/>
      <c r="EX246" s="13"/>
      <c r="EY246" s="13"/>
      <c r="EZ246" s="13"/>
      <c r="FA246" s="13"/>
      <c r="FB246" s="13"/>
      <c r="FC246" s="13"/>
    </row>
    <row r="247" spans="1:159" ht="17" thickTop="1">
      <c r="A247" s="5" t="s">
        <v>298</v>
      </c>
      <c r="B247" s="5" t="s">
        <v>397</v>
      </c>
      <c r="C247" s="3" t="s">
        <v>65</v>
      </c>
      <c r="D247" s="3" t="s">
        <v>618</v>
      </c>
      <c r="E247" s="3" t="s">
        <v>399</v>
      </c>
      <c r="F247" s="5" t="s">
        <v>491</v>
      </c>
      <c r="G247" s="5">
        <v>330.61268378489001</v>
      </c>
      <c r="H247" s="5">
        <v>492077.323058507</v>
      </c>
      <c r="I247" s="5">
        <v>1.0465178182513899</v>
      </c>
      <c r="J247" s="5">
        <v>3.90612004526057</v>
      </c>
      <c r="K247" s="5">
        <v>13.7377335060522</v>
      </c>
      <c r="L247" s="5">
        <v>3.19838005664921</v>
      </c>
      <c r="M247" s="5">
        <v>4.7208222925235799E-2</v>
      </c>
      <c r="N247" s="5">
        <v>1.60518559633127</v>
      </c>
      <c r="O247" s="5">
        <v>552.27678603553102</v>
      </c>
      <c r="P247" s="5">
        <v>4.4318200141027004</v>
      </c>
      <c r="Q247" s="5">
        <v>0.230024076186604</v>
      </c>
      <c r="R247" s="5">
        <v>4.9097910531050101E-2</v>
      </c>
      <c r="S247" s="5">
        <v>7.2281868602508204E-3</v>
      </c>
      <c r="T247" s="5">
        <v>0.11114783914528201</v>
      </c>
      <c r="U247" s="5">
        <v>27.350717684829402</v>
      </c>
      <c r="V247" s="5">
        <v>24.425024424756401</v>
      </c>
      <c r="W247" s="5">
        <v>9.6075648055283999E-2</v>
      </c>
      <c r="X247" s="5">
        <v>3.4795880749374002E-2</v>
      </c>
      <c r="Y247" s="5">
        <v>306.66473013669298</v>
      </c>
      <c r="Z247" s="5">
        <v>0.15273153852385801</v>
      </c>
      <c r="AA247" s="3">
        <f t="shared" si="166"/>
        <v>0.26791747466163157</v>
      </c>
      <c r="AB247" s="3">
        <f t="shared" si="167"/>
        <v>1.4451678261557035E-2</v>
      </c>
      <c r="AC247" s="3">
        <f t="shared" si="168"/>
        <v>4.9804077063501668E-4</v>
      </c>
      <c r="AD247" s="3">
        <f t="shared" si="169"/>
        <v>1.8949154567290858E-3</v>
      </c>
      <c r="AE247" s="3">
        <f t="shared" si="170"/>
        <v>1.1346554503957485E-4</v>
      </c>
      <c r="AF247" s="3">
        <f t="shared" si="171"/>
        <v>8.918768608518518E-2</v>
      </c>
      <c r="AG247" s="3">
        <f t="shared" si="172"/>
        <v>0.21979948374978231</v>
      </c>
      <c r="AH247" s="17">
        <f t="shared" si="173"/>
        <v>7.5008324590856241E-4</v>
      </c>
      <c r="AI247" s="3">
        <f t="shared" si="174"/>
        <v>0.14594260686268556</v>
      </c>
      <c r="AJ247" s="3">
        <f t="shared" si="175"/>
        <v>4.2348251857839925</v>
      </c>
      <c r="AK247" s="3">
        <f t="shared" si="176"/>
        <v>3.3249200484243915E-2</v>
      </c>
      <c r="AL247" s="3">
        <f t="shared" si="177"/>
        <v>26.134975638092129</v>
      </c>
      <c r="AM247" s="3">
        <f t="shared" si="178"/>
        <v>0.21979948374978231</v>
      </c>
      <c r="AN247" s="5"/>
      <c r="AP247" s="5">
        <v>0.18092032773462799</v>
      </c>
      <c r="AQ247" s="5">
        <v>5.4456138648203396</v>
      </c>
      <c r="AR247" s="5">
        <v>1.80548006662773E-2</v>
      </c>
      <c r="AS247" s="5">
        <v>0.122726672267526</v>
      </c>
      <c r="AT247" s="5">
        <v>0.145145305057236</v>
      </c>
      <c r="AU247" s="5">
        <v>3.19838005664921</v>
      </c>
      <c r="AV247" s="5">
        <v>2.3325360115298101E-2</v>
      </c>
      <c r="AW247" s="5">
        <v>0.26785772388129597</v>
      </c>
      <c r="AX247" s="5">
        <v>0.32230062867145598</v>
      </c>
      <c r="AY247" s="5">
        <v>0.71364274363445501</v>
      </c>
      <c r="AZ247" s="5">
        <v>1.04141133196803E-2</v>
      </c>
      <c r="BA247" s="5">
        <v>4.9097910531050101E-2</v>
      </c>
      <c r="BB247" s="5">
        <v>7.2281868602508204E-3</v>
      </c>
      <c r="BC247" s="5">
        <v>0.11114783914528201</v>
      </c>
      <c r="BD247" s="5">
        <v>2.27845324909982E-2</v>
      </c>
      <c r="BE247" s="5">
        <v>0.20177061388759801</v>
      </c>
      <c r="BF247" s="5">
        <v>8.9828703348640605E-3</v>
      </c>
      <c r="BG247" s="5">
        <v>7.0789516346772604E-3</v>
      </c>
      <c r="BH247" s="5">
        <v>1.47250368475807E-2</v>
      </c>
      <c r="BI247" s="3">
        <v>3.30491264316318E-3</v>
      </c>
      <c r="BK247" s="5">
        <v>264.35079521629098</v>
      </c>
      <c r="BL247" s="5">
        <v>41538.062657836897</v>
      </c>
      <c r="BM247" s="5">
        <v>0.56971939299950403</v>
      </c>
      <c r="BN247" s="5">
        <v>2.1700534876142901</v>
      </c>
      <c r="BO247" s="5">
        <v>10.5682727244983</v>
      </c>
      <c r="BP247" s="5">
        <v>1.5827833822878501</v>
      </c>
      <c r="BQ247" s="5">
        <v>6.20257561046373E-2</v>
      </c>
      <c r="BR247" s="5">
        <v>0.52168319791783602</v>
      </c>
      <c r="BS247" s="5">
        <v>124.749920849232</v>
      </c>
      <c r="BT247" s="5">
        <v>1.87800221837753</v>
      </c>
      <c r="BU247" s="5">
        <v>0.202387878517581</v>
      </c>
      <c r="BV247" s="5">
        <v>4.2060593918680798E-2</v>
      </c>
      <c r="BW247" s="5">
        <v>3.7058615414298002E-4</v>
      </c>
      <c r="BX247" s="5">
        <v>8.0852583567218E-2</v>
      </c>
      <c r="BY247" s="5">
        <v>30.237971311324898</v>
      </c>
      <c r="BZ247" s="5">
        <v>15.2760706325834</v>
      </c>
      <c r="CA247" s="5">
        <v>5.9283000099976203E-2</v>
      </c>
      <c r="CB247" s="5">
        <v>5.5894637250923099E-2</v>
      </c>
      <c r="CC247" s="5">
        <v>379.08190665983301</v>
      </c>
      <c r="CD247" s="3">
        <v>0.14634288511813601</v>
      </c>
      <c r="CF247" s="3">
        <v>330.61268378489001</v>
      </c>
      <c r="CG247" s="3">
        <v>492077.323058507</v>
      </c>
      <c r="CH247" s="3">
        <v>1.0465178182513899</v>
      </c>
      <c r="CI247" s="3">
        <v>3.90612004526057</v>
      </c>
      <c r="CJ247" s="3">
        <v>13.7377335060522</v>
      </c>
      <c r="CK247" s="3">
        <v>3.19838005664921</v>
      </c>
      <c r="CL247" s="3">
        <v>4.7208222925235799E-2</v>
      </c>
      <c r="CM247" s="3">
        <v>1.60518559633127</v>
      </c>
      <c r="CN247" s="3">
        <v>552.27678603553102</v>
      </c>
      <c r="CO247" s="3">
        <v>4.4318200141027004</v>
      </c>
      <c r="CP247" s="3">
        <v>0.230024076186604</v>
      </c>
      <c r="CQ247" s="3">
        <v>4.9097910531050101E-2</v>
      </c>
      <c r="CR247" s="3">
        <v>7.2281868602508204E-3</v>
      </c>
      <c r="CS247" s="3">
        <v>0.11114783914528201</v>
      </c>
      <c r="CT247" s="3">
        <v>27.350717684829402</v>
      </c>
      <c r="CU247" s="3">
        <v>24.425024424756401</v>
      </c>
      <c r="CV247" s="3">
        <v>9.6075648055283999E-2</v>
      </c>
      <c r="CW247" s="3">
        <v>3.4795880749374002E-2</v>
      </c>
      <c r="CX247" s="3">
        <v>306.66473013669298</v>
      </c>
      <c r="CY247" s="3">
        <v>0.15273153852385801</v>
      </c>
      <c r="DA247" s="3">
        <f t="shared" si="210"/>
        <v>6.0179181787997242</v>
      </c>
      <c r="DB247" s="3">
        <f t="shared" si="179"/>
        <v>8811.4839834990962</v>
      </c>
      <c r="DC247" s="3">
        <f t="shared" si="180"/>
        <v>1.7757695462852687E-2</v>
      </c>
      <c r="DD247" s="3">
        <f t="shared" si="181"/>
        <v>6.6551265478922164E-2</v>
      </c>
      <c r="DE247" s="3">
        <f t="shared" si="182"/>
        <v>0.21618565300809178</v>
      </c>
      <c r="DF247" s="3">
        <f t="shared" si="183"/>
        <v>4.8912372788640621E-2</v>
      </c>
      <c r="DG247" s="3">
        <f t="shared" si="211"/>
        <v>6.7708249681218251E-4</v>
      </c>
      <c r="DH247" s="3">
        <f t="shared" si="212"/>
        <v>2.2106949405471286E-2</v>
      </c>
      <c r="DI247" s="3">
        <f t="shared" si="184"/>
        <v>7.3713960464743282</v>
      </c>
      <c r="DJ247" s="3">
        <f t="shared" si="185"/>
        <v>5.6127406460267232E-2</v>
      </c>
      <c r="DK247" s="3">
        <f t="shared" si="186"/>
        <v>2.1324549421108722E-3</v>
      </c>
      <c r="DL247" s="3">
        <f t="shared" si="187"/>
        <v>4.3677140609949292E-4</v>
      </c>
      <c r="DM247" s="3">
        <f t="shared" si="213"/>
        <v>6.2953429429626195E-5</v>
      </c>
      <c r="DN247" s="3">
        <f t="shared" si="214"/>
        <v>9.3629718764452882E-4</v>
      </c>
      <c r="DO247" s="3">
        <f t="shared" si="188"/>
        <v>0.2246281018793479</v>
      </c>
      <c r="DP247" s="3">
        <f t="shared" si="189"/>
        <v>0.19141868671439186</v>
      </c>
      <c r="DQ247" s="3">
        <f t="shared" si="190"/>
        <v>4.8777646790931756E-4</v>
      </c>
      <c r="DR247" s="3">
        <f t="shared" si="191"/>
        <v>1.702481599493403E-4</v>
      </c>
      <c r="DS247" s="3">
        <f t="shared" si="192"/>
        <v>1.4800421338643484</v>
      </c>
      <c r="DT247" s="3">
        <f t="shared" si="193"/>
        <v>7.3084151978218244E-4</v>
      </c>
      <c r="DV247" s="3">
        <f t="shared" si="215"/>
        <v>6.816672972078254E-2</v>
      </c>
      <c r="DW247" s="3">
        <f t="shared" si="194"/>
        <v>99.810271475307275</v>
      </c>
      <c r="DX247" s="3">
        <f t="shared" si="195"/>
        <v>2.0114664093383823E-4</v>
      </c>
      <c r="DY247" s="3">
        <f t="shared" si="196"/>
        <v>7.5384576388217957E-4</v>
      </c>
      <c r="DZ247" s="3">
        <f t="shared" si="197"/>
        <v>2.448798494806506E-3</v>
      </c>
      <c r="EA247" s="3">
        <f t="shared" si="198"/>
        <v>5.5404483690578042E-4</v>
      </c>
      <c r="EB247" s="3">
        <f t="shared" si="216"/>
        <v>7.6695126433364358E-6</v>
      </c>
      <c r="EC247" s="3">
        <f t="shared" si="217"/>
        <v>2.5041191991984491E-4</v>
      </c>
      <c r="ED247" s="3">
        <f t="shared" si="199"/>
        <v>8.3497971729665693E-2</v>
      </c>
      <c r="EE247" s="3">
        <f t="shared" si="200"/>
        <v>6.3577164601274821E-4</v>
      </c>
      <c r="EF247" s="3">
        <f t="shared" si="201"/>
        <v>2.4154944510995565E-5</v>
      </c>
      <c r="EG247" s="3">
        <f t="shared" si="202"/>
        <v>4.9474382177938777E-6</v>
      </c>
      <c r="EH247" s="3">
        <f t="shared" si="218"/>
        <v>7.1309201644572604E-7</v>
      </c>
      <c r="EI247" s="3">
        <f t="shared" si="219"/>
        <v>1.0605713708992833E-5</v>
      </c>
      <c r="EJ247" s="3">
        <f t="shared" si="203"/>
        <v>2.5444285969929772E-3</v>
      </c>
      <c r="EK247" s="3">
        <f t="shared" si="204"/>
        <v>2.1682557809999344E-3</v>
      </c>
      <c r="EL247" s="3">
        <f t="shared" si="205"/>
        <v>5.5251875589249312E-6</v>
      </c>
      <c r="EM247" s="3">
        <f t="shared" si="206"/>
        <v>1.9284509958295761E-6</v>
      </c>
      <c r="EN247" s="3">
        <f t="shared" si="207"/>
        <v>1.6764872688020457E-2</v>
      </c>
      <c r="EO247" s="3">
        <f t="shared" si="208"/>
        <v>8.2784569127615521E-6</v>
      </c>
      <c r="EQ247" s="3">
        <f t="shared" si="209"/>
        <v>199.62054295061455</v>
      </c>
    </row>
    <row r="248" spans="1:159">
      <c r="A248" s="5" t="s">
        <v>299</v>
      </c>
      <c r="B248" s="5" t="s">
        <v>397</v>
      </c>
      <c r="C248" s="3" t="s">
        <v>65</v>
      </c>
      <c r="D248" s="3" t="s">
        <v>618</v>
      </c>
      <c r="E248" s="3" t="s">
        <v>399</v>
      </c>
      <c r="F248" s="5" t="s">
        <v>494</v>
      </c>
      <c r="G248" s="5">
        <v>19.772676755090401</v>
      </c>
      <c r="H248" s="5">
        <v>451143.00125616603</v>
      </c>
      <c r="I248" s="5">
        <v>122.639389489132</v>
      </c>
      <c r="J248" s="5">
        <v>88.157966092335897</v>
      </c>
      <c r="K248" s="5">
        <v>6.2105484978632397</v>
      </c>
      <c r="L248" s="5">
        <v>2.79420590074331</v>
      </c>
      <c r="M248" s="5">
        <v>0.58516881680153698</v>
      </c>
      <c r="N248" s="5">
        <v>1.32622598737941</v>
      </c>
      <c r="O248" s="5">
        <v>5447.6161188320702</v>
      </c>
      <c r="P248" s="5">
        <v>7.4446065592837503</v>
      </c>
      <c r="Q248" s="5">
        <v>0.30130617024692902</v>
      </c>
      <c r="R248" s="5">
        <v>8.4233359631382093E-2</v>
      </c>
      <c r="S248" s="5">
        <v>7.00498574094235E-3</v>
      </c>
      <c r="T248" s="5">
        <v>0.115314016608437</v>
      </c>
      <c r="U248" s="5">
        <v>0.72360449205228305</v>
      </c>
      <c r="V248" s="5">
        <v>16.4521744266162</v>
      </c>
      <c r="W248" s="5">
        <v>0.16336942564517101</v>
      </c>
      <c r="X248" s="5">
        <v>1.1638750965139199E-2</v>
      </c>
      <c r="Y248" s="5">
        <v>44.618462247402299</v>
      </c>
      <c r="Z248" s="5">
        <v>7.3222458615728403</v>
      </c>
      <c r="AA248" s="3">
        <f t="shared" si="166"/>
        <v>1.3911322473193239</v>
      </c>
      <c r="AB248" s="3">
        <f t="shared" si="167"/>
        <v>0.16685036158361055</v>
      </c>
      <c r="AC248" s="3">
        <f t="shared" si="168"/>
        <v>0.16410798339423147</v>
      </c>
      <c r="AD248" s="3">
        <f t="shared" si="169"/>
        <v>2.2512487446605361E-2</v>
      </c>
      <c r="AE248" s="3">
        <f t="shared" si="170"/>
        <v>2.6085056227631001E-4</v>
      </c>
      <c r="AF248" s="3">
        <f t="shared" si="171"/>
        <v>1.6217602660531214E-2</v>
      </c>
      <c r="AG248" s="3">
        <f t="shared" si="172"/>
        <v>2.4568466257215839E-3</v>
      </c>
      <c r="AH248" s="17">
        <f t="shared" si="173"/>
        <v>6.7529483328276551E-3</v>
      </c>
      <c r="AI248" s="3">
        <f t="shared" si="174"/>
        <v>5.9705498307472571E-2</v>
      </c>
      <c r="AJ248" s="3">
        <f t="shared" si="175"/>
        <v>6.0703225858307723E-2</v>
      </c>
      <c r="AK248" s="3">
        <f t="shared" si="176"/>
        <v>9.4902225244448046E-5</v>
      </c>
      <c r="AL248" s="3">
        <f t="shared" si="177"/>
        <v>5.9002616946034871E-3</v>
      </c>
      <c r="AM248" s="3">
        <f t="shared" si="178"/>
        <v>2.4568466257215839E-3</v>
      </c>
      <c r="AN248" s="5"/>
      <c r="AP248" s="5">
        <v>0.17745318480091399</v>
      </c>
      <c r="AQ248" s="5">
        <v>7.3171021150199298</v>
      </c>
      <c r="AR248" s="5">
        <v>2.1089281948677902E-2</v>
      </c>
      <c r="AS248" s="5">
        <v>0.132488749288</v>
      </c>
      <c r="AT248" s="5">
        <v>8.6587753756709407E-2</v>
      </c>
      <c r="AU248" s="5">
        <v>2.79420590074331</v>
      </c>
      <c r="AV248" s="5">
        <v>2.45846715488423E-2</v>
      </c>
      <c r="AW248" s="5">
        <v>0.29010639548417899</v>
      </c>
      <c r="AX248" s="5">
        <v>0.224554871282442</v>
      </c>
      <c r="AY248" s="5">
        <v>0.88975121373472699</v>
      </c>
      <c r="AZ248" s="5">
        <v>8.3650167777736591E-3</v>
      </c>
      <c r="BA248" s="5">
        <v>8.4233359631382093E-2</v>
      </c>
      <c r="BB248" s="5">
        <v>7.00498574094235E-3</v>
      </c>
      <c r="BC248" s="5">
        <v>0.115314016608437</v>
      </c>
      <c r="BD248" s="5">
        <v>2.4106225838013098E-2</v>
      </c>
      <c r="BE248" s="5">
        <v>0.12563462110095799</v>
      </c>
      <c r="BF248" s="5">
        <v>9.8001208101921398E-3</v>
      </c>
      <c r="BG248" s="5">
        <v>1.1638750965139199E-2</v>
      </c>
      <c r="BH248" s="5">
        <v>1.5936297145991301E-2</v>
      </c>
      <c r="BI248" s="3">
        <v>5.60407186101901E-3</v>
      </c>
      <c r="BK248" s="5">
        <v>2.1839873167689001</v>
      </c>
      <c r="BL248" s="5">
        <v>37424.603838918803</v>
      </c>
      <c r="BM248" s="5">
        <v>59.229990711405399</v>
      </c>
      <c r="BN248" s="5">
        <v>18.4718922624042</v>
      </c>
      <c r="BO248" s="5">
        <v>3.9135983565834298</v>
      </c>
      <c r="BP248" s="5">
        <v>1.4661152281960801</v>
      </c>
      <c r="BQ248" s="5">
        <v>7.5853163176839794E-2</v>
      </c>
      <c r="BR248" s="5">
        <v>0.35037180909403198</v>
      </c>
      <c r="BS248" s="5">
        <v>4788.04697112553</v>
      </c>
      <c r="BT248" s="5">
        <v>3.5852930161839298</v>
      </c>
      <c r="BU248" s="5">
        <v>0.43072019580882798</v>
      </c>
      <c r="BV248" s="5">
        <v>0.111138590797642</v>
      </c>
      <c r="BW248" s="5">
        <v>6.8725997113495601E-3</v>
      </c>
      <c r="BX248" s="5">
        <v>7.0384899813738896E-2</v>
      </c>
      <c r="BY248" s="5">
        <v>0.430191269435728</v>
      </c>
      <c r="BZ248" s="5">
        <v>9.5486328996510199</v>
      </c>
      <c r="CA248" s="5">
        <v>0.14559835153601999</v>
      </c>
      <c r="CB248" s="5">
        <v>9.2750157771963708E-3</v>
      </c>
      <c r="CC248" s="5">
        <v>31.5979852368386</v>
      </c>
      <c r="CD248" s="3">
        <v>5.8255731271401903</v>
      </c>
      <c r="CF248" s="3">
        <v>19.772676755090401</v>
      </c>
      <c r="CG248" s="3">
        <v>451143.00125616603</v>
      </c>
      <c r="CH248" s="3">
        <v>122.639389489132</v>
      </c>
      <c r="CI248" s="3">
        <v>88.157966092335897</v>
      </c>
      <c r="CJ248" s="3">
        <v>6.2105484978632397</v>
      </c>
      <c r="CK248" s="3">
        <v>2.79420590074331</v>
      </c>
      <c r="CL248" s="3">
        <v>0.58516881680153698</v>
      </c>
      <c r="CM248" s="3">
        <v>1.32622598737941</v>
      </c>
      <c r="CN248" s="3">
        <v>5447.6161188320702</v>
      </c>
      <c r="CO248" s="3">
        <v>7.4446065592837503</v>
      </c>
      <c r="CP248" s="3">
        <v>0.30130617024692902</v>
      </c>
      <c r="CQ248" s="3">
        <v>8.4233359631382093E-2</v>
      </c>
      <c r="CR248" s="3">
        <v>7.00498574094235E-3</v>
      </c>
      <c r="CS248" s="3">
        <v>0.115314016608437</v>
      </c>
      <c r="CT248" s="3">
        <v>0.72360449205228305</v>
      </c>
      <c r="CU248" s="3">
        <v>16.4521744266162</v>
      </c>
      <c r="CV248" s="3">
        <v>0.16336942564517101</v>
      </c>
      <c r="CW248" s="3">
        <v>1.1638750965139199E-2</v>
      </c>
      <c r="CX248" s="3">
        <v>44.618462247402299</v>
      </c>
      <c r="CY248" s="3">
        <v>7.3222458615728403</v>
      </c>
      <c r="DA248" s="3">
        <f t="shared" si="210"/>
        <v>0.35990860824144666</v>
      </c>
      <c r="DB248" s="3">
        <f t="shared" si="179"/>
        <v>8078.4851151610001</v>
      </c>
      <c r="DC248" s="3">
        <f t="shared" si="180"/>
        <v>2.0809898238875881</v>
      </c>
      <c r="DD248" s="3">
        <f t="shared" si="181"/>
        <v>1.5020081660346121</v>
      </c>
      <c r="DE248" s="3">
        <f t="shared" si="182"/>
        <v>9.7733114560526857E-2</v>
      </c>
      <c r="DF248" s="3">
        <f t="shared" si="183"/>
        <v>4.2731394720038382E-2</v>
      </c>
      <c r="DG248" s="3">
        <f t="shared" si="211"/>
        <v>8.3927658993665933E-3</v>
      </c>
      <c r="DH248" s="3">
        <f t="shared" si="212"/>
        <v>1.8265059735290044E-2</v>
      </c>
      <c r="DI248" s="3">
        <f t="shared" si="184"/>
        <v>72.710888700082094</v>
      </c>
      <c r="DJ248" s="3">
        <f t="shared" si="185"/>
        <v>9.4283264428618938E-2</v>
      </c>
      <c r="DK248" s="3">
        <f t="shared" si="186"/>
        <v>2.793280783835542E-3</v>
      </c>
      <c r="DL248" s="3">
        <f t="shared" si="187"/>
        <v>7.4933378078108099E-4</v>
      </c>
      <c r="DM248" s="3">
        <f t="shared" si="213"/>
        <v>6.1009473609907421E-5</v>
      </c>
      <c r="DN248" s="3">
        <f t="shared" si="214"/>
        <v>9.7139260894985263E-4</v>
      </c>
      <c r="DO248" s="3">
        <f t="shared" si="188"/>
        <v>5.9428752632414835E-3</v>
      </c>
      <c r="DP248" s="3">
        <f t="shared" si="189"/>
        <v>0.12893553625874765</v>
      </c>
      <c r="DQ248" s="3">
        <f t="shared" si="190"/>
        <v>8.2942725881714945E-4</v>
      </c>
      <c r="DR248" s="3">
        <f t="shared" si="191"/>
        <v>5.6945704297460702E-5</v>
      </c>
      <c r="DS248" s="3">
        <f t="shared" si="192"/>
        <v>0.21534006876159412</v>
      </c>
      <c r="DT248" s="3">
        <f t="shared" si="193"/>
        <v>3.5037958403429263E-2</v>
      </c>
      <c r="DV248" s="3">
        <f t="shared" si="215"/>
        <v>4.4123631337000041E-3</v>
      </c>
      <c r="DW248" s="3">
        <f t="shared" si="194"/>
        <v>99.03961473010348</v>
      </c>
      <c r="DX248" s="3">
        <f t="shared" si="195"/>
        <v>2.5512262197314842E-2</v>
      </c>
      <c r="DY248" s="3">
        <f t="shared" si="196"/>
        <v>1.8414134329016785E-2</v>
      </c>
      <c r="DZ248" s="3">
        <f t="shared" si="197"/>
        <v>1.1981763752070417E-3</v>
      </c>
      <c r="EA248" s="3">
        <f t="shared" si="198"/>
        <v>5.2387307887838278E-4</v>
      </c>
      <c r="EB248" s="3">
        <f t="shared" si="216"/>
        <v>1.0289259549829006E-4</v>
      </c>
      <c r="EC248" s="3">
        <f t="shared" si="217"/>
        <v>2.2392372498286151E-4</v>
      </c>
      <c r="ED248" s="3">
        <f t="shared" si="199"/>
        <v>0.89141197896433189</v>
      </c>
      <c r="EE248" s="3">
        <f t="shared" si="200"/>
        <v>1.1558823283566568E-3</v>
      </c>
      <c r="EF248" s="3">
        <f t="shared" si="201"/>
        <v>3.4244718993773894E-5</v>
      </c>
      <c r="EG248" s="3">
        <f t="shared" si="202"/>
        <v>9.1865897993093045E-6</v>
      </c>
      <c r="EH248" s="3">
        <f t="shared" si="218"/>
        <v>7.479564144856664E-7</v>
      </c>
      <c r="EI248" s="3">
        <f t="shared" si="219"/>
        <v>1.1908959213344562E-5</v>
      </c>
      <c r="EJ248" s="3">
        <f t="shared" si="203"/>
        <v>7.2857728654584367E-5</v>
      </c>
      <c r="EK248" s="3">
        <f t="shared" si="204"/>
        <v>1.5807079735927895E-3</v>
      </c>
      <c r="EL248" s="3">
        <f t="shared" si="205"/>
        <v>1.0168509935820954E-5</v>
      </c>
      <c r="EM248" s="3">
        <f t="shared" si="206"/>
        <v>6.9813591703851362E-7</v>
      </c>
      <c r="EN248" s="3">
        <f t="shared" si="207"/>
        <v>2.6399995967161271E-3</v>
      </c>
      <c r="EO248" s="3">
        <f t="shared" si="208"/>
        <v>4.2955403788422626E-4</v>
      </c>
      <c r="EQ248" s="3">
        <f t="shared" si="209"/>
        <v>198.07922946020696</v>
      </c>
    </row>
    <row r="249" spans="1:159">
      <c r="A249" s="5" t="s">
        <v>300</v>
      </c>
      <c r="B249" s="5" t="s">
        <v>397</v>
      </c>
      <c r="C249" s="3" t="s">
        <v>65</v>
      </c>
      <c r="D249" s="3" t="s">
        <v>618</v>
      </c>
      <c r="E249" s="3" t="s">
        <v>399</v>
      </c>
      <c r="F249" s="5" t="s">
        <v>494</v>
      </c>
      <c r="G249" s="5">
        <v>22.017440504305998</v>
      </c>
      <c r="H249" s="5">
        <v>528739.802858899</v>
      </c>
      <c r="I249" s="5">
        <v>0.23082793267115001</v>
      </c>
      <c r="J249" s="5">
        <v>5.9379731432428704</v>
      </c>
      <c r="K249" s="5">
        <v>29.634097402361299</v>
      </c>
      <c r="L249" s="5">
        <v>3.9472547447331299</v>
      </c>
      <c r="M249" s="5">
        <v>8.4529455047957794E-2</v>
      </c>
      <c r="N249" s="5">
        <v>1.0813770552769899</v>
      </c>
      <c r="O249" s="5">
        <v>337.01481310437202</v>
      </c>
      <c r="P249" s="5">
        <v>4.5851336309371904</v>
      </c>
      <c r="Q249" s="5">
        <v>1.5025897202529801</v>
      </c>
      <c r="R249" s="5">
        <v>0.14007648621333799</v>
      </c>
      <c r="S249" s="5">
        <v>1.29979392715594E-2</v>
      </c>
      <c r="T249" s="5">
        <v>0.101431244219669</v>
      </c>
      <c r="U249" s="5">
        <v>97.135531206394006</v>
      </c>
      <c r="V249" s="5">
        <v>26.557404897777701</v>
      </c>
      <c r="W249" s="5">
        <v>2.82058324339159E-2</v>
      </c>
      <c r="X249" s="5">
        <v>0.31743605444042</v>
      </c>
      <c r="Y249" s="5">
        <v>1338.8556253526001</v>
      </c>
      <c r="Z249" s="5">
        <v>0.68391387092703704</v>
      </c>
      <c r="AA249" s="3">
        <f t="shared" si="166"/>
        <v>3.8873185698696057E-2</v>
      </c>
      <c r="AB249" s="3">
        <f t="shared" si="167"/>
        <v>3.4246662180096176E-3</v>
      </c>
      <c r="AC249" s="3">
        <f t="shared" si="168"/>
        <v>5.1081973140077884E-4</v>
      </c>
      <c r="AD249" s="3">
        <f t="shared" si="169"/>
        <v>6.8491924893421111E-4</v>
      </c>
      <c r="AE249" s="3">
        <f t="shared" si="170"/>
        <v>2.3709505971326839E-4</v>
      </c>
      <c r="AF249" s="3">
        <f t="shared" si="171"/>
        <v>7.2551161878124437E-2</v>
      </c>
      <c r="AG249" s="3">
        <f t="shared" si="172"/>
        <v>6.5095662507780236</v>
      </c>
      <c r="AH249" s="17">
        <f t="shared" si="173"/>
        <v>1.1222940635270207E-3</v>
      </c>
      <c r="AI249" s="3">
        <f t="shared" si="174"/>
        <v>2.9628730934456611</v>
      </c>
      <c r="AJ249" s="3">
        <f t="shared" si="175"/>
        <v>19.86385953328023</v>
      </c>
      <c r="AK249" s="3">
        <f t="shared" si="176"/>
        <v>1.3752064179020163</v>
      </c>
      <c r="AL249" s="3">
        <f t="shared" si="177"/>
        <v>420.81359080912688</v>
      </c>
      <c r="AM249" s="3">
        <f t="shared" si="178"/>
        <v>6.5095662507780236</v>
      </c>
      <c r="AN249" s="5"/>
      <c r="AP249" s="5">
        <v>0.20011705350266801</v>
      </c>
      <c r="AQ249" s="5">
        <v>6.9285981017996603</v>
      </c>
      <c r="AR249" s="5">
        <v>2.8422140434930802E-2</v>
      </c>
      <c r="AS249" s="5">
        <v>0.12662150954842899</v>
      </c>
      <c r="AT249" s="5">
        <v>0.221059974778305</v>
      </c>
      <c r="AU249" s="5">
        <v>3.9472547447331299</v>
      </c>
      <c r="AV249" s="5">
        <v>1.8135477861960101E-2</v>
      </c>
      <c r="AW249" s="5">
        <v>0.27187147930725403</v>
      </c>
      <c r="AX249" s="5">
        <v>0.31152472199193698</v>
      </c>
      <c r="AY249" s="5">
        <v>1.1702751507499201</v>
      </c>
      <c r="AZ249" s="5">
        <v>2.4079319176816601E-2</v>
      </c>
      <c r="BA249" s="5">
        <v>0.14007648621333799</v>
      </c>
      <c r="BB249" s="5">
        <v>1.29979392715594E-2</v>
      </c>
      <c r="BC249" s="5">
        <v>0.101431244219669</v>
      </c>
      <c r="BD249" s="5">
        <v>3.9533697132612802E-2</v>
      </c>
      <c r="BE249" s="5">
        <v>2.6316052778587598E-3</v>
      </c>
      <c r="BF249" s="5">
        <v>2.82058324339159E-2</v>
      </c>
      <c r="BG249" s="5">
        <v>6.6854619578068401E-3</v>
      </c>
      <c r="BH249" s="5">
        <v>2.4453119143610098E-2</v>
      </c>
      <c r="BI249" s="3">
        <v>7.1370570459278904E-3</v>
      </c>
      <c r="BK249" s="5">
        <v>1.1956848276958101</v>
      </c>
      <c r="BL249" s="5">
        <v>102410.782786278</v>
      </c>
      <c r="BM249" s="5">
        <v>0.16148371392800001</v>
      </c>
      <c r="BN249" s="5">
        <v>1.3583393488717099</v>
      </c>
      <c r="BO249" s="5">
        <v>3.2922770558109802</v>
      </c>
      <c r="BP249" s="5">
        <v>3.7798210247544501</v>
      </c>
      <c r="BQ249" s="5">
        <v>7.6720964813526193E-2</v>
      </c>
      <c r="BR249" s="5">
        <v>0.37789501050309099</v>
      </c>
      <c r="BS249" s="5">
        <v>93.771492770217904</v>
      </c>
      <c r="BT249" s="5">
        <v>2.1442988460885999E-2</v>
      </c>
      <c r="BU249" s="5">
        <v>1.1203808716466099</v>
      </c>
      <c r="BV249" s="5">
        <v>9.1189140992436996E-2</v>
      </c>
      <c r="BW249" s="5">
        <v>2.1991403052699899E-4</v>
      </c>
      <c r="BX249" s="5">
        <v>9.4639046876126107E-2</v>
      </c>
      <c r="BY249" s="5">
        <v>70.220495643577394</v>
      </c>
      <c r="BZ249" s="5">
        <v>12.2990713588829</v>
      </c>
      <c r="CA249" s="5">
        <v>1.63523908047115E-2</v>
      </c>
      <c r="CB249" s="5">
        <v>0.12304813861587</v>
      </c>
      <c r="CC249" s="5">
        <v>1099.5121161913</v>
      </c>
      <c r="CD249" s="3">
        <v>0.54270996500001001</v>
      </c>
      <c r="CF249" s="3">
        <v>22.017440504305998</v>
      </c>
      <c r="CG249" s="3">
        <v>528739.802858899</v>
      </c>
      <c r="CH249" s="3">
        <v>0.23082793267115001</v>
      </c>
      <c r="CI249" s="3">
        <v>5.9379731432428704</v>
      </c>
      <c r="CJ249" s="3">
        <v>29.634097402361299</v>
      </c>
      <c r="CK249" s="3">
        <v>3.9472547447331299</v>
      </c>
      <c r="CL249" s="3">
        <v>8.4529455047957794E-2</v>
      </c>
      <c r="CM249" s="3">
        <v>1.0813770552769899</v>
      </c>
      <c r="CN249" s="3">
        <v>337.01481310437202</v>
      </c>
      <c r="CO249" s="3">
        <v>4.5851336309371904</v>
      </c>
      <c r="CP249" s="3">
        <v>1.5025897202529801</v>
      </c>
      <c r="CQ249" s="3">
        <v>0.14007648621333799</v>
      </c>
      <c r="CR249" s="3">
        <v>1.29979392715594E-2</v>
      </c>
      <c r="CS249" s="3">
        <v>0.101431244219669</v>
      </c>
      <c r="CT249" s="3">
        <v>97.135531206394006</v>
      </c>
      <c r="CU249" s="3">
        <v>26.557404897777701</v>
      </c>
      <c r="CV249" s="3">
        <v>2.82058324339159E-2</v>
      </c>
      <c r="CW249" s="3">
        <v>0.31743605444042</v>
      </c>
      <c r="CX249" s="3">
        <v>1338.8556253526001</v>
      </c>
      <c r="CY249" s="3">
        <v>0.68391387092703704</v>
      </c>
      <c r="DA249" s="3">
        <f t="shared" si="210"/>
        <v>0.40076851845077349</v>
      </c>
      <c r="DB249" s="3">
        <f t="shared" si="179"/>
        <v>9467.9882327674641</v>
      </c>
      <c r="DC249" s="3">
        <f t="shared" si="180"/>
        <v>3.9167724249005659E-3</v>
      </c>
      <c r="DD249" s="3">
        <f t="shared" si="181"/>
        <v>0.10116935027180007</v>
      </c>
      <c r="DE249" s="3">
        <f t="shared" si="182"/>
        <v>0.46634087751174425</v>
      </c>
      <c r="DF249" s="3">
        <f t="shared" si="183"/>
        <v>6.0364807229440737E-2</v>
      </c>
      <c r="DG249" s="3">
        <f t="shared" si="211"/>
        <v>1.2123611297270311E-3</v>
      </c>
      <c r="DH249" s="3">
        <f t="shared" si="212"/>
        <v>1.489294939095152E-2</v>
      </c>
      <c r="DI249" s="3">
        <f t="shared" si="184"/>
        <v>4.4982329942816497</v>
      </c>
      <c r="DJ249" s="3">
        <f t="shared" si="185"/>
        <v>5.806906827428053E-2</v>
      </c>
      <c r="DK249" s="3">
        <f t="shared" si="186"/>
        <v>1.3929867377530913E-2</v>
      </c>
      <c r="DL249" s="3">
        <f t="shared" si="187"/>
        <v>1.2461101334685929E-3</v>
      </c>
      <c r="DM249" s="3">
        <f t="shared" si="213"/>
        <v>1.1320471765367277E-4</v>
      </c>
      <c r="DN249" s="3">
        <f t="shared" si="214"/>
        <v>8.5444565933509391E-4</v>
      </c>
      <c r="DO249" s="3">
        <f t="shared" si="188"/>
        <v>0.79776224709587717</v>
      </c>
      <c r="DP249" s="3">
        <f t="shared" si="189"/>
        <v>0.20813013242772493</v>
      </c>
      <c r="DQ249" s="3">
        <f t="shared" si="190"/>
        <v>1.4320112950100359E-4</v>
      </c>
      <c r="DR249" s="3">
        <f t="shared" si="191"/>
        <v>1.553140860532245E-3</v>
      </c>
      <c r="DS249" s="3">
        <f t="shared" si="192"/>
        <v>6.4616584235164103</v>
      </c>
      <c r="DT249" s="3">
        <f t="shared" si="193"/>
        <v>3.2726223912839907E-3</v>
      </c>
      <c r="DV249" s="3">
        <f t="shared" si="215"/>
        <v>4.2265740164179628E-3</v>
      </c>
      <c r="DW249" s="3">
        <f t="shared" si="194"/>
        <v>99.851039215998966</v>
      </c>
      <c r="DX249" s="3">
        <f t="shared" si="195"/>
        <v>4.1306958498888448E-5</v>
      </c>
      <c r="DY249" s="3">
        <f t="shared" si="196"/>
        <v>1.06694944196122E-3</v>
      </c>
      <c r="DZ249" s="3">
        <f t="shared" si="197"/>
        <v>4.9181114407487857E-3</v>
      </c>
      <c r="EA249" s="3">
        <f t="shared" si="198"/>
        <v>6.3661768326588725E-4</v>
      </c>
      <c r="EB249" s="3">
        <f t="shared" si="216"/>
        <v>1.2785769873410841E-5</v>
      </c>
      <c r="EC249" s="3">
        <f t="shared" si="217"/>
        <v>1.570636165908204E-4</v>
      </c>
      <c r="ED249" s="3">
        <f t="shared" si="199"/>
        <v>4.7439142093592498E-2</v>
      </c>
      <c r="EE249" s="3">
        <f t="shared" si="200"/>
        <v>6.1240642372417632E-4</v>
      </c>
      <c r="EF249" s="3">
        <f t="shared" si="201"/>
        <v>1.4690678733352678E-4</v>
      </c>
      <c r="EG249" s="3">
        <f t="shared" si="202"/>
        <v>1.3141692696005497E-5</v>
      </c>
      <c r="EH249" s="3">
        <f t="shared" si="218"/>
        <v>1.1938765051220347E-6</v>
      </c>
      <c r="EI249" s="3">
        <f t="shared" si="219"/>
        <v>9.0111315034102634E-6</v>
      </c>
      <c r="EJ249" s="3">
        <f t="shared" si="203"/>
        <v>8.4133384475627172E-3</v>
      </c>
      <c r="EK249" s="3">
        <f t="shared" si="204"/>
        <v>2.1949763248699456E-3</v>
      </c>
      <c r="EL249" s="3">
        <f t="shared" si="205"/>
        <v>1.510223845451545E-6</v>
      </c>
      <c r="EM249" s="3">
        <f t="shared" si="206"/>
        <v>1.637969177404072E-5</v>
      </c>
      <c r="EN249" s="3">
        <f t="shared" si="207"/>
        <v>6.8145765793620569E-2</v>
      </c>
      <c r="EO249" s="3">
        <f t="shared" si="208"/>
        <v>3.4513640986617367E-5</v>
      </c>
      <c r="EQ249" s="3">
        <f t="shared" si="209"/>
        <v>199.70207843199793</v>
      </c>
    </row>
    <row r="250" spans="1:159">
      <c r="A250" s="5" t="s">
        <v>303</v>
      </c>
      <c r="B250" s="5" t="s">
        <v>397</v>
      </c>
      <c r="C250" s="3" t="s">
        <v>65</v>
      </c>
      <c r="D250" s="3" t="s">
        <v>618</v>
      </c>
      <c r="E250" s="3" t="s">
        <v>399</v>
      </c>
      <c r="F250" s="5" t="s">
        <v>489</v>
      </c>
      <c r="G250" s="5">
        <v>22.598105922220999</v>
      </c>
      <c r="H250" s="5">
        <v>422357.52457848802</v>
      </c>
      <c r="I250" s="5">
        <v>14.4029987014549</v>
      </c>
      <c r="J250" s="5">
        <v>7.1929903146749199</v>
      </c>
      <c r="K250" s="5">
        <v>440.22018568396197</v>
      </c>
      <c r="L250" s="5">
        <v>503.35829852422199</v>
      </c>
      <c r="M250" s="5">
        <v>5.8380677925029101E-2</v>
      </c>
      <c r="N250" s="5">
        <v>1.63952471563911</v>
      </c>
      <c r="O250" s="5">
        <v>74.331874782920295</v>
      </c>
      <c r="P250" s="5">
        <v>6.0826693518685104</v>
      </c>
      <c r="Q250" s="5">
        <v>24.3666032160688</v>
      </c>
      <c r="R250" s="5">
        <v>8.5072155252228292</v>
      </c>
      <c r="S250" s="5">
        <v>0.2461087116909168</v>
      </c>
      <c r="T250" s="5">
        <v>3.47569646612564</v>
      </c>
      <c r="U250" s="5">
        <v>18.772793694291401</v>
      </c>
      <c r="V250" s="5">
        <v>12.5150623580643</v>
      </c>
      <c r="W250" s="5">
        <v>0.19311622445329499</v>
      </c>
      <c r="X250" s="5">
        <v>4.4096861766389397E-2</v>
      </c>
      <c r="Y250" s="5">
        <v>635.06349502048499</v>
      </c>
      <c r="Z250" s="5">
        <v>0.57203696520826997</v>
      </c>
      <c r="AA250" s="3">
        <f t="shared" ref="AA250:AA313" si="220">I250/J250</f>
        <v>2.0023659245126941</v>
      </c>
      <c r="AB250" s="3">
        <f t="shared" ref="AB250:AB313" si="221">P250/Y250</f>
        <v>9.5780491235326077E-3</v>
      </c>
      <c r="AC250" s="3">
        <f t="shared" ref="AC250:AC313" si="222">Z250/Y250</f>
        <v>9.0075554601011661E-4</v>
      </c>
      <c r="AD250" s="3">
        <f t="shared" ref="AD250:AD313" si="223">I250/O250</f>
        <v>0.19376611640050237</v>
      </c>
      <c r="AE250" s="3">
        <f t="shared" ref="AE250:AE313" si="224">X250/Y250</f>
        <v>6.9436933648606239E-5</v>
      </c>
      <c r="AF250" s="3">
        <f t="shared" ref="AF250:AF313" si="225">U250/Y250</f>
        <v>2.9560498818603727E-2</v>
      </c>
      <c r="AG250" s="3">
        <f t="shared" ref="AG250:AG313" si="226">Q250/I250</f>
        <v>1.691772923204349</v>
      </c>
      <c r="AH250" s="17">
        <f t="shared" ref="AH250:AH313" si="227">Q250/Y250</f>
        <v>3.8368766914059223E-2</v>
      </c>
      <c r="AI250" s="3">
        <f t="shared" ref="AI250:AI313" si="228">Z250/I250</f>
        <v>3.9716518557381141E-2</v>
      </c>
      <c r="AJ250" s="3">
        <f t="shared" ref="AJ250:AJ313" si="229">P250/I250</f>
        <v>0.42231964870302169</v>
      </c>
      <c r="AK250" s="3">
        <f t="shared" ref="AK250:AK313" si="230">X250/I250</f>
        <v>3.0616445005952138E-3</v>
      </c>
      <c r="AL250" s="3">
        <f t="shared" ref="AL250:AL313" si="231">U250/I250</f>
        <v>1.3033948057216094</v>
      </c>
      <c r="AM250" s="3">
        <f t="shared" ref="AM250:AM313" si="232">Q250/I250</f>
        <v>1.691772923204349</v>
      </c>
      <c r="AN250" s="5"/>
      <c r="AP250" s="5">
        <v>0.44416514361526499</v>
      </c>
      <c r="AQ250" s="5">
        <v>11.5068968295994</v>
      </c>
      <c r="AR250" s="5">
        <v>2.3707949245149199E-2</v>
      </c>
      <c r="AS250" s="5">
        <v>0.29695479315981699</v>
      </c>
      <c r="AT250" s="5">
        <v>0.391527912739288</v>
      </c>
      <c r="AU250" s="5">
        <v>4.2666565149437998</v>
      </c>
      <c r="AV250" s="5">
        <v>5.8380677925029101E-2</v>
      </c>
      <c r="AW250" s="5">
        <v>0.93112088180708796</v>
      </c>
      <c r="AX250" s="5">
        <v>0.79714231915226497</v>
      </c>
      <c r="AY250" s="5">
        <v>2.1336922181935898</v>
      </c>
      <c r="AZ250" s="5">
        <v>6.9733923688670901E-2</v>
      </c>
      <c r="BA250" s="5">
        <v>7.15137187769332E-4</v>
      </c>
      <c r="BB250" s="5">
        <v>1.0093757541116E-4</v>
      </c>
      <c r="BC250" s="5">
        <v>0.217687577355206</v>
      </c>
      <c r="BD250" s="5">
        <v>7.7118677564036203E-2</v>
      </c>
      <c r="BE250" s="5">
        <v>3.0899989719376602E-3</v>
      </c>
      <c r="BF250" s="5">
        <v>2.8745226641694901E-2</v>
      </c>
      <c r="BG250" s="5">
        <v>2.01934961302026E-2</v>
      </c>
      <c r="BH250" s="5">
        <v>2.3971056593253898E-2</v>
      </c>
      <c r="BI250" s="3">
        <v>4.7727032328344299E-5</v>
      </c>
      <c r="BK250" s="5">
        <v>7.7736077602931601</v>
      </c>
      <c r="BL250" s="5">
        <v>51801.871169726699</v>
      </c>
      <c r="BM250" s="5">
        <v>6.26561276532163</v>
      </c>
      <c r="BN250" s="5">
        <v>2.8876369473237</v>
      </c>
      <c r="BO250" s="5">
        <v>338.34931410512502</v>
      </c>
      <c r="BP250" s="5">
        <v>320.14842773422299</v>
      </c>
      <c r="BQ250" s="5">
        <v>6.9853355023438493E-2</v>
      </c>
      <c r="BR250" s="5">
        <v>0.34242122436838401</v>
      </c>
      <c r="BS250" s="5">
        <v>8.7668888036425798</v>
      </c>
      <c r="BT250" s="5">
        <v>3.1241099442316802</v>
      </c>
      <c r="BU250" s="5">
        <v>39.936399580621597</v>
      </c>
      <c r="BV250" s="5">
        <v>9.3879494127508103</v>
      </c>
      <c r="BW250" s="5">
        <v>0.26915640263157498</v>
      </c>
      <c r="BX250" s="5">
        <v>4.72934889440993</v>
      </c>
      <c r="BY250" s="5">
        <v>22.404145329850401</v>
      </c>
      <c r="BZ250" s="5">
        <v>2.2393044486998801</v>
      </c>
      <c r="CA250" s="5">
        <v>0.11774538246531401</v>
      </c>
      <c r="CB250" s="5">
        <v>3.2770092765359797E-2</v>
      </c>
      <c r="CC250" s="5">
        <v>811.88813718455299</v>
      </c>
      <c r="CD250" s="3">
        <v>0.42366174675322299</v>
      </c>
      <c r="CF250" s="3">
        <v>22.598105922220999</v>
      </c>
      <c r="CG250" s="3">
        <v>422357.52457848802</v>
      </c>
      <c r="CH250" s="3">
        <v>14.4029987014549</v>
      </c>
      <c r="CI250" s="3">
        <v>7.1929903146749199</v>
      </c>
      <c r="CJ250" s="3">
        <v>440.22018568396197</v>
      </c>
      <c r="CK250" s="3">
        <v>503.35829852422199</v>
      </c>
      <c r="CL250" s="3">
        <v>5.8380677925029101E-2</v>
      </c>
      <c r="CM250" s="3">
        <v>1.63952471563911</v>
      </c>
      <c r="CN250" s="3">
        <v>74.331874782920295</v>
      </c>
      <c r="CO250" s="3">
        <v>6.0826693518685104</v>
      </c>
      <c r="CP250" s="3">
        <v>24.3666032160688</v>
      </c>
      <c r="CQ250" s="3">
        <v>8.5072155252228292</v>
      </c>
      <c r="CR250" s="3">
        <v>0.2461087116909168</v>
      </c>
      <c r="CS250" s="3">
        <v>3.47569646612564</v>
      </c>
      <c r="CT250" s="3">
        <v>18.772793694291401</v>
      </c>
      <c r="CU250" s="3">
        <v>12.5150623580643</v>
      </c>
      <c r="CV250" s="3">
        <v>0.19311622445329499</v>
      </c>
      <c r="CW250" s="3">
        <v>4.4096861766389397E-2</v>
      </c>
      <c r="CX250" s="3">
        <v>635.06349502048499</v>
      </c>
      <c r="CY250" s="3">
        <v>0.57203696520826997</v>
      </c>
      <c r="DA250" s="3">
        <f t="shared" ref="DA250:DA313" si="233">CF250/54.938049</f>
        <v>0.41133797674942912</v>
      </c>
      <c r="DB250" s="3">
        <f t="shared" ref="DB250:DB313" si="234">CG250/55.845</f>
        <v>7563.0320454559587</v>
      </c>
      <c r="DC250" s="3">
        <f t="shared" ref="DC250:DC313" si="235">CH250/58.9332</f>
        <v>0.24439532727655888</v>
      </c>
      <c r="DD250" s="3">
        <f t="shared" ref="DD250:DD313" si="236">CI250/58.6934</f>
        <v>0.12255194476167543</v>
      </c>
      <c r="DE250" s="3">
        <f t="shared" ref="DE250:DE313" si="237">CJ250/63.546</f>
        <v>6.9275829428124815</v>
      </c>
      <c r="DF250" s="3">
        <f t="shared" ref="DF250:DF313" si="238">CK250/65.39</f>
        <v>7.6977871008445025</v>
      </c>
      <c r="DG250" s="3">
        <f t="shared" ref="DG250:DG313" si="239">CL250/69.723</f>
        <v>8.373230917348522E-4</v>
      </c>
      <c r="DH250" s="3">
        <f t="shared" ref="DH250:DH313" si="240">CM250/72.61</f>
        <v>2.2579874888295139E-2</v>
      </c>
      <c r="DI250" s="3">
        <f t="shared" ref="DI250:DI313" si="241">CN250/74.9216</f>
        <v>0.99212876904551284</v>
      </c>
      <c r="DJ250" s="3">
        <f t="shared" ref="DJ250:DJ313" si="242">CO250/78.96</f>
        <v>7.7034819552539394E-2</v>
      </c>
      <c r="DK250" s="3">
        <f t="shared" ref="DK250:DK313" si="243">CP250/107.8682</f>
        <v>0.22589236879885638</v>
      </c>
      <c r="DL250" s="3">
        <f t="shared" ref="DL250:DL313" si="244">CQ250/112.411</f>
        <v>7.5679564501897764E-2</v>
      </c>
      <c r="DM250" s="3">
        <f t="shared" ref="DM250:DM313" si="245">CR250/114.818</f>
        <v>2.143468024969228E-3</v>
      </c>
      <c r="DN250" s="3">
        <f t="shared" ref="DN250:DN313" si="246">CS250/118.71</f>
        <v>2.9278885233978941E-2</v>
      </c>
      <c r="DO250" s="3">
        <f t="shared" ref="DO250:DO313" si="247">CT250/121.76</f>
        <v>0.15417866043274803</v>
      </c>
      <c r="DP250" s="3">
        <f t="shared" ref="DP250:DP313" si="248">CU250/127.6</f>
        <v>9.8080426003638727E-2</v>
      </c>
      <c r="DQ250" s="3">
        <f t="shared" ref="DQ250:DQ313" si="249">CV250/196.96655</f>
        <v>9.804518810594741E-4</v>
      </c>
      <c r="DR250" s="3">
        <f t="shared" ref="DR250:DR313" si="250">CW250/204.3833</f>
        <v>2.1575569905363793E-4</v>
      </c>
      <c r="DS250" s="3">
        <f t="shared" ref="DS250:DS313" si="251">CX250/207.2</f>
        <v>3.0649782578208735</v>
      </c>
      <c r="DT250" s="3">
        <f t="shared" ref="DT250:DT313" si="252">CY250/208.98038</f>
        <v>2.7372759357039639E-3</v>
      </c>
      <c r="DV250" s="3">
        <f t="shared" ref="DV250:DV313" si="253">((DA250/(SUM($DA250:$DT250)+(33.06/32.066)))*100)</f>
        <v>5.4236075991368751E-3</v>
      </c>
      <c r="DW250" s="3">
        <f t="shared" ref="DW250:DW313" si="254">((DB250/(SUM($DA250:$DT250)+(33.06/32.066)))*100)</f>
        <v>99.720717251540691</v>
      </c>
      <c r="DX250" s="3">
        <f t="shared" ref="DX250:DX313" si="255">((DC250/(SUM($DA250:$DT250)+(33.06/32.066)))*100)</f>
        <v>3.2224215344408458E-3</v>
      </c>
      <c r="DY250" s="3">
        <f t="shared" ref="DY250:DY313" si="256">((DD250/(SUM($DA250:$DT250)+(33.06/32.066)))*100)</f>
        <v>1.6158820640655759E-3</v>
      </c>
      <c r="DZ250" s="3">
        <f t="shared" ref="DZ250:DZ313" si="257">((DE250/(SUM($DA250:$DT250)+(33.06/32.066)))*100)</f>
        <v>9.1342141051995424E-2</v>
      </c>
      <c r="EA250" s="3">
        <f t="shared" ref="EA250:EA313" si="258">((DF250/(SUM($DA250:$DT250)+(33.06/32.066)))*100)</f>
        <v>0.10149750078172425</v>
      </c>
      <c r="EB250" s="3">
        <f t="shared" ref="EB250:EB313" si="259">((DG250/(SUM($DA250:$DT250)+(33.06/32.066)))*100)</f>
        <v>1.1040341859882087E-5</v>
      </c>
      <c r="EC250" s="3">
        <f t="shared" ref="EC250:EC313" si="260">((DH250/(SUM($DA250:$DT250)+(33.06/32.066)))*100)</f>
        <v>2.9772203869791937E-4</v>
      </c>
      <c r="ED250" s="3">
        <f t="shared" ref="ED250:ED313" si="261">((DI250/(SUM($DA250:$DT250)+(33.06/32.066)))*100)</f>
        <v>1.3081498512828539E-2</v>
      </c>
      <c r="EE250" s="3">
        <f t="shared" ref="EE250:EE313" si="262">((DJ250/(SUM($DA250:$DT250)+(33.06/32.066)))*100)</f>
        <v>1.0157258904830027E-3</v>
      </c>
      <c r="EF250" s="3">
        <f t="shared" ref="EF250:EF313" si="263">((DK250/(SUM($DA250:$DT250)+(33.06/32.066)))*100)</f>
        <v>2.9784547920573379E-3</v>
      </c>
      <c r="EG250" s="3">
        <f t="shared" ref="EG250:EG313" si="264">((DL250/(SUM($DA250:$DT250)+(33.06/32.066)))*100)</f>
        <v>9.9785646921168132E-4</v>
      </c>
      <c r="EH250" s="3">
        <f t="shared" ref="EH250:EH313" si="265">((DM250/(SUM($DA250:$DT250)+(33.06/32.066)))*100)</f>
        <v>2.8262232338959806E-5</v>
      </c>
      <c r="EI250" s="3">
        <f t="shared" ref="EI250:EI313" si="266">((DN250/(SUM($DA250:$DT250)+(33.06/32.066)))*100)</f>
        <v>3.8605038538903891E-4</v>
      </c>
      <c r="EJ250" s="3">
        <f t="shared" ref="EJ250:EJ313" si="267">((DO250/(SUM($DA250:$DT250)+(33.06/32.066)))*100)</f>
        <v>2.0328892580156266E-3</v>
      </c>
      <c r="EK250" s="3">
        <f t="shared" ref="EK250:EK313" si="268">((DP250/(SUM($DA250:$DT250)+(33.06/32.066)))*100)</f>
        <v>1.2932181657614361E-3</v>
      </c>
      <c r="EL250" s="3">
        <f t="shared" ref="EL250:EL313" si="269">((DQ250/(SUM($DA250:$DT250)+(33.06/32.066)))*100)</f>
        <v>1.2927535441108738E-5</v>
      </c>
      <c r="EM250" s="3">
        <f t="shared" ref="EM250:EM313" si="270">((DR250/(SUM($DA250:$DT250)+(33.06/32.066)))*100)</f>
        <v>2.8447999336011307E-6</v>
      </c>
      <c r="EN250" s="3">
        <f t="shared" ref="EN250:EN313" si="271">((DS250/(SUM($DA250:$DT250)+(33.06/32.066)))*100)</f>
        <v>4.0412605472683626E-2</v>
      </c>
      <c r="EO250" s="3">
        <f t="shared" ref="EO250:EO313" si="272">((DT250/(SUM($DA250:$DT250)+(33.06/32.066)))*100)</f>
        <v>3.6091757642066832E-5</v>
      </c>
      <c r="EQ250" s="3">
        <f t="shared" ref="EQ250:EQ313" si="273">DW250*2</f>
        <v>199.44143450308138</v>
      </c>
    </row>
    <row r="251" spans="1:159">
      <c r="A251" s="5" t="s">
        <v>304</v>
      </c>
      <c r="B251" s="5" t="s">
        <v>397</v>
      </c>
      <c r="C251" s="3" t="s">
        <v>65</v>
      </c>
      <c r="D251" s="3" t="s">
        <v>618</v>
      </c>
      <c r="E251" s="3" t="s">
        <v>399</v>
      </c>
      <c r="F251" s="3" t="s">
        <v>491</v>
      </c>
      <c r="G251" s="5">
        <v>24.137001876901799</v>
      </c>
      <c r="H251" s="5">
        <v>430491.13631444302</v>
      </c>
      <c r="I251" s="5">
        <v>35.866325425957498</v>
      </c>
      <c r="J251" s="5">
        <v>54.190917752077503</v>
      </c>
      <c r="K251" s="5">
        <v>4.38458137615459</v>
      </c>
      <c r="L251" s="5">
        <v>4.3491203786005697</v>
      </c>
      <c r="M251" s="5">
        <v>0.79280508911240299</v>
      </c>
      <c r="N251" s="5">
        <v>1.32813059634089</v>
      </c>
      <c r="O251" s="5">
        <v>85.519490904346</v>
      </c>
      <c r="P251" s="5">
        <v>2.5792680747588101</v>
      </c>
      <c r="Q251" s="5">
        <v>2.7654028434744099E-2</v>
      </c>
      <c r="R251" s="5">
        <v>0.12692914157236501</v>
      </c>
      <c r="S251" s="5">
        <v>9.7415363729363696E-3</v>
      </c>
      <c r="T251" s="5">
        <v>0.22288159837600999</v>
      </c>
      <c r="U251" s="5">
        <v>4.41504140573696</v>
      </c>
      <c r="V251" s="5">
        <v>8.3301636818820608</v>
      </c>
      <c r="W251" s="5">
        <v>3.1342638466956001E-2</v>
      </c>
      <c r="X251" s="5">
        <v>3.0905978084246201E-2</v>
      </c>
      <c r="Y251" s="5">
        <v>143.73425246854001</v>
      </c>
      <c r="Z251" s="5">
        <v>11.4923457858315</v>
      </c>
      <c r="AA251" s="3">
        <f t="shared" si="220"/>
        <v>0.66185122735963442</v>
      </c>
      <c r="AB251" s="3">
        <f t="shared" si="221"/>
        <v>1.7944700239933067E-2</v>
      </c>
      <c r="AC251" s="3">
        <f t="shared" si="222"/>
        <v>7.9955512262791364E-2</v>
      </c>
      <c r="AD251" s="3">
        <f t="shared" si="223"/>
        <v>0.41939357971709834</v>
      </c>
      <c r="AE251" s="3">
        <f t="shared" si="224"/>
        <v>2.1502166361501605E-4</v>
      </c>
      <c r="AF251" s="3">
        <f t="shared" si="225"/>
        <v>3.0716696472215674E-2</v>
      </c>
      <c r="AG251" s="3">
        <f t="shared" si="226"/>
        <v>7.7103043331921809E-4</v>
      </c>
      <c r="AH251" s="17">
        <f t="shared" si="227"/>
        <v>1.9239692668799948E-4</v>
      </c>
      <c r="AI251" s="3">
        <f t="shared" si="228"/>
        <v>0.32042161134003866</v>
      </c>
      <c r="AJ251" s="3">
        <f t="shared" si="229"/>
        <v>7.1913362858524649E-2</v>
      </c>
      <c r="AK251" s="3">
        <f t="shared" si="230"/>
        <v>8.6169903711068904E-4</v>
      </c>
      <c r="AL251" s="3">
        <f t="shared" si="231"/>
        <v>0.12309712113808198</v>
      </c>
      <c r="AM251" s="3">
        <f t="shared" si="232"/>
        <v>7.7103043331921809E-4</v>
      </c>
      <c r="AN251" s="5"/>
      <c r="AP251" s="5">
        <v>0.29060359456172702</v>
      </c>
      <c r="AQ251" s="5">
        <v>10.346240601704601</v>
      </c>
      <c r="AR251" s="5">
        <v>5.4986377094472502E-2</v>
      </c>
      <c r="AS251" s="5">
        <v>0.25564106229719902</v>
      </c>
      <c r="AT251" s="5">
        <v>0.249556851396987</v>
      </c>
      <c r="AU251" s="5">
        <v>4.3491203786005697</v>
      </c>
      <c r="AV251" s="5">
        <v>4.8140041493863299E-2</v>
      </c>
      <c r="AW251" s="5">
        <v>0.43420933410587198</v>
      </c>
      <c r="AX251" s="5">
        <v>0.55731924746222905</v>
      </c>
      <c r="AY251" s="5">
        <v>1.49085820923495</v>
      </c>
      <c r="AZ251" s="5">
        <v>2.2827759855574399E-2</v>
      </c>
      <c r="BA251" s="5">
        <v>0.12692914157236501</v>
      </c>
      <c r="BB251" s="5">
        <v>9.7415363729363696E-3</v>
      </c>
      <c r="BC251" s="5">
        <v>0.22288159837600999</v>
      </c>
      <c r="BD251" s="5">
        <v>2.46594499009553E-2</v>
      </c>
      <c r="BE251" s="5">
        <v>0.36781745767813101</v>
      </c>
      <c r="BF251" s="5">
        <v>3.1342638466956001E-2</v>
      </c>
      <c r="BG251" s="5">
        <v>9.2683806510980501E-3</v>
      </c>
      <c r="BH251" s="5">
        <v>2.4243851009546201E-2</v>
      </c>
      <c r="BI251" s="3">
        <v>8.3583250189363696E-3</v>
      </c>
      <c r="BK251" s="5">
        <v>8.0144882298665507</v>
      </c>
      <c r="BL251" s="5">
        <v>41964.144057433499</v>
      </c>
      <c r="BM251" s="5">
        <v>19.708447541239401</v>
      </c>
      <c r="BN251" s="5">
        <v>16.918923203800599</v>
      </c>
      <c r="BO251" s="5">
        <v>2.0340618888039201</v>
      </c>
      <c r="BP251" s="5">
        <v>2.3094048053474499</v>
      </c>
      <c r="BQ251" s="5">
        <v>0.10094364620968201</v>
      </c>
      <c r="BR251" s="5">
        <v>0.27454844218563301</v>
      </c>
      <c r="BS251" s="5">
        <v>52.688533537116399</v>
      </c>
      <c r="BT251" s="5">
        <v>1.51682977696014</v>
      </c>
      <c r="BU251" s="5">
        <v>4.10241980471465E-2</v>
      </c>
      <c r="BV251" s="5">
        <v>0.176080301465561</v>
      </c>
      <c r="BW251" s="5">
        <v>7.6008156130097197E-3</v>
      </c>
      <c r="BX251" s="5">
        <v>8.1540269725524306E-2</v>
      </c>
      <c r="BY251" s="5">
        <v>2.01088707112554</v>
      </c>
      <c r="BZ251" s="5">
        <v>2.5802067280071301</v>
      </c>
      <c r="CA251" s="5">
        <v>2.6060917294743899E-2</v>
      </c>
      <c r="CB251" s="5">
        <v>1.45187479423587E-2</v>
      </c>
      <c r="CC251" s="5">
        <v>104.202014864045</v>
      </c>
      <c r="CD251" s="3">
        <v>10.901354669199099</v>
      </c>
      <c r="CF251" s="3">
        <v>24.137001876901799</v>
      </c>
      <c r="CG251" s="3">
        <v>430491.13631444302</v>
      </c>
      <c r="CH251" s="3">
        <v>35.866325425957498</v>
      </c>
      <c r="CI251" s="3">
        <v>54.190917752077503</v>
      </c>
      <c r="CJ251" s="3">
        <v>4.38458137615459</v>
      </c>
      <c r="CK251" s="3">
        <v>4.3491203786005697</v>
      </c>
      <c r="CL251" s="3">
        <v>0.79280508911240299</v>
      </c>
      <c r="CM251" s="3">
        <v>1.32813059634089</v>
      </c>
      <c r="CN251" s="3">
        <v>85.519490904346</v>
      </c>
      <c r="CO251" s="3">
        <v>2.5792680747588101</v>
      </c>
      <c r="CP251" s="3">
        <v>2.7654028434744099E-2</v>
      </c>
      <c r="CQ251" s="3">
        <v>0.12692914157236501</v>
      </c>
      <c r="CR251" s="3">
        <v>9.7415363729363696E-3</v>
      </c>
      <c r="CS251" s="3">
        <v>0.22288159837600999</v>
      </c>
      <c r="CT251" s="3">
        <v>4.41504140573696</v>
      </c>
      <c r="CU251" s="3">
        <v>8.3301636818820608</v>
      </c>
      <c r="CV251" s="3">
        <v>3.1342638466956001E-2</v>
      </c>
      <c r="CW251" s="3">
        <v>3.0905978084246201E-2</v>
      </c>
      <c r="CX251" s="3">
        <v>143.73425246854001</v>
      </c>
      <c r="CY251" s="3">
        <v>11.4923457858315</v>
      </c>
      <c r="DA251" s="3">
        <f t="shared" si="233"/>
        <v>0.43934945481776755</v>
      </c>
      <c r="DB251" s="3">
        <f t="shared" si="234"/>
        <v>7708.6782400294214</v>
      </c>
      <c r="DC251" s="3">
        <f t="shared" si="235"/>
        <v>0.60859287169129628</v>
      </c>
      <c r="DD251" s="3">
        <f t="shared" si="236"/>
        <v>0.92328809971951709</v>
      </c>
      <c r="DE251" s="3">
        <f t="shared" si="237"/>
        <v>6.8998542412655239E-2</v>
      </c>
      <c r="DF251" s="3">
        <f t="shared" si="238"/>
        <v>6.6510481397775947E-2</v>
      </c>
      <c r="DG251" s="3">
        <f t="shared" si="239"/>
        <v>1.1370782799254235E-2</v>
      </c>
      <c r="DH251" s="3">
        <f t="shared" si="240"/>
        <v>1.8291290405466051E-2</v>
      </c>
      <c r="DI251" s="3">
        <f t="shared" si="241"/>
        <v>1.141453077675143</v>
      </c>
      <c r="DJ251" s="3">
        <f t="shared" si="242"/>
        <v>3.2665502466550284E-2</v>
      </c>
      <c r="DK251" s="3">
        <f t="shared" si="243"/>
        <v>2.5636868358556184E-4</v>
      </c>
      <c r="DL251" s="3">
        <f t="shared" si="244"/>
        <v>1.1291523211461958E-3</v>
      </c>
      <c r="DM251" s="3">
        <f t="shared" si="245"/>
        <v>8.4843285660230714E-5</v>
      </c>
      <c r="DN251" s="3">
        <f t="shared" si="246"/>
        <v>1.8775301017269817E-3</v>
      </c>
      <c r="DO251" s="3">
        <f t="shared" si="247"/>
        <v>3.6260195513608408E-2</v>
      </c>
      <c r="DP251" s="3">
        <f t="shared" si="248"/>
        <v>6.5283414434812392E-2</v>
      </c>
      <c r="DQ251" s="3">
        <f t="shared" si="249"/>
        <v>1.5912670687970114E-4</v>
      </c>
      <c r="DR251" s="3">
        <f t="shared" si="250"/>
        <v>1.5121576999806835E-4</v>
      </c>
      <c r="DS251" s="3">
        <f t="shared" si="251"/>
        <v>0.6936981296744209</v>
      </c>
      <c r="DT251" s="3">
        <f t="shared" si="252"/>
        <v>5.4992462861018339E-2</v>
      </c>
      <c r="DV251" s="3">
        <f t="shared" si="253"/>
        <v>5.6955749431152995E-3</v>
      </c>
      <c r="DW251" s="3">
        <f t="shared" si="254"/>
        <v>99.932648480605707</v>
      </c>
      <c r="DX251" s="3">
        <f t="shared" si="255"/>
        <v>7.8895882822963108E-3</v>
      </c>
      <c r="DY251" s="3">
        <f t="shared" si="256"/>
        <v>1.1969188782128331E-2</v>
      </c>
      <c r="DZ251" s="3">
        <f t="shared" si="257"/>
        <v>8.9447332861719272E-4</v>
      </c>
      <c r="EA251" s="3">
        <f t="shared" si="258"/>
        <v>8.6221896294564238E-4</v>
      </c>
      <c r="EB251" s="3">
        <f t="shared" si="259"/>
        <v>1.4740691011418504E-4</v>
      </c>
      <c r="EC251" s="3">
        <f t="shared" si="260"/>
        <v>2.3712198608242057E-4</v>
      </c>
      <c r="ED251" s="3">
        <f t="shared" si="261"/>
        <v>1.479740438199691E-2</v>
      </c>
      <c r="EE251" s="3">
        <f t="shared" si="262"/>
        <v>4.2346431823825467E-4</v>
      </c>
      <c r="EF251" s="3">
        <f t="shared" si="263"/>
        <v>3.3234752755867776E-6</v>
      </c>
      <c r="EG251" s="3">
        <f t="shared" si="264"/>
        <v>1.4637941612897325E-5</v>
      </c>
      <c r="EH251" s="3">
        <f t="shared" si="265"/>
        <v>1.0998791203653987E-6</v>
      </c>
      <c r="EI251" s="3">
        <f t="shared" si="266"/>
        <v>2.4339653287555327E-5</v>
      </c>
      <c r="EJ251" s="3">
        <f t="shared" si="267"/>
        <v>4.7006468025647351E-4</v>
      </c>
      <c r="EK251" s="3">
        <f t="shared" si="268"/>
        <v>8.4631168965523037E-4</v>
      </c>
      <c r="EL251" s="3">
        <f t="shared" si="269"/>
        <v>2.0628637967933736E-6</v>
      </c>
      <c r="EM251" s="3">
        <f t="shared" si="270"/>
        <v>1.9603091369764335E-6</v>
      </c>
      <c r="EN251" s="3">
        <f t="shared" si="271"/>
        <v>8.9928635215864132E-3</v>
      </c>
      <c r="EO251" s="3">
        <f t="shared" si="272"/>
        <v>7.129033394643198E-4</v>
      </c>
      <c r="EQ251" s="3">
        <f t="shared" si="273"/>
        <v>199.86529696121141</v>
      </c>
    </row>
    <row r="252" spans="1:159">
      <c r="A252" s="5" t="s">
        <v>308</v>
      </c>
      <c r="B252" s="5" t="s">
        <v>397</v>
      </c>
      <c r="C252" s="3" t="s">
        <v>65</v>
      </c>
      <c r="D252" s="3" t="s">
        <v>618</v>
      </c>
      <c r="E252" s="3" t="s">
        <v>399</v>
      </c>
      <c r="F252" s="3" t="s">
        <v>494</v>
      </c>
      <c r="G252" s="5">
        <v>19.783848918390401</v>
      </c>
      <c r="H252" s="5">
        <v>469177.52246148098</v>
      </c>
      <c r="I252" s="5">
        <v>68.2542720601149</v>
      </c>
      <c r="J252" s="5">
        <v>38.617667247496499</v>
      </c>
      <c r="K252" s="5">
        <v>10.9782388156842</v>
      </c>
      <c r="L252" s="5">
        <v>1.68342578093526</v>
      </c>
      <c r="M252" s="5">
        <v>2.5394591039601198E-2</v>
      </c>
      <c r="N252" s="5">
        <v>1.2573493464787699</v>
      </c>
      <c r="O252" s="5">
        <v>8776.08573387447</v>
      </c>
      <c r="P252" s="5">
        <v>4.2722049430187798</v>
      </c>
      <c r="Q252" s="5">
        <v>0.68901208966636696</v>
      </c>
      <c r="R252" s="5">
        <v>0.10113364679036201</v>
      </c>
      <c r="S252" s="5">
        <v>3.8123339535819801E-3</v>
      </c>
      <c r="T252" s="5">
        <v>0.10076833824013599</v>
      </c>
      <c r="U252" s="5">
        <v>4.2411626536132196</v>
      </c>
      <c r="V252" s="5">
        <v>40.059852785718199</v>
      </c>
      <c r="W252" s="5">
        <v>1.5822296911400799</v>
      </c>
      <c r="X252" s="5">
        <v>3.27819846726966E-2</v>
      </c>
      <c r="Y252" s="5">
        <v>280.70562348436499</v>
      </c>
      <c r="Z252" s="5">
        <v>15.9646612135483</v>
      </c>
      <c r="AA252" s="3">
        <f t="shared" si="220"/>
        <v>1.7674364332438977</v>
      </c>
      <c r="AB252" s="3">
        <f t="shared" si="221"/>
        <v>1.5219520328764405E-2</v>
      </c>
      <c r="AC252" s="3">
        <f t="shared" si="222"/>
        <v>5.6873321650563635E-2</v>
      </c>
      <c r="AD252" s="3">
        <f t="shared" si="223"/>
        <v>7.7773023338483247E-3</v>
      </c>
      <c r="AE252" s="3">
        <f t="shared" si="224"/>
        <v>1.16784210682272E-4</v>
      </c>
      <c r="AF252" s="3">
        <f t="shared" si="225"/>
        <v>1.5108933697045966E-2</v>
      </c>
      <c r="AG252" s="3">
        <f t="shared" si="226"/>
        <v>1.0094783357436148E-2</v>
      </c>
      <c r="AH252" s="17">
        <f t="shared" si="227"/>
        <v>2.4545717364466845E-3</v>
      </c>
      <c r="AI252" s="3">
        <f t="shared" si="228"/>
        <v>0.23389980922347889</v>
      </c>
      <c r="AJ252" s="3">
        <f t="shared" si="229"/>
        <v>6.259249148911937E-2</v>
      </c>
      <c r="AK252" s="3">
        <f t="shared" si="230"/>
        <v>4.8029205620746918E-4</v>
      </c>
      <c r="AL252" s="3">
        <f t="shared" si="231"/>
        <v>6.2137687878024962E-2</v>
      </c>
      <c r="AM252" s="3">
        <f t="shared" si="232"/>
        <v>1.0094783357436148E-2</v>
      </c>
      <c r="AN252" s="5"/>
      <c r="AP252" s="5">
        <v>0.131321935745082</v>
      </c>
      <c r="AQ252" s="5">
        <v>4.96784511277626</v>
      </c>
      <c r="AR252" s="5">
        <v>1.1998727789558E-2</v>
      </c>
      <c r="AS252" s="5">
        <v>0.13058764823310401</v>
      </c>
      <c r="AT252" s="5">
        <v>9.7165755370141299E-2</v>
      </c>
      <c r="AU252" s="5">
        <v>1.68342578093526</v>
      </c>
      <c r="AV252" s="5">
        <v>1.23165692184957E-2</v>
      </c>
      <c r="AW252" s="5">
        <v>0.25650408773597799</v>
      </c>
      <c r="AX252" s="5">
        <v>0.30948101628764302</v>
      </c>
      <c r="AY252" s="5">
        <v>0.52015399409996699</v>
      </c>
      <c r="AZ252" s="5">
        <v>1.20086440590797E-2</v>
      </c>
      <c r="BA252" s="5">
        <v>0.10113364679036201</v>
      </c>
      <c r="BB252" s="5">
        <v>3.8123339535819801E-3</v>
      </c>
      <c r="BC252" s="5">
        <v>8.3590519777539202E-2</v>
      </c>
      <c r="BD252" s="5">
        <v>9.3979786594330199E-3</v>
      </c>
      <c r="BE252" s="5">
        <v>8.1425024100833604E-2</v>
      </c>
      <c r="BF252" s="5">
        <v>1.93332547554638E-2</v>
      </c>
      <c r="BG252" s="5">
        <v>6.6259517701293498E-3</v>
      </c>
      <c r="BH252" s="5">
        <v>1.6525268082047202E-2</v>
      </c>
      <c r="BI252" s="3">
        <v>1.0326539261844001E-2</v>
      </c>
      <c r="BK252" s="5">
        <v>4.2433686291913997</v>
      </c>
      <c r="BL252" s="5">
        <v>15869.980715194501</v>
      </c>
      <c r="BM252" s="5">
        <v>6.4681935556470904</v>
      </c>
      <c r="BN252" s="5">
        <v>5.8762277157096801</v>
      </c>
      <c r="BO252" s="5">
        <v>4.8912215109161901</v>
      </c>
      <c r="BP252" s="5">
        <v>0.94269797318922699</v>
      </c>
      <c r="BQ252" s="5">
        <v>2.2298319909960701E-2</v>
      </c>
      <c r="BR252" s="5">
        <v>0.51633743938615995</v>
      </c>
      <c r="BS252" s="5">
        <v>1691.5307552316599</v>
      </c>
      <c r="BT252" s="5">
        <v>1.0059008176911901</v>
      </c>
      <c r="BU252" s="5">
        <v>0.224164786964586</v>
      </c>
      <c r="BV252" s="5">
        <v>0.12358523221829799</v>
      </c>
      <c r="BW252" s="5">
        <v>3.0554001631711699E-3</v>
      </c>
      <c r="BX252" s="5">
        <v>6.7489663534384806E-2</v>
      </c>
      <c r="BY252" s="5">
        <v>2.0841219907251101</v>
      </c>
      <c r="BZ252" s="5">
        <v>16.325925793599801</v>
      </c>
      <c r="CA252" s="5">
        <v>1.2012475553100701</v>
      </c>
      <c r="CB252" s="5">
        <v>1.96442878917703E-2</v>
      </c>
      <c r="CC252" s="5">
        <v>192.569193886645</v>
      </c>
      <c r="CD252" s="3">
        <v>12.5399495521057</v>
      </c>
      <c r="CF252" s="3">
        <v>19.783848918390401</v>
      </c>
      <c r="CG252" s="3">
        <v>469177.52246148098</v>
      </c>
      <c r="CH252" s="3">
        <v>68.2542720601149</v>
      </c>
      <c r="CI252" s="3">
        <v>38.617667247496499</v>
      </c>
      <c r="CJ252" s="3">
        <v>10.9782388156842</v>
      </c>
      <c r="CK252" s="3">
        <v>1.68342578093526</v>
      </c>
      <c r="CL252" s="3">
        <v>2.5394591039601198E-2</v>
      </c>
      <c r="CM252" s="3">
        <v>1.2573493464787699</v>
      </c>
      <c r="CN252" s="3">
        <v>8776.08573387447</v>
      </c>
      <c r="CO252" s="3">
        <v>4.2722049430187798</v>
      </c>
      <c r="CP252" s="3">
        <v>0.68901208966636696</v>
      </c>
      <c r="CQ252" s="3">
        <v>0.10113364679036201</v>
      </c>
      <c r="CR252" s="3">
        <v>3.8123339535819801E-3</v>
      </c>
      <c r="CS252" s="3">
        <v>0.10076833824013599</v>
      </c>
      <c r="CT252" s="3">
        <v>4.2411626536132196</v>
      </c>
      <c r="CU252" s="3">
        <v>40.059852785718199</v>
      </c>
      <c r="CV252" s="3">
        <v>1.5822296911400799</v>
      </c>
      <c r="CW252" s="3">
        <v>3.27819846726966E-2</v>
      </c>
      <c r="CX252" s="3">
        <v>280.70562348436499</v>
      </c>
      <c r="CY252" s="3">
        <v>15.9646612135483</v>
      </c>
      <c r="DA252" s="3">
        <f t="shared" si="233"/>
        <v>0.36011196754348523</v>
      </c>
      <c r="DB252" s="3">
        <f t="shared" si="234"/>
        <v>8401.4239853430208</v>
      </c>
      <c r="DC252" s="3">
        <f t="shared" si="235"/>
        <v>1.1581633452810114</v>
      </c>
      <c r="DD252" s="3">
        <f t="shared" si="236"/>
        <v>0.65795587319011173</v>
      </c>
      <c r="DE252" s="3">
        <f t="shared" si="237"/>
        <v>0.17276050130117082</v>
      </c>
      <c r="DF252" s="3">
        <f t="shared" si="238"/>
        <v>2.5744391817330785E-2</v>
      </c>
      <c r="DG252" s="3">
        <f t="shared" si="239"/>
        <v>3.6422114710498972E-4</v>
      </c>
      <c r="DH252" s="3">
        <f t="shared" si="240"/>
        <v>1.731647633216871E-2</v>
      </c>
      <c r="DI252" s="3">
        <f t="shared" si="241"/>
        <v>117.13692358244445</v>
      </c>
      <c r="DJ252" s="3">
        <f t="shared" si="242"/>
        <v>5.4105938994665405E-2</v>
      </c>
      <c r="DK252" s="3">
        <f t="shared" si="243"/>
        <v>6.3875367315517169E-3</v>
      </c>
      <c r="DL252" s="3">
        <f t="shared" si="244"/>
        <v>8.9967749410966907E-4</v>
      </c>
      <c r="DM252" s="3">
        <f t="shared" si="245"/>
        <v>3.3203277827361391E-5</v>
      </c>
      <c r="DN252" s="3">
        <f t="shared" si="246"/>
        <v>8.4886141218209078E-4</v>
      </c>
      <c r="DO252" s="3">
        <f t="shared" si="247"/>
        <v>3.4832150571724861E-2</v>
      </c>
      <c r="DP252" s="3">
        <f t="shared" si="248"/>
        <v>0.31394868954324606</v>
      </c>
      <c r="DQ252" s="3">
        <f t="shared" si="249"/>
        <v>8.0329867743537155E-3</v>
      </c>
      <c r="DR252" s="3">
        <f t="shared" si="250"/>
        <v>1.6039463435954209E-4</v>
      </c>
      <c r="DS252" s="3">
        <f t="shared" si="251"/>
        <v>1.3547568700982868</v>
      </c>
      <c r="DT252" s="3">
        <f t="shared" si="252"/>
        <v>7.6393110269721495E-2</v>
      </c>
      <c r="DV252" s="3">
        <f t="shared" si="253"/>
        <v>4.2247647827186371E-3</v>
      </c>
      <c r="DW252" s="3">
        <f t="shared" si="254"/>
        <v>98.563900611491846</v>
      </c>
      <c r="DX252" s="3">
        <f t="shared" si="255"/>
        <v>1.3587351031836987E-2</v>
      </c>
      <c r="DY252" s="3">
        <f t="shared" si="256"/>
        <v>7.7190125632267698E-3</v>
      </c>
      <c r="DZ252" s="3">
        <f t="shared" si="257"/>
        <v>2.0267931852441644E-3</v>
      </c>
      <c r="EA252" s="3">
        <f t="shared" si="258"/>
        <v>3.0202828482570542E-4</v>
      </c>
      <c r="EB252" s="3">
        <f t="shared" si="259"/>
        <v>4.2729728920345682E-6</v>
      </c>
      <c r="EC252" s="3">
        <f t="shared" si="260"/>
        <v>2.0315359100109046E-4</v>
      </c>
      <c r="ED252" s="3">
        <f t="shared" si="261"/>
        <v>1.3742280015933015</v>
      </c>
      <c r="EE252" s="3">
        <f t="shared" si="262"/>
        <v>6.3476053617402407E-4</v>
      </c>
      <c r="EF252" s="3">
        <f t="shared" si="263"/>
        <v>7.493736022122823E-5</v>
      </c>
      <c r="EG252" s="3">
        <f t="shared" si="264"/>
        <v>1.0554844424769371E-5</v>
      </c>
      <c r="EH252" s="3">
        <f t="shared" si="265"/>
        <v>3.8953451003796473E-7</v>
      </c>
      <c r="EI252" s="3">
        <f t="shared" si="266"/>
        <v>9.9586798629863648E-6</v>
      </c>
      <c r="EJ252" s="3">
        <f t="shared" si="267"/>
        <v>4.0864413378321291E-4</v>
      </c>
      <c r="EK252" s="3">
        <f t="shared" si="268"/>
        <v>3.6831860274202316E-3</v>
      </c>
      <c r="EL252" s="3">
        <f t="shared" si="269"/>
        <v>9.4241465663692632E-5</v>
      </c>
      <c r="EM252" s="3">
        <f t="shared" si="270"/>
        <v>1.8817191975087553E-6</v>
      </c>
      <c r="EN252" s="3">
        <f t="shared" si="271"/>
        <v>1.5893748694275834E-2</v>
      </c>
      <c r="EO252" s="3">
        <f t="shared" si="272"/>
        <v>8.962293703024131E-4</v>
      </c>
      <c r="EQ252" s="3">
        <f t="shared" si="273"/>
        <v>197.12780122298369</v>
      </c>
    </row>
    <row r="253" spans="1:159">
      <c r="A253" s="5" t="s">
        <v>309</v>
      </c>
      <c r="B253" s="5" t="s">
        <v>397</v>
      </c>
      <c r="C253" s="3" t="s">
        <v>65</v>
      </c>
      <c r="D253" s="3" t="s">
        <v>618</v>
      </c>
      <c r="E253" s="3" t="s">
        <v>399</v>
      </c>
      <c r="F253" s="3" t="s">
        <v>491</v>
      </c>
      <c r="G253" s="5">
        <v>17.737878512033099</v>
      </c>
      <c r="H253" s="5">
        <v>468511.75999895402</v>
      </c>
      <c r="I253" s="5">
        <v>96.058989733207198</v>
      </c>
      <c r="J253" s="5">
        <v>76.074518399873696</v>
      </c>
      <c r="K253" s="5">
        <v>18.442774196379201</v>
      </c>
      <c r="L253" s="5">
        <v>2.5239779385058498</v>
      </c>
      <c r="M253" s="5">
        <v>0.11407938977826899</v>
      </c>
      <c r="N253" s="5">
        <v>0.93755255304040097</v>
      </c>
      <c r="O253" s="5">
        <v>6649.0843232160696</v>
      </c>
      <c r="P253" s="5">
        <v>4.1657653205904399</v>
      </c>
      <c r="Q253" s="5">
        <v>0.55294486418406297</v>
      </c>
      <c r="R253" s="5">
        <v>8.7405614987990904E-2</v>
      </c>
      <c r="S253" s="3">
        <v>6.09177296992096E-3</v>
      </c>
      <c r="T253" s="5">
        <v>0.19459199171764799</v>
      </c>
      <c r="U253" s="5">
        <v>14.6601203790584</v>
      </c>
      <c r="V253" s="5">
        <v>56.554844624690702</v>
      </c>
      <c r="W253" s="5">
        <v>0.61034308135728399</v>
      </c>
      <c r="X253" s="5">
        <v>7.2548810824514198E-2</v>
      </c>
      <c r="Y253" s="5">
        <v>371.90264246012902</v>
      </c>
      <c r="Z253" s="5">
        <v>30.0633052473536</v>
      </c>
      <c r="AA253" s="3">
        <f t="shared" si="220"/>
        <v>1.2626959953698067</v>
      </c>
      <c r="AB253" s="3">
        <f t="shared" si="221"/>
        <v>1.1201225388004723E-2</v>
      </c>
      <c r="AC253" s="3">
        <f t="shared" si="222"/>
        <v>8.0836492713483823E-2</v>
      </c>
      <c r="AD253" s="3">
        <f t="shared" si="223"/>
        <v>1.4446950145872838E-2</v>
      </c>
      <c r="AE253" s="3">
        <f t="shared" si="224"/>
        <v>1.9507473876659003E-4</v>
      </c>
      <c r="AF253" s="3">
        <f t="shared" si="225"/>
        <v>3.9419242310519707E-2</v>
      </c>
      <c r="AG253" s="3">
        <f t="shared" si="226"/>
        <v>5.7563052216123003E-3</v>
      </c>
      <c r="AH253" s="17">
        <f t="shared" si="227"/>
        <v>1.4868000413396985E-3</v>
      </c>
      <c r="AI253" s="3">
        <f t="shared" si="228"/>
        <v>0.31296711875537081</v>
      </c>
      <c r="AJ253" s="3">
        <f t="shared" si="229"/>
        <v>4.3366740917850317E-2</v>
      </c>
      <c r="AK253" s="3">
        <f t="shared" si="230"/>
        <v>7.5525269447461582E-4</v>
      </c>
      <c r="AL253" s="3">
        <f t="shared" si="231"/>
        <v>0.15261580847118211</v>
      </c>
      <c r="AM253" s="3">
        <f t="shared" si="232"/>
        <v>5.7563052216123003E-3</v>
      </c>
      <c r="AN253" s="5"/>
      <c r="AP253" s="5">
        <v>0.131792288689632</v>
      </c>
      <c r="AQ253" s="5">
        <v>7.6157512065738402</v>
      </c>
      <c r="AR253" s="5">
        <v>1.67470285947602E-2</v>
      </c>
      <c r="AS253" s="5">
        <v>4.3124074213093902E-2</v>
      </c>
      <c r="AT253" s="5">
        <v>0.16508971287727101</v>
      </c>
      <c r="AU253" s="5">
        <v>2.5239779385058498</v>
      </c>
      <c r="AV253" s="5">
        <v>1.5087365890882399E-2</v>
      </c>
      <c r="AW253" s="5">
        <v>0.32840764929942701</v>
      </c>
      <c r="AX253" s="5">
        <v>0.37181988869872501</v>
      </c>
      <c r="AY253" s="5">
        <v>0.64401057078767698</v>
      </c>
      <c r="AZ253" s="5">
        <v>2.1686607379678102E-2</v>
      </c>
      <c r="BA253" s="5">
        <v>8.7405614987990904E-2</v>
      </c>
      <c r="BB253" s="5">
        <v>8.3224932568628495E-5</v>
      </c>
      <c r="BC253" s="5">
        <v>0.19459199171764799</v>
      </c>
      <c r="BD253" s="5">
        <v>4.9674718965874699E-2</v>
      </c>
      <c r="BE253" s="5">
        <v>0.120877231878432</v>
      </c>
      <c r="BF253" s="5">
        <v>1.28629633062951E-2</v>
      </c>
      <c r="BG253" s="5">
        <v>4.4066086425233698E-3</v>
      </c>
      <c r="BH253" s="5">
        <v>1.09219331340647E-2</v>
      </c>
      <c r="BI253" s="3">
        <v>4.6426238775602903E-3</v>
      </c>
      <c r="BK253" s="5">
        <v>1.87301970011082</v>
      </c>
      <c r="BL253" s="5">
        <v>47564.099077003302</v>
      </c>
      <c r="BM253" s="5">
        <v>10.4222260049558</v>
      </c>
      <c r="BN253" s="5">
        <v>12.4286998789932</v>
      </c>
      <c r="BO253" s="5">
        <v>12.167992884917901</v>
      </c>
      <c r="BP253" s="5">
        <v>1.03334700869734</v>
      </c>
      <c r="BQ253" s="5">
        <v>2.4737235114733101E-2</v>
      </c>
      <c r="BR253" s="5">
        <v>0.25256110915072899</v>
      </c>
      <c r="BS253" s="5">
        <v>1163.13013658625</v>
      </c>
      <c r="BT253" s="5">
        <v>0.93961340201962895</v>
      </c>
      <c r="BU253" s="5">
        <v>0.28892969476969999</v>
      </c>
      <c r="BV253" s="5">
        <v>6.3399488276113594E-2</v>
      </c>
      <c r="BW253" s="5">
        <v>5.2274853239729696E-3</v>
      </c>
      <c r="BX253" s="5">
        <v>3.06652383625775E-2</v>
      </c>
      <c r="BY253" s="5">
        <v>10.7164640810722</v>
      </c>
      <c r="BZ253" s="5">
        <v>20.8984838650493</v>
      </c>
      <c r="CA253" s="5">
        <v>0.34336618914000999</v>
      </c>
      <c r="CB253" s="5">
        <v>3.7713158397753202E-2</v>
      </c>
      <c r="CC253" s="5">
        <v>294.63682629439501</v>
      </c>
      <c r="CD253" s="3">
        <v>37.7995994263527</v>
      </c>
      <c r="CF253" s="3">
        <v>17.737878512033099</v>
      </c>
      <c r="CG253" s="3">
        <v>468511.75999895402</v>
      </c>
      <c r="CH253" s="3">
        <v>96.058989733207198</v>
      </c>
      <c r="CI253" s="3">
        <v>76.074518399873696</v>
      </c>
      <c r="CJ253" s="3">
        <v>18.442774196379201</v>
      </c>
      <c r="CK253" s="3">
        <v>2.5239779385058498</v>
      </c>
      <c r="CL253" s="3">
        <v>0.11407938977826899</v>
      </c>
      <c r="CM253" s="3">
        <v>0.93755255304040097</v>
      </c>
      <c r="CN253" s="3">
        <v>6649.0843232160696</v>
      </c>
      <c r="CO253" s="3">
        <v>4.1657653205904399</v>
      </c>
      <c r="CP253" s="3">
        <v>0.55294486418406297</v>
      </c>
      <c r="CQ253" s="3">
        <v>8.7405614987990904E-2</v>
      </c>
      <c r="CR253" s="3">
        <v>6.09177296992096E-3</v>
      </c>
      <c r="CS253" s="3">
        <v>0.19459199171764799</v>
      </c>
      <c r="CT253" s="3">
        <v>14.6601203790584</v>
      </c>
      <c r="CU253" s="3">
        <v>56.554844624690702</v>
      </c>
      <c r="CV253" s="3">
        <v>0.61034308135728399</v>
      </c>
      <c r="CW253" s="3">
        <v>7.2548810824514198E-2</v>
      </c>
      <c r="CX253" s="3">
        <v>371.90264246012902</v>
      </c>
      <c r="CY253" s="3">
        <v>30.0633052473536</v>
      </c>
      <c r="DA253" s="3">
        <f t="shared" si="233"/>
        <v>0.32287055756263022</v>
      </c>
      <c r="DB253" s="3">
        <f t="shared" si="234"/>
        <v>8389.5023726198233</v>
      </c>
      <c r="DC253" s="3">
        <f t="shared" si="235"/>
        <v>1.6299639207307119</v>
      </c>
      <c r="DD253" s="3">
        <f t="shared" si="236"/>
        <v>1.2961341206996646</v>
      </c>
      <c r="DE253" s="3">
        <f t="shared" si="237"/>
        <v>0.29022714563275737</v>
      </c>
      <c r="DF253" s="3">
        <f t="shared" si="238"/>
        <v>3.8598836802352807E-2</v>
      </c>
      <c r="DG253" s="3">
        <f t="shared" si="239"/>
        <v>1.6361801669215179E-3</v>
      </c>
      <c r="DH253" s="3">
        <f t="shared" si="240"/>
        <v>1.291216847597302E-2</v>
      </c>
      <c r="DI253" s="3">
        <f t="shared" si="241"/>
        <v>88.74722807863246</v>
      </c>
      <c r="DJ253" s="3">
        <f t="shared" si="242"/>
        <v>5.2757919460365253E-2</v>
      </c>
      <c r="DK253" s="3">
        <f t="shared" si="243"/>
        <v>5.1261156131655388E-3</v>
      </c>
      <c r="DL253" s="3">
        <f t="shared" si="244"/>
        <v>7.7755393144790898E-4</v>
      </c>
      <c r="DM253" s="3">
        <f t="shared" si="245"/>
        <v>5.3055905606446379E-5</v>
      </c>
      <c r="DN253" s="3">
        <f t="shared" si="246"/>
        <v>1.639221562780288E-3</v>
      </c>
      <c r="DO253" s="3">
        <f t="shared" si="247"/>
        <v>0.12040177709476346</v>
      </c>
      <c r="DP253" s="3">
        <f t="shared" si="248"/>
        <v>0.44321978545995849</v>
      </c>
      <c r="DQ253" s="3">
        <f t="shared" si="249"/>
        <v>3.0987143825044606E-3</v>
      </c>
      <c r="DR253" s="3">
        <f t="shared" si="250"/>
        <v>3.549644752018105E-4</v>
      </c>
      <c r="DS253" s="3">
        <f t="shared" si="251"/>
        <v>1.7948969230701208</v>
      </c>
      <c r="DT253" s="3">
        <f t="shared" si="252"/>
        <v>0.14385707044533846</v>
      </c>
      <c r="DV253" s="3">
        <f t="shared" si="253"/>
        <v>3.8049952724325382E-3</v>
      </c>
      <c r="DW253" s="3">
        <f t="shared" si="254"/>
        <v>98.869395546194312</v>
      </c>
      <c r="DX253" s="3">
        <f t="shared" si="255"/>
        <v>1.9208951907647702E-2</v>
      </c>
      <c r="DY253" s="3">
        <f t="shared" si="256"/>
        <v>1.5274803125224772E-2</v>
      </c>
      <c r="DZ253" s="3">
        <f t="shared" si="257"/>
        <v>3.4202961254837165E-3</v>
      </c>
      <c r="EA253" s="3">
        <f t="shared" si="258"/>
        <v>4.54883197350251E-4</v>
      </c>
      <c r="EB253" s="3">
        <f t="shared" si="259"/>
        <v>1.9282209709619024E-5</v>
      </c>
      <c r="EC253" s="3">
        <f t="shared" si="260"/>
        <v>1.5216853583312391E-4</v>
      </c>
      <c r="ED253" s="3">
        <f t="shared" si="261"/>
        <v>1.0458766690585752</v>
      </c>
      <c r="EE253" s="3">
        <f t="shared" si="262"/>
        <v>6.2174648455248598E-4</v>
      </c>
      <c r="EF253" s="3">
        <f t="shared" si="263"/>
        <v>6.0410728749257228E-5</v>
      </c>
      <c r="EG253" s="3">
        <f t="shared" si="264"/>
        <v>9.1633906032039546E-6</v>
      </c>
      <c r="EH253" s="3">
        <f t="shared" si="265"/>
        <v>6.252582196752189E-7</v>
      </c>
      <c r="EI253" s="3">
        <f t="shared" si="266"/>
        <v>1.9318052237199047E-5</v>
      </c>
      <c r="EJ253" s="3">
        <f t="shared" si="267"/>
        <v>1.4189221714624252E-3</v>
      </c>
      <c r="EK253" s="3">
        <f t="shared" si="268"/>
        <v>5.2232981571773366E-3</v>
      </c>
      <c r="EL253" s="3">
        <f t="shared" si="269"/>
        <v>3.651802030217962E-5</v>
      </c>
      <c r="EM253" s="3">
        <f t="shared" si="270"/>
        <v>4.1832186874530666E-6</v>
      </c>
      <c r="EN253" s="3">
        <f t="shared" si="271"/>
        <v>2.1152669844975637E-2</v>
      </c>
      <c r="EO253" s="3">
        <f t="shared" si="272"/>
        <v>1.6953403155824387E-3</v>
      </c>
      <c r="EQ253" s="3">
        <f t="shared" si="273"/>
        <v>197.73879109238862</v>
      </c>
    </row>
    <row r="254" spans="1:159">
      <c r="A254" s="5" t="s">
        <v>314</v>
      </c>
      <c r="B254" s="5" t="s">
        <v>397</v>
      </c>
      <c r="C254" s="3" t="s">
        <v>65</v>
      </c>
      <c r="D254" s="3" t="s">
        <v>618</v>
      </c>
      <c r="E254" s="3" t="s">
        <v>399</v>
      </c>
      <c r="F254" s="3" t="s">
        <v>489</v>
      </c>
      <c r="G254" s="5">
        <v>27.7814769647395</v>
      </c>
      <c r="H254" s="5">
        <v>452522.17360748199</v>
      </c>
      <c r="I254" s="5">
        <v>31.525249164041</v>
      </c>
      <c r="J254" s="5">
        <v>37.190620393208498</v>
      </c>
      <c r="K254" s="5">
        <v>7.2809220876307101</v>
      </c>
      <c r="L254" s="5">
        <v>3.11505037641958</v>
      </c>
      <c r="M254" s="5">
        <v>6.8909677579581705E-2</v>
      </c>
      <c r="N254" s="5">
        <v>1.0217324295161201</v>
      </c>
      <c r="O254" s="5">
        <v>1286.8976940329101</v>
      </c>
      <c r="P254" s="5">
        <v>1.12347624336395</v>
      </c>
      <c r="Q254" s="5">
        <v>8.4567125615013006E-2</v>
      </c>
      <c r="R254" s="5">
        <v>0.213721648069128</v>
      </c>
      <c r="S254" s="5">
        <v>3.9734193883658297E-3</v>
      </c>
      <c r="T254" s="5">
        <v>0.66541055839108298</v>
      </c>
      <c r="U254" s="5">
        <v>2.1556173997713</v>
      </c>
      <c r="V254" s="5">
        <v>3.4187972452896398</v>
      </c>
      <c r="W254" s="5">
        <v>0.41332256479658303</v>
      </c>
      <c r="X254" s="5">
        <v>2.8230912363784E-2</v>
      </c>
      <c r="Y254" s="5">
        <v>129.720022504806</v>
      </c>
      <c r="Z254" s="5">
        <v>10.8471824461168</v>
      </c>
      <c r="AA254" s="3">
        <f t="shared" si="220"/>
        <v>0.84766666516264755</v>
      </c>
      <c r="AB254" s="3">
        <f t="shared" si="221"/>
        <v>8.660777431813399E-3</v>
      </c>
      <c r="AC254" s="3">
        <f t="shared" si="222"/>
        <v>8.3619955012842556E-2</v>
      </c>
      <c r="AD254" s="3">
        <f t="shared" si="223"/>
        <v>2.4497090413804719E-2</v>
      </c>
      <c r="AE254" s="3">
        <f t="shared" si="224"/>
        <v>2.1762956726852303E-4</v>
      </c>
      <c r="AF254" s="3">
        <f t="shared" si="225"/>
        <v>1.6617460883430208E-2</v>
      </c>
      <c r="AG254" s="3">
        <f t="shared" si="226"/>
        <v>2.682520451304593E-3</v>
      </c>
      <c r="AH254" s="17">
        <f t="shared" si="227"/>
        <v>6.5192037421886722E-4</v>
      </c>
      <c r="AI254" s="3">
        <f t="shared" si="228"/>
        <v>0.34407919790494612</v>
      </c>
      <c r="AJ254" s="3">
        <f t="shared" si="229"/>
        <v>3.5637346988693537E-2</v>
      </c>
      <c r="AK254" s="3">
        <f t="shared" si="230"/>
        <v>8.9550164114120126E-4</v>
      </c>
      <c r="AL254" s="3">
        <f t="shared" si="231"/>
        <v>6.8377489692613952E-2</v>
      </c>
      <c r="AM254" s="3">
        <f t="shared" si="232"/>
        <v>2.682520451304593E-3</v>
      </c>
      <c r="AN254" s="5"/>
      <c r="AP254" s="5">
        <v>0.134449875693682</v>
      </c>
      <c r="AQ254" s="5">
        <v>3.79604505018278</v>
      </c>
      <c r="AR254" s="5">
        <v>1.2511401245137501E-2</v>
      </c>
      <c r="AS254" s="5">
        <v>0.209720545479092</v>
      </c>
      <c r="AT254" s="5">
        <v>0.14234850610668201</v>
      </c>
      <c r="AU254" s="5">
        <v>3.11505037641958</v>
      </c>
      <c r="AV254" s="5">
        <v>3.7549608264025799E-2</v>
      </c>
      <c r="AW254" s="5">
        <v>0.18410060716033799</v>
      </c>
      <c r="AX254" s="5">
        <v>0.26269215782500999</v>
      </c>
      <c r="AY254" s="5">
        <v>0.75761562188614096</v>
      </c>
      <c r="AZ254" s="5">
        <v>1.6750583621106999E-2</v>
      </c>
      <c r="BA254" s="5">
        <v>0.213721648069128</v>
      </c>
      <c r="BB254" s="5">
        <v>3.9734193883658297E-3</v>
      </c>
      <c r="BC254" s="5">
        <v>5.5144565159355202E-2</v>
      </c>
      <c r="BD254" s="5">
        <v>1.91554333850317E-2</v>
      </c>
      <c r="BE254" s="5">
        <v>0.18125503149192801</v>
      </c>
      <c r="BF254" s="5">
        <v>2.4313288579915399E-2</v>
      </c>
      <c r="BG254" s="5">
        <v>4.1201245203360297E-3</v>
      </c>
      <c r="BH254" s="5">
        <v>1.4952615351116401E-2</v>
      </c>
      <c r="BI254" s="3">
        <v>3.2534650229875599E-3</v>
      </c>
      <c r="BK254" s="5">
        <v>9.6298175171414702</v>
      </c>
      <c r="BL254" s="5">
        <v>34200.881783782097</v>
      </c>
      <c r="BM254" s="5">
        <v>4.3644378837032098</v>
      </c>
      <c r="BN254" s="5">
        <v>8.4680643577652592</v>
      </c>
      <c r="BO254" s="5">
        <v>4.1725772616494901</v>
      </c>
      <c r="BP254" s="5">
        <v>1.9458995482127399</v>
      </c>
      <c r="BQ254" s="5">
        <v>0.14715439589471699</v>
      </c>
      <c r="BR254" s="5">
        <v>0.17580531567087199</v>
      </c>
      <c r="BS254" s="5">
        <v>343.40254561719598</v>
      </c>
      <c r="BT254" s="5">
        <v>0.75665232977360997</v>
      </c>
      <c r="BU254" s="5">
        <v>5.3848631581893798E-2</v>
      </c>
      <c r="BV254" s="5">
        <v>6.7573485720828899E-2</v>
      </c>
      <c r="BW254" s="5">
        <v>6.0678521867132598E-3</v>
      </c>
      <c r="BX254" s="5">
        <v>0.39206852021289801</v>
      </c>
      <c r="BY254" s="5">
        <v>0.72019184382166401</v>
      </c>
      <c r="BZ254" s="5">
        <v>0.77481865524289295</v>
      </c>
      <c r="CA254" s="5">
        <v>0.15018536340291699</v>
      </c>
      <c r="CB254" s="5">
        <v>1.5675889667003801E-2</v>
      </c>
      <c r="CC254" s="5">
        <v>56.500464015081903</v>
      </c>
      <c r="CD254" s="3">
        <v>8.4547724415164094</v>
      </c>
      <c r="CF254" s="3">
        <v>27.7814769647395</v>
      </c>
      <c r="CG254" s="3">
        <v>452522.17360748199</v>
      </c>
      <c r="CH254" s="3">
        <v>31.525249164041</v>
      </c>
      <c r="CI254" s="3">
        <v>37.190620393208498</v>
      </c>
      <c r="CJ254" s="3">
        <v>7.2809220876307101</v>
      </c>
      <c r="CK254" s="3">
        <v>3.11505037641958</v>
      </c>
      <c r="CL254" s="3">
        <v>6.8909677579581705E-2</v>
      </c>
      <c r="CM254" s="3">
        <v>1.0217324295161201</v>
      </c>
      <c r="CN254" s="3">
        <v>1286.8976940329101</v>
      </c>
      <c r="CO254" s="3">
        <v>1.12347624336395</v>
      </c>
      <c r="CP254" s="3">
        <v>8.4567125615013006E-2</v>
      </c>
      <c r="CQ254" s="3">
        <v>0.213721648069128</v>
      </c>
      <c r="CR254" s="3">
        <v>3.9734193883658297E-3</v>
      </c>
      <c r="CS254" s="3">
        <v>0.66541055839108298</v>
      </c>
      <c r="CT254" s="3">
        <v>2.1556173997713</v>
      </c>
      <c r="CU254" s="3">
        <v>3.4187972452896398</v>
      </c>
      <c r="CV254" s="3">
        <v>0.41332256479658303</v>
      </c>
      <c r="CW254" s="3">
        <v>2.8230912363784E-2</v>
      </c>
      <c r="CX254" s="3">
        <v>129.720022504806</v>
      </c>
      <c r="CY254" s="3">
        <v>10.8471824461168</v>
      </c>
      <c r="DA254" s="3">
        <f t="shared" si="233"/>
        <v>0.50568736004330084</v>
      </c>
      <c r="DB254" s="3">
        <f t="shared" si="234"/>
        <v>8103.181549064052</v>
      </c>
      <c r="DC254" s="3">
        <f t="shared" si="235"/>
        <v>0.53493190873804575</v>
      </c>
      <c r="DD254" s="3">
        <f t="shared" si="236"/>
        <v>0.63364229015883389</v>
      </c>
      <c r="DE254" s="3">
        <f t="shared" si="237"/>
        <v>0.11457718955765446</v>
      </c>
      <c r="DF254" s="3">
        <f t="shared" si="238"/>
        <v>4.7638023802103989E-2</v>
      </c>
      <c r="DG254" s="3">
        <f t="shared" si="239"/>
        <v>9.8833494800254864E-4</v>
      </c>
      <c r="DH254" s="3">
        <f t="shared" si="240"/>
        <v>1.4071511217685169E-2</v>
      </c>
      <c r="DI254" s="3">
        <f t="shared" si="241"/>
        <v>17.176591183756223</v>
      </c>
      <c r="DJ254" s="3">
        <f t="shared" si="242"/>
        <v>1.4228422535004434E-2</v>
      </c>
      <c r="DK254" s="3">
        <f t="shared" si="243"/>
        <v>7.8398569379124717E-4</v>
      </c>
      <c r="DL254" s="3">
        <f t="shared" si="244"/>
        <v>1.901252084485753E-3</v>
      </c>
      <c r="DM254" s="3">
        <f t="shared" si="245"/>
        <v>3.4606241080369189E-5</v>
      </c>
      <c r="DN254" s="3">
        <f t="shared" si="246"/>
        <v>5.6053454501818131E-3</v>
      </c>
      <c r="DO254" s="3">
        <f t="shared" si="247"/>
        <v>1.7703822271446287E-2</v>
      </c>
      <c r="DP254" s="3">
        <f t="shared" si="248"/>
        <v>2.6793081859636678E-2</v>
      </c>
      <c r="DQ254" s="3">
        <f t="shared" si="249"/>
        <v>2.0984403940495634E-3</v>
      </c>
      <c r="DR254" s="3">
        <f t="shared" si="250"/>
        <v>1.3812729495895213E-4</v>
      </c>
      <c r="DS254" s="3">
        <f t="shared" si="251"/>
        <v>0.62606188467570467</v>
      </c>
      <c r="DT254" s="3">
        <f t="shared" si="252"/>
        <v>5.1905267117022182E-2</v>
      </c>
      <c r="DV254" s="3">
        <f t="shared" si="253"/>
        <v>6.2246197855196361E-3</v>
      </c>
      <c r="DW254" s="3">
        <f t="shared" si="254"/>
        <v>99.743889567741533</v>
      </c>
      <c r="DX254" s="3">
        <f t="shared" si="255"/>
        <v>6.584597532260851E-3</v>
      </c>
      <c r="DY254" s="3">
        <f t="shared" si="256"/>
        <v>7.7996458838261659E-3</v>
      </c>
      <c r="DZ254" s="3">
        <f t="shared" si="257"/>
        <v>1.4103564720872996E-3</v>
      </c>
      <c r="EA254" s="3">
        <f t="shared" si="258"/>
        <v>5.8638718095750067E-4</v>
      </c>
      <c r="EB254" s="3">
        <f t="shared" si="259"/>
        <v>1.2165637819245476E-5</v>
      </c>
      <c r="EC254" s="3">
        <f t="shared" si="260"/>
        <v>1.7320940576854541E-4</v>
      </c>
      <c r="ED254" s="3">
        <f t="shared" si="261"/>
        <v>0.21143053550129473</v>
      </c>
      <c r="EE254" s="3">
        <f t="shared" si="262"/>
        <v>1.7514086256879805E-4</v>
      </c>
      <c r="EF254" s="3">
        <f t="shared" si="263"/>
        <v>9.6502567529460718E-6</v>
      </c>
      <c r="EG254" s="3">
        <f t="shared" si="264"/>
        <v>2.3402940784078726E-5</v>
      </c>
      <c r="EH254" s="3">
        <f t="shared" si="265"/>
        <v>4.2597602778302266E-7</v>
      </c>
      <c r="EI254" s="3">
        <f t="shared" si="266"/>
        <v>6.8997461575639421E-5</v>
      </c>
      <c r="EJ254" s="3">
        <f t="shared" si="267"/>
        <v>2.1792034189015838E-4</v>
      </c>
      <c r="EK254" s="3">
        <f t="shared" si="268"/>
        <v>3.2980208847668445E-4</v>
      </c>
      <c r="EL254" s="3">
        <f t="shared" si="269"/>
        <v>2.5830176167377539E-5</v>
      </c>
      <c r="EM254" s="3">
        <f t="shared" si="270"/>
        <v>1.7002400318018197E-6</v>
      </c>
      <c r="EN254" s="3">
        <f t="shared" si="271"/>
        <v>7.7063369627795577E-3</v>
      </c>
      <c r="EO254" s="3">
        <f t="shared" si="272"/>
        <v>6.3891364150694323E-4</v>
      </c>
      <c r="EQ254" s="3">
        <f t="shared" si="273"/>
        <v>199.48777913548307</v>
      </c>
    </row>
    <row r="255" spans="1:159">
      <c r="A255" s="5" t="s">
        <v>315</v>
      </c>
      <c r="B255" s="5" t="s">
        <v>397</v>
      </c>
      <c r="C255" s="3" t="s">
        <v>65</v>
      </c>
      <c r="D255" s="3" t="s">
        <v>618</v>
      </c>
      <c r="E255" s="3" t="s">
        <v>399</v>
      </c>
      <c r="F255" s="3" t="s">
        <v>494</v>
      </c>
      <c r="G255" s="5">
        <v>19.331866851957301</v>
      </c>
      <c r="H255" s="5">
        <v>456183.18971387699</v>
      </c>
      <c r="I255" s="5">
        <v>118.418091346606</v>
      </c>
      <c r="J255" s="5">
        <v>49.839725327403102</v>
      </c>
      <c r="K255" s="5">
        <v>6.0693028128458</v>
      </c>
      <c r="L255" s="5">
        <v>2.1598695608251801</v>
      </c>
      <c r="M255" s="5">
        <v>0.399029953953844</v>
      </c>
      <c r="N255" s="5">
        <v>1.1188047223422499</v>
      </c>
      <c r="O255" s="5">
        <v>663.552915156974</v>
      </c>
      <c r="P255" s="5">
        <v>3.1865655476685499</v>
      </c>
      <c r="Q255" s="5">
        <v>0.25408683613655902</v>
      </c>
      <c r="R255" s="5">
        <v>0.25123949650266802</v>
      </c>
      <c r="S255" s="5">
        <v>4.5896677208715903E-3</v>
      </c>
      <c r="T255" s="5">
        <v>0.119450994188588</v>
      </c>
      <c r="U255" s="5">
        <v>12.5306803213203</v>
      </c>
      <c r="V255" s="5">
        <v>16.023335792212801</v>
      </c>
      <c r="W255" s="5">
        <v>0.75988077071808602</v>
      </c>
      <c r="X255" s="5">
        <v>3.9287252903004298E-2</v>
      </c>
      <c r="Y255" s="5">
        <v>226.88402098413201</v>
      </c>
      <c r="Z255" s="5">
        <v>8.0577992577545405</v>
      </c>
      <c r="AA255" s="3">
        <f t="shared" si="220"/>
        <v>2.3759780088815385</v>
      </c>
      <c r="AB255" s="3">
        <f t="shared" si="221"/>
        <v>1.4044909526226241E-2</v>
      </c>
      <c r="AC255" s="3">
        <f t="shared" si="222"/>
        <v>3.5515058410914242E-2</v>
      </c>
      <c r="AD255" s="3">
        <f t="shared" si="223"/>
        <v>0.17846066024529833</v>
      </c>
      <c r="AE255" s="3">
        <f t="shared" si="224"/>
        <v>1.7316006976865066E-4</v>
      </c>
      <c r="AF255" s="3">
        <f t="shared" si="225"/>
        <v>5.5229452770482593E-2</v>
      </c>
      <c r="AG255" s="3">
        <f t="shared" si="226"/>
        <v>2.1456758274616579E-3</v>
      </c>
      <c r="AH255" s="17">
        <f t="shared" si="227"/>
        <v>1.1198974481959202E-3</v>
      </c>
      <c r="AI255" s="3">
        <f t="shared" si="228"/>
        <v>6.8045339746015815E-2</v>
      </c>
      <c r="AJ255" s="3">
        <f t="shared" si="229"/>
        <v>2.6909448644477585E-2</v>
      </c>
      <c r="AK255" s="3">
        <f t="shared" si="230"/>
        <v>3.3176732082272593E-4</v>
      </c>
      <c r="AL255" s="3">
        <f t="shared" si="231"/>
        <v>0.10581727993439276</v>
      </c>
      <c r="AM255" s="3">
        <f t="shared" si="232"/>
        <v>2.1456758274616579E-3</v>
      </c>
      <c r="AN255" s="5"/>
      <c r="AP255" s="5">
        <v>0.16563692151329901</v>
      </c>
      <c r="AQ255" s="5">
        <v>6.3061761994147201</v>
      </c>
      <c r="AR255" s="5">
        <v>1.9419082709797201E-2</v>
      </c>
      <c r="AS255" s="5">
        <v>9.5002392413514894E-2</v>
      </c>
      <c r="AT255" s="5">
        <v>0.10833607801267101</v>
      </c>
      <c r="AU255" s="5">
        <v>2.1598695608251801</v>
      </c>
      <c r="AV255" s="5">
        <v>3.08776370202846E-2</v>
      </c>
      <c r="AW255" s="5">
        <v>0.36072838822020498</v>
      </c>
      <c r="AX255" s="5">
        <v>0.33539932352198498</v>
      </c>
      <c r="AY255" s="5">
        <v>0.58847407496767001</v>
      </c>
      <c r="AZ255" s="5">
        <v>2.4272029397389599E-4</v>
      </c>
      <c r="BA255" s="5">
        <v>0.25123949650266802</v>
      </c>
      <c r="BB255" s="5">
        <v>4.5896677208715903E-3</v>
      </c>
      <c r="BC255" s="5">
        <v>0.119450994188588</v>
      </c>
      <c r="BD255" s="5">
        <v>2.3553490686380501E-2</v>
      </c>
      <c r="BE255" s="5">
        <v>1.6831837584942301E-3</v>
      </c>
      <c r="BF255" s="5">
        <v>1.59732835123206E-2</v>
      </c>
      <c r="BG255" s="5">
        <v>3.5354370356883999E-3</v>
      </c>
      <c r="BH255" s="5">
        <v>1.1143419539541699E-2</v>
      </c>
      <c r="BI255" s="3">
        <v>7.5022620131426397E-3</v>
      </c>
      <c r="BK255" s="5">
        <v>5.3197686387986698</v>
      </c>
      <c r="BL255" s="5">
        <v>27500.458124315199</v>
      </c>
      <c r="BM255" s="5">
        <v>18.755237617854199</v>
      </c>
      <c r="BN255" s="5">
        <v>14.836827132024</v>
      </c>
      <c r="BO255" s="5">
        <v>0.112448420187943</v>
      </c>
      <c r="BP255" s="5">
        <v>1.83595548302414</v>
      </c>
      <c r="BQ255" s="5">
        <v>0.24171583451126999</v>
      </c>
      <c r="BR255" s="5">
        <v>0.72015209120569101</v>
      </c>
      <c r="BS255" s="5">
        <v>115.613374337812</v>
      </c>
      <c r="BT255" s="5">
        <v>6.3163362723044805E-2</v>
      </c>
      <c r="BU255" s="5">
        <v>7.6454334952113095E-2</v>
      </c>
      <c r="BV255" s="5">
        <v>7.6848066194621006E-2</v>
      </c>
      <c r="BW255" s="5">
        <v>4.8770602562474997E-3</v>
      </c>
      <c r="BX255" s="5">
        <v>4.10547113166332E-2</v>
      </c>
      <c r="BY255" s="5">
        <v>14.0895631189029</v>
      </c>
      <c r="BZ255" s="5">
        <v>4.27746379944052</v>
      </c>
      <c r="CA255" s="5">
        <v>0.31066050958834801</v>
      </c>
      <c r="CB255" s="5">
        <v>3.9721941672458398E-2</v>
      </c>
      <c r="CC255" s="5">
        <v>265.68259583131601</v>
      </c>
      <c r="CD255" s="3">
        <v>4.6073152593830997</v>
      </c>
      <c r="CF255" s="3">
        <v>19.331866851957301</v>
      </c>
      <c r="CG255" s="3">
        <v>456183.18971387699</v>
      </c>
      <c r="CH255" s="3">
        <v>118.418091346606</v>
      </c>
      <c r="CI255" s="3">
        <v>49.839725327403102</v>
      </c>
      <c r="CJ255" s="3">
        <v>6.0693028128458</v>
      </c>
      <c r="CK255" s="3">
        <v>2.1598695608251801</v>
      </c>
      <c r="CL255" s="3">
        <v>0.399029953953844</v>
      </c>
      <c r="CM255" s="3">
        <v>1.1188047223422499</v>
      </c>
      <c r="CN255" s="3">
        <v>663.552915156974</v>
      </c>
      <c r="CO255" s="3">
        <v>3.1865655476685499</v>
      </c>
      <c r="CP255" s="3">
        <v>0.25408683613655902</v>
      </c>
      <c r="CQ255" s="3">
        <v>0.25123949650266802</v>
      </c>
      <c r="CR255" s="3">
        <v>4.5896677208715903E-3</v>
      </c>
      <c r="CS255" s="3">
        <v>0.119450994188588</v>
      </c>
      <c r="CT255" s="3">
        <v>12.5306803213203</v>
      </c>
      <c r="CU255" s="3">
        <v>16.023335792212801</v>
      </c>
      <c r="CV255" s="3">
        <v>0.75988077071808602</v>
      </c>
      <c r="CW255" s="3">
        <v>3.9287252903004298E-2</v>
      </c>
      <c r="CX255" s="3">
        <v>226.88402098413201</v>
      </c>
      <c r="CY255" s="3">
        <v>8.0577992577545405</v>
      </c>
      <c r="DA255" s="3">
        <f t="shared" si="233"/>
        <v>0.35188484490880451</v>
      </c>
      <c r="DB255" s="3">
        <f t="shared" si="234"/>
        <v>8168.7382883673918</v>
      </c>
      <c r="DC255" s="3">
        <f t="shared" si="235"/>
        <v>2.0093612996851689</v>
      </c>
      <c r="DD255" s="3">
        <f t="shared" si="236"/>
        <v>0.84915382866562683</v>
      </c>
      <c r="DE255" s="3">
        <f t="shared" si="237"/>
        <v>9.5510383231765972E-2</v>
      </c>
      <c r="DF255" s="3">
        <f t="shared" si="238"/>
        <v>3.3030579000232145E-2</v>
      </c>
      <c r="DG255" s="3">
        <f t="shared" si="239"/>
        <v>5.7230749387410752E-3</v>
      </c>
      <c r="DH255" s="3">
        <f t="shared" si="240"/>
        <v>1.540841099493527E-2</v>
      </c>
      <c r="DI255" s="3">
        <f t="shared" si="241"/>
        <v>8.8566303330010836</v>
      </c>
      <c r="DJ255" s="3">
        <f t="shared" si="242"/>
        <v>4.0356706530756715E-2</v>
      </c>
      <c r="DK255" s="3">
        <f t="shared" si="243"/>
        <v>2.3555305097939802E-3</v>
      </c>
      <c r="DL255" s="3">
        <f t="shared" si="244"/>
        <v>2.2350081086607897E-3</v>
      </c>
      <c r="DM255" s="3">
        <f t="shared" si="245"/>
        <v>3.9973416370879044E-5</v>
      </c>
      <c r="DN255" s="3">
        <f t="shared" si="246"/>
        <v>1.0062420536482858E-3</v>
      </c>
      <c r="DO255" s="3">
        <f t="shared" si="247"/>
        <v>0.10291294613436515</v>
      </c>
      <c r="DP255" s="3">
        <f t="shared" si="248"/>
        <v>0.12557473191389343</v>
      </c>
      <c r="DQ255" s="3">
        <f t="shared" si="249"/>
        <v>3.8579178582256023E-3</v>
      </c>
      <c r="DR255" s="3">
        <f t="shared" si="250"/>
        <v>1.9222340036100945E-4</v>
      </c>
      <c r="DS255" s="3">
        <f t="shared" si="251"/>
        <v>1.0950001012747685</v>
      </c>
      <c r="DT255" s="3">
        <f t="shared" si="252"/>
        <v>3.8557683059790307E-2</v>
      </c>
      <c r="DV255" s="3">
        <f t="shared" si="253"/>
        <v>4.2999844504996668E-3</v>
      </c>
      <c r="DW255" s="3">
        <f t="shared" si="254"/>
        <v>99.82085937598211</v>
      </c>
      <c r="DX255" s="3">
        <f t="shared" si="255"/>
        <v>2.4554118965598684E-2</v>
      </c>
      <c r="DY255" s="3">
        <f t="shared" si="256"/>
        <v>1.0376543099748291E-2</v>
      </c>
      <c r="DZ255" s="3">
        <f t="shared" si="257"/>
        <v>1.167123758524736E-3</v>
      </c>
      <c r="EA255" s="3">
        <f t="shared" si="258"/>
        <v>4.0362913648301111E-4</v>
      </c>
      <c r="EB255" s="3">
        <f t="shared" si="259"/>
        <v>6.993518931458594E-5</v>
      </c>
      <c r="EC255" s="3">
        <f t="shared" si="260"/>
        <v>1.8828866501000019E-4</v>
      </c>
      <c r="ED255" s="3">
        <f t="shared" si="261"/>
        <v>0.10822680563466194</v>
      </c>
      <c r="EE255" s="3">
        <f t="shared" si="262"/>
        <v>4.9315340818558296E-4</v>
      </c>
      <c r="EF255" s="3">
        <f t="shared" si="263"/>
        <v>2.8784259144256873E-5</v>
      </c>
      <c r="EG255" s="3">
        <f t="shared" si="264"/>
        <v>2.7311491964005297E-5</v>
      </c>
      <c r="EH255" s="3">
        <f t="shared" si="265"/>
        <v>4.8846965510172781E-7</v>
      </c>
      <c r="EI255" s="3">
        <f t="shared" si="266"/>
        <v>1.2296139622744573E-5</v>
      </c>
      <c r="EJ255" s="3">
        <f t="shared" si="267"/>
        <v>1.2575820599706865E-3</v>
      </c>
      <c r="EK255" s="3">
        <f t="shared" si="268"/>
        <v>1.5345059681252998E-3</v>
      </c>
      <c r="EL255" s="3">
        <f t="shared" si="269"/>
        <v>4.7143226091405891E-5</v>
      </c>
      <c r="EM255" s="3">
        <f t="shared" si="270"/>
        <v>2.348943538016608E-6</v>
      </c>
      <c r="EN255" s="3">
        <f t="shared" si="271"/>
        <v>1.3380750768045522E-2</v>
      </c>
      <c r="EO255" s="3">
        <f t="shared" si="272"/>
        <v>4.7116958858333692E-4</v>
      </c>
      <c r="EQ255" s="3">
        <f t="shared" si="273"/>
        <v>199.64171875196422</v>
      </c>
    </row>
    <row r="256" spans="1:159">
      <c r="A256" s="5" t="s">
        <v>317</v>
      </c>
      <c r="B256" s="5" t="s">
        <v>397</v>
      </c>
      <c r="C256" s="3" t="s">
        <v>65</v>
      </c>
      <c r="D256" s="3" t="s">
        <v>618</v>
      </c>
      <c r="E256" s="3" t="s">
        <v>399</v>
      </c>
      <c r="F256" s="3" t="s">
        <v>494</v>
      </c>
      <c r="G256" s="5">
        <v>19.741801515344999</v>
      </c>
      <c r="H256" s="5">
        <v>506169.60059159598</v>
      </c>
      <c r="I256" s="5">
        <v>89.254373618991593</v>
      </c>
      <c r="J256" s="5">
        <v>63.313956581945703</v>
      </c>
      <c r="K256" s="5">
        <v>4.6641936288076797</v>
      </c>
      <c r="L256" s="5">
        <v>9.6682438427812603</v>
      </c>
      <c r="M256" s="5">
        <v>5.4174689098463097E-2</v>
      </c>
      <c r="N256" s="5">
        <v>1.34881638638086</v>
      </c>
      <c r="O256" s="5">
        <v>10663.1362120015</v>
      </c>
      <c r="P256" s="5">
        <v>7.2356620219019696</v>
      </c>
      <c r="Q256" s="5">
        <v>4.7308558154007897E-2</v>
      </c>
      <c r="R256" s="5">
        <v>0.85781372853762194</v>
      </c>
      <c r="S256" s="3">
        <v>6.5941776891827999E-3</v>
      </c>
      <c r="T256" s="5">
        <v>0.15914927939686899</v>
      </c>
      <c r="U256" s="5">
        <v>0.19605265277683201</v>
      </c>
      <c r="V256" s="5">
        <v>2.6296350616705499</v>
      </c>
      <c r="W256" s="5">
        <v>0.36735960799086897</v>
      </c>
      <c r="X256" s="5">
        <v>1.61852918619865E-2</v>
      </c>
      <c r="Y256" s="5">
        <v>228.013719002561</v>
      </c>
      <c r="Z256" s="5">
        <v>1.64664996671348</v>
      </c>
      <c r="AA256" s="3">
        <f t="shared" si="220"/>
        <v>1.4097108826783213</v>
      </c>
      <c r="AB256" s="3">
        <f t="shared" si="221"/>
        <v>3.1733450309718865E-2</v>
      </c>
      <c r="AC256" s="3">
        <f t="shared" si="222"/>
        <v>7.2217144385728176E-3</v>
      </c>
      <c r="AD256" s="3">
        <f t="shared" si="223"/>
        <v>8.3703679522104026E-3</v>
      </c>
      <c r="AE256" s="3">
        <f t="shared" si="224"/>
        <v>7.0983851027861661E-5</v>
      </c>
      <c r="AF256" s="3">
        <f t="shared" si="225"/>
        <v>8.5982831925402695E-4</v>
      </c>
      <c r="AG256" s="3">
        <f t="shared" si="226"/>
        <v>5.300419042315878E-4</v>
      </c>
      <c r="AH256" s="17">
        <f t="shared" si="227"/>
        <v>2.0748119175003035E-4</v>
      </c>
      <c r="AI256" s="3">
        <f t="shared" si="228"/>
        <v>1.8448955495925467E-2</v>
      </c>
      <c r="AJ256" s="3">
        <f t="shared" si="229"/>
        <v>8.106787072182603E-2</v>
      </c>
      <c r="AK256" s="3">
        <f t="shared" si="230"/>
        <v>1.8133892162056008E-4</v>
      </c>
      <c r="AL256" s="3">
        <f t="shared" si="231"/>
        <v>2.1965607378943704E-3</v>
      </c>
      <c r="AM256" s="3">
        <f t="shared" si="232"/>
        <v>5.300419042315878E-4</v>
      </c>
      <c r="AN256" s="5"/>
      <c r="AP256" s="5">
        <v>0.33917662532355702</v>
      </c>
      <c r="AQ256" s="5">
        <v>8.6629215187035893</v>
      </c>
      <c r="AR256" s="5">
        <v>2.9913117422813901E-2</v>
      </c>
      <c r="AS256" s="5">
        <v>0.25211903235840899</v>
      </c>
      <c r="AT256" s="5">
        <v>0.233455247550311</v>
      </c>
      <c r="AU256" s="5">
        <v>4.3809877818574403</v>
      </c>
      <c r="AV256" s="5">
        <v>5.4174689098463097E-2</v>
      </c>
      <c r="AW256" s="5">
        <v>0.37443624697566003</v>
      </c>
      <c r="AX256" s="5">
        <v>0.41513131472264098</v>
      </c>
      <c r="AY256" s="5">
        <v>1.2229520531856899</v>
      </c>
      <c r="AZ256" s="5">
        <v>2.8483669885040201E-2</v>
      </c>
      <c r="BA256" s="5">
        <v>0.40517609324793402</v>
      </c>
      <c r="BB256" s="5">
        <v>4.6676140975095001E-3</v>
      </c>
      <c r="BC256" s="5">
        <v>0.15914927939686899</v>
      </c>
      <c r="BD256" s="5">
        <v>3.8703118536888001E-2</v>
      </c>
      <c r="BE256" s="5">
        <v>0.30809606056035899</v>
      </c>
      <c r="BF256" s="5">
        <v>2.7745266928310398E-2</v>
      </c>
      <c r="BG256" s="5">
        <v>8.8414004948826098E-3</v>
      </c>
      <c r="BH256" s="5">
        <v>0.29760409626177098</v>
      </c>
      <c r="BI256" s="3">
        <v>6.8235879124245403E-3</v>
      </c>
      <c r="BK256" s="5">
        <v>2.5735375796687698</v>
      </c>
      <c r="BL256" s="5">
        <v>24046.3824816134</v>
      </c>
      <c r="BM256" s="5">
        <v>5.8173713398819302</v>
      </c>
      <c r="BN256" s="5">
        <v>12.781154986726101</v>
      </c>
      <c r="BO256" s="5">
        <v>3.2264961173740798</v>
      </c>
      <c r="BP256" s="5">
        <v>2.2177008728530501</v>
      </c>
      <c r="BQ256" s="5">
        <v>0.174952026798423</v>
      </c>
      <c r="BR256" s="5">
        <v>0.25226524561429498</v>
      </c>
      <c r="BS256" s="5">
        <v>5324.3556979083596</v>
      </c>
      <c r="BT256" s="5">
        <v>4.8945433020945197</v>
      </c>
      <c r="BU256" s="5">
        <v>2.2337666993480902E-3</v>
      </c>
      <c r="BV256" s="5">
        <v>1.7869551113489399</v>
      </c>
      <c r="BW256" s="5">
        <v>1.4889977797805E-2</v>
      </c>
      <c r="BX256" s="5">
        <v>0.19859403354945701</v>
      </c>
      <c r="BY256" s="5">
        <v>0.10316632612632599</v>
      </c>
      <c r="BZ256" s="5">
        <v>1.35930632029996</v>
      </c>
      <c r="CA256" s="5">
        <v>0.18397029174503801</v>
      </c>
      <c r="CB256" s="5">
        <v>3.7518021953183101E-2</v>
      </c>
      <c r="CC256" s="5">
        <v>420.95641582105401</v>
      </c>
      <c r="CD256" s="3">
        <v>8.4766422314857898E-2</v>
      </c>
      <c r="CF256" s="3">
        <v>19.741801515344999</v>
      </c>
      <c r="CG256" s="3">
        <v>506169.60059159598</v>
      </c>
      <c r="CH256" s="3">
        <v>89.254373618991593</v>
      </c>
      <c r="CI256" s="3">
        <v>63.313956581945703</v>
      </c>
      <c r="CJ256" s="3">
        <v>4.6641936288076797</v>
      </c>
      <c r="CK256" s="3">
        <v>9.6682438427812603</v>
      </c>
      <c r="CL256" s="3">
        <v>5.4174689098463097E-2</v>
      </c>
      <c r="CM256" s="3">
        <v>1.34881638638086</v>
      </c>
      <c r="CN256" s="3">
        <v>10663.1362120015</v>
      </c>
      <c r="CO256" s="3">
        <v>7.2356620219019696</v>
      </c>
      <c r="CP256" s="3">
        <v>4.7308558154007897E-2</v>
      </c>
      <c r="CQ256" s="3">
        <v>0.85781372853762194</v>
      </c>
      <c r="CR256" s="3">
        <v>6.5941776891827999E-3</v>
      </c>
      <c r="CS256" s="3">
        <v>0.15914927939686899</v>
      </c>
      <c r="CT256" s="3">
        <v>0.19605265277683201</v>
      </c>
      <c r="CU256" s="3">
        <v>2.6296350616705499</v>
      </c>
      <c r="CV256" s="3">
        <v>0.36735960799086897</v>
      </c>
      <c r="CW256" s="3">
        <v>1.61852918619865E-2</v>
      </c>
      <c r="CX256" s="3">
        <v>228.013719002561</v>
      </c>
      <c r="CY256" s="3">
        <v>1.64664996671348</v>
      </c>
      <c r="DA256" s="3">
        <f t="shared" si="233"/>
        <v>0.3593466072183415</v>
      </c>
      <c r="DB256" s="3">
        <f t="shared" si="234"/>
        <v>9063.8302550200733</v>
      </c>
      <c r="DC256" s="3">
        <f t="shared" si="235"/>
        <v>1.5145007163872248</v>
      </c>
      <c r="DD256" s="3">
        <f t="shared" si="236"/>
        <v>1.0787236142725707</v>
      </c>
      <c r="DE256" s="3">
        <f t="shared" si="237"/>
        <v>7.3398697460228493E-2</v>
      </c>
      <c r="DF256" s="3">
        <f t="shared" si="238"/>
        <v>0.14785508247103932</v>
      </c>
      <c r="DG256" s="3">
        <f t="shared" si="239"/>
        <v>7.7699882532970604E-4</v>
      </c>
      <c r="DH256" s="3">
        <f t="shared" si="240"/>
        <v>1.8576179402022587E-2</v>
      </c>
      <c r="DI256" s="3">
        <f t="shared" si="241"/>
        <v>142.32392543674322</v>
      </c>
      <c r="DJ256" s="3">
        <f t="shared" si="242"/>
        <v>9.1637057014969228E-2</v>
      </c>
      <c r="DK256" s="3">
        <f t="shared" si="243"/>
        <v>4.3857743203286879E-4</v>
      </c>
      <c r="DL256" s="3">
        <f t="shared" si="244"/>
        <v>7.6310479271389986E-3</v>
      </c>
      <c r="DM256" s="3">
        <f t="shared" si="245"/>
        <v>5.7431567255855352E-5</v>
      </c>
      <c r="DN256" s="3">
        <f t="shared" si="246"/>
        <v>1.3406560474843651E-3</v>
      </c>
      <c r="DO256" s="3">
        <f t="shared" si="247"/>
        <v>1.6101564781277266E-3</v>
      </c>
      <c r="DP256" s="3">
        <f t="shared" si="248"/>
        <v>2.0608425248201803E-2</v>
      </c>
      <c r="DQ256" s="3">
        <f t="shared" si="249"/>
        <v>1.8650862696781203E-3</v>
      </c>
      <c r="DR256" s="3">
        <f t="shared" si="250"/>
        <v>7.9190872551654172E-5</v>
      </c>
      <c r="DS256" s="3">
        <f t="shared" si="251"/>
        <v>1.100452311788422</v>
      </c>
      <c r="DT256" s="3">
        <f t="shared" si="252"/>
        <v>7.8794476625675576E-3</v>
      </c>
      <c r="DV256" s="3">
        <f t="shared" si="253"/>
        <v>3.9010176386372751E-3</v>
      </c>
      <c r="DW256" s="3">
        <f t="shared" si="254"/>
        <v>98.39570205532408</v>
      </c>
      <c r="DX256" s="3">
        <f t="shared" si="255"/>
        <v>1.6441212716850711E-2</v>
      </c>
      <c r="DY256" s="3">
        <f t="shared" si="256"/>
        <v>1.1710476075080814E-2</v>
      </c>
      <c r="DZ256" s="3">
        <f t="shared" si="257"/>
        <v>7.9680622466925493E-4</v>
      </c>
      <c r="EA256" s="3">
        <f t="shared" si="258"/>
        <v>1.6050945607821883E-3</v>
      </c>
      <c r="EB256" s="3">
        <f t="shared" si="259"/>
        <v>8.434993017674207E-6</v>
      </c>
      <c r="EC256" s="3">
        <f t="shared" si="260"/>
        <v>2.0166046388118446E-4</v>
      </c>
      <c r="ED256" s="3">
        <f t="shared" si="261"/>
        <v>1.5450490762293001</v>
      </c>
      <c r="EE256" s="3">
        <f t="shared" si="262"/>
        <v>9.9479936247456663E-4</v>
      </c>
      <c r="EF256" s="3">
        <f t="shared" si="263"/>
        <v>4.7611366405051602E-6</v>
      </c>
      <c r="EG256" s="3">
        <f t="shared" si="264"/>
        <v>8.2841612991681559E-5</v>
      </c>
      <c r="EH256" s="3">
        <f t="shared" si="265"/>
        <v>6.2346924217248975E-7</v>
      </c>
      <c r="EI256" s="3">
        <f t="shared" si="266"/>
        <v>1.4553978759021657E-5</v>
      </c>
      <c r="EJ256" s="3">
        <f t="shared" si="267"/>
        <v>1.747963858839442E-5</v>
      </c>
      <c r="EK256" s="3">
        <f t="shared" si="268"/>
        <v>2.2372224694172541E-4</v>
      </c>
      <c r="EL256" s="3">
        <f t="shared" si="269"/>
        <v>2.0247121551849682E-5</v>
      </c>
      <c r="EM256" s="3">
        <f t="shared" si="270"/>
        <v>8.5968528556434755E-7</v>
      </c>
      <c r="EN256" s="3">
        <f t="shared" si="271"/>
        <v>1.1946359844598211E-2</v>
      </c>
      <c r="EO256" s="3">
        <f t="shared" si="272"/>
        <v>8.5538206558657582E-5</v>
      </c>
      <c r="EQ256" s="3">
        <f t="shared" si="273"/>
        <v>196.79140411064816</v>
      </c>
    </row>
    <row r="257" spans="1:147">
      <c r="A257" s="5" t="s">
        <v>318</v>
      </c>
      <c r="B257" s="5" t="s">
        <v>397</v>
      </c>
      <c r="C257" s="3" t="s">
        <v>65</v>
      </c>
      <c r="D257" s="3" t="s">
        <v>618</v>
      </c>
      <c r="E257" s="3" t="s">
        <v>399</v>
      </c>
      <c r="F257" s="3" t="s">
        <v>491</v>
      </c>
      <c r="G257" s="5">
        <v>83.163746563034493</v>
      </c>
      <c r="H257" s="5">
        <v>486366.20517463802</v>
      </c>
      <c r="I257" s="5">
        <v>6.0896610420291299</v>
      </c>
      <c r="J257" s="5">
        <v>38.501185206952002</v>
      </c>
      <c r="K257" s="5">
        <v>322.30212661401498</v>
      </c>
      <c r="L257" s="5">
        <v>7189.6897793807002</v>
      </c>
      <c r="M257" s="5">
        <v>3.6875523270386199</v>
      </c>
      <c r="N257" s="5">
        <v>1.7425079631028499</v>
      </c>
      <c r="O257" s="5">
        <v>380.54738552516102</v>
      </c>
      <c r="P257" s="5">
        <v>1.6726689964821699</v>
      </c>
      <c r="Q257" s="5">
        <v>1.33343739181521</v>
      </c>
      <c r="R257" s="5">
        <v>66.282563390006999</v>
      </c>
      <c r="S257" s="5">
        <v>5.5196974063166343E-2</v>
      </c>
      <c r="T257" s="5">
        <v>7.57779251367052</v>
      </c>
      <c r="U257" s="5">
        <v>4.0109755126159401</v>
      </c>
      <c r="V257" s="5">
        <v>1.3009611956548801</v>
      </c>
      <c r="W257" s="5">
        <v>4.2499011717727797E-2</v>
      </c>
      <c r="X257" s="5">
        <v>0.76384687505448701</v>
      </c>
      <c r="Y257" s="5">
        <v>15029.066053284399</v>
      </c>
      <c r="Z257" s="5">
        <v>2.75775031432073</v>
      </c>
      <c r="AA257" s="3">
        <f t="shared" si="220"/>
        <v>0.15816814493621212</v>
      </c>
      <c r="AB257" s="3">
        <f t="shared" si="221"/>
        <v>1.1129560483345076E-4</v>
      </c>
      <c r="AC257" s="3">
        <f t="shared" si="222"/>
        <v>1.8349445697712273E-4</v>
      </c>
      <c r="AD257" s="3">
        <f t="shared" si="223"/>
        <v>1.6002372565575001E-2</v>
      </c>
      <c r="AE257" s="3">
        <f t="shared" si="224"/>
        <v>5.0824640223572548E-5</v>
      </c>
      <c r="AF257" s="3">
        <f t="shared" si="225"/>
        <v>2.6688122191993399E-4</v>
      </c>
      <c r="AG257" s="3">
        <f t="shared" si="226"/>
        <v>0.21896742406715247</v>
      </c>
      <c r="AH257" s="17">
        <f t="shared" si="227"/>
        <v>8.8723902542420816E-5</v>
      </c>
      <c r="AI257" s="3">
        <f t="shared" si="228"/>
        <v>0.45285776914142051</v>
      </c>
      <c r="AJ257" s="3">
        <f t="shared" si="229"/>
        <v>0.27467357952074484</v>
      </c>
      <c r="AK257" s="3">
        <f t="shared" si="230"/>
        <v>0.12543339765261652</v>
      </c>
      <c r="AL257" s="3">
        <f t="shared" si="231"/>
        <v>0.65865332814639665</v>
      </c>
      <c r="AM257" s="3">
        <f t="shared" si="232"/>
        <v>0.21896742406715247</v>
      </c>
      <c r="AN257" s="5"/>
      <c r="AP257" s="5">
        <v>0.393851295340574</v>
      </c>
      <c r="AQ257" s="5">
        <v>10.0569732929688</v>
      </c>
      <c r="AR257" s="5">
        <v>2.0884538795982802E-2</v>
      </c>
      <c r="AS257" s="5">
        <v>0.20737533114411799</v>
      </c>
      <c r="AT257" s="5">
        <v>0.30570539285521098</v>
      </c>
      <c r="AU257" s="5">
        <v>5.2590120832352998</v>
      </c>
      <c r="AV257" s="5">
        <v>3.4602615249489301E-2</v>
      </c>
      <c r="AW257" s="5">
        <v>0.62861715708969801</v>
      </c>
      <c r="AX257" s="5">
        <v>0.53858148521834903</v>
      </c>
      <c r="AY257" s="5">
        <v>1.1146187542431001</v>
      </c>
      <c r="AZ257" s="5">
        <v>2.6320147331095601E-2</v>
      </c>
      <c r="BA257" s="5">
        <v>0.480756236372263</v>
      </c>
      <c r="BB257" s="5">
        <v>1.02790580357688E-2</v>
      </c>
      <c r="BC257" s="5">
        <v>0.25927926685905101</v>
      </c>
      <c r="BD257" s="5">
        <v>3.0392841409027101E-2</v>
      </c>
      <c r="BE257" s="5">
        <v>0.17428691221804099</v>
      </c>
      <c r="BF257" s="5">
        <v>4.18875524145043E-2</v>
      </c>
      <c r="BG257" s="5">
        <v>1.4233999531459001E-2</v>
      </c>
      <c r="BH257" s="5">
        <v>0.25858109086772302</v>
      </c>
      <c r="BI257" s="3">
        <v>6.7563884113508998E-3</v>
      </c>
      <c r="BK257" s="5">
        <v>40.340423482369197</v>
      </c>
      <c r="BL257" s="5">
        <v>18923.6348391434</v>
      </c>
      <c r="BM257" s="5">
        <v>1.71558041918321</v>
      </c>
      <c r="BN257" s="5">
        <v>6.1325020504729597</v>
      </c>
      <c r="BO257" s="5">
        <v>489.21230330979802</v>
      </c>
      <c r="BP257" s="5">
        <v>4425.8917061661596</v>
      </c>
      <c r="BQ257" s="5">
        <v>2.4358796315152298</v>
      </c>
      <c r="BR257" s="5">
        <v>0.97761112455345001</v>
      </c>
      <c r="BS257" s="5">
        <v>244.227681467596</v>
      </c>
      <c r="BT257" s="5">
        <v>0.85640149657134002</v>
      </c>
      <c r="BU257" s="5">
        <v>0.51931096525076803</v>
      </c>
      <c r="BV257" s="5">
        <v>33.050375932029297</v>
      </c>
      <c r="BW257" s="5">
        <v>9.5853578886401294E-2</v>
      </c>
      <c r="BX257" s="5">
        <v>2.1381571441085301</v>
      </c>
      <c r="BY257" s="5">
        <v>1.2367951318511901</v>
      </c>
      <c r="BZ257" s="5">
        <v>1.07987898389368</v>
      </c>
      <c r="CA257" s="5">
        <v>1.6849510249394101E-2</v>
      </c>
      <c r="CB257" s="5">
        <v>0.232942508951199</v>
      </c>
      <c r="CC257" s="5">
        <v>5956.3863646930604</v>
      </c>
      <c r="CD257" s="3">
        <v>0.33609331619801702</v>
      </c>
      <c r="CF257" s="3">
        <v>83.163746563034493</v>
      </c>
      <c r="CG257" s="3">
        <v>486366.20517463802</v>
      </c>
      <c r="CH257" s="3">
        <v>6.0896610420291299</v>
      </c>
      <c r="CI257" s="3">
        <v>38.501185206952002</v>
      </c>
      <c r="CJ257" s="3">
        <v>322.30212661401498</v>
      </c>
      <c r="CK257" s="3">
        <v>7189.6897793807002</v>
      </c>
      <c r="CL257" s="3">
        <v>3.6875523270386199</v>
      </c>
      <c r="CM257" s="3">
        <v>1.7425079631028499</v>
      </c>
      <c r="CN257" s="3">
        <v>380.54738552516102</v>
      </c>
      <c r="CO257" s="3">
        <v>1.6726689964821699</v>
      </c>
      <c r="CP257" s="3">
        <v>1.33343739181521</v>
      </c>
      <c r="CQ257" s="3">
        <v>66.282563390006999</v>
      </c>
      <c r="CR257" s="3">
        <v>5.5196974063166343E-2</v>
      </c>
      <c r="CS257" s="3">
        <v>7.57779251367052</v>
      </c>
      <c r="CT257" s="3">
        <v>4.0109755126159401</v>
      </c>
      <c r="CU257" s="3">
        <v>1.3009611956548801</v>
      </c>
      <c r="CV257" s="3">
        <v>4.2499011717727797E-2</v>
      </c>
      <c r="CW257" s="3">
        <v>0.76384687505448701</v>
      </c>
      <c r="CX257" s="3">
        <v>15029.066053284399</v>
      </c>
      <c r="CY257" s="3">
        <v>2.75775031432073</v>
      </c>
      <c r="DA257" s="3">
        <f t="shared" si="233"/>
        <v>1.5137732059439259</v>
      </c>
      <c r="DB257" s="3">
        <f t="shared" si="234"/>
        <v>8709.2166742705358</v>
      </c>
      <c r="DC257" s="3">
        <f t="shared" si="235"/>
        <v>0.10333158630498819</v>
      </c>
      <c r="DD257" s="3">
        <f t="shared" si="236"/>
        <v>0.65597128820194439</v>
      </c>
      <c r="DE257" s="3">
        <f t="shared" si="237"/>
        <v>5.0719498727538319</v>
      </c>
      <c r="DF257" s="3">
        <f t="shared" si="238"/>
        <v>109.95090655116532</v>
      </c>
      <c r="DG257" s="3">
        <f t="shared" si="239"/>
        <v>5.2888606730040588E-2</v>
      </c>
      <c r="DH257" s="3">
        <f t="shared" si="240"/>
        <v>2.399818156043038E-2</v>
      </c>
      <c r="DI257" s="3">
        <f t="shared" si="241"/>
        <v>5.0792746754628979</v>
      </c>
      <c r="DJ257" s="3">
        <f t="shared" si="242"/>
        <v>2.1183751221911983E-2</v>
      </c>
      <c r="DK257" s="3">
        <f t="shared" si="243"/>
        <v>1.2361728403878159E-2</v>
      </c>
      <c r="DL257" s="3">
        <f t="shared" si="244"/>
        <v>0.58964481580990291</v>
      </c>
      <c r="DM257" s="3">
        <f t="shared" si="245"/>
        <v>4.8073450210913224E-4</v>
      </c>
      <c r="DN257" s="3">
        <f t="shared" si="246"/>
        <v>6.383449173338826E-2</v>
      </c>
      <c r="DO257" s="3">
        <f t="shared" si="247"/>
        <v>3.2941651713337218E-2</v>
      </c>
      <c r="DP257" s="3">
        <f t="shared" si="248"/>
        <v>1.0195620655602509E-2</v>
      </c>
      <c r="DQ257" s="3">
        <f t="shared" si="249"/>
        <v>2.1576766063947301E-4</v>
      </c>
      <c r="DR257" s="3">
        <f t="shared" si="250"/>
        <v>3.7373252856494981E-3</v>
      </c>
      <c r="DS257" s="3">
        <f t="shared" si="251"/>
        <v>72.534102573766404</v>
      </c>
      <c r="DT257" s="3">
        <f t="shared" si="252"/>
        <v>1.3196216383187407E-2</v>
      </c>
      <c r="DV257" s="3">
        <f t="shared" si="253"/>
        <v>1.6997263900632751E-2</v>
      </c>
      <c r="DW257" s="3">
        <f t="shared" si="254"/>
        <v>97.790642349268083</v>
      </c>
      <c r="DX257" s="3">
        <f t="shared" si="255"/>
        <v>1.1602492597969482E-3</v>
      </c>
      <c r="DY257" s="3">
        <f t="shared" si="256"/>
        <v>7.365513574309813E-3</v>
      </c>
      <c r="DZ257" s="3">
        <f t="shared" si="257"/>
        <v>5.6949924955383965E-2</v>
      </c>
      <c r="EA257" s="3">
        <f t="shared" si="258"/>
        <v>1.2345736913731546</v>
      </c>
      <c r="EB257" s="3">
        <f t="shared" si="259"/>
        <v>5.9385488024061455E-4</v>
      </c>
      <c r="EC257" s="3">
        <f t="shared" si="260"/>
        <v>2.6946138530942106E-4</v>
      </c>
      <c r="ED257" s="3">
        <f t="shared" si="261"/>
        <v>5.7032170832228127E-2</v>
      </c>
      <c r="EE257" s="3">
        <f t="shared" si="262"/>
        <v>2.3785981183335015E-4</v>
      </c>
      <c r="EF257" s="3">
        <f t="shared" si="263"/>
        <v>1.388025360229873E-4</v>
      </c>
      <c r="EG257" s="3">
        <f t="shared" si="264"/>
        <v>6.6207728493327322E-3</v>
      </c>
      <c r="EH257" s="3">
        <f t="shared" si="265"/>
        <v>5.3978833595439484E-6</v>
      </c>
      <c r="EI257" s="3">
        <f t="shared" si="266"/>
        <v>7.167597482204026E-4</v>
      </c>
      <c r="EJ257" s="3">
        <f t="shared" si="267"/>
        <v>3.6988232140440231E-4</v>
      </c>
      <c r="EK257" s="3">
        <f t="shared" si="268"/>
        <v>1.1448059341620923E-4</v>
      </c>
      <c r="EL257" s="3">
        <f t="shared" si="269"/>
        <v>2.42272743017962E-6</v>
      </c>
      <c r="EM257" s="3">
        <f t="shared" si="270"/>
        <v>4.1964214925498758E-5</v>
      </c>
      <c r="EN257" s="3">
        <f t="shared" si="271"/>
        <v>0.81444253234294728</v>
      </c>
      <c r="EO257" s="3">
        <f t="shared" si="272"/>
        <v>1.4817250792533741E-4</v>
      </c>
      <c r="EQ257" s="3">
        <f t="shared" si="273"/>
        <v>195.58128469853617</v>
      </c>
    </row>
    <row r="258" spans="1:147">
      <c r="A258" s="5" t="s">
        <v>319</v>
      </c>
      <c r="B258" s="5" t="s">
        <v>397</v>
      </c>
      <c r="C258" s="3" t="s">
        <v>65</v>
      </c>
      <c r="D258" s="3" t="s">
        <v>618</v>
      </c>
      <c r="E258" s="3" t="s">
        <v>399</v>
      </c>
      <c r="F258" s="3" t="s">
        <v>489</v>
      </c>
      <c r="G258" s="5">
        <v>18.199199502462399</v>
      </c>
      <c r="H258" s="5">
        <v>485560.57900747203</v>
      </c>
      <c r="I258" s="5">
        <v>78.343042392423797</v>
      </c>
      <c r="J258" s="5">
        <v>80.417869870270096</v>
      </c>
      <c r="K258" s="5">
        <v>340.326629564038</v>
      </c>
      <c r="L258" s="5">
        <v>151.485839393741</v>
      </c>
      <c r="M258" s="5">
        <v>8.8269797596709207E-2</v>
      </c>
      <c r="N258" s="5">
        <v>0.94665029571716197</v>
      </c>
      <c r="O258" s="5">
        <v>5125.3486283708999</v>
      </c>
      <c r="P258" s="5">
        <v>1.8355573376284799</v>
      </c>
      <c r="Q258" s="5">
        <v>4.53281690936545</v>
      </c>
      <c r="R258" s="5">
        <v>0.51320818633363796</v>
      </c>
      <c r="S258" s="5">
        <v>2.7576513918049859</v>
      </c>
      <c r="T258" s="5">
        <v>1.7992692792364899</v>
      </c>
      <c r="U258" s="5">
        <v>69.793948776627403</v>
      </c>
      <c r="V258" s="5">
        <v>28.3103885843969</v>
      </c>
      <c r="W258" s="5">
        <v>7.0687409224910498</v>
      </c>
      <c r="X258" s="5">
        <v>9.5408299414404693E-2</v>
      </c>
      <c r="Y258" s="5">
        <v>1551.0599722177701</v>
      </c>
      <c r="Z258" s="5">
        <v>21.832498665924</v>
      </c>
      <c r="AA258" s="3">
        <f t="shared" si="220"/>
        <v>0.97419942257618353</v>
      </c>
      <c r="AB258" s="3">
        <f t="shared" si="221"/>
        <v>1.1834212541787946E-3</v>
      </c>
      <c r="AC258" s="3">
        <f t="shared" si="222"/>
        <v>1.4075857192489459E-2</v>
      </c>
      <c r="AD258" s="3">
        <f t="shared" si="223"/>
        <v>1.528540750550373E-2</v>
      </c>
      <c r="AE258" s="3">
        <f t="shared" si="224"/>
        <v>6.1511676610405942E-5</v>
      </c>
      <c r="AF258" s="3">
        <f t="shared" si="225"/>
        <v>4.4997582315810206E-2</v>
      </c>
      <c r="AG258" s="3">
        <f t="shared" si="226"/>
        <v>5.7858576472692595E-2</v>
      </c>
      <c r="AH258" s="17">
        <f t="shared" si="227"/>
        <v>2.9223995142394397E-3</v>
      </c>
      <c r="AI258" s="3">
        <f t="shared" si="228"/>
        <v>0.27867820803491444</v>
      </c>
      <c r="AJ258" s="3">
        <f t="shared" si="229"/>
        <v>2.3429742853667737E-2</v>
      </c>
      <c r="AK258" s="3">
        <f t="shared" si="230"/>
        <v>1.2178273462562287E-3</v>
      </c>
      <c r="AL258" s="3">
        <f t="shared" si="231"/>
        <v>0.89087616009378856</v>
      </c>
      <c r="AM258" s="3">
        <f t="shared" si="232"/>
        <v>5.7858576472692595E-2</v>
      </c>
      <c r="AN258" s="5"/>
      <c r="AP258" s="5">
        <v>0.175678891299096</v>
      </c>
      <c r="AQ258" s="5">
        <v>6.7800913045308997</v>
      </c>
      <c r="AR258" s="5">
        <v>1.8072598605875401E-2</v>
      </c>
      <c r="AS258" s="5">
        <v>9.7670975139789104E-2</v>
      </c>
      <c r="AT258" s="5">
        <v>0.14061746178368401</v>
      </c>
      <c r="AU258" s="5">
        <v>2.37969630687651</v>
      </c>
      <c r="AV258" s="5">
        <v>2.82514942018172E-2</v>
      </c>
      <c r="AW258" s="5">
        <v>0.31765105800879301</v>
      </c>
      <c r="AX258" s="5">
        <v>0.40949002977353699</v>
      </c>
      <c r="AY258" s="5">
        <v>0.74237351574237798</v>
      </c>
      <c r="AZ258" s="5">
        <v>7.2395783444536297E-3</v>
      </c>
      <c r="BA258" s="5">
        <v>0.14522845483278901</v>
      </c>
      <c r="BB258" s="5">
        <v>4.4828896156173604E-3</v>
      </c>
      <c r="BC258" s="5">
        <v>0.114859634399335</v>
      </c>
      <c r="BD258" s="5">
        <v>3.12559022334261E-2</v>
      </c>
      <c r="BE258" s="5">
        <v>0.109251464822595</v>
      </c>
      <c r="BF258" s="5">
        <v>1.1721666979440401E-2</v>
      </c>
      <c r="BG258" s="5">
        <v>6.6795507477895302E-3</v>
      </c>
      <c r="BH258" s="5">
        <v>0.12296580544116099</v>
      </c>
      <c r="BI258" s="3">
        <v>5.3861380668452797E-3</v>
      </c>
      <c r="BK258" s="5">
        <v>0.65124213956737997</v>
      </c>
      <c r="BL258" s="5">
        <v>25422.542513828099</v>
      </c>
      <c r="BM258" s="5">
        <v>11.2148874228295</v>
      </c>
      <c r="BN258" s="5">
        <v>19.843979971879101</v>
      </c>
      <c r="BO258" s="5">
        <v>240.673108869722</v>
      </c>
      <c r="BP258" s="5">
        <v>47.570917947925501</v>
      </c>
      <c r="BQ258" s="5">
        <v>6.1863847895302602E-2</v>
      </c>
      <c r="BR258" s="5">
        <v>0.29047087202653799</v>
      </c>
      <c r="BS258" s="5">
        <v>56.202179230046603</v>
      </c>
      <c r="BT258" s="5">
        <v>9.7629235581416299E-2</v>
      </c>
      <c r="BU258" s="5">
        <v>3.6351319603974801</v>
      </c>
      <c r="BV258" s="5">
        <v>0.42694505311676401</v>
      </c>
      <c r="BW258" s="5">
        <v>2.6936265748073498</v>
      </c>
      <c r="BX258" s="5">
        <v>0.696839567173545</v>
      </c>
      <c r="BY258" s="5">
        <v>9.3398081743417105</v>
      </c>
      <c r="BZ258" s="5">
        <v>9.8357267250757108</v>
      </c>
      <c r="CA258" s="5">
        <v>2.4373882330004002</v>
      </c>
      <c r="CB258" s="5">
        <v>2.7977115890395199E-2</v>
      </c>
      <c r="CC258" s="5">
        <v>377.60743754735103</v>
      </c>
      <c r="CD258" s="3">
        <v>0.31386750218829101</v>
      </c>
      <c r="CF258" s="3">
        <v>18.199199502462399</v>
      </c>
      <c r="CG258" s="3">
        <v>485560.57900747203</v>
      </c>
      <c r="CH258" s="3">
        <v>78.343042392423797</v>
      </c>
      <c r="CI258" s="3">
        <v>80.417869870270096</v>
      </c>
      <c r="CJ258" s="3">
        <v>340.326629564038</v>
      </c>
      <c r="CK258" s="3">
        <v>151.485839393741</v>
      </c>
      <c r="CL258" s="3">
        <v>8.8269797596709207E-2</v>
      </c>
      <c r="CM258" s="3">
        <v>0.94665029571716197</v>
      </c>
      <c r="CN258" s="3">
        <v>5125.3486283708999</v>
      </c>
      <c r="CO258" s="3">
        <v>1.8355573376284799</v>
      </c>
      <c r="CP258" s="3">
        <v>4.53281690936545</v>
      </c>
      <c r="CQ258" s="3">
        <v>0.51320818633363796</v>
      </c>
      <c r="CR258" s="3">
        <v>2.7576513918049859</v>
      </c>
      <c r="CS258" s="3">
        <v>1.7992692792364899</v>
      </c>
      <c r="CT258" s="3">
        <v>69.793948776627403</v>
      </c>
      <c r="CU258" s="3">
        <v>28.3103885843969</v>
      </c>
      <c r="CV258" s="3">
        <v>7.0687409224910498</v>
      </c>
      <c r="CW258" s="3">
        <v>9.5408299414404693E-2</v>
      </c>
      <c r="CX258" s="3">
        <v>1551.0599722177701</v>
      </c>
      <c r="CY258" s="3">
        <v>21.832498665924</v>
      </c>
      <c r="DA258" s="3">
        <f t="shared" si="233"/>
        <v>0.33126767028917242</v>
      </c>
      <c r="DB258" s="3">
        <f t="shared" si="234"/>
        <v>8694.7905632997044</v>
      </c>
      <c r="DC258" s="3">
        <f t="shared" si="235"/>
        <v>1.3293532744263641</v>
      </c>
      <c r="DD258" s="3">
        <f t="shared" si="236"/>
        <v>1.3701347999991498</v>
      </c>
      <c r="DE258" s="3">
        <f t="shared" si="237"/>
        <v>5.3555948378188711</v>
      </c>
      <c r="DF258" s="3">
        <f t="shared" si="238"/>
        <v>2.3166514664893869</v>
      </c>
      <c r="DG258" s="3">
        <f t="shared" si="239"/>
        <v>1.2660068786011676E-3</v>
      </c>
      <c r="DH258" s="3">
        <f t="shared" si="240"/>
        <v>1.3037464477581077E-2</v>
      </c>
      <c r="DI258" s="3">
        <f t="shared" si="241"/>
        <v>68.409492434370065</v>
      </c>
      <c r="DJ258" s="3">
        <f t="shared" si="242"/>
        <v>2.3246673475537993E-2</v>
      </c>
      <c r="DK258" s="3">
        <f t="shared" si="243"/>
        <v>4.2021809109315349E-2</v>
      </c>
      <c r="DL258" s="3">
        <f t="shared" si="244"/>
        <v>4.565462333167021E-3</v>
      </c>
      <c r="DM258" s="3">
        <f t="shared" si="245"/>
        <v>2.4017587763286122E-2</v>
      </c>
      <c r="DN258" s="3">
        <f t="shared" si="246"/>
        <v>1.5156846763006403E-2</v>
      </c>
      <c r="DO258" s="3">
        <f t="shared" si="247"/>
        <v>0.57320917194996224</v>
      </c>
      <c r="DP258" s="3">
        <f t="shared" si="248"/>
        <v>0.22186824909401962</v>
      </c>
      <c r="DQ258" s="3">
        <f t="shared" si="249"/>
        <v>3.588802729443679E-2</v>
      </c>
      <c r="DR258" s="3">
        <f t="shared" si="250"/>
        <v>4.6681064164442348E-4</v>
      </c>
      <c r="DS258" s="3">
        <f t="shared" si="251"/>
        <v>7.4858106767266905</v>
      </c>
      <c r="DT258" s="3">
        <f t="shared" si="252"/>
        <v>0.10447152343164463</v>
      </c>
      <c r="DV258" s="3">
        <f t="shared" si="253"/>
        <v>3.771485844865332E-3</v>
      </c>
      <c r="DW258" s="3">
        <f t="shared" si="254"/>
        <v>98.990280291850524</v>
      </c>
      <c r="DX258" s="3">
        <f t="shared" si="255"/>
        <v>1.5134700748032167E-2</v>
      </c>
      <c r="DY258" s="3">
        <f t="shared" si="256"/>
        <v>1.5598998837536383E-2</v>
      </c>
      <c r="DZ258" s="3">
        <f t="shared" si="257"/>
        <v>6.0973502497348633E-2</v>
      </c>
      <c r="EA258" s="3">
        <f t="shared" si="258"/>
        <v>2.6375100853410431E-2</v>
      </c>
      <c r="EB258" s="3">
        <f t="shared" si="259"/>
        <v>1.4413501377838832E-5</v>
      </c>
      <c r="EC258" s="3">
        <f t="shared" si="260"/>
        <v>1.4843166762156199E-4</v>
      </c>
      <c r="ED258" s="3">
        <f t="shared" si="261"/>
        <v>0.77884277733902885</v>
      </c>
      <c r="EE258" s="3">
        <f t="shared" si="262"/>
        <v>2.6466361742051223E-4</v>
      </c>
      <c r="EF258" s="3">
        <f t="shared" si="263"/>
        <v>4.784187303671089E-4</v>
      </c>
      <c r="EG258" s="3">
        <f t="shared" si="264"/>
        <v>5.1977835777861199E-5</v>
      </c>
      <c r="EH258" s="3">
        <f t="shared" si="265"/>
        <v>2.7344048454222222E-4</v>
      </c>
      <c r="EI258" s="3">
        <f t="shared" si="266"/>
        <v>1.7256085681277542E-4</v>
      </c>
      <c r="EJ258" s="3">
        <f t="shared" si="267"/>
        <v>6.5259923380664459E-3</v>
      </c>
      <c r="EK258" s="3">
        <f t="shared" si="268"/>
        <v>2.5259723055760588E-3</v>
      </c>
      <c r="EL258" s="3">
        <f t="shared" si="269"/>
        <v>4.0858556110518531E-4</v>
      </c>
      <c r="EM258" s="3">
        <f t="shared" si="270"/>
        <v>5.3146439725240853E-6</v>
      </c>
      <c r="EN258" s="3">
        <f t="shared" si="271"/>
        <v>8.5226031806760583E-2</v>
      </c>
      <c r="EO258" s="3">
        <f t="shared" si="272"/>
        <v>1.1894093723967092E-3</v>
      </c>
      <c r="EQ258" s="3">
        <f t="shared" si="273"/>
        <v>197.98056058370105</v>
      </c>
    </row>
    <row r="259" spans="1:147">
      <c r="A259" s="5" t="s">
        <v>320</v>
      </c>
      <c r="B259" s="5" t="s">
        <v>397</v>
      </c>
      <c r="C259" s="3" t="s">
        <v>65</v>
      </c>
      <c r="D259" s="3" t="s">
        <v>618</v>
      </c>
      <c r="E259" s="3" t="s">
        <v>399</v>
      </c>
      <c r="F259" s="3" t="s">
        <v>489</v>
      </c>
      <c r="G259" s="5">
        <v>27.8628818569468</v>
      </c>
      <c r="H259" s="5">
        <v>434100.37038988702</v>
      </c>
      <c r="I259" s="5">
        <v>271.01065463937903</v>
      </c>
      <c r="J259" s="5">
        <v>62.3264423384704</v>
      </c>
      <c r="K259" s="5">
        <v>8.8734348754716805</v>
      </c>
      <c r="L259" s="5">
        <v>7.2836885543348497</v>
      </c>
      <c r="M259" s="5">
        <v>0.36866108019587401</v>
      </c>
      <c r="N259" s="5">
        <v>0.65416481266859705</v>
      </c>
      <c r="O259" s="5">
        <v>743.33178939202901</v>
      </c>
      <c r="P259" s="5">
        <v>2.5393531140450398</v>
      </c>
      <c r="Q259" s="5">
        <v>0.16231249001790299</v>
      </c>
      <c r="R259" s="5">
        <v>0.25389457263016102</v>
      </c>
      <c r="S259" s="5">
        <v>1.15313669211577E-2</v>
      </c>
      <c r="T259" s="5">
        <v>0.25031779134111498</v>
      </c>
      <c r="U259" s="5">
        <v>5.7825972182121497</v>
      </c>
      <c r="V259" s="5">
        <v>6.8769745970756002</v>
      </c>
      <c r="W259" s="5">
        <v>0.345935616947045</v>
      </c>
      <c r="X259" s="5">
        <v>0.168269871864765</v>
      </c>
      <c r="Y259" s="5">
        <v>242.76601605068501</v>
      </c>
      <c r="Z259" s="5">
        <v>16.683326689615399</v>
      </c>
      <c r="AA259" s="3">
        <f t="shared" si="220"/>
        <v>4.3482452145692312</v>
      </c>
      <c r="AB259" s="3">
        <f t="shared" si="221"/>
        <v>1.0460084798338785E-2</v>
      </c>
      <c r="AC259" s="3">
        <f t="shared" si="222"/>
        <v>6.8721837434331134E-2</v>
      </c>
      <c r="AD259" s="3">
        <f t="shared" si="223"/>
        <v>0.36458908189711436</v>
      </c>
      <c r="AE259" s="3">
        <f t="shared" si="224"/>
        <v>6.931360270361458E-4</v>
      </c>
      <c r="AF259" s="3">
        <f t="shared" si="225"/>
        <v>2.381963222152499E-2</v>
      </c>
      <c r="AG259" s="3">
        <f t="shared" si="226"/>
        <v>5.9891553058636932E-4</v>
      </c>
      <c r="AH259" s="17">
        <f t="shared" si="227"/>
        <v>6.6859642324902332E-4</v>
      </c>
      <c r="AI259" s="3">
        <f t="shared" si="228"/>
        <v>6.1559670824806158E-2</v>
      </c>
      <c r="AJ259" s="3">
        <f t="shared" si="229"/>
        <v>9.3699383052818948E-3</v>
      </c>
      <c r="AK259" s="3">
        <f t="shared" si="230"/>
        <v>6.2089762518257338E-4</v>
      </c>
      <c r="AL259" s="3">
        <f t="shared" si="231"/>
        <v>2.1337158223195235E-2</v>
      </c>
      <c r="AM259" s="3">
        <f t="shared" si="232"/>
        <v>5.9891553058636932E-4</v>
      </c>
      <c r="AN259" s="5"/>
      <c r="AP259" s="5">
        <v>0.24177612124018599</v>
      </c>
      <c r="AQ259" s="5">
        <v>5.3644347322632697</v>
      </c>
      <c r="AR259" s="5">
        <v>2.64687882104284E-2</v>
      </c>
      <c r="AS259" s="5">
        <v>0.23666363654570599</v>
      </c>
      <c r="AT259" s="5">
        <v>0.22150234465212501</v>
      </c>
      <c r="AU259" s="5">
        <v>2.8189814335217802</v>
      </c>
      <c r="AV259" s="5">
        <v>3.2480538833496497E-2</v>
      </c>
      <c r="AW259" s="5">
        <v>0.27639704346882499</v>
      </c>
      <c r="AX259" s="5">
        <v>0.47370352233699897</v>
      </c>
      <c r="AY259" s="5">
        <v>1.36871394254148</v>
      </c>
      <c r="AZ259" s="5">
        <v>2.4146344401972698E-2</v>
      </c>
      <c r="BA259" s="5">
        <v>0.25389457263016102</v>
      </c>
      <c r="BB259" s="5">
        <v>1.15313669211577E-2</v>
      </c>
      <c r="BC259" s="5">
        <v>0.10289576719658999</v>
      </c>
      <c r="BD259" s="5">
        <v>4.5609631138440097E-2</v>
      </c>
      <c r="BE259" s="5">
        <v>0.186954068840162</v>
      </c>
      <c r="BF259" s="5">
        <v>1.26891721296408E-2</v>
      </c>
      <c r="BG259" s="5">
        <v>1.00816074700113E-2</v>
      </c>
      <c r="BH259" s="5">
        <v>0.163702779157849</v>
      </c>
      <c r="BI259" s="3">
        <v>1.39810855631281E-2</v>
      </c>
      <c r="BK259" s="5">
        <v>10.408806314017999</v>
      </c>
      <c r="BL259" s="5">
        <v>32202.217819985199</v>
      </c>
      <c r="BM259" s="5">
        <v>271.09469846859503</v>
      </c>
      <c r="BN259" s="5">
        <v>21.450484791006399</v>
      </c>
      <c r="BO259" s="5">
        <v>2.8288100004315</v>
      </c>
      <c r="BP259" s="5">
        <v>4.7356600109303004</v>
      </c>
      <c r="BQ259" s="5">
        <v>7.5462509207178993E-2</v>
      </c>
      <c r="BR259" s="5">
        <v>0.65651102220842605</v>
      </c>
      <c r="BS259" s="5">
        <v>150.00775444979999</v>
      </c>
      <c r="BT259" s="5">
        <v>2.4891396471115002</v>
      </c>
      <c r="BU259" s="5">
        <v>9.7642089909997204E-2</v>
      </c>
      <c r="BV259" s="5">
        <v>0.17040258163812599</v>
      </c>
      <c r="BW259" s="5">
        <v>3.3355046774707401E-3</v>
      </c>
      <c r="BX259" s="5">
        <v>0.25567461703123501</v>
      </c>
      <c r="BY259" s="5">
        <v>4.6890898179312499</v>
      </c>
      <c r="BZ259" s="5">
        <v>2.7868860569157201</v>
      </c>
      <c r="CA259" s="5">
        <v>0.19042885877001001</v>
      </c>
      <c r="CB259" s="5">
        <v>4.5461185485993601E-2</v>
      </c>
      <c r="CC259" s="5">
        <v>130.53203838727899</v>
      </c>
      <c r="CD259" s="3">
        <v>14.5890387379955</v>
      </c>
      <c r="CF259" s="3">
        <v>27.8628818569468</v>
      </c>
      <c r="CG259" s="3">
        <v>434100.37038988702</v>
      </c>
      <c r="CH259" s="3">
        <v>271.01065463937903</v>
      </c>
      <c r="CI259" s="3">
        <v>62.3264423384704</v>
      </c>
      <c r="CJ259" s="3">
        <v>8.8734348754716805</v>
      </c>
      <c r="CK259" s="3">
        <v>7.2836885543348497</v>
      </c>
      <c r="CL259" s="3">
        <v>0.36866108019587401</v>
      </c>
      <c r="CM259" s="3">
        <v>0.65416481266859705</v>
      </c>
      <c r="CN259" s="3">
        <v>743.33178939202901</v>
      </c>
      <c r="CO259" s="3">
        <v>2.5393531140450398</v>
      </c>
      <c r="CP259" s="3">
        <v>0.16231249001790299</v>
      </c>
      <c r="CQ259" s="3">
        <v>0.25389457263016102</v>
      </c>
      <c r="CR259" s="3">
        <v>1.15313669211577E-2</v>
      </c>
      <c r="CS259" s="3">
        <v>0.25031779134111498</v>
      </c>
      <c r="CT259" s="3">
        <v>5.7825972182121497</v>
      </c>
      <c r="CU259" s="3">
        <v>6.8769745970756002</v>
      </c>
      <c r="CV259" s="3">
        <v>0.345935616947045</v>
      </c>
      <c r="CW259" s="3">
        <v>0.168269871864765</v>
      </c>
      <c r="CX259" s="3">
        <v>242.76601605068501</v>
      </c>
      <c r="CY259" s="3">
        <v>16.683326689615399</v>
      </c>
      <c r="DA259" s="3">
        <f t="shared" si="233"/>
        <v>0.50716911801776576</v>
      </c>
      <c r="DB259" s="3">
        <f t="shared" si="234"/>
        <v>7773.307733725258</v>
      </c>
      <c r="DC259" s="3">
        <f t="shared" si="235"/>
        <v>4.5986074850742709</v>
      </c>
      <c r="DD259" s="3">
        <f t="shared" si="236"/>
        <v>1.0618986519518447</v>
      </c>
      <c r="DE259" s="3">
        <f t="shared" si="237"/>
        <v>0.13963797682736412</v>
      </c>
      <c r="DF259" s="3">
        <f t="shared" si="238"/>
        <v>0.11138841649082198</v>
      </c>
      <c r="DG259" s="3">
        <f t="shared" si="239"/>
        <v>5.2875102935311738E-3</v>
      </c>
      <c r="DH259" s="3">
        <f t="shared" si="240"/>
        <v>9.009293660220314E-3</v>
      </c>
      <c r="DI259" s="3">
        <f t="shared" si="241"/>
        <v>9.9214617599200903</v>
      </c>
      <c r="DJ259" s="3">
        <f t="shared" si="242"/>
        <v>3.2159993845555221E-2</v>
      </c>
      <c r="DK259" s="3">
        <f t="shared" si="243"/>
        <v>1.5047297536985227E-3</v>
      </c>
      <c r="DL259" s="3">
        <f t="shared" si="244"/>
        <v>2.2586274708895127E-3</v>
      </c>
      <c r="DM259" s="3">
        <f t="shared" si="245"/>
        <v>1.004316999177629E-4</v>
      </c>
      <c r="DN259" s="3">
        <f t="shared" si="246"/>
        <v>2.1086495774670626E-3</v>
      </c>
      <c r="DO259" s="3">
        <f t="shared" si="247"/>
        <v>4.7491764275723963E-2</v>
      </c>
      <c r="DP259" s="3">
        <f t="shared" si="248"/>
        <v>5.3894785243539189E-2</v>
      </c>
      <c r="DQ259" s="3">
        <f t="shared" si="249"/>
        <v>1.7563165773429295E-3</v>
      </c>
      <c r="DR259" s="3">
        <f t="shared" si="250"/>
        <v>8.2330538681372209E-4</v>
      </c>
      <c r="DS259" s="3">
        <f t="shared" si="251"/>
        <v>1.1716506566152751</v>
      </c>
      <c r="DT259" s="3">
        <f t="shared" si="252"/>
        <v>7.9832023894374188E-2</v>
      </c>
      <c r="DV259" s="3">
        <f t="shared" si="253"/>
        <v>6.5087714336535749E-3</v>
      </c>
      <c r="DW259" s="3">
        <f t="shared" si="254"/>
        <v>99.758998576283716</v>
      </c>
      <c r="DX259" s="3">
        <f t="shared" si="255"/>
        <v>5.9016379290642164E-2</v>
      </c>
      <c r="DY259" s="3">
        <f t="shared" si="256"/>
        <v>1.3627911017676152E-2</v>
      </c>
      <c r="DZ259" s="3">
        <f t="shared" si="257"/>
        <v>1.7920485343811692E-3</v>
      </c>
      <c r="EA259" s="3">
        <f t="shared" si="258"/>
        <v>1.4295068795375128E-3</v>
      </c>
      <c r="EB259" s="3">
        <f t="shared" si="259"/>
        <v>6.7857435973614209E-5</v>
      </c>
      <c r="EC259" s="3">
        <f t="shared" si="260"/>
        <v>1.1562106431524512E-4</v>
      </c>
      <c r="ED259" s="3">
        <f t="shared" si="261"/>
        <v>0.12732740340233439</v>
      </c>
      <c r="EE259" s="3">
        <f t="shared" si="262"/>
        <v>4.1272633094567124E-4</v>
      </c>
      <c r="EF259" s="3">
        <f t="shared" si="263"/>
        <v>1.9310998419068663E-5</v>
      </c>
      <c r="EG259" s="3">
        <f t="shared" si="264"/>
        <v>2.8986169385171277E-5</v>
      </c>
      <c r="EH259" s="3">
        <f t="shared" si="265"/>
        <v>1.2888934996927496E-6</v>
      </c>
      <c r="EI259" s="3">
        <f t="shared" si="266"/>
        <v>2.7061423193599359E-5</v>
      </c>
      <c r="EJ259" s="3">
        <f t="shared" si="267"/>
        <v>6.0948710729822762E-4</v>
      </c>
      <c r="EK259" s="3">
        <f t="shared" si="268"/>
        <v>6.9166048592839244E-4</v>
      </c>
      <c r="EL259" s="3">
        <f t="shared" si="269"/>
        <v>2.2539746133875292E-5</v>
      </c>
      <c r="EM259" s="3">
        <f t="shared" si="270"/>
        <v>1.05659165601612E-5</v>
      </c>
      <c r="EN259" s="3">
        <f t="shared" si="271"/>
        <v>1.5036416952602825E-2</v>
      </c>
      <c r="EO259" s="3">
        <f t="shared" si="272"/>
        <v>1.0245268849280581E-3</v>
      </c>
      <c r="EQ259" s="3">
        <f t="shared" si="273"/>
        <v>199.51799715256743</v>
      </c>
    </row>
    <row r="260" spans="1:147">
      <c r="A260" s="5" t="s">
        <v>321</v>
      </c>
      <c r="B260" s="5" t="s">
        <v>397</v>
      </c>
      <c r="C260" s="3" t="s">
        <v>65</v>
      </c>
      <c r="D260" s="3" t="s">
        <v>618</v>
      </c>
      <c r="E260" s="3" t="s">
        <v>399</v>
      </c>
      <c r="F260" s="3" t="s">
        <v>489</v>
      </c>
      <c r="G260" s="5">
        <v>17.346351775411001</v>
      </c>
      <c r="H260" s="5">
        <v>454671.867088411</v>
      </c>
      <c r="I260" s="5">
        <v>37.823461765769402</v>
      </c>
      <c r="J260" s="5">
        <v>19.13826494808</v>
      </c>
      <c r="K260" s="5">
        <v>9.6280775809243107</v>
      </c>
      <c r="L260" s="5">
        <v>4.16346126517647</v>
      </c>
      <c r="M260" s="5">
        <v>3.6290364481485503E-2</v>
      </c>
      <c r="N260" s="5">
        <v>0.99360234284624405</v>
      </c>
      <c r="O260" s="5">
        <v>5532.0962050093103</v>
      </c>
      <c r="P260" s="5">
        <v>1.5892353235208201</v>
      </c>
      <c r="Q260" s="5">
        <v>0.15070378164457701</v>
      </c>
      <c r="R260" s="5">
        <v>0.32623916528122598</v>
      </c>
      <c r="S260" s="5">
        <v>7.0179091009913803E-3</v>
      </c>
      <c r="T260" s="5">
        <v>0.17497764691057899</v>
      </c>
      <c r="U260" s="5">
        <v>1.30486494604684</v>
      </c>
      <c r="V260" s="5">
        <v>16.111843993260099</v>
      </c>
      <c r="W260" s="5">
        <v>0.91455710944034396</v>
      </c>
      <c r="X260" s="5">
        <v>4.42013822660279E-3</v>
      </c>
      <c r="Y260" s="5">
        <v>72.712294874414894</v>
      </c>
      <c r="Z260" s="5">
        <v>9.1012883963784095</v>
      </c>
      <c r="AA260" s="3">
        <f t="shared" si="220"/>
        <v>1.9763265828109433</v>
      </c>
      <c r="AB260" s="3">
        <f t="shared" si="221"/>
        <v>2.1856486943035828E-2</v>
      </c>
      <c r="AC260" s="3">
        <f t="shared" si="222"/>
        <v>0.1251684933352428</v>
      </c>
      <c r="AD260" s="3">
        <f t="shared" si="223"/>
        <v>6.8370939991101885E-3</v>
      </c>
      <c r="AE260" s="3">
        <f t="shared" si="224"/>
        <v>6.0789419921858276E-5</v>
      </c>
      <c r="AF260" s="3">
        <f t="shared" si="225"/>
        <v>1.794558882099016E-2</v>
      </c>
      <c r="AG260" s="3">
        <f t="shared" si="226"/>
        <v>3.9843994866954613E-3</v>
      </c>
      <c r="AH260" s="17">
        <f t="shared" si="227"/>
        <v>2.0726038409991762E-3</v>
      </c>
      <c r="AI260" s="3">
        <f t="shared" si="228"/>
        <v>0.24062547348892224</v>
      </c>
      <c r="AJ260" s="3">
        <f t="shared" si="229"/>
        <v>4.2017183233055984E-2</v>
      </c>
      <c r="AK260" s="3">
        <f t="shared" si="230"/>
        <v>1.1686233941185833E-4</v>
      </c>
      <c r="AL260" s="3">
        <f t="shared" si="231"/>
        <v>3.4498823881524122E-2</v>
      </c>
      <c r="AM260" s="3">
        <f t="shared" si="232"/>
        <v>3.9843994866954613E-3</v>
      </c>
      <c r="AN260" s="5"/>
      <c r="AP260" s="5">
        <v>0.238645129646754</v>
      </c>
      <c r="AQ260" s="5">
        <v>5.1559829707927403</v>
      </c>
      <c r="AR260" s="5">
        <v>2.90568069652954E-2</v>
      </c>
      <c r="AS260" s="5">
        <v>0.37751792220492902</v>
      </c>
      <c r="AT260" s="5">
        <v>0.24696533750563399</v>
      </c>
      <c r="AU260" s="5">
        <v>4.16346126517647</v>
      </c>
      <c r="AV260" s="5">
        <v>3.6290364481485503E-2</v>
      </c>
      <c r="AW260" s="5">
        <v>0.51500844457218098</v>
      </c>
      <c r="AX260" s="5">
        <v>0.52615923814812404</v>
      </c>
      <c r="AY260" s="5">
        <v>1.5892353235208201</v>
      </c>
      <c r="AZ260" s="5">
        <v>2.42836631235985E-2</v>
      </c>
      <c r="BA260" s="5">
        <v>0.32623916528122598</v>
      </c>
      <c r="BB260" s="5">
        <v>7.0179091009913803E-3</v>
      </c>
      <c r="BC260" s="5">
        <v>0.17497764691057899</v>
      </c>
      <c r="BD260" s="5">
        <v>2.2507895933645199E-2</v>
      </c>
      <c r="BE260" s="5">
        <v>0.12513542770107799</v>
      </c>
      <c r="BF260" s="5">
        <v>2.4876405317548599E-2</v>
      </c>
      <c r="BG260" s="5">
        <v>7.6326228213374197E-5</v>
      </c>
      <c r="BH260" s="5">
        <v>0.15811411723559701</v>
      </c>
      <c r="BI260" s="3">
        <v>6.5362339747826303E-3</v>
      </c>
      <c r="BK260" s="5">
        <v>3.9809178712642002</v>
      </c>
      <c r="BL260" s="5">
        <v>44119.489416018303</v>
      </c>
      <c r="BM260" s="5">
        <v>15.2685077193913</v>
      </c>
      <c r="BN260" s="5">
        <v>8.4417496019829592</v>
      </c>
      <c r="BO260" s="5">
        <v>4.0343706825238499</v>
      </c>
      <c r="BP260" s="5">
        <v>3.2747306228671502</v>
      </c>
      <c r="BQ260" s="5">
        <v>1.81075671665263E-3</v>
      </c>
      <c r="BR260" s="5">
        <v>0.61201787706691901</v>
      </c>
      <c r="BS260" s="5">
        <v>2035.3421629899101</v>
      </c>
      <c r="BT260" s="5">
        <v>1.149450340884</v>
      </c>
      <c r="BU260" s="5">
        <v>5.2867854633583303E-2</v>
      </c>
      <c r="BV260" s="5">
        <v>0.17171557657377601</v>
      </c>
      <c r="BW260" s="5">
        <v>5.3492450785498601E-3</v>
      </c>
      <c r="BX260" s="5">
        <v>6.2691342096438701E-2</v>
      </c>
      <c r="BY260" s="5">
        <v>0.63305209219807901</v>
      </c>
      <c r="BZ260" s="5">
        <v>14.6249979881346</v>
      </c>
      <c r="CA260" s="5">
        <v>0.97201460041566801</v>
      </c>
      <c r="CB260" s="5">
        <v>5.7608236063627803E-3</v>
      </c>
      <c r="CC260" s="5">
        <v>31.687508040086499</v>
      </c>
      <c r="CD260" s="3">
        <v>10.8660052532123</v>
      </c>
      <c r="CF260" s="3">
        <v>17.346351775411001</v>
      </c>
      <c r="CG260" s="3">
        <v>454671.867088411</v>
      </c>
      <c r="CH260" s="3">
        <v>37.823461765769402</v>
      </c>
      <c r="CI260" s="3">
        <v>19.13826494808</v>
      </c>
      <c r="CJ260" s="3">
        <v>9.6280775809243107</v>
      </c>
      <c r="CK260" s="3">
        <v>4.16346126517647</v>
      </c>
      <c r="CL260" s="3">
        <v>3.6290364481485503E-2</v>
      </c>
      <c r="CM260" s="3">
        <v>0.99360234284624405</v>
      </c>
      <c r="CN260" s="3">
        <v>5532.0962050093103</v>
      </c>
      <c r="CO260" s="3">
        <v>1.5892353235208201</v>
      </c>
      <c r="CP260" s="3">
        <v>0.15070378164457701</v>
      </c>
      <c r="CQ260" s="3">
        <v>0.32623916528122598</v>
      </c>
      <c r="CR260" s="3">
        <v>7.0179091009913803E-3</v>
      </c>
      <c r="CS260" s="3">
        <v>0.17497764691057899</v>
      </c>
      <c r="CT260" s="3">
        <v>1.30486494604684</v>
      </c>
      <c r="CU260" s="3">
        <v>16.111843993260099</v>
      </c>
      <c r="CV260" s="3">
        <v>0.91455710944034396</v>
      </c>
      <c r="CW260" s="3">
        <v>4.42013822660279E-3</v>
      </c>
      <c r="CX260" s="3">
        <v>72.712294874414894</v>
      </c>
      <c r="CY260" s="3">
        <v>9.1012883963784095</v>
      </c>
      <c r="DA260" s="3">
        <f t="shared" si="233"/>
        <v>0.31574386224401602</v>
      </c>
      <c r="DB260" s="3">
        <f t="shared" si="234"/>
        <v>8141.6754783491988</v>
      </c>
      <c r="DC260" s="3">
        <f t="shared" si="235"/>
        <v>0.6418022738586977</v>
      </c>
      <c r="DD260" s="3">
        <f t="shared" si="236"/>
        <v>0.32607184024234415</v>
      </c>
      <c r="DE260" s="3">
        <f t="shared" si="237"/>
        <v>0.15151351117181744</v>
      </c>
      <c r="DF260" s="3">
        <f t="shared" si="238"/>
        <v>6.3671222896107507E-2</v>
      </c>
      <c r="DG260" s="3">
        <f t="shared" si="239"/>
        <v>5.2049344522590109E-4</v>
      </c>
      <c r="DH260" s="3">
        <f t="shared" si="240"/>
        <v>1.3684097821873627E-2</v>
      </c>
      <c r="DI260" s="3">
        <f t="shared" si="241"/>
        <v>73.8384685459108</v>
      </c>
      <c r="DJ260" s="3">
        <f t="shared" si="242"/>
        <v>2.012709376292832E-2</v>
      </c>
      <c r="DK260" s="3">
        <f t="shared" si="243"/>
        <v>1.3971103777070258E-3</v>
      </c>
      <c r="DL260" s="3">
        <f t="shared" si="244"/>
        <v>2.9021996537814446E-3</v>
      </c>
      <c r="DM260" s="3">
        <f t="shared" si="245"/>
        <v>6.1122028784610263E-5</v>
      </c>
      <c r="DN260" s="3">
        <f t="shared" si="246"/>
        <v>1.4739924767128211E-3</v>
      </c>
      <c r="DO260" s="3">
        <f t="shared" si="247"/>
        <v>1.0716696337441196E-2</v>
      </c>
      <c r="DP260" s="3">
        <f t="shared" si="248"/>
        <v>0.12626836985313558</v>
      </c>
      <c r="DQ260" s="3">
        <f t="shared" si="249"/>
        <v>4.6432102782951925E-3</v>
      </c>
      <c r="DR260" s="3">
        <f t="shared" si="250"/>
        <v>2.1626709357382871E-5</v>
      </c>
      <c r="DS260" s="3">
        <f t="shared" si="251"/>
        <v>0.35092806406570898</v>
      </c>
      <c r="DT260" s="3">
        <f t="shared" si="252"/>
        <v>4.3550922801357764E-2</v>
      </c>
      <c r="DV260" s="3">
        <f t="shared" si="253"/>
        <v>3.8418111627679975E-3</v>
      </c>
      <c r="DW260" s="3">
        <f t="shared" si="254"/>
        <v>99.063777563420317</v>
      </c>
      <c r="DX260" s="3">
        <f t="shared" si="255"/>
        <v>7.8091245304862875E-3</v>
      </c>
      <c r="DY260" s="3">
        <f t="shared" si="256"/>
        <v>3.9674767604483572E-3</v>
      </c>
      <c r="DZ260" s="3">
        <f t="shared" si="257"/>
        <v>1.8435395525763501E-3</v>
      </c>
      <c r="EA260" s="3">
        <f t="shared" si="258"/>
        <v>7.747191445967405E-4</v>
      </c>
      <c r="EB260" s="3">
        <f t="shared" si="259"/>
        <v>6.3331002344902662E-6</v>
      </c>
      <c r="EC260" s="3">
        <f t="shared" si="260"/>
        <v>1.6650116138711951E-4</v>
      </c>
      <c r="ED260" s="3">
        <f t="shared" si="261"/>
        <v>0.89842903258763185</v>
      </c>
      <c r="EE260" s="3">
        <f t="shared" si="262"/>
        <v>2.4489626795258984E-4</v>
      </c>
      <c r="EF260" s="3">
        <f t="shared" si="263"/>
        <v>1.6999330427350498E-5</v>
      </c>
      <c r="EG260" s="3">
        <f t="shared" si="264"/>
        <v>3.5312493320494565E-5</v>
      </c>
      <c r="EH260" s="3">
        <f t="shared" si="265"/>
        <v>7.4370184366170646E-7</v>
      </c>
      <c r="EI260" s="3">
        <f t="shared" si="266"/>
        <v>1.7934792811570118E-5</v>
      </c>
      <c r="EJ260" s="3">
        <f t="shared" si="267"/>
        <v>1.3039532526322857E-4</v>
      </c>
      <c r="EK260" s="3">
        <f t="shared" si="268"/>
        <v>1.5363694779643748E-3</v>
      </c>
      <c r="EL260" s="3">
        <f t="shared" si="269"/>
        <v>5.6496227516364482E-5</v>
      </c>
      <c r="EM260" s="3">
        <f t="shared" si="270"/>
        <v>2.6314282986416869E-7</v>
      </c>
      <c r="EN260" s="3">
        <f t="shared" si="271"/>
        <v>4.2699146842457899E-3</v>
      </c>
      <c r="EO260" s="3">
        <f t="shared" si="272"/>
        <v>5.2990553855263272E-4</v>
      </c>
      <c r="EQ260" s="3">
        <f t="shared" si="273"/>
        <v>198.12755512684063</v>
      </c>
    </row>
    <row r="261" spans="1:147">
      <c r="A261" s="5" t="s">
        <v>324</v>
      </c>
      <c r="B261" s="5" t="s">
        <v>397</v>
      </c>
      <c r="C261" s="3" t="s">
        <v>65</v>
      </c>
      <c r="D261" s="3" t="s">
        <v>618</v>
      </c>
      <c r="E261" s="3" t="s">
        <v>399</v>
      </c>
      <c r="F261" s="3" t="s">
        <v>494</v>
      </c>
      <c r="G261" s="5">
        <v>49.390344954438099</v>
      </c>
      <c r="H261" s="5">
        <v>460849.246642838</v>
      </c>
      <c r="I261" s="5">
        <v>44.071387019036102</v>
      </c>
      <c r="J261" s="5">
        <v>47.880246904720202</v>
      </c>
      <c r="K261" s="5">
        <v>12.6641899618675</v>
      </c>
      <c r="L261" s="5">
        <v>4.2422554196111699</v>
      </c>
      <c r="M261" s="5">
        <v>0.88132199040667603</v>
      </c>
      <c r="N261" s="5">
        <v>1.69370147484288</v>
      </c>
      <c r="O261" s="5">
        <v>9926.2595309436492</v>
      </c>
      <c r="P261" s="5">
        <v>1.1059522121380201</v>
      </c>
      <c r="Q261" s="5">
        <v>0.139261011341589</v>
      </c>
      <c r="R261" s="5">
        <v>0.29520663268705999</v>
      </c>
      <c r="S261" s="3">
        <v>5.7064666052289402E-3</v>
      </c>
      <c r="T261" s="5">
        <v>9.4226438786579894E-2</v>
      </c>
      <c r="U261" s="5">
        <v>6.1474765281421604</v>
      </c>
      <c r="V261" s="5">
        <v>0.22626951004510401</v>
      </c>
      <c r="W261" s="5">
        <v>0.140116095132478</v>
      </c>
      <c r="X261" s="5">
        <v>0.10143741651452</v>
      </c>
      <c r="Y261" s="5">
        <v>134.86692946161699</v>
      </c>
      <c r="Z261" s="5">
        <v>0.50720914654166804</v>
      </c>
      <c r="AA261" s="3">
        <f t="shared" si="220"/>
        <v>0.92045028729146738</v>
      </c>
      <c r="AB261" s="3">
        <f t="shared" si="221"/>
        <v>8.2003217286323194E-3</v>
      </c>
      <c r="AC261" s="3">
        <f t="shared" si="222"/>
        <v>3.7608118503655807E-3</v>
      </c>
      <c r="AD261" s="3">
        <f t="shared" si="223"/>
        <v>4.4398785747692829E-3</v>
      </c>
      <c r="AE261" s="3">
        <f t="shared" si="224"/>
        <v>7.5212965045955908E-4</v>
      </c>
      <c r="AF261" s="3">
        <f t="shared" si="225"/>
        <v>4.5581793495874962E-2</v>
      </c>
      <c r="AG261" s="3">
        <f t="shared" si="226"/>
        <v>3.1598962674225998E-3</v>
      </c>
      <c r="AH261" s="17">
        <f t="shared" si="227"/>
        <v>1.0325808698805037E-3</v>
      </c>
      <c r="AI261" s="3">
        <f t="shared" si="228"/>
        <v>1.1508808341398133E-2</v>
      </c>
      <c r="AJ261" s="3">
        <f t="shared" si="229"/>
        <v>2.5094563319741161E-2</v>
      </c>
      <c r="AK261" s="3">
        <f t="shared" si="230"/>
        <v>2.301661539962546E-3</v>
      </c>
      <c r="AL261" s="3">
        <f t="shared" si="231"/>
        <v>0.1394890640833889</v>
      </c>
      <c r="AM261" s="3">
        <f t="shared" si="232"/>
        <v>3.1598962674225998E-3</v>
      </c>
      <c r="AN261" s="5"/>
      <c r="AP261" s="5">
        <v>0.170827823452946</v>
      </c>
      <c r="AQ261" s="5">
        <v>5.2803041691481098</v>
      </c>
      <c r="AR261" s="5">
        <v>2.0827191033430299E-2</v>
      </c>
      <c r="AS261" s="5">
        <v>0.141308402492693</v>
      </c>
      <c r="AT261" s="5">
        <v>0.118410158122694</v>
      </c>
      <c r="AU261" s="5">
        <v>4.2422554196111699</v>
      </c>
      <c r="AV261" s="5">
        <v>2.7863945897889798E-2</v>
      </c>
      <c r="AW261" s="5">
        <v>0.40169526803233502</v>
      </c>
      <c r="AX261" s="5">
        <v>0.34032108681135298</v>
      </c>
      <c r="AY261" s="5">
        <v>1.1059522121380201</v>
      </c>
      <c r="AZ261" s="5">
        <v>9.5908289567458692E-3</v>
      </c>
      <c r="BA261" s="5">
        <v>0.29520663268705999</v>
      </c>
      <c r="BB261" s="5">
        <v>3.8343193934218E-3</v>
      </c>
      <c r="BC261" s="5">
        <v>9.4226438786579894E-2</v>
      </c>
      <c r="BD261" s="5">
        <v>3.67439425790997E-2</v>
      </c>
      <c r="BE261" s="5">
        <v>0.22626951004510401</v>
      </c>
      <c r="BF261" s="5">
        <v>2.4245132112958898E-2</v>
      </c>
      <c r="BG261" s="5">
        <v>1.15032510914637E-2</v>
      </c>
      <c r="BH261" s="5">
        <v>6.42490584161821E-2</v>
      </c>
      <c r="BI261" s="3">
        <v>1.07081317447403E-2</v>
      </c>
      <c r="BK261" s="5">
        <v>7.4311103683566699</v>
      </c>
      <c r="BL261" s="5">
        <v>23262.581125660501</v>
      </c>
      <c r="BM261" s="5">
        <v>17.3924067261181</v>
      </c>
      <c r="BN261" s="5">
        <v>5.7965875366618098</v>
      </c>
      <c r="BO261" s="5">
        <v>1.6965724350987801</v>
      </c>
      <c r="BP261" s="5">
        <v>3.9801379661569598</v>
      </c>
      <c r="BQ261" s="5">
        <v>0.36304942135275697</v>
      </c>
      <c r="BR261" s="5">
        <v>1.24037407456727</v>
      </c>
      <c r="BS261" s="5">
        <v>2899.2907689277999</v>
      </c>
      <c r="BT261" s="5">
        <v>0.48950269470464602</v>
      </c>
      <c r="BU261" s="5">
        <v>3.0098658223985799E-2</v>
      </c>
      <c r="BV261" s="5">
        <v>0.20593865083576901</v>
      </c>
      <c r="BW261" s="5">
        <v>2.4626814969445801E-3</v>
      </c>
      <c r="BX261" s="5">
        <v>0.101156358977918</v>
      </c>
      <c r="BY261" s="5">
        <v>1.9059077866201799</v>
      </c>
      <c r="BZ261" s="5">
        <v>0.19875390508438801</v>
      </c>
      <c r="CA261" s="5">
        <v>0.16289558159544801</v>
      </c>
      <c r="CB261" s="5">
        <v>1.95059846876291E-2</v>
      </c>
      <c r="CC261" s="5">
        <v>24.003364071101899</v>
      </c>
      <c r="CD261" s="3">
        <v>0.25878277013630402</v>
      </c>
      <c r="CF261" s="3">
        <v>49.390344954438099</v>
      </c>
      <c r="CG261" s="3">
        <v>460849.246642838</v>
      </c>
      <c r="CH261" s="3">
        <v>44.071387019036102</v>
      </c>
      <c r="CI261" s="3">
        <v>47.880246904720202</v>
      </c>
      <c r="CJ261" s="3">
        <v>12.6641899618675</v>
      </c>
      <c r="CK261" s="3">
        <v>4.2422554196111699</v>
      </c>
      <c r="CL261" s="3">
        <v>0.88132199040667603</v>
      </c>
      <c r="CM261" s="3">
        <v>1.69370147484288</v>
      </c>
      <c r="CN261" s="3">
        <v>9926.2595309436492</v>
      </c>
      <c r="CO261" s="3">
        <v>1.1059522121380201</v>
      </c>
      <c r="CP261" s="3">
        <v>0.139261011341589</v>
      </c>
      <c r="CQ261" s="3">
        <v>0.29520663268705999</v>
      </c>
      <c r="CR261" s="3">
        <v>5.7064666052289402E-3</v>
      </c>
      <c r="CS261" s="3">
        <v>9.4226438786579894E-2</v>
      </c>
      <c r="CT261" s="3">
        <v>6.1474765281421604</v>
      </c>
      <c r="CU261" s="3">
        <v>0.22626951004510401</v>
      </c>
      <c r="CV261" s="3">
        <v>0.140116095132478</v>
      </c>
      <c r="CW261" s="3">
        <v>0.10143741651452</v>
      </c>
      <c r="CX261" s="3">
        <v>134.86692946161699</v>
      </c>
      <c r="CY261" s="3">
        <v>0.50720914654166804</v>
      </c>
      <c r="DA261" s="3">
        <f t="shared" si="233"/>
        <v>0.89901891045381133</v>
      </c>
      <c r="DB261" s="3">
        <f t="shared" si="234"/>
        <v>8252.2919982601488</v>
      </c>
      <c r="DC261" s="3">
        <f t="shared" si="235"/>
        <v>0.74781934493691338</v>
      </c>
      <c r="DD261" s="3">
        <f t="shared" si="236"/>
        <v>0.81576884121076998</v>
      </c>
      <c r="DE261" s="3">
        <f t="shared" si="237"/>
        <v>0.1992916936056951</v>
      </c>
      <c r="DF261" s="3">
        <f t="shared" si="238"/>
        <v>6.4876210729640157E-2</v>
      </c>
      <c r="DG261" s="3">
        <f t="shared" si="239"/>
        <v>1.2640333755097688E-2</v>
      </c>
      <c r="DH261" s="3">
        <f t="shared" si="240"/>
        <v>2.3326008467743839E-2</v>
      </c>
      <c r="DI261" s="3">
        <f t="shared" si="241"/>
        <v>132.4886218519579</v>
      </c>
      <c r="DJ261" s="3">
        <f t="shared" si="242"/>
        <v>1.4006486982497722E-2</v>
      </c>
      <c r="DK261" s="3">
        <f t="shared" si="243"/>
        <v>1.2910293426754964E-3</v>
      </c>
      <c r="DL261" s="3">
        <f t="shared" si="244"/>
        <v>2.6261365230009518E-3</v>
      </c>
      <c r="DM261" s="3">
        <f t="shared" si="245"/>
        <v>4.9700104558770755E-5</v>
      </c>
      <c r="DN261" s="3">
        <f t="shared" si="246"/>
        <v>7.9375316979681497E-4</v>
      </c>
      <c r="DO261" s="3">
        <f t="shared" si="247"/>
        <v>5.0488473457146521E-2</v>
      </c>
      <c r="DP261" s="3">
        <f t="shared" si="248"/>
        <v>1.7732720222970535E-3</v>
      </c>
      <c r="DQ261" s="3">
        <f t="shared" si="249"/>
        <v>7.1137000233023313E-4</v>
      </c>
      <c r="DR261" s="3">
        <f t="shared" si="250"/>
        <v>4.9630971079594078E-4</v>
      </c>
      <c r="DS261" s="3">
        <f t="shared" si="251"/>
        <v>0.65090216921629829</v>
      </c>
      <c r="DT261" s="3">
        <f t="shared" si="252"/>
        <v>2.4270658639900457E-3</v>
      </c>
      <c r="DV261" s="3">
        <f t="shared" si="253"/>
        <v>1.0716256641277032E-2</v>
      </c>
      <c r="DW261" s="3">
        <f t="shared" si="254"/>
        <v>98.366872936490992</v>
      </c>
      <c r="DX261" s="3">
        <f t="shared" si="255"/>
        <v>8.9139660228174499E-3</v>
      </c>
      <c r="DY261" s="3">
        <f t="shared" si="256"/>
        <v>9.7239203321751663E-3</v>
      </c>
      <c r="DZ261" s="3">
        <f t="shared" si="257"/>
        <v>2.3755461763038197E-3</v>
      </c>
      <c r="EA261" s="3">
        <f t="shared" si="258"/>
        <v>7.7332091239488249E-4</v>
      </c>
      <c r="EB261" s="3">
        <f t="shared" si="259"/>
        <v>1.5067209262889381E-4</v>
      </c>
      <c r="EC261" s="3">
        <f t="shared" si="260"/>
        <v>2.7804475551105408E-4</v>
      </c>
      <c r="ED261" s="3">
        <f t="shared" si="261"/>
        <v>1.5792571850329604</v>
      </c>
      <c r="EE261" s="3">
        <f t="shared" si="262"/>
        <v>1.6695656498636355E-4</v>
      </c>
      <c r="EF261" s="3">
        <f t="shared" si="263"/>
        <v>1.5388999726986951E-5</v>
      </c>
      <c r="EG261" s="3">
        <f t="shared" si="264"/>
        <v>3.1303404887560465E-5</v>
      </c>
      <c r="EH261" s="3">
        <f t="shared" si="265"/>
        <v>5.9242255013439246E-7</v>
      </c>
      <c r="EI261" s="3">
        <f t="shared" si="266"/>
        <v>9.4614947232601369E-6</v>
      </c>
      <c r="EJ261" s="3">
        <f t="shared" si="267"/>
        <v>6.0181986463440776E-4</v>
      </c>
      <c r="EK261" s="3">
        <f t="shared" si="268"/>
        <v>2.1137306306648436E-5</v>
      </c>
      <c r="EL261" s="3">
        <f t="shared" si="269"/>
        <v>8.4794918363046764E-6</v>
      </c>
      <c r="EM261" s="3">
        <f t="shared" si="270"/>
        <v>5.9159848281306373E-6</v>
      </c>
      <c r="EN261" s="3">
        <f t="shared" si="271"/>
        <v>7.7587185459366912E-3</v>
      </c>
      <c r="EO261" s="3">
        <f t="shared" si="272"/>
        <v>2.8930493431635513E-5</v>
      </c>
      <c r="EQ261" s="3">
        <f t="shared" si="273"/>
        <v>196.73374587298198</v>
      </c>
    </row>
    <row r="262" spans="1:147">
      <c r="A262" s="5" t="s">
        <v>325</v>
      </c>
      <c r="B262" s="5" t="s">
        <v>397</v>
      </c>
      <c r="C262" s="3" t="s">
        <v>65</v>
      </c>
      <c r="D262" s="3" t="s">
        <v>618</v>
      </c>
      <c r="E262" s="3" t="s">
        <v>399</v>
      </c>
      <c r="F262" s="3" t="s">
        <v>489</v>
      </c>
      <c r="G262" s="5">
        <v>16.781230891876302</v>
      </c>
      <c r="H262" s="5">
        <v>398202.86211652303</v>
      </c>
      <c r="I262" s="5">
        <v>14.3869992592881</v>
      </c>
      <c r="J262" s="5">
        <v>23.6520799453534</v>
      </c>
      <c r="K262" s="5">
        <v>6.3747884667017001</v>
      </c>
      <c r="L262" s="5">
        <v>1.6923742815412799</v>
      </c>
      <c r="M262" s="5">
        <v>4.4181552714946302E-2</v>
      </c>
      <c r="N262" s="5">
        <v>0.72071650764365203</v>
      </c>
      <c r="O262" s="5">
        <v>589.55192941213204</v>
      </c>
      <c r="P262" s="5">
        <v>2.3392039426661699</v>
      </c>
      <c r="Q262" s="5">
        <v>2.69399613697319</v>
      </c>
      <c r="R262" s="5">
        <v>0.207333872471409</v>
      </c>
      <c r="S262" s="5">
        <v>5.6828151173811403E-3</v>
      </c>
      <c r="T262" s="5">
        <v>6.6225638266686496E-2</v>
      </c>
      <c r="U262" s="5">
        <v>5.1650663301340902</v>
      </c>
      <c r="V262" s="5">
        <v>9.2827094052726604</v>
      </c>
      <c r="W262" s="5">
        <v>0.241339711748423</v>
      </c>
      <c r="X262" s="5">
        <v>3.7195632548177898E-2</v>
      </c>
      <c r="Y262" s="5">
        <v>59.137425293118802</v>
      </c>
      <c r="Z262" s="5">
        <v>1.1010087762771299</v>
      </c>
      <c r="AA262" s="3">
        <f t="shared" si="220"/>
        <v>0.60827628236198805</v>
      </c>
      <c r="AB262" s="3">
        <f t="shared" si="221"/>
        <v>3.9555390365267701E-2</v>
      </c>
      <c r="AC262" s="3">
        <f t="shared" si="222"/>
        <v>1.8617800332359796E-2</v>
      </c>
      <c r="AD262" s="3">
        <f t="shared" si="223"/>
        <v>2.4403277373095878E-2</v>
      </c>
      <c r="AE262" s="3">
        <f t="shared" si="224"/>
        <v>6.2896942779999525E-4</v>
      </c>
      <c r="AF262" s="3">
        <f t="shared" si="225"/>
        <v>8.7340060960264601E-2</v>
      </c>
      <c r="AG262" s="3">
        <f t="shared" si="226"/>
        <v>0.18725212175387954</v>
      </c>
      <c r="AH262" s="17">
        <f t="shared" si="227"/>
        <v>4.5554843208344104E-2</v>
      </c>
      <c r="AI262" s="3">
        <f t="shared" si="228"/>
        <v>7.6528034542458878E-2</v>
      </c>
      <c r="AJ262" s="3">
        <f t="shared" si="229"/>
        <v>0.16259151060677254</v>
      </c>
      <c r="AK262" s="3">
        <f t="shared" si="230"/>
        <v>2.5853641803842298E-3</v>
      </c>
      <c r="AL262" s="3">
        <f t="shared" si="231"/>
        <v>0.35900928588701886</v>
      </c>
      <c r="AM262" s="3">
        <f t="shared" si="232"/>
        <v>0.18725212175387954</v>
      </c>
      <c r="AN262" s="5"/>
      <c r="AP262" s="5">
        <v>0.17793386959869401</v>
      </c>
      <c r="AQ262" s="5">
        <v>5.1788454422055796</v>
      </c>
      <c r="AR262" s="5">
        <v>1.43127926034676E-2</v>
      </c>
      <c r="AS262" s="5">
        <v>0.113328160637403</v>
      </c>
      <c r="AT262" s="5">
        <v>0.11648997480650899</v>
      </c>
      <c r="AU262" s="5">
        <v>1.6923742815412799</v>
      </c>
      <c r="AV262" s="5">
        <v>1.56157361714438E-2</v>
      </c>
      <c r="AW262" s="5">
        <v>0.205936023847828</v>
      </c>
      <c r="AX262" s="5">
        <v>0.264475826288192</v>
      </c>
      <c r="AY262" s="5">
        <v>0.84814359544943096</v>
      </c>
      <c r="AZ262" s="5">
        <v>1.0474166545435501E-2</v>
      </c>
      <c r="BA262" s="5">
        <v>0.207333872471409</v>
      </c>
      <c r="BB262" s="5">
        <v>5.6828151173811403E-3</v>
      </c>
      <c r="BC262" s="5">
        <v>6.6225638266686496E-2</v>
      </c>
      <c r="BD262" s="5">
        <v>3.1324831008712001E-2</v>
      </c>
      <c r="BE262" s="5">
        <v>9.0508817945002706E-2</v>
      </c>
      <c r="BF262" s="5">
        <v>1.55084906096604E-2</v>
      </c>
      <c r="BG262" s="5">
        <v>8.3443463320706998E-3</v>
      </c>
      <c r="BH262" s="5">
        <v>9.2866677090567701E-2</v>
      </c>
      <c r="BI262" s="3">
        <v>6.1985302231269803E-3</v>
      </c>
      <c r="BK262" s="5">
        <v>0.95757516407191401</v>
      </c>
      <c r="BL262" s="5">
        <v>26841.184525086701</v>
      </c>
      <c r="BM262" s="5">
        <v>7.1771274645717504</v>
      </c>
      <c r="BN262" s="5">
        <v>7.1429019918494898</v>
      </c>
      <c r="BO262" s="5">
        <v>2.49972381175697</v>
      </c>
      <c r="BP262" s="5">
        <v>1.4887178541817601</v>
      </c>
      <c r="BQ262" s="5">
        <v>3.49325357589255E-2</v>
      </c>
      <c r="BR262" s="5">
        <v>0.20095861530418899</v>
      </c>
      <c r="BS262" s="5">
        <v>181.779607150213</v>
      </c>
      <c r="BT262" s="5">
        <v>0.90736230000791396</v>
      </c>
      <c r="BU262" s="5">
        <v>3.6916119661343401</v>
      </c>
      <c r="BV262" s="5">
        <v>9.0808999314665198E-2</v>
      </c>
      <c r="BW262" s="5">
        <v>2.54076102578785E-3</v>
      </c>
      <c r="BX262" s="5">
        <v>4.3719760070635098E-2</v>
      </c>
      <c r="BY262" s="5">
        <v>1.7312947186070999</v>
      </c>
      <c r="BZ262" s="5">
        <v>3.7138268367412501</v>
      </c>
      <c r="CA262" s="5">
        <v>0.15046939754643199</v>
      </c>
      <c r="CB262" s="5">
        <v>1.9020762458922001E-2</v>
      </c>
      <c r="CC262" s="5">
        <v>18.767039690452901</v>
      </c>
      <c r="CD262" s="3">
        <v>0.31097533648834103</v>
      </c>
      <c r="CF262" s="3">
        <v>16.781230891876302</v>
      </c>
      <c r="CG262" s="3">
        <v>398202.86211652303</v>
      </c>
      <c r="CH262" s="3">
        <v>14.3869992592881</v>
      </c>
      <c r="CI262" s="3">
        <v>23.6520799453534</v>
      </c>
      <c r="CJ262" s="3">
        <v>6.3747884667017001</v>
      </c>
      <c r="CK262" s="3">
        <v>1.6923742815412799</v>
      </c>
      <c r="CL262" s="3">
        <v>4.4181552714946302E-2</v>
      </c>
      <c r="CM262" s="3">
        <v>0.72071650764365203</v>
      </c>
      <c r="CN262" s="3">
        <v>589.55192941213204</v>
      </c>
      <c r="CO262" s="3">
        <v>2.3392039426661699</v>
      </c>
      <c r="CP262" s="3">
        <v>2.69399613697319</v>
      </c>
      <c r="CQ262" s="3">
        <v>0.207333872471409</v>
      </c>
      <c r="CR262" s="3">
        <v>5.6828151173811403E-3</v>
      </c>
      <c r="CS262" s="3">
        <v>6.6225638266686496E-2</v>
      </c>
      <c r="CT262" s="3">
        <v>5.1650663301340902</v>
      </c>
      <c r="CU262" s="3">
        <v>9.2827094052726604</v>
      </c>
      <c r="CV262" s="3">
        <v>0.241339711748423</v>
      </c>
      <c r="CW262" s="3">
        <v>3.7195632548177898E-2</v>
      </c>
      <c r="CX262" s="3">
        <v>59.137425293118802</v>
      </c>
      <c r="CY262" s="3">
        <v>1.1010087762771299</v>
      </c>
      <c r="DA262" s="3">
        <f t="shared" si="233"/>
        <v>0.30545735054909395</v>
      </c>
      <c r="DB262" s="3">
        <f t="shared" si="234"/>
        <v>7130.5016047367362</v>
      </c>
      <c r="DC262" s="3">
        <f t="shared" si="235"/>
        <v>0.24412384291516667</v>
      </c>
      <c r="DD262" s="3">
        <f t="shared" si="236"/>
        <v>0.40297682440194982</v>
      </c>
      <c r="DE262" s="3">
        <f t="shared" si="237"/>
        <v>0.10031769846570517</v>
      </c>
      <c r="DF262" s="3">
        <f t="shared" si="238"/>
        <v>2.5881239968516285E-2</v>
      </c>
      <c r="DG262" s="3">
        <f t="shared" si="239"/>
        <v>6.3367257167572114E-4</v>
      </c>
      <c r="DH262" s="3">
        <f t="shared" si="240"/>
        <v>9.9258574251983485E-3</v>
      </c>
      <c r="DI262" s="3">
        <f t="shared" si="241"/>
        <v>7.8689180344804708</v>
      </c>
      <c r="DJ262" s="3">
        <f t="shared" si="242"/>
        <v>2.9625176578852205E-2</v>
      </c>
      <c r="DK262" s="3">
        <f t="shared" si="243"/>
        <v>2.4974887288127454E-2</v>
      </c>
      <c r="DL262" s="3">
        <f t="shared" si="244"/>
        <v>1.8444269019171522E-3</v>
      </c>
      <c r="DM262" s="3">
        <f t="shared" si="245"/>
        <v>4.9494113443720852E-5</v>
      </c>
      <c r="DN262" s="3">
        <f t="shared" si="246"/>
        <v>5.5787750203594051E-4</v>
      </c>
      <c r="DO262" s="3">
        <f t="shared" si="247"/>
        <v>4.2420058558919928E-2</v>
      </c>
      <c r="DP262" s="3">
        <f t="shared" si="248"/>
        <v>7.2748506310914271E-2</v>
      </c>
      <c r="DQ262" s="3">
        <f t="shared" si="249"/>
        <v>1.225282728201428E-3</v>
      </c>
      <c r="DR262" s="3">
        <f t="shared" si="250"/>
        <v>1.8198958793687106E-4</v>
      </c>
      <c r="DS262" s="3">
        <f t="shared" si="251"/>
        <v>0.28541228423319887</v>
      </c>
      <c r="DT262" s="3">
        <f t="shared" si="252"/>
        <v>5.2684791571205392E-3</v>
      </c>
      <c r="DV262" s="3">
        <f t="shared" si="253"/>
        <v>4.2775419294989502E-3</v>
      </c>
      <c r="DW262" s="3">
        <f t="shared" si="254"/>
        <v>99.85361143803523</v>
      </c>
      <c r="DX262" s="3">
        <f t="shared" si="255"/>
        <v>3.4186441157264148E-3</v>
      </c>
      <c r="DY262" s="3">
        <f t="shared" si="256"/>
        <v>5.6431782044106694E-3</v>
      </c>
      <c r="DZ262" s="3">
        <f t="shared" si="257"/>
        <v>1.4048218538087469E-3</v>
      </c>
      <c r="EA262" s="3">
        <f t="shared" si="258"/>
        <v>3.624338682756931E-4</v>
      </c>
      <c r="EB262" s="3">
        <f t="shared" si="259"/>
        <v>8.8737789090483115E-6</v>
      </c>
      <c r="EC262" s="3">
        <f t="shared" si="260"/>
        <v>1.3899901654417846E-4</v>
      </c>
      <c r="ED262" s="3">
        <f t="shared" si="261"/>
        <v>0.11019419494005864</v>
      </c>
      <c r="EE262" s="3">
        <f t="shared" si="262"/>
        <v>4.1486294160887551E-4</v>
      </c>
      <c r="EF262" s="3">
        <f t="shared" si="263"/>
        <v>3.497415510461102E-4</v>
      </c>
      <c r="EG262" s="3">
        <f t="shared" si="264"/>
        <v>2.582885432177029E-5</v>
      </c>
      <c r="EH262" s="3">
        <f t="shared" si="265"/>
        <v>6.9310214711911648E-7</v>
      </c>
      <c r="EI262" s="3">
        <f t="shared" si="266"/>
        <v>7.8123653013854451E-6</v>
      </c>
      <c r="EJ262" s="3">
        <f t="shared" si="267"/>
        <v>5.9403900024470723E-4</v>
      </c>
      <c r="EK262" s="3">
        <f t="shared" si="268"/>
        <v>1.0187503607098183E-3</v>
      </c>
      <c r="EL262" s="3">
        <f t="shared" si="269"/>
        <v>1.7158527159195322E-5</v>
      </c>
      <c r="EM262" s="3">
        <f t="shared" si="270"/>
        <v>2.5485328532209764E-6</v>
      </c>
      <c r="EN262" s="3">
        <f t="shared" si="271"/>
        <v>3.9968362549041361E-3</v>
      </c>
      <c r="EO262" s="3">
        <f t="shared" si="272"/>
        <v>7.3778353864338667E-5</v>
      </c>
      <c r="EQ262" s="3">
        <f t="shared" si="273"/>
        <v>199.70722287607046</v>
      </c>
    </row>
    <row r="263" spans="1:147">
      <c r="A263" s="5" t="s">
        <v>326</v>
      </c>
      <c r="B263" s="5" t="s">
        <v>397</v>
      </c>
      <c r="C263" s="3" t="s">
        <v>65</v>
      </c>
      <c r="D263" s="3" t="s">
        <v>618</v>
      </c>
      <c r="E263" s="3" t="s">
        <v>399</v>
      </c>
      <c r="F263" s="3" t="s">
        <v>494</v>
      </c>
      <c r="G263" s="5">
        <v>16.221528590578501</v>
      </c>
      <c r="H263" s="5">
        <v>401153.42411579099</v>
      </c>
      <c r="I263" s="5">
        <v>6.23621667847745</v>
      </c>
      <c r="J263" s="5">
        <v>4.5483917229507096</v>
      </c>
      <c r="K263" s="5">
        <v>6.7179605300403002</v>
      </c>
      <c r="L263" s="5">
        <v>2.1291765683450499</v>
      </c>
      <c r="M263" s="5">
        <v>3.7039885393167098E-2</v>
      </c>
      <c r="N263" s="5">
        <v>0.62564362179412503</v>
      </c>
      <c r="O263" s="5">
        <v>5785.7981127782004</v>
      </c>
      <c r="P263" s="5">
        <v>0.80178708592674797</v>
      </c>
      <c r="Q263" s="5">
        <v>0.27602612025319201</v>
      </c>
      <c r="R263" s="5">
        <v>0.13061873049055001</v>
      </c>
      <c r="S263" s="5">
        <v>5.6755107900127912E-3</v>
      </c>
      <c r="T263" s="5">
        <v>9.7483045106214306E-2</v>
      </c>
      <c r="U263" s="5">
        <v>0.84294069470108901</v>
      </c>
      <c r="V263" s="5">
        <v>11.984866466004499</v>
      </c>
      <c r="W263" s="5">
        <v>0.50947256905864102</v>
      </c>
      <c r="X263" s="5">
        <v>2.53556138840111E-2</v>
      </c>
      <c r="Y263" s="5">
        <v>636.426459321989</v>
      </c>
      <c r="Z263" s="5">
        <v>6.58544357314224</v>
      </c>
      <c r="AA263" s="3">
        <f t="shared" si="220"/>
        <v>1.3710817049925916</v>
      </c>
      <c r="AB263" s="3">
        <f t="shared" si="221"/>
        <v>1.259826762672508E-3</v>
      </c>
      <c r="AC263" s="3">
        <f t="shared" si="222"/>
        <v>1.0347532659402598E-2</v>
      </c>
      <c r="AD263" s="3">
        <f t="shared" si="223"/>
        <v>1.0778489945413891E-3</v>
      </c>
      <c r="AE263" s="3">
        <f t="shared" si="224"/>
        <v>3.9840602967738752E-5</v>
      </c>
      <c r="AF263" s="3">
        <f t="shared" si="225"/>
        <v>1.3244903356141226E-3</v>
      </c>
      <c r="AG263" s="3">
        <f t="shared" si="226"/>
        <v>4.4261791160306957E-2</v>
      </c>
      <c r="AH263" s="17">
        <f t="shared" si="227"/>
        <v>4.3371251494988731E-4</v>
      </c>
      <c r="AI263" s="3">
        <f t="shared" si="228"/>
        <v>1.0559998012689407</v>
      </c>
      <c r="AJ263" s="3">
        <f t="shared" si="229"/>
        <v>0.12856947204767449</v>
      </c>
      <c r="AK263" s="3">
        <f t="shared" si="230"/>
        <v>4.0658648009327322E-3</v>
      </c>
      <c r="AL263" s="3">
        <f t="shared" si="231"/>
        <v>0.1351686027219455</v>
      </c>
      <c r="AM263" s="3">
        <f t="shared" si="232"/>
        <v>4.4261791160306957E-2</v>
      </c>
      <c r="AN263" s="5"/>
      <c r="AP263" s="5">
        <v>0.103877314637304</v>
      </c>
      <c r="AQ263" s="5">
        <v>4.9664595409183301</v>
      </c>
      <c r="AR263" s="5">
        <v>1.6830810413650098E-2</v>
      </c>
      <c r="AS263" s="5">
        <v>0.107939242814037</v>
      </c>
      <c r="AT263" s="5">
        <v>0.130906568483106</v>
      </c>
      <c r="AU263" s="5">
        <v>2.1291765683450499</v>
      </c>
      <c r="AV263" s="5">
        <v>3.7039885393167098E-2</v>
      </c>
      <c r="AW263" s="5">
        <v>0.29789883658597899</v>
      </c>
      <c r="AX263" s="5">
        <v>0.37265418866965599</v>
      </c>
      <c r="AY263" s="5">
        <v>0.80178708592674797</v>
      </c>
      <c r="AZ263" s="5">
        <v>1.2108078150678801E-2</v>
      </c>
      <c r="BA263" s="5">
        <v>0.13061873049055001</v>
      </c>
      <c r="BB263" s="5">
        <v>3.7236951322533901E-3</v>
      </c>
      <c r="BC263" s="5">
        <v>6.8678988336753802E-2</v>
      </c>
      <c r="BD263" s="5">
        <v>3.1505769853895901E-2</v>
      </c>
      <c r="BE263" s="5">
        <v>0.16858287192747301</v>
      </c>
      <c r="BF263" s="5">
        <v>1.8166292607396901E-2</v>
      </c>
      <c r="BG263" s="5">
        <v>4.9173793291666301E-3</v>
      </c>
      <c r="BH263" s="5">
        <v>9.5599129979694997E-2</v>
      </c>
      <c r="BI263" s="3">
        <v>6.4524530757320104E-3</v>
      </c>
      <c r="BK263" s="5">
        <v>1.3277542526803201</v>
      </c>
      <c r="BL263" s="5">
        <v>21802.157370937199</v>
      </c>
      <c r="BM263" s="5">
        <v>1.89103970499095</v>
      </c>
      <c r="BN263" s="5">
        <v>1.4244296293209699</v>
      </c>
      <c r="BO263" s="5">
        <v>0.99944086500828699</v>
      </c>
      <c r="BP263" s="5">
        <v>1.46757557761907</v>
      </c>
      <c r="BQ263" s="5">
        <v>1.48939794656998E-2</v>
      </c>
      <c r="BR263" s="5">
        <v>0.19209907500897799</v>
      </c>
      <c r="BS263" s="5">
        <v>1618.62980276804</v>
      </c>
      <c r="BT263" s="5">
        <v>1.01396867469626</v>
      </c>
      <c r="BU263" s="5">
        <v>0.30289291880250302</v>
      </c>
      <c r="BV263" s="5">
        <v>7.3571571545676701E-2</v>
      </c>
      <c r="BW263" s="5">
        <v>7.82666304196355E-3</v>
      </c>
      <c r="BX263" s="5">
        <v>9.2534780723972698E-2</v>
      </c>
      <c r="BY263" s="5">
        <v>0.47566000933858799</v>
      </c>
      <c r="BZ263" s="5">
        <v>1.0784887416622</v>
      </c>
      <c r="CA263" s="5">
        <v>0.262467915097855</v>
      </c>
      <c r="CB263" s="5">
        <v>2.26273895699814E-2</v>
      </c>
      <c r="CC263" s="5">
        <v>552.30263187416597</v>
      </c>
      <c r="CD263" s="3">
        <v>3.3670220121155299</v>
      </c>
      <c r="CF263" s="3">
        <v>16.221528590578501</v>
      </c>
      <c r="CG263" s="3">
        <v>401153.42411579099</v>
      </c>
      <c r="CH263" s="3">
        <v>6.23621667847745</v>
      </c>
      <c r="CI263" s="3">
        <v>4.5483917229507096</v>
      </c>
      <c r="CJ263" s="3">
        <v>6.7179605300403002</v>
      </c>
      <c r="CK263" s="3">
        <v>2.1291765683450499</v>
      </c>
      <c r="CL263" s="3">
        <v>3.7039885393167098E-2</v>
      </c>
      <c r="CM263" s="3">
        <v>0.62564362179412503</v>
      </c>
      <c r="CN263" s="3">
        <v>5785.7981127782004</v>
      </c>
      <c r="CO263" s="3">
        <v>0.80178708592674797</v>
      </c>
      <c r="CP263" s="3">
        <v>0.27602612025319201</v>
      </c>
      <c r="CQ263" s="3">
        <v>0.13061873049055001</v>
      </c>
      <c r="CR263" s="3">
        <v>5.6755107900127912E-3</v>
      </c>
      <c r="CS263" s="3">
        <v>9.7483045106214306E-2</v>
      </c>
      <c r="CT263" s="3">
        <v>0.84294069470108901</v>
      </c>
      <c r="CU263" s="3">
        <v>11.984866466004499</v>
      </c>
      <c r="CV263" s="3">
        <v>0.50947256905864102</v>
      </c>
      <c r="CW263" s="3">
        <v>2.53556138840111E-2</v>
      </c>
      <c r="CX263" s="3">
        <v>636.426459321989</v>
      </c>
      <c r="CY263" s="3">
        <v>6.58544357314224</v>
      </c>
      <c r="DA263" s="3">
        <f t="shared" si="233"/>
        <v>0.29526946962711581</v>
      </c>
      <c r="DB263" s="3">
        <f t="shared" si="234"/>
        <v>7183.3364511736236</v>
      </c>
      <c r="DC263" s="3">
        <f t="shared" si="235"/>
        <v>0.10581839571714161</v>
      </c>
      <c r="DD263" s="3">
        <f t="shared" si="236"/>
        <v>7.7494091719864752E-2</v>
      </c>
      <c r="DE263" s="3">
        <f t="shared" si="237"/>
        <v>0.10571807084695024</v>
      </c>
      <c r="DF263" s="3">
        <f t="shared" si="238"/>
        <v>3.2561195417419329E-2</v>
      </c>
      <c r="DG263" s="3">
        <f t="shared" si="239"/>
        <v>5.3124342603111027E-4</v>
      </c>
      <c r="DH263" s="3">
        <f t="shared" si="240"/>
        <v>8.6164938960766428E-3</v>
      </c>
      <c r="DI263" s="3">
        <f t="shared" si="241"/>
        <v>77.224700390517569</v>
      </c>
      <c r="DJ263" s="3">
        <f t="shared" si="242"/>
        <v>1.0154345059862563E-2</v>
      </c>
      <c r="DK263" s="3">
        <f t="shared" si="243"/>
        <v>2.5589202401930505E-3</v>
      </c>
      <c r="DL263" s="3">
        <f t="shared" si="244"/>
        <v>1.1619746331813614E-3</v>
      </c>
      <c r="DM263" s="3">
        <f t="shared" si="245"/>
        <v>4.9430496873423949E-5</v>
      </c>
      <c r="DN263" s="3">
        <f t="shared" si="246"/>
        <v>8.2118646370326264E-4</v>
      </c>
      <c r="DO263" s="3">
        <f t="shared" si="247"/>
        <v>6.9229689118026358E-3</v>
      </c>
      <c r="DP263" s="3">
        <f t="shared" si="248"/>
        <v>9.3925285783734325E-2</v>
      </c>
      <c r="DQ263" s="3">
        <f t="shared" si="249"/>
        <v>2.5865943687323608E-3</v>
      </c>
      <c r="DR263" s="3">
        <f t="shared" si="250"/>
        <v>1.240591275510822E-4</v>
      </c>
      <c r="DS263" s="3">
        <f t="shared" si="251"/>
        <v>3.0715562708590203</v>
      </c>
      <c r="DT263" s="3">
        <f t="shared" si="252"/>
        <v>3.1512257625056668E-2</v>
      </c>
      <c r="DV263" s="3">
        <f t="shared" si="253"/>
        <v>4.0640276243581472E-3</v>
      </c>
      <c r="DW263" s="3">
        <f t="shared" si="254"/>
        <v>98.869950250852099</v>
      </c>
      <c r="DX263" s="3">
        <f t="shared" si="255"/>
        <v>1.4564624100921004E-3</v>
      </c>
      <c r="DY263" s="3">
        <f t="shared" si="256"/>
        <v>1.0666125755290491E-3</v>
      </c>
      <c r="DZ263" s="3">
        <f t="shared" si="257"/>
        <v>1.4550815594258166E-3</v>
      </c>
      <c r="EA263" s="3">
        <f t="shared" si="258"/>
        <v>4.4816552766403491E-4</v>
      </c>
      <c r="EB263" s="3">
        <f t="shared" si="259"/>
        <v>7.3119241260384874E-6</v>
      </c>
      <c r="EC263" s="3">
        <f t="shared" si="260"/>
        <v>1.1859563151920607E-4</v>
      </c>
      <c r="ED263" s="3">
        <f t="shared" si="261"/>
        <v>1.0629047292501497</v>
      </c>
      <c r="EE263" s="3">
        <f t="shared" si="262"/>
        <v>1.3976229537940814E-4</v>
      </c>
      <c r="EF263" s="3">
        <f t="shared" si="263"/>
        <v>3.5220446454578898E-5</v>
      </c>
      <c r="EG263" s="3">
        <f t="shared" si="264"/>
        <v>1.5993177398313755E-5</v>
      </c>
      <c r="EH263" s="3">
        <f t="shared" si="265"/>
        <v>6.8035108754398521E-7</v>
      </c>
      <c r="EI263" s="3">
        <f t="shared" si="266"/>
        <v>1.1302639847775708E-5</v>
      </c>
      <c r="EJ263" s="3">
        <f t="shared" si="267"/>
        <v>9.528630554208444E-5</v>
      </c>
      <c r="EK263" s="3">
        <f t="shared" si="268"/>
        <v>1.2927681163002823E-3</v>
      </c>
      <c r="EL263" s="3">
        <f t="shared" si="269"/>
        <v>3.5601347409241864E-5</v>
      </c>
      <c r="EM263" s="3">
        <f t="shared" si="270"/>
        <v>1.7075240527172609E-6</v>
      </c>
      <c r="EN263" s="3">
        <f t="shared" si="271"/>
        <v>4.2276262257339728E-2</v>
      </c>
      <c r="EO263" s="3">
        <f t="shared" si="272"/>
        <v>4.3372816585423256E-4</v>
      </c>
      <c r="EQ263" s="3">
        <f t="shared" si="273"/>
        <v>197.7399005017042</v>
      </c>
    </row>
    <row r="264" spans="1:147">
      <c r="A264" s="5" t="s">
        <v>327</v>
      </c>
      <c r="B264" s="5" t="s">
        <v>397</v>
      </c>
      <c r="C264" s="3" t="s">
        <v>65</v>
      </c>
      <c r="D264" s="3" t="s">
        <v>618</v>
      </c>
      <c r="E264" s="3" t="s">
        <v>399</v>
      </c>
      <c r="F264" s="3" t="s">
        <v>494</v>
      </c>
      <c r="G264" s="5">
        <v>18.094313980497901</v>
      </c>
      <c r="H264" s="5">
        <v>440937.024550342</v>
      </c>
      <c r="I264" s="5">
        <v>29.2517978170373</v>
      </c>
      <c r="J264" s="5">
        <v>25.134459408911201</v>
      </c>
      <c r="K264" s="5">
        <v>5.4337277422362602</v>
      </c>
      <c r="L264" s="5">
        <v>3.2979960038542999</v>
      </c>
      <c r="M264" s="5">
        <v>4.6912265646524801E-2</v>
      </c>
      <c r="N264" s="5">
        <v>1.1957004854115501</v>
      </c>
      <c r="O264" s="5">
        <v>1244.49838289114</v>
      </c>
      <c r="P264" s="5">
        <v>1.02786402074316</v>
      </c>
      <c r="Q264" s="5">
        <v>8.8480817052815297E-2</v>
      </c>
      <c r="R264" s="5">
        <v>0.22707200927747101</v>
      </c>
      <c r="S264" s="5">
        <v>7.6244086395051503E-3</v>
      </c>
      <c r="T264" s="5">
        <v>0.40499085300718002</v>
      </c>
      <c r="U264" s="5">
        <v>17.757197875156301</v>
      </c>
      <c r="V264" s="5">
        <v>15.708998169942101</v>
      </c>
      <c r="W264" s="5">
        <v>0.53719320761579203</v>
      </c>
      <c r="X264" s="5">
        <v>0.119913077462857</v>
      </c>
      <c r="Y264" s="5">
        <v>520.37981590145705</v>
      </c>
      <c r="Z264" s="5">
        <v>17.684853589361001</v>
      </c>
      <c r="AA264" s="3">
        <f t="shared" si="220"/>
        <v>1.1638124910960421</v>
      </c>
      <c r="AB264" s="3">
        <f t="shared" si="221"/>
        <v>1.9752188484916254E-3</v>
      </c>
      <c r="AC264" s="3">
        <f t="shared" si="222"/>
        <v>3.3984511022445069E-2</v>
      </c>
      <c r="AD264" s="3">
        <f t="shared" si="223"/>
        <v>2.3504890178387677E-2</v>
      </c>
      <c r="AE264" s="3">
        <f t="shared" si="224"/>
        <v>2.304337597243868E-4</v>
      </c>
      <c r="AF264" s="3">
        <f t="shared" si="225"/>
        <v>3.4123533105132837E-2</v>
      </c>
      <c r="AG264" s="3">
        <f t="shared" si="226"/>
        <v>3.0247992826369424E-3</v>
      </c>
      <c r="AH264" s="17">
        <f t="shared" si="227"/>
        <v>1.7003122401959317E-4</v>
      </c>
      <c r="AI264" s="3">
        <f t="shared" si="228"/>
        <v>0.60457321973764999</v>
      </c>
      <c r="AJ264" s="3">
        <f t="shared" si="229"/>
        <v>3.5138490535596922E-2</v>
      </c>
      <c r="AK264" s="3">
        <f t="shared" si="230"/>
        <v>4.0993404307278275E-3</v>
      </c>
      <c r="AL264" s="3">
        <f t="shared" si="231"/>
        <v>0.60704637664403216</v>
      </c>
      <c r="AM264" s="3">
        <f t="shared" si="232"/>
        <v>3.0247992826369424E-3</v>
      </c>
      <c r="AN264" s="5"/>
      <c r="AP264" s="5">
        <v>0.17702765612433399</v>
      </c>
      <c r="AQ264" s="5">
        <v>5.0398523445614396</v>
      </c>
      <c r="AR264" s="5">
        <v>2.4096297782793801E-2</v>
      </c>
      <c r="AS264" s="5">
        <v>0.17175820946878101</v>
      </c>
      <c r="AT264" s="5">
        <v>0.190512913076961</v>
      </c>
      <c r="AU264" s="5">
        <v>3.2979960038542999</v>
      </c>
      <c r="AV264" s="5">
        <v>4.6912265646524801E-2</v>
      </c>
      <c r="AW264" s="5">
        <v>0.30475806328435301</v>
      </c>
      <c r="AX264" s="5">
        <v>0.34589662176328401</v>
      </c>
      <c r="AY264" s="5">
        <v>0.82434840580097601</v>
      </c>
      <c r="AZ264" s="5">
        <v>1.2551086674107899E-2</v>
      </c>
      <c r="BA264" s="5">
        <v>0.22707200927747101</v>
      </c>
      <c r="BB264" s="5">
        <v>7.6244086395051503E-3</v>
      </c>
      <c r="BC264" s="5">
        <v>0.115669839904163</v>
      </c>
      <c r="BD264" s="5">
        <v>1.9465069553962999E-2</v>
      </c>
      <c r="BE264" s="5">
        <v>0.28322716714493201</v>
      </c>
      <c r="BF264" s="5">
        <v>1.2797599252972001E-2</v>
      </c>
      <c r="BG264" s="5">
        <v>7.58341469160959E-3</v>
      </c>
      <c r="BH264" s="5">
        <v>9.8345943648310896E-2</v>
      </c>
      <c r="BI264" s="3">
        <v>4.56577841666817E-3</v>
      </c>
      <c r="BK264" s="5">
        <v>1.52796956783817</v>
      </c>
      <c r="BL264" s="5">
        <v>16480.691472929298</v>
      </c>
      <c r="BM264" s="5">
        <v>4.0954503392870398</v>
      </c>
      <c r="BN264" s="5">
        <v>2.9859334541747402</v>
      </c>
      <c r="BO264" s="5">
        <v>2.04867954416618</v>
      </c>
      <c r="BP264" s="5">
        <v>1.5848950261236201</v>
      </c>
      <c r="BQ264" s="5">
        <v>4.7731745901248401E-2</v>
      </c>
      <c r="BR264" s="5">
        <v>0.162305021145077</v>
      </c>
      <c r="BS264" s="5">
        <v>218.27876880040699</v>
      </c>
      <c r="BT264" s="5">
        <v>0.36067088239225198</v>
      </c>
      <c r="BU264" s="5">
        <v>1.8884090978976201E-2</v>
      </c>
      <c r="BV264" s="5">
        <v>0.109181693258014</v>
      </c>
      <c r="BW264" s="5">
        <v>4.1417596395662499E-3</v>
      </c>
      <c r="BX264" s="5">
        <v>0.38170556358621399</v>
      </c>
      <c r="BY264" s="5">
        <v>31.2834727409492</v>
      </c>
      <c r="BZ264" s="5">
        <v>3.7265799794930698</v>
      </c>
      <c r="CA264" s="5">
        <v>0.33923329953836201</v>
      </c>
      <c r="CB264" s="5">
        <v>0.201170512274437</v>
      </c>
      <c r="CC264" s="5">
        <v>769.81826103841604</v>
      </c>
      <c r="CD264" s="3">
        <v>22.194121781342599</v>
      </c>
      <c r="CF264" s="3">
        <v>18.094313980497901</v>
      </c>
      <c r="CG264" s="3">
        <v>440937.024550342</v>
      </c>
      <c r="CH264" s="3">
        <v>29.2517978170373</v>
      </c>
      <c r="CI264" s="3">
        <v>25.134459408911201</v>
      </c>
      <c r="CJ264" s="3">
        <v>5.4337277422362602</v>
      </c>
      <c r="CK264" s="3">
        <v>3.2979960038542999</v>
      </c>
      <c r="CL264" s="3">
        <v>4.6912265646524801E-2</v>
      </c>
      <c r="CM264" s="3">
        <v>1.1957004854115501</v>
      </c>
      <c r="CN264" s="3">
        <v>1244.49838289114</v>
      </c>
      <c r="CO264" s="3">
        <v>1.02786402074316</v>
      </c>
      <c r="CP264" s="3">
        <v>8.8480817052815297E-2</v>
      </c>
      <c r="CQ264" s="3">
        <v>0.22707200927747101</v>
      </c>
      <c r="CR264" s="3">
        <v>7.6244086395051503E-3</v>
      </c>
      <c r="CS264" s="3">
        <v>0.40499085300718002</v>
      </c>
      <c r="CT264" s="3">
        <v>17.757197875156301</v>
      </c>
      <c r="CU264" s="3">
        <v>15.708998169942101</v>
      </c>
      <c r="CV264" s="3">
        <v>0.53719320761579203</v>
      </c>
      <c r="CW264" s="3">
        <v>0.119913077462857</v>
      </c>
      <c r="CX264" s="3">
        <v>520.37981590145705</v>
      </c>
      <c r="CY264" s="3">
        <v>17.684853589361001</v>
      </c>
      <c r="DA264" s="3">
        <f t="shared" si="233"/>
        <v>0.32935851035587194</v>
      </c>
      <c r="DB264" s="3">
        <f t="shared" si="234"/>
        <v>7895.7296902201097</v>
      </c>
      <c r="DC264" s="3">
        <f t="shared" si="235"/>
        <v>0.49635515833243909</v>
      </c>
      <c r="DD264" s="3">
        <f t="shared" si="236"/>
        <v>0.42823314731999174</v>
      </c>
      <c r="DE264" s="3">
        <f t="shared" si="237"/>
        <v>8.5508572407960531E-2</v>
      </c>
      <c r="DF264" s="3">
        <f t="shared" si="238"/>
        <v>5.0435785347213637E-2</v>
      </c>
      <c r="DG264" s="3">
        <f t="shared" si="239"/>
        <v>6.7283773857299315E-4</v>
      </c>
      <c r="DH264" s="3">
        <f t="shared" si="240"/>
        <v>1.6467435414013912E-2</v>
      </c>
      <c r="DI264" s="3">
        <f t="shared" si="241"/>
        <v>16.61067546463423</v>
      </c>
      <c r="DJ264" s="3">
        <f t="shared" si="242"/>
        <v>1.3017528124913375E-2</v>
      </c>
      <c r="DK264" s="3">
        <f t="shared" si="243"/>
        <v>8.2026785514929606E-4</v>
      </c>
      <c r="DL264" s="3">
        <f t="shared" si="244"/>
        <v>2.0200159172809691E-3</v>
      </c>
      <c r="DM264" s="3">
        <f t="shared" si="245"/>
        <v>6.6404297579692641E-5</v>
      </c>
      <c r="DN264" s="3">
        <f t="shared" si="246"/>
        <v>3.4115984584885861E-3</v>
      </c>
      <c r="DO264" s="3">
        <f t="shared" si="247"/>
        <v>0.14583769608374098</v>
      </c>
      <c r="DP264" s="3">
        <f t="shared" si="248"/>
        <v>0.12311127092431114</v>
      </c>
      <c r="DQ264" s="3">
        <f t="shared" si="249"/>
        <v>2.7273321668871797E-3</v>
      </c>
      <c r="DR264" s="3">
        <f t="shared" si="250"/>
        <v>5.8670682713732976E-4</v>
      </c>
      <c r="DS264" s="3">
        <f t="shared" si="251"/>
        <v>2.511485597980005</v>
      </c>
      <c r="DT264" s="3">
        <f t="shared" si="252"/>
        <v>8.4624468523604945E-2</v>
      </c>
      <c r="DV264" s="3">
        <f t="shared" si="253"/>
        <v>4.1597928733718079E-3</v>
      </c>
      <c r="DW264" s="3">
        <f t="shared" si="254"/>
        <v>99.72294342708561</v>
      </c>
      <c r="DX264" s="3">
        <f t="shared" si="255"/>
        <v>6.2689579451330078E-3</v>
      </c>
      <c r="DY264" s="3">
        <f t="shared" si="256"/>
        <v>5.4085780034604852E-3</v>
      </c>
      <c r="DZ264" s="3">
        <f t="shared" si="257"/>
        <v>1.0799719422173112E-3</v>
      </c>
      <c r="EA264" s="3">
        <f t="shared" si="258"/>
        <v>6.3700318605266332E-4</v>
      </c>
      <c r="EB264" s="3">
        <f t="shared" si="259"/>
        <v>8.4979301941442654E-6</v>
      </c>
      <c r="EC264" s="3">
        <f t="shared" si="260"/>
        <v>2.0798345366546055E-4</v>
      </c>
      <c r="ED264" s="3">
        <f t="shared" si="261"/>
        <v>0.20979257328137091</v>
      </c>
      <c r="EE264" s="3">
        <f t="shared" si="262"/>
        <v>1.6441117815483926E-4</v>
      </c>
      <c r="EF264" s="3">
        <f t="shared" si="263"/>
        <v>1.0359970278038958E-5</v>
      </c>
      <c r="EG264" s="3">
        <f t="shared" si="264"/>
        <v>2.5512769679835243E-5</v>
      </c>
      <c r="EH264" s="3">
        <f t="shared" si="265"/>
        <v>8.3868524767980553E-7</v>
      </c>
      <c r="EI264" s="3">
        <f t="shared" si="266"/>
        <v>4.3088435574635982E-5</v>
      </c>
      <c r="EJ264" s="3">
        <f t="shared" si="267"/>
        <v>1.8419278377917697E-3</v>
      </c>
      <c r="EK264" s="3">
        <f t="shared" si="268"/>
        <v>1.5548934407960263E-3</v>
      </c>
      <c r="EL264" s="3">
        <f t="shared" si="269"/>
        <v>3.4446162933141028E-5</v>
      </c>
      <c r="EM264" s="3">
        <f t="shared" si="270"/>
        <v>7.4100981196672393E-6</v>
      </c>
      <c r="EN264" s="3">
        <f t="shared" si="271"/>
        <v>3.1720024118292528E-2</v>
      </c>
      <c r="EO264" s="3">
        <f t="shared" si="272"/>
        <v>1.068805723881283E-3</v>
      </c>
      <c r="EQ264" s="3">
        <f t="shared" si="273"/>
        <v>199.44588685417122</v>
      </c>
    </row>
    <row r="265" spans="1:147">
      <c r="A265" s="5" t="s">
        <v>301</v>
      </c>
      <c r="B265" s="5" t="s">
        <v>397</v>
      </c>
      <c r="C265" s="3" t="s">
        <v>65</v>
      </c>
      <c r="D265" s="3" t="s">
        <v>618</v>
      </c>
      <c r="E265" s="3" t="s">
        <v>400</v>
      </c>
      <c r="F265" s="3" t="s">
        <v>491</v>
      </c>
      <c r="G265" s="5">
        <v>3295.50868214207</v>
      </c>
      <c r="H265" s="5">
        <v>5819.5552121706696</v>
      </c>
      <c r="I265" s="5">
        <v>8.5389906388377707E-2</v>
      </c>
      <c r="J265" s="5">
        <v>0.19815665412636399</v>
      </c>
      <c r="K265" s="5">
        <v>1610.1332741226599</v>
      </c>
      <c r="L265" s="5">
        <v>770631.81555685401</v>
      </c>
      <c r="M265" s="5">
        <v>91.9172026704572</v>
      </c>
      <c r="N265" s="5">
        <v>11.180709921378799</v>
      </c>
      <c r="O265" s="5">
        <v>0.451456801177886</v>
      </c>
      <c r="P265" s="5">
        <v>1.5623680068535799</v>
      </c>
      <c r="Q265" s="5">
        <v>2.8379141831760402</v>
      </c>
      <c r="R265" s="5">
        <v>5442.2229681489998</v>
      </c>
      <c r="S265" s="5">
        <v>5.6751120381537428</v>
      </c>
      <c r="T265" s="5">
        <v>13.8556485498051</v>
      </c>
      <c r="U265" s="5">
        <v>0.18308174247628201</v>
      </c>
      <c r="V265" s="5">
        <v>0.23136081216481899</v>
      </c>
      <c r="W265" s="5">
        <v>3.7281756517084499E-2</v>
      </c>
      <c r="X265" s="5">
        <v>4.1960397544553597E-3</v>
      </c>
      <c r="Y265" s="5">
        <v>2.0005531943898198</v>
      </c>
      <c r="Z265" s="5">
        <v>1.42877313898046E-2</v>
      </c>
      <c r="AA265" s="3">
        <f t="shared" si="220"/>
        <v>0.43092121617033757</v>
      </c>
      <c r="AB265" s="3">
        <f t="shared" si="221"/>
        <v>0.78096798987147709</v>
      </c>
      <c r="AC265" s="3">
        <f t="shared" si="222"/>
        <v>7.1418902680877921E-3</v>
      </c>
      <c r="AD265" s="3">
        <f t="shared" si="223"/>
        <v>0.18914302800531255</v>
      </c>
      <c r="AE265" s="3">
        <f t="shared" si="224"/>
        <v>2.0974397312815149E-3</v>
      </c>
      <c r="AF265" s="3">
        <f t="shared" si="225"/>
        <v>9.1515558291426977E-2</v>
      </c>
      <c r="AG265" s="3">
        <f t="shared" si="226"/>
        <v>33.234773326350719</v>
      </c>
      <c r="AH265" s="17">
        <f t="shared" si="227"/>
        <v>1.4185647205655134</v>
      </c>
      <c r="AI265" s="3">
        <f t="shared" si="228"/>
        <v>0.16732342256964086</v>
      </c>
      <c r="AJ265" s="3">
        <f t="shared" si="229"/>
        <v>18.296869887027203</v>
      </c>
      <c r="AK265" s="3">
        <f t="shared" si="230"/>
        <v>4.9139762905589461E-2</v>
      </c>
      <c r="AL265" s="3">
        <f t="shared" si="231"/>
        <v>2.1440677267354515</v>
      </c>
      <c r="AM265" s="3">
        <f t="shared" si="232"/>
        <v>33.234773326350719</v>
      </c>
      <c r="AN265" s="5"/>
      <c r="AP265" s="5">
        <v>0.18082432147216801</v>
      </c>
      <c r="AQ265" s="5">
        <v>6.7826794548867397</v>
      </c>
      <c r="AR265" s="5">
        <v>1.8671635101763E-2</v>
      </c>
      <c r="AS265" s="5">
        <v>0.19815665412636399</v>
      </c>
      <c r="AT265" s="5">
        <v>0.15013316152873801</v>
      </c>
      <c r="AU265" s="5">
        <v>2.09365419354687</v>
      </c>
      <c r="AV265" s="5">
        <v>2.84101791611691E-2</v>
      </c>
      <c r="AW265" s="5">
        <v>0.183839238030507</v>
      </c>
      <c r="AX265" s="5">
        <v>0.423106297022732</v>
      </c>
      <c r="AY265" s="5">
        <v>1.1464276441882999</v>
      </c>
      <c r="AZ265" s="5">
        <v>2.27354511789967E-2</v>
      </c>
      <c r="BA265" s="5">
        <v>0.10049880964777499</v>
      </c>
      <c r="BB265" s="5">
        <v>8.5452408260938799E-3</v>
      </c>
      <c r="BC265" s="5">
        <v>6.8544645178937505E-2</v>
      </c>
      <c r="BD265" s="5">
        <v>1.9532897446523399E-2</v>
      </c>
      <c r="BE265" s="5">
        <v>0.23136081216481899</v>
      </c>
      <c r="BF265" s="5">
        <v>3.7281756517084499E-2</v>
      </c>
      <c r="BG265" s="5">
        <v>4.1960397544553597E-3</v>
      </c>
      <c r="BH265" s="5">
        <v>1.6119333510126899E-2</v>
      </c>
      <c r="BI265" s="3">
        <v>9.0211906264431102E-5</v>
      </c>
      <c r="BK265" s="5">
        <v>90.430801047734903</v>
      </c>
      <c r="BL265" s="5">
        <v>253.51009253453699</v>
      </c>
      <c r="BM265" s="5">
        <v>3.7102127244918202E-2</v>
      </c>
      <c r="BN265" s="5">
        <v>7.6660866455590906E-2</v>
      </c>
      <c r="BO265" s="5">
        <v>470.83510226345197</v>
      </c>
      <c r="BP265" s="5">
        <v>10350.412637969601</v>
      </c>
      <c r="BQ265" s="5">
        <v>2.4410860932711</v>
      </c>
      <c r="BR265" s="5">
        <v>1.7940672751328799</v>
      </c>
      <c r="BS265" s="5">
        <v>0.39831552663160402</v>
      </c>
      <c r="BT265" s="5">
        <v>1.0544810862043099</v>
      </c>
      <c r="BU265" s="5">
        <v>0.37880866212874897</v>
      </c>
      <c r="BV265" s="5">
        <v>632.03381594657003</v>
      </c>
      <c r="BW265" s="5">
        <v>0.243114470032606</v>
      </c>
      <c r="BX265" s="5">
        <v>0.86515689387085903</v>
      </c>
      <c r="BY265" s="5">
        <v>0.10934285184815599</v>
      </c>
      <c r="BZ265" s="5">
        <v>4.5237032311765697E-3</v>
      </c>
      <c r="CA265" s="5">
        <v>1.20343040985234E-2</v>
      </c>
      <c r="CB265" s="5">
        <v>3.39643022178271E-3</v>
      </c>
      <c r="CC265" s="5">
        <v>0.30856116790371602</v>
      </c>
      <c r="CD265" s="3">
        <v>1.3178287269123399E-2</v>
      </c>
      <c r="CF265" s="3">
        <v>3295.50868214207</v>
      </c>
      <c r="CG265" s="3">
        <v>5819.5552121706696</v>
      </c>
      <c r="CH265" s="3">
        <v>8.5389906388377707E-2</v>
      </c>
      <c r="CI265" s="3">
        <v>0.19815665412636399</v>
      </c>
      <c r="CJ265" s="3">
        <v>1610.1332741226599</v>
      </c>
      <c r="CK265" s="3">
        <v>770631.81555685401</v>
      </c>
      <c r="CL265" s="3">
        <v>91.9172026704572</v>
      </c>
      <c r="CM265" s="3">
        <v>11.180709921378799</v>
      </c>
      <c r="CN265" s="3">
        <v>0.451456801177886</v>
      </c>
      <c r="CO265" s="3">
        <v>1.5623680068535799</v>
      </c>
      <c r="CP265" s="3">
        <v>2.8379141831760402</v>
      </c>
      <c r="CQ265" s="3">
        <v>5442.2229681489998</v>
      </c>
      <c r="CR265" s="3">
        <v>5.6751120381537428</v>
      </c>
      <c r="CS265" s="3">
        <v>13.8556485498051</v>
      </c>
      <c r="CT265" s="3">
        <v>0.18308174247628201</v>
      </c>
      <c r="CU265" s="3">
        <v>0.23136081216481899</v>
      </c>
      <c r="CV265" s="3">
        <v>3.7281756517084499E-2</v>
      </c>
      <c r="CW265" s="3">
        <v>4.1960397544553597E-3</v>
      </c>
      <c r="CX265" s="3">
        <v>2.0005531943898198</v>
      </c>
      <c r="CY265" s="3">
        <v>1.42877313898046E-2</v>
      </c>
      <c r="DA265" s="3">
        <f t="shared" si="233"/>
        <v>59.98590670997563</v>
      </c>
      <c r="DB265" s="3">
        <f t="shared" si="234"/>
        <v>104.20906459254489</v>
      </c>
      <c r="DC265" s="3">
        <f t="shared" si="235"/>
        <v>1.4489270290494612E-3</v>
      </c>
      <c r="DD265" s="3">
        <f t="shared" si="236"/>
        <v>3.3761317989137452E-3</v>
      </c>
      <c r="DE265" s="3">
        <f t="shared" si="237"/>
        <v>25.338074373251818</v>
      </c>
      <c r="DF265" s="3">
        <f t="shared" si="238"/>
        <v>11785.163106848968</v>
      </c>
      <c r="DG265" s="3">
        <f t="shared" si="239"/>
        <v>1.3183196745759247</v>
      </c>
      <c r="DH265" s="3">
        <f t="shared" si="240"/>
        <v>0.15398305910176008</v>
      </c>
      <c r="DI265" s="3">
        <f t="shared" si="241"/>
        <v>6.0257229047148758E-3</v>
      </c>
      <c r="DJ265" s="3">
        <f t="shared" si="242"/>
        <v>1.9786828860860941E-2</v>
      </c>
      <c r="DK265" s="3">
        <f t="shared" si="243"/>
        <v>2.630909001147734E-2</v>
      </c>
      <c r="DL265" s="3">
        <f t="shared" si="244"/>
        <v>48.413615821841276</v>
      </c>
      <c r="DM265" s="3">
        <f t="shared" si="245"/>
        <v>4.9427023969706343E-2</v>
      </c>
      <c r="DN265" s="3">
        <f t="shared" si="246"/>
        <v>0.11671846137482184</v>
      </c>
      <c r="DO265" s="3">
        <f t="shared" si="247"/>
        <v>1.5036279769734067E-3</v>
      </c>
      <c r="DP265" s="3">
        <f t="shared" si="248"/>
        <v>1.8131725091286755E-3</v>
      </c>
      <c r="DQ265" s="3">
        <f t="shared" si="249"/>
        <v>1.8927963411596789E-4</v>
      </c>
      <c r="DR265" s="3">
        <f t="shared" si="250"/>
        <v>2.0530247600735286E-5</v>
      </c>
      <c r="DS265" s="3">
        <f t="shared" si="251"/>
        <v>9.6551795096033784E-3</v>
      </c>
      <c r="DT265" s="3">
        <f t="shared" si="252"/>
        <v>6.8368769306499492E-5</v>
      </c>
      <c r="DV265" s="3">
        <f t="shared" si="253"/>
        <v>0.49880806465252248</v>
      </c>
      <c r="DW265" s="3">
        <f t="shared" si="254"/>
        <v>0.8665422376621793</v>
      </c>
      <c r="DX265" s="3">
        <f t="shared" si="255"/>
        <v>1.2048438155269229E-5</v>
      </c>
      <c r="DY265" s="3">
        <f t="shared" si="256"/>
        <v>2.8073957050780877E-5</v>
      </c>
      <c r="DZ265" s="3">
        <f t="shared" si="257"/>
        <v>0.21069675417678702</v>
      </c>
      <c r="EA265" s="3">
        <f t="shared" si="258"/>
        <v>97.998592058691742</v>
      </c>
      <c r="EB265" s="3">
        <f t="shared" si="259"/>
        <v>1.0962383025198209E-2</v>
      </c>
      <c r="EC265" s="3">
        <f t="shared" si="260"/>
        <v>1.2804339537815269E-3</v>
      </c>
      <c r="ED265" s="3">
        <f t="shared" si="261"/>
        <v>5.0106422409605088E-5</v>
      </c>
      <c r="EE265" s="3">
        <f t="shared" si="262"/>
        <v>1.6453581101001134E-4</v>
      </c>
      <c r="EF265" s="3">
        <f t="shared" si="263"/>
        <v>2.1877115794619875E-4</v>
      </c>
      <c r="EG265" s="3">
        <f t="shared" si="264"/>
        <v>0.40257959469848936</v>
      </c>
      <c r="EH265" s="3">
        <f t="shared" si="265"/>
        <v>4.1100651003018025E-4</v>
      </c>
      <c r="EI265" s="3">
        <f t="shared" si="266"/>
        <v>9.7056313758966798E-4</v>
      </c>
      <c r="EJ265" s="3">
        <f t="shared" si="267"/>
        <v>1.2503299562974919E-5</v>
      </c>
      <c r="EK265" s="3">
        <f t="shared" si="268"/>
        <v>1.5077292646961475E-5</v>
      </c>
      <c r="EL265" s="3">
        <f t="shared" si="269"/>
        <v>1.5739398327011111E-6</v>
      </c>
      <c r="EM265" s="3">
        <f t="shared" si="270"/>
        <v>1.7071765076540627E-7</v>
      </c>
      <c r="EN265" s="3">
        <f t="shared" si="271"/>
        <v>8.0286881856151711E-5</v>
      </c>
      <c r="EO265" s="3">
        <f t="shared" si="272"/>
        <v>5.6851509580963777E-7</v>
      </c>
      <c r="EQ265" s="3">
        <f t="shared" si="273"/>
        <v>1.7330844753243586</v>
      </c>
    </row>
    <row r="266" spans="1:147">
      <c r="A266" s="5" t="s">
        <v>302</v>
      </c>
      <c r="B266" s="5" t="s">
        <v>397</v>
      </c>
      <c r="C266" s="3" t="s">
        <v>65</v>
      </c>
      <c r="D266" s="3" t="s">
        <v>618</v>
      </c>
      <c r="E266" s="3" t="s">
        <v>400</v>
      </c>
      <c r="F266" s="3" t="s">
        <v>491</v>
      </c>
      <c r="G266" s="5">
        <v>2596.7169370063798</v>
      </c>
      <c r="H266" s="5">
        <v>6922.6901493932301</v>
      </c>
      <c r="I266" s="5">
        <v>8.5962582198443396E-2</v>
      </c>
      <c r="J266" s="5">
        <v>9.2590931293956694E-2</v>
      </c>
      <c r="K266" s="5">
        <v>623.16913056713804</v>
      </c>
      <c r="L266" s="5">
        <v>792401.46217395202</v>
      </c>
      <c r="M266" s="5">
        <v>138.523910887108</v>
      </c>
      <c r="N266" s="5">
        <v>9.1812666771722604</v>
      </c>
      <c r="O266" s="5">
        <v>0.37503403454175899</v>
      </c>
      <c r="P266" s="5">
        <v>1.4309181681713199</v>
      </c>
      <c r="Q266" s="5">
        <v>1.5201464328741801</v>
      </c>
      <c r="R266" s="5">
        <v>5821.9452288258199</v>
      </c>
      <c r="S266" s="5">
        <v>7.5369380419170637</v>
      </c>
      <c r="T266" s="5">
        <v>14.132941626349</v>
      </c>
      <c r="U266" s="5">
        <v>2.8891851537463299E-2</v>
      </c>
      <c r="V266" s="5">
        <v>0.12121586641985101</v>
      </c>
      <c r="W266" s="5">
        <v>1.69583724243015E-2</v>
      </c>
      <c r="X266" s="5">
        <v>5.8285061466800698E-3</v>
      </c>
      <c r="Y266" s="5">
        <v>0.41652530295596402</v>
      </c>
      <c r="Z266" s="5">
        <v>1.08980309000992E-2</v>
      </c>
      <c r="AA266" s="3">
        <f t="shared" si="220"/>
        <v>0.9284125453445361</v>
      </c>
      <c r="AB266" s="3">
        <f t="shared" si="221"/>
        <v>3.435369131278442</v>
      </c>
      <c r="AC266" s="3">
        <f t="shared" si="222"/>
        <v>2.6164150947754941E-2</v>
      </c>
      <c r="AD266" s="3">
        <f t="shared" si="223"/>
        <v>0.22921274946013387</v>
      </c>
      <c r="AE266" s="3">
        <f t="shared" si="224"/>
        <v>1.3993162252849432E-2</v>
      </c>
      <c r="AF266" s="3">
        <f t="shared" si="225"/>
        <v>6.9363977007941363E-2</v>
      </c>
      <c r="AG266" s="3">
        <f t="shared" si="226"/>
        <v>17.683815376380199</v>
      </c>
      <c r="AH266" s="17">
        <f t="shared" si="227"/>
        <v>3.6495896457817194</v>
      </c>
      <c r="AI266" s="3">
        <f t="shared" si="228"/>
        <v>0.1267764487918854</v>
      </c>
      <c r="AJ266" s="3">
        <f t="shared" si="229"/>
        <v>16.645825795089145</v>
      </c>
      <c r="AK266" s="3">
        <f t="shared" si="230"/>
        <v>6.7802827667799076E-2</v>
      </c>
      <c r="AL266" s="3">
        <f t="shared" si="231"/>
        <v>0.33609799518082034</v>
      </c>
      <c r="AM266" s="3">
        <f t="shared" si="232"/>
        <v>17.683815376380199</v>
      </c>
      <c r="AN266" s="5"/>
      <c r="AP266" s="5">
        <v>0.13616582525943899</v>
      </c>
      <c r="AQ266" s="5">
        <v>6.9780111024791802</v>
      </c>
      <c r="AR266" s="5">
        <v>3.3100011147936502E-2</v>
      </c>
      <c r="AS266" s="5">
        <v>9.2590931293956694E-2</v>
      </c>
      <c r="AT266" s="5">
        <v>0.142878244697979</v>
      </c>
      <c r="AU266" s="5">
        <v>2.6131472104989202</v>
      </c>
      <c r="AV266" s="5">
        <v>2.4072552875318499E-2</v>
      </c>
      <c r="AW266" s="5">
        <v>0.19738838400737299</v>
      </c>
      <c r="AX266" s="5">
        <v>0.27698009104678301</v>
      </c>
      <c r="AY266" s="5">
        <v>0.87131588326467602</v>
      </c>
      <c r="AZ266" s="5">
        <v>1.45598307798022E-2</v>
      </c>
      <c r="BA266" s="5">
        <v>0.148836172086487</v>
      </c>
      <c r="BB266" s="5">
        <v>4.2998804960293997E-3</v>
      </c>
      <c r="BC266" s="5">
        <v>6.6882833426556099E-2</v>
      </c>
      <c r="BD266" s="5">
        <v>2.8891851537463299E-2</v>
      </c>
      <c r="BE266" s="5">
        <v>0.12121586641985101</v>
      </c>
      <c r="BF266" s="5">
        <v>1.69583724243015E-2</v>
      </c>
      <c r="BG266" s="5">
        <v>5.8285061466800698E-3</v>
      </c>
      <c r="BH266" s="5">
        <v>2.9403702102785902E-2</v>
      </c>
      <c r="BI266" s="3">
        <v>6.1899783629326497E-3</v>
      </c>
      <c r="BK266" s="5">
        <v>114.446219712165</v>
      </c>
      <c r="BL266" s="5">
        <v>267.570287417055</v>
      </c>
      <c r="BM266" s="5">
        <v>2.9812757414981201E-2</v>
      </c>
      <c r="BN266" s="5">
        <v>6.3421166003449395E-2</v>
      </c>
      <c r="BO266" s="5">
        <v>400.82081849253001</v>
      </c>
      <c r="BP266" s="5">
        <v>21457.294729773701</v>
      </c>
      <c r="BQ266" s="5">
        <v>4.4671173591700404</v>
      </c>
      <c r="BR266" s="5">
        <v>2.0418213930782301</v>
      </c>
      <c r="BS266" s="5">
        <v>0.19398792469899601</v>
      </c>
      <c r="BT266" s="5">
        <v>0.79510980829894395</v>
      </c>
      <c r="BU266" s="5">
        <v>0.29360354263941801</v>
      </c>
      <c r="BV266" s="5">
        <v>756.30908649992602</v>
      </c>
      <c r="BW266" s="5">
        <v>0.45708335753968199</v>
      </c>
      <c r="BX266" s="5">
        <v>0.66766228006844996</v>
      </c>
      <c r="BY266" s="5">
        <v>8.9557026939311307E-3</v>
      </c>
      <c r="BZ266" s="5">
        <v>9.1836449748639401E-2</v>
      </c>
      <c r="CA266" s="5">
        <v>9.0170771792357895E-3</v>
      </c>
      <c r="CB266" s="5">
        <v>2.8958557509804498E-3</v>
      </c>
      <c r="CC266" s="5">
        <v>4.86417537200073E-2</v>
      </c>
      <c r="CD266" s="3">
        <v>1.08936270970441E-2</v>
      </c>
      <c r="CF266" s="3">
        <v>2596.7169370063798</v>
      </c>
      <c r="CG266" s="3">
        <v>6922.6901493932301</v>
      </c>
      <c r="CH266" s="3">
        <v>8.5962582198443396E-2</v>
      </c>
      <c r="CI266" s="3">
        <v>9.2590931293956694E-2</v>
      </c>
      <c r="CJ266" s="3">
        <v>623.16913056713804</v>
      </c>
      <c r="CK266" s="3">
        <v>792401.46217395202</v>
      </c>
      <c r="CL266" s="3">
        <v>138.523910887108</v>
      </c>
      <c r="CM266" s="3">
        <v>9.1812666771722604</v>
      </c>
      <c r="CN266" s="3">
        <v>0.37503403454175899</v>
      </c>
      <c r="CO266" s="3">
        <v>1.4309181681713199</v>
      </c>
      <c r="CP266" s="3">
        <v>1.5201464328741801</v>
      </c>
      <c r="CQ266" s="3">
        <v>5821.9452288258199</v>
      </c>
      <c r="CR266" s="3">
        <v>7.5369380419170637</v>
      </c>
      <c r="CS266" s="3">
        <v>14.132941626349</v>
      </c>
      <c r="CT266" s="3">
        <v>2.8891851537463299E-2</v>
      </c>
      <c r="CU266" s="3">
        <v>0.12121586641985101</v>
      </c>
      <c r="CV266" s="3">
        <v>1.69583724243015E-2</v>
      </c>
      <c r="CW266" s="3">
        <v>5.8285061466800698E-3</v>
      </c>
      <c r="CX266" s="3">
        <v>0.41652530295596402</v>
      </c>
      <c r="CY266" s="3">
        <v>1.08980309000992E-2</v>
      </c>
      <c r="DA266" s="3">
        <f t="shared" si="233"/>
        <v>47.266275091173696</v>
      </c>
      <c r="DB266" s="3">
        <f t="shared" si="234"/>
        <v>123.96257765947229</v>
      </c>
      <c r="DC266" s="3">
        <f t="shared" si="235"/>
        <v>1.4586444007527743E-3</v>
      </c>
      <c r="DD266" s="3">
        <f t="shared" si="236"/>
        <v>1.5775356563762996E-3</v>
      </c>
      <c r="DE266" s="3">
        <f t="shared" si="237"/>
        <v>9.8065831140770161</v>
      </c>
      <c r="DF266" s="3">
        <f t="shared" si="238"/>
        <v>12118.08322639474</v>
      </c>
      <c r="DG266" s="3">
        <f t="shared" si="239"/>
        <v>1.9867749650346085</v>
      </c>
      <c r="DH266" s="3">
        <f t="shared" si="240"/>
        <v>0.12644631148839361</v>
      </c>
      <c r="DI266" s="3">
        <f t="shared" si="241"/>
        <v>5.0056864047452135E-3</v>
      </c>
      <c r="DJ266" s="3">
        <f t="shared" si="242"/>
        <v>1.8122063933274063E-2</v>
      </c>
      <c r="DK266" s="3">
        <f t="shared" si="243"/>
        <v>1.4092628159867135E-2</v>
      </c>
      <c r="DL266" s="3">
        <f t="shared" si="244"/>
        <v>51.791597164208305</v>
      </c>
      <c r="DM266" s="3">
        <f t="shared" si="245"/>
        <v>6.564247802537114E-2</v>
      </c>
      <c r="DN266" s="3">
        <f t="shared" si="246"/>
        <v>0.11905434779166878</v>
      </c>
      <c r="DO266" s="3">
        <f t="shared" si="247"/>
        <v>2.3728524587272748E-4</v>
      </c>
      <c r="DP266" s="3">
        <f t="shared" si="248"/>
        <v>9.4996760517124614E-4</v>
      </c>
      <c r="DQ266" s="3">
        <f t="shared" si="249"/>
        <v>8.6097727884767731E-5</v>
      </c>
      <c r="DR266" s="3">
        <f t="shared" si="250"/>
        <v>2.8517526366782756E-5</v>
      </c>
      <c r="DS266" s="3">
        <f t="shared" si="251"/>
        <v>2.0102572536484752E-3</v>
      </c>
      <c r="DT266" s="3">
        <f t="shared" si="252"/>
        <v>5.2148583996733089E-5</v>
      </c>
      <c r="DV266" s="3">
        <f t="shared" si="253"/>
        <v>0.38259019862279903</v>
      </c>
      <c r="DW266" s="3">
        <f t="shared" si="254"/>
        <v>1.0033976046779272</v>
      </c>
      <c r="DX266" s="3">
        <f t="shared" si="255"/>
        <v>1.1806791415815374E-5</v>
      </c>
      <c r="DY266" s="3">
        <f t="shared" si="256"/>
        <v>1.2769139919389594E-5</v>
      </c>
      <c r="DZ266" s="3">
        <f t="shared" si="257"/>
        <v>7.9378004172923025E-2</v>
      </c>
      <c r="EA266" s="3">
        <f t="shared" si="258"/>
        <v>98.088115883278661</v>
      </c>
      <c r="EB266" s="3">
        <f t="shared" si="259"/>
        <v>1.6081669795751204E-2</v>
      </c>
      <c r="EC266" s="3">
        <f t="shared" si="260"/>
        <v>1.0235018379203436E-3</v>
      </c>
      <c r="ED266" s="3">
        <f t="shared" si="261"/>
        <v>4.0517822742341268E-5</v>
      </c>
      <c r="EE266" s="3">
        <f t="shared" si="262"/>
        <v>1.4668649108296429E-4</v>
      </c>
      <c r="EF266" s="3">
        <f t="shared" si="263"/>
        <v>1.1407079141312833E-4</v>
      </c>
      <c r="EG266" s="3">
        <f t="shared" si="264"/>
        <v>0.41921978001914972</v>
      </c>
      <c r="EH266" s="3">
        <f t="shared" si="265"/>
        <v>5.3133378201213879E-4</v>
      </c>
      <c r="EI266" s="3">
        <f t="shared" si="266"/>
        <v>9.6366863013133837E-4</v>
      </c>
      <c r="EJ266" s="3">
        <f t="shared" si="267"/>
        <v>1.9206719626962723E-6</v>
      </c>
      <c r="EK266" s="3">
        <f t="shared" si="268"/>
        <v>7.6893788234131568E-6</v>
      </c>
      <c r="EL266" s="3">
        <f t="shared" si="269"/>
        <v>6.9690591756734587E-7</v>
      </c>
      <c r="EM266" s="3">
        <f t="shared" si="270"/>
        <v>2.30831095868092E-7</v>
      </c>
      <c r="EN266" s="3">
        <f t="shared" si="271"/>
        <v>1.6271743869656275E-5</v>
      </c>
      <c r="EO266" s="3">
        <f t="shared" si="272"/>
        <v>4.221093595956644E-7</v>
      </c>
      <c r="EQ266" s="3">
        <f t="shared" si="273"/>
        <v>2.0067952093558543</v>
      </c>
    </row>
    <row r="267" spans="1:147">
      <c r="A267" s="5" t="s">
        <v>305</v>
      </c>
      <c r="B267" s="5" t="s">
        <v>397</v>
      </c>
      <c r="C267" s="3" t="s">
        <v>65</v>
      </c>
      <c r="D267" s="3" t="s">
        <v>618</v>
      </c>
      <c r="E267" s="3" t="s">
        <v>400</v>
      </c>
      <c r="F267" s="3" t="s">
        <v>491</v>
      </c>
      <c r="G267" s="5">
        <v>2577.8623485757898</v>
      </c>
      <c r="H267" s="5">
        <v>7499.8446167949296</v>
      </c>
      <c r="I267" s="5">
        <v>0.10270932820150901</v>
      </c>
      <c r="J267" s="5">
        <v>0.166698289355382</v>
      </c>
      <c r="K267" s="5">
        <v>3583.4430470032498</v>
      </c>
      <c r="L267" s="5">
        <v>765397.89180131804</v>
      </c>
      <c r="M267" s="5">
        <v>7.7533742426841101</v>
      </c>
      <c r="N267" s="5">
        <v>0.42306140437349599</v>
      </c>
      <c r="O267" s="5">
        <v>0.182870680411268</v>
      </c>
      <c r="P267" s="5">
        <v>1.3820188740843999</v>
      </c>
      <c r="Q267" s="5">
        <v>2.8381219715287802</v>
      </c>
      <c r="R267" s="5">
        <v>5335.0340122282796</v>
      </c>
      <c r="S267" s="5">
        <v>3.1118416826671473</v>
      </c>
      <c r="T267" s="5">
        <v>0.95964585375658495</v>
      </c>
      <c r="U267" s="5">
        <v>6.7601805243895599E-2</v>
      </c>
      <c r="V267" s="5">
        <v>0.17169741470152999</v>
      </c>
      <c r="W267" s="5">
        <v>2.02419605275325E-2</v>
      </c>
      <c r="X267" s="5">
        <v>9.9491714043541905E-3</v>
      </c>
      <c r="Y267" s="5">
        <v>1.8437478399996801</v>
      </c>
      <c r="Z267" s="5">
        <v>9.6926381869974904E-3</v>
      </c>
      <c r="AA267" s="3">
        <f t="shared" si="220"/>
        <v>0.61613906536583751</v>
      </c>
      <c r="AB267" s="3">
        <f t="shared" si="221"/>
        <v>0.74957043696639114</v>
      </c>
      <c r="AC267" s="3">
        <f t="shared" si="222"/>
        <v>5.2570302601678831E-3</v>
      </c>
      <c r="AD267" s="3">
        <f t="shared" si="223"/>
        <v>0.56165005768295007</v>
      </c>
      <c r="AE267" s="3">
        <f t="shared" si="224"/>
        <v>5.3961670834314938E-3</v>
      </c>
      <c r="AF267" s="3">
        <f t="shared" si="225"/>
        <v>3.6665428849482658E-2</v>
      </c>
      <c r="AG267" s="3">
        <f t="shared" si="226"/>
        <v>27.632562895948166</v>
      </c>
      <c r="AH267" s="17">
        <f t="shared" si="227"/>
        <v>1.5393221946929969</v>
      </c>
      <c r="AI267" s="3">
        <f t="shared" si="228"/>
        <v>9.4369599691871864E-2</v>
      </c>
      <c r="AJ267" s="3">
        <f t="shared" si="229"/>
        <v>13.455631521345062</v>
      </c>
      <c r="AK267" s="3">
        <f t="shared" si="230"/>
        <v>9.6867261996247941E-2</v>
      </c>
      <c r="AL267" s="3">
        <f t="shared" si="231"/>
        <v>0.65818564318973316</v>
      </c>
      <c r="AM267" s="3">
        <f t="shared" si="232"/>
        <v>27.632562895948166</v>
      </c>
      <c r="AN267" s="5"/>
      <c r="AP267" s="5">
        <v>0.194141084516952</v>
      </c>
      <c r="AQ267" s="5">
        <v>5.3398998661412502</v>
      </c>
      <c r="AR267" s="5">
        <v>1.31581577642206E-2</v>
      </c>
      <c r="AS267" s="5">
        <v>0.166698289355382</v>
      </c>
      <c r="AT267" s="5">
        <v>0.132353365638128</v>
      </c>
      <c r="AU267" s="5">
        <v>2.4592377612391898</v>
      </c>
      <c r="AV267" s="5">
        <v>2.7569652043193001E-2</v>
      </c>
      <c r="AW267" s="5">
        <v>0.42306140437349599</v>
      </c>
      <c r="AX267" s="5">
        <v>0.182870680411268</v>
      </c>
      <c r="AY267" s="5">
        <v>1.0071339486614901</v>
      </c>
      <c r="AZ267" s="5">
        <v>3.07070512036819E-2</v>
      </c>
      <c r="BA267" s="5">
        <v>0.113368370103549</v>
      </c>
      <c r="BB267" s="5">
        <v>4.5815802832980803E-3</v>
      </c>
      <c r="BC267" s="5">
        <v>0.15077959781668299</v>
      </c>
      <c r="BD267" s="5">
        <v>4.4420357976122697E-2</v>
      </c>
      <c r="BE267" s="5">
        <v>0.17169741470152999</v>
      </c>
      <c r="BF267" s="5">
        <v>2.02419605275325E-2</v>
      </c>
      <c r="BG267" s="5">
        <v>9.9491714043541905E-3</v>
      </c>
      <c r="BH267" s="5">
        <v>1.1279649285738999E-2</v>
      </c>
      <c r="BI267" s="3">
        <v>7.37113653356596E-3</v>
      </c>
      <c r="BK267" s="5">
        <v>75.773435581142095</v>
      </c>
      <c r="BL267" s="5">
        <v>363.48982925942101</v>
      </c>
      <c r="BM267" s="5">
        <v>3.8105850830354102E-2</v>
      </c>
      <c r="BN267" s="5">
        <v>8.5242225703553498E-2</v>
      </c>
      <c r="BO267" s="5">
        <v>650.14070002152596</v>
      </c>
      <c r="BP267" s="5">
        <v>22481.835671864599</v>
      </c>
      <c r="BQ267" s="5">
        <v>0.483869781377955</v>
      </c>
      <c r="BR267" s="5">
        <v>0.25441159364252303</v>
      </c>
      <c r="BS267" s="5">
        <v>0.17302655126487901</v>
      </c>
      <c r="BT267" s="5">
        <v>0.73018811414696605</v>
      </c>
      <c r="BU267" s="5">
        <v>0.72046511277295799</v>
      </c>
      <c r="BV267" s="5">
        <v>539.50544340199303</v>
      </c>
      <c r="BW267" s="5">
        <v>5.0298279297308401E-2</v>
      </c>
      <c r="BX267" s="5">
        <v>0.18925365409315101</v>
      </c>
      <c r="BY267" s="5">
        <v>6.06364472028985E-2</v>
      </c>
      <c r="BZ267" s="5">
        <v>4.8332355233869301E-3</v>
      </c>
      <c r="CA267" s="5">
        <v>2.05625003180092E-2</v>
      </c>
      <c r="CB267" s="5">
        <v>7.62826335710764E-3</v>
      </c>
      <c r="CC267" s="5">
        <v>0.74553157103196099</v>
      </c>
      <c r="CD267" s="3">
        <v>1.3332586566514501E-2</v>
      </c>
      <c r="CF267" s="3">
        <v>2577.8623485757898</v>
      </c>
      <c r="CG267" s="3">
        <v>7499.8446167949296</v>
      </c>
      <c r="CH267" s="3">
        <v>0.10270932820150901</v>
      </c>
      <c r="CI267" s="3">
        <v>0.166698289355382</v>
      </c>
      <c r="CJ267" s="3">
        <v>3583.4430470032498</v>
      </c>
      <c r="CK267" s="3">
        <v>765397.89180131804</v>
      </c>
      <c r="CL267" s="3">
        <v>7.7533742426841101</v>
      </c>
      <c r="CM267" s="3">
        <v>0.42306140437349599</v>
      </c>
      <c r="CN267" s="3">
        <v>0.182870680411268</v>
      </c>
      <c r="CO267" s="3">
        <v>1.3820188740843999</v>
      </c>
      <c r="CP267" s="3">
        <v>2.8381219715287802</v>
      </c>
      <c r="CQ267" s="3">
        <v>5335.0340122282796</v>
      </c>
      <c r="CR267" s="3">
        <v>3.1118416826671473</v>
      </c>
      <c r="CS267" s="3">
        <v>0.95964585375658495</v>
      </c>
      <c r="CT267" s="3">
        <v>6.7601805243895599E-2</v>
      </c>
      <c r="CU267" s="3">
        <v>0.17169741470152999</v>
      </c>
      <c r="CV267" s="3">
        <v>2.02419605275325E-2</v>
      </c>
      <c r="CW267" s="3">
        <v>9.9491714043541905E-3</v>
      </c>
      <c r="CX267" s="3">
        <v>1.8437478399996801</v>
      </c>
      <c r="CY267" s="3">
        <v>9.6926381869974904E-3</v>
      </c>
      <c r="DA267" s="3">
        <f t="shared" si="233"/>
        <v>46.923077821270823</v>
      </c>
      <c r="DB267" s="3">
        <f t="shared" si="234"/>
        <v>134.29751305926993</v>
      </c>
      <c r="DC267" s="3">
        <f t="shared" si="235"/>
        <v>1.7428092857932201E-3</v>
      </c>
      <c r="DD267" s="3">
        <f t="shared" si="236"/>
        <v>2.8401539075157004E-3</v>
      </c>
      <c r="DE267" s="3">
        <f t="shared" si="237"/>
        <v>56.391323560936172</v>
      </c>
      <c r="DF267" s="3">
        <f t="shared" si="238"/>
        <v>11705.121452841689</v>
      </c>
      <c r="DG267" s="3">
        <f t="shared" si="239"/>
        <v>0.11120253349230684</v>
      </c>
      <c r="DH267" s="3">
        <f t="shared" si="240"/>
        <v>5.8264895244938162E-3</v>
      </c>
      <c r="DI267" s="3">
        <f t="shared" si="241"/>
        <v>2.4408272168676055E-3</v>
      </c>
      <c r="DJ267" s="3">
        <f t="shared" si="242"/>
        <v>1.7502771961555218E-2</v>
      </c>
      <c r="DK267" s="3">
        <f t="shared" si="243"/>
        <v>2.6311016328526667E-2</v>
      </c>
      <c r="DL267" s="3">
        <f t="shared" si="244"/>
        <v>47.460070742438724</v>
      </c>
      <c r="DM267" s="3">
        <f t="shared" si="245"/>
        <v>2.7102385363507005E-2</v>
      </c>
      <c r="DN267" s="3">
        <f t="shared" si="246"/>
        <v>8.0839512573210766E-3</v>
      </c>
      <c r="DO267" s="3">
        <f t="shared" si="247"/>
        <v>5.5520536501228312E-4</v>
      </c>
      <c r="DP267" s="3">
        <f t="shared" si="248"/>
        <v>1.3455910243066614E-3</v>
      </c>
      <c r="DQ267" s="3">
        <f t="shared" si="249"/>
        <v>1.0276851844910975E-4</v>
      </c>
      <c r="DR267" s="3">
        <f t="shared" si="250"/>
        <v>4.8678984067456541E-5</v>
      </c>
      <c r="DS267" s="3">
        <f t="shared" si="251"/>
        <v>8.8983969111953668E-3</v>
      </c>
      <c r="DT267" s="3">
        <f t="shared" si="252"/>
        <v>4.6380613275741435E-5</v>
      </c>
      <c r="DV267" s="3">
        <f t="shared" si="253"/>
        <v>0.39130482864001775</v>
      </c>
      <c r="DW267" s="3">
        <f t="shared" si="254"/>
        <v>1.1199449774928452</v>
      </c>
      <c r="DX267" s="3">
        <f t="shared" si="255"/>
        <v>1.4533779977672359E-5</v>
      </c>
      <c r="DY267" s="3">
        <f t="shared" si="256"/>
        <v>2.3684847407599335E-5</v>
      </c>
      <c r="DZ267" s="3">
        <f t="shared" si="257"/>
        <v>0.47026321007427702</v>
      </c>
      <c r="EA267" s="3">
        <f t="shared" si="258"/>
        <v>97.612321207082431</v>
      </c>
      <c r="EB267" s="3">
        <f t="shared" si="259"/>
        <v>9.2734940530302308E-4</v>
      </c>
      <c r="EC267" s="3">
        <f t="shared" si="260"/>
        <v>4.858874547060059E-5</v>
      </c>
      <c r="ED267" s="3">
        <f t="shared" si="261"/>
        <v>2.0354749095407966E-5</v>
      </c>
      <c r="EE267" s="3">
        <f t="shared" si="262"/>
        <v>1.459605699615248E-4</v>
      </c>
      <c r="EF267" s="3">
        <f t="shared" si="263"/>
        <v>2.1941501311987038E-4</v>
      </c>
      <c r="EG267" s="3">
        <f t="shared" si="264"/>
        <v>0.39578296461820067</v>
      </c>
      <c r="EH267" s="3">
        <f t="shared" si="265"/>
        <v>2.2601446351831853E-4</v>
      </c>
      <c r="EI267" s="3">
        <f t="shared" si="266"/>
        <v>6.7414357888653272E-5</v>
      </c>
      <c r="EJ267" s="3">
        <f t="shared" si="267"/>
        <v>4.6300147028647333E-6</v>
      </c>
      <c r="EK267" s="3">
        <f t="shared" si="268"/>
        <v>1.1221264453099848E-5</v>
      </c>
      <c r="EL267" s="3">
        <f t="shared" si="269"/>
        <v>8.5701576641010469E-7</v>
      </c>
      <c r="EM267" s="3">
        <f t="shared" si="270"/>
        <v>4.0594782787780805E-7</v>
      </c>
      <c r="EN267" s="3">
        <f t="shared" si="271"/>
        <v>7.4206250744441541E-5</v>
      </c>
      <c r="EO267" s="3">
        <f t="shared" si="272"/>
        <v>3.8678106323741165E-7</v>
      </c>
      <c r="EQ267" s="3">
        <f t="shared" si="273"/>
        <v>2.2398899549856903</v>
      </c>
    </row>
    <row r="268" spans="1:147">
      <c r="A268" s="5" t="s">
        <v>306</v>
      </c>
      <c r="B268" s="5" t="s">
        <v>397</v>
      </c>
      <c r="C268" s="3" t="s">
        <v>65</v>
      </c>
      <c r="D268" s="3" t="s">
        <v>618</v>
      </c>
      <c r="E268" s="3" t="s">
        <v>400</v>
      </c>
      <c r="F268" s="3" t="s">
        <v>491</v>
      </c>
      <c r="G268" s="5">
        <v>2414.8350451568299</v>
      </c>
      <c r="H268" s="5">
        <v>7230.0662418170004</v>
      </c>
      <c r="I268" s="5">
        <v>0.79190642617871299</v>
      </c>
      <c r="J268" s="5">
        <v>0.15565440160020999</v>
      </c>
      <c r="K268" s="5">
        <v>1773.8823174241199</v>
      </c>
      <c r="L268" s="5">
        <v>758702.83309077204</v>
      </c>
      <c r="M268" s="5">
        <v>18.331415990019199</v>
      </c>
      <c r="N268" s="5">
        <v>0.33689009476548099</v>
      </c>
      <c r="O268" s="5">
        <v>0.36226632624205701</v>
      </c>
      <c r="P268" s="5">
        <v>1.1428017926683001</v>
      </c>
      <c r="Q268" s="5">
        <v>1.57844078809215</v>
      </c>
      <c r="R268" s="5">
        <v>5898.0795628852302</v>
      </c>
      <c r="S268" s="5">
        <v>8.4307636496731657</v>
      </c>
      <c r="T268" s="5">
        <v>10.305701861195301</v>
      </c>
      <c r="U268" s="5">
        <v>0.13375057521689701</v>
      </c>
      <c r="V268" s="5">
        <v>9.8679569284821703E-2</v>
      </c>
      <c r="W268" s="5">
        <v>8.2326274044129798E-3</v>
      </c>
      <c r="X268" s="5">
        <v>7.6934507628580104E-3</v>
      </c>
      <c r="Y268" s="5">
        <v>1.6298746647981299</v>
      </c>
      <c r="Z268" s="5">
        <v>1.1663273788963899E-2</v>
      </c>
      <c r="AA268" s="3">
        <f t="shared" si="220"/>
        <v>5.0875941704024683</v>
      </c>
      <c r="AB268" s="3">
        <f t="shared" si="221"/>
        <v>0.70115930835077012</v>
      </c>
      <c r="AC268" s="3">
        <f t="shared" si="222"/>
        <v>7.1559329320628889E-3</v>
      </c>
      <c r="AD268" s="3">
        <f t="shared" si="223"/>
        <v>2.1859785710515682</v>
      </c>
      <c r="AE268" s="3">
        <f t="shared" si="224"/>
        <v>4.7202713981758177E-3</v>
      </c>
      <c r="AF268" s="3">
        <f t="shared" si="225"/>
        <v>8.2061877582140869E-2</v>
      </c>
      <c r="AG268" s="3">
        <f t="shared" si="226"/>
        <v>1.9932162890870853</v>
      </c>
      <c r="AH268" s="17">
        <f t="shared" si="227"/>
        <v>0.96844304791230662</v>
      </c>
      <c r="AI268" s="3">
        <f t="shared" si="228"/>
        <v>1.4728095900476754E-2</v>
      </c>
      <c r="AJ268" s="3">
        <f t="shared" si="229"/>
        <v>1.4431020571241064</v>
      </c>
      <c r="AK268" s="3">
        <f t="shared" si="230"/>
        <v>9.715100810561924E-3</v>
      </c>
      <c r="AL268" s="3">
        <f t="shared" si="231"/>
        <v>0.1688969438754282</v>
      </c>
      <c r="AM268" s="3">
        <f t="shared" si="232"/>
        <v>1.9932162890870853</v>
      </c>
      <c r="AN268" s="5"/>
      <c r="AP268" s="5">
        <v>0.200024314839155</v>
      </c>
      <c r="AQ268" s="5">
        <v>5.8413762783982301</v>
      </c>
      <c r="AR268" s="5">
        <v>1.57748295576308E-2</v>
      </c>
      <c r="AS268" s="5">
        <v>0.15565440160020999</v>
      </c>
      <c r="AT268" s="5">
        <v>0.174901506710259</v>
      </c>
      <c r="AU268" s="5">
        <v>3.6983795106658199</v>
      </c>
      <c r="AV268" s="5">
        <v>3.7432236261992199E-2</v>
      </c>
      <c r="AW268" s="5">
        <v>0.33689009476548099</v>
      </c>
      <c r="AX268" s="5">
        <v>0.36226632624205701</v>
      </c>
      <c r="AY268" s="5">
        <v>0.89834797662210797</v>
      </c>
      <c r="AZ268" s="5">
        <v>2.05212490093265E-2</v>
      </c>
      <c r="BA268" s="5">
        <v>0.153854142930826</v>
      </c>
      <c r="BB268" s="5">
        <v>7.4420188409030199E-3</v>
      </c>
      <c r="BC268" s="5">
        <v>0.128074409485783</v>
      </c>
      <c r="BD268" s="5">
        <v>2.5018962209148399E-2</v>
      </c>
      <c r="BE268" s="5">
        <v>9.8679569284821703E-2</v>
      </c>
      <c r="BF268" s="5">
        <v>1.4961314354785E-4</v>
      </c>
      <c r="BG268" s="5">
        <v>7.6934507628580104E-3</v>
      </c>
      <c r="BH268" s="5">
        <v>3.3432449460814903E-2</v>
      </c>
      <c r="BI268" s="3">
        <v>6.4331583682811101E-3</v>
      </c>
      <c r="BK268" s="5">
        <v>46.610702836385599</v>
      </c>
      <c r="BL268" s="5">
        <v>902.03625617727505</v>
      </c>
      <c r="BM268" s="5">
        <v>9.4394860199343997E-2</v>
      </c>
      <c r="BN268" s="5">
        <v>9.9203071872343507E-2</v>
      </c>
      <c r="BO268" s="5">
        <v>1056.9530874771599</v>
      </c>
      <c r="BP268" s="5">
        <v>13833.076396816799</v>
      </c>
      <c r="BQ268" s="5">
        <v>2.0843246040498098</v>
      </c>
      <c r="BR268" s="5">
        <v>0.15858928549078699</v>
      </c>
      <c r="BS268" s="5">
        <v>0.17548147027703301</v>
      </c>
      <c r="BT268" s="5">
        <v>0.81202381710987603</v>
      </c>
      <c r="BU268" s="5">
        <v>0.63014591715684798</v>
      </c>
      <c r="BV268" s="5">
        <v>535.48967594168505</v>
      </c>
      <c r="BW268" s="5">
        <v>0.26851055086151998</v>
      </c>
      <c r="BX268" s="5">
        <v>1.01867537355972</v>
      </c>
      <c r="BY268" s="5">
        <v>0.121349126530965</v>
      </c>
      <c r="BZ268" s="5">
        <v>5.4544951950143902E-2</v>
      </c>
      <c r="CA268" s="5">
        <v>1.2988726749802599E-2</v>
      </c>
      <c r="CB268" s="5">
        <v>5.3901178282094297E-3</v>
      </c>
      <c r="CC268" s="5">
        <v>0.65841015079588505</v>
      </c>
      <c r="CD268" s="3">
        <v>7.8242034593978497E-3</v>
      </c>
      <c r="CF268" s="3">
        <v>2414.8350451568299</v>
      </c>
      <c r="CG268" s="3">
        <v>7230.0662418170004</v>
      </c>
      <c r="CH268" s="3">
        <v>0.79190642617871299</v>
      </c>
      <c r="CI268" s="3">
        <v>0.15565440160020999</v>
      </c>
      <c r="CJ268" s="3">
        <v>1773.8823174241199</v>
      </c>
      <c r="CK268" s="3">
        <v>758702.83309077204</v>
      </c>
      <c r="CL268" s="3">
        <v>18.331415990019199</v>
      </c>
      <c r="CM268" s="3">
        <v>0.33689009476548099</v>
      </c>
      <c r="CN268" s="3">
        <v>0.36226632624205701</v>
      </c>
      <c r="CO268" s="3">
        <v>1.1428017926683001</v>
      </c>
      <c r="CP268" s="3">
        <v>1.57844078809215</v>
      </c>
      <c r="CQ268" s="3">
        <v>5898.0795628852302</v>
      </c>
      <c r="CR268" s="3">
        <v>8.4307636496731657</v>
      </c>
      <c r="CS268" s="3">
        <v>10.305701861195301</v>
      </c>
      <c r="CT268" s="3">
        <v>0.13375057521689701</v>
      </c>
      <c r="CU268" s="3">
        <v>9.8679569284821703E-2</v>
      </c>
      <c r="CV268" s="3">
        <v>8.2326274044129798E-3</v>
      </c>
      <c r="CW268" s="3">
        <v>7.6934507628580104E-3</v>
      </c>
      <c r="CX268" s="3">
        <v>1.6298746647981299</v>
      </c>
      <c r="CY268" s="3">
        <v>1.1663273788963899E-2</v>
      </c>
      <c r="DA268" s="3">
        <f t="shared" si="233"/>
        <v>43.955602521611752</v>
      </c>
      <c r="DB268" s="3">
        <f t="shared" si="234"/>
        <v>129.46667099681261</v>
      </c>
      <c r="DC268" s="3">
        <f t="shared" si="235"/>
        <v>1.3437356637323495E-2</v>
      </c>
      <c r="DD268" s="3">
        <f t="shared" si="236"/>
        <v>2.651991562939104E-3</v>
      </c>
      <c r="DE268" s="3">
        <f t="shared" si="237"/>
        <v>27.914932764046831</v>
      </c>
      <c r="DF268" s="3">
        <f t="shared" si="238"/>
        <v>11602.734869104939</v>
      </c>
      <c r="DG268" s="3">
        <f t="shared" si="239"/>
        <v>0.26291777447928516</v>
      </c>
      <c r="DH268" s="3">
        <f t="shared" si="240"/>
        <v>4.6397203520931133E-3</v>
      </c>
      <c r="DI268" s="3">
        <f t="shared" si="241"/>
        <v>4.8352721543861452E-3</v>
      </c>
      <c r="DJ268" s="3">
        <f t="shared" si="242"/>
        <v>1.4473173666011906E-2</v>
      </c>
      <c r="DK268" s="3">
        <f t="shared" si="243"/>
        <v>1.4633050223255326E-2</v>
      </c>
      <c r="DL268" s="3">
        <f t="shared" si="244"/>
        <v>52.468882608332194</v>
      </c>
      <c r="DM268" s="3">
        <f t="shared" si="245"/>
        <v>7.3427194774975751E-2</v>
      </c>
      <c r="DN268" s="3">
        <f t="shared" si="246"/>
        <v>8.6814100422839699E-2</v>
      </c>
      <c r="DO268" s="3">
        <f t="shared" si="247"/>
        <v>1.0984771289166968E-3</v>
      </c>
      <c r="DP268" s="3">
        <f t="shared" si="248"/>
        <v>7.7335085646411991E-4</v>
      </c>
      <c r="DQ268" s="3">
        <f t="shared" si="249"/>
        <v>4.1797083841966972E-5</v>
      </c>
      <c r="DR268" s="3">
        <f t="shared" si="250"/>
        <v>3.7642267068092213E-5</v>
      </c>
      <c r="DS268" s="3">
        <f t="shared" si="251"/>
        <v>7.8661904671724417E-3</v>
      </c>
      <c r="DT268" s="3">
        <f t="shared" si="252"/>
        <v>5.5810376978757044E-5</v>
      </c>
      <c r="DV268" s="3">
        <f t="shared" si="253"/>
        <v>0.37068123946004744</v>
      </c>
      <c r="DW268" s="3">
        <f t="shared" si="254"/>
        <v>1.0918031677593065</v>
      </c>
      <c r="DX268" s="3">
        <f t="shared" si="255"/>
        <v>1.13318342319179E-4</v>
      </c>
      <c r="DY268" s="3">
        <f t="shared" si="256"/>
        <v>2.236446466874206E-5</v>
      </c>
      <c r="DZ268" s="3">
        <f t="shared" si="257"/>
        <v>0.23540894181425831</v>
      </c>
      <c r="EA268" s="3">
        <f t="shared" si="258"/>
        <v>97.84682487952449</v>
      </c>
      <c r="EB268" s="3">
        <f t="shared" si="259"/>
        <v>2.2172073849321236E-3</v>
      </c>
      <c r="EC268" s="3">
        <f t="shared" si="260"/>
        <v>3.9127146306691548E-5</v>
      </c>
      <c r="ED268" s="3">
        <f t="shared" si="261"/>
        <v>4.077625086434122E-5</v>
      </c>
      <c r="EE268" s="3">
        <f t="shared" si="262"/>
        <v>1.2205347317898833E-4</v>
      </c>
      <c r="EF268" s="3">
        <f t="shared" si="263"/>
        <v>1.2340172543808222E-4</v>
      </c>
      <c r="EG268" s="3">
        <f t="shared" si="264"/>
        <v>0.44247443608076253</v>
      </c>
      <c r="EH268" s="3">
        <f t="shared" si="265"/>
        <v>6.1921761977622657E-4</v>
      </c>
      <c r="EI268" s="3">
        <f t="shared" si="266"/>
        <v>7.3211050471950784E-4</v>
      </c>
      <c r="EJ268" s="3">
        <f t="shared" si="267"/>
        <v>9.2635486788095781E-6</v>
      </c>
      <c r="EK268" s="3">
        <f t="shared" si="268"/>
        <v>6.5217318741260156E-6</v>
      </c>
      <c r="EL268" s="3">
        <f t="shared" si="269"/>
        <v>3.5247827251914397E-7</v>
      </c>
      <c r="EM268" s="3">
        <f t="shared" si="270"/>
        <v>3.1744035828029214E-7</v>
      </c>
      <c r="EN268" s="3">
        <f t="shared" si="271"/>
        <v>6.633623622305366E-5</v>
      </c>
      <c r="EO268" s="3">
        <f t="shared" si="272"/>
        <v>4.7065353507659259E-7</v>
      </c>
      <c r="EQ268" s="3">
        <f t="shared" si="273"/>
        <v>2.1836063355186131</v>
      </c>
    </row>
    <row r="269" spans="1:147">
      <c r="A269" s="5" t="s">
        <v>307</v>
      </c>
      <c r="B269" s="5" t="s">
        <v>397</v>
      </c>
      <c r="C269" s="3" t="s">
        <v>65</v>
      </c>
      <c r="D269" s="3" t="s">
        <v>618</v>
      </c>
      <c r="E269" s="3" t="s">
        <v>400</v>
      </c>
      <c r="F269" s="3" t="s">
        <v>491</v>
      </c>
      <c r="G269" s="5">
        <v>2306.8373307585098</v>
      </c>
      <c r="H269" s="5">
        <v>6597.20728756057</v>
      </c>
      <c r="I269" s="5">
        <v>0.740782402923026</v>
      </c>
      <c r="J269" s="5">
        <v>0.12989910016168399</v>
      </c>
      <c r="K269" s="5">
        <v>1073.1166549536199</v>
      </c>
      <c r="L269" s="5">
        <v>754449.75891921902</v>
      </c>
      <c r="M269" s="5">
        <v>5.3757033628754902</v>
      </c>
      <c r="N269" s="5">
        <v>0.20445533627893001</v>
      </c>
      <c r="O269" s="5">
        <v>0.32912864660511898</v>
      </c>
      <c r="P269" s="5">
        <v>0.92909704668484205</v>
      </c>
      <c r="Q269" s="5">
        <v>1.5330407903971199</v>
      </c>
      <c r="R269" s="5">
        <v>5322.7612844125497</v>
      </c>
      <c r="S269" s="5">
        <v>2.5633591803556173</v>
      </c>
      <c r="T269" s="5">
        <v>0.76670442069197298</v>
      </c>
      <c r="U269" s="5">
        <v>0.111472428940721</v>
      </c>
      <c r="V269" s="5">
        <v>1.1269275519167701E-3</v>
      </c>
      <c r="W269" s="5">
        <v>1.52507464366546E-2</v>
      </c>
      <c r="X269" s="5">
        <v>5.7257293800425301E-3</v>
      </c>
      <c r="Y269" s="5">
        <v>0.62590171340533796</v>
      </c>
      <c r="Z269" s="5">
        <v>1.27193202271645E-2</v>
      </c>
      <c r="AA269" s="3">
        <f t="shared" si="220"/>
        <v>5.7027523824336139</v>
      </c>
      <c r="AB269" s="3">
        <f t="shared" si="221"/>
        <v>1.4844136495966944</v>
      </c>
      <c r="AC269" s="3">
        <f t="shared" si="222"/>
        <v>2.0321593558136477E-2</v>
      </c>
      <c r="AD269" s="3">
        <f t="shared" si="223"/>
        <v>2.2507381553201591</v>
      </c>
      <c r="AE269" s="3">
        <f t="shared" si="224"/>
        <v>9.1479688542320872E-3</v>
      </c>
      <c r="AF269" s="3">
        <f t="shared" si="225"/>
        <v>0.1780989355888386</v>
      </c>
      <c r="AG269" s="3">
        <f t="shared" si="226"/>
        <v>2.0694886708268863</v>
      </c>
      <c r="AH269" s="17">
        <f t="shared" si="227"/>
        <v>2.4493315125410322</v>
      </c>
      <c r="AI269" s="3">
        <f t="shared" si="228"/>
        <v>1.7170116591560224E-2</v>
      </c>
      <c r="AJ269" s="3">
        <f t="shared" si="229"/>
        <v>1.2542104712784108</v>
      </c>
      <c r="AK269" s="3">
        <f t="shared" si="230"/>
        <v>7.7292999367284988E-3</v>
      </c>
      <c r="AL269" s="3">
        <f t="shared" si="231"/>
        <v>0.15047931551946436</v>
      </c>
      <c r="AM269" s="3">
        <f t="shared" si="232"/>
        <v>2.0694886708268863</v>
      </c>
      <c r="AN269" s="5"/>
      <c r="AP269" s="5">
        <v>0.22922769909632701</v>
      </c>
      <c r="AQ269" s="5">
        <v>6.2631786081556697</v>
      </c>
      <c r="AR269" s="5">
        <v>2.5890256222013401E-2</v>
      </c>
      <c r="AS269" s="5">
        <v>0.12989910016168399</v>
      </c>
      <c r="AT269" s="5">
        <v>7.6626223719153203E-2</v>
      </c>
      <c r="AU269" s="5">
        <v>2.68250512779922</v>
      </c>
      <c r="AV269" s="5">
        <v>2.7541574322890099E-2</v>
      </c>
      <c r="AW269" s="5">
        <v>0.20445533627893001</v>
      </c>
      <c r="AX269" s="5">
        <v>0.32912864660511898</v>
      </c>
      <c r="AY269" s="5">
        <v>0.92909704668484205</v>
      </c>
      <c r="AZ269" s="5">
        <v>2.5557137315034902E-2</v>
      </c>
      <c r="BA269" s="5">
        <v>0.14603202054042</v>
      </c>
      <c r="BB269" s="5">
        <v>5.0344797575572302E-3</v>
      </c>
      <c r="BC269" s="5">
        <v>0.14284567873238799</v>
      </c>
      <c r="BD269" s="5">
        <v>2.3223405126950002E-2</v>
      </c>
      <c r="BE269" s="5">
        <v>1.1269275519167701E-3</v>
      </c>
      <c r="BF269" s="5">
        <v>1.52507464366546E-2</v>
      </c>
      <c r="BG269" s="5">
        <v>5.7257293800425301E-3</v>
      </c>
      <c r="BH269" s="5">
        <v>2.3053020919138599E-2</v>
      </c>
      <c r="BI269" s="3">
        <v>1.27193202271645E-2</v>
      </c>
      <c r="BK269" s="5">
        <v>70.117168371095303</v>
      </c>
      <c r="BL269" s="5">
        <v>295.92990211773798</v>
      </c>
      <c r="BM269" s="5">
        <v>5.3742412618737703E-2</v>
      </c>
      <c r="BN269" s="5">
        <v>0.11513201439719301</v>
      </c>
      <c r="BO269" s="5">
        <v>249.100623301838</v>
      </c>
      <c r="BP269" s="5">
        <v>20378.709965226</v>
      </c>
      <c r="BQ269" s="5">
        <v>0.47766289120199101</v>
      </c>
      <c r="BR269" s="5">
        <v>0.28250591671590503</v>
      </c>
      <c r="BS269" s="5">
        <v>0.235002509141261</v>
      </c>
      <c r="BT269" s="5">
        <v>0.50123375979524898</v>
      </c>
      <c r="BU269" s="5">
        <v>0.18229085957112001</v>
      </c>
      <c r="BV269" s="5">
        <v>431.18945449439599</v>
      </c>
      <c r="BW269" s="5">
        <v>0.13049084797151</v>
      </c>
      <c r="BX269" s="5">
        <v>0.24610080777340801</v>
      </c>
      <c r="BY269" s="5">
        <v>0.12387819860990899</v>
      </c>
      <c r="BZ269" s="5">
        <v>8.7843840896485595E-4</v>
      </c>
      <c r="CA269" s="5">
        <v>9.9595937567554995E-3</v>
      </c>
      <c r="CB269" s="5">
        <v>4.6777316357610003E-3</v>
      </c>
      <c r="CC269" s="5">
        <v>0.11667387598151099</v>
      </c>
      <c r="CD269" s="3">
        <v>7.8757092294647803E-3</v>
      </c>
      <c r="CF269" s="3">
        <v>2306.8373307585098</v>
      </c>
      <c r="CG269" s="3">
        <v>6597.20728756057</v>
      </c>
      <c r="CH269" s="3">
        <v>0.740782402923026</v>
      </c>
      <c r="CI269" s="3">
        <v>0.12989910016168399</v>
      </c>
      <c r="CJ269" s="3">
        <v>1073.1166549536199</v>
      </c>
      <c r="CK269" s="3">
        <v>754449.75891921902</v>
      </c>
      <c r="CL269" s="3">
        <v>5.3757033628754902</v>
      </c>
      <c r="CM269" s="3">
        <v>0.20445533627893001</v>
      </c>
      <c r="CN269" s="3">
        <v>0.32912864660511898</v>
      </c>
      <c r="CO269" s="3">
        <v>0.92909704668484205</v>
      </c>
      <c r="CP269" s="3">
        <v>1.5330407903971199</v>
      </c>
      <c r="CQ269" s="3">
        <v>5322.7612844125497</v>
      </c>
      <c r="CR269" s="3">
        <v>2.5633591803556173</v>
      </c>
      <c r="CS269" s="3">
        <v>0.76670442069197298</v>
      </c>
      <c r="CT269" s="3">
        <v>0.111472428940721</v>
      </c>
      <c r="CU269" s="3">
        <v>1.1269275519167701E-3</v>
      </c>
      <c r="CV269" s="3">
        <v>1.52507464366546E-2</v>
      </c>
      <c r="CW269" s="3">
        <v>5.7257293800425301E-3</v>
      </c>
      <c r="CX269" s="3">
        <v>0.62590171340533796</v>
      </c>
      <c r="CY269" s="3">
        <v>1.27193202271645E-2</v>
      </c>
      <c r="DA269" s="3">
        <f t="shared" si="233"/>
        <v>41.989793462787688</v>
      </c>
      <c r="DB269" s="3">
        <f t="shared" si="234"/>
        <v>118.13425172460506</v>
      </c>
      <c r="DC269" s="3">
        <f t="shared" si="235"/>
        <v>1.2569865592281192E-2</v>
      </c>
      <c r="DD269" s="3">
        <f t="shared" si="236"/>
        <v>2.2131807010955917E-3</v>
      </c>
      <c r="DE269" s="3">
        <f t="shared" si="237"/>
        <v>16.887241603777106</v>
      </c>
      <c r="DF269" s="3">
        <f t="shared" si="238"/>
        <v>11537.693208735571</v>
      </c>
      <c r="DG269" s="3">
        <f t="shared" si="239"/>
        <v>7.7100861449958979E-2</v>
      </c>
      <c r="DH269" s="3">
        <f t="shared" si="240"/>
        <v>2.815801353517835E-3</v>
      </c>
      <c r="DI269" s="3">
        <f t="shared" si="241"/>
        <v>4.3929740769700458E-3</v>
      </c>
      <c r="DJ269" s="3">
        <f t="shared" si="242"/>
        <v>1.1766679922553725E-2</v>
      </c>
      <c r="DK269" s="3">
        <f t="shared" si="243"/>
        <v>1.4212166239884598E-2</v>
      </c>
      <c r="DL269" s="3">
        <f t="shared" si="244"/>
        <v>47.35089345715766</v>
      </c>
      <c r="DM269" s="3">
        <f t="shared" si="245"/>
        <v>2.2325412220693772E-2</v>
      </c>
      <c r="DN269" s="3">
        <f t="shared" si="246"/>
        <v>6.4586338193241763E-3</v>
      </c>
      <c r="DO269" s="3">
        <f t="shared" si="247"/>
        <v>9.1550943610973221E-4</v>
      </c>
      <c r="DP269" s="3">
        <f t="shared" si="248"/>
        <v>8.8317206263069763E-6</v>
      </c>
      <c r="DQ269" s="3">
        <f t="shared" si="249"/>
        <v>7.7428103587409122E-5</v>
      </c>
      <c r="DR269" s="3">
        <f t="shared" si="250"/>
        <v>2.801466352702266E-5</v>
      </c>
      <c r="DS269" s="3">
        <f t="shared" si="251"/>
        <v>3.0207611650836775E-3</v>
      </c>
      <c r="DT269" s="3">
        <f t="shared" si="252"/>
        <v>6.0863705134254707E-5</v>
      </c>
      <c r="DV269" s="3">
        <f t="shared" si="253"/>
        <v>0.35695758922669074</v>
      </c>
      <c r="DW269" s="3">
        <f t="shared" si="254"/>
        <v>1.0042658994759075</v>
      </c>
      <c r="DX269" s="3">
        <f t="shared" si="255"/>
        <v>1.0685713238148278E-4</v>
      </c>
      <c r="DY269" s="3">
        <f t="shared" si="256"/>
        <v>1.8814373266356883E-5</v>
      </c>
      <c r="DZ269" s="3">
        <f t="shared" si="257"/>
        <v>0.14355938799544529</v>
      </c>
      <c r="EA269" s="3">
        <f t="shared" si="258"/>
        <v>98.082577059524979</v>
      </c>
      <c r="EB269" s="3">
        <f t="shared" si="259"/>
        <v>6.554387473915261E-4</v>
      </c>
      <c r="EC269" s="3">
        <f t="shared" si="260"/>
        <v>2.3937285230605883E-5</v>
      </c>
      <c r="ED269" s="3">
        <f t="shared" si="261"/>
        <v>3.734491900847918E-5</v>
      </c>
      <c r="EE269" s="3">
        <f t="shared" si="262"/>
        <v>1.0002920595642367E-4</v>
      </c>
      <c r="EF269" s="3">
        <f t="shared" si="263"/>
        <v>1.2081842229526804E-4</v>
      </c>
      <c r="EG269" s="3">
        <f t="shared" si="264"/>
        <v>0.40253260095637411</v>
      </c>
      <c r="EH269" s="3">
        <f t="shared" si="265"/>
        <v>1.897895814099076E-4</v>
      </c>
      <c r="EI269" s="3">
        <f t="shared" si="266"/>
        <v>5.4905208330855019E-5</v>
      </c>
      <c r="EJ269" s="3">
        <f t="shared" si="267"/>
        <v>7.782797062758429E-6</v>
      </c>
      <c r="EK269" s="3">
        <f t="shared" si="268"/>
        <v>7.5078952371700495E-8</v>
      </c>
      <c r="EL269" s="3">
        <f t="shared" si="269"/>
        <v>6.5822065115538031E-7</v>
      </c>
      <c r="EM269" s="3">
        <f t="shared" si="270"/>
        <v>2.3815422584693538E-7</v>
      </c>
      <c r="EN269" s="3">
        <f t="shared" si="271"/>
        <v>2.5679660083907736E-5</v>
      </c>
      <c r="EO269" s="3">
        <f t="shared" si="272"/>
        <v>5.1740577089005183E-7</v>
      </c>
      <c r="EQ269" s="3">
        <f t="shared" si="273"/>
        <v>2.008531798951815</v>
      </c>
    </row>
    <row r="270" spans="1:147">
      <c r="A270" s="5" t="s">
        <v>310</v>
      </c>
      <c r="B270" s="5" t="s">
        <v>397</v>
      </c>
      <c r="C270" s="3" t="s">
        <v>65</v>
      </c>
      <c r="D270" s="3" t="s">
        <v>618</v>
      </c>
      <c r="E270" s="3" t="s">
        <v>400</v>
      </c>
      <c r="F270" s="3" t="s">
        <v>491</v>
      </c>
      <c r="G270" s="5">
        <v>3253.8250787061602</v>
      </c>
      <c r="H270" s="5">
        <v>7226.6756887207403</v>
      </c>
      <c r="I270" s="5">
        <v>9.7619888353258397E-2</v>
      </c>
      <c r="J270" s="5">
        <v>0.15632894573795</v>
      </c>
      <c r="K270" s="5">
        <v>2344.4382444981202</v>
      </c>
      <c r="L270" s="5">
        <v>765378.42533391598</v>
      </c>
      <c r="M270" s="5">
        <v>4.36157259605422</v>
      </c>
      <c r="N270" s="5">
        <v>0.32999214159578799</v>
      </c>
      <c r="O270" s="5">
        <v>0.54826790201099396</v>
      </c>
      <c r="P270" s="5">
        <v>0.98259559018031195</v>
      </c>
      <c r="Q270" s="5">
        <v>1.7748493509149801</v>
      </c>
      <c r="R270" s="5">
        <v>5555.5892759214403</v>
      </c>
      <c r="S270" s="5">
        <v>2.519832502794932</v>
      </c>
      <c r="T270" s="5">
        <v>0.278047827552383</v>
      </c>
      <c r="U270" s="5">
        <v>2.25011559394932E-2</v>
      </c>
      <c r="V270" s="5">
        <v>0.15490969008249</v>
      </c>
      <c r="W270" s="5">
        <v>1.6446343761924699E-2</v>
      </c>
      <c r="X270" s="5">
        <v>7.2802054753638998E-3</v>
      </c>
      <c r="Y270" s="5">
        <v>0.36844455738978299</v>
      </c>
      <c r="Z270" s="5">
        <v>1.1890100639505199E-2</v>
      </c>
      <c r="AA270" s="3">
        <f t="shared" si="220"/>
        <v>0.62445177949895458</v>
      </c>
      <c r="AB270" s="3">
        <f t="shared" si="221"/>
        <v>2.6668750303748125</v>
      </c>
      <c r="AC270" s="3">
        <f t="shared" si="222"/>
        <v>3.2271071457099815E-2</v>
      </c>
      <c r="AD270" s="3">
        <f t="shared" si="223"/>
        <v>0.17805143798350775</v>
      </c>
      <c r="AE270" s="3">
        <f t="shared" si="224"/>
        <v>1.9759297102771588E-2</v>
      </c>
      <c r="AF270" s="3">
        <f t="shared" si="225"/>
        <v>6.107066989644494E-2</v>
      </c>
      <c r="AG270" s="3">
        <f t="shared" si="226"/>
        <v>18.181227010753268</v>
      </c>
      <c r="AH270" s="17">
        <f t="shared" si="227"/>
        <v>4.8171409112099886</v>
      </c>
      <c r="AI270" s="3">
        <f t="shared" si="228"/>
        <v>0.12179998195120172</v>
      </c>
      <c r="AJ270" s="3">
        <f t="shared" si="229"/>
        <v>10.065526674488503</v>
      </c>
      <c r="AK270" s="3">
        <f t="shared" si="230"/>
        <v>7.4577072338158412E-2</v>
      </c>
      <c r="AL270" s="3">
        <f t="shared" si="231"/>
        <v>0.23049766107156328</v>
      </c>
      <c r="AM270" s="3">
        <f t="shared" si="232"/>
        <v>18.181227010753268</v>
      </c>
      <c r="AN270" s="5"/>
      <c r="AP270" s="5">
        <v>0.28785361708123502</v>
      </c>
      <c r="AQ270" s="5">
        <v>7.1297030297009201</v>
      </c>
      <c r="AR270" s="5">
        <v>2.3013249768159001E-2</v>
      </c>
      <c r="AS270" s="5">
        <v>0.13793643712592801</v>
      </c>
      <c r="AT270" s="5">
        <v>0.12853009668354301</v>
      </c>
      <c r="AU270" s="5">
        <v>2.3720503780421902</v>
      </c>
      <c r="AV270" s="5">
        <v>2.3336824223408499E-2</v>
      </c>
      <c r="AW270" s="5">
        <v>0.32999214159578799</v>
      </c>
      <c r="AX270" s="5">
        <v>0.54826790201099396</v>
      </c>
      <c r="AY270" s="5">
        <v>0.89594155922714402</v>
      </c>
      <c r="AZ270" s="5">
        <v>1.38321618968927E-2</v>
      </c>
      <c r="BA270" s="5">
        <v>0.264177255745981</v>
      </c>
      <c r="BB270" s="5">
        <v>7.6914208014295096E-3</v>
      </c>
      <c r="BC270" s="5">
        <v>0.22390392675284901</v>
      </c>
      <c r="BD270" s="5">
        <v>2.25011559394932E-2</v>
      </c>
      <c r="BE270" s="5">
        <v>0.15490969008249</v>
      </c>
      <c r="BF270" s="5">
        <v>1.6446343761924699E-2</v>
      </c>
      <c r="BG270" s="5">
        <v>7.2802054753638998E-3</v>
      </c>
      <c r="BH270" s="5">
        <v>2.58134909677292E-2</v>
      </c>
      <c r="BI270" s="3">
        <v>1.1890100639505199E-2</v>
      </c>
      <c r="BK270" s="5">
        <v>19.5440029540841</v>
      </c>
      <c r="BL270" s="5">
        <v>774.05871932877403</v>
      </c>
      <c r="BM270" s="5">
        <v>2.7032507729507101E-2</v>
      </c>
      <c r="BN270" s="5">
        <v>9.0758040162238499E-2</v>
      </c>
      <c r="BO270" s="5">
        <v>735.96064132261995</v>
      </c>
      <c r="BP270" s="5">
        <v>13626.6379783619</v>
      </c>
      <c r="BQ270" s="5">
        <v>0.45134828840985203</v>
      </c>
      <c r="BR270" s="5">
        <v>7.8823797800457299E-2</v>
      </c>
      <c r="BS270" s="5">
        <v>0.473886430039624</v>
      </c>
      <c r="BT270" s="5">
        <v>0.51691642945514105</v>
      </c>
      <c r="BU270" s="5">
        <v>0.65875457300713902</v>
      </c>
      <c r="BV270" s="5">
        <v>932.14500149471905</v>
      </c>
      <c r="BW270" s="5">
        <v>0.14229122972702299</v>
      </c>
      <c r="BX270" s="5">
        <v>0.169132529894408</v>
      </c>
      <c r="BY270" s="5">
        <v>2.8266035183621498E-2</v>
      </c>
      <c r="BZ270" s="5">
        <v>0.23388737589945199</v>
      </c>
      <c r="CA270" s="5">
        <v>1.56203422009746E-2</v>
      </c>
      <c r="CB270" s="5">
        <v>9.0403586786378404E-3</v>
      </c>
      <c r="CC270" s="5">
        <v>5.9807282533750103E-2</v>
      </c>
      <c r="CD270" s="3">
        <v>5.8307043342677002E-3</v>
      </c>
      <c r="CF270" s="3">
        <v>3253.8250787061602</v>
      </c>
      <c r="CG270" s="3">
        <v>7226.6756887207403</v>
      </c>
      <c r="CH270" s="3">
        <v>9.7619888353258397E-2</v>
      </c>
      <c r="CI270" s="3">
        <v>0.15632894573795</v>
      </c>
      <c r="CJ270" s="3">
        <v>2344.4382444981202</v>
      </c>
      <c r="CK270" s="3">
        <v>765378.42533391598</v>
      </c>
      <c r="CL270" s="3">
        <v>4.36157259605422</v>
      </c>
      <c r="CM270" s="3">
        <v>0.32999214159578799</v>
      </c>
      <c r="CN270" s="3">
        <v>0.54826790201099396</v>
      </c>
      <c r="CO270" s="3">
        <v>0.98259559018031195</v>
      </c>
      <c r="CP270" s="3">
        <v>1.7748493509149801</v>
      </c>
      <c r="CQ270" s="3">
        <v>5555.5892759214403</v>
      </c>
      <c r="CR270" s="3">
        <v>2.519832502794932</v>
      </c>
      <c r="CS270" s="3">
        <v>0.278047827552383</v>
      </c>
      <c r="CT270" s="3">
        <v>2.25011559394932E-2</v>
      </c>
      <c r="CU270" s="3">
        <v>0.15490969008249</v>
      </c>
      <c r="CV270" s="3">
        <v>1.6446343761924699E-2</v>
      </c>
      <c r="CW270" s="3">
        <v>7.2802054753638998E-3</v>
      </c>
      <c r="CX270" s="3">
        <v>0.36844455738978299</v>
      </c>
      <c r="CY270" s="3">
        <v>1.1890100639505199E-2</v>
      </c>
      <c r="DA270" s="3">
        <f t="shared" si="233"/>
        <v>59.227168382083612</v>
      </c>
      <c r="DB270" s="3">
        <f t="shared" si="234"/>
        <v>129.40595735913226</v>
      </c>
      <c r="DC270" s="3">
        <f t="shared" si="235"/>
        <v>1.6564498169666401E-3</v>
      </c>
      <c r="DD270" s="3">
        <f t="shared" si="236"/>
        <v>2.6634842373750712E-3</v>
      </c>
      <c r="DE270" s="3">
        <f t="shared" si="237"/>
        <v>36.893561270546066</v>
      </c>
      <c r="DF270" s="3">
        <f t="shared" si="238"/>
        <v>11704.823754915369</v>
      </c>
      <c r="DG270" s="3">
        <f t="shared" si="239"/>
        <v>6.2555721871609363E-2</v>
      </c>
      <c r="DH270" s="3">
        <f t="shared" si="240"/>
        <v>4.5447203084394436E-3</v>
      </c>
      <c r="DI270" s="3">
        <f t="shared" si="241"/>
        <v>7.3178883260767782E-3</v>
      </c>
      <c r="DJ270" s="3">
        <f t="shared" si="242"/>
        <v>1.2444219733793211E-2</v>
      </c>
      <c r="DK270" s="3">
        <f t="shared" si="243"/>
        <v>1.6453870101799974E-2</v>
      </c>
      <c r="DL270" s="3">
        <f t="shared" si="244"/>
        <v>49.422114169622546</v>
      </c>
      <c r="DM270" s="3">
        <f t="shared" si="245"/>
        <v>2.1946319416772039E-2</v>
      </c>
      <c r="DN270" s="3">
        <f t="shared" si="246"/>
        <v>2.3422443564348667E-3</v>
      </c>
      <c r="DO270" s="3">
        <f t="shared" si="247"/>
        <v>1.8479924391830814E-4</v>
      </c>
      <c r="DP270" s="3">
        <f t="shared" si="248"/>
        <v>1.2140257843455331E-3</v>
      </c>
      <c r="DQ270" s="3">
        <f t="shared" si="249"/>
        <v>8.3498156219544373E-5</v>
      </c>
      <c r="DR270" s="3">
        <f t="shared" si="250"/>
        <v>3.5620353890772387E-5</v>
      </c>
      <c r="DS270" s="3">
        <f t="shared" si="251"/>
        <v>1.7782073233097635E-3</v>
      </c>
      <c r="DT270" s="3">
        <f t="shared" si="252"/>
        <v>5.6895774806731615E-5</v>
      </c>
      <c r="DV270" s="3">
        <f t="shared" si="253"/>
        <v>0.49434496920052368</v>
      </c>
      <c r="DW270" s="3">
        <f t="shared" si="254"/>
        <v>1.080098639738718</v>
      </c>
      <c r="DX270" s="3">
        <f t="shared" si="255"/>
        <v>1.3825709655204342E-5</v>
      </c>
      <c r="DY270" s="3">
        <f t="shared" si="256"/>
        <v>2.2231014401991221E-5</v>
      </c>
      <c r="DZ270" s="3">
        <f t="shared" si="257"/>
        <v>0.30793547806183519</v>
      </c>
      <c r="EA270" s="3">
        <f t="shared" si="258"/>
        <v>97.695380290568551</v>
      </c>
      <c r="EB270" s="3">
        <f t="shared" si="259"/>
        <v>5.2212704484605888E-4</v>
      </c>
      <c r="EC270" s="3">
        <f t="shared" si="260"/>
        <v>3.7932923053267422E-5</v>
      </c>
      <c r="ED270" s="3">
        <f t="shared" si="261"/>
        <v>6.1079423142937548E-5</v>
      </c>
      <c r="EE270" s="3">
        <f t="shared" si="262"/>
        <v>1.0386681634584902E-4</v>
      </c>
      <c r="EF270" s="3">
        <f t="shared" si="263"/>
        <v>1.3733372928164921E-4</v>
      </c>
      <c r="EG270" s="3">
        <f t="shared" si="264"/>
        <v>0.41250618887256213</v>
      </c>
      <c r="EH270" s="3">
        <f t="shared" si="265"/>
        <v>1.8317695902934466E-4</v>
      </c>
      <c r="EI270" s="3">
        <f t="shared" si="266"/>
        <v>1.9549756401863635E-5</v>
      </c>
      <c r="EJ270" s="3">
        <f t="shared" si="267"/>
        <v>1.542443764215328E-6</v>
      </c>
      <c r="EK270" s="3">
        <f t="shared" si="268"/>
        <v>1.0132977067201485E-5</v>
      </c>
      <c r="EL270" s="3">
        <f t="shared" si="269"/>
        <v>6.9692498547908888E-7</v>
      </c>
      <c r="EM270" s="3">
        <f t="shared" si="270"/>
        <v>2.9730853640425472E-7</v>
      </c>
      <c r="EN270" s="3">
        <f t="shared" si="271"/>
        <v>1.4841969800123436E-5</v>
      </c>
      <c r="EO270" s="3">
        <f t="shared" si="272"/>
        <v>4.748857798338019E-7</v>
      </c>
      <c r="EQ270" s="3">
        <f t="shared" si="273"/>
        <v>2.160197279477436</v>
      </c>
    </row>
    <row r="271" spans="1:147">
      <c r="A271" s="5" t="s">
        <v>311</v>
      </c>
      <c r="B271" s="5" t="s">
        <v>397</v>
      </c>
      <c r="C271" s="3" t="s">
        <v>65</v>
      </c>
      <c r="D271" s="3" t="s">
        <v>618</v>
      </c>
      <c r="E271" s="3" t="s">
        <v>400</v>
      </c>
      <c r="F271" s="3" t="s">
        <v>491</v>
      </c>
      <c r="G271" s="5">
        <v>3476.2996402923</v>
      </c>
      <c r="H271" s="5">
        <v>5434.2508497175104</v>
      </c>
      <c r="I271" s="5">
        <v>0.14891981897586701</v>
      </c>
      <c r="J271" s="5">
        <v>0.16204496864693699</v>
      </c>
      <c r="K271" s="5">
        <v>777.50025688208098</v>
      </c>
      <c r="L271" s="5">
        <v>736418.47935477295</v>
      </c>
      <c r="M271" s="5">
        <v>3.9651931584152398</v>
      </c>
      <c r="N271" s="5">
        <v>0.34765972185558502</v>
      </c>
      <c r="O271" s="5">
        <v>0.51807282420958001</v>
      </c>
      <c r="P271" s="5">
        <v>1.69084763969086</v>
      </c>
      <c r="Q271" s="5">
        <v>1.5140687706882601</v>
      </c>
      <c r="R271" s="5">
        <v>5569.6062910666697</v>
      </c>
      <c r="S271" s="5">
        <v>1.2239229670719423</v>
      </c>
      <c r="T271" s="5">
        <v>15.4172606416817</v>
      </c>
      <c r="U271" s="5">
        <v>3.9956357854302502E-2</v>
      </c>
      <c r="V271" s="5">
        <v>0.115309816038172</v>
      </c>
      <c r="W271" s="5">
        <v>1.6493528381052301E-2</v>
      </c>
      <c r="X271" s="5">
        <v>6.1732324454864002E-3</v>
      </c>
      <c r="Y271" s="5">
        <v>0.42085268359757</v>
      </c>
      <c r="Z271" s="5">
        <v>1.0763539760433901E-2</v>
      </c>
      <c r="AA271" s="3">
        <f t="shared" si="220"/>
        <v>0.9190030410653045</v>
      </c>
      <c r="AB271" s="3">
        <f t="shared" si="221"/>
        <v>4.0176710416505061</v>
      </c>
      <c r="AC271" s="3">
        <f t="shared" si="222"/>
        <v>2.557555215859398E-2</v>
      </c>
      <c r="AD271" s="3">
        <f t="shared" si="223"/>
        <v>0.2874495862682489</v>
      </c>
      <c r="AE271" s="3">
        <f t="shared" si="224"/>
        <v>1.4668392732382815E-2</v>
      </c>
      <c r="AF271" s="3">
        <f t="shared" si="225"/>
        <v>9.4941435356296275E-2</v>
      </c>
      <c r="AG271" s="3">
        <f t="shared" si="226"/>
        <v>10.167006521365838</v>
      </c>
      <c r="AH271" s="17">
        <f t="shared" si="227"/>
        <v>3.5976217562534329</v>
      </c>
      <c r="AI271" s="3">
        <f t="shared" si="228"/>
        <v>7.2277416360398417E-2</v>
      </c>
      <c r="AJ271" s="3">
        <f t="shared" si="229"/>
        <v>11.354080681261559</v>
      </c>
      <c r="AK271" s="3">
        <f t="shared" si="230"/>
        <v>4.1453397458714306E-2</v>
      </c>
      <c r="AL271" s="3">
        <f t="shared" si="231"/>
        <v>0.2683078594178091</v>
      </c>
      <c r="AM271" s="3">
        <f t="shared" si="232"/>
        <v>10.167006521365838</v>
      </c>
      <c r="AN271" s="5"/>
      <c r="AP271" s="5">
        <v>0.18599427124387399</v>
      </c>
      <c r="AQ271" s="5">
        <v>8.6662019013371303</v>
      </c>
      <c r="AR271" s="5">
        <v>2.3833770280394701E-2</v>
      </c>
      <c r="AS271" s="5">
        <v>0.16204496864693699</v>
      </c>
      <c r="AT271" s="5">
        <v>0.20879420853470099</v>
      </c>
      <c r="AU271" s="5">
        <v>3.2779875478218701</v>
      </c>
      <c r="AV271" s="5">
        <v>1.7725999657312998E-2</v>
      </c>
      <c r="AW271" s="5">
        <v>0.34765972185558502</v>
      </c>
      <c r="AX271" s="5">
        <v>0.51807282420958001</v>
      </c>
      <c r="AY271" s="5">
        <v>1.69084763969086</v>
      </c>
      <c r="AZ271" s="5">
        <v>7.9033464058630594E-5</v>
      </c>
      <c r="BA271" s="5">
        <v>0.23083367837488999</v>
      </c>
      <c r="BB271" s="5">
        <v>6.8066860498890904E-3</v>
      </c>
      <c r="BC271" s="5">
        <v>0.138447975606176</v>
      </c>
      <c r="BD271" s="5">
        <v>3.9956357854302502E-2</v>
      </c>
      <c r="BE271" s="5">
        <v>0.115309816038172</v>
      </c>
      <c r="BF271" s="5">
        <v>1.6493528381052301E-2</v>
      </c>
      <c r="BG271" s="5">
        <v>4.18803967861548E-3</v>
      </c>
      <c r="BH271" s="5">
        <v>3.2839524889247899E-2</v>
      </c>
      <c r="BI271" s="3">
        <v>4.4415225904365901E-3</v>
      </c>
      <c r="BK271" s="5">
        <v>100.46365789166801</v>
      </c>
      <c r="BL271" s="5">
        <v>267.33067332566299</v>
      </c>
      <c r="BM271" s="5">
        <v>5.4199347335240802E-2</v>
      </c>
      <c r="BN271" s="5">
        <v>0.14689070106336299</v>
      </c>
      <c r="BO271" s="5">
        <v>635.93193225241305</v>
      </c>
      <c r="BP271" s="5">
        <v>7795.41381180813</v>
      </c>
      <c r="BQ271" s="5">
        <v>0.76861844728630802</v>
      </c>
      <c r="BR271" s="5">
        <v>0.26478240956975502</v>
      </c>
      <c r="BS271" s="5">
        <v>0.38357417680653899</v>
      </c>
      <c r="BT271" s="5">
        <v>0.24356783822640199</v>
      </c>
      <c r="BU271" s="5">
        <v>1.5580746870654301</v>
      </c>
      <c r="BV271" s="5">
        <v>864.46199671796501</v>
      </c>
      <c r="BW271" s="5">
        <v>0.207110290360278</v>
      </c>
      <c r="BX271" s="5">
        <v>1.3068766153975699</v>
      </c>
      <c r="BY271" s="5">
        <v>2.68329653076835E-2</v>
      </c>
      <c r="BZ271" s="5">
        <v>1.60355817954368E-3</v>
      </c>
      <c r="CA271" s="5">
        <v>3.9084360736680099E-4</v>
      </c>
      <c r="CB271" s="5">
        <v>7.7531443749379297E-3</v>
      </c>
      <c r="CC271" s="5">
        <v>8.6162423943685201E-3</v>
      </c>
      <c r="CD271" s="3">
        <v>1.20224946740224E-2</v>
      </c>
      <c r="CF271" s="3">
        <v>3476.2996402923</v>
      </c>
      <c r="CG271" s="3">
        <v>5434.2508497175104</v>
      </c>
      <c r="CH271" s="3">
        <v>0.14891981897586701</v>
      </c>
      <c r="CI271" s="3">
        <v>0.16204496864693699</v>
      </c>
      <c r="CJ271" s="3">
        <v>777.50025688208098</v>
      </c>
      <c r="CK271" s="3">
        <v>736418.47935477295</v>
      </c>
      <c r="CL271" s="3">
        <v>3.9651931584152398</v>
      </c>
      <c r="CM271" s="3">
        <v>0.34765972185558502</v>
      </c>
      <c r="CN271" s="3">
        <v>0.51807282420958001</v>
      </c>
      <c r="CO271" s="3">
        <v>1.69084763969086</v>
      </c>
      <c r="CP271" s="3">
        <v>1.5140687706882601</v>
      </c>
      <c r="CQ271" s="3">
        <v>5569.6062910666697</v>
      </c>
      <c r="CR271" s="3">
        <v>1.2239229670719423</v>
      </c>
      <c r="CS271" s="3">
        <v>15.4172606416817</v>
      </c>
      <c r="CT271" s="3">
        <v>3.9956357854302502E-2</v>
      </c>
      <c r="CU271" s="3">
        <v>0.115309816038172</v>
      </c>
      <c r="CV271" s="3">
        <v>1.6493528381052301E-2</v>
      </c>
      <c r="CW271" s="3">
        <v>6.1732324454864002E-3</v>
      </c>
      <c r="CX271" s="3">
        <v>0.42085268359757</v>
      </c>
      <c r="CY271" s="3">
        <v>1.0763539760433901E-2</v>
      </c>
      <c r="DA271" s="3">
        <f t="shared" si="233"/>
        <v>63.276721754212637</v>
      </c>
      <c r="DB271" s="3">
        <f t="shared" si="234"/>
        <v>97.309532629913335</v>
      </c>
      <c r="DC271" s="3">
        <f t="shared" si="235"/>
        <v>2.526925722273133E-3</v>
      </c>
      <c r="DD271" s="3">
        <f t="shared" si="236"/>
        <v>2.7608720681871726E-3</v>
      </c>
      <c r="DE271" s="3">
        <f t="shared" si="237"/>
        <v>12.235235213578841</v>
      </c>
      <c r="DF271" s="3">
        <f t="shared" si="238"/>
        <v>11261.943406557164</v>
      </c>
      <c r="DG271" s="3">
        <f t="shared" si="239"/>
        <v>5.6870661882237425E-2</v>
      </c>
      <c r="DH271" s="3">
        <f t="shared" si="240"/>
        <v>4.7880418930668642E-3</v>
      </c>
      <c r="DI271" s="3">
        <f t="shared" si="241"/>
        <v>6.914865996048937E-3</v>
      </c>
      <c r="DJ271" s="3">
        <f t="shared" si="242"/>
        <v>2.1413977199732273E-2</v>
      </c>
      <c r="DK271" s="3">
        <f t="shared" si="243"/>
        <v>1.4036284750169745E-2</v>
      </c>
      <c r="DL271" s="3">
        <f t="shared" si="244"/>
        <v>49.546808506878058</v>
      </c>
      <c r="DM271" s="3">
        <f t="shared" si="245"/>
        <v>1.0659678509222789E-2</v>
      </c>
      <c r="DN271" s="3">
        <f t="shared" si="246"/>
        <v>0.12987331009756298</v>
      </c>
      <c r="DO271" s="3">
        <f t="shared" si="247"/>
        <v>3.2815668408592725E-4</v>
      </c>
      <c r="DP271" s="3">
        <f t="shared" si="248"/>
        <v>9.0368194387282141E-4</v>
      </c>
      <c r="DQ271" s="3">
        <f t="shared" si="249"/>
        <v>8.3737712728645038E-5</v>
      </c>
      <c r="DR271" s="3">
        <f t="shared" si="250"/>
        <v>3.0204192052317389E-5</v>
      </c>
      <c r="DS271" s="3">
        <f t="shared" si="251"/>
        <v>2.0311422953550678E-3</v>
      </c>
      <c r="DT271" s="3">
        <f t="shared" si="252"/>
        <v>5.1505025306365607E-5</v>
      </c>
      <c r="DV271" s="3">
        <f t="shared" si="253"/>
        <v>0.55092240650749857</v>
      </c>
      <c r="DW271" s="3">
        <f t="shared" si="254"/>
        <v>0.84723102598188471</v>
      </c>
      <c r="DX271" s="3">
        <f t="shared" si="255"/>
        <v>2.2000823705563291E-5</v>
      </c>
      <c r="DY271" s="3">
        <f t="shared" si="256"/>
        <v>2.4037690981735317E-5</v>
      </c>
      <c r="DZ271" s="3">
        <f t="shared" si="257"/>
        <v>0.10652677700708137</v>
      </c>
      <c r="EA271" s="3">
        <f t="shared" si="258"/>
        <v>98.052756076584672</v>
      </c>
      <c r="EB271" s="3">
        <f t="shared" si="259"/>
        <v>4.9514767888162023E-4</v>
      </c>
      <c r="EC271" s="3">
        <f t="shared" si="260"/>
        <v>4.1687361308528956E-5</v>
      </c>
      <c r="ED271" s="3">
        <f t="shared" si="261"/>
        <v>6.0204677322218123E-5</v>
      </c>
      <c r="EE271" s="3">
        <f t="shared" si="262"/>
        <v>1.8644202045735403E-4</v>
      </c>
      <c r="EF271" s="3">
        <f t="shared" si="263"/>
        <v>1.2220771807719644E-4</v>
      </c>
      <c r="EG271" s="3">
        <f t="shared" si="264"/>
        <v>0.4313821294883724</v>
      </c>
      <c r="EH271" s="3">
        <f t="shared" si="265"/>
        <v>9.2809102211530322E-5</v>
      </c>
      <c r="EI271" s="3">
        <f t="shared" si="266"/>
        <v>1.1307494218484948E-3</v>
      </c>
      <c r="EJ271" s="3">
        <f t="shared" si="267"/>
        <v>2.8571149878842139E-6</v>
      </c>
      <c r="EK271" s="3">
        <f t="shared" si="268"/>
        <v>7.8679586652676778E-6</v>
      </c>
      <c r="EL271" s="3">
        <f t="shared" si="269"/>
        <v>7.2906719774602464E-7</v>
      </c>
      <c r="EM271" s="3">
        <f t="shared" si="270"/>
        <v>2.6297453013942755E-7</v>
      </c>
      <c r="EN271" s="3">
        <f t="shared" si="271"/>
        <v>1.7684256868785735E-5</v>
      </c>
      <c r="EO271" s="3">
        <f t="shared" si="272"/>
        <v>4.4843145634553167E-7</v>
      </c>
      <c r="EQ271" s="3">
        <f t="shared" si="273"/>
        <v>1.6944620519637694</v>
      </c>
    </row>
    <row r="272" spans="1:147">
      <c r="A272" s="5" t="s">
        <v>312</v>
      </c>
      <c r="B272" s="5" t="s">
        <v>397</v>
      </c>
      <c r="C272" s="3" t="s">
        <v>65</v>
      </c>
      <c r="D272" s="3" t="s">
        <v>618</v>
      </c>
      <c r="E272" s="3" t="s">
        <v>400</v>
      </c>
      <c r="F272" s="3" t="s">
        <v>491</v>
      </c>
      <c r="G272" s="5">
        <v>3919.8050670664902</v>
      </c>
      <c r="H272" s="5">
        <v>5478.8638383265798</v>
      </c>
      <c r="I272" s="5">
        <v>0.37993157574861403</v>
      </c>
      <c r="J272" s="5">
        <v>0.170448516418369</v>
      </c>
      <c r="K272" s="5">
        <v>2308.6775450077598</v>
      </c>
      <c r="L272" s="5">
        <v>743822.75663912995</v>
      </c>
      <c r="M272" s="5">
        <v>18.95130625773</v>
      </c>
      <c r="N272" s="5">
        <v>0.18072606549612799</v>
      </c>
      <c r="O272" s="5">
        <v>0.26396941842993299</v>
      </c>
      <c r="P272" s="5">
        <v>0.82776932038281603</v>
      </c>
      <c r="Q272" s="5">
        <v>2.4422375193332102</v>
      </c>
      <c r="R272" s="5">
        <v>5160.4006199786099</v>
      </c>
      <c r="S272" s="5">
        <v>3.1087191191885233</v>
      </c>
      <c r="T272" s="5">
        <v>2.09867805872838</v>
      </c>
      <c r="U272" s="5">
        <v>2.1871210771241899E-2</v>
      </c>
      <c r="V272" s="5">
        <v>8.9771145508602407E-2</v>
      </c>
      <c r="W272" s="5">
        <v>1.51209381028648E-2</v>
      </c>
      <c r="X272" s="5">
        <v>7.59055160381953E-3</v>
      </c>
      <c r="Y272" s="5">
        <v>1.7958457984466201</v>
      </c>
      <c r="Z272" s="5">
        <v>7.8796229149915992E-3</v>
      </c>
      <c r="AA272" s="3">
        <f t="shared" si="220"/>
        <v>2.2290107519391076</v>
      </c>
      <c r="AB272" s="3">
        <f t="shared" si="221"/>
        <v>0.46093563328144554</v>
      </c>
      <c r="AC272" s="3">
        <f t="shared" si="222"/>
        <v>4.3876946015116419E-3</v>
      </c>
      <c r="AD272" s="3">
        <f t="shared" si="223"/>
        <v>1.4393014842719805</v>
      </c>
      <c r="AE272" s="3">
        <f t="shared" si="224"/>
        <v>4.2267279353189703E-3</v>
      </c>
      <c r="AF272" s="3">
        <f t="shared" si="225"/>
        <v>1.2178779932085578E-2</v>
      </c>
      <c r="AG272" s="3">
        <f t="shared" si="226"/>
        <v>6.4280983082836576</v>
      </c>
      <c r="AH272" s="17">
        <f t="shared" si="227"/>
        <v>1.3599372069950044</v>
      </c>
      <c r="AI272" s="3">
        <f t="shared" si="228"/>
        <v>2.0739584225042774E-2</v>
      </c>
      <c r="AJ272" s="3">
        <f t="shared" si="229"/>
        <v>2.178732627715362</v>
      </c>
      <c r="AK272" s="3">
        <f t="shared" si="230"/>
        <v>1.997873324654096E-2</v>
      </c>
      <c r="AL272" s="3">
        <f t="shared" si="231"/>
        <v>5.7566183405912096E-2</v>
      </c>
      <c r="AM272" s="3">
        <f t="shared" si="232"/>
        <v>6.4280983082836576</v>
      </c>
      <c r="AN272" s="5"/>
      <c r="AP272" s="5">
        <v>0.116873718119077</v>
      </c>
      <c r="AQ272" s="5">
        <v>5.3102966324341203</v>
      </c>
      <c r="AR272" s="5">
        <v>2.7038720399351401E-2</v>
      </c>
      <c r="AS272" s="5">
        <v>0.170448516418369</v>
      </c>
      <c r="AT272" s="5">
        <v>0.17456469118614701</v>
      </c>
      <c r="AU272" s="5">
        <v>2.8099020384203701</v>
      </c>
      <c r="AV272" s="5">
        <v>3.0279021133073E-2</v>
      </c>
      <c r="AW272" s="5">
        <v>0.18072606549612799</v>
      </c>
      <c r="AX272" s="5">
        <v>0.26396941842993299</v>
      </c>
      <c r="AY272" s="5">
        <v>0.82776932038281603</v>
      </c>
      <c r="AZ272" s="5">
        <v>8.0359924442518094E-3</v>
      </c>
      <c r="BA272" s="5">
        <v>0.18043848196092099</v>
      </c>
      <c r="BB272" s="5">
        <v>6.8312043346428E-3</v>
      </c>
      <c r="BC272" s="5">
        <v>9.6107454023298997E-2</v>
      </c>
      <c r="BD272" s="5">
        <v>2.1871210771241899E-2</v>
      </c>
      <c r="BE272" s="5">
        <v>8.9771145508602407E-2</v>
      </c>
      <c r="BF272" s="5">
        <v>1.51209381028648E-2</v>
      </c>
      <c r="BG272" s="5">
        <v>7.59055160381953E-3</v>
      </c>
      <c r="BH272" s="5">
        <v>1.54966974330569E-2</v>
      </c>
      <c r="BI272" s="3">
        <v>7.8796229149915992E-3</v>
      </c>
      <c r="BK272" s="5">
        <v>172.25510368760601</v>
      </c>
      <c r="BL272" s="5">
        <v>383.057197840036</v>
      </c>
      <c r="BM272" s="5">
        <v>5.9142821236126603E-2</v>
      </c>
      <c r="BN272" s="5">
        <v>5.7083487707208898E-2</v>
      </c>
      <c r="BO272" s="5">
        <v>952.59480810818104</v>
      </c>
      <c r="BP272" s="5">
        <v>10712.6908400052</v>
      </c>
      <c r="BQ272" s="5">
        <v>1.0968909343248801</v>
      </c>
      <c r="BR272" s="5">
        <v>0.178438741394224</v>
      </c>
      <c r="BS272" s="5">
        <v>0.13074765537934799</v>
      </c>
      <c r="BT272" s="5">
        <v>1.0007178471220599</v>
      </c>
      <c r="BU272" s="5">
        <v>0.49867408205816399</v>
      </c>
      <c r="BV272" s="5">
        <v>314.81870090580998</v>
      </c>
      <c r="BW272" s="5">
        <v>0.35445227604020302</v>
      </c>
      <c r="BX272" s="5">
        <v>0.50714482426829399</v>
      </c>
      <c r="BY272" s="5">
        <v>1.34367321056959E-2</v>
      </c>
      <c r="BZ272" s="5">
        <v>9.2249251461192699E-2</v>
      </c>
      <c r="CA272" s="5">
        <v>1.40659974033942E-2</v>
      </c>
      <c r="CB272" s="5">
        <v>7.4889548210275401E-3</v>
      </c>
      <c r="CC272" s="5">
        <v>0.50375012405608399</v>
      </c>
      <c r="CD272" s="3">
        <v>5.0335046739097104E-3</v>
      </c>
      <c r="CF272" s="3">
        <v>3919.8050670664902</v>
      </c>
      <c r="CG272" s="3">
        <v>5478.8638383265798</v>
      </c>
      <c r="CH272" s="3">
        <v>0.37993157574861403</v>
      </c>
      <c r="CI272" s="3">
        <v>0.170448516418369</v>
      </c>
      <c r="CJ272" s="3">
        <v>2308.6775450077598</v>
      </c>
      <c r="CK272" s="3">
        <v>743822.75663912995</v>
      </c>
      <c r="CL272" s="3">
        <v>18.95130625773</v>
      </c>
      <c r="CM272" s="3">
        <v>0.18072606549612799</v>
      </c>
      <c r="CN272" s="3">
        <v>0.26396941842993299</v>
      </c>
      <c r="CO272" s="3">
        <v>0.82776932038281603</v>
      </c>
      <c r="CP272" s="3">
        <v>2.4422375193332102</v>
      </c>
      <c r="CQ272" s="3">
        <v>5160.4006199786099</v>
      </c>
      <c r="CR272" s="3">
        <v>3.1087191191885233</v>
      </c>
      <c r="CS272" s="3">
        <v>2.09867805872838</v>
      </c>
      <c r="CT272" s="3">
        <v>2.1871210771241899E-2</v>
      </c>
      <c r="CU272" s="3">
        <v>8.9771145508602407E-2</v>
      </c>
      <c r="CV272" s="3">
        <v>1.51209381028648E-2</v>
      </c>
      <c r="CW272" s="3">
        <v>7.59055160381953E-3</v>
      </c>
      <c r="CX272" s="3">
        <v>1.7958457984466201</v>
      </c>
      <c r="CY272" s="3">
        <v>7.8796229149915992E-3</v>
      </c>
      <c r="DA272" s="3">
        <f t="shared" si="233"/>
        <v>71.34954987328527</v>
      </c>
      <c r="DB272" s="3">
        <f t="shared" si="234"/>
        <v>98.108404303457419</v>
      </c>
      <c r="DC272" s="3">
        <f t="shared" si="235"/>
        <v>6.4468173414749929E-3</v>
      </c>
      <c r="DD272" s="3">
        <f t="shared" si="236"/>
        <v>2.9040491165679447E-3</v>
      </c>
      <c r="DE272" s="3">
        <f t="shared" si="237"/>
        <v>36.330808312210998</v>
      </c>
      <c r="DF272" s="3">
        <f t="shared" si="238"/>
        <v>11375.175969400978</v>
      </c>
      <c r="DG272" s="3">
        <f t="shared" si="239"/>
        <v>0.27180853172884128</v>
      </c>
      <c r="DH272" s="3">
        <f t="shared" si="240"/>
        <v>2.4889969080860485E-3</v>
      </c>
      <c r="DI272" s="3">
        <f t="shared" si="241"/>
        <v>3.5232752427862323E-3</v>
      </c>
      <c r="DJ272" s="3">
        <f t="shared" si="242"/>
        <v>1.0483400714068086E-2</v>
      </c>
      <c r="DK272" s="3">
        <f t="shared" si="243"/>
        <v>2.2640940697380787E-2</v>
      </c>
      <c r="DL272" s="3">
        <f t="shared" si="244"/>
        <v>45.90654491089493</v>
      </c>
      <c r="DM272" s="3">
        <f t="shared" si="245"/>
        <v>2.7075189597349923E-2</v>
      </c>
      <c r="DN272" s="3">
        <f t="shared" si="246"/>
        <v>1.7679033432131917E-2</v>
      </c>
      <c r="DO272" s="3">
        <f t="shared" si="247"/>
        <v>1.7962558123556092E-4</v>
      </c>
      <c r="DP272" s="3">
        <f t="shared" si="248"/>
        <v>7.0353562310816937E-4</v>
      </c>
      <c r="DQ272" s="3">
        <f t="shared" si="249"/>
        <v>7.6769066132624045E-5</v>
      </c>
      <c r="DR272" s="3">
        <f t="shared" si="250"/>
        <v>3.7138805390751252E-5</v>
      </c>
      <c r="DS272" s="3">
        <f t="shared" si="251"/>
        <v>8.6672094519624522E-3</v>
      </c>
      <c r="DT272" s="3">
        <f t="shared" si="252"/>
        <v>3.770508463517771E-5</v>
      </c>
      <c r="DV272" s="3">
        <f t="shared" si="253"/>
        <v>0.61358660190180725</v>
      </c>
      <c r="DW272" s="3">
        <f t="shared" si="254"/>
        <v>0.84370542661414105</v>
      </c>
      <c r="DX272" s="3">
        <f t="shared" si="255"/>
        <v>5.5440864765965004E-5</v>
      </c>
      <c r="DY272" s="3">
        <f t="shared" si="256"/>
        <v>2.4974027619731977E-5</v>
      </c>
      <c r="DZ272" s="3">
        <f t="shared" si="257"/>
        <v>0.31243500843699223</v>
      </c>
      <c r="EA272" s="3">
        <f t="shared" si="258"/>
        <v>97.823400168543571</v>
      </c>
      <c r="EB272" s="3">
        <f t="shared" si="259"/>
        <v>2.3374789840666455E-3</v>
      </c>
      <c r="EC272" s="3">
        <f t="shared" si="260"/>
        <v>2.1404692218646271E-5</v>
      </c>
      <c r="ED272" s="3">
        <f t="shared" si="261"/>
        <v>3.0299202834850742E-5</v>
      </c>
      <c r="EE272" s="3">
        <f t="shared" si="262"/>
        <v>9.0154377034527952E-5</v>
      </c>
      <c r="EF272" s="3">
        <f t="shared" si="263"/>
        <v>1.9470589360463125E-4</v>
      </c>
      <c r="EG272" s="3">
        <f t="shared" si="264"/>
        <v>0.39478372248954108</v>
      </c>
      <c r="EH272" s="3">
        <f t="shared" si="265"/>
        <v>2.3283922057517194E-4</v>
      </c>
      <c r="EI272" s="3">
        <f t="shared" si="266"/>
        <v>1.5203484910269685E-4</v>
      </c>
      <c r="EJ272" s="3">
        <f t="shared" si="267"/>
        <v>1.5447308385365429E-6</v>
      </c>
      <c r="EK272" s="3">
        <f t="shared" si="268"/>
        <v>6.0502138144734402E-6</v>
      </c>
      <c r="EL272" s="3">
        <f t="shared" si="269"/>
        <v>6.6019295851407713E-7</v>
      </c>
      <c r="EM272" s="3">
        <f t="shared" si="270"/>
        <v>3.1938356217907732E-7</v>
      </c>
      <c r="EN272" s="3">
        <f t="shared" si="271"/>
        <v>7.4535629237263982E-5</v>
      </c>
      <c r="EO272" s="3">
        <f t="shared" si="272"/>
        <v>3.2425340870133617E-7</v>
      </c>
      <c r="EQ272" s="3">
        <f t="shared" si="273"/>
        <v>1.6874108532282821</v>
      </c>
    </row>
    <row r="273" spans="1:147">
      <c r="A273" s="5" t="s">
        <v>313</v>
      </c>
      <c r="B273" s="5" t="s">
        <v>397</v>
      </c>
      <c r="C273" s="3" t="s">
        <v>65</v>
      </c>
      <c r="D273" s="3" t="s">
        <v>618</v>
      </c>
      <c r="E273" s="3" t="s">
        <v>400</v>
      </c>
      <c r="F273" s="3" t="s">
        <v>491</v>
      </c>
      <c r="G273" s="5">
        <v>2490.5872516230302</v>
      </c>
      <c r="H273" s="5">
        <v>5466.1174599469095</v>
      </c>
      <c r="I273" s="5">
        <v>3.1843346560076702E-2</v>
      </c>
      <c r="J273" s="5">
        <v>0.17200690857293099</v>
      </c>
      <c r="K273" s="5">
        <v>236.41728454463299</v>
      </c>
      <c r="L273" s="5">
        <v>748333.26538343797</v>
      </c>
      <c r="M273" s="5">
        <v>1.04670092851386</v>
      </c>
      <c r="N273" s="5">
        <v>0.35642119216232698</v>
      </c>
      <c r="O273" s="5">
        <v>0.291272160400463</v>
      </c>
      <c r="P273" s="5">
        <v>1.13490289040166</v>
      </c>
      <c r="Q273" s="5">
        <v>0.40770973292124502</v>
      </c>
      <c r="R273" s="5">
        <v>5006.2266315071902</v>
      </c>
      <c r="S273" s="3">
        <v>0.232369820005906</v>
      </c>
      <c r="T273" s="5">
        <v>0.113284775435706</v>
      </c>
      <c r="U273" s="5">
        <v>2.4899468521984401E-2</v>
      </c>
      <c r="V273" s="5">
        <v>0.14196589241291999</v>
      </c>
      <c r="W273" s="5">
        <v>1.46635037982784E-2</v>
      </c>
      <c r="X273" s="5">
        <v>4.4656982264098402E-3</v>
      </c>
      <c r="Y273" s="5">
        <v>0.48072248496827502</v>
      </c>
      <c r="Z273" s="5">
        <v>6.5019504159635503E-3</v>
      </c>
      <c r="AA273" s="3">
        <f t="shared" si="220"/>
        <v>0.18512829992857591</v>
      </c>
      <c r="AB273" s="3">
        <f t="shared" si="221"/>
        <v>2.3608275582877245</v>
      </c>
      <c r="AC273" s="3">
        <f t="shared" si="222"/>
        <v>1.3525371954242254E-2</v>
      </c>
      <c r="AD273" s="3">
        <f t="shared" si="223"/>
        <v>0.1093250605080007</v>
      </c>
      <c r="AE273" s="3">
        <f t="shared" si="224"/>
        <v>9.2895555461786888E-3</v>
      </c>
      <c r="AF273" s="3">
        <f t="shared" si="225"/>
        <v>5.179593070964348E-2</v>
      </c>
      <c r="AG273" s="3">
        <f t="shared" si="226"/>
        <v>12.803608193380255</v>
      </c>
      <c r="AH273" s="17">
        <f t="shared" si="227"/>
        <v>0.84811870813188939</v>
      </c>
      <c r="AI273" s="3">
        <f t="shared" si="228"/>
        <v>0.20418552439822107</v>
      </c>
      <c r="AJ273" s="3">
        <f t="shared" si="229"/>
        <v>35.640189019094301</v>
      </c>
      <c r="AK273" s="3">
        <f t="shared" si="230"/>
        <v>0.14023960132408531</v>
      </c>
      <c r="AL273" s="3">
        <f t="shared" si="231"/>
        <v>0.78193629790161179</v>
      </c>
      <c r="AM273" s="3">
        <f t="shared" si="232"/>
        <v>12.803608193380255</v>
      </c>
      <c r="AN273" s="5"/>
      <c r="AP273" s="5">
        <v>0.123483428317372</v>
      </c>
      <c r="AQ273" s="5">
        <v>5.3669231069481897</v>
      </c>
      <c r="AR273" s="5">
        <v>1.8980310286596799E-2</v>
      </c>
      <c r="AS273" s="5">
        <v>0.17200690857293099</v>
      </c>
      <c r="AT273" s="5">
        <v>0.218091474183504</v>
      </c>
      <c r="AU273" s="5">
        <v>3.7652861326989302</v>
      </c>
      <c r="AV273" s="5">
        <v>2.2991313273925802E-2</v>
      </c>
      <c r="AW273" s="5">
        <v>0.29149365413978201</v>
      </c>
      <c r="AX273" s="5">
        <v>0.291272160400463</v>
      </c>
      <c r="AY273" s="5">
        <v>1.13490289040166</v>
      </c>
      <c r="AZ273" s="5">
        <v>1.22379790974064E-2</v>
      </c>
      <c r="BA273" s="5">
        <v>0.34115234783286702</v>
      </c>
      <c r="BB273" s="5">
        <v>9.8269419055730702E-3</v>
      </c>
      <c r="BC273" s="5">
        <v>0.113284775435706</v>
      </c>
      <c r="BD273" s="5">
        <v>2.4899468521984401E-2</v>
      </c>
      <c r="BE273" s="5">
        <v>0.102587623022805</v>
      </c>
      <c r="BF273" s="5">
        <v>1.46635037982784E-2</v>
      </c>
      <c r="BG273" s="5">
        <v>3.7670142082630001E-3</v>
      </c>
      <c r="BH273" s="5">
        <v>1.18549395581734E-2</v>
      </c>
      <c r="BI273" s="3">
        <v>5.3324283248141202E-3</v>
      </c>
      <c r="BK273" s="5">
        <v>89.7555122887088</v>
      </c>
      <c r="BL273" s="5">
        <v>82.629990768705298</v>
      </c>
      <c r="BM273" s="5">
        <v>2.0251651980004799E-2</v>
      </c>
      <c r="BN273" s="5">
        <v>8.17727043835626E-2</v>
      </c>
      <c r="BO273" s="5">
        <v>200.809901224924</v>
      </c>
      <c r="BP273" s="5">
        <v>10520.199582081401</v>
      </c>
      <c r="BQ273" s="5">
        <v>0.17636916211366399</v>
      </c>
      <c r="BR273" s="5">
        <v>9.3279250858765095E-2</v>
      </c>
      <c r="BS273" s="5">
        <v>0.13205236962356501</v>
      </c>
      <c r="BT273" s="5">
        <v>0.79005997028324104</v>
      </c>
      <c r="BU273" s="5">
        <v>0.28668681462364398</v>
      </c>
      <c r="BV273" s="5">
        <v>433.978572457837</v>
      </c>
      <c r="BW273" s="5">
        <v>4.3361792110124302E-2</v>
      </c>
      <c r="BX273" s="5">
        <v>5.0040443749265702E-2</v>
      </c>
      <c r="BY273" s="5">
        <v>1.44534661735295E-2</v>
      </c>
      <c r="BZ273" s="5">
        <v>0.116957555192322</v>
      </c>
      <c r="CA273" s="5">
        <v>9.0398593739912693E-3</v>
      </c>
      <c r="CB273" s="5">
        <v>8.0059113271963907E-3</v>
      </c>
      <c r="CC273" s="5">
        <v>5.5314547804619599E-2</v>
      </c>
      <c r="CD273" s="3">
        <v>5.8593717742390604E-3</v>
      </c>
      <c r="CF273" s="3">
        <v>2490.5872516230302</v>
      </c>
      <c r="CG273" s="3">
        <v>5466.1174599469095</v>
      </c>
      <c r="CH273" s="3">
        <v>3.1843346560076702E-2</v>
      </c>
      <c r="CI273" s="3">
        <v>0.17200690857293099</v>
      </c>
      <c r="CJ273" s="3">
        <v>236.41728454463299</v>
      </c>
      <c r="CK273" s="3">
        <v>748333.26538343797</v>
      </c>
      <c r="CL273" s="3">
        <v>1.04670092851386</v>
      </c>
      <c r="CM273" s="3">
        <v>0.35642119216232698</v>
      </c>
      <c r="CN273" s="3">
        <v>0.291272160400463</v>
      </c>
      <c r="CO273" s="3">
        <v>1.13490289040166</v>
      </c>
      <c r="CP273" s="3">
        <v>0.40770973292124502</v>
      </c>
      <c r="CQ273" s="3">
        <v>5006.2266315071902</v>
      </c>
      <c r="CR273" s="3">
        <v>0.232369820005906</v>
      </c>
      <c r="CS273" s="3">
        <v>0.113284775435706</v>
      </c>
      <c r="CT273" s="3">
        <v>2.4899468521984401E-2</v>
      </c>
      <c r="CU273" s="3">
        <v>0.14196589241291999</v>
      </c>
      <c r="CV273" s="3">
        <v>1.46635037982784E-2</v>
      </c>
      <c r="CW273" s="3">
        <v>4.4656982264098402E-3</v>
      </c>
      <c r="CX273" s="3">
        <v>0.48072248496827502</v>
      </c>
      <c r="CY273" s="3">
        <v>6.5019504159635503E-3</v>
      </c>
      <c r="DA273" s="3">
        <f t="shared" si="233"/>
        <v>45.334468496015035</v>
      </c>
      <c r="DB273" s="3">
        <f t="shared" si="234"/>
        <v>97.880158652465028</v>
      </c>
      <c r="DC273" s="3">
        <f t="shared" si="235"/>
        <v>5.4032950119926805E-4</v>
      </c>
      <c r="DD273" s="3">
        <f t="shared" si="236"/>
        <v>2.9306005202106369E-3</v>
      </c>
      <c r="DE273" s="3">
        <f t="shared" si="237"/>
        <v>3.7204117418033076</v>
      </c>
      <c r="DF273" s="3">
        <f t="shared" si="238"/>
        <v>11444.154540196329</v>
      </c>
      <c r="DG273" s="3">
        <f t="shared" si="239"/>
        <v>1.5012276128592574E-2</v>
      </c>
      <c r="DH273" s="3">
        <f t="shared" si="240"/>
        <v>4.9087066817563281E-3</v>
      </c>
      <c r="DI273" s="3">
        <f t="shared" si="241"/>
        <v>3.887692740150544E-3</v>
      </c>
      <c r="DJ273" s="3">
        <f t="shared" si="242"/>
        <v>1.4373136909848786E-2</v>
      </c>
      <c r="DK273" s="3">
        <f t="shared" si="243"/>
        <v>3.7797027568944788E-3</v>
      </c>
      <c r="DL273" s="3">
        <f t="shared" si="244"/>
        <v>44.535024432726246</v>
      </c>
      <c r="DM273" s="3">
        <f t="shared" si="245"/>
        <v>2.0238100298377083E-3</v>
      </c>
      <c r="DN273" s="3">
        <f t="shared" si="246"/>
        <v>9.5429850421789239E-4</v>
      </c>
      <c r="DO273" s="3">
        <f t="shared" si="247"/>
        <v>2.0449629206623193E-4</v>
      </c>
      <c r="DP273" s="3">
        <f t="shared" si="248"/>
        <v>1.1125853637376174E-3</v>
      </c>
      <c r="DQ273" s="3">
        <f t="shared" si="249"/>
        <v>7.4446670250752725E-5</v>
      </c>
      <c r="DR273" s="3">
        <f t="shared" si="250"/>
        <v>2.1849623850920504E-5</v>
      </c>
      <c r="DS273" s="3">
        <f t="shared" si="251"/>
        <v>2.3200892131673505E-3</v>
      </c>
      <c r="DT273" s="3">
        <f t="shared" si="252"/>
        <v>3.1112731328958014E-5</v>
      </c>
      <c r="DV273" s="3">
        <f t="shared" si="253"/>
        <v>0.38958156691678464</v>
      </c>
      <c r="DW273" s="3">
        <f t="shared" si="254"/>
        <v>0.84113273725140691</v>
      </c>
      <c r="DX273" s="3">
        <f t="shared" si="255"/>
        <v>4.6433193265975751E-6</v>
      </c>
      <c r="DY273" s="3">
        <f t="shared" si="256"/>
        <v>2.5184103410656772E-5</v>
      </c>
      <c r="DZ273" s="3">
        <f t="shared" si="257"/>
        <v>3.19713428662948E-2</v>
      </c>
      <c r="EA273" s="3">
        <f t="shared" si="258"/>
        <v>98.345294556600422</v>
      </c>
      <c r="EB273" s="3">
        <f t="shared" si="259"/>
        <v>1.2900793262148047E-4</v>
      </c>
      <c r="EC273" s="3">
        <f t="shared" si="260"/>
        <v>4.2182950502256767E-5</v>
      </c>
      <c r="ED273" s="3">
        <f t="shared" si="261"/>
        <v>3.3408871431502285E-5</v>
      </c>
      <c r="EE273" s="3">
        <f t="shared" si="262"/>
        <v>1.235154923971496E-4</v>
      </c>
      <c r="EF273" s="3">
        <f t="shared" si="263"/>
        <v>3.2480859958467962E-5</v>
      </c>
      <c r="EG273" s="3">
        <f t="shared" si="264"/>
        <v>0.38271154767600002</v>
      </c>
      <c r="EH273" s="3">
        <f t="shared" si="265"/>
        <v>1.7391603094130991E-5</v>
      </c>
      <c r="EI273" s="3">
        <f t="shared" si="266"/>
        <v>8.2007602363801853E-6</v>
      </c>
      <c r="EJ273" s="3">
        <f t="shared" si="267"/>
        <v>1.7573380373663806E-6</v>
      </c>
      <c r="EK273" s="3">
        <f t="shared" si="268"/>
        <v>9.5609977068923174E-6</v>
      </c>
      <c r="EL273" s="3">
        <f t="shared" si="269"/>
        <v>6.3975715190252715E-7</v>
      </c>
      <c r="EM273" s="3">
        <f t="shared" si="270"/>
        <v>1.8776465190348922E-7</v>
      </c>
      <c r="EN273" s="3">
        <f t="shared" si="271"/>
        <v>1.9937677026739981E-5</v>
      </c>
      <c r="EO273" s="3">
        <f t="shared" si="272"/>
        <v>2.6736712758112183E-7</v>
      </c>
      <c r="EQ273" s="3">
        <f t="shared" si="273"/>
        <v>1.6822654745028138</v>
      </c>
    </row>
    <row r="274" spans="1:147">
      <c r="A274" s="5" t="s">
        <v>322</v>
      </c>
      <c r="B274" s="5" t="s">
        <v>397</v>
      </c>
      <c r="C274" s="3" t="s">
        <v>65</v>
      </c>
      <c r="D274" s="3" t="s">
        <v>618</v>
      </c>
      <c r="E274" s="3" t="s">
        <v>400</v>
      </c>
      <c r="F274" s="3" t="s">
        <v>491</v>
      </c>
      <c r="G274" s="5">
        <v>2557.67147137662</v>
      </c>
      <c r="H274" s="5">
        <v>5797.2951408558602</v>
      </c>
      <c r="I274" s="5">
        <v>7.7065689389940906E-2</v>
      </c>
      <c r="J274" s="5">
        <v>0.237706524003612</v>
      </c>
      <c r="K274" s="5">
        <v>693.001956245119</v>
      </c>
      <c r="L274" s="5">
        <v>734274.63055371004</v>
      </c>
      <c r="M274" s="5">
        <v>4.9456253114316802</v>
      </c>
      <c r="N274" s="5">
        <v>0.32429116408910302</v>
      </c>
      <c r="O274" s="5">
        <v>0.33126517482839601</v>
      </c>
      <c r="P274" s="5">
        <v>1.0005651005517</v>
      </c>
      <c r="Q274" s="5">
        <v>0.677924837091466</v>
      </c>
      <c r="R274" s="5">
        <v>4851.6316338660499</v>
      </c>
      <c r="S274" s="5">
        <v>0.98750291478742191</v>
      </c>
      <c r="T274" s="5">
        <v>0.31206032760707603</v>
      </c>
      <c r="U274" s="5">
        <v>1.4169778655965E-2</v>
      </c>
      <c r="V274" s="5">
        <v>7.8765922643681999E-2</v>
      </c>
      <c r="W274" s="5">
        <v>1.56678123006311E-2</v>
      </c>
      <c r="X274" s="5">
        <v>3.86233309602328E-3</v>
      </c>
      <c r="Y274" s="5">
        <v>0.64541201527067105</v>
      </c>
      <c r="Z274" s="5">
        <v>6.8773985352607696E-3</v>
      </c>
      <c r="AA274" s="3">
        <f t="shared" si="220"/>
        <v>0.3242051925708605</v>
      </c>
      <c r="AB274" s="3">
        <f t="shared" si="221"/>
        <v>1.5502734329048489</v>
      </c>
      <c r="AC274" s="3">
        <f t="shared" si="222"/>
        <v>1.0655826623209897E-2</v>
      </c>
      <c r="AD274" s="3">
        <f t="shared" si="223"/>
        <v>0.23264048033380791</v>
      </c>
      <c r="AE274" s="3">
        <f t="shared" si="224"/>
        <v>5.9842906618394849E-3</v>
      </c>
      <c r="AF274" s="3">
        <f t="shared" si="225"/>
        <v>2.1954624829880986E-2</v>
      </c>
      <c r="AG274" s="3">
        <f t="shared" si="226"/>
        <v>8.7967141078991364</v>
      </c>
      <c r="AH274" s="17">
        <f t="shared" si="227"/>
        <v>1.0503752967895397</v>
      </c>
      <c r="AI274" s="3">
        <f t="shared" si="228"/>
        <v>8.924073202618299E-2</v>
      </c>
      <c r="AJ274" s="3">
        <f t="shared" si="229"/>
        <v>12.983275806292859</v>
      </c>
      <c r="AK274" s="3">
        <f t="shared" si="230"/>
        <v>5.011741446288049E-2</v>
      </c>
      <c r="AL274" s="3">
        <f t="shared" si="231"/>
        <v>0.18386624149001032</v>
      </c>
      <c r="AM274" s="3">
        <f t="shared" si="232"/>
        <v>8.7967141078991364</v>
      </c>
      <c r="AN274" s="5"/>
      <c r="AP274" s="5">
        <v>0.15025753794601299</v>
      </c>
      <c r="AQ274" s="5">
        <v>3.2463761510337101</v>
      </c>
      <c r="AR274" s="5">
        <v>1.8295521623277401E-2</v>
      </c>
      <c r="AS274" s="5">
        <v>0.237706524003612</v>
      </c>
      <c r="AT274" s="5">
        <v>0.15538098568814199</v>
      </c>
      <c r="AU274" s="5">
        <v>2.6210525182104898</v>
      </c>
      <c r="AV274" s="5">
        <v>2.2849406403944901E-2</v>
      </c>
      <c r="AW274" s="5">
        <v>0.32429116408910302</v>
      </c>
      <c r="AX274" s="5">
        <v>0.33126517482839601</v>
      </c>
      <c r="AY274" s="5">
        <v>1.0005651005517</v>
      </c>
      <c r="AZ274" s="5">
        <v>1.52822787916061E-2</v>
      </c>
      <c r="BA274" s="5">
        <v>0.20531622114581799</v>
      </c>
      <c r="BB274" s="5">
        <v>4.41852490318617E-3</v>
      </c>
      <c r="BC274" s="5">
        <v>0.11013665401452399</v>
      </c>
      <c r="BD274" s="5">
        <v>1.4169778655965E-2</v>
      </c>
      <c r="BE274" s="5">
        <v>7.8765922643681999E-2</v>
      </c>
      <c r="BF274" s="5">
        <v>1.56678123006311E-2</v>
      </c>
      <c r="BG274" s="5">
        <v>4.8052200249623802E-5</v>
      </c>
      <c r="BH274" s="5">
        <v>9.9522561047622304E-2</v>
      </c>
      <c r="BI274" s="3">
        <v>4.1136445974864896E-3</v>
      </c>
      <c r="BK274" s="5">
        <v>81.542724188793699</v>
      </c>
      <c r="BL274" s="5">
        <v>319.56356047092601</v>
      </c>
      <c r="BM274" s="5">
        <v>2.77783969456738E-2</v>
      </c>
      <c r="BN274" s="5">
        <v>7.6834547995012797E-2</v>
      </c>
      <c r="BO274" s="5">
        <v>407.60529094718498</v>
      </c>
      <c r="BP274" s="5">
        <v>24225.052826434799</v>
      </c>
      <c r="BQ274" s="5">
        <v>0.34469914193412698</v>
      </c>
      <c r="BR274" s="5">
        <v>0.17783943033423999</v>
      </c>
      <c r="BS274" s="5">
        <v>9.8771304252452397E-2</v>
      </c>
      <c r="BT274" s="5">
        <v>0.47274525774210502</v>
      </c>
      <c r="BU274" s="5">
        <v>0.30715003272080799</v>
      </c>
      <c r="BV274" s="5">
        <v>342.72809634726798</v>
      </c>
      <c r="BW274" s="5">
        <v>8.7578727903317999E-2</v>
      </c>
      <c r="BX274" s="5">
        <v>7.3943448792944094E-2</v>
      </c>
      <c r="BY274" s="5">
        <v>9.5671997389839992E-3</v>
      </c>
      <c r="BZ274" s="5">
        <v>1.7161261709800501E-3</v>
      </c>
      <c r="CA274" s="5">
        <v>1.54838633238187E-2</v>
      </c>
      <c r="CB274" s="5">
        <v>5.6829435095839299E-3</v>
      </c>
      <c r="CC274" s="5">
        <v>0.12072432219417301</v>
      </c>
      <c r="CD274" s="3">
        <v>8.5012589650850599E-3</v>
      </c>
      <c r="CF274" s="3">
        <v>2557.67147137662</v>
      </c>
      <c r="CG274" s="3">
        <v>5797.2951408558602</v>
      </c>
      <c r="CH274" s="3">
        <v>7.7065689389940906E-2</v>
      </c>
      <c r="CI274" s="3">
        <v>0.237706524003612</v>
      </c>
      <c r="CJ274" s="3">
        <v>693.001956245119</v>
      </c>
      <c r="CK274" s="3">
        <v>734274.63055371004</v>
      </c>
      <c r="CL274" s="3">
        <v>4.9456253114316802</v>
      </c>
      <c r="CM274" s="3">
        <v>0.32429116408910302</v>
      </c>
      <c r="CN274" s="3">
        <v>0.33126517482839601</v>
      </c>
      <c r="CO274" s="3">
        <v>1.0005651005517</v>
      </c>
      <c r="CP274" s="3">
        <v>0.677924837091466</v>
      </c>
      <c r="CQ274" s="3">
        <v>4851.6316338660499</v>
      </c>
      <c r="CR274" s="3">
        <v>0.98750291478742191</v>
      </c>
      <c r="CS274" s="3">
        <v>0.31206032760707603</v>
      </c>
      <c r="CT274" s="3">
        <v>1.4169778655965E-2</v>
      </c>
      <c r="CU274" s="3">
        <v>7.8765922643681999E-2</v>
      </c>
      <c r="CV274" s="3">
        <v>1.56678123006311E-2</v>
      </c>
      <c r="CW274" s="3">
        <v>3.86233309602328E-3</v>
      </c>
      <c r="CX274" s="3">
        <v>0.64541201527067105</v>
      </c>
      <c r="CY274" s="3">
        <v>6.8773985352607696E-3</v>
      </c>
      <c r="DA274" s="3">
        <f t="shared" si="233"/>
        <v>46.555556994326828</v>
      </c>
      <c r="DB274" s="3">
        <f t="shared" si="234"/>
        <v>103.81046003860436</v>
      </c>
      <c r="DC274" s="3">
        <f t="shared" si="235"/>
        <v>1.3076786834914939E-3</v>
      </c>
      <c r="DD274" s="3">
        <f t="shared" si="236"/>
        <v>4.0499702522534394E-3</v>
      </c>
      <c r="DE274" s="3">
        <f t="shared" si="237"/>
        <v>10.90551657453056</v>
      </c>
      <c r="DF274" s="3">
        <f t="shared" si="238"/>
        <v>11229.157830764796</v>
      </c>
      <c r="DG274" s="3">
        <f t="shared" si="239"/>
        <v>7.0932480120357425E-2</v>
      </c>
      <c r="DH274" s="3">
        <f t="shared" si="240"/>
        <v>4.4662052622104808E-3</v>
      </c>
      <c r="DI274" s="3">
        <f t="shared" si="241"/>
        <v>4.421490929563651E-3</v>
      </c>
      <c r="DJ274" s="3">
        <f t="shared" si="242"/>
        <v>1.267179711944909E-2</v>
      </c>
      <c r="DK274" s="3">
        <f t="shared" si="243"/>
        <v>6.2847515494971274E-3</v>
      </c>
      <c r="DL274" s="3">
        <f t="shared" si="244"/>
        <v>43.159758687904649</v>
      </c>
      <c r="DM274" s="3">
        <f t="shared" si="245"/>
        <v>8.6005932413682692E-3</v>
      </c>
      <c r="DN274" s="3">
        <f t="shared" si="246"/>
        <v>2.6287619207065625E-3</v>
      </c>
      <c r="DO274" s="3">
        <f t="shared" si="247"/>
        <v>1.163746604464931E-4</v>
      </c>
      <c r="DP274" s="3">
        <f t="shared" si="248"/>
        <v>6.1728779501318181E-4</v>
      </c>
      <c r="DQ274" s="3">
        <f t="shared" si="249"/>
        <v>7.9545548727086391E-5</v>
      </c>
      <c r="DR274" s="3">
        <f t="shared" si="250"/>
        <v>1.8897498455222517E-5</v>
      </c>
      <c r="DS274" s="3">
        <f t="shared" si="251"/>
        <v>3.1149228536229297E-3</v>
      </c>
      <c r="DT274" s="3">
        <f t="shared" si="252"/>
        <v>3.2909302467823865E-5</v>
      </c>
      <c r="DV274" s="3">
        <f t="shared" si="253"/>
        <v>0.40714138818497786</v>
      </c>
      <c r="DW274" s="3">
        <f t="shared" si="254"/>
        <v>0.90785155493658798</v>
      </c>
      <c r="DX274" s="3">
        <f t="shared" si="255"/>
        <v>1.1436016425740747E-5</v>
      </c>
      <c r="DY274" s="3">
        <f t="shared" si="256"/>
        <v>3.541812443166051E-5</v>
      </c>
      <c r="DZ274" s="3">
        <f t="shared" si="257"/>
        <v>9.537179756156107E-2</v>
      </c>
      <c r="EA274" s="3">
        <f t="shared" si="258"/>
        <v>98.202131013552503</v>
      </c>
      <c r="EB274" s="3">
        <f t="shared" si="259"/>
        <v>6.2032440997591065E-4</v>
      </c>
      <c r="EC274" s="3">
        <f t="shared" si="260"/>
        <v>3.9058216199561567E-5</v>
      </c>
      <c r="ED274" s="3">
        <f t="shared" si="261"/>
        <v>3.8667176834103791E-5</v>
      </c>
      <c r="EE274" s="3">
        <f t="shared" si="262"/>
        <v>1.1081841574013598E-4</v>
      </c>
      <c r="EF274" s="3">
        <f t="shared" si="263"/>
        <v>5.4961912937090614E-5</v>
      </c>
      <c r="EG274" s="3">
        <f t="shared" si="264"/>
        <v>0.37744418068209262</v>
      </c>
      <c r="EH274" s="3">
        <f t="shared" si="265"/>
        <v>7.5214597302137765E-5</v>
      </c>
      <c r="EI274" s="3">
        <f t="shared" si="266"/>
        <v>2.2989259429002226E-5</v>
      </c>
      <c r="EJ274" s="3">
        <f t="shared" si="267"/>
        <v>1.0177290072915332E-6</v>
      </c>
      <c r="EK274" s="3">
        <f t="shared" si="268"/>
        <v>5.3983546969900221E-6</v>
      </c>
      <c r="EL274" s="3">
        <f t="shared" si="269"/>
        <v>6.95648107843029E-7</v>
      </c>
      <c r="EM274" s="3">
        <f t="shared" si="270"/>
        <v>1.6526391801563756E-7</v>
      </c>
      <c r="EN274" s="3">
        <f t="shared" si="271"/>
        <v>2.7240872982524824E-5</v>
      </c>
      <c r="EO274" s="3">
        <f t="shared" si="272"/>
        <v>2.8780106943155835E-7</v>
      </c>
      <c r="EQ274" s="3">
        <f t="shared" si="273"/>
        <v>1.815703109873176</v>
      </c>
    </row>
    <row r="275" spans="1:147">
      <c r="A275" s="5" t="s">
        <v>323</v>
      </c>
      <c r="B275" s="5" t="s">
        <v>397</v>
      </c>
      <c r="C275" s="3" t="s">
        <v>65</v>
      </c>
      <c r="D275" s="3" t="s">
        <v>618</v>
      </c>
      <c r="E275" s="3" t="s">
        <v>400</v>
      </c>
      <c r="F275" s="3" t="s">
        <v>491</v>
      </c>
      <c r="G275" s="5">
        <v>3388.5132071701501</v>
      </c>
      <c r="H275" s="5">
        <v>5635.5680295041302</v>
      </c>
      <c r="I275" s="5">
        <v>0.308124473378805</v>
      </c>
      <c r="J275" s="5">
        <v>0.19309931004874101</v>
      </c>
      <c r="K275" s="5">
        <v>2702.7951610958999</v>
      </c>
      <c r="L275" s="5">
        <v>725364.49916932895</v>
      </c>
      <c r="M275" s="5">
        <v>5.6137944424191</v>
      </c>
      <c r="N275" s="5">
        <v>0.27708373510239498</v>
      </c>
      <c r="O275" s="5">
        <v>0.44600309007648797</v>
      </c>
      <c r="P275" s="5">
        <v>1.1899141538385101</v>
      </c>
      <c r="Q275" s="5">
        <v>2.0053755672028499</v>
      </c>
      <c r="R275" s="5">
        <v>4934.1906649615803</v>
      </c>
      <c r="S275" s="5">
        <v>2.3995299936977319</v>
      </c>
      <c r="T275" s="5">
        <v>0.183778211584747</v>
      </c>
      <c r="U275" s="5">
        <v>0.52121009823701503</v>
      </c>
      <c r="V275" s="5">
        <v>9.4538399248621799E-2</v>
      </c>
      <c r="W275" s="5">
        <v>2.2588321077214299E-2</v>
      </c>
      <c r="X275" s="5">
        <v>4.5303947586855199E-3</v>
      </c>
      <c r="Y275" s="5">
        <v>2.8674787621366602</v>
      </c>
      <c r="Z275" s="5">
        <v>1.10352882480076E-2</v>
      </c>
      <c r="AA275" s="3">
        <f t="shared" si="220"/>
        <v>1.5956787898466858</v>
      </c>
      <c r="AB275" s="3">
        <f t="shared" si="221"/>
        <v>0.41496877659587716</v>
      </c>
      <c r="AC275" s="3">
        <f t="shared" si="222"/>
        <v>3.8484289382442766E-3</v>
      </c>
      <c r="AD275" s="3">
        <f t="shared" si="223"/>
        <v>0.69085726138346426</v>
      </c>
      <c r="AE275" s="3">
        <f t="shared" si="224"/>
        <v>1.5799226897533364E-3</v>
      </c>
      <c r="AF275" s="3">
        <f t="shared" si="225"/>
        <v>0.18176598380405889</v>
      </c>
      <c r="AG275" s="3">
        <f t="shared" si="226"/>
        <v>6.5083293943271494</v>
      </c>
      <c r="AH275" s="17">
        <f t="shared" si="227"/>
        <v>0.69935149779751926</v>
      </c>
      <c r="AI275" s="3">
        <f t="shared" si="228"/>
        <v>3.5814384125343178E-2</v>
      </c>
      <c r="AJ275" s="3">
        <f t="shared" si="229"/>
        <v>3.8617969575420323</v>
      </c>
      <c r="AK275" s="3">
        <f t="shared" si="230"/>
        <v>1.4703131851249933E-2</v>
      </c>
      <c r="AL275" s="3">
        <f t="shared" si="231"/>
        <v>1.6915569624235749</v>
      </c>
      <c r="AM275" s="3">
        <f t="shared" si="232"/>
        <v>6.5083293943271494</v>
      </c>
      <c r="AN275" s="5"/>
      <c r="AP275" s="5">
        <v>0.20251181270707999</v>
      </c>
      <c r="AQ275" s="5">
        <v>5.8384102640162698</v>
      </c>
      <c r="AR275" s="5">
        <v>3.0614544447202099E-2</v>
      </c>
      <c r="AS275" s="5">
        <v>0.19309931004874101</v>
      </c>
      <c r="AT275" s="5">
        <v>0.17049109343517899</v>
      </c>
      <c r="AU275" s="5">
        <v>2.7952527173659099</v>
      </c>
      <c r="AV275" s="5">
        <v>2.1141199175424501E-2</v>
      </c>
      <c r="AW275" s="5">
        <v>0.27708373510239498</v>
      </c>
      <c r="AX275" s="5">
        <v>0.44600309007648797</v>
      </c>
      <c r="AY275" s="5">
        <v>0.81937620913541598</v>
      </c>
      <c r="AZ275" s="5">
        <v>9.0542907062047897E-5</v>
      </c>
      <c r="BA275" s="5">
        <v>0.31911763450403302</v>
      </c>
      <c r="BB275" s="5">
        <v>1.0283727980400101E-2</v>
      </c>
      <c r="BC275" s="5">
        <v>9.26882692513359E-2</v>
      </c>
      <c r="BD275" s="5">
        <v>1.77348499486343E-2</v>
      </c>
      <c r="BE275" s="5">
        <v>9.4538399248621799E-2</v>
      </c>
      <c r="BF275" s="5">
        <v>2.2588321077214299E-2</v>
      </c>
      <c r="BG275" s="5">
        <v>4.5303947586855199E-3</v>
      </c>
      <c r="BH275" s="5">
        <v>0.13348637063426999</v>
      </c>
      <c r="BI275" s="3">
        <v>1.10352882480076E-2</v>
      </c>
      <c r="BK275" s="5">
        <v>125.723025565252</v>
      </c>
      <c r="BL275" s="5">
        <v>534.82204107690495</v>
      </c>
      <c r="BM275" s="5">
        <v>8.2204023999876905E-2</v>
      </c>
      <c r="BN275" s="5">
        <v>8.3812735565613902E-2</v>
      </c>
      <c r="BO275" s="5">
        <v>804.55883879886801</v>
      </c>
      <c r="BP275" s="5">
        <v>17256.678185111399</v>
      </c>
      <c r="BQ275" s="5">
        <v>0.33511944787506898</v>
      </c>
      <c r="BR275" s="5">
        <v>0.235360619023325</v>
      </c>
      <c r="BS275" s="5">
        <v>0.14102323016912299</v>
      </c>
      <c r="BT275" s="5">
        <v>0.72709215721099596</v>
      </c>
      <c r="BU275" s="5">
        <v>0.75766120589922603</v>
      </c>
      <c r="BV275" s="5">
        <v>406.005933807068</v>
      </c>
      <c r="BW275" s="5">
        <v>0.55418210232431797</v>
      </c>
      <c r="BX275" s="5">
        <v>3.7261728711716298E-2</v>
      </c>
      <c r="BY275" s="5">
        <v>0.189936943215711</v>
      </c>
      <c r="BZ275" s="5">
        <v>7.3275299113264802E-2</v>
      </c>
      <c r="CA275" s="5">
        <v>1.7052829553301001E-2</v>
      </c>
      <c r="CB275" s="5">
        <v>6.1108506038326299E-3</v>
      </c>
      <c r="CC275" s="5">
        <v>1.13806750468238</v>
      </c>
      <c r="CD275" s="3">
        <v>4.6938369793152997E-3</v>
      </c>
      <c r="CF275" s="3">
        <v>3388.5132071701501</v>
      </c>
      <c r="CG275" s="3">
        <v>5635.5680295041302</v>
      </c>
      <c r="CH275" s="3">
        <v>0.308124473378805</v>
      </c>
      <c r="CI275" s="3">
        <v>0.19309931004874101</v>
      </c>
      <c r="CJ275" s="3">
        <v>2702.7951610958999</v>
      </c>
      <c r="CK275" s="3">
        <v>725364.49916932895</v>
      </c>
      <c r="CL275" s="3">
        <v>5.6137944424191</v>
      </c>
      <c r="CM275" s="3">
        <v>0.27708373510239498</v>
      </c>
      <c r="CN275" s="3">
        <v>0.44600309007648797</v>
      </c>
      <c r="CO275" s="3">
        <v>1.1899141538385101</v>
      </c>
      <c r="CP275" s="3">
        <v>2.0053755672028499</v>
      </c>
      <c r="CQ275" s="3">
        <v>4934.1906649615803</v>
      </c>
      <c r="CR275" s="3">
        <v>2.3995299936977319</v>
      </c>
      <c r="CS275" s="3">
        <v>0.183778211584747</v>
      </c>
      <c r="CT275" s="3">
        <v>0.52121009823701503</v>
      </c>
      <c r="CU275" s="3">
        <v>9.4538399248621799E-2</v>
      </c>
      <c r="CV275" s="3">
        <v>2.2588321077214299E-2</v>
      </c>
      <c r="CW275" s="3">
        <v>4.5303947586855199E-3</v>
      </c>
      <c r="CX275" s="3">
        <v>2.8674787621366602</v>
      </c>
      <c r="CY275" s="3">
        <v>1.10352882480076E-2</v>
      </c>
      <c r="DA275" s="3">
        <f t="shared" si="233"/>
        <v>61.678804923890731</v>
      </c>
      <c r="DB275" s="3">
        <f t="shared" si="234"/>
        <v>100.91446019346638</v>
      </c>
      <c r="DC275" s="3">
        <f t="shared" si="235"/>
        <v>5.2283682776228845E-3</v>
      </c>
      <c r="DD275" s="3">
        <f t="shared" si="236"/>
        <v>3.2899663343534538E-3</v>
      </c>
      <c r="DE275" s="3">
        <f t="shared" si="237"/>
        <v>42.53289209542536</v>
      </c>
      <c r="DF275" s="3">
        <f t="shared" si="238"/>
        <v>11092.896454646412</v>
      </c>
      <c r="DG275" s="3">
        <f t="shared" si="239"/>
        <v>8.0515675493296329E-2</v>
      </c>
      <c r="DH275" s="3">
        <f t="shared" si="240"/>
        <v>3.8160547459357525E-3</v>
      </c>
      <c r="DI275" s="3">
        <f t="shared" si="241"/>
        <v>5.9529306645411733E-3</v>
      </c>
      <c r="DJ275" s="3">
        <f t="shared" si="242"/>
        <v>1.506983477505712E-2</v>
      </c>
      <c r="DK275" s="3">
        <f t="shared" si="243"/>
        <v>1.8590980170271217E-2</v>
      </c>
      <c r="DL275" s="3">
        <f t="shared" si="244"/>
        <v>43.894197765001472</v>
      </c>
      <c r="DM275" s="3">
        <f t="shared" si="245"/>
        <v>2.0898552436880383E-2</v>
      </c>
      <c r="DN275" s="3">
        <f t="shared" si="246"/>
        <v>1.5481274668077416E-3</v>
      </c>
      <c r="DO275" s="3">
        <f t="shared" si="247"/>
        <v>4.2806348409741707E-3</v>
      </c>
      <c r="DP275" s="3">
        <f t="shared" si="248"/>
        <v>7.4089654583559407E-4</v>
      </c>
      <c r="DQ275" s="3">
        <f t="shared" si="249"/>
        <v>1.1468100079538529E-4</v>
      </c>
      <c r="DR275" s="3">
        <f t="shared" si="250"/>
        <v>2.2166168951599863E-5</v>
      </c>
      <c r="DS275" s="3">
        <f t="shared" si="251"/>
        <v>1.3839183214945271E-2</v>
      </c>
      <c r="DT275" s="3">
        <f t="shared" si="252"/>
        <v>5.2805379375841885E-5</v>
      </c>
      <c r="DV275" s="3">
        <f t="shared" si="253"/>
        <v>0.54375511591701597</v>
      </c>
      <c r="DW275" s="3">
        <f t="shared" si="254"/>
        <v>0.88965332690722976</v>
      </c>
      <c r="DX275" s="3">
        <f t="shared" si="255"/>
        <v>4.6092851545417816E-5</v>
      </c>
      <c r="DY275" s="3">
        <f t="shared" si="256"/>
        <v>2.9004064324964153E-5</v>
      </c>
      <c r="DZ275" s="3">
        <f t="shared" si="257"/>
        <v>0.37496637135191524</v>
      </c>
      <c r="EA275" s="3">
        <f t="shared" si="258"/>
        <v>97.794034838949102</v>
      </c>
      <c r="EB275" s="3">
        <f t="shared" si="259"/>
        <v>7.098193701226543E-4</v>
      </c>
      <c r="EC275" s="3">
        <f t="shared" si="260"/>
        <v>3.3642015166838001E-5</v>
      </c>
      <c r="ED275" s="3">
        <f t="shared" si="261"/>
        <v>5.2480532129923722E-5</v>
      </c>
      <c r="EE275" s="3">
        <f t="shared" si="262"/>
        <v>1.3285438596083229E-4</v>
      </c>
      <c r="EF275" s="3">
        <f t="shared" si="263"/>
        <v>1.6389650529012055E-4</v>
      </c>
      <c r="EG275" s="3">
        <f t="shared" si="264"/>
        <v>0.38696752674187856</v>
      </c>
      <c r="EH275" s="3">
        <f t="shared" si="265"/>
        <v>1.8423986678788753E-4</v>
      </c>
      <c r="EI275" s="3">
        <f t="shared" si="266"/>
        <v>1.3648160518140897E-5</v>
      </c>
      <c r="EJ275" s="3">
        <f t="shared" si="267"/>
        <v>3.7737713903901308E-5</v>
      </c>
      <c r="EK275" s="3">
        <f t="shared" si="268"/>
        <v>6.5316811449325535E-6</v>
      </c>
      <c r="EL275" s="3">
        <f t="shared" si="269"/>
        <v>1.0110179819132678E-6</v>
      </c>
      <c r="EM275" s="3">
        <f t="shared" si="270"/>
        <v>1.9541506653032985E-7</v>
      </c>
      <c r="EN275" s="3">
        <f t="shared" si="271"/>
        <v>1.2200506612482366E-4</v>
      </c>
      <c r="EO275" s="3">
        <f t="shared" si="272"/>
        <v>4.6552774845400923E-7</v>
      </c>
      <c r="EQ275" s="3">
        <f t="shared" si="273"/>
        <v>1.7793066538144595</v>
      </c>
    </row>
    <row r="276" spans="1:147">
      <c r="A276" s="5" t="s">
        <v>328</v>
      </c>
      <c r="B276" s="5" t="s">
        <v>397</v>
      </c>
      <c r="C276" s="3" t="s">
        <v>65</v>
      </c>
      <c r="D276" s="3" t="s">
        <v>618</v>
      </c>
      <c r="E276" s="3" t="s">
        <v>400</v>
      </c>
      <c r="F276" s="3" t="s">
        <v>491</v>
      </c>
      <c r="G276" s="5">
        <v>2809.5688484800799</v>
      </c>
      <c r="H276" s="5">
        <v>5345.6807703518498</v>
      </c>
      <c r="I276" s="5">
        <v>3.1308725281106398E-2</v>
      </c>
      <c r="J276" s="5">
        <v>0.204920910529445</v>
      </c>
      <c r="K276" s="5">
        <v>643.68318094165897</v>
      </c>
      <c r="L276" s="5">
        <v>705501.53077214898</v>
      </c>
      <c r="M276" s="5">
        <v>3.3226705394206202</v>
      </c>
      <c r="N276" s="5">
        <v>0.27621574983684499</v>
      </c>
      <c r="O276" s="5">
        <v>0.47995776067016399</v>
      </c>
      <c r="P276" s="5">
        <v>1.11123300651672</v>
      </c>
      <c r="Q276" s="5">
        <v>1.2393921681231399</v>
      </c>
      <c r="R276" s="5">
        <v>4644.9253770838905</v>
      </c>
      <c r="S276" s="5">
        <v>4.550360467630625E-2</v>
      </c>
      <c r="T276" s="5">
        <v>3.6309584875992198</v>
      </c>
      <c r="U276" s="5">
        <v>3.2560413112808301E-2</v>
      </c>
      <c r="V276" s="5">
        <v>0.10571826627224</v>
      </c>
      <c r="W276" s="5">
        <v>1.6529598955960598E-2</v>
      </c>
      <c r="X276" s="5">
        <v>6.6969082296146802E-3</v>
      </c>
      <c r="Y276" s="5">
        <v>1.0219188913046799</v>
      </c>
      <c r="Z276" s="5">
        <v>4.3201179469991502E-3</v>
      </c>
      <c r="AA276" s="3">
        <f t="shared" si="220"/>
        <v>0.15278443376137379</v>
      </c>
      <c r="AB276" s="3">
        <f t="shared" si="221"/>
        <v>1.0873984383418267</v>
      </c>
      <c r="AC276" s="3">
        <f t="shared" si="222"/>
        <v>4.2274567813142903E-3</v>
      </c>
      <c r="AD276" s="3">
        <f t="shared" si="223"/>
        <v>6.5232251349348097E-2</v>
      </c>
      <c r="AE276" s="3">
        <f t="shared" si="224"/>
        <v>6.5532678636215083E-3</v>
      </c>
      <c r="AF276" s="3">
        <f t="shared" si="225"/>
        <v>3.1862032681711699E-2</v>
      </c>
      <c r="AG276" s="3">
        <f t="shared" si="226"/>
        <v>39.586158714390876</v>
      </c>
      <c r="AH276" s="17">
        <f t="shared" si="227"/>
        <v>1.2128087450666585</v>
      </c>
      <c r="AI276" s="3">
        <f t="shared" si="228"/>
        <v>0.13798447264175823</v>
      </c>
      <c r="AJ276" s="3">
        <f t="shared" si="229"/>
        <v>35.492757898620226</v>
      </c>
      <c r="AK276" s="3">
        <f t="shared" si="230"/>
        <v>0.21389910223064892</v>
      </c>
      <c r="AL276" s="3">
        <f t="shared" si="231"/>
        <v>1.0399788819398932</v>
      </c>
      <c r="AM276" s="3">
        <f t="shared" si="232"/>
        <v>39.586158714390876</v>
      </c>
      <c r="AN276" s="5"/>
      <c r="AP276" s="5">
        <v>0.20385125669687901</v>
      </c>
      <c r="AQ276" s="5">
        <v>4.5468697849900801</v>
      </c>
      <c r="AR276" s="5">
        <v>2.12550240387804E-2</v>
      </c>
      <c r="AS276" s="5">
        <v>0.204920910529445</v>
      </c>
      <c r="AT276" s="5">
        <v>0.155673388769037</v>
      </c>
      <c r="AU276" s="5">
        <v>2.39527552625283</v>
      </c>
      <c r="AV276" s="5">
        <v>2.8228848012902399E-2</v>
      </c>
      <c r="AW276" s="5">
        <v>0.27621574983684499</v>
      </c>
      <c r="AX276" s="5">
        <v>0.47995776067016399</v>
      </c>
      <c r="AY276" s="5">
        <v>1.11123300651672</v>
      </c>
      <c r="AZ276" s="5">
        <v>1.27178415347709E-2</v>
      </c>
      <c r="BA276" s="5">
        <v>0.16634185281590599</v>
      </c>
      <c r="BB276" s="5">
        <v>6.2357568769036602E-3</v>
      </c>
      <c r="BC276" s="5">
        <v>9.5087645445481497E-2</v>
      </c>
      <c r="BD276" s="5">
        <v>3.2560413112808301E-2</v>
      </c>
      <c r="BE276" s="5">
        <v>0.10571826627224</v>
      </c>
      <c r="BF276" s="5">
        <v>1.5246183691957099E-2</v>
      </c>
      <c r="BG276" s="5">
        <v>5.1812391428947696E-3</v>
      </c>
      <c r="BH276" s="5">
        <v>6.1522709194710902E-2</v>
      </c>
      <c r="BI276" s="3">
        <v>4.04625723076797E-3</v>
      </c>
      <c r="BK276" s="5">
        <v>58.425657219268103</v>
      </c>
      <c r="BL276" s="5">
        <v>299.15990946501603</v>
      </c>
      <c r="BM276" s="5">
        <v>2.0856229477177499E-2</v>
      </c>
      <c r="BN276" s="5">
        <v>0.15644101590156601</v>
      </c>
      <c r="BO276" s="5">
        <v>472.32424573096398</v>
      </c>
      <c r="BP276" s="5">
        <v>16663.0299103705</v>
      </c>
      <c r="BQ276" s="5">
        <v>0.34198493838628102</v>
      </c>
      <c r="BR276" s="5">
        <v>0.22989411570653501</v>
      </c>
      <c r="BS276" s="5">
        <v>0.12737364072176</v>
      </c>
      <c r="BT276" s="5">
        <v>0.256467153311149</v>
      </c>
      <c r="BU276" s="5">
        <v>0.56813846355675601</v>
      </c>
      <c r="BV276" s="5">
        <v>88.830454340335905</v>
      </c>
      <c r="BW276" s="5">
        <v>1.4533966765639599E-2</v>
      </c>
      <c r="BX276" s="5">
        <v>0.958928951182348</v>
      </c>
      <c r="BY276" s="5">
        <v>1.18258305806165E-2</v>
      </c>
      <c r="BZ276" s="5">
        <v>3.3910872177448799E-3</v>
      </c>
      <c r="CA276" s="5">
        <v>2.8675804556623101E-2</v>
      </c>
      <c r="CB276" s="5">
        <v>9.0305591033172598E-3</v>
      </c>
      <c r="CC276" s="5">
        <v>0.31628867162723701</v>
      </c>
      <c r="CD276" s="3">
        <v>4.1315113152597498E-3</v>
      </c>
      <c r="CF276" s="3">
        <v>2809.5688484800799</v>
      </c>
      <c r="CG276" s="3">
        <v>5345.6807703518498</v>
      </c>
      <c r="CH276" s="3">
        <v>3.1308725281106398E-2</v>
      </c>
      <c r="CI276" s="3">
        <v>0.204920910529445</v>
      </c>
      <c r="CJ276" s="3">
        <v>643.68318094165897</v>
      </c>
      <c r="CK276" s="3">
        <v>705501.53077214898</v>
      </c>
      <c r="CL276" s="3">
        <v>3.3226705394206202</v>
      </c>
      <c r="CM276" s="3">
        <v>0.27621574983684499</v>
      </c>
      <c r="CN276" s="3">
        <v>0.47995776067016399</v>
      </c>
      <c r="CO276" s="3">
        <v>1.11123300651672</v>
      </c>
      <c r="CP276" s="3">
        <v>1.2393921681231399</v>
      </c>
      <c r="CQ276" s="3">
        <v>4644.9253770838905</v>
      </c>
      <c r="CR276" s="3">
        <v>4.550360467630625E-2</v>
      </c>
      <c r="CS276" s="3">
        <v>3.6309584875992198</v>
      </c>
      <c r="CT276" s="3">
        <v>3.2560413112808301E-2</v>
      </c>
      <c r="CU276" s="3">
        <v>0.10571826627224</v>
      </c>
      <c r="CV276" s="3">
        <v>1.6529598955960598E-2</v>
      </c>
      <c r="CW276" s="3">
        <v>6.6969082296146802E-3</v>
      </c>
      <c r="CX276" s="3">
        <v>1.0219188913046799</v>
      </c>
      <c r="CY276" s="3">
        <v>4.3201179469991502E-3</v>
      </c>
      <c r="DA276" s="3">
        <f t="shared" si="233"/>
        <v>51.140673897612928</v>
      </c>
      <c r="DB276" s="3">
        <f t="shared" si="234"/>
        <v>95.723534252875808</v>
      </c>
      <c r="DC276" s="3">
        <f t="shared" si="235"/>
        <v>5.3125785263834983E-4</v>
      </c>
      <c r="DD276" s="3">
        <f t="shared" si="236"/>
        <v>3.4913791078629796E-3</v>
      </c>
      <c r="DE276" s="3">
        <f t="shared" si="237"/>
        <v>10.129405170139096</v>
      </c>
      <c r="DF276" s="3">
        <f t="shared" si="238"/>
        <v>10789.134894817998</v>
      </c>
      <c r="DG276" s="3">
        <f t="shared" si="239"/>
        <v>4.7655300824987742E-2</v>
      </c>
      <c r="DH276" s="3">
        <f t="shared" si="240"/>
        <v>3.8041006725911719E-3</v>
      </c>
      <c r="DI276" s="3">
        <f t="shared" si="241"/>
        <v>6.4061333536678871E-3</v>
      </c>
      <c r="DJ276" s="3">
        <f t="shared" si="242"/>
        <v>1.4073366343930091E-2</v>
      </c>
      <c r="DK276" s="3">
        <f t="shared" si="243"/>
        <v>1.148987531193753E-2</v>
      </c>
      <c r="DL276" s="3">
        <f t="shared" si="244"/>
        <v>41.320915009063974</v>
      </c>
      <c r="DM276" s="3">
        <f t="shared" si="245"/>
        <v>3.9631072372194476E-4</v>
      </c>
      <c r="DN276" s="3">
        <f t="shared" si="246"/>
        <v>3.0586795447723192E-2</v>
      </c>
      <c r="DO276" s="3">
        <f t="shared" si="247"/>
        <v>2.6741469376485134E-4</v>
      </c>
      <c r="DP276" s="3">
        <f t="shared" si="248"/>
        <v>8.2851305855987463E-4</v>
      </c>
      <c r="DQ276" s="3">
        <f t="shared" si="249"/>
        <v>8.3920843188656127E-5</v>
      </c>
      <c r="DR276" s="3">
        <f t="shared" si="250"/>
        <v>3.2766415991985065E-5</v>
      </c>
      <c r="DS276" s="3">
        <f t="shared" si="251"/>
        <v>4.9320409812001927E-3</v>
      </c>
      <c r="DT276" s="3">
        <f t="shared" si="252"/>
        <v>2.0672361429332028E-5</v>
      </c>
      <c r="DV276" s="3">
        <f t="shared" si="253"/>
        <v>0.46539732565933467</v>
      </c>
      <c r="DW276" s="3">
        <f t="shared" si="254"/>
        <v>0.87111634338529009</v>
      </c>
      <c r="DX276" s="3">
        <f t="shared" si="255"/>
        <v>4.8346250647461561E-6</v>
      </c>
      <c r="DY276" s="3">
        <f t="shared" si="256"/>
        <v>3.1772723662488705E-5</v>
      </c>
      <c r="DZ276" s="3">
        <f t="shared" si="257"/>
        <v>9.2180992494168446E-2</v>
      </c>
      <c r="EA276" s="3">
        <f t="shared" si="258"/>
        <v>98.184754785964572</v>
      </c>
      <c r="EB276" s="3">
        <f t="shared" si="259"/>
        <v>4.3367925893670337E-4</v>
      </c>
      <c r="EC276" s="3">
        <f t="shared" si="260"/>
        <v>3.4618595036649388E-5</v>
      </c>
      <c r="ED276" s="3">
        <f t="shared" si="261"/>
        <v>5.829796722239245E-5</v>
      </c>
      <c r="EE276" s="3">
        <f t="shared" si="262"/>
        <v>1.280723651120067E-4</v>
      </c>
      <c r="EF276" s="3">
        <f t="shared" si="263"/>
        <v>1.0456172816652181E-4</v>
      </c>
      <c r="EG276" s="3">
        <f t="shared" si="264"/>
        <v>0.37603421842887874</v>
      </c>
      <c r="EH276" s="3">
        <f t="shared" si="265"/>
        <v>3.6065608231830059E-6</v>
      </c>
      <c r="EI276" s="3">
        <f t="shared" si="266"/>
        <v>2.7835012167338547E-4</v>
      </c>
      <c r="EJ276" s="3">
        <f t="shared" si="267"/>
        <v>2.4335636164931507E-6</v>
      </c>
      <c r="EK276" s="3">
        <f t="shared" si="268"/>
        <v>7.5397473740681253E-6</v>
      </c>
      <c r="EL276" s="3">
        <f t="shared" si="269"/>
        <v>7.6370788670620113E-7</v>
      </c>
      <c r="EM276" s="3">
        <f t="shared" si="270"/>
        <v>2.9818540140166E-7</v>
      </c>
      <c r="EN276" s="3">
        <f t="shared" si="271"/>
        <v>4.4883231051829183E-5</v>
      </c>
      <c r="EO276" s="3">
        <f t="shared" si="272"/>
        <v>1.8812543893214864E-7</v>
      </c>
      <c r="EQ276" s="3">
        <f t="shared" si="273"/>
        <v>1.7422326867705802</v>
      </c>
    </row>
    <row r="277" spans="1:147">
      <c r="A277" s="5" t="s">
        <v>329</v>
      </c>
      <c r="B277" s="5" t="s">
        <v>397</v>
      </c>
      <c r="C277" s="3" t="s">
        <v>65</v>
      </c>
      <c r="D277" s="3" t="s">
        <v>618</v>
      </c>
      <c r="E277" s="3" t="s">
        <v>400</v>
      </c>
      <c r="F277" s="3" t="s">
        <v>491</v>
      </c>
      <c r="G277" s="5">
        <v>2945.0387782164398</v>
      </c>
      <c r="H277" s="5">
        <v>5009.8499123963202</v>
      </c>
      <c r="I277" s="5">
        <v>7.9952765206411397E-2</v>
      </c>
      <c r="J277" s="5">
        <v>0.18676559085706601</v>
      </c>
      <c r="K277" s="5">
        <v>296.00191046120102</v>
      </c>
      <c r="L277" s="5">
        <v>728967.67217730405</v>
      </c>
      <c r="M277" s="5">
        <v>6.6823668052472502</v>
      </c>
      <c r="N277" s="5">
        <v>0.26988890172737201</v>
      </c>
      <c r="O277" s="5">
        <v>0.38993686479258699</v>
      </c>
      <c r="P277" s="5">
        <v>1.42431569057865</v>
      </c>
      <c r="Q277" s="5">
        <v>0.92894987739783697</v>
      </c>
      <c r="R277" s="5">
        <v>5087.4787495837199</v>
      </c>
      <c r="S277" s="5">
        <v>0.35832471235137292</v>
      </c>
      <c r="T277" s="5">
        <v>0.22670551239502901</v>
      </c>
      <c r="U277" s="5">
        <v>8.2819392173368298E-2</v>
      </c>
      <c r="V277" s="5">
        <v>0.174390457966971</v>
      </c>
      <c r="W277" s="5">
        <v>7.2951273890236104E-3</v>
      </c>
      <c r="X277" s="5">
        <v>6.6288449108502503E-3</v>
      </c>
      <c r="Y277" s="5">
        <v>1.91557223299302</v>
      </c>
      <c r="Z277" s="5">
        <v>1.1839318187784E-2</v>
      </c>
      <c r="AA277" s="3">
        <f t="shared" si="220"/>
        <v>0.42809151749799684</v>
      </c>
      <c r="AB277" s="3">
        <f t="shared" si="221"/>
        <v>0.74354580111719548</v>
      </c>
      <c r="AC277" s="3">
        <f t="shared" si="222"/>
        <v>6.180564733539411E-3</v>
      </c>
      <c r="AD277" s="3">
        <f t="shared" si="223"/>
        <v>0.20504028324928811</v>
      </c>
      <c r="AE277" s="3">
        <f t="shared" si="224"/>
        <v>3.4605037579255849E-3</v>
      </c>
      <c r="AF277" s="3">
        <f t="shared" si="225"/>
        <v>4.3234805113021323E-2</v>
      </c>
      <c r="AG277" s="3">
        <f t="shared" si="226"/>
        <v>11.618733573499277</v>
      </c>
      <c r="AH277" s="17">
        <f t="shared" si="227"/>
        <v>0.48494640995415905</v>
      </c>
      <c r="AI277" s="3">
        <f t="shared" si="228"/>
        <v>0.14807890830565804</v>
      </c>
      <c r="AJ277" s="3">
        <f t="shared" si="229"/>
        <v>17.814464414101771</v>
      </c>
      <c r="AK277" s="3">
        <f t="shared" si="230"/>
        <v>8.2909514057916342E-2</v>
      </c>
      <c r="AL277" s="3">
        <f t="shared" si="231"/>
        <v>1.0358540065444419</v>
      </c>
      <c r="AM277" s="3">
        <f t="shared" si="232"/>
        <v>11.618733573499277</v>
      </c>
      <c r="AN277" s="5"/>
      <c r="AP277" s="5">
        <v>0.19441043605452701</v>
      </c>
      <c r="AQ277" s="5">
        <v>6.5266109243390202</v>
      </c>
      <c r="AR277" s="5">
        <v>3.3446571552611097E-2</v>
      </c>
      <c r="AS277" s="5">
        <v>0.18676559085706601</v>
      </c>
      <c r="AT277" s="5">
        <v>0.14755973829234101</v>
      </c>
      <c r="AU277" s="5">
        <v>4.4037771848485798</v>
      </c>
      <c r="AV277" s="5">
        <v>2.82393255856546E-2</v>
      </c>
      <c r="AW277" s="5">
        <v>0.26988890172737201</v>
      </c>
      <c r="AX277" s="5">
        <v>0.38993686479258699</v>
      </c>
      <c r="AY277" s="5">
        <v>1.42431569057865</v>
      </c>
      <c r="AZ277" s="5">
        <v>2.6726887440548002E-4</v>
      </c>
      <c r="BA277" s="5">
        <v>0.165065683298035</v>
      </c>
      <c r="BB277" s="5">
        <v>4.6514903873286502E-5</v>
      </c>
      <c r="BC277" s="5">
        <v>0.15827279234930799</v>
      </c>
      <c r="BD277" s="5">
        <v>2.2039895623764402E-2</v>
      </c>
      <c r="BE277" s="5">
        <v>0.174390457966971</v>
      </c>
      <c r="BF277" s="5">
        <v>2.36048127493768E-4</v>
      </c>
      <c r="BG277" s="5">
        <v>6.3689405580667803E-3</v>
      </c>
      <c r="BH277" s="5">
        <v>7.2792269167158502E-2</v>
      </c>
      <c r="BI277" s="3">
        <v>8.7865931687543995E-5</v>
      </c>
      <c r="BK277" s="5">
        <v>106.11584386751601</v>
      </c>
      <c r="BL277" s="5">
        <v>231.477424097143</v>
      </c>
      <c r="BM277" s="5">
        <v>4.4158668969456701E-2</v>
      </c>
      <c r="BN277" s="5">
        <v>0.14217790747074799</v>
      </c>
      <c r="BO277" s="5">
        <v>169.48512293429201</v>
      </c>
      <c r="BP277" s="5">
        <v>10416.0312170872</v>
      </c>
      <c r="BQ277" s="5">
        <v>0.44243054483133698</v>
      </c>
      <c r="BR277" s="5">
        <v>0.32926740646139302</v>
      </c>
      <c r="BS277" s="5">
        <v>0.20687392180787401</v>
      </c>
      <c r="BT277" s="5">
        <v>0.73058779871801105</v>
      </c>
      <c r="BU277" s="5">
        <v>0.23903468210669701</v>
      </c>
      <c r="BV277" s="5">
        <v>474.89077596837001</v>
      </c>
      <c r="BW277" s="5">
        <v>5.6701417089655502E-2</v>
      </c>
      <c r="BX277" s="5">
        <v>8.4202130703249195E-2</v>
      </c>
      <c r="BY277" s="5">
        <v>2.9775353758664299E-2</v>
      </c>
      <c r="BZ277" s="5">
        <v>9.5512021565553107E-2</v>
      </c>
      <c r="CA277" s="5">
        <v>1.1159539128986E-2</v>
      </c>
      <c r="CB277" s="5">
        <v>6.21427850582198E-3</v>
      </c>
      <c r="CC277" s="5">
        <v>0.22744423260279201</v>
      </c>
      <c r="CD277" s="3">
        <v>6.6355984064873103E-3</v>
      </c>
      <c r="CF277" s="3">
        <v>2945.0387782164398</v>
      </c>
      <c r="CG277" s="3">
        <v>5009.8499123963202</v>
      </c>
      <c r="CH277" s="3">
        <v>7.9952765206411397E-2</v>
      </c>
      <c r="CI277" s="3">
        <v>0.18676559085706601</v>
      </c>
      <c r="CJ277" s="3">
        <v>296.00191046120102</v>
      </c>
      <c r="CK277" s="3">
        <v>728967.67217730405</v>
      </c>
      <c r="CL277" s="3">
        <v>6.6823668052472502</v>
      </c>
      <c r="CM277" s="3">
        <v>0.26988890172737201</v>
      </c>
      <c r="CN277" s="3">
        <v>0.38993686479258699</v>
      </c>
      <c r="CO277" s="3">
        <v>1.42431569057865</v>
      </c>
      <c r="CP277" s="3">
        <v>0.92894987739783697</v>
      </c>
      <c r="CQ277" s="3">
        <v>5087.4787495837199</v>
      </c>
      <c r="CR277" s="3">
        <v>0.35832471235137292</v>
      </c>
      <c r="CS277" s="3">
        <v>0.22670551239502901</v>
      </c>
      <c r="CT277" s="3">
        <v>8.2819392173368298E-2</v>
      </c>
      <c r="CU277" s="3">
        <v>0.174390457966971</v>
      </c>
      <c r="CV277" s="3">
        <v>7.2951273890236104E-3</v>
      </c>
      <c r="CW277" s="3">
        <v>6.6288449108502503E-3</v>
      </c>
      <c r="CX277" s="3">
        <v>1.91557223299302</v>
      </c>
      <c r="CY277" s="3">
        <v>1.1839318187784E-2</v>
      </c>
      <c r="DA277" s="3">
        <f t="shared" si="233"/>
        <v>53.60654103709507</v>
      </c>
      <c r="DB277" s="3">
        <f t="shared" si="234"/>
        <v>89.709909793111649</v>
      </c>
      <c r="DC277" s="3">
        <f t="shared" si="235"/>
        <v>1.3566676373658888E-3</v>
      </c>
      <c r="DD277" s="3">
        <f t="shared" si="236"/>
        <v>3.1820543852812415E-3</v>
      </c>
      <c r="DE277" s="3">
        <f t="shared" si="237"/>
        <v>4.6580730567022472</v>
      </c>
      <c r="DF277" s="3">
        <f t="shared" si="238"/>
        <v>11147.99926865429</v>
      </c>
      <c r="DG277" s="3">
        <f t="shared" si="239"/>
        <v>9.5841642001165336E-2</v>
      </c>
      <c r="DH277" s="3">
        <f t="shared" si="240"/>
        <v>3.7169660064367443E-3</v>
      </c>
      <c r="DI277" s="3">
        <f t="shared" si="241"/>
        <v>5.2045987377817215E-3</v>
      </c>
      <c r="DJ277" s="3">
        <f t="shared" si="242"/>
        <v>1.8038445929314213E-2</v>
      </c>
      <c r="DK277" s="3">
        <f t="shared" si="243"/>
        <v>8.6118974581742991E-3</v>
      </c>
      <c r="DL277" s="3">
        <f t="shared" si="244"/>
        <v>45.257837307591963</v>
      </c>
      <c r="DM277" s="3">
        <f t="shared" si="245"/>
        <v>3.1208060787626759E-3</v>
      </c>
      <c r="DN277" s="3">
        <f t="shared" si="246"/>
        <v>1.9097423333756971E-3</v>
      </c>
      <c r="DO277" s="3">
        <f t="shared" si="247"/>
        <v>6.8018554675893807E-4</v>
      </c>
      <c r="DP277" s="3">
        <f t="shared" si="248"/>
        <v>1.3666963790514969E-3</v>
      </c>
      <c r="DQ277" s="3">
        <f t="shared" si="249"/>
        <v>3.7037392333995849E-5</v>
      </c>
      <c r="DR277" s="3">
        <f t="shared" si="250"/>
        <v>3.2433397987263397E-5</v>
      </c>
      <c r="DS277" s="3">
        <f t="shared" si="251"/>
        <v>9.2450397345222972E-3</v>
      </c>
      <c r="DT277" s="3">
        <f t="shared" si="252"/>
        <v>5.6652773756962256E-5</v>
      </c>
      <c r="DV277" s="3">
        <f t="shared" si="253"/>
        <v>0.47262016862115941</v>
      </c>
      <c r="DW277" s="3">
        <f t="shared" si="254"/>
        <v>0.79092423933993494</v>
      </c>
      <c r="DX277" s="3">
        <f t="shared" si="255"/>
        <v>1.1961012128931089E-5</v>
      </c>
      <c r="DY277" s="3">
        <f t="shared" si="256"/>
        <v>2.8054469679225108E-5</v>
      </c>
      <c r="DZ277" s="3">
        <f t="shared" si="257"/>
        <v>4.1067735968729729E-2</v>
      </c>
      <c r="EA277" s="3">
        <f t="shared" si="258"/>
        <v>98.285940338773742</v>
      </c>
      <c r="EB277" s="3">
        <f t="shared" si="259"/>
        <v>8.4498443897312457E-4</v>
      </c>
      <c r="EC277" s="3">
        <f t="shared" si="260"/>
        <v>3.2770499023722267E-5</v>
      </c>
      <c r="ED277" s="3">
        <f t="shared" si="261"/>
        <v>4.5886160260810713E-5</v>
      </c>
      <c r="EE277" s="3">
        <f t="shared" si="262"/>
        <v>1.5903531904579933E-4</v>
      </c>
      <c r="EF277" s="3">
        <f t="shared" si="263"/>
        <v>7.5926488635294951E-5</v>
      </c>
      <c r="EG277" s="3">
        <f t="shared" si="264"/>
        <v>0.399014118164081</v>
      </c>
      <c r="EH277" s="3">
        <f t="shared" si="265"/>
        <v>2.7514476156148626E-5</v>
      </c>
      <c r="EI277" s="3">
        <f t="shared" si="266"/>
        <v>1.6837175578972949E-5</v>
      </c>
      <c r="EJ277" s="3">
        <f t="shared" si="267"/>
        <v>5.9968317594010011E-6</v>
      </c>
      <c r="EK277" s="3">
        <f t="shared" si="268"/>
        <v>1.20494301744683E-5</v>
      </c>
      <c r="EL277" s="3">
        <f t="shared" si="269"/>
        <v>3.2653885648149121E-7</v>
      </c>
      <c r="EM277" s="3">
        <f t="shared" si="270"/>
        <v>2.8594790354203862E-7</v>
      </c>
      <c r="EN277" s="3">
        <f t="shared" si="271"/>
        <v>8.1508565068872491E-5</v>
      </c>
      <c r="EO277" s="3">
        <f t="shared" si="272"/>
        <v>4.9947717140234343E-7</v>
      </c>
      <c r="EQ277" s="3">
        <f t="shared" si="273"/>
        <v>1.5818484786798699</v>
      </c>
    </row>
    <row r="278" spans="1:147">
      <c r="A278" s="5" t="s">
        <v>330</v>
      </c>
      <c r="B278" s="5" t="s">
        <v>397</v>
      </c>
      <c r="C278" s="3" t="s">
        <v>65</v>
      </c>
      <c r="D278" s="3" t="s">
        <v>618</v>
      </c>
      <c r="E278" s="3" t="s">
        <v>400</v>
      </c>
      <c r="F278" s="3" t="s">
        <v>491</v>
      </c>
      <c r="G278" s="5">
        <v>3432.7689434507301</v>
      </c>
      <c r="H278" s="5">
        <v>4888.5566848907802</v>
      </c>
      <c r="I278" s="5">
        <v>0.135729882658912</v>
      </c>
      <c r="J278" s="5">
        <v>0.18695916672130999</v>
      </c>
      <c r="K278" s="5">
        <v>2292.0322870671498</v>
      </c>
      <c r="L278" s="5">
        <v>729466.83884925395</v>
      </c>
      <c r="M278" s="5">
        <v>18.8542973639248</v>
      </c>
      <c r="N278" s="5">
        <v>0.57564016196408596</v>
      </c>
      <c r="O278" s="5">
        <v>0.42469840735016301</v>
      </c>
      <c r="P278" s="5">
        <v>6.0651125438275004</v>
      </c>
      <c r="Q278" s="5">
        <v>2.50665985718142</v>
      </c>
      <c r="R278" s="5">
        <v>5404.9414444301001</v>
      </c>
      <c r="S278" s="5">
        <v>7.8700069118435838</v>
      </c>
      <c r="T278" s="5">
        <v>5.5846904555487598</v>
      </c>
      <c r="U278" s="5">
        <v>0.59364049423605003</v>
      </c>
      <c r="V278" s="5">
        <v>0.11432397188645101</v>
      </c>
      <c r="W278" s="5">
        <v>2.6226425830667099E-2</v>
      </c>
      <c r="X278" s="5">
        <v>8.6293506637796103E-3</v>
      </c>
      <c r="Y278" s="5">
        <v>10.2557277600782</v>
      </c>
      <c r="Z278" s="5">
        <v>2.84419297219475E-2</v>
      </c>
      <c r="AA278" s="3">
        <f t="shared" si="220"/>
        <v>0.72598677582489046</v>
      </c>
      <c r="AB278" s="3">
        <f t="shared" si="221"/>
        <v>0.59138782597533124</v>
      </c>
      <c r="AC278" s="3">
        <f t="shared" si="222"/>
        <v>2.7732726908627136E-3</v>
      </c>
      <c r="AD278" s="3">
        <f t="shared" si="223"/>
        <v>0.31959122122867528</v>
      </c>
      <c r="AE278" s="3">
        <f t="shared" si="224"/>
        <v>8.4141768050537754E-4</v>
      </c>
      <c r="AF278" s="3">
        <f t="shared" si="225"/>
        <v>5.788379997242863E-2</v>
      </c>
      <c r="AG278" s="3">
        <f t="shared" si="226"/>
        <v>18.468002830891958</v>
      </c>
      <c r="AH278" s="17">
        <f t="shared" si="227"/>
        <v>0.24441560031838314</v>
      </c>
      <c r="AI278" s="3">
        <f t="shared" si="228"/>
        <v>0.20954803146350473</v>
      </c>
      <c r="AJ278" s="3">
        <f t="shared" si="229"/>
        <v>44.685167518114447</v>
      </c>
      <c r="AK278" s="3">
        <f t="shared" si="230"/>
        <v>6.35773824800622E-2</v>
      </c>
      <c r="AL278" s="3">
        <f t="shared" si="231"/>
        <v>4.3736904696798664</v>
      </c>
      <c r="AM278" s="3">
        <f t="shared" si="232"/>
        <v>18.468002830891958</v>
      </c>
      <c r="AN278" s="5"/>
      <c r="AP278" s="5">
        <v>9.74523948301219E-2</v>
      </c>
      <c r="AQ278" s="5">
        <v>7.2052603585213504</v>
      </c>
      <c r="AR278" s="5">
        <v>3.5468456416665198E-2</v>
      </c>
      <c r="AS278" s="5">
        <v>0.18695916672130999</v>
      </c>
      <c r="AT278" s="5">
        <v>0.188685109172643</v>
      </c>
      <c r="AU278" s="5">
        <v>3.0145750745368001</v>
      </c>
      <c r="AV278" s="5">
        <v>1.51561125078685E-2</v>
      </c>
      <c r="AW278" s="5">
        <v>0.57564016196408596</v>
      </c>
      <c r="AX278" s="5">
        <v>0.42469840735016301</v>
      </c>
      <c r="AY278" s="5">
        <v>0.69437851334255896</v>
      </c>
      <c r="AZ278" s="5">
        <v>1.6607083048587001E-2</v>
      </c>
      <c r="BA278" s="5">
        <v>0.42214056091519497</v>
      </c>
      <c r="BB278" s="5">
        <v>5.3744887699004196E-3</v>
      </c>
      <c r="BC278" s="5">
        <v>0.10525131813999999</v>
      </c>
      <c r="BD278" s="5">
        <v>2.8853934350607301E-2</v>
      </c>
      <c r="BE278" s="5">
        <v>0.11432397188645101</v>
      </c>
      <c r="BF278" s="5">
        <v>2.6226425830667099E-2</v>
      </c>
      <c r="BG278" s="5">
        <v>5.5606804505567301E-3</v>
      </c>
      <c r="BH278" s="5">
        <v>0.149421229823852</v>
      </c>
      <c r="BI278" s="3">
        <v>9.3281925174258807E-3</v>
      </c>
      <c r="BK278" s="5">
        <v>61.970670856968098</v>
      </c>
      <c r="BL278" s="5">
        <v>690.703589345051</v>
      </c>
      <c r="BM278" s="5">
        <v>8.2718905078434504E-2</v>
      </c>
      <c r="BN278" s="5">
        <v>6.3324766889481798E-2</v>
      </c>
      <c r="BO278" s="5">
        <v>1135.9476521355</v>
      </c>
      <c r="BP278" s="5">
        <v>16579.6347782103</v>
      </c>
      <c r="BQ278" s="5">
        <v>1.91892242934144</v>
      </c>
      <c r="BR278" s="5">
        <v>0.16850186757556301</v>
      </c>
      <c r="BS278" s="5">
        <v>0.24010201612952001</v>
      </c>
      <c r="BT278" s="5">
        <v>2.27030857856214</v>
      </c>
      <c r="BU278" s="5">
        <v>0.33566935623058602</v>
      </c>
      <c r="BV278" s="5">
        <v>614.28695924614306</v>
      </c>
      <c r="BW278" s="5">
        <v>0.36458216073307897</v>
      </c>
      <c r="BX278" s="5">
        <v>0.81016418167298798</v>
      </c>
      <c r="BY278" s="5">
        <v>0.18601957418732501</v>
      </c>
      <c r="BZ278" s="5">
        <v>9.7248982409687199E-2</v>
      </c>
      <c r="CA278" s="5">
        <v>2.04965535842065E-2</v>
      </c>
      <c r="CB278" s="5">
        <v>9.9345600039378798E-3</v>
      </c>
      <c r="CC278" s="5">
        <v>0.61971358955800504</v>
      </c>
      <c r="CD278" s="3">
        <v>1.78532884492036E-2</v>
      </c>
      <c r="CF278" s="3">
        <v>3432.7689434507301</v>
      </c>
      <c r="CG278" s="3">
        <v>4888.5566848907802</v>
      </c>
      <c r="CH278" s="3">
        <v>0.135729882658912</v>
      </c>
      <c r="CI278" s="3">
        <v>0.18695916672130999</v>
      </c>
      <c r="CJ278" s="3">
        <v>2292.0322870671498</v>
      </c>
      <c r="CK278" s="3">
        <v>729466.83884925395</v>
      </c>
      <c r="CL278" s="3">
        <v>18.8542973639248</v>
      </c>
      <c r="CM278" s="3">
        <v>0.57564016196408596</v>
      </c>
      <c r="CN278" s="3">
        <v>0.42469840735016301</v>
      </c>
      <c r="CO278" s="3">
        <v>6.0651125438275004</v>
      </c>
      <c r="CP278" s="3">
        <v>2.50665985718142</v>
      </c>
      <c r="CQ278" s="3">
        <v>5404.9414444301001</v>
      </c>
      <c r="CR278" s="3">
        <v>7.8700069118435838</v>
      </c>
      <c r="CS278" s="3">
        <v>5.5846904555487598</v>
      </c>
      <c r="CT278" s="3">
        <v>0.59364049423605003</v>
      </c>
      <c r="CU278" s="3">
        <v>0.11432397188645101</v>
      </c>
      <c r="CV278" s="3">
        <v>2.6226425830667099E-2</v>
      </c>
      <c r="CW278" s="3">
        <v>8.6293506637796103E-3</v>
      </c>
      <c r="CX278" s="3">
        <v>10.2557277600782</v>
      </c>
      <c r="CY278" s="3">
        <v>2.84419297219475E-2</v>
      </c>
      <c r="DA278" s="3">
        <f t="shared" si="233"/>
        <v>62.484362039335075</v>
      </c>
      <c r="DB278" s="3">
        <f t="shared" si="234"/>
        <v>87.537947620929003</v>
      </c>
      <c r="DC278" s="3">
        <f t="shared" si="235"/>
        <v>2.3031140793120346E-3</v>
      </c>
      <c r="DD278" s="3">
        <f t="shared" si="236"/>
        <v>3.1853524709986132E-3</v>
      </c>
      <c r="DE278" s="3">
        <f t="shared" si="237"/>
        <v>36.068868017926384</v>
      </c>
      <c r="DF278" s="3">
        <f t="shared" si="238"/>
        <v>11155.632953804159</v>
      </c>
      <c r="DG278" s="3">
        <f t="shared" si="239"/>
        <v>0.27041718462953113</v>
      </c>
      <c r="DH278" s="3">
        <f t="shared" si="240"/>
        <v>7.9278358623341965E-3</v>
      </c>
      <c r="DI278" s="3">
        <f t="shared" si="241"/>
        <v>5.6685709775306861E-3</v>
      </c>
      <c r="DJ278" s="3">
        <f t="shared" si="242"/>
        <v>7.6812468893458719E-2</v>
      </c>
      <c r="DK278" s="3">
        <f t="shared" si="243"/>
        <v>2.3238172669808339E-2</v>
      </c>
      <c r="DL278" s="3">
        <f t="shared" si="244"/>
        <v>48.081962124970865</v>
      </c>
      <c r="DM278" s="3">
        <f t="shared" si="245"/>
        <v>6.854331996589022E-2</v>
      </c>
      <c r="DN278" s="3">
        <f t="shared" si="246"/>
        <v>4.7044818933103867E-2</v>
      </c>
      <c r="DO278" s="3">
        <f t="shared" si="247"/>
        <v>4.8754968317678221E-3</v>
      </c>
      <c r="DP278" s="3">
        <f t="shared" si="248"/>
        <v>8.9595589252704558E-4</v>
      </c>
      <c r="DQ278" s="3">
        <f t="shared" si="249"/>
        <v>1.3315167387897638E-4</v>
      </c>
      <c r="DR278" s="3">
        <f t="shared" si="250"/>
        <v>4.222140783410196E-5</v>
      </c>
      <c r="DS278" s="3">
        <f t="shared" si="251"/>
        <v>4.9496755598833014E-2</v>
      </c>
      <c r="DT278" s="3">
        <f t="shared" si="252"/>
        <v>1.3609856447742845E-4</v>
      </c>
      <c r="DV278" s="3">
        <f t="shared" si="253"/>
        <v>0.54852234174212455</v>
      </c>
      <c r="DW278" s="3">
        <f t="shared" si="254"/>
        <v>0.7684565938290947</v>
      </c>
      <c r="DX278" s="3">
        <f t="shared" si="255"/>
        <v>2.0218011144743984E-5</v>
      </c>
      <c r="DY278" s="3">
        <f t="shared" si="256"/>
        <v>2.7962788442431468E-5</v>
      </c>
      <c r="DZ278" s="3">
        <f t="shared" si="257"/>
        <v>0.31663250297291728</v>
      </c>
      <c r="EA278" s="3">
        <f t="shared" si="258"/>
        <v>97.930325472222563</v>
      </c>
      <c r="EB278" s="3">
        <f t="shared" si="259"/>
        <v>2.3738718379956647E-3</v>
      </c>
      <c r="EC278" s="3">
        <f t="shared" si="260"/>
        <v>6.9594934640082056E-5</v>
      </c>
      <c r="ED278" s="3">
        <f t="shared" si="261"/>
        <v>4.9761856013976581E-5</v>
      </c>
      <c r="EE278" s="3">
        <f t="shared" si="262"/>
        <v>6.743024004295722E-4</v>
      </c>
      <c r="EF278" s="3">
        <f t="shared" si="263"/>
        <v>2.0399755194150577E-4</v>
      </c>
      <c r="EG278" s="3">
        <f t="shared" si="264"/>
        <v>0.42209009741897041</v>
      </c>
      <c r="EH278" s="3">
        <f t="shared" si="265"/>
        <v>6.0171123064041963E-4</v>
      </c>
      <c r="EI278" s="3">
        <f t="shared" si="266"/>
        <v>4.1298547997938359E-4</v>
      </c>
      <c r="EJ278" s="3">
        <f t="shared" si="267"/>
        <v>4.2799811857470216E-5</v>
      </c>
      <c r="EK278" s="3">
        <f t="shared" si="268"/>
        <v>7.8651971185560344E-6</v>
      </c>
      <c r="EL278" s="3">
        <f t="shared" si="269"/>
        <v>1.1688791495862895E-6</v>
      </c>
      <c r="EM278" s="3">
        <f t="shared" si="270"/>
        <v>3.7064290553581429E-7</v>
      </c>
      <c r="EN278" s="3">
        <f t="shared" si="271"/>
        <v>4.3450993822451156E-4</v>
      </c>
      <c r="EO278" s="3">
        <f t="shared" si="272"/>
        <v>1.1947485876210926E-6</v>
      </c>
      <c r="EQ278" s="3">
        <f t="shared" si="273"/>
        <v>1.5369131876581894</v>
      </c>
    </row>
    <row r="279" spans="1:147" s="9" customFormat="1">
      <c r="A279" s="8" t="s">
        <v>316</v>
      </c>
      <c r="B279" s="8" t="s">
        <v>397</v>
      </c>
      <c r="C279" s="9" t="s">
        <v>65</v>
      </c>
      <c r="D279" s="9" t="s">
        <v>618</v>
      </c>
      <c r="E279" s="9" t="s">
        <v>401</v>
      </c>
      <c r="F279" s="9" t="s">
        <v>491</v>
      </c>
      <c r="G279" s="8">
        <v>39.102686866411297</v>
      </c>
      <c r="H279" s="8">
        <v>12.440786426911201</v>
      </c>
      <c r="I279" s="8">
        <v>6.6711099383480799E-2</v>
      </c>
      <c r="J279" s="8">
        <v>0.42177710489718501</v>
      </c>
      <c r="K279" s="8">
        <v>1.3302660934643</v>
      </c>
      <c r="L279" s="8">
        <v>7.4528234267379601</v>
      </c>
      <c r="M279" s="8">
        <v>5.2403284025458102E-2</v>
      </c>
      <c r="N279" s="8">
        <v>1.38678107423887</v>
      </c>
      <c r="O279" s="8">
        <v>1.22305167550814</v>
      </c>
      <c r="P279" s="8">
        <v>197.31158297311799</v>
      </c>
      <c r="Q279" s="8">
        <v>1169.9735781055399</v>
      </c>
      <c r="R279" s="8">
        <v>276.35756010264402</v>
      </c>
      <c r="S279" s="8">
        <v>8.5477934945497394E-2</v>
      </c>
      <c r="T279" s="8">
        <v>0.41271781799241197</v>
      </c>
      <c r="U279" s="8">
        <v>962.44129369222298</v>
      </c>
      <c r="V279" s="8">
        <v>607.58096843190594</v>
      </c>
      <c r="W279" s="8">
        <v>0.13422367927527301</v>
      </c>
      <c r="X279" s="8">
        <v>76.044038302511197</v>
      </c>
      <c r="Y279" s="8">
        <v>4213756.5006934404</v>
      </c>
      <c r="Z279" s="8">
        <v>140.91785694940401</v>
      </c>
      <c r="AA279" s="9">
        <f t="shared" si="220"/>
        <v>0.15816671556826847</v>
      </c>
      <c r="AB279" s="9">
        <f t="shared" si="221"/>
        <v>4.6825577828393084E-5</v>
      </c>
      <c r="AC279" s="9">
        <f t="shared" si="222"/>
        <v>3.3442335105555754E-5</v>
      </c>
      <c r="AD279" s="9">
        <f t="shared" si="223"/>
        <v>5.4544792112536378E-2</v>
      </c>
      <c r="AE279" s="9">
        <f t="shared" si="224"/>
        <v>1.8046614295343583E-5</v>
      </c>
      <c r="AF279" s="9">
        <f t="shared" si="225"/>
        <v>2.2840458235634593E-4</v>
      </c>
      <c r="AG279" s="9">
        <f t="shared" si="226"/>
        <v>17537.914813546788</v>
      </c>
      <c r="AH279" s="49">
        <f t="shared" si="227"/>
        <v>2.7765571596579021E-4</v>
      </c>
      <c r="AI279" s="9">
        <f t="shared" si="228"/>
        <v>2112.3599858451516</v>
      </c>
      <c r="AJ279" s="9">
        <f t="shared" si="229"/>
        <v>2957.7024632572143</v>
      </c>
      <c r="AK279" s="9">
        <f t="shared" si="230"/>
        <v>1139.9008411685904</v>
      </c>
      <c r="AL279" s="9">
        <f t="shared" si="231"/>
        <v>14427.00394067476</v>
      </c>
      <c r="AM279" s="9">
        <f t="shared" si="232"/>
        <v>17537.914813546788</v>
      </c>
      <c r="AN279" s="8"/>
      <c r="AO279" s="40"/>
      <c r="AP279" s="8">
        <v>0.36927306420114298</v>
      </c>
      <c r="AQ279" s="8">
        <v>12.440786426911201</v>
      </c>
      <c r="AR279" s="8">
        <v>6.6711099383480799E-2</v>
      </c>
      <c r="AS279" s="8">
        <v>0.42177710489718501</v>
      </c>
      <c r="AT279" s="8">
        <v>0.32782043977875802</v>
      </c>
      <c r="AU279" s="8">
        <v>7.4528234267379601</v>
      </c>
      <c r="AV279" s="8">
        <v>5.2403284025458102E-2</v>
      </c>
      <c r="AW279" s="8">
        <v>1.38678107423887</v>
      </c>
      <c r="AX279" s="8">
        <v>0.77921943380201097</v>
      </c>
      <c r="AY279" s="8">
        <v>2.3717887947938601</v>
      </c>
      <c r="AZ279" s="8">
        <v>3.3275599119088298E-2</v>
      </c>
      <c r="BA279" s="8">
        <v>0.58150700382658405</v>
      </c>
      <c r="BB279" s="8">
        <v>9.6922697470245393E-3</v>
      </c>
      <c r="BC279" s="8">
        <v>0.27738056889523999</v>
      </c>
      <c r="BD279" s="8">
        <v>5.4773707058632999E-2</v>
      </c>
      <c r="BE279" s="8">
        <v>6.6973395844232703E-3</v>
      </c>
      <c r="BF279" s="8">
        <v>7.9167894078836704E-2</v>
      </c>
      <c r="BG279" s="8">
        <v>1.5923205681475799E-2</v>
      </c>
      <c r="BH279" s="8">
        <v>0.13787736763217701</v>
      </c>
      <c r="BI279" s="9">
        <v>2.14755356948639E-2</v>
      </c>
      <c r="BJ279" s="41"/>
      <c r="BK279" s="8">
        <v>1.4337392310105801</v>
      </c>
      <c r="BL279" s="8">
        <v>10.284424880956699</v>
      </c>
      <c r="BM279" s="8">
        <v>2.9384812712213899E-2</v>
      </c>
      <c r="BN279" s="8">
        <v>0.164035187761817</v>
      </c>
      <c r="BO279" s="8">
        <v>0.48233201395191899</v>
      </c>
      <c r="BP279" s="8">
        <v>3.1447920747448599</v>
      </c>
      <c r="BQ279" s="8">
        <v>4.8177908770849799E-2</v>
      </c>
      <c r="BR279" s="8">
        <v>0.119172039447464</v>
      </c>
      <c r="BS279" s="8">
        <v>0.75786920958370396</v>
      </c>
      <c r="BT279" s="8">
        <v>17.405786644987099</v>
      </c>
      <c r="BU279" s="8">
        <v>53.291712389047802</v>
      </c>
      <c r="BV279" s="8">
        <v>16.622115329584499</v>
      </c>
      <c r="BW279" s="8">
        <v>2.58112011118223E-2</v>
      </c>
      <c r="BX279" s="8">
        <v>0.16113639144230499</v>
      </c>
      <c r="BY279" s="8">
        <v>55.858375822315203</v>
      </c>
      <c r="BZ279" s="8">
        <v>39.075622010915502</v>
      </c>
      <c r="CA279" s="8">
        <v>6.6016022275713598E-2</v>
      </c>
      <c r="CB279" s="8">
        <v>5.1291379483135504</v>
      </c>
      <c r="CC279" s="8">
        <v>313538.122201127</v>
      </c>
      <c r="CD279" s="9">
        <v>12.1082174381554</v>
      </c>
      <c r="CF279" s="9">
        <v>39.102686866411297</v>
      </c>
      <c r="CG279" s="9">
        <v>12.440786426911201</v>
      </c>
      <c r="CH279" s="9">
        <v>6.6711099383480799E-2</v>
      </c>
      <c r="CI279" s="9">
        <v>0.42177710489718501</v>
      </c>
      <c r="CJ279" s="9">
        <v>1.3302660934643</v>
      </c>
      <c r="CK279" s="9">
        <v>7.4528234267379601</v>
      </c>
      <c r="CL279" s="9">
        <v>5.2403284025458102E-2</v>
      </c>
      <c r="CM279" s="9">
        <v>1.38678107423887</v>
      </c>
      <c r="CN279" s="9">
        <v>1.22305167550814</v>
      </c>
      <c r="CO279" s="9">
        <v>197.31158297311799</v>
      </c>
      <c r="CP279" s="9">
        <v>1169.9735781055399</v>
      </c>
      <c r="CQ279" s="9">
        <v>276.35756010264402</v>
      </c>
      <c r="CR279" s="9">
        <v>8.5477934945497394E-2</v>
      </c>
      <c r="CS279" s="9">
        <v>0.41271781799241197</v>
      </c>
      <c r="CT279" s="9">
        <v>962.44129369222298</v>
      </c>
      <c r="CU279" s="9">
        <v>607.58096843190594</v>
      </c>
      <c r="CV279" s="9">
        <v>0.13422367927527301</v>
      </c>
      <c r="CW279" s="9">
        <v>76.044038302511197</v>
      </c>
      <c r="CX279" s="9">
        <v>4213756.5006934404</v>
      </c>
      <c r="CY279" s="9">
        <v>140.91785694940401</v>
      </c>
      <c r="DA279" s="9">
        <f t="shared" si="233"/>
        <v>0.71175965616127534</v>
      </c>
      <c r="DB279" s="9">
        <f t="shared" si="234"/>
        <v>0.2227735057196025</v>
      </c>
      <c r="DC279" s="9">
        <f t="shared" si="235"/>
        <v>1.131978229308451E-3</v>
      </c>
      <c r="DD279" s="9">
        <f t="shared" si="236"/>
        <v>7.1861078911289004E-3</v>
      </c>
      <c r="DE279" s="9">
        <f t="shared" si="237"/>
        <v>2.0933907617541624E-2</v>
      </c>
      <c r="DF279" s="9">
        <f t="shared" si="238"/>
        <v>0.11397497211711209</v>
      </c>
      <c r="DG279" s="9">
        <f t="shared" si="239"/>
        <v>7.5159250212208462E-4</v>
      </c>
      <c r="DH279" s="9">
        <f t="shared" si="240"/>
        <v>1.9099036967895194E-2</v>
      </c>
      <c r="DI279" s="9">
        <f t="shared" si="241"/>
        <v>1.6324420133955228E-2</v>
      </c>
      <c r="DJ279" s="9">
        <f t="shared" si="242"/>
        <v>2.4988802301560034</v>
      </c>
      <c r="DK279" s="9">
        <f t="shared" si="243"/>
        <v>10.846325220088403</v>
      </c>
      <c r="DL279" s="9">
        <f t="shared" si="244"/>
        <v>2.4584565576557811</v>
      </c>
      <c r="DM279" s="9">
        <f t="shared" si="245"/>
        <v>7.4446458695933912E-4</v>
      </c>
      <c r="DN279" s="9">
        <f t="shared" si="246"/>
        <v>3.4766895627361804E-3</v>
      </c>
      <c r="DO279" s="9">
        <f t="shared" si="247"/>
        <v>7.9044127274328426</v>
      </c>
      <c r="DP279" s="9">
        <f t="shared" si="248"/>
        <v>4.7616063356732443</v>
      </c>
      <c r="DQ279" s="9">
        <f t="shared" si="249"/>
        <v>6.8145418232320662E-4</v>
      </c>
      <c r="DR279" s="9">
        <f t="shared" si="250"/>
        <v>0.37206581116221921</v>
      </c>
      <c r="DS279" s="9">
        <f t="shared" si="251"/>
        <v>20336.662648134366</v>
      </c>
      <c r="DT279" s="9">
        <f t="shared" si="252"/>
        <v>0.67431142076305928</v>
      </c>
      <c r="DV279" s="9">
        <f t="shared" si="253"/>
        <v>3.4944431236272428E-3</v>
      </c>
      <c r="DW279" s="9">
        <f t="shared" si="254"/>
        <v>1.0937250214302797E-3</v>
      </c>
      <c r="DX279" s="9">
        <f t="shared" si="255"/>
        <v>5.5575410958757197E-6</v>
      </c>
      <c r="DY279" s="9">
        <f t="shared" si="256"/>
        <v>3.528079329647891E-5</v>
      </c>
      <c r="DZ279" s="9">
        <f t="shared" si="257"/>
        <v>1.0277675742300141E-4</v>
      </c>
      <c r="EA279" s="9">
        <f t="shared" si="258"/>
        <v>5.5956958803802213E-4</v>
      </c>
      <c r="EB279" s="9">
        <f t="shared" si="259"/>
        <v>3.690005787873998E-6</v>
      </c>
      <c r="EC279" s="9">
        <f t="shared" si="260"/>
        <v>9.3768307633948508E-5</v>
      </c>
      <c r="ED279" s="9">
        <f t="shared" si="261"/>
        <v>8.0146095933507613E-5</v>
      </c>
      <c r="EE279" s="9">
        <f t="shared" si="262"/>
        <v>1.2268459951961802E-2</v>
      </c>
      <c r="EF279" s="9">
        <f t="shared" si="263"/>
        <v>5.3250934151534153E-2</v>
      </c>
      <c r="EG279" s="9">
        <f t="shared" si="264"/>
        <v>1.2069996575768203E-2</v>
      </c>
      <c r="EH279" s="9">
        <f t="shared" si="265"/>
        <v>3.6550106966087935E-6</v>
      </c>
      <c r="EI279" s="9">
        <f t="shared" si="266"/>
        <v>1.7069096049941369E-5</v>
      </c>
      <c r="EJ279" s="9">
        <f t="shared" si="267"/>
        <v>3.8807370525410459E-2</v>
      </c>
      <c r="EK279" s="9">
        <f t="shared" si="268"/>
        <v>2.3377501623024093E-2</v>
      </c>
      <c r="EL279" s="9">
        <f t="shared" si="269"/>
        <v>3.3456558837984812E-6</v>
      </c>
      <c r="EM279" s="9">
        <f t="shared" si="270"/>
        <v>1.8266879895451808E-3</v>
      </c>
      <c r="EN279" s="9">
        <f t="shared" si="271"/>
        <v>99.844533661230273</v>
      </c>
      <c r="EO279" s="9">
        <f t="shared" si="272"/>
        <v>3.3105879029126555E-3</v>
      </c>
      <c r="EQ279" s="9">
        <f t="shared" si="273"/>
        <v>2.1874500428605594E-3</v>
      </c>
    </row>
    <row r="280" spans="1:147">
      <c r="A280" s="5" t="s">
        <v>331</v>
      </c>
      <c r="B280" s="5" t="s">
        <v>397</v>
      </c>
      <c r="C280" s="3" t="s">
        <v>65</v>
      </c>
      <c r="D280" s="5" t="s">
        <v>618</v>
      </c>
      <c r="E280" s="3" t="s">
        <v>399</v>
      </c>
      <c r="F280" s="5" t="s">
        <v>500</v>
      </c>
      <c r="G280" s="5">
        <v>16.212212560748</v>
      </c>
      <c r="H280" s="5">
        <v>419019.57495254301</v>
      </c>
      <c r="I280" s="5">
        <v>40.442986286968598</v>
      </c>
      <c r="J280" s="5">
        <v>58.965355076230701</v>
      </c>
      <c r="K280" s="5">
        <v>7.6641290415986898</v>
      </c>
      <c r="L280" s="5">
        <v>4.0585101468784401</v>
      </c>
      <c r="M280" s="5">
        <v>3.9248570207349599E-2</v>
      </c>
      <c r="N280" s="5">
        <v>0.81875276962510002</v>
      </c>
      <c r="O280" s="5">
        <v>643.33039500651898</v>
      </c>
      <c r="P280" s="5">
        <v>3.7574281893838499</v>
      </c>
      <c r="Q280" s="5">
        <v>0.36084103761467601</v>
      </c>
      <c r="R280" s="5">
        <v>0.14127287989385601</v>
      </c>
      <c r="S280" s="3">
        <v>3.8457774262302502E-3</v>
      </c>
      <c r="T280" s="5">
        <v>9.8825622072163805E-2</v>
      </c>
      <c r="U280" s="5">
        <v>4.8147685335139503</v>
      </c>
      <c r="V280" s="5">
        <v>7.6523563618833297</v>
      </c>
      <c r="W280" s="5">
        <v>0.13629303327855499</v>
      </c>
      <c r="X280" s="5">
        <v>1.51849701330375E-2</v>
      </c>
      <c r="Y280" s="5">
        <v>95.965051092874305</v>
      </c>
      <c r="Z280" s="5">
        <v>0.159741577450455</v>
      </c>
      <c r="AA280" s="3">
        <f t="shared" si="220"/>
        <v>0.6858770923143549</v>
      </c>
      <c r="AB280" s="3">
        <f t="shared" si="221"/>
        <v>3.9154131077859138E-2</v>
      </c>
      <c r="AC280" s="3">
        <f t="shared" si="222"/>
        <v>1.6645807575912008E-3</v>
      </c>
      <c r="AD280" s="3">
        <f t="shared" si="223"/>
        <v>6.286503265022754E-2</v>
      </c>
      <c r="AE280" s="3">
        <f t="shared" si="224"/>
        <v>1.582343776208861E-4</v>
      </c>
      <c r="AF280" s="3">
        <f t="shared" si="225"/>
        <v>5.0172104101255062E-2</v>
      </c>
      <c r="AG280" s="3">
        <f t="shared" si="226"/>
        <v>8.9222154628810137E-3</v>
      </c>
      <c r="AH280" s="17">
        <f t="shared" si="227"/>
        <v>3.7601296878949876E-3</v>
      </c>
      <c r="AI280" s="3">
        <f t="shared" si="228"/>
        <v>3.9497967908944049E-3</v>
      </c>
      <c r="AJ280" s="3">
        <f t="shared" si="229"/>
        <v>9.2906793843622659E-2</v>
      </c>
      <c r="AK280" s="3">
        <f t="shared" si="230"/>
        <v>3.7546609504279734E-4</v>
      </c>
      <c r="AL280" s="3">
        <f t="shared" si="231"/>
        <v>0.11905076690801512</v>
      </c>
      <c r="AM280" s="3">
        <f t="shared" si="232"/>
        <v>8.9222154628810137E-3</v>
      </c>
      <c r="AN280" s="5"/>
      <c r="AP280" s="5">
        <v>0.15558434753786801</v>
      </c>
      <c r="AQ280" s="5">
        <v>3.6715971277512498</v>
      </c>
      <c r="AR280" s="5">
        <v>1.9464874270564401E-2</v>
      </c>
      <c r="AS280" s="5">
        <v>0.15046757868819699</v>
      </c>
      <c r="AT280" s="5">
        <v>0.133772087981786</v>
      </c>
      <c r="AU280" s="5">
        <v>1.80867100549463</v>
      </c>
      <c r="AV280" s="5">
        <v>2.5822624870138599E-2</v>
      </c>
      <c r="AW280" s="5">
        <v>0.41510477790384998</v>
      </c>
      <c r="AX280" s="5">
        <v>0.33278057987089399</v>
      </c>
      <c r="AY280" s="5">
        <v>0.37396958185242102</v>
      </c>
      <c r="AZ280" s="5">
        <v>1.1734614739570199E-2</v>
      </c>
      <c r="BA280" s="5">
        <v>0.14127287989385601</v>
      </c>
      <c r="BB280" s="5">
        <v>8.20408331650863E-5</v>
      </c>
      <c r="BC280" s="5">
        <v>9.8825622072163805E-2</v>
      </c>
      <c r="BD280" s="5">
        <v>3.4270801208961303E-2</v>
      </c>
      <c r="BE280" s="5">
        <v>5.7990756021078903E-3</v>
      </c>
      <c r="BF280" s="5">
        <v>1.09429479095391E-2</v>
      </c>
      <c r="BG280" s="5">
        <v>2.1190981308405601E-4</v>
      </c>
      <c r="BH280" s="5">
        <v>7.5529892691483594E-2</v>
      </c>
      <c r="BI280" s="3">
        <v>1.3342318622100999E-4</v>
      </c>
      <c r="BK280" s="5">
        <v>1.27997258517012</v>
      </c>
      <c r="BL280" s="5">
        <v>64912.706663601697</v>
      </c>
      <c r="BM280" s="5">
        <v>6.9899412377782104</v>
      </c>
      <c r="BN280" s="5">
        <v>25.914274336078101</v>
      </c>
      <c r="BO280" s="5">
        <v>8.3500031968961892</v>
      </c>
      <c r="BP280" s="5">
        <v>7.1816717178608096</v>
      </c>
      <c r="BQ280" s="5">
        <v>4.0733853645418802E-2</v>
      </c>
      <c r="BR280" s="5">
        <v>0.64745403436468896</v>
      </c>
      <c r="BS280" s="5">
        <v>265.41309845174402</v>
      </c>
      <c r="BT280" s="5">
        <v>0.91213704333533197</v>
      </c>
      <c r="BU280" s="5">
        <v>0.565365246001445</v>
      </c>
      <c r="BV280" s="5">
        <v>0.20421146430176201</v>
      </c>
      <c r="BW280" s="5">
        <v>5.4644988735618599E-3</v>
      </c>
      <c r="BX280" s="5">
        <v>5.4320647059822098E-2</v>
      </c>
      <c r="BY280" s="5">
        <v>5.7302054580519197</v>
      </c>
      <c r="BZ280" s="5">
        <v>0.72519222479919998</v>
      </c>
      <c r="CA280" s="5">
        <v>0.13585883987713299</v>
      </c>
      <c r="CB280" s="5">
        <v>7.4466108718370802E-3</v>
      </c>
      <c r="CC280" s="5">
        <v>141.95935829427</v>
      </c>
      <c r="CD280" s="3">
        <v>8.3350955182344005E-2</v>
      </c>
      <c r="CF280" s="3">
        <v>16.212212560748</v>
      </c>
      <c r="CG280" s="3">
        <v>419019.57495254301</v>
      </c>
      <c r="CH280" s="3">
        <v>40.442986286968598</v>
      </c>
      <c r="CI280" s="3">
        <v>58.965355076230701</v>
      </c>
      <c r="CJ280" s="3">
        <v>7.6641290415986898</v>
      </c>
      <c r="CK280" s="3">
        <v>4.0585101468784401</v>
      </c>
      <c r="CL280" s="3">
        <v>3.9248570207349599E-2</v>
      </c>
      <c r="CM280" s="3">
        <v>0.81875276962510002</v>
      </c>
      <c r="CN280" s="3">
        <v>643.33039500651898</v>
      </c>
      <c r="CO280" s="3">
        <v>3.7574281893838499</v>
      </c>
      <c r="CP280" s="3">
        <v>0.36084103761467601</v>
      </c>
      <c r="CQ280" s="3">
        <v>0.14127287989385601</v>
      </c>
      <c r="CR280" s="3">
        <v>3.8457774262302502E-3</v>
      </c>
      <c r="CS280" s="3">
        <v>9.8825622072163805E-2</v>
      </c>
      <c r="CT280" s="3">
        <v>4.8147685335139503</v>
      </c>
      <c r="CU280" s="3">
        <v>7.6523563618833297</v>
      </c>
      <c r="CV280" s="3">
        <v>0.13629303327855499</v>
      </c>
      <c r="CW280" s="3">
        <v>1.51849701330375E-2</v>
      </c>
      <c r="CX280" s="3">
        <v>95.965051092874305</v>
      </c>
      <c r="CY280" s="3">
        <v>0.159741577450455</v>
      </c>
      <c r="DA280" s="3">
        <f t="shared" si="233"/>
        <v>0.29509989626220617</v>
      </c>
      <c r="DB280" s="3">
        <f t="shared" si="234"/>
        <v>7503.260362656335</v>
      </c>
      <c r="DC280" s="3">
        <f t="shared" si="235"/>
        <v>0.68625131991761179</v>
      </c>
      <c r="DD280" s="3">
        <f t="shared" si="236"/>
        <v>1.0046334864947457</v>
      </c>
      <c r="DE280" s="3">
        <f t="shared" si="237"/>
        <v>0.12060757626913873</v>
      </c>
      <c r="DF280" s="3">
        <f t="shared" si="238"/>
        <v>6.2066220322349597E-2</v>
      </c>
      <c r="DG280" s="3">
        <f t="shared" si="239"/>
        <v>5.629214205835893E-4</v>
      </c>
      <c r="DH280" s="3">
        <f t="shared" si="240"/>
        <v>1.127603318585732E-2</v>
      </c>
      <c r="DI280" s="3">
        <f t="shared" si="241"/>
        <v>8.5867145790602315</v>
      </c>
      <c r="DJ280" s="3">
        <f t="shared" si="242"/>
        <v>4.7586476562612084E-2</v>
      </c>
      <c r="DK280" s="3">
        <f t="shared" si="243"/>
        <v>3.3452031054071172E-3</v>
      </c>
      <c r="DL280" s="3">
        <f t="shared" si="244"/>
        <v>1.2567531637816228E-3</v>
      </c>
      <c r="DM280" s="3">
        <f t="shared" si="245"/>
        <v>3.3494551605412478E-5</v>
      </c>
      <c r="DN280" s="3">
        <f t="shared" si="246"/>
        <v>8.3249618458566094E-4</v>
      </c>
      <c r="DO280" s="3">
        <f t="shared" si="247"/>
        <v>3.9543105564339272E-2</v>
      </c>
      <c r="DP280" s="3">
        <f t="shared" si="248"/>
        <v>5.9971444842345845E-2</v>
      </c>
      <c r="DQ280" s="3">
        <f t="shared" si="249"/>
        <v>6.9196030127224644E-4</v>
      </c>
      <c r="DR280" s="3">
        <f t="shared" si="250"/>
        <v>7.4296530749026469E-5</v>
      </c>
      <c r="DS280" s="3">
        <f t="shared" si="251"/>
        <v>0.46315179098877562</v>
      </c>
      <c r="DT280" s="3">
        <f t="shared" si="252"/>
        <v>7.6438552485384042E-4</v>
      </c>
      <c r="DV280" s="3">
        <f t="shared" si="253"/>
        <v>3.9264585533859931E-3</v>
      </c>
      <c r="DW280" s="3">
        <f t="shared" si="254"/>
        <v>99.834805780672838</v>
      </c>
      <c r="DX280" s="3">
        <f t="shared" si="255"/>
        <v>9.1309329450551466E-3</v>
      </c>
      <c r="DY280" s="3">
        <f t="shared" si="256"/>
        <v>1.3367174289211983E-2</v>
      </c>
      <c r="DZ280" s="3">
        <f t="shared" si="257"/>
        <v>1.6047469194104315E-3</v>
      </c>
      <c r="EA280" s="3">
        <f t="shared" si="258"/>
        <v>8.2582354229122836E-4</v>
      </c>
      <c r="EB280" s="3">
        <f t="shared" si="259"/>
        <v>7.4899640926024378E-6</v>
      </c>
      <c r="EC280" s="3">
        <f t="shared" si="260"/>
        <v>1.500335225856334E-4</v>
      </c>
      <c r="ED280" s="3">
        <f t="shared" si="261"/>
        <v>0.11425073113030852</v>
      </c>
      <c r="EE280" s="3">
        <f t="shared" si="262"/>
        <v>6.3316297393324421E-4</v>
      </c>
      <c r="EF280" s="3">
        <f t="shared" si="263"/>
        <v>4.4509677951118113E-5</v>
      </c>
      <c r="EG280" s="3">
        <f t="shared" si="264"/>
        <v>1.6721758536440529E-5</v>
      </c>
      <c r="EH280" s="3">
        <f t="shared" si="265"/>
        <v>4.4566253769891163E-7</v>
      </c>
      <c r="EI280" s="3">
        <f t="shared" si="266"/>
        <v>1.1076797403287355E-5</v>
      </c>
      <c r="EJ280" s="3">
        <f t="shared" si="267"/>
        <v>5.261417134914462E-4</v>
      </c>
      <c r="EK280" s="3">
        <f t="shared" si="268"/>
        <v>7.9795145827810565E-4</v>
      </c>
      <c r="EL280" s="3">
        <f t="shared" si="269"/>
        <v>9.2068939296402072E-6</v>
      </c>
      <c r="EM280" s="3">
        <f t="shared" si="270"/>
        <v>9.8855422296460378E-7</v>
      </c>
      <c r="EN280" s="3">
        <f t="shared" si="271"/>
        <v>6.1624769587451172E-3</v>
      </c>
      <c r="EO280" s="3">
        <f t="shared" si="272"/>
        <v>1.0170549431437356E-5</v>
      </c>
      <c r="EQ280" s="3">
        <f t="shared" si="273"/>
        <v>199.66961156134568</v>
      </c>
    </row>
    <row r="281" spans="1:147">
      <c r="A281" s="5" t="s">
        <v>332</v>
      </c>
      <c r="B281" s="5" t="s">
        <v>397</v>
      </c>
      <c r="C281" s="3" t="s">
        <v>65</v>
      </c>
      <c r="D281" s="5" t="s">
        <v>618</v>
      </c>
      <c r="E281" s="3" t="s">
        <v>399</v>
      </c>
      <c r="F281" s="13" t="s">
        <v>500</v>
      </c>
      <c r="G281" s="5">
        <v>64.8962554108967</v>
      </c>
      <c r="H281" s="5">
        <v>457368.68656939198</v>
      </c>
      <c r="I281" s="5">
        <v>93.284665820104706</v>
      </c>
      <c r="J281" s="5">
        <v>20.349753626771001</v>
      </c>
      <c r="K281" s="5">
        <v>12.555806838583701</v>
      </c>
      <c r="L281" s="5">
        <v>2.5139403662851101</v>
      </c>
      <c r="M281" s="5">
        <v>1.1213430795548001</v>
      </c>
      <c r="N281" s="5">
        <v>1.0912638833855699</v>
      </c>
      <c r="O281" s="5">
        <v>350.97784625273903</v>
      </c>
      <c r="P281" s="5">
        <v>0.66975373164924801</v>
      </c>
      <c r="Q281" s="5">
        <v>0.12720059279974499</v>
      </c>
      <c r="R281" s="5">
        <v>0.19073268942843299</v>
      </c>
      <c r="S281" s="5">
        <v>7.70390726040721E-3</v>
      </c>
      <c r="T281" s="5">
        <v>9.5001455084896796E-2</v>
      </c>
      <c r="U281" s="5">
        <v>8.1333461291062203</v>
      </c>
      <c r="V281" s="5">
        <v>2.66082386672189</v>
      </c>
      <c r="W281" s="5">
        <v>2.40612424718082E-2</v>
      </c>
      <c r="X281" s="5">
        <v>0.220990574356316</v>
      </c>
      <c r="Y281" s="5">
        <v>248.83384480183301</v>
      </c>
      <c r="Z281" s="5">
        <v>0.22091019734106801</v>
      </c>
      <c r="AA281" s="3">
        <f t="shared" si="220"/>
        <v>4.5840685607802447</v>
      </c>
      <c r="AB281" s="3">
        <f t="shared" si="221"/>
        <v>2.6915700803587564E-3</v>
      </c>
      <c r="AC281" s="3">
        <f t="shared" si="222"/>
        <v>8.8778195553340861E-4</v>
      </c>
      <c r="AD281" s="3">
        <f t="shared" si="223"/>
        <v>0.26578505400289693</v>
      </c>
      <c r="AE281" s="3">
        <f t="shared" si="224"/>
        <v>8.8810497033596492E-4</v>
      </c>
      <c r="AF281" s="3">
        <f t="shared" si="225"/>
        <v>3.268585161951533E-2</v>
      </c>
      <c r="AG281" s="3">
        <f t="shared" si="226"/>
        <v>1.3635745133615596E-3</v>
      </c>
      <c r="AH281" s="17">
        <f t="shared" si="227"/>
        <v>5.1118686407407863E-4</v>
      </c>
      <c r="AI281" s="3">
        <f t="shared" si="228"/>
        <v>2.3681298035315196E-3</v>
      </c>
      <c r="AJ281" s="3">
        <f t="shared" si="229"/>
        <v>7.1796765927300207E-3</v>
      </c>
      <c r="AK281" s="3">
        <f t="shared" si="230"/>
        <v>2.368991435124894E-3</v>
      </c>
      <c r="AL281" s="3">
        <f t="shared" si="231"/>
        <v>8.7188457584133003E-2</v>
      </c>
      <c r="AM281" s="3">
        <f t="shared" si="232"/>
        <v>1.3635745133615596E-3</v>
      </c>
      <c r="AN281" s="5"/>
      <c r="AP281" s="5">
        <v>0.17935104243813499</v>
      </c>
      <c r="AQ281" s="5">
        <v>6.7396196403597397</v>
      </c>
      <c r="AR281" s="5">
        <v>2.0202737374485899E-2</v>
      </c>
      <c r="AS281" s="5">
        <v>0.17020679073754599</v>
      </c>
      <c r="AT281" s="5">
        <v>0.13819173361414899</v>
      </c>
      <c r="AU281" s="5">
        <v>2.3866567797722702</v>
      </c>
      <c r="AV281" s="5">
        <v>1.4875420306868699E-2</v>
      </c>
      <c r="AW281" s="5">
        <v>0.18054385814624299</v>
      </c>
      <c r="AX281" s="5">
        <v>0.267327689446968</v>
      </c>
      <c r="AY281" s="5">
        <v>0.66975373164924801</v>
      </c>
      <c r="AZ281" s="5">
        <v>1.6277240020559601E-2</v>
      </c>
      <c r="BA281" s="5">
        <v>0.19073268942843299</v>
      </c>
      <c r="BB281" s="5">
        <v>7.70390726040721E-3</v>
      </c>
      <c r="BC281" s="5">
        <v>9.5001455084896796E-2</v>
      </c>
      <c r="BD281" s="5">
        <v>1.6429347338551201E-2</v>
      </c>
      <c r="BE281" s="5">
        <v>0.104844604290893</v>
      </c>
      <c r="BF281" s="5">
        <v>1.1285558538686499E-2</v>
      </c>
      <c r="BG281" s="5">
        <v>6.1054514216200501E-3</v>
      </c>
      <c r="BH281" s="5">
        <v>5.5323793525727298E-2</v>
      </c>
      <c r="BI281" s="3">
        <v>4.7012595444285796E-3</v>
      </c>
      <c r="BK281" s="5">
        <v>27.0908991206156</v>
      </c>
      <c r="BL281" s="5">
        <v>23031.037252361701</v>
      </c>
      <c r="BM281" s="5">
        <v>6.5588478825068002</v>
      </c>
      <c r="BN281" s="5">
        <v>8.2852573600357609</v>
      </c>
      <c r="BO281" s="5">
        <v>0.32184625898751301</v>
      </c>
      <c r="BP281" s="5">
        <v>2.1740507296194602</v>
      </c>
      <c r="BQ281" s="5">
        <v>0.18186203654048599</v>
      </c>
      <c r="BR281" s="5">
        <v>0.73136321069672505</v>
      </c>
      <c r="BS281" s="5">
        <v>173.307770748454</v>
      </c>
      <c r="BT281" s="5">
        <v>0.679486703793452</v>
      </c>
      <c r="BU281" s="5">
        <v>5.0154520076910701E-2</v>
      </c>
      <c r="BV281" s="5">
        <v>0.151879870011526</v>
      </c>
      <c r="BW281" s="5">
        <v>3.6064263112700399E-3</v>
      </c>
      <c r="BX281" s="5">
        <v>0.131933559388482</v>
      </c>
      <c r="BY281" s="5">
        <v>1.6830783598550401</v>
      </c>
      <c r="BZ281" s="5">
        <v>2.8959347513061902</v>
      </c>
      <c r="CA281" s="5">
        <v>1.78783390523332E-2</v>
      </c>
      <c r="CB281" s="5">
        <v>9.0782911149220699E-2</v>
      </c>
      <c r="CC281" s="5">
        <v>52.417431753264502</v>
      </c>
      <c r="CD281" s="3">
        <v>5.7577939438107698E-2</v>
      </c>
      <c r="CF281" s="3">
        <v>64.8962554108967</v>
      </c>
      <c r="CG281" s="3">
        <v>457368.68656939198</v>
      </c>
      <c r="CH281" s="3">
        <v>93.284665820104706</v>
      </c>
      <c r="CI281" s="3">
        <v>20.349753626771001</v>
      </c>
      <c r="CJ281" s="3">
        <v>12.555806838583701</v>
      </c>
      <c r="CK281" s="3">
        <v>2.5139403662851101</v>
      </c>
      <c r="CL281" s="3">
        <v>1.1213430795548001</v>
      </c>
      <c r="CM281" s="3">
        <v>1.0912638833855699</v>
      </c>
      <c r="CN281" s="3">
        <v>350.97784625273903</v>
      </c>
      <c r="CO281" s="3">
        <v>0.66975373164924801</v>
      </c>
      <c r="CP281" s="3">
        <v>0.12720059279974499</v>
      </c>
      <c r="CQ281" s="3">
        <v>0.19073268942843299</v>
      </c>
      <c r="CR281" s="3">
        <v>7.70390726040721E-3</v>
      </c>
      <c r="CS281" s="3">
        <v>9.5001455084896796E-2</v>
      </c>
      <c r="CT281" s="3">
        <v>8.1333461291062203</v>
      </c>
      <c r="CU281" s="3">
        <v>2.66082386672189</v>
      </c>
      <c r="CV281" s="3">
        <v>2.40612424718082E-2</v>
      </c>
      <c r="CW281" s="3">
        <v>0.220990574356316</v>
      </c>
      <c r="CX281" s="3">
        <v>248.83384480183301</v>
      </c>
      <c r="CY281" s="3">
        <v>0.22091019734106801</v>
      </c>
      <c r="DA281" s="3">
        <f t="shared" si="233"/>
        <v>1.1812624691294862</v>
      </c>
      <c r="DB281" s="3">
        <f t="shared" si="234"/>
        <v>8189.9666320958368</v>
      </c>
      <c r="DC281" s="3">
        <f t="shared" si="235"/>
        <v>1.5828881822148586</v>
      </c>
      <c r="DD281" s="3">
        <f t="shared" si="236"/>
        <v>0.34671280973279794</v>
      </c>
      <c r="DE281" s="3">
        <f t="shared" si="237"/>
        <v>0.19758610830868506</v>
      </c>
      <c r="DF281" s="3">
        <f t="shared" si="238"/>
        <v>3.8445333633355408E-2</v>
      </c>
      <c r="DG281" s="3">
        <f t="shared" si="239"/>
        <v>1.6082828902296231E-2</v>
      </c>
      <c r="DH281" s="3">
        <f t="shared" si="240"/>
        <v>1.502911284100771E-2</v>
      </c>
      <c r="DI281" s="3">
        <f t="shared" si="241"/>
        <v>4.6846015868953552</v>
      </c>
      <c r="DJ281" s="3">
        <f t="shared" si="242"/>
        <v>8.4821901171384002E-3</v>
      </c>
      <c r="DK281" s="3">
        <f t="shared" si="243"/>
        <v>1.1792223546860426E-3</v>
      </c>
      <c r="DL281" s="3">
        <f t="shared" si="244"/>
        <v>1.696743996836902E-3</v>
      </c>
      <c r="DM281" s="3">
        <f t="shared" si="245"/>
        <v>6.7096685714846188E-5</v>
      </c>
      <c r="DN281" s="3">
        <f t="shared" si="246"/>
        <v>8.0028182196021226E-4</v>
      </c>
      <c r="DO281" s="3">
        <f t="shared" si="247"/>
        <v>6.6798177801463701E-2</v>
      </c>
      <c r="DP281" s="3">
        <f t="shared" si="248"/>
        <v>2.0852851620077509E-2</v>
      </c>
      <c r="DQ281" s="3">
        <f t="shared" si="249"/>
        <v>1.2215902888997244E-4</v>
      </c>
      <c r="DR281" s="3">
        <f t="shared" si="250"/>
        <v>1.0812555348519962E-3</v>
      </c>
      <c r="DS281" s="3">
        <f t="shared" si="251"/>
        <v>1.2009355444103911</v>
      </c>
      <c r="DT281" s="3">
        <f t="shared" si="252"/>
        <v>1.0570858247126739E-3</v>
      </c>
      <c r="DV281" s="3">
        <f t="shared" si="253"/>
        <v>1.4405001635034775E-2</v>
      </c>
      <c r="DW281" s="3">
        <f t="shared" si="254"/>
        <v>99.873216841606592</v>
      </c>
      <c r="DX281" s="3">
        <f t="shared" si="255"/>
        <v>1.9302659187746391E-2</v>
      </c>
      <c r="DY281" s="3">
        <f t="shared" si="256"/>
        <v>4.2280176689004625E-3</v>
      </c>
      <c r="DZ281" s="3">
        <f t="shared" si="257"/>
        <v>2.4094799315382059E-3</v>
      </c>
      <c r="EA281" s="3">
        <f t="shared" si="258"/>
        <v>4.688247602212068E-4</v>
      </c>
      <c r="EB281" s="3">
        <f t="shared" si="259"/>
        <v>1.9612337028221158E-4</v>
      </c>
      <c r="EC281" s="3">
        <f t="shared" si="260"/>
        <v>1.8327374373231425E-4</v>
      </c>
      <c r="ED281" s="3">
        <f t="shared" si="261"/>
        <v>5.712675656955709E-2</v>
      </c>
      <c r="EE281" s="3">
        <f t="shared" si="262"/>
        <v>1.0343675999128085E-4</v>
      </c>
      <c r="EF281" s="3">
        <f t="shared" si="263"/>
        <v>1.4380123292869957E-5</v>
      </c>
      <c r="EG281" s="3">
        <f t="shared" si="264"/>
        <v>2.0691083215978991E-5</v>
      </c>
      <c r="EH281" s="3">
        <f t="shared" si="265"/>
        <v>8.1821601268686888E-7</v>
      </c>
      <c r="EI281" s="3">
        <f t="shared" si="266"/>
        <v>9.759102024396746E-6</v>
      </c>
      <c r="EJ281" s="3">
        <f t="shared" si="267"/>
        <v>8.145758335626525E-4</v>
      </c>
      <c r="EK281" s="3">
        <f t="shared" si="268"/>
        <v>2.5429180180736515E-4</v>
      </c>
      <c r="EL281" s="3">
        <f t="shared" si="269"/>
        <v>1.4896782526165409E-6</v>
      </c>
      <c r="EM281" s="3">
        <f t="shared" si="270"/>
        <v>1.3185458908985341E-5</v>
      </c>
      <c r="EN281" s="3">
        <f t="shared" si="271"/>
        <v>1.4644906557940214E-2</v>
      </c>
      <c r="EO281" s="3">
        <f t="shared" si="272"/>
        <v>1.2890719405129074E-5</v>
      </c>
      <c r="EQ281" s="3">
        <f t="shared" si="273"/>
        <v>199.74643368321318</v>
      </c>
    </row>
    <row r="282" spans="1:147">
      <c r="A282" s="5" t="s">
        <v>333</v>
      </c>
      <c r="B282" s="5" t="s">
        <v>397</v>
      </c>
      <c r="C282" s="3" t="s">
        <v>65</v>
      </c>
      <c r="D282" s="5" t="s">
        <v>618</v>
      </c>
      <c r="E282" s="3" t="s">
        <v>399</v>
      </c>
      <c r="F282" s="13" t="s">
        <v>500</v>
      </c>
      <c r="G282" s="5">
        <v>16.717507968711502</v>
      </c>
      <c r="H282" s="5">
        <v>400921.91651903902</v>
      </c>
      <c r="I282" s="5">
        <v>25.270830606062599</v>
      </c>
      <c r="J282" s="5">
        <v>59.356081621632498</v>
      </c>
      <c r="K282" s="5">
        <v>7.3253064687025402</v>
      </c>
      <c r="L282" s="5">
        <v>1.5211962700514201</v>
      </c>
      <c r="M282" s="5">
        <v>0.26975959402266497</v>
      </c>
      <c r="N282" s="5">
        <v>0.90035718942343801</v>
      </c>
      <c r="O282" s="5">
        <v>883.47758415086196</v>
      </c>
      <c r="P282" s="5">
        <v>2.9837636960230101</v>
      </c>
      <c r="Q282" s="5">
        <v>0.38628691543992899</v>
      </c>
      <c r="R282" s="5">
        <v>0.23286803623296301</v>
      </c>
      <c r="S282" s="5">
        <v>6.2123507743246697E-3</v>
      </c>
      <c r="T282" s="5">
        <v>0.29315921572710602</v>
      </c>
      <c r="U282" s="5">
        <v>13.5172064343573</v>
      </c>
      <c r="V282" s="5">
        <v>15.3055586674606</v>
      </c>
      <c r="W282" s="5">
        <v>0.11604375225182099</v>
      </c>
      <c r="X282" s="5">
        <v>0.243900221779836</v>
      </c>
      <c r="Y282" s="5">
        <v>111.753307940922</v>
      </c>
      <c r="Z282" s="5">
        <v>2.3014547988526002</v>
      </c>
      <c r="AA282" s="3">
        <f t="shared" si="220"/>
        <v>0.42574964377117125</v>
      </c>
      <c r="AB282" s="3">
        <f t="shared" si="221"/>
        <v>2.6699555932611557E-2</v>
      </c>
      <c r="AC282" s="3">
        <f t="shared" si="222"/>
        <v>2.0594064204965245E-2</v>
      </c>
      <c r="AD282" s="3">
        <f t="shared" si="223"/>
        <v>2.860381639490173E-2</v>
      </c>
      <c r="AE282" s="3">
        <f t="shared" si="224"/>
        <v>2.1824877157888964E-3</v>
      </c>
      <c r="AF282" s="3">
        <f t="shared" si="225"/>
        <v>0.12095576125140854</v>
      </c>
      <c r="AG282" s="3">
        <f t="shared" si="226"/>
        <v>1.5285881238397317E-2</v>
      </c>
      <c r="AH282" s="17">
        <f t="shared" si="227"/>
        <v>3.4566038586002147E-3</v>
      </c>
      <c r="AI282" s="3">
        <f t="shared" si="228"/>
        <v>9.1071592965387915E-2</v>
      </c>
      <c r="AJ282" s="3">
        <f t="shared" si="229"/>
        <v>0.11807145331056867</v>
      </c>
      <c r="AK282" s="3">
        <f t="shared" si="230"/>
        <v>9.6514525217593402E-3</v>
      </c>
      <c r="AL282" s="3">
        <f t="shared" si="231"/>
        <v>0.53489363468387363</v>
      </c>
      <c r="AM282" s="3">
        <f t="shared" si="232"/>
        <v>1.5285881238397317E-2</v>
      </c>
      <c r="AN282" s="5"/>
      <c r="AP282" s="5">
        <v>0.21476430945188599</v>
      </c>
      <c r="AQ282" s="5">
        <v>6.8190625976854298</v>
      </c>
      <c r="AR282" s="5">
        <v>1.5744083407259201E-2</v>
      </c>
      <c r="AS282" s="5">
        <v>0.16592359577148499</v>
      </c>
      <c r="AT282" s="5">
        <v>0.114358476597667</v>
      </c>
      <c r="AU282" s="5">
        <v>1.5211962700514201</v>
      </c>
      <c r="AV282" s="5">
        <v>2.9718574169444598E-2</v>
      </c>
      <c r="AW282" s="5">
        <v>0.173083634412798</v>
      </c>
      <c r="AX282" s="5">
        <v>0.37658491717327103</v>
      </c>
      <c r="AY282" s="5">
        <v>0.62666886190875404</v>
      </c>
      <c r="AZ282" s="5">
        <v>1.04658313963291E-2</v>
      </c>
      <c r="BA282" s="5">
        <v>0.23286803623296301</v>
      </c>
      <c r="BB282" s="5">
        <v>6.2123507743246697E-3</v>
      </c>
      <c r="BC282" s="5">
        <v>8.9211345700091593E-2</v>
      </c>
      <c r="BD282" s="5">
        <v>2.4858642533740302E-4</v>
      </c>
      <c r="BE282" s="5">
        <v>0.14366792023263</v>
      </c>
      <c r="BF282" s="5">
        <v>2.0314444002912001E-2</v>
      </c>
      <c r="BG282" s="5">
        <v>4.2838814473927199E-3</v>
      </c>
      <c r="BH282" s="5">
        <v>6.82539129614817E-2</v>
      </c>
      <c r="BI282" s="3">
        <v>4.4882334278501003E-3</v>
      </c>
      <c r="BK282" s="5">
        <v>1.96490169535144</v>
      </c>
      <c r="BL282" s="5">
        <v>25898.708550928099</v>
      </c>
      <c r="BM282" s="5">
        <v>3.5537934312877701</v>
      </c>
      <c r="BN282" s="5">
        <v>8.2747529403682698</v>
      </c>
      <c r="BO282" s="5">
        <v>6.8411045076914201</v>
      </c>
      <c r="BP282" s="5">
        <v>0.99358838206522604</v>
      </c>
      <c r="BQ282" s="5">
        <v>9.8105007103308703E-2</v>
      </c>
      <c r="BR282" s="5">
        <v>0.38357890710795101</v>
      </c>
      <c r="BS282" s="5">
        <v>483.01892270659499</v>
      </c>
      <c r="BT282" s="5">
        <v>0.88845926673676101</v>
      </c>
      <c r="BU282" s="5">
        <v>0.42905803944200799</v>
      </c>
      <c r="BV282" s="5">
        <v>0.115726942705699</v>
      </c>
      <c r="BW282" s="5">
        <v>1.93136934379871E-3</v>
      </c>
      <c r="BX282" s="5">
        <v>0.21459855344613801</v>
      </c>
      <c r="BY282" s="5">
        <v>12.419570826068799</v>
      </c>
      <c r="BZ282" s="5">
        <v>7.0491519918006302</v>
      </c>
      <c r="CA282" s="5">
        <v>0.144334376694085</v>
      </c>
      <c r="CB282" s="5">
        <v>0.25854955233697402</v>
      </c>
      <c r="CC282" s="5">
        <v>101.80716138279701</v>
      </c>
      <c r="CD282" s="3">
        <v>1.8755095297650901</v>
      </c>
      <c r="CF282" s="3">
        <v>16.717507968711502</v>
      </c>
      <c r="CG282" s="3">
        <v>400921.91651903902</v>
      </c>
      <c r="CH282" s="3">
        <v>25.270830606062599</v>
      </c>
      <c r="CI282" s="3">
        <v>59.356081621632498</v>
      </c>
      <c r="CJ282" s="3">
        <v>7.3253064687025402</v>
      </c>
      <c r="CK282" s="3">
        <v>1.5211962700514201</v>
      </c>
      <c r="CL282" s="3">
        <v>0.26975959402266497</v>
      </c>
      <c r="CM282" s="3">
        <v>0.90035718942343801</v>
      </c>
      <c r="CN282" s="3">
        <v>883.47758415086196</v>
      </c>
      <c r="CO282" s="3">
        <v>2.9837636960230101</v>
      </c>
      <c r="CP282" s="3">
        <v>0.38628691543992899</v>
      </c>
      <c r="CQ282" s="3">
        <v>0.23286803623296301</v>
      </c>
      <c r="CR282" s="3">
        <v>6.2123507743246697E-3</v>
      </c>
      <c r="CS282" s="3">
        <v>0.29315921572710602</v>
      </c>
      <c r="CT282" s="3">
        <v>13.5172064343573</v>
      </c>
      <c r="CU282" s="3">
        <v>15.3055586674606</v>
      </c>
      <c r="CV282" s="3">
        <v>0.11604375225182099</v>
      </c>
      <c r="CW282" s="3">
        <v>0.243900221779836</v>
      </c>
      <c r="CX282" s="3">
        <v>111.753307940922</v>
      </c>
      <c r="CY282" s="3">
        <v>2.3014547988526002</v>
      </c>
      <c r="DA282" s="3">
        <f t="shared" si="233"/>
        <v>0.30429744545008325</v>
      </c>
      <c r="DB282" s="3">
        <f t="shared" si="234"/>
        <v>7179.1909126875998</v>
      </c>
      <c r="DC282" s="3">
        <f t="shared" si="235"/>
        <v>0.42880465690073843</v>
      </c>
      <c r="DD282" s="3">
        <f t="shared" si="236"/>
        <v>1.0112905645546604</v>
      </c>
      <c r="DE282" s="3">
        <f t="shared" si="237"/>
        <v>0.1152756502172055</v>
      </c>
      <c r="DF282" s="3">
        <f t="shared" si="238"/>
        <v>2.326343890581771E-2</v>
      </c>
      <c r="DG282" s="3">
        <f t="shared" si="239"/>
        <v>3.8690187459326903E-3</v>
      </c>
      <c r="DH282" s="3">
        <f t="shared" si="240"/>
        <v>1.2399906203325135E-2</v>
      </c>
      <c r="DI282" s="3">
        <f t="shared" si="241"/>
        <v>11.792027721656531</v>
      </c>
      <c r="DJ282" s="3">
        <f t="shared" si="242"/>
        <v>3.7788294022581187E-2</v>
      </c>
      <c r="DK282" s="3">
        <f t="shared" si="243"/>
        <v>3.5811009680325524E-3</v>
      </c>
      <c r="DL282" s="3">
        <f t="shared" si="244"/>
        <v>2.0715769473891614E-3</v>
      </c>
      <c r="DM282" s="3">
        <f t="shared" si="245"/>
        <v>5.4106070253136879E-5</v>
      </c>
      <c r="DN282" s="3">
        <f t="shared" si="246"/>
        <v>2.4695410304701039E-3</v>
      </c>
      <c r="DO282" s="3">
        <f t="shared" si="247"/>
        <v>0.11101516453972815</v>
      </c>
      <c r="DP282" s="3">
        <f t="shared" si="248"/>
        <v>0.11994951933746552</v>
      </c>
      <c r="DQ282" s="3">
        <f t="shared" si="249"/>
        <v>5.8915461661800431E-4</v>
      </c>
      <c r="DR282" s="3">
        <f t="shared" si="250"/>
        <v>1.1933471168135363E-3</v>
      </c>
      <c r="DS282" s="3">
        <f t="shared" si="251"/>
        <v>0.53934994179981666</v>
      </c>
      <c r="DT282" s="3">
        <f t="shared" si="252"/>
        <v>1.1012779280297032E-2</v>
      </c>
      <c r="DV282" s="3">
        <f t="shared" si="253"/>
        <v>4.2294419506829339E-3</v>
      </c>
      <c r="DW282" s="3">
        <f t="shared" si="254"/>
        <v>99.783851859720983</v>
      </c>
      <c r="DX282" s="3">
        <f t="shared" si="255"/>
        <v>5.959972492906411E-3</v>
      </c>
      <c r="DY282" s="3">
        <f t="shared" si="256"/>
        <v>1.405596662742585E-2</v>
      </c>
      <c r="DZ282" s="3">
        <f t="shared" si="257"/>
        <v>1.6022207159832331E-3</v>
      </c>
      <c r="EA282" s="3">
        <f t="shared" si="258"/>
        <v>3.2333943612272275E-4</v>
      </c>
      <c r="EB282" s="3">
        <f t="shared" si="259"/>
        <v>5.3775641027228741E-5</v>
      </c>
      <c r="EC282" s="3">
        <f t="shared" si="260"/>
        <v>1.7234677538388951E-4</v>
      </c>
      <c r="ED282" s="3">
        <f t="shared" si="261"/>
        <v>0.16389784888211123</v>
      </c>
      <c r="EE282" s="3">
        <f t="shared" si="262"/>
        <v>5.2522095855077875E-4</v>
      </c>
      <c r="EF282" s="3">
        <f t="shared" si="263"/>
        <v>4.9773860708642358E-5</v>
      </c>
      <c r="EG282" s="3">
        <f t="shared" si="264"/>
        <v>2.8792928026050949E-5</v>
      </c>
      <c r="EH282" s="3">
        <f t="shared" si="265"/>
        <v>7.5202236080799973E-7</v>
      </c>
      <c r="EI282" s="3">
        <f t="shared" si="266"/>
        <v>3.4324246191926619E-5</v>
      </c>
      <c r="EJ282" s="3">
        <f t="shared" si="267"/>
        <v>1.5430040609503454E-3</v>
      </c>
      <c r="EK282" s="3">
        <f t="shared" si="268"/>
        <v>1.6671830034582097E-3</v>
      </c>
      <c r="EL282" s="3">
        <f t="shared" si="269"/>
        <v>8.1886827780532937E-6</v>
      </c>
      <c r="EM282" s="3">
        <f t="shared" si="270"/>
        <v>1.658637768093139E-5</v>
      </c>
      <c r="EN282" s="3">
        <f t="shared" si="271"/>
        <v>7.4964456785778103E-3</v>
      </c>
      <c r="EO282" s="3">
        <f t="shared" si="272"/>
        <v>1.5306704468980066E-4</v>
      </c>
      <c r="EQ282" s="3">
        <f t="shared" si="273"/>
        <v>199.56770371944197</v>
      </c>
    </row>
    <row r="283" spans="1:147">
      <c r="A283" s="5" t="s">
        <v>334</v>
      </c>
      <c r="B283" s="5" t="s">
        <v>397</v>
      </c>
      <c r="C283" s="3" t="s">
        <v>65</v>
      </c>
      <c r="D283" s="5" t="s">
        <v>618</v>
      </c>
      <c r="E283" s="3" t="s">
        <v>399</v>
      </c>
      <c r="F283" s="13" t="s">
        <v>489</v>
      </c>
      <c r="G283" s="5">
        <v>18.857319402072701</v>
      </c>
      <c r="H283" s="5">
        <v>397561.75019819703</v>
      </c>
      <c r="I283" s="5">
        <v>22.182636501568599</v>
      </c>
      <c r="J283" s="5">
        <v>135.36631471702401</v>
      </c>
      <c r="K283" s="5">
        <v>1.6050197078050299</v>
      </c>
      <c r="L283" s="5">
        <v>3.03006950258853</v>
      </c>
      <c r="M283" s="5">
        <v>0.345192938102936</v>
      </c>
      <c r="N283" s="5">
        <v>0.91351402886857502</v>
      </c>
      <c r="O283" s="5">
        <v>151.86802816215399</v>
      </c>
      <c r="P283" s="5">
        <v>5.0230439077274402</v>
      </c>
      <c r="Q283" s="5">
        <v>2.1938518261197901E-2</v>
      </c>
      <c r="R283" s="5">
        <v>0.21588656860239699</v>
      </c>
      <c r="S283" s="5">
        <v>8.7154991931724102E-3</v>
      </c>
      <c r="T283" s="5">
        <v>0.127806288778784</v>
      </c>
      <c r="U283" s="5">
        <v>0.21427463551412901</v>
      </c>
      <c r="V283" s="5">
        <v>5.4366060040950996</v>
      </c>
      <c r="W283" s="5">
        <v>1.8462755046783599E-2</v>
      </c>
      <c r="X283" s="5">
        <v>1.12861324830983E-2</v>
      </c>
      <c r="Y283" s="5">
        <v>4.7495148819927602</v>
      </c>
      <c r="Z283" s="5">
        <v>8.5547646047048495E-2</v>
      </c>
      <c r="AA283" s="3">
        <f t="shared" si="220"/>
        <v>0.16387117096258552</v>
      </c>
      <c r="AB283" s="3">
        <f t="shared" si="221"/>
        <v>1.0575909398182399</v>
      </c>
      <c r="AC283" s="3">
        <f t="shared" si="222"/>
        <v>1.801187030098433E-2</v>
      </c>
      <c r="AD283" s="3">
        <f t="shared" si="223"/>
        <v>0.14606521708363487</v>
      </c>
      <c r="AE283" s="3">
        <f t="shared" si="224"/>
        <v>2.3762705799466751E-3</v>
      </c>
      <c r="AF283" s="3">
        <f t="shared" si="225"/>
        <v>4.5115057187530179E-2</v>
      </c>
      <c r="AG283" s="3">
        <f t="shared" si="226"/>
        <v>9.8899507547926336E-4</v>
      </c>
      <c r="AH283" s="17">
        <f t="shared" si="227"/>
        <v>4.6191071733189572E-3</v>
      </c>
      <c r="AI283" s="3">
        <f t="shared" si="228"/>
        <v>3.8565139018078023E-3</v>
      </c>
      <c r="AJ283" s="3">
        <f t="shared" si="229"/>
        <v>0.22644034704225741</v>
      </c>
      <c r="AK283" s="3">
        <f t="shared" si="230"/>
        <v>5.0878228484248136E-4</v>
      </c>
      <c r="AL283" s="3">
        <f t="shared" si="231"/>
        <v>9.6595657373268959E-3</v>
      </c>
      <c r="AM283" s="3">
        <f t="shared" si="232"/>
        <v>9.8899507547926336E-4</v>
      </c>
      <c r="AN283" s="5"/>
      <c r="AP283" s="5">
        <v>0.190009860762304</v>
      </c>
      <c r="AQ283" s="5">
        <v>7.6697629895008896</v>
      </c>
      <c r="AR283" s="5">
        <v>3.0498465749869599E-2</v>
      </c>
      <c r="AS283" s="5">
        <v>0.15490497280104901</v>
      </c>
      <c r="AT283" s="5">
        <v>0.17122576263344599</v>
      </c>
      <c r="AU283" s="5">
        <v>3.03006950258853</v>
      </c>
      <c r="AV283" s="5">
        <v>2.95535176035959E-2</v>
      </c>
      <c r="AW283" s="5">
        <v>0.52710634014152102</v>
      </c>
      <c r="AX283" s="5">
        <v>0.248681437067658</v>
      </c>
      <c r="AY283" s="5">
        <v>0.89287434176521996</v>
      </c>
      <c r="AZ283" s="5">
        <v>2.1938518261197901E-2</v>
      </c>
      <c r="BA283" s="5">
        <v>0.21588656860239699</v>
      </c>
      <c r="BB283" s="5">
        <v>8.7154991931724102E-3</v>
      </c>
      <c r="BC283" s="5">
        <v>0.127806288778784</v>
      </c>
      <c r="BD283" s="5">
        <v>2.8531798344720902E-2</v>
      </c>
      <c r="BE283" s="5">
        <v>0.14650639828648099</v>
      </c>
      <c r="BF283" s="5">
        <v>1.8462755046783599E-2</v>
      </c>
      <c r="BG283" s="5">
        <v>6.2222442951489296E-3</v>
      </c>
      <c r="BH283" s="5">
        <v>7.5508634435036304E-2</v>
      </c>
      <c r="BI283" s="3">
        <v>6.5365362116027899E-3</v>
      </c>
      <c r="BK283" s="5">
        <v>5.12886106492775</v>
      </c>
      <c r="BL283" s="5">
        <v>17339.353310159098</v>
      </c>
      <c r="BM283" s="5">
        <v>1.1865087131984999</v>
      </c>
      <c r="BN283" s="5">
        <v>31.932306417773599</v>
      </c>
      <c r="BO283" s="5">
        <v>0.55836335870962694</v>
      </c>
      <c r="BP283" s="5">
        <v>2.36036978360268</v>
      </c>
      <c r="BQ283" s="5">
        <v>3.4675642226479099E-2</v>
      </c>
      <c r="BR283" s="5">
        <v>0.50743919697529305</v>
      </c>
      <c r="BS283" s="5">
        <v>136.08540573546199</v>
      </c>
      <c r="BT283" s="5">
        <v>2.2485546121647499</v>
      </c>
      <c r="BU283" s="5">
        <v>3.4882463545747297E-2</v>
      </c>
      <c r="BV283" s="5">
        <v>7.6338851326714398E-3</v>
      </c>
      <c r="BW283" s="5">
        <v>7.9470687524355998E-3</v>
      </c>
      <c r="BX283" s="5">
        <v>2.5352037660457499E-2</v>
      </c>
      <c r="BY283" s="5">
        <v>0.106254001240179</v>
      </c>
      <c r="BZ283" s="5">
        <v>4.0323297383736598</v>
      </c>
      <c r="CA283" s="5">
        <v>1.9718873591216001E-2</v>
      </c>
      <c r="CB283" s="5">
        <v>7.8775649644505508E-3</v>
      </c>
      <c r="CC283" s="5">
        <v>1.6068130952898401</v>
      </c>
      <c r="CD283" s="3">
        <v>7.7509305261014003E-2</v>
      </c>
      <c r="CF283" s="3">
        <v>18.857319402072701</v>
      </c>
      <c r="CG283" s="3">
        <v>397561.75019819703</v>
      </c>
      <c r="CH283" s="3">
        <v>22.182636501568599</v>
      </c>
      <c r="CI283" s="3">
        <v>135.36631471702401</v>
      </c>
      <c r="CJ283" s="3">
        <v>1.6050197078050299</v>
      </c>
      <c r="CK283" s="3">
        <v>3.03006950258853</v>
      </c>
      <c r="CL283" s="3">
        <v>0.345192938102936</v>
      </c>
      <c r="CM283" s="3">
        <v>0.91351402886857502</v>
      </c>
      <c r="CN283" s="3">
        <v>151.86802816215399</v>
      </c>
      <c r="CO283" s="3">
        <v>5.0230439077274402</v>
      </c>
      <c r="CP283" s="3">
        <v>2.1938518261197901E-2</v>
      </c>
      <c r="CQ283" s="3">
        <v>0.21588656860239699</v>
      </c>
      <c r="CR283" s="3">
        <v>8.7154991931724102E-3</v>
      </c>
      <c r="CS283" s="3">
        <v>0.127806288778784</v>
      </c>
      <c r="CT283" s="3">
        <v>0.21427463551412901</v>
      </c>
      <c r="CU283" s="3">
        <v>5.4366060040950996</v>
      </c>
      <c r="CV283" s="3">
        <v>1.8462755046783599E-2</v>
      </c>
      <c r="CW283" s="3">
        <v>1.12861324830983E-2</v>
      </c>
      <c r="CX283" s="3">
        <v>4.7495148819927602</v>
      </c>
      <c r="CY283" s="3">
        <v>8.5547646047048495E-2</v>
      </c>
      <c r="DA283" s="3">
        <f t="shared" si="233"/>
        <v>0.34324697992228848</v>
      </c>
      <c r="DB283" s="3">
        <f t="shared" si="234"/>
        <v>7119.0214020627991</v>
      </c>
      <c r="DC283" s="3">
        <f t="shared" si="235"/>
        <v>0.37640305467153656</v>
      </c>
      <c r="DD283" s="3">
        <f t="shared" si="236"/>
        <v>2.3063294121148887</v>
      </c>
      <c r="DE283" s="3">
        <f t="shared" si="237"/>
        <v>2.5257604063277466E-2</v>
      </c>
      <c r="DF283" s="3">
        <f t="shared" si="238"/>
        <v>4.633842334590197E-2</v>
      </c>
      <c r="DG283" s="3">
        <f t="shared" si="239"/>
        <v>4.9509191816608008E-3</v>
      </c>
      <c r="DH283" s="3">
        <f t="shared" si="240"/>
        <v>1.2581104928640339E-2</v>
      </c>
      <c r="DI283" s="3">
        <f t="shared" si="241"/>
        <v>2.0270259599655374</v>
      </c>
      <c r="DJ283" s="3">
        <f t="shared" si="242"/>
        <v>6.3615044424106384E-2</v>
      </c>
      <c r="DK283" s="3">
        <f t="shared" si="243"/>
        <v>2.0338263048051141E-4</v>
      </c>
      <c r="DL283" s="3">
        <f t="shared" si="244"/>
        <v>1.9205110585476242E-3</v>
      </c>
      <c r="DM283" s="3">
        <f t="shared" si="245"/>
        <v>7.5907080711843178E-5</v>
      </c>
      <c r="DN283" s="3">
        <f t="shared" si="246"/>
        <v>1.0766261374676438E-3</v>
      </c>
      <c r="DO283" s="3">
        <f t="shared" si="247"/>
        <v>1.7598113954839767E-3</v>
      </c>
      <c r="DP283" s="3">
        <f t="shared" si="248"/>
        <v>4.2606630126137149E-2</v>
      </c>
      <c r="DQ283" s="3">
        <f t="shared" si="249"/>
        <v>9.3735484765223321E-5</v>
      </c>
      <c r="DR283" s="3">
        <f t="shared" si="250"/>
        <v>5.5220423993047868E-5</v>
      </c>
      <c r="DS283" s="3">
        <f t="shared" si="251"/>
        <v>2.2922369121586683E-2</v>
      </c>
      <c r="DT283" s="3">
        <f t="shared" si="252"/>
        <v>4.0935730927012622E-4</v>
      </c>
      <c r="DV283" s="3">
        <f t="shared" si="253"/>
        <v>4.8172788482672649E-3</v>
      </c>
      <c r="DW283" s="3">
        <f t="shared" si="254"/>
        <v>99.91147257372333</v>
      </c>
      <c r="DX283" s="3">
        <f t="shared" si="255"/>
        <v>5.2826057613176939E-3</v>
      </c>
      <c r="DY283" s="3">
        <f t="shared" si="256"/>
        <v>3.236803976143679E-2</v>
      </c>
      <c r="DZ283" s="3">
        <f t="shared" si="257"/>
        <v>3.5447630694225698E-4</v>
      </c>
      <c r="EA283" s="3">
        <f t="shared" si="258"/>
        <v>6.5033378209709521E-4</v>
      </c>
      <c r="EB283" s="3">
        <f t="shared" si="259"/>
        <v>6.9483373921293951E-5</v>
      </c>
      <c r="EC283" s="3">
        <f t="shared" si="260"/>
        <v>1.7656875138214343E-4</v>
      </c>
      <c r="ED283" s="3">
        <f t="shared" si="261"/>
        <v>2.8448172461827282E-2</v>
      </c>
      <c r="EE283" s="3">
        <f t="shared" si="262"/>
        <v>8.9280146909147175E-4</v>
      </c>
      <c r="EF283" s="3">
        <f t="shared" si="263"/>
        <v>2.8543611487580791E-6</v>
      </c>
      <c r="EG283" s="3">
        <f t="shared" si="264"/>
        <v>2.6953295560821617E-5</v>
      </c>
      <c r="EH283" s="3">
        <f t="shared" si="265"/>
        <v>1.0653133042267852E-6</v>
      </c>
      <c r="EI283" s="3">
        <f t="shared" si="266"/>
        <v>1.5109843998303419E-5</v>
      </c>
      <c r="EJ283" s="3">
        <f t="shared" si="267"/>
        <v>2.4697965920410941E-5</v>
      </c>
      <c r="EK283" s="3">
        <f t="shared" si="268"/>
        <v>5.9796015728690662E-4</v>
      </c>
      <c r="EL283" s="3">
        <f t="shared" si="269"/>
        <v>1.3155249558024374E-6</v>
      </c>
      <c r="EM283" s="3">
        <f t="shared" si="270"/>
        <v>7.7498767958361965E-7</v>
      </c>
      <c r="EN283" s="3">
        <f t="shared" si="271"/>
        <v>3.2170259428529913E-4</v>
      </c>
      <c r="EO283" s="3">
        <f t="shared" si="272"/>
        <v>5.7451002417473285E-6</v>
      </c>
      <c r="EQ283" s="3">
        <f t="shared" si="273"/>
        <v>199.82294514744666</v>
      </c>
    </row>
    <row r="284" spans="1:147">
      <c r="A284" s="5" t="s">
        <v>335</v>
      </c>
      <c r="B284" s="5" t="s">
        <v>397</v>
      </c>
      <c r="C284" s="3" t="s">
        <v>65</v>
      </c>
      <c r="D284" s="5" t="s">
        <v>618</v>
      </c>
      <c r="E284" s="3" t="s">
        <v>399</v>
      </c>
      <c r="F284" s="13" t="s">
        <v>494</v>
      </c>
      <c r="G284" s="5">
        <v>17.654093580750398</v>
      </c>
      <c r="H284" s="5">
        <v>422950.12618980597</v>
      </c>
      <c r="I284" s="5">
        <v>13.4639326199365</v>
      </c>
      <c r="J284" s="5">
        <v>63.703702264990298</v>
      </c>
      <c r="K284" s="5">
        <v>0.54520482535318504</v>
      </c>
      <c r="L284" s="5">
        <v>2.2372433191561698</v>
      </c>
      <c r="M284" s="5">
        <v>2.83141740355532E-2</v>
      </c>
      <c r="N284" s="5">
        <v>0.71115897005721096</v>
      </c>
      <c r="O284" s="5">
        <v>213.421858757358</v>
      </c>
      <c r="P284" s="5">
        <v>2.5663286316639602</v>
      </c>
      <c r="Q284" s="5">
        <v>1.6469185461391499E-2</v>
      </c>
      <c r="R284" s="5">
        <v>8.0893277551635306E-2</v>
      </c>
      <c r="S284" s="5">
        <v>6.7245083956265503E-3</v>
      </c>
      <c r="T284" s="5">
        <v>8.6748331769321799E-2</v>
      </c>
      <c r="U284" s="5">
        <v>0.171249294688751</v>
      </c>
      <c r="V284" s="5">
        <v>2.9652979307188598</v>
      </c>
      <c r="W284" s="5">
        <v>2.0489898900572E-3</v>
      </c>
      <c r="X284" s="5">
        <v>6.9272903505492997E-3</v>
      </c>
      <c r="Y284" s="5">
        <v>3.5066566392807399</v>
      </c>
      <c r="Z284" s="5">
        <v>5.1967056097909803E-2</v>
      </c>
      <c r="AA284" s="3">
        <f t="shared" si="220"/>
        <v>0.2113524354350734</v>
      </c>
      <c r="AB284" s="3">
        <f t="shared" si="221"/>
        <v>0.7318448584091618</v>
      </c>
      <c r="AC284" s="3">
        <f t="shared" si="222"/>
        <v>1.4819545066313909E-2</v>
      </c>
      <c r="AD284" s="3">
        <f t="shared" si="223"/>
        <v>6.3086005802450704E-2</v>
      </c>
      <c r="AE284" s="3">
        <f t="shared" si="224"/>
        <v>1.9754686766167602E-3</v>
      </c>
      <c r="AF284" s="3">
        <f t="shared" si="225"/>
        <v>4.8835489842506054E-2</v>
      </c>
      <c r="AG284" s="3">
        <f t="shared" si="226"/>
        <v>1.223207656060683E-3</v>
      </c>
      <c r="AH284" s="17">
        <f t="shared" si="227"/>
        <v>4.6965492078430409E-3</v>
      </c>
      <c r="AI284" s="3">
        <f t="shared" si="228"/>
        <v>3.8597234229292283E-3</v>
      </c>
      <c r="AJ284" s="3">
        <f t="shared" si="229"/>
        <v>0.19060765558674223</v>
      </c>
      <c r="AK284" s="3">
        <f t="shared" si="230"/>
        <v>5.1450720573956426E-4</v>
      </c>
      <c r="AL284" s="3">
        <f t="shared" si="231"/>
        <v>1.2719114059972074E-2</v>
      </c>
      <c r="AM284" s="3">
        <f t="shared" si="232"/>
        <v>1.223207656060683E-3</v>
      </c>
      <c r="AN284" s="5"/>
      <c r="AP284" s="5">
        <v>0.14664334479325</v>
      </c>
      <c r="AQ284" s="5">
        <v>4.0732551579424596</v>
      </c>
      <c r="AR284" s="5">
        <v>1.4221068654508701E-2</v>
      </c>
      <c r="AS284" s="5">
        <v>4.6723607497649998E-2</v>
      </c>
      <c r="AT284" s="5">
        <v>8.4171237292483894E-2</v>
      </c>
      <c r="AU284" s="5">
        <v>2.2372433191561698</v>
      </c>
      <c r="AV284" s="5">
        <v>1.8429101149420899E-2</v>
      </c>
      <c r="AW284" s="5">
        <v>0.34203363321596297</v>
      </c>
      <c r="AX284" s="5">
        <v>0.24120801424541999</v>
      </c>
      <c r="AY284" s="5">
        <v>0.90493620923984397</v>
      </c>
      <c r="AZ284" s="5">
        <v>1.6469185461391499E-2</v>
      </c>
      <c r="BA284" s="5">
        <v>7.8415683521824806E-2</v>
      </c>
      <c r="BB284" s="5">
        <v>6.7245083956265503E-3</v>
      </c>
      <c r="BC284" s="5">
        <v>8.6748331769321799E-2</v>
      </c>
      <c r="BD284" s="5">
        <v>1.77778399453501E-2</v>
      </c>
      <c r="BE284" s="5">
        <v>9.1360972976970004E-2</v>
      </c>
      <c r="BF284" s="5">
        <v>3.5552244604579702E-5</v>
      </c>
      <c r="BG284" s="5">
        <v>3.1997337531882602E-3</v>
      </c>
      <c r="BH284" s="5">
        <v>6.3457385813269096E-2</v>
      </c>
      <c r="BI284" s="3">
        <v>3.7628912525485899E-5</v>
      </c>
      <c r="BK284" s="5">
        <v>1.0178228296003899</v>
      </c>
      <c r="BL284" s="5">
        <v>33302.941917441502</v>
      </c>
      <c r="BM284" s="5">
        <v>2.39274848359738</v>
      </c>
      <c r="BN284" s="5">
        <v>6.6332746744979403</v>
      </c>
      <c r="BO284" s="5">
        <v>0.113128451534849</v>
      </c>
      <c r="BP284" s="5">
        <v>1.1232270414153001</v>
      </c>
      <c r="BQ284" s="5">
        <v>2.53677812960976E-2</v>
      </c>
      <c r="BR284" s="5">
        <v>0.390669418290986</v>
      </c>
      <c r="BS284" s="5">
        <v>97.402082447852706</v>
      </c>
      <c r="BT284" s="5">
        <v>0.58839812437646299</v>
      </c>
      <c r="BU284" s="5">
        <v>6.2120823260615097E-4</v>
      </c>
      <c r="BV284" s="5">
        <v>0.186669784514403</v>
      </c>
      <c r="BW284" s="5">
        <v>3.1746395247594398E-3</v>
      </c>
      <c r="BX284" s="5">
        <v>6.7649181532309505E-2</v>
      </c>
      <c r="BY284" s="5">
        <v>0.14040941802712301</v>
      </c>
      <c r="BZ284" s="5">
        <v>1.18188002632809</v>
      </c>
      <c r="CA284" s="5">
        <v>6.6714168175449097E-3</v>
      </c>
      <c r="CB284" s="5">
        <v>2.21335698514311E-3</v>
      </c>
      <c r="CC284" s="5">
        <v>0.56700438076109305</v>
      </c>
      <c r="CD284" s="3">
        <v>1.6350730302488799E-2</v>
      </c>
      <c r="CF284" s="3">
        <v>17.654093580750398</v>
      </c>
      <c r="CG284" s="3">
        <v>422950.12618980597</v>
      </c>
      <c r="CH284" s="3">
        <v>13.4639326199365</v>
      </c>
      <c r="CI284" s="3">
        <v>63.703702264990298</v>
      </c>
      <c r="CJ284" s="3">
        <v>0.54520482535318504</v>
      </c>
      <c r="CK284" s="3">
        <v>2.2372433191561698</v>
      </c>
      <c r="CL284" s="3">
        <v>2.83141740355532E-2</v>
      </c>
      <c r="CM284" s="3">
        <v>0.71115897005721096</v>
      </c>
      <c r="CN284" s="3">
        <v>213.421858757358</v>
      </c>
      <c r="CO284" s="3">
        <v>2.5663286316639602</v>
      </c>
      <c r="CP284" s="3">
        <v>1.6469185461391499E-2</v>
      </c>
      <c r="CQ284" s="3">
        <v>8.0893277551635306E-2</v>
      </c>
      <c r="CR284" s="3">
        <v>6.7245083956265503E-3</v>
      </c>
      <c r="CS284" s="3">
        <v>8.6748331769321799E-2</v>
      </c>
      <c r="CT284" s="3">
        <v>0.171249294688751</v>
      </c>
      <c r="CU284" s="3">
        <v>2.9652979307188598</v>
      </c>
      <c r="CV284" s="3">
        <v>2.0489898900572E-3</v>
      </c>
      <c r="CW284" s="3">
        <v>6.9272903505492997E-3</v>
      </c>
      <c r="CX284" s="3">
        <v>3.5066566392807399</v>
      </c>
      <c r="CY284" s="3">
        <v>5.1967056097909803E-2</v>
      </c>
      <c r="DA284" s="3">
        <f t="shared" si="233"/>
        <v>0.32134547735305269</v>
      </c>
      <c r="DB284" s="3">
        <f t="shared" si="234"/>
        <v>7573.6435883213535</v>
      </c>
      <c r="DC284" s="3">
        <f t="shared" si="235"/>
        <v>0.22846091201456056</v>
      </c>
      <c r="DD284" s="3">
        <f t="shared" si="236"/>
        <v>1.0853639807029463</v>
      </c>
      <c r="DE284" s="3">
        <f t="shared" si="237"/>
        <v>8.5796875547349168E-3</v>
      </c>
      <c r="DF284" s="3">
        <f t="shared" si="238"/>
        <v>3.421384491751292E-2</v>
      </c>
      <c r="DG284" s="3">
        <f t="shared" si="239"/>
        <v>4.0609517713743242E-4</v>
      </c>
      <c r="DH284" s="3">
        <f t="shared" si="240"/>
        <v>9.7942290326017215E-3</v>
      </c>
      <c r="DI284" s="3">
        <f t="shared" si="241"/>
        <v>2.8486025226017331</v>
      </c>
      <c r="DJ284" s="3">
        <f t="shared" si="242"/>
        <v>3.2501629073758365E-2</v>
      </c>
      <c r="DK284" s="3">
        <f t="shared" si="243"/>
        <v>1.5267878263836327E-4</v>
      </c>
      <c r="DL284" s="3">
        <f t="shared" si="244"/>
        <v>7.1962065591121252E-4</v>
      </c>
      <c r="DM284" s="3">
        <f t="shared" si="245"/>
        <v>5.8566674176754084E-5</v>
      </c>
      <c r="DN284" s="3">
        <f t="shared" si="246"/>
        <v>7.3075841773499956E-4</v>
      </c>
      <c r="DO284" s="3">
        <f t="shared" si="247"/>
        <v>1.4064495293097158E-3</v>
      </c>
      <c r="DP284" s="3">
        <f t="shared" si="248"/>
        <v>2.3239011996229311E-2</v>
      </c>
      <c r="DQ284" s="3">
        <f t="shared" si="249"/>
        <v>1.0402730260834643E-5</v>
      </c>
      <c r="DR284" s="3">
        <f t="shared" si="250"/>
        <v>3.3893622182190523E-5</v>
      </c>
      <c r="DS284" s="3">
        <f t="shared" si="251"/>
        <v>1.69240185293472E-2</v>
      </c>
      <c r="DT284" s="3">
        <f t="shared" si="252"/>
        <v>2.4866954542770861E-4</v>
      </c>
      <c r="DV284" s="3">
        <f t="shared" si="253"/>
        <v>4.2397848408436594E-3</v>
      </c>
      <c r="DW284" s="3">
        <f t="shared" si="254"/>
        <v>99.92553665362054</v>
      </c>
      <c r="DX284" s="3">
        <f t="shared" si="255"/>
        <v>3.0142795830309806E-3</v>
      </c>
      <c r="DY284" s="3">
        <f t="shared" si="256"/>
        <v>1.432013230771666E-2</v>
      </c>
      <c r="DZ284" s="3">
        <f t="shared" si="257"/>
        <v>1.1319913238976397E-4</v>
      </c>
      <c r="EA284" s="3">
        <f t="shared" si="258"/>
        <v>4.5141242448193787E-4</v>
      </c>
      <c r="EB284" s="3">
        <f t="shared" si="259"/>
        <v>5.3579598821469163E-6</v>
      </c>
      <c r="EC284" s="3">
        <f t="shared" si="260"/>
        <v>1.2922361354584399E-4</v>
      </c>
      <c r="ED284" s="3">
        <f t="shared" si="261"/>
        <v>3.7584041612780159E-2</v>
      </c>
      <c r="EE284" s="3">
        <f t="shared" si="262"/>
        <v>4.2882170113210476E-4</v>
      </c>
      <c r="EF284" s="3">
        <f t="shared" si="263"/>
        <v>2.0144213432865586E-6</v>
      </c>
      <c r="EG284" s="3">
        <f t="shared" si="264"/>
        <v>9.4945688149151923E-6</v>
      </c>
      <c r="EH284" s="3">
        <f t="shared" si="265"/>
        <v>7.7272006252766062E-7</v>
      </c>
      <c r="EI284" s="3">
        <f t="shared" si="266"/>
        <v>9.6415188019832797E-6</v>
      </c>
      <c r="EJ284" s="3">
        <f t="shared" si="267"/>
        <v>1.8556487687012369E-5</v>
      </c>
      <c r="EK284" s="3">
        <f t="shared" si="268"/>
        <v>3.0661209732709809E-4</v>
      </c>
      <c r="EL284" s="3">
        <f t="shared" si="269"/>
        <v>1.372520890182472E-7</v>
      </c>
      <c r="EM284" s="3">
        <f t="shared" si="270"/>
        <v>4.4718745293388108E-7</v>
      </c>
      <c r="EN284" s="3">
        <f t="shared" si="271"/>
        <v>2.2329300476835179E-4</v>
      </c>
      <c r="EO284" s="3">
        <f t="shared" si="272"/>
        <v>3.2809093122090182E-6</v>
      </c>
      <c r="EQ284" s="3">
        <f t="shared" si="273"/>
        <v>199.85107330724108</v>
      </c>
    </row>
    <row r="285" spans="1:147">
      <c r="A285" s="5" t="s">
        <v>336</v>
      </c>
      <c r="B285" s="5" t="s">
        <v>397</v>
      </c>
      <c r="C285" s="3" t="s">
        <v>65</v>
      </c>
      <c r="D285" s="5" t="s">
        <v>618</v>
      </c>
      <c r="E285" s="3" t="s">
        <v>399</v>
      </c>
      <c r="F285" s="13" t="s">
        <v>494</v>
      </c>
      <c r="G285" s="5">
        <v>31.250458487665501</v>
      </c>
      <c r="H285" s="5">
        <v>455153.06070525001</v>
      </c>
      <c r="I285" s="5">
        <v>5.53712665478968</v>
      </c>
      <c r="J285" s="5">
        <v>26.7586698748845</v>
      </c>
      <c r="K285" s="5">
        <v>54.190979077686102</v>
      </c>
      <c r="L285" s="5">
        <v>18.0898760949196</v>
      </c>
      <c r="M285" s="5">
        <v>0.47435022931692</v>
      </c>
      <c r="N285" s="5">
        <v>1.20721958259008</v>
      </c>
      <c r="O285" s="5">
        <v>1413.03973202774</v>
      </c>
      <c r="P285" s="5">
        <v>2.4381101882228702</v>
      </c>
      <c r="Q285" s="5">
        <v>0.71630337990215298</v>
      </c>
      <c r="R285" s="5">
        <v>0.77932714983239804</v>
      </c>
      <c r="S285" s="5">
        <v>1.7229646047998499E-2</v>
      </c>
      <c r="T285" s="5">
        <v>0.22220946311685799</v>
      </c>
      <c r="U285" s="5">
        <v>41.462281913011402</v>
      </c>
      <c r="V285" s="5">
        <v>3.0257693161161501</v>
      </c>
      <c r="W285" s="5">
        <v>1.42123872371967E-2</v>
      </c>
      <c r="X285" s="5">
        <v>0.28297098258789499</v>
      </c>
      <c r="Y285" s="5">
        <v>663.210249937257</v>
      </c>
      <c r="Z285" s="5">
        <v>0.43443519139421899</v>
      </c>
      <c r="AA285" s="3">
        <f t="shared" si="220"/>
        <v>0.20692832194872243</v>
      </c>
      <c r="AB285" s="3">
        <f t="shared" si="221"/>
        <v>3.6762251314021873E-3</v>
      </c>
      <c r="AC285" s="3">
        <f t="shared" si="222"/>
        <v>6.5504897042124833E-4</v>
      </c>
      <c r="AD285" s="3">
        <f t="shared" si="223"/>
        <v>3.9185923292077525E-3</v>
      </c>
      <c r="AE285" s="3">
        <f t="shared" si="224"/>
        <v>4.2666859056334768E-4</v>
      </c>
      <c r="AF285" s="3">
        <f t="shared" si="225"/>
        <v>6.2517552943329724E-2</v>
      </c>
      <c r="AG285" s="3">
        <f t="shared" si="226"/>
        <v>0.12936373403749796</v>
      </c>
      <c r="AH285" s="17">
        <f t="shared" si="227"/>
        <v>1.0800547488069112E-3</v>
      </c>
      <c r="AI285" s="3">
        <f t="shared" si="228"/>
        <v>7.8458597478247571E-2</v>
      </c>
      <c r="AJ285" s="3">
        <f t="shared" si="229"/>
        <v>0.44032046587084583</v>
      </c>
      <c r="AK285" s="3">
        <f t="shared" si="230"/>
        <v>5.1104300159564124E-2</v>
      </c>
      <c r="AL285" s="3">
        <f t="shared" si="231"/>
        <v>7.4880501202091949</v>
      </c>
      <c r="AM285" s="3">
        <f t="shared" si="232"/>
        <v>0.12936373403749796</v>
      </c>
      <c r="AN285" s="5"/>
      <c r="AP285" s="5">
        <v>0.37574368746224301</v>
      </c>
      <c r="AQ285" s="5">
        <v>10.436970815721899</v>
      </c>
      <c r="AR285" s="5">
        <v>3.6439653063338601E-2</v>
      </c>
      <c r="AS285" s="5">
        <v>0.11972496456722299</v>
      </c>
      <c r="AT285" s="5">
        <v>0.215520875952879</v>
      </c>
      <c r="AU285" s="5">
        <v>5.7316922956349501</v>
      </c>
      <c r="AV285" s="5">
        <v>4.7220805650675303E-2</v>
      </c>
      <c r="AW285" s="5">
        <v>0.87646326498286697</v>
      </c>
      <c r="AX285" s="5">
        <v>0.61801219543703201</v>
      </c>
      <c r="AY285" s="5">
        <v>2.3185790182655701</v>
      </c>
      <c r="AZ285" s="5">
        <v>4.2179601506365801E-2</v>
      </c>
      <c r="BA285" s="5">
        <v>0.20083792976293999</v>
      </c>
      <c r="BB285" s="5">
        <v>1.7229646047998499E-2</v>
      </c>
      <c r="BC285" s="5">
        <v>0.22220946311685799</v>
      </c>
      <c r="BD285" s="5">
        <v>4.5546528580474602E-2</v>
      </c>
      <c r="BE285" s="5">
        <v>0.23402941080648601</v>
      </c>
      <c r="BF285" s="5">
        <v>9.1124382654762305E-5</v>
      </c>
      <c r="BG285" s="5">
        <v>8.1978678723275307E-3</v>
      </c>
      <c r="BH285" s="5">
        <v>0.162549298153081</v>
      </c>
      <c r="BI285" s="3">
        <v>9.6377526383569507E-5</v>
      </c>
      <c r="BK285" s="5">
        <v>7.9561101410163797</v>
      </c>
      <c r="BL285" s="5">
        <v>29187.4109201717</v>
      </c>
      <c r="BM285" s="5">
        <v>3.3145347573642098E-2</v>
      </c>
      <c r="BN285" s="5">
        <v>7.2719404332788997</v>
      </c>
      <c r="BO285" s="5">
        <v>56.1466761773165</v>
      </c>
      <c r="BP285" s="5">
        <v>34.302579938711098</v>
      </c>
      <c r="BQ285" s="5">
        <v>0.25643303462788902</v>
      </c>
      <c r="BR285" s="5">
        <v>3.5342370219352E-2</v>
      </c>
      <c r="BS285" s="5">
        <v>681.01907196873503</v>
      </c>
      <c r="BT285" s="5">
        <v>0.85051184798325696</v>
      </c>
      <c r="BU285" s="5">
        <v>0.46439005403233902</v>
      </c>
      <c r="BV285" s="5">
        <v>1.69638736363769</v>
      </c>
      <c r="BW285" s="5">
        <v>8.2042285504631501E-4</v>
      </c>
      <c r="BX285" s="5">
        <v>0.28648320494026303</v>
      </c>
      <c r="BY285" s="5">
        <v>15.0890883272747</v>
      </c>
      <c r="BZ285" s="5">
        <v>0.61157979467482604</v>
      </c>
      <c r="CA285" s="5">
        <v>2.90266920658587E-2</v>
      </c>
      <c r="CB285" s="5">
        <v>1.8095504682572702E-2</v>
      </c>
      <c r="CC285" s="5">
        <v>1056.6806723075599</v>
      </c>
      <c r="CD285" s="3">
        <v>0.266579286257973</v>
      </c>
      <c r="CF285" s="3">
        <v>31.250458487665501</v>
      </c>
      <c r="CG285" s="3">
        <v>455153.06070525001</v>
      </c>
      <c r="CH285" s="3">
        <v>5.53712665478968</v>
      </c>
      <c r="CI285" s="3">
        <v>26.7586698748845</v>
      </c>
      <c r="CJ285" s="3">
        <v>54.190979077686102</v>
      </c>
      <c r="CK285" s="3">
        <v>18.0898760949196</v>
      </c>
      <c r="CL285" s="3">
        <v>0.47435022931692</v>
      </c>
      <c r="CM285" s="3">
        <v>1.20721958259008</v>
      </c>
      <c r="CN285" s="3">
        <v>1413.03973202774</v>
      </c>
      <c r="CO285" s="3">
        <v>2.4381101882228702</v>
      </c>
      <c r="CP285" s="3">
        <v>0.71630337990215298</v>
      </c>
      <c r="CQ285" s="3">
        <v>0.77932714983239804</v>
      </c>
      <c r="CR285" s="3">
        <v>1.7229646047998499E-2</v>
      </c>
      <c r="CS285" s="3">
        <v>0.22220946311685799</v>
      </c>
      <c r="CT285" s="3">
        <v>41.462281913011402</v>
      </c>
      <c r="CU285" s="3">
        <v>3.0257693161161501</v>
      </c>
      <c r="CV285" s="3">
        <v>1.42123872371967E-2</v>
      </c>
      <c r="CW285" s="3">
        <v>0.28297098258789499</v>
      </c>
      <c r="CX285" s="3">
        <v>663.210249937257</v>
      </c>
      <c r="CY285" s="3">
        <v>0.43443519139421899</v>
      </c>
      <c r="DA285" s="3">
        <f t="shared" si="233"/>
        <v>0.56883087507649754</v>
      </c>
      <c r="DB285" s="3">
        <f t="shared" si="234"/>
        <v>8150.2920710045664</v>
      </c>
      <c r="DC285" s="3">
        <f t="shared" si="235"/>
        <v>9.3955981599330773E-2</v>
      </c>
      <c r="DD285" s="3">
        <f t="shared" si="236"/>
        <v>0.45590594300014142</v>
      </c>
      <c r="DE285" s="3">
        <f t="shared" si="237"/>
        <v>0.852783480906526</v>
      </c>
      <c r="DF285" s="3">
        <f t="shared" si="238"/>
        <v>0.27664591061201405</v>
      </c>
      <c r="DG285" s="3">
        <f t="shared" si="239"/>
        <v>6.80335368984295E-3</v>
      </c>
      <c r="DH285" s="3">
        <f t="shared" si="240"/>
        <v>1.6626078812699077E-2</v>
      </c>
      <c r="DI285" s="3">
        <f t="shared" si="241"/>
        <v>18.860245003146488</v>
      </c>
      <c r="DJ285" s="3">
        <f t="shared" si="242"/>
        <v>3.0877788604646281E-2</v>
      </c>
      <c r="DK285" s="3">
        <f t="shared" si="243"/>
        <v>6.6405426242595409E-3</v>
      </c>
      <c r="DL285" s="3">
        <f t="shared" si="244"/>
        <v>6.9328370874060189E-3</v>
      </c>
      <c r="DM285" s="3">
        <f t="shared" si="245"/>
        <v>1.5006049615912573E-4</v>
      </c>
      <c r="DN285" s="3">
        <f t="shared" si="246"/>
        <v>1.8718681081362817E-3</v>
      </c>
      <c r="DO285" s="3">
        <f t="shared" si="247"/>
        <v>0.34052465434470597</v>
      </c>
      <c r="DP285" s="3">
        <f t="shared" si="248"/>
        <v>2.3712925674891458E-2</v>
      </c>
      <c r="DQ285" s="3">
        <f t="shared" si="249"/>
        <v>7.2156349579137669E-5</v>
      </c>
      <c r="DR285" s="3">
        <f t="shared" si="250"/>
        <v>1.3845112716542643E-3</v>
      </c>
      <c r="DS285" s="3">
        <f t="shared" si="251"/>
        <v>3.2008216695813565</v>
      </c>
      <c r="DT285" s="3">
        <f t="shared" si="252"/>
        <v>2.0788324310359613E-3</v>
      </c>
      <c r="DV285" s="3">
        <f t="shared" si="253"/>
        <v>6.9572652835074821E-3</v>
      </c>
      <c r="DW285" s="3">
        <f t="shared" si="254"/>
        <v>99.684715722262325</v>
      </c>
      <c r="DX285" s="3">
        <f t="shared" si="255"/>
        <v>1.1491582429856396E-3</v>
      </c>
      <c r="DY285" s="3">
        <f t="shared" si="256"/>
        <v>5.5761013136867207E-3</v>
      </c>
      <c r="DZ285" s="3">
        <f t="shared" si="257"/>
        <v>1.0430237116193369E-2</v>
      </c>
      <c r="EA285" s="3">
        <f t="shared" si="258"/>
        <v>3.383604994131941E-3</v>
      </c>
      <c r="EB285" s="3">
        <f t="shared" si="259"/>
        <v>8.3210561366595093E-5</v>
      </c>
      <c r="EC285" s="3">
        <f t="shared" si="260"/>
        <v>2.0335049659337635E-4</v>
      </c>
      <c r="ED285" s="3">
        <f t="shared" si="261"/>
        <v>0.23067617027853907</v>
      </c>
      <c r="EE285" s="3">
        <f t="shared" si="262"/>
        <v>3.7766052460091657E-4</v>
      </c>
      <c r="EF285" s="3">
        <f t="shared" si="263"/>
        <v>8.1219249319403592E-5</v>
      </c>
      <c r="EG285" s="3">
        <f t="shared" si="264"/>
        <v>8.4794248866917554E-5</v>
      </c>
      <c r="EH285" s="3">
        <f t="shared" si="265"/>
        <v>1.8353621895319809E-6</v>
      </c>
      <c r="EI285" s="3">
        <f t="shared" si="266"/>
        <v>2.2894472811958406E-5</v>
      </c>
      <c r="EJ285" s="3">
        <f t="shared" si="267"/>
        <v>4.1648941006097884E-3</v>
      </c>
      <c r="EK285" s="3">
        <f t="shared" si="268"/>
        <v>2.900284105466833E-4</v>
      </c>
      <c r="EL285" s="3">
        <f t="shared" si="269"/>
        <v>8.825309734533182E-7</v>
      </c>
      <c r="EM285" s="3">
        <f t="shared" si="270"/>
        <v>1.6933701433856984E-5</v>
      </c>
      <c r="EN285" s="3">
        <f t="shared" si="271"/>
        <v>3.9148658162203399E-2</v>
      </c>
      <c r="EO285" s="3">
        <f t="shared" si="272"/>
        <v>2.5425815187565096E-5</v>
      </c>
      <c r="EQ285" s="3">
        <f t="shared" si="273"/>
        <v>199.36943144452465</v>
      </c>
    </row>
    <row r="286" spans="1:147">
      <c r="A286" s="5" t="s">
        <v>337</v>
      </c>
      <c r="B286" s="5" t="s">
        <v>397</v>
      </c>
      <c r="C286" s="3" t="s">
        <v>65</v>
      </c>
      <c r="D286" s="5" t="s">
        <v>618</v>
      </c>
      <c r="E286" s="3" t="s">
        <v>399</v>
      </c>
      <c r="F286" s="13" t="s">
        <v>494</v>
      </c>
      <c r="G286" s="5">
        <v>17.763971093225798</v>
      </c>
      <c r="H286" s="5">
        <v>412291.66566735401</v>
      </c>
      <c r="I286" s="5">
        <v>4.1382751968768297</v>
      </c>
      <c r="J286" s="5">
        <v>14.069001355456701</v>
      </c>
      <c r="K286" s="5">
        <v>39.390115441320702</v>
      </c>
      <c r="L286" s="5">
        <v>4.0120460889495098</v>
      </c>
      <c r="M286" s="5">
        <v>1.71904822404776</v>
      </c>
      <c r="N286" s="5">
        <v>7.0051876013634002</v>
      </c>
      <c r="O286" s="5">
        <v>1549.75941660072</v>
      </c>
      <c r="P286" s="5">
        <v>4.4425262269183499</v>
      </c>
      <c r="Q286" s="5">
        <v>0.67453583222805102</v>
      </c>
      <c r="R286" s="5">
        <v>0.15719553135853101</v>
      </c>
      <c r="S286" s="5">
        <v>8.4371048946363797E-3</v>
      </c>
      <c r="T286" s="5">
        <v>0.136735498516353</v>
      </c>
      <c r="U286" s="5">
        <v>122.603233841159</v>
      </c>
      <c r="V286" s="5">
        <v>6.0101912567764497</v>
      </c>
      <c r="W286" s="5">
        <v>3.7546618379990801E-3</v>
      </c>
      <c r="X286" s="5">
        <v>0.14000727230610899</v>
      </c>
      <c r="Y286" s="5">
        <v>712.22578009408096</v>
      </c>
      <c r="Z286" s="5">
        <v>1.41596037111377</v>
      </c>
      <c r="AA286" s="3">
        <f t="shared" si="220"/>
        <v>0.29414136030854732</v>
      </c>
      <c r="AB286" s="3">
        <f t="shared" si="221"/>
        <v>6.2375251655893693E-3</v>
      </c>
      <c r="AC286" s="3">
        <f t="shared" si="222"/>
        <v>1.9880779532113115E-3</v>
      </c>
      <c r="AD286" s="3">
        <f t="shared" si="223"/>
        <v>2.6702694318540251E-3</v>
      </c>
      <c r="AE286" s="3">
        <f t="shared" si="224"/>
        <v>1.9657709144930814E-4</v>
      </c>
      <c r="AF286" s="3">
        <f t="shared" si="225"/>
        <v>0.17214096606410934</v>
      </c>
      <c r="AG286" s="3">
        <f t="shared" si="226"/>
        <v>0.16299926905226736</v>
      </c>
      <c r="AH286" s="17">
        <f t="shared" si="227"/>
        <v>9.4708146079596931E-4</v>
      </c>
      <c r="AI286" s="3">
        <f t="shared" si="228"/>
        <v>0.34216196452628383</v>
      </c>
      <c r="AJ286" s="3">
        <f t="shared" si="229"/>
        <v>1.0735212173108108</v>
      </c>
      <c r="AK286" s="3">
        <f t="shared" si="230"/>
        <v>3.3832276889601963E-2</v>
      </c>
      <c r="AL286" s="3">
        <f t="shared" si="231"/>
        <v>29.626650720012066</v>
      </c>
      <c r="AM286" s="3">
        <f t="shared" si="232"/>
        <v>0.16299926905226736</v>
      </c>
      <c r="AN286" s="5"/>
      <c r="AP286" s="5">
        <v>0.30013878153220602</v>
      </c>
      <c r="AQ286" s="5">
        <v>7.5193284489035204</v>
      </c>
      <c r="AR286" s="5">
        <v>2.84941162025125E-2</v>
      </c>
      <c r="AS286" s="5">
        <v>0.28309998849330997</v>
      </c>
      <c r="AT286" s="5">
        <v>0.175347792576621</v>
      </c>
      <c r="AU286" s="5">
        <v>4.0120460889495098</v>
      </c>
      <c r="AV286" s="5">
        <v>4.3852736077181098E-2</v>
      </c>
      <c r="AW286" s="5">
        <v>0.35645983167699502</v>
      </c>
      <c r="AX286" s="5">
        <v>0.32513866180312601</v>
      </c>
      <c r="AY286" s="5">
        <v>1.63214577992764</v>
      </c>
      <c r="AZ286" s="5">
        <v>2.12313820436794E-2</v>
      </c>
      <c r="BA286" s="5">
        <v>0.15719553135853101</v>
      </c>
      <c r="BB286" s="5">
        <v>8.4371048946363797E-3</v>
      </c>
      <c r="BC286" s="5">
        <v>0.136735498516353</v>
      </c>
      <c r="BD286" s="5">
        <v>4.0132092332535597E-2</v>
      </c>
      <c r="BE286" s="5">
        <v>0.203890593008619</v>
      </c>
      <c r="BF286" s="5">
        <v>8.4853344912340302E-5</v>
      </c>
      <c r="BG286" s="5">
        <v>9.4844379863089894E-3</v>
      </c>
      <c r="BH286" s="5">
        <v>7.6958759883414996E-2</v>
      </c>
      <c r="BI286" s="3">
        <v>9.8843551588907695E-3</v>
      </c>
      <c r="BK286" s="5">
        <v>1.07930173145001</v>
      </c>
      <c r="BL286" s="5">
        <v>26769.089951084799</v>
      </c>
      <c r="BM286" s="5">
        <v>2.0466901299912399</v>
      </c>
      <c r="BN286" s="5">
        <v>9.3741528743276596</v>
      </c>
      <c r="BO286" s="5">
        <v>7.1336093589765799</v>
      </c>
      <c r="BP286" s="5">
        <v>2.8399439992404001</v>
      </c>
      <c r="BQ286" s="5">
        <v>14.3907707985787</v>
      </c>
      <c r="BR286" s="5">
        <v>11.495876502999</v>
      </c>
      <c r="BS286" s="5">
        <v>289.80933900476799</v>
      </c>
      <c r="BT286" s="5">
        <v>5.1913874726896099</v>
      </c>
      <c r="BU286" s="5">
        <v>0.11874256356855201</v>
      </c>
      <c r="BV286" s="5">
        <v>0.14929185332581801</v>
      </c>
      <c r="BW286" s="5">
        <v>8.1889369844591296E-3</v>
      </c>
      <c r="BX286" s="5">
        <v>7.8401941079947801E-2</v>
      </c>
      <c r="BY286" s="5">
        <v>24.605531011110799</v>
      </c>
      <c r="BZ286" s="5">
        <v>1.4239286255039201</v>
      </c>
      <c r="CA286" s="5">
        <v>9.6995331873114092E-3</v>
      </c>
      <c r="CB286" s="5">
        <v>3.0747767029713099E-2</v>
      </c>
      <c r="CC286" s="5">
        <v>103.966471989003</v>
      </c>
      <c r="CD286" s="3">
        <v>0.19384874027722901</v>
      </c>
      <c r="CF286" s="3">
        <v>17.763971093225798</v>
      </c>
      <c r="CG286" s="3">
        <v>412291.66566735401</v>
      </c>
      <c r="CH286" s="3">
        <v>4.1382751968768297</v>
      </c>
      <c r="CI286" s="3">
        <v>14.069001355456701</v>
      </c>
      <c r="CJ286" s="3">
        <v>39.390115441320702</v>
      </c>
      <c r="CK286" s="3">
        <v>4.0120460889495098</v>
      </c>
      <c r="CL286" s="3">
        <v>1.71904822404776</v>
      </c>
      <c r="CM286" s="3">
        <v>7.0051876013634002</v>
      </c>
      <c r="CN286" s="3">
        <v>1549.75941660072</v>
      </c>
      <c r="CO286" s="3">
        <v>4.4425262269183499</v>
      </c>
      <c r="CP286" s="3">
        <v>0.67453583222805102</v>
      </c>
      <c r="CQ286" s="3">
        <v>0.15719553135853101</v>
      </c>
      <c r="CR286" s="3">
        <v>8.4371048946363797E-3</v>
      </c>
      <c r="CS286" s="3">
        <v>0.136735498516353</v>
      </c>
      <c r="CT286" s="3">
        <v>122.603233841159</v>
      </c>
      <c r="CU286" s="3">
        <v>6.0101912567764497</v>
      </c>
      <c r="CV286" s="3">
        <v>3.7546618379990801E-3</v>
      </c>
      <c r="CW286" s="3">
        <v>0.14000727230610899</v>
      </c>
      <c r="CX286" s="3">
        <v>712.22578009408096</v>
      </c>
      <c r="CY286" s="3">
        <v>1.41596037111377</v>
      </c>
      <c r="DA286" s="3">
        <f t="shared" si="233"/>
        <v>0.32334550309978788</v>
      </c>
      <c r="DB286" s="3">
        <f t="shared" si="234"/>
        <v>7382.7856686785572</v>
      </c>
      <c r="DC286" s="3">
        <f t="shared" si="235"/>
        <v>7.0219760625196484E-2</v>
      </c>
      <c r="DD286" s="3">
        <f t="shared" si="236"/>
        <v>0.23970329467123563</v>
      </c>
      <c r="DE286" s="3">
        <f t="shared" si="237"/>
        <v>0.61986774055519944</v>
      </c>
      <c r="DF286" s="3">
        <f t="shared" si="238"/>
        <v>6.1355652071410152E-2</v>
      </c>
      <c r="DG286" s="3">
        <f t="shared" si="239"/>
        <v>2.465539669904852E-2</v>
      </c>
      <c r="DH286" s="3">
        <f t="shared" si="240"/>
        <v>9.6476898517606394E-2</v>
      </c>
      <c r="DI286" s="3">
        <f t="shared" si="241"/>
        <v>20.685081693406442</v>
      </c>
      <c r="DJ286" s="3">
        <f t="shared" si="242"/>
        <v>5.6262996794811934E-2</v>
      </c>
      <c r="DK286" s="3">
        <f t="shared" si="243"/>
        <v>6.2533335332197165E-3</v>
      </c>
      <c r="DL286" s="3">
        <f t="shared" si="244"/>
        <v>1.3983999017759027E-3</v>
      </c>
      <c r="DM286" s="3">
        <f t="shared" si="245"/>
        <v>7.3482423440892361E-5</v>
      </c>
      <c r="DN286" s="3">
        <f t="shared" si="246"/>
        <v>1.1518448194453121E-3</v>
      </c>
      <c r="DO286" s="3">
        <f t="shared" si="247"/>
        <v>1.0069253764878368</v>
      </c>
      <c r="DP286" s="3">
        <f t="shared" si="248"/>
        <v>4.7101812357182207E-2</v>
      </c>
      <c r="DQ286" s="3">
        <f t="shared" si="249"/>
        <v>1.9062433890419871E-5</v>
      </c>
      <c r="DR286" s="3">
        <f t="shared" si="250"/>
        <v>6.8502305377253915E-4</v>
      </c>
      <c r="DS286" s="3">
        <f t="shared" si="251"/>
        <v>3.4373831085621669</v>
      </c>
      <c r="DT286" s="3">
        <f t="shared" si="252"/>
        <v>6.7755660656458275E-3</v>
      </c>
      <c r="DV286" s="3">
        <f t="shared" si="253"/>
        <v>4.3633417701073943E-3</v>
      </c>
      <c r="DW286" s="3">
        <f t="shared" si="254"/>
        <v>99.625993802529948</v>
      </c>
      <c r="DX286" s="3">
        <f t="shared" si="255"/>
        <v>9.4757097805781519E-4</v>
      </c>
      <c r="DY286" s="3">
        <f t="shared" si="256"/>
        <v>3.2346434017008277E-3</v>
      </c>
      <c r="DZ286" s="3">
        <f t="shared" si="257"/>
        <v>8.3647206420925449E-3</v>
      </c>
      <c r="EA286" s="3">
        <f t="shared" si="258"/>
        <v>8.279554747131901E-4</v>
      </c>
      <c r="EB286" s="3">
        <f t="shared" si="259"/>
        <v>3.3270888645179654E-4</v>
      </c>
      <c r="EC286" s="3">
        <f t="shared" si="260"/>
        <v>1.3018943424809924E-3</v>
      </c>
      <c r="ED286" s="3">
        <f t="shared" si="261"/>
        <v>0.27913201236966056</v>
      </c>
      <c r="EE286" s="3">
        <f t="shared" si="262"/>
        <v>7.5923333299136387E-4</v>
      </c>
      <c r="EF286" s="3">
        <f t="shared" si="263"/>
        <v>8.4384756077743447E-5</v>
      </c>
      <c r="EG286" s="3">
        <f t="shared" si="264"/>
        <v>1.8870516658615241E-5</v>
      </c>
      <c r="EH286" s="3">
        <f t="shared" si="265"/>
        <v>9.9159853622400543E-7</v>
      </c>
      <c r="EI286" s="3">
        <f t="shared" si="266"/>
        <v>1.5543412743292411E-5</v>
      </c>
      <c r="EJ286" s="3">
        <f t="shared" si="267"/>
        <v>1.3587817094999437E-2</v>
      </c>
      <c r="EK286" s="3">
        <f t="shared" si="268"/>
        <v>6.3560897966911771E-4</v>
      </c>
      <c r="EL286" s="3">
        <f t="shared" si="269"/>
        <v>2.5723541300746292E-7</v>
      </c>
      <c r="EM286" s="3">
        <f t="shared" si="270"/>
        <v>9.2439501256642154E-6</v>
      </c>
      <c r="EN286" s="3">
        <f t="shared" si="271"/>
        <v>4.6385297317161726E-2</v>
      </c>
      <c r="EO286" s="3">
        <f t="shared" si="272"/>
        <v>9.1431951726357716E-5</v>
      </c>
      <c r="EQ286" s="3">
        <f t="shared" si="273"/>
        <v>199.2519876050599</v>
      </c>
    </row>
    <row r="287" spans="1:147">
      <c r="A287" s="5" t="s">
        <v>338</v>
      </c>
      <c r="B287" s="5" t="s">
        <v>397</v>
      </c>
      <c r="C287" s="3" t="s">
        <v>65</v>
      </c>
      <c r="D287" s="5" t="s">
        <v>618</v>
      </c>
      <c r="E287" s="3" t="s">
        <v>399</v>
      </c>
      <c r="F287" s="13" t="s">
        <v>494</v>
      </c>
      <c r="G287" s="5">
        <v>40.532517922558597</v>
      </c>
      <c r="H287" s="5">
        <v>439493.28362621798</v>
      </c>
      <c r="I287" s="5">
        <v>28.744301793001402</v>
      </c>
      <c r="J287" s="5">
        <v>154.346601757868</v>
      </c>
      <c r="K287" s="5">
        <v>301.61972897337898</v>
      </c>
      <c r="L287" s="5">
        <v>5.4397221623790104</v>
      </c>
      <c r="M287" s="5">
        <v>0.68692254537638198</v>
      </c>
      <c r="N287" s="5">
        <v>0.83762382108854905</v>
      </c>
      <c r="O287" s="5">
        <v>723.34763230972101</v>
      </c>
      <c r="P287" s="5">
        <v>1.8804047520259699</v>
      </c>
      <c r="Q287" s="5">
        <v>2.59399525851574</v>
      </c>
      <c r="R287" s="5">
        <v>0.64752491749143504</v>
      </c>
      <c r="S287" s="3">
        <v>1.54993302420296E-2</v>
      </c>
      <c r="T287" s="5">
        <v>0.157515312474619</v>
      </c>
      <c r="U287" s="5">
        <v>43.306105568132402</v>
      </c>
      <c r="V287" s="5">
        <v>4.2910953625625501</v>
      </c>
      <c r="W287" s="5">
        <v>0.14662841063130699</v>
      </c>
      <c r="X287" s="5">
        <v>0.34544941324345901</v>
      </c>
      <c r="Y287" s="5">
        <v>281.53303106214003</v>
      </c>
      <c r="Z287" s="5">
        <v>0.495030139407655</v>
      </c>
      <c r="AA287" s="3">
        <f t="shared" si="220"/>
        <v>0.18623216491733435</v>
      </c>
      <c r="AB287" s="3">
        <f t="shared" si="221"/>
        <v>6.6791621037565804E-3</v>
      </c>
      <c r="AC287" s="3">
        <f t="shared" si="222"/>
        <v>1.7583376896844187E-3</v>
      </c>
      <c r="AD287" s="3">
        <f t="shared" si="223"/>
        <v>3.9737880528091289E-2</v>
      </c>
      <c r="AE287" s="3">
        <f t="shared" si="224"/>
        <v>1.2270297802718976E-3</v>
      </c>
      <c r="AF287" s="3">
        <f t="shared" si="225"/>
        <v>0.15382246766836347</v>
      </c>
      <c r="AG287" s="3">
        <f t="shared" si="226"/>
        <v>9.0243808223142166E-2</v>
      </c>
      <c r="AH287" s="17">
        <f t="shared" si="227"/>
        <v>9.2138220823658624E-3</v>
      </c>
      <c r="AI287" s="3">
        <f t="shared" si="228"/>
        <v>1.7221852977071923E-2</v>
      </c>
      <c r="AJ287" s="3">
        <f t="shared" si="229"/>
        <v>6.5418348497990192E-2</v>
      </c>
      <c r="AK287" s="3">
        <f t="shared" si="230"/>
        <v>1.20180137173333E-2</v>
      </c>
      <c r="AL287" s="3">
        <f t="shared" si="231"/>
        <v>1.506597929565173</v>
      </c>
      <c r="AM287" s="3">
        <f t="shared" si="232"/>
        <v>9.0243808223142166E-2</v>
      </c>
      <c r="AN287" s="5"/>
      <c r="AP287" s="5">
        <v>0.34580170811781902</v>
      </c>
      <c r="AQ287" s="5">
        <v>8.6633492688103004</v>
      </c>
      <c r="AR287" s="5">
        <v>3.28296693026498E-2</v>
      </c>
      <c r="AS287" s="5">
        <v>0.32617774563685797</v>
      </c>
      <c r="AT287" s="5">
        <v>0.20195507958290199</v>
      </c>
      <c r="AU287" s="5">
        <v>4.6221206085315298</v>
      </c>
      <c r="AV287" s="5">
        <v>5.0524458349077102E-2</v>
      </c>
      <c r="AW287" s="5">
        <v>0.410708137827001</v>
      </c>
      <c r="AX287" s="5">
        <v>0.37459475447256901</v>
      </c>
      <c r="AY287" s="5">
        <v>1.8804047520259699</v>
      </c>
      <c r="AZ287" s="5">
        <v>2.4455950562915399E-2</v>
      </c>
      <c r="BA287" s="5">
        <v>0.18107256161971699</v>
      </c>
      <c r="BB287" s="5">
        <v>9.7205703250176599E-3</v>
      </c>
      <c r="BC287" s="5">
        <v>0.157515312474619</v>
      </c>
      <c r="BD287" s="5">
        <v>4.6234957414791202E-2</v>
      </c>
      <c r="BE287" s="5">
        <v>0.234878253338418</v>
      </c>
      <c r="BF287" s="5">
        <v>9.7778529505088903E-5</v>
      </c>
      <c r="BG287" s="5">
        <v>1.09268659690414E-2</v>
      </c>
      <c r="BH287" s="5">
        <v>8.8654402499758006E-2</v>
      </c>
      <c r="BI287" s="3">
        <v>1.13858744741537E-2</v>
      </c>
      <c r="BK287" s="5">
        <v>29.602725651335099</v>
      </c>
      <c r="BL287" s="5">
        <v>23482.067035764201</v>
      </c>
      <c r="BM287" s="5">
        <v>6.3452633740177804</v>
      </c>
      <c r="BN287" s="5">
        <v>34.913021859793197</v>
      </c>
      <c r="BO287" s="5">
        <v>77.664680921562393</v>
      </c>
      <c r="BP287" s="5">
        <v>8.1662303726618397</v>
      </c>
      <c r="BQ287" s="5">
        <v>9.3971686908246199E-2</v>
      </c>
      <c r="BR287" s="5">
        <v>0.18822863531304301</v>
      </c>
      <c r="BS287" s="5">
        <v>405.90749468279103</v>
      </c>
      <c r="BT287" s="5">
        <v>0.67439245721921703</v>
      </c>
      <c r="BU287" s="5">
        <v>0.13755837415924099</v>
      </c>
      <c r="BV287" s="5">
        <v>0.97920776044771396</v>
      </c>
      <c r="BW287" s="5">
        <v>1.54715143435004E-2</v>
      </c>
      <c r="BX287" s="5">
        <v>9.3368976450801902E-2</v>
      </c>
      <c r="BY287" s="5">
        <v>11.1948904867861</v>
      </c>
      <c r="BZ287" s="5">
        <v>1.27143036545852</v>
      </c>
      <c r="CA287" s="5">
        <v>0.18818434288805799</v>
      </c>
      <c r="CB287" s="5">
        <v>0.107636960426435</v>
      </c>
      <c r="CC287" s="5">
        <v>228.739313344821</v>
      </c>
      <c r="CD287" s="3">
        <v>0.24365729505029601</v>
      </c>
      <c r="CF287" s="3">
        <v>40.532517922558597</v>
      </c>
      <c r="CG287" s="3">
        <v>439493.28362621798</v>
      </c>
      <c r="CH287" s="3">
        <v>28.744301793001402</v>
      </c>
      <c r="CI287" s="3">
        <v>154.346601757868</v>
      </c>
      <c r="CJ287" s="3">
        <v>301.61972897337898</v>
      </c>
      <c r="CK287" s="3">
        <v>5.4397221623790104</v>
      </c>
      <c r="CL287" s="3">
        <v>0.68692254537638198</v>
      </c>
      <c r="CM287" s="3">
        <v>0.83762382108854905</v>
      </c>
      <c r="CN287" s="3">
        <v>723.34763230972101</v>
      </c>
      <c r="CO287" s="3">
        <v>1.8804047520259699</v>
      </c>
      <c r="CP287" s="3">
        <v>2.59399525851574</v>
      </c>
      <c r="CQ287" s="3">
        <v>0.64752491749143504</v>
      </c>
      <c r="CR287" s="3">
        <v>1.54993302420296E-2</v>
      </c>
      <c r="CS287" s="3">
        <v>0.157515312474619</v>
      </c>
      <c r="CT287" s="3">
        <v>43.306105568132402</v>
      </c>
      <c r="CU287" s="3">
        <v>4.2910953625625501</v>
      </c>
      <c r="CV287" s="3">
        <v>0.14662841063130699</v>
      </c>
      <c r="CW287" s="3">
        <v>0.34544941324345901</v>
      </c>
      <c r="CX287" s="3">
        <v>281.53303106214003</v>
      </c>
      <c r="CY287" s="3">
        <v>0.495030139407655</v>
      </c>
      <c r="DA287" s="3">
        <f t="shared" si="233"/>
        <v>0.73778589994265353</v>
      </c>
      <c r="DB287" s="3">
        <f t="shared" si="234"/>
        <v>7869.8770458629779</v>
      </c>
      <c r="DC287" s="3">
        <f t="shared" si="235"/>
        <v>0.48774378097577259</v>
      </c>
      <c r="DD287" s="3">
        <f t="shared" si="236"/>
        <v>2.6297096736237466</v>
      </c>
      <c r="DE287" s="3">
        <f t="shared" si="237"/>
        <v>4.7464785977619206</v>
      </c>
      <c r="DF287" s="3">
        <f t="shared" si="238"/>
        <v>8.3188899868160429E-2</v>
      </c>
      <c r="DG287" s="3">
        <f t="shared" si="239"/>
        <v>9.852165646578346E-3</v>
      </c>
      <c r="DH287" s="3">
        <f t="shared" si="240"/>
        <v>1.1535929225844224E-2</v>
      </c>
      <c r="DI287" s="3">
        <f t="shared" si="241"/>
        <v>9.6547275059491664</v>
      </c>
      <c r="DJ287" s="3">
        <f t="shared" si="242"/>
        <v>2.3814649848353218E-2</v>
      </c>
      <c r="DK287" s="3">
        <f t="shared" si="243"/>
        <v>2.4047821865162671E-2</v>
      </c>
      <c r="DL287" s="3">
        <f t="shared" si="244"/>
        <v>5.7603341086854051E-3</v>
      </c>
      <c r="DM287" s="3">
        <f t="shared" si="245"/>
        <v>1.3499042172855825E-4</v>
      </c>
      <c r="DN287" s="3">
        <f t="shared" si="246"/>
        <v>1.326891689618558E-3</v>
      </c>
      <c r="DO287" s="3">
        <f t="shared" si="247"/>
        <v>0.3556677526949113</v>
      </c>
      <c r="DP287" s="3">
        <f t="shared" si="248"/>
        <v>3.3629274001273905E-2</v>
      </c>
      <c r="DQ287" s="3">
        <f t="shared" si="249"/>
        <v>7.4443305541629782E-4</v>
      </c>
      <c r="DR287" s="3">
        <f t="shared" si="250"/>
        <v>1.6902037164653815E-3</v>
      </c>
      <c r="DS287" s="3">
        <f t="shared" si="251"/>
        <v>1.3587501499138033</v>
      </c>
      <c r="DT287" s="3">
        <f t="shared" si="252"/>
        <v>2.3687876316793709E-3</v>
      </c>
      <c r="DV287" s="3">
        <f t="shared" si="253"/>
        <v>9.3496223613041846E-3</v>
      </c>
      <c r="DW287" s="3">
        <f t="shared" si="254"/>
        <v>99.731342676017874</v>
      </c>
      <c r="DX287" s="3">
        <f t="shared" si="255"/>
        <v>6.1809532569714193E-3</v>
      </c>
      <c r="DY287" s="3">
        <f t="shared" si="256"/>
        <v>3.3325104708780133E-2</v>
      </c>
      <c r="DZ287" s="3">
        <f t="shared" si="257"/>
        <v>6.0149946533995802E-2</v>
      </c>
      <c r="EA287" s="3">
        <f t="shared" si="258"/>
        <v>1.0542147775934765E-3</v>
      </c>
      <c r="EB287" s="3">
        <f t="shared" si="259"/>
        <v>1.2485197703518273E-4</v>
      </c>
      <c r="EC287" s="3">
        <f t="shared" si="260"/>
        <v>1.4618954070111544E-4</v>
      </c>
      <c r="ED287" s="3">
        <f t="shared" si="261"/>
        <v>0.12234993402413526</v>
      </c>
      <c r="EE287" s="3">
        <f t="shared" si="262"/>
        <v>3.0179213612797331E-4</v>
      </c>
      <c r="EF287" s="3">
        <f t="shared" si="263"/>
        <v>3.0474701816429506E-4</v>
      </c>
      <c r="EG287" s="3">
        <f t="shared" si="264"/>
        <v>7.2998072469715756E-5</v>
      </c>
      <c r="EH287" s="3">
        <f t="shared" si="265"/>
        <v>1.7106717079484869E-6</v>
      </c>
      <c r="EI287" s="3">
        <f t="shared" si="266"/>
        <v>1.6815089869907581E-5</v>
      </c>
      <c r="EJ287" s="3">
        <f t="shared" si="267"/>
        <v>4.5072143206445429E-3</v>
      </c>
      <c r="EK287" s="3">
        <f t="shared" si="268"/>
        <v>4.261683670305643E-4</v>
      </c>
      <c r="EL287" s="3">
        <f t="shared" si="269"/>
        <v>9.4338587142356805E-6</v>
      </c>
      <c r="EM287" s="3">
        <f t="shared" si="270"/>
        <v>2.1419176571214609E-5</v>
      </c>
      <c r="EN287" s="3">
        <f t="shared" si="271"/>
        <v>1.7218817526936943E-2</v>
      </c>
      <c r="EO287" s="3">
        <f t="shared" si="272"/>
        <v>3.0018559330087071E-5</v>
      </c>
      <c r="EQ287" s="3">
        <f t="shared" si="273"/>
        <v>199.46268535203575</v>
      </c>
    </row>
    <row r="288" spans="1:147">
      <c r="A288" s="5" t="s">
        <v>339</v>
      </c>
      <c r="B288" s="5" t="s">
        <v>397</v>
      </c>
      <c r="C288" s="3" t="s">
        <v>65</v>
      </c>
      <c r="D288" s="5" t="s">
        <v>618</v>
      </c>
      <c r="E288" s="3" t="s">
        <v>399</v>
      </c>
      <c r="F288" s="13" t="s">
        <v>500</v>
      </c>
      <c r="G288" s="5">
        <v>60.2054963748853</v>
      </c>
      <c r="H288" s="5">
        <v>398645.83813672001</v>
      </c>
      <c r="I288" s="5">
        <v>6.5408509610989398</v>
      </c>
      <c r="J288" s="5">
        <v>15.111964074205099</v>
      </c>
      <c r="K288" s="5">
        <v>9.4173028924029403</v>
      </c>
      <c r="L288" s="5">
        <v>7.9125104509744801</v>
      </c>
      <c r="M288" s="5">
        <v>3.0527560109434799</v>
      </c>
      <c r="N288" s="5">
        <v>10.245324872363501</v>
      </c>
      <c r="O288" s="5">
        <v>473.04995788102599</v>
      </c>
      <c r="P288" s="5">
        <v>4.4231748033537803</v>
      </c>
      <c r="Q288" s="5">
        <v>0.23806490330628199</v>
      </c>
      <c r="R288" s="5">
        <v>0.47055856537197799</v>
      </c>
      <c r="S288" s="5">
        <v>1.1084217524134099E-2</v>
      </c>
      <c r="T288" s="5">
        <v>0.15971509068311501</v>
      </c>
      <c r="U288" s="5">
        <v>10.4005368200402</v>
      </c>
      <c r="V288" s="5">
        <v>5.8312101674861303</v>
      </c>
      <c r="W288" s="5">
        <v>3.87679029700157E-2</v>
      </c>
      <c r="X288" s="5">
        <v>3.2493263727820798E-2</v>
      </c>
      <c r="Y288" s="5">
        <v>47.277299427164799</v>
      </c>
      <c r="Z288" s="5">
        <v>0.14289809146242499</v>
      </c>
      <c r="AA288" s="3">
        <f t="shared" si="220"/>
        <v>0.43282599991510323</v>
      </c>
      <c r="AB288" s="3">
        <f t="shared" si="221"/>
        <v>9.3558110487425447E-2</v>
      </c>
      <c r="AC288" s="3">
        <f t="shared" si="222"/>
        <v>3.022551905329812E-3</v>
      </c>
      <c r="AD288" s="3">
        <f t="shared" si="223"/>
        <v>1.3826977155643233E-2</v>
      </c>
      <c r="AE288" s="3">
        <f t="shared" si="224"/>
        <v>6.8729102807320406E-4</v>
      </c>
      <c r="AF288" s="3">
        <f t="shared" si="225"/>
        <v>0.21999007866477699</v>
      </c>
      <c r="AG288" s="3">
        <f t="shared" si="226"/>
        <v>3.6396625564800257E-2</v>
      </c>
      <c r="AH288" s="17">
        <f t="shared" si="227"/>
        <v>5.0355013122744827E-3</v>
      </c>
      <c r="AI288" s="3">
        <f t="shared" si="228"/>
        <v>2.1847018425017965E-2</v>
      </c>
      <c r="AJ288" s="3">
        <f t="shared" si="229"/>
        <v>0.67623843283697671</v>
      </c>
      <c r="AK288" s="3">
        <f t="shared" si="230"/>
        <v>4.9677425645487496E-3</v>
      </c>
      <c r="AL288" s="3">
        <f t="shared" si="231"/>
        <v>1.5900892532021227</v>
      </c>
      <c r="AM288" s="3">
        <f t="shared" si="232"/>
        <v>3.6396625564800257E-2</v>
      </c>
      <c r="AN288" s="5"/>
      <c r="AP288" s="5">
        <v>0.23489543977261401</v>
      </c>
      <c r="AQ288" s="5">
        <v>11.049457893119</v>
      </c>
      <c r="AR288" s="5">
        <v>5.6789830903149E-2</v>
      </c>
      <c r="AS288" s="5">
        <v>0.32289105339475299</v>
      </c>
      <c r="AT288" s="5">
        <v>0.25648126567322199</v>
      </c>
      <c r="AU288" s="5">
        <v>3.07788751641433</v>
      </c>
      <c r="AV288" s="5">
        <v>3.1139074206369799E-2</v>
      </c>
      <c r="AW288" s="5">
        <v>0.32574239091076701</v>
      </c>
      <c r="AX288" s="5">
        <v>0.55818731562691204</v>
      </c>
      <c r="AY288" s="5">
        <v>1.5848541421834299</v>
      </c>
      <c r="AZ288" s="5">
        <v>1.9006846871905798E-2</v>
      </c>
      <c r="BA288" s="5">
        <v>0.47055856537197799</v>
      </c>
      <c r="BB288" s="5">
        <v>1.1084217524134099E-2</v>
      </c>
      <c r="BC288" s="5">
        <v>0.15971509068311501</v>
      </c>
      <c r="BD288" s="5">
        <v>5.1783978723118899E-2</v>
      </c>
      <c r="BE288" s="5">
        <v>0.212103270726371</v>
      </c>
      <c r="BF288" s="5">
        <v>2.3312172625924901E-2</v>
      </c>
      <c r="BG288" s="5">
        <v>1.02207633394194E-2</v>
      </c>
      <c r="BH288" s="5">
        <v>0.10980151186103999</v>
      </c>
      <c r="BI288" s="3">
        <v>1.7460442276984199E-2</v>
      </c>
      <c r="BK288" s="5">
        <v>32.523066896820097</v>
      </c>
      <c r="BL288" s="5">
        <v>48173.872183232401</v>
      </c>
      <c r="BM288" s="5">
        <v>1.893272245565</v>
      </c>
      <c r="BN288" s="5">
        <v>5.44739531515234</v>
      </c>
      <c r="BO288" s="5">
        <v>3.5470671649907501</v>
      </c>
      <c r="BP288" s="5">
        <v>4.1887343256253899</v>
      </c>
      <c r="BQ288" s="5">
        <v>15.256418499682701</v>
      </c>
      <c r="BR288" s="5">
        <v>18.172133663851699</v>
      </c>
      <c r="BS288" s="5">
        <v>76.956089592983403</v>
      </c>
      <c r="BT288" s="5">
        <v>2.5019549153655598</v>
      </c>
      <c r="BU288" s="5">
        <v>0.17490329542573901</v>
      </c>
      <c r="BV288" s="5">
        <v>8.3593983064804006E-2</v>
      </c>
      <c r="BW288" s="5">
        <v>8.1981790819421509E-3</v>
      </c>
      <c r="BX288" s="5">
        <v>0.11219883975345001</v>
      </c>
      <c r="BY288" s="5">
        <v>4.9379983680440498</v>
      </c>
      <c r="BZ288" s="5">
        <v>2.7855461709522298</v>
      </c>
      <c r="CA288" s="5">
        <v>3.3457749568523397E-2</v>
      </c>
      <c r="CB288" s="5">
        <v>2.6093374863557599E-2</v>
      </c>
      <c r="CC288" s="5">
        <v>18.8512402926372</v>
      </c>
      <c r="CD288" s="3">
        <v>9.4465697798018E-2</v>
      </c>
      <c r="CF288" s="3">
        <v>60.2054963748853</v>
      </c>
      <c r="CG288" s="3">
        <v>398645.83813672001</v>
      </c>
      <c r="CH288" s="3">
        <v>6.5408509610989398</v>
      </c>
      <c r="CI288" s="3">
        <v>15.111964074205099</v>
      </c>
      <c r="CJ288" s="3">
        <v>9.4173028924029403</v>
      </c>
      <c r="CK288" s="3">
        <v>7.9125104509744801</v>
      </c>
      <c r="CL288" s="3">
        <v>3.0527560109434799</v>
      </c>
      <c r="CM288" s="3">
        <v>10.245324872363501</v>
      </c>
      <c r="CN288" s="3">
        <v>473.04995788102599</v>
      </c>
      <c r="CO288" s="3">
        <v>4.4231748033537803</v>
      </c>
      <c r="CP288" s="3">
        <v>0.23806490330628199</v>
      </c>
      <c r="CQ288" s="3">
        <v>0.47055856537197799</v>
      </c>
      <c r="CR288" s="3">
        <v>1.1084217524134099E-2</v>
      </c>
      <c r="CS288" s="3">
        <v>0.15971509068311501</v>
      </c>
      <c r="CT288" s="3">
        <v>10.4005368200402</v>
      </c>
      <c r="CU288" s="3">
        <v>5.8312101674861303</v>
      </c>
      <c r="CV288" s="3">
        <v>3.87679029700157E-2</v>
      </c>
      <c r="CW288" s="3">
        <v>3.2493263727820798E-2</v>
      </c>
      <c r="CX288" s="3">
        <v>47.277299427164799</v>
      </c>
      <c r="CY288" s="3">
        <v>0.14289809146242499</v>
      </c>
      <c r="DA288" s="3">
        <f t="shared" si="233"/>
        <v>1.0958797676795058</v>
      </c>
      <c r="DB288" s="3">
        <f t="shared" si="234"/>
        <v>7138.4338461226607</v>
      </c>
      <c r="DC288" s="3">
        <f t="shared" si="235"/>
        <v>0.11098754116693035</v>
      </c>
      <c r="DD288" s="3">
        <f t="shared" si="236"/>
        <v>0.25747297096786181</v>
      </c>
      <c r="DE288" s="3">
        <f t="shared" si="237"/>
        <v>0.14819662752026785</v>
      </c>
      <c r="DF288" s="3">
        <f t="shared" si="238"/>
        <v>0.12100490061132406</v>
      </c>
      <c r="DG288" s="3">
        <f t="shared" si="239"/>
        <v>4.378405993636935E-2</v>
      </c>
      <c r="DH288" s="3">
        <f t="shared" si="240"/>
        <v>0.14110074194137862</v>
      </c>
      <c r="DI288" s="3">
        <f t="shared" si="241"/>
        <v>6.3139329363097696</v>
      </c>
      <c r="DJ288" s="3">
        <f t="shared" si="242"/>
        <v>5.6017917975605125E-2</v>
      </c>
      <c r="DK288" s="3">
        <f t="shared" si="243"/>
        <v>2.206998015228603E-3</v>
      </c>
      <c r="DL288" s="3">
        <f t="shared" si="244"/>
        <v>4.1860544374836802E-3</v>
      </c>
      <c r="DM288" s="3">
        <f t="shared" si="245"/>
        <v>9.6537280950148062E-5</v>
      </c>
      <c r="DN288" s="3">
        <f t="shared" si="246"/>
        <v>1.3454223796067308E-3</v>
      </c>
      <c r="DO288" s="3">
        <f t="shared" si="247"/>
        <v>8.541833787812253E-2</v>
      </c>
      <c r="DP288" s="3">
        <f t="shared" si="248"/>
        <v>4.5699139243621713E-2</v>
      </c>
      <c r="DQ288" s="3">
        <f t="shared" si="249"/>
        <v>1.9682480588717067E-4</v>
      </c>
      <c r="DR288" s="3">
        <f t="shared" si="250"/>
        <v>1.5898198985837296E-4</v>
      </c>
      <c r="DS288" s="3">
        <f t="shared" si="251"/>
        <v>0.22817229453264865</v>
      </c>
      <c r="DT288" s="3">
        <f t="shared" si="252"/>
        <v>6.8378711658206859E-4</v>
      </c>
      <c r="DV288" s="3">
        <f t="shared" si="253"/>
        <v>1.5331017877572812E-2</v>
      </c>
      <c r="DW288" s="3">
        <f t="shared" si="254"/>
        <v>99.864474315930025</v>
      </c>
      <c r="DX288" s="3">
        <f t="shared" si="255"/>
        <v>1.5526812593876478E-3</v>
      </c>
      <c r="DY288" s="3">
        <f t="shared" si="256"/>
        <v>3.6019669650972927E-3</v>
      </c>
      <c r="DZ288" s="3">
        <f t="shared" si="257"/>
        <v>2.0732248307860739E-3</v>
      </c>
      <c r="EA288" s="3">
        <f t="shared" si="258"/>
        <v>1.6928210094382084E-3</v>
      </c>
      <c r="EB288" s="3">
        <f t="shared" si="259"/>
        <v>6.1252541148611563E-4</v>
      </c>
      <c r="EC288" s="3">
        <f t="shared" si="260"/>
        <v>1.9739555935252059E-3</v>
      </c>
      <c r="ED288" s="3">
        <f t="shared" si="261"/>
        <v>8.8329962445907767E-2</v>
      </c>
      <c r="EE288" s="3">
        <f t="shared" si="262"/>
        <v>7.8367328905699105E-4</v>
      </c>
      <c r="EF288" s="3">
        <f t="shared" si="263"/>
        <v>3.0875217359732072E-5</v>
      </c>
      <c r="EG288" s="3">
        <f t="shared" si="264"/>
        <v>5.8561602568361273E-5</v>
      </c>
      <c r="EH288" s="3">
        <f t="shared" si="265"/>
        <v>1.3505266031445022E-6</v>
      </c>
      <c r="EI288" s="3">
        <f t="shared" si="266"/>
        <v>1.8822041580632319E-5</v>
      </c>
      <c r="EJ288" s="3">
        <f t="shared" si="267"/>
        <v>1.1949760399856512E-3</v>
      </c>
      <c r="EK288" s="3">
        <f t="shared" si="268"/>
        <v>6.3931677670916824E-4</v>
      </c>
      <c r="EL288" s="3">
        <f t="shared" si="269"/>
        <v>2.7535179558935876E-6</v>
      </c>
      <c r="EM288" s="3">
        <f t="shared" si="270"/>
        <v>2.2241087029938026E-6</v>
      </c>
      <c r="EN288" s="3">
        <f t="shared" si="271"/>
        <v>3.1920595943239296E-3</v>
      </c>
      <c r="EO288" s="3">
        <f t="shared" si="272"/>
        <v>9.565969568880202E-6</v>
      </c>
      <c r="EQ288" s="3">
        <f t="shared" si="273"/>
        <v>199.72894863186005</v>
      </c>
    </row>
    <row r="289" spans="1:147">
      <c r="A289" s="5" t="s">
        <v>340</v>
      </c>
      <c r="B289" s="5" t="s">
        <v>397</v>
      </c>
      <c r="C289" s="3" t="s">
        <v>65</v>
      </c>
      <c r="D289" s="5" t="s">
        <v>618</v>
      </c>
      <c r="E289" s="3" t="s">
        <v>399</v>
      </c>
      <c r="F289" s="13" t="s">
        <v>500</v>
      </c>
      <c r="G289" s="5">
        <v>35.478618300160299</v>
      </c>
      <c r="H289" s="5">
        <v>438250.121347534</v>
      </c>
      <c r="I289" s="5">
        <v>2103.7609680405199</v>
      </c>
      <c r="J289" s="5">
        <v>323.757725021017</v>
      </c>
      <c r="K289" s="5">
        <v>148.31657459370899</v>
      </c>
      <c r="L289" s="5">
        <v>439.00144210558602</v>
      </c>
      <c r="M289" s="5">
        <v>5.6317914541612599E-2</v>
      </c>
      <c r="N289" s="5">
        <v>0.85466278866949197</v>
      </c>
      <c r="O289" s="5">
        <v>6107.7839373370298</v>
      </c>
      <c r="P289" s="5">
        <v>2.1850739131325101</v>
      </c>
      <c r="Q289" s="5">
        <v>1.7281924245407301</v>
      </c>
      <c r="R289" s="5">
        <v>1.7771646039294799</v>
      </c>
      <c r="S289" s="3">
        <v>5.2299681851280297E-2</v>
      </c>
      <c r="T289" s="5">
        <v>0.16230537630304001</v>
      </c>
      <c r="U289" s="5">
        <v>108.145697305452</v>
      </c>
      <c r="V289" s="5">
        <v>28.8052703935914</v>
      </c>
      <c r="W289" s="5">
        <v>1.0013406944502301</v>
      </c>
      <c r="X289" s="5">
        <v>0.129825911343907</v>
      </c>
      <c r="Y289" s="5">
        <v>2431.63506502666</v>
      </c>
      <c r="Z289" s="5">
        <v>138.34664448770201</v>
      </c>
      <c r="AA289" s="3">
        <f t="shared" si="220"/>
        <v>6.4979483281949566</v>
      </c>
      <c r="AB289" s="3">
        <f t="shared" si="221"/>
        <v>8.986027321943366E-4</v>
      </c>
      <c r="AC289" s="3">
        <f t="shared" si="222"/>
        <v>5.6894493124191398E-2</v>
      </c>
      <c r="AD289" s="3">
        <f t="shared" si="223"/>
        <v>0.34443932359495866</v>
      </c>
      <c r="AE289" s="3">
        <f t="shared" si="224"/>
        <v>5.3390376381368565E-5</v>
      </c>
      <c r="AF289" s="3">
        <f t="shared" si="225"/>
        <v>4.4474476808166241E-2</v>
      </c>
      <c r="AG289" s="3">
        <f t="shared" si="226"/>
        <v>8.2147755890271082E-4</v>
      </c>
      <c r="AH289" s="17">
        <f t="shared" si="227"/>
        <v>7.1071208397867976E-4</v>
      </c>
      <c r="AI289" s="3">
        <f t="shared" si="228"/>
        <v>6.5761579661096442E-2</v>
      </c>
      <c r="AJ289" s="3">
        <f t="shared" si="229"/>
        <v>1.0386512281229966E-3</v>
      </c>
      <c r="AK289" s="3">
        <f t="shared" si="230"/>
        <v>6.1711341410060073E-5</v>
      </c>
      <c r="AL289" s="3">
        <f t="shared" si="231"/>
        <v>5.1405886385553018E-2</v>
      </c>
      <c r="AM289" s="3">
        <f t="shared" si="232"/>
        <v>8.2147755890271082E-4</v>
      </c>
      <c r="AN289" s="5"/>
      <c r="AP289" s="5">
        <v>0.28098475674565399</v>
      </c>
      <c r="AQ289" s="5">
        <v>9.9325510045475003</v>
      </c>
      <c r="AR289" s="5">
        <v>4.28883598351558E-2</v>
      </c>
      <c r="AS289" s="5">
        <v>0.18232632065423299</v>
      </c>
      <c r="AT289" s="5">
        <v>0.27851328332580999</v>
      </c>
      <c r="AU289" s="5">
        <v>3.17268263524246</v>
      </c>
      <c r="AV289" s="5">
        <v>5.6317914541612599E-2</v>
      </c>
      <c r="AW289" s="5">
        <v>0.85466278866949197</v>
      </c>
      <c r="AX289" s="5">
        <v>0.64252895890128303</v>
      </c>
      <c r="AY289" s="5">
        <v>1.05774977511368</v>
      </c>
      <c r="AZ289" s="5">
        <v>2.9511851499471799E-2</v>
      </c>
      <c r="BA289" s="5">
        <v>0.34089403267857898</v>
      </c>
      <c r="BB289" s="5">
        <v>9.1084047182567792E-3</v>
      </c>
      <c r="BC289" s="5">
        <v>0.16230537630304001</v>
      </c>
      <c r="BD289" s="5">
        <v>3.2557392435964297E-2</v>
      </c>
      <c r="BE289" s="5">
        <v>0.354706060308765</v>
      </c>
      <c r="BF289" s="5">
        <v>3.8797493470833999E-2</v>
      </c>
      <c r="BG289" s="5">
        <v>1.30079870087247E-2</v>
      </c>
      <c r="BH289" s="5">
        <v>5.7708899325236103E-2</v>
      </c>
      <c r="BI289" s="3">
        <v>8.4573386391186799E-3</v>
      </c>
      <c r="BK289" s="5">
        <v>18.487723958492499</v>
      </c>
      <c r="BL289" s="5">
        <v>25370.430063575401</v>
      </c>
      <c r="BM289" s="5">
        <v>186.75086570753399</v>
      </c>
      <c r="BN289" s="5">
        <v>11.978690597722601</v>
      </c>
      <c r="BO289" s="5">
        <v>35.344675785192102</v>
      </c>
      <c r="BP289" s="5">
        <v>821.33269975506698</v>
      </c>
      <c r="BQ289" s="5">
        <v>6.2731247141359095E-2</v>
      </c>
      <c r="BR289" s="5">
        <v>0.56181503000581101</v>
      </c>
      <c r="BS289" s="5">
        <v>881.43172783188402</v>
      </c>
      <c r="BT289" s="5">
        <v>1.71615321199372</v>
      </c>
      <c r="BU289" s="5">
        <v>0.86852877387569005</v>
      </c>
      <c r="BV289" s="5">
        <v>2.8448859405279601</v>
      </c>
      <c r="BW289" s="5">
        <v>9.1291125686283198E-2</v>
      </c>
      <c r="BX289" s="5">
        <v>0.137745123512243</v>
      </c>
      <c r="BY289" s="5">
        <v>35.653561714199697</v>
      </c>
      <c r="BZ289" s="5">
        <v>1.0684916912442901</v>
      </c>
      <c r="CA289" s="5">
        <v>0.41154648996649301</v>
      </c>
      <c r="CB289" s="5">
        <v>3.9962055432339098E-2</v>
      </c>
      <c r="CC289" s="5">
        <v>281.37597104150598</v>
      </c>
      <c r="CD289" s="3">
        <v>27.558172613569599</v>
      </c>
      <c r="CF289" s="3">
        <v>35.478618300160299</v>
      </c>
      <c r="CG289" s="3">
        <v>438250.121347534</v>
      </c>
      <c r="CH289" s="3">
        <v>2103.7609680405199</v>
      </c>
      <c r="CI289" s="3">
        <v>323.757725021017</v>
      </c>
      <c r="CJ289" s="3">
        <v>148.31657459370899</v>
      </c>
      <c r="CK289" s="3">
        <v>439.00144210558602</v>
      </c>
      <c r="CL289" s="3">
        <v>5.6317914541612599E-2</v>
      </c>
      <c r="CM289" s="3">
        <v>0.85466278866949197</v>
      </c>
      <c r="CN289" s="3">
        <v>6107.7839373370298</v>
      </c>
      <c r="CO289" s="3">
        <v>2.1850739131325101</v>
      </c>
      <c r="CP289" s="3">
        <v>1.7281924245407301</v>
      </c>
      <c r="CQ289" s="3">
        <v>1.7771646039294799</v>
      </c>
      <c r="CR289" s="3">
        <v>5.2299681851280297E-2</v>
      </c>
      <c r="CS289" s="3">
        <v>0.16230537630304001</v>
      </c>
      <c r="CT289" s="3">
        <v>108.145697305452</v>
      </c>
      <c r="CU289" s="3">
        <v>28.8052703935914</v>
      </c>
      <c r="CV289" s="3">
        <v>1.0013406944502301</v>
      </c>
      <c r="CW289" s="3">
        <v>0.129825911343907</v>
      </c>
      <c r="CX289" s="3">
        <v>2431.63506502666</v>
      </c>
      <c r="CY289" s="3">
        <v>138.34664448770201</v>
      </c>
      <c r="DA289" s="3">
        <f t="shared" si="233"/>
        <v>0.64579319699103799</v>
      </c>
      <c r="DB289" s="3">
        <f t="shared" si="234"/>
        <v>7847.6161043519387</v>
      </c>
      <c r="DC289" s="3">
        <f t="shared" si="235"/>
        <v>35.697382257208496</v>
      </c>
      <c r="DD289" s="3">
        <f t="shared" si="236"/>
        <v>5.5160840063962393</v>
      </c>
      <c r="DE289" s="3">
        <f t="shared" si="237"/>
        <v>2.3340033140356433</v>
      </c>
      <c r="DF289" s="3">
        <f t="shared" si="238"/>
        <v>6.7135868191709136</v>
      </c>
      <c r="DG289" s="3">
        <f t="shared" si="239"/>
        <v>8.0773797085054568E-4</v>
      </c>
      <c r="DH289" s="3">
        <f t="shared" si="240"/>
        <v>1.1770593426105109E-2</v>
      </c>
      <c r="DI289" s="3">
        <f t="shared" si="241"/>
        <v>81.522337180960236</v>
      </c>
      <c r="DJ289" s="3">
        <f t="shared" si="242"/>
        <v>2.76731751916478E-2</v>
      </c>
      <c r="DK289" s="3">
        <f t="shared" si="243"/>
        <v>1.6021333669614678E-2</v>
      </c>
      <c r="DL289" s="3">
        <f t="shared" si="244"/>
        <v>1.5809525793111706E-2</v>
      </c>
      <c r="DM289" s="3">
        <f t="shared" si="245"/>
        <v>4.5550072158790695E-4</v>
      </c>
      <c r="DN289" s="3">
        <f t="shared" si="246"/>
        <v>1.367242661132508E-3</v>
      </c>
      <c r="DO289" s="3">
        <f t="shared" si="247"/>
        <v>0.88818739574122862</v>
      </c>
      <c r="DP289" s="3">
        <f t="shared" si="248"/>
        <v>0.22574663317861599</v>
      </c>
      <c r="DQ289" s="3">
        <f t="shared" si="249"/>
        <v>5.0838109031722898E-3</v>
      </c>
      <c r="DR289" s="3">
        <f t="shared" si="250"/>
        <v>6.3520802014600515E-4</v>
      </c>
      <c r="DS289" s="3">
        <f t="shared" si="251"/>
        <v>11.735690468275386</v>
      </c>
      <c r="DT289" s="3">
        <f t="shared" si="252"/>
        <v>0.6620078137847295</v>
      </c>
      <c r="DV289" s="3">
        <f t="shared" si="253"/>
        <v>8.0777992738863529E-3</v>
      </c>
      <c r="DW289" s="3">
        <f t="shared" si="254"/>
        <v>98.160630933919009</v>
      </c>
      <c r="DX289" s="3">
        <f t="shared" si="255"/>
        <v>0.44651490573215813</v>
      </c>
      <c r="DY289" s="3">
        <f t="shared" si="256"/>
        <v>6.8997040521908776E-2</v>
      </c>
      <c r="DZ289" s="3">
        <f t="shared" si="257"/>
        <v>2.919450121681462E-2</v>
      </c>
      <c r="EA289" s="3">
        <f t="shared" si="258"/>
        <v>8.3975809881169108E-2</v>
      </c>
      <c r="EB289" s="3">
        <f t="shared" si="259"/>
        <v>1.010345916437011E-5</v>
      </c>
      <c r="EC289" s="3">
        <f t="shared" si="260"/>
        <v>1.4723055534436485E-4</v>
      </c>
      <c r="ED289" s="3">
        <f t="shared" si="261"/>
        <v>1.0197089086013051</v>
      </c>
      <c r="EE289" s="3">
        <f t="shared" si="262"/>
        <v>3.4614541545305966E-4</v>
      </c>
      <c r="EF289" s="3">
        <f t="shared" si="263"/>
        <v>2.0040024900556583E-4</v>
      </c>
      <c r="EG289" s="3">
        <f t="shared" si="264"/>
        <v>1.9775088459759288E-4</v>
      </c>
      <c r="EH289" s="3">
        <f t="shared" si="265"/>
        <v>5.6975567646751875E-6</v>
      </c>
      <c r="EI289" s="3">
        <f t="shared" si="266"/>
        <v>1.7101932672536165E-5</v>
      </c>
      <c r="EJ289" s="3">
        <f t="shared" si="267"/>
        <v>1.1109747723918921E-2</v>
      </c>
      <c r="EK289" s="3">
        <f t="shared" si="268"/>
        <v>2.8237150810336261E-3</v>
      </c>
      <c r="EL289" s="3">
        <f t="shared" si="269"/>
        <v>6.359002264743668E-5</v>
      </c>
      <c r="EM289" s="3">
        <f t="shared" si="270"/>
        <v>7.9453963092358108E-6</v>
      </c>
      <c r="EN289" s="3">
        <f t="shared" si="271"/>
        <v>0.1467939773675031</v>
      </c>
      <c r="EO289" s="3">
        <f t="shared" si="272"/>
        <v>8.2806171734441346E-3</v>
      </c>
      <c r="EQ289" s="3">
        <f t="shared" si="273"/>
        <v>196.32126186783802</v>
      </c>
    </row>
    <row r="290" spans="1:147">
      <c r="A290" s="5" t="s">
        <v>341</v>
      </c>
      <c r="B290" s="5" t="s">
        <v>397</v>
      </c>
      <c r="C290" s="3" t="s">
        <v>65</v>
      </c>
      <c r="D290" s="5" t="s">
        <v>618</v>
      </c>
      <c r="E290" s="3" t="s">
        <v>399</v>
      </c>
      <c r="F290" s="13" t="s">
        <v>500</v>
      </c>
      <c r="G290" s="5">
        <v>23.1450351047617</v>
      </c>
      <c r="H290" s="5">
        <v>389242.85129804799</v>
      </c>
      <c r="I290" s="5">
        <v>58.130859206988802</v>
      </c>
      <c r="J290" s="5">
        <v>2.6667759596165799</v>
      </c>
      <c r="K290" s="5">
        <v>3.3910895639734502</v>
      </c>
      <c r="L290" s="5">
        <v>2.0264069156725402</v>
      </c>
      <c r="M290" s="5">
        <v>9.4549091269531302E-2</v>
      </c>
      <c r="N290" s="5">
        <v>0.77674590861611004</v>
      </c>
      <c r="O290" s="5">
        <v>321.81490088128197</v>
      </c>
      <c r="P290" s="5">
        <v>0.64914442078272006</v>
      </c>
      <c r="Q290" s="5">
        <v>4.30639166833593E-2</v>
      </c>
      <c r="R290" s="5">
        <v>0.105080637895584</v>
      </c>
      <c r="S290" s="5">
        <v>6.1742333159969702E-3</v>
      </c>
      <c r="T290" s="5">
        <v>9.4403833237963905E-2</v>
      </c>
      <c r="U290" s="5">
        <v>3.7223883332785999</v>
      </c>
      <c r="V290" s="5">
        <v>1.14433918326171</v>
      </c>
      <c r="W290" s="5">
        <v>1.9058165611241001E-2</v>
      </c>
      <c r="X290" s="5">
        <v>5.1648274117185297E-2</v>
      </c>
      <c r="Y290" s="5">
        <v>73.192118544384897</v>
      </c>
      <c r="Z290" s="5">
        <v>4.6934977901846399E-2</v>
      </c>
      <c r="AA290" s="3">
        <f t="shared" si="220"/>
        <v>21.798178807396578</v>
      </c>
      <c r="AB290" s="3">
        <f t="shared" si="221"/>
        <v>8.8690481119093213E-3</v>
      </c>
      <c r="AC290" s="3">
        <f t="shared" si="222"/>
        <v>6.4125726697450707E-4</v>
      </c>
      <c r="AD290" s="3">
        <f t="shared" si="223"/>
        <v>0.18063445492361888</v>
      </c>
      <c r="AE290" s="3">
        <f t="shared" si="224"/>
        <v>7.0565349308566517E-4</v>
      </c>
      <c r="AF290" s="3">
        <f t="shared" si="225"/>
        <v>5.0857775499711523E-2</v>
      </c>
      <c r="AG290" s="3">
        <f t="shared" si="226"/>
        <v>7.4080991182359692E-4</v>
      </c>
      <c r="AH290" s="17">
        <f t="shared" si="227"/>
        <v>5.8836822242335613E-4</v>
      </c>
      <c r="AI290" s="3">
        <f t="shared" si="228"/>
        <v>8.074021017773573E-4</v>
      </c>
      <c r="AJ290" s="3">
        <f t="shared" si="229"/>
        <v>1.1166950388111182E-2</v>
      </c>
      <c r="AK290" s="3">
        <f t="shared" si="230"/>
        <v>8.8848289569020973E-4</v>
      </c>
      <c r="AL290" s="3">
        <f t="shared" si="231"/>
        <v>6.4034634685583222E-2</v>
      </c>
      <c r="AM290" s="3">
        <f t="shared" si="232"/>
        <v>7.4080991182359692E-4</v>
      </c>
      <c r="AN290" s="5"/>
      <c r="AP290" s="5">
        <v>0.128290577104135</v>
      </c>
      <c r="AQ290" s="5">
        <v>3.70339941067992</v>
      </c>
      <c r="AR290" s="5">
        <v>1.27182475462745E-2</v>
      </c>
      <c r="AS290" s="5">
        <v>0.13184906581354</v>
      </c>
      <c r="AT290" s="5">
        <v>8.4120587209198405E-2</v>
      </c>
      <c r="AU290" s="5">
        <v>2.0264069156725402</v>
      </c>
      <c r="AV290" s="5">
        <v>4.33114260541618E-2</v>
      </c>
      <c r="AW290" s="5">
        <v>0.36206406966597199</v>
      </c>
      <c r="AX290" s="5">
        <v>0.22720475486411801</v>
      </c>
      <c r="AY290" s="5">
        <v>0.64914442078272006</v>
      </c>
      <c r="AZ290" s="5">
        <v>1.19291871447071E-2</v>
      </c>
      <c r="BA290" s="5">
        <v>0.105080637895584</v>
      </c>
      <c r="BB290" s="5">
        <v>6.1742333159969702E-3</v>
      </c>
      <c r="BC290" s="5">
        <v>9.4403833237963905E-2</v>
      </c>
      <c r="BD290" s="5">
        <v>2.0459356376773499E-2</v>
      </c>
      <c r="BE290" s="5">
        <v>1.1741526982592401E-3</v>
      </c>
      <c r="BF290" s="5">
        <v>1.9058165611241001E-2</v>
      </c>
      <c r="BG290" s="5">
        <v>4.45346703912232E-3</v>
      </c>
      <c r="BH290" s="5">
        <v>3.6614779902539099E-2</v>
      </c>
      <c r="BI290" s="3">
        <v>3.9766555794699104E-3</v>
      </c>
      <c r="BK290" s="5">
        <v>5.5395976501877104</v>
      </c>
      <c r="BL290" s="5">
        <v>30147.432587587398</v>
      </c>
      <c r="BM290" s="5">
        <v>23.237672969548001</v>
      </c>
      <c r="BN290" s="5">
        <v>1.3360549407075299</v>
      </c>
      <c r="BO290" s="5">
        <v>2.32950741313558</v>
      </c>
      <c r="BP290" s="5">
        <v>1.4292153869686499</v>
      </c>
      <c r="BQ290" s="5">
        <v>0.173599403710819</v>
      </c>
      <c r="BR290" s="5">
        <v>0.31797265935616298</v>
      </c>
      <c r="BS290" s="5">
        <v>188.22160409249301</v>
      </c>
      <c r="BT290" s="5">
        <v>0.65625964755389099</v>
      </c>
      <c r="BU290" s="5">
        <v>3.7795341389210403E-2</v>
      </c>
      <c r="BV290" s="5">
        <v>9.2425122425792205E-2</v>
      </c>
      <c r="BW290" s="5">
        <v>2.5553799022520998E-3</v>
      </c>
      <c r="BX290" s="5">
        <v>5.83014740193172E-2</v>
      </c>
      <c r="BY290" s="5">
        <v>1.8344855523239401</v>
      </c>
      <c r="BZ290" s="5">
        <v>0.45997820393121902</v>
      </c>
      <c r="CA290" s="5">
        <v>9.8447647826849592E-3</v>
      </c>
      <c r="CB290" s="5">
        <v>3.2380378550062101E-2</v>
      </c>
      <c r="CC290" s="5">
        <v>40.691019128540901</v>
      </c>
      <c r="CD290" s="3">
        <v>3.1487977854758001E-2</v>
      </c>
      <c r="CF290" s="3">
        <v>23.1450351047617</v>
      </c>
      <c r="CG290" s="3">
        <v>389242.85129804799</v>
      </c>
      <c r="CH290" s="3">
        <v>58.130859206988802</v>
      </c>
      <c r="CI290" s="3">
        <v>2.6667759596165799</v>
      </c>
      <c r="CJ290" s="3">
        <v>3.3910895639734502</v>
      </c>
      <c r="CK290" s="3">
        <v>2.0264069156725402</v>
      </c>
      <c r="CL290" s="3">
        <v>9.4549091269531302E-2</v>
      </c>
      <c r="CM290" s="3">
        <v>0.77674590861611004</v>
      </c>
      <c r="CN290" s="3">
        <v>321.81490088128197</v>
      </c>
      <c r="CO290" s="3">
        <v>0.64914442078272006</v>
      </c>
      <c r="CP290" s="3">
        <v>4.30639166833593E-2</v>
      </c>
      <c r="CQ290" s="3">
        <v>0.105080637895584</v>
      </c>
      <c r="CR290" s="3">
        <v>6.1742333159969702E-3</v>
      </c>
      <c r="CS290" s="3">
        <v>9.4403833237963905E-2</v>
      </c>
      <c r="CT290" s="3">
        <v>3.7223883332785999</v>
      </c>
      <c r="CU290" s="3">
        <v>1.14433918326171</v>
      </c>
      <c r="CV290" s="3">
        <v>1.9058165611241001E-2</v>
      </c>
      <c r="CW290" s="3">
        <v>5.1648274117185297E-2</v>
      </c>
      <c r="CX290" s="3">
        <v>73.192118544384897</v>
      </c>
      <c r="CY290" s="3">
        <v>4.6934977901846399E-2</v>
      </c>
      <c r="DA290" s="3">
        <f t="shared" si="233"/>
        <v>0.42129335726431966</v>
      </c>
      <c r="DB290" s="3">
        <f t="shared" si="234"/>
        <v>6970.0573247031607</v>
      </c>
      <c r="DC290" s="3">
        <f t="shared" si="235"/>
        <v>0.98638558922625619</v>
      </c>
      <c r="DD290" s="3">
        <f t="shared" si="236"/>
        <v>4.5435704178265021E-2</v>
      </c>
      <c r="DE290" s="3">
        <f t="shared" si="237"/>
        <v>5.3364327636254844E-2</v>
      </c>
      <c r="DF290" s="3">
        <f t="shared" si="238"/>
        <v>3.0989553688217465E-2</v>
      </c>
      <c r="DG290" s="3">
        <f t="shared" si="239"/>
        <v>1.3560674564997389E-3</v>
      </c>
      <c r="DH290" s="3">
        <f t="shared" si="240"/>
        <v>1.0697505971851123E-2</v>
      </c>
      <c r="DI290" s="3">
        <f t="shared" si="241"/>
        <v>4.2953554232862352</v>
      </c>
      <c r="DJ290" s="3">
        <f t="shared" si="242"/>
        <v>8.2211806076838926E-3</v>
      </c>
      <c r="DK290" s="3">
        <f t="shared" si="243"/>
        <v>3.992271743049323E-4</v>
      </c>
      <c r="DL290" s="3">
        <f t="shared" si="244"/>
        <v>9.3478963709587139E-4</v>
      </c>
      <c r="DM290" s="3">
        <f t="shared" si="245"/>
        <v>5.3774088696867827E-5</v>
      </c>
      <c r="DN290" s="3">
        <f t="shared" si="246"/>
        <v>7.9524752116893192E-4</v>
      </c>
      <c r="DO290" s="3">
        <f t="shared" si="247"/>
        <v>3.0571520476992443E-2</v>
      </c>
      <c r="DP290" s="3">
        <f t="shared" si="248"/>
        <v>8.9681754174115204E-3</v>
      </c>
      <c r="DQ290" s="3">
        <f t="shared" si="249"/>
        <v>9.6758386696832525E-5</v>
      </c>
      <c r="DR290" s="3">
        <f t="shared" si="250"/>
        <v>2.5270300517305134E-4</v>
      </c>
      <c r="DS290" s="3">
        <f t="shared" si="251"/>
        <v>0.35324381536865301</v>
      </c>
      <c r="DT290" s="3">
        <f t="shared" si="252"/>
        <v>2.2459035581161445E-4</v>
      </c>
      <c r="DV290" s="3">
        <f t="shared" si="253"/>
        <v>6.0380251021813465E-3</v>
      </c>
      <c r="DW290" s="3">
        <f t="shared" si="254"/>
        <v>99.895667388356784</v>
      </c>
      <c r="DX290" s="3">
        <f t="shared" si="255"/>
        <v>1.413699230116602E-2</v>
      </c>
      <c r="DY290" s="3">
        <f t="shared" si="256"/>
        <v>6.5118976512019348E-4</v>
      </c>
      <c r="DZ290" s="3">
        <f t="shared" si="257"/>
        <v>7.6482371315097326E-4</v>
      </c>
      <c r="EA290" s="3">
        <f t="shared" si="258"/>
        <v>4.4414586617243316E-4</v>
      </c>
      <c r="EB290" s="3">
        <f t="shared" si="259"/>
        <v>1.9435315561976685E-5</v>
      </c>
      <c r="EC290" s="3">
        <f t="shared" si="260"/>
        <v>1.533178923308943E-4</v>
      </c>
      <c r="ED290" s="3">
        <f t="shared" si="261"/>
        <v>6.1561530514047835E-2</v>
      </c>
      <c r="EE290" s="3">
        <f t="shared" si="262"/>
        <v>1.1782691092282727E-4</v>
      </c>
      <c r="EF290" s="3">
        <f t="shared" si="263"/>
        <v>5.7217700169284486E-6</v>
      </c>
      <c r="EG290" s="3">
        <f t="shared" si="264"/>
        <v>1.3397513150207675E-5</v>
      </c>
      <c r="EH290" s="3">
        <f t="shared" si="265"/>
        <v>7.7069645604429489E-7</v>
      </c>
      <c r="EI290" s="3">
        <f t="shared" si="266"/>
        <v>1.1397579412231032E-5</v>
      </c>
      <c r="EJ290" s="3">
        <f t="shared" si="267"/>
        <v>4.3815456586019362E-4</v>
      </c>
      <c r="EK290" s="3">
        <f t="shared" si="268"/>
        <v>1.2853292689616905E-4</v>
      </c>
      <c r="EL290" s="3">
        <f t="shared" si="269"/>
        <v>1.3867523844091814E-6</v>
      </c>
      <c r="EM290" s="3">
        <f t="shared" si="270"/>
        <v>3.6217686852210252E-6</v>
      </c>
      <c r="EN290" s="3">
        <f t="shared" si="271"/>
        <v>5.06273120050184E-3</v>
      </c>
      <c r="EO290" s="3">
        <f t="shared" si="272"/>
        <v>3.2188549444599048E-6</v>
      </c>
      <c r="EQ290" s="3">
        <f t="shared" si="273"/>
        <v>199.79133477671357</v>
      </c>
    </row>
    <row r="291" spans="1:147" s="9" customFormat="1">
      <c r="A291" s="8" t="s">
        <v>342</v>
      </c>
      <c r="B291" s="8" t="s">
        <v>397</v>
      </c>
      <c r="C291" s="9" t="s">
        <v>65</v>
      </c>
      <c r="D291" s="8" t="s">
        <v>618</v>
      </c>
      <c r="E291" s="9" t="s">
        <v>399</v>
      </c>
      <c r="F291" s="9" t="s">
        <v>500</v>
      </c>
      <c r="G291" s="8">
        <v>18.115875006136399</v>
      </c>
      <c r="H291" s="8">
        <v>419986.14164454001</v>
      </c>
      <c r="I291" s="8">
        <v>2352.7268413402799</v>
      </c>
      <c r="J291" s="8">
        <v>57.264260367790001</v>
      </c>
      <c r="K291" s="8">
        <v>6.9997165407689597</v>
      </c>
      <c r="L291" s="8">
        <v>2.4061495458924802</v>
      </c>
      <c r="M291" s="8">
        <v>4.0723582030861599E-2</v>
      </c>
      <c r="N291" s="8">
        <v>0.69860589103123205</v>
      </c>
      <c r="O291" s="8">
        <v>4834.2285394924102</v>
      </c>
      <c r="P291" s="8">
        <v>1.1442001189640401</v>
      </c>
      <c r="Q291" s="8">
        <v>8.33926549823404E-2</v>
      </c>
      <c r="R291" s="8">
        <v>0.145726167106389</v>
      </c>
      <c r="S291" s="8">
        <v>8.7552009960772097E-3</v>
      </c>
      <c r="T291" s="8">
        <v>8.0235883337315905E-2</v>
      </c>
      <c r="U291" s="8">
        <v>8.0620947347467702</v>
      </c>
      <c r="V291" s="8">
        <v>6.4175435468169102</v>
      </c>
      <c r="W291" s="8">
        <v>5.2764229365311797E-2</v>
      </c>
      <c r="X291" s="8">
        <v>9.0684103860879505E-3</v>
      </c>
      <c r="Y291" s="8">
        <v>63.899820354315601</v>
      </c>
      <c r="Z291" s="8">
        <v>0.284254589625757</v>
      </c>
      <c r="AA291" s="9">
        <f t="shared" si="220"/>
        <v>41.08543140572268</v>
      </c>
      <c r="AB291" s="9">
        <f t="shared" si="221"/>
        <v>1.79061554886948E-2</v>
      </c>
      <c r="AC291" s="9">
        <f t="shared" si="222"/>
        <v>4.4484411387951473E-3</v>
      </c>
      <c r="AD291" s="9">
        <f t="shared" si="223"/>
        <v>0.48668092998088047</v>
      </c>
      <c r="AE291" s="9">
        <f t="shared" si="224"/>
        <v>1.419160544709653E-4</v>
      </c>
      <c r="AF291" s="9">
        <f t="shared" si="225"/>
        <v>0.1261677214434028</v>
      </c>
      <c r="AG291" s="9">
        <f t="shared" si="226"/>
        <v>3.544510714844994E-5</v>
      </c>
      <c r="AH291" s="49">
        <f t="shared" si="227"/>
        <v>1.3050530427149833E-3</v>
      </c>
      <c r="AI291" s="9">
        <f t="shared" si="228"/>
        <v>1.2081920630608586E-4</v>
      </c>
      <c r="AJ291" s="9">
        <f t="shared" si="229"/>
        <v>4.8632935148230921E-4</v>
      </c>
      <c r="AK291" s="9">
        <f t="shared" si="230"/>
        <v>3.8544255230759986E-6</v>
      </c>
      <c r="AL291" s="9">
        <f t="shared" si="231"/>
        <v>3.4267024089179982E-3</v>
      </c>
      <c r="AM291" s="9">
        <f t="shared" si="232"/>
        <v>3.544510714844994E-5</v>
      </c>
      <c r="AN291" s="8"/>
      <c r="AO291" s="40"/>
      <c r="AP291" s="8">
        <v>0.149984505383332</v>
      </c>
      <c r="AQ291" s="8">
        <v>4.5186209850772396</v>
      </c>
      <c r="AR291" s="8">
        <v>2.7851393378894002E-2</v>
      </c>
      <c r="AS291" s="8">
        <v>0.109002799218984</v>
      </c>
      <c r="AT291" s="8">
        <v>0.117003287088129</v>
      </c>
      <c r="AU291" s="8">
        <v>2.4061495458924802</v>
      </c>
      <c r="AV291" s="8">
        <v>4.0723582030861599E-2</v>
      </c>
      <c r="AW291" s="8">
        <v>0.166378631591064</v>
      </c>
      <c r="AX291" s="8">
        <v>0.21325066496555201</v>
      </c>
      <c r="AY291" s="8">
        <v>0.55109196902046798</v>
      </c>
      <c r="AZ291" s="8">
        <v>1.78995307668364E-2</v>
      </c>
      <c r="BA291" s="8">
        <v>0.145726167106389</v>
      </c>
      <c r="BB291" s="8">
        <v>8.7552009960772097E-3</v>
      </c>
      <c r="BC291" s="8">
        <v>8.0235883337315905E-2</v>
      </c>
      <c r="BD291" s="8">
        <v>2.76551009073467E-2</v>
      </c>
      <c r="BE291" s="8">
        <v>0.119256609080071</v>
      </c>
      <c r="BF291" s="8">
        <v>1.3993235633738099E-4</v>
      </c>
      <c r="BG291" s="8">
        <v>9.0684103860879505E-3</v>
      </c>
      <c r="BH291" s="8">
        <v>5.2580928618167502E-2</v>
      </c>
      <c r="BI291" s="9">
        <v>7.8892551627363795E-3</v>
      </c>
      <c r="BJ291" s="41"/>
      <c r="BK291" s="8">
        <v>1.7035319437707499</v>
      </c>
      <c r="BL291" s="8">
        <v>63364.946684770599</v>
      </c>
      <c r="BM291" s="8">
        <v>309.51348231393303</v>
      </c>
      <c r="BN291" s="8">
        <v>9.0890024508323304</v>
      </c>
      <c r="BO291" s="8">
        <v>9.05304737922539</v>
      </c>
      <c r="BP291" s="8">
        <v>0.92737196478288897</v>
      </c>
      <c r="BQ291" s="8">
        <v>0.132356774033105</v>
      </c>
      <c r="BR291" s="8">
        <v>0.129236041887307</v>
      </c>
      <c r="BS291" s="8">
        <v>1814.08345268161</v>
      </c>
      <c r="BT291" s="8">
        <v>0.204623515053592</v>
      </c>
      <c r="BU291" s="8">
        <v>9.85936724684192E-2</v>
      </c>
      <c r="BV291" s="8">
        <v>0.14931779592280001</v>
      </c>
      <c r="BW291" s="8">
        <v>5.3200358648640899E-3</v>
      </c>
      <c r="BX291" s="8">
        <v>2.4410960354877401E-2</v>
      </c>
      <c r="BY291" s="8">
        <v>3.3603513160795901</v>
      </c>
      <c r="BZ291" s="8">
        <v>0.23380620957252499</v>
      </c>
      <c r="CA291" s="8">
        <v>7.2460052045779003E-2</v>
      </c>
      <c r="CB291" s="8">
        <v>4.7773844062677798E-3</v>
      </c>
      <c r="CC291" s="8">
        <v>3.89013606984027</v>
      </c>
      <c r="CD291" s="9">
        <v>0.11122424633504099</v>
      </c>
      <c r="CF291" s="9">
        <v>18.115875006136399</v>
      </c>
      <c r="CG291" s="9">
        <v>419986.14164454001</v>
      </c>
      <c r="CH291" s="9">
        <v>2352.7268413402799</v>
      </c>
      <c r="CI291" s="9">
        <v>57.264260367790001</v>
      </c>
      <c r="CJ291" s="9">
        <v>6.9997165407689597</v>
      </c>
      <c r="CK291" s="9">
        <v>2.4061495458924802</v>
      </c>
      <c r="CL291" s="9">
        <v>4.0723582030861599E-2</v>
      </c>
      <c r="CM291" s="9">
        <v>0.69860589103123205</v>
      </c>
      <c r="CN291" s="9">
        <v>4834.2285394924102</v>
      </c>
      <c r="CO291" s="9">
        <v>1.1442001189640401</v>
      </c>
      <c r="CP291" s="9">
        <v>8.33926549823404E-2</v>
      </c>
      <c r="CQ291" s="9">
        <v>0.145726167106389</v>
      </c>
      <c r="CR291" s="9">
        <v>8.7552009960772097E-3</v>
      </c>
      <c r="CS291" s="9">
        <v>8.0235883337315905E-2</v>
      </c>
      <c r="CT291" s="9">
        <v>8.0620947347467702</v>
      </c>
      <c r="CU291" s="9">
        <v>6.4175435468169102</v>
      </c>
      <c r="CV291" s="9">
        <v>5.2764229365311797E-2</v>
      </c>
      <c r="CW291" s="9">
        <v>9.0684103860879505E-3</v>
      </c>
      <c r="CX291" s="9">
        <v>63.899820354315601</v>
      </c>
      <c r="CY291" s="9">
        <v>0.284254589625757</v>
      </c>
      <c r="DA291" s="9">
        <f t="shared" si="233"/>
        <v>0.32975097106445117</v>
      </c>
      <c r="DB291" s="9">
        <f t="shared" si="234"/>
        <v>7520.5683882986841</v>
      </c>
      <c r="DC291" s="9">
        <f t="shared" si="235"/>
        <v>39.921925864203537</v>
      </c>
      <c r="DD291" s="9">
        <f t="shared" si="236"/>
        <v>0.97565076086561697</v>
      </c>
      <c r="DE291" s="9">
        <f t="shared" si="237"/>
        <v>0.11015196142587982</v>
      </c>
      <c r="DF291" s="9">
        <f t="shared" si="238"/>
        <v>3.6796903898034562E-2</v>
      </c>
      <c r="DG291" s="9">
        <f t="shared" si="239"/>
        <v>5.8407673265438377E-4</v>
      </c>
      <c r="DH291" s="9">
        <f t="shared" si="240"/>
        <v>9.6213454211710788E-3</v>
      </c>
      <c r="DI291" s="9">
        <f t="shared" si="241"/>
        <v>64.523829436269523</v>
      </c>
      <c r="DJ291" s="9">
        <f t="shared" si="242"/>
        <v>1.4490882965603346E-2</v>
      </c>
      <c r="DK291" s="9">
        <f t="shared" si="243"/>
        <v>7.7309767829944693E-4</v>
      </c>
      <c r="DL291" s="9">
        <f t="shared" si="244"/>
        <v>1.2963692797536629E-3</v>
      </c>
      <c r="DM291" s="9">
        <f t="shared" si="245"/>
        <v>7.6252861015495908E-5</v>
      </c>
      <c r="DN291" s="9">
        <f t="shared" si="246"/>
        <v>6.7589826752014078E-4</v>
      </c>
      <c r="DO291" s="9">
        <f t="shared" si="247"/>
        <v>6.6212998807052975E-2</v>
      </c>
      <c r="DP291" s="9">
        <f t="shared" si="248"/>
        <v>5.029422842333002E-2</v>
      </c>
      <c r="DQ291" s="9">
        <f t="shared" si="249"/>
        <v>2.6788421366628901E-4</v>
      </c>
      <c r="DR291" s="9">
        <f t="shared" si="250"/>
        <v>4.4369625043180884E-5</v>
      </c>
      <c r="DS291" s="9">
        <f t="shared" si="251"/>
        <v>0.30839681638183208</v>
      </c>
      <c r="DT291" s="9">
        <f t="shared" si="252"/>
        <v>1.3601974961752726E-3</v>
      </c>
      <c r="DV291" s="9">
        <f t="shared" si="253"/>
        <v>4.322929521716549E-3</v>
      </c>
      <c r="DW291" s="9">
        <f t="shared" si="254"/>
        <v>98.592240686715797</v>
      </c>
      <c r="DX291" s="9">
        <f t="shared" si="255"/>
        <v>0.52336365022686626</v>
      </c>
      <c r="DY291" s="9">
        <f t="shared" si="256"/>
        <v>1.2790468708602612E-2</v>
      </c>
      <c r="DZ291" s="9">
        <f t="shared" si="257"/>
        <v>1.4440569026553292E-3</v>
      </c>
      <c r="EA291" s="9">
        <f t="shared" si="258"/>
        <v>4.8239561404502847E-4</v>
      </c>
      <c r="EB291" s="9">
        <f t="shared" si="259"/>
        <v>7.6570587264347239E-6</v>
      </c>
      <c r="EC291" s="9">
        <f t="shared" si="260"/>
        <v>1.2613275413731349E-4</v>
      </c>
      <c r="ED291" s="9">
        <f t="shared" si="261"/>
        <v>0.84588671937446502</v>
      </c>
      <c r="EE291" s="9">
        <f t="shared" si="262"/>
        <v>1.8997083030728151E-4</v>
      </c>
      <c r="EF291" s="9">
        <f t="shared" si="263"/>
        <v>1.0135062729013118E-5</v>
      </c>
      <c r="EG291" s="9">
        <f t="shared" si="264"/>
        <v>1.6994985677838023E-5</v>
      </c>
      <c r="EH291" s="9">
        <f t="shared" si="265"/>
        <v>9.9965056337865196E-7</v>
      </c>
      <c r="EI291" s="9">
        <f t="shared" si="266"/>
        <v>8.8608096131089064E-6</v>
      </c>
      <c r="EJ291" s="9">
        <f t="shared" si="267"/>
        <v>8.6803118832498084E-4</v>
      </c>
      <c r="EK291" s="9">
        <f t="shared" si="268"/>
        <v>6.5934121170692047E-4</v>
      </c>
      <c r="EL291" s="9">
        <f t="shared" si="269"/>
        <v>3.5118761649786917E-6</v>
      </c>
      <c r="EM291" s="9">
        <f t="shared" si="270"/>
        <v>5.8167156065530168E-7</v>
      </c>
      <c r="EN291" s="9">
        <f t="shared" si="271"/>
        <v>4.0429833993721421E-3</v>
      </c>
      <c r="EO291" s="9">
        <f t="shared" si="272"/>
        <v>1.7831753133584376E-5</v>
      </c>
      <c r="EQ291" s="9">
        <f t="shared" si="273"/>
        <v>197.18448137343159</v>
      </c>
    </row>
    <row r="292" spans="1:147">
      <c r="A292" s="5" t="s">
        <v>344</v>
      </c>
      <c r="B292" s="5" t="s">
        <v>397</v>
      </c>
      <c r="C292" s="3" t="s">
        <v>65</v>
      </c>
      <c r="D292" s="52" t="s">
        <v>621</v>
      </c>
      <c r="E292" s="3" t="s">
        <v>399</v>
      </c>
      <c r="F292" s="13" t="s">
        <v>498</v>
      </c>
      <c r="G292" s="5">
        <v>19.206025976314901</v>
      </c>
      <c r="H292" s="5">
        <v>381458.23774282401</v>
      </c>
      <c r="I292" s="5">
        <v>42.630343488328002</v>
      </c>
      <c r="J292" s="5">
        <v>34.253454915976697</v>
      </c>
      <c r="K292" s="5">
        <v>1.0152789092812899</v>
      </c>
      <c r="L292" s="5">
        <v>3.7660008566735099</v>
      </c>
      <c r="M292" s="5">
        <v>6.2781653915371397E-2</v>
      </c>
      <c r="N292" s="5">
        <v>0.56855412120450299</v>
      </c>
      <c r="O292" s="5">
        <v>76.202937846240104</v>
      </c>
      <c r="P292" s="5">
        <v>5.1935821297593696</v>
      </c>
      <c r="Q292" s="5">
        <v>3.1021992283200898E-2</v>
      </c>
      <c r="R292" s="5">
        <v>0.20963680234698501</v>
      </c>
      <c r="S292" s="5">
        <v>9.6434649018315808E-3</v>
      </c>
      <c r="T292" s="5">
        <v>0.15589110664629899</v>
      </c>
      <c r="U292" s="5">
        <v>8.9006855887991301E-2</v>
      </c>
      <c r="V292" s="5">
        <v>0.67148906301489597</v>
      </c>
      <c r="W292" s="5">
        <v>3.5000906518594201E-2</v>
      </c>
      <c r="X292" s="5">
        <v>1.58763511028308E-2</v>
      </c>
      <c r="Y292" s="5">
        <v>5.4200191266385396</v>
      </c>
      <c r="Z292" s="5">
        <v>0.97139220607038901</v>
      </c>
      <c r="AA292" s="3">
        <f t="shared" si="220"/>
        <v>1.2445560190322322</v>
      </c>
      <c r="AB292" s="3">
        <f t="shared" si="221"/>
        <v>0.95822210372537842</v>
      </c>
      <c r="AC292" s="3">
        <f t="shared" si="222"/>
        <v>0.17922302179638988</v>
      </c>
      <c r="AD292" s="3">
        <f t="shared" si="223"/>
        <v>0.55943175805565626</v>
      </c>
      <c r="AE292" s="3">
        <f t="shared" si="224"/>
        <v>2.9292057337585832E-3</v>
      </c>
      <c r="AF292" s="3">
        <f t="shared" si="225"/>
        <v>1.642187117948286E-2</v>
      </c>
      <c r="AG292" s="3">
        <f t="shared" si="226"/>
        <v>7.2769745080038077E-4</v>
      </c>
      <c r="AH292" s="17">
        <f t="shared" si="227"/>
        <v>5.7235946144050852E-3</v>
      </c>
      <c r="AI292" s="3">
        <f t="shared" si="228"/>
        <v>2.2786403453126103E-2</v>
      </c>
      <c r="AJ292" s="3">
        <f t="shared" si="229"/>
        <v>0.12182829657896961</v>
      </c>
      <c r="AK292" s="3">
        <f t="shared" si="230"/>
        <v>3.7241902841288795E-4</v>
      </c>
      <c r="AL292" s="3">
        <f t="shared" si="231"/>
        <v>2.0878756445479024E-3</v>
      </c>
      <c r="AM292" s="3">
        <f t="shared" si="232"/>
        <v>7.2769745080038077E-4</v>
      </c>
      <c r="AN292" s="5"/>
      <c r="AP292" s="5">
        <v>0.27688666238751702</v>
      </c>
      <c r="AQ292" s="5">
        <v>8.6926897663428093</v>
      </c>
      <c r="AR292" s="5">
        <v>5.0973240771905598E-2</v>
      </c>
      <c r="AS292" s="5">
        <v>0.34687515125477297</v>
      </c>
      <c r="AT292" s="5">
        <v>0.16327975105202799</v>
      </c>
      <c r="AU292" s="5">
        <v>3.7660008566735099</v>
      </c>
      <c r="AV292" s="5">
        <v>6.2781653915371397E-2</v>
      </c>
      <c r="AW292" s="5">
        <v>0.42250183112929302</v>
      </c>
      <c r="AX292" s="5">
        <v>0.27333102703541801</v>
      </c>
      <c r="AY292" s="5">
        <v>0.95431994262872499</v>
      </c>
      <c r="AZ292" s="5">
        <v>3.1021992283200898E-2</v>
      </c>
      <c r="BA292" s="5">
        <v>0.20963680234698501</v>
      </c>
      <c r="BB292" s="5">
        <v>9.6434649018315808E-3</v>
      </c>
      <c r="BC292" s="5">
        <v>0.15589110664629899</v>
      </c>
      <c r="BD292" s="5">
        <v>3.2376820898617001E-2</v>
      </c>
      <c r="BE292" s="5">
        <v>0.15469085812302599</v>
      </c>
      <c r="BF292" s="5">
        <v>3.5000906518594201E-2</v>
      </c>
      <c r="BG292" s="5">
        <v>1.58763511028308E-2</v>
      </c>
      <c r="BH292" s="5">
        <v>0.12516255626331099</v>
      </c>
      <c r="BI292" s="3">
        <v>9.2921237130399095E-3</v>
      </c>
      <c r="BK292" s="5">
        <v>3.1025676380097198</v>
      </c>
      <c r="BL292" s="5">
        <v>40477.866903234499</v>
      </c>
      <c r="BM292" s="5">
        <v>25.198267086669802</v>
      </c>
      <c r="BN292" s="5">
        <v>18.675241359672299</v>
      </c>
      <c r="BO292" s="5">
        <v>0.79260363543393997</v>
      </c>
      <c r="BP292" s="5">
        <v>1.9882883834260101</v>
      </c>
      <c r="BQ292" s="5">
        <v>2.9047748589266901E-2</v>
      </c>
      <c r="BR292" s="5">
        <v>0.36011614158868299</v>
      </c>
      <c r="BS292" s="5">
        <v>35.059162892785302</v>
      </c>
      <c r="BT292" s="5">
        <v>1.46529446651781</v>
      </c>
      <c r="BU292" s="5">
        <v>2.14392600103991E-2</v>
      </c>
      <c r="BV292" s="5">
        <v>0.110330936444393</v>
      </c>
      <c r="BW292" s="5">
        <v>7.2708788725665396E-4</v>
      </c>
      <c r="BX292" s="5">
        <v>9.7192002316257006E-2</v>
      </c>
      <c r="BY292" s="5">
        <v>7.8756744346021298E-2</v>
      </c>
      <c r="BZ292" s="5">
        <v>0.33563453512048103</v>
      </c>
      <c r="CA292" s="5">
        <v>1.8800279434059701E-2</v>
      </c>
      <c r="CB292" s="5">
        <v>9.9693497529755402E-3</v>
      </c>
      <c r="CC292" s="5">
        <v>2.4070712120880602</v>
      </c>
      <c r="CD292" s="3">
        <v>0.54737654702814598</v>
      </c>
      <c r="CF292" s="3">
        <v>19.206025976314901</v>
      </c>
      <c r="CG292" s="3">
        <v>381458.23774282401</v>
      </c>
      <c r="CH292" s="3">
        <v>42.630343488328002</v>
      </c>
      <c r="CI292" s="3">
        <v>34.253454915976697</v>
      </c>
      <c r="CJ292" s="3">
        <v>1.0152789092812899</v>
      </c>
      <c r="CK292" s="3">
        <v>3.7660008566735099</v>
      </c>
      <c r="CL292" s="3">
        <v>6.2781653915371397E-2</v>
      </c>
      <c r="CM292" s="3">
        <v>0.56855412120450299</v>
      </c>
      <c r="CN292" s="3">
        <v>76.202937846240104</v>
      </c>
      <c r="CO292" s="3">
        <v>5.1935821297593696</v>
      </c>
      <c r="CP292" s="3">
        <v>3.1021992283200898E-2</v>
      </c>
      <c r="CQ292" s="3">
        <v>0.20963680234698501</v>
      </c>
      <c r="CR292" s="3">
        <v>9.6434649018315808E-3</v>
      </c>
      <c r="CS292" s="3">
        <v>0.15589110664629899</v>
      </c>
      <c r="CT292" s="3">
        <v>8.9006855887991301E-2</v>
      </c>
      <c r="CU292" s="3">
        <v>0.67148906301489597</v>
      </c>
      <c r="CV292" s="3">
        <v>3.5000906518594201E-2</v>
      </c>
      <c r="CW292" s="3">
        <v>1.58763511028308E-2</v>
      </c>
      <c r="CX292" s="3">
        <v>5.4200191266385396</v>
      </c>
      <c r="CY292" s="3">
        <v>0.97139220607038901</v>
      </c>
      <c r="DA292" s="3">
        <f t="shared" si="233"/>
        <v>0.34959424890233909</v>
      </c>
      <c r="DB292" s="3">
        <f t="shared" si="234"/>
        <v>6830.6605379680186</v>
      </c>
      <c r="DC292" s="3">
        <f t="shared" si="235"/>
        <v>0.72336719350600343</v>
      </c>
      <c r="DD292" s="3">
        <f t="shared" si="236"/>
        <v>0.58359977298941101</v>
      </c>
      <c r="DE292" s="3">
        <f t="shared" si="237"/>
        <v>1.59770702999605E-2</v>
      </c>
      <c r="DF292" s="3">
        <f t="shared" si="238"/>
        <v>5.7592917214765407E-2</v>
      </c>
      <c r="DG292" s="3">
        <f t="shared" si="239"/>
        <v>9.0044395558669876E-4</v>
      </c>
      <c r="DH292" s="3">
        <f t="shared" si="240"/>
        <v>7.8302454373296096E-3</v>
      </c>
      <c r="DI292" s="3">
        <f t="shared" si="241"/>
        <v>1.0171023823068395</v>
      </c>
      <c r="DJ292" s="3">
        <f t="shared" si="242"/>
        <v>6.5774849667671859E-2</v>
      </c>
      <c r="DK292" s="3">
        <f t="shared" si="243"/>
        <v>2.8759163760219323E-4</v>
      </c>
      <c r="DL292" s="3">
        <f t="shared" si="244"/>
        <v>1.8649135969521222E-3</v>
      </c>
      <c r="DM292" s="3">
        <f t="shared" si="245"/>
        <v>8.3989138478562423E-5</v>
      </c>
      <c r="DN292" s="3">
        <f t="shared" si="246"/>
        <v>1.3132095581357846E-3</v>
      </c>
      <c r="DO292" s="3">
        <f t="shared" si="247"/>
        <v>7.3100243009191273E-4</v>
      </c>
      <c r="DP292" s="3">
        <f t="shared" si="248"/>
        <v>5.2624534719035738E-3</v>
      </c>
      <c r="DQ292" s="3">
        <f t="shared" si="249"/>
        <v>1.776997491127006E-4</v>
      </c>
      <c r="DR292" s="3">
        <f t="shared" si="250"/>
        <v>7.7679297197133032E-5</v>
      </c>
      <c r="DS292" s="3">
        <f t="shared" si="251"/>
        <v>2.6158393468332722E-2</v>
      </c>
      <c r="DT292" s="3">
        <f t="shared" si="252"/>
        <v>4.6482459552920187E-3</v>
      </c>
      <c r="DV292" s="3">
        <f t="shared" si="253"/>
        <v>5.1150997562927061E-3</v>
      </c>
      <c r="DW292" s="3">
        <f t="shared" si="254"/>
        <v>99.943034425714899</v>
      </c>
      <c r="DX292" s="3">
        <f t="shared" si="255"/>
        <v>1.0583970894344824E-2</v>
      </c>
      <c r="DY292" s="3">
        <f t="shared" si="256"/>
        <v>8.538959281977598E-3</v>
      </c>
      <c r="DZ292" s="3">
        <f t="shared" si="257"/>
        <v>2.3376902982299774E-4</v>
      </c>
      <c r="EA292" s="3">
        <f t="shared" si="258"/>
        <v>8.4267266333585688E-4</v>
      </c>
      <c r="EB292" s="3">
        <f t="shared" si="259"/>
        <v>1.3174875365479578E-5</v>
      </c>
      <c r="EC292" s="3">
        <f t="shared" si="260"/>
        <v>1.1456849377229207E-4</v>
      </c>
      <c r="ED292" s="3">
        <f t="shared" si="261"/>
        <v>1.4881766974707335E-2</v>
      </c>
      <c r="EE292" s="3">
        <f t="shared" si="262"/>
        <v>9.6238687724890272E-4</v>
      </c>
      <c r="EF292" s="3">
        <f t="shared" si="263"/>
        <v>4.20790650884462E-6</v>
      </c>
      <c r="EG292" s="3">
        <f t="shared" si="264"/>
        <v>2.7286544659210297E-5</v>
      </c>
      <c r="EH292" s="3">
        <f t="shared" si="265"/>
        <v>1.2288898433307567E-6</v>
      </c>
      <c r="EI292" s="3">
        <f t="shared" si="266"/>
        <v>1.9214268861322392E-5</v>
      </c>
      <c r="EJ292" s="3">
        <f t="shared" si="267"/>
        <v>1.069568610969075E-5</v>
      </c>
      <c r="EK292" s="3">
        <f t="shared" si="268"/>
        <v>7.6997761136383421E-5</v>
      </c>
      <c r="EL292" s="3">
        <f t="shared" si="269"/>
        <v>2.6000197263930685E-6</v>
      </c>
      <c r="EM292" s="3">
        <f t="shared" si="270"/>
        <v>1.1365671929947625E-6</v>
      </c>
      <c r="EN292" s="3">
        <f t="shared" si="271"/>
        <v>3.827373947797863E-4</v>
      </c>
      <c r="EO292" s="3">
        <f t="shared" si="272"/>
        <v>6.8010963646443669E-5</v>
      </c>
      <c r="EQ292" s="3">
        <f t="shared" si="273"/>
        <v>199.8860688514298</v>
      </c>
    </row>
    <row r="293" spans="1:147">
      <c r="A293" s="5" t="s">
        <v>346</v>
      </c>
      <c r="B293" s="5" t="s">
        <v>397</v>
      </c>
      <c r="C293" s="3" t="s">
        <v>65</v>
      </c>
      <c r="D293" s="53" t="s">
        <v>621</v>
      </c>
      <c r="E293" s="3" t="s">
        <v>399</v>
      </c>
      <c r="F293" s="13" t="s">
        <v>498</v>
      </c>
      <c r="G293" s="5">
        <v>18.705325092692402</v>
      </c>
      <c r="H293" s="5">
        <v>381805.27232277603</v>
      </c>
      <c r="I293" s="5">
        <v>2.8358686898514298</v>
      </c>
      <c r="J293" s="5">
        <v>41.3201321842174</v>
      </c>
      <c r="K293" s="5">
        <v>0.57721230752896402</v>
      </c>
      <c r="L293" s="5">
        <v>4.42078910295184</v>
      </c>
      <c r="M293" s="5">
        <v>5.6970073454467203E-2</v>
      </c>
      <c r="N293" s="5">
        <v>0.63784723758685802</v>
      </c>
      <c r="O293" s="5">
        <v>5.8132029630403999</v>
      </c>
      <c r="P293" s="5">
        <v>5.9613567299344004</v>
      </c>
      <c r="Q293" s="5">
        <v>2.79493191704192E-2</v>
      </c>
      <c r="R293" s="5">
        <v>0.24057147393098599</v>
      </c>
      <c r="S293" s="5">
        <v>1.24322699959386E-2</v>
      </c>
      <c r="T293" s="5">
        <v>0.180776727054277</v>
      </c>
      <c r="U293" s="5">
        <v>6.5047471018161093E-2</v>
      </c>
      <c r="V293" s="5">
        <v>0.65286800669060396</v>
      </c>
      <c r="W293" s="5">
        <v>7.1091694136198202E-2</v>
      </c>
      <c r="X293" s="5">
        <v>8.9534074322415898E-3</v>
      </c>
      <c r="Y293" s="5">
        <v>0.304180663611823</v>
      </c>
      <c r="Z293" s="5">
        <v>6.1821758843327503E-2</v>
      </c>
      <c r="AA293" s="3">
        <f t="shared" si="220"/>
        <v>6.8631646123693074E-2</v>
      </c>
      <c r="AB293" s="3">
        <f t="shared" si="221"/>
        <v>19.598079178175258</v>
      </c>
      <c r="AC293" s="3">
        <f t="shared" si="222"/>
        <v>0.20324026553581559</v>
      </c>
      <c r="AD293" s="3">
        <f t="shared" si="223"/>
        <v>0.48783238911173754</v>
      </c>
      <c r="AE293" s="3">
        <f t="shared" si="224"/>
        <v>2.9434505553145179E-2</v>
      </c>
      <c r="AF293" s="3">
        <f t="shared" si="225"/>
        <v>0.21384485866324082</v>
      </c>
      <c r="AG293" s="3">
        <f t="shared" si="226"/>
        <v>9.8556464445761962E-3</v>
      </c>
      <c r="AH293" s="17">
        <f t="shared" si="227"/>
        <v>9.1883944359087977E-2</v>
      </c>
      <c r="AI293" s="3">
        <f t="shared" si="228"/>
        <v>2.1799937022671641E-2</v>
      </c>
      <c r="AJ293" s="3">
        <f t="shared" si="229"/>
        <v>2.102127207535379</v>
      </c>
      <c r="AK293" s="3">
        <f t="shared" si="230"/>
        <v>3.1572009889888997E-3</v>
      </c>
      <c r="AL293" s="3">
        <f t="shared" si="231"/>
        <v>2.2937405829452882E-2</v>
      </c>
      <c r="AM293" s="3">
        <f t="shared" si="232"/>
        <v>9.8556464445761962E-3</v>
      </c>
      <c r="AN293" s="5"/>
      <c r="AP293" s="5">
        <v>0.38908620585776599</v>
      </c>
      <c r="AQ293" s="5">
        <v>9.4384970970381303</v>
      </c>
      <c r="AR293" s="5">
        <v>3.08195088836682E-2</v>
      </c>
      <c r="AS293" s="5">
        <v>0.33933646402166301</v>
      </c>
      <c r="AT293" s="5">
        <v>0.281146186847885</v>
      </c>
      <c r="AU293" s="5">
        <v>4.42078910295184</v>
      </c>
      <c r="AV293" s="5">
        <v>5.6970073454467203E-2</v>
      </c>
      <c r="AW293" s="5">
        <v>0.63784723758685802</v>
      </c>
      <c r="AX293" s="5">
        <v>0.44390400682522202</v>
      </c>
      <c r="AY293" s="5">
        <v>1.79732593902277</v>
      </c>
      <c r="AZ293" s="5">
        <v>2.79493191704192E-2</v>
      </c>
      <c r="BA293" s="5">
        <v>0.24057147393098599</v>
      </c>
      <c r="BB293" s="5">
        <v>1.24322699959386E-2</v>
      </c>
      <c r="BC293" s="5">
        <v>0.180776727054277</v>
      </c>
      <c r="BD293" s="5">
        <v>6.5047471018161093E-2</v>
      </c>
      <c r="BE293" s="5">
        <v>0.28402769309755199</v>
      </c>
      <c r="BF293" s="5">
        <v>7.1091694136198202E-2</v>
      </c>
      <c r="BG293" s="5">
        <v>8.9534074322415898E-3</v>
      </c>
      <c r="BH293" s="5">
        <v>0.304180663611823</v>
      </c>
      <c r="BI293" s="3">
        <v>1.47105972717302E-2</v>
      </c>
      <c r="BK293" s="5">
        <v>2.1595198527404</v>
      </c>
      <c r="BL293" s="5">
        <v>61178.807208940503</v>
      </c>
      <c r="BM293" s="5">
        <v>0.35819474066866902</v>
      </c>
      <c r="BN293" s="5">
        <v>6.0976233156552402</v>
      </c>
      <c r="BO293" s="5">
        <v>0.35890340637165202</v>
      </c>
      <c r="BP293" s="5">
        <v>1.5528712708236001</v>
      </c>
      <c r="BQ293" s="5">
        <v>3.7443752894637702E-4</v>
      </c>
      <c r="BR293" s="5">
        <v>0.36014113474985499</v>
      </c>
      <c r="BS293" s="5">
        <v>3.3492936019610902</v>
      </c>
      <c r="BT293" s="5">
        <v>0.795851869636788</v>
      </c>
      <c r="BU293" s="5">
        <v>2.03461885130959E-2</v>
      </c>
      <c r="BV293" s="5">
        <v>0.24659266301084301</v>
      </c>
      <c r="BW293" s="5">
        <v>8.7131007784973097E-3</v>
      </c>
      <c r="BX293" s="5">
        <v>0.19969177679470199</v>
      </c>
      <c r="BY293" s="5">
        <v>4.66302233339261E-2</v>
      </c>
      <c r="BZ293" s="5">
        <v>0.75909839633432696</v>
      </c>
      <c r="CA293" s="5">
        <v>2.76797429307949E-2</v>
      </c>
      <c r="CB293" s="5">
        <v>1.1243371446010401E-4</v>
      </c>
      <c r="CC293" s="5">
        <v>0.182564628582742</v>
      </c>
      <c r="CD293" s="3">
        <v>5.26289592398963E-2</v>
      </c>
      <c r="CF293" s="3">
        <v>18.705325092692402</v>
      </c>
      <c r="CG293" s="3">
        <v>381805.27232277603</v>
      </c>
      <c r="CH293" s="3">
        <v>2.8358686898514298</v>
      </c>
      <c r="CI293" s="3">
        <v>41.3201321842174</v>
      </c>
      <c r="CJ293" s="3">
        <v>0.57721230752896402</v>
      </c>
      <c r="CK293" s="3">
        <v>4.42078910295184</v>
      </c>
      <c r="CL293" s="3">
        <v>5.6970073454467203E-2</v>
      </c>
      <c r="CM293" s="3">
        <v>0.63784723758685802</v>
      </c>
      <c r="CN293" s="3">
        <v>5.8132029630403999</v>
      </c>
      <c r="CO293" s="3">
        <v>5.9613567299344004</v>
      </c>
      <c r="CP293" s="3">
        <v>2.79493191704192E-2</v>
      </c>
      <c r="CQ293" s="3">
        <v>0.24057147393098599</v>
      </c>
      <c r="CR293" s="3">
        <v>1.24322699959386E-2</v>
      </c>
      <c r="CS293" s="3">
        <v>0.180776727054277</v>
      </c>
      <c r="CT293" s="3">
        <v>6.5047471018161093E-2</v>
      </c>
      <c r="CU293" s="3">
        <v>0.65286800669060396</v>
      </c>
      <c r="CV293" s="3">
        <v>7.1091694136198202E-2</v>
      </c>
      <c r="CW293" s="3">
        <v>8.9534074322415898E-3</v>
      </c>
      <c r="CX293" s="3">
        <v>0.304180663611823</v>
      </c>
      <c r="CY293" s="3">
        <v>6.1821758843327503E-2</v>
      </c>
      <c r="DA293" s="3">
        <f t="shared" si="233"/>
        <v>0.34048033072110734</v>
      </c>
      <c r="DB293" s="3">
        <f t="shared" si="234"/>
        <v>6836.8747841843679</v>
      </c>
      <c r="DC293" s="3">
        <f t="shared" si="235"/>
        <v>4.8120052701218156E-2</v>
      </c>
      <c r="DD293" s="3">
        <f t="shared" si="236"/>
        <v>0.70399963512451824</v>
      </c>
      <c r="DE293" s="3">
        <f t="shared" si="237"/>
        <v>9.0833775143827154E-3</v>
      </c>
      <c r="DF293" s="3">
        <f t="shared" si="238"/>
        <v>6.7606501039177855E-2</v>
      </c>
      <c r="DG293" s="3">
        <f t="shared" si="239"/>
        <v>8.1709154015844416E-4</v>
      </c>
      <c r="DH293" s="3">
        <f t="shared" si="240"/>
        <v>8.784564627280788E-3</v>
      </c>
      <c r="DI293" s="3">
        <f t="shared" si="241"/>
        <v>7.7590480756422719E-2</v>
      </c>
      <c r="DJ293" s="3">
        <f t="shared" si="242"/>
        <v>7.5498438828956446E-2</v>
      </c>
      <c r="DK293" s="3">
        <f t="shared" si="243"/>
        <v>2.5910619784532606E-4</v>
      </c>
      <c r="DL293" s="3">
        <f t="shared" si="244"/>
        <v>2.1401061633735665E-3</v>
      </c>
      <c r="DM293" s="3">
        <f t="shared" si="245"/>
        <v>1.0827805741206605E-4</v>
      </c>
      <c r="DN293" s="3">
        <f t="shared" si="246"/>
        <v>1.5228432908287171E-3</v>
      </c>
      <c r="DO293" s="3">
        <f t="shared" si="247"/>
        <v>5.3422693017543597E-4</v>
      </c>
      <c r="DP293" s="3">
        <f t="shared" si="248"/>
        <v>5.1165204286097495E-3</v>
      </c>
      <c r="DQ293" s="3">
        <f t="shared" si="249"/>
        <v>3.6093282913366863E-4</v>
      </c>
      <c r="DR293" s="3">
        <f t="shared" si="250"/>
        <v>4.3806942310069316E-5</v>
      </c>
      <c r="DS293" s="3">
        <f t="shared" si="251"/>
        <v>1.4680533958099566E-3</v>
      </c>
      <c r="DT293" s="3">
        <f t="shared" si="252"/>
        <v>2.9582566001328691E-4</v>
      </c>
      <c r="DV293" s="3">
        <f t="shared" si="253"/>
        <v>4.9783287639886568E-3</v>
      </c>
      <c r="DW293" s="3">
        <f t="shared" si="254"/>
        <v>99.9652764722358</v>
      </c>
      <c r="DX293" s="3">
        <f t="shared" si="255"/>
        <v>7.035867298993832E-4</v>
      </c>
      <c r="DY293" s="3">
        <f t="shared" si="256"/>
        <v>1.0293521584507317E-2</v>
      </c>
      <c r="DZ293" s="3">
        <f t="shared" si="257"/>
        <v>1.328124871655499E-4</v>
      </c>
      <c r="EA293" s="3">
        <f t="shared" si="258"/>
        <v>9.8850758292894059E-4</v>
      </c>
      <c r="EB293" s="3">
        <f t="shared" si="259"/>
        <v>1.194709341525673E-5</v>
      </c>
      <c r="EC293" s="3">
        <f t="shared" si="260"/>
        <v>1.2844339839099592E-4</v>
      </c>
      <c r="ED293" s="3">
        <f t="shared" si="261"/>
        <v>1.1344882135873157E-3</v>
      </c>
      <c r="EE293" s="3">
        <f t="shared" si="262"/>
        <v>1.1038994495288523E-3</v>
      </c>
      <c r="EF293" s="3">
        <f t="shared" si="263"/>
        <v>3.7885179297411817E-6</v>
      </c>
      <c r="EG293" s="3">
        <f t="shared" si="264"/>
        <v>3.1291534663830593E-5</v>
      </c>
      <c r="EH293" s="3">
        <f t="shared" si="265"/>
        <v>1.5831862198372997E-6</v>
      </c>
      <c r="EI293" s="3">
        <f t="shared" si="266"/>
        <v>2.2266233534616819E-5</v>
      </c>
      <c r="EJ293" s="3">
        <f t="shared" si="267"/>
        <v>7.8111921688898287E-6</v>
      </c>
      <c r="EK293" s="3">
        <f t="shared" si="268"/>
        <v>7.4811137452012648E-5</v>
      </c>
      <c r="EL293" s="3">
        <f t="shared" si="269"/>
        <v>5.2773747057235047E-6</v>
      </c>
      <c r="EM293" s="3">
        <f t="shared" si="270"/>
        <v>6.4052264194740468E-7</v>
      </c>
      <c r="EN293" s="3">
        <f t="shared" si="271"/>
        <v>2.1465123791301756E-5</v>
      </c>
      <c r="EO293" s="3">
        <f t="shared" si="272"/>
        <v>4.32541107220787E-6</v>
      </c>
      <c r="EQ293" s="3">
        <f t="shared" si="273"/>
        <v>199.9305529444716</v>
      </c>
    </row>
    <row r="294" spans="1:147">
      <c r="A294" s="5" t="s">
        <v>347</v>
      </c>
      <c r="B294" s="5" t="s">
        <v>397</v>
      </c>
      <c r="C294" s="3" t="s">
        <v>65</v>
      </c>
      <c r="D294" s="53" t="s">
        <v>621</v>
      </c>
      <c r="E294" s="3" t="s">
        <v>399</v>
      </c>
      <c r="F294" s="13" t="s">
        <v>498</v>
      </c>
      <c r="G294" s="5">
        <v>17.614752736142901</v>
      </c>
      <c r="H294" s="5">
        <v>389002.07054584502</v>
      </c>
      <c r="I294" s="5">
        <v>19.221869213085</v>
      </c>
      <c r="J294" s="5">
        <v>59.138992704019799</v>
      </c>
      <c r="K294" s="5">
        <v>0.28626672498518602</v>
      </c>
      <c r="L294" s="5">
        <v>2.8561531201139401</v>
      </c>
      <c r="M294" s="5">
        <v>5.3540374743019002E-2</v>
      </c>
      <c r="N294" s="5">
        <v>0.65998531710705399</v>
      </c>
      <c r="O294" s="5">
        <v>38.8792139025444</v>
      </c>
      <c r="P294" s="5">
        <v>6.7421042247144403</v>
      </c>
      <c r="Q294" s="5">
        <v>2.3009576773358201E-2</v>
      </c>
      <c r="R294" s="5">
        <v>0.27675736935997702</v>
      </c>
      <c r="S294" s="5">
        <v>1.4152876381626401E-2</v>
      </c>
      <c r="T294" s="5">
        <v>0.101528784546098</v>
      </c>
      <c r="U294" s="5">
        <v>3.1784593436772098E-2</v>
      </c>
      <c r="V294" s="5">
        <v>0.98430089702244905</v>
      </c>
      <c r="W294" s="5">
        <v>2.77939242111136E-2</v>
      </c>
      <c r="X294" s="5">
        <v>1.2516260855620499E-2</v>
      </c>
      <c r="Y294" s="5">
        <v>1.13089533521327</v>
      </c>
      <c r="Z294" s="5">
        <v>0.42675152120849902</v>
      </c>
      <c r="AA294" s="3">
        <f t="shared" si="220"/>
        <v>0.3250286880821095</v>
      </c>
      <c r="AB294" s="3">
        <f t="shared" si="221"/>
        <v>5.9617402378293303</v>
      </c>
      <c r="AC294" s="3">
        <f t="shared" si="222"/>
        <v>0.37735722123924054</v>
      </c>
      <c r="AD294" s="3">
        <f t="shared" si="223"/>
        <v>0.4943996363009554</v>
      </c>
      <c r="AE294" s="3">
        <f t="shared" si="224"/>
        <v>1.1067567851679323E-2</v>
      </c>
      <c r="AF294" s="3">
        <f t="shared" si="225"/>
        <v>2.8105689754903795E-2</v>
      </c>
      <c r="AG294" s="3">
        <f t="shared" si="226"/>
        <v>1.1970519889759096E-3</v>
      </c>
      <c r="AH294" s="17">
        <f t="shared" si="227"/>
        <v>2.0346336267289437E-2</v>
      </c>
      <c r="AI294" s="3">
        <f t="shared" si="228"/>
        <v>2.2201353909847347E-2</v>
      </c>
      <c r="AJ294" s="3">
        <f t="shared" si="229"/>
        <v>0.350751747916631</v>
      </c>
      <c r="AK294" s="3">
        <f t="shared" si="230"/>
        <v>6.511469158837186E-4</v>
      </c>
      <c r="AL294" s="3">
        <f t="shared" si="231"/>
        <v>1.6535641297119642E-3</v>
      </c>
      <c r="AM294" s="3">
        <f t="shared" si="232"/>
        <v>1.1970519889759096E-3</v>
      </c>
      <c r="AN294" s="5"/>
      <c r="AP294" s="5">
        <v>0.311910051274358</v>
      </c>
      <c r="AQ294" s="5">
        <v>11.2865381456909</v>
      </c>
      <c r="AR294" s="5">
        <v>3.3223623486417199E-2</v>
      </c>
      <c r="AS294" s="5">
        <v>0.186501618472664</v>
      </c>
      <c r="AT294" s="5">
        <v>0.28626672498518602</v>
      </c>
      <c r="AU294" s="5">
        <v>2.8561531201139401</v>
      </c>
      <c r="AV294" s="5">
        <v>5.3540374743019002E-2</v>
      </c>
      <c r="AW294" s="5">
        <v>0.59200934680772799</v>
      </c>
      <c r="AX294" s="5">
        <v>0.38447027234495201</v>
      </c>
      <c r="AY294" s="5">
        <v>1.3856309831176301</v>
      </c>
      <c r="AZ294" s="5">
        <v>2.3009576773358201E-2</v>
      </c>
      <c r="BA294" s="5">
        <v>0.27675736935997702</v>
      </c>
      <c r="BB294" s="5">
        <v>1.4152876381626401E-2</v>
      </c>
      <c r="BC294" s="5">
        <v>0.101528784546098</v>
      </c>
      <c r="BD294" s="5">
        <v>2.7923305966316501E-2</v>
      </c>
      <c r="BE294" s="5">
        <v>0.24320633619653501</v>
      </c>
      <c r="BF294" s="5">
        <v>2.77939242111136E-2</v>
      </c>
      <c r="BG294" s="5">
        <v>1.2516260855620499E-2</v>
      </c>
      <c r="BH294" s="5">
        <v>0.18528680225673499</v>
      </c>
      <c r="BI294" s="3">
        <v>3.1744267913116998E-2</v>
      </c>
      <c r="BK294" s="5">
        <v>1.8453281816568301</v>
      </c>
      <c r="BL294" s="5">
        <v>43134.348778212603</v>
      </c>
      <c r="BM294" s="5">
        <v>4.4703870651944602</v>
      </c>
      <c r="BN294" s="5">
        <v>7.5417934317740603</v>
      </c>
      <c r="BO294" s="5">
        <v>0.114495984130378</v>
      </c>
      <c r="BP294" s="5">
        <v>1.4343374976160601</v>
      </c>
      <c r="BQ294" s="5">
        <v>4.3956548935357102E-2</v>
      </c>
      <c r="BR294" s="5">
        <v>0.427269536541655</v>
      </c>
      <c r="BS294" s="5">
        <v>14.6441956001539</v>
      </c>
      <c r="BT294" s="5">
        <v>1.5409766883268901</v>
      </c>
      <c r="BU294" s="5">
        <v>9.4078815346409304E-3</v>
      </c>
      <c r="BV294" s="5">
        <v>9.5444726872582E-2</v>
      </c>
      <c r="BW294" s="5">
        <v>1.1107604762084101E-3</v>
      </c>
      <c r="BX294" s="5">
        <v>6.5194786214914396E-2</v>
      </c>
      <c r="BY294" s="5">
        <v>3.1199744520631401E-2</v>
      </c>
      <c r="BZ294" s="5">
        <v>0.43528212505620301</v>
      </c>
      <c r="CA294" s="5">
        <v>2.3179278481845599E-3</v>
      </c>
      <c r="CB294" s="5">
        <v>9.3459140716467808E-3</v>
      </c>
      <c r="CC294" s="5">
        <v>1.0378370844744</v>
      </c>
      <c r="CD294" s="3">
        <v>0.46839084810382098</v>
      </c>
      <c r="CF294" s="3">
        <v>17.614752736142901</v>
      </c>
      <c r="CG294" s="3">
        <v>389002.07054584502</v>
      </c>
      <c r="CH294" s="3">
        <v>19.221869213085</v>
      </c>
      <c r="CI294" s="3">
        <v>59.138992704019799</v>
      </c>
      <c r="CJ294" s="3">
        <v>0.28626672498518602</v>
      </c>
      <c r="CK294" s="3">
        <v>2.8561531201139401</v>
      </c>
      <c r="CL294" s="3">
        <v>5.3540374743019002E-2</v>
      </c>
      <c r="CM294" s="3">
        <v>0.65998531710705399</v>
      </c>
      <c r="CN294" s="3">
        <v>38.8792139025444</v>
      </c>
      <c r="CO294" s="3">
        <v>6.7421042247144403</v>
      </c>
      <c r="CP294" s="3">
        <v>2.3009576773358201E-2</v>
      </c>
      <c r="CQ294" s="3">
        <v>0.27675736935997702</v>
      </c>
      <c r="CR294" s="3">
        <v>1.4152876381626401E-2</v>
      </c>
      <c r="CS294" s="3">
        <v>0.101528784546098</v>
      </c>
      <c r="CT294" s="3">
        <v>3.1784593436772098E-2</v>
      </c>
      <c r="CU294" s="3">
        <v>0.98430089702244905</v>
      </c>
      <c r="CV294" s="3">
        <v>2.77939242111136E-2</v>
      </c>
      <c r="CW294" s="3">
        <v>1.2516260855620499E-2</v>
      </c>
      <c r="CX294" s="3">
        <v>1.13089533521327</v>
      </c>
      <c r="CY294" s="3">
        <v>0.42675152120849902</v>
      </c>
      <c r="DA294" s="3">
        <f t="shared" si="233"/>
        <v>0.32062938267325258</v>
      </c>
      <c r="DB294" s="3">
        <f t="shared" si="234"/>
        <v>6965.7457345482144</v>
      </c>
      <c r="DC294" s="3">
        <f t="shared" si="235"/>
        <v>0.32616367706292887</v>
      </c>
      <c r="DD294" s="3">
        <f t="shared" si="236"/>
        <v>1.0075918707047096</v>
      </c>
      <c r="DE294" s="3">
        <f t="shared" si="237"/>
        <v>4.5048740280298682E-3</v>
      </c>
      <c r="DF294" s="3">
        <f t="shared" si="238"/>
        <v>4.3678744763938522E-2</v>
      </c>
      <c r="DG294" s="3">
        <f t="shared" si="239"/>
        <v>7.6790119104196608E-4</v>
      </c>
      <c r="DH294" s="3">
        <f t="shared" si="240"/>
        <v>9.0894548561775788E-3</v>
      </c>
      <c r="DI294" s="3">
        <f t="shared" si="241"/>
        <v>0.51893197559241133</v>
      </c>
      <c r="DJ294" s="3">
        <f t="shared" si="242"/>
        <v>8.5386325034377417E-2</v>
      </c>
      <c r="DK294" s="3">
        <f t="shared" si="243"/>
        <v>2.1331195638156752E-4</v>
      </c>
      <c r="DL294" s="3">
        <f t="shared" si="244"/>
        <v>2.4620132314451169E-3</v>
      </c>
      <c r="DM294" s="3">
        <f t="shared" si="245"/>
        <v>1.2326356827001343E-4</v>
      </c>
      <c r="DN294" s="3">
        <f t="shared" si="246"/>
        <v>8.5526732833036815E-4</v>
      </c>
      <c r="DO294" s="3">
        <f t="shared" si="247"/>
        <v>2.6104298157664338E-4</v>
      </c>
      <c r="DP294" s="3">
        <f t="shared" si="248"/>
        <v>7.7139568732166857E-3</v>
      </c>
      <c r="DQ294" s="3">
        <f t="shared" si="249"/>
        <v>1.4110986972718767E-4</v>
      </c>
      <c r="DR294" s="3">
        <f t="shared" si="250"/>
        <v>6.1239156308859384E-5</v>
      </c>
      <c r="DS294" s="3">
        <f t="shared" si="251"/>
        <v>5.4579890695621146E-3</v>
      </c>
      <c r="DT294" s="3">
        <f t="shared" si="252"/>
        <v>2.0420650072915888E-3</v>
      </c>
      <c r="DV294" s="3">
        <f t="shared" si="253"/>
        <v>4.600720227667633E-3</v>
      </c>
      <c r="DW294" s="3">
        <f t="shared" si="254"/>
        <v>99.951685757959567</v>
      </c>
      <c r="DX294" s="3">
        <f t="shared" si="255"/>
        <v>4.6801319769345399E-3</v>
      </c>
      <c r="DY294" s="3">
        <f t="shared" si="256"/>
        <v>1.4457964713448394E-2</v>
      </c>
      <c r="DZ294" s="3">
        <f t="shared" si="257"/>
        <v>6.4640566909529687E-5</v>
      </c>
      <c r="EA294" s="3">
        <f t="shared" si="258"/>
        <v>6.2674756405395272E-4</v>
      </c>
      <c r="EB294" s="3">
        <f t="shared" si="259"/>
        <v>1.1018636261659001E-5</v>
      </c>
      <c r="EC294" s="3">
        <f t="shared" si="260"/>
        <v>1.3042484898492278E-4</v>
      </c>
      <c r="ED294" s="3">
        <f t="shared" si="261"/>
        <v>7.4461698331763637E-3</v>
      </c>
      <c r="EE294" s="3">
        <f t="shared" si="262"/>
        <v>1.2252108321344892E-3</v>
      </c>
      <c r="EF294" s="3">
        <f t="shared" si="263"/>
        <v>3.0608193932374199E-6</v>
      </c>
      <c r="EG294" s="3">
        <f t="shared" si="264"/>
        <v>3.5327498622414377E-5</v>
      </c>
      <c r="EH294" s="3">
        <f t="shared" si="265"/>
        <v>1.7687124840091881E-6</v>
      </c>
      <c r="EI294" s="3">
        <f t="shared" si="266"/>
        <v>1.2272255476731239E-5</v>
      </c>
      <c r="EJ294" s="3">
        <f t="shared" si="267"/>
        <v>3.7457132456704216E-6</v>
      </c>
      <c r="EK294" s="3">
        <f t="shared" si="268"/>
        <v>1.1068778889217002E-4</v>
      </c>
      <c r="EL294" s="3">
        <f t="shared" si="269"/>
        <v>2.0247895765654504E-6</v>
      </c>
      <c r="EM294" s="3">
        <f t="shared" si="270"/>
        <v>8.7872241404210171E-7</v>
      </c>
      <c r="EN294" s="3">
        <f t="shared" si="271"/>
        <v>7.8316842035382298E-5</v>
      </c>
      <c r="EO294" s="3">
        <f t="shared" si="272"/>
        <v>2.9301649483674754E-5</v>
      </c>
      <c r="EQ294" s="3">
        <f t="shared" si="273"/>
        <v>199.90337151591913</v>
      </c>
    </row>
    <row r="295" spans="1:147">
      <c r="A295" s="5" t="s">
        <v>348</v>
      </c>
      <c r="B295" s="5" t="s">
        <v>397</v>
      </c>
      <c r="C295" s="3" t="s">
        <v>65</v>
      </c>
      <c r="D295" s="53" t="s">
        <v>621</v>
      </c>
      <c r="E295" s="3" t="s">
        <v>399</v>
      </c>
      <c r="F295" s="13" t="s">
        <v>498</v>
      </c>
      <c r="G295" s="5">
        <v>248.19205627549499</v>
      </c>
      <c r="H295" s="5">
        <v>419361.59906924202</v>
      </c>
      <c r="I295" s="5">
        <v>162.03413497489399</v>
      </c>
      <c r="J295" s="5">
        <v>25.872336872161799</v>
      </c>
      <c r="K295" s="5">
        <v>17.588700714671699</v>
      </c>
      <c r="L295" s="5">
        <v>3.2894056617422298</v>
      </c>
      <c r="M295" s="5">
        <v>1.3646094493199401</v>
      </c>
      <c r="N295" s="5">
        <v>0.51042899189784696</v>
      </c>
      <c r="O295" s="5">
        <v>6.05651224795779</v>
      </c>
      <c r="P295" s="5">
        <v>11.8195231459501</v>
      </c>
      <c r="Q295" s="5">
        <v>7.3867693201383006E-2</v>
      </c>
      <c r="R295" s="5">
        <v>0.13330514259732401</v>
      </c>
      <c r="S295" s="3">
        <v>4.6773637025964897E-2</v>
      </c>
      <c r="T295" s="5">
        <v>0.105703182377508</v>
      </c>
      <c r="U295" s="5">
        <v>3.37615249503668E-2</v>
      </c>
      <c r="V295" s="5">
        <v>2.91812619711127</v>
      </c>
      <c r="W295" s="5">
        <v>3.4795086969730403E-2</v>
      </c>
      <c r="X295" s="5">
        <v>9.7890154246088504E-2</v>
      </c>
      <c r="Y295" s="5">
        <v>31.248857210612901</v>
      </c>
      <c r="Z295" s="5">
        <v>14.001095827388101</v>
      </c>
      <c r="AA295" s="3">
        <f t="shared" si="220"/>
        <v>6.262833379741588</v>
      </c>
      <c r="AB295" s="3">
        <f t="shared" si="221"/>
        <v>0.37823857257525217</v>
      </c>
      <c r="AC295" s="3">
        <f t="shared" si="222"/>
        <v>0.44805145138661184</v>
      </c>
      <c r="AD295" s="3">
        <f t="shared" si="223"/>
        <v>26.753703838299124</v>
      </c>
      <c r="AE295" s="3">
        <f t="shared" si="224"/>
        <v>3.13259949272137E-3</v>
      </c>
      <c r="AF295" s="3">
        <f t="shared" si="225"/>
        <v>1.0804083081444825E-3</v>
      </c>
      <c r="AG295" s="3">
        <f t="shared" si="226"/>
        <v>4.5587735703238254E-4</v>
      </c>
      <c r="AH295" s="17">
        <f t="shared" si="227"/>
        <v>2.3638526267864821E-3</v>
      </c>
      <c r="AI295" s="3">
        <f t="shared" si="228"/>
        <v>8.6408310381991232E-2</v>
      </c>
      <c r="AJ295" s="3">
        <f t="shared" si="229"/>
        <v>7.2944649272706955E-2</v>
      </c>
      <c r="AK295" s="3">
        <f t="shared" si="230"/>
        <v>6.0413291471735802E-4</v>
      </c>
      <c r="AL295" s="3">
        <f t="shared" si="231"/>
        <v>2.0836057140427789E-4</v>
      </c>
      <c r="AM295" s="3">
        <f t="shared" si="232"/>
        <v>4.5587735703238254E-4</v>
      </c>
      <c r="AN295" s="5"/>
      <c r="AP295" s="5">
        <v>0.28556129654449203</v>
      </c>
      <c r="AQ295" s="5">
        <v>4.9248436757124603</v>
      </c>
      <c r="AR295" s="5">
        <v>2.5706850664824699E-2</v>
      </c>
      <c r="AS295" s="5">
        <v>0.147323906860159</v>
      </c>
      <c r="AT295" s="5">
        <v>0.192209783628699</v>
      </c>
      <c r="AU295" s="5">
        <v>3.2894056617422298</v>
      </c>
      <c r="AV295" s="5">
        <v>2.6297386541327499E-2</v>
      </c>
      <c r="AW295" s="5">
        <v>0.51042899189784696</v>
      </c>
      <c r="AX295" s="5">
        <v>0.15127115632849999</v>
      </c>
      <c r="AY295" s="5">
        <v>0.76702511625359304</v>
      </c>
      <c r="AZ295" s="5">
        <v>1.39998948185815E-2</v>
      </c>
      <c r="BA295" s="5">
        <v>0.13330514259732401</v>
      </c>
      <c r="BB295" s="5">
        <v>3.59034099536177E-3</v>
      </c>
      <c r="BC295" s="5">
        <v>0.105703182377508</v>
      </c>
      <c r="BD295" s="5">
        <v>1.5424224342857999E-2</v>
      </c>
      <c r="BE295" s="5">
        <v>9.9958618484288594E-2</v>
      </c>
      <c r="BF295" s="5">
        <v>3.4795086969730403E-2</v>
      </c>
      <c r="BG295" s="5">
        <v>3.6745388187337498E-3</v>
      </c>
      <c r="BH295" s="5">
        <v>0.142903023167024</v>
      </c>
      <c r="BI295" s="3">
        <v>5.9888323677689302E-3</v>
      </c>
      <c r="BK295" s="5">
        <v>187.06435019538699</v>
      </c>
      <c r="BL295" s="5">
        <v>40111.268010064399</v>
      </c>
      <c r="BM295" s="5">
        <v>71.197404728798503</v>
      </c>
      <c r="BN295" s="5">
        <v>2.3563407646128498</v>
      </c>
      <c r="BO295" s="5">
        <v>29.301520009371298</v>
      </c>
      <c r="BP295" s="5">
        <v>0.20708466306901599</v>
      </c>
      <c r="BQ295" s="5">
        <v>0.436026212644398</v>
      </c>
      <c r="BR295" s="5">
        <v>2.05578467374876E-2</v>
      </c>
      <c r="BS295" s="5">
        <v>0.85221839260712395</v>
      </c>
      <c r="BT295" s="5">
        <v>0.496275120275877</v>
      </c>
      <c r="BU295" s="5">
        <v>9.9445461893173298E-2</v>
      </c>
      <c r="BV295" s="5">
        <v>2.5065289830637199E-3</v>
      </c>
      <c r="BW295" s="5">
        <v>9.4374241277013896E-2</v>
      </c>
      <c r="BX295" s="5">
        <v>0.124602356675904</v>
      </c>
      <c r="BY295" s="5">
        <v>7.3136045459030699E-2</v>
      </c>
      <c r="BZ295" s="5">
        <v>5.5572503131560902</v>
      </c>
      <c r="CA295" s="5">
        <v>3.89001812811672E-2</v>
      </c>
      <c r="CB295" s="5">
        <v>4.6770970361632497E-2</v>
      </c>
      <c r="CC295" s="5">
        <v>0.73534634923306497</v>
      </c>
      <c r="CD295" s="3">
        <v>0.63343095650120196</v>
      </c>
      <c r="CF295" s="3">
        <v>248.19205627549499</v>
      </c>
      <c r="CG295" s="3">
        <v>419361.59906924202</v>
      </c>
      <c r="CH295" s="3">
        <v>162.03413497489399</v>
      </c>
      <c r="CI295" s="3">
        <v>25.872336872161799</v>
      </c>
      <c r="CJ295" s="3">
        <v>17.588700714671699</v>
      </c>
      <c r="CK295" s="3">
        <v>3.2894056617422298</v>
      </c>
      <c r="CL295" s="3">
        <v>1.3646094493199401</v>
      </c>
      <c r="CM295" s="3">
        <v>0.51042899189784696</v>
      </c>
      <c r="CN295" s="3">
        <v>6.05651224795779</v>
      </c>
      <c r="CO295" s="3">
        <v>11.8195231459501</v>
      </c>
      <c r="CP295" s="3">
        <v>7.3867693201383006E-2</v>
      </c>
      <c r="CQ295" s="3">
        <v>0.13330514259732401</v>
      </c>
      <c r="CR295" s="3">
        <v>4.6773637025964897E-2</v>
      </c>
      <c r="CS295" s="3">
        <v>0.105703182377508</v>
      </c>
      <c r="CT295" s="3">
        <v>3.37615249503668E-2</v>
      </c>
      <c r="CU295" s="3">
        <v>2.91812619711127</v>
      </c>
      <c r="CV295" s="3">
        <v>3.4795086969730403E-2</v>
      </c>
      <c r="CW295" s="3">
        <v>9.7890154246088504E-2</v>
      </c>
      <c r="CX295" s="3">
        <v>31.248857210612901</v>
      </c>
      <c r="CY295" s="3">
        <v>14.001095827388101</v>
      </c>
      <c r="DA295" s="3">
        <f t="shared" si="233"/>
        <v>4.5176714643706219</v>
      </c>
      <c r="DB295" s="3">
        <f t="shared" si="234"/>
        <v>7509.3848879799807</v>
      </c>
      <c r="DC295" s="3">
        <f t="shared" si="235"/>
        <v>2.7494542121400838</v>
      </c>
      <c r="DD295" s="3">
        <f t="shared" si="236"/>
        <v>0.44080487537204865</v>
      </c>
      <c r="DE295" s="3">
        <f t="shared" si="237"/>
        <v>0.27678690577961945</v>
      </c>
      <c r="DF295" s="3">
        <f t="shared" si="238"/>
        <v>5.0304414463101847E-2</v>
      </c>
      <c r="DG295" s="3">
        <f t="shared" si="239"/>
        <v>1.9571869387719119E-2</v>
      </c>
      <c r="DH295" s="3">
        <f t="shared" si="240"/>
        <v>7.0297340848071476E-3</v>
      </c>
      <c r="DI295" s="3">
        <f t="shared" si="241"/>
        <v>8.0837999294699925E-2</v>
      </c>
      <c r="DJ295" s="3">
        <f t="shared" si="242"/>
        <v>0.14969000944718974</v>
      </c>
      <c r="DK295" s="3">
        <f t="shared" si="243"/>
        <v>6.8479582677177342E-4</v>
      </c>
      <c r="DL295" s="3">
        <f t="shared" si="244"/>
        <v>1.1858727579803045E-3</v>
      </c>
      <c r="DM295" s="3">
        <f t="shared" si="245"/>
        <v>4.0737198893871083E-4</v>
      </c>
      <c r="DN295" s="3">
        <f t="shared" si="246"/>
        <v>8.9043199711488514E-4</v>
      </c>
      <c r="DO295" s="3">
        <f t="shared" si="247"/>
        <v>2.7727927850169839E-4</v>
      </c>
      <c r="DP295" s="3">
        <f t="shared" si="248"/>
        <v>2.2869327563567948E-2</v>
      </c>
      <c r="DQ295" s="3">
        <f t="shared" si="249"/>
        <v>1.7665480240035885E-4</v>
      </c>
      <c r="DR295" s="3">
        <f t="shared" si="250"/>
        <v>4.7895378069582256E-4</v>
      </c>
      <c r="DS295" s="3">
        <f t="shared" si="251"/>
        <v>0.15081494792766845</v>
      </c>
      <c r="DT295" s="3">
        <f t="shared" si="252"/>
        <v>6.6997178526463114E-2</v>
      </c>
      <c r="DV295" s="3">
        <f t="shared" si="253"/>
        <v>6.0083785229329008E-2</v>
      </c>
      <c r="DW295" s="3">
        <f t="shared" si="254"/>
        <v>99.872749130201683</v>
      </c>
      <c r="DX295" s="3">
        <f t="shared" si="255"/>
        <v>3.6566983164437183E-2</v>
      </c>
      <c r="DY295" s="3">
        <f t="shared" si="256"/>
        <v>5.8625833393985173E-3</v>
      </c>
      <c r="DZ295" s="3">
        <f t="shared" si="257"/>
        <v>3.681189553581236E-3</v>
      </c>
      <c r="EA295" s="3">
        <f t="shared" si="258"/>
        <v>6.6903484649679789E-4</v>
      </c>
      <c r="EB295" s="3">
        <f t="shared" si="259"/>
        <v>2.6030046808461798E-4</v>
      </c>
      <c r="EC295" s="3">
        <f t="shared" si="260"/>
        <v>9.3493525658508482E-5</v>
      </c>
      <c r="ED295" s="3">
        <f t="shared" si="261"/>
        <v>1.0751231085078603E-3</v>
      </c>
      <c r="EE295" s="3">
        <f t="shared" si="262"/>
        <v>1.9908358652313304E-3</v>
      </c>
      <c r="EF295" s="3">
        <f t="shared" si="263"/>
        <v>9.1075957395738027E-6</v>
      </c>
      <c r="EG295" s="3">
        <f t="shared" si="264"/>
        <v>1.5771780808263594E-5</v>
      </c>
      <c r="EH295" s="3">
        <f t="shared" si="265"/>
        <v>5.4179351652451388E-6</v>
      </c>
      <c r="EI295" s="3">
        <f t="shared" si="266"/>
        <v>1.1842500123772651E-5</v>
      </c>
      <c r="EJ295" s="3">
        <f t="shared" si="267"/>
        <v>3.6877379750677225E-6</v>
      </c>
      <c r="EK295" s="3">
        <f t="shared" si="268"/>
        <v>3.0415575291507384E-4</v>
      </c>
      <c r="EL295" s="3">
        <f t="shared" si="269"/>
        <v>2.3494601789577925E-6</v>
      </c>
      <c r="EM295" s="3">
        <f t="shared" si="270"/>
        <v>6.3699532648755931E-6</v>
      </c>
      <c r="EN295" s="3">
        <f t="shared" si="271"/>
        <v>2.005797236944691E-3</v>
      </c>
      <c r="EO295" s="3">
        <f t="shared" si="272"/>
        <v>8.9104400736139547E-4</v>
      </c>
      <c r="EQ295" s="3">
        <f t="shared" si="273"/>
        <v>199.74549826040337</v>
      </c>
    </row>
    <row r="296" spans="1:147">
      <c r="A296" s="5" t="s">
        <v>349</v>
      </c>
      <c r="B296" s="5" t="s">
        <v>397</v>
      </c>
      <c r="C296" s="3" t="s">
        <v>65</v>
      </c>
      <c r="D296" s="53" t="s">
        <v>621</v>
      </c>
      <c r="E296" s="3" t="s">
        <v>399</v>
      </c>
      <c r="F296" s="13" t="s">
        <v>498</v>
      </c>
      <c r="G296" s="5">
        <v>30.614040417766201</v>
      </c>
      <c r="H296" s="5">
        <v>402691.200784571</v>
      </c>
      <c r="I296" s="5">
        <v>19.7195418941265</v>
      </c>
      <c r="J296" s="5">
        <v>49.523356836581002</v>
      </c>
      <c r="K296" s="5">
        <v>0.73655016673146401</v>
      </c>
      <c r="L296" s="5">
        <v>3.2891963594331202</v>
      </c>
      <c r="M296" s="5">
        <v>6.7149044799455396E-2</v>
      </c>
      <c r="N296" s="5">
        <v>0.99266265840893997</v>
      </c>
      <c r="O296" s="5">
        <v>10.5570842796671</v>
      </c>
      <c r="P296" s="5">
        <v>6.5113578205305203</v>
      </c>
      <c r="Q296" s="5">
        <v>1.6504915911143898E-2</v>
      </c>
      <c r="R296" s="5">
        <v>0.12549424107056201</v>
      </c>
      <c r="S296" s="5">
        <v>4.9762066160118999E-3</v>
      </c>
      <c r="T296" s="5">
        <v>8.2635221246379703E-2</v>
      </c>
      <c r="U296" s="5">
        <v>5.0736833898716797E-2</v>
      </c>
      <c r="V296" s="5">
        <v>0.29865569658249602</v>
      </c>
      <c r="W296" s="5">
        <v>2.1339033747193599E-2</v>
      </c>
      <c r="X296" s="5">
        <v>1.3951681924461E-2</v>
      </c>
      <c r="Y296" s="5">
        <v>8.0799207386560994</v>
      </c>
      <c r="Z296" s="5">
        <v>5.64091131817574</v>
      </c>
      <c r="AA296" s="3">
        <f t="shared" si="220"/>
        <v>0.39818669722243932</v>
      </c>
      <c r="AB296" s="3">
        <f t="shared" si="221"/>
        <v>0.80586902163269591</v>
      </c>
      <c r="AC296" s="3">
        <f t="shared" si="222"/>
        <v>0.69813943733239769</v>
      </c>
      <c r="AD296" s="3">
        <f t="shared" si="223"/>
        <v>1.8678966058939452</v>
      </c>
      <c r="AE296" s="3">
        <f t="shared" si="224"/>
        <v>1.7267102457717335E-3</v>
      </c>
      <c r="AF296" s="3">
        <f t="shared" si="225"/>
        <v>6.2793727240393268E-3</v>
      </c>
      <c r="AG296" s="3">
        <f t="shared" si="226"/>
        <v>8.3698272504291373E-4</v>
      </c>
      <c r="AH296" s="17">
        <f t="shared" si="227"/>
        <v>2.0427076508536513E-3</v>
      </c>
      <c r="AI296" s="3">
        <f t="shared" si="228"/>
        <v>0.28605691493552876</v>
      </c>
      <c r="AJ296" s="3">
        <f t="shared" si="229"/>
        <v>0.33019822952732686</v>
      </c>
      <c r="AK296" s="3">
        <f t="shared" si="230"/>
        <v>7.0750537712118615E-4</v>
      </c>
      <c r="AL296" s="3">
        <f t="shared" si="231"/>
        <v>2.5729215298773674E-3</v>
      </c>
      <c r="AM296" s="3">
        <f t="shared" si="232"/>
        <v>8.3698272504291373E-4</v>
      </c>
      <c r="AN296" s="5"/>
      <c r="AP296" s="5">
        <v>0.37304299912622402</v>
      </c>
      <c r="AQ296" s="5">
        <v>7.2416663305642901</v>
      </c>
      <c r="AR296" s="5">
        <v>4.5548984739076898E-2</v>
      </c>
      <c r="AS296" s="5">
        <v>0.24592223563896301</v>
      </c>
      <c r="AT296" s="5">
        <v>0.20158701711343599</v>
      </c>
      <c r="AU296" s="5">
        <v>3.2891963594331202</v>
      </c>
      <c r="AV296" s="5">
        <v>5.1103244659150698E-2</v>
      </c>
      <c r="AW296" s="5">
        <v>0.51870438089938897</v>
      </c>
      <c r="AX296" s="5">
        <v>0.35107236102581502</v>
      </c>
      <c r="AY296" s="5">
        <v>1.2526117861067101</v>
      </c>
      <c r="AZ296" s="5">
        <v>1.6504915911143898E-2</v>
      </c>
      <c r="BA296" s="5">
        <v>0.12549424107056201</v>
      </c>
      <c r="BB296" s="5">
        <v>4.9762066160118999E-3</v>
      </c>
      <c r="BC296" s="5">
        <v>8.2635221246379703E-2</v>
      </c>
      <c r="BD296" s="5">
        <v>2.9422369508190299E-2</v>
      </c>
      <c r="BE296" s="5">
        <v>0.29865569658249602</v>
      </c>
      <c r="BF296" s="5">
        <v>2.1339033747193599E-2</v>
      </c>
      <c r="BG296" s="5">
        <v>9.5067574838297603E-3</v>
      </c>
      <c r="BH296" s="5">
        <v>0.14989064642024499</v>
      </c>
      <c r="BI296" s="3">
        <v>1.61342767394323E-2</v>
      </c>
      <c r="BK296" s="5">
        <v>15.1171678722229</v>
      </c>
      <c r="BL296" s="5">
        <v>41231.403302441802</v>
      </c>
      <c r="BM296" s="5">
        <v>6.9662201240357797</v>
      </c>
      <c r="BN296" s="5">
        <v>22.119039492066399</v>
      </c>
      <c r="BO296" s="5">
        <v>0.33459379972416398</v>
      </c>
      <c r="BP296" s="5">
        <v>3.29560075051972</v>
      </c>
      <c r="BQ296" s="5">
        <v>0.14531553793732199</v>
      </c>
      <c r="BR296" s="5">
        <v>0.43423734403570602</v>
      </c>
      <c r="BS296" s="5">
        <v>3.5119677587624398</v>
      </c>
      <c r="BT296" s="5">
        <v>2.8875329695322298</v>
      </c>
      <c r="BU296" s="5">
        <v>9.6612592994880994E-3</v>
      </c>
      <c r="BV296" s="5">
        <v>0.145337601220454</v>
      </c>
      <c r="BW296" s="5">
        <v>6.1256299220061499E-3</v>
      </c>
      <c r="BX296" s="5">
        <v>3.7719674756645699E-2</v>
      </c>
      <c r="BY296" s="5">
        <v>7.8887940518596794E-2</v>
      </c>
      <c r="BZ296" s="5">
        <v>8.6227721846817602E-3</v>
      </c>
      <c r="CA296" s="5">
        <v>1.3177609369194401E-2</v>
      </c>
      <c r="CB296" s="5">
        <v>7.7326919404169603E-3</v>
      </c>
      <c r="CC296" s="5">
        <v>6.1682481560601801</v>
      </c>
      <c r="CD296" s="3">
        <v>2.1373962220025899</v>
      </c>
      <c r="CF296" s="3">
        <v>30.614040417766201</v>
      </c>
      <c r="CG296" s="3">
        <v>402691.200784571</v>
      </c>
      <c r="CH296" s="3">
        <v>19.7195418941265</v>
      </c>
      <c r="CI296" s="3">
        <v>49.523356836581002</v>
      </c>
      <c r="CJ296" s="3">
        <v>0.73655016673146401</v>
      </c>
      <c r="CK296" s="3">
        <v>3.2891963594331202</v>
      </c>
      <c r="CL296" s="3">
        <v>6.7149044799455396E-2</v>
      </c>
      <c r="CM296" s="3">
        <v>0.99266265840893997</v>
      </c>
      <c r="CN296" s="3">
        <v>10.5570842796671</v>
      </c>
      <c r="CO296" s="3">
        <v>6.5113578205305203</v>
      </c>
      <c r="CP296" s="3">
        <v>1.6504915911143898E-2</v>
      </c>
      <c r="CQ296" s="3">
        <v>0.12549424107056201</v>
      </c>
      <c r="CR296" s="3">
        <v>4.9762066160118999E-3</v>
      </c>
      <c r="CS296" s="3">
        <v>8.2635221246379703E-2</v>
      </c>
      <c r="CT296" s="3">
        <v>5.0736833898716797E-2</v>
      </c>
      <c r="CU296" s="3">
        <v>0.29865569658249602</v>
      </c>
      <c r="CV296" s="3">
        <v>2.1339033747193599E-2</v>
      </c>
      <c r="CW296" s="3">
        <v>1.3951681924461E-2</v>
      </c>
      <c r="CX296" s="3">
        <v>8.0799207386560994</v>
      </c>
      <c r="CY296" s="3">
        <v>5.64091131817574</v>
      </c>
      <c r="DA296" s="3">
        <f t="shared" si="233"/>
        <v>0.55724658911287883</v>
      </c>
      <c r="DB296" s="3">
        <f t="shared" si="234"/>
        <v>7210.8729659695764</v>
      </c>
      <c r="DC296" s="3">
        <f t="shared" si="235"/>
        <v>0.33460836835818353</v>
      </c>
      <c r="DD296" s="3">
        <f t="shared" si="236"/>
        <v>0.84376364014660943</v>
      </c>
      <c r="DE296" s="3">
        <f t="shared" si="237"/>
        <v>1.1590818725513236E-2</v>
      </c>
      <c r="DF296" s="3">
        <f t="shared" si="238"/>
        <v>5.0301213632560335E-2</v>
      </c>
      <c r="DG296" s="3">
        <f t="shared" si="239"/>
        <v>9.6308312607683831E-4</v>
      </c>
      <c r="DH296" s="3">
        <f t="shared" si="240"/>
        <v>1.3671156292644815E-2</v>
      </c>
      <c r="DI296" s="3">
        <f t="shared" si="241"/>
        <v>0.14090841999726514</v>
      </c>
      <c r="DJ296" s="3">
        <f t="shared" si="242"/>
        <v>8.2464004819282177E-2</v>
      </c>
      <c r="DK296" s="3">
        <f t="shared" si="243"/>
        <v>1.5301002437366989E-4</v>
      </c>
      <c r="DL296" s="3">
        <f t="shared" si="244"/>
        <v>1.1163875516680931E-3</v>
      </c>
      <c r="DM296" s="3">
        <f t="shared" si="245"/>
        <v>4.3339952063368985E-5</v>
      </c>
      <c r="DN296" s="3">
        <f t="shared" si="246"/>
        <v>6.9611002650475705E-4</v>
      </c>
      <c r="DO296" s="3">
        <f t="shared" si="247"/>
        <v>4.1669541638236529E-4</v>
      </c>
      <c r="DP296" s="3">
        <f t="shared" si="248"/>
        <v>2.3405618854427587E-3</v>
      </c>
      <c r="DQ296" s="3">
        <f t="shared" si="249"/>
        <v>1.0833836378407195E-4</v>
      </c>
      <c r="DR296" s="3">
        <f t="shared" si="250"/>
        <v>6.8262338089565043E-5</v>
      </c>
      <c r="DS296" s="3">
        <f t="shared" si="251"/>
        <v>3.899575646069546E-2</v>
      </c>
      <c r="DT296" s="3">
        <f t="shared" si="252"/>
        <v>2.6992540247920596E-2</v>
      </c>
      <c r="DV296" s="3">
        <f t="shared" si="253"/>
        <v>7.7245049178430343E-3</v>
      </c>
      <c r="DW296" s="3">
        <f t="shared" si="254"/>
        <v>99.956508977913913</v>
      </c>
      <c r="DX296" s="3">
        <f t="shared" si="255"/>
        <v>4.6383127998126782E-3</v>
      </c>
      <c r="DY296" s="3">
        <f t="shared" si="256"/>
        <v>1.16961799590116E-2</v>
      </c>
      <c r="DZ296" s="3">
        <f t="shared" si="257"/>
        <v>1.6067094531630729E-4</v>
      </c>
      <c r="EA296" s="3">
        <f t="shared" si="258"/>
        <v>6.9727115368574866E-4</v>
      </c>
      <c r="EB296" s="3">
        <f t="shared" si="259"/>
        <v>1.335017654484957E-5</v>
      </c>
      <c r="EC296" s="3">
        <f t="shared" si="260"/>
        <v>1.8950840808779564E-4</v>
      </c>
      <c r="ED296" s="3">
        <f t="shared" si="261"/>
        <v>1.9532605573542318E-3</v>
      </c>
      <c r="EE296" s="3">
        <f t="shared" si="262"/>
        <v>1.1431090350604984E-3</v>
      </c>
      <c r="EF296" s="3">
        <f t="shared" si="263"/>
        <v>2.1210119700064744E-6</v>
      </c>
      <c r="EG296" s="3">
        <f t="shared" si="264"/>
        <v>1.5475269479544717E-5</v>
      </c>
      <c r="EH296" s="3">
        <f t="shared" si="265"/>
        <v>6.0077473670235482E-7</v>
      </c>
      <c r="EI296" s="3">
        <f t="shared" si="266"/>
        <v>9.6494180999044686E-6</v>
      </c>
      <c r="EJ296" s="3">
        <f t="shared" si="267"/>
        <v>5.7761964917765005E-6</v>
      </c>
      <c r="EK296" s="3">
        <f t="shared" si="268"/>
        <v>3.2444670183447701E-5</v>
      </c>
      <c r="EL296" s="3">
        <f t="shared" si="269"/>
        <v>1.501777202752178E-6</v>
      </c>
      <c r="EM296" s="3">
        <f t="shared" si="270"/>
        <v>9.4624673632501645E-7</v>
      </c>
      <c r="EN296" s="3">
        <f t="shared" si="271"/>
        <v>5.4055586600393541E-4</v>
      </c>
      <c r="EO296" s="3">
        <f t="shared" si="272"/>
        <v>3.7416830172450462E-4</v>
      </c>
      <c r="EQ296" s="3">
        <f t="shared" si="273"/>
        <v>199.91301795582783</v>
      </c>
    </row>
    <row r="297" spans="1:147">
      <c r="A297" s="5" t="s">
        <v>350</v>
      </c>
      <c r="B297" s="5" t="s">
        <v>397</v>
      </c>
      <c r="C297" s="3" t="s">
        <v>65</v>
      </c>
      <c r="D297" s="53" t="s">
        <v>621</v>
      </c>
      <c r="E297" s="3" t="s">
        <v>399</v>
      </c>
      <c r="F297" s="13" t="s">
        <v>498</v>
      </c>
      <c r="G297" s="5">
        <v>47.154703489972398</v>
      </c>
      <c r="H297" s="5">
        <v>423781.76133490098</v>
      </c>
      <c r="I297" s="5">
        <v>78.652562795099399</v>
      </c>
      <c r="J297" s="5">
        <v>30.936761422542698</v>
      </c>
      <c r="K297" s="5">
        <v>6.5931321047161902</v>
      </c>
      <c r="L297" s="5">
        <v>3.7653371588983999</v>
      </c>
      <c r="M297" s="5">
        <v>0.50624798896915801</v>
      </c>
      <c r="N297" s="5">
        <v>3.2095666746065099</v>
      </c>
      <c r="O297" s="5">
        <v>18.972363225197199</v>
      </c>
      <c r="P297" s="5">
        <v>17.0215749202947</v>
      </c>
      <c r="Q297" s="5">
        <v>1.8891247952173201E-2</v>
      </c>
      <c r="R297" s="5">
        <v>0.14364052021316701</v>
      </c>
      <c r="S297" s="5">
        <v>5.6968566372901904E-3</v>
      </c>
      <c r="T297" s="5">
        <v>9.4590209457259697E-2</v>
      </c>
      <c r="U297" s="5">
        <v>3.3681775407067398E-2</v>
      </c>
      <c r="V297" s="5">
        <v>0.34186589853071597</v>
      </c>
      <c r="W297" s="5">
        <v>2.44345962211295E-2</v>
      </c>
      <c r="X297" s="5">
        <v>2.7488936510023501E-2</v>
      </c>
      <c r="Y297" s="5">
        <v>6.7355570846454</v>
      </c>
      <c r="Z297" s="5">
        <v>4.4900686767124096</v>
      </c>
      <c r="AA297" s="3">
        <f t="shared" si="220"/>
        <v>2.5423657544770544</v>
      </c>
      <c r="AB297" s="3">
        <f t="shared" si="221"/>
        <v>2.5271220637558915</v>
      </c>
      <c r="AC297" s="3">
        <f t="shared" si="222"/>
        <v>0.66662172412555443</v>
      </c>
      <c r="AD297" s="3">
        <f t="shared" si="223"/>
        <v>4.1456386777710916</v>
      </c>
      <c r="AE297" s="3">
        <f t="shared" si="224"/>
        <v>4.0811674765088395E-3</v>
      </c>
      <c r="AF297" s="3">
        <f t="shared" si="225"/>
        <v>5.0005923762192579E-3</v>
      </c>
      <c r="AG297" s="3">
        <f t="shared" si="226"/>
        <v>2.4018604455887174E-4</v>
      </c>
      <c r="AH297" s="17">
        <f t="shared" si="227"/>
        <v>2.8047046019754355E-3</v>
      </c>
      <c r="AI297" s="3">
        <f t="shared" si="228"/>
        <v>5.7087379192076015E-2</v>
      </c>
      <c r="AJ297" s="3">
        <f t="shared" si="229"/>
        <v>0.21641475262081686</v>
      </c>
      <c r="AK297" s="3">
        <f t="shared" si="230"/>
        <v>3.4949829392890748E-4</v>
      </c>
      <c r="AL297" s="3">
        <f t="shared" si="231"/>
        <v>4.2823493869885708E-4</v>
      </c>
      <c r="AM297" s="3">
        <f t="shared" si="232"/>
        <v>2.4018604455887174E-4</v>
      </c>
      <c r="AN297" s="5"/>
      <c r="AP297" s="5">
        <v>0.42707340708531999</v>
      </c>
      <c r="AQ297" s="5">
        <v>8.2905607735305296</v>
      </c>
      <c r="AR297" s="5">
        <v>5.2146923093510197E-2</v>
      </c>
      <c r="AS297" s="5">
        <v>0.28154704905863598</v>
      </c>
      <c r="AT297" s="5">
        <v>0.23070749444667599</v>
      </c>
      <c r="AU297" s="5">
        <v>3.7653371588983999</v>
      </c>
      <c r="AV297" s="5">
        <v>5.8504875939707601E-2</v>
      </c>
      <c r="AW297" s="5">
        <v>0.59385642400314997</v>
      </c>
      <c r="AX297" s="5">
        <v>0.40190952950209202</v>
      </c>
      <c r="AY297" s="5">
        <v>1.4339944631103001</v>
      </c>
      <c r="AZ297" s="5">
        <v>1.8891247952173201E-2</v>
      </c>
      <c r="BA297" s="5">
        <v>0.14364052021316701</v>
      </c>
      <c r="BB297" s="5">
        <v>5.6968566372901904E-3</v>
      </c>
      <c r="BC297" s="5">
        <v>9.4590209457259697E-2</v>
      </c>
      <c r="BD297" s="5">
        <v>3.3681775407067398E-2</v>
      </c>
      <c r="BE297" s="5">
        <v>0.34186589853071597</v>
      </c>
      <c r="BF297" s="5">
        <v>2.44345962211295E-2</v>
      </c>
      <c r="BG297" s="5">
        <v>1.0883161001142099E-2</v>
      </c>
      <c r="BH297" s="5">
        <v>0.171575884414292</v>
      </c>
      <c r="BI297" s="3">
        <v>1.8467495337652701E-2</v>
      </c>
      <c r="BK297" s="5">
        <v>27.719957060590801</v>
      </c>
      <c r="BL297" s="5">
        <v>17573.605234946899</v>
      </c>
      <c r="BM297" s="5">
        <v>76.333398365031798</v>
      </c>
      <c r="BN297" s="5">
        <v>27.4949011059974</v>
      </c>
      <c r="BO297" s="5">
        <v>4.6550694816329798</v>
      </c>
      <c r="BP297" s="5">
        <v>3.8430393407350998</v>
      </c>
      <c r="BQ297" s="5">
        <v>2.6262871057567301</v>
      </c>
      <c r="BR297" s="5">
        <v>1.37934056205458</v>
      </c>
      <c r="BS297" s="5">
        <v>14.9599174512201</v>
      </c>
      <c r="BT297" s="5">
        <v>10.2600881569875</v>
      </c>
      <c r="BU297" s="5">
        <v>7.8489475396555498E-4</v>
      </c>
      <c r="BV297" s="5">
        <v>7.5135096052249698E-3</v>
      </c>
      <c r="BW297" s="5">
        <v>1.0809280459355399E-4</v>
      </c>
      <c r="BX297" s="5">
        <v>8.3915498708051605E-3</v>
      </c>
      <c r="BY297" s="5">
        <v>2.15809809525732E-2</v>
      </c>
      <c r="BZ297" s="5">
        <v>8.8795484665747607E-3</v>
      </c>
      <c r="CA297" s="5">
        <v>2.4311592691171901E-2</v>
      </c>
      <c r="CB297" s="5">
        <v>1.9357721683767599E-2</v>
      </c>
      <c r="CC297" s="5">
        <v>1.6242527760533401</v>
      </c>
      <c r="CD297" s="3">
        <v>3.1147574285479598</v>
      </c>
      <c r="CF297" s="3">
        <v>47.154703489972398</v>
      </c>
      <c r="CG297" s="3">
        <v>423781.76133490098</v>
      </c>
      <c r="CH297" s="3">
        <v>78.652562795099399</v>
      </c>
      <c r="CI297" s="3">
        <v>30.936761422542698</v>
      </c>
      <c r="CJ297" s="3">
        <v>6.5931321047161902</v>
      </c>
      <c r="CK297" s="3">
        <v>3.7653371588983999</v>
      </c>
      <c r="CL297" s="3">
        <v>0.50624798896915801</v>
      </c>
      <c r="CM297" s="3">
        <v>3.2095666746065099</v>
      </c>
      <c r="CN297" s="3">
        <v>18.972363225197199</v>
      </c>
      <c r="CO297" s="3">
        <v>17.0215749202947</v>
      </c>
      <c r="CP297" s="3">
        <v>1.8891247952173201E-2</v>
      </c>
      <c r="CQ297" s="3">
        <v>0.14364052021316701</v>
      </c>
      <c r="CR297" s="3">
        <v>5.6968566372901904E-3</v>
      </c>
      <c r="CS297" s="3">
        <v>9.4590209457259697E-2</v>
      </c>
      <c r="CT297" s="3">
        <v>3.3681775407067398E-2</v>
      </c>
      <c r="CU297" s="3">
        <v>0.34186589853071597</v>
      </c>
      <c r="CV297" s="3">
        <v>2.44345962211295E-2</v>
      </c>
      <c r="CW297" s="3">
        <v>2.7488936510023501E-2</v>
      </c>
      <c r="CX297" s="3">
        <v>6.7355570846454</v>
      </c>
      <c r="CY297" s="3">
        <v>4.4900686767124096</v>
      </c>
      <c r="DA297" s="3">
        <f t="shared" si="233"/>
        <v>0.85832504699925549</v>
      </c>
      <c r="DB297" s="3">
        <f t="shared" si="234"/>
        <v>7588.5354344149164</v>
      </c>
      <c r="DC297" s="3">
        <f t="shared" si="235"/>
        <v>1.334605329340667</v>
      </c>
      <c r="DD297" s="3">
        <f t="shared" si="236"/>
        <v>0.52709097483776202</v>
      </c>
      <c r="DE297" s="3">
        <f t="shared" si="237"/>
        <v>0.10375369188802112</v>
      </c>
      <c r="DF297" s="3">
        <f t="shared" si="238"/>
        <v>5.7582767378779626E-2</v>
      </c>
      <c r="DG297" s="3">
        <f t="shared" si="239"/>
        <v>7.260846334339573E-3</v>
      </c>
      <c r="DH297" s="3">
        <f t="shared" si="240"/>
        <v>4.4202818821188677E-2</v>
      </c>
      <c r="DI297" s="3">
        <f t="shared" si="241"/>
        <v>0.25322955229462796</v>
      </c>
      <c r="DJ297" s="3">
        <f t="shared" si="242"/>
        <v>0.21557212411720747</v>
      </c>
      <c r="DK297" s="3">
        <f t="shared" si="243"/>
        <v>1.7513268926498449E-4</v>
      </c>
      <c r="DL297" s="3">
        <f t="shared" si="244"/>
        <v>1.2778155181714156E-3</v>
      </c>
      <c r="DM297" s="3">
        <f t="shared" si="245"/>
        <v>4.9616407159941736E-5</v>
      </c>
      <c r="DN297" s="3">
        <f t="shared" si="246"/>
        <v>7.9681753396731276E-4</v>
      </c>
      <c r="DO297" s="3">
        <f t="shared" si="247"/>
        <v>2.7662430524858243E-4</v>
      </c>
      <c r="DP297" s="3">
        <f t="shared" si="248"/>
        <v>2.6791998317454231E-3</v>
      </c>
      <c r="DQ297" s="3">
        <f t="shared" si="249"/>
        <v>1.2405454744031155E-4</v>
      </c>
      <c r="DR297" s="3">
        <f t="shared" si="250"/>
        <v>1.3449697949892924E-4</v>
      </c>
      <c r="DS297" s="3">
        <f t="shared" si="251"/>
        <v>3.2507514887284754E-2</v>
      </c>
      <c r="DT297" s="3">
        <f t="shared" si="252"/>
        <v>2.1485599158698101E-2</v>
      </c>
      <c r="DV297" s="3">
        <f t="shared" si="253"/>
        <v>1.1304121312311581E-2</v>
      </c>
      <c r="DW297" s="3">
        <f t="shared" si="254"/>
        <v>99.940838768830304</v>
      </c>
      <c r="DX297" s="3">
        <f t="shared" si="255"/>
        <v>1.757672177885022E-2</v>
      </c>
      <c r="DY297" s="3">
        <f t="shared" si="256"/>
        <v>6.9417761290097848E-3</v>
      </c>
      <c r="DZ297" s="3">
        <f t="shared" si="257"/>
        <v>1.3664337581697137E-3</v>
      </c>
      <c r="EA297" s="3">
        <f t="shared" si="258"/>
        <v>7.5836373437312434E-4</v>
      </c>
      <c r="EB297" s="3">
        <f t="shared" si="259"/>
        <v>9.5625180787132016E-5</v>
      </c>
      <c r="EC297" s="3">
        <f t="shared" si="260"/>
        <v>5.8215011672760829E-4</v>
      </c>
      <c r="ED297" s="3">
        <f t="shared" si="261"/>
        <v>3.3350274339638453E-3</v>
      </c>
      <c r="EE297" s="3">
        <f t="shared" si="262"/>
        <v>2.8390799628799789E-3</v>
      </c>
      <c r="EF297" s="3">
        <f t="shared" si="263"/>
        <v>2.3064935272761181E-6</v>
      </c>
      <c r="EG297" s="3">
        <f t="shared" si="264"/>
        <v>1.6828801259689321E-5</v>
      </c>
      <c r="EH297" s="3">
        <f t="shared" si="265"/>
        <v>6.5344695180206346E-7</v>
      </c>
      <c r="EI297" s="3">
        <f t="shared" si="266"/>
        <v>1.0494068767110406E-5</v>
      </c>
      <c r="EJ297" s="3">
        <f t="shared" si="267"/>
        <v>3.643135797325273E-6</v>
      </c>
      <c r="EK297" s="3">
        <f t="shared" si="268"/>
        <v>3.5285000739354296E-5</v>
      </c>
      <c r="EL297" s="3">
        <f t="shared" si="269"/>
        <v>1.6337955632447138E-6</v>
      </c>
      <c r="EM297" s="3">
        <f t="shared" si="270"/>
        <v>1.7713221555291496E-6</v>
      </c>
      <c r="EN297" s="3">
        <f t="shared" si="271"/>
        <v>4.2812323039194769E-4</v>
      </c>
      <c r="EO297" s="3">
        <f t="shared" si="272"/>
        <v>2.8296485137737531E-4</v>
      </c>
      <c r="EQ297" s="3">
        <f t="shared" si="273"/>
        <v>199.88167753766061</v>
      </c>
    </row>
    <row r="298" spans="1:147">
      <c r="A298" s="5" t="s">
        <v>351</v>
      </c>
      <c r="B298" s="5" t="s">
        <v>397</v>
      </c>
      <c r="C298" s="3" t="s">
        <v>65</v>
      </c>
      <c r="D298" s="53" t="s">
        <v>621</v>
      </c>
      <c r="E298" s="3" t="s">
        <v>399</v>
      </c>
      <c r="F298" s="13" t="s">
        <v>498</v>
      </c>
      <c r="G298" s="5">
        <v>22.332414291813599</v>
      </c>
      <c r="H298" s="5">
        <v>444704.41906013398</v>
      </c>
      <c r="I298" s="5">
        <v>82.193189930307398</v>
      </c>
      <c r="J298" s="5">
        <v>59.177484965604599</v>
      </c>
      <c r="K298" s="5">
        <v>3.9939966004009402</v>
      </c>
      <c r="L298" s="5">
        <v>11.1637027174244</v>
      </c>
      <c r="M298" s="5">
        <v>2.7744673360922301</v>
      </c>
      <c r="N298" s="5">
        <v>0.75525357879198796</v>
      </c>
      <c r="O298" s="5">
        <v>69.942802009960303</v>
      </c>
      <c r="P298" s="5">
        <v>3.3415838764737802</v>
      </c>
      <c r="Q298" s="5">
        <v>0.27844822594185997</v>
      </c>
      <c r="R298" s="5">
        <v>0.27990574273681501</v>
      </c>
      <c r="S298" s="5">
        <v>6.29590655752488E-3</v>
      </c>
      <c r="T298" s="5">
        <v>0.19692399859715101</v>
      </c>
      <c r="U298" s="5">
        <v>9.16037884652907E-2</v>
      </c>
      <c r="V298" s="5">
        <v>0.63575421012487499</v>
      </c>
      <c r="W298" s="5">
        <v>3.4785508979345597E-2</v>
      </c>
      <c r="X298" s="5">
        <v>0.17395112635578699</v>
      </c>
      <c r="Y298" s="5">
        <v>228.967525958968</v>
      </c>
      <c r="Z298" s="5">
        <v>1.73276416761671</v>
      </c>
      <c r="AA298" s="3">
        <f t="shared" si="220"/>
        <v>1.3889267172824273</v>
      </c>
      <c r="AB298" s="3">
        <f t="shared" si="221"/>
        <v>1.459413889580397E-2</v>
      </c>
      <c r="AC298" s="3">
        <f t="shared" si="222"/>
        <v>7.5677289185857258E-3</v>
      </c>
      <c r="AD298" s="3">
        <f t="shared" si="223"/>
        <v>1.1751486581650326</v>
      </c>
      <c r="AE298" s="3">
        <f t="shared" si="224"/>
        <v>7.5971963983643607E-4</v>
      </c>
      <c r="AF298" s="3">
        <f t="shared" si="225"/>
        <v>4.0007327712361494E-4</v>
      </c>
      <c r="AG298" s="3">
        <f t="shared" si="226"/>
        <v>3.3877286692238079E-3</v>
      </c>
      <c r="AH298" s="17">
        <f t="shared" si="227"/>
        <v>1.216103570913192E-3</v>
      </c>
      <c r="AI298" s="3">
        <f t="shared" si="228"/>
        <v>2.1081602613135488E-2</v>
      </c>
      <c r="AJ298" s="3">
        <f t="shared" si="229"/>
        <v>4.0655240164144374E-2</v>
      </c>
      <c r="AK298" s="3">
        <f t="shared" si="230"/>
        <v>2.116369087308599E-3</v>
      </c>
      <c r="AL298" s="3">
        <f t="shared" si="231"/>
        <v>1.1144936526123717E-3</v>
      </c>
      <c r="AM298" s="3">
        <f t="shared" si="232"/>
        <v>3.3877286692238079E-3</v>
      </c>
      <c r="AN298" s="5"/>
      <c r="AP298" s="5">
        <v>0.31689580552683899</v>
      </c>
      <c r="AQ298" s="5">
        <v>10.884315520593001</v>
      </c>
      <c r="AR298" s="5">
        <v>5.30664162546527E-2</v>
      </c>
      <c r="AS298" s="5">
        <v>0.36039010828199203</v>
      </c>
      <c r="AT298" s="5">
        <v>0.20036756065309499</v>
      </c>
      <c r="AU298" s="5">
        <v>5.3910812814702496</v>
      </c>
      <c r="AV298" s="5">
        <v>6.6132391698976598E-2</v>
      </c>
      <c r="AW298" s="5">
        <v>0.75525357879198796</v>
      </c>
      <c r="AX298" s="5">
        <v>0.72385348782661396</v>
      </c>
      <c r="AY298" s="5">
        <v>1.1369350990260101</v>
      </c>
      <c r="AZ298" s="5">
        <v>3.5157989517738103E-2</v>
      </c>
      <c r="BA298" s="5">
        <v>0.27990574273681501</v>
      </c>
      <c r="BB298" s="5">
        <v>6.29590655752488E-3</v>
      </c>
      <c r="BC298" s="5">
        <v>0.160649614390309</v>
      </c>
      <c r="BD298" s="5">
        <v>4.5752665475122099E-2</v>
      </c>
      <c r="BE298" s="5">
        <v>0.27747573514910701</v>
      </c>
      <c r="BF298" s="5">
        <v>3.4785508979345597E-2</v>
      </c>
      <c r="BG298" s="5">
        <v>1.48103423549391E-2</v>
      </c>
      <c r="BH298" s="5">
        <v>0.116879426449571</v>
      </c>
      <c r="BI298" s="3">
        <v>6.6116008305327299E-3</v>
      </c>
      <c r="BK298" s="5">
        <v>3.9430067442714898</v>
      </c>
      <c r="BL298" s="5">
        <v>1096.9410687485399</v>
      </c>
      <c r="BM298" s="5">
        <v>35.100096476212698</v>
      </c>
      <c r="BN298" s="5">
        <v>20.156351699749401</v>
      </c>
      <c r="BO298" s="5">
        <v>4.1470720496097302</v>
      </c>
      <c r="BP298" s="5">
        <v>26.291591810401201</v>
      </c>
      <c r="BQ298" s="5">
        <v>0.48830320752748002</v>
      </c>
      <c r="BR298" s="5">
        <v>1.1472448968184099</v>
      </c>
      <c r="BS298" s="5">
        <v>63.273955459749601</v>
      </c>
      <c r="BT298" s="5">
        <v>2.5847835148719498</v>
      </c>
      <c r="BU298" s="5">
        <v>0.47964311666291198</v>
      </c>
      <c r="BV298" s="5">
        <v>0.157216961860841</v>
      </c>
      <c r="BW298" s="5">
        <v>1.2344815102927599E-4</v>
      </c>
      <c r="BX298" s="5">
        <v>0.208462016880783</v>
      </c>
      <c r="BY298" s="5">
        <v>0.140831095365757</v>
      </c>
      <c r="BZ298" s="5">
        <v>0.37423472644292599</v>
      </c>
      <c r="CA298" s="5">
        <v>3.2098263089738302E-2</v>
      </c>
      <c r="CB298" s="5">
        <v>0.31612938894575898</v>
      </c>
      <c r="CC298" s="5">
        <v>207.22407949602601</v>
      </c>
      <c r="CD298" s="3">
        <v>0.40005557650819801</v>
      </c>
      <c r="CF298" s="3">
        <v>22.332414291813599</v>
      </c>
      <c r="CG298" s="3">
        <v>444704.41906013398</v>
      </c>
      <c r="CH298" s="3">
        <v>82.193189930307398</v>
      </c>
      <c r="CI298" s="3">
        <v>59.177484965604599</v>
      </c>
      <c r="CJ298" s="3">
        <v>3.9939966004009402</v>
      </c>
      <c r="CK298" s="3">
        <v>11.1637027174244</v>
      </c>
      <c r="CL298" s="3">
        <v>2.7744673360922301</v>
      </c>
      <c r="CM298" s="3">
        <v>0.75525357879198796</v>
      </c>
      <c r="CN298" s="3">
        <v>69.942802009960303</v>
      </c>
      <c r="CO298" s="3">
        <v>3.3415838764737802</v>
      </c>
      <c r="CP298" s="3">
        <v>0.27844822594185997</v>
      </c>
      <c r="CQ298" s="3">
        <v>0.27990574273681501</v>
      </c>
      <c r="CR298" s="3">
        <v>6.29590655752488E-3</v>
      </c>
      <c r="CS298" s="3">
        <v>0.19692399859715101</v>
      </c>
      <c r="CT298" s="3">
        <v>9.16037884652907E-2</v>
      </c>
      <c r="CU298" s="3">
        <v>0.63575421012487499</v>
      </c>
      <c r="CV298" s="3">
        <v>3.4785508979345597E-2</v>
      </c>
      <c r="CW298" s="3">
        <v>0.17395112635578699</v>
      </c>
      <c r="CX298" s="3">
        <v>228.967525958968</v>
      </c>
      <c r="CY298" s="3">
        <v>1.73276416761671</v>
      </c>
      <c r="DA298" s="3">
        <f t="shared" si="233"/>
        <v>0.40650177242030561</v>
      </c>
      <c r="DB298" s="3">
        <f t="shared" si="234"/>
        <v>7963.1913163243617</v>
      </c>
      <c r="DC298" s="3">
        <f t="shared" si="235"/>
        <v>1.3946839800029083</v>
      </c>
      <c r="DD298" s="3">
        <f t="shared" si="236"/>
        <v>1.0082476899549966</v>
      </c>
      <c r="DE298" s="3">
        <f t="shared" si="237"/>
        <v>6.2852053636750393E-2</v>
      </c>
      <c r="DF298" s="3">
        <f t="shared" si="238"/>
        <v>0.17072492303753478</v>
      </c>
      <c r="DG298" s="3">
        <f t="shared" si="239"/>
        <v>3.979271310890567E-2</v>
      </c>
      <c r="DH298" s="3">
        <f t="shared" si="240"/>
        <v>1.0401509141881118E-2</v>
      </c>
      <c r="DI298" s="3">
        <f t="shared" si="241"/>
        <v>0.93354656080436493</v>
      </c>
      <c r="DJ298" s="3">
        <f t="shared" si="242"/>
        <v>4.2319957908735821E-2</v>
      </c>
      <c r="DK298" s="3">
        <f t="shared" si="243"/>
        <v>2.5813745472888206E-3</v>
      </c>
      <c r="DL298" s="3">
        <f t="shared" si="244"/>
        <v>2.4900209297739101E-3</v>
      </c>
      <c r="DM298" s="3">
        <f t="shared" si="245"/>
        <v>5.4833793982867499E-5</v>
      </c>
      <c r="DN298" s="3">
        <f t="shared" si="246"/>
        <v>1.6588661325680316E-3</v>
      </c>
      <c r="DO298" s="3">
        <f t="shared" si="247"/>
        <v>7.5233071998431907E-4</v>
      </c>
      <c r="DP298" s="3">
        <f t="shared" si="248"/>
        <v>4.9823997658689266E-3</v>
      </c>
      <c r="DQ298" s="3">
        <f t="shared" si="249"/>
        <v>1.766061749030259E-4</v>
      </c>
      <c r="DR298" s="3">
        <f t="shared" si="250"/>
        <v>8.5110244504216833E-4</v>
      </c>
      <c r="DS298" s="3">
        <f t="shared" si="251"/>
        <v>1.1050556272150966</v>
      </c>
      <c r="DT298" s="3">
        <f t="shared" si="252"/>
        <v>8.2915160151240518E-3</v>
      </c>
      <c r="DV298" s="3">
        <f t="shared" si="253"/>
        <v>5.1007709484059546E-3</v>
      </c>
      <c r="DW298" s="3">
        <f t="shared" si="254"/>
        <v>99.921864254279697</v>
      </c>
      <c r="DX298" s="3">
        <f t="shared" si="255"/>
        <v>1.7500448977256829E-2</v>
      </c>
      <c r="DY298" s="3">
        <f t="shared" si="256"/>
        <v>1.265145904555216E-2</v>
      </c>
      <c r="DZ298" s="3">
        <f t="shared" si="257"/>
        <v>7.8866551387753528E-4</v>
      </c>
      <c r="EA298" s="3">
        <f t="shared" si="258"/>
        <v>2.1422507518572389E-3</v>
      </c>
      <c r="EB298" s="3">
        <f t="shared" si="259"/>
        <v>4.9931766293577885E-4</v>
      </c>
      <c r="EC298" s="3">
        <f t="shared" si="260"/>
        <v>1.3051779660047533E-4</v>
      </c>
      <c r="ED298" s="3">
        <f t="shared" si="261"/>
        <v>1.1714111719571275E-2</v>
      </c>
      <c r="EE298" s="3">
        <f t="shared" si="262"/>
        <v>5.3102944804739457E-4</v>
      </c>
      <c r="EF298" s="3">
        <f t="shared" si="263"/>
        <v>3.2391003412775449E-5</v>
      </c>
      <c r="EG298" s="3">
        <f t="shared" si="264"/>
        <v>3.1244701207307951E-5</v>
      </c>
      <c r="EH298" s="3">
        <f t="shared" si="265"/>
        <v>6.8805265392421312E-7</v>
      </c>
      <c r="EI298" s="3">
        <f t="shared" si="266"/>
        <v>2.0815397989332083E-5</v>
      </c>
      <c r="EJ298" s="3">
        <f t="shared" si="267"/>
        <v>9.4402212744144487E-6</v>
      </c>
      <c r="EK298" s="3">
        <f t="shared" si="268"/>
        <v>6.2518989346033578E-5</v>
      </c>
      <c r="EL298" s="3">
        <f t="shared" si="269"/>
        <v>2.21604850795838E-6</v>
      </c>
      <c r="EM298" s="3">
        <f t="shared" si="270"/>
        <v>1.0679605650771111E-5</v>
      </c>
      <c r="EN298" s="3">
        <f t="shared" si="271"/>
        <v>1.3866201876835219E-2</v>
      </c>
      <c r="EO298" s="3">
        <f t="shared" si="272"/>
        <v>1.0404167183915294E-4</v>
      </c>
      <c r="EQ298" s="3">
        <f t="shared" si="273"/>
        <v>199.84372850855939</v>
      </c>
    </row>
    <row r="299" spans="1:147">
      <c r="A299" s="5" t="s">
        <v>352</v>
      </c>
      <c r="B299" s="5" t="s">
        <v>397</v>
      </c>
      <c r="C299" s="3" t="s">
        <v>65</v>
      </c>
      <c r="D299" s="53" t="s">
        <v>621</v>
      </c>
      <c r="E299" s="3" t="s">
        <v>399</v>
      </c>
      <c r="F299" s="13" t="s">
        <v>498</v>
      </c>
      <c r="G299" s="5">
        <v>48.428269034047297</v>
      </c>
      <c r="H299" s="5">
        <v>415400.47801211901</v>
      </c>
      <c r="I299" s="5">
        <v>712.16493736296502</v>
      </c>
      <c r="J299" s="5">
        <v>78.182177662515898</v>
      </c>
      <c r="K299" s="5">
        <v>3.5253670620534501</v>
      </c>
      <c r="L299" s="5">
        <v>3.7262152691371901</v>
      </c>
      <c r="M299" s="5">
        <v>0.43709617445003901</v>
      </c>
      <c r="N299" s="5">
        <v>0.57084072610429004</v>
      </c>
      <c r="O299" s="5">
        <v>182.928070355979</v>
      </c>
      <c r="P299" s="5">
        <v>5.0586057170243199</v>
      </c>
      <c r="Q299" s="5">
        <v>3.0255729206188301E-2</v>
      </c>
      <c r="R299" s="5">
        <v>0.16885308113775299</v>
      </c>
      <c r="S299" s="5">
        <v>6.5870275362702397E-3</v>
      </c>
      <c r="T299" s="5">
        <v>0.21479306098028</v>
      </c>
      <c r="U299" s="5">
        <v>2.7810654429624E-2</v>
      </c>
      <c r="V299" s="5">
        <v>0.953973662007368</v>
      </c>
      <c r="W299" s="5">
        <v>3.1625855467298798E-2</v>
      </c>
      <c r="X299" s="5">
        <v>1.51826710829569E-2</v>
      </c>
      <c r="Y299" s="5">
        <v>11.689798291026101</v>
      </c>
      <c r="Z299" s="5">
        <v>3.8929237548620099</v>
      </c>
      <c r="AA299" s="3">
        <f t="shared" si="220"/>
        <v>9.1090445246629326</v>
      </c>
      <c r="AB299" s="3">
        <f t="shared" si="221"/>
        <v>0.43273678391077597</v>
      </c>
      <c r="AC299" s="3">
        <f t="shared" si="222"/>
        <v>0.33301889886761243</v>
      </c>
      <c r="AD299" s="3">
        <f t="shared" si="223"/>
        <v>3.8931419107908822</v>
      </c>
      <c r="AE299" s="3">
        <f t="shared" si="224"/>
        <v>1.2987966691103789E-3</v>
      </c>
      <c r="AF299" s="3">
        <f t="shared" si="225"/>
        <v>2.3790534051364586E-3</v>
      </c>
      <c r="AG299" s="3">
        <f t="shared" si="226"/>
        <v>4.2484160085471939E-5</v>
      </c>
      <c r="AH299" s="17">
        <f t="shared" si="227"/>
        <v>2.5882165331641946E-3</v>
      </c>
      <c r="AI299" s="3">
        <f t="shared" si="228"/>
        <v>5.4663232498877237E-3</v>
      </c>
      <c r="AJ299" s="3">
        <f t="shared" si="229"/>
        <v>7.1031378429771376E-3</v>
      </c>
      <c r="AK299" s="3">
        <f t="shared" si="230"/>
        <v>2.1319037608304543E-5</v>
      </c>
      <c r="AL299" s="3">
        <f t="shared" si="231"/>
        <v>3.9050861634107529E-5</v>
      </c>
      <c r="AM299" s="3">
        <f t="shared" si="232"/>
        <v>4.2484160085471939E-5</v>
      </c>
      <c r="AN299" s="5"/>
      <c r="AP299" s="5">
        <v>0.219236575298422</v>
      </c>
      <c r="AQ299" s="5">
        <v>6.0176102276865402</v>
      </c>
      <c r="AR299" s="5">
        <v>3.3798707956169502E-2</v>
      </c>
      <c r="AS299" s="5">
        <v>0.50655183313529695</v>
      </c>
      <c r="AT299" s="5">
        <v>0.17255175223040001</v>
      </c>
      <c r="AU299" s="5">
        <v>3.7262152691371901</v>
      </c>
      <c r="AV299" s="5">
        <v>4.3179063630899003E-2</v>
      </c>
      <c r="AW299" s="5">
        <v>0.57084072610429004</v>
      </c>
      <c r="AX299" s="5">
        <v>0.59453402803840005</v>
      </c>
      <c r="AY299" s="5">
        <v>1.0041675038669</v>
      </c>
      <c r="AZ299" s="5">
        <v>2.1378229839085799E-2</v>
      </c>
      <c r="BA299" s="5">
        <v>0.16885308113775299</v>
      </c>
      <c r="BB299" s="5">
        <v>6.5870275362702397E-3</v>
      </c>
      <c r="BC299" s="5">
        <v>0.21479306098028</v>
      </c>
      <c r="BD299" s="5">
        <v>2.7810654429624E-2</v>
      </c>
      <c r="BE299" s="5">
        <v>0.278198967257484</v>
      </c>
      <c r="BF299" s="5">
        <v>3.1625855467298798E-2</v>
      </c>
      <c r="BG299" s="5">
        <v>9.0013209583714397E-3</v>
      </c>
      <c r="BH299" s="5">
        <v>0.14774126379782701</v>
      </c>
      <c r="BI299" s="3">
        <v>6.8644410567321301E-3</v>
      </c>
      <c r="BK299" s="5">
        <v>22.5226089102331</v>
      </c>
      <c r="BL299" s="5">
        <v>57649.855041611503</v>
      </c>
      <c r="BM299" s="5">
        <v>131.31766568667101</v>
      </c>
      <c r="BN299" s="5">
        <v>39.593491217873598</v>
      </c>
      <c r="BO299" s="5">
        <v>4.3330876821103299</v>
      </c>
      <c r="BP299" s="5">
        <v>2.2931091725030801</v>
      </c>
      <c r="BQ299" s="5">
        <v>5.2797110155910397E-2</v>
      </c>
      <c r="BR299" s="5">
        <v>0.90909052935243195</v>
      </c>
      <c r="BS299" s="5">
        <v>156.72078332218999</v>
      </c>
      <c r="BT299" s="5">
        <v>3.5088942023240701</v>
      </c>
      <c r="BU299" s="5">
        <v>3.0180421383228399E-2</v>
      </c>
      <c r="BV299" s="5">
        <v>0.10050162766786901</v>
      </c>
      <c r="BW299" s="5">
        <v>7.0685411368687596E-3</v>
      </c>
      <c r="BX299" s="5">
        <v>0.110942976944171</v>
      </c>
      <c r="BY299" s="5">
        <v>1.81844796414793E-2</v>
      </c>
      <c r="BZ299" s="5">
        <v>1.2739529079476</v>
      </c>
      <c r="CA299" s="5">
        <v>3.2808897333975698E-2</v>
      </c>
      <c r="CB299" s="5">
        <v>1.40859199437637E-2</v>
      </c>
      <c r="CC299" s="5">
        <v>15.8718496047149</v>
      </c>
      <c r="CD299" s="3">
        <v>4.3461178242910199</v>
      </c>
      <c r="CF299" s="3">
        <v>48.428269034047297</v>
      </c>
      <c r="CG299" s="3">
        <v>415400.47801211901</v>
      </c>
      <c r="CH299" s="3">
        <v>712.16493736296502</v>
      </c>
      <c r="CI299" s="3">
        <v>78.182177662515898</v>
      </c>
      <c r="CJ299" s="3">
        <v>3.5253670620534501</v>
      </c>
      <c r="CK299" s="3">
        <v>3.7262152691371901</v>
      </c>
      <c r="CL299" s="3">
        <v>0.43709617445003901</v>
      </c>
      <c r="CM299" s="3">
        <v>0.57084072610429004</v>
      </c>
      <c r="CN299" s="3">
        <v>182.928070355979</v>
      </c>
      <c r="CO299" s="3">
        <v>5.0586057170243199</v>
      </c>
      <c r="CP299" s="3">
        <v>3.0255729206188301E-2</v>
      </c>
      <c r="CQ299" s="3">
        <v>0.16885308113775299</v>
      </c>
      <c r="CR299" s="3">
        <v>6.5870275362702397E-3</v>
      </c>
      <c r="CS299" s="3">
        <v>0.21479306098028</v>
      </c>
      <c r="CT299" s="3">
        <v>2.7810654429624E-2</v>
      </c>
      <c r="CU299" s="3">
        <v>0.953973662007368</v>
      </c>
      <c r="CV299" s="3">
        <v>3.1625855467298798E-2</v>
      </c>
      <c r="CW299" s="3">
        <v>1.51826710829569E-2</v>
      </c>
      <c r="CX299" s="3">
        <v>11.689798291026101</v>
      </c>
      <c r="CY299" s="3">
        <v>3.8929237548620099</v>
      </c>
      <c r="DA299" s="3">
        <f t="shared" si="233"/>
        <v>0.88150689577722896</v>
      </c>
      <c r="DB299" s="3">
        <f t="shared" si="234"/>
        <v>7438.4542575363776</v>
      </c>
      <c r="DC299" s="3">
        <f t="shared" si="235"/>
        <v>12.084274014697403</v>
      </c>
      <c r="DD299" s="3">
        <f t="shared" si="236"/>
        <v>1.332043767485201</v>
      </c>
      <c r="DE299" s="3">
        <f t="shared" si="237"/>
        <v>5.5477403173346082E-2</v>
      </c>
      <c r="DF299" s="3">
        <f t="shared" si="238"/>
        <v>5.6984481864768163E-2</v>
      </c>
      <c r="DG299" s="3">
        <f t="shared" si="239"/>
        <v>6.2690385446701807E-3</v>
      </c>
      <c r="DH299" s="3">
        <f t="shared" si="240"/>
        <v>7.8617370349027688E-3</v>
      </c>
      <c r="DI299" s="3">
        <f t="shared" si="241"/>
        <v>2.4415932168557402</v>
      </c>
      <c r="DJ299" s="3">
        <f t="shared" si="242"/>
        <v>6.4065421948129683E-2</v>
      </c>
      <c r="DK299" s="3">
        <f t="shared" si="243"/>
        <v>2.8048793996922447E-4</v>
      </c>
      <c r="DL299" s="3">
        <f t="shared" si="244"/>
        <v>1.5021046084258034E-3</v>
      </c>
      <c r="DM299" s="3">
        <f t="shared" si="245"/>
        <v>5.7369293458083577E-5</v>
      </c>
      <c r="DN299" s="3">
        <f t="shared" si="246"/>
        <v>1.8093931512111871E-3</v>
      </c>
      <c r="DO299" s="3">
        <f t="shared" si="247"/>
        <v>2.2840550615657029E-4</v>
      </c>
      <c r="DP299" s="3">
        <f t="shared" si="248"/>
        <v>7.4762826176126024E-3</v>
      </c>
      <c r="DQ299" s="3">
        <f t="shared" si="249"/>
        <v>1.6056460077763863E-4</v>
      </c>
      <c r="DR299" s="3">
        <f t="shared" si="250"/>
        <v>7.4285282031148826E-5</v>
      </c>
      <c r="DS299" s="3">
        <f t="shared" si="251"/>
        <v>5.6417945420010142E-2</v>
      </c>
      <c r="DT299" s="3">
        <f t="shared" si="252"/>
        <v>1.8628178180468472E-2</v>
      </c>
      <c r="DV299" s="3">
        <f t="shared" si="253"/>
        <v>1.1821989716721834E-2</v>
      </c>
      <c r="DW299" s="3">
        <f t="shared" si="254"/>
        <v>99.757960104629731</v>
      </c>
      <c r="DX299" s="3">
        <f t="shared" si="255"/>
        <v>0.1620635797861128</v>
      </c>
      <c r="DY299" s="3">
        <f t="shared" si="256"/>
        <v>1.7864191189961017E-2</v>
      </c>
      <c r="DZ299" s="3">
        <f t="shared" si="257"/>
        <v>7.4401379384271256E-4</v>
      </c>
      <c r="EA299" s="3">
        <f t="shared" si="258"/>
        <v>7.6422539840035296E-4</v>
      </c>
      <c r="EB299" s="3">
        <f t="shared" si="259"/>
        <v>8.4074792340085248E-5</v>
      </c>
      <c r="EC299" s="3">
        <f t="shared" si="260"/>
        <v>1.0543465380409177E-4</v>
      </c>
      <c r="ED299" s="3">
        <f t="shared" si="261"/>
        <v>3.2744485653327063E-2</v>
      </c>
      <c r="EE299" s="3">
        <f t="shared" si="262"/>
        <v>8.5918869505887199E-4</v>
      </c>
      <c r="EF299" s="3">
        <f t="shared" si="263"/>
        <v>3.7616558167216549E-6</v>
      </c>
      <c r="EG299" s="3">
        <f t="shared" si="264"/>
        <v>2.0144896562145586E-5</v>
      </c>
      <c r="EH299" s="3">
        <f t="shared" si="265"/>
        <v>7.6938615065407074E-7</v>
      </c>
      <c r="EI299" s="3">
        <f t="shared" si="266"/>
        <v>2.4265978325972536E-5</v>
      </c>
      <c r="EJ299" s="3">
        <f t="shared" si="267"/>
        <v>3.063172344947833E-6</v>
      </c>
      <c r="EK299" s="3">
        <f t="shared" si="268"/>
        <v>1.0026528056458742E-4</v>
      </c>
      <c r="EL299" s="3">
        <f t="shared" si="269"/>
        <v>2.1533502101411746E-6</v>
      </c>
      <c r="EM299" s="3">
        <f t="shared" si="270"/>
        <v>9.9624840654446572E-7</v>
      </c>
      <c r="EN299" s="3">
        <f t="shared" si="271"/>
        <v>7.566275133966602E-4</v>
      </c>
      <c r="EO299" s="3">
        <f t="shared" si="272"/>
        <v>2.4982462638206525E-4</v>
      </c>
      <c r="EQ299" s="3">
        <f t="shared" si="273"/>
        <v>199.51592020925946</v>
      </c>
    </row>
    <row r="300" spans="1:147">
      <c r="A300" s="5" t="s">
        <v>353</v>
      </c>
      <c r="B300" s="5" t="s">
        <v>397</v>
      </c>
      <c r="C300" s="3" t="s">
        <v>65</v>
      </c>
      <c r="D300" s="53" t="s">
        <v>621</v>
      </c>
      <c r="E300" s="3" t="s">
        <v>399</v>
      </c>
      <c r="F300" s="13" t="s">
        <v>498</v>
      </c>
      <c r="G300" s="5">
        <v>211.54632812523801</v>
      </c>
      <c r="H300" s="5">
        <v>393683.26962639001</v>
      </c>
      <c r="I300" s="5">
        <v>23.1148166523611</v>
      </c>
      <c r="J300" s="5">
        <v>36.471823643171703</v>
      </c>
      <c r="K300" s="5">
        <v>3.4540094774442101</v>
      </c>
      <c r="L300" s="5">
        <v>11.5987840824858</v>
      </c>
      <c r="M300" s="5">
        <v>0.93892083176892605</v>
      </c>
      <c r="N300" s="5">
        <v>0.62104750128077901</v>
      </c>
      <c r="O300" s="5">
        <v>1.0459769041376601</v>
      </c>
      <c r="P300" s="5">
        <v>36.413339006103698</v>
      </c>
      <c r="Q300" s="5">
        <v>3.7688614600121101E-2</v>
      </c>
      <c r="R300" s="5">
        <v>0.26039725871642999</v>
      </c>
      <c r="S300" s="5">
        <v>1.2287686019864699E-2</v>
      </c>
      <c r="T300" s="5">
        <v>0.13562844152564499</v>
      </c>
      <c r="U300" s="5">
        <v>4.4833612452759297E-2</v>
      </c>
      <c r="V300" s="5">
        <v>0.34878871094098901</v>
      </c>
      <c r="W300" s="5">
        <v>7.2716746822056705E-4</v>
      </c>
      <c r="X300" s="5">
        <v>4.5208656290949001E-2</v>
      </c>
      <c r="Y300" s="5">
        <v>29.537583555556601</v>
      </c>
      <c r="Z300" s="5">
        <v>9.4658026393884196</v>
      </c>
      <c r="AA300" s="3">
        <f t="shared" si="220"/>
        <v>0.6337718913786391</v>
      </c>
      <c r="AB300" s="3">
        <f t="shared" si="221"/>
        <v>1.2327798899870952</v>
      </c>
      <c r="AC300" s="3">
        <f t="shared" si="222"/>
        <v>0.32046638553165313</v>
      </c>
      <c r="AD300" s="3">
        <f t="shared" si="223"/>
        <v>22.09878302372055</v>
      </c>
      <c r="AE300" s="3">
        <f t="shared" si="224"/>
        <v>1.5305468778756739E-3</v>
      </c>
      <c r="AF300" s="3">
        <f t="shared" si="225"/>
        <v>1.5178497038673704E-3</v>
      </c>
      <c r="AG300" s="3">
        <f t="shared" si="226"/>
        <v>1.6304959354402379E-3</v>
      </c>
      <c r="AH300" s="17">
        <f t="shared" si="227"/>
        <v>1.2759545657901705E-3</v>
      </c>
      <c r="AI300" s="3">
        <f t="shared" si="228"/>
        <v>0.40951233928223785</v>
      </c>
      <c r="AJ300" s="3">
        <f t="shared" si="229"/>
        <v>1.5753245874171449</v>
      </c>
      <c r="AK300" s="3">
        <f t="shared" si="230"/>
        <v>1.9558301919877477E-3</v>
      </c>
      <c r="AL300" s="3">
        <f t="shared" si="231"/>
        <v>1.9396049350960218E-3</v>
      </c>
      <c r="AM300" s="3">
        <f t="shared" si="232"/>
        <v>1.6304959354402379E-3</v>
      </c>
      <c r="AN300" s="5"/>
      <c r="AP300" s="5">
        <v>0.326257289966775</v>
      </c>
      <c r="AQ300" s="5">
        <v>12.005036143742901</v>
      </c>
      <c r="AR300" s="5">
        <v>3.59337611414174E-2</v>
      </c>
      <c r="AS300" s="5">
        <v>0.26001308793872902</v>
      </c>
      <c r="AT300" s="5">
        <v>0.18904613473307899</v>
      </c>
      <c r="AU300" s="5">
        <v>4.8914528423707404</v>
      </c>
      <c r="AV300" s="5">
        <v>6.2738920926309005E-2</v>
      </c>
      <c r="AW300" s="5">
        <v>0.47920079996197301</v>
      </c>
      <c r="AX300" s="5">
        <v>0.37743898465776698</v>
      </c>
      <c r="AY300" s="5">
        <v>1.23408294576719</v>
      </c>
      <c r="AZ300" s="5">
        <v>1.2509600191987401E-2</v>
      </c>
      <c r="BA300" s="5">
        <v>0.26039725871642999</v>
      </c>
      <c r="BB300" s="5">
        <v>1.2287686019864699E-2</v>
      </c>
      <c r="BC300" s="5">
        <v>0.13562844152564499</v>
      </c>
      <c r="BD300" s="5">
        <v>2.6479078141814199E-2</v>
      </c>
      <c r="BE300" s="5">
        <v>0.34878871094098901</v>
      </c>
      <c r="BF300" s="5">
        <v>7.2716746822056705E-4</v>
      </c>
      <c r="BG300" s="5">
        <v>9.9372362636549107E-3</v>
      </c>
      <c r="BH300" s="5">
        <v>0.15548137250899799</v>
      </c>
      <c r="BI300" s="3">
        <v>9.5716335658320092E-3</v>
      </c>
      <c r="BK300" s="5">
        <v>242.68774243756999</v>
      </c>
      <c r="BL300" s="5">
        <v>27551.4205965158</v>
      </c>
      <c r="BM300" s="5">
        <v>4.0477428943416998</v>
      </c>
      <c r="BN300" s="5">
        <v>4.5674742744486601</v>
      </c>
      <c r="BO300" s="5">
        <v>1.5168536972088</v>
      </c>
      <c r="BP300" s="5">
        <v>15.7207690288602</v>
      </c>
      <c r="BQ300" s="5">
        <v>0.72641054000557903</v>
      </c>
      <c r="BR300" s="5">
        <v>0.55838628754119501</v>
      </c>
      <c r="BS300" s="5">
        <v>0.26013915750695998</v>
      </c>
      <c r="BT300" s="5">
        <v>2.6610010776669601</v>
      </c>
      <c r="BU300" s="5">
        <v>1.9954911591753801E-2</v>
      </c>
      <c r="BV300" s="5">
        <v>0.103651195924675</v>
      </c>
      <c r="BW300" s="5">
        <v>1.2118513402804801E-2</v>
      </c>
      <c r="BX300" s="5">
        <v>5.6376121833062502E-2</v>
      </c>
      <c r="BY300" s="5">
        <v>2.2299056531528499E-2</v>
      </c>
      <c r="BZ300" s="5">
        <v>0.15861636983318</v>
      </c>
      <c r="CA300" s="5">
        <v>4.32931901542621E-4</v>
      </c>
      <c r="CB300" s="5">
        <v>3.3918496922615497E-2</v>
      </c>
      <c r="CC300" s="5">
        <v>23.715302214102099</v>
      </c>
      <c r="CD300" s="3">
        <v>5.4566940446965004</v>
      </c>
      <c r="CF300" s="3">
        <v>211.54632812523801</v>
      </c>
      <c r="CG300" s="3">
        <v>393683.26962639001</v>
      </c>
      <c r="CH300" s="3">
        <v>23.1148166523611</v>
      </c>
      <c r="CI300" s="3">
        <v>36.471823643171703</v>
      </c>
      <c r="CJ300" s="3">
        <v>3.4540094774442101</v>
      </c>
      <c r="CK300" s="3">
        <v>11.5987840824858</v>
      </c>
      <c r="CL300" s="3">
        <v>0.93892083176892605</v>
      </c>
      <c r="CM300" s="3">
        <v>0.62104750128077901</v>
      </c>
      <c r="CN300" s="3">
        <v>1.0459769041376601</v>
      </c>
      <c r="CO300" s="3">
        <v>36.413339006103698</v>
      </c>
      <c r="CP300" s="3">
        <v>3.7688614600121101E-2</v>
      </c>
      <c r="CQ300" s="3">
        <v>0.26039725871642999</v>
      </c>
      <c r="CR300" s="3">
        <v>1.2287686019864699E-2</v>
      </c>
      <c r="CS300" s="3">
        <v>0.13562844152564499</v>
      </c>
      <c r="CT300" s="3">
        <v>4.4833612452759297E-2</v>
      </c>
      <c r="CU300" s="3">
        <v>0.34878871094098901</v>
      </c>
      <c r="CV300" s="3">
        <v>7.2716746822056705E-4</v>
      </c>
      <c r="CW300" s="3">
        <v>4.5208656290949001E-2</v>
      </c>
      <c r="CX300" s="3">
        <v>29.537583555556601</v>
      </c>
      <c r="CY300" s="3">
        <v>9.4658026393884196</v>
      </c>
      <c r="DA300" s="3">
        <f t="shared" si="233"/>
        <v>3.8506341593098439</v>
      </c>
      <c r="DB300" s="3">
        <f t="shared" si="234"/>
        <v>7049.5705904985234</v>
      </c>
      <c r="DC300" s="3">
        <f t="shared" si="235"/>
        <v>0.39222062695324705</v>
      </c>
      <c r="DD300" s="3">
        <f t="shared" si="236"/>
        <v>0.62139565339836689</v>
      </c>
      <c r="DE300" s="3">
        <f t="shared" si="237"/>
        <v>5.4354475143112237E-2</v>
      </c>
      <c r="DF300" s="3">
        <f t="shared" si="238"/>
        <v>0.17737856067419788</v>
      </c>
      <c r="DG300" s="3">
        <f t="shared" si="239"/>
        <v>1.3466443379787531E-2</v>
      </c>
      <c r="DH300" s="3">
        <f t="shared" si="240"/>
        <v>8.5531951698220501E-3</v>
      </c>
      <c r="DI300" s="3">
        <f t="shared" si="241"/>
        <v>1.396095257092294E-2</v>
      </c>
      <c r="DJ300" s="3">
        <f t="shared" si="242"/>
        <v>0.46116184151600431</v>
      </c>
      <c r="DK300" s="3">
        <f t="shared" si="243"/>
        <v>3.4939504506537701E-4</v>
      </c>
      <c r="DL300" s="3">
        <f t="shared" si="244"/>
        <v>2.31647488872468E-3</v>
      </c>
      <c r="DM300" s="3">
        <f t="shared" si="245"/>
        <v>1.0701881255434426E-4</v>
      </c>
      <c r="DN300" s="3">
        <f t="shared" si="246"/>
        <v>1.1425190929630611E-3</v>
      </c>
      <c r="DO300" s="3">
        <f t="shared" si="247"/>
        <v>3.6821298006536874E-4</v>
      </c>
      <c r="DP300" s="3">
        <f t="shared" si="248"/>
        <v>2.7334538474999138E-3</v>
      </c>
      <c r="DQ300" s="3">
        <f t="shared" si="249"/>
        <v>3.6918322843171441E-6</v>
      </c>
      <c r="DR300" s="3">
        <f t="shared" si="250"/>
        <v>2.2119545134533498E-4</v>
      </c>
      <c r="DS300" s="3">
        <f t="shared" si="251"/>
        <v>0.14255590519091024</v>
      </c>
      <c r="DT300" s="3">
        <f t="shared" si="252"/>
        <v>4.5295173831095624E-2</v>
      </c>
      <c r="DV300" s="3">
        <f t="shared" si="253"/>
        <v>5.4569464897434569E-2</v>
      </c>
      <c r="DW300" s="3">
        <f t="shared" si="254"/>
        <v>99.903361099654603</v>
      </c>
      <c r="DX300" s="3">
        <f t="shared" si="255"/>
        <v>5.5583752828939591E-3</v>
      </c>
      <c r="DY300" s="3">
        <f t="shared" si="256"/>
        <v>8.806141246515669E-3</v>
      </c>
      <c r="DZ300" s="3">
        <f t="shared" si="257"/>
        <v>7.7028730869415068E-4</v>
      </c>
      <c r="EA300" s="3">
        <f t="shared" si="258"/>
        <v>2.5137296195395968E-3</v>
      </c>
      <c r="EB300" s="3">
        <f t="shared" si="259"/>
        <v>1.9084041196952231E-4</v>
      </c>
      <c r="EC300" s="3">
        <f t="shared" si="260"/>
        <v>1.2121205605888214E-4</v>
      </c>
      <c r="ED300" s="3">
        <f t="shared" si="261"/>
        <v>1.9784837502980924E-4</v>
      </c>
      <c r="EE300" s="3">
        <f t="shared" si="262"/>
        <v>6.5353793379203575E-3</v>
      </c>
      <c r="EF300" s="3">
        <f t="shared" si="263"/>
        <v>4.9514702924803288E-6</v>
      </c>
      <c r="EG300" s="3">
        <f t="shared" si="264"/>
        <v>3.2828045951970302E-5</v>
      </c>
      <c r="EH300" s="3">
        <f t="shared" si="265"/>
        <v>1.516622741459325E-6</v>
      </c>
      <c r="EI300" s="3">
        <f t="shared" si="266"/>
        <v>1.619126953085334E-5</v>
      </c>
      <c r="EJ300" s="3">
        <f t="shared" si="267"/>
        <v>5.2181496499418821E-6</v>
      </c>
      <c r="EK300" s="3">
        <f t="shared" si="268"/>
        <v>3.8737285238917316E-5</v>
      </c>
      <c r="EL300" s="3">
        <f t="shared" si="269"/>
        <v>5.2318995757926883E-8</v>
      </c>
      <c r="EM300" s="3">
        <f t="shared" si="270"/>
        <v>3.134682994612211E-6</v>
      </c>
      <c r="EN300" s="3">
        <f t="shared" si="271"/>
        <v>2.0202385223818992E-3</v>
      </c>
      <c r="EO300" s="3">
        <f t="shared" si="272"/>
        <v>6.4190294277194663E-4</v>
      </c>
      <c r="EQ300" s="3">
        <f t="shared" si="273"/>
        <v>199.80672219930921</v>
      </c>
    </row>
    <row r="301" spans="1:147">
      <c r="A301" s="5" t="s">
        <v>354</v>
      </c>
      <c r="B301" s="5" t="s">
        <v>397</v>
      </c>
      <c r="C301" s="3" t="s">
        <v>65</v>
      </c>
      <c r="D301" s="53" t="s">
        <v>621</v>
      </c>
      <c r="E301" s="3" t="s">
        <v>399</v>
      </c>
      <c r="F301" s="13" t="s">
        <v>498</v>
      </c>
      <c r="G301" s="5">
        <v>34.536983657537199</v>
      </c>
      <c r="H301" s="5">
        <v>458789.81930788298</v>
      </c>
      <c r="I301" s="5">
        <v>137.68056683052501</v>
      </c>
      <c r="J301" s="5">
        <v>73.970064987936794</v>
      </c>
      <c r="K301" s="5">
        <v>2.4182874185590002</v>
      </c>
      <c r="L301" s="5">
        <v>13.748038228390101</v>
      </c>
      <c r="M301" s="5">
        <v>0.20160344399330701</v>
      </c>
      <c r="N301" s="5">
        <v>0.98680930910471498</v>
      </c>
      <c r="O301" s="5">
        <v>267.516509693209</v>
      </c>
      <c r="P301" s="5">
        <v>10.6731287861389</v>
      </c>
      <c r="Q301" s="5">
        <v>0.155519898361724</v>
      </c>
      <c r="R301" s="5">
        <v>2.5792225487362699E-3</v>
      </c>
      <c r="S301" s="5">
        <v>5.8691259382831597E-3</v>
      </c>
      <c r="T301" s="5">
        <v>0.21147324319569999</v>
      </c>
      <c r="U301" s="5">
        <v>0.113318367421969</v>
      </c>
      <c r="V301" s="5">
        <v>0.98086769030625398</v>
      </c>
      <c r="W301" s="5">
        <v>5.5514733394191003E-2</v>
      </c>
      <c r="X301" s="5">
        <v>4.2228423022815001E-2</v>
      </c>
      <c r="Y301" s="5">
        <v>284.08997630240202</v>
      </c>
      <c r="Z301" s="5">
        <v>8.1971914272995896</v>
      </c>
      <c r="AA301" s="3">
        <f t="shared" si="220"/>
        <v>1.8613011473354562</v>
      </c>
      <c r="AB301" s="3">
        <f t="shared" si="221"/>
        <v>3.756953668360969E-2</v>
      </c>
      <c r="AC301" s="3">
        <f t="shared" si="222"/>
        <v>2.8854208564451492E-2</v>
      </c>
      <c r="AD301" s="3">
        <f t="shared" si="223"/>
        <v>0.51466194362515671</v>
      </c>
      <c r="AE301" s="3">
        <f t="shared" si="224"/>
        <v>1.4864453710209259E-4</v>
      </c>
      <c r="AF301" s="3">
        <f t="shared" si="225"/>
        <v>3.9888196302056885E-4</v>
      </c>
      <c r="AG301" s="3">
        <f t="shared" si="226"/>
        <v>1.1295704393282891E-3</v>
      </c>
      <c r="AH301" s="17">
        <f t="shared" si="227"/>
        <v>5.474318396794807E-4</v>
      </c>
      <c r="AI301" s="3">
        <f t="shared" si="228"/>
        <v>5.9537751884692264E-2</v>
      </c>
      <c r="AJ301" s="3">
        <f t="shared" si="229"/>
        <v>7.7520953260431902E-2</v>
      </c>
      <c r="AK301" s="3">
        <f t="shared" si="230"/>
        <v>3.0671302417570074E-4</v>
      </c>
      <c r="AL301" s="3">
        <f t="shared" si="231"/>
        <v>8.230527374386529E-4</v>
      </c>
      <c r="AM301" s="3">
        <f t="shared" si="232"/>
        <v>1.1295704393282891E-3</v>
      </c>
      <c r="AN301" s="5"/>
      <c r="AP301" s="5">
        <v>0.30368819209200598</v>
      </c>
      <c r="AQ301" s="5">
        <v>5.47488490171449</v>
      </c>
      <c r="AR301" s="5">
        <v>3.9431659185083297E-2</v>
      </c>
      <c r="AS301" s="5">
        <v>0.27274007609933298</v>
      </c>
      <c r="AT301" s="5">
        <v>0.34354423392790501</v>
      </c>
      <c r="AU301" s="5">
        <v>4.19955859301046</v>
      </c>
      <c r="AV301" s="5">
        <v>6.1151431433239298E-2</v>
      </c>
      <c r="AW301" s="5">
        <v>0.68785061673117198</v>
      </c>
      <c r="AX301" s="5">
        <v>0.816561735558336</v>
      </c>
      <c r="AY301" s="5">
        <v>1.68911185589025</v>
      </c>
      <c r="AZ301" s="5">
        <v>5.02780795022503E-2</v>
      </c>
      <c r="BA301" s="5">
        <v>2.5792225487362699E-3</v>
      </c>
      <c r="BB301" s="5">
        <v>5.8691259382831597E-3</v>
      </c>
      <c r="BC301" s="5">
        <v>0.196465696752473</v>
      </c>
      <c r="BD301" s="5">
        <v>5.8883242481590999E-2</v>
      </c>
      <c r="BE301" s="5">
        <v>0.56395201002613504</v>
      </c>
      <c r="BF301" s="5">
        <v>4.4059038053207301E-2</v>
      </c>
      <c r="BG301" s="5">
        <v>1.8583673794946E-2</v>
      </c>
      <c r="BH301" s="5">
        <v>0.154579652021684</v>
      </c>
      <c r="BI301" s="3">
        <v>6.1498106173413598E-3</v>
      </c>
      <c r="BK301" s="5">
        <v>6.4259997482734201</v>
      </c>
      <c r="BL301" s="5">
        <v>27652.470322244499</v>
      </c>
      <c r="BM301" s="5">
        <v>16.504844457406399</v>
      </c>
      <c r="BN301" s="5">
        <v>43.045381061976002</v>
      </c>
      <c r="BO301" s="5">
        <v>3.7181565895579101</v>
      </c>
      <c r="BP301" s="5">
        <v>25.733988737225001</v>
      </c>
      <c r="BQ301" s="5">
        <v>0.32730473987375402</v>
      </c>
      <c r="BR301" s="5">
        <v>0.90148882360335103</v>
      </c>
      <c r="BS301" s="5">
        <v>510.73227470928299</v>
      </c>
      <c r="BT301" s="5">
        <v>0.58823105251353902</v>
      </c>
      <c r="BU301" s="5">
        <v>0.33683056411959</v>
      </c>
      <c r="BV301" s="5">
        <v>5.6884560996379899E-4</v>
      </c>
      <c r="BW301" s="5">
        <v>9.35201570600812E-3</v>
      </c>
      <c r="BX301" s="5">
        <v>0.48340036060232999</v>
      </c>
      <c r="BY301" s="5">
        <v>0.12946227507434299</v>
      </c>
      <c r="BZ301" s="5">
        <v>0.594142453900107</v>
      </c>
      <c r="CA301" s="5">
        <v>0.13133836666684301</v>
      </c>
      <c r="CB301" s="5">
        <v>8.9259515325868094E-2</v>
      </c>
      <c r="CC301" s="5">
        <v>564.65053869490805</v>
      </c>
      <c r="CD301" s="3">
        <v>8.4398578285491208</v>
      </c>
      <c r="CF301" s="3">
        <v>34.536983657537199</v>
      </c>
      <c r="CG301" s="3">
        <v>458789.81930788298</v>
      </c>
      <c r="CH301" s="3">
        <v>137.68056683052501</v>
      </c>
      <c r="CI301" s="3">
        <v>73.970064987936794</v>
      </c>
      <c r="CJ301" s="3">
        <v>2.4182874185590002</v>
      </c>
      <c r="CK301" s="3">
        <v>13.748038228390101</v>
      </c>
      <c r="CL301" s="3">
        <v>0.20160344399330701</v>
      </c>
      <c r="CM301" s="3">
        <v>0.98680930910471498</v>
      </c>
      <c r="CN301" s="3">
        <v>267.516509693209</v>
      </c>
      <c r="CO301" s="3">
        <v>10.6731287861389</v>
      </c>
      <c r="CP301" s="3">
        <v>0.155519898361724</v>
      </c>
      <c r="CQ301" s="3">
        <v>2.5792225487362699E-3</v>
      </c>
      <c r="CR301" s="3">
        <v>5.8691259382831597E-3</v>
      </c>
      <c r="CS301" s="3">
        <v>0.21147324319569999</v>
      </c>
      <c r="CT301" s="3">
        <v>0.113318367421969</v>
      </c>
      <c r="CU301" s="3">
        <v>0.98086769030625398</v>
      </c>
      <c r="CV301" s="3">
        <v>5.5514733394191003E-2</v>
      </c>
      <c r="CW301" s="3">
        <v>4.2228423022815001E-2</v>
      </c>
      <c r="CX301" s="3">
        <v>284.08997630240202</v>
      </c>
      <c r="CY301" s="3">
        <v>8.1971914272995896</v>
      </c>
      <c r="DA301" s="3">
        <f t="shared" si="233"/>
        <v>0.62865326101291297</v>
      </c>
      <c r="DB301" s="3">
        <f t="shared" si="234"/>
        <v>8215.4144383182556</v>
      </c>
      <c r="DC301" s="3">
        <f t="shared" si="235"/>
        <v>2.3362139987396748</v>
      </c>
      <c r="DD301" s="3">
        <f t="shared" si="236"/>
        <v>1.2602790942071307</v>
      </c>
      <c r="DE301" s="3">
        <f t="shared" si="237"/>
        <v>3.805569852640607E-2</v>
      </c>
      <c r="DF301" s="3">
        <f t="shared" si="238"/>
        <v>0.21024679963893717</v>
      </c>
      <c r="DG301" s="3">
        <f t="shared" si="239"/>
        <v>2.8914912438263848E-3</v>
      </c>
      <c r="DH301" s="3">
        <f t="shared" si="240"/>
        <v>1.359054275037481E-2</v>
      </c>
      <c r="DI301" s="3">
        <f t="shared" si="241"/>
        <v>3.570619283266895</v>
      </c>
      <c r="DJ301" s="3">
        <f t="shared" si="242"/>
        <v>0.13517133721047239</v>
      </c>
      <c r="DK301" s="3">
        <f t="shared" si="243"/>
        <v>1.4417585383062293E-3</v>
      </c>
      <c r="DL301" s="3">
        <f t="shared" si="244"/>
        <v>2.2944574363151914E-5</v>
      </c>
      <c r="DM301" s="3">
        <f t="shared" si="245"/>
        <v>5.1116775577724395E-5</v>
      </c>
      <c r="DN301" s="3">
        <f t="shared" si="246"/>
        <v>1.7814273708676607E-3</v>
      </c>
      <c r="DO301" s="3">
        <f t="shared" si="247"/>
        <v>9.3066990326847072E-4</v>
      </c>
      <c r="DP301" s="3">
        <f t="shared" si="248"/>
        <v>7.6870508644690753E-3</v>
      </c>
      <c r="DQ301" s="3">
        <f t="shared" si="249"/>
        <v>2.8184853415054992E-4</v>
      </c>
      <c r="DR301" s="3">
        <f t="shared" si="250"/>
        <v>2.0661386239881146E-4</v>
      </c>
      <c r="DS301" s="3">
        <f t="shared" si="251"/>
        <v>1.3710906192200871</v>
      </c>
      <c r="DT301" s="3">
        <f t="shared" si="252"/>
        <v>3.9224693855469062E-2</v>
      </c>
      <c r="DV301" s="3">
        <f t="shared" si="253"/>
        <v>7.642212246374549E-3</v>
      </c>
      <c r="DW301" s="3">
        <f t="shared" si="254"/>
        <v>99.870540285431574</v>
      </c>
      <c r="DX301" s="3">
        <f t="shared" si="255"/>
        <v>2.8400144147113979E-2</v>
      </c>
      <c r="DY301" s="3">
        <f t="shared" si="256"/>
        <v>1.5320560513885131E-2</v>
      </c>
      <c r="DZ301" s="3">
        <f t="shared" si="257"/>
        <v>4.6262342591564873E-4</v>
      </c>
      <c r="EA301" s="3">
        <f t="shared" si="258"/>
        <v>2.5558615004603277E-3</v>
      </c>
      <c r="EB301" s="3">
        <f t="shared" si="259"/>
        <v>3.5150362153932867E-5</v>
      </c>
      <c r="EC301" s="3">
        <f t="shared" si="260"/>
        <v>1.6521319252276625E-4</v>
      </c>
      <c r="ED301" s="3">
        <f t="shared" si="261"/>
        <v>4.3406170151343376E-2</v>
      </c>
      <c r="EE301" s="3">
        <f t="shared" si="262"/>
        <v>1.6432079695638086E-3</v>
      </c>
      <c r="EF301" s="3">
        <f t="shared" si="263"/>
        <v>1.7526712165631498E-5</v>
      </c>
      <c r="EG301" s="3">
        <f t="shared" si="264"/>
        <v>2.7892531234691125E-7</v>
      </c>
      <c r="EH301" s="3">
        <f t="shared" si="265"/>
        <v>6.2140017803429594E-7</v>
      </c>
      <c r="EI301" s="3">
        <f t="shared" si="266"/>
        <v>2.1655890319786332E-5</v>
      </c>
      <c r="EJ301" s="3">
        <f t="shared" si="267"/>
        <v>1.1313672215158415E-5</v>
      </c>
      <c r="EK301" s="3">
        <f t="shared" si="268"/>
        <v>9.3447497846898067E-5</v>
      </c>
      <c r="EL301" s="3">
        <f t="shared" si="269"/>
        <v>3.4262867193872782E-6</v>
      </c>
      <c r="EM301" s="3">
        <f t="shared" si="270"/>
        <v>2.5116977631688595E-6</v>
      </c>
      <c r="EN301" s="3">
        <f t="shared" si="271"/>
        <v>1.6667638857404708E-2</v>
      </c>
      <c r="EO301" s="3">
        <f t="shared" si="272"/>
        <v>4.7683429695340569E-4</v>
      </c>
      <c r="EQ301" s="3">
        <f t="shared" si="273"/>
        <v>199.74108057086315</v>
      </c>
    </row>
    <row r="302" spans="1:147">
      <c r="A302" s="5" t="s">
        <v>355</v>
      </c>
      <c r="B302" s="5" t="s">
        <v>397</v>
      </c>
      <c r="C302" s="3" t="s">
        <v>65</v>
      </c>
      <c r="D302" s="53" t="s">
        <v>621</v>
      </c>
      <c r="E302" s="3" t="s">
        <v>399</v>
      </c>
      <c r="F302" s="13" t="s">
        <v>498</v>
      </c>
      <c r="G302" s="5">
        <v>19.635070391986599</v>
      </c>
      <c r="H302" s="5">
        <v>444751.48798654898</v>
      </c>
      <c r="I302" s="5">
        <v>315.09623366706597</v>
      </c>
      <c r="J302" s="5">
        <v>48.879071897375901</v>
      </c>
      <c r="K302" s="5">
        <v>2.3226058947789801</v>
      </c>
      <c r="L302" s="5">
        <v>3.3015146027317601</v>
      </c>
      <c r="M302" s="5">
        <v>0.38901227220228102</v>
      </c>
      <c r="N302" s="5">
        <v>1.1119652563798601</v>
      </c>
      <c r="O302" s="5">
        <v>299.507130404728</v>
      </c>
      <c r="P302" s="5">
        <v>2.1802805729495698</v>
      </c>
      <c r="Q302" s="5">
        <v>2.0549330858268999E-2</v>
      </c>
      <c r="R302" s="5">
        <v>0.238787582596619</v>
      </c>
      <c r="S302" s="5">
        <v>6.1567660937444603E-3</v>
      </c>
      <c r="T302" s="5">
        <v>0.20386229442953299</v>
      </c>
      <c r="U302" s="5">
        <v>0.305236028218211</v>
      </c>
      <c r="V302" s="5">
        <v>4.2110016771120797</v>
      </c>
      <c r="W302" s="5">
        <v>4.4962389024866697E-2</v>
      </c>
      <c r="X302" s="5">
        <v>2.4483369491290499E-2</v>
      </c>
      <c r="Y302" s="5">
        <v>11.952665525316799</v>
      </c>
      <c r="Z302" s="5">
        <v>6.0170559888305499</v>
      </c>
      <c r="AA302" s="3">
        <f t="shared" si="220"/>
        <v>6.446444693725498</v>
      </c>
      <c r="AB302" s="3">
        <f t="shared" si="221"/>
        <v>0.1824095695082861</v>
      </c>
      <c r="AC302" s="3">
        <f t="shared" si="222"/>
        <v>0.50340704139054959</v>
      </c>
      <c r="AD302" s="3">
        <f t="shared" si="223"/>
        <v>1.052049189083653</v>
      </c>
      <c r="AE302" s="3">
        <f t="shared" si="224"/>
        <v>2.0483606304746473E-3</v>
      </c>
      <c r="AF302" s="3">
        <f t="shared" si="225"/>
        <v>2.5537067658397548E-2</v>
      </c>
      <c r="AG302" s="3">
        <f t="shared" si="226"/>
        <v>6.5216047234577991E-5</v>
      </c>
      <c r="AH302" s="17">
        <f t="shared" si="227"/>
        <v>1.7192257923342457E-3</v>
      </c>
      <c r="AI302" s="3">
        <f t="shared" si="228"/>
        <v>1.9095931166185361E-2</v>
      </c>
      <c r="AJ302" s="3">
        <f t="shared" si="229"/>
        <v>6.9194117224938888E-3</v>
      </c>
      <c r="AK302" s="3">
        <f t="shared" si="230"/>
        <v>7.7701244493959536E-5</v>
      </c>
      <c r="AL302" s="3">
        <f t="shared" si="231"/>
        <v>9.687073205093483E-4</v>
      </c>
      <c r="AM302" s="3">
        <f t="shared" si="232"/>
        <v>6.5216047234577991E-5</v>
      </c>
      <c r="AN302" s="5"/>
      <c r="AP302" s="5">
        <v>0.331334170318281</v>
      </c>
      <c r="AQ302" s="5">
        <v>10.955550279219301</v>
      </c>
      <c r="AR302" s="5">
        <v>3.8642536326472098E-2</v>
      </c>
      <c r="AS302" s="5">
        <v>0.38584506120093898</v>
      </c>
      <c r="AT302" s="5">
        <v>0.28342106934030697</v>
      </c>
      <c r="AU302" s="5">
        <v>3.3015146027317601</v>
      </c>
      <c r="AV302" s="5">
        <v>7.9799832730244297E-2</v>
      </c>
      <c r="AW302" s="5">
        <v>0.68013285809254698</v>
      </c>
      <c r="AX302" s="5">
        <v>0.57866384666334403</v>
      </c>
      <c r="AY302" s="5">
        <v>2.1802805729495698</v>
      </c>
      <c r="AZ302" s="5">
        <v>2.0549330858268999E-2</v>
      </c>
      <c r="BA302" s="5">
        <v>0.238787582596619</v>
      </c>
      <c r="BB302" s="5">
        <v>6.1567660937444603E-3</v>
      </c>
      <c r="BC302" s="5">
        <v>0.20386229442953299</v>
      </c>
      <c r="BD302" s="5">
        <v>9.9094900453439397E-2</v>
      </c>
      <c r="BE302" s="5">
        <v>3.2202971954538701E-3</v>
      </c>
      <c r="BF302" s="5">
        <v>4.4962389024866697E-2</v>
      </c>
      <c r="BG302" s="5">
        <v>8.6308962089673893E-3</v>
      </c>
      <c r="BH302" s="5">
        <v>0.175688183426606</v>
      </c>
      <c r="BI302" s="3">
        <v>1.0414190989134301E-2</v>
      </c>
      <c r="BK302" s="5">
        <v>2.6031340270227701</v>
      </c>
      <c r="BL302" s="5">
        <v>2160.5103024068499</v>
      </c>
      <c r="BM302" s="5">
        <v>145.25664218422401</v>
      </c>
      <c r="BN302" s="5">
        <v>22.7024257114299</v>
      </c>
      <c r="BO302" s="5">
        <v>1.71907583643092</v>
      </c>
      <c r="BP302" s="5">
        <v>4.2622569931249297</v>
      </c>
      <c r="BQ302" s="5">
        <v>4.1593375875109299E-2</v>
      </c>
      <c r="BR302" s="5">
        <v>0.62318794337633598</v>
      </c>
      <c r="BS302" s="5">
        <v>46.192653194058202</v>
      </c>
      <c r="BT302" s="5">
        <v>2.13617199923159</v>
      </c>
      <c r="BU302" s="5">
        <v>1.25106917419321E-4</v>
      </c>
      <c r="BV302" s="5">
        <v>1.6699852356920201E-3</v>
      </c>
      <c r="BW302" s="5">
        <v>4.47620627065411E-5</v>
      </c>
      <c r="BX302" s="5">
        <v>9.3210052816254094E-2</v>
      </c>
      <c r="BY302" s="5">
        <v>7.5329596348707006E-2</v>
      </c>
      <c r="BZ302" s="5">
        <v>4.0502204485659696</v>
      </c>
      <c r="CA302" s="5">
        <v>9.7446133962027595E-4</v>
      </c>
      <c r="CB302" s="5">
        <v>3.1360853555244102E-2</v>
      </c>
      <c r="CC302" s="5">
        <v>8.6522619711042204</v>
      </c>
      <c r="CD302" s="3">
        <v>0.95283665126719297</v>
      </c>
      <c r="CF302" s="3">
        <v>19.635070391986599</v>
      </c>
      <c r="CG302" s="3">
        <v>444751.48798654898</v>
      </c>
      <c r="CH302" s="3">
        <v>315.09623366706597</v>
      </c>
      <c r="CI302" s="3">
        <v>48.879071897375901</v>
      </c>
      <c r="CJ302" s="3">
        <v>2.3226058947789801</v>
      </c>
      <c r="CK302" s="3">
        <v>3.3015146027317601</v>
      </c>
      <c r="CL302" s="3">
        <v>0.38901227220228102</v>
      </c>
      <c r="CM302" s="3">
        <v>1.1119652563798601</v>
      </c>
      <c r="CN302" s="3">
        <v>299.507130404728</v>
      </c>
      <c r="CO302" s="3">
        <v>2.1802805729495698</v>
      </c>
      <c r="CP302" s="3">
        <v>2.0549330858268999E-2</v>
      </c>
      <c r="CQ302" s="3">
        <v>0.238787582596619</v>
      </c>
      <c r="CR302" s="3">
        <v>6.1567660937444603E-3</v>
      </c>
      <c r="CS302" s="3">
        <v>0.20386229442953299</v>
      </c>
      <c r="CT302" s="3">
        <v>0.305236028218211</v>
      </c>
      <c r="CU302" s="3">
        <v>4.2110016771120797</v>
      </c>
      <c r="CV302" s="3">
        <v>4.4962389024866697E-2</v>
      </c>
      <c r="CW302" s="3">
        <v>2.4483369491290499E-2</v>
      </c>
      <c r="CX302" s="3">
        <v>11.952665525316799</v>
      </c>
      <c r="CY302" s="3">
        <v>6.0170559888305499</v>
      </c>
      <c r="DA302" s="3">
        <f t="shared" si="233"/>
        <v>0.35740385305613237</v>
      </c>
      <c r="DB302" s="3">
        <f t="shared" si="234"/>
        <v>7964.0341657543022</v>
      </c>
      <c r="DC302" s="3">
        <f t="shared" si="235"/>
        <v>5.3466676451824435</v>
      </c>
      <c r="DD302" s="3">
        <f t="shared" si="236"/>
        <v>0.83278651257851655</v>
      </c>
      <c r="DE302" s="3">
        <f t="shared" si="237"/>
        <v>3.654999362318604E-2</v>
      </c>
      <c r="DF302" s="3">
        <f t="shared" si="238"/>
        <v>5.0489594781033188E-2</v>
      </c>
      <c r="DG302" s="3">
        <f t="shared" si="239"/>
        <v>5.5793966438948553E-3</v>
      </c>
      <c r="DH302" s="3">
        <f t="shared" si="240"/>
        <v>1.5314216449247488E-2</v>
      </c>
      <c r="DI302" s="3">
        <f t="shared" si="241"/>
        <v>3.997607237495302</v>
      </c>
      <c r="DJ302" s="3">
        <f t="shared" si="242"/>
        <v>2.7612469262279254E-2</v>
      </c>
      <c r="DK302" s="3">
        <f t="shared" si="243"/>
        <v>1.9050406754047067E-4</v>
      </c>
      <c r="DL302" s="3">
        <f t="shared" si="244"/>
        <v>2.124236797080526E-3</v>
      </c>
      <c r="DM302" s="3">
        <f t="shared" si="245"/>
        <v>5.3621959046007249E-5</v>
      </c>
      <c r="DN302" s="3">
        <f t="shared" si="246"/>
        <v>1.7173135745053745E-3</v>
      </c>
      <c r="DO302" s="3">
        <f t="shared" si="247"/>
        <v>2.5068661975871467E-3</v>
      </c>
      <c r="DP302" s="3">
        <f t="shared" si="248"/>
        <v>3.3001580541630722E-2</v>
      </c>
      <c r="DQ302" s="3">
        <f t="shared" si="249"/>
        <v>2.2827423755387245E-4</v>
      </c>
      <c r="DR302" s="3">
        <f t="shared" si="250"/>
        <v>1.1979143839682841E-4</v>
      </c>
      <c r="DS302" s="3">
        <f t="shared" si="251"/>
        <v>5.7686609678169888E-2</v>
      </c>
      <c r="DT302" s="3">
        <f t="shared" si="252"/>
        <v>2.8792444481297957E-2</v>
      </c>
      <c r="DV302" s="3">
        <f t="shared" si="253"/>
        <v>4.4810688943472277E-3</v>
      </c>
      <c r="DW302" s="3">
        <f t="shared" si="254"/>
        <v>99.851709679456818</v>
      </c>
      <c r="DX302" s="3">
        <f t="shared" si="255"/>
        <v>6.7035612146791601E-2</v>
      </c>
      <c r="DY302" s="3">
        <f t="shared" si="256"/>
        <v>1.0441336055102349E-2</v>
      </c>
      <c r="DZ302" s="3">
        <f t="shared" si="257"/>
        <v>4.5825762121183794E-4</v>
      </c>
      <c r="EA302" s="3">
        <f t="shared" si="258"/>
        <v>6.3302997638906391E-4</v>
      </c>
      <c r="EB302" s="3">
        <f t="shared" si="259"/>
        <v>6.9953528862085025E-5</v>
      </c>
      <c r="EC302" s="3">
        <f t="shared" si="260"/>
        <v>1.9200704856767663E-4</v>
      </c>
      <c r="ED302" s="3">
        <f t="shared" si="261"/>
        <v>5.012132155425901E-2</v>
      </c>
      <c r="EE302" s="3">
        <f t="shared" si="262"/>
        <v>3.462004565683444E-4</v>
      </c>
      <c r="EF302" s="3">
        <f t="shared" si="263"/>
        <v>2.3885076895579909E-6</v>
      </c>
      <c r="EG302" s="3">
        <f t="shared" si="264"/>
        <v>2.6633320693748474E-5</v>
      </c>
      <c r="EH302" s="3">
        <f t="shared" si="265"/>
        <v>6.7230302829803593E-7</v>
      </c>
      <c r="EI302" s="3">
        <f t="shared" si="266"/>
        <v>2.1531386342798259E-5</v>
      </c>
      <c r="EJ302" s="3">
        <f t="shared" si="267"/>
        <v>3.1430663223806924E-5</v>
      </c>
      <c r="EK302" s="3">
        <f t="shared" si="268"/>
        <v>4.1376821980195708E-4</v>
      </c>
      <c r="EL302" s="3">
        <f t="shared" si="269"/>
        <v>2.8620636754098819E-6</v>
      </c>
      <c r="EM302" s="3">
        <f t="shared" si="270"/>
        <v>1.5019247381332323E-6</v>
      </c>
      <c r="EN302" s="3">
        <f t="shared" si="271"/>
        <v>7.2326492856415357E-4</v>
      </c>
      <c r="EO302" s="3">
        <f t="shared" si="272"/>
        <v>3.6099478574200001E-4</v>
      </c>
      <c r="EQ302" s="3">
        <f t="shared" si="273"/>
        <v>199.70341935891364</v>
      </c>
    </row>
    <row r="303" spans="1:147">
      <c r="A303" s="5" t="s">
        <v>356</v>
      </c>
      <c r="B303" s="5" t="s">
        <v>397</v>
      </c>
      <c r="C303" s="3" t="s">
        <v>65</v>
      </c>
      <c r="D303" s="53" t="s">
        <v>621</v>
      </c>
      <c r="E303" s="3" t="s">
        <v>399</v>
      </c>
      <c r="F303" s="13" t="s">
        <v>498</v>
      </c>
      <c r="G303" s="5">
        <v>22.2563278500003</v>
      </c>
      <c r="H303" s="5">
        <v>401107.82626583398</v>
      </c>
      <c r="I303" s="5">
        <v>414.02171530657</v>
      </c>
      <c r="J303" s="5">
        <v>9.3060592479806896</v>
      </c>
      <c r="K303" s="5">
        <v>5.3278549082895701</v>
      </c>
      <c r="L303" s="5">
        <v>3.0413869319107398</v>
      </c>
      <c r="M303" s="5">
        <v>0.47207889345929399</v>
      </c>
      <c r="N303" s="5">
        <v>0.264061330850966</v>
      </c>
      <c r="O303" s="5">
        <v>8.5619574683186794</v>
      </c>
      <c r="P303" s="5">
        <v>12.275541028718401</v>
      </c>
      <c r="Q303" s="5">
        <v>22.029324010446199</v>
      </c>
      <c r="R303" s="5">
        <v>5.8640447894849103E-2</v>
      </c>
      <c r="S303" s="5">
        <v>8.1246430643543994E-3</v>
      </c>
      <c r="T303" s="5">
        <v>0.103655875058349</v>
      </c>
      <c r="U303" s="5">
        <v>0.67555155469479</v>
      </c>
      <c r="V303" s="5">
        <v>2.4955763181436201</v>
      </c>
      <c r="W303" s="5">
        <v>3.33744611853573E-2</v>
      </c>
      <c r="X303" s="5">
        <v>0.13726470783883099</v>
      </c>
      <c r="Y303" s="5">
        <v>2442.7384349225399</v>
      </c>
      <c r="Z303" s="5">
        <v>17.4776244349503</v>
      </c>
      <c r="AA303" s="3">
        <f t="shared" si="220"/>
        <v>44.489477691258848</v>
      </c>
      <c r="AB303" s="3">
        <f t="shared" si="221"/>
        <v>5.0253194747425598E-3</v>
      </c>
      <c r="AC303" s="3">
        <f t="shared" si="222"/>
        <v>7.1549307879558224E-3</v>
      </c>
      <c r="AD303" s="3">
        <f t="shared" si="223"/>
        <v>48.355964957610553</v>
      </c>
      <c r="AE303" s="3">
        <f t="shared" si="224"/>
        <v>5.6192961913739938E-5</v>
      </c>
      <c r="AF303" s="3">
        <f t="shared" si="225"/>
        <v>2.7655501098144058E-4</v>
      </c>
      <c r="AG303" s="3">
        <f t="shared" si="226"/>
        <v>5.320813666532969E-2</v>
      </c>
      <c r="AH303" s="17">
        <f t="shared" si="227"/>
        <v>9.0182901679134366E-3</v>
      </c>
      <c r="AI303" s="3">
        <f t="shared" si="228"/>
        <v>4.2214269901298951E-2</v>
      </c>
      <c r="AJ303" s="3">
        <f t="shared" si="229"/>
        <v>2.964951009786709E-2</v>
      </c>
      <c r="AK303" s="3">
        <f t="shared" si="230"/>
        <v>3.3153987523864734E-4</v>
      </c>
      <c r="AL303" s="3">
        <f t="shared" si="231"/>
        <v>1.6316814546661288E-3</v>
      </c>
      <c r="AM303" s="3">
        <f t="shared" si="232"/>
        <v>5.320813666532969E-2</v>
      </c>
      <c r="AN303" s="5"/>
      <c r="AP303" s="5">
        <v>0.228088758329105</v>
      </c>
      <c r="AQ303" s="5">
        <v>4.3241634393853596</v>
      </c>
      <c r="AR303" s="5">
        <v>1.7239620184351399E-2</v>
      </c>
      <c r="AS303" s="5">
        <v>0.201368397833906</v>
      </c>
      <c r="AT303" s="5">
        <v>9.2191045226083901E-2</v>
      </c>
      <c r="AU303" s="5">
        <v>3.0413869319107398</v>
      </c>
      <c r="AV303" s="5">
        <v>4.2118363552147299E-2</v>
      </c>
      <c r="AW303" s="5">
        <v>0.24409488950824201</v>
      </c>
      <c r="AX303" s="5">
        <v>0.36177791274010801</v>
      </c>
      <c r="AY303" s="5">
        <v>0.86501239270414598</v>
      </c>
      <c r="AZ303" s="5">
        <v>1.23797793309372E-2</v>
      </c>
      <c r="BA303" s="5">
        <v>5.8640447894849103E-2</v>
      </c>
      <c r="BB303" s="5">
        <v>8.1246430643543994E-3</v>
      </c>
      <c r="BC303" s="5">
        <v>0.103655875058349</v>
      </c>
      <c r="BD303" s="5">
        <v>1.6253126323174799E-2</v>
      </c>
      <c r="BE303" s="5">
        <v>0.20886413638767001</v>
      </c>
      <c r="BF303" s="5">
        <v>2.3206826297039699E-4</v>
      </c>
      <c r="BG303" s="5">
        <v>1.13003078480738E-4</v>
      </c>
      <c r="BH303" s="5">
        <v>8.9284806320416799E-2</v>
      </c>
      <c r="BI303" s="3">
        <v>6.24343311838098E-3</v>
      </c>
      <c r="BK303" s="5">
        <v>5.1939436914526098</v>
      </c>
      <c r="BL303" s="5">
        <v>16662.460383626199</v>
      </c>
      <c r="BM303" s="5">
        <v>53.081726098530403</v>
      </c>
      <c r="BN303" s="5">
        <v>0.41015185347162902</v>
      </c>
      <c r="BO303" s="5">
        <v>1.37077174010606</v>
      </c>
      <c r="BP303" s="5">
        <v>0.454106554904816</v>
      </c>
      <c r="BQ303" s="5">
        <v>0.22812310817617101</v>
      </c>
      <c r="BR303" s="5">
        <v>0.76600806069435701</v>
      </c>
      <c r="BS303" s="5">
        <v>1.54900655936799</v>
      </c>
      <c r="BT303" s="5">
        <v>9.0386615874308092</v>
      </c>
      <c r="BU303" s="5">
        <v>39.335205821213201</v>
      </c>
      <c r="BV303" s="5">
        <v>6.4391783336392699E-2</v>
      </c>
      <c r="BW303" s="5">
        <v>4.3091391470976501E-3</v>
      </c>
      <c r="BX303" s="5">
        <v>1.8430681272652401E-2</v>
      </c>
      <c r="BY303" s="5">
        <v>0.29985949421502001</v>
      </c>
      <c r="BZ303" s="5">
        <v>2.4589267296540598</v>
      </c>
      <c r="CA303" s="5">
        <v>6.8177515117736995E-2</v>
      </c>
      <c r="CB303" s="5">
        <v>6.3551561520988106E-2</v>
      </c>
      <c r="CC303" s="5">
        <v>4425.3760603542896</v>
      </c>
      <c r="CD303" s="3">
        <v>23.839678558214199</v>
      </c>
      <c r="CF303" s="3">
        <v>22.2563278500003</v>
      </c>
      <c r="CG303" s="3">
        <v>401107.82626583398</v>
      </c>
      <c r="CH303" s="3">
        <v>414.02171530657</v>
      </c>
      <c r="CI303" s="3">
        <v>9.3060592479806896</v>
      </c>
      <c r="CJ303" s="3">
        <v>5.3278549082895701</v>
      </c>
      <c r="CK303" s="3">
        <v>3.0413869319107398</v>
      </c>
      <c r="CL303" s="3">
        <v>0.47207889345929399</v>
      </c>
      <c r="CM303" s="3">
        <v>0.264061330850966</v>
      </c>
      <c r="CN303" s="3">
        <v>8.5619574683186794</v>
      </c>
      <c r="CO303" s="3">
        <v>12.275541028718401</v>
      </c>
      <c r="CP303" s="3">
        <v>22.029324010446199</v>
      </c>
      <c r="CQ303" s="3">
        <v>5.8640447894849103E-2</v>
      </c>
      <c r="CR303" s="3">
        <v>8.1246430643543994E-3</v>
      </c>
      <c r="CS303" s="3">
        <v>0.103655875058349</v>
      </c>
      <c r="CT303" s="3">
        <v>0.67555155469479</v>
      </c>
      <c r="CU303" s="3">
        <v>2.4955763181436201</v>
      </c>
      <c r="CV303" s="3">
        <v>3.33744611853573E-2</v>
      </c>
      <c r="CW303" s="3">
        <v>0.13726470783883099</v>
      </c>
      <c r="CX303" s="3">
        <v>2442.7384349225399</v>
      </c>
      <c r="CY303" s="3">
        <v>17.4776244349503</v>
      </c>
      <c r="DA303" s="3">
        <f t="shared" si="233"/>
        <v>0.40511682258684323</v>
      </c>
      <c r="DB303" s="3">
        <f t="shared" si="234"/>
        <v>7182.5199438774107</v>
      </c>
      <c r="DC303" s="3">
        <f t="shared" si="235"/>
        <v>7.025271244503438</v>
      </c>
      <c r="DD303" s="3">
        <f t="shared" si="236"/>
        <v>0.15855375984319686</v>
      </c>
      <c r="DE303" s="3">
        <f t="shared" si="237"/>
        <v>8.3842490609787712E-2</v>
      </c>
      <c r="DF303" s="3">
        <f t="shared" si="238"/>
        <v>4.6511499188113467E-2</v>
      </c>
      <c r="DG303" s="3">
        <f t="shared" si="239"/>
        <v>6.7707771246115914E-3</v>
      </c>
      <c r="DH303" s="3">
        <f t="shared" si="240"/>
        <v>3.6367074900284535E-3</v>
      </c>
      <c r="DI303" s="3">
        <f t="shared" si="241"/>
        <v>0.11427889244648645</v>
      </c>
      <c r="DJ303" s="3">
        <f t="shared" si="242"/>
        <v>0.1554653119138602</v>
      </c>
      <c r="DK303" s="3">
        <f t="shared" si="243"/>
        <v>0.20422445178881449</v>
      </c>
      <c r="DL303" s="3">
        <f t="shared" si="244"/>
        <v>5.2166111763839043E-4</v>
      </c>
      <c r="DM303" s="3">
        <f t="shared" si="245"/>
        <v>7.0761057189242107E-5</v>
      </c>
      <c r="DN303" s="3">
        <f t="shared" si="246"/>
        <v>8.7318570514993688E-4</v>
      </c>
      <c r="DO303" s="3">
        <f t="shared" si="247"/>
        <v>5.5482223611595764E-3</v>
      </c>
      <c r="DP303" s="3">
        <f t="shared" si="248"/>
        <v>1.9557808135921787E-2</v>
      </c>
      <c r="DQ303" s="3">
        <f t="shared" si="249"/>
        <v>1.6944227933807693E-4</v>
      </c>
      <c r="DR303" s="3">
        <f t="shared" si="250"/>
        <v>6.7160432304807192E-4</v>
      </c>
      <c r="DS303" s="3">
        <f t="shared" si="251"/>
        <v>11.78927816082307</v>
      </c>
      <c r="DT303" s="3">
        <f t="shared" si="252"/>
        <v>8.3632848380074246E-2</v>
      </c>
      <c r="DV303" s="3">
        <f t="shared" si="253"/>
        <v>5.6237677410739704E-3</v>
      </c>
      <c r="DW303" s="3">
        <f t="shared" si="254"/>
        <v>99.706607348647836</v>
      </c>
      <c r="DX303" s="3">
        <f t="shared" si="255"/>
        <v>9.7523705742097996E-2</v>
      </c>
      <c r="DY303" s="3">
        <f t="shared" si="256"/>
        <v>2.2010182498432692E-3</v>
      </c>
      <c r="DZ303" s="3">
        <f t="shared" si="257"/>
        <v>1.1638882113357452E-3</v>
      </c>
      <c r="EA303" s="3">
        <f t="shared" si="258"/>
        <v>6.4566528502288758E-4</v>
      </c>
      <c r="EB303" s="3">
        <f t="shared" si="259"/>
        <v>9.3990858568283159E-5</v>
      </c>
      <c r="EC303" s="3">
        <f t="shared" si="260"/>
        <v>5.0484198941800038E-5</v>
      </c>
      <c r="ED303" s="3">
        <f t="shared" si="261"/>
        <v>1.586401534062299E-3</v>
      </c>
      <c r="EE303" s="3">
        <f t="shared" si="262"/>
        <v>2.1581449035228584E-3</v>
      </c>
      <c r="EF303" s="3">
        <f t="shared" si="263"/>
        <v>2.8350115815352242E-3</v>
      </c>
      <c r="EG303" s="3">
        <f t="shared" si="264"/>
        <v>7.2416172362688996E-6</v>
      </c>
      <c r="EH303" s="3">
        <f t="shared" si="265"/>
        <v>9.8229381886466724E-7</v>
      </c>
      <c r="EI303" s="3">
        <f t="shared" si="266"/>
        <v>1.2121426035169099E-5</v>
      </c>
      <c r="EJ303" s="3">
        <f t="shared" si="267"/>
        <v>7.7019546450223886E-5</v>
      </c>
      <c r="EK303" s="3">
        <f t="shared" si="268"/>
        <v>2.7149840329657795E-4</v>
      </c>
      <c r="EL303" s="3">
        <f t="shared" si="269"/>
        <v>2.3521709575791597E-6</v>
      </c>
      <c r="EM303" s="3">
        <f t="shared" si="270"/>
        <v>9.3231051295430227E-6</v>
      </c>
      <c r="EN303" s="3">
        <f t="shared" si="271"/>
        <v>0.16365689725751181</v>
      </c>
      <c r="EO303" s="3">
        <f t="shared" si="272"/>
        <v>1.1609779910168232E-3</v>
      </c>
      <c r="EQ303" s="3">
        <f t="shared" si="273"/>
        <v>199.41321469729567</v>
      </c>
    </row>
    <row r="304" spans="1:147">
      <c r="A304" s="5" t="s">
        <v>357</v>
      </c>
      <c r="B304" s="5" t="s">
        <v>397</v>
      </c>
      <c r="C304" s="3" t="s">
        <v>65</v>
      </c>
      <c r="D304" s="53" t="s">
        <v>621</v>
      </c>
      <c r="E304" s="3" t="s">
        <v>399</v>
      </c>
      <c r="F304" s="13" t="s">
        <v>498</v>
      </c>
      <c r="G304" s="5">
        <v>19.542390866946601</v>
      </c>
      <c r="H304" s="5">
        <v>415322.02190062503</v>
      </c>
      <c r="I304" s="5">
        <v>35.328460074295698</v>
      </c>
      <c r="J304" s="5">
        <v>32.812864475559699</v>
      </c>
      <c r="K304" s="5">
        <v>1.2389849764186101</v>
      </c>
      <c r="L304" s="5">
        <v>2.3733340891696102</v>
      </c>
      <c r="M304" s="5">
        <v>3.3419764239990497E-2</v>
      </c>
      <c r="N304" s="5">
        <v>0.50811752562466195</v>
      </c>
      <c r="O304" s="5">
        <v>84.348379490092597</v>
      </c>
      <c r="P304" s="5">
        <v>15.2462613155536</v>
      </c>
      <c r="Q304" s="5">
        <v>11.4878880987355</v>
      </c>
      <c r="R304" s="5">
        <v>0.116007535562504</v>
      </c>
      <c r="S304" s="5">
        <v>6.8941931700841801E-3</v>
      </c>
      <c r="T304" s="5">
        <v>6.1737150841899097E-2</v>
      </c>
      <c r="U304" s="5">
        <v>0.23854793756811901</v>
      </c>
      <c r="V304" s="5">
        <v>2.4706960873870001</v>
      </c>
      <c r="W304" s="5">
        <v>1.3049911809382799E-2</v>
      </c>
      <c r="X304" s="5">
        <v>0.14798864516950799</v>
      </c>
      <c r="Y304" s="5">
        <v>5996.2958699679602</v>
      </c>
      <c r="Z304" s="5">
        <v>30.474939936599299</v>
      </c>
      <c r="AA304" s="3">
        <f t="shared" si="220"/>
        <v>1.076664919047519</v>
      </c>
      <c r="AB304" s="3">
        <f t="shared" si="221"/>
        <v>2.5426132476073205E-3</v>
      </c>
      <c r="AC304" s="3">
        <f t="shared" si="222"/>
        <v>5.0822942358850175E-3</v>
      </c>
      <c r="AD304" s="3">
        <f t="shared" si="223"/>
        <v>0.41883981989772917</v>
      </c>
      <c r="AE304" s="3">
        <f t="shared" si="224"/>
        <v>2.4680010522946183E-5</v>
      </c>
      <c r="AF304" s="3">
        <f t="shared" si="225"/>
        <v>3.978254955077686E-5</v>
      </c>
      <c r="AG304" s="3">
        <f t="shared" si="226"/>
        <v>0.32517375720811176</v>
      </c>
      <c r="AH304" s="17">
        <f t="shared" si="227"/>
        <v>1.9158307641675598E-3</v>
      </c>
      <c r="AI304" s="3">
        <f t="shared" si="228"/>
        <v>0.86261727435927138</v>
      </c>
      <c r="AJ304" s="3">
        <f t="shared" si="229"/>
        <v>0.43155748321581905</v>
      </c>
      <c r="AK304" s="3">
        <f t="shared" si="230"/>
        <v>4.1889356303186753E-3</v>
      </c>
      <c r="AL304" s="3">
        <f t="shared" si="231"/>
        <v>6.7522880155674227E-3</v>
      </c>
      <c r="AM304" s="3">
        <f t="shared" si="232"/>
        <v>0.32517375720811176</v>
      </c>
      <c r="AN304" s="5"/>
      <c r="AP304" s="5">
        <v>0.18940225822499601</v>
      </c>
      <c r="AQ304" s="5">
        <v>4.47731048684948</v>
      </c>
      <c r="AR304" s="5">
        <v>2.3365381761238799E-2</v>
      </c>
      <c r="AS304" s="5">
        <v>0.167335587040367</v>
      </c>
      <c r="AT304" s="5">
        <v>0.10671975233496001</v>
      </c>
      <c r="AU304" s="5">
        <v>2.3733340891696102</v>
      </c>
      <c r="AV304" s="5">
        <v>3.3419764239990497E-2</v>
      </c>
      <c r="AW304" s="5">
        <v>0.33001889653029898</v>
      </c>
      <c r="AX304" s="5">
        <v>0.24307062554039899</v>
      </c>
      <c r="AY304" s="5">
        <v>0.89418388268321702</v>
      </c>
      <c r="AZ304" s="5">
        <v>1.59965644278693E-2</v>
      </c>
      <c r="BA304" s="5">
        <v>8.2680108067178099E-2</v>
      </c>
      <c r="BB304" s="5">
        <v>6.8941931700841801E-3</v>
      </c>
      <c r="BC304" s="5">
        <v>6.1737150841899097E-2</v>
      </c>
      <c r="BD304" s="5">
        <v>2.6968991977121999E-2</v>
      </c>
      <c r="BE304" s="5">
        <v>0.113745737352378</v>
      </c>
      <c r="BF304" s="5">
        <v>1.3049911809382799E-2</v>
      </c>
      <c r="BG304" s="5">
        <v>4.9323373755010697E-3</v>
      </c>
      <c r="BH304" s="5">
        <v>6.7508936253637894E-2</v>
      </c>
      <c r="BI304" s="3">
        <v>9.9791125481524506E-3</v>
      </c>
      <c r="BK304" s="5">
        <v>1.97870432091043</v>
      </c>
      <c r="BL304" s="5">
        <v>57861.700100479298</v>
      </c>
      <c r="BM304" s="5">
        <v>17.3926374456627</v>
      </c>
      <c r="BN304" s="5">
        <v>12.2990800804437</v>
      </c>
      <c r="BO304" s="5">
        <v>1.16907638696537</v>
      </c>
      <c r="BP304" s="5">
        <v>1.4364035760188101</v>
      </c>
      <c r="BQ304" s="5">
        <v>0.10424668669305499</v>
      </c>
      <c r="BR304" s="5">
        <v>0.253809921344467</v>
      </c>
      <c r="BS304" s="5">
        <v>54.785726984947601</v>
      </c>
      <c r="BT304" s="5">
        <v>6.34355116113636</v>
      </c>
      <c r="BU304" s="5">
        <v>13.927753993912001</v>
      </c>
      <c r="BV304" s="5">
        <v>0.12510096899217901</v>
      </c>
      <c r="BW304" s="5">
        <v>2.8684350946814601E-3</v>
      </c>
      <c r="BX304" s="5">
        <v>9.0175548706691505E-2</v>
      </c>
      <c r="BY304" s="5">
        <v>0.25822479675418802</v>
      </c>
      <c r="BZ304" s="5">
        <v>3.8118070824047199</v>
      </c>
      <c r="CA304" s="5">
        <v>1.9281394784578999E-2</v>
      </c>
      <c r="CB304" s="5">
        <v>0.27739324479421201</v>
      </c>
      <c r="CC304" s="5">
        <v>11544.1392742811</v>
      </c>
      <c r="CD304" s="3">
        <v>59.257891695800403</v>
      </c>
      <c r="CF304" s="3">
        <v>19.542390866946601</v>
      </c>
      <c r="CG304" s="3">
        <v>415322.02190062503</v>
      </c>
      <c r="CH304" s="3">
        <v>35.328460074295698</v>
      </c>
      <c r="CI304" s="3">
        <v>32.812864475559699</v>
      </c>
      <c r="CJ304" s="3">
        <v>1.2389849764186101</v>
      </c>
      <c r="CK304" s="3">
        <v>2.3733340891696102</v>
      </c>
      <c r="CL304" s="3">
        <v>3.3419764239990497E-2</v>
      </c>
      <c r="CM304" s="3">
        <v>0.50811752562466195</v>
      </c>
      <c r="CN304" s="3">
        <v>84.348379490092597</v>
      </c>
      <c r="CO304" s="3">
        <v>15.2462613155536</v>
      </c>
      <c r="CP304" s="3">
        <v>11.4878880987355</v>
      </c>
      <c r="CQ304" s="3">
        <v>0.116007535562504</v>
      </c>
      <c r="CR304" s="3">
        <v>6.8941931700841801E-3</v>
      </c>
      <c r="CS304" s="3">
        <v>6.1737150841899097E-2</v>
      </c>
      <c r="CT304" s="3">
        <v>0.23854793756811901</v>
      </c>
      <c r="CU304" s="3">
        <v>2.4706960873870001</v>
      </c>
      <c r="CV304" s="3">
        <v>1.3049911809382799E-2</v>
      </c>
      <c r="CW304" s="3">
        <v>0.14798864516950799</v>
      </c>
      <c r="CX304" s="3">
        <v>5996.2958699679602</v>
      </c>
      <c r="CY304" s="3">
        <v>30.474939936599299</v>
      </c>
      <c r="DA304" s="3">
        <f t="shared" si="233"/>
        <v>0.35571687059630752</v>
      </c>
      <c r="DB304" s="3">
        <f t="shared" si="234"/>
        <v>7437.0493670091328</v>
      </c>
      <c r="DC304" s="3">
        <f t="shared" si="235"/>
        <v>0.59946617652351641</v>
      </c>
      <c r="DD304" s="3">
        <f t="shared" si="236"/>
        <v>0.55905543852562134</v>
      </c>
      <c r="DE304" s="3">
        <f t="shared" si="237"/>
        <v>1.9497450294567873E-2</v>
      </c>
      <c r="DF304" s="3">
        <f t="shared" si="238"/>
        <v>3.6295061770448236E-2</v>
      </c>
      <c r="DG304" s="3">
        <f t="shared" si="239"/>
        <v>4.7932194885461754E-4</v>
      </c>
      <c r="DH304" s="3">
        <f t="shared" si="240"/>
        <v>6.9979000912362204E-3</v>
      </c>
      <c r="DI304" s="3">
        <f t="shared" si="241"/>
        <v>1.1258219190472787</v>
      </c>
      <c r="DJ304" s="3">
        <f t="shared" si="242"/>
        <v>0.1930884158504762</v>
      </c>
      <c r="DK304" s="3">
        <f t="shared" si="243"/>
        <v>0.10649930284120343</v>
      </c>
      <c r="DL304" s="3">
        <f t="shared" si="244"/>
        <v>1.0319945162173096E-3</v>
      </c>
      <c r="DM304" s="3">
        <f t="shared" si="245"/>
        <v>6.0044532826596704E-5</v>
      </c>
      <c r="DN304" s="3">
        <f t="shared" si="246"/>
        <v>5.2006697701877764E-4</v>
      </c>
      <c r="DO304" s="3">
        <f t="shared" si="247"/>
        <v>1.9591650588708853E-3</v>
      </c>
      <c r="DP304" s="3">
        <f t="shared" si="248"/>
        <v>1.936282200146552E-2</v>
      </c>
      <c r="DQ304" s="3">
        <f t="shared" si="249"/>
        <v>6.6254456959228858E-5</v>
      </c>
      <c r="DR304" s="3">
        <f t="shared" si="250"/>
        <v>7.2407405678207568E-4</v>
      </c>
      <c r="DS304" s="3">
        <f t="shared" si="251"/>
        <v>28.939651882084753</v>
      </c>
      <c r="DT304" s="3">
        <f t="shared" si="252"/>
        <v>0.14582679932249765</v>
      </c>
      <c r="DV304" s="3">
        <f t="shared" si="253"/>
        <v>4.7618166631915046E-3</v>
      </c>
      <c r="DW304" s="3">
        <f t="shared" si="254"/>
        <v>99.556328440188196</v>
      </c>
      <c r="DX304" s="3">
        <f t="shared" si="255"/>
        <v>8.024775500819363E-3</v>
      </c>
      <c r="DY304" s="3">
        <f t="shared" si="256"/>
        <v>7.4838157053290222E-3</v>
      </c>
      <c r="DZ304" s="3">
        <f t="shared" si="257"/>
        <v>2.6100331858532088E-4</v>
      </c>
      <c r="EA304" s="3">
        <f t="shared" si="258"/>
        <v>4.8586514786425593E-4</v>
      </c>
      <c r="EB304" s="3">
        <f t="shared" si="259"/>
        <v>6.4164604823582313E-6</v>
      </c>
      <c r="EC304" s="3">
        <f t="shared" si="260"/>
        <v>9.367764088877005E-5</v>
      </c>
      <c r="ED304" s="3">
        <f t="shared" si="261"/>
        <v>1.5070855551266667E-2</v>
      </c>
      <c r="EE304" s="3">
        <f t="shared" si="262"/>
        <v>2.5847850132177355E-3</v>
      </c>
      <c r="EF304" s="3">
        <f t="shared" si="263"/>
        <v>1.4256567422213937E-3</v>
      </c>
      <c r="EG304" s="3">
        <f t="shared" si="264"/>
        <v>1.3814831653634961E-5</v>
      </c>
      <c r="EH304" s="3">
        <f t="shared" si="265"/>
        <v>8.0378829507842142E-7</v>
      </c>
      <c r="EI304" s="3">
        <f t="shared" si="266"/>
        <v>6.9618952651647313E-6</v>
      </c>
      <c r="EJ304" s="3">
        <f t="shared" si="267"/>
        <v>2.6226433420587915E-5</v>
      </c>
      <c r="EK304" s="3">
        <f t="shared" si="268"/>
        <v>2.5920111210476474E-4</v>
      </c>
      <c r="EL304" s="3">
        <f t="shared" si="269"/>
        <v>8.8691766749854905E-7</v>
      </c>
      <c r="EM304" s="3">
        <f t="shared" si="270"/>
        <v>9.6928433649763198E-6</v>
      </c>
      <c r="EN304" s="3">
        <f t="shared" si="271"/>
        <v>0.38740168923689794</v>
      </c>
      <c r="EO304" s="3">
        <f t="shared" si="272"/>
        <v>1.9521156862470188E-3</v>
      </c>
      <c r="EQ304" s="3">
        <f t="shared" si="273"/>
        <v>199.11265688037639</v>
      </c>
    </row>
    <row r="305" spans="1:147">
      <c r="A305" s="5" t="s">
        <v>358</v>
      </c>
      <c r="B305" s="5" t="s">
        <v>397</v>
      </c>
      <c r="C305" s="3" t="s">
        <v>65</v>
      </c>
      <c r="D305" s="53" t="s">
        <v>621</v>
      </c>
      <c r="E305" s="3" t="s">
        <v>399</v>
      </c>
      <c r="F305" s="13" t="s">
        <v>498</v>
      </c>
      <c r="G305" s="5">
        <v>24.615311779003601</v>
      </c>
      <c r="H305" s="5">
        <v>444525.192349374</v>
      </c>
      <c r="I305" s="5">
        <v>232.446241782947</v>
      </c>
      <c r="J305" s="5">
        <v>41.120241328688799</v>
      </c>
      <c r="K305" s="5">
        <v>12.261715097490599</v>
      </c>
      <c r="L305" s="5">
        <v>5.5029341739541398</v>
      </c>
      <c r="M305" s="5">
        <v>2.1124621116217699</v>
      </c>
      <c r="N305" s="5">
        <v>0.62714540362231197</v>
      </c>
      <c r="O305" s="5">
        <v>732.87300750720397</v>
      </c>
      <c r="P305" s="5">
        <v>2.8694807125534099</v>
      </c>
      <c r="Q305" s="5">
        <v>0.71532085138922297</v>
      </c>
      <c r="R305" s="5">
        <v>0.26863511514101601</v>
      </c>
      <c r="S305" s="5">
        <v>8.0303361746569199E-3</v>
      </c>
      <c r="T305" s="5">
        <v>0.60807169842086595</v>
      </c>
      <c r="U305" s="5">
        <v>26.227333589751101</v>
      </c>
      <c r="V305" s="5">
        <v>3.6525420210514299</v>
      </c>
      <c r="W305" s="5">
        <v>2.5372916696587901E-2</v>
      </c>
      <c r="X305" s="5">
        <v>0.27372718982593403</v>
      </c>
      <c r="Y305" s="5">
        <v>381.07025707302802</v>
      </c>
      <c r="Z305" s="5">
        <v>6.7440481591389201</v>
      </c>
      <c r="AA305" s="3">
        <f t="shared" si="220"/>
        <v>5.652842353840315</v>
      </c>
      <c r="AB305" s="3">
        <f t="shared" si="221"/>
        <v>7.5300568839816451E-3</v>
      </c>
      <c r="AC305" s="3">
        <f t="shared" si="222"/>
        <v>1.7697650325531694E-2</v>
      </c>
      <c r="AD305" s="3">
        <f t="shared" si="223"/>
        <v>0.31717124167744998</v>
      </c>
      <c r="AE305" s="3">
        <f t="shared" si="224"/>
        <v>7.1831160985486508E-4</v>
      </c>
      <c r="AF305" s="3">
        <f t="shared" si="225"/>
        <v>6.8825454369494166E-2</v>
      </c>
      <c r="AG305" s="3">
        <f t="shared" si="226"/>
        <v>3.077360364712514E-3</v>
      </c>
      <c r="AH305" s="17">
        <f t="shared" si="227"/>
        <v>1.8771364023095075E-3</v>
      </c>
      <c r="AI305" s="3">
        <f t="shared" si="228"/>
        <v>2.9013367165713778E-2</v>
      </c>
      <c r="AJ305" s="3">
        <f t="shared" si="229"/>
        <v>1.2344706847241116E-2</v>
      </c>
      <c r="AK305" s="3">
        <f t="shared" si="230"/>
        <v>1.1775935275457549E-3</v>
      </c>
      <c r="AL305" s="3">
        <f t="shared" si="231"/>
        <v>0.11283182463428076</v>
      </c>
      <c r="AM305" s="3">
        <f t="shared" si="232"/>
        <v>3.077360364712514E-3</v>
      </c>
      <c r="AN305" s="5"/>
      <c r="AP305" s="5">
        <v>0.28789600499991203</v>
      </c>
      <c r="AQ305" s="5">
        <v>12.970547406231001</v>
      </c>
      <c r="AR305" s="5">
        <v>5.9785150583215201E-2</v>
      </c>
      <c r="AS305" s="5">
        <v>0.40384500090930803</v>
      </c>
      <c r="AT305" s="5">
        <v>0.19663156450364899</v>
      </c>
      <c r="AU305" s="5">
        <v>5.5029341739541398</v>
      </c>
      <c r="AV305" s="5">
        <v>6.2580193303509904E-2</v>
      </c>
      <c r="AW305" s="5">
        <v>0.62714540362231197</v>
      </c>
      <c r="AX305" s="5">
        <v>0.46675304050941802</v>
      </c>
      <c r="AY305" s="5">
        <v>1.53161368873704</v>
      </c>
      <c r="AZ305" s="5">
        <v>2.5987307927233399E-2</v>
      </c>
      <c r="BA305" s="5">
        <v>0.26863511514101601</v>
      </c>
      <c r="BB305" s="5">
        <v>8.0303361746569199E-3</v>
      </c>
      <c r="BC305" s="5">
        <v>0.174616453905792</v>
      </c>
      <c r="BD305" s="5">
        <v>3.3953988513991097E-2</v>
      </c>
      <c r="BE305" s="5">
        <v>0.44364225516683897</v>
      </c>
      <c r="BF305" s="5">
        <v>2.5372916696587901E-2</v>
      </c>
      <c r="BG305" s="5">
        <v>1.8345582553177801E-2</v>
      </c>
      <c r="BH305" s="5">
        <v>0.101661232296252</v>
      </c>
      <c r="BI305" s="3">
        <v>1.13987193033452E-2</v>
      </c>
      <c r="BK305" s="5">
        <v>2.2793010660864201</v>
      </c>
      <c r="BL305" s="5">
        <v>69896.374448061193</v>
      </c>
      <c r="BM305" s="5">
        <v>79.907562892074395</v>
      </c>
      <c r="BN305" s="5">
        <v>2.7622619611889001</v>
      </c>
      <c r="BO305" s="5">
        <v>4.2613114471640499</v>
      </c>
      <c r="BP305" s="5">
        <v>6.0925448388199301</v>
      </c>
      <c r="BQ305" s="5">
        <v>1.46992600711747</v>
      </c>
      <c r="BR305" s="5">
        <v>5.92138651705146E-2</v>
      </c>
      <c r="BS305" s="5">
        <v>51.357812244863197</v>
      </c>
      <c r="BT305" s="5">
        <v>0.40278400427271499</v>
      </c>
      <c r="BU305" s="5">
        <v>0.35267852239495101</v>
      </c>
      <c r="BV305" s="5">
        <v>7.3039231661351E-3</v>
      </c>
      <c r="BW305" s="5">
        <v>1.8467366703628301E-4</v>
      </c>
      <c r="BX305" s="5">
        <v>1.1501988967329699</v>
      </c>
      <c r="BY305" s="5">
        <v>7.3801518102955699</v>
      </c>
      <c r="BZ305" s="5">
        <v>3.6579306917052201</v>
      </c>
      <c r="CA305" s="5">
        <v>5.2291083521537995E-4</v>
      </c>
      <c r="CB305" s="5">
        <v>0.34109970272130202</v>
      </c>
      <c r="CC305" s="5">
        <v>74.884310142512206</v>
      </c>
      <c r="CD305" s="3">
        <v>4.0891359400739598</v>
      </c>
      <c r="CF305" s="3">
        <v>24.615311779003601</v>
      </c>
      <c r="CG305" s="3">
        <v>444525.192349374</v>
      </c>
      <c r="CH305" s="3">
        <v>232.446241782947</v>
      </c>
      <c r="CI305" s="3">
        <v>41.120241328688799</v>
      </c>
      <c r="CJ305" s="3">
        <v>12.261715097490599</v>
      </c>
      <c r="CK305" s="3">
        <v>5.5029341739541398</v>
      </c>
      <c r="CL305" s="3">
        <v>2.1124621116217699</v>
      </c>
      <c r="CM305" s="3">
        <v>0.62714540362231197</v>
      </c>
      <c r="CN305" s="3">
        <v>732.87300750720397</v>
      </c>
      <c r="CO305" s="3">
        <v>2.8694807125534099</v>
      </c>
      <c r="CP305" s="3">
        <v>0.71532085138922297</v>
      </c>
      <c r="CQ305" s="3">
        <v>0.26863511514101601</v>
      </c>
      <c r="CR305" s="3">
        <v>8.0303361746569199E-3</v>
      </c>
      <c r="CS305" s="3">
        <v>0.60807169842086595</v>
      </c>
      <c r="CT305" s="3">
        <v>26.227333589751101</v>
      </c>
      <c r="CU305" s="3">
        <v>3.6525420210514299</v>
      </c>
      <c r="CV305" s="3">
        <v>2.5372916696587901E-2</v>
      </c>
      <c r="CW305" s="3">
        <v>0.27372718982593403</v>
      </c>
      <c r="CX305" s="3">
        <v>381.07025707302802</v>
      </c>
      <c r="CY305" s="3">
        <v>6.7440481591389201</v>
      </c>
      <c r="DA305" s="3">
        <f t="shared" si="233"/>
        <v>0.44805580516708193</v>
      </c>
      <c r="DB305" s="3">
        <f t="shared" si="234"/>
        <v>7959.9819562964276</v>
      </c>
      <c r="DC305" s="3">
        <f t="shared" si="235"/>
        <v>3.9442324832682938</v>
      </c>
      <c r="DD305" s="3">
        <f t="shared" si="236"/>
        <v>0.70059395653836376</v>
      </c>
      <c r="DE305" s="3">
        <f t="shared" si="237"/>
        <v>0.19295809488387308</v>
      </c>
      <c r="DF305" s="3">
        <f t="shared" si="238"/>
        <v>8.4155592199940968E-2</v>
      </c>
      <c r="DG305" s="3">
        <f t="shared" si="239"/>
        <v>3.0297923377103249E-2</v>
      </c>
      <c r="DH305" s="3">
        <f t="shared" si="240"/>
        <v>8.6371767473118304E-3</v>
      </c>
      <c r="DI305" s="3">
        <f t="shared" si="241"/>
        <v>9.7818654100713811</v>
      </c>
      <c r="DJ305" s="3">
        <f t="shared" si="242"/>
        <v>3.6340941141760515E-2</v>
      </c>
      <c r="DK305" s="3">
        <f t="shared" si="243"/>
        <v>6.6314340221605896E-3</v>
      </c>
      <c r="DL305" s="3">
        <f t="shared" si="244"/>
        <v>2.3897582544503298E-3</v>
      </c>
      <c r="DM305" s="3">
        <f t="shared" si="245"/>
        <v>6.9939697387665E-5</v>
      </c>
      <c r="DN305" s="3">
        <f t="shared" si="246"/>
        <v>5.1223291923247075E-3</v>
      </c>
      <c r="DO305" s="3">
        <f t="shared" si="247"/>
        <v>0.21540188559256818</v>
      </c>
      <c r="DP305" s="3">
        <f t="shared" si="248"/>
        <v>2.8624937469055093E-2</v>
      </c>
      <c r="DQ305" s="3">
        <f t="shared" si="249"/>
        <v>1.2881840442749239E-4</v>
      </c>
      <c r="DR305" s="3">
        <f t="shared" si="250"/>
        <v>1.3392835413946933E-3</v>
      </c>
      <c r="DS305" s="3">
        <f t="shared" si="251"/>
        <v>1.839142167340869</v>
      </c>
      <c r="DT305" s="3">
        <f t="shared" si="252"/>
        <v>3.2271202488668653E-2</v>
      </c>
      <c r="DV305" s="3">
        <f t="shared" si="253"/>
        <v>5.6158806496843169E-3</v>
      </c>
      <c r="DW305" s="3">
        <f t="shared" si="254"/>
        <v>99.769511129382067</v>
      </c>
      <c r="DX305" s="3">
        <f t="shared" si="255"/>
        <v>4.9436562645099033E-2</v>
      </c>
      <c r="DY305" s="3">
        <f t="shared" si="256"/>
        <v>8.7811651995947215E-3</v>
      </c>
      <c r="DZ305" s="3">
        <f t="shared" si="257"/>
        <v>2.418514878641519E-3</v>
      </c>
      <c r="EA305" s="3">
        <f t="shared" si="258"/>
        <v>1.0547966488730917E-3</v>
      </c>
      <c r="EB305" s="3">
        <f t="shared" si="259"/>
        <v>3.797507356380368E-4</v>
      </c>
      <c r="EC305" s="3">
        <f t="shared" si="260"/>
        <v>1.0825739384192105E-4</v>
      </c>
      <c r="ED305" s="3">
        <f t="shared" si="261"/>
        <v>0.1226047917262252</v>
      </c>
      <c r="EE305" s="3">
        <f t="shared" si="262"/>
        <v>4.5549323498492525E-4</v>
      </c>
      <c r="EF305" s="3">
        <f t="shared" si="263"/>
        <v>8.3117641988418017E-5</v>
      </c>
      <c r="EG305" s="3">
        <f t="shared" si="264"/>
        <v>2.995295894801849E-5</v>
      </c>
      <c r="EH305" s="3">
        <f t="shared" si="265"/>
        <v>8.7661623546579848E-7</v>
      </c>
      <c r="EI305" s="3">
        <f t="shared" si="266"/>
        <v>6.4202693193010432E-5</v>
      </c>
      <c r="EJ305" s="3">
        <f t="shared" si="267"/>
        <v>2.6998228061206062E-3</v>
      </c>
      <c r="EK305" s="3">
        <f t="shared" si="268"/>
        <v>3.5878171999343729E-4</v>
      </c>
      <c r="EL305" s="3">
        <f t="shared" si="269"/>
        <v>1.6145952722960331E-6</v>
      </c>
      <c r="EM305" s="3">
        <f t="shared" si="270"/>
        <v>1.678642802486274E-5</v>
      </c>
      <c r="EN305" s="3">
        <f t="shared" si="271"/>
        <v>2.3051599355434212E-2</v>
      </c>
      <c r="EO305" s="3">
        <f t="shared" si="272"/>
        <v>4.0448359224042805E-4</v>
      </c>
      <c r="EQ305" s="3">
        <f t="shared" si="273"/>
        <v>199.53902225876413</v>
      </c>
    </row>
    <row r="306" spans="1:147">
      <c r="A306" s="5" t="s">
        <v>359</v>
      </c>
      <c r="B306" s="5" t="s">
        <v>397</v>
      </c>
      <c r="C306" s="3" t="s">
        <v>65</v>
      </c>
      <c r="D306" s="53" t="s">
        <v>621</v>
      </c>
      <c r="E306" s="3" t="s">
        <v>399</v>
      </c>
      <c r="F306" s="13" t="s">
        <v>498</v>
      </c>
      <c r="G306" s="5">
        <v>612.93039243107603</v>
      </c>
      <c r="H306" s="5">
        <v>435405.83189721598</v>
      </c>
      <c r="I306" s="5">
        <v>240.32077713713699</v>
      </c>
      <c r="J306" s="5">
        <v>36.787824104912403</v>
      </c>
      <c r="K306" s="5">
        <v>24.220881701386698</v>
      </c>
      <c r="L306" s="5">
        <v>3.1824832425477698</v>
      </c>
      <c r="M306" s="5">
        <v>0.48976562993954798</v>
      </c>
      <c r="N306" s="5">
        <v>0.87703604710190397</v>
      </c>
      <c r="O306" s="5">
        <v>111.748043000979</v>
      </c>
      <c r="P306" s="5">
        <v>3.2693261289425299</v>
      </c>
      <c r="Q306" s="5">
        <v>71.494042215757602</v>
      </c>
      <c r="R306" s="5">
        <v>0.79174492794647899</v>
      </c>
      <c r="S306" s="5">
        <v>9.1632423758125706E-3</v>
      </c>
      <c r="T306" s="5">
        <v>0.199996297895916</v>
      </c>
      <c r="U306" s="5">
        <v>0.26872998887828597</v>
      </c>
      <c r="V306" s="5">
        <v>32.2555481874573</v>
      </c>
      <c r="W306" s="5">
        <v>0.27450536602659498</v>
      </c>
      <c r="X306" s="5">
        <v>3.6718590132675803E-2</v>
      </c>
      <c r="Y306" s="5">
        <v>602.17815868468495</v>
      </c>
      <c r="Z306" s="5">
        <v>15.999632979529</v>
      </c>
      <c r="AA306" s="3">
        <f t="shared" si="220"/>
        <v>6.5326173260963847</v>
      </c>
      <c r="AB306" s="3">
        <f t="shared" si="221"/>
        <v>5.4291675674248896E-3</v>
      </c>
      <c r="AC306" s="3">
        <f t="shared" si="222"/>
        <v>2.6569600289848432E-2</v>
      </c>
      <c r="AD306" s="3">
        <f t="shared" si="223"/>
        <v>2.150559156861759</v>
      </c>
      <c r="AE306" s="3">
        <f t="shared" si="224"/>
        <v>6.0976290161168971E-5</v>
      </c>
      <c r="AF306" s="3">
        <f t="shared" si="225"/>
        <v>4.4626326113398528E-4</v>
      </c>
      <c r="AG306" s="3">
        <f t="shared" si="226"/>
        <v>0.29749422029773209</v>
      </c>
      <c r="AH306" s="17">
        <f t="shared" si="227"/>
        <v>0.11872573122200138</v>
      </c>
      <c r="AI306" s="3">
        <f t="shared" si="228"/>
        <v>6.6576153631522861E-2</v>
      </c>
      <c r="AJ306" s="3">
        <f t="shared" si="229"/>
        <v>1.360400947387465E-2</v>
      </c>
      <c r="AK306" s="3">
        <f t="shared" si="230"/>
        <v>1.5278991092693852E-4</v>
      </c>
      <c r="AL306" s="3">
        <f t="shared" si="231"/>
        <v>1.1182137145176487E-3</v>
      </c>
      <c r="AM306" s="3">
        <f t="shared" si="232"/>
        <v>0.29749422029773209</v>
      </c>
      <c r="AN306" s="5"/>
      <c r="AP306" s="5">
        <v>0.30963601362792897</v>
      </c>
      <c r="AQ306" s="5">
        <v>8.2914593065050006</v>
      </c>
      <c r="AR306" s="5">
        <v>3.7777840729920402E-2</v>
      </c>
      <c r="AS306" s="5">
        <v>0.30947087858948302</v>
      </c>
      <c r="AT306" s="5">
        <v>0.30710244552070298</v>
      </c>
      <c r="AU306" s="5">
        <v>3.1824832425477698</v>
      </c>
      <c r="AV306" s="5">
        <v>5.3014408120049698E-2</v>
      </c>
      <c r="AW306" s="5">
        <v>0.47490585390240098</v>
      </c>
      <c r="AX306" s="5">
        <v>0.430529632151464</v>
      </c>
      <c r="AY306" s="5">
        <v>1.3323212200849901</v>
      </c>
      <c r="AZ306" s="5">
        <v>2.2061359777224201E-2</v>
      </c>
      <c r="BA306" s="5">
        <v>0.176662662136847</v>
      </c>
      <c r="BB306" s="5">
        <v>9.1632423758125706E-3</v>
      </c>
      <c r="BC306" s="5">
        <v>0.199996297895916</v>
      </c>
      <c r="BD306" s="5">
        <v>2.4426349849233302E-2</v>
      </c>
      <c r="BE306" s="5">
        <v>0.31151776656035002</v>
      </c>
      <c r="BF306" s="5">
        <v>2.4396554735897E-2</v>
      </c>
      <c r="BG306" s="5">
        <v>1.2709281622638799E-2</v>
      </c>
      <c r="BH306" s="5">
        <v>2.0517858978034198</v>
      </c>
      <c r="BI306" s="3">
        <v>0.26587620832908399</v>
      </c>
      <c r="BK306" s="5">
        <v>261.24987838680403</v>
      </c>
      <c r="BL306" s="5">
        <v>15138.310354650899</v>
      </c>
      <c r="BM306" s="5">
        <v>52.943041069181703</v>
      </c>
      <c r="BN306" s="5">
        <v>1.49330515233142</v>
      </c>
      <c r="BO306" s="5">
        <v>31.346728928766002</v>
      </c>
      <c r="BP306" s="5">
        <v>2.8345897543545</v>
      </c>
      <c r="BQ306" s="5">
        <v>7.2010515933910599E-2</v>
      </c>
      <c r="BR306" s="5">
        <v>0.45964251041139398</v>
      </c>
      <c r="BS306" s="5">
        <v>50.262180103175503</v>
      </c>
      <c r="BT306" s="5">
        <v>3.13641481438713</v>
      </c>
      <c r="BU306" s="5">
        <v>46.486289233847998</v>
      </c>
      <c r="BV306" s="5">
        <v>0.71759654943821705</v>
      </c>
      <c r="BW306" s="5">
        <v>7.9926055229492792E-3</v>
      </c>
      <c r="BX306" s="5">
        <v>0.123667547437447</v>
      </c>
      <c r="BY306" s="5">
        <v>0.114889974649729</v>
      </c>
      <c r="BZ306" s="5">
        <v>13.604475149553499</v>
      </c>
      <c r="CA306" s="5">
        <v>0.20699959992491601</v>
      </c>
      <c r="CB306" s="5">
        <v>1.90550838651833E-2</v>
      </c>
      <c r="CC306" s="5">
        <v>350.525194418176</v>
      </c>
      <c r="CD306" s="3">
        <v>1.5137536861110901</v>
      </c>
      <c r="CF306" s="3">
        <v>612.93039243107603</v>
      </c>
      <c r="CG306" s="3">
        <v>435405.83189721598</v>
      </c>
      <c r="CH306" s="3">
        <v>240.32077713713699</v>
      </c>
      <c r="CI306" s="3">
        <v>36.787824104912403</v>
      </c>
      <c r="CJ306" s="3">
        <v>24.220881701386698</v>
      </c>
      <c r="CK306" s="3">
        <v>3.1824832425477698</v>
      </c>
      <c r="CL306" s="3">
        <v>0.48976562993954798</v>
      </c>
      <c r="CM306" s="3">
        <v>0.87703604710190397</v>
      </c>
      <c r="CN306" s="3">
        <v>111.748043000979</v>
      </c>
      <c r="CO306" s="3">
        <v>3.2693261289425299</v>
      </c>
      <c r="CP306" s="3">
        <v>71.494042215757602</v>
      </c>
      <c r="CQ306" s="3">
        <v>0.79174492794647899</v>
      </c>
      <c r="CR306" s="3">
        <v>9.1632423758125706E-3</v>
      </c>
      <c r="CS306" s="3">
        <v>0.199996297895916</v>
      </c>
      <c r="CT306" s="3">
        <v>0.26872998887828597</v>
      </c>
      <c r="CU306" s="3">
        <v>32.2555481874573</v>
      </c>
      <c r="CV306" s="3">
        <v>0.27450536602659498</v>
      </c>
      <c r="CW306" s="3">
        <v>3.6718590132675803E-2</v>
      </c>
      <c r="CX306" s="3">
        <v>602.17815868468495</v>
      </c>
      <c r="CY306" s="3">
        <v>15.999632979529</v>
      </c>
      <c r="DA306" s="3">
        <f t="shared" si="233"/>
        <v>11.156755720085291</v>
      </c>
      <c r="DB306" s="3">
        <f t="shared" si="234"/>
        <v>7796.6842492114956</v>
      </c>
      <c r="DC306" s="3">
        <f t="shared" si="235"/>
        <v>4.0778504669208013</v>
      </c>
      <c r="DD306" s="3">
        <f t="shared" si="236"/>
        <v>0.6267795715516975</v>
      </c>
      <c r="DE306" s="3">
        <f t="shared" si="237"/>
        <v>0.38115509554317656</v>
      </c>
      <c r="DF306" s="3">
        <f t="shared" si="238"/>
        <v>4.8669265064195895E-2</v>
      </c>
      <c r="DG306" s="3">
        <f t="shared" si="239"/>
        <v>7.024448602893564E-3</v>
      </c>
      <c r="DH306" s="3">
        <f t="shared" si="240"/>
        <v>1.2078722587824046E-2</v>
      </c>
      <c r="DI306" s="3">
        <f t="shared" si="241"/>
        <v>1.4915330559008217</v>
      </c>
      <c r="DJ306" s="3">
        <f t="shared" si="242"/>
        <v>4.140483952561462E-2</v>
      </c>
      <c r="DK306" s="3">
        <f t="shared" si="243"/>
        <v>0.66279072252765503</v>
      </c>
      <c r="DL306" s="3">
        <f t="shared" si="244"/>
        <v>7.0433047294880301E-3</v>
      </c>
      <c r="DM306" s="3">
        <f t="shared" si="245"/>
        <v>7.9806671217166037E-5</v>
      </c>
      <c r="DN306" s="3">
        <f t="shared" si="246"/>
        <v>1.6847468443763457E-3</v>
      </c>
      <c r="DO306" s="3">
        <f t="shared" si="247"/>
        <v>2.2070465578045823E-3</v>
      </c>
      <c r="DP306" s="3">
        <f t="shared" si="248"/>
        <v>0.25278642780138949</v>
      </c>
      <c r="DQ306" s="3">
        <f t="shared" si="249"/>
        <v>1.3936648939964424E-3</v>
      </c>
      <c r="DR306" s="3">
        <f t="shared" si="250"/>
        <v>1.7965553023498399E-4</v>
      </c>
      <c r="DS306" s="3">
        <f t="shared" si="251"/>
        <v>2.9062652446172055</v>
      </c>
      <c r="DT306" s="3">
        <f t="shared" si="252"/>
        <v>7.656045500313953E-2</v>
      </c>
      <c r="DV306" s="3">
        <f t="shared" si="253"/>
        <v>0.14267918986446737</v>
      </c>
      <c r="DW306" s="3">
        <f t="shared" si="254"/>
        <v>99.708608865915451</v>
      </c>
      <c r="DX306" s="3">
        <f t="shared" si="255"/>
        <v>5.2149963269452308E-2</v>
      </c>
      <c r="DY306" s="3">
        <f t="shared" si="256"/>
        <v>8.0156278165701821E-3</v>
      </c>
      <c r="DZ306" s="3">
        <f t="shared" si="257"/>
        <v>4.8744367636291974E-3</v>
      </c>
      <c r="EA306" s="3">
        <f t="shared" si="258"/>
        <v>6.2241134294597675E-4</v>
      </c>
      <c r="EB306" s="3">
        <f t="shared" si="259"/>
        <v>8.9832802747587753E-5</v>
      </c>
      <c r="EC306" s="3">
        <f t="shared" si="260"/>
        <v>1.5446984738814402E-4</v>
      </c>
      <c r="ED306" s="3">
        <f t="shared" si="261"/>
        <v>1.9074606759461762E-2</v>
      </c>
      <c r="EE306" s="3">
        <f t="shared" si="262"/>
        <v>5.2950957323082885E-4</v>
      </c>
      <c r="EF306" s="3">
        <f t="shared" si="263"/>
        <v>8.4761597109888013E-3</v>
      </c>
      <c r="EG306" s="3">
        <f t="shared" si="264"/>
        <v>9.0073946045333072E-5</v>
      </c>
      <c r="EH306" s="3">
        <f t="shared" si="265"/>
        <v>1.0206149064056147E-6</v>
      </c>
      <c r="EI306" s="3">
        <f t="shared" si="266"/>
        <v>2.1545538946379053E-5</v>
      </c>
      <c r="EJ306" s="3">
        <f t="shared" si="267"/>
        <v>2.8225016551524157E-5</v>
      </c>
      <c r="EK306" s="3">
        <f t="shared" si="268"/>
        <v>3.2327823277965607E-3</v>
      </c>
      <c r="EL306" s="3">
        <f t="shared" si="269"/>
        <v>1.7823010829212725E-5</v>
      </c>
      <c r="EM306" s="3">
        <f t="shared" si="270"/>
        <v>2.2975411626564569E-6</v>
      </c>
      <c r="EN306" s="3">
        <f t="shared" si="271"/>
        <v>3.7167038612016048E-2</v>
      </c>
      <c r="EO306" s="3">
        <f t="shared" si="272"/>
        <v>9.7910037376165173E-4</v>
      </c>
      <c r="EQ306" s="3">
        <f t="shared" si="273"/>
        <v>199.4172177318309</v>
      </c>
    </row>
    <row r="307" spans="1:147">
      <c r="A307" s="5" t="s">
        <v>360</v>
      </c>
      <c r="B307" s="5" t="s">
        <v>397</v>
      </c>
      <c r="C307" s="3" t="s">
        <v>65</v>
      </c>
      <c r="D307" s="53" t="s">
        <v>621</v>
      </c>
      <c r="E307" s="3" t="s">
        <v>399</v>
      </c>
      <c r="F307" s="13" t="s">
        <v>498</v>
      </c>
      <c r="G307" s="5">
        <v>27.563580322745899</v>
      </c>
      <c r="H307" s="5">
        <v>429896.66401333502</v>
      </c>
      <c r="I307" s="5">
        <v>87.967309743060397</v>
      </c>
      <c r="J307" s="5">
        <v>180.78892052833899</v>
      </c>
      <c r="K307" s="5">
        <v>7.60061439543649</v>
      </c>
      <c r="L307" s="5">
        <v>4.6285789482685802</v>
      </c>
      <c r="M307" s="5">
        <v>1.08099588524909</v>
      </c>
      <c r="N307" s="5">
        <v>0.53143040007416598</v>
      </c>
      <c r="O307" s="5">
        <v>464.68407318834397</v>
      </c>
      <c r="P307" s="5">
        <v>3.2160579749687899</v>
      </c>
      <c r="Q307" s="5">
        <v>5.53801984873004E-2</v>
      </c>
      <c r="R307" s="5">
        <v>7.9752548634640194E-2</v>
      </c>
      <c r="S307" s="3">
        <v>6.3345743378294302E-3</v>
      </c>
      <c r="T307" s="5">
        <v>0.28672920692189602</v>
      </c>
      <c r="U307" s="5">
        <v>2.8314153452447099</v>
      </c>
      <c r="V307" s="5">
        <v>7.1354738041999797</v>
      </c>
      <c r="W307" s="5">
        <v>0.12564062027369499</v>
      </c>
      <c r="X307" s="5">
        <v>1.66225739052712E-2</v>
      </c>
      <c r="Y307" s="5">
        <v>85.426795246735395</v>
      </c>
      <c r="Z307" s="5">
        <v>40.067457221150697</v>
      </c>
      <c r="AA307" s="3">
        <f t="shared" si="220"/>
        <v>0.48657467219774325</v>
      </c>
      <c r="AB307" s="3">
        <f t="shared" si="221"/>
        <v>3.764694632029629E-2</v>
      </c>
      <c r="AC307" s="3">
        <f t="shared" si="222"/>
        <v>0.4690268095089507</v>
      </c>
      <c r="AD307" s="3">
        <f t="shared" si="223"/>
        <v>0.18930562680896065</v>
      </c>
      <c r="AE307" s="3">
        <f t="shared" si="224"/>
        <v>1.9458266996041194E-4</v>
      </c>
      <c r="AF307" s="3">
        <f t="shared" si="225"/>
        <v>3.3144347005723745E-2</v>
      </c>
      <c r="AG307" s="3">
        <f t="shared" si="226"/>
        <v>6.295543043098378E-4</v>
      </c>
      <c r="AH307" s="17">
        <f t="shared" si="227"/>
        <v>6.4827667159171305E-4</v>
      </c>
      <c r="AI307" s="3">
        <f t="shared" si="228"/>
        <v>0.45548121612655723</v>
      </c>
      <c r="AJ307" s="3">
        <f t="shared" si="229"/>
        <v>3.6559694554288667E-2</v>
      </c>
      <c r="AK307" s="3">
        <f t="shared" si="230"/>
        <v>1.8896308132899936E-4</v>
      </c>
      <c r="AL307" s="3">
        <f t="shared" si="231"/>
        <v>3.2187131259496952E-2</v>
      </c>
      <c r="AM307" s="3">
        <f t="shared" si="232"/>
        <v>6.295543043098378E-4</v>
      </c>
      <c r="AN307" s="5"/>
      <c r="AP307" s="5">
        <v>0.20499382787064199</v>
      </c>
      <c r="AQ307" s="5">
        <v>8.8923562901668394</v>
      </c>
      <c r="AR307" s="5">
        <v>3.4158367934098599E-2</v>
      </c>
      <c r="AS307" s="5">
        <v>0.26937598941024599</v>
      </c>
      <c r="AT307" s="5">
        <v>0.22643563738206601</v>
      </c>
      <c r="AU307" s="5">
        <v>4.6285789482685802</v>
      </c>
      <c r="AV307" s="5">
        <v>3.9801052595609399E-2</v>
      </c>
      <c r="AW307" s="5">
        <v>0.46003364264987001</v>
      </c>
      <c r="AX307" s="5">
        <v>0.28383459035602199</v>
      </c>
      <c r="AY307" s="5">
        <v>1.6472634706165701</v>
      </c>
      <c r="AZ307" s="5">
        <v>1.6737482918486798E-2</v>
      </c>
      <c r="BA307" s="5">
        <v>7.9752548634640194E-2</v>
      </c>
      <c r="BB307" s="5">
        <v>5.0294435833018701E-3</v>
      </c>
      <c r="BC307" s="5">
        <v>0.28672920692189602</v>
      </c>
      <c r="BD307" s="5">
        <v>2.5713423547887301E-2</v>
      </c>
      <c r="BE307" s="5">
        <v>0.189714991543075</v>
      </c>
      <c r="BF307" s="5">
        <v>2.1796097645905201E-2</v>
      </c>
      <c r="BG307" s="5">
        <v>1.28333707459068E-2</v>
      </c>
      <c r="BH307" s="5">
        <v>0.104659390616731</v>
      </c>
      <c r="BI307" s="3">
        <v>7.6408726592139204E-3</v>
      </c>
      <c r="BK307" s="5">
        <v>9.2786690814970108</v>
      </c>
      <c r="BL307" s="5">
        <v>26022.7161648494</v>
      </c>
      <c r="BM307" s="5">
        <v>21.521538070943699</v>
      </c>
      <c r="BN307" s="5">
        <v>129.145239720597</v>
      </c>
      <c r="BO307" s="5">
        <v>4.1338054108847002</v>
      </c>
      <c r="BP307" s="5">
        <v>2.69156448204967</v>
      </c>
      <c r="BQ307" s="5">
        <v>0.139577339557452</v>
      </c>
      <c r="BR307" s="5">
        <v>0.220232764617426</v>
      </c>
      <c r="BS307" s="5">
        <v>130.337153083906</v>
      </c>
      <c r="BT307" s="5">
        <v>3.2420288045393302</v>
      </c>
      <c r="BU307" s="5">
        <v>5.1561610628105201E-2</v>
      </c>
      <c r="BV307" s="5">
        <v>8.8211700505276394E-2</v>
      </c>
      <c r="BW307" s="5">
        <v>5.9725771646803602E-3</v>
      </c>
      <c r="BX307" s="5">
        <v>9.5233768467772095E-2</v>
      </c>
      <c r="BY307" s="5">
        <v>0.40835266653733299</v>
      </c>
      <c r="BZ307" s="5">
        <v>1.5069081404729701</v>
      </c>
      <c r="CA307" s="5">
        <v>5.6189763699493897E-2</v>
      </c>
      <c r="CB307" s="5">
        <v>1.6499403501138599E-2</v>
      </c>
      <c r="CC307" s="5">
        <v>21.794703457652702</v>
      </c>
      <c r="CD307" s="3">
        <v>6.8930357369157997</v>
      </c>
      <c r="CF307" s="3">
        <v>27.563580322745899</v>
      </c>
      <c r="CG307" s="3">
        <v>429896.66401333502</v>
      </c>
      <c r="CH307" s="3">
        <v>87.967309743060397</v>
      </c>
      <c r="CI307" s="3">
        <v>180.78892052833899</v>
      </c>
      <c r="CJ307" s="3">
        <v>7.60061439543649</v>
      </c>
      <c r="CK307" s="3">
        <v>4.6285789482685802</v>
      </c>
      <c r="CL307" s="3">
        <v>1.08099588524909</v>
      </c>
      <c r="CM307" s="3">
        <v>0.53143040007416598</v>
      </c>
      <c r="CN307" s="3">
        <v>464.68407318834397</v>
      </c>
      <c r="CO307" s="3">
        <v>3.2160579749687899</v>
      </c>
      <c r="CP307" s="3">
        <v>5.53801984873004E-2</v>
      </c>
      <c r="CQ307" s="3">
        <v>7.9752548634640194E-2</v>
      </c>
      <c r="CR307" s="3">
        <v>6.3345743378294302E-3</v>
      </c>
      <c r="CS307" s="3">
        <v>0.28672920692189602</v>
      </c>
      <c r="CT307" s="3">
        <v>2.8314153452447099</v>
      </c>
      <c r="CU307" s="3">
        <v>7.1354738041999797</v>
      </c>
      <c r="CV307" s="3">
        <v>0.12564062027369499</v>
      </c>
      <c r="CW307" s="3">
        <v>1.66225739052712E-2</v>
      </c>
      <c r="CX307" s="3">
        <v>85.426795246735395</v>
      </c>
      <c r="CY307" s="3">
        <v>40.067457221150697</v>
      </c>
      <c r="DA307" s="3">
        <f t="shared" si="233"/>
        <v>0.50172113543285635</v>
      </c>
      <c r="DB307" s="3">
        <f t="shared" si="234"/>
        <v>7698.0331992718238</v>
      </c>
      <c r="DC307" s="3">
        <f t="shared" si="235"/>
        <v>1.4926613478151602</v>
      </c>
      <c r="DD307" s="3">
        <f t="shared" si="236"/>
        <v>3.0802257243291238</v>
      </c>
      <c r="DE307" s="3">
        <f t="shared" si="237"/>
        <v>0.11960806967293756</v>
      </c>
      <c r="DF307" s="3">
        <f t="shared" si="238"/>
        <v>7.0784201686321768E-2</v>
      </c>
      <c r="DG307" s="3">
        <f t="shared" si="239"/>
        <v>1.5504150499104885E-2</v>
      </c>
      <c r="DH307" s="3">
        <f t="shared" si="240"/>
        <v>7.3189698398865993E-3</v>
      </c>
      <c r="DI307" s="3">
        <f t="shared" si="241"/>
        <v>6.2022710832169095</v>
      </c>
      <c r="DJ307" s="3">
        <f t="shared" si="242"/>
        <v>4.0730217514802304E-2</v>
      </c>
      <c r="DK307" s="3">
        <f t="shared" si="243"/>
        <v>5.1340616129035618E-4</v>
      </c>
      <c r="DL307" s="3">
        <f t="shared" si="244"/>
        <v>7.0947281524619645E-4</v>
      </c>
      <c r="DM307" s="3">
        <f t="shared" si="245"/>
        <v>5.5170568533064765E-5</v>
      </c>
      <c r="DN307" s="3">
        <f t="shared" si="246"/>
        <v>2.4153753426155843E-3</v>
      </c>
      <c r="DO307" s="3">
        <f t="shared" si="247"/>
        <v>2.3254068209959837E-2</v>
      </c>
      <c r="DP307" s="3">
        <f t="shared" si="248"/>
        <v>5.5920641098745921E-2</v>
      </c>
      <c r="DQ307" s="3">
        <f t="shared" si="249"/>
        <v>6.3787795579348366E-4</v>
      </c>
      <c r="DR307" s="3">
        <f t="shared" si="250"/>
        <v>8.133039199030058E-5</v>
      </c>
      <c r="DS307" s="3">
        <f t="shared" si="251"/>
        <v>0.41229148285103956</v>
      </c>
      <c r="DT307" s="3">
        <f t="shared" si="252"/>
        <v>0.19172832024303285</v>
      </c>
      <c r="DV307" s="3">
        <f t="shared" si="253"/>
        <v>6.506325335406276E-3</v>
      </c>
      <c r="DW307" s="3">
        <f t="shared" si="254"/>
        <v>99.828181234600848</v>
      </c>
      <c r="DX307" s="3">
        <f t="shared" si="255"/>
        <v>1.9356849170989621E-2</v>
      </c>
      <c r="DY307" s="3">
        <f t="shared" si="256"/>
        <v>3.9944401887081232E-2</v>
      </c>
      <c r="DZ307" s="3">
        <f t="shared" si="257"/>
        <v>1.5510787947186607E-3</v>
      </c>
      <c r="EA307" s="3">
        <f t="shared" si="258"/>
        <v>9.1793032474282959E-4</v>
      </c>
      <c r="EB307" s="3">
        <f t="shared" si="259"/>
        <v>2.0105799830268012E-4</v>
      </c>
      <c r="EC307" s="3">
        <f t="shared" si="260"/>
        <v>9.4912483320530477E-5</v>
      </c>
      <c r="ED307" s="3">
        <f t="shared" si="261"/>
        <v>8.0431121266152719E-2</v>
      </c>
      <c r="EE307" s="3">
        <f t="shared" si="262"/>
        <v>5.2818991949489297E-4</v>
      </c>
      <c r="EF307" s="3">
        <f t="shared" si="263"/>
        <v>6.6578568823400857E-6</v>
      </c>
      <c r="EG307" s="3">
        <f t="shared" si="264"/>
        <v>9.2004514592271866E-6</v>
      </c>
      <c r="EH307" s="3">
        <f t="shared" si="265"/>
        <v>7.1545255414795179E-7</v>
      </c>
      <c r="EI307" s="3">
        <f t="shared" si="266"/>
        <v>3.1322614648508274E-5</v>
      </c>
      <c r="EJ307" s="3">
        <f t="shared" si="267"/>
        <v>3.0155901846788978E-4</v>
      </c>
      <c r="EK307" s="3">
        <f t="shared" si="268"/>
        <v>7.2517950362811301E-4</v>
      </c>
      <c r="EL307" s="3">
        <f t="shared" si="269"/>
        <v>8.2720085154389912E-6</v>
      </c>
      <c r="EM307" s="3">
        <f t="shared" si="270"/>
        <v>1.0546934393913574E-6</v>
      </c>
      <c r="EN307" s="3">
        <f t="shared" si="271"/>
        <v>5.3466005934384858E-3</v>
      </c>
      <c r="EO307" s="3">
        <f t="shared" si="272"/>
        <v>2.4863350164347907E-3</v>
      </c>
      <c r="EQ307" s="3">
        <f t="shared" si="273"/>
        <v>199.6563624692017</v>
      </c>
    </row>
    <row r="308" spans="1:147" s="9" customFormat="1">
      <c r="A308" s="8" t="s">
        <v>345</v>
      </c>
      <c r="B308" s="8" t="s">
        <v>397</v>
      </c>
      <c r="C308" s="9" t="s">
        <v>65</v>
      </c>
      <c r="D308" s="8" t="s">
        <v>621</v>
      </c>
      <c r="E308" s="9" t="s">
        <v>400</v>
      </c>
      <c r="F308" s="9" t="s">
        <v>494</v>
      </c>
      <c r="G308" s="8">
        <v>240.559710340305</v>
      </c>
      <c r="H308" s="8">
        <v>1897.6571564984699</v>
      </c>
      <c r="I308" s="8">
        <v>13.0478564891594</v>
      </c>
      <c r="J308" s="8">
        <v>0.41402005032128503</v>
      </c>
      <c r="K308" s="8">
        <v>519.24790967411798</v>
      </c>
      <c r="L308" s="8">
        <v>693328.68912871403</v>
      </c>
      <c r="M308" s="8">
        <v>6.2065585900401699</v>
      </c>
      <c r="N308" s="8">
        <v>0.650291704975136</v>
      </c>
      <c r="O308" s="8">
        <v>0.47669781544440099</v>
      </c>
      <c r="P308" s="8">
        <v>7.0882521261770197</v>
      </c>
      <c r="Q308" s="8">
        <v>26.872414826519599</v>
      </c>
      <c r="R308" s="8">
        <v>4455.2232316236796</v>
      </c>
      <c r="S308" s="8">
        <v>43.622151950056377</v>
      </c>
      <c r="T308" s="8">
        <v>20.790928818830199</v>
      </c>
      <c r="U308" s="8">
        <v>4.1153499580573802</v>
      </c>
      <c r="V308" s="8">
        <v>6.68202777592803</v>
      </c>
      <c r="W308" s="8">
        <v>1.2085252017697601</v>
      </c>
      <c r="X308" s="8">
        <v>1.3332377649078801E-2</v>
      </c>
      <c r="Y308" s="8">
        <v>16.3672432769796</v>
      </c>
      <c r="Z308" s="8">
        <v>11.700285181461901</v>
      </c>
      <c r="AA308" s="9">
        <f t="shared" si="220"/>
        <v>31.515035271924855</v>
      </c>
      <c r="AB308" s="9">
        <f t="shared" si="221"/>
        <v>0.43307550368891939</v>
      </c>
      <c r="AC308" s="9">
        <f t="shared" si="222"/>
        <v>0.71485985657207529</v>
      </c>
      <c r="AD308" s="9">
        <f t="shared" si="223"/>
        <v>27.371336864624713</v>
      </c>
      <c r="AE308" s="9">
        <f t="shared" si="224"/>
        <v>8.1457686083463341E-4</v>
      </c>
      <c r="AF308" s="9">
        <f t="shared" si="225"/>
        <v>0.25143818591891937</v>
      </c>
      <c r="AG308" s="9">
        <f t="shared" si="226"/>
        <v>2.0595271605605188</v>
      </c>
      <c r="AH308" s="49">
        <f t="shared" si="227"/>
        <v>1.6418412295682951</v>
      </c>
      <c r="AI308" s="9">
        <f t="shared" si="228"/>
        <v>0.89672086684758467</v>
      </c>
      <c r="AJ308" s="9">
        <f t="shared" si="229"/>
        <v>0.54325031334197915</v>
      </c>
      <c r="AK308" s="9">
        <f t="shared" si="230"/>
        <v>1.0218059694445437E-3</v>
      </c>
      <c r="AL308" s="9">
        <f t="shared" si="231"/>
        <v>0.31540429353101423</v>
      </c>
      <c r="AM308" s="9">
        <f t="shared" si="232"/>
        <v>2.0595271605605188</v>
      </c>
      <c r="AN308" s="8"/>
      <c r="AO308" s="40"/>
      <c r="AP308" s="8">
        <v>0.47611056727557299</v>
      </c>
      <c r="AQ308" s="8">
        <v>7.85706464329167</v>
      </c>
      <c r="AR308" s="8">
        <v>3.7940517619325403E-2</v>
      </c>
      <c r="AS308" s="8">
        <v>0.41402005032128503</v>
      </c>
      <c r="AT308" s="8">
        <v>0.23886722794922999</v>
      </c>
      <c r="AU308" s="8">
        <v>4.9873269624207204</v>
      </c>
      <c r="AV308" s="8">
        <v>5.1969721333811503E-2</v>
      </c>
      <c r="AW308" s="8">
        <v>0.650291704975136</v>
      </c>
      <c r="AX308" s="8">
        <v>0.47669781544440099</v>
      </c>
      <c r="AY308" s="8">
        <v>1.28237972551775</v>
      </c>
      <c r="AZ308" s="8">
        <v>2.6609908684575301E-2</v>
      </c>
      <c r="BA308" s="8">
        <v>0.18829435420093699</v>
      </c>
      <c r="BB308" s="8">
        <v>2.1419406581608E-2</v>
      </c>
      <c r="BC308" s="8">
        <v>0.17782102997204399</v>
      </c>
      <c r="BD308" s="8">
        <v>4.1947679642812603E-2</v>
      </c>
      <c r="BE308" s="8">
        <v>0.190495285554275</v>
      </c>
      <c r="BF308" s="8">
        <v>2.93912398309541E-2</v>
      </c>
      <c r="BG308" s="8">
        <v>1.11179058463161E-2</v>
      </c>
      <c r="BH308" s="8">
        <v>0.32645052255741402</v>
      </c>
      <c r="BI308" s="9">
        <v>1.25244444038456E-2</v>
      </c>
      <c r="BJ308" s="41"/>
      <c r="BK308" s="8">
        <v>26.6956690965436</v>
      </c>
      <c r="BL308" s="8">
        <v>228.135899375181</v>
      </c>
      <c r="BM308" s="8">
        <v>0.91361712435509601</v>
      </c>
      <c r="BN308" s="8">
        <v>0.221848528619769</v>
      </c>
      <c r="BO308" s="8">
        <v>230.47404132931101</v>
      </c>
      <c r="BP308" s="8">
        <v>11736.0871367659</v>
      </c>
      <c r="BQ308" s="8">
        <v>1.04672007579568</v>
      </c>
      <c r="BR308" s="8">
        <v>0.40188902771519402</v>
      </c>
      <c r="BS308" s="8">
        <v>0.67000363033490096</v>
      </c>
      <c r="BT308" s="8">
        <v>3.95687472807086</v>
      </c>
      <c r="BU308" s="8">
        <v>43.080328243322498</v>
      </c>
      <c r="BV308" s="8">
        <v>60.862094736326803</v>
      </c>
      <c r="BW308" s="8">
        <v>0.91348294342576397</v>
      </c>
      <c r="BX308" s="8">
        <v>12.462729571073901</v>
      </c>
      <c r="BY308" s="8">
        <v>0.74673000899122599</v>
      </c>
      <c r="BZ308" s="8">
        <v>7.61942424138799</v>
      </c>
      <c r="CA308" s="8">
        <v>1.9700240059418399</v>
      </c>
      <c r="CB308" s="8">
        <v>1.56407501973213E-2</v>
      </c>
      <c r="CC308" s="8">
        <v>3.4005522206632302</v>
      </c>
      <c r="CD308" s="9">
        <v>4.1196385433396498</v>
      </c>
      <c r="CF308" s="9">
        <v>240.559710340305</v>
      </c>
      <c r="CG308" s="9">
        <v>1897.6571564984699</v>
      </c>
      <c r="CH308" s="9">
        <v>13.0478564891594</v>
      </c>
      <c r="CI308" s="9">
        <v>0.41402005032128503</v>
      </c>
      <c r="CJ308" s="9">
        <v>519.24790967411798</v>
      </c>
      <c r="CK308" s="9">
        <v>693328.68912871403</v>
      </c>
      <c r="CL308" s="9">
        <v>6.2065585900401699</v>
      </c>
      <c r="CM308" s="9">
        <v>0.650291704975136</v>
      </c>
      <c r="CN308" s="9">
        <v>0.47669781544440099</v>
      </c>
      <c r="CO308" s="9">
        <v>7.0882521261770197</v>
      </c>
      <c r="CP308" s="9">
        <v>26.872414826519599</v>
      </c>
      <c r="CQ308" s="9">
        <v>4455.2232316236796</v>
      </c>
      <c r="CR308" s="9">
        <v>43.622151950056377</v>
      </c>
      <c r="CS308" s="9">
        <v>20.790928818830199</v>
      </c>
      <c r="CT308" s="9">
        <v>4.1153499580573802</v>
      </c>
      <c r="CU308" s="9">
        <v>6.68202777592803</v>
      </c>
      <c r="CV308" s="9">
        <v>1.2085252017697601</v>
      </c>
      <c r="CW308" s="9">
        <v>1.3332377649078801E-2</v>
      </c>
      <c r="CX308" s="9">
        <v>16.3672432769796</v>
      </c>
      <c r="CY308" s="9">
        <v>11.700285181461901</v>
      </c>
      <c r="DA308" s="9">
        <f t="shared" si="233"/>
        <v>4.3787450540936579</v>
      </c>
      <c r="DB308" s="9">
        <f t="shared" si="234"/>
        <v>33.980788906768197</v>
      </c>
      <c r="DC308" s="9">
        <f t="shared" si="235"/>
        <v>0.22140078070017241</v>
      </c>
      <c r="DD308" s="9">
        <f t="shared" si="236"/>
        <v>7.0539455939046813E-3</v>
      </c>
      <c r="DE308" s="9">
        <f t="shared" si="237"/>
        <v>8.1712131318118839</v>
      </c>
      <c r="DF308" s="9">
        <f t="shared" si="238"/>
        <v>10602.977353245358</v>
      </c>
      <c r="DG308" s="9">
        <f t="shared" si="239"/>
        <v>8.901737719318116E-2</v>
      </c>
      <c r="DH308" s="9">
        <f t="shared" si="240"/>
        <v>8.9559524166800165E-3</v>
      </c>
      <c r="DI308" s="9">
        <f t="shared" si="241"/>
        <v>6.3626219333863801E-3</v>
      </c>
      <c r="DJ308" s="9">
        <f t="shared" si="242"/>
        <v>8.9770163705382724E-2</v>
      </c>
      <c r="DK308" s="9">
        <f t="shared" si="243"/>
        <v>0.24912267773560326</v>
      </c>
      <c r="DL308" s="9">
        <f t="shared" si="244"/>
        <v>39.633338655680312</v>
      </c>
      <c r="DM308" s="9">
        <f t="shared" si="245"/>
        <v>0.37992433198676495</v>
      </c>
      <c r="DN308" s="9">
        <f t="shared" si="246"/>
        <v>0.17514050053769858</v>
      </c>
      <c r="DO308" s="9">
        <f t="shared" si="247"/>
        <v>3.379886627839504E-2</v>
      </c>
      <c r="DP308" s="9">
        <f t="shared" si="248"/>
        <v>5.2366988839561368E-2</v>
      </c>
      <c r="DQ308" s="9">
        <f t="shared" si="249"/>
        <v>6.1356875153154682E-3</v>
      </c>
      <c r="DR308" s="9">
        <f t="shared" si="250"/>
        <v>6.5232226160742099E-5</v>
      </c>
      <c r="DS308" s="9">
        <f t="shared" si="251"/>
        <v>7.8992486858009664E-2</v>
      </c>
      <c r="DT308" s="9">
        <f t="shared" si="252"/>
        <v>5.5987481606942724E-2</v>
      </c>
      <c r="DV308" s="9">
        <f t="shared" si="253"/>
        <v>4.0954900928498794E-2</v>
      </c>
      <c r="DW308" s="9">
        <f t="shared" si="254"/>
        <v>0.31782618671709389</v>
      </c>
      <c r="DX308" s="9">
        <f t="shared" si="255"/>
        <v>2.0707867041929642E-3</v>
      </c>
      <c r="DY308" s="9">
        <f t="shared" si="256"/>
        <v>6.597635609849041E-5</v>
      </c>
      <c r="DZ308" s="9">
        <f t="shared" si="257"/>
        <v>7.6426286560378989E-2</v>
      </c>
      <c r="EA308" s="9">
        <f t="shared" si="258"/>
        <v>99.170854133950655</v>
      </c>
      <c r="EB308" s="9">
        <f t="shared" si="259"/>
        <v>8.3258966183774618E-4</v>
      </c>
      <c r="EC308" s="9">
        <f t="shared" si="260"/>
        <v>8.3766042419521533E-5</v>
      </c>
      <c r="ED308" s="9">
        <f t="shared" si="261"/>
        <v>5.9510327207499266E-5</v>
      </c>
      <c r="EE308" s="9">
        <f t="shared" si="262"/>
        <v>8.396305597769177E-4</v>
      </c>
      <c r="EF308" s="9">
        <f t="shared" si="263"/>
        <v>2.3300727627806155E-3</v>
      </c>
      <c r="EG308" s="9">
        <f t="shared" si="264"/>
        <v>0.37069512795487597</v>
      </c>
      <c r="EH308" s="9">
        <f t="shared" si="265"/>
        <v>3.5534755242937316E-3</v>
      </c>
      <c r="EI308" s="9">
        <f t="shared" si="266"/>
        <v>1.6381090379727127E-3</v>
      </c>
      <c r="EJ308" s="9">
        <f t="shared" si="267"/>
        <v>3.1612464366545875E-4</v>
      </c>
      <c r="EK308" s="9">
        <f t="shared" si="268"/>
        <v>4.8979440761068912E-4</v>
      </c>
      <c r="EL308" s="9">
        <f t="shared" si="269"/>
        <v>5.7387783763077508E-5</v>
      </c>
      <c r="EM308" s="9">
        <f t="shared" si="270"/>
        <v>6.101244367403805E-7</v>
      </c>
      <c r="EN308" s="9">
        <f t="shared" si="271"/>
        <v>7.3882572138814727E-4</v>
      </c>
      <c r="EO308" s="9">
        <f t="shared" si="272"/>
        <v>5.2365728858884213E-4</v>
      </c>
      <c r="EQ308" s="9">
        <f t="shared" si="273"/>
        <v>0.63565237343418779</v>
      </c>
    </row>
    <row r="309" spans="1:147">
      <c r="A309" s="5" t="s">
        <v>0</v>
      </c>
      <c r="B309" s="5" t="s">
        <v>397</v>
      </c>
      <c r="C309" s="5" t="s">
        <v>190</v>
      </c>
      <c r="D309" s="5" t="s">
        <v>587</v>
      </c>
      <c r="E309" s="3" t="s">
        <v>399</v>
      </c>
      <c r="F309" s="13" t="s">
        <v>498</v>
      </c>
      <c r="G309" s="5">
        <v>17.186732307525698</v>
      </c>
      <c r="H309" s="5">
        <v>366280.47611273598</v>
      </c>
      <c r="I309" s="5">
        <v>22.0144535251777</v>
      </c>
      <c r="J309" s="5">
        <v>284.16447007687799</v>
      </c>
      <c r="K309" s="5">
        <v>0.46962260646113102</v>
      </c>
      <c r="L309" s="5">
        <v>6.8023003290729296</v>
      </c>
      <c r="M309" s="5">
        <v>8.0477527712768407E-2</v>
      </c>
      <c r="N309" s="5">
        <v>0.803366683797748</v>
      </c>
      <c r="O309" s="5">
        <v>179.10048400974799</v>
      </c>
      <c r="P309" s="5">
        <v>9.9150276217429099</v>
      </c>
      <c r="Q309" s="5">
        <v>3.3987149920338702E-2</v>
      </c>
      <c r="R309" s="5">
        <v>0.79230821738145696</v>
      </c>
      <c r="S309" s="5">
        <v>1.2996513758072901E-2</v>
      </c>
      <c r="T309" s="5">
        <v>0.196308267623899</v>
      </c>
      <c r="U309" s="5">
        <v>7.0849951437649203E-2</v>
      </c>
      <c r="V309" s="5">
        <v>10.1002796989799</v>
      </c>
      <c r="W309" s="5">
        <v>9.9345134150943898E-2</v>
      </c>
      <c r="X309" s="5">
        <v>1.94091303438516E-2</v>
      </c>
      <c r="Y309" s="5">
        <v>0.59207985550066</v>
      </c>
      <c r="Z309" s="5">
        <v>1.8077502447787399</v>
      </c>
      <c r="AA309" s="3">
        <f t="shared" si="220"/>
        <v>7.7470816528265832E-2</v>
      </c>
      <c r="AB309" s="3">
        <f t="shared" si="221"/>
        <v>16.746098570367351</v>
      </c>
      <c r="AC309" s="3">
        <f t="shared" si="222"/>
        <v>3.0532203181446103</v>
      </c>
      <c r="AD309" s="3">
        <f t="shared" si="223"/>
        <v>0.12291677293278286</v>
      </c>
      <c r="AE309" s="3">
        <f t="shared" si="224"/>
        <v>3.2781271248351E-2</v>
      </c>
      <c r="AF309" s="3">
        <f t="shared" si="225"/>
        <v>0.11966283057838339</v>
      </c>
      <c r="AG309" s="3">
        <f t="shared" si="226"/>
        <v>1.5438561707410976E-3</v>
      </c>
      <c r="AH309" s="17">
        <f t="shared" si="227"/>
        <v>5.7402983068220288E-2</v>
      </c>
      <c r="AI309" s="3">
        <f t="shared" si="228"/>
        <v>8.2116516892469529E-2</v>
      </c>
      <c r="AJ309" s="3">
        <f t="shared" si="229"/>
        <v>0.45038717905957543</v>
      </c>
      <c r="AK309" s="3">
        <f t="shared" si="230"/>
        <v>8.8165396981821883E-4</v>
      </c>
      <c r="AL309" s="3">
        <f t="shared" si="231"/>
        <v>3.2183379594964215E-3</v>
      </c>
      <c r="AM309" s="3">
        <f t="shared" si="232"/>
        <v>1.5438561707410976E-3</v>
      </c>
      <c r="AN309" s="5"/>
      <c r="AP309" s="5">
        <v>0.30616067543875197</v>
      </c>
      <c r="AQ309" s="5">
        <v>9.6399363334960899</v>
      </c>
      <c r="AR309" s="5">
        <v>3.4979641996866997E-2</v>
      </c>
      <c r="AS309" s="5">
        <v>0.37233294560297497</v>
      </c>
      <c r="AT309" s="5">
        <v>0.32186851809162398</v>
      </c>
      <c r="AU309" s="5">
        <v>6.8023003290729296</v>
      </c>
      <c r="AV309" s="5">
        <v>5.0430898312187201E-2</v>
      </c>
      <c r="AW309" s="5">
        <v>0.51549219155105896</v>
      </c>
      <c r="AX309" s="5">
        <v>0.86119564213422395</v>
      </c>
      <c r="AY309" s="5">
        <v>1.91657035022004</v>
      </c>
      <c r="AZ309" s="5">
        <v>3.3987149920338702E-2</v>
      </c>
      <c r="BA309" s="5">
        <v>0.79230821738145696</v>
      </c>
      <c r="BB309" s="5">
        <v>1.2996513758072901E-2</v>
      </c>
      <c r="BC309" s="5">
        <v>0.196308267623899</v>
      </c>
      <c r="BD309" s="5">
        <v>7.0849951437649203E-2</v>
      </c>
      <c r="BE309" s="5">
        <v>0.184649853032025</v>
      </c>
      <c r="BF309" s="5">
        <v>1.9604560295561201E-2</v>
      </c>
      <c r="BG309" s="5">
        <v>1.94091303438516E-2</v>
      </c>
      <c r="BH309" s="5">
        <v>3.7491810908363503E-2</v>
      </c>
      <c r="BI309" s="3">
        <v>1.44979812693824E-2</v>
      </c>
      <c r="BK309" s="5">
        <v>1.91038515074643</v>
      </c>
      <c r="BL309" s="5">
        <v>36287.054063112402</v>
      </c>
      <c r="BM309" s="5">
        <v>10.5874676577827</v>
      </c>
      <c r="BN309" s="5">
        <v>48.173952045722899</v>
      </c>
      <c r="BO309" s="5">
        <v>0.39060846281203598</v>
      </c>
      <c r="BP309" s="5">
        <v>4.9368991006577403</v>
      </c>
      <c r="BQ309" s="5">
        <v>5.2793207278819199E-2</v>
      </c>
      <c r="BR309" s="5">
        <v>0.56155226424884697</v>
      </c>
      <c r="BS309" s="5">
        <v>58.456372260020501</v>
      </c>
      <c r="BT309" s="5">
        <v>1.6653231988047601</v>
      </c>
      <c r="BU309" s="5">
        <v>2.79843702372937E-2</v>
      </c>
      <c r="BV309" s="5">
        <v>0.358099323659685</v>
      </c>
      <c r="BW309" s="5">
        <v>1.60943115436449E-2</v>
      </c>
      <c r="BX309" s="5">
        <v>0.11513311319080401</v>
      </c>
      <c r="BY309" s="5">
        <v>3.6918450015744501E-2</v>
      </c>
      <c r="BZ309" s="5">
        <v>3.3170159723312498</v>
      </c>
      <c r="CA309" s="5">
        <v>5.6873061462227703E-2</v>
      </c>
      <c r="CB309" s="5">
        <v>9.9509963628038899E-4</v>
      </c>
      <c r="CC309" s="5">
        <v>0.22915010190419799</v>
      </c>
      <c r="CD309" s="3">
        <v>0.49734055980463598</v>
      </c>
      <c r="CF309" s="3">
        <v>17.186732307525698</v>
      </c>
      <c r="CG309" s="3">
        <v>366280.47611273598</v>
      </c>
      <c r="CH309" s="3">
        <v>22.0144535251777</v>
      </c>
      <c r="CI309" s="3">
        <v>284.16447007687799</v>
      </c>
      <c r="CJ309" s="3">
        <v>0.46962260646113102</v>
      </c>
      <c r="CK309" s="3">
        <v>6.8023003290729296</v>
      </c>
      <c r="CL309" s="3">
        <v>8.0477527712768407E-2</v>
      </c>
      <c r="CM309" s="3">
        <v>0.803366683797748</v>
      </c>
      <c r="CN309" s="3">
        <v>179.10048400974799</v>
      </c>
      <c r="CO309" s="3">
        <v>9.9150276217429099</v>
      </c>
      <c r="CP309" s="3">
        <v>3.3987149920338702E-2</v>
      </c>
      <c r="CQ309" s="3">
        <v>0.79230821738145696</v>
      </c>
      <c r="CR309" s="3">
        <v>1.2996513758072901E-2</v>
      </c>
      <c r="CS309" s="3">
        <v>0.196308267623899</v>
      </c>
      <c r="CT309" s="3">
        <v>7.0849951437649203E-2</v>
      </c>
      <c r="CU309" s="3">
        <v>10.1002796989799</v>
      </c>
      <c r="CV309" s="3">
        <v>9.9345134150943898E-2</v>
      </c>
      <c r="CW309" s="3">
        <v>1.94091303438516E-2</v>
      </c>
      <c r="CX309" s="3">
        <v>0.59207985550066</v>
      </c>
      <c r="CY309" s="3">
        <v>1.8077502447787399</v>
      </c>
      <c r="DA309" s="3">
        <f t="shared" si="233"/>
        <v>0.31283841746046892</v>
      </c>
      <c r="DB309" s="3">
        <f t="shared" si="234"/>
        <v>6558.8768217877341</v>
      </c>
      <c r="DC309" s="3">
        <f t="shared" si="235"/>
        <v>0.37354926467895344</v>
      </c>
      <c r="DD309" s="3">
        <f t="shared" si="236"/>
        <v>4.8415063717024065</v>
      </c>
      <c r="DE309" s="3">
        <f t="shared" si="237"/>
        <v>7.3902780105928149E-3</v>
      </c>
      <c r="DF309" s="3">
        <f t="shared" si="238"/>
        <v>0.10402661460579492</v>
      </c>
      <c r="DG309" s="3">
        <f t="shared" si="239"/>
        <v>1.154246485560983E-3</v>
      </c>
      <c r="DH309" s="3">
        <f t="shared" si="240"/>
        <v>1.1064132816385457E-2</v>
      </c>
      <c r="DI309" s="3">
        <f t="shared" si="241"/>
        <v>2.3905053283665589</v>
      </c>
      <c r="DJ309" s="3">
        <f t="shared" si="242"/>
        <v>0.12557025863402876</v>
      </c>
      <c r="DK309" s="3">
        <f t="shared" si="243"/>
        <v>3.1508034731587904E-4</v>
      </c>
      <c r="DL309" s="3">
        <f t="shared" si="244"/>
        <v>7.0483157109309316E-3</v>
      </c>
      <c r="DM309" s="3">
        <f t="shared" si="245"/>
        <v>1.1319230223547616E-4</v>
      </c>
      <c r="DN309" s="3">
        <f t="shared" si="246"/>
        <v>1.6536792824858816E-3</v>
      </c>
      <c r="DO309" s="3">
        <f t="shared" si="247"/>
        <v>5.8188199275336066E-4</v>
      </c>
      <c r="DP309" s="3">
        <f t="shared" si="248"/>
        <v>7.9155797013949064E-2</v>
      </c>
      <c r="DQ309" s="3">
        <f t="shared" si="249"/>
        <v>5.0437566252210786E-4</v>
      </c>
      <c r="DR309" s="3">
        <f t="shared" si="250"/>
        <v>9.4964365209151638E-5</v>
      </c>
      <c r="DS309" s="3">
        <f t="shared" si="251"/>
        <v>2.8575282601383208E-3</v>
      </c>
      <c r="DT309" s="3">
        <f t="shared" si="252"/>
        <v>8.6503347576396411E-3</v>
      </c>
      <c r="DV309" s="3">
        <f t="shared" si="253"/>
        <v>4.7629417724023336E-3</v>
      </c>
      <c r="DW309" s="3">
        <f t="shared" si="254"/>
        <v>99.858414603065057</v>
      </c>
      <c r="DX309" s="3">
        <f t="shared" si="255"/>
        <v>5.687259931924398E-3</v>
      </c>
      <c r="DY309" s="3">
        <f t="shared" si="256"/>
        <v>7.3711576494748604E-2</v>
      </c>
      <c r="DZ309" s="3">
        <f t="shared" si="257"/>
        <v>1.1251643622307618E-4</v>
      </c>
      <c r="EA309" s="3">
        <f t="shared" si="258"/>
        <v>1.5837975149268504E-3</v>
      </c>
      <c r="EB309" s="3">
        <f t="shared" si="259"/>
        <v>1.7573317389708651E-5</v>
      </c>
      <c r="EC309" s="3">
        <f t="shared" si="260"/>
        <v>1.6845060397107015E-4</v>
      </c>
      <c r="ED309" s="3">
        <f t="shared" si="261"/>
        <v>3.6395266853906087E-2</v>
      </c>
      <c r="EE309" s="3">
        <f t="shared" si="262"/>
        <v>1.9117979021708734E-3</v>
      </c>
      <c r="EF309" s="3">
        <f t="shared" si="263"/>
        <v>4.7970749886671745E-6</v>
      </c>
      <c r="EG309" s="3">
        <f t="shared" si="264"/>
        <v>1.0731008549777832E-4</v>
      </c>
      <c r="EH309" s="3">
        <f t="shared" si="265"/>
        <v>1.7233444313144983E-6</v>
      </c>
      <c r="EI309" s="3">
        <f t="shared" si="266"/>
        <v>2.5177144791379735E-5</v>
      </c>
      <c r="EJ309" s="3">
        <f t="shared" si="267"/>
        <v>8.8591103112964177E-6</v>
      </c>
      <c r="EK309" s="3">
        <f t="shared" si="268"/>
        <v>1.2051411562110283E-3</v>
      </c>
      <c r="EL309" s="3">
        <f t="shared" si="269"/>
        <v>7.6790821648789728E-6</v>
      </c>
      <c r="EM309" s="3">
        <f t="shared" si="270"/>
        <v>1.4458254379882683E-6</v>
      </c>
      <c r="EN309" s="3">
        <f t="shared" si="271"/>
        <v>4.3505656455229948E-5</v>
      </c>
      <c r="EO309" s="3">
        <f t="shared" si="272"/>
        <v>1.3170070701956524E-4</v>
      </c>
      <c r="EQ309" s="3">
        <f t="shared" si="273"/>
        <v>199.71682920613011</v>
      </c>
    </row>
    <row r="310" spans="1:147">
      <c r="A310" s="5" t="s">
        <v>1</v>
      </c>
      <c r="B310" s="5" t="s">
        <v>397</v>
      </c>
      <c r="C310" s="5" t="s">
        <v>190</v>
      </c>
      <c r="D310" s="5" t="s">
        <v>587</v>
      </c>
      <c r="E310" s="3" t="s">
        <v>399</v>
      </c>
      <c r="F310" s="13" t="s">
        <v>491</v>
      </c>
      <c r="G310" s="5">
        <v>30.201968765002999</v>
      </c>
      <c r="H310" s="5">
        <v>253855.49905196499</v>
      </c>
      <c r="I310" s="5">
        <v>56.570264178960798</v>
      </c>
      <c r="J310" s="5">
        <v>582.49775832208195</v>
      </c>
      <c r="K310" s="5">
        <v>676.93121154056701</v>
      </c>
      <c r="L310" s="5">
        <v>95.521957710262299</v>
      </c>
      <c r="M310" s="5">
        <v>10.4795580006333</v>
      </c>
      <c r="N310" s="5">
        <v>8.7958862686624393</v>
      </c>
      <c r="O310" s="5">
        <v>411.17502054824598</v>
      </c>
      <c r="P310" s="5">
        <v>29.614689884967301</v>
      </c>
      <c r="Q310" s="5">
        <v>8.8646873281532201</v>
      </c>
      <c r="R310" s="5">
        <v>7.4008579044607696</v>
      </c>
      <c r="S310" s="5">
        <v>0.159043539384703</v>
      </c>
      <c r="T310" s="5">
        <v>22.765930258356398</v>
      </c>
      <c r="U310" s="5">
        <v>2.37418992766725</v>
      </c>
      <c r="V310" s="5">
        <v>3874.9261164218501</v>
      </c>
      <c r="W310" s="5">
        <v>8.5301620239999192</v>
      </c>
      <c r="X310" s="5">
        <v>0.58021645846762204</v>
      </c>
      <c r="Y310" s="5">
        <v>2553.9095348166902</v>
      </c>
      <c r="Z310" s="5">
        <v>423.53162413682298</v>
      </c>
      <c r="AA310" s="3">
        <f t="shared" si="220"/>
        <v>9.7116707095860205E-2</v>
      </c>
      <c r="AB310" s="3">
        <f t="shared" si="221"/>
        <v>1.1595825725711514E-2</v>
      </c>
      <c r="AC310" s="3">
        <f t="shared" si="222"/>
        <v>0.16583658049078956</v>
      </c>
      <c r="AD310" s="3">
        <f t="shared" si="223"/>
        <v>0.13758195744365026</v>
      </c>
      <c r="AE310" s="3">
        <f t="shared" si="224"/>
        <v>2.2718755326204919E-4</v>
      </c>
      <c r="AF310" s="3">
        <f t="shared" si="225"/>
        <v>9.2962961111214934E-4</v>
      </c>
      <c r="AG310" s="3">
        <f t="shared" si="226"/>
        <v>0.15670224378146197</v>
      </c>
      <c r="AH310" s="17">
        <f t="shared" si="227"/>
        <v>3.4710263646004569E-3</v>
      </c>
      <c r="AI310" s="3">
        <f t="shared" si="228"/>
        <v>7.4868242226512312</v>
      </c>
      <c r="AJ310" s="3">
        <f t="shared" si="229"/>
        <v>0.52350276801396634</v>
      </c>
      <c r="AK310" s="3">
        <f t="shared" si="230"/>
        <v>1.0256562646271183E-2</v>
      </c>
      <c r="AL310" s="3">
        <f t="shared" si="231"/>
        <v>4.1968867604302997E-2</v>
      </c>
      <c r="AM310" s="3">
        <f t="shared" si="232"/>
        <v>0.15670224378146197</v>
      </c>
      <c r="AN310" s="5"/>
      <c r="AP310" s="5">
        <v>5.3307276043914102</v>
      </c>
      <c r="AQ310" s="5">
        <v>155.68118939889999</v>
      </c>
      <c r="AR310" s="5">
        <v>0.59660404629680897</v>
      </c>
      <c r="AS310" s="5">
        <v>4.6123658398388701</v>
      </c>
      <c r="AT310" s="5">
        <v>4.0267579516149299</v>
      </c>
      <c r="AU310" s="5">
        <v>95.521957710262299</v>
      </c>
      <c r="AV310" s="5">
        <v>0.94591671034567504</v>
      </c>
      <c r="AW310" s="5">
        <v>8.7958862686624393</v>
      </c>
      <c r="AX310" s="5">
        <v>7.8407825579193204</v>
      </c>
      <c r="AY310" s="5">
        <v>29.614689884967301</v>
      </c>
      <c r="AZ310" s="5">
        <v>0.27011889052939198</v>
      </c>
      <c r="BA310" s="5">
        <v>7.4008579044607696</v>
      </c>
      <c r="BB310" s="5">
        <v>0.159043539384703</v>
      </c>
      <c r="BC310" s="5">
        <v>1.70663492608193</v>
      </c>
      <c r="BD310" s="5">
        <v>0.50152448188127396</v>
      </c>
      <c r="BE310" s="5">
        <v>3.9135114116135998</v>
      </c>
      <c r="BF310" s="5">
        <v>0.31149702294548798</v>
      </c>
      <c r="BG310" s="5">
        <v>0.24626751431987201</v>
      </c>
      <c r="BH310" s="5">
        <v>0.67423938435274</v>
      </c>
      <c r="BI310" s="3">
        <v>0.23060052721614999</v>
      </c>
      <c r="BK310" s="5">
        <v>6.9534595645649198</v>
      </c>
      <c r="BL310" s="5">
        <v>45655.056366121004</v>
      </c>
      <c r="BM310" s="5">
        <v>75.438450941665195</v>
      </c>
      <c r="BN310" s="5">
        <v>133.40239619138501</v>
      </c>
      <c r="BO310" s="5">
        <v>888.94112828741504</v>
      </c>
      <c r="BP310" s="5">
        <v>19.3078853888072</v>
      </c>
      <c r="BQ310" s="5">
        <v>1.2734456343735501</v>
      </c>
      <c r="BR310" s="5">
        <v>3.4544001119402399</v>
      </c>
      <c r="BS310" s="5">
        <v>87.199572633382203</v>
      </c>
      <c r="BT310" s="5">
        <v>32.750922759577001</v>
      </c>
      <c r="BU310" s="5">
        <v>11.158114029232999</v>
      </c>
      <c r="BV310" s="5">
        <v>6.6897820908138597</v>
      </c>
      <c r="BW310" s="5">
        <v>0.109750277746932</v>
      </c>
      <c r="BX310" s="5">
        <v>9.6288517295398393</v>
      </c>
      <c r="BY310" s="5">
        <v>1.81298051101179</v>
      </c>
      <c r="BZ310" s="5">
        <v>2646.0652567401298</v>
      </c>
      <c r="CA310" s="5">
        <v>7.32872211075248</v>
      </c>
      <c r="CB310" s="5">
        <v>0.44076838448218703</v>
      </c>
      <c r="CC310" s="5">
        <v>1433.9228742999901</v>
      </c>
      <c r="CD310" s="3">
        <v>224.06811156367201</v>
      </c>
      <c r="CF310" s="3">
        <v>30.201968765002999</v>
      </c>
      <c r="CG310" s="3">
        <v>253855.49905196499</v>
      </c>
      <c r="CH310" s="3">
        <v>56.570264178960798</v>
      </c>
      <c r="CI310" s="3">
        <v>582.49775832208195</v>
      </c>
      <c r="CJ310" s="3">
        <v>676.93121154056701</v>
      </c>
      <c r="CK310" s="3">
        <v>95.521957710262299</v>
      </c>
      <c r="CL310" s="3">
        <v>10.4795580006333</v>
      </c>
      <c r="CM310" s="3">
        <v>8.7958862686624393</v>
      </c>
      <c r="CN310" s="3">
        <v>411.17502054824598</v>
      </c>
      <c r="CO310" s="3">
        <v>29.614689884967301</v>
      </c>
      <c r="CP310" s="3">
        <v>8.8646873281532201</v>
      </c>
      <c r="CQ310" s="3">
        <v>7.4008579044607696</v>
      </c>
      <c r="CR310" s="3">
        <v>0.159043539384703</v>
      </c>
      <c r="CS310" s="3">
        <v>22.765930258356398</v>
      </c>
      <c r="CT310" s="3">
        <v>2.37418992766725</v>
      </c>
      <c r="CU310" s="3">
        <v>3874.9261164218501</v>
      </c>
      <c r="CV310" s="3">
        <v>8.5301620239999192</v>
      </c>
      <c r="CW310" s="3">
        <v>0.58021645846762204</v>
      </c>
      <c r="CX310" s="3">
        <v>2553.9095348166902</v>
      </c>
      <c r="CY310" s="3">
        <v>423.53162413682298</v>
      </c>
      <c r="DA310" s="3">
        <f t="shared" si="233"/>
        <v>0.54974592863687244</v>
      </c>
      <c r="DB310" s="3">
        <f t="shared" si="234"/>
        <v>4545.7158035986213</v>
      </c>
      <c r="DC310" s="3">
        <f t="shared" si="235"/>
        <v>0.95990484445034041</v>
      </c>
      <c r="DD310" s="3">
        <f t="shared" si="236"/>
        <v>9.9244166860683141</v>
      </c>
      <c r="DE310" s="3">
        <f t="shared" si="237"/>
        <v>10.652617183466576</v>
      </c>
      <c r="DF310" s="3">
        <f t="shared" si="238"/>
        <v>1.4608037576122082</v>
      </c>
      <c r="DG310" s="3">
        <f t="shared" si="239"/>
        <v>0.15030274085500195</v>
      </c>
      <c r="DH310" s="3">
        <f t="shared" si="240"/>
        <v>0.12113877246470789</v>
      </c>
      <c r="DI310" s="3">
        <f t="shared" si="241"/>
        <v>5.4880704703082417</v>
      </c>
      <c r="DJ310" s="3">
        <f t="shared" si="242"/>
        <v>0.37505939570627284</v>
      </c>
      <c r="DK310" s="3">
        <f t="shared" si="243"/>
        <v>8.2180729150511639E-2</v>
      </c>
      <c r="DL310" s="3">
        <f t="shared" si="244"/>
        <v>6.5837488363779076E-2</v>
      </c>
      <c r="DM310" s="3">
        <f t="shared" si="245"/>
        <v>1.3851794961130049E-3</v>
      </c>
      <c r="DN310" s="3">
        <f t="shared" si="246"/>
        <v>0.1917776957152422</v>
      </c>
      <c r="DO310" s="3">
        <f t="shared" si="247"/>
        <v>1.9498931731826954E-2</v>
      </c>
      <c r="DP310" s="3">
        <f t="shared" si="248"/>
        <v>30.367759533086602</v>
      </c>
      <c r="DQ310" s="3">
        <f t="shared" si="249"/>
        <v>4.3307668352823965E-2</v>
      </c>
      <c r="DR310" s="3">
        <f t="shared" si="250"/>
        <v>2.8388643224158826E-3</v>
      </c>
      <c r="DS310" s="3">
        <f t="shared" si="251"/>
        <v>12.325818218227271</v>
      </c>
      <c r="DT310" s="3">
        <f t="shared" si="252"/>
        <v>2.0266573548044224</v>
      </c>
      <c r="DV310" s="3">
        <f t="shared" si="253"/>
        <v>1.1895256440125958E-2</v>
      </c>
      <c r="DW310" s="3">
        <f t="shared" si="254"/>
        <v>98.358991619664565</v>
      </c>
      <c r="DX310" s="3">
        <f t="shared" si="255"/>
        <v>2.0770166158698811E-2</v>
      </c>
      <c r="DY310" s="3">
        <f t="shared" si="256"/>
        <v>0.21474189320904702</v>
      </c>
      <c r="DZ310" s="3">
        <f t="shared" si="257"/>
        <v>0.23049850222633955</v>
      </c>
      <c r="EA310" s="3">
        <f t="shared" si="258"/>
        <v>3.1608483847407866E-2</v>
      </c>
      <c r="EB310" s="3">
        <f t="shared" si="259"/>
        <v>3.2522107995546653E-3</v>
      </c>
      <c r="EC310" s="3">
        <f t="shared" si="260"/>
        <v>2.6211685948866539E-3</v>
      </c>
      <c r="ED310" s="3">
        <f t="shared" si="261"/>
        <v>0.11874941169217898</v>
      </c>
      <c r="EE310" s="3">
        <f t="shared" si="262"/>
        <v>8.1154356218101804E-3</v>
      </c>
      <c r="EF310" s="3">
        <f t="shared" si="263"/>
        <v>1.7782047974521443E-3</v>
      </c>
      <c r="EG310" s="3">
        <f t="shared" si="264"/>
        <v>1.4245740926228179E-3</v>
      </c>
      <c r="EH310" s="3">
        <f t="shared" si="265"/>
        <v>2.997214615617893E-5</v>
      </c>
      <c r="EI310" s="3">
        <f t="shared" si="266"/>
        <v>4.1496348607541903E-3</v>
      </c>
      <c r="EJ310" s="3">
        <f t="shared" si="267"/>
        <v>4.2191270762788883E-4</v>
      </c>
      <c r="EK310" s="3">
        <f t="shared" si="268"/>
        <v>0.65708951779568747</v>
      </c>
      <c r="EL310" s="3">
        <f t="shared" si="269"/>
        <v>9.3707982914603433E-4</v>
      </c>
      <c r="EM310" s="3">
        <f t="shared" si="270"/>
        <v>6.1426592458071729E-5</v>
      </c>
      <c r="EN310" s="3">
        <f t="shared" si="271"/>
        <v>0.26670278196282371</v>
      </c>
      <c r="EO310" s="3">
        <f t="shared" si="272"/>
        <v>4.3852273742967393E-2</v>
      </c>
      <c r="EQ310" s="3">
        <f t="shared" si="273"/>
        <v>196.71798323932913</v>
      </c>
    </row>
    <row r="311" spans="1:147">
      <c r="A311" s="5" t="s">
        <v>2</v>
      </c>
      <c r="B311" s="5" t="s">
        <v>397</v>
      </c>
      <c r="C311" s="5" t="s">
        <v>190</v>
      </c>
      <c r="D311" s="5" t="s">
        <v>587</v>
      </c>
      <c r="E311" s="3" t="s">
        <v>399</v>
      </c>
      <c r="F311" s="13" t="s">
        <v>491</v>
      </c>
      <c r="G311" s="5">
        <v>15.924660330699901</v>
      </c>
      <c r="H311" s="5">
        <v>337059.63228305499</v>
      </c>
      <c r="I311" s="5">
        <v>14.6230113300418</v>
      </c>
      <c r="J311" s="5">
        <v>471.57282650383797</v>
      </c>
      <c r="K311" s="5">
        <v>0.146815445471598</v>
      </c>
      <c r="L311" s="5">
        <v>3.25313025549455</v>
      </c>
      <c r="M311" s="5">
        <v>2.6683084241927502E-2</v>
      </c>
      <c r="N311" s="5">
        <v>0.61371061624164802</v>
      </c>
      <c r="O311" s="5">
        <v>4.0110888724150104</v>
      </c>
      <c r="P311" s="5">
        <v>65.028468743075706</v>
      </c>
      <c r="Q311" s="5">
        <v>1.22086262236913E-2</v>
      </c>
      <c r="R311" s="5">
        <v>0.28845785977032901</v>
      </c>
      <c r="S311" s="5">
        <v>3.9977233451428196E-3</v>
      </c>
      <c r="T311" s="5">
        <v>7.2449873686648306E-2</v>
      </c>
      <c r="U311" s="5">
        <v>1.7332208927705098E-2</v>
      </c>
      <c r="V311" s="5">
        <v>0.25782423038083302</v>
      </c>
      <c r="W311" s="5">
        <v>1.0437314203334601E-2</v>
      </c>
      <c r="X311" s="5">
        <v>1.02614017144101E-2</v>
      </c>
      <c r="Y311" s="5">
        <v>0.46401436171448801</v>
      </c>
      <c r="Z311" s="5">
        <v>7.3404857247511196E-2</v>
      </c>
      <c r="AA311" s="3">
        <f t="shared" si="220"/>
        <v>3.1009020257707298E-2</v>
      </c>
      <c r="AB311" s="3">
        <f t="shared" si="221"/>
        <v>140.14322423728831</v>
      </c>
      <c r="AC311" s="3">
        <f t="shared" si="222"/>
        <v>0.15819522692419988</v>
      </c>
      <c r="AD311" s="3">
        <f t="shared" si="223"/>
        <v>3.6456463058215727</v>
      </c>
      <c r="AE311" s="3">
        <f t="shared" si="224"/>
        <v>2.2114405417313417E-2</v>
      </c>
      <c r="AF311" s="3">
        <f t="shared" si="225"/>
        <v>3.7352742410093231E-2</v>
      </c>
      <c r="AG311" s="3">
        <f t="shared" si="226"/>
        <v>8.3489138783676242E-4</v>
      </c>
      <c r="AH311" s="17">
        <f t="shared" si="227"/>
        <v>2.6310880074016701E-2</v>
      </c>
      <c r="AI311" s="3">
        <f t="shared" si="228"/>
        <v>5.0198181202736831E-3</v>
      </c>
      <c r="AJ311" s="3">
        <f t="shared" si="229"/>
        <v>4.4469957162297993</v>
      </c>
      <c r="AK311" s="3">
        <f t="shared" si="230"/>
        <v>7.0172972466545764E-4</v>
      </c>
      <c r="AL311" s="3">
        <f t="shared" si="231"/>
        <v>1.1852694726494173E-3</v>
      </c>
      <c r="AM311" s="3">
        <f t="shared" si="232"/>
        <v>8.3489138783676242E-4</v>
      </c>
      <c r="AN311" s="5"/>
      <c r="AP311" s="5">
        <v>0.194081509628099</v>
      </c>
      <c r="AQ311" s="5">
        <v>5.3912697342998497</v>
      </c>
      <c r="AR311" s="5">
        <v>3.5217053499580597E-2</v>
      </c>
      <c r="AS311" s="5">
        <v>0.21949890809153599</v>
      </c>
      <c r="AT311" s="5">
        <v>0.146815445471598</v>
      </c>
      <c r="AU311" s="5">
        <v>3.25313025549455</v>
      </c>
      <c r="AV311" s="5">
        <v>2.6683084241927502E-2</v>
      </c>
      <c r="AW311" s="5">
        <v>0.35193993818474201</v>
      </c>
      <c r="AX311" s="5">
        <v>0.38923020670710701</v>
      </c>
      <c r="AY311" s="5">
        <v>0.95872496750224401</v>
      </c>
      <c r="AZ311" s="5">
        <v>1.22086262236913E-2</v>
      </c>
      <c r="BA311" s="5">
        <v>0.28845785977032901</v>
      </c>
      <c r="BB311" s="5">
        <v>3.9977233451428196E-3</v>
      </c>
      <c r="BC311" s="5">
        <v>7.2449873686648306E-2</v>
      </c>
      <c r="BD311" s="5">
        <v>1.7332208927705098E-2</v>
      </c>
      <c r="BE311" s="5">
        <v>0.21189268182114901</v>
      </c>
      <c r="BF311" s="5">
        <v>1.0437314203334601E-2</v>
      </c>
      <c r="BG311" s="5">
        <v>1.02614017144101E-2</v>
      </c>
      <c r="BH311" s="5">
        <v>2.15873401660336E-2</v>
      </c>
      <c r="BI311" s="3">
        <v>5.2073129457548602E-3</v>
      </c>
      <c r="BK311" s="5">
        <v>1.57166750704522</v>
      </c>
      <c r="BL311" s="5">
        <v>19389.7045090024</v>
      </c>
      <c r="BM311" s="5">
        <v>1.30480486040855</v>
      </c>
      <c r="BN311" s="5">
        <v>67.396714397452797</v>
      </c>
      <c r="BO311" s="5">
        <v>0.12825441284865899</v>
      </c>
      <c r="BP311" s="5">
        <v>1.9556667464197901</v>
      </c>
      <c r="BQ311" s="5">
        <v>3.2108250882834602E-2</v>
      </c>
      <c r="BR311" s="5">
        <v>0.36027842228486501</v>
      </c>
      <c r="BS311" s="5">
        <v>0.59150110459504901</v>
      </c>
      <c r="BT311" s="5">
        <v>6.5877304676242598</v>
      </c>
      <c r="BU311" s="5">
        <v>9.6666906390077204E-3</v>
      </c>
      <c r="BV311" s="5">
        <v>0.164623520986764</v>
      </c>
      <c r="BW311" s="5">
        <v>4.9217101998246396E-3</v>
      </c>
      <c r="BX311" s="5">
        <v>4.3237650981758198E-2</v>
      </c>
      <c r="BY311" s="5">
        <v>1.0923182781054299E-2</v>
      </c>
      <c r="BZ311" s="5">
        <v>0.32432946491221998</v>
      </c>
      <c r="CA311" s="5">
        <v>7.5215720737513304E-3</v>
      </c>
      <c r="CB311" s="5">
        <v>3.3601026352028198E-3</v>
      </c>
      <c r="CC311" s="5">
        <v>0.101603529547115</v>
      </c>
      <c r="CD311" s="3">
        <v>6.4822607825947703E-2</v>
      </c>
      <c r="CF311" s="3">
        <v>15.924660330699901</v>
      </c>
      <c r="CG311" s="3">
        <v>337059.63228305499</v>
      </c>
      <c r="CH311" s="3">
        <v>14.6230113300418</v>
      </c>
      <c r="CI311" s="3">
        <v>471.57282650383797</v>
      </c>
      <c r="CJ311" s="3">
        <v>0.146815445471598</v>
      </c>
      <c r="CK311" s="3">
        <v>3.25313025549455</v>
      </c>
      <c r="CL311" s="3">
        <v>2.6683084241927502E-2</v>
      </c>
      <c r="CM311" s="3">
        <v>0.61371061624164802</v>
      </c>
      <c r="CN311" s="3">
        <v>4.0110888724150104</v>
      </c>
      <c r="CO311" s="3">
        <v>65.028468743075706</v>
      </c>
      <c r="CP311" s="3">
        <v>1.22086262236913E-2</v>
      </c>
      <c r="CQ311" s="3">
        <v>0.28845785977032901</v>
      </c>
      <c r="CR311" s="3">
        <v>3.9977233451428196E-3</v>
      </c>
      <c r="CS311" s="3">
        <v>7.2449873686648306E-2</v>
      </c>
      <c r="CT311" s="3">
        <v>1.7332208927705098E-2</v>
      </c>
      <c r="CU311" s="3">
        <v>0.25782423038083302</v>
      </c>
      <c r="CV311" s="3">
        <v>1.0437314203334601E-2</v>
      </c>
      <c r="CW311" s="3">
        <v>1.02614017144101E-2</v>
      </c>
      <c r="CX311" s="3">
        <v>0.46401436171448801</v>
      </c>
      <c r="CY311" s="3">
        <v>7.3404857247511196E-2</v>
      </c>
      <c r="DA311" s="3">
        <f t="shared" si="233"/>
        <v>0.28986577828236859</v>
      </c>
      <c r="DB311" s="3">
        <f t="shared" si="234"/>
        <v>6035.6277604629777</v>
      </c>
      <c r="DC311" s="3">
        <f t="shared" si="235"/>
        <v>0.24812858168302079</v>
      </c>
      <c r="DD311" s="3">
        <f t="shared" si="236"/>
        <v>8.0345119980072379</v>
      </c>
      <c r="DE311" s="3">
        <f t="shared" si="237"/>
        <v>2.3103805978597867E-3</v>
      </c>
      <c r="DF311" s="3">
        <f t="shared" si="238"/>
        <v>4.9749659817931641E-2</v>
      </c>
      <c r="DG311" s="3">
        <f t="shared" si="239"/>
        <v>3.827013215427836E-4</v>
      </c>
      <c r="DH311" s="3">
        <f t="shared" si="240"/>
        <v>8.4521500653029612E-3</v>
      </c>
      <c r="DI311" s="3">
        <f t="shared" si="241"/>
        <v>5.3537149132092891E-2</v>
      </c>
      <c r="DJ311" s="3">
        <f t="shared" si="242"/>
        <v>0.82356216746549782</v>
      </c>
      <c r="DK311" s="3">
        <f t="shared" si="243"/>
        <v>1.1318095809229505E-4</v>
      </c>
      <c r="DL311" s="3">
        <f t="shared" si="244"/>
        <v>2.5660999347957851E-3</v>
      </c>
      <c r="DM311" s="3">
        <f t="shared" si="245"/>
        <v>3.4817914831671167E-5</v>
      </c>
      <c r="DN311" s="3">
        <f t="shared" si="246"/>
        <v>6.1030977749682675E-4</v>
      </c>
      <c r="DO311" s="3">
        <f t="shared" si="247"/>
        <v>1.4234731379521269E-4</v>
      </c>
      <c r="DP311" s="3">
        <f t="shared" si="248"/>
        <v>2.020566068815306E-3</v>
      </c>
      <c r="DQ311" s="3">
        <f t="shared" si="249"/>
        <v>5.2990287961761016E-5</v>
      </c>
      <c r="DR311" s="3">
        <f t="shared" si="250"/>
        <v>5.0206654430230357E-5</v>
      </c>
      <c r="DS311" s="3">
        <f t="shared" si="251"/>
        <v>2.2394515526761006E-3</v>
      </c>
      <c r="DT311" s="3">
        <f t="shared" si="252"/>
        <v>3.512523866953979E-4</v>
      </c>
      <c r="DV311" s="3">
        <f t="shared" si="253"/>
        <v>4.7941989979567714E-3</v>
      </c>
      <c r="DW311" s="3">
        <f t="shared" si="254"/>
        <v>99.825514873522224</v>
      </c>
      <c r="DX311" s="3">
        <f t="shared" si="255"/>
        <v>4.1038918244097212E-3</v>
      </c>
      <c r="DY311" s="3">
        <f t="shared" si="256"/>
        <v>0.13288581217888779</v>
      </c>
      <c r="DZ311" s="3">
        <f t="shared" si="257"/>
        <v>3.8212252625310664E-5</v>
      </c>
      <c r="EA311" s="3">
        <f t="shared" si="258"/>
        <v>8.2282831268021327E-4</v>
      </c>
      <c r="EB311" s="3">
        <f t="shared" si="259"/>
        <v>6.3296409225301989E-6</v>
      </c>
      <c r="EC311" s="3">
        <f t="shared" si="260"/>
        <v>1.3979328506375969E-4</v>
      </c>
      <c r="ED311" s="3">
        <f t="shared" si="261"/>
        <v>8.8547102125492293E-4</v>
      </c>
      <c r="EE311" s="3">
        <f t="shared" si="262"/>
        <v>1.3621204066980258E-2</v>
      </c>
      <c r="EF311" s="3">
        <f t="shared" si="263"/>
        <v>1.8719423834340683E-6</v>
      </c>
      <c r="EG311" s="3">
        <f t="shared" si="264"/>
        <v>4.2441690802391617E-5</v>
      </c>
      <c r="EH311" s="3">
        <f t="shared" si="265"/>
        <v>5.7586657309486011E-7</v>
      </c>
      <c r="EI311" s="3">
        <f t="shared" si="266"/>
        <v>1.0094142678920304E-5</v>
      </c>
      <c r="EJ311" s="3">
        <f t="shared" si="267"/>
        <v>2.3543356970344267E-6</v>
      </c>
      <c r="EK311" s="3">
        <f t="shared" si="268"/>
        <v>3.34189012577516E-5</v>
      </c>
      <c r="EL311" s="3">
        <f t="shared" si="269"/>
        <v>8.7642627892500034E-7</v>
      </c>
      <c r="EM311" s="3">
        <f t="shared" si="270"/>
        <v>8.3038671824756477E-7</v>
      </c>
      <c r="EN311" s="3">
        <f t="shared" si="271"/>
        <v>3.7039130501820785E-5</v>
      </c>
      <c r="EO311" s="3">
        <f t="shared" si="272"/>
        <v>5.8094951749860655E-6</v>
      </c>
      <c r="EQ311" s="3">
        <f t="shared" si="273"/>
        <v>199.65102974704445</v>
      </c>
    </row>
    <row r="312" spans="1:147">
      <c r="A312" s="5" t="s">
        <v>3</v>
      </c>
      <c r="B312" s="5" t="s">
        <v>397</v>
      </c>
      <c r="C312" s="5" t="s">
        <v>190</v>
      </c>
      <c r="D312" s="5" t="s">
        <v>587</v>
      </c>
      <c r="E312" s="3" t="s">
        <v>399</v>
      </c>
      <c r="F312" s="13" t="s">
        <v>491</v>
      </c>
      <c r="G312" s="5">
        <v>16.895561342686499</v>
      </c>
      <c r="H312" s="5">
        <v>339350.01302101999</v>
      </c>
      <c r="I312" s="5">
        <v>8.6494729486442097</v>
      </c>
      <c r="J312" s="5">
        <v>1556.58903964705</v>
      </c>
      <c r="K312" s="5">
        <v>0.17683626907116501</v>
      </c>
      <c r="L312" s="5">
        <v>2.1764396542586999</v>
      </c>
      <c r="M312" s="5">
        <v>3.4030741898678697E-2</v>
      </c>
      <c r="N312" s="5">
        <v>0.72431700094826101</v>
      </c>
      <c r="O312" s="5">
        <v>5.5390672737218098</v>
      </c>
      <c r="P312" s="5">
        <v>86.315070982020302</v>
      </c>
      <c r="Q312" s="5">
        <v>6.8318422129957004E-3</v>
      </c>
      <c r="R312" s="5">
        <v>0.174840067602791</v>
      </c>
      <c r="S312" s="5">
        <v>3.83380932638683E-3</v>
      </c>
      <c r="T312" s="5">
        <v>9.4908197756640306E-2</v>
      </c>
      <c r="U312" s="5">
        <v>6.8792884213387797E-3</v>
      </c>
      <c r="V312" s="5">
        <v>0.12782751792946301</v>
      </c>
      <c r="W312" s="5">
        <v>1.58314596418699E-2</v>
      </c>
      <c r="X312" s="5">
        <v>4.8431811178408701E-3</v>
      </c>
      <c r="Y312" s="5">
        <v>0.76998862775136201</v>
      </c>
      <c r="Z312" s="5">
        <v>8.4259125940171695E-3</v>
      </c>
      <c r="AA312" s="3">
        <f t="shared" si="220"/>
        <v>5.5566837028516152E-3</v>
      </c>
      <c r="AB312" s="3">
        <f t="shared" si="221"/>
        <v>112.09915039146838</v>
      </c>
      <c r="AC312" s="3">
        <f t="shared" si="222"/>
        <v>1.0942905246047336E-2</v>
      </c>
      <c r="AD312" s="3">
        <f t="shared" si="223"/>
        <v>1.5615396096881951</v>
      </c>
      <c r="AE312" s="3">
        <f t="shared" si="224"/>
        <v>6.2899385046564452E-3</v>
      </c>
      <c r="AF312" s="3">
        <f t="shared" si="225"/>
        <v>8.9342727585844019E-3</v>
      </c>
      <c r="AG312" s="3">
        <f t="shared" si="226"/>
        <v>7.898564749042403E-4</v>
      </c>
      <c r="AH312" s="17">
        <f t="shared" si="227"/>
        <v>8.8726533961249344E-3</v>
      </c>
      <c r="AI312" s="3">
        <f t="shared" si="228"/>
        <v>9.7415329743737937E-4</v>
      </c>
      <c r="AJ312" s="3">
        <f t="shared" si="229"/>
        <v>9.9792289651070636</v>
      </c>
      <c r="AK312" s="3">
        <f t="shared" si="230"/>
        <v>5.599394490967257E-4</v>
      </c>
      <c r="AL312" s="3">
        <f t="shared" si="231"/>
        <v>7.9534191992786064E-4</v>
      </c>
      <c r="AM312" s="3">
        <f t="shared" si="232"/>
        <v>7.898564749042403E-4</v>
      </c>
      <c r="AN312" s="5"/>
      <c r="AP312" s="5">
        <v>0.15494424789653699</v>
      </c>
      <c r="AQ312" s="5">
        <v>5.3415377513122104</v>
      </c>
      <c r="AR312" s="5">
        <v>2.2543982107089602E-2</v>
      </c>
      <c r="AS312" s="5">
        <v>0.16963887712247699</v>
      </c>
      <c r="AT312" s="5">
        <v>0.13610545736285701</v>
      </c>
      <c r="AU312" s="5">
        <v>2.1764396542586999</v>
      </c>
      <c r="AV312" s="5">
        <v>3.4030741898678697E-2</v>
      </c>
      <c r="AW312" s="5">
        <v>0.45264590622686701</v>
      </c>
      <c r="AX312" s="5">
        <v>0.34693552508698999</v>
      </c>
      <c r="AY312" s="5">
        <v>1.51033209027969</v>
      </c>
      <c r="AZ312" s="5">
        <v>8.9433042209903205E-6</v>
      </c>
      <c r="BA312" s="5">
        <v>0.174840067602791</v>
      </c>
      <c r="BB312" s="5">
        <v>3.83380932638683E-3</v>
      </c>
      <c r="BC312" s="5">
        <v>7.9248794078885604E-2</v>
      </c>
      <c r="BD312" s="5">
        <v>5.7430900392420802E-5</v>
      </c>
      <c r="BE312" s="5">
        <v>0.12782751792946301</v>
      </c>
      <c r="BF312" s="5">
        <v>1.58314596418699E-2</v>
      </c>
      <c r="BG312" s="5">
        <v>4.8431811178408701E-3</v>
      </c>
      <c r="BH312" s="5">
        <v>2.7366294527794901E-2</v>
      </c>
      <c r="BI312" s="3">
        <v>8.4259125940171695E-3</v>
      </c>
      <c r="BK312" s="5">
        <v>1.3832862197324001</v>
      </c>
      <c r="BL312" s="5">
        <v>27304.071099697801</v>
      </c>
      <c r="BM312" s="5">
        <v>1.35787799418351</v>
      </c>
      <c r="BN312" s="5">
        <v>311.64436251883302</v>
      </c>
      <c r="BO312" s="5">
        <v>0.189363526087968</v>
      </c>
      <c r="BP312" s="5">
        <v>1.62720266340094</v>
      </c>
      <c r="BQ312" s="5">
        <v>2.2919948975148801E-2</v>
      </c>
      <c r="BR312" s="5">
        <v>0.232238594249255</v>
      </c>
      <c r="BS312" s="5">
        <v>0.48265082604049597</v>
      </c>
      <c r="BT312" s="5">
        <v>15.9039305989117</v>
      </c>
      <c r="BU312" s="5">
        <v>1.07983485777062E-2</v>
      </c>
      <c r="BV312" s="5">
        <v>0.174630298060375</v>
      </c>
      <c r="BW312" s="5">
        <v>3.23693697811132E-3</v>
      </c>
      <c r="BX312" s="5">
        <v>9.8543028404187799E-2</v>
      </c>
      <c r="BY312" s="5">
        <v>1.14107052284259E-2</v>
      </c>
      <c r="BZ312" s="5">
        <v>0.118341345407884</v>
      </c>
      <c r="CA312" s="5">
        <v>7.7371596290129897E-3</v>
      </c>
      <c r="CB312" s="5">
        <v>7.7525387727598498E-3</v>
      </c>
      <c r="CC312" s="5">
        <v>0.77211154452545505</v>
      </c>
      <c r="CD312" s="3">
        <v>2.9536981652038201E-3</v>
      </c>
      <c r="CF312" s="3">
        <v>16.895561342686499</v>
      </c>
      <c r="CG312" s="3">
        <v>339350.01302101999</v>
      </c>
      <c r="CH312" s="3">
        <v>8.6494729486442097</v>
      </c>
      <c r="CI312" s="3">
        <v>1556.58903964705</v>
      </c>
      <c r="CJ312" s="3">
        <v>0.17683626907116501</v>
      </c>
      <c r="CK312" s="3">
        <v>2.1764396542586999</v>
      </c>
      <c r="CL312" s="3">
        <v>3.4030741898678697E-2</v>
      </c>
      <c r="CM312" s="3">
        <v>0.72431700094826101</v>
      </c>
      <c r="CN312" s="3">
        <v>5.5390672737218098</v>
      </c>
      <c r="CO312" s="3">
        <v>86.315070982020302</v>
      </c>
      <c r="CP312" s="3">
        <v>6.8318422129957004E-3</v>
      </c>
      <c r="CQ312" s="3">
        <v>0.174840067602791</v>
      </c>
      <c r="CR312" s="3">
        <v>3.83380932638683E-3</v>
      </c>
      <c r="CS312" s="3">
        <v>9.4908197756640306E-2</v>
      </c>
      <c r="CT312" s="3">
        <v>6.8792884213387797E-3</v>
      </c>
      <c r="CU312" s="3">
        <v>0.12782751792946301</v>
      </c>
      <c r="CV312" s="3">
        <v>1.58314596418699E-2</v>
      </c>
      <c r="CW312" s="3">
        <v>4.8431811178408701E-3</v>
      </c>
      <c r="CX312" s="3">
        <v>0.76998862775136201</v>
      </c>
      <c r="CY312" s="3">
        <v>8.4259125940171695E-3</v>
      </c>
      <c r="DA312" s="3">
        <f t="shared" si="233"/>
        <v>0.30753843010854826</v>
      </c>
      <c r="DB312" s="3">
        <f t="shared" si="234"/>
        <v>6076.6409351064549</v>
      </c>
      <c r="DC312" s="3">
        <f t="shared" si="235"/>
        <v>0.14676740697339039</v>
      </c>
      <c r="DD312" s="3">
        <f t="shared" si="236"/>
        <v>26.520682728331465</v>
      </c>
      <c r="DE312" s="3">
        <f t="shared" si="237"/>
        <v>2.7828072431178201E-3</v>
      </c>
      <c r="DF312" s="3">
        <f t="shared" si="238"/>
        <v>3.328398309005505E-2</v>
      </c>
      <c r="DG312" s="3">
        <f t="shared" si="239"/>
        <v>4.8808487728122283E-4</v>
      </c>
      <c r="DH312" s="3">
        <f t="shared" si="240"/>
        <v>9.9754441667574863E-3</v>
      </c>
      <c r="DI312" s="3">
        <f t="shared" si="241"/>
        <v>7.393151339162285E-2</v>
      </c>
      <c r="DJ312" s="3">
        <f t="shared" si="242"/>
        <v>1.0931493285463565</v>
      </c>
      <c r="DK312" s="3">
        <f t="shared" si="243"/>
        <v>6.3335090536374028E-5</v>
      </c>
      <c r="DL312" s="3">
        <f t="shared" si="244"/>
        <v>1.5553644003059397E-3</v>
      </c>
      <c r="DM312" s="3">
        <f t="shared" si="245"/>
        <v>3.3390316208145324E-5</v>
      </c>
      <c r="DN312" s="3">
        <f t="shared" si="246"/>
        <v>7.994962324710665E-4</v>
      </c>
      <c r="DO312" s="3">
        <f t="shared" si="247"/>
        <v>5.6498755102979466E-5</v>
      </c>
      <c r="DP312" s="3">
        <f t="shared" si="248"/>
        <v>1.0017830558735345E-3</v>
      </c>
      <c r="DQ312" s="3">
        <f t="shared" si="249"/>
        <v>8.0376386964537376E-5</v>
      </c>
      <c r="DR312" s="3">
        <f t="shared" si="250"/>
        <v>2.3696559933423475E-5</v>
      </c>
      <c r="DS312" s="3">
        <f t="shared" si="251"/>
        <v>3.716161330846342E-3</v>
      </c>
      <c r="DT312" s="3">
        <f t="shared" si="252"/>
        <v>4.031915624814717E-5</v>
      </c>
      <c r="DV312" s="3">
        <f t="shared" si="253"/>
        <v>5.0367684816133573E-3</v>
      </c>
      <c r="DW312" s="3">
        <f t="shared" si="254"/>
        <v>99.521329822821968</v>
      </c>
      <c r="DX312" s="3">
        <f t="shared" si="255"/>
        <v>2.4037108120463987E-3</v>
      </c>
      <c r="DY312" s="3">
        <f t="shared" si="256"/>
        <v>0.43434746945212677</v>
      </c>
      <c r="DZ312" s="3">
        <f t="shared" si="257"/>
        <v>4.5575949020725662E-5</v>
      </c>
      <c r="EA312" s="3">
        <f t="shared" si="258"/>
        <v>5.4511469318279998E-4</v>
      </c>
      <c r="EB312" s="3">
        <f t="shared" si="259"/>
        <v>7.993701877760396E-6</v>
      </c>
      <c r="EC312" s="3">
        <f t="shared" si="260"/>
        <v>1.6337471304475311E-4</v>
      </c>
      <c r="ED312" s="3">
        <f t="shared" si="261"/>
        <v>1.2108272657744552E-3</v>
      </c>
      <c r="EE312" s="3">
        <f t="shared" si="262"/>
        <v>1.790325873022024E-2</v>
      </c>
      <c r="EF312" s="3">
        <f t="shared" si="263"/>
        <v>1.0372823574638851E-6</v>
      </c>
      <c r="EG312" s="3">
        <f t="shared" si="264"/>
        <v>2.5473273002399534E-5</v>
      </c>
      <c r="EH312" s="3">
        <f t="shared" si="265"/>
        <v>5.468561838236923E-7</v>
      </c>
      <c r="EI312" s="3">
        <f t="shared" si="266"/>
        <v>1.3093899918321016E-5</v>
      </c>
      <c r="EJ312" s="3">
        <f t="shared" si="267"/>
        <v>9.2531898811032192E-7</v>
      </c>
      <c r="EK312" s="3">
        <f t="shared" si="268"/>
        <v>1.6406890415149719E-5</v>
      </c>
      <c r="EL312" s="3">
        <f t="shared" si="269"/>
        <v>1.3163793948809907E-6</v>
      </c>
      <c r="EM312" s="3">
        <f t="shared" si="270"/>
        <v>3.8809486721123684E-7</v>
      </c>
      <c r="EN312" s="3">
        <f t="shared" si="271"/>
        <v>6.0862131139808208E-5</v>
      </c>
      <c r="EO312" s="3">
        <f t="shared" si="272"/>
        <v>6.6033456477043795E-7</v>
      </c>
      <c r="EQ312" s="3">
        <f t="shared" si="273"/>
        <v>199.04265964564394</v>
      </c>
    </row>
    <row r="313" spans="1:147">
      <c r="A313" s="5" t="s">
        <v>4</v>
      </c>
      <c r="B313" s="5" t="s">
        <v>397</v>
      </c>
      <c r="C313" s="5" t="s">
        <v>190</v>
      </c>
      <c r="D313" s="5" t="s">
        <v>587</v>
      </c>
      <c r="E313" s="3" t="s">
        <v>399</v>
      </c>
      <c r="F313" s="13" t="s">
        <v>491</v>
      </c>
      <c r="G313" s="5">
        <v>17.9651182895891</v>
      </c>
      <c r="H313" s="5">
        <v>361863.59437324898</v>
      </c>
      <c r="I313" s="5">
        <v>100.30108322734</v>
      </c>
      <c r="J313" s="5">
        <v>2.3143181213428998</v>
      </c>
      <c r="K313" s="5">
        <v>0.182072002512986</v>
      </c>
      <c r="L313" s="5">
        <v>1.6165524827128801</v>
      </c>
      <c r="M313" s="5">
        <v>3.1796439766545802E-2</v>
      </c>
      <c r="N313" s="5">
        <v>0.79349224330701695</v>
      </c>
      <c r="O313" s="5">
        <v>2.01105502299017</v>
      </c>
      <c r="P313" s="5">
        <v>28.407562543451199</v>
      </c>
      <c r="Q313" s="5">
        <v>2.58477828490099E-2</v>
      </c>
      <c r="R313" s="5">
        <v>0.31514433369040601</v>
      </c>
      <c r="S313" s="5">
        <v>9.1386124506513001E-3</v>
      </c>
      <c r="T313" s="5">
        <v>9.1885036132031597E-2</v>
      </c>
      <c r="U313" s="5">
        <v>4.60518024635065E-2</v>
      </c>
      <c r="V313" s="5">
        <v>0.44257658273066702</v>
      </c>
      <c r="W313" s="5">
        <v>1.3124366652493599E-2</v>
      </c>
      <c r="X313" s="5">
        <v>7.9124134405563502E-3</v>
      </c>
      <c r="Y313" s="5">
        <v>1.3447177299459401</v>
      </c>
      <c r="Z313" s="5">
        <v>0.102716526944897</v>
      </c>
      <c r="AA313" s="3">
        <f t="shared" si="220"/>
        <v>43.339367350733774</v>
      </c>
      <c r="AB313" s="3">
        <f t="shared" si="221"/>
        <v>21.125297830789538</v>
      </c>
      <c r="AC313" s="3">
        <f t="shared" si="222"/>
        <v>7.6385195686403548E-2</v>
      </c>
      <c r="AD313" s="3">
        <f t="shared" si="223"/>
        <v>49.874857764063407</v>
      </c>
      <c r="AE313" s="3">
        <f t="shared" si="224"/>
        <v>5.8840701392956591E-3</v>
      </c>
      <c r="AF313" s="3">
        <f t="shared" si="225"/>
        <v>3.4246445508945476E-2</v>
      </c>
      <c r="AG313" s="3">
        <f t="shared" si="226"/>
        <v>2.5770193119872836E-4</v>
      </c>
      <c r="AH313" s="17">
        <f t="shared" si="227"/>
        <v>1.9221716404415241E-2</v>
      </c>
      <c r="AI313" s="3">
        <f t="shared" si="228"/>
        <v>1.0240819305219486E-3</v>
      </c>
      <c r="AJ313" s="3">
        <f t="shared" si="229"/>
        <v>0.28322288882028629</v>
      </c>
      <c r="AK313" s="3">
        <f t="shared" si="230"/>
        <v>7.8886620024055633E-5</v>
      </c>
      <c r="AL313" s="3">
        <f t="shared" si="231"/>
        <v>4.5913564421958041E-4</v>
      </c>
      <c r="AM313" s="3">
        <f t="shared" si="232"/>
        <v>2.5770193119872836E-4</v>
      </c>
      <c r="AN313" s="5"/>
      <c r="AP313" s="5">
        <v>0.222327149649346</v>
      </c>
      <c r="AQ313" s="5">
        <v>5.5983005511458597</v>
      </c>
      <c r="AR313" s="5">
        <v>2.0486111596123201E-2</v>
      </c>
      <c r="AS313" s="5">
        <v>0.14401258178198301</v>
      </c>
      <c r="AT313" s="5">
        <v>0.182072002512986</v>
      </c>
      <c r="AU313" s="5">
        <v>1.6165524827128801</v>
      </c>
      <c r="AV313" s="5">
        <v>3.1796439766545802E-2</v>
      </c>
      <c r="AW313" s="5">
        <v>0.42017993175242802</v>
      </c>
      <c r="AX313" s="5">
        <v>0.32748619580483002</v>
      </c>
      <c r="AY313" s="5">
        <v>1.0039641461404101</v>
      </c>
      <c r="AZ313" s="5">
        <v>2.58477828490099E-2</v>
      </c>
      <c r="BA313" s="5">
        <v>0.31514433369040601</v>
      </c>
      <c r="BB313" s="5">
        <v>9.1386124506513001E-3</v>
      </c>
      <c r="BC313" s="5">
        <v>9.1885036132031597E-2</v>
      </c>
      <c r="BD313" s="5">
        <v>2.5282818205218601E-2</v>
      </c>
      <c r="BE313" s="5">
        <v>9.0803687086299295E-2</v>
      </c>
      <c r="BF313" s="5">
        <v>1.3124366652493599E-2</v>
      </c>
      <c r="BG313" s="5">
        <v>7.9124134405563502E-3</v>
      </c>
      <c r="BH313" s="5">
        <v>2.55346853408959E-2</v>
      </c>
      <c r="BI313" s="3">
        <v>6.3198319824971701E-3</v>
      </c>
      <c r="BK313" s="5">
        <v>1.8017279044079799</v>
      </c>
      <c r="BL313" s="5">
        <v>30717.2288154649</v>
      </c>
      <c r="BM313" s="5">
        <v>4.9146231969160104</v>
      </c>
      <c r="BN313" s="5">
        <v>0.45282502939410402</v>
      </c>
      <c r="BO313" s="5">
        <v>0.11831984894556601</v>
      </c>
      <c r="BP313" s="5">
        <v>1.9854619290030799</v>
      </c>
      <c r="BQ313" s="5">
        <v>2.99811115726508E-2</v>
      </c>
      <c r="BR313" s="5">
        <v>0.74513691081575395</v>
      </c>
      <c r="BS313" s="5">
        <v>0.244505007409276</v>
      </c>
      <c r="BT313" s="5">
        <v>1.58551608211928</v>
      </c>
      <c r="BU313" s="5">
        <v>2.5142756847235499E-4</v>
      </c>
      <c r="BV313" s="5">
        <v>0.24113061530948199</v>
      </c>
      <c r="BW313" s="5">
        <v>3.77604364032612E-3</v>
      </c>
      <c r="BX313" s="5">
        <v>1.6292218098034401E-2</v>
      </c>
      <c r="BY313" s="5">
        <v>8.8703880378588895E-2</v>
      </c>
      <c r="BZ313" s="5">
        <v>0.92482810909129198</v>
      </c>
      <c r="CA313" s="5">
        <v>2.4197614032628399E-2</v>
      </c>
      <c r="CB313" s="5">
        <v>3.8961334859359598E-3</v>
      </c>
      <c r="CC313" s="5">
        <v>2.64971062952936</v>
      </c>
      <c r="CD313" s="3">
        <v>0.20905284003826599</v>
      </c>
      <c r="CF313" s="3">
        <v>17.9651182895891</v>
      </c>
      <c r="CG313" s="3">
        <v>361863.59437324898</v>
      </c>
      <c r="CH313" s="3">
        <v>100.30108322734</v>
      </c>
      <c r="CI313" s="3">
        <v>2.3143181213428998</v>
      </c>
      <c r="CJ313" s="3">
        <v>0.182072002512986</v>
      </c>
      <c r="CK313" s="3">
        <v>1.6165524827128801</v>
      </c>
      <c r="CL313" s="3">
        <v>3.1796439766545802E-2</v>
      </c>
      <c r="CM313" s="3">
        <v>0.79349224330701695</v>
      </c>
      <c r="CN313" s="3">
        <v>2.01105502299017</v>
      </c>
      <c r="CO313" s="3">
        <v>28.407562543451199</v>
      </c>
      <c r="CP313" s="3">
        <v>2.58477828490099E-2</v>
      </c>
      <c r="CQ313" s="3">
        <v>0.31514433369040601</v>
      </c>
      <c r="CR313" s="3">
        <v>9.1386124506513001E-3</v>
      </c>
      <c r="CS313" s="3">
        <v>9.1885036132031597E-2</v>
      </c>
      <c r="CT313" s="3">
        <v>4.60518024635065E-2</v>
      </c>
      <c r="CU313" s="3">
        <v>0.44257658273066702</v>
      </c>
      <c r="CV313" s="3">
        <v>1.3124366652493599E-2</v>
      </c>
      <c r="CW313" s="3">
        <v>7.9124134405563502E-3</v>
      </c>
      <c r="CX313" s="3">
        <v>1.3447177299459401</v>
      </c>
      <c r="CY313" s="3">
        <v>0.102716526944897</v>
      </c>
      <c r="DA313" s="3">
        <f t="shared" si="233"/>
        <v>0.32700684892521575</v>
      </c>
      <c r="DB313" s="3">
        <f t="shared" si="234"/>
        <v>6479.7850187706863</v>
      </c>
      <c r="DC313" s="3">
        <f t="shared" si="235"/>
        <v>1.7019453080324842</v>
      </c>
      <c r="DD313" s="3">
        <f t="shared" si="236"/>
        <v>3.9430636516932058E-2</v>
      </c>
      <c r="DE313" s="3">
        <f t="shared" si="237"/>
        <v>2.8652000521352406E-3</v>
      </c>
      <c r="DF313" s="3">
        <f t="shared" si="238"/>
        <v>2.4721707947895397E-2</v>
      </c>
      <c r="DG313" s="3">
        <f t="shared" si="239"/>
        <v>4.5603946712771687E-4</v>
      </c>
      <c r="DH313" s="3">
        <f t="shared" si="240"/>
        <v>1.0928139971175003E-2</v>
      </c>
      <c r="DI313" s="3">
        <f t="shared" si="241"/>
        <v>2.6842125942187166E-2</v>
      </c>
      <c r="DJ313" s="3">
        <f t="shared" si="242"/>
        <v>0.35977156210044581</v>
      </c>
      <c r="DK313" s="3">
        <f t="shared" si="243"/>
        <v>2.3962375240348777E-4</v>
      </c>
      <c r="DL313" s="3">
        <f t="shared" si="244"/>
        <v>2.8035008468068607E-3</v>
      </c>
      <c r="DM313" s="3">
        <f t="shared" si="245"/>
        <v>7.959215846514745E-5</v>
      </c>
      <c r="DN313" s="3">
        <f t="shared" si="246"/>
        <v>7.7402945103219279E-4</v>
      </c>
      <c r="DO313" s="3">
        <f t="shared" si="247"/>
        <v>3.7821782575153169E-4</v>
      </c>
      <c r="DP313" s="3">
        <f t="shared" si="248"/>
        <v>3.4684685166980174E-3</v>
      </c>
      <c r="DQ313" s="3">
        <f t="shared" si="249"/>
        <v>6.6632464509804327E-5</v>
      </c>
      <c r="DR313" s="3">
        <f t="shared" si="250"/>
        <v>3.8713600575763044E-5</v>
      </c>
      <c r="DS313" s="3">
        <f t="shared" si="251"/>
        <v>6.4899504341020282E-3</v>
      </c>
      <c r="DT313" s="3">
        <f t="shared" si="252"/>
        <v>4.9151277715590814E-4</v>
      </c>
      <c r="DV313" s="3">
        <f t="shared" si="253"/>
        <v>5.0438140652961389E-3</v>
      </c>
      <c r="DW313" s="3">
        <f t="shared" si="254"/>
        <v>99.945401526575154</v>
      </c>
      <c r="DX313" s="3">
        <f t="shared" si="255"/>
        <v>2.6251118932931534E-2</v>
      </c>
      <c r="DY313" s="3">
        <f t="shared" si="256"/>
        <v>6.08185424009771E-4</v>
      </c>
      <c r="DZ313" s="3">
        <f t="shared" si="257"/>
        <v>4.4193375063382616E-5</v>
      </c>
      <c r="EA313" s="3">
        <f t="shared" si="258"/>
        <v>3.8131219170352694E-4</v>
      </c>
      <c r="EB313" s="3">
        <f t="shared" si="259"/>
        <v>7.0340370123408926E-6</v>
      </c>
      <c r="EC313" s="3">
        <f t="shared" si="260"/>
        <v>1.6855765032231139E-4</v>
      </c>
      <c r="ED313" s="3">
        <f t="shared" si="261"/>
        <v>4.1401791067873325E-4</v>
      </c>
      <c r="EE313" s="3">
        <f t="shared" si="262"/>
        <v>5.5491830558900106E-3</v>
      </c>
      <c r="EF313" s="3">
        <f t="shared" si="263"/>
        <v>3.6960010370552013E-6</v>
      </c>
      <c r="EG313" s="3">
        <f t="shared" si="264"/>
        <v>4.3241715119024552E-5</v>
      </c>
      <c r="EH313" s="3">
        <f t="shared" si="265"/>
        <v>1.2276441599717021E-6</v>
      </c>
      <c r="EI313" s="3">
        <f t="shared" si="266"/>
        <v>1.1938773285334015E-5</v>
      </c>
      <c r="EJ313" s="3">
        <f t="shared" si="267"/>
        <v>5.8337016351225367E-6</v>
      </c>
      <c r="EK313" s="3">
        <f t="shared" si="268"/>
        <v>5.3498299338553383E-5</v>
      </c>
      <c r="EL313" s="3">
        <f t="shared" si="269"/>
        <v>1.0277514455874791E-6</v>
      </c>
      <c r="EM313" s="3">
        <f t="shared" si="270"/>
        <v>5.9712572915237606E-7</v>
      </c>
      <c r="EN313" s="3">
        <f t="shared" si="271"/>
        <v>1.0010219477110908E-4</v>
      </c>
      <c r="EO313" s="3">
        <f t="shared" si="272"/>
        <v>7.5811839013154396E-6</v>
      </c>
      <c r="EQ313" s="3">
        <f t="shared" si="273"/>
        <v>199.89080305315031</v>
      </c>
    </row>
    <row r="314" spans="1:147">
      <c r="A314" s="5" t="s">
        <v>5</v>
      </c>
      <c r="B314" s="5" t="s">
        <v>397</v>
      </c>
      <c r="C314" s="5" t="s">
        <v>190</v>
      </c>
      <c r="D314" s="5" t="s">
        <v>587</v>
      </c>
      <c r="E314" s="3" t="s">
        <v>399</v>
      </c>
      <c r="F314" s="13" t="s">
        <v>498</v>
      </c>
      <c r="G314" s="5">
        <v>17.194957590723298</v>
      </c>
      <c r="H314" s="5">
        <v>364355.54354315699</v>
      </c>
      <c r="I314" s="5">
        <v>83.373195656332697</v>
      </c>
      <c r="J314" s="5">
        <v>21.014283976894198</v>
      </c>
      <c r="K314" s="5">
        <v>0.58607687325769797</v>
      </c>
      <c r="L314" s="5">
        <v>3.9361421398469498</v>
      </c>
      <c r="M314" s="5">
        <v>3.5394557141075797E-2</v>
      </c>
      <c r="N314" s="5">
        <v>0.54826174032377695</v>
      </c>
      <c r="O314" s="5">
        <v>1.7579709301178901</v>
      </c>
      <c r="P314" s="5">
        <v>60.575692451034101</v>
      </c>
      <c r="Q314" s="5">
        <v>1.3773054405818301E-2</v>
      </c>
      <c r="R314" s="5">
        <v>0.26731925769636899</v>
      </c>
      <c r="S314" s="5">
        <v>3.8424646642218601E-3</v>
      </c>
      <c r="T314" s="5">
        <v>6.4443247858038399E-2</v>
      </c>
      <c r="U314" s="5">
        <v>1.9901047014548E-2</v>
      </c>
      <c r="V314" s="5">
        <v>2.4318496649324</v>
      </c>
      <c r="W314" s="5">
        <v>5.0884384400346101E-2</v>
      </c>
      <c r="X314" s="5">
        <v>4.8624514060549304E-3</v>
      </c>
      <c r="Y314" s="5">
        <v>1.31757514627622</v>
      </c>
      <c r="Z314" s="5">
        <v>1.3953812264283001</v>
      </c>
      <c r="AA314" s="3">
        <f t="shared" ref="AA314:AA376" si="274">I314/J314</f>
        <v>3.9674535543539764</v>
      </c>
      <c r="AB314" s="3">
        <f t="shared" ref="AB314:AB376" si="275">P314/Y314</f>
        <v>45.975132896393333</v>
      </c>
      <c r="AC314" s="3">
        <f t="shared" ref="AC314:AC376" si="276">Z314/Y314</f>
        <v>1.0590524801351775</v>
      </c>
      <c r="AD314" s="3">
        <f t="shared" ref="AD314:AD376" si="277">I314/O314</f>
        <v>47.425810192857774</v>
      </c>
      <c r="AE314" s="3">
        <f t="shared" ref="AE314:AE376" si="278">X314/Y314</f>
        <v>3.6904547112909438E-3</v>
      </c>
      <c r="AF314" s="3">
        <f t="shared" ref="AF314:AF376" si="279">U314/Y314</f>
        <v>1.5104297520177943E-2</v>
      </c>
      <c r="AG314" s="3">
        <f t="shared" ref="AG314:AG376" si="280">Q314/I314</f>
        <v>1.6519763093394339E-4</v>
      </c>
      <c r="AH314" s="17">
        <f t="shared" ref="AH314:AH376" si="281">Q314/Y314</f>
        <v>1.0453335010715875E-2</v>
      </c>
      <c r="AI314" s="3">
        <f t="shared" ref="AI314:AI376" si="282">Z314/I314</f>
        <v>1.6736568814995547E-2</v>
      </c>
      <c r="AJ314" s="3">
        <f t="shared" ref="AJ314:AJ376" si="283">P314/I314</f>
        <v>0.72656076061578923</v>
      </c>
      <c r="AK314" s="3">
        <f t="shared" ref="AK314:AK376" si="284">X314/I314</f>
        <v>5.832151889796967E-5</v>
      </c>
      <c r="AL314" s="3">
        <f t="shared" ref="AL314:AL376" si="285">U314/I314</f>
        <v>2.386983833099169E-4</v>
      </c>
      <c r="AM314" s="3">
        <f t="shared" ref="AM314:AM376" si="286">Q314/I314</f>
        <v>1.6519763093394339E-4</v>
      </c>
      <c r="AN314" s="5"/>
      <c r="AP314" s="5">
        <v>0.16064484926577799</v>
      </c>
      <c r="AQ314" s="5">
        <v>7.6475362921739203</v>
      </c>
      <c r="AR314" s="5">
        <v>2.68793061826797E-2</v>
      </c>
      <c r="AS314" s="5">
        <v>0.17880473020176901</v>
      </c>
      <c r="AT314" s="5">
        <v>0.13832110118249399</v>
      </c>
      <c r="AU314" s="5">
        <v>3.9361421398469498</v>
      </c>
      <c r="AV314" s="5">
        <v>3.5394557141075797E-2</v>
      </c>
      <c r="AW314" s="5">
        <v>0.26811913655351899</v>
      </c>
      <c r="AX314" s="5">
        <v>0.30310956782471898</v>
      </c>
      <c r="AY314" s="5">
        <v>0.84502511986474804</v>
      </c>
      <c r="AZ314" s="5">
        <v>1.3773054405818301E-2</v>
      </c>
      <c r="BA314" s="5">
        <v>0.26731925769636899</v>
      </c>
      <c r="BB314" s="5">
        <v>3.8424646642218601E-3</v>
      </c>
      <c r="BC314" s="5">
        <v>6.4443247858038399E-2</v>
      </c>
      <c r="BD314" s="5">
        <v>1.9901047014548E-2</v>
      </c>
      <c r="BE314" s="5">
        <v>9.4641320232128401E-2</v>
      </c>
      <c r="BF314" s="5">
        <v>1.5860666173964099E-2</v>
      </c>
      <c r="BG314" s="5">
        <v>4.8624514060549304E-3</v>
      </c>
      <c r="BH314" s="5">
        <v>2.5613078829002399E-2</v>
      </c>
      <c r="BI314" s="3">
        <v>8.7147098617656599E-3</v>
      </c>
      <c r="BK314" s="5">
        <v>1.01002122481614</v>
      </c>
      <c r="BL314" s="5">
        <v>41457.308650643201</v>
      </c>
      <c r="BM314" s="5">
        <v>11.3025363215765</v>
      </c>
      <c r="BN314" s="5">
        <v>1.01553822132936</v>
      </c>
      <c r="BO314" s="5">
        <v>1.05260560763429</v>
      </c>
      <c r="BP314" s="5">
        <v>1.05083831157134</v>
      </c>
      <c r="BQ314" s="5">
        <v>1.2632360222151501E-2</v>
      </c>
      <c r="BR314" s="5">
        <v>0.24206464528442501</v>
      </c>
      <c r="BS314" s="5">
        <v>0.49456772798750398</v>
      </c>
      <c r="BT314" s="5">
        <v>10.5084319886712</v>
      </c>
      <c r="BU314" s="5">
        <v>1.9945561704982701E-2</v>
      </c>
      <c r="BV314" s="5">
        <v>0.114582600351017</v>
      </c>
      <c r="BW314" s="5">
        <v>1.49987569563797E-4</v>
      </c>
      <c r="BX314" s="5">
        <v>9.6002214496764202E-2</v>
      </c>
      <c r="BY314" s="5">
        <v>4.2165162546232801E-2</v>
      </c>
      <c r="BZ314" s="5">
        <v>2.5773200709523199</v>
      </c>
      <c r="CA314" s="5">
        <v>6.4302564428016296E-2</v>
      </c>
      <c r="CB314" s="5">
        <v>3.7057778771198602E-3</v>
      </c>
      <c r="CC314" s="5">
        <v>1.3070722194114399</v>
      </c>
      <c r="CD314" s="3">
        <v>2.1999484632969799</v>
      </c>
      <c r="CF314" s="3">
        <v>17.194957590723298</v>
      </c>
      <c r="CG314" s="3">
        <v>364355.54354315699</v>
      </c>
      <c r="CH314" s="3">
        <v>83.373195656332697</v>
      </c>
      <c r="CI314" s="3">
        <v>21.014283976894198</v>
      </c>
      <c r="CJ314" s="3">
        <v>0.58607687325769797</v>
      </c>
      <c r="CK314" s="3">
        <v>3.9361421398469498</v>
      </c>
      <c r="CL314" s="3">
        <v>3.5394557141075797E-2</v>
      </c>
      <c r="CM314" s="3">
        <v>0.54826174032377695</v>
      </c>
      <c r="CN314" s="3">
        <v>1.7579709301178901</v>
      </c>
      <c r="CO314" s="3">
        <v>60.575692451034101</v>
      </c>
      <c r="CP314" s="3">
        <v>1.3773054405818301E-2</v>
      </c>
      <c r="CQ314" s="3">
        <v>0.26731925769636899</v>
      </c>
      <c r="CR314" s="3">
        <v>3.8424646642218601E-3</v>
      </c>
      <c r="CS314" s="3">
        <v>6.4443247858038399E-2</v>
      </c>
      <c r="CT314" s="3">
        <v>1.9901047014548E-2</v>
      </c>
      <c r="CU314" s="3">
        <v>2.4318496649324</v>
      </c>
      <c r="CV314" s="3">
        <v>5.0884384400346101E-2</v>
      </c>
      <c r="CW314" s="3">
        <v>4.8624514060549304E-3</v>
      </c>
      <c r="CX314" s="3">
        <v>1.31757514627622</v>
      </c>
      <c r="CY314" s="3">
        <v>1.3953812264283001</v>
      </c>
      <c r="DA314" s="3">
        <f t="shared" ref="DA314:DA376" si="287">CF314/54.938049</f>
        <v>0.31298813670509668</v>
      </c>
      <c r="DB314" s="3">
        <f t="shared" ref="DB314:DB376" si="288">CG314/55.845</f>
        <v>6524.4076200762293</v>
      </c>
      <c r="DC314" s="3">
        <f t="shared" ref="DC314:DC376" si="289">CH314/58.9332</f>
        <v>1.4147067468987378</v>
      </c>
      <c r="DD314" s="3">
        <f t="shared" ref="DD314:DD376" si="290">CI314/58.6934</f>
        <v>0.35803487235181808</v>
      </c>
      <c r="DE314" s="3">
        <f t="shared" ref="DE314:DE376" si="291">CJ314/63.546</f>
        <v>9.2228759207140971E-3</v>
      </c>
      <c r="DF314" s="3">
        <f t="shared" ref="DF314:DF376" si="292">CK314/65.39</f>
        <v>6.0194863738292546E-2</v>
      </c>
      <c r="DG314" s="3">
        <f t="shared" ref="DG314:DG376" si="293">CL314/69.723</f>
        <v>5.0764535578038522E-4</v>
      </c>
      <c r="DH314" s="3">
        <f t="shared" ref="DH314:DH376" si="294">CM314/72.61</f>
        <v>7.5507745534193213E-3</v>
      </c>
      <c r="DI314" s="3">
        <f t="shared" ref="DI314:DI376" si="295">CN314/74.9216</f>
        <v>2.3464140249512693E-2</v>
      </c>
      <c r="DJ314" s="3">
        <f t="shared" ref="DJ314:DJ376" si="296">CO314/78.96</f>
        <v>0.76716935728260016</v>
      </c>
      <c r="DK314" s="3">
        <f t="shared" ref="DK314:DK376" si="297">CP314/107.8682</f>
        <v>1.2768410343195029E-4</v>
      </c>
      <c r="DL314" s="3">
        <f t="shared" ref="DL314:DL376" si="298">CQ314/112.411</f>
        <v>2.3780524832655967E-3</v>
      </c>
      <c r="DM314" s="3">
        <f t="shared" ref="DM314:DM376" si="299">CR314/114.818</f>
        <v>3.3465699317370626E-5</v>
      </c>
      <c r="DN314" s="3">
        <f t="shared" ref="DN314:DN376" si="300">CS314/118.71</f>
        <v>5.4286284102466849E-4</v>
      </c>
      <c r="DO314" s="3">
        <f t="shared" ref="DO314:DO376" si="301">CT314/121.76</f>
        <v>1.634448670708607E-4</v>
      </c>
      <c r="DP314" s="3">
        <f t="shared" ref="DP314:DP376" si="302">CU314/127.6</f>
        <v>1.9058382954015674E-2</v>
      </c>
      <c r="DQ314" s="3">
        <f t="shared" ref="DQ314:DQ376" si="303">CV314/196.96655</f>
        <v>2.5834023289917046E-4</v>
      </c>
      <c r="DR314" s="3">
        <f t="shared" ref="DR314:DR376" si="304">CW314/204.3833</f>
        <v>2.3790844976350466E-5</v>
      </c>
      <c r="DS314" s="3">
        <f t="shared" ref="DS314:DS376" si="305">CX314/207.2</f>
        <v>6.3589534086690158E-3</v>
      </c>
      <c r="DT314" s="3">
        <f t="shared" ref="DT314:DT376" si="306">CY314/208.98038</f>
        <v>6.6770920142278437E-3</v>
      </c>
      <c r="DV314" s="3">
        <f t="shared" ref="DV314:DV376" si="307">((DA314/(SUM($DA314:$DT314)+(33.06/32.066)))*100)</f>
        <v>4.7942342760578073E-3</v>
      </c>
      <c r="DW314" s="3">
        <f t="shared" ref="DW314:DW376" si="308">((DB314/(SUM($DA314:$DT314)+(33.06/32.066)))*100)</f>
        <v>99.938416108768919</v>
      </c>
      <c r="DX314" s="3">
        <f t="shared" ref="DX314:DX376" si="309">((DC314/(SUM($DA314:$DT314)+(33.06/32.066)))*100)</f>
        <v>2.1669944579857048E-2</v>
      </c>
      <c r="DY314" s="3">
        <f t="shared" ref="DY314:DY376" si="310">((DD314/(SUM($DA314:$DT314)+(33.06/32.066)))*100)</f>
        <v>5.4842431892886392E-3</v>
      </c>
      <c r="DZ314" s="3">
        <f t="shared" ref="DZ314:DZ376" si="311">((DE314/(SUM($DA314:$DT314)+(33.06/32.066)))*100)</f>
        <v>1.4127253616828768E-4</v>
      </c>
      <c r="EA314" s="3">
        <f t="shared" ref="EA314:EA376" si="312">((DF314/(SUM($DA314:$DT314)+(33.06/32.066)))*100)</f>
        <v>9.220422282288118E-4</v>
      </c>
      <c r="EB314" s="3">
        <f t="shared" ref="EB314:EB376" si="313">((DG314/(SUM($DA314:$DT314)+(33.06/32.066)))*100)</f>
        <v>7.7759201686836698E-6</v>
      </c>
      <c r="EC314" s="3">
        <f t="shared" ref="EC314:EC376" si="314">((DH314/(SUM($DA314:$DT314)+(33.06/32.066)))*100)</f>
        <v>1.1565991783546892E-4</v>
      </c>
      <c r="ED314" s="3">
        <f t="shared" ref="ED314:ED376" si="315">((DI314/(SUM($DA314:$DT314)+(33.06/32.066)))*100)</f>
        <v>3.5941485395158594E-4</v>
      </c>
      <c r="EE314" s="3">
        <f t="shared" ref="EE314:EE376" si="316">((DJ314/(SUM($DA314:$DT314)+(33.06/32.066)))*100)</f>
        <v>1.1751210978615943E-2</v>
      </c>
      <c r="EF314" s="3">
        <f t="shared" ref="EF314:EF376" si="317">((DK314/(SUM($DA314:$DT314)+(33.06/32.066)))*100)</f>
        <v>1.9558169572348466E-6</v>
      </c>
      <c r="EG314" s="3">
        <f t="shared" ref="EG314:EG376" si="318">((DL314/(SUM($DA314:$DT314)+(33.06/32.066)))*100)</f>
        <v>3.642611137136642E-5</v>
      </c>
      <c r="EH314" s="3">
        <f t="shared" ref="EH314:EH376" si="319">((DM314/(SUM($DA314:$DT314)+(33.06/32.066)))*100)</f>
        <v>5.1261496499068427E-7</v>
      </c>
      <c r="EI314" s="3">
        <f t="shared" ref="EI314:EI376" si="320">((DN314/(SUM($DA314:$DT314)+(33.06/32.066)))*100)</f>
        <v>8.3153683300489315E-6</v>
      </c>
      <c r="EJ314" s="3">
        <f t="shared" ref="EJ314:EJ376" si="321">((DO314/(SUM($DA314:$DT314)+(33.06/32.066)))*100)</f>
        <v>2.5035868522235665E-6</v>
      </c>
      <c r="EK314" s="3">
        <f t="shared" ref="EK314:EK376" si="322">((DP314/(SUM($DA314:$DT314)+(33.06/32.066)))*100)</f>
        <v>2.9192912474656721E-4</v>
      </c>
      <c r="EL314" s="3">
        <f t="shared" ref="EL314:EL376" si="323">((DQ314/(SUM($DA314:$DT314)+(33.06/32.066)))*100)</f>
        <v>3.957158288772264E-6</v>
      </c>
      <c r="EM314" s="3">
        <f t="shared" ref="EM314:EM376" si="324">((DR314/(SUM($DA314:$DT314)+(33.06/32.066)))*100)</f>
        <v>3.6441919378390222E-7</v>
      </c>
      <c r="EN314" s="3">
        <f t="shared" ref="EN314:EN376" si="325">((DS314/(SUM($DA314:$DT314)+(33.06/32.066)))*100)</f>
        <v>9.7404050877558979E-5</v>
      </c>
      <c r="EO314" s="3">
        <f t="shared" ref="EO314:EO376" si="326">((DT314/(SUM($DA314:$DT314)+(33.06/32.066)))*100)</f>
        <v>1.0227717809370159E-4</v>
      </c>
      <c r="EQ314" s="3">
        <f t="shared" ref="EQ314:EQ376" si="327">DW314*2</f>
        <v>199.87683221753784</v>
      </c>
    </row>
    <row r="315" spans="1:147">
      <c r="A315" s="5" t="s">
        <v>6</v>
      </c>
      <c r="B315" s="5" t="s">
        <v>397</v>
      </c>
      <c r="C315" s="5" t="s">
        <v>190</v>
      </c>
      <c r="D315" s="5" t="s">
        <v>587</v>
      </c>
      <c r="E315" s="3" t="s">
        <v>399</v>
      </c>
      <c r="F315" s="13" t="s">
        <v>491</v>
      </c>
      <c r="G315" s="5">
        <v>17.893540791105099</v>
      </c>
      <c r="H315" s="5">
        <v>369844.33574380702</v>
      </c>
      <c r="I315" s="5">
        <v>105.343470414492</v>
      </c>
      <c r="J315" s="5">
        <v>325.95552289601397</v>
      </c>
      <c r="K315" s="5">
        <v>3.00807479999964</v>
      </c>
      <c r="L315" s="5">
        <v>2.95281301320713</v>
      </c>
      <c r="M315" s="5">
        <v>0.27879564264356199</v>
      </c>
      <c r="N315" s="5">
        <v>1.1336030885723301</v>
      </c>
      <c r="O315" s="5">
        <v>35.685605700132101</v>
      </c>
      <c r="P315" s="5">
        <v>40.225292126658502</v>
      </c>
      <c r="Q315" s="5">
        <v>0.24111384680419001</v>
      </c>
      <c r="R315" s="5">
        <v>0.243510808072681</v>
      </c>
      <c r="S315" s="5">
        <v>8.4518020394253497E-3</v>
      </c>
      <c r="T315" s="5">
        <v>0.11810825150768001</v>
      </c>
      <c r="U315" s="5">
        <v>0.77115335547269104</v>
      </c>
      <c r="V315" s="5">
        <v>34.2857044491344</v>
      </c>
      <c r="W315" s="5">
        <v>0.39081337824314899</v>
      </c>
      <c r="X315" s="5">
        <v>1.02241582661293E-2</v>
      </c>
      <c r="Y315" s="5">
        <v>60.5676913410597</v>
      </c>
      <c r="Z315" s="5">
        <v>10.207410129269499</v>
      </c>
      <c r="AA315" s="3">
        <f t="shared" si="274"/>
        <v>0.32318357264987524</v>
      </c>
      <c r="AB315" s="3">
        <f t="shared" si="275"/>
        <v>0.66413778098537501</v>
      </c>
      <c r="AC315" s="3">
        <f t="shared" si="276"/>
        <v>0.16852896161735903</v>
      </c>
      <c r="AD315" s="3">
        <f t="shared" si="277"/>
        <v>2.951987737007979</v>
      </c>
      <c r="AE315" s="3">
        <f t="shared" si="278"/>
        <v>1.6880548093795673E-4</v>
      </c>
      <c r="AF315" s="3">
        <f t="shared" si="279"/>
        <v>1.2732090961339239E-2</v>
      </c>
      <c r="AG315" s="3">
        <f t="shared" si="280"/>
        <v>2.2888352344524639E-3</v>
      </c>
      <c r="AH315" s="17">
        <f t="shared" si="281"/>
        <v>3.9808987508945307E-3</v>
      </c>
      <c r="AI315" s="3">
        <f t="shared" si="282"/>
        <v>9.6896467233390821E-2</v>
      </c>
      <c r="AJ315" s="3">
        <f t="shared" si="283"/>
        <v>0.38184893632595518</v>
      </c>
      <c r="AK315" s="3">
        <f t="shared" si="284"/>
        <v>9.7055453232180314E-5</v>
      </c>
      <c r="AL315" s="3">
        <f t="shared" si="285"/>
        <v>7.3203716608011447E-3</v>
      </c>
      <c r="AM315" s="3">
        <f t="shared" si="286"/>
        <v>2.2888352344524639E-3</v>
      </c>
      <c r="AN315" s="5"/>
      <c r="AP315" s="5">
        <v>0.170537892180327</v>
      </c>
      <c r="AQ315" s="5">
        <v>5.9497010141635096</v>
      </c>
      <c r="AR315" s="5">
        <v>1.12942019711956E-2</v>
      </c>
      <c r="AS315" s="5">
        <v>0.22281938398986101</v>
      </c>
      <c r="AT315" s="5">
        <v>0.12580689987968299</v>
      </c>
      <c r="AU315" s="5">
        <v>2.95281301320713</v>
      </c>
      <c r="AV315" s="5">
        <v>2.3470327005996501E-2</v>
      </c>
      <c r="AW315" s="5">
        <v>0.29179551561038503</v>
      </c>
      <c r="AX315" s="5">
        <v>0.259033638733214</v>
      </c>
      <c r="AY315" s="5">
        <v>1.61754775620757</v>
      </c>
      <c r="AZ315" s="5">
        <v>2.6073782404379499E-2</v>
      </c>
      <c r="BA315" s="5">
        <v>0.243510808072681</v>
      </c>
      <c r="BB315" s="5">
        <v>8.4518020394253497E-3</v>
      </c>
      <c r="BC315" s="5">
        <v>0.11810825150768001</v>
      </c>
      <c r="BD315" s="5">
        <v>1.5709325975390799E-2</v>
      </c>
      <c r="BE315" s="5">
        <v>0.16136989630541801</v>
      </c>
      <c r="BF315" s="5">
        <v>2.2076777202382301E-2</v>
      </c>
      <c r="BG315" s="5">
        <v>3.9456780923862698E-3</v>
      </c>
      <c r="BH315" s="5">
        <v>2.2912847472071899E-2</v>
      </c>
      <c r="BI315" s="3">
        <v>1.11185692787818E-2</v>
      </c>
      <c r="BK315" s="5">
        <v>1.7399333175977501</v>
      </c>
      <c r="BL315" s="5">
        <v>39699.935640985299</v>
      </c>
      <c r="BM315" s="5">
        <v>8.7442184922021298</v>
      </c>
      <c r="BN315" s="5">
        <v>74.968544529495404</v>
      </c>
      <c r="BO315" s="5">
        <v>0.59802264503236302</v>
      </c>
      <c r="BP315" s="5">
        <v>2.7130977889794599</v>
      </c>
      <c r="BQ315" s="5">
        <v>5.0795514717795302E-2</v>
      </c>
      <c r="BR315" s="5">
        <v>0.69552923393716404</v>
      </c>
      <c r="BS315" s="5">
        <v>10.3741943572756</v>
      </c>
      <c r="BT315" s="5">
        <v>10.5828734216506</v>
      </c>
      <c r="BU315" s="5">
        <v>9.2320065795559694E-2</v>
      </c>
      <c r="BV315" s="5">
        <v>0.10709146499247001</v>
      </c>
      <c r="BW315" s="5">
        <v>1.5155746552353801E-4</v>
      </c>
      <c r="BX315" s="5">
        <v>9.3817609132490501E-2</v>
      </c>
      <c r="BY315" s="5">
        <v>0.46618601870305099</v>
      </c>
      <c r="BZ315" s="5">
        <v>13.322464649715201</v>
      </c>
      <c r="CA315" s="5">
        <v>0.29432073228796402</v>
      </c>
      <c r="CB315" s="5">
        <v>9.6527283275993896E-3</v>
      </c>
      <c r="CC315" s="5">
        <v>27.532599071000899</v>
      </c>
      <c r="CD315" s="3">
        <v>3.1290926261333398</v>
      </c>
      <c r="CF315" s="3">
        <v>17.893540791105099</v>
      </c>
      <c r="CG315" s="3">
        <v>369844.33574380702</v>
      </c>
      <c r="CH315" s="3">
        <v>105.343470414492</v>
      </c>
      <c r="CI315" s="3">
        <v>325.95552289601397</v>
      </c>
      <c r="CJ315" s="3">
        <v>3.00807479999964</v>
      </c>
      <c r="CK315" s="3">
        <v>2.95281301320713</v>
      </c>
      <c r="CL315" s="3">
        <v>0.27879564264356199</v>
      </c>
      <c r="CM315" s="3">
        <v>1.1336030885723301</v>
      </c>
      <c r="CN315" s="3">
        <v>35.685605700132101</v>
      </c>
      <c r="CO315" s="3">
        <v>40.225292126658502</v>
      </c>
      <c r="CP315" s="3">
        <v>0.24111384680419001</v>
      </c>
      <c r="CQ315" s="3">
        <v>0.243510808072681</v>
      </c>
      <c r="CR315" s="3">
        <v>8.4518020394253497E-3</v>
      </c>
      <c r="CS315" s="3">
        <v>0.11810825150768001</v>
      </c>
      <c r="CT315" s="3">
        <v>0.77115335547269104</v>
      </c>
      <c r="CU315" s="3">
        <v>34.2857044491344</v>
      </c>
      <c r="CV315" s="3">
        <v>0.39081337824314899</v>
      </c>
      <c r="CW315" s="3">
        <v>1.02241582661293E-2</v>
      </c>
      <c r="CX315" s="3">
        <v>60.5676913410597</v>
      </c>
      <c r="CY315" s="3">
        <v>10.207410129269499</v>
      </c>
      <c r="DA315" s="3">
        <f t="shared" si="287"/>
        <v>0.32570397232535686</v>
      </c>
      <c r="DB315" s="3">
        <f t="shared" si="288"/>
        <v>6622.6938086454838</v>
      </c>
      <c r="DC315" s="3">
        <f t="shared" si="289"/>
        <v>1.7875063701698195</v>
      </c>
      <c r="DD315" s="3">
        <f t="shared" si="290"/>
        <v>5.5535294069863728</v>
      </c>
      <c r="DE315" s="3">
        <f t="shared" si="291"/>
        <v>4.7336965347931262E-2</v>
      </c>
      <c r="DF315" s="3">
        <f t="shared" si="292"/>
        <v>4.5156950806042664E-2</v>
      </c>
      <c r="DG315" s="3">
        <f t="shared" si="293"/>
        <v>3.9986179975554977E-3</v>
      </c>
      <c r="DH315" s="3">
        <f t="shared" si="294"/>
        <v>1.5612217168053024E-2</v>
      </c>
      <c r="DI315" s="3">
        <f t="shared" si="295"/>
        <v>0.47630597451378642</v>
      </c>
      <c r="DJ315" s="3">
        <f t="shared" si="296"/>
        <v>0.50943885672059908</v>
      </c>
      <c r="DK315" s="3">
        <f t="shared" si="297"/>
        <v>2.2352634678634666E-3</v>
      </c>
      <c r="DL315" s="3">
        <f t="shared" si="298"/>
        <v>2.1662542640193665E-3</v>
      </c>
      <c r="DM315" s="3">
        <f t="shared" si="299"/>
        <v>7.36104272799156E-5</v>
      </c>
      <c r="DN315" s="3">
        <f t="shared" si="300"/>
        <v>9.9493093680128064E-4</v>
      </c>
      <c r="DO315" s="3">
        <f t="shared" si="301"/>
        <v>6.3333882676797877E-3</v>
      </c>
      <c r="DP315" s="3">
        <f t="shared" si="302"/>
        <v>0.26869674333177429</v>
      </c>
      <c r="DQ315" s="3">
        <f t="shared" si="303"/>
        <v>1.9841611595631287E-3</v>
      </c>
      <c r="DR315" s="3">
        <f t="shared" si="304"/>
        <v>5.0024430891023384E-5</v>
      </c>
      <c r="DS315" s="3">
        <f t="shared" si="305"/>
        <v>0.29231511264990206</v>
      </c>
      <c r="DT315" s="3">
        <f t="shared" si="306"/>
        <v>4.8843868162501664E-2</v>
      </c>
      <c r="DV315" s="3">
        <f t="shared" si="307"/>
        <v>4.9102731690386942E-3</v>
      </c>
      <c r="DW315" s="3">
        <f t="shared" si="308"/>
        <v>99.842920192775594</v>
      </c>
      <c r="DX315" s="3">
        <f t="shared" si="309"/>
        <v>2.6948226962865598E-2</v>
      </c>
      <c r="DY315" s="3">
        <f t="shared" si="310"/>
        <v>8.3724328708377774E-2</v>
      </c>
      <c r="DZ315" s="3">
        <f t="shared" si="311"/>
        <v>7.1364628804548792E-4</v>
      </c>
      <c r="EA315" s="3">
        <f t="shared" si="312"/>
        <v>6.8078065599094036E-4</v>
      </c>
      <c r="EB315" s="3">
        <f t="shared" si="313"/>
        <v>6.028267486716007E-5</v>
      </c>
      <c r="EC315" s="3">
        <f t="shared" si="314"/>
        <v>2.3536787261813766E-4</v>
      </c>
      <c r="ED315" s="3">
        <f t="shared" si="315"/>
        <v>7.1807304964999728E-3</v>
      </c>
      <c r="EE315" s="3">
        <f t="shared" si="316"/>
        <v>7.6802377679388171E-3</v>
      </c>
      <c r="EF315" s="3">
        <f t="shared" si="317"/>
        <v>3.3698558091328117E-5</v>
      </c>
      <c r="EG315" s="3">
        <f t="shared" si="318"/>
        <v>3.265818379182798E-5</v>
      </c>
      <c r="EH315" s="3">
        <f t="shared" si="319"/>
        <v>1.1097417801001867E-6</v>
      </c>
      <c r="EI315" s="3">
        <f t="shared" si="320"/>
        <v>1.4999456866131447E-5</v>
      </c>
      <c r="EJ315" s="3">
        <f t="shared" si="321"/>
        <v>9.5481385313983807E-5</v>
      </c>
      <c r="EK315" s="3">
        <f t="shared" si="322"/>
        <v>4.0508391714428327E-3</v>
      </c>
      <c r="EL315" s="3">
        <f t="shared" si="323"/>
        <v>2.9912970466074463E-5</v>
      </c>
      <c r="EM315" s="3">
        <f t="shared" si="324"/>
        <v>7.5416218920182738E-7</v>
      </c>
      <c r="EN315" s="3">
        <f t="shared" si="325"/>
        <v>4.4069068126547746E-3</v>
      </c>
      <c r="EO315" s="3">
        <f t="shared" si="326"/>
        <v>7.3636417019444294E-4</v>
      </c>
      <c r="EQ315" s="3">
        <f t="shared" si="327"/>
        <v>199.68584038555119</v>
      </c>
    </row>
    <row r="316" spans="1:147">
      <c r="A316" s="5" t="s">
        <v>7</v>
      </c>
      <c r="B316" s="5" t="s">
        <v>397</v>
      </c>
      <c r="C316" s="5" t="s">
        <v>190</v>
      </c>
      <c r="D316" s="5" t="s">
        <v>587</v>
      </c>
      <c r="E316" s="3" t="s">
        <v>399</v>
      </c>
      <c r="F316" s="13" t="s">
        <v>498</v>
      </c>
      <c r="G316" s="5">
        <v>16.587763221388901</v>
      </c>
      <c r="H316" s="5">
        <v>352247.09574734699</v>
      </c>
      <c r="I316" s="5">
        <v>128.76646176577901</v>
      </c>
      <c r="J316" s="5">
        <v>18.114644994544399</v>
      </c>
      <c r="K316" s="5">
        <v>0.18996254873573401</v>
      </c>
      <c r="L316" s="5">
        <v>3.1456560144840102</v>
      </c>
      <c r="M316" s="5">
        <v>2.67699985575072E-2</v>
      </c>
      <c r="N316" s="5">
        <v>0.69455864510820098</v>
      </c>
      <c r="O316" s="5">
        <v>1.57789955783828</v>
      </c>
      <c r="P316" s="5">
        <v>29.294597154709699</v>
      </c>
      <c r="Q316" s="5">
        <v>1.0462953828584601E-2</v>
      </c>
      <c r="R316" s="5">
        <v>0.25372831725102701</v>
      </c>
      <c r="S316" s="5">
        <v>4.6133904755027997E-3</v>
      </c>
      <c r="T316" s="5">
        <v>7.6706123176155105E-2</v>
      </c>
      <c r="U316" s="5">
        <v>2.2305361914171699E-2</v>
      </c>
      <c r="V316" s="5">
        <v>8.3720524816582001E-2</v>
      </c>
      <c r="W316" s="5">
        <v>1.2053760287392501E-2</v>
      </c>
      <c r="X316" s="5">
        <v>7.0372496443677204E-3</v>
      </c>
      <c r="Y316" s="5">
        <v>4.9585890955677503E-2</v>
      </c>
      <c r="Z316" s="5">
        <v>9.3392859811017807E-3</v>
      </c>
      <c r="AA316" s="3">
        <f t="shared" si="274"/>
        <v>7.1084176258800378</v>
      </c>
      <c r="AB316" s="3">
        <f t="shared" si="275"/>
        <v>590.78493075570145</v>
      </c>
      <c r="AC316" s="3">
        <f t="shared" si="276"/>
        <v>0.1883456322172315</v>
      </c>
      <c r="AD316" s="3">
        <f t="shared" si="277"/>
        <v>81.606247448468054</v>
      </c>
      <c r="AE316" s="3">
        <f t="shared" si="278"/>
        <v>0.14192040333928832</v>
      </c>
      <c r="AF316" s="3">
        <f t="shared" si="279"/>
        <v>0.44983283519316841</v>
      </c>
      <c r="AG316" s="3">
        <f t="shared" si="280"/>
        <v>8.1255271637550243E-5</v>
      </c>
      <c r="AH316" s="17">
        <f t="shared" si="281"/>
        <v>0.21100667199742248</v>
      </c>
      <c r="AI316" s="3">
        <f t="shared" si="282"/>
        <v>7.2528870119065349E-5</v>
      </c>
      <c r="AJ316" s="3">
        <f t="shared" si="283"/>
        <v>0.22750176368125566</v>
      </c>
      <c r="AK316" s="3">
        <f t="shared" si="284"/>
        <v>5.4651262043436377E-5</v>
      </c>
      <c r="AL316" s="3">
        <f t="shared" si="285"/>
        <v>1.732233813704088E-4</v>
      </c>
      <c r="AM316" s="3">
        <f t="shared" si="286"/>
        <v>8.1255271637550243E-5</v>
      </c>
      <c r="AN316" s="5"/>
      <c r="AP316" s="5">
        <v>0.11258496314456699</v>
      </c>
      <c r="AQ316" s="5">
        <v>5.6943963939591802</v>
      </c>
      <c r="AR316" s="5">
        <v>2.2478961457263299E-2</v>
      </c>
      <c r="AS316" s="5">
        <v>0.21063871192619499</v>
      </c>
      <c r="AT316" s="5">
        <v>0.18996254873573401</v>
      </c>
      <c r="AU316" s="5">
        <v>3.1456560144840102</v>
      </c>
      <c r="AV316" s="5">
        <v>2.67699985575072E-2</v>
      </c>
      <c r="AW316" s="5">
        <v>0.34448276461662503</v>
      </c>
      <c r="AX316" s="5">
        <v>0.228930949250823</v>
      </c>
      <c r="AY316" s="5">
        <v>1.1131123717460001</v>
      </c>
      <c r="AZ316" s="5">
        <v>1.0462953828584601E-2</v>
      </c>
      <c r="BA316" s="5">
        <v>0.25372831725102701</v>
      </c>
      <c r="BB316" s="5">
        <v>4.6133904755027997E-3</v>
      </c>
      <c r="BC316" s="5">
        <v>7.6706123176155105E-2</v>
      </c>
      <c r="BD316" s="5">
        <v>2.2305361914171699E-2</v>
      </c>
      <c r="BE316" s="5">
        <v>8.3720524816582001E-2</v>
      </c>
      <c r="BF316" s="5">
        <v>1.2053760287392501E-2</v>
      </c>
      <c r="BG316" s="5">
        <v>5.9075057426059901E-3</v>
      </c>
      <c r="BH316" s="5">
        <v>1.90310326309788E-2</v>
      </c>
      <c r="BI316" s="3">
        <v>9.3392859811017807E-3</v>
      </c>
      <c r="BK316" s="5">
        <v>0.83933001146948605</v>
      </c>
      <c r="BL316" s="5">
        <v>13100.1223332175</v>
      </c>
      <c r="BM316" s="5">
        <v>13.9533295363594</v>
      </c>
      <c r="BN316" s="5">
        <v>2.2825538892653201</v>
      </c>
      <c r="BO316" s="5">
        <v>9.5967236454605601E-2</v>
      </c>
      <c r="BP316" s="5">
        <v>2.2340747516405099</v>
      </c>
      <c r="BQ316" s="5">
        <v>3.9547271128184E-2</v>
      </c>
      <c r="BR316" s="5">
        <v>0.37999593794918002</v>
      </c>
      <c r="BS316" s="5">
        <v>0.34158991029014701</v>
      </c>
      <c r="BT316" s="5">
        <v>6.2666610386009101</v>
      </c>
      <c r="BU316" s="5">
        <v>1.2993383292399401E-2</v>
      </c>
      <c r="BV316" s="5">
        <v>0.142886997073778</v>
      </c>
      <c r="BW316" s="5">
        <v>2.9617367478005099E-3</v>
      </c>
      <c r="BX316" s="5">
        <v>2.2400178925425E-2</v>
      </c>
      <c r="BY316" s="5">
        <v>1.2702168418289601E-3</v>
      </c>
      <c r="BZ316" s="5">
        <v>9.7601521250267498E-2</v>
      </c>
      <c r="CA316" s="5">
        <v>5.6643092577735E-4</v>
      </c>
      <c r="CB316" s="5">
        <v>5.57135798457703E-3</v>
      </c>
      <c r="CC316" s="5">
        <v>4.5747015662308002E-2</v>
      </c>
      <c r="CD316" s="3">
        <v>2.4611841882847801E-3</v>
      </c>
      <c r="CF316" s="3">
        <v>16.587763221388901</v>
      </c>
      <c r="CG316" s="3">
        <v>352247.09574734699</v>
      </c>
      <c r="CH316" s="3">
        <v>128.76646176577901</v>
      </c>
      <c r="CI316" s="3">
        <v>18.114644994544399</v>
      </c>
      <c r="CJ316" s="3">
        <v>0.18996254873573401</v>
      </c>
      <c r="CK316" s="3">
        <v>3.1456560144840102</v>
      </c>
      <c r="CL316" s="3">
        <v>2.67699985575072E-2</v>
      </c>
      <c r="CM316" s="3">
        <v>0.69455864510820098</v>
      </c>
      <c r="CN316" s="3">
        <v>1.57789955783828</v>
      </c>
      <c r="CO316" s="3">
        <v>29.294597154709699</v>
      </c>
      <c r="CP316" s="3">
        <v>1.0462953828584601E-2</v>
      </c>
      <c r="CQ316" s="3">
        <v>0.25372831725102701</v>
      </c>
      <c r="CR316" s="3">
        <v>4.6133904755027997E-3</v>
      </c>
      <c r="CS316" s="3">
        <v>7.6706123176155105E-2</v>
      </c>
      <c r="CT316" s="3">
        <v>2.2305361914171699E-2</v>
      </c>
      <c r="CU316" s="3">
        <v>8.3720524816582001E-2</v>
      </c>
      <c r="CV316" s="3">
        <v>1.2053760287392501E-2</v>
      </c>
      <c r="CW316" s="3">
        <v>7.0372496443677204E-3</v>
      </c>
      <c r="CX316" s="3">
        <v>4.9585890955677503E-2</v>
      </c>
      <c r="CY316" s="3">
        <v>9.3392859811017807E-3</v>
      </c>
      <c r="DA316" s="3">
        <f t="shared" si="287"/>
        <v>0.30193578991836606</v>
      </c>
      <c r="DB316" s="3">
        <f t="shared" si="288"/>
        <v>6307.58520453661</v>
      </c>
      <c r="DC316" s="3">
        <f t="shared" si="289"/>
        <v>2.184956217646064</v>
      </c>
      <c r="DD316" s="3">
        <f t="shared" si="290"/>
        <v>0.30863171999823491</v>
      </c>
      <c r="DE316" s="3">
        <f t="shared" si="291"/>
        <v>2.9893706722017755E-3</v>
      </c>
      <c r="DF316" s="3">
        <f t="shared" si="292"/>
        <v>4.8106071486221293E-2</v>
      </c>
      <c r="DG316" s="3">
        <f t="shared" si="293"/>
        <v>3.8394788746191644E-4</v>
      </c>
      <c r="DH316" s="3">
        <f t="shared" si="294"/>
        <v>9.5656059097672629E-3</v>
      </c>
      <c r="DI316" s="3">
        <f t="shared" si="295"/>
        <v>2.1060676198029406E-2</v>
      </c>
      <c r="DJ316" s="3">
        <f t="shared" si="296"/>
        <v>0.37100553640716438</v>
      </c>
      <c r="DK316" s="3">
        <f t="shared" si="297"/>
        <v>9.6997575083153332E-5</v>
      </c>
      <c r="DL316" s="3">
        <f t="shared" si="298"/>
        <v>2.2571484752473246E-3</v>
      </c>
      <c r="DM316" s="3">
        <f t="shared" si="299"/>
        <v>4.0180028179403924E-5</v>
      </c>
      <c r="DN316" s="3">
        <f t="shared" si="300"/>
        <v>6.4616395565794888E-4</v>
      </c>
      <c r="DO316" s="3">
        <f t="shared" si="301"/>
        <v>1.831912115158648E-4</v>
      </c>
      <c r="DP316" s="3">
        <f t="shared" si="302"/>
        <v>6.5611696564719436E-4</v>
      </c>
      <c r="DQ316" s="3">
        <f t="shared" si="303"/>
        <v>6.1196991506387764E-5</v>
      </c>
      <c r="DR316" s="3">
        <f t="shared" si="304"/>
        <v>3.4431627458641295E-5</v>
      </c>
      <c r="DS316" s="3">
        <f t="shared" si="305"/>
        <v>2.393141455389841E-4</v>
      </c>
      <c r="DT316" s="3">
        <f t="shared" si="306"/>
        <v>4.4689774136221691E-5</v>
      </c>
      <c r="DV316" s="3">
        <f t="shared" si="307"/>
        <v>4.7836193250497244E-3</v>
      </c>
      <c r="DW316" s="3">
        <f t="shared" si="308"/>
        <v>99.932129566279315</v>
      </c>
      <c r="DX316" s="3">
        <f t="shared" si="309"/>
        <v>3.4616627561592332E-2</v>
      </c>
      <c r="DY316" s="3">
        <f t="shared" si="310"/>
        <v>4.8897040675636959E-3</v>
      </c>
      <c r="DZ316" s="3">
        <f t="shared" si="311"/>
        <v>4.7361100587471169E-5</v>
      </c>
      <c r="EA316" s="3">
        <f t="shared" si="312"/>
        <v>7.6215255328270035E-4</v>
      </c>
      <c r="EB316" s="3">
        <f t="shared" si="313"/>
        <v>6.082950731913615E-6</v>
      </c>
      <c r="EC316" s="3">
        <f t="shared" si="314"/>
        <v>1.5154949765360415E-4</v>
      </c>
      <c r="ED316" s="3">
        <f t="shared" si="315"/>
        <v>3.3366782283990526E-4</v>
      </c>
      <c r="EE316" s="3">
        <f t="shared" si="316"/>
        <v>5.8779028949750775E-3</v>
      </c>
      <c r="EF316" s="3">
        <f t="shared" si="317"/>
        <v>1.5367488391362443E-6</v>
      </c>
      <c r="EG316" s="3">
        <f t="shared" si="318"/>
        <v>3.5760381598414959E-5</v>
      </c>
      <c r="EH316" s="3">
        <f t="shared" si="319"/>
        <v>6.3657892074339905E-7</v>
      </c>
      <c r="EI316" s="3">
        <f t="shared" si="320"/>
        <v>1.0237283848568092E-5</v>
      </c>
      <c r="EJ316" s="3">
        <f t="shared" si="321"/>
        <v>2.902329067459976E-6</v>
      </c>
      <c r="EK316" s="3">
        <f t="shared" si="322"/>
        <v>1.0394971053982994E-5</v>
      </c>
      <c r="EL316" s="3">
        <f t="shared" si="323"/>
        <v>9.6955419324091688E-7</v>
      </c>
      <c r="EM316" s="3">
        <f t="shared" si="324"/>
        <v>5.455060446746013E-7</v>
      </c>
      <c r="EN316" s="3">
        <f t="shared" si="325"/>
        <v>3.7914941175657293E-6</v>
      </c>
      <c r="EO316" s="3">
        <f t="shared" si="326"/>
        <v>7.080275817846454E-7</v>
      </c>
      <c r="EQ316" s="3">
        <f t="shared" si="327"/>
        <v>199.86425913255863</v>
      </c>
    </row>
    <row r="317" spans="1:147">
      <c r="A317" s="5" t="s">
        <v>8</v>
      </c>
      <c r="B317" s="5" t="s">
        <v>397</v>
      </c>
      <c r="C317" s="5" t="s">
        <v>190</v>
      </c>
      <c r="D317" s="5" t="s">
        <v>587</v>
      </c>
      <c r="E317" s="3" t="s">
        <v>399</v>
      </c>
      <c r="F317" s="13" t="s">
        <v>498</v>
      </c>
      <c r="G317" s="5">
        <v>49.241943620065001</v>
      </c>
      <c r="H317" s="5">
        <v>844876.293915977</v>
      </c>
      <c r="I317" s="5">
        <v>0.39327208042308098</v>
      </c>
      <c r="J317" s="5">
        <v>6564.9797336474003</v>
      </c>
      <c r="K317" s="5">
        <v>1.2879367026972499</v>
      </c>
      <c r="L317" s="5">
        <v>44.714214349701798</v>
      </c>
      <c r="M317" s="5">
        <v>0.27658577526915401</v>
      </c>
      <c r="N317" s="5">
        <v>7.0686386845275804</v>
      </c>
      <c r="O317" s="5">
        <v>6.5042769873861896</v>
      </c>
      <c r="P317" s="5">
        <v>151.79988831203201</v>
      </c>
      <c r="Q317" s="5">
        <v>0.23582602754680301</v>
      </c>
      <c r="R317" s="5">
        <v>4.3345352664894898</v>
      </c>
      <c r="S317" s="5">
        <v>0.27222626189938398</v>
      </c>
      <c r="T317" s="5">
        <v>1.5058227754017901</v>
      </c>
      <c r="U317" s="5">
        <v>0.30795935779600098</v>
      </c>
      <c r="V317" s="5">
        <v>1.67796211169258</v>
      </c>
      <c r="W317" s="5">
        <v>0.23700187281393301</v>
      </c>
      <c r="X317" s="5">
        <v>8.9616900125608107E-2</v>
      </c>
      <c r="Y317" s="5">
        <v>3.8562481475928201</v>
      </c>
      <c r="Z317" s="5">
        <v>1.7504905888538</v>
      </c>
      <c r="AA317" s="3">
        <f t="shared" si="274"/>
        <v>5.9904538380743051E-5</v>
      </c>
      <c r="AB317" s="3">
        <f t="shared" si="275"/>
        <v>39.364657693719693</v>
      </c>
      <c r="AC317" s="3">
        <f t="shared" si="276"/>
        <v>0.45393618923266288</v>
      </c>
      <c r="AD317" s="3">
        <f t="shared" si="277"/>
        <v>6.0463612048773062E-2</v>
      </c>
      <c r="AE317" s="3">
        <f t="shared" si="278"/>
        <v>2.323940179564158E-2</v>
      </c>
      <c r="AF317" s="3">
        <f t="shared" si="279"/>
        <v>7.9859839411070568E-2</v>
      </c>
      <c r="AG317" s="3">
        <f t="shared" si="280"/>
        <v>0.59965107945904028</v>
      </c>
      <c r="AH317" s="17">
        <f t="shared" si="281"/>
        <v>6.1154266665648147E-2</v>
      </c>
      <c r="AI317" s="3">
        <f t="shared" si="282"/>
        <v>4.4510929608087793</v>
      </c>
      <c r="AJ317" s="3">
        <f t="shared" si="283"/>
        <v>385.99202910292064</v>
      </c>
      <c r="AK317" s="3">
        <f t="shared" si="284"/>
        <v>0.22787506305862978</v>
      </c>
      <c r="AL317" s="3">
        <f t="shared" si="285"/>
        <v>0.78306946545683886</v>
      </c>
      <c r="AM317" s="3">
        <f t="shared" si="286"/>
        <v>0.59965107945904028</v>
      </c>
      <c r="AN317" s="5"/>
      <c r="AP317" s="5">
        <v>2.7081970477221202</v>
      </c>
      <c r="AQ317" s="5">
        <v>94.662799507232606</v>
      </c>
      <c r="AR317" s="5">
        <v>0.39327208042308098</v>
      </c>
      <c r="AS317" s="5">
        <v>1.23468907298746</v>
      </c>
      <c r="AT317" s="5">
        <v>1.2879367026972499</v>
      </c>
      <c r="AU317" s="5">
        <v>44.714214349701798</v>
      </c>
      <c r="AV317" s="5">
        <v>0.27658577526915401</v>
      </c>
      <c r="AW317" s="5">
        <v>7.0686386845275804</v>
      </c>
      <c r="AX317" s="5">
        <v>6.5042769873861896</v>
      </c>
      <c r="AY317" s="5">
        <v>11.246455395857399</v>
      </c>
      <c r="AZ317" s="5">
        <v>0.23582602754680301</v>
      </c>
      <c r="BA317" s="5">
        <v>4.3345352664894898</v>
      </c>
      <c r="BB317" s="5">
        <v>0.27222626189938398</v>
      </c>
      <c r="BC317" s="5">
        <v>1.5058227754017901</v>
      </c>
      <c r="BD317" s="5">
        <v>0.30795935779600098</v>
      </c>
      <c r="BE317" s="5">
        <v>1.67796211169258</v>
      </c>
      <c r="BF317" s="5">
        <v>0.23700187281393301</v>
      </c>
      <c r="BG317" s="5">
        <v>1.0434174777327301E-5</v>
      </c>
      <c r="BH317" s="5">
        <v>0.35350614665975499</v>
      </c>
      <c r="BI317" s="3">
        <v>0.14561801851297501</v>
      </c>
      <c r="BK317" s="5">
        <v>10.246281644242901</v>
      </c>
      <c r="BL317" s="5">
        <v>121416.361410035</v>
      </c>
      <c r="BM317" s="5">
        <v>0.35122175636608699</v>
      </c>
      <c r="BN317" s="5">
        <v>605.75413689513198</v>
      </c>
      <c r="BO317" s="5">
        <v>0.54404392746386099</v>
      </c>
      <c r="BP317" s="5">
        <v>22.2144783386866</v>
      </c>
      <c r="BQ317" s="5">
        <v>0.25950919696265101</v>
      </c>
      <c r="BR317" s="5">
        <v>5.6163938039904604</v>
      </c>
      <c r="BS317" s="5">
        <v>3.0320541521364901</v>
      </c>
      <c r="BT317" s="5">
        <v>21.897034135424398</v>
      </c>
      <c r="BU317" s="5">
        <v>0.52103463851113296</v>
      </c>
      <c r="BV317" s="5">
        <v>2.7078419223300099</v>
      </c>
      <c r="BW317" s="5">
        <v>1.1055999617531501E-3</v>
      </c>
      <c r="BX317" s="5">
        <v>0.47492150452635701</v>
      </c>
      <c r="BY317" s="5">
        <v>0.64434082523502401</v>
      </c>
      <c r="BZ317" s="5">
        <v>3.3068398391768499</v>
      </c>
      <c r="CA317" s="5">
        <v>0.17677726709730801</v>
      </c>
      <c r="CB317" s="5">
        <v>0.108321196744769</v>
      </c>
      <c r="CC317" s="5">
        <v>1.3424773396092</v>
      </c>
      <c r="CD317" s="3">
        <v>0.36013810301336502</v>
      </c>
      <c r="CF317" s="3">
        <v>49.241943620065001</v>
      </c>
      <c r="CG317" s="3">
        <v>844876.293915977</v>
      </c>
      <c r="CH317" s="3">
        <v>0.39327208042308098</v>
      </c>
      <c r="CI317" s="3">
        <v>6564.9797336474003</v>
      </c>
      <c r="CJ317" s="3">
        <v>1.2879367026972499</v>
      </c>
      <c r="CK317" s="3">
        <v>44.714214349701798</v>
      </c>
      <c r="CL317" s="3">
        <v>0.27658577526915401</v>
      </c>
      <c r="CM317" s="3">
        <v>7.0686386845275804</v>
      </c>
      <c r="CN317" s="3">
        <v>6.5042769873861896</v>
      </c>
      <c r="CO317" s="3">
        <v>151.79988831203201</v>
      </c>
      <c r="CP317" s="3">
        <v>0.23582602754680301</v>
      </c>
      <c r="CQ317" s="3">
        <v>4.3345352664894898</v>
      </c>
      <c r="CR317" s="3">
        <v>0.27222626189938398</v>
      </c>
      <c r="CS317" s="3">
        <v>1.5058227754017901</v>
      </c>
      <c r="CT317" s="3">
        <v>0.30795935779600098</v>
      </c>
      <c r="CU317" s="3">
        <v>1.67796211169258</v>
      </c>
      <c r="CV317" s="3">
        <v>0.23700187281393301</v>
      </c>
      <c r="CW317" s="3">
        <v>8.9616900125608107E-2</v>
      </c>
      <c r="CX317" s="3">
        <v>3.8562481475928201</v>
      </c>
      <c r="CY317" s="3">
        <v>1.7504905888538</v>
      </c>
      <c r="DA317" s="3">
        <f t="shared" si="287"/>
        <v>0.89631766173685934</v>
      </c>
      <c r="DB317" s="3">
        <f t="shared" si="288"/>
        <v>15128.951453415293</v>
      </c>
      <c r="DC317" s="3">
        <f t="shared" si="289"/>
        <v>6.6731838831606124E-3</v>
      </c>
      <c r="DD317" s="3">
        <f t="shared" si="290"/>
        <v>111.85209467584772</v>
      </c>
      <c r="DE317" s="3">
        <f t="shared" si="291"/>
        <v>2.0267785583628396E-2</v>
      </c>
      <c r="DF317" s="3">
        <f t="shared" si="292"/>
        <v>0.68380814114852118</v>
      </c>
      <c r="DG317" s="3">
        <f t="shared" si="293"/>
        <v>3.9669230421690693E-3</v>
      </c>
      <c r="DH317" s="3">
        <f t="shared" si="294"/>
        <v>9.7350760012774831E-2</v>
      </c>
      <c r="DI317" s="3">
        <f t="shared" si="295"/>
        <v>8.6814443196437205E-2</v>
      </c>
      <c r="DJ317" s="3">
        <f t="shared" si="296"/>
        <v>1.9224909867278626</v>
      </c>
      <c r="DK317" s="3">
        <f t="shared" si="297"/>
        <v>2.186242354528981E-3</v>
      </c>
      <c r="DL317" s="3">
        <f t="shared" si="298"/>
        <v>3.8559707381746355E-2</v>
      </c>
      <c r="DM317" s="3">
        <f t="shared" si="299"/>
        <v>2.3709371518349388E-3</v>
      </c>
      <c r="DN317" s="3">
        <f t="shared" si="300"/>
        <v>1.2684885649075817E-2</v>
      </c>
      <c r="DO317" s="3">
        <f t="shared" si="301"/>
        <v>2.5292325705979055E-3</v>
      </c>
      <c r="DP317" s="3">
        <f t="shared" si="302"/>
        <v>1.3150173289126803E-2</v>
      </c>
      <c r="DQ317" s="3">
        <f t="shared" si="303"/>
        <v>1.2032595017475453E-3</v>
      </c>
      <c r="DR317" s="3">
        <f t="shared" si="304"/>
        <v>4.3847467051176937E-4</v>
      </c>
      <c r="DS317" s="3">
        <f t="shared" si="305"/>
        <v>1.8611236233556084E-2</v>
      </c>
      <c r="DT317" s="3">
        <f t="shared" si="306"/>
        <v>8.3763393905868112E-3</v>
      </c>
      <c r="DV317" s="3">
        <f t="shared" si="307"/>
        <v>5.8791689678760351E-3</v>
      </c>
      <c r="DW317" s="3">
        <f t="shared" si="308"/>
        <v>99.234530009222183</v>
      </c>
      <c r="DX317" s="3">
        <f t="shared" si="309"/>
        <v>4.3771061619810313E-5</v>
      </c>
      <c r="DY317" s="3">
        <f t="shared" si="310"/>
        <v>0.73366552069932711</v>
      </c>
      <c r="DZ317" s="3">
        <f t="shared" si="311"/>
        <v>1.3294141255671879E-4</v>
      </c>
      <c r="EA317" s="3">
        <f t="shared" si="312"/>
        <v>4.4852665244050913E-3</v>
      </c>
      <c r="EB317" s="3">
        <f t="shared" si="313"/>
        <v>2.602002821441637E-5</v>
      </c>
      <c r="EC317" s="3">
        <f t="shared" si="314"/>
        <v>6.3854768426317233E-4</v>
      </c>
      <c r="ED317" s="3">
        <f t="shared" si="315"/>
        <v>5.6943737939392806E-4</v>
      </c>
      <c r="EE317" s="3">
        <f t="shared" si="316"/>
        <v>1.2610093310322446E-2</v>
      </c>
      <c r="EF317" s="3">
        <f t="shared" si="317"/>
        <v>1.4340103688346696E-5</v>
      </c>
      <c r="EG317" s="3">
        <f t="shared" si="318"/>
        <v>2.5292264643078947E-4</v>
      </c>
      <c r="EH317" s="3">
        <f t="shared" si="319"/>
        <v>1.555156249051423E-5</v>
      </c>
      <c r="EI317" s="3">
        <f t="shared" si="320"/>
        <v>8.3203298621372892E-5</v>
      </c>
      <c r="EJ317" s="3">
        <f t="shared" si="321"/>
        <v>1.658986124716798E-5</v>
      </c>
      <c r="EK317" s="3">
        <f t="shared" si="322"/>
        <v>8.6255235196206471E-5</v>
      </c>
      <c r="EL317" s="3">
        <f t="shared" si="323"/>
        <v>7.8924763228117444E-6</v>
      </c>
      <c r="EM317" s="3">
        <f t="shared" si="324"/>
        <v>2.8760636838028445E-6</v>
      </c>
      <c r="EN317" s="3">
        <f t="shared" si="325"/>
        <v>1.220756961389165E-4</v>
      </c>
      <c r="EO317" s="3">
        <f t="shared" si="326"/>
        <v>5.494247933718977E-5</v>
      </c>
      <c r="EQ317" s="3">
        <f t="shared" si="327"/>
        <v>198.46906001844437</v>
      </c>
    </row>
    <row r="318" spans="1:147" s="9" customFormat="1">
      <c r="A318" s="8" t="s">
        <v>9</v>
      </c>
      <c r="B318" s="8" t="s">
        <v>397</v>
      </c>
      <c r="C318" s="8" t="s">
        <v>190</v>
      </c>
      <c r="D318" s="8" t="s">
        <v>587</v>
      </c>
      <c r="E318" s="9" t="s">
        <v>399</v>
      </c>
      <c r="F318" s="9" t="s">
        <v>498</v>
      </c>
      <c r="G318" s="8">
        <v>15.4772670445671</v>
      </c>
      <c r="H318" s="8">
        <v>304406.18855135399</v>
      </c>
      <c r="I318" s="8">
        <v>364.27293082482601</v>
      </c>
      <c r="J318" s="8">
        <v>165.98699366482299</v>
      </c>
      <c r="K318" s="8">
        <v>0.92134002393176695</v>
      </c>
      <c r="L318" s="8">
        <v>11.361860553414401</v>
      </c>
      <c r="M318" s="8">
        <v>0.16047428414367701</v>
      </c>
      <c r="N318" s="8">
        <v>0.90013404309530698</v>
      </c>
      <c r="O318" s="8">
        <v>1.49652130817938</v>
      </c>
      <c r="P318" s="8">
        <v>30.043958758656601</v>
      </c>
      <c r="Q318" s="8">
        <v>0.11830288004455999</v>
      </c>
      <c r="R318" s="8">
        <v>0.71774241990892995</v>
      </c>
      <c r="S318" s="8">
        <v>3.0828793497474326E-2</v>
      </c>
      <c r="T318" s="8">
        <v>1.37786181425064</v>
      </c>
      <c r="U318" s="8">
        <v>8.9707293872277993E-2</v>
      </c>
      <c r="V318" s="8">
        <v>4.7940345495432997</v>
      </c>
      <c r="W318" s="8">
        <v>0.114637523975071</v>
      </c>
      <c r="X318" s="8">
        <v>2.42661457310917E-2</v>
      </c>
      <c r="Y318" s="8">
        <v>110.43188096301201</v>
      </c>
      <c r="Z318" s="8">
        <v>4.9048452225724697</v>
      </c>
      <c r="AA318" s="9">
        <f t="shared" si="274"/>
        <v>2.1945871949485465</v>
      </c>
      <c r="AB318" s="9">
        <f t="shared" si="275"/>
        <v>0.27205874333263874</v>
      </c>
      <c r="AC318" s="9">
        <f t="shared" si="276"/>
        <v>4.4415119798740875E-2</v>
      </c>
      <c r="AD318" s="9">
        <f t="shared" si="277"/>
        <v>243.41312671851549</v>
      </c>
      <c r="AE318" s="9">
        <f t="shared" si="278"/>
        <v>2.1973858925050267E-4</v>
      </c>
      <c r="AF318" s="9">
        <f t="shared" si="279"/>
        <v>8.1233148516527125E-4</v>
      </c>
      <c r="AG318" s="9">
        <f t="shared" si="280"/>
        <v>3.2476440062863271E-4</v>
      </c>
      <c r="AH318" s="49">
        <f t="shared" si="281"/>
        <v>1.0712746990534762E-3</v>
      </c>
      <c r="AI318" s="9">
        <f t="shared" si="282"/>
        <v>1.3464753506296476E-2</v>
      </c>
      <c r="AJ318" s="9">
        <f t="shared" si="283"/>
        <v>8.2476506532142904E-2</v>
      </c>
      <c r="AK318" s="9">
        <f t="shared" si="284"/>
        <v>6.6615286719618938E-5</v>
      </c>
      <c r="AL318" s="9">
        <f t="shared" si="285"/>
        <v>2.4626395837086518E-4</v>
      </c>
      <c r="AM318" s="9">
        <f t="shared" si="286"/>
        <v>3.2476440062863271E-4</v>
      </c>
      <c r="AN318" s="8"/>
      <c r="AO318" s="40"/>
      <c r="AP318" s="8">
        <v>0.61646387218057697</v>
      </c>
      <c r="AQ318" s="8">
        <v>18.723543985483101</v>
      </c>
      <c r="AR318" s="8">
        <v>7.6982794421701695E-2</v>
      </c>
      <c r="AS318" s="8">
        <v>0.40522602167906602</v>
      </c>
      <c r="AT318" s="8">
        <v>0.72585172406529797</v>
      </c>
      <c r="AU318" s="8">
        <v>11.361860553414401</v>
      </c>
      <c r="AV318" s="8">
        <v>0.16047428414367701</v>
      </c>
      <c r="AW318" s="8">
        <v>0.90013404309530698</v>
      </c>
      <c r="AX318" s="8">
        <v>1.49652130817938</v>
      </c>
      <c r="AY318" s="8">
        <v>3.5900100493279501</v>
      </c>
      <c r="AZ318" s="8">
        <v>5.1088736065906103E-2</v>
      </c>
      <c r="BA318" s="8">
        <v>0.71774241990892995</v>
      </c>
      <c r="BB318" s="8">
        <v>1.42345855557191E-2</v>
      </c>
      <c r="BC318" s="8">
        <v>0.363527508428377</v>
      </c>
      <c r="BD318" s="8">
        <v>8.9707293872277993E-2</v>
      </c>
      <c r="BE318" s="8">
        <v>0.35121351837634901</v>
      </c>
      <c r="BF318" s="8">
        <v>0.114637523975071</v>
      </c>
      <c r="BG318" s="8">
        <v>2.42661457310917E-2</v>
      </c>
      <c r="BH318" s="8">
        <v>6.4490212370565694E-2</v>
      </c>
      <c r="BI318" s="9">
        <v>2.1787693876439598E-2</v>
      </c>
      <c r="BJ318" s="41"/>
      <c r="BK318" s="8">
        <v>3.6494924359646399</v>
      </c>
      <c r="BL318" s="8">
        <v>37068.238205249603</v>
      </c>
      <c r="BM318" s="8">
        <v>73.624619105088598</v>
      </c>
      <c r="BN318" s="8">
        <v>135.49908014914499</v>
      </c>
      <c r="BO318" s="8">
        <v>1.00215048034098</v>
      </c>
      <c r="BP318" s="8">
        <v>3.0974839128146199</v>
      </c>
      <c r="BQ318" s="8">
        <v>6.0986629002351703E-2</v>
      </c>
      <c r="BR318" s="8">
        <v>0.32592739266473703</v>
      </c>
      <c r="BS318" s="8">
        <v>0.34829734380206401</v>
      </c>
      <c r="BT318" s="8">
        <v>12.311823487196101</v>
      </c>
      <c r="BU318" s="8">
        <v>0.1944334200426</v>
      </c>
      <c r="BV318" s="8">
        <v>0.24240108160215201</v>
      </c>
      <c r="BW318" s="8">
        <v>5.0596058562650099E-2</v>
      </c>
      <c r="BX318" s="8">
        <v>1.1209426136043601</v>
      </c>
      <c r="BY318" s="8">
        <v>0.103183435022493</v>
      </c>
      <c r="BZ318" s="8">
        <v>5.9727300714678702</v>
      </c>
      <c r="CA318" s="8">
        <v>9.8351199641008705E-2</v>
      </c>
      <c r="CB318" s="8">
        <v>3.4418638259135902E-2</v>
      </c>
      <c r="CC318" s="8">
        <v>120.68365394050301</v>
      </c>
      <c r="CD318" s="9">
        <v>5.7413018517324002</v>
      </c>
      <c r="CF318" s="9">
        <v>15.4772670445671</v>
      </c>
      <c r="CG318" s="9">
        <v>304406.18855135399</v>
      </c>
      <c r="CH318" s="9">
        <v>364.27293082482601</v>
      </c>
      <c r="CI318" s="9">
        <v>165.98699366482299</v>
      </c>
      <c r="CJ318" s="9">
        <v>0.92134002393176695</v>
      </c>
      <c r="CK318" s="9">
        <v>11.361860553414401</v>
      </c>
      <c r="CL318" s="9">
        <v>0.16047428414367701</v>
      </c>
      <c r="CM318" s="9">
        <v>0.90013404309530698</v>
      </c>
      <c r="CN318" s="9">
        <v>1.49652130817938</v>
      </c>
      <c r="CO318" s="9">
        <v>30.043958758656601</v>
      </c>
      <c r="CP318" s="9">
        <v>0.11830288004455999</v>
      </c>
      <c r="CQ318" s="9">
        <v>0.71774241990892995</v>
      </c>
      <c r="CR318" s="9">
        <v>3.0828793497474326E-2</v>
      </c>
      <c r="CS318" s="9">
        <v>1.37786181425064</v>
      </c>
      <c r="CT318" s="9">
        <v>8.9707293872277993E-2</v>
      </c>
      <c r="CU318" s="9">
        <v>4.7940345495432997</v>
      </c>
      <c r="CV318" s="9">
        <v>0.114637523975071</v>
      </c>
      <c r="CW318" s="9">
        <v>2.42661457310917E-2</v>
      </c>
      <c r="CX318" s="9">
        <v>110.43188096301201</v>
      </c>
      <c r="CY318" s="9">
        <v>4.9048452225724697</v>
      </c>
      <c r="DA318" s="9">
        <f t="shared" si="287"/>
        <v>0.28172218209946082</v>
      </c>
      <c r="DB318" s="9">
        <f t="shared" si="288"/>
        <v>5450.9121416662902</v>
      </c>
      <c r="DC318" s="9">
        <f t="shared" si="289"/>
        <v>6.1811157518143593</v>
      </c>
      <c r="DD318" s="9">
        <f t="shared" si="290"/>
        <v>2.8280350714871347</v>
      </c>
      <c r="DE318" s="9">
        <f t="shared" si="291"/>
        <v>1.4498788655962091E-2</v>
      </c>
      <c r="DF318" s="9">
        <f t="shared" si="292"/>
        <v>0.17375532273152469</v>
      </c>
      <c r="DG318" s="9">
        <f t="shared" si="293"/>
        <v>2.3015975236819557E-3</v>
      </c>
      <c r="DH318" s="9">
        <f t="shared" si="294"/>
        <v>1.2396832985749994E-2</v>
      </c>
      <c r="DI318" s="9">
        <f t="shared" si="295"/>
        <v>1.9974497450393213E-2</v>
      </c>
      <c r="DJ318" s="9">
        <f t="shared" si="296"/>
        <v>0.38049593159392858</v>
      </c>
      <c r="DK318" s="9">
        <f t="shared" si="297"/>
        <v>1.0967354609102589E-3</v>
      </c>
      <c r="DL318" s="9">
        <f t="shared" si="298"/>
        <v>6.3849838530831496E-3</v>
      </c>
      <c r="DM318" s="9">
        <f t="shared" si="299"/>
        <v>2.6850139784244913E-4</v>
      </c>
      <c r="DN318" s="9">
        <f t="shared" si="300"/>
        <v>1.1606956568533739E-2</v>
      </c>
      <c r="DO318" s="9">
        <f t="shared" si="301"/>
        <v>7.3675504165799928E-4</v>
      </c>
      <c r="DP318" s="9">
        <f t="shared" si="302"/>
        <v>3.7570803679806426E-2</v>
      </c>
      <c r="DQ318" s="9">
        <f t="shared" si="303"/>
        <v>5.8201518976227682E-4</v>
      </c>
      <c r="DR318" s="9">
        <f t="shared" si="304"/>
        <v>1.1872861300845863E-4</v>
      </c>
      <c r="DS318" s="9">
        <f t="shared" si="305"/>
        <v>0.53297239847013522</v>
      </c>
      <c r="DT318" s="9">
        <f t="shared" si="306"/>
        <v>2.347036225397078E-2</v>
      </c>
      <c r="DV318" s="9">
        <f t="shared" si="307"/>
        <v>5.157430573160056E-3</v>
      </c>
      <c r="DW318" s="9">
        <f t="shared" si="308"/>
        <v>99.788737690218568</v>
      </c>
      <c r="DX318" s="9">
        <f t="shared" si="309"/>
        <v>0.11315642636685935</v>
      </c>
      <c r="DY318" s="9">
        <f t="shared" si="310"/>
        <v>5.1772261704643913E-2</v>
      </c>
      <c r="DZ318" s="9">
        <f t="shared" si="311"/>
        <v>2.6542636909452006E-4</v>
      </c>
      <c r="EA318" s="9">
        <f t="shared" si="312"/>
        <v>3.1809032821862875E-3</v>
      </c>
      <c r="EB318" s="9">
        <f t="shared" si="313"/>
        <v>4.2134876804113445E-5</v>
      </c>
      <c r="EC318" s="9">
        <f t="shared" si="314"/>
        <v>2.2694629501518563E-4</v>
      </c>
      <c r="ED318" s="9">
        <f t="shared" si="315"/>
        <v>3.6566905405338584E-4</v>
      </c>
      <c r="EE318" s="9">
        <f t="shared" si="316"/>
        <v>6.96566147522148E-3</v>
      </c>
      <c r="EF318" s="9">
        <f t="shared" si="317"/>
        <v>2.0077712569933202E-5</v>
      </c>
      <c r="EG318" s="9">
        <f t="shared" si="318"/>
        <v>1.1688859814879078E-4</v>
      </c>
      <c r="EH318" s="9">
        <f t="shared" si="319"/>
        <v>4.9154003701418474E-6</v>
      </c>
      <c r="EI318" s="9">
        <f t="shared" si="320"/>
        <v>2.1248618842077118E-4</v>
      </c>
      <c r="EJ318" s="9">
        <f t="shared" si="321"/>
        <v>1.3487624398121713E-5</v>
      </c>
      <c r="EK318" s="9">
        <f t="shared" si="322"/>
        <v>6.8780104609589721E-4</v>
      </c>
      <c r="EL318" s="9">
        <f t="shared" si="323"/>
        <v>1.0654833465203602E-5</v>
      </c>
      <c r="EM318" s="9">
        <f t="shared" si="324"/>
        <v>2.1735405216424567E-6</v>
      </c>
      <c r="EN318" s="9">
        <f t="shared" si="325"/>
        <v>9.7570170798615997E-3</v>
      </c>
      <c r="EO318" s="9">
        <f t="shared" si="326"/>
        <v>4.2966713856076703E-4</v>
      </c>
      <c r="EQ318" s="9">
        <f t="shared" si="327"/>
        <v>199.57747538043714</v>
      </c>
    </row>
    <row r="319" spans="1:147">
      <c r="A319" s="5" t="s">
        <v>29</v>
      </c>
      <c r="B319" s="5" t="s">
        <v>397</v>
      </c>
      <c r="C319" s="5" t="s">
        <v>190</v>
      </c>
      <c r="D319" s="5" t="s">
        <v>587</v>
      </c>
      <c r="E319" s="3" t="s">
        <v>399</v>
      </c>
      <c r="F319" s="13" t="s">
        <v>498</v>
      </c>
      <c r="G319" s="5">
        <v>20.4136630051818</v>
      </c>
      <c r="H319" s="5">
        <v>371994.30457069998</v>
      </c>
      <c r="I319" s="5">
        <v>16.174953603446902</v>
      </c>
      <c r="J319" s="5">
        <v>26.253976130163601</v>
      </c>
      <c r="K319" s="5">
        <v>12.980021322513</v>
      </c>
      <c r="L319" s="5">
        <v>2.4298586803701099</v>
      </c>
      <c r="M319" s="5">
        <v>0.16352088222567801</v>
      </c>
      <c r="N319" s="5">
        <v>0.64066025658147596</v>
      </c>
      <c r="O319" s="5">
        <v>1.5479768420042199</v>
      </c>
      <c r="P319" s="5">
        <v>21.056077808552399</v>
      </c>
      <c r="Q319" s="5">
        <v>1.9559593587640998E-2</v>
      </c>
      <c r="R319" s="5">
        <v>0.27489123959977901</v>
      </c>
      <c r="S319" s="5">
        <v>8.4738520129550195E-3</v>
      </c>
      <c r="T319" s="5">
        <v>0.12968570754479899</v>
      </c>
      <c r="U319" s="5">
        <v>0.35181153670988702</v>
      </c>
      <c r="V319" s="5">
        <v>1.1557836408092801</v>
      </c>
      <c r="W319" s="5">
        <v>4.04017557611051E-2</v>
      </c>
      <c r="X319" s="5">
        <v>2.96761871735336E-2</v>
      </c>
      <c r="Y319" s="5">
        <v>27.5350379714844</v>
      </c>
      <c r="Z319" s="5">
        <v>1.97188046263489</v>
      </c>
      <c r="AA319" s="3">
        <f t="shared" si="274"/>
        <v>0.61609538773303163</v>
      </c>
      <c r="AB319" s="3">
        <f t="shared" si="275"/>
        <v>0.76470124465992428</v>
      </c>
      <c r="AC319" s="3">
        <f t="shared" si="276"/>
        <v>7.1613500757725199E-2</v>
      </c>
      <c r="AD319" s="3">
        <f t="shared" si="277"/>
        <v>10.449092754194321</v>
      </c>
      <c r="AE319" s="3">
        <f t="shared" si="278"/>
        <v>1.0777608952007474E-3</v>
      </c>
      <c r="AF319" s="3">
        <f t="shared" si="279"/>
        <v>1.2776867679435455E-2</v>
      </c>
      <c r="AG319" s="3">
        <f t="shared" si="280"/>
        <v>1.2092519129991708E-3</v>
      </c>
      <c r="AH319" s="17">
        <f t="shared" si="281"/>
        <v>7.1035288231296925E-4</v>
      </c>
      <c r="AI319" s="3">
        <f t="shared" si="282"/>
        <v>0.12190949729924913</v>
      </c>
      <c r="AJ319" s="3">
        <f t="shared" si="283"/>
        <v>1.3017705227955227</v>
      </c>
      <c r="AK319" s="3">
        <f t="shared" si="284"/>
        <v>1.8346999874676345E-3</v>
      </c>
      <c r="AL319" s="3">
        <f t="shared" si="285"/>
        <v>2.175038923356884E-2</v>
      </c>
      <c r="AM319" s="3">
        <f t="shared" si="286"/>
        <v>1.2092519129991708E-3</v>
      </c>
      <c r="AN319" s="5"/>
      <c r="AP319" s="5">
        <v>0.15638323372749199</v>
      </c>
      <c r="AQ319" s="5">
        <v>5.3223508792226397</v>
      </c>
      <c r="AR319" s="5">
        <v>2.0442784865304299E-2</v>
      </c>
      <c r="AS319" s="5">
        <v>9.2774744858966196E-2</v>
      </c>
      <c r="AT319" s="5">
        <v>0.198330328150114</v>
      </c>
      <c r="AU319" s="5">
        <v>2.4298586803701099</v>
      </c>
      <c r="AV319" s="5">
        <v>4.3724479338550899E-2</v>
      </c>
      <c r="AW319" s="5">
        <v>0.47850498831072802</v>
      </c>
      <c r="AX319" s="5">
        <v>0.25608368906734802</v>
      </c>
      <c r="AY319" s="5">
        <v>1.0595514592151301</v>
      </c>
      <c r="AZ319" s="5">
        <v>1.9559593587640998E-2</v>
      </c>
      <c r="BA319" s="5">
        <v>0.27489123959977901</v>
      </c>
      <c r="BB319" s="5">
        <v>8.4738520129550195E-3</v>
      </c>
      <c r="BC319" s="5">
        <v>0.115384328913225</v>
      </c>
      <c r="BD319" s="5">
        <v>1.0615405351195499E-2</v>
      </c>
      <c r="BE319" s="5">
        <v>1.0204003548387E-4</v>
      </c>
      <c r="BF319" s="5">
        <v>1.31675149177533E-2</v>
      </c>
      <c r="BG319" s="5">
        <v>4.7244435739103498E-3</v>
      </c>
      <c r="BH319" s="5">
        <v>1.24344865599543E-2</v>
      </c>
      <c r="BI319" s="3">
        <v>8.3061806744897607E-3</v>
      </c>
      <c r="BK319" s="5">
        <v>1.42476504601125</v>
      </c>
      <c r="BL319" s="5">
        <v>14417.1752859399</v>
      </c>
      <c r="BM319" s="5">
        <v>1.82738508382897</v>
      </c>
      <c r="BN319" s="5">
        <v>3.9105629290600499</v>
      </c>
      <c r="BO319" s="5">
        <v>4.8360487775959102</v>
      </c>
      <c r="BP319" s="5">
        <v>1.5816740444755999</v>
      </c>
      <c r="BQ319" s="5">
        <v>5.1143702916957898E-2</v>
      </c>
      <c r="BR319" s="5">
        <v>0.59396765285826802</v>
      </c>
      <c r="BS319" s="5">
        <v>0.58781742172694296</v>
      </c>
      <c r="BT319" s="5">
        <v>5.1634014246129203</v>
      </c>
      <c r="BU319" s="5">
        <v>1.5875673379314701E-2</v>
      </c>
      <c r="BV319" s="5">
        <v>6.3141596523935195E-2</v>
      </c>
      <c r="BW319" s="5">
        <v>4.9677652829374099E-4</v>
      </c>
      <c r="BX319" s="5">
        <v>9.26487488861195E-2</v>
      </c>
      <c r="BY319" s="5">
        <v>0.223784105887119</v>
      </c>
      <c r="BZ319" s="5">
        <v>0.89743098118682496</v>
      </c>
      <c r="CA319" s="5">
        <v>4.7186955175515702E-2</v>
      </c>
      <c r="CB319" s="5">
        <v>2.1601350645036699E-2</v>
      </c>
      <c r="CC319" s="5">
        <v>12.7445585624291</v>
      </c>
      <c r="CD319" s="3">
        <v>1.10480882804458</v>
      </c>
      <c r="CF319" s="3">
        <v>20.4136630051818</v>
      </c>
      <c r="CG319" s="3">
        <v>371994.30457069998</v>
      </c>
      <c r="CH319" s="3">
        <v>16.174953603446902</v>
      </c>
      <c r="CI319" s="3">
        <v>26.253976130163601</v>
      </c>
      <c r="CJ319" s="3">
        <v>12.980021322513</v>
      </c>
      <c r="CK319" s="3">
        <v>2.4298586803701099</v>
      </c>
      <c r="CL319" s="3">
        <v>0.16352088222567801</v>
      </c>
      <c r="CM319" s="3">
        <v>0.64066025658147596</v>
      </c>
      <c r="CN319" s="3">
        <v>1.5479768420042199</v>
      </c>
      <c r="CO319" s="3">
        <v>21.056077808552399</v>
      </c>
      <c r="CP319" s="3">
        <v>1.9559593587640998E-2</v>
      </c>
      <c r="CQ319" s="3">
        <v>0.27489123959977901</v>
      </c>
      <c r="CR319" s="3">
        <v>8.4738520129550195E-3</v>
      </c>
      <c r="CS319" s="3">
        <v>0.12968570754479899</v>
      </c>
      <c r="CT319" s="3">
        <v>0.35181153670988702</v>
      </c>
      <c r="CU319" s="3">
        <v>1.1557836408092801</v>
      </c>
      <c r="CV319" s="3">
        <v>4.04017557611051E-2</v>
      </c>
      <c r="CW319" s="3">
        <v>2.96761871735336E-2</v>
      </c>
      <c r="CX319" s="3">
        <v>27.5350379714844</v>
      </c>
      <c r="CY319" s="3">
        <v>1.97188046263489</v>
      </c>
      <c r="DA319" s="3">
        <f t="shared" si="287"/>
        <v>0.37157604568705743</v>
      </c>
      <c r="DB319" s="3">
        <f t="shared" si="288"/>
        <v>6661.1926684698719</v>
      </c>
      <c r="DC319" s="3">
        <f t="shared" si="289"/>
        <v>0.27446250336731931</v>
      </c>
      <c r="DD319" s="3">
        <f t="shared" si="290"/>
        <v>0.44730712703921738</v>
      </c>
      <c r="DE319" s="3">
        <f t="shared" si="291"/>
        <v>0.2042618154173827</v>
      </c>
      <c r="DF319" s="3">
        <f t="shared" si="292"/>
        <v>3.7159484330480344E-2</v>
      </c>
      <c r="DG319" s="3">
        <f t="shared" si="293"/>
        <v>2.3452932637103682E-3</v>
      </c>
      <c r="DH319" s="3">
        <f t="shared" si="294"/>
        <v>8.8233061090962125E-3</v>
      </c>
      <c r="DI319" s="3">
        <f t="shared" si="295"/>
        <v>2.0661289160992555E-2</v>
      </c>
      <c r="DJ319" s="3">
        <f t="shared" si="296"/>
        <v>0.26666765208399695</v>
      </c>
      <c r="DK319" s="3">
        <f t="shared" si="297"/>
        <v>1.8132863612854388E-4</v>
      </c>
      <c r="DL319" s="3">
        <f t="shared" si="298"/>
        <v>2.4454122781558656E-3</v>
      </c>
      <c r="DM319" s="3">
        <f t="shared" si="299"/>
        <v>7.3802470108824572E-5</v>
      </c>
      <c r="DN319" s="3">
        <f t="shared" si="300"/>
        <v>1.0924581547030496E-3</v>
      </c>
      <c r="DO319" s="3">
        <f t="shared" si="301"/>
        <v>2.8893851569471666E-3</v>
      </c>
      <c r="DP319" s="3">
        <f t="shared" si="302"/>
        <v>9.0578655235837007E-3</v>
      </c>
      <c r="DQ319" s="3">
        <f t="shared" si="303"/>
        <v>2.0511988335636229E-4</v>
      </c>
      <c r="DR319" s="3">
        <f t="shared" si="304"/>
        <v>1.4519868880448453E-4</v>
      </c>
      <c r="DS319" s="3">
        <f t="shared" si="305"/>
        <v>0.13289110990098649</v>
      </c>
      <c r="DT319" s="3">
        <f t="shared" si="306"/>
        <v>9.4357205333576773E-3</v>
      </c>
      <c r="DV319" s="3">
        <f t="shared" si="307"/>
        <v>5.5758581910444697E-3</v>
      </c>
      <c r="DW319" s="3">
        <f t="shared" si="308"/>
        <v>99.957642947452271</v>
      </c>
      <c r="DX319" s="3">
        <f t="shared" si="309"/>
        <v>4.1185754983358511E-3</v>
      </c>
      <c r="DY319" s="3">
        <f t="shared" si="310"/>
        <v>6.7122763621709509E-3</v>
      </c>
      <c r="DZ319" s="3">
        <f t="shared" si="311"/>
        <v>3.065146232736007E-3</v>
      </c>
      <c r="EA319" s="3">
        <f t="shared" si="312"/>
        <v>5.5761402674918013E-4</v>
      </c>
      <c r="EB319" s="3">
        <f t="shared" si="313"/>
        <v>3.5193395286504517E-5</v>
      </c>
      <c r="EC319" s="3">
        <f t="shared" si="314"/>
        <v>1.3240224770014135E-4</v>
      </c>
      <c r="ED319" s="3">
        <f t="shared" si="315"/>
        <v>3.1004264064665835E-4</v>
      </c>
      <c r="EE319" s="3">
        <f t="shared" si="316"/>
        <v>4.0016062106743664E-3</v>
      </c>
      <c r="EF319" s="3">
        <f t="shared" si="317"/>
        <v>2.7210116818988483E-6</v>
      </c>
      <c r="EG319" s="3">
        <f t="shared" si="318"/>
        <v>3.6695777997271031E-5</v>
      </c>
      <c r="EH319" s="3">
        <f t="shared" si="319"/>
        <v>1.1074774928365025E-6</v>
      </c>
      <c r="EI319" s="3">
        <f t="shared" si="320"/>
        <v>1.6393391934108998E-5</v>
      </c>
      <c r="EJ319" s="3">
        <f t="shared" si="321"/>
        <v>4.3358020737469007E-5</v>
      </c>
      <c r="EK319" s="3">
        <f t="shared" si="322"/>
        <v>1.359220387300996E-4</v>
      </c>
      <c r="EL319" s="3">
        <f t="shared" si="323"/>
        <v>3.0780223726313697E-6</v>
      </c>
      <c r="EM319" s="3">
        <f t="shared" si="324"/>
        <v>2.1788468543563109E-6</v>
      </c>
      <c r="EN319" s="3">
        <f t="shared" si="325"/>
        <v>1.9941597211636827E-3</v>
      </c>
      <c r="EO319" s="3">
        <f t="shared" si="326"/>
        <v>1.4159211885428992E-4</v>
      </c>
      <c r="EQ319" s="3">
        <f t="shared" si="327"/>
        <v>199.91528589490454</v>
      </c>
    </row>
    <row r="320" spans="1:147">
      <c r="A320" s="5" t="s">
        <v>30</v>
      </c>
      <c r="B320" s="5" t="s">
        <v>397</v>
      </c>
      <c r="C320" s="5" t="s">
        <v>190</v>
      </c>
      <c r="D320" s="5" t="s">
        <v>587</v>
      </c>
      <c r="E320" s="3" t="s">
        <v>399</v>
      </c>
      <c r="F320" s="13" t="s">
        <v>491</v>
      </c>
      <c r="G320" s="5">
        <v>39.619117134866698</v>
      </c>
      <c r="H320" s="5">
        <v>354016.76087115402</v>
      </c>
      <c r="I320" s="5">
        <v>16.339131824463099</v>
      </c>
      <c r="J320" s="5">
        <v>5.2461761578300603</v>
      </c>
      <c r="K320" s="5">
        <v>6.1271660753802104</v>
      </c>
      <c r="L320" s="5">
        <v>2.6281108061151</v>
      </c>
      <c r="M320" s="5">
        <v>0.21407085311622301</v>
      </c>
      <c r="N320" s="5">
        <v>0.69147300899253294</v>
      </c>
      <c r="O320" s="5">
        <v>400.89924676701202</v>
      </c>
      <c r="P320" s="5">
        <v>76.825731813756207</v>
      </c>
      <c r="Q320" s="5">
        <v>1.0159015897099799</v>
      </c>
      <c r="R320" s="5">
        <v>0.13882808579557199</v>
      </c>
      <c r="S320" s="5">
        <v>7.6266546401242601E-3</v>
      </c>
      <c r="T320" s="5">
        <v>0.32320847752325699</v>
      </c>
      <c r="U320" s="5">
        <v>0.16907879981488499</v>
      </c>
      <c r="V320" s="5">
        <v>2.3350366356666798</v>
      </c>
      <c r="W320" s="5">
        <v>6.2590379132937898E-2</v>
      </c>
      <c r="X320" s="5">
        <v>9.3900340609830601E-2</v>
      </c>
      <c r="Y320" s="5">
        <v>15.302651517775899</v>
      </c>
      <c r="Z320" s="5">
        <v>4.3146934467113098</v>
      </c>
      <c r="AA320" s="3">
        <f t="shared" si="274"/>
        <v>3.1144840228204118</v>
      </c>
      <c r="AB320" s="3">
        <f t="shared" si="275"/>
        <v>5.0204196131966894</v>
      </c>
      <c r="AC320" s="3">
        <f t="shared" si="276"/>
        <v>0.28195724392594751</v>
      </c>
      <c r="AD320" s="3">
        <f t="shared" si="277"/>
        <v>4.0756204847545663E-2</v>
      </c>
      <c r="AE320" s="3">
        <f t="shared" si="278"/>
        <v>6.1362137470590558E-3</v>
      </c>
      <c r="AF320" s="3">
        <f t="shared" si="279"/>
        <v>1.1048987139155544E-2</v>
      </c>
      <c r="AG320" s="3">
        <f t="shared" si="280"/>
        <v>6.2175983438052855E-2</v>
      </c>
      <c r="AH320" s="17">
        <f t="shared" si="281"/>
        <v>6.6387291674902621E-2</v>
      </c>
      <c r="AI320" s="3">
        <f t="shared" si="282"/>
        <v>0.26407115708873291</v>
      </c>
      <c r="AJ320" s="3">
        <f t="shared" si="283"/>
        <v>4.7019469968858454</v>
      </c>
      <c r="AK320" s="3">
        <f t="shared" si="284"/>
        <v>5.7469602191006349E-3</v>
      </c>
      <c r="AL320" s="3">
        <f t="shared" si="285"/>
        <v>1.0348089582197914E-2</v>
      </c>
      <c r="AM320" s="3">
        <f t="shared" si="286"/>
        <v>6.2175983438052855E-2</v>
      </c>
      <c r="AN320" s="5"/>
      <c r="AP320" s="5">
        <v>0.22214527351682301</v>
      </c>
      <c r="AQ320" s="5">
        <v>5.2717232252831998</v>
      </c>
      <c r="AR320" s="5">
        <v>1.3188255255582201E-2</v>
      </c>
      <c r="AS320" s="5">
        <v>0.18148330324274101</v>
      </c>
      <c r="AT320" s="5">
        <v>0.16435424119011699</v>
      </c>
      <c r="AU320" s="5">
        <v>2.6281108061151</v>
      </c>
      <c r="AV320" s="5">
        <v>3.54170509819152E-2</v>
      </c>
      <c r="AW320" s="5">
        <v>0.364334674513697</v>
      </c>
      <c r="AX320" s="5">
        <v>0.35570884128484498</v>
      </c>
      <c r="AY320" s="5">
        <v>1.3601391675544401</v>
      </c>
      <c r="AZ320" s="5">
        <v>9.7333408666000903E-3</v>
      </c>
      <c r="BA320" s="5">
        <v>0.13882808579557199</v>
      </c>
      <c r="BB320" s="5">
        <v>7.6266546401242601E-3</v>
      </c>
      <c r="BC320" s="5">
        <v>9.6777467266172507E-2</v>
      </c>
      <c r="BD320" s="5">
        <v>1.20967547267916E-2</v>
      </c>
      <c r="BE320" s="5">
        <v>0.143348756648428</v>
      </c>
      <c r="BF320" s="5">
        <v>7.7776382903324304E-6</v>
      </c>
      <c r="BG320" s="5">
        <v>6.1996795505462497E-3</v>
      </c>
      <c r="BH320" s="5">
        <v>2.5409476332739801E-2</v>
      </c>
      <c r="BI320" s="3">
        <v>7.3452805251152898E-6</v>
      </c>
      <c r="BK320" s="5">
        <v>26.127900281407101</v>
      </c>
      <c r="BL320" s="5">
        <v>22481.958656360799</v>
      </c>
      <c r="BM320" s="5">
        <v>2.8120783860471401</v>
      </c>
      <c r="BN320" s="5">
        <v>1.71210377780269</v>
      </c>
      <c r="BO320" s="5">
        <v>2.47629381377855</v>
      </c>
      <c r="BP320" s="5">
        <v>1.44413912213684</v>
      </c>
      <c r="BQ320" s="5">
        <v>0.18508986115672199</v>
      </c>
      <c r="BR320" s="5">
        <v>0.44174762409218599</v>
      </c>
      <c r="BS320" s="5">
        <v>62.556391033008801</v>
      </c>
      <c r="BT320" s="5">
        <v>10.7407949326278</v>
      </c>
      <c r="BU320" s="5">
        <v>0.62358788473327298</v>
      </c>
      <c r="BV320" s="5">
        <v>5.0570215695407102E-2</v>
      </c>
      <c r="BW320" s="5">
        <v>6.5195628253427599E-3</v>
      </c>
      <c r="BX320" s="5">
        <v>0.38718376858148401</v>
      </c>
      <c r="BY320" s="5">
        <v>0.15615391722901001</v>
      </c>
      <c r="BZ320" s="5">
        <v>1.5925352679070599</v>
      </c>
      <c r="CA320" s="5">
        <v>5.8870347283022699E-2</v>
      </c>
      <c r="CB320" s="5">
        <v>7.5853495959769798E-2</v>
      </c>
      <c r="CC320" s="5">
        <v>10.2672947861673</v>
      </c>
      <c r="CD320" s="3">
        <v>2.2449798367293399</v>
      </c>
      <c r="CF320" s="3">
        <v>39.619117134866698</v>
      </c>
      <c r="CG320" s="3">
        <v>354016.76087115402</v>
      </c>
      <c r="CH320" s="3">
        <v>16.339131824463099</v>
      </c>
      <c r="CI320" s="3">
        <v>5.2461761578300603</v>
      </c>
      <c r="CJ320" s="3">
        <v>6.1271660753802104</v>
      </c>
      <c r="CK320" s="3">
        <v>2.6281108061151</v>
      </c>
      <c r="CL320" s="3">
        <v>0.21407085311622301</v>
      </c>
      <c r="CM320" s="3">
        <v>0.69147300899253294</v>
      </c>
      <c r="CN320" s="3">
        <v>400.89924676701202</v>
      </c>
      <c r="CO320" s="3">
        <v>76.825731813756207</v>
      </c>
      <c r="CP320" s="3">
        <v>1.0159015897099799</v>
      </c>
      <c r="CQ320" s="3">
        <v>0.13882808579557199</v>
      </c>
      <c r="CR320" s="3">
        <v>7.6266546401242601E-3</v>
      </c>
      <c r="CS320" s="3">
        <v>0.32320847752325699</v>
      </c>
      <c r="CT320" s="3">
        <v>0.16907879981488499</v>
      </c>
      <c r="CU320" s="3">
        <v>2.3350366356666798</v>
      </c>
      <c r="CV320" s="3">
        <v>6.2590379132937898E-2</v>
      </c>
      <c r="CW320" s="3">
        <v>9.3900340609830601E-2</v>
      </c>
      <c r="CX320" s="3">
        <v>15.302651517775899</v>
      </c>
      <c r="CY320" s="3">
        <v>4.3146934467113098</v>
      </c>
      <c r="DA320" s="3">
        <f t="shared" si="287"/>
        <v>0.72115988565350575</v>
      </c>
      <c r="DB320" s="3">
        <f t="shared" si="288"/>
        <v>6339.2740777357694</v>
      </c>
      <c r="DC320" s="3">
        <f t="shared" si="289"/>
        <v>0.2772483392122454</v>
      </c>
      <c r="DD320" s="3">
        <f t="shared" si="290"/>
        <v>8.9382727152116939E-2</v>
      </c>
      <c r="DE320" s="3">
        <f t="shared" si="291"/>
        <v>9.6420956085044071E-2</v>
      </c>
      <c r="DF320" s="3">
        <f t="shared" si="292"/>
        <v>4.019132598432635E-2</v>
      </c>
      <c r="DG320" s="3">
        <f t="shared" si="293"/>
        <v>3.0703046787462244E-3</v>
      </c>
      <c r="DH320" s="3">
        <f t="shared" si="294"/>
        <v>9.52310988834228E-3</v>
      </c>
      <c r="DI320" s="3">
        <f t="shared" si="295"/>
        <v>5.3509167819028427</v>
      </c>
      <c r="DJ320" s="3">
        <f t="shared" si="296"/>
        <v>0.9729702610658082</v>
      </c>
      <c r="DK320" s="3">
        <f t="shared" si="297"/>
        <v>9.4179896365191949E-3</v>
      </c>
      <c r="DL320" s="3">
        <f t="shared" si="298"/>
        <v>1.2350044550406276E-3</v>
      </c>
      <c r="DM320" s="3">
        <f t="shared" si="299"/>
        <v>6.6423858977897719E-5</v>
      </c>
      <c r="DN320" s="3">
        <f t="shared" si="300"/>
        <v>2.7226727110037656E-3</v>
      </c>
      <c r="DO320" s="3">
        <f t="shared" si="301"/>
        <v>1.3886235201616703E-3</v>
      </c>
      <c r="DP320" s="3">
        <f t="shared" si="302"/>
        <v>1.8299660154127585E-2</v>
      </c>
      <c r="DQ320" s="3">
        <f t="shared" si="303"/>
        <v>3.1777161722606144E-4</v>
      </c>
      <c r="DR320" s="3">
        <f t="shared" si="304"/>
        <v>4.5943254957636268E-4</v>
      </c>
      <c r="DS320" s="3">
        <f t="shared" si="305"/>
        <v>7.3854495742161685E-2</v>
      </c>
      <c r="DT320" s="3">
        <f t="shared" si="306"/>
        <v>2.0646404445772898E-2</v>
      </c>
      <c r="DV320" s="3">
        <f t="shared" si="307"/>
        <v>1.1360436758344908E-2</v>
      </c>
      <c r="DW320" s="3">
        <f t="shared" si="308"/>
        <v>99.862629198616133</v>
      </c>
      <c r="DX320" s="3">
        <f t="shared" si="309"/>
        <v>4.3674950404689909E-3</v>
      </c>
      <c r="DY320" s="3">
        <f t="shared" si="310"/>
        <v>1.4080467304138195E-3</v>
      </c>
      <c r="DZ320" s="3">
        <f t="shared" si="311"/>
        <v>1.5189200003695045E-3</v>
      </c>
      <c r="EA320" s="3">
        <f t="shared" si="312"/>
        <v>6.3313424132736818E-4</v>
      </c>
      <c r="EB320" s="3">
        <f t="shared" si="313"/>
        <v>4.8366531230642643E-5</v>
      </c>
      <c r="EC320" s="3">
        <f t="shared" si="314"/>
        <v>1.5001761714913489E-4</v>
      </c>
      <c r="ED320" s="3">
        <f t="shared" si="315"/>
        <v>8.4293029755652199E-2</v>
      </c>
      <c r="EE320" s="3">
        <f t="shared" si="316"/>
        <v>1.5327207375895612E-2</v>
      </c>
      <c r="EF320" s="3">
        <f t="shared" si="317"/>
        <v>1.4836165708172864E-4</v>
      </c>
      <c r="EG320" s="3">
        <f t="shared" si="318"/>
        <v>1.9455033879275317E-5</v>
      </c>
      <c r="EH320" s="3">
        <f t="shared" si="319"/>
        <v>1.0463755183496033E-6</v>
      </c>
      <c r="EI320" s="3">
        <f t="shared" si="320"/>
        <v>4.289028239417493E-5</v>
      </c>
      <c r="EJ320" s="3">
        <f t="shared" si="321"/>
        <v>2.1874996094176127E-5</v>
      </c>
      <c r="EK320" s="3">
        <f t="shared" si="322"/>
        <v>2.8827467530557598E-4</v>
      </c>
      <c r="EL320" s="3">
        <f t="shared" si="323"/>
        <v>5.0058585244550851E-6</v>
      </c>
      <c r="EM320" s="3">
        <f t="shared" si="324"/>
        <v>7.237444189588718E-6</v>
      </c>
      <c r="EN320" s="3">
        <f t="shared" si="325"/>
        <v>1.1634303916363466E-3</v>
      </c>
      <c r="EO320" s="3">
        <f t="shared" si="326"/>
        <v>3.2524295466166428E-4</v>
      </c>
      <c r="EQ320" s="3">
        <f t="shared" si="327"/>
        <v>199.72525839723227</v>
      </c>
    </row>
    <row r="321" spans="1:159">
      <c r="A321" s="5" t="s">
        <v>31</v>
      </c>
      <c r="B321" s="5" t="s">
        <v>397</v>
      </c>
      <c r="C321" s="5" t="s">
        <v>190</v>
      </c>
      <c r="D321" s="5" t="s">
        <v>587</v>
      </c>
      <c r="E321" s="3" t="s">
        <v>399</v>
      </c>
      <c r="F321" s="13" t="s">
        <v>491</v>
      </c>
      <c r="G321" s="5">
        <v>18.3402474847882</v>
      </c>
      <c r="H321" s="5">
        <v>380363.80427801702</v>
      </c>
      <c r="I321" s="5">
        <v>153.371657029327</v>
      </c>
      <c r="J321" s="5">
        <v>6.4322433086995199</v>
      </c>
      <c r="K321" s="5">
        <v>1.00909841339812</v>
      </c>
      <c r="L321" s="5">
        <v>2.1446512447012598</v>
      </c>
      <c r="M321" s="5">
        <v>0.14331789779932</v>
      </c>
      <c r="N321" s="5">
        <v>0.56213590558697102</v>
      </c>
      <c r="O321" s="5">
        <v>140.74110027454199</v>
      </c>
      <c r="P321" s="5">
        <v>191.158365120778</v>
      </c>
      <c r="Q321" s="5">
        <v>9.3866922544546399E-3</v>
      </c>
      <c r="R321" s="5">
        <v>0.13036614325373999</v>
      </c>
      <c r="S321" s="5">
        <v>9.6752469353875697E-3</v>
      </c>
      <c r="T321" s="5">
        <v>0.13057794591602201</v>
      </c>
      <c r="U321" s="5">
        <v>3.5813437994070898</v>
      </c>
      <c r="V321" s="5">
        <v>2.2726080179399699</v>
      </c>
      <c r="W321" s="5">
        <v>0.49625150269288998</v>
      </c>
      <c r="X321" s="5">
        <v>3.0156878160931301E-2</v>
      </c>
      <c r="Y321" s="5">
        <v>201.515829539457</v>
      </c>
      <c r="Z321" s="5">
        <v>7.2667739144521695E-2</v>
      </c>
      <c r="AA321" s="3">
        <f t="shared" si="274"/>
        <v>23.844193956701538</v>
      </c>
      <c r="AB321" s="3">
        <f t="shared" si="275"/>
        <v>0.94860222920278825</v>
      </c>
      <c r="AC321" s="3">
        <f t="shared" si="276"/>
        <v>3.60605612524813E-4</v>
      </c>
      <c r="AD321" s="3">
        <f t="shared" si="277"/>
        <v>1.0897432003170839</v>
      </c>
      <c r="AE321" s="3">
        <f t="shared" si="278"/>
        <v>1.4965017006282651E-4</v>
      </c>
      <c r="AF321" s="3">
        <f t="shared" si="279"/>
        <v>1.7772022215782602E-2</v>
      </c>
      <c r="AG321" s="3">
        <f t="shared" si="280"/>
        <v>6.1202261462557986E-5</v>
      </c>
      <c r="AH321" s="17">
        <f t="shared" si="281"/>
        <v>4.6580421378841187E-5</v>
      </c>
      <c r="AI321" s="3">
        <f t="shared" si="282"/>
        <v>4.7380161727421719E-4</v>
      </c>
      <c r="AJ321" s="3">
        <f t="shared" si="283"/>
        <v>1.2463734748867297</v>
      </c>
      <c r="AK321" s="3">
        <f t="shared" si="284"/>
        <v>1.9662614817524495E-4</v>
      </c>
      <c r="AL321" s="3">
        <f t="shared" si="285"/>
        <v>2.3350753775335964E-2</v>
      </c>
      <c r="AM321" s="3">
        <f t="shared" si="286"/>
        <v>6.1202261462557986E-5</v>
      </c>
      <c r="AN321" s="5"/>
      <c r="AP321" s="5">
        <v>0.16528531084873899</v>
      </c>
      <c r="AQ321" s="5">
        <v>7.1959083632254996</v>
      </c>
      <c r="AR321" s="5">
        <v>2.86500600885435E-2</v>
      </c>
      <c r="AS321" s="5">
        <v>0.20173682687550601</v>
      </c>
      <c r="AT321" s="5">
        <v>0.18930562330811701</v>
      </c>
      <c r="AU321" s="5">
        <v>2.1446512447012598</v>
      </c>
      <c r="AV321" s="5">
        <v>5.5875798224988303E-2</v>
      </c>
      <c r="AW321" s="5">
        <v>0.388306776280407</v>
      </c>
      <c r="AX321" s="5">
        <v>0.33256301441654501</v>
      </c>
      <c r="AY321" s="5">
        <v>0.63387395129325397</v>
      </c>
      <c r="AZ321" s="5">
        <v>9.3866922544546399E-3</v>
      </c>
      <c r="BA321" s="5">
        <v>0.13036614325373999</v>
      </c>
      <c r="BB321" s="5">
        <v>9.6752469353875697E-3</v>
      </c>
      <c r="BC321" s="5">
        <v>0.13057794591602201</v>
      </c>
      <c r="BD321" s="5">
        <v>1.58019819676628E-2</v>
      </c>
      <c r="BE321" s="5">
        <v>0.35755673937855798</v>
      </c>
      <c r="BF321" s="5">
        <v>2.4162729808460098E-2</v>
      </c>
      <c r="BG321" s="5">
        <v>8.9427299980194396E-3</v>
      </c>
      <c r="BH321" s="5">
        <v>2.3366963839896601E-2</v>
      </c>
      <c r="BI321" s="3">
        <v>3.9846882642037796E-3</v>
      </c>
      <c r="BK321" s="5">
        <v>2.1354817071636698</v>
      </c>
      <c r="BL321" s="5">
        <v>19909.540803422398</v>
      </c>
      <c r="BM321" s="5">
        <v>39.994770292753799</v>
      </c>
      <c r="BN321" s="5">
        <v>9.5483346052837792</v>
      </c>
      <c r="BO321" s="5">
        <v>1.6805821610999201</v>
      </c>
      <c r="BP321" s="5">
        <v>2.00572694357197</v>
      </c>
      <c r="BQ321" s="5">
        <v>5.96703350210517E-2</v>
      </c>
      <c r="BR321" s="5">
        <v>0.42489180711964902</v>
      </c>
      <c r="BS321" s="5">
        <v>135.19356729624701</v>
      </c>
      <c r="BT321" s="5">
        <v>18.759200763793199</v>
      </c>
      <c r="BU321" s="5">
        <v>9.4399131641859299E-3</v>
      </c>
      <c r="BV321" s="5">
        <v>1.4949302982063E-2</v>
      </c>
      <c r="BW321" s="5">
        <v>4.9500916713317196E-3</v>
      </c>
      <c r="BX321" s="5">
        <v>4.5542624165359799E-2</v>
      </c>
      <c r="BY321" s="5">
        <v>4.6963338054092496</v>
      </c>
      <c r="BZ321" s="5">
        <v>0.72874339904186303</v>
      </c>
      <c r="CA321" s="5">
        <v>0.74579881560947703</v>
      </c>
      <c r="CB321" s="5">
        <v>4.5607428118753297E-2</v>
      </c>
      <c r="CC321" s="5">
        <v>238.245140839621</v>
      </c>
      <c r="CD321" s="3">
        <v>8.0007475775969006E-2</v>
      </c>
      <c r="CF321" s="3">
        <v>18.3402474847882</v>
      </c>
      <c r="CG321" s="3">
        <v>380363.80427801702</v>
      </c>
      <c r="CH321" s="3">
        <v>153.371657029327</v>
      </c>
      <c r="CI321" s="3">
        <v>6.4322433086995199</v>
      </c>
      <c r="CJ321" s="3">
        <v>1.00909841339812</v>
      </c>
      <c r="CK321" s="3">
        <v>2.1446512447012598</v>
      </c>
      <c r="CL321" s="3">
        <v>0.14331789779932</v>
      </c>
      <c r="CM321" s="3">
        <v>0.56213590558697102</v>
      </c>
      <c r="CN321" s="3">
        <v>140.74110027454199</v>
      </c>
      <c r="CO321" s="3">
        <v>191.158365120778</v>
      </c>
      <c r="CP321" s="3">
        <v>9.3866922544546399E-3</v>
      </c>
      <c r="CQ321" s="3">
        <v>0.13036614325373999</v>
      </c>
      <c r="CR321" s="3">
        <v>9.6752469353875697E-3</v>
      </c>
      <c r="CS321" s="3">
        <v>0.13057794591602201</v>
      </c>
      <c r="CT321" s="3">
        <v>3.5813437994070898</v>
      </c>
      <c r="CU321" s="3">
        <v>2.2726080179399699</v>
      </c>
      <c r="CV321" s="3">
        <v>0.49625150269288998</v>
      </c>
      <c r="CW321" s="3">
        <v>3.0156878160931301E-2</v>
      </c>
      <c r="CX321" s="3">
        <v>201.515829539457</v>
      </c>
      <c r="CY321" s="3">
        <v>7.2667739144521695E-2</v>
      </c>
      <c r="DA321" s="3">
        <f t="shared" si="287"/>
        <v>0.33383507093213666</v>
      </c>
      <c r="DB321" s="3">
        <f t="shared" si="288"/>
        <v>6811.0628396099391</v>
      </c>
      <c r="DC321" s="3">
        <f t="shared" si="289"/>
        <v>2.6024661316427244</v>
      </c>
      <c r="DD321" s="3">
        <f t="shared" si="290"/>
        <v>0.10959057251240378</v>
      </c>
      <c r="DE321" s="3">
        <f t="shared" si="291"/>
        <v>1.5879810112329966E-2</v>
      </c>
      <c r="DF321" s="3">
        <f t="shared" si="292"/>
        <v>3.2797847449170511E-2</v>
      </c>
      <c r="DG321" s="3">
        <f t="shared" si="293"/>
        <v>2.0555325760411914E-3</v>
      </c>
      <c r="DH321" s="3">
        <f t="shared" si="294"/>
        <v>7.7418524388785433E-3</v>
      </c>
      <c r="DI321" s="3">
        <f t="shared" si="295"/>
        <v>1.8785116745310031</v>
      </c>
      <c r="DJ321" s="3">
        <f t="shared" si="296"/>
        <v>2.4209519392195795</v>
      </c>
      <c r="DK321" s="3">
        <f t="shared" si="297"/>
        <v>8.7020013817368233E-5</v>
      </c>
      <c r="DL321" s="3">
        <f t="shared" si="298"/>
        <v>1.1597276356739108E-3</v>
      </c>
      <c r="DM321" s="3">
        <f t="shared" si="299"/>
        <v>8.4265942059499115E-5</v>
      </c>
      <c r="DN321" s="3">
        <f t="shared" si="300"/>
        <v>1.099974272732053E-3</v>
      </c>
      <c r="DO321" s="3">
        <f t="shared" si="301"/>
        <v>2.9413138957022748E-2</v>
      </c>
      <c r="DP321" s="3">
        <f t="shared" si="302"/>
        <v>1.7810407664106347E-2</v>
      </c>
      <c r="DQ321" s="3">
        <f t="shared" si="303"/>
        <v>2.5194709593729997E-3</v>
      </c>
      <c r="DR321" s="3">
        <f t="shared" si="304"/>
        <v>1.4755059812093896E-4</v>
      </c>
      <c r="DS321" s="3">
        <f t="shared" si="305"/>
        <v>0.97256674488154926</v>
      </c>
      <c r="DT321" s="3">
        <f t="shared" si="306"/>
        <v>3.4772517470071446E-4</v>
      </c>
      <c r="DV321" s="3">
        <f t="shared" si="307"/>
        <v>4.8945671116414806E-3</v>
      </c>
      <c r="DW321" s="3">
        <f t="shared" si="308"/>
        <v>99.861300003603162</v>
      </c>
      <c r="DX321" s="3">
        <f t="shared" si="309"/>
        <v>3.8156401906882714E-2</v>
      </c>
      <c r="DY321" s="3">
        <f t="shared" si="310"/>
        <v>1.6067766950531499E-3</v>
      </c>
      <c r="DZ321" s="3">
        <f t="shared" si="311"/>
        <v>2.3282393937191297E-4</v>
      </c>
      <c r="EA321" s="3">
        <f t="shared" si="312"/>
        <v>4.8086998471762676E-4</v>
      </c>
      <c r="EB321" s="3">
        <f t="shared" si="313"/>
        <v>3.013746313563363E-5</v>
      </c>
      <c r="EC321" s="3">
        <f t="shared" si="314"/>
        <v>1.1350819500393159E-4</v>
      </c>
      <c r="ED321" s="3">
        <f t="shared" si="315"/>
        <v>2.7542047740284025E-2</v>
      </c>
      <c r="EE321" s="3">
        <f t="shared" si="316"/>
        <v>3.5495107531639883E-2</v>
      </c>
      <c r="EF321" s="3">
        <f t="shared" si="317"/>
        <v>1.2758554590918387E-6</v>
      </c>
      <c r="EG321" s="3">
        <f t="shared" si="318"/>
        <v>1.7003500345789526E-5</v>
      </c>
      <c r="EH321" s="3">
        <f t="shared" si="319"/>
        <v>1.2354762712146397E-6</v>
      </c>
      <c r="EI321" s="3">
        <f t="shared" si="320"/>
        <v>1.6127418500198631E-5</v>
      </c>
      <c r="EJ321" s="3">
        <f t="shared" si="321"/>
        <v>4.3124463282783745E-4</v>
      </c>
      <c r="EK321" s="3">
        <f t="shared" si="322"/>
        <v>2.6112965110062814E-4</v>
      </c>
      <c r="EL321" s="3">
        <f t="shared" si="323"/>
        <v>3.6939557195264652E-5</v>
      </c>
      <c r="EM321" s="3">
        <f t="shared" si="324"/>
        <v>2.1633326386267791E-6</v>
      </c>
      <c r="EN321" s="3">
        <f t="shared" si="325"/>
        <v>1.4259416154455303E-2</v>
      </c>
      <c r="EO321" s="3">
        <f t="shared" si="326"/>
        <v>5.0982187079016851E-6</v>
      </c>
      <c r="EQ321" s="3">
        <f t="shared" si="327"/>
        <v>199.72260000720632</v>
      </c>
    </row>
    <row r="322" spans="1:159">
      <c r="A322" s="5" t="s">
        <v>32</v>
      </c>
      <c r="B322" s="5" t="s">
        <v>397</v>
      </c>
      <c r="C322" s="5" t="s">
        <v>190</v>
      </c>
      <c r="D322" s="5" t="s">
        <v>587</v>
      </c>
      <c r="E322" s="3" t="s">
        <v>399</v>
      </c>
      <c r="F322" s="13" t="s">
        <v>498</v>
      </c>
      <c r="G322" s="5">
        <v>27.791034838829699</v>
      </c>
      <c r="H322" s="5">
        <v>399395.40195392398</v>
      </c>
      <c r="I322" s="5">
        <v>27.029964619240101</v>
      </c>
      <c r="J322" s="5">
        <v>16.7721820004455</v>
      </c>
      <c r="K322" s="5">
        <v>0.29695365948525498</v>
      </c>
      <c r="L322" s="5">
        <v>1.9364637890152501</v>
      </c>
      <c r="M322" s="5">
        <v>0.15950329154168899</v>
      </c>
      <c r="N322" s="5">
        <v>0.28323016303348297</v>
      </c>
      <c r="O322" s="5">
        <v>59.349764626337603</v>
      </c>
      <c r="P322" s="5">
        <v>149.127270165759</v>
      </c>
      <c r="Q322" s="5">
        <v>2.7467783514061601E-2</v>
      </c>
      <c r="R322" s="5">
        <v>0.211385685592032</v>
      </c>
      <c r="S322" s="5">
        <v>8.7386706524456501E-3</v>
      </c>
      <c r="T322" s="5">
        <v>0.158555459923091</v>
      </c>
      <c r="U322" s="5">
        <v>2.9692399750776199E-2</v>
      </c>
      <c r="V322" s="5">
        <v>0.40903220748559499</v>
      </c>
      <c r="W322" s="5">
        <v>2.5309784827617001E-2</v>
      </c>
      <c r="X322" s="5">
        <v>7.3286750173496201E-2</v>
      </c>
      <c r="Y322" s="5">
        <v>7.3385055820911198</v>
      </c>
      <c r="Z322" s="5">
        <v>0.49824627769907398</v>
      </c>
      <c r="AA322" s="3">
        <f t="shared" si="274"/>
        <v>1.6115949981059194</v>
      </c>
      <c r="AB322" s="3">
        <f t="shared" si="275"/>
        <v>20.321204160379601</v>
      </c>
      <c r="AC322" s="3">
        <f t="shared" si="276"/>
        <v>6.789478758658897E-2</v>
      </c>
      <c r="AD322" s="3">
        <f t="shared" si="277"/>
        <v>0.45543507694460228</v>
      </c>
      <c r="AE322" s="3">
        <f t="shared" si="278"/>
        <v>9.9866041326377268E-3</v>
      </c>
      <c r="AF322" s="3">
        <f t="shared" si="279"/>
        <v>4.0461098541966769E-3</v>
      </c>
      <c r="AG322" s="3">
        <f t="shared" si="280"/>
        <v>1.0161975385831567E-3</v>
      </c>
      <c r="AH322" s="17">
        <f t="shared" si="281"/>
        <v>3.7429669033834283E-3</v>
      </c>
      <c r="AI322" s="3">
        <f t="shared" si="282"/>
        <v>1.8433108763465385E-2</v>
      </c>
      <c r="AJ322" s="3">
        <f t="shared" si="283"/>
        <v>5.5171093364883381</v>
      </c>
      <c r="AK322" s="3">
        <f t="shared" si="284"/>
        <v>2.7113150611129629E-3</v>
      </c>
      <c r="AL322" s="3">
        <f t="shared" si="285"/>
        <v>1.0984993938778951E-3</v>
      </c>
      <c r="AM322" s="3">
        <f t="shared" si="286"/>
        <v>1.0161975385831567E-3</v>
      </c>
      <c r="AN322" s="5"/>
      <c r="AP322" s="5">
        <v>0.15422797256286799</v>
      </c>
      <c r="AQ322" s="5">
        <v>6.2912839669621299</v>
      </c>
      <c r="AR322" s="5">
        <v>4.2723326193016303E-2</v>
      </c>
      <c r="AS322" s="5">
        <v>0.28106342853930899</v>
      </c>
      <c r="AT322" s="5">
        <v>0.12601146224715101</v>
      </c>
      <c r="AU322" s="5">
        <v>1.9364637890152501</v>
      </c>
      <c r="AV322" s="5">
        <v>2.9425031252700899E-2</v>
      </c>
      <c r="AW322" s="5">
        <v>0.207706043807316</v>
      </c>
      <c r="AX322" s="5">
        <v>0.46091396910677801</v>
      </c>
      <c r="AY322" s="5">
        <v>1.19888795548421</v>
      </c>
      <c r="AZ322" s="5">
        <v>9.2800513229539493E-3</v>
      </c>
      <c r="BA322" s="5">
        <v>0.211385685592032</v>
      </c>
      <c r="BB322" s="5">
        <v>8.7386706524456501E-3</v>
      </c>
      <c r="BC322" s="5">
        <v>0.158555459923091</v>
      </c>
      <c r="BD322" s="5">
        <v>1.5750675442144001E-2</v>
      </c>
      <c r="BE322" s="5">
        <v>0.101314113900801</v>
      </c>
      <c r="BF322" s="5">
        <v>2.5309784827617001E-2</v>
      </c>
      <c r="BG322" s="5">
        <v>9.3388948838589309E-3</v>
      </c>
      <c r="BH322" s="5">
        <v>0.59737356860774005</v>
      </c>
      <c r="BI322" s="3">
        <v>3.94497704971109E-3</v>
      </c>
      <c r="BK322" s="5">
        <v>6.0024020323993499</v>
      </c>
      <c r="BL322" s="5">
        <v>34524.401864088497</v>
      </c>
      <c r="BM322" s="5">
        <v>7.3627625550459301</v>
      </c>
      <c r="BN322" s="5">
        <v>7.38272498335931</v>
      </c>
      <c r="BO322" s="5">
        <v>0.24676986331279499</v>
      </c>
      <c r="BP322" s="5">
        <v>0.56050046938968001</v>
      </c>
      <c r="BQ322" s="5">
        <v>8.7170601176536008E-3</v>
      </c>
      <c r="BR322" s="5">
        <v>0.23425325097154401</v>
      </c>
      <c r="BS322" s="5">
        <v>3.5494333985528099</v>
      </c>
      <c r="BT322" s="5">
        <v>0.54707809059661705</v>
      </c>
      <c r="BU322" s="5">
        <v>5.9694477089349003E-2</v>
      </c>
      <c r="BV322" s="5">
        <v>0.18564716489173499</v>
      </c>
      <c r="BW322" s="5">
        <v>6.1880664358875802E-3</v>
      </c>
      <c r="BX322" s="5">
        <v>0.13744733859432101</v>
      </c>
      <c r="BY322" s="5">
        <v>3.3698887259788701E-2</v>
      </c>
      <c r="BZ322" s="5">
        <v>0.442360635970518</v>
      </c>
      <c r="CA322" s="5">
        <v>1.8521893362919101E-4</v>
      </c>
      <c r="CB322" s="5">
        <v>0.141300160696571</v>
      </c>
      <c r="CC322" s="5">
        <v>5.1541797832790897</v>
      </c>
      <c r="CD322" s="3">
        <v>0.38127381475427002</v>
      </c>
      <c r="CF322" s="3">
        <v>27.791034838829699</v>
      </c>
      <c r="CG322" s="3">
        <v>399395.40195392398</v>
      </c>
      <c r="CH322" s="3">
        <v>27.029964619240101</v>
      </c>
      <c r="CI322" s="3">
        <v>16.7721820004455</v>
      </c>
      <c r="CJ322" s="3">
        <v>0.29695365948525498</v>
      </c>
      <c r="CK322" s="3">
        <v>1.9364637890152501</v>
      </c>
      <c r="CL322" s="3">
        <v>0.15950329154168899</v>
      </c>
      <c r="CM322" s="3">
        <v>0.28323016303348297</v>
      </c>
      <c r="CN322" s="3">
        <v>59.349764626337603</v>
      </c>
      <c r="CO322" s="3">
        <v>149.127270165759</v>
      </c>
      <c r="CP322" s="3">
        <v>2.7467783514061601E-2</v>
      </c>
      <c r="CQ322" s="3">
        <v>0.211385685592032</v>
      </c>
      <c r="CR322" s="3">
        <v>8.7386706524456501E-3</v>
      </c>
      <c r="CS322" s="3">
        <v>0.158555459923091</v>
      </c>
      <c r="CT322" s="3">
        <v>2.9692399750776199E-2</v>
      </c>
      <c r="CU322" s="3">
        <v>0.40903220748559499</v>
      </c>
      <c r="CV322" s="3">
        <v>2.5309784827617001E-2</v>
      </c>
      <c r="CW322" s="3">
        <v>7.3286750173496201E-2</v>
      </c>
      <c r="CX322" s="3">
        <v>7.3385055820911198</v>
      </c>
      <c r="CY322" s="3">
        <v>0.49824627769907398</v>
      </c>
      <c r="DA322" s="3">
        <f t="shared" si="287"/>
        <v>0.5058613355350442</v>
      </c>
      <c r="DB322" s="3">
        <f t="shared" si="288"/>
        <v>7151.856065071609</v>
      </c>
      <c r="DC322" s="3">
        <f t="shared" si="289"/>
        <v>0.45865428348095982</v>
      </c>
      <c r="DD322" s="3">
        <f t="shared" si="290"/>
        <v>0.28575925062179908</v>
      </c>
      <c r="DE322" s="3">
        <f t="shared" si="291"/>
        <v>4.6730503805944507E-3</v>
      </c>
      <c r="DF322" s="3">
        <f t="shared" si="292"/>
        <v>2.9614066203016518E-2</v>
      </c>
      <c r="DG322" s="3">
        <f t="shared" si="293"/>
        <v>2.2876710919164265E-3</v>
      </c>
      <c r="DH322" s="3">
        <f t="shared" si="294"/>
        <v>3.9007046279229164E-3</v>
      </c>
      <c r="DI322" s="3">
        <f t="shared" si="295"/>
        <v>0.79215826445694704</v>
      </c>
      <c r="DJ322" s="3">
        <f t="shared" si="296"/>
        <v>1.8886432391813452</v>
      </c>
      <c r="DK322" s="3">
        <f t="shared" si="297"/>
        <v>2.5464208649130697E-4</v>
      </c>
      <c r="DL322" s="3">
        <f t="shared" si="298"/>
        <v>1.880471533853733E-3</v>
      </c>
      <c r="DM322" s="3">
        <f t="shared" si="299"/>
        <v>7.6108891048839474E-5</v>
      </c>
      <c r="DN322" s="3">
        <f t="shared" si="300"/>
        <v>1.3356537774668604E-3</v>
      </c>
      <c r="DO322" s="3">
        <f t="shared" si="301"/>
        <v>2.4386005051557324E-4</v>
      </c>
      <c r="DP322" s="3">
        <f t="shared" si="302"/>
        <v>3.2055815633667321E-3</v>
      </c>
      <c r="DQ322" s="3">
        <f t="shared" si="303"/>
        <v>1.2849788366408915E-4</v>
      </c>
      <c r="DR322" s="3">
        <f t="shared" si="304"/>
        <v>3.5857504098180332E-4</v>
      </c>
      <c r="DS322" s="3">
        <f t="shared" si="305"/>
        <v>3.5417497983065253E-2</v>
      </c>
      <c r="DT322" s="3">
        <f t="shared" si="306"/>
        <v>2.3841772978835333E-3</v>
      </c>
      <c r="DV322" s="3">
        <f t="shared" si="307"/>
        <v>7.0681588374386824E-3</v>
      </c>
      <c r="DW322" s="3">
        <f t="shared" si="308"/>
        <v>99.929469005490688</v>
      </c>
      <c r="DX322" s="3">
        <f t="shared" si="309"/>
        <v>6.4085572456060334E-3</v>
      </c>
      <c r="DY322" s="3">
        <f t="shared" si="310"/>
        <v>3.9927775277112483E-3</v>
      </c>
      <c r="DZ322" s="3">
        <f t="shared" si="311"/>
        <v>6.5294301076518387E-5</v>
      </c>
      <c r="EA322" s="3">
        <f t="shared" si="312"/>
        <v>4.1378320310634742E-4</v>
      </c>
      <c r="EB322" s="3">
        <f t="shared" si="313"/>
        <v>3.196453555474772E-5</v>
      </c>
      <c r="EC322" s="3">
        <f t="shared" si="314"/>
        <v>5.4502682753822216E-5</v>
      </c>
      <c r="ED322" s="3">
        <f t="shared" si="315"/>
        <v>1.1068449087237213E-2</v>
      </c>
      <c r="EE322" s="3">
        <f t="shared" si="316"/>
        <v>2.6389109947826124E-2</v>
      </c>
      <c r="EF322" s="3">
        <f t="shared" si="317"/>
        <v>3.5579922551575787E-6</v>
      </c>
      <c r="EG322" s="3">
        <f t="shared" si="318"/>
        <v>2.627493061216447E-5</v>
      </c>
      <c r="EH322" s="3">
        <f t="shared" si="319"/>
        <v>1.063433184324176E-6</v>
      </c>
      <c r="EI322" s="3">
        <f t="shared" si="320"/>
        <v>1.8662452312105473E-5</v>
      </c>
      <c r="EJ322" s="3">
        <f t="shared" si="321"/>
        <v>3.4073400160674758E-6</v>
      </c>
      <c r="EK322" s="3">
        <f t="shared" si="322"/>
        <v>4.4790060169900925E-5</v>
      </c>
      <c r="EL322" s="3">
        <f t="shared" si="323"/>
        <v>1.7954395566758623E-6</v>
      </c>
      <c r="EM322" s="3">
        <f t="shared" si="324"/>
        <v>5.010197788925286E-6</v>
      </c>
      <c r="EN322" s="3">
        <f t="shared" si="325"/>
        <v>4.9487178359696349E-4</v>
      </c>
      <c r="EO322" s="3">
        <f t="shared" si="326"/>
        <v>3.3312970678481016E-5</v>
      </c>
      <c r="EQ322" s="3">
        <f t="shared" si="327"/>
        <v>199.85893801098138</v>
      </c>
    </row>
    <row r="323" spans="1:159">
      <c r="A323" s="5" t="s">
        <v>33</v>
      </c>
      <c r="B323" s="5" t="s">
        <v>397</v>
      </c>
      <c r="C323" s="5" t="s">
        <v>190</v>
      </c>
      <c r="D323" s="5" t="s">
        <v>587</v>
      </c>
      <c r="E323" s="3" t="s">
        <v>399</v>
      </c>
      <c r="F323" s="13" t="s">
        <v>498</v>
      </c>
      <c r="G323" s="5">
        <v>52.581246476824703</v>
      </c>
      <c r="H323" s="5">
        <v>378647.01684496802</v>
      </c>
      <c r="I323" s="5">
        <v>48.406814133786</v>
      </c>
      <c r="J323" s="5">
        <v>59.211963806456701</v>
      </c>
      <c r="K323" s="5">
        <v>33.755549576123002</v>
      </c>
      <c r="L323" s="5">
        <v>2.2802495219190999</v>
      </c>
      <c r="M323" s="5">
        <v>0.94276356502571901</v>
      </c>
      <c r="N323" s="5">
        <v>0.60646285832067004</v>
      </c>
      <c r="O323" s="5">
        <v>23.608939463036702</v>
      </c>
      <c r="P323" s="5">
        <v>35.460556103073301</v>
      </c>
      <c r="Q323" s="5">
        <v>2.470539418408E-2</v>
      </c>
      <c r="R323" s="5">
        <v>0.15119237599760799</v>
      </c>
      <c r="S323" s="5">
        <v>8.3409063820405194E-3</v>
      </c>
      <c r="T323" s="5">
        <v>0.507297426448863</v>
      </c>
      <c r="U323" s="5">
        <v>0.3857780789079</v>
      </c>
      <c r="V323" s="5">
        <v>5.3275042403905104</v>
      </c>
      <c r="W323" s="5">
        <v>8.21792244035396E-2</v>
      </c>
      <c r="X323" s="5">
        <v>0.22822026562766301</v>
      </c>
      <c r="Y323" s="5">
        <v>35.059567459928502</v>
      </c>
      <c r="Z323" s="5">
        <v>4.4062173056948497</v>
      </c>
      <c r="AA323" s="3">
        <f t="shared" si="274"/>
        <v>0.81751745799229059</v>
      </c>
      <c r="AB323" s="3">
        <f t="shared" si="275"/>
        <v>1.0114373528310956</v>
      </c>
      <c r="AC323" s="3">
        <f t="shared" si="276"/>
        <v>0.12567802813685469</v>
      </c>
      <c r="AD323" s="3">
        <f t="shared" si="277"/>
        <v>2.0503595347674999</v>
      </c>
      <c r="AE323" s="3">
        <f t="shared" si="278"/>
        <v>6.5095003208042552E-3</v>
      </c>
      <c r="AF323" s="3">
        <f t="shared" si="279"/>
        <v>1.1003503661270975E-2</v>
      </c>
      <c r="AG323" s="3">
        <f t="shared" si="280"/>
        <v>5.1037017465763428E-4</v>
      </c>
      <c r="AH323" s="17">
        <f t="shared" si="281"/>
        <v>7.04669109575215E-4</v>
      </c>
      <c r="AI323" s="3">
        <f t="shared" si="282"/>
        <v>9.1024732458471966E-2</v>
      </c>
      <c r="AJ323" s="3">
        <f t="shared" si="283"/>
        <v>0.73255298324463103</v>
      </c>
      <c r="AK323" s="3">
        <f t="shared" si="284"/>
        <v>4.7146309814339645E-3</v>
      </c>
      <c r="AL323" s="3">
        <f t="shared" si="285"/>
        <v>7.9694994560413034E-3</v>
      </c>
      <c r="AM323" s="3">
        <f t="shared" si="286"/>
        <v>5.1037017465763428E-4</v>
      </c>
      <c r="AN323" s="5"/>
      <c r="AP323" s="5">
        <v>0.11287818027554899</v>
      </c>
      <c r="AQ323" s="5">
        <v>4.0352654519798996</v>
      </c>
      <c r="AR323" s="5">
        <v>2.44308597131845E-2</v>
      </c>
      <c r="AS323" s="5">
        <v>0.17020009621445201</v>
      </c>
      <c r="AT323" s="5">
        <v>0.16630220665621301</v>
      </c>
      <c r="AU323" s="5">
        <v>2.2022933057232401</v>
      </c>
      <c r="AV323" s="5">
        <v>2.8413494392943401E-2</v>
      </c>
      <c r="AW323" s="5">
        <v>0.213392538947384</v>
      </c>
      <c r="AX323" s="5">
        <v>0.33493317984855198</v>
      </c>
      <c r="AY323" s="5">
        <v>0.75927015486062799</v>
      </c>
      <c r="AZ323" s="5">
        <v>2.470539418408E-2</v>
      </c>
      <c r="BA323" s="5">
        <v>0.15119237599760799</v>
      </c>
      <c r="BB323" s="5">
        <v>8.3409063820405194E-3</v>
      </c>
      <c r="BC323" s="5">
        <v>0.11932464839575301</v>
      </c>
      <c r="BD323" s="5">
        <v>1.5015047270545E-2</v>
      </c>
      <c r="BE323" s="5">
        <v>0.22853495810643201</v>
      </c>
      <c r="BF323" s="5">
        <v>1.36758946064262E-2</v>
      </c>
      <c r="BG323" s="5">
        <v>1.0137810508667701E-2</v>
      </c>
      <c r="BH323" s="5">
        <v>2.1158690051733299E-2</v>
      </c>
      <c r="BI323" s="3">
        <v>5.9827308838853802E-3</v>
      </c>
      <c r="BK323" s="5">
        <v>23.200216499976602</v>
      </c>
      <c r="BL323" s="5">
        <v>25462.681724309699</v>
      </c>
      <c r="BM323" s="5">
        <v>8.33359214939113</v>
      </c>
      <c r="BN323" s="5">
        <v>13.1962601856733</v>
      </c>
      <c r="BO323" s="5">
        <v>3.6322844124785698</v>
      </c>
      <c r="BP323" s="5">
        <v>1.8696351381880001</v>
      </c>
      <c r="BQ323" s="5">
        <v>0.121195858836918</v>
      </c>
      <c r="BR323" s="5">
        <v>0.38673848329124699</v>
      </c>
      <c r="BS323" s="5">
        <v>16.2821956796903</v>
      </c>
      <c r="BT323" s="5">
        <v>14.076020208993601</v>
      </c>
      <c r="BU323" s="5">
        <v>1.2791217092244501E-2</v>
      </c>
      <c r="BV323" s="5">
        <v>0.15242972665431401</v>
      </c>
      <c r="BW323" s="5">
        <v>3.7828504982068299E-3</v>
      </c>
      <c r="BX323" s="5">
        <v>0.30368404796410498</v>
      </c>
      <c r="BY323" s="5">
        <v>0.15622308418682601</v>
      </c>
      <c r="BZ323" s="5">
        <v>3.2008198238902801</v>
      </c>
      <c r="CA323" s="5">
        <v>4.19699085827221E-2</v>
      </c>
      <c r="CB323" s="5">
        <v>0.17911454592972501</v>
      </c>
      <c r="CC323" s="5">
        <v>16.6359801193042</v>
      </c>
      <c r="CD323" s="3">
        <v>2.06807221262024</v>
      </c>
      <c r="CF323" s="3">
        <v>52.581246476824703</v>
      </c>
      <c r="CG323" s="3">
        <v>378647.01684496802</v>
      </c>
      <c r="CH323" s="3">
        <v>48.406814133786</v>
      </c>
      <c r="CI323" s="3">
        <v>59.211963806456701</v>
      </c>
      <c r="CJ323" s="3">
        <v>33.755549576123002</v>
      </c>
      <c r="CK323" s="3">
        <v>2.2802495219190999</v>
      </c>
      <c r="CL323" s="3">
        <v>0.94276356502571901</v>
      </c>
      <c r="CM323" s="3">
        <v>0.60646285832067004</v>
      </c>
      <c r="CN323" s="3">
        <v>23.608939463036702</v>
      </c>
      <c r="CO323" s="3">
        <v>35.460556103073301</v>
      </c>
      <c r="CP323" s="3">
        <v>2.470539418408E-2</v>
      </c>
      <c r="CQ323" s="3">
        <v>0.15119237599760799</v>
      </c>
      <c r="CR323" s="3">
        <v>8.3409063820405194E-3</v>
      </c>
      <c r="CS323" s="3">
        <v>0.507297426448863</v>
      </c>
      <c r="CT323" s="3">
        <v>0.3857780789079</v>
      </c>
      <c r="CU323" s="3">
        <v>5.3275042403905104</v>
      </c>
      <c r="CV323" s="3">
        <v>8.21792244035396E-2</v>
      </c>
      <c r="CW323" s="3">
        <v>0.22822026562766301</v>
      </c>
      <c r="CX323" s="3">
        <v>35.059567459928502</v>
      </c>
      <c r="CY323" s="3">
        <v>4.4062173056948497</v>
      </c>
      <c r="DA323" s="3">
        <f t="shared" si="287"/>
        <v>0.95710072406875435</v>
      </c>
      <c r="DB323" s="3">
        <f t="shared" si="288"/>
        <v>6780.3208316763903</v>
      </c>
      <c r="DC323" s="3">
        <f t="shared" si="289"/>
        <v>0.82138445110372427</v>
      </c>
      <c r="DD323" s="3">
        <f t="shared" si="290"/>
        <v>1.0088351297838718</v>
      </c>
      <c r="DE323" s="3">
        <f t="shared" si="291"/>
        <v>0.53119865256858023</v>
      </c>
      <c r="DF323" s="3">
        <f t="shared" si="292"/>
        <v>3.4871532679600852E-2</v>
      </c>
      <c r="DG323" s="3">
        <f t="shared" si="293"/>
        <v>1.3521557664267445E-2</v>
      </c>
      <c r="DH323" s="3">
        <f t="shared" si="294"/>
        <v>8.3523324379654318E-3</v>
      </c>
      <c r="DI323" s="3">
        <f t="shared" si="295"/>
        <v>0.31511525999226797</v>
      </c>
      <c r="DJ323" s="3">
        <f t="shared" si="296"/>
        <v>0.44909518874206311</v>
      </c>
      <c r="DK323" s="3">
        <f t="shared" si="297"/>
        <v>2.290331551289444E-4</v>
      </c>
      <c r="DL323" s="3">
        <f t="shared" si="298"/>
        <v>1.3449962725854941E-3</v>
      </c>
      <c r="DM323" s="3">
        <f t="shared" si="299"/>
        <v>7.2644588671118813E-5</v>
      </c>
      <c r="DN323" s="3">
        <f t="shared" si="300"/>
        <v>4.2734177950371748E-3</v>
      </c>
      <c r="DO323" s="3">
        <f t="shared" si="301"/>
        <v>3.1683482170491127E-3</v>
      </c>
      <c r="DP323" s="3">
        <f t="shared" si="302"/>
        <v>4.1751600630019675E-2</v>
      </c>
      <c r="DQ323" s="3">
        <f t="shared" si="303"/>
        <v>4.1722426677798637E-4</v>
      </c>
      <c r="DR323" s="3">
        <f t="shared" si="304"/>
        <v>1.1166287344791038E-3</v>
      </c>
      <c r="DS323" s="3">
        <f t="shared" si="305"/>
        <v>0.16920640665988659</v>
      </c>
      <c r="DT323" s="3">
        <f t="shared" si="306"/>
        <v>2.1084358759874251E-2</v>
      </c>
      <c r="DV323" s="3">
        <f t="shared" si="307"/>
        <v>1.4104601334774123E-2</v>
      </c>
      <c r="DW323" s="3">
        <f t="shared" si="308"/>
        <v>99.920227670614167</v>
      </c>
      <c r="DX323" s="3">
        <f t="shared" si="309"/>
        <v>1.2104577850646425E-2</v>
      </c>
      <c r="DY323" s="3">
        <f t="shared" si="310"/>
        <v>1.4867000891637035E-2</v>
      </c>
      <c r="DZ323" s="3">
        <f t="shared" si="311"/>
        <v>7.8281679614639939E-3</v>
      </c>
      <c r="EA323" s="3">
        <f t="shared" si="312"/>
        <v>5.1389478036063536E-4</v>
      </c>
      <c r="EB323" s="3">
        <f t="shared" si="313"/>
        <v>1.9926448228864944E-4</v>
      </c>
      <c r="EC323" s="3">
        <f t="shared" si="314"/>
        <v>1.2308664729893329E-4</v>
      </c>
      <c r="ED323" s="3">
        <f t="shared" si="315"/>
        <v>4.64379036074719E-3</v>
      </c>
      <c r="EE323" s="3">
        <f t="shared" si="316"/>
        <v>6.6182256885607676E-3</v>
      </c>
      <c r="EF323" s="3">
        <f t="shared" si="317"/>
        <v>3.3752156531721288E-6</v>
      </c>
      <c r="EG323" s="3">
        <f t="shared" si="318"/>
        <v>1.9820940204630754E-5</v>
      </c>
      <c r="EH323" s="3">
        <f t="shared" si="319"/>
        <v>1.0705487275978435E-6</v>
      </c>
      <c r="EI323" s="3">
        <f t="shared" si="320"/>
        <v>6.2976500612906152E-5</v>
      </c>
      <c r="EJ323" s="3">
        <f t="shared" si="321"/>
        <v>4.6691311966879146E-5</v>
      </c>
      <c r="EK323" s="3">
        <f t="shared" si="322"/>
        <v>6.1528496130656789E-4</v>
      </c>
      <c r="EL323" s="3">
        <f t="shared" si="323"/>
        <v>6.1485503062624386E-6</v>
      </c>
      <c r="EM323" s="3">
        <f t="shared" si="324"/>
        <v>1.6455533615968426E-5</v>
      </c>
      <c r="EN323" s="3">
        <f t="shared" si="325"/>
        <v>2.4935608648185771E-3</v>
      </c>
      <c r="EO323" s="3">
        <f t="shared" si="326"/>
        <v>3.1071596460940069E-4</v>
      </c>
      <c r="EQ323" s="3">
        <f t="shared" si="327"/>
        <v>199.84045534122833</v>
      </c>
    </row>
    <row r="324" spans="1:159">
      <c r="A324" s="5" t="s">
        <v>34</v>
      </c>
      <c r="B324" s="5" t="s">
        <v>397</v>
      </c>
      <c r="C324" s="5" t="s">
        <v>190</v>
      </c>
      <c r="D324" s="5" t="s">
        <v>587</v>
      </c>
      <c r="E324" s="3" t="s">
        <v>399</v>
      </c>
      <c r="F324" s="13" t="s">
        <v>494</v>
      </c>
      <c r="G324" s="5">
        <v>17.328863296736198</v>
      </c>
      <c r="H324" s="5">
        <v>360337.77597330802</v>
      </c>
      <c r="I324" s="5">
        <v>20.065875462457399</v>
      </c>
      <c r="J324" s="5">
        <v>14.0414120373011</v>
      </c>
      <c r="K324" s="5">
        <v>22.320829525855299</v>
      </c>
      <c r="L324" s="5">
        <v>2.3190114831387301</v>
      </c>
      <c r="M324" s="5">
        <v>0.488274714853287</v>
      </c>
      <c r="N324" s="5">
        <v>0.65614025508659102</v>
      </c>
      <c r="O324" s="5">
        <v>12.5974380991722</v>
      </c>
      <c r="P324" s="5">
        <v>37.978451278260501</v>
      </c>
      <c r="Q324" s="5">
        <v>0.13757037701617</v>
      </c>
      <c r="R324" s="5">
        <v>0.18294305562737201</v>
      </c>
      <c r="S324" s="5">
        <v>1.25901601649176E-2</v>
      </c>
      <c r="T324" s="5">
        <v>0.36800993822846001</v>
      </c>
      <c r="U324" s="5">
        <v>33.669963266346997</v>
      </c>
      <c r="V324" s="5">
        <v>1.0570629329130501</v>
      </c>
      <c r="W324" s="5">
        <v>0.14301767969176801</v>
      </c>
      <c r="X324" s="5">
        <v>0.171078602321557</v>
      </c>
      <c r="Y324" s="5">
        <v>707.369716095135</v>
      </c>
      <c r="Z324" s="5">
        <v>1.5103565292357899</v>
      </c>
      <c r="AA324" s="3">
        <f t="shared" si="274"/>
        <v>1.4290496859683537</v>
      </c>
      <c r="AB324" s="3">
        <f t="shared" si="275"/>
        <v>5.3689676578057989E-2</v>
      </c>
      <c r="AC324" s="3">
        <f t="shared" si="276"/>
        <v>2.1351727319814471E-3</v>
      </c>
      <c r="AD324" s="3">
        <f t="shared" si="277"/>
        <v>1.5928536663161665</v>
      </c>
      <c r="AE324" s="3">
        <f t="shared" si="278"/>
        <v>2.4185174800238186E-4</v>
      </c>
      <c r="AF324" s="3">
        <f t="shared" si="279"/>
        <v>4.7598819259911156E-2</v>
      </c>
      <c r="AG324" s="3">
        <f t="shared" si="280"/>
        <v>6.8559369499506615E-3</v>
      </c>
      <c r="AH324" s="17">
        <f t="shared" si="281"/>
        <v>1.9448157573891388E-4</v>
      </c>
      <c r="AI324" s="3">
        <f t="shared" si="282"/>
        <v>7.5269904473473773E-2</v>
      </c>
      <c r="AJ324" s="3">
        <f t="shared" si="283"/>
        <v>1.8926884774759491</v>
      </c>
      <c r="AK324" s="3">
        <f t="shared" si="284"/>
        <v>8.5258479073908097E-3</v>
      </c>
      <c r="AL324" s="3">
        <f t="shared" si="285"/>
        <v>1.6779713065269644</v>
      </c>
      <c r="AM324" s="3">
        <f t="shared" si="286"/>
        <v>6.8559369499506615E-3</v>
      </c>
      <c r="AN324" s="5"/>
      <c r="AP324" s="5">
        <v>0.19933714572332401</v>
      </c>
      <c r="AQ324" s="5">
        <v>9.6090167916253506</v>
      </c>
      <c r="AR324" s="5">
        <v>2.7065840322786101E-2</v>
      </c>
      <c r="AS324" s="5">
        <v>0.17949235098292199</v>
      </c>
      <c r="AT324" s="5">
        <v>0.347543077501412</v>
      </c>
      <c r="AU324" s="5">
        <v>2.3190114831387301</v>
      </c>
      <c r="AV324" s="5">
        <v>2.00153715763862E-2</v>
      </c>
      <c r="AW324" s="5">
        <v>0.39750595893359603</v>
      </c>
      <c r="AX324" s="5">
        <v>0.37291996472599998</v>
      </c>
      <c r="AY324" s="5">
        <v>1.5190571092304599</v>
      </c>
      <c r="AZ324" s="5">
        <v>2.90879718198623E-2</v>
      </c>
      <c r="BA324" s="5">
        <v>0.18294305562737201</v>
      </c>
      <c r="BB324" s="5">
        <v>1.25901601649176E-2</v>
      </c>
      <c r="BC324" s="5">
        <v>0.15342747853511499</v>
      </c>
      <c r="BD324" s="5">
        <v>1.7020601468052801E-2</v>
      </c>
      <c r="BE324" s="5">
        <v>0.19818869214283499</v>
      </c>
      <c r="BF324" s="5">
        <v>1.55248987923048E-2</v>
      </c>
      <c r="BG324" s="5">
        <v>1.9377599288024798E-5</v>
      </c>
      <c r="BH324" s="5">
        <v>3.3999393817630799E-2</v>
      </c>
      <c r="BI324" s="3">
        <v>5.81782533404652E-3</v>
      </c>
      <c r="BK324" s="5">
        <v>0.91173614801219904</v>
      </c>
      <c r="BL324" s="5">
        <v>47803.9707029485</v>
      </c>
      <c r="BM324" s="5">
        <v>12.143191137754499</v>
      </c>
      <c r="BN324" s="5">
        <v>11.929287562791</v>
      </c>
      <c r="BO324" s="5">
        <v>6.9936879720595204</v>
      </c>
      <c r="BP324" s="5">
        <v>0.869650808449832</v>
      </c>
      <c r="BQ324" s="5">
        <v>0.118905253686654</v>
      </c>
      <c r="BR324" s="5">
        <v>0.37128479362363198</v>
      </c>
      <c r="BS324" s="5">
        <v>2.50310879289309</v>
      </c>
      <c r="BT324" s="5">
        <v>4.1875954318489104</v>
      </c>
      <c r="BU324" s="5">
        <v>0.19652430211594299</v>
      </c>
      <c r="BV324" s="5">
        <v>0.148571678908065</v>
      </c>
      <c r="BW324" s="5">
        <v>4.6835065206846096E-3</v>
      </c>
      <c r="BX324" s="5">
        <v>0.37007802567641701</v>
      </c>
      <c r="BY324" s="5">
        <v>32.792202430632301</v>
      </c>
      <c r="BZ324" s="5">
        <v>0.76578634812507596</v>
      </c>
      <c r="CA324" s="5">
        <v>0.14483147656244</v>
      </c>
      <c r="CB324" s="5">
        <v>0.137904174386039</v>
      </c>
      <c r="CC324" s="5">
        <v>713.90211893648905</v>
      </c>
      <c r="CD324" s="3">
        <v>1.1384492666913799</v>
      </c>
      <c r="CF324" s="3">
        <v>17.328863296736198</v>
      </c>
      <c r="CG324" s="3">
        <v>360337.77597330802</v>
      </c>
      <c r="CH324" s="3">
        <v>20.065875462457399</v>
      </c>
      <c r="CI324" s="3">
        <v>14.0414120373011</v>
      </c>
      <c r="CJ324" s="3">
        <v>22.320829525855299</v>
      </c>
      <c r="CK324" s="3">
        <v>2.3190114831387301</v>
      </c>
      <c r="CL324" s="3">
        <v>0.488274714853287</v>
      </c>
      <c r="CM324" s="3">
        <v>0.65614025508659102</v>
      </c>
      <c r="CN324" s="3">
        <v>12.5974380991722</v>
      </c>
      <c r="CO324" s="3">
        <v>37.978451278260501</v>
      </c>
      <c r="CP324" s="3">
        <v>0.13757037701617</v>
      </c>
      <c r="CQ324" s="3">
        <v>0.18294305562737201</v>
      </c>
      <c r="CR324" s="3">
        <v>1.25901601649176E-2</v>
      </c>
      <c r="CS324" s="3">
        <v>0.36800993822846001</v>
      </c>
      <c r="CT324" s="3">
        <v>33.669963266346997</v>
      </c>
      <c r="CU324" s="3">
        <v>1.0570629329130501</v>
      </c>
      <c r="CV324" s="3">
        <v>0.14301767969176801</v>
      </c>
      <c r="CW324" s="3">
        <v>0.171078602321557</v>
      </c>
      <c r="CX324" s="3">
        <v>707.369716095135</v>
      </c>
      <c r="CY324" s="3">
        <v>1.5103565292357899</v>
      </c>
      <c r="DA324" s="3">
        <f t="shared" si="287"/>
        <v>0.31542553134233431</v>
      </c>
      <c r="DB324" s="3">
        <f t="shared" si="288"/>
        <v>6452.4626371798377</v>
      </c>
      <c r="DC324" s="3">
        <f t="shared" si="289"/>
        <v>0.34048508247401121</v>
      </c>
      <c r="DD324" s="3">
        <f t="shared" si="290"/>
        <v>0.23923323639968208</v>
      </c>
      <c r="DE324" s="3">
        <f t="shared" si="291"/>
        <v>0.35125467418649953</v>
      </c>
      <c r="DF324" s="3">
        <f t="shared" si="292"/>
        <v>3.5464313857451142E-2</v>
      </c>
      <c r="DG324" s="3">
        <f t="shared" si="293"/>
        <v>7.0030651987620582E-3</v>
      </c>
      <c r="DH324" s="3">
        <f t="shared" si="294"/>
        <v>9.0364998634704721E-3</v>
      </c>
      <c r="DI324" s="3">
        <f t="shared" si="295"/>
        <v>0.1681416053470855</v>
      </c>
      <c r="DJ324" s="3">
        <f t="shared" si="296"/>
        <v>0.48098342550988482</v>
      </c>
      <c r="DK324" s="3">
        <f t="shared" si="297"/>
        <v>1.2753561940977043E-3</v>
      </c>
      <c r="DL324" s="3">
        <f t="shared" si="298"/>
        <v>1.6274479866505236E-3</v>
      </c>
      <c r="DM324" s="3">
        <f t="shared" si="299"/>
        <v>1.096531917026738E-4</v>
      </c>
      <c r="DN324" s="3">
        <f t="shared" si="300"/>
        <v>3.100075294654705E-3</v>
      </c>
      <c r="DO324" s="3">
        <f t="shared" si="301"/>
        <v>0.27652729358037942</v>
      </c>
      <c r="DP324" s="3">
        <f t="shared" si="302"/>
        <v>8.2841922642088572E-3</v>
      </c>
      <c r="DQ324" s="3">
        <f t="shared" si="303"/>
        <v>7.2610135930069341E-4</v>
      </c>
      <c r="DR324" s="3">
        <f t="shared" si="304"/>
        <v>8.3704785235171855E-4</v>
      </c>
      <c r="DS324" s="3">
        <f t="shared" si="305"/>
        <v>3.4139465062506518</v>
      </c>
      <c r="DT324" s="3">
        <f t="shared" si="306"/>
        <v>7.2272647280849514E-3</v>
      </c>
      <c r="DV324" s="3">
        <f t="shared" si="307"/>
        <v>4.8833874453897211E-3</v>
      </c>
      <c r="DW324" s="3">
        <f t="shared" si="308"/>
        <v>99.896399952647798</v>
      </c>
      <c r="DX324" s="3">
        <f t="shared" si="309"/>
        <v>5.271356982486949E-3</v>
      </c>
      <c r="DY324" s="3">
        <f t="shared" si="310"/>
        <v>3.7037857340921011E-3</v>
      </c>
      <c r="DZ324" s="3">
        <f t="shared" si="311"/>
        <v>5.4380907555487759E-3</v>
      </c>
      <c r="EA324" s="3">
        <f t="shared" si="312"/>
        <v>5.4905506321514992E-4</v>
      </c>
      <c r="EB324" s="3">
        <f t="shared" si="313"/>
        <v>1.0842077534226028E-4</v>
      </c>
      <c r="EC324" s="3">
        <f t="shared" si="314"/>
        <v>1.3990221335521603E-4</v>
      </c>
      <c r="ED324" s="3">
        <f t="shared" si="315"/>
        <v>2.6031520058168098E-3</v>
      </c>
      <c r="EE324" s="3">
        <f t="shared" si="316"/>
        <v>7.4465386856281705E-3</v>
      </c>
      <c r="EF324" s="3">
        <f t="shared" si="317"/>
        <v>1.9744940747670088E-5</v>
      </c>
      <c r="EG324" s="3">
        <f t="shared" si="318"/>
        <v>2.5195991688473983E-5</v>
      </c>
      <c r="EH324" s="3">
        <f t="shared" si="319"/>
        <v>1.6976400655614308E-6</v>
      </c>
      <c r="EI324" s="3">
        <f t="shared" si="320"/>
        <v>4.7995064664721986E-5</v>
      </c>
      <c r="EJ324" s="3">
        <f t="shared" si="321"/>
        <v>4.2811687057520767E-3</v>
      </c>
      <c r="EK324" s="3">
        <f t="shared" si="322"/>
        <v>1.2825506015974995E-4</v>
      </c>
      <c r="EL324" s="3">
        <f t="shared" si="323"/>
        <v>1.1241430733268988E-5</v>
      </c>
      <c r="EM324" s="3">
        <f t="shared" si="324"/>
        <v>1.2959093564713597E-5</v>
      </c>
      <c r="EN324" s="3">
        <f t="shared" si="325"/>
        <v>5.2854388282737523E-2</v>
      </c>
      <c r="EO324" s="3">
        <f t="shared" si="326"/>
        <v>1.1189181068330707E-4</v>
      </c>
      <c r="EQ324" s="3">
        <f t="shared" si="327"/>
        <v>199.7927999052956</v>
      </c>
    </row>
    <row r="325" spans="1:159">
      <c r="A325" s="5" t="s">
        <v>35</v>
      </c>
      <c r="B325" s="5" t="s">
        <v>397</v>
      </c>
      <c r="C325" s="5" t="s">
        <v>190</v>
      </c>
      <c r="D325" s="5" t="s">
        <v>587</v>
      </c>
      <c r="E325" s="3" t="s">
        <v>399</v>
      </c>
      <c r="F325" s="13" t="s">
        <v>491</v>
      </c>
      <c r="G325" s="5">
        <v>17.312485354447901</v>
      </c>
      <c r="H325" s="5">
        <v>365202.57346700801</v>
      </c>
      <c r="I325" s="5">
        <v>36.209630130034597</v>
      </c>
      <c r="J325" s="5">
        <v>27.820841292713801</v>
      </c>
      <c r="K325" s="5">
        <v>42.823446668388897</v>
      </c>
      <c r="L325" s="5">
        <v>2.0321387351342501</v>
      </c>
      <c r="M325" s="5">
        <v>7.1421772309335801E-2</v>
      </c>
      <c r="N325" s="5">
        <v>0.86186863646028999</v>
      </c>
      <c r="O325" s="5">
        <v>1.93368356414095</v>
      </c>
      <c r="P325" s="5">
        <v>17.9164487345341</v>
      </c>
      <c r="Q325" s="5">
        <v>9.1364190374446E-2</v>
      </c>
      <c r="R325" s="5">
        <v>0.18331962159815399</v>
      </c>
      <c r="S325" s="5">
        <v>1.03392378890942E-2</v>
      </c>
      <c r="T325" s="5">
        <v>9.9762326066080098E-2</v>
      </c>
      <c r="U325" s="5">
        <v>3.81928484292819</v>
      </c>
      <c r="V325" s="5">
        <v>0.252039904205067</v>
      </c>
      <c r="W325" s="5">
        <v>0.15284795912768701</v>
      </c>
      <c r="X325" s="5">
        <v>0.165761065145789</v>
      </c>
      <c r="Y325" s="5">
        <v>72.329465603969794</v>
      </c>
      <c r="Z325" s="3">
        <v>0.53131406230429201</v>
      </c>
      <c r="AA325" s="3">
        <f t="shared" si="274"/>
        <v>1.3015289418842195</v>
      </c>
      <c r="AB325" s="3">
        <f t="shared" si="275"/>
        <v>0.24770608471840774</v>
      </c>
      <c r="AC325" s="3">
        <f t="shared" si="276"/>
        <v>7.3457484839364127E-3</v>
      </c>
      <c r="AD325" s="3">
        <f t="shared" si="277"/>
        <v>18.725726794973784</v>
      </c>
      <c r="AE325" s="3">
        <f t="shared" si="278"/>
        <v>2.2917501707173022E-3</v>
      </c>
      <c r="AF325" s="3">
        <f t="shared" si="279"/>
        <v>5.2803996421599012E-2</v>
      </c>
      <c r="AG325" s="3">
        <f t="shared" si="280"/>
        <v>2.5232014258732421E-3</v>
      </c>
      <c r="AH325" s="17">
        <f t="shared" si="281"/>
        <v>1.263166948788178E-3</v>
      </c>
      <c r="AI325" s="3">
        <f t="shared" si="282"/>
        <v>1.4673280571943371E-2</v>
      </c>
      <c r="AJ325" s="3">
        <f t="shared" si="283"/>
        <v>0.49479789410146569</v>
      </c>
      <c r="AK325" s="3">
        <f t="shared" si="284"/>
        <v>4.5778171318103609E-3</v>
      </c>
      <c r="AL325" s="3">
        <f t="shared" si="285"/>
        <v>0.1054770465539837</v>
      </c>
      <c r="AM325" s="3">
        <f t="shared" si="286"/>
        <v>2.5232014258732421E-3</v>
      </c>
      <c r="AP325" s="5">
        <v>0.11546220954952501</v>
      </c>
      <c r="AQ325" s="5">
        <v>4.9907426866310001</v>
      </c>
      <c r="AR325" s="5">
        <v>1.2550287960265799E-2</v>
      </c>
      <c r="AS325" s="5">
        <v>0.226937599706446</v>
      </c>
      <c r="AT325" s="5">
        <v>0.247272940969717</v>
      </c>
      <c r="AU325" s="5">
        <v>2.0321387351342501</v>
      </c>
      <c r="AV325" s="5">
        <v>7.1246634330660405E-2</v>
      </c>
      <c r="AW325" s="5">
        <v>0.34320507871602102</v>
      </c>
      <c r="AX325" s="5">
        <v>0.327010869154646</v>
      </c>
      <c r="AY325" s="5">
        <v>1.1385929772229999</v>
      </c>
      <c r="AZ325" s="5">
        <v>1.08080775839985E-2</v>
      </c>
      <c r="BA325" s="5">
        <v>0.18331962159815399</v>
      </c>
      <c r="BB325" s="5">
        <v>1.03392378890942E-2</v>
      </c>
      <c r="BC325" s="5">
        <v>9.9762326066080098E-2</v>
      </c>
      <c r="BD325" s="5">
        <v>2.05469237286727E-2</v>
      </c>
      <c r="BE325" s="5">
        <v>0.252039904205067</v>
      </c>
      <c r="BF325" s="5">
        <v>4.9567952806401995E-7</v>
      </c>
      <c r="BG325" s="5">
        <v>7.91358593172135E-6</v>
      </c>
      <c r="BH325" s="5">
        <v>1.9069075326220999E-2</v>
      </c>
      <c r="BI325" s="3">
        <v>6.1151726609243399E-3</v>
      </c>
      <c r="BK325" s="5">
        <v>1.58591338956714</v>
      </c>
      <c r="BL325" s="5">
        <v>17686.895062674401</v>
      </c>
      <c r="BM325" s="5">
        <v>16.963359024874499</v>
      </c>
      <c r="BN325" s="5">
        <v>20.422459935407002</v>
      </c>
      <c r="BO325" s="5">
        <v>16.429705391365498</v>
      </c>
      <c r="BP325" s="5">
        <v>1.37029435899874</v>
      </c>
      <c r="BQ325" s="5">
        <v>1.6250972519726799E-2</v>
      </c>
      <c r="BR325" s="5">
        <v>0.26477224543648598</v>
      </c>
      <c r="BS325" s="5">
        <v>1.44849321435859</v>
      </c>
      <c r="BT325" s="5">
        <v>5.2925491650557603</v>
      </c>
      <c r="BU325" s="5">
        <v>0.122077196855359</v>
      </c>
      <c r="BV325" s="5">
        <v>0.117950445058811</v>
      </c>
      <c r="BW325" s="5">
        <v>3.5689291014882202E-4</v>
      </c>
      <c r="BX325" s="5">
        <v>5.0654743657800802E-2</v>
      </c>
      <c r="BY325" s="5">
        <v>3.6004008681769699</v>
      </c>
      <c r="BZ325" s="5">
        <v>0.32390039687665301</v>
      </c>
      <c r="CA325" s="5">
        <v>0.14394837946927699</v>
      </c>
      <c r="CB325" s="5">
        <v>0.15313690861889701</v>
      </c>
      <c r="CC325" s="5">
        <v>64.366021493220899</v>
      </c>
      <c r="CD325" s="3">
        <v>0.60373543081469205</v>
      </c>
      <c r="CF325" s="3">
        <v>17.312485354447901</v>
      </c>
      <c r="CG325" s="3">
        <v>365202.57346700801</v>
      </c>
      <c r="CH325" s="3">
        <v>36.209630130034597</v>
      </c>
      <c r="CI325" s="3">
        <v>27.820841292713801</v>
      </c>
      <c r="CJ325" s="3">
        <v>42.823446668388897</v>
      </c>
      <c r="CK325" s="3">
        <v>2.0321387351342501</v>
      </c>
      <c r="CL325" s="3">
        <v>7.1421772309335801E-2</v>
      </c>
      <c r="CM325" s="3">
        <v>0.86186863646028999</v>
      </c>
      <c r="CN325" s="3">
        <v>1.93368356414095</v>
      </c>
      <c r="CO325" s="3">
        <v>17.9164487345341</v>
      </c>
      <c r="CP325" s="3">
        <v>9.1364190374446E-2</v>
      </c>
      <c r="CQ325" s="3">
        <v>0.18331962159815399</v>
      </c>
      <c r="CR325" s="3">
        <v>1.03392378890942E-2</v>
      </c>
      <c r="CS325" s="3">
        <v>9.9762326066080098E-2</v>
      </c>
      <c r="CT325" s="3">
        <v>3.81928484292819</v>
      </c>
      <c r="CU325" s="3">
        <v>0.252039904205067</v>
      </c>
      <c r="CV325" s="3">
        <v>0.15284795912768701</v>
      </c>
      <c r="CW325" s="3">
        <v>0.165761065145789</v>
      </c>
      <c r="CX325" s="3">
        <v>72.329465603969794</v>
      </c>
      <c r="CY325" s="3">
        <v>0.53131406230429201</v>
      </c>
      <c r="DA325" s="3">
        <f t="shared" si="287"/>
        <v>0.31512741478038109</v>
      </c>
      <c r="DB325" s="3">
        <f t="shared" si="288"/>
        <v>6539.5751359478563</v>
      </c>
      <c r="DC325" s="3">
        <f t="shared" si="289"/>
        <v>0.61441819093540817</v>
      </c>
      <c r="DD325" s="3">
        <f t="shared" si="290"/>
        <v>0.4740028911719853</v>
      </c>
      <c r="DE325" s="3">
        <f t="shared" si="291"/>
        <v>0.67389680968729582</v>
      </c>
      <c r="DF325" s="3">
        <f t="shared" si="292"/>
        <v>3.107720959067518E-2</v>
      </c>
      <c r="DG325" s="3">
        <f t="shared" si="293"/>
        <v>1.0243645900109835E-3</v>
      </c>
      <c r="DH325" s="3">
        <f t="shared" si="294"/>
        <v>1.1869833858425698E-2</v>
      </c>
      <c r="DI325" s="3">
        <f t="shared" si="295"/>
        <v>2.5809426976211802E-2</v>
      </c>
      <c r="DJ325" s="3">
        <f t="shared" si="296"/>
        <v>0.22690537911010766</v>
      </c>
      <c r="DK325" s="3">
        <f t="shared" si="297"/>
        <v>8.4699837741286123E-4</v>
      </c>
      <c r="DL325" s="3">
        <f t="shared" si="298"/>
        <v>1.6307978898697992E-3</v>
      </c>
      <c r="DM325" s="3">
        <f t="shared" si="299"/>
        <v>9.0048928644412903E-5</v>
      </c>
      <c r="DN325" s="3">
        <f t="shared" si="300"/>
        <v>8.4038687613579395E-4</v>
      </c>
      <c r="DO325" s="3">
        <f t="shared" si="301"/>
        <v>3.1367319669252547E-2</v>
      </c>
      <c r="DP325" s="3">
        <f t="shared" si="302"/>
        <v>1.9752343589738795E-3</v>
      </c>
      <c r="DQ325" s="3">
        <f t="shared" si="303"/>
        <v>7.7600972920369984E-4</v>
      </c>
      <c r="DR325" s="3">
        <f t="shared" si="304"/>
        <v>8.1103037843986768E-4</v>
      </c>
      <c r="DS325" s="3">
        <f t="shared" si="305"/>
        <v>0.3490804324515917</v>
      </c>
      <c r="DT325" s="3">
        <f t="shared" si="306"/>
        <v>2.5424112172840914E-3</v>
      </c>
      <c r="DV325" s="3">
        <f t="shared" si="307"/>
        <v>4.8159802038149528E-3</v>
      </c>
      <c r="DW325" s="3">
        <f t="shared" si="308"/>
        <v>99.942000977714059</v>
      </c>
      <c r="DX325" s="3">
        <f t="shared" si="309"/>
        <v>9.3899346918798823E-3</v>
      </c>
      <c r="DY325" s="3">
        <f t="shared" si="310"/>
        <v>7.2440176048353582E-3</v>
      </c>
      <c r="DZ325" s="3">
        <f t="shared" si="311"/>
        <v>1.0298925268466116E-2</v>
      </c>
      <c r="EA325" s="3">
        <f t="shared" si="312"/>
        <v>4.7494194144551366E-4</v>
      </c>
      <c r="EB325" s="3">
        <f t="shared" si="313"/>
        <v>1.5654999709942883E-5</v>
      </c>
      <c r="EC325" s="3">
        <f t="shared" si="314"/>
        <v>1.814024493063862E-4</v>
      </c>
      <c r="ED325" s="3">
        <f t="shared" si="315"/>
        <v>3.9443629325575916E-4</v>
      </c>
      <c r="EE325" s="3">
        <f t="shared" si="316"/>
        <v>3.4677142091714898E-3</v>
      </c>
      <c r="EF325" s="3">
        <f t="shared" si="317"/>
        <v>1.2944374963779508E-5</v>
      </c>
      <c r="EG325" s="3">
        <f t="shared" si="318"/>
        <v>2.4922904151356337E-5</v>
      </c>
      <c r="EH325" s="3">
        <f t="shared" si="319"/>
        <v>1.3761857502257434E-6</v>
      </c>
      <c r="EI325" s="3">
        <f t="shared" si="320"/>
        <v>1.2843333741167874E-5</v>
      </c>
      <c r="EJ325" s="3">
        <f t="shared" si="321"/>
        <v>4.7937559059764955E-4</v>
      </c>
      <c r="EK325" s="3">
        <f t="shared" si="322"/>
        <v>3.0186804208522813E-5</v>
      </c>
      <c r="EL325" s="3">
        <f t="shared" si="323"/>
        <v>1.1859480700583879E-5</v>
      </c>
      <c r="EM325" s="3">
        <f t="shared" si="324"/>
        <v>1.2394688827632024E-5</v>
      </c>
      <c r="EN325" s="3">
        <f t="shared" si="325"/>
        <v>5.3348720973631168E-3</v>
      </c>
      <c r="EO325" s="3">
        <f t="shared" si="326"/>
        <v>3.8854766415452943E-5</v>
      </c>
      <c r="EQ325" s="3">
        <f t="shared" si="327"/>
        <v>199.88400195542812</v>
      </c>
    </row>
    <row r="326" spans="1:159">
      <c r="A326" s="5" t="s">
        <v>36</v>
      </c>
      <c r="B326" s="5" t="s">
        <v>397</v>
      </c>
      <c r="C326" s="5" t="s">
        <v>190</v>
      </c>
      <c r="D326" s="5" t="s">
        <v>587</v>
      </c>
      <c r="E326" s="3" t="s">
        <v>399</v>
      </c>
      <c r="F326" s="13" t="s">
        <v>498</v>
      </c>
      <c r="G326" s="5">
        <v>16.723267174730299</v>
      </c>
      <c r="H326" s="5">
        <v>361613.002336392</v>
      </c>
      <c r="I326" s="5">
        <v>14.429700871066901</v>
      </c>
      <c r="J326" s="5">
        <v>5.1869157542772797</v>
      </c>
      <c r="K326" s="5">
        <v>74.892547485840396</v>
      </c>
      <c r="L326" s="5">
        <v>2.5805260471234899</v>
      </c>
      <c r="M326" s="5">
        <v>2.4887739821781999E-2</v>
      </c>
      <c r="N326" s="5">
        <v>0.66777381788067403</v>
      </c>
      <c r="O326" s="5">
        <v>0.310998807386481</v>
      </c>
      <c r="P326" s="5">
        <v>58.510480401606898</v>
      </c>
      <c r="Q326" s="5">
        <v>1.2229583237616999E-2</v>
      </c>
      <c r="R326" s="5">
        <v>0.1253855558684</v>
      </c>
      <c r="S326" s="5">
        <v>5.2972124080437298E-3</v>
      </c>
      <c r="T326" s="5">
        <v>9.9150960591887397E-2</v>
      </c>
      <c r="U326" s="5">
        <v>1.7663038918692801E-2</v>
      </c>
      <c r="V326" s="5">
        <v>0.20482049692302401</v>
      </c>
      <c r="W326" s="5">
        <v>1.37720393916059E-2</v>
      </c>
      <c r="X326" s="5">
        <v>2.9142052415477202E-3</v>
      </c>
      <c r="Y326" s="5">
        <v>0.29380292405132402</v>
      </c>
      <c r="Z326" s="3">
        <v>0.21450720555612601</v>
      </c>
      <c r="AA326" s="3">
        <f t="shared" si="274"/>
        <v>2.7819424017380183</v>
      </c>
      <c r="AB326" s="3">
        <f t="shared" si="275"/>
        <v>199.14873410649167</v>
      </c>
      <c r="AC326" s="3">
        <f t="shared" si="276"/>
        <v>0.73010575455897797</v>
      </c>
      <c r="AD326" s="3">
        <f t="shared" si="277"/>
        <v>46.39792992239672</v>
      </c>
      <c r="AE326" s="3">
        <f t="shared" si="278"/>
        <v>9.9189116342444632E-3</v>
      </c>
      <c r="AF326" s="3">
        <f t="shared" si="279"/>
        <v>6.0118662793183328E-2</v>
      </c>
      <c r="AG326" s="3">
        <f t="shared" si="280"/>
        <v>8.4752853485262655E-4</v>
      </c>
      <c r="AH326" s="17">
        <f t="shared" si="281"/>
        <v>4.1625124314557983E-2</v>
      </c>
      <c r="AI326" s="3">
        <f t="shared" si="282"/>
        <v>1.4865672370675126E-2</v>
      </c>
      <c r="AJ326" s="3">
        <f t="shared" si="283"/>
        <v>4.0548644025550589</v>
      </c>
      <c r="AK326" s="3">
        <f t="shared" si="284"/>
        <v>2.0195881173053383E-4</v>
      </c>
      <c r="AL326" s="3">
        <f t="shared" si="285"/>
        <v>1.2240751957727058E-3</v>
      </c>
      <c r="AM326" s="3">
        <f t="shared" si="286"/>
        <v>8.4752853485262655E-4</v>
      </c>
      <c r="AP326" s="5">
        <v>0.16177459289354601</v>
      </c>
      <c r="AQ326" s="5">
        <v>7.0437604695873102</v>
      </c>
      <c r="AR326" s="5">
        <v>1.22868024385727E-2</v>
      </c>
      <c r="AS326" s="5">
        <v>0.132329986254835</v>
      </c>
      <c r="AT326" s="5">
        <v>0.142233757212374</v>
      </c>
      <c r="AU326" s="5">
        <v>2.5805260471234899</v>
      </c>
      <c r="AV326" s="5">
        <v>1.7078034437498901E-2</v>
      </c>
      <c r="AW326" s="5">
        <v>0.35267624356187199</v>
      </c>
      <c r="AX326" s="5">
        <v>0.310998807386481</v>
      </c>
      <c r="AY326" s="5">
        <v>1.16143513792818</v>
      </c>
      <c r="AZ326" s="5">
        <v>1.2229583237616999E-2</v>
      </c>
      <c r="BA326" s="5">
        <v>0.1253855558684</v>
      </c>
      <c r="BB326" s="5">
        <v>5.2972124080437298E-3</v>
      </c>
      <c r="BC326" s="5">
        <v>9.9150960591887397E-2</v>
      </c>
      <c r="BD326" s="5">
        <v>1.7663038918692801E-2</v>
      </c>
      <c r="BE326" s="5">
        <v>0.15524134550893601</v>
      </c>
      <c r="BF326" s="5">
        <v>1.2619262064851999E-5</v>
      </c>
      <c r="BG326" s="5">
        <v>4.5255979599251898E-6</v>
      </c>
      <c r="BH326" s="5">
        <v>2.1388585125465001E-2</v>
      </c>
      <c r="BI326" s="3">
        <v>8.6827593360577701E-3</v>
      </c>
      <c r="BK326" s="5">
        <v>2.18619432822695</v>
      </c>
      <c r="BL326" s="5">
        <v>34612.273177996503</v>
      </c>
      <c r="BM326" s="5">
        <v>9.28894061202692</v>
      </c>
      <c r="BN326" s="5">
        <v>4.7181664101008698</v>
      </c>
      <c r="BO326" s="5">
        <v>7.10697466918214</v>
      </c>
      <c r="BP326" s="5">
        <v>0.83748574500322304</v>
      </c>
      <c r="BQ326" s="5">
        <v>2.6236686271854999E-2</v>
      </c>
      <c r="BR326" s="5">
        <v>0.355924016751334</v>
      </c>
      <c r="BS326" s="5">
        <v>0.22193141245780501</v>
      </c>
      <c r="BT326" s="5">
        <v>8.3856453589653004</v>
      </c>
      <c r="BU326" s="5">
        <v>9.5343384937978792E-3</v>
      </c>
      <c r="BV326" s="5">
        <v>0.118387873325267</v>
      </c>
      <c r="BW326" s="5">
        <v>4.0042884529244401E-3</v>
      </c>
      <c r="BX326" s="5">
        <v>3.5479048403704999E-2</v>
      </c>
      <c r="BY326" s="5">
        <v>1.7084593162688299E-2</v>
      </c>
      <c r="BZ326" s="5">
        <v>0.17246915452617101</v>
      </c>
      <c r="CA326" s="5">
        <v>1.48880466992256E-2</v>
      </c>
      <c r="CB326" s="5">
        <v>3.8031270727208201E-3</v>
      </c>
      <c r="CC326" s="5">
        <v>0.18440280113615401</v>
      </c>
      <c r="CD326" s="3">
        <v>5.5712586235351302E-2</v>
      </c>
      <c r="CF326" s="3">
        <v>16.723267174730299</v>
      </c>
      <c r="CG326" s="3">
        <v>361613.002336392</v>
      </c>
      <c r="CH326" s="3">
        <v>14.429700871066901</v>
      </c>
      <c r="CI326" s="3">
        <v>5.1869157542772797</v>
      </c>
      <c r="CJ326" s="3">
        <v>74.892547485840396</v>
      </c>
      <c r="CK326" s="3">
        <v>2.5805260471234899</v>
      </c>
      <c r="CL326" s="3">
        <v>2.4887739821781999E-2</v>
      </c>
      <c r="CM326" s="3">
        <v>0.66777381788067403</v>
      </c>
      <c r="CN326" s="3">
        <v>0.310998807386481</v>
      </c>
      <c r="CO326" s="3">
        <v>58.510480401606898</v>
      </c>
      <c r="CP326" s="3">
        <v>1.2229583237616999E-2</v>
      </c>
      <c r="CQ326" s="3">
        <v>0.1253855558684</v>
      </c>
      <c r="CR326" s="3">
        <v>5.2972124080437298E-3</v>
      </c>
      <c r="CS326" s="3">
        <v>9.9150960591887397E-2</v>
      </c>
      <c r="CT326" s="3">
        <v>1.7663038918692801E-2</v>
      </c>
      <c r="CU326" s="3">
        <v>0.20482049692302401</v>
      </c>
      <c r="CV326" s="3">
        <v>1.37720393916059E-2</v>
      </c>
      <c r="CW326" s="3">
        <v>2.9142052415477202E-3</v>
      </c>
      <c r="CX326" s="3">
        <v>0.29380292405132402</v>
      </c>
      <c r="CY326" s="3">
        <v>0.21450720555612601</v>
      </c>
      <c r="DA326" s="3">
        <f t="shared" si="287"/>
        <v>0.30440227636642686</v>
      </c>
      <c r="DB326" s="3">
        <f t="shared" si="288"/>
        <v>6475.2977408253564</v>
      </c>
      <c r="DC326" s="3">
        <f t="shared" si="289"/>
        <v>0.24484841941498003</v>
      </c>
      <c r="DD326" s="3">
        <f t="shared" si="290"/>
        <v>8.8373066720913759E-2</v>
      </c>
      <c r="DE326" s="3">
        <f t="shared" si="291"/>
        <v>1.1785564392068799</v>
      </c>
      <c r="DF326" s="3">
        <f t="shared" si="292"/>
        <v>3.9463619010911298E-2</v>
      </c>
      <c r="DG326" s="3">
        <f t="shared" si="293"/>
        <v>3.5695164897927515E-4</v>
      </c>
      <c r="DH326" s="3">
        <f t="shared" si="294"/>
        <v>9.1967197063858152E-3</v>
      </c>
      <c r="DI326" s="3">
        <f t="shared" si="295"/>
        <v>4.1509899332966864E-3</v>
      </c>
      <c r="DJ326" s="3">
        <f t="shared" si="296"/>
        <v>0.74101418948337006</v>
      </c>
      <c r="DK326" s="3">
        <f t="shared" si="297"/>
        <v>1.1337524161538803E-4</v>
      </c>
      <c r="DL326" s="3">
        <f t="shared" si="298"/>
        <v>1.1154206960920195E-3</v>
      </c>
      <c r="DM326" s="3">
        <f t="shared" si="299"/>
        <v>4.6135731401380708E-5</v>
      </c>
      <c r="DN326" s="3">
        <f t="shared" si="300"/>
        <v>8.352368005381805E-4</v>
      </c>
      <c r="DO326" s="3">
        <f t="shared" si="301"/>
        <v>1.4506438008124835E-4</v>
      </c>
      <c r="DP326" s="3">
        <f t="shared" si="302"/>
        <v>1.6051763081741694E-3</v>
      </c>
      <c r="DQ326" s="3">
        <f t="shared" si="303"/>
        <v>6.9920701721210525E-5</v>
      </c>
      <c r="DR326" s="3">
        <f t="shared" si="304"/>
        <v>1.4258529153544934E-5</v>
      </c>
      <c r="DS326" s="3">
        <f t="shared" si="305"/>
        <v>1.4179677801704827E-3</v>
      </c>
      <c r="DT326" s="3">
        <f t="shared" si="306"/>
        <v>1.0264466241095265E-3</v>
      </c>
      <c r="DV326" s="3">
        <f t="shared" si="307"/>
        <v>4.6983305660808225E-3</v>
      </c>
      <c r="DW326" s="3">
        <f t="shared" si="308"/>
        <v>99.94369839590756</v>
      </c>
      <c r="DX326" s="3">
        <f t="shared" si="309"/>
        <v>3.7791399812306245E-3</v>
      </c>
      <c r="DY326" s="3">
        <f t="shared" si="310"/>
        <v>1.364003862091233E-3</v>
      </c>
      <c r="DZ326" s="3">
        <f t="shared" si="311"/>
        <v>1.8190559572266632E-2</v>
      </c>
      <c r="EA326" s="3">
        <f t="shared" si="312"/>
        <v>6.0910558771229471E-4</v>
      </c>
      <c r="EB326" s="3">
        <f t="shared" si="313"/>
        <v>5.5094096635252665E-6</v>
      </c>
      <c r="EC326" s="3">
        <f t="shared" si="314"/>
        <v>1.4194778639623853E-4</v>
      </c>
      <c r="ED326" s="3">
        <f t="shared" si="315"/>
        <v>6.4068912742377282E-5</v>
      </c>
      <c r="EE326" s="3">
        <f t="shared" si="316"/>
        <v>1.1437265377603166E-2</v>
      </c>
      <c r="EF326" s="3">
        <f t="shared" si="317"/>
        <v>1.7499026928338891E-6</v>
      </c>
      <c r="EG326" s="3">
        <f t="shared" si="318"/>
        <v>1.7216083969687034E-5</v>
      </c>
      <c r="EH326" s="3">
        <f t="shared" si="319"/>
        <v>7.1208704356295285E-7</v>
      </c>
      <c r="EI326" s="3">
        <f t="shared" si="320"/>
        <v>1.2891554677995486E-5</v>
      </c>
      <c r="EJ326" s="3">
        <f t="shared" si="321"/>
        <v>2.2390122016198754E-6</v>
      </c>
      <c r="EK326" s="3">
        <f t="shared" si="322"/>
        <v>2.4775271074402694E-5</v>
      </c>
      <c r="EL326" s="3">
        <f t="shared" si="323"/>
        <v>1.0791987958169406E-6</v>
      </c>
      <c r="EM326" s="3">
        <f t="shared" si="324"/>
        <v>2.2007484355607562E-7</v>
      </c>
      <c r="EN326" s="3">
        <f t="shared" si="325"/>
        <v>2.188578036543069E-5</v>
      </c>
      <c r="EO326" s="3">
        <f t="shared" si="326"/>
        <v>1.5842803825484644E-5</v>
      </c>
      <c r="EQ326" s="3">
        <f t="shared" si="327"/>
        <v>199.88739679181512</v>
      </c>
    </row>
    <row r="327" spans="1:159" s="9" customFormat="1">
      <c r="A327" s="8" t="s">
        <v>28</v>
      </c>
      <c r="B327" s="8" t="s">
        <v>397</v>
      </c>
      <c r="C327" s="8" t="s">
        <v>190</v>
      </c>
      <c r="D327" s="8" t="s">
        <v>587</v>
      </c>
      <c r="E327" s="9" t="s">
        <v>402</v>
      </c>
      <c r="F327" s="9" t="s">
        <v>494</v>
      </c>
      <c r="G327" s="8">
        <v>20.045776100958701</v>
      </c>
      <c r="H327" s="8">
        <v>396950.311618387</v>
      </c>
      <c r="I327" s="8">
        <v>0.43073807498727801</v>
      </c>
      <c r="J327" s="8">
        <v>1.7672253690399999</v>
      </c>
      <c r="K327" s="8">
        <v>439413.48958163999</v>
      </c>
      <c r="L327" s="8">
        <v>149.19004730968001</v>
      </c>
      <c r="M327" s="8">
        <v>0.84233786210637096</v>
      </c>
      <c r="N327" s="8">
        <v>3.3054375991939602</v>
      </c>
      <c r="O327" s="8">
        <v>4.7291110807110304</v>
      </c>
      <c r="P327" s="8">
        <v>89.910726164754806</v>
      </c>
      <c r="Q327" s="8">
        <v>4.2985033614715498</v>
      </c>
      <c r="R327" s="8">
        <v>13.450466070114601</v>
      </c>
      <c r="S327" s="8">
        <v>11.900071223765829</v>
      </c>
      <c r="T327" s="8">
        <v>1.04809142543256</v>
      </c>
      <c r="U327" s="8">
        <v>0.172889336526698</v>
      </c>
      <c r="V327" s="8">
        <v>1.23554471300624</v>
      </c>
      <c r="W327" s="8">
        <v>1.05773856580879E-5</v>
      </c>
      <c r="X327" s="8">
        <v>8.4727072437217499E-2</v>
      </c>
      <c r="Y327" s="8">
        <v>9.9311913174287607</v>
      </c>
      <c r="Z327" s="8">
        <v>0.30314298407200602</v>
      </c>
      <c r="AA327" s="9">
        <f t="shared" si="274"/>
        <v>0.24373692372991762</v>
      </c>
      <c r="AB327" s="9">
        <f t="shared" si="275"/>
        <v>9.0533676465345927</v>
      </c>
      <c r="AC327" s="9">
        <f t="shared" si="276"/>
        <v>3.0524332316507159E-2</v>
      </c>
      <c r="AD327" s="9">
        <f t="shared" si="277"/>
        <v>9.1082249419803391E-2</v>
      </c>
      <c r="AE327" s="9">
        <f t="shared" si="278"/>
        <v>8.5314107571893803E-3</v>
      </c>
      <c r="AF327" s="9">
        <f t="shared" si="279"/>
        <v>1.7408720766791147E-2</v>
      </c>
      <c r="AG327" s="9">
        <f t="shared" si="280"/>
        <v>9.9793902863091617</v>
      </c>
      <c r="AH327" s="49">
        <f t="shared" si="281"/>
        <v>0.43282857253267132</v>
      </c>
      <c r="AI327" s="9">
        <f t="shared" si="282"/>
        <v>0.70377568567849369</v>
      </c>
      <c r="AJ327" s="9">
        <f t="shared" si="283"/>
        <v>208.73642565127392</v>
      </c>
      <c r="AK327" s="9">
        <f t="shared" si="284"/>
        <v>0.1967020733881488</v>
      </c>
      <c r="AL327" s="9">
        <f t="shared" si="285"/>
        <v>0.40137927563474474</v>
      </c>
      <c r="AM327" s="9">
        <f t="shared" si="286"/>
        <v>9.9793902863091617</v>
      </c>
      <c r="AN327" s="8"/>
      <c r="AO327" s="40"/>
      <c r="AP327" s="8">
        <v>1.1170526670685199</v>
      </c>
      <c r="AQ327" s="8">
        <v>36.768373161793903</v>
      </c>
      <c r="AR327" s="8">
        <v>0.321396268222922</v>
      </c>
      <c r="AS327" s="8">
        <v>1.7672253690399999</v>
      </c>
      <c r="AT327" s="8">
        <v>1.1005478253896801</v>
      </c>
      <c r="AU327" s="8">
        <v>14.0673299866205</v>
      </c>
      <c r="AV327" s="8">
        <v>0.25700777107474099</v>
      </c>
      <c r="AW327" s="8">
        <v>3.3054375991939602</v>
      </c>
      <c r="AX327" s="8">
        <v>4.7291110807110304</v>
      </c>
      <c r="AY327" s="8">
        <v>12.684446784627699</v>
      </c>
      <c r="AZ327" s="8">
        <v>0.19794599976605101</v>
      </c>
      <c r="BA327" s="8">
        <v>1.28999555029248</v>
      </c>
      <c r="BB327" s="8">
        <v>4.2991848022333197E-2</v>
      </c>
      <c r="BC327" s="8">
        <v>0.591641337620469</v>
      </c>
      <c r="BD327" s="8">
        <v>0.160907759393108</v>
      </c>
      <c r="BE327" s="8">
        <v>1.0806067101291701</v>
      </c>
      <c r="BF327" s="8">
        <v>1.05773856580879E-5</v>
      </c>
      <c r="BG327" s="8">
        <v>8.4727072437217499E-2</v>
      </c>
      <c r="BH327" s="8">
        <v>0.15766521900526301</v>
      </c>
      <c r="BI327" s="9">
        <v>1.7531422280706901E-5</v>
      </c>
      <c r="BJ327" s="41"/>
      <c r="BK327" s="8">
        <v>0.99012286140341799</v>
      </c>
      <c r="BL327" s="8">
        <v>13591.936934388499</v>
      </c>
      <c r="BM327" s="8">
        <v>0.26045454944901902</v>
      </c>
      <c r="BN327" s="8">
        <v>1.45967499503267</v>
      </c>
      <c r="BO327" s="8">
        <v>28213.168774600101</v>
      </c>
      <c r="BP327" s="8">
        <v>32.752769726880899</v>
      </c>
      <c r="BQ327" s="8">
        <v>0.41173709832847</v>
      </c>
      <c r="BR327" s="8">
        <v>2.7642505212223401</v>
      </c>
      <c r="BS327" s="8">
        <v>2.4203498606925198</v>
      </c>
      <c r="BT327" s="8">
        <v>15.6257036959506</v>
      </c>
      <c r="BU327" s="8">
        <v>2.8980366061794798</v>
      </c>
      <c r="BV327" s="8">
        <v>7.4900524544314901</v>
      </c>
      <c r="BW327" s="8">
        <v>1.746745254935</v>
      </c>
      <c r="BX327" s="8">
        <v>0.96808548034813102</v>
      </c>
      <c r="BY327" s="8">
        <v>0.145580463601414</v>
      </c>
      <c r="BZ327" s="8">
        <v>1.88690878139986</v>
      </c>
      <c r="CA327" s="8">
        <v>9.4092385468876505E-4</v>
      </c>
      <c r="CB327" s="8">
        <v>1.7563765164327601E-3</v>
      </c>
      <c r="CC327" s="8">
        <v>4.7285381064407099</v>
      </c>
      <c r="CD327" s="9">
        <v>0.18169386199429999</v>
      </c>
      <c r="CF327" s="9">
        <v>20.045776100958701</v>
      </c>
      <c r="CG327" s="9">
        <v>396950.311618387</v>
      </c>
      <c r="CH327" s="9">
        <v>0.43073807498727801</v>
      </c>
      <c r="CI327" s="9">
        <v>1.7672253690399999</v>
      </c>
      <c r="CJ327" s="9">
        <v>439413.48958163999</v>
      </c>
      <c r="CK327" s="9">
        <v>149.19004730968001</v>
      </c>
      <c r="CL327" s="9">
        <v>0.84233786210637096</v>
      </c>
      <c r="CM327" s="9">
        <v>3.3054375991939602</v>
      </c>
      <c r="CN327" s="9">
        <v>4.7291110807110304</v>
      </c>
      <c r="CO327" s="9">
        <v>89.910726164754806</v>
      </c>
      <c r="CP327" s="9">
        <v>4.2985033614715498</v>
      </c>
      <c r="CQ327" s="9">
        <v>13.450466070114601</v>
      </c>
      <c r="CR327" s="9">
        <v>11.900071223765829</v>
      </c>
      <c r="CS327" s="9">
        <v>1.04809142543256</v>
      </c>
      <c r="CT327" s="9">
        <v>0.172889336526698</v>
      </c>
      <c r="CU327" s="9">
        <v>1.23554471300624</v>
      </c>
      <c r="CV327" s="9">
        <v>1.05773856580879E-5</v>
      </c>
      <c r="CW327" s="9">
        <v>8.4727072437217499E-2</v>
      </c>
      <c r="CX327" s="9">
        <v>9.9311913174287607</v>
      </c>
      <c r="CY327" s="9">
        <v>0.30314298407200602</v>
      </c>
      <c r="DA327" s="9">
        <f t="shared" si="287"/>
        <v>0.36487965018486007</v>
      </c>
      <c r="DB327" s="9">
        <f t="shared" si="288"/>
        <v>7108.0725511395294</v>
      </c>
      <c r="DC327" s="9">
        <f t="shared" si="289"/>
        <v>7.3089205233599743E-3</v>
      </c>
      <c r="DD327" s="9">
        <f t="shared" si="290"/>
        <v>3.0109439375466406E-2</v>
      </c>
      <c r="DE327" s="9">
        <f t="shared" si="291"/>
        <v>6914.8882633311305</v>
      </c>
      <c r="DF327" s="9">
        <f t="shared" si="292"/>
        <v>2.2815422436103381</v>
      </c>
      <c r="DG327" s="9">
        <f t="shared" si="293"/>
        <v>1.2081205084496808E-2</v>
      </c>
      <c r="DH327" s="9">
        <f t="shared" si="294"/>
        <v>4.5523173105549652E-2</v>
      </c>
      <c r="DI327" s="9">
        <f t="shared" si="295"/>
        <v>6.3120796682278948E-2</v>
      </c>
      <c r="DJ327" s="9">
        <f t="shared" si="296"/>
        <v>1.1386870081655878</v>
      </c>
      <c r="DK327" s="9">
        <f t="shared" si="297"/>
        <v>3.984958830750443E-2</v>
      </c>
      <c r="DL327" s="9">
        <f t="shared" si="298"/>
        <v>0.11965435829335742</v>
      </c>
      <c r="DM327" s="9">
        <f t="shared" si="299"/>
        <v>0.10364290637152562</v>
      </c>
      <c r="DN327" s="9">
        <f t="shared" si="300"/>
        <v>8.829007037592115E-3</v>
      </c>
      <c r="DO327" s="9">
        <f t="shared" si="301"/>
        <v>1.4199189924991621E-3</v>
      </c>
      <c r="DP327" s="9">
        <f t="shared" si="302"/>
        <v>9.6829522962871475E-3</v>
      </c>
      <c r="DQ327" s="9">
        <f t="shared" si="303"/>
        <v>5.3701431324699036E-8</v>
      </c>
      <c r="DR327" s="9">
        <f t="shared" si="304"/>
        <v>4.1454987974662072E-4</v>
      </c>
      <c r="DS327" s="9">
        <f t="shared" si="305"/>
        <v>4.7930460026200584E-2</v>
      </c>
      <c r="DT327" s="9">
        <f t="shared" si="306"/>
        <v>1.4505810740319547E-3</v>
      </c>
      <c r="DV327" s="9">
        <f t="shared" si="307"/>
        <v>2.6010313728637834E-3</v>
      </c>
      <c r="DW327" s="9">
        <f t="shared" si="308"/>
        <v>50.669637774370358</v>
      </c>
      <c r="DX327" s="9">
        <f t="shared" si="309"/>
        <v>5.2101375270985417E-5</v>
      </c>
      <c r="DY327" s="9">
        <f t="shared" si="310"/>
        <v>2.1463404822727437E-4</v>
      </c>
      <c r="DZ327" s="9">
        <f t="shared" si="311"/>
        <v>49.292530574559621</v>
      </c>
      <c r="EA327" s="9">
        <f t="shared" si="312"/>
        <v>1.6263891261510392E-2</v>
      </c>
      <c r="EB327" s="9">
        <f t="shared" si="313"/>
        <v>8.6120432945102385E-5</v>
      </c>
      <c r="EC327" s="9">
        <f t="shared" si="314"/>
        <v>3.2451029094073756E-4</v>
      </c>
      <c r="ED327" s="9">
        <f t="shared" si="315"/>
        <v>4.4995431334026213E-4</v>
      </c>
      <c r="EE327" s="9">
        <f t="shared" si="316"/>
        <v>8.117089102147975E-3</v>
      </c>
      <c r="EF327" s="9">
        <f t="shared" si="317"/>
        <v>2.8406634716683242E-4</v>
      </c>
      <c r="EG327" s="9">
        <f t="shared" si="318"/>
        <v>8.529517600206803E-4</v>
      </c>
      <c r="EH327" s="9">
        <f t="shared" si="319"/>
        <v>7.3881470482265734E-4</v>
      </c>
      <c r="EI327" s="9">
        <f t="shared" si="320"/>
        <v>6.2937256940412113E-5</v>
      </c>
      <c r="EJ327" s="9">
        <f t="shared" si="321"/>
        <v>1.0121841118144932E-5</v>
      </c>
      <c r="EK327" s="9">
        <f t="shared" si="322"/>
        <v>6.9024574792884169E-5</v>
      </c>
      <c r="EL327" s="9">
        <f t="shared" si="323"/>
        <v>3.8280870849461213E-10</v>
      </c>
      <c r="EM327" s="9">
        <f t="shared" si="324"/>
        <v>2.9551038055742176E-6</v>
      </c>
      <c r="EN327" s="9">
        <f t="shared" si="325"/>
        <v>3.4167054857890808E-4</v>
      </c>
      <c r="EO327" s="9">
        <f t="shared" si="326"/>
        <v>1.0340414655977737E-5</v>
      </c>
      <c r="EQ327" s="9">
        <f t="shared" si="327"/>
        <v>101.33927554874072</v>
      </c>
    </row>
    <row r="328" spans="1:159">
      <c r="A328" s="5" t="s">
        <v>37</v>
      </c>
      <c r="B328" s="5" t="s">
        <v>397</v>
      </c>
      <c r="C328" s="5" t="s">
        <v>190</v>
      </c>
      <c r="D328" s="5" t="s">
        <v>587</v>
      </c>
      <c r="E328" s="3" t="s">
        <v>399</v>
      </c>
      <c r="F328" s="13" t="s">
        <v>498</v>
      </c>
      <c r="G328" s="5">
        <v>36.453977326299103</v>
      </c>
      <c r="H328" s="5">
        <v>380923.377420615</v>
      </c>
      <c r="I328" s="5">
        <v>36.427462294841298</v>
      </c>
      <c r="J328" s="5">
        <v>22.812082452670399</v>
      </c>
      <c r="K328" s="5">
        <v>32.669996349127203</v>
      </c>
      <c r="L328" s="5">
        <v>2.67753684191812</v>
      </c>
      <c r="M328" s="5">
        <v>0.156636094300626</v>
      </c>
      <c r="N328" s="5">
        <v>0.90424555933433604</v>
      </c>
      <c r="O328" s="5">
        <v>144.43381244461901</v>
      </c>
      <c r="P328" s="5">
        <v>125.236370237735</v>
      </c>
      <c r="Q328" s="5">
        <v>1.87966244996184</v>
      </c>
      <c r="R328" s="5">
        <v>0.15122692443397201</v>
      </c>
      <c r="S328" s="5">
        <v>5.3331238686153597E-3</v>
      </c>
      <c r="T328" s="5">
        <v>3.0536976187996299</v>
      </c>
      <c r="U328" s="5">
        <v>4.2726417716347704</v>
      </c>
      <c r="V328" s="5">
        <v>28.386886656349699</v>
      </c>
      <c r="W328" s="5">
        <v>0.126383983251486</v>
      </c>
      <c r="X328" s="5">
        <v>0.12776647912786501</v>
      </c>
      <c r="Y328" s="5">
        <v>277.47728120669399</v>
      </c>
      <c r="Z328" s="3">
        <v>30.2667893954447</v>
      </c>
      <c r="AA328" s="3">
        <f t="shared" si="274"/>
        <v>1.5968494928255474</v>
      </c>
      <c r="AB328" s="3">
        <f t="shared" si="275"/>
        <v>0.45133918601590273</v>
      </c>
      <c r="AC328" s="3">
        <f t="shared" si="276"/>
        <v>0.10907844153517866</v>
      </c>
      <c r="AD328" s="3">
        <f t="shared" si="277"/>
        <v>0.25220868769083321</v>
      </c>
      <c r="AE328" s="3">
        <f t="shared" si="278"/>
        <v>4.6045744203717791E-4</v>
      </c>
      <c r="AF328" s="3">
        <f t="shared" si="279"/>
        <v>1.5398167925870881E-2</v>
      </c>
      <c r="AG328" s="3">
        <f t="shared" si="280"/>
        <v>5.1600148117592858E-2</v>
      </c>
      <c r="AH328" s="17">
        <f t="shared" si="281"/>
        <v>6.7741129716550434E-3</v>
      </c>
      <c r="AI328" s="3">
        <f t="shared" si="282"/>
        <v>0.83087833982140868</v>
      </c>
      <c r="AJ328" s="3">
        <f t="shared" si="283"/>
        <v>3.4379658188671147</v>
      </c>
      <c r="AK328" s="3">
        <f t="shared" si="284"/>
        <v>3.5074219031161762E-3</v>
      </c>
      <c r="AL328" s="3">
        <f t="shared" si="285"/>
        <v>0.11729177665609289</v>
      </c>
      <c r="AM328" s="3">
        <f t="shared" si="286"/>
        <v>5.1600148117592858E-2</v>
      </c>
      <c r="AP328" s="5">
        <v>0.20767646651621099</v>
      </c>
      <c r="AQ328" s="5">
        <v>3.9849724227120502</v>
      </c>
      <c r="AR328" s="5">
        <v>1.3238874960106299E-2</v>
      </c>
      <c r="AS328" s="5">
        <v>0.12704927281321499</v>
      </c>
      <c r="AT328" s="5">
        <v>0.18337868233391899</v>
      </c>
      <c r="AU328" s="5">
        <v>2.67753684191812</v>
      </c>
      <c r="AV328" s="5">
        <v>4.9726266482202797E-2</v>
      </c>
      <c r="AW328" s="5">
        <v>0.32263257012903601</v>
      </c>
      <c r="AX328" s="5">
        <v>0.36014416393985998</v>
      </c>
      <c r="AY328" s="5">
        <v>0.63898298434439804</v>
      </c>
      <c r="AZ328" s="5">
        <v>1.23289718462073E-2</v>
      </c>
      <c r="BA328" s="5">
        <v>0.15122692443397201</v>
      </c>
      <c r="BB328" s="5">
        <v>5.3331238686153597E-3</v>
      </c>
      <c r="BC328" s="5">
        <v>2.81572036320182E-2</v>
      </c>
      <c r="BD328" s="5">
        <v>3.1970502718607199E-2</v>
      </c>
      <c r="BE328" s="5">
        <v>0.17391979523908399</v>
      </c>
      <c r="BF328" s="5">
        <v>1.8010045718281902E-2</v>
      </c>
      <c r="BG328" s="5">
        <v>1.03750971468636E-5</v>
      </c>
      <c r="BH328" s="5">
        <v>1.3180386151294399E-2</v>
      </c>
      <c r="BI328" s="3">
        <v>5.2320696576839002E-3</v>
      </c>
      <c r="BK328" s="5">
        <v>21.733001425017498</v>
      </c>
      <c r="BL328" s="5">
        <v>41189.918027621301</v>
      </c>
      <c r="BM328" s="5">
        <v>1.2124721201556801</v>
      </c>
      <c r="BN328" s="5">
        <v>7.2018734957640804</v>
      </c>
      <c r="BO328" s="5">
        <v>21.3068836835143</v>
      </c>
      <c r="BP328" s="5">
        <v>1.9928558278180999</v>
      </c>
      <c r="BQ328" s="5">
        <v>2.13660931155382E-2</v>
      </c>
      <c r="BR328" s="5">
        <v>0.37884149948671803</v>
      </c>
      <c r="BS328" s="5">
        <v>76.845445860294205</v>
      </c>
      <c r="BT328" s="5">
        <v>11.323205551751601</v>
      </c>
      <c r="BU328" s="5">
        <v>2.2265897210746299</v>
      </c>
      <c r="BV328" s="5">
        <v>9.7747560588579099E-2</v>
      </c>
      <c r="BW328" s="5">
        <v>7.2416777246652802E-3</v>
      </c>
      <c r="BX328" s="5">
        <v>1.19976326010984</v>
      </c>
      <c r="BY328" s="5">
        <v>3.40931480126737</v>
      </c>
      <c r="BZ328" s="5">
        <v>6.9259058669269002</v>
      </c>
      <c r="CA328" s="5">
        <v>0.11062078578489</v>
      </c>
      <c r="CB328" s="5">
        <v>5.2826634699250197E-2</v>
      </c>
      <c r="CC328" s="5">
        <v>130.72840074209</v>
      </c>
      <c r="CD328" s="3">
        <v>11.718485965277599</v>
      </c>
      <c r="CF328" s="3">
        <v>36.453977326299103</v>
      </c>
      <c r="CG328" s="3">
        <v>380923.377420615</v>
      </c>
      <c r="CH328" s="3">
        <v>36.427462294841298</v>
      </c>
      <c r="CI328" s="3">
        <v>22.812082452670399</v>
      </c>
      <c r="CJ328" s="3">
        <v>32.669996349127203</v>
      </c>
      <c r="CK328" s="3">
        <v>2.67753684191812</v>
      </c>
      <c r="CL328" s="3">
        <v>0.156636094300626</v>
      </c>
      <c r="CM328" s="3">
        <v>0.90424555933433604</v>
      </c>
      <c r="CN328" s="3">
        <v>144.43381244461901</v>
      </c>
      <c r="CO328" s="3">
        <v>125.236370237735</v>
      </c>
      <c r="CP328" s="3">
        <v>1.87966244996184</v>
      </c>
      <c r="CQ328" s="3">
        <v>0.15122692443397201</v>
      </c>
      <c r="CR328" s="3">
        <v>5.3331238686153597E-3</v>
      </c>
      <c r="CS328" s="3">
        <v>3.0536976187996299</v>
      </c>
      <c r="CT328" s="3">
        <v>4.2726417716347704</v>
      </c>
      <c r="CU328" s="3">
        <v>28.386886656349699</v>
      </c>
      <c r="CV328" s="3">
        <v>0.126383983251486</v>
      </c>
      <c r="CW328" s="3">
        <v>0.12776647912786501</v>
      </c>
      <c r="CX328" s="3">
        <v>277.47728120669399</v>
      </c>
      <c r="CY328" s="3">
        <v>30.2667893954447</v>
      </c>
      <c r="DA328" s="3">
        <f t="shared" si="287"/>
        <v>0.66354699502159431</v>
      </c>
      <c r="DB328" s="3">
        <f t="shared" si="288"/>
        <v>6821.0829513943054</v>
      </c>
      <c r="DC328" s="3">
        <f t="shared" si="289"/>
        <v>0.61811444643836244</v>
      </c>
      <c r="DD328" s="3">
        <f t="shared" si="290"/>
        <v>0.38866520686602585</v>
      </c>
      <c r="DE328" s="3">
        <f t="shared" si="291"/>
        <v>0.51411570121057504</v>
      </c>
      <c r="DF328" s="3">
        <f t="shared" si="292"/>
        <v>4.0947191342990061E-2</v>
      </c>
      <c r="DG328" s="3">
        <f t="shared" si="293"/>
        <v>2.2465484029750011E-3</v>
      </c>
      <c r="DH328" s="3">
        <f t="shared" si="294"/>
        <v>1.2453457641293707E-2</v>
      </c>
      <c r="DI328" s="3">
        <f t="shared" si="295"/>
        <v>1.9277993588580464</v>
      </c>
      <c r="DJ328" s="3">
        <f t="shared" si="296"/>
        <v>1.586073584571112</v>
      </c>
      <c r="DK328" s="3">
        <f t="shared" si="297"/>
        <v>1.7425547566028172E-2</v>
      </c>
      <c r="DL328" s="3">
        <f t="shared" si="298"/>
        <v>1.3453036129379866E-3</v>
      </c>
      <c r="DM328" s="3">
        <f t="shared" si="299"/>
        <v>4.6448499961812259E-5</v>
      </c>
      <c r="DN328" s="3">
        <f t="shared" si="300"/>
        <v>2.5724013299634658E-2</v>
      </c>
      <c r="DO328" s="3">
        <f t="shared" si="301"/>
        <v>3.5090684721047719E-2</v>
      </c>
      <c r="DP328" s="3">
        <f t="shared" si="302"/>
        <v>0.22246776376449609</v>
      </c>
      <c r="DQ328" s="3">
        <f t="shared" si="303"/>
        <v>6.4165201274777868E-4</v>
      </c>
      <c r="DR328" s="3">
        <f t="shared" si="304"/>
        <v>6.2513169680627047E-4</v>
      </c>
      <c r="DS328" s="3">
        <f t="shared" si="305"/>
        <v>1.3391760675998745</v>
      </c>
      <c r="DT328" s="3">
        <f t="shared" si="306"/>
        <v>0.14483077021605903</v>
      </c>
      <c r="DV328" s="3">
        <f t="shared" si="307"/>
        <v>9.715673299031705E-3</v>
      </c>
      <c r="DW328" s="3">
        <f t="shared" si="308"/>
        <v>99.874483644048908</v>
      </c>
      <c r="DX328" s="3">
        <f t="shared" si="309"/>
        <v>9.050448676678164E-3</v>
      </c>
      <c r="DY328" s="3">
        <f t="shared" si="310"/>
        <v>5.6908466181630306E-3</v>
      </c>
      <c r="DZ328" s="3">
        <f t="shared" si="311"/>
        <v>7.5276961968639309E-3</v>
      </c>
      <c r="EA328" s="3">
        <f t="shared" si="312"/>
        <v>5.9954989862998889E-4</v>
      </c>
      <c r="EB328" s="3">
        <f t="shared" si="313"/>
        <v>3.2894023328454993E-5</v>
      </c>
      <c r="EC328" s="3">
        <f t="shared" si="314"/>
        <v>1.823438683226981E-4</v>
      </c>
      <c r="ED328" s="3">
        <f t="shared" si="315"/>
        <v>2.8226891082730351E-2</v>
      </c>
      <c r="EE328" s="3">
        <f t="shared" si="316"/>
        <v>2.3223332923714868E-2</v>
      </c>
      <c r="EF328" s="3">
        <f t="shared" si="317"/>
        <v>2.5514534536134415E-4</v>
      </c>
      <c r="EG328" s="3">
        <f t="shared" si="318"/>
        <v>1.9697972395892043E-5</v>
      </c>
      <c r="EH328" s="3">
        <f t="shared" si="319"/>
        <v>6.8010021030140934E-7</v>
      </c>
      <c r="EI328" s="3">
        <f t="shared" si="320"/>
        <v>3.7665170822009881E-4</v>
      </c>
      <c r="EJ328" s="3">
        <f t="shared" si="321"/>
        <v>5.1379876805549842E-4</v>
      </c>
      <c r="EK328" s="3">
        <f t="shared" si="322"/>
        <v>3.2573790982681895E-3</v>
      </c>
      <c r="EL328" s="3">
        <f t="shared" si="323"/>
        <v>9.3950863681036842E-6</v>
      </c>
      <c r="EM328" s="3">
        <f t="shared" si="324"/>
        <v>9.1531954490147407E-6</v>
      </c>
      <c r="EN328" s="3">
        <f t="shared" si="325"/>
        <v>1.9608252709002096E-2</v>
      </c>
      <c r="EO328" s="3">
        <f t="shared" si="326"/>
        <v>2.1206161095199709E-3</v>
      </c>
      <c r="EQ328" s="3">
        <f t="shared" si="327"/>
        <v>199.74896728809782</v>
      </c>
    </row>
    <row r="329" spans="1:159">
      <c r="A329" s="5" t="s">
        <v>38</v>
      </c>
      <c r="B329" s="5" t="s">
        <v>397</v>
      </c>
      <c r="C329" s="5" t="s">
        <v>190</v>
      </c>
      <c r="D329" s="5" t="s">
        <v>587</v>
      </c>
      <c r="E329" s="3" t="s">
        <v>399</v>
      </c>
      <c r="F329" s="13" t="s">
        <v>498</v>
      </c>
      <c r="G329" s="5">
        <v>17.857673866357</v>
      </c>
      <c r="H329" s="5">
        <v>383307.43457121402</v>
      </c>
      <c r="I329" s="5">
        <v>155.42858947627701</v>
      </c>
      <c r="J329" s="5">
        <v>17.164067416941901</v>
      </c>
      <c r="K329" s="5">
        <v>0.39183072568437499</v>
      </c>
      <c r="L329" s="5">
        <v>1.19954326330784</v>
      </c>
      <c r="M329" s="5">
        <v>2.0662465923157299E-2</v>
      </c>
      <c r="N329" s="5">
        <v>0.52811538858990903</v>
      </c>
      <c r="O329" s="5">
        <v>4.6052751000563097</v>
      </c>
      <c r="P329" s="5">
        <v>68.020891510286901</v>
      </c>
      <c r="Q329" s="5">
        <v>6.6781842630094504E-3</v>
      </c>
      <c r="R329" s="5">
        <v>9.7703278536486401E-2</v>
      </c>
      <c r="S329" s="5">
        <v>2.8900841041467401E-3</v>
      </c>
      <c r="T329" s="5">
        <v>7.0416054269900094E-2</v>
      </c>
      <c r="U329" s="5">
        <v>2.2530715872571799E-2</v>
      </c>
      <c r="V329" s="5">
        <v>0.44145836061949301</v>
      </c>
      <c r="W329" s="5">
        <v>7.5503390414667602E-3</v>
      </c>
      <c r="X329" s="5">
        <v>3.6728746388012099E-3</v>
      </c>
      <c r="Y329" s="5">
        <v>3.6971704955149098</v>
      </c>
      <c r="Z329" s="3">
        <v>0.59039215490536401</v>
      </c>
      <c r="AA329" s="3">
        <f t="shared" si="274"/>
        <v>9.0554637022026743</v>
      </c>
      <c r="AB329" s="3">
        <f t="shared" si="275"/>
        <v>18.398094324512222</v>
      </c>
      <c r="AC329" s="3">
        <f t="shared" si="276"/>
        <v>0.15968756529393954</v>
      </c>
      <c r="AD329" s="3">
        <f t="shared" si="277"/>
        <v>33.750120481266485</v>
      </c>
      <c r="AE329" s="3">
        <f t="shared" si="278"/>
        <v>9.934285268306739E-4</v>
      </c>
      <c r="AF329" s="3">
        <f t="shared" si="279"/>
        <v>6.0940429714843097E-3</v>
      </c>
      <c r="AG329" s="3">
        <f t="shared" si="280"/>
        <v>4.2966254056038632E-5</v>
      </c>
      <c r="AH329" s="17">
        <f t="shared" si="281"/>
        <v>1.8062959961167198E-3</v>
      </c>
      <c r="AI329" s="3">
        <f t="shared" si="282"/>
        <v>3.7984784967470559E-3</v>
      </c>
      <c r="AJ329" s="3">
        <f t="shared" si="283"/>
        <v>0.43763436147420548</v>
      </c>
      <c r="AK329" s="3">
        <f t="shared" si="284"/>
        <v>2.3630624527811203E-5</v>
      </c>
      <c r="AL329" s="3">
        <f t="shared" si="285"/>
        <v>1.4495863308346276E-4</v>
      </c>
      <c r="AM329" s="3">
        <f t="shared" si="286"/>
        <v>4.2966254056038632E-5</v>
      </c>
      <c r="AP329" s="5">
        <v>0.13170688794860599</v>
      </c>
      <c r="AQ329" s="5">
        <v>5.0714840224058904</v>
      </c>
      <c r="AR329" s="5">
        <v>1.60236529834498E-2</v>
      </c>
      <c r="AS329" s="5">
        <v>0.12642660773421199</v>
      </c>
      <c r="AT329" s="5">
        <v>0.126225971737399</v>
      </c>
      <c r="AU329" s="5">
        <v>1.19954326330784</v>
      </c>
      <c r="AV329" s="5">
        <v>2.0662465923157299E-2</v>
      </c>
      <c r="AW329" s="5">
        <v>0.31726692981805998</v>
      </c>
      <c r="AX329" s="5">
        <v>0.227479280295003</v>
      </c>
      <c r="AY329" s="5">
        <v>0.58924682127028105</v>
      </c>
      <c r="AZ329" s="5">
        <v>6.6781842630094504E-3</v>
      </c>
      <c r="BA329" s="5">
        <v>9.7703278536486401E-2</v>
      </c>
      <c r="BB329" s="5">
        <v>2.8900841041467401E-3</v>
      </c>
      <c r="BC329" s="5">
        <v>7.0416054269900094E-2</v>
      </c>
      <c r="BD329" s="5">
        <v>2.2530715872571799E-2</v>
      </c>
      <c r="BE329" s="5">
        <v>0.157655201051008</v>
      </c>
      <c r="BF329" s="5">
        <v>7.5503390414667602E-3</v>
      </c>
      <c r="BG329" s="5">
        <v>3.6728746388012099E-3</v>
      </c>
      <c r="BH329" s="5">
        <v>1.9867953019483901E-2</v>
      </c>
      <c r="BI329" s="3">
        <v>2.8335020952956402E-3</v>
      </c>
      <c r="BK329" s="5">
        <v>1.85030882811604</v>
      </c>
      <c r="BL329" s="5">
        <v>33021.684875593302</v>
      </c>
      <c r="BM329" s="5">
        <v>37.3246609927915</v>
      </c>
      <c r="BN329" s="5">
        <v>7.6371647342942701</v>
      </c>
      <c r="BO329" s="5">
        <v>0.34240230732870403</v>
      </c>
      <c r="BP329" s="5">
        <v>0.75232805572640205</v>
      </c>
      <c r="BQ329" s="5">
        <v>1.9716728070734799E-2</v>
      </c>
      <c r="BR329" s="5">
        <v>0.25549338651845599</v>
      </c>
      <c r="BS329" s="5">
        <v>2.0423562444762799</v>
      </c>
      <c r="BT329" s="5">
        <v>16.935884423440001</v>
      </c>
      <c r="BU329" s="5">
        <v>5.1256296007556601E-3</v>
      </c>
      <c r="BV329" s="5">
        <v>0.111735469367976</v>
      </c>
      <c r="BW329" s="5">
        <v>2.2179774387398299E-3</v>
      </c>
      <c r="BX329" s="5">
        <v>3.1992040916502103E-2</v>
      </c>
      <c r="BY329" s="5">
        <v>9.0254060430881803E-3</v>
      </c>
      <c r="BZ329" s="5">
        <v>0.21242953914371901</v>
      </c>
      <c r="CA329" s="5">
        <v>8.0130600198037305E-3</v>
      </c>
      <c r="CB329" s="5">
        <v>2.99304704671513E-3</v>
      </c>
      <c r="CC329" s="5">
        <v>3.7669871470596701</v>
      </c>
      <c r="CD329" s="3">
        <v>0.81709729687997801</v>
      </c>
      <c r="CF329" s="3">
        <v>17.857673866357</v>
      </c>
      <c r="CG329" s="3">
        <v>383307.43457121402</v>
      </c>
      <c r="CH329" s="3">
        <v>155.42858947627701</v>
      </c>
      <c r="CI329" s="3">
        <v>17.164067416941901</v>
      </c>
      <c r="CJ329" s="3">
        <v>0.39183072568437499</v>
      </c>
      <c r="CK329" s="3">
        <v>1.19954326330784</v>
      </c>
      <c r="CL329" s="3">
        <v>2.0662465923157299E-2</v>
      </c>
      <c r="CM329" s="3">
        <v>0.52811538858990903</v>
      </c>
      <c r="CN329" s="3">
        <v>4.6052751000563097</v>
      </c>
      <c r="CO329" s="3">
        <v>68.020891510286901</v>
      </c>
      <c r="CP329" s="3">
        <v>6.6781842630094504E-3</v>
      </c>
      <c r="CQ329" s="3">
        <v>9.7703278536486401E-2</v>
      </c>
      <c r="CR329" s="3">
        <v>2.8900841041467401E-3</v>
      </c>
      <c r="CS329" s="3">
        <v>7.0416054269900094E-2</v>
      </c>
      <c r="CT329" s="3">
        <v>2.2530715872571799E-2</v>
      </c>
      <c r="CU329" s="3">
        <v>0.44145836061949301</v>
      </c>
      <c r="CV329" s="3">
        <v>7.5503390414667602E-3</v>
      </c>
      <c r="CW329" s="3">
        <v>3.6728746388012099E-3</v>
      </c>
      <c r="CX329" s="3">
        <v>3.6971704955149098</v>
      </c>
      <c r="CY329" s="3">
        <v>0.59039215490536401</v>
      </c>
      <c r="DA329" s="3">
        <f t="shared" si="287"/>
        <v>0.32505111104977535</v>
      </c>
      <c r="DB329" s="3">
        <f t="shared" si="288"/>
        <v>6863.773562023709</v>
      </c>
      <c r="DC329" s="3">
        <f t="shared" si="289"/>
        <v>2.6373689104999731</v>
      </c>
      <c r="DD329" s="3">
        <f t="shared" si="290"/>
        <v>0.29243607316907694</v>
      </c>
      <c r="DE329" s="3">
        <f t="shared" si="291"/>
        <v>6.1660958311203695E-3</v>
      </c>
      <c r="DF329" s="3">
        <f t="shared" si="292"/>
        <v>1.8344445072760972E-2</v>
      </c>
      <c r="DG329" s="3">
        <f t="shared" si="293"/>
        <v>2.9635078701658419E-4</v>
      </c>
      <c r="DH329" s="3">
        <f t="shared" si="294"/>
        <v>7.2733148132476111E-3</v>
      </c>
      <c r="DI329" s="3">
        <f t="shared" si="295"/>
        <v>6.1467922469038434E-2</v>
      </c>
      <c r="DJ329" s="3">
        <f t="shared" si="296"/>
        <v>0.86146012551021922</v>
      </c>
      <c r="DK329" s="3">
        <f t="shared" si="297"/>
        <v>6.1910593326016839E-5</v>
      </c>
      <c r="DL329" s="3">
        <f t="shared" si="298"/>
        <v>8.6916119006579787E-4</v>
      </c>
      <c r="DM329" s="3">
        <f t="shared" si="299"/>
        <v>2.5171001969610517E-5</v>
      </c>
      <c r="DN329" s="3">
        <f t="shared" si="300"/>
        <v>5.931771061401743E-4</v>
      </c>
      <c r="DO329" s="3">
        <f t="shared" si="301"/>
        <v>1.8504201603623357E-4</v>
      </c>
      <c r="DP329" s="3">
        <f t="shared" si="302"/>
        <v>3.4597050205289422E-3</v>
      </c>
      <c r="DQ329" s="3">
        <f t="shared" si="303"/>
        <v>3.8333102963253199E-5</v>
      </c>
      <c r="DR329" s="3">
        <f t="shared" si="304"/>
        <v>1.7970522243261608E-5</v>
      </c>
      <c r="DS329" s="3">
        <f t="shared" si="305"/>
        <v>1.7843486947465782E-2</v>
      </c>
      <c r="DT329" s="3">
        <f t="shared" si="306"/>
        <v>2.825108055145483E-3</v>
      </c>
      <c r="DV329" s="3">
        <f t="shared" si="307"/>
        <v>4.7321182402650565E-3</v>
      </c>
      <c r="DW329" s="3">
        <f t="shared" si="308"/>
        <v>99.923325796378322</v>
      </c>
      <c r="DX329" s="3">
        <f t="shared" si="309"/>
        <v>3.8395012671634206E-2</v>
      </c>
      <c r="DY329" s="3">
        <f t="shared" si="310"/>
        <v>4.2573060940652085E-3</v>
      </c>
      <c r="DZ329" s="3">
        <f t="shared" si="311"/>
        <v>8.9766481521728639E-5</v>
      </c>
      <c r="EA329" s="3">
        <f t="shared" si="312"/>
        <v>2.6705979516882693E-4</v>
      </c>
      <c r="EB329" s="3">
        <f t="shared" si="313"/>
        <v>4.3142967892927376E-6</v>
      </c>
      <c r="EC329" s="3">
        <f t="shared" si="314"/>
        <v>1.0588545777863396E-4</v>
      </c>
      <c r="ED329" s="3">
        <f t="shared" si="315"/>
        <v>8.9485458507598619E-4</v>
      </c>
      <c r="EE329" s="3">
        <f t="shared" si="316"/>
        <v>1.2541200551576304E-2</v>
      </c>
      <c r="EF329" s="3">
        <f t="shared" si="317"/>
        <v>9.0129902032180369E-7</v>
      </c>
      <c r="EG329" s="3">
        <f t="shared" si="318"/>
        <v>1.2653313221904421E-5</v>
      </c>
      <c r="EH329" s="3">
        <f t="shared" si="319"/>
        <v>3.6644131798676374E-7</v>
      </c>
      <c r="EI329" s="3">
        <f t="shared" si="320"/>
        <v>8.6355164103522291E-6</v>
      </c>
      <c r="EJ329" s="3">
        <f t="shared" si="321"/>
        <v>2.6938554262206237E-6</v>
      </c>
      <c r="EK329" s="3">
        <f t="shared" si="322"/>
        <v>5.0366642897198346E-5</v>
      </c>
      <c r="EL329" s="3">
        <f t="shared" si="323"/>
        <v>5.5805616277555651E-7</v>
      </c>
      <c r="EM329" s="3">
        <f t="shared" si="324"/>
        <v>2.6161619881805336E-7</v>
      </c>
      <c r="EN329" s="3">
        <f t="shared" si="325"/>
        <v>2.5976680953754467E-4</v>
      </c>
      <c r="EO329" s="3">
        <f t="shared" si="326"/>
        <v>4.1128133096664024E-5</v>
      </c>
      <c r="EQ329" s="3">
        <f t="shared" si="327"/>
        <v>199.84665159275664</v>
      </c>
    </row>
    <row r="330" spans="1:159">
      <c r="A330" s="5" t="s">
        <v>39</v>
      </c>
      <c r="B330" s="5" t="s">
        <v>397</v>
      </c>
      <c r="C330" s="5" t="s">
        <v>190</v>
      </c>
      <c r="D330" s="5" t="s">
        <v>587</v>
      </c>
      <c r="E330" s="3" t="s">
        <v>399</v>
      </c>
      <c r="F330" s="13" t="s">
        <v>498</v>
      </c>
      <c r="G330" s="5">
        <v>17.3875464491211</v>
      </c>
      <c r="H330" s="5">
        <v>378999.46146815101</v>
      </c>
      <c r="I330" s="5">
        <v>68.612061717301899</v>
      </c>
      <c r="J330" s="5">
        <v>11.9443221965179</v>
      </c>
      <c r="K330" s="5">
        <v>0.501270144471479</v>
      </c>
      <c r="L330" s="5">
        <v>1.28182091024973</v>
      </c>
      <c r="M330" s="5">
        <v>3.5166618792401898E-2</v>
      </c>
      <c r="N330" s="5">
        <v>0.39248480572157801</v>
      </c>
      <c r="O330" s="5">
        <v>2.82314632434159</v>
      </c>
      <c r="P330" s="5">
        <v>94.119554591427104</v>
      </c>
      <c r="Q330" s="5">
        <v>1.2194073047861201E-2</v>
      </c>
      <c r="R330" s="5">
        <v>0.11480421989145501</v>
      </c>
      <c r="S330" s="5">
        <v>3.9049252367253698E-3</v>
      </c>
      <c r="T330" s="5">
        <v>0.25595004304862401</v>
      </c>
      <c r="U330" s="5">
        <v>8.3011826315186905E-3</v>
      </c>
      <c r="V330" s="5">
        <v>0.17166822013920999</v>
      </c>
      <c r="W330" s="5">
        <v>1.5092279530959899E-2</v>
      </c>
      <c r="X330" s="5">
        <v>9.4530570644828192E-3</v>
      </c>
      <c r="Y330" s="5">
        <v>5.8473983133546401</v>
      </c>
      <c r="Z330" s="3">
        <v>1.0196592665150299</v>
      </c>
      <c r="AA330" s="3">
        <f t="shared" si="274"/>
        <v>5.7443244236415696</v>
      </c>
      <c r="AB330" s="3">
        <f t="shared" si="275"/>
        <v>16.095971156346781</v>
      </c>
      <c r="AC330" s="3">
        <f t="shared" si="276"/>
        <v>0.17437828105300621</v>
      </c>
      <c r="AD330" s="3">
        <f t="shared" si="277"/>
        <v>24.303402599333388</v>
      </c>
      <c r="AE330" s="3">
        <f t="shared" si="278"/>
        <v>1.6166261571224519E-3</v>
      </c>
      <c r="AF330" s="3">
        <f t="shared" si="279"/>
        <v>1.4196369370904579E-3</v>
      </c>
      <c r="AG330" s="3">
        <f t="shared" si="280"/>
        <v>1.7772491807786943E-4</v>
      </c>
      <c r="AH330" s="17">
        <f t="shared" si="281"/>
        <v>2.0853843700046298E-3</v>
      </c>
      <c r="AI330" s="3">
        <f t="shared" si="282"/>
        <v>1.4861224702972343E-2</v>
      </c>
      <c r="AJ330" s="3">
        <f t="shared" si="283"/>
        <v>1.3717639761245213</v>
      </c>
      <c r="AK330" s="3">
        <f t="shared" si="284"/>
        <v>1.3777544105046246E-4</v>
      </c>
      <c r="AL330" s="3">
        <f t="shared" si="285"/>
        <v>1.2098722037710437E-4</v>
      </c>
      <c r="AM330" s="3">
        <f t="shared" si="286"/>
        <v>1.7772491807786943E-4</v>
      </c>
      <c r="AP330" s="5">
        <v>9.7993074353341494E-2</v>
      </c>
      <c r="AQ330" s="5">
        <v>3.8213393145555798</v>
      </c>
      <c r="AR330" s="5">
        <v>1.7558750719835901E-2</v>
      </c>
      <c r="AS330" s="5">
        <v>0.19434105318282399</v>
      </c>
      <c r="AT330" s="5">
        <v>0.116023753818599</v>
      </c>
      <c r="AU330" s="5">
        <v>1.28182091024973</v>
      </c>
      <c r="AV330" s="5">
        <v>3.5166618792401898E-2</v>
      </c>
      <c r="AW330" s="5">
        <v>0.33358643783497899</v>
      </c>
      <c r="AX330" s="5">
        <v>0.18163008028973199</v>
      </c>
      <c r="AY330" s="5">
        <v>0.76609579046233001</v>
      </c>
      <c r="AZ330" s="5">
        <v>1.2194073047861201E-2</v>
      </c>
      <c r="BA330" s="5">
        <v>0.11480421989145501</v>
      </c>
      <c r="BB330" s="5">
        <v>3.9049252367253698E-3</v>
      </c>
      <c r="BC330" s="5">
        <v>7.34949732128099E-2</v>
      </c>
      <c r="BD330" s="5">
        <v>8.3011826315186905E-3</v>
      </c>
      <c r="BE330" s="5">
        <v>9.8833778064078198E-2</v>
      </c>
      <c r="BF330" s="5">
        <v>1.5092279530959899E-2</v>
      </c>
      <c r="BG330" s="5">
        <v>9.4530570644828192E-3</v>
      </c>
      <c r="BH330" s="5">
        <v>1.5955112320259899E-2</v>
      </c>
      <c r="BI330" s="3">
        <v>3.8359614308820702E-3</v>
      </c>
      <c r="BK330" s="5">
        <v>1.40573021361815</v>
      </c>
      <c r="BL330" s="5">
        <v>32658.196143588699</v>
      </c>
      <c r="BM330" s="5">
        <v>10.591120888913499</v>
      </c>
      <c r="BN330" s="5">
        <v>6.2112282705876796</v>
      </c>
      <c r="BO330" s="5">
        <v>0.53796398513741395</v>
      </c>
      <c r="BP330" s="5">
        <v>0.91459783167683195</v>
      </c>
      <c r="BQ330" s="5">
        <v>3.0181870704387999E-2</v>
      </c>
      <c r="BR330" s="5">
        <v>0.32005447729689301</v>
      </c>
      <c r="BS330" s="5">
        <v>0.64428263720413304</v>
      </c>
      <c r="BT330" s="5">
        <v>10.6136773175703</v>
      </c>
      <c r="BU330" s="5">
        <v>6.9539729132546699E-3</v>
      </c>
      <c r="BV330" s="5">
        <v>3.9722914080239202E-2</v>
      </c>
      <c r="BW330" s="5">
        <v>3.02286882223597E-3</v>
      </c>
      <c r="BX330" s="5">
        <v>0.35898792728257101</v>
      </c>
      <c r="BY330" s="5">
        <v>9.7567936940938394E-3</v>
      </c>
      <c r="BZ330" s="5">
        <v>0.38231902379460903</v>
      </c>
      <c r="CA330" s="5">
        <v>2.5231199084277899E-4</v>
      </c>
      <c r="CB330" s="5">
        <v>3.9316385619808701E-3</v>
      </c>
      <c r="CC330" s="5">
        <v>9.5041186588199906</v>
      </c>
      <c r="CD330" s="3">
        <v>1.5110901052199699</v>
      </c>
      <c r="CF330" s="3">
        <v>17.3875464491211</v>
      </c>
      <c r="CG330" s="3">
        <v>378999.46146815101</v>
      </c>
      <c r="CH330" s="3">
        <v>68.612061717301899</v>
      </c>
      <c r="CI330" s="3">
        <v>11.9443221965179</v>
      </c>
      <c r="CJ330" s="3">
        <v>0.501270144471479</v>
      </c>
      <c r="CK330" s="3">
        <v>1.28182091024973</v>
      </c>
      <c r="CL330" s="3">
        <v>3.5166618792401898E-2</v>
      </c>
      <c r="CM330" s="3">
        <v>0.39248480572157801</v>
      </c>
      <c r="CN330" s="3">
        <v>2.82314632434159</v>
      </c>
      <c r="CO330" s="3">
        <v>94.119554591427104</v>
      </c>
      <c r="CP330" s="3">
        <v>1.2194073047861201E-2</v>
      </c>
      <c r="CQ330" s="3">
        <v>0.11480421989145501</v>
      </c>
      <c r="CR330" s="3">
        <v>3.9049252367253698E-3</v>
      </c>
      <c r="CS330" s="3">
        <v>0.25595004304862401</v>
      </c>
      <c r="CT330" s="3">
        <v>8.3011826315186905E-3</v>
      </c>
      <c r="CU330" s="3">
        <v>0.17166822013920999</v>
      </c>
      <c r="CV330" s="3">
        <v>1.5092279530959899E-2</v>
      </c>
      <c r="CW330" s="3">
        <v>9.4530570644828192E-3</v>
      </c>
      <c r="CX330" s="3">
        <v>5.8473983133546401</v>
      </c>
      <c r="CY330" s="3">
        <v>1.0196592665150299</v>
      </c>
      <c r="DA330" s="3">
        <f t="shared" si="287"/>
        <v>0.31649370091611917</v>
      </c>
      <c r="DB330" s="3">
        <f t="shared" si="288"/>
        <v>6786.6319539466567</v>
      </c>
      <c r="DC330" s="3">
        <f t="shared" si="289"/>
        <v>1.1642344504846487</v>
      </c>
      <c r="DD330" s="3">
        <f t="shared" si="290"/>
        <v>0.20350366815549792</v>
      </c>
      <c r="DE330" s="3">
        <f t="shared" si="291"/>
        <v>7.88830366146538E-3</v>
      </c>
      <c r="DF330" s="3">
        <f t="shared" si="292"/>
        <v>1.9602705463369476E-2</v>
      </c>
      <c r="DG330" s="3">
        <f t="shared" si="293"/>
        <v>5.0437615696975031E-4</v>
      </c>
      <c r="DH330" s="3">
        <f t="shared" si="294"/>
        <v>5.4053822575620162E-3</v>
      </c>
      <c r="DI330" s="3">
        <f t="shared" si="295"/>
        <v>3.7681340552545461E-2</v>
      </c>
      <c r="DJ330" s="3">
        <f t="shared" si="296"/>
        <v>1.1919903063757233</v>
      </c>
      <c r="DK330" s="3">
        <f t="shared" si="297"/>
        <v>1.13046041816413E-4</v>
      </c>
      <c r="DL330" s="3">
        <f t="shared" si="298"/>
        <v>1.0212899083849002E-3</v>
      </c>
      <c r="DM330" s="3">
        <f t="shared" si="299"/>
        <v>3.4009695663792874E-5</v>
      </c>
      <c r="DN330" s="3">
        <f t="shared" si="300"/>
        <v>2.1560950471621937E-3</v>
      </c>
      <c r="DO330" s="3">
        <f t="shared" si="301"/>
        <v>6.8176598484877548E-5</v>
      </c>
      <c r="DP330" s="3">
        <f t="shared" si="302"/>
        <v>1.3453622267963167E-3</v>
      </c>
      <c r="DQ330" s="3">
        <f t="shared" si="303"/>
        <v>7.6623566442931041E-5</v>
      </c>
      <c r="DR330" s="3">
        <f t="shared" si="304"/>
        <v>4.6251611870846689E-5</v>
      </c>
      <c r="DS330" s="3">
        <f t="shared" si="305"/>
        <v>2.8221034330862163E-2</v>
      </c>
      <c r="DT330" s="3">
        <f t="shared" si="306"/>
        <v>4.8792105101686098E-3</v>
      </c>
      <c r="DV330" s="3">
        <f t="shared" si="307"/>
        <v>4.6607288547856236E-3</v>
      </c>
      <c r="DW330" s="3">
        <f t="shared" si="308"/>
        <v>99.940855957043027</v>
      </c>
      <c r="DX330" s="3">
        <f t="shared" si="309"/>
        <v>1.714467327912917E-2</v>
      </c>
      <c r="DY330" s="3">
        <f t="shared" si="310"/>
        <v>2.9968224185239738E-3</v>
      </c>
      <c r="DZ330" s="3">
        <f t="shared" si="311"/>
        <v>1.1616422185933721E-4</v>
      </c>
      <c r="EA330" s="3">
        <f t="shared" si="312"/>
        <v>2.8867208010943625E-4</v>
      </c>
      <c r="EB330" s="3">
        <f t="shared" si="313"/>
        <v>7.4275112005398941E-6</v>
      </c>
      <c r="EC330" s="3">
        <f t="shared" si="314"/>
        <v>7.9600386946223906E-5</v>
      </c>
      <c r="ED330" s="3">
        <f t="shared" si="315"/>
        <v>5.5490049467618889E-4</v>
      </c>
      <c r="EE330" s="3">
        <f t="shared" si="316"/>
        <v>1.7553409750238551E-2</v>
      </c>
      <c r="EF330" s="3">
        <f t="shared" si="317"/>
        <v>1.6647312331587205E-6</v>
      </c>
      <c r="EG330" s="3">
        <f t="shared" si="318"/>
        <v>1.5039652705038856E-5</v>
      </c>
      <c r="EH330" s="3">
        <f t="shared" si="319"/>
        <v>5.0083135766650573E-7</v>
      </c>
      <c r="EI330" s="3">
        <f t="shared" si="320"/>
        <v>3.1750945977381402E-5</v>
      </c>
      <c r="EJ330" s="3">
        <f t="shared" si="321"/>
        <v>1.0039777690988458E-6</v>
      </c>
      <c r="EK330" s="3">
        <f t="shared" si="322"/>
        <v>1.9811985301502352E-5</v>
      </c>
      <c r="EL330" s="3">
        <f t="shared" si="323"/>
        <v>1.1283689566125068E-6</v>
      </c>
      <c r="EM330" s="3">
        <f t="shared" si="324"/>
        <v>6.8110746407535078E-7</v>
      </c>
      <c r="EN330" s="3">
        <f t="shared" si="325"/>
        <v>4.1558675144882186E-4</v>
      </c>
      <c r="EO330" s="3">
        <f t="shared" si="326"/>
        <v>7.1851910946382847E-5</v>
      </c>
      <c r="EQ330" s="3">
        <f t="shared" si="327"/>
        <v>199.88171191408605</v>
      </c>
    </row>
    <row r="331" spans="1:159">
      <c r="A331" s="5" t="s">
        <v>40</v>
      </c>
      <c r="B331" s="5" t="s">
        <v>397</v>
      </c>
      <c r="C331" s="5" t="s">
        <v>190</v>
      </c>
      <c r="D331" s="5" t="s">
        <v>587</v>
      </c>
      <c r="E331" s="3" t="s">
        <v>399</v>
      </c>
      <c r="F331" s="13" t="s">
        <v>498</v>
      </c>
      <c r="G331" s="5">
        <v>17.854392992669599</v>
      </c>
      <c r="H331" s="5">
        <v>382907.934288555</v>
      </c>
      <c r="I331" s="5">
        <v>63.591996025585701</v>
      </c>
      <c r="J331" s="5">
        <v>3.3191070486785401</v>
      </c>
      <c r="K331" s="5">
        <v>0.100310653337618</v>
      </c>
      <c r="L331" s="5">
        <v>1.4481740914438299</v>
      </c>
      <c r="M331" s="5">
        <v>3.52704195611264E-2</v>
      </c>
      <c r="N331" s="5">
        <v>0.36588566681130102</v>
      </c>
      <c r="O331" s="5">
        <v>1.03118107448401</v>
      </c>
      <c r="P331" s="5">
        <v>62.268647629613703</v>
      </c>
      <c r="Q331" s="5">
        <v>6.6958084890156302E-3</v>
      </c>
      <c r="R331" s="5">
        <v>8.8956556403563994E-2</v>
      </c>
      <c r="S331" s="5">
        <v>9.0749331690965305E-3</v>
      </c>
      <c r="T331" s="5">
        <v>5.6839687564242999E-2</v>
      </c>
      <c r="U331" s="5">
        <v>2.3345490099121499E-2</v>
      </c>
      <c r="V331" s="5">
        <v>0.12676865162452799</v>
      </c>
      <c r="W331" s="5">
        <v>2.09459554892511E-2</v>
      </c>
      <c r="X331" s="5">
        <v>6.36656915758588E-3</v>
      </c>
      <c r="Y331" s="5">
        <v>2.1682344033993601</v>
      </c>
      <c r="Z331" s="3">
        <v>8.7102853022702195E-2</v>
      </c>
      <c r="AA331" s="3">
        <f t="shared" si="274"/>
        <v>19.159368797973549</v>
      </c>
      <c r="AB331" s="3">
        <f t="shared" si="275"/>
        <v>28.718595891656758</v>
      </c>
      <c r="AC331" s="3">
        <f t="shared" si="276"/>
        <v>4.0172249313147258E-2</v>
      </c>
      <c r="AD331" s="3">
        <f t="shared" si="277"/>
        <v>61.669087611413289</v>
      </c>
      <c r="AE331" s="3">
        <f t="shared" si="278"/>
        <v>2.9362919191782801E-3</v>
      </c>
      <c r="AF331" s="3">
        <f t="shared" si="279"/>
        <v>1.0767050860608252E-2</v>
      </c>
      <c r="AG331" s="3">
        <f t="shared" si="280"/>
        <v>1.052932587038411E-4</v>
      </c>
      <c r="AH331" s="17">
        <f t="shared" si="281"/>
        <v>3.0881386618153159E-3</v>
      </c>
      <c r="AI331" s="3">
        <f t="shared" si="282"/>
        <v>1.36971409086856E-3</v>
      </c>
      <c r="AJ331" s="3">
        <f t="shared" si="283"/>
        <v>0.97919001637502368</v>
      </c>
      <c r="AK331" s="3">
        <f t="shared" si="284"/>
        <v>1.0011588809107903E-4</v>
      </c>
      <c r="AL331" s="3">
        <f t="shared" si="285"/>
        <v>3.6711365514818312E-4</v>
      </c>
      <c r="AM331" s="3">
        <f t="shared" si="286"/>
        <v>1.052932587038411E-4</v>
      </c>
      <c r="AP331" s="5">
        <v>0.122187209758371</v>
      </c>
      <c r="AQ331" s="5">
        <v>4.4820435701018102</v>
      </c>
      <c r="AR331" s="5">
        <v>1.9012877541269901E-2</v>
      </c>
      <c r="AS331" s="5">
        <v>0.14636148877409499</v>
      </c>
      <c r="AT331" s="5">
        <v>9.0561213147898806E-2</v>
      </c>
      <c r="AU331" s="5">
        <v>1.4481740914438299</v>
      </c>
      <c r="AV331" s="5">
        <v>3.52704195611264E-2</v>
      </c>
      <c r="AW331" s="5">
        <v>0.275957582940285</v>
      </c>
      <c r="AX331" s="5">
        <v>0.25539854734970302</v>
      </c>
      <c r="AY331" s="5">
        <v>1.5224488843839501</v>
      </c>
      <c r="AZ331" s="5">
        <v>6.6958084890156302E-3</v>
      </c>
      <c r="BA331" s="5">
        <v>8.8956556403563994E-2</v>
      </c>
      <c r="BB331" s="5">
        <v>9.0749331690965305E-3</v>
      </c>
      <c r="BC331" s="5">
        <v>5.6839687564242999E-2</v>
      </c>
      <c r="BD331" s="5">
        <v>2.3345490099121499E-2</v>
      </c>
      <c r="BE331" s="5">
        <v>0.12676865162452799</v>
      </c>
      <c r="BF331" s="5">
        <v>2.09459554892511E-2</v>
      </c>
      <c r="BG331" s="5">
        <v>6.36656915758588E-3</v>
      </c>
      <c r="BH331" s="5">
        <v>9.4657749871458804E-3</v>
      </c>
      <c r="BI331" s="3">
        <v>4.9193923613566398E-3</v>
      </c>
      <c r="BK331" s="5">
        <v>1.1986168330200799</v>
      </c>
      <c r="BL331" s="5">
        <v>26753.919560959701</v>
      </c>
      <c r="BM331" s="5">
        <v>10.802588197488999</v>
      </c>
      <c r="BN331" s="5">
        <v>3.8709428899727301</v>
      </c>
      <c r="BO331" s="5">
        <v>9.3579365706272594E-2</v>
      </c>
      <c r="BP331" s="5">
        <v>0.44108996355903302</v>
      </c>
      <c r="BQ331" s="5">
        <v>2.3065314927799601E-2</v>
      </c>
      <c r="BR331" s="5">
        <v>0.38453771478833598</v>
      </c>
      <c r="BS331" s="5">
        <v>0.21816915588112501</v>
      </c>
      <c r="BT331" s="5">
        <v>8.5070020790804595</v>
      </c>
      <c r="BU331" s="5">
        <v>2.0148433583047799E-4</v>
      </c>
      <c r="BV331" s="5">
        <v>0.102134781283098</v>
      </c>
      <c r="BW331" s="5">
        <v>4.51059952746172E-5</v>
      </c>
      <c r="BX331" s="5">
        <v>4.0882251214527002E-2</v>
      </c>
      <c r="BY331" s="5">
        <v>6.6755857861662098E-3</v>
      </c>
      <c r="BZ331" s="5">
        <v>8.3185807477215296E-2</v>
      </c>
      <c r="CA331" s="5">
        <v>2.5481738858045602E-4</v>
      </c>
      <c r="CB331" s="5">
        <v>7.6493042426632896E-3</v>
      </c>
      <c r="CC331" s="5">
        <v>2.3555542057865502</v>
      </c>
      <c r="CD331" s="3">
        <v>9.4686620621058301E-2</v>
      </c>
      <c r="CF331" s="3">
        <v>17.854392992669599</v>
      </c>
      <c r="CG331" s="3">
        <v>382907.934288555</v>
      </c>
      <c r="CH331" s="3">
        <v>63.591996025585701</v>
      </c>
      <c r="CI331" s="3">
        <v>3.3191070486785401</v>
      </c>
      <c r="CJ331" s="3">
        <v>0.100310653337618</v>
      </c>
      <c r="CK331" s="3">
        <v>1.4481740914438299</v>
      </c>
      <c r="CL331" s="3">
        <v>3.52704195611264E-2</v>
      </c>
      <c r="CM331" s="3">
        <v>0.36588566681130102</v>
      </c>
      <c r="CN331" s="3">
        <v>1.03118107448401</v>
      </c>
      <c r="CO331" s="3">
        <v>62.268647629613703</v>
      </c>
      <c r="CP331" s="3">
        <v>6.6958084890156302E-3</v>
      </c>
      <c r="CQ331" s="3">
        <v>8.8956556403563994E-2</v>
      </c>
      <c r="CR331" s="3">
        <v>9.0749331690965305E-3</v>
      </c>
      <c r="CS331" s="3">
        <v>5.6839687564242999E-2</v>
      </c>
      <c r="CT331" s="3">
        <v>2.3345490099121499E-2</v>
      </c>
      <c r="CU331" s="3">
        <v>0.12676865162452799</v>
      </c>
      <c r="CV331" s="3">
        <v>2.09459554892511E-2</v>
      </c>
      <c r="CW331" s="3">
        <v>6.36656915758588E-3</v>
      </c>
      <c r="CX331" s="3">
        <v>2.1682344033993601</v>
      </c>
      <c r="CY331" s="3">
        <v>8.7102853022702195E-2</v>
      </c>
      <c r="DA331" s="3">
        <f t="shared" si="287"/>
        <v>0.32499139153393669</v>
      </c>
      <c r="DB331" s="3">
        <f t="shared" si="288"/>
        <v>6856.6198278906795</v>
      </c>
      <c r="DC331" s="3">
        <f t="shared" si="289"/>
        <v>1.0790521476109511</v>
      </c>
      <c r="DD331" s="3">
        <f t="shared" si="290"/>
        <v>5.6549919559584896E-2</v>
      </c>
      <c r="DE331" s="3">
        <f t="shared" si="291"/>
        <v>1.5785518103046297E-3</v>
      </c>
      <c r="DF331" s="3">
        <f t="shared" si="292"/>
        <v>2.2146721080346075E-2</v>
      </c>
      <c r="DG331" s="3">
        <f t="shared" si="293"/>
        <v>5.0586491632784592E-4</v>
      </c>
      <c r="DH331" s="3">
        <f t="shared" si="294"/>
        <v>5.0390533922503927E-3</v>
      </c>
      <c r="DI331" s="3">
        <f t="shared" si="295"/>
        <v>1.3763468405426606E-2</v>
      </c>
      <c r="DJ331" s="3">
        <f t="shared" si="296"/>
        <v>0.78861002570432759</v>
      </c>
      <c r="DK331" s="3">
        <f t="shared" si="297"/>
        <v>6.2073979996102931E-5</v>
      </c>
      <c r="DL331" s="3">
        <f t="shared" si="298"/>
        <v>7.9135099237231227E-4</v>
      </c>
      <c r="DM331" s="3">
        <f t="shared" si="299"/>
        <v>7.9037547850481027E-5</v>
      </c>
      <c r="DN331" s="3">
        <f t="shared" si="300"/>
        <v>4.7881128434203521E-4</v>
      </c>
      <c r="DO331" s="3">
        <f t="shared" si="301"/>
        <v>1.9173365718726593E-4</v>
      </c>
      <c r="DP331" s="3">
        <f t="shared" si="302"/>
        <v>9.9348473059974931E-4</v>
      </c>
      <c r="DQ331" s="3">
        <f t="shared" si="303"/>
        <v>1.0634270382078124E-4</v>
      </c>
      <c r="DR331" s="3">
        <f t="shared" si="304"/>
        <v>3.1150143664310542E-5</v>
      </c>
      <c r="DS331" s="3">
        <f t="shared" si="305"/>
        <v>1.0464451753857917E-2</v>
      </c>
      <c r="DT331" s="3">
        <f t="shared" si="306"/>
        <v>4.167991895827838E-4</v>
      </c>
      <c r="DV331" s="3">
        <f t="shared" si="307"/>
        <v>4.7375137591841891E-3</v>
      </c>
      <c r="DW331" s="3">
        <f t="shared" si="308"/>
        <v>99.951357550759013</v>
      </c>
      <c r="DX331" s="3">
        <f t="shared" si="309"/>
        <v>1.5729722476819252E-2</v>
      </c>
      <c r="DY331" s="3">
        <f t="shared" si="310"/>
        <v>8.2434805651249664E-4</v>
      </c>
      <c r="DZ331" s="3">
        <f t="shared" si="311"/>
        <v>2.3011104649897696E-5</v>
      </c>
      <c r="EA331" s="3">
        <f t="shared" si="312"/>
        <v>3.2284053846391784E-4</v>
      </c>
      <c r="EB331" s="3">
        <f t="shared" si="313"/>
        <v>7.3741707128924789E-6</v>
      </c>
      <c r="EC331" s="3">
        <f t="shared" si="314"/>
        <v>7.3456052686112888E-5</v>
      </c>
      <c r="ED331" s="3">
        <f t="shared" si="315"/>
        <v>2.0063491724209726E-4</v>
      </c>
      <c r="EE331" s="3">
        <f t="shared" si="316"/>
        <v>1.1495845566157768E-2</v>
      </c>
      <c r="EF331" s="3">
        <f t="shared" si="317"/>
        <v>9.0487422737827592E-7</v>
      </c>
      <c r="EG331" s="3">
        <f t="shared" si="318"/>
        <v>1.1535801600813802E-5</v>
      </c>
      <c r="EH331" s="3">
        <f t="shared" si="319"/>
        <v>1.1521581192243123E-6</v>
      </c>
      <c r="EI331" s="3">
        <f t="shared" si="320"/>
        <v>6.9798004092246049E-6</v>
      </c>
      <c r="EJ331" s="3">
        <f t="shared" si="321"/>
        <v>2.7949689212876424E-6</v>
      </c>
      <c r="EK331" s="3">
        <f t="shared" si="322"/>
        <v>1.4482376159382752E-5</v>
      </c>
      <c r="EL331" s="3">
        <f t="shared" si="323"/>
        <v>1.550194976432758E-6</v>
      </c>
      <c r="EM331" s="3">
        <f t="shared" si="324"/>
        <v>4.540865944593034E-7</v>
      </c>
      <c r="EN331" s="3">
        <f t="shared" si="325"/>
        <v>1.5254399180306954E-4</v>
      </c>
      <c r="EO331" s="3">
        <f t="shared" si="326"/>
        <v>6.0758283046985384E-6</v>
      </c>
      <c r="EQ331" s="3">
        <f t="shared" si="327"/>
        <v>199.90271510151803</v>
      </c>
    </row>
    <row r="332" spans="1:159">
      <c r="A332" s="5" t="s">
        <v>41</v>
      </c>
      <c r="B332" s="5" t="s">
        <v>397</v>
      </c>
      <c r="C332" s="5" t="s">
        <v>190</v>
      </c>
      <c r="D332" s="5" t="s">
        <v>587</v>
      </c>
      <c r="E332" s="3" t="s">
        <v>399</v>
      </c>
      <c r="F332" s="13" t="s">
        <v>498</v>
      </c>
      <c r="G332" s="5">
        <v>16.965546283461901</v>
      </c>
      <c r="H332" s="5">
        <v>360387.099769814</v>
      </c>
      <c r="I332" s="5">
        <v>34.1755851444413</v>
      </c>
      <c r="J332" s="5">
        <v>0.67582403466188701</v>
      </c>
      <c r="K332" s="5">
        <v>0.31480269625380802</v>
      </c>
      <c r="L332" s="5">
        <v>2.13117683124067</v>
      </c>
      <c r="M332" s="5">
        <v>3.00447003710613E-2</v>
      </c>
      <c r="N332" s="5">
        <v>0.49275808283070899</v>
      </c>
      <c r="O332" s="5">
        <v>0.61287328226085702</v>
      </c>
      <c r="P332" s="5">
        <v>61.191243608801898</v>
      </c>
      <c r="Q332" s="5">
        <v>8.1052001634844602E-3</v>
      </c>
      <c r="R332" s="5">
        <v>0.16701421012904599</v>
      </c>
      <c r="S332" s="3">
        <v>6.37732662479877E-3</v>
      </c>
      <c r="T332" s="5">
        <v>6.21631259701724E-2</v>
      </c>
      <c r="U332" s="5">
        <v>1.0100559083287299E-2</v>
      </c>
      <c r="V332" s="5">
        <v>0.19804946498787801</v>
      </c>
      <c r="W332" s="5">
        <v>1.2200985297434099E-2</v>
      </c>
      <c r="X332" s="5">
        <v>4.38227498521761E-3</v>
      </c>
      <c r="Y332" s="5">
        <v>6.6306370263663803</v>
      </c>
      <c r="Z332" s="3">
        <v>0.33570868149125999</v>
      </c>
      <c r="AA332" s="3">
        <f t="shared" si="274"/>
        <v>50.568762564857963</v>
      </c>
      <c r="AB332" s="3">
        <f t="shared" si="275"/>
        <v>9.2285618056723848</v>
      </c>
      <c r="AC332" s="3">
        <f t="shared" si="276"/>
        <v>5.0629928942925395E-2</v>
      </c>
      <c r="AD332" s="3">
        <f t="shared" si="277"/>
        <v>55.762889546056535</v>
      </c>
      <c r="AE332" s="3">
        <f t="shared" si="278"/>
        <v>6.6091311706427652E-4</v>
      </c>
      <c r="AF332" s="3">
        <f t="shared" si="279"/>
        <v>1.5233165445677325E-3</v>
      </c>
      <c r="AG332" s="3">
        <f t="shared" si="280"/>
        <v>2.3716346418732148E-4</v>
      </c>
      <c r="AH332" s="17">
        <f t="shared" si="281"/>
        <v>1.2223863455735184E-3</v>
      </c>
      <c r="AI332" s="3">
        <f t="shared" si="282"/>
        <v>9.8230558473952987E-3</v>
      </c>
      <c r="AJ332" s="3">
        <f t="shared" si="283"/>
        <v>1.7904958569159928</v>
      </c>
      <c r="AK332" s="3">
        <f t="shared" si="284"/>
        <v>1.2822823564530517E-4</v>
      </c>
      <c r="AL332" s="3">
        <f t="shared" si="285"/>
        <v>2.9554897277099491E-4</v>
      </c>
      <c r="AM332" s="3">
        <f t="shared" si="286"/>
        <v>2.3716346418732148E-4</v>
      </c>
      <c r="AP332" s="5">
        <v>0.113738926872981</v>
      </c>
      <c r="AQ332" s="5">
        <v>3.2805770556418401</v>
      </c>
      <c r="AR332" s="5">
        <v>2.5936149516305101E-2</v>
      </c>
      <c r="AS332" s="5">
        <v>0.17009834274694399</v>
      </c>
      <c r="AT332" s="5">
        <v>0.118823379107795</v>
      </c>
      <c r="AU332" s="5">
        <v>2.13117683124067</v>
      </c>
      <c r="AV332" s="5">
        <v>3.00447003710613E-2</v>
      </c>
      <c r="AW332" s="5">
        <v>0.17381697022575901</v>
      </c>
      <c r="AX332" s="5">
        <v>0.26378666097399101</v>
      </c>
      <c r="AY332" s="5">
        <v>1.0430979157302001</v>
      </c>
      <c r="AZ332" s="5">
        <v>8.1052001634844602E-3</v>
      </c>
      <c r="BA332" s="5">
        <v>0.16701421012904599</v>
      </c>
      <c r="BB332" s="5">
        <v>3.4164959702197401E-6</v>
      </c>
      <c r="BC332" s="5">
        <v>6.21631259701724E-2</v>
      </c>
      <c r="BD332" s="5">
        <v>1.0100559083287299E-2</v>
      </c>
      <c r="BE332" s="5">
        <v>0.19804946498787801</v>
      </c>
      <c r="BF332" s="5">
        <v>1.2200985297434099E-2</v>
      </c>
      <c r="BG332" s="5">
        <v>4.38227498521761E-3</v>
      </c>
      <c r="BH332" s="5">
        <v>2.0802892100855501E-2</v>
      </c>
      <c r="BI332" s="3">
        <v>3.4369871174752598E-3</v>
      </c>
      <c r="BK332" s="5">
        <v>0.80093969566853096</v>
      </c>
      <c r="BL332" s="5">
        <v>18045.943955421299</v>
      </c>
      <c r="BM332" s="5">
        <v>6.1217918752490901</v>
      </c>
      <c r="BN332" s="5">
        <v>0.159740850694818</v>
      </c>
      <c r="BO332" s="5">
        <v>0.38971767157915399</v>
      </c>
      <c r="BP332" s="5">
        <v>2.0854018665071901</v>
      </c>
      <c r="BQ332" s="5">
        <v>9.55925282644721E-3</v>
      </c>
      <c r="BR332" s="5">
        <v>0.47090344769440101</v>
      </c>
      <c r="BS332" s="5">
        <v>0.15709437611640201</v>
      </c>
      <c r="BT332" s="5">
        <v>17.834273946886402</v>
      </c>
      <c r="BU332" s="5">
        <v>7.3076703327846501E-3</v>
      </c>
      <c r="BV332" s="5">
        <v>6.1682470980843299E-2</v>
      </c>
      <c r="BW332" s="5">
        <v>6.2113227150778398E-3</v>
      </c>
      <c r="BX332" s="5">
        <v>3.7713295766204198E-2</v>
      </c>
      <c r="BY332" s="5">
        <v>9.7255759012939199E-3</v>
      </c>
      <c r="BZ332" s="5">
        <v>0.11860790623438</v>
      </c>
      <c r="CA332" s="5">
        <v>3.0572531360862401E-4</v>
      </c>
      <c r="CB332" s="5">
        <v>2.59186238172895E-3</v>
      </c>
      <c r="CC332" s="5">
        <v>4.4377963761802599</v>
      </c>
      <c r="CD332" s="3">
        <v>0.21951720992090501</v>
      </c>
      <c r="CF332" s="3">
        <v>16.965546283461901</v>
      </c>
      <c r="CG332" s="3">
        <v>360387.099769814</v>
      </c>
      <c r="CH332" s="3">
        <v>34.1755851444413</v>
      </c>
      <c r="CI332" s="3">
        <v>0.67582403466188701</v>
      </c>
      <c r="CJ332" s="3">
        <v>0.31480269625380802</v>
      </c>
      <c r="CK332" s="3">
        <v>2.13117683124067</v>
      </c>
      <c r="CL332" s="3">
        <v>3.00447003710613E-2</v>
      </c>
      <c r="CM332" s="3">
        <v>0.49275808283070899</v>
      </c>
      <c r="CN332" s="3">
        <v>0.61287328226085702</v>
      </c>
      <c r="CO332" s="3">
        <v>61.191243608801898</v>
      </c>
      <c r="CP332" s="3">
        <v>8.1052001634844602E-3</v>
      </c>
      <c r="CQ332" s="3">
        <v>0.16701421012904599</v>
      </c>
      <c r="CR332" s="3">
        <v>6.37732662479877E-3</v>
      </c>
      <c r="CS332" s="3">
        <v>6.21631259701724E-2</v>
      </c>
      <c r="CT332" s="3">
        <v>1.0100559083287299E-2</v>
      </c>
      <c r="CU332" s="3">
        <v>0.19804946498787801</v>
      </c>
      <c r="CV332" s="3">
        <v>1.2200985297434099E-2</v>
      </c>
      <c r="CW332" s="3">
        <v>4.38227498521761E-3</v>
      </c>
      <c r="CX332" s="3">
        <v>6.6306370263663803</v>
      </c>
      <c r="CY332" s="3">
        <v>0.33570868149125999</v>
      </c>
      <c r="DA332" s="3">
        <f t="shared" si="287"/>
        <v>0.30881231846187152</v>
      </c>
      <c r="DB332" s="3">
        <f t="shared" si="288"/>
        <v>6453.3458639057035</v>
      </c>
      <c r="DC332" s="3">
        <f t="shared" si="289"/>
        <v>0.57990377485765754</v>
      </c>
      <c r="DD332" s="3">
        <f t="shared" si="290"/>
        <v>1.1514480923952046E-2</v>
      </c>
      <c r="DE332" s="3">
        <f t="shared" si="291"/>
        <v>4.9539340989803926E-3</v>
      </c>
      <c r="DF332" s="3">
        <f t="shared" si="292"/>
        <v>3.2591785154315184E-2</v>
      </c>
      <c r="DG332" s="3">
        <f t="shared" si="293"/>
        <v>4.3091519829986235E-4</v>
      </c>
      <c r="DH332" s="3">
        <f t="shared" si="294"/>
        <v>6.7863666551536842E-3</v>
      </c>
      <c r="DI332" s="3">
        <f t="shared" si="295"/>
        <v>8.1801947937691806E-3</v>
      </c>
      <c r="DJ332" s="3">
        <f t="shared" si="296"/>
        <v>0.77496509129688329</v>
      </c>
      <c r="DK332" s="3">
        <f t="shared" si="297"/>
        <v>7.5139848106156037E-5</v>
      </c>
      <c r="DL332" s="3">
        <f t="shared" si="298"/>
        <v>1.4857461469878037E-3</v>
      </c>
      <c r="DM332" s="3">
        <f t="shared" si="299"/>
        <v>5.5542916831844918E-5</v>
      </c>
      <c r="DN332" s="3">
        <f t="shared" si="300"/>
        <v>5.2365534470703737E-4</v>
      </c>
      <c r="DO332" s="3">
        <f t="shared" si="301"/>
        <v>8.2954657385736686E-5</v>
      </c>
      <c r="DP332" s="3">
        <f t="shared" si="302"/>
        <v>1.5521117945758466E-3</v>
      </c>
      <c r="DQ332" s="3">
        <f t="shared" si="303"/>
        <v>6.1944453499510949E-5</v>
      </c>
      <c r="DR332" s="3">
        <f t="shared" si="304"/>
        <v>2.1441453314520365E-5</v>
      </c>
      <c r="DS332" s="3">
        <f t="shared" si="305"/>
        <v>3.2001143949644692E-2</v>
      </c>
      <c r="DT332" s="3">
        <f t="shared" si="306"/>
        <v>1.6064124368577566E-3</v>
      </c>
      <c r="DV332" s="3">
        <f t="shared" si="307"/>
        <v>4.7832327124127244E-3</v>
      </c>
      <c r="DW332" s="3">
        <f t="shared" si="308"/>
        <v>99.956683057506694</v>
      </c>
      <c r="DX332" s="3">
        <f t="shared" si="309"/>
        <v>8.9822022637132889E-3</v>
      </c>
      <c r="DY332" s="3">
        <f t="shared" si="310"/>
        <v>1.783492384507968E-4</v>
      </c>
      <c r="DZ332" s="3">
        <f t="shared" si="311"/>
        <v>7.6732106268958785E-5</v>
      </c>
      <c r="EA332" s="3">
        <f t="shared" si="312"/>
        <v>5.0481824586053785E-4</v>
      </c>
      <c r="EB332" s="3">
        <f t="shared" si="313"/>
        <v>6.6744995246626014E-6</v>
      </c>
      <c r="EC332" s="3">
        <f t="shared" si="314"/>
        <v>1.0511488383960273E-4</v>
      </c>
      <c r="ED332" s="3">
        <f t="shared" si="315"/>
        <v>1.2670406260460119E-4</v>
      </c>
      <c r="EE332" s="3">
        <f t="shared" si="316"/>
        <v>1.2003531446323578E-2</v>
      </c>
      <c r="EF332" s="3">
        <f t="shared" si="317"/>
        <v>1.1638505266151315E-6</v>
      </c>
      <c r="EG332" s="3">
        <f t="shared" si="318"/>
        <v>2.3012908319234273E-5</v>
      </c>
      <c r="EH332" s="3">
        <f t="shared" si="319"/>
        <v>8.6031120149665366E-7</v>
      </c>
      <c r="EI332" s="3">
        <f t="shared" si="320"/>
        <v>8.1109632779811577E-6</v>
      </c>
      <c r="EJ332" s="3">
        <f t="shared" si="321"/>
        <v>1.2848950871868691E-6</v>
      </c>
      <c r="EK332" s="3">
        <f t="shared" si="322"/>
        <v>2.4040854154117722E-5</v>
      </c>
      <c r="EL332" s="3">
        <f t="shared" si="323"/>
        <v>9.5946540541896352E-7</v>
      </c>
      <c r="EM332" s="3">
        <f t="shared" si="324"/>
        <v>3.3210935822285493E-7</v>
      </c>
      <c r="EN332" s="3">
        <f t="shared" si="325"/>
        <v>4.9566973020044266E-4</v>
      </c>
      <c r="EO332" s="3">
        <f t="shared" si="326"/>
        <v>2.4881923609382739E-5</v>
      </c>
      <c r="EQ332" s="3">
        <f t="shared" si="327"/>
        <v>199.91336611501339</v>
      </c>
    </row>
    <row r="333" spans="1:159">
      <c r="A333" s="5" t="s">
        <v>42</v>
      </c>
      <c r="B333" s="5" t="s">
        <v>397</v>
      </c>
      <c r="C333" s="5" t="s">
        <v>190</v>
      </c>
      <c r="D333" s="5" t="s">
        <v>587</v>
      </c>
      <c r="E333" s="3" t="s">
        <v>399</v>
      </c>
      <c r="F333" s="13" t="s">
        <v>498</v>
      </c>
      <c r="G333" s="5">
        <v>17.801616416042702</v>
      </c>
      <c r="H333" s="5">
        <v>396080.03989314201</v>
      </c>
      <c r="I333" s="5">
        <v>49.394750622555797</v>
      </c>
      <c r="J333" s="5">
        <v>0.43188898821441501</v>
      </c>
      <c r="K333" s="5">
        <v>0.124858273391492</v>
      </c>
      <c r="L333" s="5">
        <v>1.0607907286926701</v>
      </c>
      <c r="M333" s="5">
        <v>2.6901941663629001E-2</v>
      </c>
      <c r="N333" s="5">
        <v>0.63204714917771798</v>
      </c>
      <c r="O333" s="5">
        <v>3.5928574369737198</v>
      </c>
      <c r="P333" s="5">
        <v>104.81408017196</v>
      </c>
      <c r="Q333" s="5">
        <v>8.3622358698716408E-3</v>
      </c>
      <c r="R333" s="5">
        <v>0.11504619773416799</v>
      </c>
      <c r="S333" s="5">
        <v>3.6111147557626199E-3</v>
      </c>
      <c r="T333" s="5">
        <v>6.3192308705799005E-2</v>
      </c>
      <c r="U333" s="5">
        <v>3.1837607028166702E-2</v>
      </c>
      <c r="V333" s="5">
        <v>0.73321681244377201</v>
      </c>
      <c r="W333" s="5">
        <v>1.44239105822571E-2</v>
      </c>
      <c r="X333" s="5">
        <v>7.5792015133298802E-3</v>
      </c>
      <c r="Y333" s="5">
        <v>2.1524008627001301</v>
      </c>
      <c r="Z333" s="3">
        <v>4.72845494477945E-3</v>
      </c>
      <c r="AA333" s="3">
        <f t="shared" si="274"/>
        <v>114.36909013765673</v>
      </c>
      <c r="AB333" s="3">
        <f t="shared" si="275"/>
        <v>48.696356700244721</v>
      </c>
      <c r="AC333" s="3">
        <f t="shared" si="276"/>
        <v>2.1968282148185575E-3</v>
      </c>
      <c r="AD333" s="3">
        <f t="shared" si="277"/>
        <v>13.748040797344084</v>
      </c>
      <c r="AE333" s="3">
        <f t="shared" si="278"/>
        <v>3.5212778644875525E-3</v>
      </c>
      <c r="AF333" s="3">
        <f t="shared" si="279"/>
        <v>1.4791671746603587E-2</v>
      </c>
      <c r="AG333" s="3">
        <f t="shared" si="280"/>
        <v>1.6929401939430136E-4</v>
      </c>
      <c r="AH333" s="17">
        <f t="shared" si="281"/>
        <v>3.8850736471929474E-3</v>
      </c>
      <c r="AI333" s="3">
        <f t="shared" si="282"/>
        <v>9.57278837362979E-5</v>
      </c>
      <c r="AJ333" s="3">
        <f t="shared" si="283"/>
        <v>2.1219679996541436</v>
      </c>
      <c r="AK333" s="3">
        <f t="shared" si="284"/>
        <v>1.5344143695036465E-4</v>
      </c>
      <c r="AL333" s="3">
        <f t="shared" si="285"/>
        <v>6.4455446432860951E-4</v>
      </c>
      <c r="AM333" s="3">
        <f t="shared" si="286"/>
        <v>1.6929401939430136E-4</v>
      </c>
      <c r="AP333" s="5">
        <v>0.13488038676026801</v>
      </c>
      <c r="AQ333" s="5">
        <v>3.7644963830509499</v>
      </c>
      <c r="AR333" s="5">
        <v>1.99618488647412E-2</v>
      </c>
      <c r="AS333" s="5">
        <v>0.16080332704143699</v>
      </c>
      <c r="AT333" s="5">
        <v>0.124858273391492</v>
      </c>
      <c r="AU333" s="5">
        <v>1.0607907286926701</v>
      </c>
      <c r="AV333" s="5">
        <v>2.6901941663629001E-2</v>
      </c>
      <c r="AW333" s="5">
        <v>0.40128714036784902</v>
      </c>
      <c r="AX333" s="5">
        <v>0.26363011743710701</v>
      </c>
      <c r="AY333" s="5">
        <v>0.65740467294197102</v>
      </c>
      <c r="AZ333" s="5">
        <v>8.3622358698716408E-3</v>
      </c>
      <c r="BA333" s="5">
        <v>0.11504619773416799</v>
      </c>
      <c r="BB333" s="5">
        <v>3.6111147557626199E-3</v>
      </c>
      <c r="BC333" s="5">
        <v>6.3192308705799005E-2</v>
      </c>
      <c r="BD333" s="5">
        <v>3.1837607028166702E-2</v>
      </c>
      <c r="BE333" s="5">
        <v>9.1381014189981194E-2</v>
      </c>
      <c r="BF333" s="5">
        <v>1.44239105822571E-2</v>
      </c>
      <c r="BG333" s="5">
        <v>7.5792015133298802E-3</v>
      </c>
      <c r="BH333" s="5">
        <v>1.0313105930499901E-2</v>
      </c>
      <c r="BI333" s="3">
        <v>4.72845494477945E-3</v>
      </c>
      <c r="BK333" s="5">
        <v>1.6128518392000399</v>
      </c>
      <c r="BL333" s="5">
        <v>17449.4814715416</v>
      </c>
      <c r="BM333" s="5">
        <v>2.8535883015586201</v>
      </c>
      <c r="BN333" s="5">
        <v>0.311289233712636</v>
      </c>
      <c r="BO333" s="5">
        <v>7.1199358673104104E-2</v>
      </c>
      <c r="BP333" s="5">
        <v>0.473841413188889</v>
      </c>
      <c r="BQ333" s="5">
        <v>1.9840061630363E-2</v>
      </c>
      <c r="BR333" s="5">
        <v>0.15381402001278899</v>
      </c>
      <c r="BS333" s="5">
        <v>0.99625255662324996</v>
      </c>
      <c r="BT333" s="5">
        <v>14.3741416935825</v>
      </c>
      <c r="BU333" s="5">
        <v>2.3692021162607899E-4</v>
      </c>
      <c r="BV333" s="5">
        <v>4.08811751764631E-2</v>
      </c>
      <c r="BW333" s="5">
        <v>6.0938377449186697E-3</v>
      </c>
      <c r="BX333" s="5">
        <v>3.6216467441156398E-2</v>
      </c>
      <c r="BY333" s="5">
        <v>2.9189381661683798E-2</v>
      </c>
      <c r="BZ333" s="5">
        <v>0.57228499223296703</v>
      </c>
      <c r="CA333" s="5">
        <v>2.3215072800408802E-2</v>
      </c>
      <c r="CB333" s="5">
        <v>3.09293400801414E-3</v>
      </c>
      <c r="CC333" s="5">
        <v>3.0854507115895</v>
      </c>
      <c r="CD333" s="3">
        <v>9.8498370667870604E-3</v>
      </c>
      <c r="CF333" s="3">
        <v>17.801616416042702</v>
      </c>
      <c r="CG333" s="3">
        <v>396080.03989314201</v>
      </c>
      <c r="CH333" s="3">
        <v>49.394750622555797</v>
      </c>
      <c r="CI333" s="3">
        <v>0.43188898821441501</v>
      </c>
      <c r="CJ333" s="3">
        <v>0.124858273391492</v>
      </c>
      <c r="CK333" s="3">
        <v>1.0607907286926701</v>
      </c>
      <c r="CL333" s="3">
        <v>2.6901941663629001E-2</v>
      </c>
      <c r="CM333" s="3">
        <v>0.63204714917771798</v>
      </c>
      <c r="CN333" s="3">
        <v>3.5928574369737198</v>
      </c>
      <c r="CO333" s="3">
        <v>104.81408017196</v>
      </c>
      <c r="CP333" s="3">
        <v>8.3622358698716408E-3</v>
      </c>
      <c r="CQ333" s="3">
        <v>0.11504619773416799</v>
      </c>
      <c r="CR333" s="3">
        <v>3.6111147557626199E-3</v>
      </c>
      <c r="CS333" s="3">
        <v>6.3192308705799005E-2</v>
      </c>
      <c r="CT333" s="3">
        <v>3.1837607028166702E-2</v>
      </c>
      <c r="CU333" s="3">
        <v>0.73321681244377201</v>
      </c>
      <c r="CV333" s="3">
        <v>1.44239105822571E-2</v>
      </c>
      <c r="CW333" s="3">
        <v>7.5792015133298802E-3</v>
      </c>
      <c r="CX333" s="3">
        <v>2.1524008627001301</v>
      </c>
      <c r="CY333" s="3">
        <v>4.72845494477945E-3</v>
      </c>
      <c r="DA333" s="3">
        <f t="shared" si="287"/>
        <v>0.32403073534778604</v>
      </c>
      <c r="DB333" s="3">
        <f t="shared" si="288"/>
        <v>7092.488851162002</v>
      </c>
      <c r="DC333" s="3">
        <f t="shared" si="289"/>
        <v>0.8381481172336781</v>
      </c>
      <c r="DD333" s="3">
        <f t="shared" si="290"/>
        <v>7.35839103228668E-3</v>
      </c>
      <c r="DE333" s="3">
        <f t="shared" si="291"/>
        <v>1.9648486669734053E-3</v>
      </c>
      <c r="DF333" s="3">
        <f t="shared" si="292"/>
        <v>1.6222522231115921E-2</v>
      </c>
      <c r="DG333" s="3">
        <f t="shared" si="293"/>
        <v>3.8584027743540872E-4</v>
      </c>
      <c r="DH333" s="3">
        <f t="shared" si="294"/>
        <v>8.7046846051193772E-3</v>
      </c>
      <c r="DI333" s="3">
        <f t="shared" si="295"/>
        <v>4.7954894676217809E-2</v>
      </c>
      <c r="DJ333" s="3">
        <f t="shared" si="296"/>
        <v>1.3274326262912868</v>
      </c>
      <c r="DK333" s="3">
        <f t="shared" si="297"/>
        <v>7.7522716332261419E-5</v>
      </c>
      <c r="DL333" s="3">
        <f t="shared" si="298"/>
        <v>1.0234425255016678E-3</v>
      </c>
      <c r="DM333" s="3">
        <f t="shared" si="299"/>
        <v>3.1450772141673081E-5</v>
      </c>
      <c r="DN333" s="3">
        <f t="shared" si="300"/>
        <v>5.3232506701877697E-4</v>
      </c>
      <c r="DO333" s="3">
        <f t="shared" si="301"/>
        <v>2.6147837572410232E-4</v>
      </c>
      <c r="DP333" s="3">
        <f t="shared" si="302"/>
        <v>5.746213263665925E-3</v>
      </c>
      <c r="DQ333" s="3">
        <f t="shared" si="303"/>
        <v>7.3230254488678911E-5</v>
      </c>
      <c r="DR333" s="3">
        <f t="shared" si="304"/>
        <v>3.7083272035092305E-5</v>
      </c>
      <c r="DS333" s="3">
        <f t="shared" si="305"/>
        <v>1.0388035051641554E-2</v>
      </c>
      <c r="DT333" s="3">
        <f t="shared" si="306"/>
        <v>2.2626310397078662E-5</v>
      </c>
      <c r="DV333" s="3">
        <f t="shared" si="307"/>
        <v>4.5663148418498686E-3</v>
      </c>
      <c r="DW333" s="3">
        <f t="shared" si="308"/>
        <v>99.948966482932306</v>
      </c>
      <c r="DX333" s="3">
        <f t="shared" si="309"/>
        <v>1.1811373952797525E-2</v>
      </c>
      <c r="DY333" s="3">
        <f t="shared" si="310"/>
        <v>1.0369612051400488E-4</v>
      </c>
      <c r="DZ333" s="3">
        <f t="shared" si="311"/>
        <v>2.768909443222943E-5</v>
      </c>
      <c r="EA333" s="3">
        <f t="shared" si="312"/>
        <v>2.286114740216733E-4</v>
      </c>
      <c r="EB333" s="3">
        <f t="shared" si="313"/>
        <v>5.4373489710651795E-6</v>
      </c>
      <c r="EC333" s="3">
        <f t="shared" si="314"/>
        <v>1.2266839583385916E-4</v>
      </c>
      <c r="ED333" s="3">
        <f t="shared" si="315"/>
        <v>6.7579128586160156E-4</v>
      </c>
      <c r="EE333" s="3">
        <f t="shared" si="316"/>
        <v>1.8706482570191373E-2</v>
      </c>
      <c r="EF333" s="3">
        <f t="shared" si="317"/>
        <v>1.0924677555312078E-6</v>
      </c>
      <c r="EG333" s="3">
        <f t="shared" si="318"/>
        <v>1.4422584909924071E-5</v>
      </c>
      <c r="EH333" s="3">
        <f t="shared" si="319"/>
        <v>4.4321143629790994E-7</v>
      </c>
      <c r="EI333" s="3">
        <f t="shared" si="320"/>
        <v>7.5016459522199331E-6</v>
      </c>
      <c r="EJ333" s="3">
        <f t="shared" si="321"/>
        <v>3.6848127589200402E-6</v>
      </c>
      <c r="EK333" s="3">
        <f t="shared" si="322"/>
        <v>8.0976944616533477E-5</v>
      </c>
      <c r="EL333" s="3">
        <f t="shared" si="323"/>
        <v>1.0319774066654206E-6</v>
      </c>
      <c r="EM333" s="3">
        <f t="shared" si="324"/>
        <v>5.2258590623031514E-7</v>
      </c>
      <c r="EN333" s="3">
        <f t="shared" si="325"/>
        <v>1.4639055330061486E-4</v>
      </c>
      <c r="EO333" s="3">
        <f t="shared" si="326"/>
        <v>3.1885511376440556E-7</v>
      </c>
      <c r="EQ333" s="3">
        <f t="shared" si="327"/>
        <v>199.89793296586461</v>
      </c>
    </row>
    <row r="334" spans="1:159" s="9" customFormat="1">
      <c r="A334" s="8" t="s">
        <v>43</v>
      </c>
      <c r="B334" s="8" t="s">
        <v>397</v>
      </c>
      <c r="C334" s="8" t="s">
        <v>190</v>
      </c>
      <c r="D334" s="8" t="s">
        <v>587</v>
      </c>
      <c r="E334" s="9" t="s">
        <v>399</v>
      </c>
      <c r="F334" s="9" t="s">
        <v>498</v>
      </c>
      <c r="G334" s="8">
        <v>191.87505383834599</v>
      </c>
      <c r="H334" s="8">
        <v>376576.03552849701</v>
      </c>
      <c r="I334" s="8">
        <v>252.784628847096</v>
      </c>
      <c r="J334" s="8">
        <v>91.850835765989103</v>
      </c>
      <c r="K334" s="8">
        <v>4.67676593012113</v>
      </c>
      <c r="L334" s="8">
        <v>50.029199664370999</v>
      </c>
      <c r="M334" s="8">
        <v>4.9985752239341403</v>
      </c>
      <c r="N334" s="8">
        <v>0.63150911658853703</v>
      </c>
      <c r="O334" s="8">
        <v>7.6301891855730597</v>
      </c>
      <c r="P334" s="8">
        <v>48.405294580445599</v>
      </c>
      <c r="Q334" s="8">
        <v>4.2344164002278403E-2</v>
      </c>
      <c r="R334" s="8">
        <v>0.208589954663878</v>
      </c>
      <c r="S334" s="8">
        <v>1.585250859871214E-2</v>
      </c>
      <c r="T334" s="8">
        <v>0.11935454774778199</v>
      </c>
      <c r="U334" s="8">
        <v>8.70019045825354E-2</v>
      </c>
      <c r="V334" s="8">
        <v>2.91858072364565</v>
      </c>
      <c r="W334" s="8">
        <v>1.15794333856501E-2</v>
      </c>
      <c r="X334" s="8">
        <v>2.1064838455877501E-2</v>
      </c>
      <c r="Y334" s="8">
        <v>32.032170985955297</v>
      </c>
      <c r="Z334" s="9">
        <v>6.8294005930874002</v>
      </c>
      <c r="AA334" s="3">
        <f t="shared" si="274"/>
        <v>2.7521211618707788</v>
      </c>
      <c r="AB334" s="3">
        <f t="shared" si="275"/>
        <v>1.5111462348795903</v>
      </c>
      <c r="AC334" s="3">
        <f t="shared" si="276"/>
        <v>0.213204424891519</v>
      </c>
      <c r="AD334" s="3">
        <f t="shared" si="277"/>
        <v>33.129536201416059</v>
      </c>
      <c r="AE334" s="3">
        <f t="shared" si="278"/>
        <v>6.5761507283142032E-4</v>
      </c>
      <c r="AF334" s="3">
        <f t="shared" si="279"/>
        <v>2.7160789264231238E-3</v>
      </c>
      <c r="AG334" s="3">
        <f t="shared" si="280"/>
        <v>1.6751083400680773E-4</v>
      </c>
      <c r="AH334" s="17">
        <f t="shared" si="281"/>
        <v>1.3219261354731299E-3</v>
      </c>
      <c r="AI334" s="3">
        <f t="shared" si="282"/>
        <v>2.7016676703148584E-2</v>
      </c>
      <c r="AJ334" s="3">
        <f t="shared" si="283"/>
        <v>0.19148828313340571</v>
      </c>
      <c r="AK334" s="3">
        <f t="shared" si="284"/>
        <v>8.3331168322814324E-5</v>
      </c>
      <c r="AL334" s="3">
        <f t="shared" si="285"/>
        <v>3.441740305940872E-4</v>
      </c>
      <c r="AM334" s="3">
        <f t="shared" si="286"/>
        <v>1.6751083400680773E-4</v>
      </c>
      <c r="AO334" s="40"/>
      <c r="AP334" s="8">
        <v>0.174321929544377</v>
      </c>
      <c r="AQ334" s="8">
        <v>4.6299041450570897</v>
      </c>
      <c r="AR334" s="8">
        <v>3.5959898565450801E-2</v>
      </c>
      <c r="AS334" s="8">
        <v>0.15737392358379901</v>
      </c>
      <c r="AT334" s="8">
        <v>0.189452167366334</v>
      </c>
      <c r="AU334" s="8">
        <v>1.9156971069386599</v>
      </c>
      <c r="AV334" s="8">
        <v>2.43800310592086E-2</v>
      </c>
      <c r="AW334" s="8">
        <v>0.63150911658853703</v>
      </c>
      <c r="AX334" s="8">
        <v>0.29797948168178101</v>
      </c>
      <c r="AY334" s="8">
        <v>0.62500750857357001</v>
      </c>
      <c r="AZ334" s="8">
        <v>1.0095351163392699E-2</v>
      </c>
      <c r="BA334" s="8">
        <v>0.208589954663878</v>
      </c>
      <c r="BB334" s="8">
        <v>4.3597720884149902E-3</v>
      </c>
      <c r="BC334" s="8">
        <v>7.1520976991689703E-2</v>
      </c>
      <c r="BD334" s="8">
        <v>1.2588571171846899E-2</v>
      </c>
      <c r="BE334" s="8">
        <v>0.16556688673161801</v>
      </c>
      <c r="BF334" s="8">
        <v>1.14084161658808E-2</v>
      </c>
      <c r="BG334" s="8">
        <v>5.4154266814927304E-3</v>
      </c>
      <c r="BH334" s="8">
        <v>1.98114347467379E-2</v>
      </c>
      <c r="BI334" s="9">
        <v>6.7714905578144004E-3</v>
      </c>
      <c r="BJ334" s="41"/>
      <c r="BK334" s="8">
        <v>158.47010493287701</v>
      </c>
      <c r="BL334" s="8">
        <v>22997.194299112802</v>
      </c>
      <c r="BM334" s="8">
        <v>308.883082898238</v>
      </c>
      <c r="BN334" s="8">
        <v>84.026248574696794</v>
      </c>
      <c r="BO334" s="8">
        <v>1.52270679602748</v>
      </c>
      <c r="BP334" s="8">
        <v>32.866341927905999</v>
      </c>
      <c r="BQ334" s="8">
        <v>1.1348169545564599</v>
      </c>
      <c r="BR334" s="8">
        <v>0.307290218439427</v>
      </c>
      <c r="BS334" s="8">
        <v>8.0849264305730202</v>
      </c>
      <c r="BT334" s="8">
        <v>41.061807491922899</v>
      </c>
      <c r="BU334" s="8">
        <v>2.14446573103147E-2</v>
      </c>
      <c r="BV334" s="8">
        <v>9.4288052403449396E-2</v>
      </c>
      <c r="BW334" s="8">
        <v>6.4042432511239901E-3</v>
      </c>
      <c r="BX334" s="8">
        <v>2.9988088207300499E-2</v>
      </c>
      <c r="BY334" s="8">
        <v>3.3526557704670397E-2</v>
      </c>
      <c r="BZ334" s="8">
        <v>1.4819274862516401</v>
      </c>
      <c r="CA334" s="8">
        <v>1.54918748219926E-2</v>
      </c>
      <c r="CB334" s="8">
        <v>1.4561898058269801E-2</v>
      </c>
      <c r="CC334" s="8">
        <v>10.290266354315699</v>
      </c>
      <c r="CD334" s="9">
        <v>1.21097436996242</v>
      </c>
      <c r="CF334" s="9">
        <v>191.87505383834599</v>
      </c>
      <c r="CG334" s="9">
        <v>376576.03552849701</v>
      </c>
      <c r="CH334" s="9">
        <v>252.784628847096</v>
      </c>
      <c r="CI334" s="9">
        <v>91.850835765989103</v>
      </c>
      <c r="CJ334" s="9">
        <v>4.67676593012113</v>
      </c>
      <c r="CK334" s="9">
        <v>50.029199664370999</v>
      </c>
      <c r="CL334" s="9">
        <v>4.9985752239341403</v>
      </c>
      <c r="CM334" s="9">
        <v>0.63150911658853703</v>
      </c>
      <c r="CN334" s="9">
        <v>7.6301891855730597</v>
      </c>
      <c r="CO334" s="9">
        <v>48.405294580445599</v>
      </c>
      <c r="CP334" s="9">
        <v>4.2344164002278403E-2</v>
      </c>
      <c r="CQ334" s="9">
        <v>0.208589954663878</v>
      </c>
      <c r="CR334" s="9">
        <v>1.585250859871214E-2</v>
      </c>
      <c r="CS334" s="9">
        <v>0.11935454774778199</v>
      </c>
      <c r="CT334" s="9">
        <v>8.70019045825354E-2</v>
      </c>
      <c r="CU334" s="9">
        <v>2.91858072364565</v>
      </c>
      <c r="CV334" s="9">
        <v>1.15794333856501E-2</v>
      </c>
      <c r="CW334" s="9">
        <v>2.1064838455877501E-2</v>
      </c>
      <c r="CX334" s="9">
        <v>32.032170985955297</v>
      </c>
      <c r="CY334" s="9">
        <v>6.8294005930874002</v>
      </c>
      <c r="DA334" s="3">
        <f t="shared" si="287"/>
        <v>3.4925713113391774</v>
      </c>
      <c r="DB334" s="3">
        <f t="shared" si="288"/>
        <v>6743.2363779836514</v>
      </c>
      <c r="DC334" s="3">
        <f t="shared" si="289"/>
        <v>4.2893416418435786</v>
      </c>
      <c r="DD334" s="3">
        <f t="shared" si="290"/>
        <v>1.5649261376234656</v>
      </c>
      <c r="DE334" s="3">
        <f t="shared" si="291"/>
        <v>7.3596543136013756E-2</v>
      </c>
      <c r="DF334" s="3">
        <f t="shared" si="292"/>
        <v>0.76508945808794926</v>
      </c>
      <c r="DG334" s="3">
        <f t="shared" si="293"/>
        <v>7.1691912624731305E-2</v>
      </c>
      <c r="DH334" s="3">
        <f t="shared" si="294"/>
        <v>8.6972747085599378E-3</v>
      </c>
      <c r="DI334" s="3">
        <f t="shared" si="295"/>
        <v>0.10184231497422719</v>
      </c>
      <c r="DJ334" s="3">
        <f t="shared" si="296"/>
        <v>0.61303564564900714</v>
      </c>
      <c r="DK334" s="3">
        <f t="shared" si="297"/>
        <v>3.9255465468301503E-4</v>
      </c>
      <c r="DL334" s="3">
        <f t="shared" si="298"/>
        <v>1.8556009168486892E-3</v>
      </c>
      <c r="DM334" s="3">
        <f t="shared" si="299"/>
        <v>1.380664059530051E-4</v>
      </c>
      <c r="DN334" s="3">
        <f t="shared" si="300"/>
        <v>1.005429599425339E-3</v>
      </c>
      <c r="DO334" s="3">
        <f t="shared" si="301"/>
        <v>7.1453601004053382E-4</v>
      </c>
      <c r="DP334" s="3">
        <f t="shared" si="302"/>
        <v>2.287288968374334E-2</v>
      </c>
      <c r="DQ334" s="3">
        <f t="shared" si="303"/>
        <v>5.8788831837944562E-5</v>
      </c>
      <c r="DR334" s="3">
        <f t="shared" si="304"/>
        <v>1.030653603101501E-4</v>
      </c>
      <c r="DS334" s="3">
        <f t="shared" si="305"/>
        <v>0.15459541981638658</v>
      </c>
      <c r="DT334" s="3">
        <f t="shared" si="306"/>
        <v>3.267962568106824E-2</v>
      </c>
      <c r="DV334" s="3">
        <f t="shared" si="307"/>
        <v>5.1699957886157485E-2</v>
      </c>
      <c r="DW334" s="3">
        <f t="shared" si="308"/>
        <v>99.819017474688167</v>
      </c>
      <c r="DX334" s="3">
        <f t="shared" si="309"/>
        <v>6.349441785846438E-2</v>
      </c>
      <c r="DY334" s="3">
        <f t="shared" si="310"/>
        <v>2.3165343867827214E-2</v>
      </c>
      <c r="DZ334" s="3">
        <f t="shared" si="311"/>
        <v>1.08943750649997E-3</v>
      </c>
      <c r="EA334" s="3">
        <f t="shared" si="312"/>
        <v>1.1325493235848399E-2</v>
      </c>
      <c r="EB334" s="3">
        <f t="shared" si="313"/>
        <v>1.0612435747390644E-3</v>
      </c>
      <c r="EC334" s="3">
        <f t="shared" si="314"/>
        <v>1.287443250470038E-4</v>
      </c>
      <c r="ED334" s="3">
        <f t="shared" si="315"/>
        <v>1.5075550148688154E-3</v>
      </c>
      <c r="EE334" s="3">
        <f t="shared" si="316"/>
        <v>9.0746656939738879E-3</v>
      </c>
      <c r="EF334" s="3">
        <f t="shared" si="317"/>
        <v>5.8109218984980767E-6</v>
      </c>
      <c r="EG334" s="3">
        <f t="shared" si="318"/>
        <v>2.746815474980458E-5</v>
      </c>
      <c r="EH334" s="3">
        <f t="shared" si="319"/>
        <v>2.0437742674254835E-6</v>
      </c>
      <c r="EI334" s="3">
        <f t="shared" si="320"/>
        <v>1.4883208763418192E-5</v>
      </c>
      <c r="EJ334" s="3">
        <f t="shared" si="321"/>
        <v>1.0577158870687141E-5</v>
      </c>
      <c r="EK334" s="3">
        <f t="shared" si="322"/>
        <v>3.3858361876391673E-4</v>
      </c>
      <c r="EL334" s="3">
        <f t="shared" si="323"/>
        <v>8.702413950232902E-7</v>
      </c>
      <c r="EM334" s="3">
        <f t="shared" si="324"/>
        <v>1.5256595535377281E-6</v>
      </c>
      <c r="EN334" s="3">
        <f t="shared" si="325"/>
        <v>2.2884505372734627E-3</v>
      </c>
      <c r="EO334" s="3">
        <f t="shared" si="326"/>
        <v>4.8375111653734286E-4</v>
      </c>
      <c r="EP334" s="13"/>
      <c r="EQ334" s="3">
        <f t="shared" si="327"/>
        <v>199.63803494937633</v>
      </c>
      <c r="ER334" s="3"/>
      <c r="ES334" s="3"/>
      <c r="ET334" s="3"/>
      <c r="EU334" s="3"/>
      <c r="EV334" s="13"/>
      <c r="EW334" s="13"/>
      <c r="EX334" s="13"/>
      <c r="EY334" s="13"/>
      <c r="EZ334" s="13"/>
      <c r="FA334" s="13"/>
      <c r="FB334" s="13"/>
      <c r="FC334" s="13"/>
    </row>
    <row r="335" spans="1:159">
      <c r="A335" s="5" t="s">
        <v>44</v>
      </c>
      <c r="B335" s="5" t="s">
        <v>397</v>
      </c>
      <c r="C335" s="5" t="s">
        <v>65</v>
      </c>
      <c r="D335" s="5" t="s">
        <v>587</v>
      </c>
      <c r="E335" s="3" t="s">
        <v>399</v>
      </c>
      <c r="F335" s="13" t="s">
        <v>498</v>
      </c>
      <c r="G335" s="5">
        <v>35.822131825497998</v>
      </c>
      <c r="H335" s="5">
        <v>337860.14865344099</v>
      </c>
      <c r="I335" s="5">
        <v>327.59175323718898</v>
      </c>
      <c r="J335" s="5">
        <v>375.34948804196199</v>
      </c>
      <c r="K335" s="5">
        <v>2.9070363394709999</v>
      </c>
      <c r="L335" s="5">
        <v>47.630884991118002</v>
      </c>
      <c r="M335" s="5">
        <v>4.0187963163236997</v>
      </c>
      <c r="N335" s="5">
        <v>8.0389545974577405</v>
      </c>
      <c r="O335" s="5">
        <v>76.000977184104897</v>
      </c>
      <c r="P335" s="5">
        <v>173.34634933479501</v>
      </c>
      <c r="Q335" s="5">
        <v>0.23333224999235</v>
      </c>
      <c r="R335" s="5">
        <v>3.9449459938933602</v>
      </c>
      <c r="S335" s="5">
        <v>0.40962510830664994</v>
      </c>
      <c r="T335" s="5">
        <v>22.409913129045901</v>
      </c>
      <c r="U335" s="5">
        <v>0.34051836771780503</v>
      </c>
      <c r="V335" s="5">
        <v>23.029754964922901</v>
      </c>
      <c r="W335" s="5">
        <v>0.19395551402731501</v>
      </c>
      <c r="X335" s="5">
        <v>0.24412024767665999</v>
      </c>
      <c r="Y335" s="5">
        <v>126.810442231046</v>
      </c>
      <c r="Z335" s="3">
        <v>3.60800481369975</v>
      </c>
      <c r="AA335" s="3">
        <f t="shared" si="274"/>
        <v>0.87276461983762199</v>
      </c>
      <c r="AB335" s="3">
        <f t="shared" si="275"/>
        <v>1.3669722010665459</v>
      </c>
      <c r="AC335" s="3">
        <f t="shared" si="276"/>
        <v>2.8451953563303881E-2</v>
      </c>
      <c r="AD335" s="3">
        <f t="shared" si="277"/>
        <v>4.3103623844681653</v>
      </c>
      <c r="AE335" s="3">
        <f t="shared" si="278"/>
        <v>1.9250800121955096E-3</v>
      </c>
      <c r="AF335" s="3">
        <f t="shared" si="279"/>
        <v>2.685254950041004E-3</v>
      </c>
      <c r="AG335" s="3">
        <f t="shared" si="280"/>
        <v>7.1226533539569452E-4</v>
      </c>
      <c r="AH335" s="17">
        <f t="shared" si="281"/>
        <v>1.840008171939212E-3</v>
      </c>
      <c r="AI335" s="3">
        <f t="shared" si="282"/>
        <v>1.1013722958671113E-2</v>
      </c>
      <c r="AJ335" s="3">
        <f t="shared" si="283"/>
        <v>0.52915358100997623</v>
      </c>
      <c r="AK335" s="3">
        <f t="shared" si="284"/>
        <v>7.4519656024401681E-4</v>
      </c>
      <c r="AL335" s="3">
        <f t="shared" si="285"/>
        <v>1.0394595234857963E-3</v>
      </c>
      <c r="AM335" s="3">
        <f t="shared" si="286"/>
        <v>7.1226533539569452E-4</v>
      </c>
      <c r="AP335" s="5">
        <v>3.1935439562928298</v>
      </c>
      <c r="AQ335" s="5">
        <v>122.014432529684</v>
      </c>
      <c r="AR335" s="5">
        <v>0.368509229265779</v>
      </c>
      <c r="AS335" s="5">
        <v>3.36165178636409</v>
      </c>
      <c r="AT335" s="5">
        <v>2.2578234421058001</v>
      </c>
      <c r="AU335" s="5">
        <v>47.630884991118002</v>
      </c>
      <c r="AV335" s="5">
        <v>0.58748475239617903</v>
      </c>
      <c r="AW335" s="5">
        <v>8.0389545974577405</v>
      </c>
      <c r="AX335" s="5">
        <v>6.4874624629484199</v>
      </c>
      <c r="AY335" s="5">
        <v>20.770265667995801</v>
      </c>
      <c r="AZ335" s="5">
        <v>0.23333224999235</v>
      </c>
      <c r="BA335" s="5">
        <v>3.9449459938933602</v>
      </c>
      <c r="BB335" s="5">
        <v>0.100692561167766</v>
      </c>
      <c r="BC335" s="5">
        <v>2.37796916292218</v>
      </c>
      <c r="BD335" s="5">
        <v>0.34051836771780503</v>
      </c>
      <c r="BE335" s="5">
        <v>2.7370811105619599E-3</v>
      </c>
      <c r="BF335" s="5">
        <v>0.19395551402731501</v>
      </c>
      <c r="BG335" s="5">
        <v>0.24412024767665999</v>
      </c>
      <c r="BH335" s="5">
        <v>0.33911094204685799</v>
      </c>
      <c r="BI335" s="3">
        <v>7.2798234287174204E-2</v>
      </c>
      <c r="BK335" s="5">
        <v>33.200751462913203</v>
      </c>
      <c r="BL335" s="5">
        <v>228588.09805146401</v>
      </c>
      <c r="BM335" s="5">
        <v>253.24088403593001</v>
      </c>
      <c r="BN335" s="5">
        <v>209.94911104642901</v>
      </c>
      <c r="BO335" s="5">
        <v>3.4593177550594598</v>
      </c>
      <c r="BP335" s="5">
        <v>47.911410718181997</v>
      </c>
      <c r="BQ335" s="5">
        <v>8.4173893537834807</v>
      </c>
      <c r="BR335" s="5">
        <v>2.6523844725069501</v>
      </c>
      <c r="BS335" s="5">
        <v>92.032892040388006</v>
      </c>
      <c r="BT335" s="5">
        <v>133.778148303942</v>
      </c>
      <c r="BU335" s="5">
        <v>0.28622681614040701</v>
      </c>
      <c r="BV335" s="5">
        <v>1.4250552009714801</v>
      </c>
      <c r="BW335" s="5">
        <v>0.873867206591184</v>
      </c>
      <c r="BX335" s="5">
        <v>30.989356113301799</v>
      </c>
      <c r="BY335" s="5">
        <v>0.18479047213821001</v>
      </c>
      <c r="BZ335" s="5">
        <v>23.7061803345964</v>
      </c>
      <c r="CA335" s="5">
        <v>1.3739428753092101E-2</v>
      </c>
      <c r="CB335" s="5">
        <v>0.221630008866151</v>
      </c>
      <c r="CC335" s="5">
        <v>101.66230561111399</v>
      </c>
      <c r="CD335" s="3">
        <v>4.2697901453507496</v>
      </c>
      <c r="CF335" s="3">
        <v>35.822131825497998</v>
      </c>
      <c r="CG335" s="3">
        <v>337860.14865344099</v>
      </c>
      <c r="CH335" s="3">
        <v>327.59175323718898</v>
      </c>
      <c r="CI335" s="3">
        <v>375.34948804196199</v>
      </c>
      <c r="CJ335" s="3">
        <v>2.9070363394709999</v>
      </c>
      <c r="CK335" s="3">
        <v>47.630884991118002</v>
      </c>
      <c r="CL335" s="3">
        <v>4.0187963163236997</v>
      </c>
      <c r="CM335" s="3">
        <v>8.0389545974577405</v>
      </c>
      <c r="CN335" s="3">
        <v>76.000977184104897</v>
      </c>
      <c r="CO335" s="3">
        <v>173.34634933479501</v>
      </c>
      <c r="CP335" s="3">
        <v>0.23333224999235</v>
      </c>
      <c r="CQ335" s="3">
        <v>3.9449459938933602</v>
      </c>
      <c r="CR335" s="3">
        <v>0.40962510830664994</v>
      </c>
      <c r="CS335" s="3">
        <v>22.409913129045901</v>
      </c>
      <c r="CT335" s="3">
        <v>0.34051836771780503</v>
      </c>
      <c r="CU335" s="3">
        <v>23.029754964922901</v>
      </c>
      <c r="CV335" s="3">
        <v>0.19395551402731501</v>
      </c>
      <c r="CW335" s="3">
        <v>0.24412024767665999</v>
      </c>
      <c r="CX335" s="3">
        <v>126.810442231046</v>
      </c>
      <c r="CY335" s="3">
        <v>3.60800481369975</v>
      </c>
      <c r="DA335" s="3">
        <f t="shared" si="287"/>
        <v>0.65204594042824493</v>
      </c>
      <c r="DB335" s="3">
        <f t="shared" si="288"/>
        <v>6049.9623718048351</v>
      </c>
      <c r="DC335" s="3">
        <f t="shared" si="289"/>
        <v>5.5586961718893422</v>
      </c>
      <c r="DD335" s="3">
        <f t="shared" si="290"/>
        <v>6.3950885115185354</v>
      </c>
      <c r="DE335" s="3">
        <f t="shared" si="291"/>
        <v>4.5746960303890097E-2</v>
      </c>
      <c r="DF335" s="3">
        <f t="shared" si="292"/>
        <v>0.72841237178648111</v>
      </c>
      <c r="DG335" s="3">
        <f t="shared" si="293"/>
        <v>5.7639463538913985E-2</v>
      </c>
      <c r="DH335" s="3">
        <f t="shared" si="294"/>
        <v>0.11071415228560447</v>
      </c>
      <c r="DI335" s="3">
        <f t="shared" si="295"/>
        <v>1.0144067556499714</v>
      </c>
      <c r="DJ335" s="3">
        <f t="shared" si="296"/>
        <v>2.1953691658408689</v>
      </c>
      <c r="DK335" s="3">
        <f t="shared" si="297"/>
        <v>2.1631236081843396E-3</v>
      </c>
      <c r="DL335" s="3">
        <f t="shared" si="298"/>
        <v>3.5093949826025567E-2</v>
      </c>
      <c r="DM335" s="3">
        <f t="shared" si="299"/>
        <v>3.5676035839907502E-3</v>
      </c>
      <c r="DN335" s="3">
        <f t="shared" si="300"/>
        <v>0.18877864652553197</v>
      </c>
      <c r="DO335" s="3">
        <f t="shared" si="301"/>
        <v>2.7966357401265195E-3</v>
      </c>
      <c r="DP335" s="3">
        <f t="shared" si="302"/>
        <v>0.18048397307933309</v>
      </c>
      <c r="DQ335" s="3">
        <f t="shared" si="303"/>
        <v>9.8471295774493176E-4</v>
      </c>
      <c r="DR335" s="3">
        <f t="shared" si="304"/>
        <v>1.194423652405358E-3</v>
      </c>
      <c r="DS335" s="3">
        <f t="shared" si="305"/>
        <v>0.61201950883709466</v>
      </c>
      <c r="DT335" s="3">
        <f t="shared" si="306"/>
        <v>1.7264801670375706E-2</v>
      </c>
      <c r="DV335" s="3">
        <f t="shared" si="307"/>
        <v>1.0744239185420707E-2</v>
      </c>
      <c r="DW335" s="3">
        <f t="shared" si="308"/>
        <v>99.689667177092957</v>
      </c>
      <c r="DX335" s="3">
        <f t="shared" si="309"/>
        <v>9.1594713695535901E-2</v>
      </c>
      <c r="DY335" s="3">
        <f t="shared" si="310"/>
        <v>0.10537656370433693</v>
      </c>
      <c r="DZ335" s="3">
        <f t="shared" si="311"/>
        <v>7.5380621676461622E-4</v>
      </c>
      <c r="EA335" s="3">
        <f t="shared" si="312"/>
        <v>1.2002584883748377E-2</v>
      </c>
      <c r="EB335" s="3">
        <f t="shared" si="313"/>
        <v>9.4976771479428975E-4</v>
      </c>
      <c r="EC335" s="3">
        <f t="shared" si="314"/>
        <v>1.8243182874298277E-3</v>
      </c>
      <c r="ED335" s="3">
        <f t="shared" si="315"/>
        <v>1.6715124101304497E-2</v>
      </c>
      <c r="EE335" s="3">
        <f t="shared" si="316"/>
        <v>3.6174707878098587E-2</v>
      </c>
      <c r="EF335" s="3">
        <f t="shared" si="317"/>
        <v>3.5643374174983313E-5</v>
      </c>
      <c r="EG335" s="3">
        <f t="shared" si="318"/>
        <v>5.7826874996619326E-4</v>
      </c>
      <c r="EH335" s="3">
        <f t="shared" si="319"/>
        <v>5.8786020813174551E-5</v>
      </c>
      <c r="EI335" s="3">
        <f t="shared" si="320"/>
        <v>3.1106442132561819E-3</v>
      </c>
      <c r="EJ335" s="3">
        <f t="shared" si="321"/>
        <v>4.6082218204872062E-5</v>
      </c>
      <c r="EK335" s="3">
        <f t="shared" si="322"/>
        <v>2.9739667953853073E-3</v>
      </c>
      <c r="EL335" s="3">
        <f t="shared" si="323"/>
        <v>1.6225837615131824E-5</v>
      </c>
      <c r="EM335" s="3">
        <f t="shared" si="324"/>
        <v>1.968139453753598E-5</v>
      </c>
      <c r="EN335" s="3">
        <f t="shared" si="325"/>
        <v>1.0084694315818803E-2</v>
      </c>
      <c r="EO335" s="3">
        <f t="shared" si="326"/>
        <v>2.8448479951203806E-4</v>
      </c>
      <c r="EQ335" s="3">
        <f t="shared" si="327"/>
        <v>199.37933435418591</v>
      </c>
    </row>
    <row r="336" spans="1:159">
      <c r="A336" s="5" t="s">
        <v>45</v>
      </c>
      <c r="B336" s="5" t="s">
        <v>397</v>
      </c>
      <c r="C336" s="5" t="s">
        <v>65</v>
      </c>
      <c r="D336" s="5" t="s">
        <v>587</v>
      </c>
      <c r="E336" s="3" t="s">
        <v>399</v>
      </c>
      <c r="F336" s="13" t="s">
        <v>498</v>
      </c>
      <c r="G336" s="5">
        <v>36.609000533093003</v>
      </c>
      <c r="H336" s="5">
        <v>377195.27049899002</v>
      </c>
      <c r="I336" s="5">
        <v>21.863578632474699</v>
      </c>
      <c r="J336" s="5">
        <v>17.2569156041017</v>
      </c>
      <c r="K336" s="5">
        <v>16.521955383873401</v>
      </c>
      <c r="L336" s="5">
        <v>2.9928174626906001</v>
      </c>
      <c r="M336" s="5">
        <v>0.26976445737059002</v>
      </c>
      <c r="N336" s="5">
        <v>0.30099393817444697</v>
      </c>
      <c r="O336" s="5">
        <v>11.4491798137053</v>
      </c>
      <c r="P336" s="5">
        <v>52.087659502486403</v>
      </c>
      <c r="Q336" s="5">
        <v>3.2314514126337301</v>
      </c>
      <c r="R336" s="5">
        <v>0.18338242975956401</v>
      </c>
      <c r="S336" s="3">
        <v>3.5367732879696698E-3</v>
      </c>
      <c r="T336" s="5">
        <v>6.4074861510274903E-2</v>
      </c>
      <c r="U336" s="5">
        <v>7.5257934191221496E-2</v>
      </c>
      <c r="V336" s="5">
        <v>5.71353444361631</v>
      </c>
      <c r="W336" s="5">
        <v>0.118993923127754</v>
      </c>
      <c r="X336" s="5">
        <v>6.5568217766345796E-3</v>
      </c>
      <c r="Y336" s="5">
        <v>66.5529624529253</v>
      </c>
      <c r="Z336" s="3">
        <v>4.0563817087496004</v>
      </c>
      <c r="AA336" s="3">
        <f t="shared" si="274"/>
        <v>1.2669459093418796</v>
      </c>
      <c r="AB336" s="3">
        <f t="shared" si="275"/>
        <v>0.78264975115614732</v>
      </c>
      <c r="AC336" s="3">
        <f t="shared" si="276"/>
        <v>6.094967916144662E-2</v>
      </c>
      <c r="AD336" s="3">
        <f t="shared" si="277"/>
        <v>1.9096196398542706</v>
      </c>
      <c r="AE336" s="3">
        <f t="shared" si="278"/>
        <v>9.8520359349478937E-5</v>
      </c>
      <c r="AF336" s="3">
        <f t="shared" si="279"/>
        <v>1.1307976597503598E-3</v>
      </c>
      <c r="AG336" s="3">
        <f t="shared" si="280"/>
        <v>0.14780066278051793</v>
      </c>
      <c r="AH336" s="17">
        <f t="shared" si="281"/>
        <v>4.8554584101638189E-2</v>
      </c>
      <c r="AI336" s="3">
        <f t="shared" si="282"/>
        <v>0.18553146202353726</v>
      </c>
      <c r="AJ336" s="3">
        <f t="shared" si="283"/>
        <v>2.382394043448993</v>
      </c>
      <c r="AK336" s="3">
        <f t="shared" si="284"/>
        <v>2.9989700619712433E-4</v>
      </c>
      <c r="AL336" s="3">
        <f t="shared" si="285"/>
        <v>3.4421599252483942E-3</v>
      </c>
      <c r="AM336" s="3">
        <f t="shared" si="286"/>
        <v>0.14780066278051793</v>
      </c>
      <c r="AP336" s="5">
        <v>9.3841231049070495E-2</v>
      </c>
      <c r="AQ336" s="5">
        <v>5.8480492730978302</v>
      </c>
      <c r="AR336" s="5">
        <v>4.0126728734993802E-2</v>
      </c>
      <c r="AS336" s="5">
        <v>6.4575387588668695E-2</v>
      </c>
      <c r="AT336" s="5">
        <v>0.124996195045307</v>
      </c>
      <c r="AU336" s="5">
        <v>1.0885390348194299</v>
      </c>
      <c r="AV336" s="5">
        <v>1.46509538272855E-2</v>
      </c>
      <c r="AW336" s="5">
        <v>0.29065707957328202</v>
      </c>
      <c r="AX336" s="5">
        <v>0.24177844694127401</v>
      </c>
      <c r="AY336" s="5">
        <v>1.0942167218507299</v>
      </c>
      <c r="AZ336" s="5">
        <v>1.3214415701232199E-2</v>
      </c>
      <c r="BA336" s="5">
        <v>0.15248232733226599</v>
      </c>
      <c r="BB336" s="5">
        <v>2.68917947992688E-6</v>
      </c>
      <c r="BC336" s="5">
        <v>6.4074861510274903E-2</v>
      </c>
      <c r="BD336" s="5">
        <v>4.8282076039855798E-5</v>
      </c>
      <c r="BE336" s="5">
        <v>0.14452197594199601</v>
      </c>
      <c r="BF336" s="5">
        <v>1.49082128811143E-2</v>
      </c>
      <c r="BG336" s="5">
        <v>6.5568217766345796E-3</v>
      </c>
      <c r="BH336" s="5">
        <v>1.9951012761990201E-2</v>
      </c>
      <c r="BI336" s="3">
        <v>1.1206263684326E-2</v>
      </c>
      <c r="BK336" s="5">
        <v>31.177450546636798</v>
      </c>
      <c r="BL336" s="5">
        <v>23523.425669840799</v>
      </c>
      <c r="BM336" s="5">
        <v>12.6194354245683</v>
      </c>
      <c r="BN336" s="5">
        <v>10.9886985863196</v>
      </c>
      <c r="BO336" s="5">
        <v>7.1099972376543397</v>
      </c>
      <c r="BP336" s="5">
        <v>7.5378507431711901</v>
      </c>
      <c r="BQ336" s="5">
        <v>0.50956588548481896</v>
      </c>
      <c r="BR336" s="5">
        <v>0.27158742118178802</v>
      </c>
      <c r="BS336" s="5">
        <v>5.2459358570373</v>
      </c>
      <c r="BT336" s="5">
        <v>18.478407414460701</v>
      </c>
      <c r="BU336" s="5">
        <v>5.2535706147859003</v>
      </c>
      <c r="BV336" s="5">
        <v>0.11679625386013499</v>
      </c>
      <c r="BW336" s="5">
        <v>7.7363900223871296E-3</v>
      </c>
      <c r="BX336" s="5">
        <v>8.3222379188858095E-2</v>
      </c>
      <c r="BY336" s="5">
        <v>3.2292663433965502E-2</v>
      </c>
      <c r="BZ336" s="5">
        <v>3.27738742869135</v>
      </c>
      <c r="CA336" s="5">
        <v>0.159190890778167</v>
      </c>
      <c r="CB336" s="5">
        <v>4.2569693767198604E-3</v>
      </c>
      <c r="CC336" s="5">
        <v>68.301299244871004</v>
      </c>
      <c r="CD336" s="3">
        <v>2.40850260967887</v>
      </c>
      <c r="CF336" s="3">
        <v>36.609000533093003</v>
      </c>
      <c r="CG336" s="3">
        <v>377195.27049899002</v>
      </c>
      <c r="CH336" s="3">
        <v>21.863578632474699</v>
      </c>
      <c r="CI336" s="3">
        <v>17.2569156041017</v>
      </c>
      <c r="CJ336" s="3">
        <v>16.521955383873401</v>
      </c>
      <c r="CK336" s="3">
        <v>2.9928174626906001</v>
      </c>
      <c r="CL336" s="3">
        <v>0.26976445737059002</v>
      </c>
      <c r="CM336" s="3">
        <v>0.30099393817444697</v>
      </c>
      <c r="CN336" s="3">
        <v>11.4491798137053</v>
      </c>
      <c r="CO336" s="3">
        <v>52.087659502486403</v>
      </c>
      <c r="CP336" s="3">
        <v>3.2314514126337301</v>
      </c>
      <c r="CQ336" s="3">
        <v>0.18338242975956401</v>
      </c>
      <c r="CR336" s="3">
        <v>3.5367732879696698E-3</v>
      </c>
      <c r="CS336" s="3">
        <v>6.4074861510274903E-2</v>
      </c>
      <c r="CT336" s="3">
        <v>7.5257934191221496E-2</v>
      </c>
      <c r="CU336" s="3">
        <v>5.71353444361631</v>
      </c>
      <c r="CV336" s="3">
        <v>0.118993923127754</v>
      </c>
      <c r="CW336" s="3">
        <v>6.5568217766345796E-3</v>
      </c>
      <c r="CX336" s="3">
        <v>66.5529624529253</v>
      </c>
      <c r="CY336" s="3">
        <v>4.0563817087496004</v>
      </c>
      <c r="DA336" s="3">
        <f t="shared" si="287"/>
        <v>0.66636877718560783</v>
      </c>
      <c r="DB336" s="3">
        <f t="shared" si="288"/>
        <v>6754.3248365832223</v>
      </c>
      <c r="DC336" s="3">
        <f t="shared" si="289"/>
        <v>0.37098916455367603</v>
      </c>
      <c r="DD336" s="3">
        <f t="shared" si="290"/>
        <v>0.2940179918713467</v>
      </c>
      <c r="DE336" s="3">
        <f t="shared" si="291"/>
        <v>0.25999992735771571</v>
      </c>
      <c r="DF336" s="3">
        <f t="shared" si="292"/>
        <v>4.5768733180770758E-2</v>
      </c>
      <c r="DG336" s="3">
        <f t="shared" si="293"/>
        <v>3.8690884983519072E-3</v>
      </c>
      <c r="DH336" s="3">
        <f t="shared" si="294"/>
        <v>4.1453510284319922E-3</v>
      </c>
      <c r="DI336" s="3">
        <f t="shared" si="295"/>
        <v>0.15281547395818162</v>
      </c>
      <c r="DJ336" s="3">
        <f t="shared" si="296"/>
        <v>0.65967147292915918</v>
      </c>
      <c r="DK336" s="3">
        <f t="shared" si="297"/>
        <v>2.9957405543373582E-2</v>
      </c>
      <c r="DL336" s="3">
        <f t="shared" si="298"/>
        <v>1.6313566266607717E-3</v>
      </c>
      <c r="DM336" s="3">
        <f t="shared" si="299"/>
        <v>3.0803299900448276E-5</v>
      </c>
      <c r="DN336" s="3">
        <f t="shared" si="300"/>
        <v>5.3975959489743839E-4</v>
      </c>
      <c r="DO336" s="3">
        <f t="shared" si="301"/>
        <v>6.1808421641936179E-4</v>
      </c>
      <c r="DP336" s="3">
        <f t="shared" si="302"/>
        <v>4.477691570232218E-2</v>
      </c>
      <c r="DQ336" s="3">
        <f t="shared" si="303"/>
        <v>6.0413264652172663E-4</v>
      </c>
      <c r="DR336" s="3">
        <f t="shared" si="304"/>
        <v>3.2081005525571706E-5</v>
      </c>
      <c r="DS336" s="3">
        <f t="shared" si="305"/>
        <v>0.32120155623998697</v>
      </c>
      <c r="DT336" s="3">
        <f t="shared" si="306"/>
        <v>1.9410347080188104E-2</v>
      </c>
      <c r="DV336" s="3">
        <f t="shared" si="307"/>
        <v>9.8601046727189966E-3</v>
      </c>
      <c r="DW336" s="3">
        <f t="shared" si="308"/>
        <v>99.942182410665609</v>
      </c>
      <c r="DX336" s="3">
        <f t="shared" si="309"/>
        <v>5.4894408624504547E-3</v>
      </c>
      <c r="DY336" s="3">
        <f t="shared" si="310"/>
        <v>4.3505162228011044E-3</v>
      </c>
      <c r="DZ336" s="3">
        <f t="shared" si="311"/>
        <v>3.8471587901729521E-3</v>
      </c>
      <c r="EA336" s="3">
        <f t="shared" si="312"/>
        <v>6.7722935910373189E-4</v>
      </c>
      <c r="EB336" s="3">
        <f t="shared" si="313"/>
        <v>5.7250007635242064E-5</v>
      </c>
      <c r="EC336" s="3">
        <f t="shared" si="314"/>
        <v>6.1337800396548301E-5</v>
      </c>
      <c r="ED336" s="3">
        <f t="shared" si="315"/>
        <v>2.261175223729222E-3</v>
      </c>
      <c r="EE336" s="3">
        <f t="shared" si="316"/>
        <v>9.76100621064439E-3</v>
      </c>
      <c r="EF336" s="3">
        <f t="shared" si="317"/>
        <v>4.4327280102813237E-4</v>
      </c>
      <c r="EG336" s="3">
        <f t="shared" si="318"/>
        <v>2.4138806691011308E-5</v>
      </c>
      <c r="EH336" s="3">
        <f t="shared" si="319"/>
        <v>4.5578930418430537E-7</v>
      </c>
      <c r="EI336" s="3">
        <f t="shared" si="320"/>
        <v>7.9866978856225006E-6</v>
      </c>
      <c r="EJ336" s="3">
        <f t="shared" si="321"/>
        <v>9.1456491947144533E-6</v>
      </c>
      <c r="EK336" s="3">
        <f t="shared" si="322"/>
        <v>6.625536652708991E-4</v>
      </c>
      <c r="EL336" s="3">
        <f t="shared" si="323"/>
        <v>8.9392110417739192E-6</v>
      </c>
      <c r="EM336" s="3">
        <f t="shared" si="324"/>
        <v>4.746952188009048E-7</v>
      </c>
      <c r="EN336" s="3">
        <f t="shared" si="325"/>
        <v>4.7527451375236965E-3</v>
      </c>
      <c r="EO336" s="3">
        <f t="shared" si="326"/>
        <v>2.872104163595164E-4</v>
      </c>
      <c r="EQ336" s="3">
        <f t="shared" si="327"/>
        <v>199.88436482133122</v>
      </c>
    </row>
    <row r="337" spans="1:147">
      <c r="A337" s="5" t="s">
        <v>46</v>
      </c>
      <c r="B337" s="5" t="s">
        <v>397</v>
      </c>
      <c r="C337" s="5" t="s">
        <v>65</v>
      </c>
      <c r="D337" s="5" t="s">
        <v>587</v>
      </c>
      <c r="E337" s="3" t="s">
        <v>399</v>
      </c>
      <c r="F337" s="13" t="s">
        <v>495</v>
      </c>
      <c r="G337" s="5">
        <v>20.9707113203938</v>
      </c>
      <c r="H337" s="5">
        <v>364181.91387757799</v>
      </c>
      <c r="I337" s="5">
        <v>11.1302152033052</v>
      </c>
      <c r="J337" s="5">
        <v>5.9859894368548199</v>
      </c>
      <c r="K337" s="5">
        <v>0.27365200612330698</v>
      </c>
      <c r="L337" s="5">
        <v>1.8141078964727899</v>
      </c>
      <c r="M337" s="5">
        <v>2.2869899186093098E-2</v>
      </c>
      <c r="N337" s="5">
        <v>0.590610960722324</v>
      </c>
      <c r="O337" s="5">
        <v>8.09342368393078</v>
      </c>
      <c r="P337" s="5">
        <v>49.884207417128302</v>
      </c>
      <c r="Q337" s="5">
        <v>3.1283473418540597E-2</v>
      </c>
      <c r="R337" s="5">
        <v>8.6283397536423195E-2</v>
      </c>
      <c r="S337" s="5">
        <v>5.5162585117272903E-3</v>
      </c>
      <c r="T337" s="5">
        <v>7.9742960376041103E-2</v>
      </c>
      <c r="U337" s="5">
        <v>1.2381011533510599E-2</v>
      </c>
      <c r="V337" s="5">
        <v>0.83407964780034205</v>
      </c>
      <c r="W337" s="5">
        <v>1.4315047000034499E-2</v>
      </c>
      <c r="X337" s="5">
        <v>5.6757210497821696E-3</v>
      </c>
      <c r="Y337" s="5">
        <v>8.0610230829967495</v>
      </c>
      <c r="Z337" s="3">
        <v>4.2171736216211402</v>
      </c>
      <c r="AA337" s="3">
        <f t="shared" si="274"/>
        <v>1.8593776886370983</v>
      </c>
      <c r="AB337" s="3">
        <f t="shared" si="275"/>
        <v>6.1883221153838264</v>
      </c>
      <c r="AC337" s="3">
        <f t="shared" si="276"/>
        <v>0.52315612772732223</v>
      </c>
      <c r="AD337" s="3">
        <f t="shared" si="277"/>
        <v>1.3752171686506252</v>
      </c>
      <c r="AE337" s="3">
        <f t="shared" si="278"/>
        <v>7.0409437999924133E-4</v>
      </c>
      <c r="AF337" s="3">
        <f t="shared" si="279"/>
        <v>1.5359106909923225E-3</v>
      </c>
      <c r="AG337" s="3">
        <f t="shared" si="280"/>
        <v>2.8106800135590136E-3</v>
      </c>
      <c r="AH337" s="17">
        <f t="shared" si="281"/>
        <v>3.8808316384215981E-3</v>
      </c>
      <c r="AI337" s="3">
        <f t="shared" si="282"/>
        <v>0.37889416732650588</v>
      </c>
      <c r="AJ337" s="3">
        <f t="shared" si="283"/>
        <v>4.4818726777461428</v>
      </c>
      <c r="AK337" s="3">
        <f t="shared" si="284"/>
        <v>5.099381230379734E-4</v>
      </c>
      <c r="AL337" s="3">
        <f t="shared" si="285"/>
        <v>1.1123784497746249E-3</v>
      </c>
      <c r="AM337" s="3">
        <f t="shared" si="286"/>
        <v>2.8106800135590136E-3</v>
      </c>
      <c r="AP337" s="5">
        <v>7.5739686358069894E-2</v>
      </c>
      <c r="AQ337" s="5">
        <v>5.9001405286418898</v>
      </c>
      <c r="AR337" s="5">
        <v>1.8921829258264501E-2</v>
      </c>
      <c r="AS337" s="5">
        <v>6.0408621595813901E-2</v>
      </c>
      <c r="AT337" s="5">
        <v>5.90520342109387E-2</v>
      </c>
      <c r="AU337" s="5">
        <v>1.7823116704803099</v>
      </c>
      <c r="AV337" s="5">
        <v>2.2869899186093098E-2</v>
      </c>
      <c r="AW337" s="5">
        <v>0.31217916843397397</v>
      </c>
      <c r="AX337" s="5">
        <v>0.33722120146690399</v>
      </c>
      <c r="AY337" s="5">
        <v>0.513702641216219</v>
      </c>
      <c r="AZ337" s="5">
        <v>1.98135587848925E-2</v>
      </c>
      <c r="BA337" s="5">
        <v>8.6283397536423195E-2</v>
      </c>
      <c r="BB337" s="5">
        <v>5.5162585117272903E-3</v>
      </c>
      <c r="BC337" s="5">
        <v>7.9742960376041103E-2</v>
      </c>
      <c r="BD337" s="5">
        <v>1.2381011533510599E-2</v>
      </c>
      <c r="BE337" s="5">
        <v>4.2155178611206797E-5</v>
      </c>
      <c r="BF337" s="5">
        <v>5.9454589474973603E-6</v>
      </c>
      <c r="BG337" s="5">
        <v>5.6757210497821696E-3</v>
      </c>
      <c r="BH337" s="5">
        <v>1.3651379776028301E-2</v>
      </c>
      <c r="BI337" s="3">
        <v>4.2007551008725504E-3</v>
      </c>
      <c r="BK337" s="5">
        <v>3.5798175848900402</v>
      </c>
      <c r="BL337" s="5">
        <v>22487.202225978799</v>
      </c>
      <c r="BM337" s="5">
        <v>12.3469503518583</v>
      </c>
      <c r="BN337" s="5">
        <v>0.94416572358080297</v>
      </c>
      <c r="BO337" s="5">
        <v>0.16722053997009401</v>
      </c>
      <c r="BP337" s="5">
        <v>1.0626603366721701</v>
      </c>
      <c r="BQ337" s="5">
        <v>4.0900650360657202E-2</v>
      </c>
      <c r="BR337" s="5">
        <v>0.61836667571999504</v>
      </c>
      <c r="BS337" s="5">
        <v>0.82465835758831196</v>
      </c>
      <c r="BT337" s="5">
        <v>10.3533451106893</v>
      </c>
      <c r="BU337" s="5">
        <v>4.3832176729543398E-2</v>
      </c>
      <c r="BV337" s="5">
        <v>4.4926895750094101E-3</v>
      </c>
      <c r="BW337" s="5">
        <v>8.5385853293120303E-3</v>
      </c>
      <c r="BX337" s="5">
        <v>2.2032778821455799E-2</v>
      </c>
      <c r="BY337" s="5">
        <v>8.7018051906732896E-3</v>
      </c>
      <c r="BZ337" s="5">
        <v>0.14915589306951299</v>
      </c>
      <c r="CA337" s="5">
        <v>1.7830958692916E-2</v>
      </c>
      <c r="CB337" s="5">
        <v>6.4854436283386004E-3</v>
      </c>
      <c r="CC337" s="5">
        <v>6.9030579317196699</v>
      </c>
      <c r="CD337" s="3">
        <v>5.7342188422456104</v>
      </c>
      <c r="CF337" s="3">
        <v>20.9707113203938</v>
      </c>
      <c r="CG337" s="3">
        <v>364181.91387757799</v>
      </c>
      <c r="CH337" s="3">
        <v>11.1302152033052</v>
      </c>
      <c r="CI337" s="3">
        <v>5.9859894368548199</v>
      </c>
      <c r="CJ337" s="3">
        <v>0.27365200612330698</v>
      </c>
      <c r="CK337" s="3">
        <v>1.8141078964727899</v>
      </c>
      <c r="CL337" s="3">
        <v>2.2869899186093098E-2</v>
      </c>
      <c r="CM337" s="3">
        <v>0.590610960722324</v>
      </c>
      <c r="CN337" s="3">
        <v>8.09342368393078</v>
      </c>
      <c r="CO337" s="3">
        <v>49.884207417128302</v>
      </c>
      <c r="CP337" s="3">
        <v>3.1283473418540597E-2</v>
      </c>
      <c r="CQ337" s="3">
        <v>8.6283397536423195E-2</v>
      </c>
      <c r="CR337" s="3">
        <v>5.5162585117272903E-3</v>
      </c>
      <c r="CS337" s="3">
        <v>7.9742960376041103E-2</v>
      </c>
      <c r="CT337" s="3">
        <v>1.2381011533510599E-2</v>
      </c>
      <c r="CU337" s="3">
        <v>0.83407964780034205</v>
      </c>
      <c r="CV337" s="3">
        <v>1.4315047000034499E-2</v>
      </c>
      <c r="CW337" s="3">
        <v>5.6757210497821696E-3</v>
      </c>
      <c r="CX337" s="3">
        <v>8.0610230829967495</v>
      </c>
      <c r="CY337" s="3">
        <v>4.2171736216211402</v>
      </c>
      <c r="DA337" s="3">
        <f t="shared" si="287"/>
        <v>0.38171561790251779</v>
      </c>
      <c r="DB337" s="3">
        <f t="shared" si="288"/>
        <v>6521.2984846911631</v>
      </c>
      <c r="DC337" s="3">
        <f t="shared" si="289"/>
        <v>0.18886154499170588</v>
      </c>
      <c r="DD337" s="3">
        <f t="shared" si="290"/>
        <v>0.1019874370347402</v>
      </c>
      <c r="DE337" s="3">
        <f t="shared" si="291"/>
        <v>4.3063608429060362E-3</v>
      </c>
      <c r="DF337" s="3">
        <f t="shared" si="292"/>
        <v>2.77428948841228E-2</v>
      </c>
      <c r="DG337" s="3">
        <f t="shared" si="293"/>
        <v>3.280108312334968E-4</v>
      </c>
      <c r="DH337" s="3">
        <f t="shared" si="294"/>
        <v>8.1340168120413725E-3</v>
      </c>
      <c r="DI337" s="3">
        <f t="shared" si="295"/>
        <v>0.10802523816804206</v>
      </c>
      <c r="DJ337" s="3">
        <f t="shared" si="296"/>
        <v>0.63176554479645775</v>
      </c>
      <c r="DK337" s="3">
        <f t="shared" si="297"/>
        <v>2.9001571750099283E-4</v>
      </c>
      <c r="DL337" s="3">
        <f t="shared" si="298"/>
        <v>7.6757076741976497E-4</v>
      </c>
      <c r="DM337" s="3">
        <f t="shared" si="299"/>
        <v>4.8043499379254908E-5</v>
      </c>
      <c r="DN337" s="3">
        <f t="shared" si="300"/>
        <v>6.7174593864073042E-4</v>
      </c>
      <c r="DO337" s="3">
        <f t="shared" si="301"/>
        <v>1.0168373467075065E-4</v>
      </c>
      <c r="DP337" s="3">
        <f t="shared" si="302"/>
        <v>6.5366743558020537E-3</v>
      </c>
      <c r="DQ337" s="3">
        <f t="shared" si="303"/>
        <v>7.2677553625397298E-5</v>
      </c>
      <c r="DR337" s="3">
        <f t="shared" si="304"/>
        <v>2.7769984386112613E-5</v>
      </c>
      <c r="DS337" s="3">
        <f t="shared" si="305"/>
        <v>3.8904551558864624E-2</v>
      </c>
      <c r="DT337" s="3">
        <f t="shared" si="306"/>
        <v>2.0179758605191264E-2</v>
      </c>
      <c r="DV337" s="3">
        <f t="shared" si="307"/>
        <v>5.8510790530714035E-3</v>
      </c>
      <c r="DW337" s="3">
        <f t="shared" si="308"/>
        <v>99.960890183820453</v>
      </c>
      <c r="DX337" s="3">
        <f t="shared" si="309"/>
        <v>2.8949400496205992E-3</v>
      </c>
      <c r="DY337" s="3">
        <f t="shared" si="310"/>
        <v>1.5633013912016594E-3</v>
      </c>
      <c r="DZ337" s="3">
        <f t="shared" si="311"/>
        <v>6.6009501684390521E-5</v>
      </c>
      <c r="EA337" s="3">
        <f t="shared" si="312"/>
        <v>4.2525341776690766E-4</v>
      </c>
      <c r="EB337" s="3">
        <f t="shared" si="313"/>
        <v>5.0278720958726411E-6</v>
      </c>
      <c r="EC337" s="3">
        <f t="shared" si="314"/>
        <v>1.2468123690558583E-4</v>
      </c>
      <c r="ED337" s="3">
        <f t="shared" si="315"/>
        <v>1.6558510540417458E-3</v>
      </c>
      <c r="EE337" s="3">
        <f t="shared" si="316"/>
        <v>9.6839373927707847E-3</v>
      </c>
      <c r="EF337" s="3">
        <f t="shared" si="317"/>
        <v>4.4454688520627593E-6</v>
      </c>
      <c r="EG337" s="3">
        <f t="shared" si="318"/>
        <v>1.1765610387329412E-5</v>
      </c>
      <c r="EH337" s="3">
        <f t="shared" si="319"/>
        <v>7.364286386783264E-7</v>
      </c>
      <c r="EI337" s="3">
        <f t="shared" si="320"/>
        <v>1.0296771748989107E-5</v>
      </c>
      <c r="EJ337" s="3">
        <f t="shared" si="321"/>
        <v>1.5586461283385049E-6</v>
      </c>
      <c r="EK337" s="3">
        <f t="shared" si="322"/>
        <v>1.0019657725859618E-4</v>
      </c>
      <c r="EL337" s="3">
        <f t="shared" si="323"/>
        <v>1.1140285901391482E-6</v>
      </c>
      <c r="EM337" s="3">
        <f t="shared" si="324"/>
        <v>4.2566865573521953E-7</v>
      </c>
      <c r="EN337" s="3">
        <f t="shared" si="325"/>
        <v>5.9634344527485924E-4</v>
      </c>
      <c r="EO337" s="3">
        <f t="shared" si="326"/>
        <v>3.0932285013558308E-4</v>
      </c>
      <c r="EQ337" s="3">
        <f t="shared" si="327"/>
        <v>199.92178036764091</v>
      </c>
    </row>
    <row r="338" spans="1:147">
      <c r="A338" s="5" t="s">
        <v>47</v>
      </c>
      <c r="B338" s="5" t="s">
        <v>397</v>
      </c>
      <c r="C338" s="5" t="s">
        <v>65</v>
      </c>
      <c r="D338" s="5" t="s">
        <v>587</v>
      </c>
      <c r="E338" s="3" t="s">
        <v>399</v>
      </c>
      <c r="F338" s="13" t="s">
        <v>495</v>
      </c>
      <c r="G338" s="5">
        <v>23.490563602829599</v>
      </c>
      <c r="H338" s="5">
        <v>369505.78871226101</v>
      </c>
      <c r="I338" s="5">
        <v>96.265998856951896</v>
      </c>
      <c r="J338" s="5">
        <v>179.78091759920201</v>
      </c>
      <c r="K338" s="5">
        <v>0.41476266942970103</v>
      </c>
      <c r="L338" s="5">
        <v>1.63324759316351</v>
      </c>
      <c r="M338" s="5">
        <v>0.64273982830238197</v>
      </c>
      <c r="N338" s="5">
        <v>1.01786601027652</v>
      </c>
      <c r="O338" s="5">
        <v>5.9293446312640103</v>
      </c>
      <c r="P338" s="5">
        <v>31.459605883975701</v>
      </c>
      <c r="Q338" s="5">
        <v>1.0427957021209701E-2</v>
      </c>
      <c r="R338" s="5">
        <v>7.2647592879909406E-2</v>
      </c>
      <c r="S338" s="5">
        <v>3.9714305890672097E-3</v>
      </c>
      <c r="T338" s="5">
        <v>5.07132591968395E-2</v>
      </c>
      <c r="U338" s="5">
        <v>1.75308704590647E-2</v>
      </c>
      <c r="V338" s="5">
        <v>0.34805040669960102</v>
      </c>
      <c r="W338" s="5">
        <v>1.21191288551728E-2</v>
      </c>
      <c r="X338" s="5">
        <v>9.3368983549753596E-3</v>
      </c>
      <c r="Y338" s="5">
        <v>3.18325734748176</v>
      </c>
      <c r="Z338" s="3">
        <v>2.3539432419902</v>
      </c>
      <c r="AA338" s="3">
        <f t="shared" si="274"/>
        <v>0.53546282966229108</v>
      </c>
      <c r="AB338" s="3">
        <f t="shared" si="275"/>
        <v>9.8828346092919723</v>
      </c>
      <c r="AC338" s="3">
        <f t="shared" si="276"/>
        <v>0.73947626127443911</v>
      </c>
      <c r="AD338" s="3">
        <f t="shared" si="277"/>
        <v>16.235520929136822</v>
      </c>
      <c r="AE338" s="3">
        <f t="shared" si="278"/>
        <v>2.9331270883146401E-3</v>
      </c>
      <c r="AF338" s="3">
        <f t="shared" si="279"/>
        <v>5.5072111819464359E-3</v>
      </c>
      <c r="AG338" s="3">
        <f t="shared" si="280"/>
        <v>1.0832440472264045E-4</v>
      </c>
      <c r="AH338" s="17">
        <f t="shared" si="281"/>
        <v>3.2758762119748635E-3</v>
      </c>
      <c r="AI338" s="3">
        <f t="shared" si="282"/>
        <v>2.4452488624650145E-2</v>
      </c>
      <c r="AJ338" s="3">
        <f t="shared" si="283"/>
        <v>0.32679872704300966</v>
      </c>
      <c r="AK338" s="3">
        <f t="shared" si="284"/>
        <v>9.6990614192345141E-5</v>
      </c>
      <c r="AL338" s="3">
        <f t="shared" si="285"/>
        <v>1.8210864341744375E-4</v>
      </c>
      <c r="AM338" s="3">
        <f t="shared" si="286"/>
        <v>1.0832440472264045E-4</v>
      </c>
      <c r="AP338" s="5">
        <v>0.10907655325858</v>
      </c>
      <c r="AQ338" s="5">
        <v>3.6619986069525798</v>
      </c>
      <c r="AR338" s="5">
        <v>2.2095762889843801E-2</v>
      </c>
      <c r="AS338" s="5">
        <v>0.118794693828918</v>
      </c>
      <c r="AT338" s="5">
        <v>8.2146389345252396E-2</v>
      </c>
      <c r="AU338" s="5">
        <v>1.63324759316351</v>
      </c>
      <c r="AV338" s="5">
        <v>3.0327048245323601E-2</v>
      </c>
      <c r="AW338" s="5">
        <v>0.30420538369002897</v>
      </c>
      <c r="AX338" s="5">
        <v>0.381649949165422</v>
      </c>
      <c r="AY338" s="5">
        <v>0.77635864012115297</v>
      </c>
      <c r="AZ338" s="5">
        <v>6.7990233632341801E-3</v>
      </c>
      <c r="BA338" s="5">
        <v>7.2647592879909406E-2</v>
      </c>
      <c r="BB338" s="5">
        <v>3.9714305890672097E-3</v>
      </c>
      <c r="BC338" s="5">
        <v>4.2874019063535697E-2</v>
      </c>
      <c r="BD338" s="5">
        <v>1.54935679978958E-2</v>
      </c>
      <c r="BE338" s="5">
        <v>0.10067168987788</v>
      </c>
      <c r="BF338" s="5">
        <v>1.21191288551728E-2</v>
      </c>
      <c r="BG338" s="5">
        <v>4.3529077323987498E-3</v>
      </c>
      <c r="BH338" s="5">
        <v>9.6021037742312805E-3</v>
      </c>
      <c r="BI338" s="3">
        <v>9.0381556932457793E-3</v>
      </c>
      <c r="BK338" s="5">
        <v>5.6565911479124003</v>
      </c>
      <c r="BL338" s="5">
        <v>19617.375793405699</v>
      </c>
      <c r="BM338" s="5">
        <v>34.277017703347198</v>
      </c>
      <c r="BN338" s="5">
        <v>27.7898931001031</v>
      </c>
      <c r="BO338" s="5">
        <v>0.39039638945306199</v>
      </c>
      <c r="BP338" s="5">
        <v>1.4515309809078301</v>
      </c>
      <c r="BQ338" s="5">
        <v>0.11397076198924801</v>
      </c>
      <c r="BR338" s="5">
        <v>0.217744578613634</v>
      </c>
      <c r="BS338" s="5">
        <v>1.2878066659919301</v>
      </c>
      <c r="BT338" s="5">
        <v>10.117917119441101</v>
      </c>
      <c r="BU338" s="5">
        <v>1.7335192969607099E-2</v>
      </c>
      <c r="BV338" s="5">
        <v>7.2066119467279699E-2</v>
      </c>
      <c r="BW338" s="5">
        <v>3.2823359203422399E-3</v>
      </c>
      <c r="BX338" s="5">
        <v>5.5462430491813597E-2</v>
      </c>
      <c r="BY338" s="5">
        <v>9.2339682000940199E-3</v>
      </c>
      <c r="BZ338" s="5">
        <v>0.31018959834651999</v>
      </c>
      <c r="CA338" s="5">
        <v>8.6588547107987399E-3</v>
      </c>
      <c r="CB338" s="5">
        <v>9.2535533189174596E-3</v>
      </c>
      <c r="CC338" s="5">
        <v>1.3111258231323299</v>
      </c>
      <c r="CD338" s="3">
        <v>1.17664393654127</v>
      </c>
      <c r="CF338" s="3">
        <v>23.490563602829599</v>
      </c>
      <c r="CG338" s="3">
        <v>369505.78871226101</v>
      </c>
      <c r="CH338" s="3">
        <v>96.265998856951896</v>
      </c>
      <c r="CI338" s="3">
        <v>179.78091759920201</v>
      </c>
      <c r="CJ338" s="3">
        <v>0.41476266942970103</v>
      </c>
      <c r="CK338" s="3">
        <v>1.63324759316351</v>
      </c>
      <c r="CL338" s="3">
        <v>0.64273982830238197</v>
      </c>
      <c r="CM338" s="3">
        <v>1.01786601027652</v>
      </c>
      <c r="CN338" s="3">
        <v>5.9293446312640103</v>
      </c>
      <c r="CO338" s="3">
        <v>31.459605883975701</v>
      </c>
      <c r="CP338" s="3">
        <v>1.0427957021209701E-2</v>
      </c>
      <c r="CQ338" s="3">
        <v>7.2647592879909406E-2</v>
      </c>
      <c r="CR338" s="3">
        <v>3.9714305890672097E-3</v>
      </c>
      <c r="CS338" s="3">
        <v>5.07132591968395E-2</v>
      </c>
      <c r="CT338" s="3">
        <v>1.75308704590647E-2</v>
      </c>
      <c r="CU338" s="3">
        <v>0.34805040669960102</v>
      </c>
      <c r="CV338" s="3">
        <v>1.21191288551728E-2</v>
      </c>
      <c r="CW338" s="3">
        <v>9.3368983549753596E-3</v>
      </c>
      <c r="CX338" s="3">
        <v>3.18325734748176</v>
      </c>
      <c r="CY338" s="3">
        <v>2.3539432419902</v>
      </c>
      <c r="DA338" s="3">
        <f t="shared" si="287"/>
        <v>0.42758277788185745</v>
      </c>
      <c r="DB338" s="3">
        <f t="shared" si="288"/>
        <v>6616.6315464636227</v>
      </c>
      <c r="DC338" s="3">
        <f t="shared" si="289"/>
        <v>1.6334765269313714</v>
      </c>
      <c r="DD338" s="3">
        <f t="shared" si="290"/>
        <v>3.063051682117615</v>
      </c>
      <c r="DE338" s="3">
        <f t="shared" si="291"/>
        <v>6.5269673847244674E-3</v>
      </c>
      <c r="DF338" s="3">
        <f t="shared" si="292"/>
        <v>2.4977023905237955E-2</v>
      </c>
      <c r="DG338" s="3">
        <f t="shared" si="293"/>
        <v>9.2184763751184257E-3</v>
      </c>
      <c r="DH338" s="3">
        <f t="shared" si="294"/>
        <v>1.4018262088920534E-2</v>
      </c>
      <c r="DI338" s="3">
        <f t="shared" si="295"/>
        <v>7.9140656783411062E-2</v>
      </c>
      <c r="DJ338" s="3">
        <f t="shared" si="296"/>
        <v>0.39842459326210367</v>
      </c>
      <c r="DK338" s="3">
        <f t="shared" si="297"/>
        <v>9.6673134632910358E-5</v>
      </c>
      <c r="DL338" s="3">
        <f t="shared" si="298"/>
        <v>6.4626765067395012E-4</v>
      </c>
      <c r="DM338" s="3">
        <f t="shared" si="299"/>
        <v>3.4588919760553311E-5</v>
      </c>
      <c r="DN338" s="3">
        <f t="shared" si="300"/>
        <v>4.2720292474803727E-4</v>
      </c>
      <c r="DO338" s="3">
        <f t="shared" si="301"/>
        <v>1.4397889667431586E-4</v>
      </c>
      <c r="DP338" s="3">
        <f t="shared" si="302"/>
        <v>2.7276677641034563E-3</v>
      </c>
      <c r="DQ338" s="3">
        <f t="shared" si="303"/>
        <v>6.152886799902217E-5</v>
      </c>
      <c r="DR338" s="3">
        <f t="shared" si="304"/>
        <v>4.5683274293816375E-5</v>
      </c>
      <c r="DS338" s="3">
        <f t="shared" si="305"/>
        <v>1.5363211136494982E-2</v>
      </c>
      <c r="DT338" s="3">
        <f t="shared" si="306"/>
        <v>1.1263943734766871E-2</v>
      </c>
      <c r="DV338" s="3">
        <f t="shared" si="307"/>
        <v>6.4556877192495747E-3</v>
      </c>
      <c r="DW338" s="3">
        <f t="shared" si="308"/>
        <v>99.898567544988452</v>
      </c>
      <c r="DX338" s="3">
        <f t="shared" si="309"/>
        <v>2.4662392640863055E-2</v>
      </c>
      <c r="DY338" s="3">
        <f t="shared" si="310"/>
        <v>4.6246261894900484E-2</v>
      </c>
      <c r="DZ338" s="3">
        <f t="shared" si="311"/>
        <v>9.8544809026781247E-5</v>
      </c>
      <c r="EA338" s="3">
        <f t="shared" si="312"/>
        <v>3.7710561516815803E-4</v>
      </c>
      <c r="EB338" s="3">
        <f t="shared" si="313"/>
        <v>1.3918148205091556E-4</v>
      </c>
      <c r="EC338" s="3">
        <f t="shared" si="314"/>
        <v>2.1164912876278419E-4</v>
      </c>
      <c r="ED338" s="3">
        <f t="shared" si="315"/>
        <v>1.1948735835922227E-3</v>
      </c>
      <c r="EE338" s="3">
        <f t="shared" si="316"/>
        <v>6.0154545197324358E-3</v>
      </c>
      <c r="EF338" s="3">
        <f t="shared" si="317"/>
        <v>1.4595806948133884E-6</v>
      </c>
      <c r="EG338" s="3">
        <f t="shared" si="318"/>
        <v>9.7574138894734904E-6</v>
      </c>
      <c r="EH338" s="3">
        <f t="shared" si="319"/>
        <v>5.2222698403912382E-7</v>
      </c>
      <c r="EI338" s="3">
        <f t="shared" si="320"/>
        <v>6.4499526584894835E-6</v>
      </c>
      <c r="EJ338" s="3">
        <f t="shared" si="321"/>
        <v>2.1738078406616826E-6</v>
      </c>
      <c r="EK338" s="3">
        <f t="shared" si="322"/>
        <v>4.1182601820742763E-5</v>
      </c>
      <c r="EL338" s="3">
        <f t="shared" si="323"/>
        <v>9.2896902791151799E-7</v>
      </c>
      <c r="EM338" s="3">
        <f t="shared" si="324"/>
        <v>6.8973066290145745E-7</v>
      </c>
      <c r="EN338" s="3">
        <f t="shared" si="325"/>
        <v>2.3195530454576155E-4</v>
      </c>
      <c r="EO338" s="3">
        <f t="shared" si="326"/>
        <v>1.7006415365715334E-4</v>
      </c>
      <c r="EQ338" s="3">
        <f t="shared" si="327"/>
        <v>199.7971350899769</v>
      </c>
    </row>
    <row r="339" spans="1:147">
      <c r="A339" s="5" t="s">
        <v>48</v>
      </c>
      <c r="B339" s="5" t="s">
        <v>397</v>
      </c>
      <c r="C339" s="5" t="s">
        <v>65</v>
      </c>
      <c r="D339" s="5" t="s">
        <v>587</v>
      </c>
      <c r="E339" s="3" t="s">
        <v>399</v>
      </c>
      <c r="F339" s="13" t="s">
        <v>498</v>
      </c>
      <c r="G339" s="5">
        <v>119.578079549413</v>
      </c>
      <c r="H339" s="5">
        <v>381518.49203799001</v>
      </c>
      <c r="I339" s="5">
        <v>87.883173603685606</v>
      </c>
      <c r="J339" s="5">
        <v>253.551430732423</v>
      </c>
      <c r="K339" s="5">
        <v>1.5111654563787</v>
      </c>
      <c r="L339" s="5">
        <v>9.2761594197388302</v>
      </c>
      <c r="M339" s="5">
        <v>1.0930569410995401</v>
      </c>
      <c r="N339" s="5">
        <v>0.40404782136852702</v>
      </c>
      <c r="O339" s="5">
        <v>9.9366568760662695</v>
      </c>
      <c r="P339" s="5">
        <v>31.1477861005955</v>
      </c>
      <c r="Q339" s="5">
        <v>1.8852034798172799E-2</v>
      </c>
      <c r="R339" s="5">
        <v>0.13595708693200501</v>
      </c>
      <c r="S339" s="5">
        <v>4.6338533088056601E-3</v>
      </c>
      <c r="T339" s="5">
        <v>0.100215879697923</v>
      </c>
      <c r="U339" s="5">
        <v>0.154007156345327</v>
      </c>
      <c r="V339" s="5">
        <v>1.7754334506257601</v>
      </c>
      <c r="W339" s="5">
        <v>2.3044422177530399E-2</v>
      </c>
      <c r="X339" s="5">
        <v>3.8702028346827802E-2</v>
      </c>
      <c r="Y339" s="5">
        <v>11.387759226521901</v>
      </c>
      <c r="Z339" s="3">
        <v>8.5687922383018194</v>
      </c>
      <c r="AA339" s="3">
        <f t="shared" si="274"/>
        <v>0.34660886491478793</v>
      </c>
      <c r="AB339" s="3">
        <f t="shared" si="275"/>
        <v>2.7351988640621085</v>
      </c>
      <c r="AC339" s="3">
        <f t="shared" si="276"/>
        <v>0.75245639355855409</v>
      </c>
      <c r="AD339" s="3">
        <f t="shared" si="277"/>
        <v>8.8443401739435785</v>
      </c>
      <c r="AE339" s="3">
        <f t="shared" si="278"/>
        <v>3.3985639823409181E-3</v>
      </c>
      <c r="AF339" s="3">
        <f t="shared" si="279"/>
        <v>1.3523921017459422E-2</v>
      </c>
      <c r="AG339" s="3">
        <f t="shared" si="280"/>
        <v>2.145124490290618E-4</v>
      </c>
      <c r="AH339" s="17">
        <f t="shared" si="281"/>
        <v>1.6554648217593788E-3</v>
      </c>
      <c r="AI339" s="3">
        <f t="shared" si="282"/>
        <v>9.7502080170014077E-2</v>
      </c>
      <c r="AJ339" s="3">
        <f t="shared" si="283"/>
        <v>0.35442263659091661</v>
      </c>
      <c r="AK339" s="3">
        <f t="shared" si="284"/>
        <v>4.4038041367687632E-4</v>
      </c>
      <c r="AL339" s="3">
        <f t="shared" si="285"/>
        <v>1.7524077707961642E-3</v>
      </c>
      <c r="AM339" s="3">
        <f t="shared" si="286"/>
        <v>2.145124490290618E-4</v>
      </c>
      <c r="AP339" s="5">
        <v>0.149471224025607</v>
      </c>
      <c r="AQ339" s="5">
        <v>2.9620084613814801</v>
      </c>
      <c r="AR339" s="5">
        <v>1.85979335714615E-2</v>
      </c>
      <c r="AS339" s="5">
        <v>0.16491439972248101</v>
      </c>
      <c r="AT339" s="5">
        <v>0.143056635734232</v>
      </c>
      <c r="AU339" s="5">
        <v>1.4228598907782399</v>
      </c>
      <c r="AV339" s="5">
        <v>1.50834492341503E-2</v>
      </c>
      <c r="AW339" s="5">
        <v>0.313541890820695</v>
      </c>
      <c r="AX339" s="5">
        <v>0.258121693806451</v>
      </c>
      <c r="AY339" s="5">
        <v>0.97227838699854996</v>
      </c>
      <c r="AZ339" s="5">
        <v>1.2481074941540099E-2</v>
      </c>
      <c r="BA339" s="5">
        <v>0.13595708693200501</v>
      </c>
      <c r="BB339" s="5">
        <v>4.6338533088056601E-3</v>
      </c>
      <c r="BC339" s="5">
        <v>0.100215879697923</v>
      </c>
      <c r="BD339" s="5">
        <v>2.9825620184277601E-2</v>
      </c>
      <c r="BE339" s="5">
        <v>0.117478012287568</v>
      </c>
      <c r="BF339" s="5">
        <v>1.40710036392497E-2</v>
      </c>
      <c r="BG339" s="5">
        <v>7.4719184008552302E-3</v>
      </c>
      <c r="BH339" s="5">
        <v>8.1049051050543896E-3</v>
      </c>
      <c r="BI339" s="3">
        <v>3.3777024049899702E-3</v>
      </c>
      <c r="BK339" s="5">
        <v>43.337998012337998</v>
      </c>
      <c r="BL339" s="5">
        <v>17864.148830345799</v>
      </c>
      <c r="BM339" s="5">
        <v>31.041859063772701</v>
      </c>
      <c r="BN339" s="5">
        <v>79.193720298216206</v>
      </c>
      <c r="BO339" s="5">
        <v>0.64535636139753505</v>
      </c>
      <c r="BP339" s="5">
        <v>3.9424801484971002</v>
      </c>
      <c r="BQ339" s="5">
        <v>0.316383749532821</v>
      </c>
      <c r="BR339" s="5">
        <v>0.23028200275253699</v>
      </c>
      <c r="BS339" s="5">
        <v>2.5839662209590601</v>
      </c>
      <c r="BT339" s="5">
        <v>8.8281717328241793</v>
      </c>
      <c r="BU339" s="5">
        <v>1.5536103695713101E-2</v>
      </c>
      <c r="BV339" s="5">
        <v>0.126690928259654</v>
      </c>
      <c r="BW339" s="5">
        <v>3.2156054093248599E-3</v>
      </c>
      <c r="BX339" s="5">
        <v>6.0265281992607403E-2</v>
      </c>
      <c r="BY339" s="5">
        <v>6.6900491766082607E-2</v>
      </c>
      <c r="BZ339" s="5">
        <v>0.457593448064534</v>
      </c>
      <c r="CA339" s="5">
        <v>2.6605812885019599E-2</v>
      </c>
      <c r="CB339" s="5">
        <v>2.5288769401287998E-2</v>
      </c>
      <c r="CC339" s="5">
        <v>5.0675816081196396</v>
      </c>
      <c r="CD339" s="3">
        <v>1.56546137456545</v>
      </c>
      <c r="CF339" s="3">
        <v>119.578079549413</v>
      </c>
      <c r="CG339" s="3">
        <v>381518.49203799001</v>
      </c>
      <c r="CH339" s="3">
        <v>87.883173603685606</v>
      </c>
      <c r="CI339" s="3">
        <v>253.551430732423</v>
      </c>
      <c r="CJ339" s="3">
        <v>1.5111654563787</v>
      </c>
      <c r="CK339" s="3">
        <v>9.2761594197388302</v>
      </c>
      <c r="CL339" s="3">
        <v>1.0930569410995401</v>
      </c>
      <c r="CM339" s="3">
        <v>0.40404782136852702</v>
      </c>
      <c r="CN339" s="3">
        <v>9.9366568760662695</v>
      </c>
      <c r="CO339" s="3">
        <v>31.1477861005955</v>
      </c>
      <c r="CP339" s="3">
        <v>1.8852034798172799E-2</v>
      </c>
      <c r="CQ339" s="3">
        <v>0.13595708693200501</v>
      </c>
      <c r="CR339" s="3">
        <v>4.6338533088056601E-3</v>
      </c>
      <c r="CS339" s="3">
        <v>0.100215879697923</v>
      </c>
      <c r="CT339" s="3">
        <v>0.154007156345327</v>
      </c>
      <c r="CU339" s="3">
        <v>1.7754334506257601</v>
      </c>
      <c r="CV339" s="3">
        <v>2.3044422177530399E-2</v>
      </c>
      <c r="CW339" s="3">
        <v>3.8702028346827802E-2</v>
      </c>
      <c r="CX339" s="3">
        <v>11.387759226521901</v>
      </c>
      <c r="CY339" s="3">
        <v>8.5687922383018194</v>
      </c>
      <c r="DA339" s="3">
        <f t="shared" si="287"/>
        <v>2.1765985819666258</v>
      </c>
      <c r="DB339" s="3">
        <f t="shared" si="288"/>
        <v>6831.7394939204942</v>
      </c>
      <c r="DC339" s="3">
        <f t="shared" si="289"/>
        <v>1.4912336951613965</v>
      </c>
      <c r="DD339" s="3">
        <f t="shared" si="290"/>
        <v>4.3199308735296134</v>
      </c>
      <c r="DE339" s="3">
        <f t="shared" si="291"/>
        <v>2.3780654272160327E-2</v>
      </c>
      <c r="DF339" s="3">
        <f t="shared" si="292"/>
        <v>0.14185899097321961</v>
      </c>
      <c r="DG339" s="3">
        <f t="shared" si="293"/>
        <v>1.5677135824613688E-2</v>
      </c>
      <c r="DH339" s="3">
        <f t="shared" si="294"/>
        <v>5.5646305105154529E-3</v>
      </c>
      <c r="DI339" s="3">
        <f t="shared" si="295"/>
        <v>0.13262739818778924</v>
      </c>
      <c r="DJ339" s="3">
        <f t="shared" si="296"/>
        <v>0.39447550785961882</v>
      </c>
      <c r="DK339" s="3">
        <f t="shared" si="297"/>
        <v>1.7476916086643513E-4</v>
      </c>
      <c r="DL339" s="3">
        <f t="shared" si="298"/>
        <v>1.2094642600101858E-3</v>
      </c>
      <c r="DM339" s="3">
        <f t="shared" si="299"/>
        <v>4.0358247912397536E-5</v>
      </c>
      <c r="DN339" s="3">
        <f t="shared" si="300"/>
        <v>8.442075621086935E-4</v>
      </c>
      <c r="DO339" s="3">
        <f t="shared" si="301"/>
        <v>1.2648419542158919E-3</v>
      </c>
      <c r="DP339" s="3">
        <f t="shared" si="302"/>
        <v>1.3914055255687776E-2</v>
      </c>
      <c r="DQ339" s="3">
        <f t="shared" si="303"/>
        <v>1.1699662799358773E-4</v>
      </c>
      <c r="DR339" s="3">
        <f t="shared" si="304"/>
        <v>1.8936003258009733E-4</v>
      </c>
      <c r="DS339" s="3">
        <f t="shared" si="305"/>
        <v>5.4960227927229252E-2</v>
      </c>
      <c r="DT339" s="3">
        <f t="shared" si="306"/>
        <v>4.1002855092434128E-2</v>
      </c>
      <c r="DV339" s="3">
        <f t="shared" si="307"/>
        <v>3.1814240084360589E-2</v>
      </c>
      <c r="DW339" s="3">
        <f t="shared" si="308"/>
        <v>99.856079230289282</v>
      </c>
      <c r="DX339" s="3">
        <f t="shared" si="309"/>
        <v>2.1796608337807097E-2</v>
      </c>
      <c r="DY339" s="3">
        <f t="shared" si="310"/>
        <v>6.3142243635082917E-2</v>
      </c>
      <c r="DZ339" s="3">
        <f t="shared" si="311"/>
        <v>3.4758979016429612E-4</v>
      </c>
      <c r="EA339" s="3">
        <f t="shared" si="312"/>
        <v>2.0734810884923895E-3</v>
      </c>
      <c r="EB339" s="3">
        <f t="shared" si="313"/>
        <v>2.2914476150616076E-4</v>
      </c>
      <c r="EC339" s="3">
        <f t="shared" si="314"/>
        <v>8.1335388394097164E-5</v>
      </c>
      <c r="ED339" s="3">
        <f t="shared" si="315"/>
        <v>1.9385475680582405E-3</v>
      </c>
      <c r="EE339" s="3">
        <f t="shared" si="316"/>
        <v>5.7658488884554529E-3</v>
      </c>
      <c r="EF339" s="3">
        <f t="shared" si="317"/>
        <v>2.5545123888315842E-6</v>
      </c>
      <c r="EG339" s="3">
        <f t="shared" si="318"/>
        <v>1.7678127083337207E-5</v>
      </c>
      <c r="EH339" s="3">
        <f t="shared" si="319"/>
        <v>5.8989608791762367E-7</v>
      </c>
      <c r="EI339" s="3">
        <f t="shared" si="320"/>
        <v>1.2339354754927677E-5</v>
      </c>
      <c r="EJ339" s="3">
        <f t="shared" si="321"/>
        <v>1.848755481768168E-5</v>
      </c>
      <c r="EK339" s="3">
        <f t="shared" si="322"/>
        <v>2.0337470497272319E-4</v>
      </c>
      <c r="EL339" s="3">
        <f t="shared" si="323"/>
        <v>1.7100805095101801E-6</v>
      </c>
      <c r="EM339" s="3">
        <f t="shared" si="324"/>
        <v>2.7677797774922615E-6</v>
      </c>
      <c r="EN339" s="3">
        <f t="shared" si="325"/>
        <v>8.0332584099554536E-4</v>
      </c>
      <c r="EO339" s="3">
        <f t="shared" si="326"/>
        <v>5.9931798488828945E-4</v>
      </c>
      <c r="EQ339" s="3">
        <f t="shared" si="327"/>
        <v>199.71215846057856</v>
      </c>
    </row>
    <row r="340" spans="1:147">
      <c r="A340" s="5" t="s">
        <v>49</v>
      </c>
      <c r="B340" s="5" t="s">
        <v>397</v>
      </c>
      <c r="C340" s="5" t="s">
        <v>65</v>
      </c>
      <c r="D340" s="5" t="s">
        <v>587</v>
      </c>
      <c r="E340" s="3" t="s">
        <v>399</v>
      </c>
      <c r="F340" s="13" t="s">
        <v>498</v>
      </c>
      <c r="G340" s="5">
        <v>51.196283622586101</v>
      </c>
      <c r="H340" s="5">
        <v>384311.52301760501</v>
      </c>
      <c r="I340" s="5">
        <v>149.51189855594899</v>
      </c>
      <c r="J340" s="5">
        <v>122.827995197443</v>
      </c>
      <c r="K340" s="5">
        <v>1.00288125281048</v>
      </c>
      <c r="L340" s="5">
        <v>3.4241973072279901</v>
      </c>
      <c r="M340" s="5">
        <v>3.0127184094830501</v>
      </c>
      <c r="N340" s="5">
        <v>0.84413593429818501</v>
      </c>
      <c r="O340" s="5">
        <v>4.7590792370927302</v>
      </c>
      <c r="P340" s="5">
        <v>34.2538864709093</v>
      </c>
      <c r="Q340" s="5">
        <v>1.7231506098765299E-2</v>
      </c>
      <c r="R340" s="5">
        <v>9.2633522719791805E-2</v>
      </c>
      <c r="S340" s="5">
        <v>4.4127835213196801E-3</v>
      </c>
      <c r="T340" s="5">
        <v>0.105657699808953</v>
      </c>
      <c r="U340" s="5">
        <v>5.10607418752363E-2</v>
      </c>
      <c r="V340" s="5">
        <v>0.83594936532310704</v>
      </c>
      <c r="W340" s="5">
        <v>4.2272741278669403E-2</v>
      </c>
      <c r="X340" s="5">
        <v>6.5722181530724497E-2</v>
      </c>
      <c r="Y340" s="5">
        <v>5.9749527674084604</v>
      </c>
      <c r="Z340" s="3">
        <v>7.8631770193549499</v>
      </c>
      <c r="AA340" s="3">
        <f t="shared" si="274"/>
        <v>1.2172461035093203</v>
      </c>
      <c r="AB340" s="3">
        <f t="shared" si="275"/>
        <v>5.732913347491845</v>
      </c>
      <c r="AC340" s="3">
        <f t="shared" si="276"/>
        <v>1.3160232934804397</v>
      </c>
      <c r="AD340" s="3">
        <f t="shared" si="277"/>
        <v>31.416139784065496</v>
      </c>
      <c r="AE340" s="3">
        <f t="shared" si="278"/>
        <v>1.0999615242018129E-2</v>
      </c>
      <c r="AF340" s="3">
        <f t="shared" si="279"/>
        <v>8.5457984126262928E-3</v>
      </c>
      <c r="AG340" s="3">
        <f t="shared" si="280"/>
        <v>1.1525173758874502E-4</v>
      </c>
      <c r="AH340" s="17">
        <f t="shared" si="281"/>
        <v>2.8839568728907606E-3</v>
      </c>
      <c r="AI340" s="3">
        <f t="shared" si="282"/>
        <v>5.2592316031706755E-2</v>
      </c>
      <c r="AJ340" s="3">
        <f t="shared" si="283"/>
        <v>0.22910475220867535</v>
      </c>
      <c r="AK340" s="3">
        <f t="shared" si="284"/>
        <v>4.3957826878996212E-4</v>
      </c>
      <c r="AL340" s="3">
        <f t="shared" si="285"/>
        <v>3.415162429773361E-4</v>
      </c>
      <c r="AM340" s="3">
        <f t="shared" si="286"/>
        <v>1.1525173758874502E-4</v>
      </c>
      <c r="AP340" s="5">
        <v>4.8687220083274002E-2</v>
      </c>
      <c r="AQ340" s="5">
        <v>2.8253083797329999</v>
      </c>
      <c r="AR340" s="5">
        <v>1.1751089171449999E-2</v>
      </c>
      <c r="AS340" s="5">
        <v>0.211701498533094</v>
      </c>
      <c r="AT340" s="5">
        <v>0.130349007021799</v>
      </c>
      <c r="AU340" s="5">
        <v>2.02798064138404</v>
      </c>
      <c r="AV340" s="5">
        <v>4.0084091982410898E-2</v>
      </c>
      <c r="AW340" s="5">
        <v>0.29754151581197402</v>
      </c>
      <c r="AX340" s="5">
        <v>0.185928492197766</v>
      </c>
      <c r="AY340" s="5">
        <v>0.97710311455461996</v>
      </c>
      <c r="AZ340" s="5">
        <v>3.2411032691000902E-6</v>
      </c>
      <c r="BA340" s="5">
        <v>9.2633522719791805E-2</v>
      </c>
      <c r="BB340" s="5">
        <v>4.4127835213196801E-3</v>
      </c>
      <c r="BC340" s="5">
        <v>9.4973734522456901E-2</v>
      </c>
      <c r="BD340" s="5">
        <v>2.5558606233841499E-2</v>
      </c>
      <c r="BE340" s="5">
        <v>0.14664813104922</v>
      </c>
      <c r="BF340" s="5">
        <v>1.1539898069564101E-2</v>
      </c>
      <c r="BG340" s="5">
        <v>4.14459744794072E-3</v>
      </c>
      <c r="BH340" s="5">
        <v>3.2516229041440303E-2</v>
      </c>
      <c r="BI340" s="3">
        <v>4.34133513720069E-3</v>
      </c>
      <c r="BK340" s="5">
        <v>19.639867284309201</v>
      </c>
      <c r="BL340" s="5">
        <v>27650.422104547499</v>
      </c>
      <c r="BM340" s="5">
        <v>65.265882890355599</v>
      </c>
      <c r="BN340" s="5">
        <v>69.806182090446796</v>
      </c>
      <c r="BO340" s="5">
        <v>0.393762538850088</v>
      </c>
      <c r="BP340" s="5">
        <v>1.70606666730893</v>
      </c>
      <c r="BQ340" s="5">
        <v>0.181034507268997</v>
      </c>
      <c r="BR340" s="5">
        <v>0.45391841236901198</v>
      </c>
      <c r="BS340" s="5">
        <v>0.82769536132268495</v>
      </c>
      <c r="BT340" s="5">
        <v>8.0856100672376297</v>
      </c>
      <c r="BU340" s="5">
        <v>2.1108700528183699E-2</v>
      </c>
      <c r="BV340" s="5">
        <v>4.3629784173371003E-2</v>
      </c>
      <c r="BW340" s="5">
        <v>3.54587267916897E-3</v>
      </c>
      <c r="BX340" s="5">
        <v>0.101562268020759</v>
      </c>
      <c r="BY340" s="5">
        <v>4.2348342091827099E-2</v>
      </c>
      <c r="BZ340" s="5">
        <v>0.243436707152729</v>
      </c>
      <c r="CA340" s="5">
        <v>4.5096872291406999E-2</v>
      </c>
      <c r="CB340" s="5">
        <v>2.49844596564615E-2</v>
      </c>
      <c r="CC340" s="5">
        <v>1.36546729509168</v>
      </c>
      <c r="CD340" s="3">
        <v>2.02762167541534</v>
      </c>
      <c r="CF340" s="3">
        <v>51.196283622586101</v>
      </c>
      <c r="CG340" s="3">
        <v>384311.52301760501</v>
      </c>
      <c r="CH340" s="3">
        <v>149.51189855594899</v>
      </c>
      <c r="CI340" s="3">
        <v>122.827995197443</v>
      </c>
      <c r="CJ340" s="3">
        <v>1.00288125281048</v>
      </c>
      <c r="CK340" s="3">
        <v>3.4241973072279901</v>
      </c>
      <c r="CL340" s="3">
        <v>3.0127184094830501</v>
      </c>
      <c r="CM340" s="3">
        <v>0.84413593429818501</v>
      </c>
      <c r="CN340" s="3">
        <v>4.7590792370927302</v>
      </c>
      <c r="CO340" s="3">
        <v>34.2538864709093</v>
      </c>
      <c r="CP340" s="3">
        <v>1.7231506098765299E-2</v>
      </c>
      <c r="CQ340" s="3">
        <v>9.2633522719791805E-2</v>
      </c>
      <c r="CR340" s="3">
        <v>4.4127835213196801E-3</v>
      </c>
      <c r="CS340" s="3">
        <v>0.105657699808953</v>
      </c>
      <c r="CT340" s="3">
        <v>5.10607418752363E-2</v>
      </c>
      <c r="CU340" s="3">
        <v>0.83594936532310704</v>
      </c>
      <c r="CV340" s="3">
        <v>4.2272741278669403E-2</v>
      </c>
      <c r="CW340" s="3">
        <v>6.5722181530724497E-2</v>
      </c>
      <c r="CX340" s="3">
        <v>5.9749527674084604</v>
      </c>
      <c r="CY340" s="3">
        <v>7.8631770193549499</v>
      </c>
      <c r="DA340" s="3">
        <f t="shared" si="287"/>
        <v>0.9318911856987514</v>
      </c>
      <c r="DB340" s="3">
        <f t="shared" si="288"/>
        <v>6881.7534786929</v>
      </c>
      <c r="DC340" s="3">
        <f t="shared" si="289"/>
        <v>2.5369723442125829</v>
      </c>
      <c r="DD340" s="3">
        <f t="shared" si="290"/>
        <v>2.0927054012451656</v>
      </c>
      <c r="DE340" s="3">
        <f t="shared" si="291"/>
        <v>1.5781972945747649E-2</v>
      </c>
      <c r="DF340" s="3">
        <f t="shared" si="292"/>
        <v>5.2365763988805478E-2</v>
      </c>
      <c r="DG340" s="3">
        <f t="shared" si="293"/>
        <v>4.3209821859114643E-2</v>
      </c>
      <c r="DH340" s="3">
        <f t="shared" si="294"/>
        <v>1.1625615401434858E-2</v>
      </c>
      <c r="DI340" s="3">
        <f t="shared" si="295"/>
        <v>6.3520790227287321E-2</v>
      </c>
      <c r="DJ340" s="3">
        <f t="shared" si="296"/>
        <v>0.43381315186055347</v>
      </c>
      <c r="DK340" s="3">
        <f t="shared" si="297"/>
        <v>1.5974593159768401E-4</v>
      </c>
      <c r="DL340" s="3">
        <f t="shared" si="298"/>
        <v>8.2406101466753082E-4</v>
      </c>
      <c r="DM340" s="3">
        <f t="shared" si="299"/>
        <v>3.8432854790361093E-5</v>
      </c>
      <c r="DN340" s="3">
        <f t="shared" si="300"/>
        <v>8.9004885695352545E-4</v>
      </c>
      <c r="DO340" s="3">
        <f t="shared" si="301"/>
        <v>4.1935563300949654E-4</v>
      </c>
      <c r="DP340" s="3">
        <f t="shared" si="302"/>
        <v>6.5513273144444132E-3</v>
      </c>
      <c r="DQ340" s="3">
        <f t="shared" si="303"/>
        <v>2.1461888467188666E-4</v>
      </c>
      <c r="DR340" s="3">
        <f t="shared" si="304"/>
        <v>3.2156336418251636E-4</v>
      </c>
      <c r="DS340" s="3">
        <f t="shared" si="305"/>
        <v>2.8836644630349715E-2</v>
      </c>
      <c r="DT340" s="3">
        <f t="shared" si="306"/>
        <v>3.7626388751685447E-2</v>
      </c>
      <c r="DV340" s="3">
        <f t="shared" si="307"/>
        <v>1.3527151561719851E-2</v>
      </c>
      <c r="DW340" s="3">
        <f t="shared" si="308"/>
        <v>99.894197675955539</v>
      </c>
      <c r="DX340" s="3">
        <f t="shared" si="309"/>
        <v>3.6826198095567295E-2</v>
      </c>
      <c r="DY340" s="3">
        <f t="shared" si="310"/>
        <v>3.0377305388339864E-2</v>
      </c>
      <c r="DZ340" s="3">
        <f t="shared" si="311"/>
        <v>2.2908805583348783E-4</v>
      </c>
      <c r="EA340" s="3">
        <f t="shared" si="312"/>
        <v>7.6013126531578935E-4</v>
      </c>
      <c r="EB340" s="3">
        <f t="shared" si="313"/>
        <v>6.2722538662589073E-4</v>
      </c>
      <c r="EC340" s="3">
        <f t="shared" si="314"/>
        <v>1.6875517651297018E-4</v>
      </c>
      <c r="ED340" s="3">
        <f t="shared" si="315"/>
        <v>9.2205546088564103E-4</v>
      </c>
      <c r="EE340" s="3">
        <f t="shared" si="316"/>
        <v>6.2971475047110311E-3</v>
      </c>
      <c r="EF340" s="3">
        <f t="shared" si="317"/>
        <v>2.3188409347060301E-6</v>
      </c>
      <c r="EG340" s="3">
        <f t="shared" si="318"/>
        <v>1.1961909730001289E-5</v>
      </c>
      <c r="EH340" s="3">
        <f t="shared" si="319"/>
        <v>5.5788385991542904E-7</v>
      </c>
      <c r="EI340" s="3">
        <f t="shared" si="320"/>
        <v>1.2919776439690367E-5</v>
      </c>
      <c r="EJ340" s="3">
        <f t="shared" si="321"/>
        <v>6.0872849674255997E-6</v>
      </c>
      <c r="EK340" s="3">
        <f t="shared" si="322"/>
        <v>9.5097795614919285E-5</v>
      </c>
      <c r="EL340" s="3">
        <f t="shared" si="323"/>
        <v>3.1153660701136665E-6</v>
      </c>
      <c r="EM340" s="3">
        <f t="shared" si="324"/>
        <v>4.6677513756413707E-6</v>
      </c>
      <c r="EN340" s="3">
        <f t="shared" si="325"/>
        <v>4.1858713595805411E-4</v>
      </c>
      <c r="EO340" s="3">
        <f t="shared" si="326"/>
        <v>5.4617735544155597E-4</v>
      </c>
      <c r="EQ340" s="3">
        <f t="shared" si="327"/>
        <v>199.78839535191108</v>
      </c>
    </row>
    <row r="341" spans="1:147">
      <c r="A341" s="5" t="s">
        <v>50</v>
      </c>
      <c r="B341" s="5" t="s">
        <v>397</v>
      </c>
      <c r="C341" s="5" t="s">
        <v>65</v>
      </c>
      <c r="D341" s="5" t="s">
        <v>587</v>
      </c>
      <c r="E341" s="3" t="s">
        <v>399</v>
      </c>
      <c r="F341" s="13" t="s">
        <v>491</v>
      </c>
      <c r="G341" s="5">
        <v>27.846252708407199</v>
      </c>
      <c r="H341" s="5">
        <v>364371.43694145</v>
      </c>
      <c r="I341" s="5">
        <v>106.075403970891</v>
      </c>
      <c r="J341" s="5">
        <v>97.479188722605898</v>
      </c>
      <c r="K341" s="5">
        <v>1.3935276739416</v>
      </c>
      <c r="L341" s="5">
        <v>1.6546958741105999</v>
      </c>
      <c r="M341" s="5">
        <v>0.96902445275792404</v>
      </c>
      <c r="N341" s="5">
        <v>0.65292937145796703</v>
      </c>
      <c r="O341" s="5">
        <v>5.858163827736</v>
      </c>
      <c r="P341" s="5">
        <v>17.745881187400599</v>
      </c>
      <c r="Q341" s="5">
        <v>1.3440228053315699E-2</v>
      </c>
      <c r="R341" s="5">
        <v>0.155236053629287</v>
      </c>
      <c r="S341" s="5">
        <v>2.6763426082873267E-3</v>
      </c>
      <c r="T341" s="5">
        <v>0.20491740243760401</v>
      </c>
      <c r="U341" s="5">
        <v>3.1527451581472903E-2</v>
      </c>
      <c r="V341" s="5">
        <v>0.60041163936118602</v>
      </c>
      <c r="W341" s="5">
        <v>1.9890762755605799E-2</v>
      </c>
      <c r="X341" s="5">
        <v>2.8979649077889399E-2</v>
      </c>
      <c r="Y341" s="5">
        <v>5.7219103696600504</v>
      </c>
      <c r="Z341" s="3">
        <v>2.9701108726061101</v>
      </c>
      <c r="AA341" s="3">
        <f t="shared" si="274"/>
        <v>1.0881851332672365</v>
      </c>
      <c r="AB341" s="3">
        <f t="shared" si="275"/>
        <v>3.1013909762544771</v>
      </c>
      <c r="AC341" s="3">
        <f t="shared" si="276"/>
        <v>0.51907679091844461</v>
      </c>
      <c r="AD341" s="3">
        <f t="shared" si="277"/>
        <v>18.107278507416869</v>
      </c>
      <c r="AE341" s="3">
        <f t="shared" si="278"/>
        <v>5.0646807107555475E-3</v>
      </c>
      <c r="AF341" s="3">
        <f t="shared" si="279"/>
        <v>5.509952016837693E-3</v>
      </c>
      <c r="AG341" s="3">
        <f t="shared" si="280"/>
        <v>1.2670447200940134E-4</v>
      </c>
      <c r="AH341" s="17">
        <f t="shared" si="281"/>
        <v>2.3489057299082104E-3</v>
      </c>
      <c r="AI341" s="3">
        <f t="shared" si="282"/>
        <v>2.799999586540497E-2</v>
      </c>
      <c r="AJ341" s="3">
        <f t="shared" si="283"/>
        <v>0.16729496681691061</v>
      </c>
      <c r="AK341" s="3">
        <f t="shared" si="284"/>
        <v>2.7319857377910089E-4</v>
      </c>
      <c r="AL341" s="3">
        <f t="shared" si="285"/>
        <v>2.972173604931507E-4</v>
      </c>
      <c r="AM341" s="3">
        <f t="shared" si="286"/>
        <v>1.2670447200940134E-4</v>
      </c>
      <c r="AP341" s="5">
        <v>0.127036592378691</v>
      </c>
      <c r="AQ341" s="5">
        <v>3.0535849450018602</v>
      </c>
      <c r="AR341" s="5">
        <v>1.3001422014364499E-2</v>
      </c>
      <c r="AS341" s="5">
        <v>0.12850547487168601</v>
      </c>
      <c r="AT341" s="5">
        <v>0.106731387717293</v>
      </c>
      <c r="AU341" s="5">
        <v>1.6546958741105999</v>
      </c>
      <c r="AV341" s="5">
        <v>1.9020439140037902E-2</v>
      </c>
      <c r="AW341" s="5">
        <v>0.34753094723102101</v>
      </c>
      <c r="AX341" s="5">
        <v>0.27617064511424999</v>
      </c>
      <c r="AY341" s="5">
        <v>0.79830047140521199</v>
      </c>
      <c r="AZ341" s="5">
        <v>3.0282062790887399E-6</v>
      </c>
      <c r="BA341" s="5">
        <v>0.155236053629287</v>
      </c>
      <c r="BB341" s="5">
        <v>3.2368045232635699E-3</v>
      </c>
      <c r="BC341" s="5">
        <v>6.3236503127081706E-2</v>
      </c>
      <c r="BD341" s="5">
        <v>1.2593728156696999E-2</v>
      </c>
      <c r="BE341" s="5">
        <v>8.21461112101258E-2</v>
      </c>
      <c r="BF341" s="5">
        <v>7.6229506472606497E-6</v>
      </c>
      <c r="BG341" s="5">
        <v>6.9330199803374799E-3</v>
      </c>
      <c r="BH341" s="5">
        <v>1.9628383451181598E-2</v>
      </c>
      <c r="BI341" s="3">
        <v>4.2715511221016701E-3</v>
      </c>
      <c r="BK341" s="5">
        <v>9.4287680542235695</v>
      </c>
      <c r="BL341" s="5">
        <v>17673.013145035398</v>
      </c>
      <c r="BM341" s="5">
        <v>6.6883084469247702</v>
      </c>
      <c r="BN341" s="5">
        <v>10.2275739554882</v>
      </c>
      <c r="BO341" s="5">
        <v>0.70696878782434103</v>
      </c>
      <c r="BP341" s="5">
        <v>1.9956499556379601</v>
      </c>
      <c r="BQ341" s="5">
        <v>0.151140664158605</v>
      </c>
      <c r="BR341" s="5">
        <v>0.256978072320597</v>
      </c>
      <c r="BS341" s="5">
        <v>1.2999392198939701</v>
      </c>
      <c r="BT341" s="5">
        <v>2.68744346603295</v>
      </c>
      <c r="BU341" s="5">
        <v>5.8560534290716497E-3</v>
      </c>
      <c r="BV341" s="5">
        <v>8.9241062635641799E-2</v>
      </c>
      <c r="BW341" s="5">
        <v>4.4026726881199402E-3</v>
      </c>
      <c r="BX341" s="5">
        <v>0.217340555862372</v>
      </c>
      <c r="BY341" s="5">
        <v>1.6800627491801199E-2</v>
      </c>
      <c r="BZ341" s="5">
        <v>0.25653644059620201</v>
      </c>
      <c r="CA341" s="5">
        <v>2.17616991090742E-2</v>
      </c>
      <c r="CB341" s="5">
        <v>2.0076199345820899E-2</v>
      </c>
      <c r="CC341" s="5">
        <v>3.0064894542318301</v>
      </c>
      <c r="CD341" s="3">
        <v>1.0635468268788399</v>
      </c>
      <c r="CF341" s="3">
        <v>27.846252708407199</v>
      </c>
      <c r="CG341" s="3">
        <v>364371.43694145</v>
      </c>
      <c r="CH341" s="3">
        <v>106.075403970891</v>
      </c>
      <c r="CI341" s="3">
        <v>97.479188722605898</v>
      </c>
      <c r="CJ341" s="3">
        <v>1.3935276739416</v>
      </c>
      <c r="CK341" s="3">
        <v>1.6546958741105999</v>
      </c>
      <c r="CL341" s="3">
        <v>0.96902445275792404</v>
      </c>
      <c r="CM341" s="3">
        <v>0.65292937145796703</v>
      </c>
      <c r="CN341" s="3">
        <v>5.858163827736</v>
      </c>
      <c r="CO341" s="3">
        <v>17.745881187400599</v>
      </c>
      <c r="CP341" s="3">
        <v>1.3440228053315699E-2</v>
      </c>
      <c r="CQ341" s="3">
        <v>0.155236053629287</v>
      </c>
      <c r="CR341" s="3">
        <v>2.6763426082873267E-3</v>
      </c>
      <c r="CS341" s="3">
        <v>0.20491740243760401</v>
      </c>
      <c r="CT341" s="3">
        <v>3.1527451581472903E-2</v>
      </c>
      <c r="CU341" s="3">
        <v>0.60041163936118602</v>
      </c>
      <c r="CV341" s="3">
        <v>1.9890762755605799E-2</v>
      </c>
      <c r="CW341" s="3">
        <v>2.8979649077889399E-2</v>
      </c>
      <c r="CX341" s="3">
        <v>5.7219103696600504</v>
      </c>
      <c r="CY341" s="3">
        <v>2.9701108726061101</v>
      </c>
      <c r="DA341" s="3">
        <f t="shared" si="287"/>
        <v>0.50686642891900291</v>
      </c>
      <c r="DB341" s="3">
        <f t="shared" si="288"/>
        <v>6524.6922184877785</v>
      </c>
      <c r="DC341" s="3">
        <f t="shared" si="289"/>
        <v>1.7999260853116918</v>
      </c>
      <c r="DD341" s="3">
        <f t="shared" si="290"/>
        <v>1.6608202748964263</v>
      </c>
      <c r="DE341" s="3">
        <f t="shared" si="291"/>
        <v>2.1929431812255689E-2</v>
      </c>
      <c r="DF341" s="3">
        <f t="shared" si="292"/>
        <v>2.5305029425150633E-2</v>
      </c>
      <c r="DG341" s="3">
        <f t="shared" si="293"/>
        <v>1.389820364525227E-2</v>
      </c>
      <c r="DH341" s="3">
        <f t="shared" si="294"/>
        <v>8.9922789072850434E-3</v>
      </c>
      <c r="DI341" s="3">
        <f t="shared" si="295"/>
        <v>7.8190586262653225E-2</v>
      </c>
      <c r="DJ341" s="3">
        <f t="shared" si="296"/>
        <v>0.22474520247467833</v>
      </c>
      <c r="DK341" s="3">
        <f t="shared" si="297"/>
        <v>1.245986125041087E-4</v>
      </c>
      <c r="DL341" s="3">
        <f t="shared" si="298"/>
        <v>1.3809685318099385E-3</v>
      </c>
      <c r="DM341" s="3">
        <f t="shared" si="299"/>
        <v>2.3309434133039478E-5</v>
      </c>
      <c r="DN341" s="3">
        <f t="shared" si="300"/>
        <v>1.7262016884643586E-3</v>
      </c>
      <c r="DO341" s="3">
        <f t="shared" si="301"/>
        <v>2.5893110694376559E-4</v>
      </c>
      <c r="DP341" s="3">
        <f t="shared" si="302"/>
        <v>4.7054203711691693E-3</v>
      </c>
      <c r="DQ341" s="3">
        <f t="shared" si="303"/>
        <v>1.0098548588887706E-4</v>
      </c>
      <c r="DR341" s="3">
        <f t="shared" si="304"/>
        <v>1.4179068973780833E-4</v>
      </c>
      <c r="DS341" s="3">
        <f t="shared" si="305"/>
        <v>2.7615397536969358E-2</v>
      </c>
      <c r="DT341" s="3">
        <f t="shared" si="306"/>
        <v>1.421239100343348E-2</v>
      </c>
      <c r="DV341" s="3">
        <f t="shared" si="307"/>
        <v>7.7619841690855359E-3</v>
      </c>
      <c r="DW341" s="3">
        <f t="shared" si="308"/>
        <v>99.916969873241911</v>
      </c>
      <c r="DX341" s="3">
        <f t="shared" si="309"/>
        <v>2.7563470339729317E-2</v>
      </c>
      <c r="DY341" s="3">
        <f t="shared" si="310"/>
        <v>2.543325015415919E-2</v>
      </c>
      <c r="DZ341" s="3">
        <f t="shared" si="311"/>
        <v>3.3582003630974316E-4</v>
      </c>
      <c r="EA341" s="3">
        <f t="shared" si="312"/>
        <v>3.8751281716400732E-4</v>
      </c>
      <c r="EB341" s="3">
        <f t="shared" si="313"/>
        <v>2.1283247522083147E-4</v>
      </c>
      <c r="EC341" s="3">
        <f t="shared" si="314"/>
        <v>1.3770477297383207E-4</v>
      </c>
      <c r="ED341" s="3">
        <f t="shared" si="315"/>
        <v>1.1973846720063918E-3</v>
      </c>
      <c r="EE341" s="3">
        <f t="shared" si="316"/>
        <v>3.4416733959019845E-3</v>
      </c>
      <c r="EF341" s="3">
        <f t="shared" si="317"/>
        <v>1.9080617743998631E-6</v>
      </c>
      <c r="EG341" s="3">
        <f t="shared" si="318"/>
        <v>2.1147693495453296E-5</v>
      </c>
      <c r="EH341" s="3">
        <f t="shared" si="319"/>
        <v>3.5695293357040742E-7</v>
      </c>
      <c r="EI341" s="3">
        <f t="shared" si="320"/>
        <v>2.6434479409268968E-5</v>
      </c>
      <c r="EJ341" s="3">
        <f t="shared" si="321"/>
        <v>3.9651849842721995E-6</v>
      </c>
      <c r="EK341" s="3">
        <f t="shared" si="322"/>
        <v>7.2057244958600541E-5</v>
      </c>
      <c r="EL341" s="3">
        <f t="shared" si="323"/>
        <v>1.5464581950092678E-6</v>
      </c>
      <c r="EM341" s="3">
        <f t="shared" si="324"/>
        <v>2.1713355359039948E-6</v>
      </c>
      <c r="EN341" s="3">
        <f t="shared" si="325"/>
        <v>4.2289302718687843E-4</v>
      </c>
      <c r="EO341" s="3">
        <f t="shared" si="326"/>
        <v>2.1764383608671172E-4</v>
      </c>
      <c r="EQ341" s="3">
        <f t="shared" si="327"/>
        <v>199.83393974648382</v>
      </c>
    </row>
    <row r="342" spans="1:147" s="11" customFormat="1" ht="17" thickBot="1">
      <c r="A342" s="10" t="s">
        <v>51</v>
      </c>
      <c r="B342" s="10" t="s">
        <v>397</v>
      </c>
      <c r="C342" s="10" t="s">
        <v>65</v>
      </c>
      <c r="D342" s="10" t="s">
        <v>587</v>
      </c>
      <c r="E342" s="11" t="s">
        <v>399</v>
      </c>
      <c r="F342" s="11" t="s">
        <v>489</v>
      </c>
      <c r="G342" s="10">
        <v>48.133907163352703</v>
      </c>
      <c r="H342" s="10">
        <v>349270.097512156</v>
      </c>
      <c r="I342" s="10">
        <v>28.433352684126</v>
      </c>
      <c r="J342" s="10">
        <v>169.839946537803</v>
      </c>
      <c r="K342" s="10">
        <v>1.72498449486769</v>
      </c>
      <c r="L342" s="10">
        <v>6.2082583755260199</v>
      </c>
      <c r="M342" s="10">
        <v>0.34821705541044101</v>
      </c>
      <c r="N342" s="10">
        <v>0.61733867711656798</v>
      </c>
      <c r="O342" s="10">
        <v>30.008006071035702</v>
      </c>
      <c r="P342" s="10">
        <v>20.891436262049901</v>
      </c>
      <c r="Q342" s="10">
        <v>2.9795316004124401E-2</v>
      </c>
      <c r="R342" s="10">
        <v>0.35223682575572202</v>
      </c>
      <c r="S342" s="10">
        <v>1.1441452729169001E-2</v>
      </c>
      <c r="T342" s="10">
        <v>0.54161135062036103</v>
      </c>
      <c r="U342" s="10">
        <v>0.16419498172948899</v>
      </c>
      <c r="V342" s="10">
        <v>1.5623781506582399</v>
      </c>
      <c r="W342" s="10">
        <v>1.5954125061208801E-2</v>
      </c>
      <c r="X342" s="10">
        <v>1.0197741988774401E-2</v>
      </c>
      <c r="Y342" s="10">
        <v>8.0947496135819996</v>
      </c>
      <c r="Z342" s="11">
        <v>4.8491150701757597</v>
      </c>
      <c r="AA342" s="11">
        <f t="shared" si="274"/>
        <v>0.1674126332688011</v>
      </c>
      <c r="AB342" s="11">
        <f t="shared" si="275"/>
        <v>2.5808625663969429</v>
      </c>
      <c r="AC342" s="11">
        <f t="shared" si="276"/>
        <v>0.59904447965129615</v>
      </c>
      <c r="AD342" s="11">
        <f t="shared" si="277"/>
        <v>0.94752555757346413</v>
      </c>
      <c r="AE342" s="11">
        <f t="shared" si="278"/>
        <v>1.2597970876904996E-3</v>
      </c>
      <c r="AF342" s="11">
        <f t="shared" si="279"/>
        <v>2.0284133489934006E-2</v>
      </c>
      <c r="AG342" s="11">
        <f t="shared" si="280"/>
        <v>1.0479002013982954E-3</v>
      </c>
      <c r="AH342" s="50">
        <f t="shared" si="281"/>
        <v>3.6808199668253486E-3</v>
      </c>
      <c r="AI342" s="11">
        <f t="shared" si="282"/>
        <v>0.17054320410420551</v>
      </c>
      <c r="AJ342" s="11">
        <f t="shared" si="283"/>
        <v>0.73475106837166404</v>
      </c>
      <c r="AK342" s="11">
        <f t="shared" si="284"/>
        <v>3.5865422210542474E-4</v>
      </c>
      <c r="AL342" s="11">
        <f t="shared" si="285"/>
        <v>5.7747316524215967E-3</v>
      </c>
      <c r="AM342" s="11">
        <f t="shared" si="286"/>
        <v>1.0479002013982954E-3</v>
      </c>
      <c r="AO342" s="45"/>
      <c r="AP342" s="10">
        <v>0.37582716099770802</v>
      </c>
      <c r="AQ342" s="10">
        <v>5.1595992434352498</v>
      </c>
      <c r="AR342" s="10">
        <v>2.5506125229282701E-2</v>
      </c>
      <c r="AS342" s="10">
        <v>0.36246480396342301</v>
      </c>
      <c r="AT342" s="10">
        <v>0.26796279532939898</v>
      </c>
      <c r="AU342" s="10">
        <v>1.9843530809834999</v>
      </c>
      <c r="AV342" s="10">
        <v>4.06853705862259E-2</v>
      </c>
      <c r="AW342" s="10">
        <v>0.61733867711656798</v>
      </c>
      <c r="AX342" s="10">
        <v>0.40219402379635599</v>
      </c>
      <c r="AY342" s="10">
        <v>1.81726525973261</v>
      </c>
      <c r="AZ342" s="10">
        <v>2.22239407602891E-2</v>
      </c>
      <c r="BA342" s="10">
        <v>0.35223682575572202</v>
      </c>
      <c r="BB342" s="10">
        <v>1.1441452729169001E-2</v>
      </c>
      <c r="BC342" s="10">
        <v>0.18403982610073</v>
      </c>
      <c r="BD342" s="10">
        <v>3.14785036627915E-2</v>
      </c>
      <c r="BE342" s="10">
        <v>2.5866075716547699E-5</v>
      </c>
      <c r="BF342" s="10">
        <v>3.2590265688613502E-6</v>
      </c>
      <c r="BG342" s="10">
        <v>1.0197741988774401E-2</v>
      </c>
      <c r="BH342" s="10">
        <v>2.6882741734868699E-2</v>
      </c>
      <c r="BI342" s="11">
        <v>1.51052672975211E-2</v>
      </c>
      <c r="BJ342" s="46"/>
      <c r="BK342" s="10">
        <v>27.077485568499501</v>
      </c>
      <c r="BL342" s="10">
        <v>37801.108358348298</v>
      </c>
      <c r="BM342" s="10">
        <v>14.201973178194599</v>
      </c>
      <c r="BN342" s="10">
        <v>58.505938633523897</v>
      </c>
      <c r="BO342" s="10">
        <v>0.886036555456577</v>
      </c>
      <c r="BP342" s="10">
        <v>7.4692806498181197</v>
      </c>
      <c r="BQ342" s="10">
        <v>0.25222374294745298</v>
      </c>
      <c r="BR342" s="10">
        <v>0.27238268322838299</v>
      </c>
      <c r="BS342" s="10">
        <v>10.7918098790384</v>
      </c>
      <c r="BT342" s="10">
        <v>4.4817162720116901</v>
      </c>
      <c r="BU342" s="10">
        <v>2.01297167967447E-2</v>
      </c>
      <c r="BV342" s="10">
        <v>7.7177629853181107E-2</v>
      </c>
      <c r="BW342" s="10">
        <v>7.1084979099262403E-3</v>
      </c>
      <c r="BX342" s="10">
        <v>0.418930334079545</v>
      </c>
      <c r="BY342" s="10">
        <v>0.11397024866278301</v>
      </c>
      <c r="BZ342" s="10">
        <v>0.45113510110669702</v>
      </c>
      <c r="CA342" s="10">
        <v>3.3414414848055497E-2</v>
      </c>
      <c r="CB342" s="10">
        <v>1.4732336993181499E-2</v>
      </c>
      <c r="CC342" s="10">
        <v>3.9988860523233098</v>
      </c>
      <c r="CD342" s="11">
        <v>2.9169703610199602</v>
      </c>
      <c r="CF342" s="11">
        <v>48.133907163352703</v>
      </c>
      <c r="CG342" s="11">
        <v>349270.097512156</v>
      </c>
      <c r="CH342" s="11">
        <v>28.433352684126</v>
      </c>
      <c r="CI342" s="11">
        <v>169.839946537803</v>
      </c>
      <c r="CJ342" s="11">
        <v>1.72498449486769</v>
      </c>
      <c r="CK342" s="11">
        <v>6.2082583755260199</v>
      </c>
      <c r="CL342" s="11">
        <v>0.34821705541044101</v>
      </c>
      <c r="CM342" s="11">
        <v>0.61733867711656798</v>
      </c>
      <c r="CN342" s="11">
        <v>30.008006071035702</v>
      </c>
      <c r="CO342" s="11">
        <v>20.891436262049901</v>
      </c>
      <c r="CP342" s="11">
        <v>2.9795316004124401E-2</v>
      </c>
      <c r="CQ342" s="11">
        <v>0.35223682575572202</v>
      </c>
      <c r="CR342" s="11">
        <v>1.1441452729169001E-2</v>
      </c>
      <c r="CS342" s="11">
        <v>0.54161135062036103</v>
      </c>
      <c r="CT342" s="11">
        <v>0.16419498172948899</v>
      </c>
      <c r="CU342" s="11">
        <v>1.5623781506582399</v>
      </c>
      <c r="CV342" s="11">
        <v>1.5954125061208801E-2</v>
      </c>
      <c r="CW342" s="11">
        <v>1.0197741988774401E-2</v>
      </c>
      <c r="CX342" s="11">
        <v>8.0947496135819996</v>
      </c>
      <c r="CY342" s="11">
        <v>4.8491150701757597</v>
      </c>
      <c r="DA342" s="11">
        <f t="shared" si="287"/>
        <v>0.87614882653282256</v>
      </c>
      <c r="DB342" s="11">
        <f t="shared" si="288"/>
        <v>6254.2769721936793</v>
      </c>
      <c r="DC342" s="11">
        <f t="shared" si="289"/>
        <v>0.48246748325436256</v>
      </c>
      <c r="DD342" s="11">
        <f t="shared" si="290"/>
        <v>2.8936804911251182</v>
      </c>
      <c r="DE342" s="11">
        <f t="shared" si="291"/>
        <v>2.7145445738011677E-2</v>
      </c>
      <c r="DF342" s="11">
        <f t="shared" si="292"/>
        <v>9.4942015224438292E-2</v>
      </c>
      <c r="DG342" s="11">
        <f t="shared" si="293"/>
        <v>4.9942924918669742E-3</v>
      </c>
      <c r="DH342" s="11">
        <f t="shared" si="294"/>
        <v>8.5021164731657901E-3</v>
      </c>
      <c r="DI342" s="11">
        <f t="shared" si="295"/>
        <v>0.40052543019684178</v>
      </c>
      <c r="DJ342" s="11">
        <f t="shared" si="296"/>
        <v>0.26458252611512034</v>
      </c>
      <c r="DK342" s="11">
        <f t="shared" si="297"/>
        <v>2.7621964586527263E-4</v>
      </c>
      <c r="DL342" s="11">
        <f t="shared" si="298"/>
        <v>3.1334729319703767E-3</v>
      </c>
      <c r="DM342" s="11">
        <f t="shared" si="299"/>
        <v>9.9648598034881292E-5</v>
      </c>
      <c r="DN342" s="11">
        <f t="shared" si="300"/>
        <v>4.5624745229581425E-3</v>
      </c>
      <c r="DO342" s="11">
        <f t="shared" si="301"/>
        <v>1.3485133190661053E-3</v>
      </c>
      <c r="DP342" s="11">
        <f t="shared" si="302"/>
        <v>1.2244342873497179E-2</v>
      </c>
      <c r="DQ342" s="11">
        <f t="shared" si="303"/>
        <v>8.0999159812713384E-5</v>
      </c>
      <c r="DR342" s="11">
        <f t="shared" si="304"/>
        <v>4.9895182183546314E-5</v>
      </c>
      <c r="DS342" s="11">
        <f t="shared" si="305"/>
        <v>3.9067324389874515E-2</v>
      </c>
      <c r="DT342" s="11">
        <f t="shared" si="306"/>
        <v>2.3203685772682392E-2</v>
      </c>
      <c r="DV342" s="11">
        <f t="shared" si="307"/>
        <v>1.3994992734531598E-2</v>
      </c>
      <c r="DW342" s="11">
        <f t="shared" si="308"/>
        <v>99.90147579375865</v>
      </c>
      <c r="DX342" s="11">
        <f t="shared" si="309"/>
        <v>7.7066004294187099E-3</v>
      </c>
      <c r="DY342" s="11">
        <f t="shared" si="310"/>
        <v>4.622164205778885E-2</v>
      </c>
      <c r="DZ342" s="11">
        <f t="shared" si="311"/>
        <v>4.3360249351981898E-4</v>
      </c>
      <c r="EA342" s="11">
        <f t="shared" si="312"/>
        <v>1.5165377993210446E-3</v>
      </c>
      <c r="EB342" s="11">
        <f t="shared" si="313"/>
        <v>7.9775358958590799E-5</v>
      </c>
      <c r="EC342" s="11">
        <f t="shared" si="314"/>
        <v>1.358069025110303E-4</v>
      </c>
      <c r="ED342" s="11">
        <f t="shared" si="315"/>
        <v>6.3977149952730711E-3</v>
      </c>
      <c r="EE342" s="11">
        <f t="shared" si="316"/>
        <v>4.2262574787873776E-3</v>
      </c>
      <c r="EF342" s="11">
        <f t="shared" si="317"/>
        <v>4.4121407459016483E-6</v>
      </c>
      <c r="EG342" s="11">
        <f t="shared" si="318"/>
        <v>5.005191993501348E-5</v>
      </c>
      <c r="EH342" s="11">
        <f t="shared" si="319"/>
        <v>1.591717483687321E-6</v>
      </c>
      <c r="EI342" s="11">
        <f t="shared" si="320"/>
        <v>7.2877798687427325E-5</v>
      </c>
      <c r="EJ342" s="11">
        <f t="shared" si="321"/>
        <v>2.1540215008257194E-5</v>
      </c>
      <c r="EK342" s="11">
        <f t="shared" si="322"/>
        <v>1.9558262747646019E-4</v>
      </c>
      <c r="EL342" s="11">
        <f t="shared" si="323"/>
        <v>1.2938243124378835E-6</v>
      </c>
      <c r="EM342" s="11">
        <f t="shared" si="324"/>
        <v>7.9699098029974003E-7</v>
      </c>
      <c r="EN342" s="11">
        <f t="shared" si="325"/>
        <v>6.2403430152103338E-4</v>
      </c>
      <c r="EO342" s="11">
        <f t="shared" si="326"/>
        <v>3.7063955799395109E-4</v>
      </c>
      <c r="EQ342" s="11">
        <f t="shared" si="327"/>
        <v>199.8029515875173</v>
      </c>
    </row>
    <row r="343" spans="1:147" ht="17" thickTop="1">
      <c r="A343" s="5" t="s">
        <v>10</v>
      </c>
      <c r="B343" s="5" t="s">
        <v>398</v>
      </c>
      <c r="C343" s="5" t="s">
        <v>190</v>
      </c>
      <c r="D343" s="5" t="s">
        <v>588</v>
      </c>
      <c r="E343" s="3" t="s">
        <v>399</v>
      </c>
      <c r="F343" s="13" t="s">
        <v>491</v>
      </c>
      <c r="G343" s="5">
        <v>65.282561780064199</v>
      </c>
      <c r="H343" s="5">
        <v>355220.36255517998</v>
      </c>
      <c r="I343" s="5">
        <v>178.68088381164901</v>
      </c>
      <c r="J343" s="5">
        <v>64.326495008290493</v>
      </c>
      <c r="K343" s="5">
        <v>0.26714399268719802</v>
      </c>
      <c r="L343" s="5">
        <v>4.6326987858926998</v>
      </c>
      <c r="M343" s="5">
        <v>4.0441126988827299E-2</v>
      </c>
      <c r="N343" s="5">
        <v>0.56805464361666702</v>
      </c>
      <c r="O343" s="5">
        <v>0.851233296504185</v>
      </c>
      <c r="P343" s="5">
        <v>29.668434688062501</v>
      </c>
      <c r="Q343" s="5">
        <v>2.5121983236191098E-2</v>
      </c>
      <c r="R343" s="5">
        <v>0.23423181704328699</v>
      </c>
      <c r="S343" s="5">
        <v>8.1578906339201396E-3</v>
      </c>
      <c r="T343" s="5">
        <v>0.100760657084131</v>
      </c>
      <c r="U343" s="5">
        <v>1.51558943680193E-2</v>
      </c>
      <c r="V343" s="5">
        <v>0.40621749668723101</v>
      </c>
      <c r="W343" s="5">
        <v>1.7689016757280501E-2</v>
      </c>
      <c r="X343" s="5">
        <v>4.3251622464201703E-3</v>
      </c>
      <c r="Y343" s="5">
        <v>1.4896463708824099</v>
      </c>
      <c r="Z343" s="5">
        <v>1.2788431755984799</v>
      </c>
      <c r="AA343" s="3">
        <f t="shared" si="274"/>
        <v>2.7777183225764182</v>
      </c>
      <c r="AB343" s="3">
        <f t="shared" si="275"/>
        <v>19.916427997933528</v>
      </c>
      <c r="AC343" s="3">
        <f t="shared" si="276"/>
        <v>0.85848775964253976</v>
      </c>
      <c r="AD343" s="3">
        <f t="shared" si="277"/>
        <v>209.90824083767563</v>
      </c>
      <c r="AE343" s="3">
        <f t="shared" si="278"/>
        <v>2.9034825519415781E-3</v>
      </c>
      <c r="AF343" s="3">
        <f t="shared" si="279"/>
        <v>1.0174155869652155E-2</v>
      </c>
      <c r="AG343" s="3">
        <f t="shared" si="280"/>
        <v>1.4059692732812241E-4</v>
      </c>
      <c r="AH343" s="17">
        <f t="shared" si="281"/>
        <v>1.6864393944255231E-2</v>
      </c>
      <c r="AI343" s="3">
        <f t="shared" si="282"/>
        <v>7.1571348222484359E-3</v>
      </c>
      <c r="AJ343" s="3">
        <f t="shared" si="283"/>
        <v>0.16604145924942129</v>
      </c>
      <c r="AK343" s="3">
        <f t="shared" si="284"/>
        <v>2.4206071484285961E-5</v>
      </c>
      <c r="AL343" s="3">
        <f t="shared" si="285"/>
        <v>8.4821017473785405E-5</v>
      </c>
      <c r="AM343" s="3">
        <f t="shared" si="286"/>
        <v>1.4059692732812241E-4</v>
      </c>
      <c r="AN343" s="5"/>
      <c r="AP343" s="5">
        <v>0.130059996127731</v>
      </c>
      <c r="AQ343" s="5">
        <v>4.2139599572128903</v>
      </c>
      <c r="AR343" s="5">
        <v>2.4825030357146002E-2</v>
      </c>
      <c r="AS343" s="5">
        <v>0.16107565354540701</v>
      </c>
      <c r="AT343" s="5">
        <v>0.15115834938998399</v>
      </c>
      <c r="AU343" s="5">
        <v>2.90289999114158</v>
      </c>
      <c r="AV343" s="5">
        <v>4.0441126988827299E-2</v>
      </c>
      <c r="AW343" s="5">
        <v>0.22372947710372201</v>
      </c>
      <c r="AX343" s="5">
        <v>0.34243867112514498</v>
      </c>
      <c r="AY343" s="5">
        <v>1.01274374687945</v>
      </c>
      <c r="AZ343" s="5">
        <v>1.23904907310132E-2</v>
      </c>
      <c r="BA343" s="5">
        <v>0.23423181704328699</v>
      </c>
      <c r="BB343" s="5">
        <v>8.1578906339201396E-3</v>
      </c>
      <c r="BC343" s="5">
        <v>0.100760657084131</v>
      </c>
      <c r="BD343" s="5">
        <v>1.51558943680193E-2</v>
      </c>
      <c r="BE343" s="5">
        <v>0.11416506827729</v>
      </c>
      <c r="BF343" s="5">
        <v>1.7689016757280501E-2</v>
      </c>
      <c r="BG343" s="5">
        <v>4.3251622464201703E-3</v>
      </c>
      <c r="BH343" s="5">
        <v>5.7401725057669599E-2</v>
      </c>
      <c r="BI343" s="3">
        <v>8.1186559945338899E-3</v>
      </c>
      <c r="BK343" s="5">
        <v>66.250662175147099</v>
      </c>
      <c r="BL343" s="5">
        <v>28854.738563400399</v>
      </c>
      <c r="BM343" s="5">
        <v>16.985648804373302</v>
      </c>
      <c r="BN343" s="5">
        <v>10.646806841726001</v>
      </c>
      <c r="BO343" s="5">
        <v>0.218818304922135</v>
      </c>
      <c r="BP343" s="5">
        <v>7.9055410196143603</v>
      </c>
      <c r="BQ343" s="5">
        <v>0.10333793453168499</v>
      </c>
      <c r="BR343" s="5">
        <v>0.53405462065895304</v>
      </c>
      <c r="BS343" s="5">
        <v>0.50635394327275296</v>
      </c>
      <c r="BT343" s="5">
        <v>4.7341736092126396</v>
      </c>
      <c r="BU343" s="5">
        <v>3.47022192605215E-2</v>
      </c>
      <c r="BV343" s="5">
        <v>0.18832188194844501</v>
      </c>
      <c r="BW343" s="5">
        <v>1.00611343569904E-4</v>
      </c>
      <c r="BX343" s="5">
        <v>5.3191510036963797E-2</v>
      </c>
      <c r="BY343" s="5">
        <v>2.22124058423048E-2</v>
      </c>
      <c r="BZ343" s="5">
        <v>0.55327254719858698</v>
      </c>
      <c r="CA343" s="5">
        <v>1.16672353796937E-2</v>
      </c>
      <c r="CB343" s="5">
        <v>3.8796785634513799E-3</v>
      </c>
      <c r="CC343" s="5">
        <v>0.89806293298093498</v>
      </c>
      <c r="CD343" s="3">
        <v>1.26595683396897</v>
      </c>
      <c r="CF343" s="3">
        <v>65.282561780064199</v>
      </c>
      <c r="CG343" s="3">
        <v>355220.36255517998</v>
      </c>
      <c r="CH343" s="3">
        <v>178.68088381164901</v>
      </c>
      <c r="CI343" s="3">
        <v>64.326495008290493</v>
      </c>
      <c r="CJ343" s="3">
        <v>0.26714399268719802</v>
      </c>
      <c r="CK343" s="3">
        <v>4.6326987858926998</v>
      </c>
      <c r="CL343" s="3">
        <v>4.0441126988827299E-2</v>
      </c>
      <c r="CM343" s="3">
        <v>0.56805464361666702</v>
      </c>
      <c r="CN343" s="3">
        <v>0.851233296504185</v>
      </c>
      <c r="CO343" s="3">
        <v>29.668434688062501</v>
      </c>
      <c r="CP343" s="3">
        <v>2.5121983236191098E-2</v>
      </c>
      <c r="CQ343" s="3">
        <v>0.23423181704328699</v>
      </c>
      <c r="CR343" s="3">
        <v>8.1578906339201396E-3</v>
      </c>
      <c r="CS343" s="3">
        <v>0.100760657084131</v>
      </c>
      <c r="CT343" s="3">
        <v>1.51558943680193E-2</v>
      </c>
      <c r="CU343" s="3">
        <v>0.40621749668723101</v>
      </c>
      <c r="CV343" s="3">
        <v>1.7689016757280501E-2</v>
      </c>
      <c r="CW343" s="3">
        <v>4.3251622464201703E-3</v>
      </c>
      <c r="CX343" s="3">
        <v>1.4896463708824099</v>
      </c>
      <c r="CY343" s="3">
        <v>1.2788431755984799</v>
      </c>
      <c r="DA343" s="3">
        <f t="shared" si="287"/>
        <v>1.1882941416442401</v>
      </c>
      <c r="DB343" s="3">
        <f t="shared" si="288"/>
        <v>6360.826619306652</v>
      </c>
      <c r="DC343" s="3">
        <f t="shared" si="289"/>
        <v>3.0319223088454219</v>
      </c>
      <c r="DD343" s="3">
        <f t="shared" si="290"/>
        <v>1.095974930883038</v>
      </c>
      <c r="DE343" s="3">
        <f t="shared" si="291"/>
        <v>4.2039466321593492E-3</v>
      </c>
      <c r="DF343" s="3">
        <f t="shared" si="292"/>
        <v>7.084720577905948E-2</v>
      </c>
      <c r="DG343" s="3">
        <f t="shared" si="293"/>
        <v>5.8002562983272804E-4</v>
      </c>
      <c r="DH343" s="3">
        <f t="shared" si="294"/>
        <v>7.8233665282559841E-3</v>
      </c>
      <c r="DI343" s="3">
        <f t="shared" si="295"/>
        <v>1.1361654002372948E-2</v>
      </c>
      <c r="DJ343" s="3">
        <f t="shared" si="296"/>
        <v>0.37574005430676927</v>
      </c>
      <c r="DK343" s="3">
        <f t="shared" si="297"/>
        <v>2.3289517426072835E-4</v>
      </c>
      <c r="DL343" s="3">
        <f t="shared" si="298"/>
        <v>2.0837090413152359E-3</v>
      </c>
      <c r="DM343" s="3">
        <f t="shared" si="299"/>
        <v>7.1050624761972333E-5</v>
      </c>
      <c r="DN343" s="3">
        <f t="shared" si="300"/>
        <v>8.4879670696766071E-4</v>
      </c>
      <c r="DO343" s="3">
        <f t="shared" si="301"/>
        <v>1.2447350827873933E-4</v>
      </c>
      <c r="DP343" s="3">
        <f t="shared" si="302"/>
        <v>3.183522701310588E-3</v>
      </c>
      <c r="DQ343" s="3">
        <f t="shared" si="303"/>
        <v>8.9807212226037866E-5</v>
      </c>
      <c r="DR343" s="3">
        <f t="shared" si="304"/>
        <v>2.1162013953293495E-5</v>
      </c>
      <c r="DS343" s="3">
        <f t="shared" si="305"/>
        <v>7.1894129868842185E-3</v>
      </c>
      <c r="DT343" s="3">
        <f t="shared" si="306"/>
        <v>6.1194413351075344E-3</v>
      </c>
      <c r="DV343" s="3">
        <f t="shared" si="307"/>
        <v>1.8661381632309296E-2</v>
      </c>
      <c r="DW343" s="3">
        <f t="shared" si="308"/>
        <v>99.892618233046022</v>
      </c>
      <c r="DX343" s="3">
        <f t="shared" si="309"/>
        <v>4.7614355151652361E-2</v>
      </c>
      <c r="DY343" s="3">
        <f t="shared" si="310"/>
        <v>1.7211568859838208E-2</v>
      </c>
      <c r="DZ343" s="3">
        <f t="shared" si="311"/>
        <v>6.6020229937373837E-5</v>
      </c>
      <c r="EA343" s="3">
        <f t="shared" si="312"/>
        <v>1.1126089898889691E-3</v>
      </c>
      <c r="EB343" s="3">
        <f t="shared" si="313"/>
        <v>9.1089228293693731E-6</v>
      </c>
      <c r="EC343" s="3">
        <f t="shared" si="314"/>
        <v>1.2286085011847895E-4</v>
      </c>
      <c r="ED343" s="3">
        <f t="shared" si="315"/>
        <v>1.7842733872200912E-4</v>
      </c>
      <c r="EE343" s="3">
        <f t="shared" si="316"/>
        <v>5.9007515919088762E-3</v>
      </c>
      <c r="EF343" s="3">
        <f t="shared" si="317"/>
        <v>3.657466257629509E-6</v>
      </c>
      <c r="EG343" s="3">
        <f t="shared" si="318"/>
        <v>3.2723286489380496E-5</v>
      </c>
      <c r="EH343" s="3">
        <f t="shared" si="319"/>
        <v>1.1158035518567158E-6</v>
      </c>
      <c r="EI343" s="3">
        <f t="shared" si="320"/>
        <v>1.3329796657125258E-5</v>
      </c>
      <c r="EJ343" s="3">
        <f t="shared" si="321"/>
        <v>1.9547749666491211E-6</v>
      </c>
      <c r="EK343" s="3">
        <f t="shared" si="322"/>
        <v>4.9995140077079796E-5</v>
      </c>
      <c r="EL343" s="3">
        <f t="shared" si="323"/>
        <v>1.4103634798408664E-6</v>
      </c>
      <c r="EM343" s="3">
        <f t="shared" si="324"/>
        <v>3.3233557639544095E-7</v>
      </c>
      <c r="EN343" s="3">
        <f t="shared" si="325"/>
        <v>1.1290502473982082E-4</v>
      </c>
      <c r="EO343" s="3">
        <f t="shared" si="326"/>
        <v>9.610182035649486E-5</v>
      </c>
      <c r="EQ343" s="3">
        <f t="shared" si="327"/>
        <v>199.78523646609204</v>
      </c>
    </row>
    <row r="344" spans="1:147">
      <c r="A344" s="5" t="s">
        <v>11</v>
      </c>
      <c r="B344" s="5" t="s">
        <v>398</v>
      </c>
      <c r="C344" s="5" t="s">
        <v>190</v>
      </c>
      <c r="D344" s="5" t="s">
        <v>588</v>
      </c>
      <c r="E344" s="3" t="s">
        <v>399</v>
      </c>
      <c r="F344" s="13" t="s">
        <v>498</v>
      </c>
      <c r="G344" s="5">
        <v>20.081236121655699</v>
      </c>
      <c r="H344" s="5">
        <v>365670.16584556497</v>
      </c>
      <c r="I344" s="5">
        <v>80.249336979000802</v>
      </c>
      <c r="J344" s="5">
        <v>55.1799134692953</v>
      </c>
      <c r="K344" s="5">
        <v>1.4038220162808599</v>
      </c>
      <c r="L344" s="5">
        <v>3.00120604942374</v>
      </c>
      <c r="M344" s="5">
        <v>0.41228275786496799</v>
      </c>
      <c r="N344" s="5">
        <v>1.22863197771903</v>
      </c>
      <c r="O344" s="5">
        <v>9.1494169411239099</v>
      </c>
      <c r="P344" s="5">
        <v>13.136550136776</v>
      </c>
      <c r="Q344" s="5">
        <v>8.5229855567783605E-2</v>
      </c>
      <c r="R344" s="5">
        <v>0.18352202346694199</v>
      </c>
      <c r="S344" s="5">
        <v>4.3422006994597888E-3</v>
      </c>
      <c r="T344" s="5">
        <v>1.59130535389023</v>
      </c>
      <c r="U344" s="5">
        <v>0.21941983007961699</v>
      </c>
      <c r="V344" s="5">
        <v>0.95480298067869296</v>
      </c>
      <c r="W344" s="5">
        <v>3.1483124859307203E-2</v>
      </c>
      <c r="X344" s="5">
        <v>5.0602418359235804E-3</v>
      </c>
      <c r="Y344" s="5">
        <v>3.8668581892388998</v>
      </c>
      <c r="Z344" s="5">
        <v>2.0401991821836001</v>
      </c>
      <c r="AA344" s="3">
        <f t="shared" si="274"/>
        <v>1.4543215444448876</v>
      </c>
      <c r="AB344" s="3">
        <f t="shared" si="275"/>
        <v>3.3972153862103802</v>
      </c>
      <c r="AC344" s="3">
        <f t="shared" si="276"/>
        <v>0.52761158603159564</v>
      </c>
      <c r="AD344" s="3">
        <f t="shared" si="277"/>
        <v>8.7709782487126464</v>
      </c>
      <c r="AE344" s="3">
        <f t="shared" si="278"/>
        <v>1.3086184153341218E-3</v>
      </c>
      <c r="AF344" s="3">
        <f t="shared" si="279"/>
        <v>5.6743697167442445E-2</v>
      </c>
      <c r="AG344" s="3">
        <f t="shared" si="280"/>
        <v>1.0620630496933087E-3</v>
      </c>
      <c r="AH344" s="17">
        <f t="shared" si="281"/>
        <v>2.2041112292395471E-2</v>
      </c>
      <c r="AI344" s="3">
        <f t="shared" si="282"/>
        <v>2.5423252814131884E-2</v>
      </c>
      <c r="AJ344" s="3">
        <f t="shared" si="283"/>
        <v>0.16369668125997724</v>
      </c>
      <c r="AK344" s="3">
        <f t="shared" si="284"/>
        <v>6.305649400253258E-5</v>
      </c>
      <c r="AL344" s="3">
        <f t="shared" si="285"/>
        <v>2.7342260801112108E-3</v>
      </c>
      <c r="AM344" s="3">
        <f t="shared" si="286"/>
        <v>1.0620630496933087E-3</v>
      </c>
      <c r="AN344" s="5"/>
      <c r="AP344" s="5">
        <v>0.17413408440148601</v>
      </c>
      <c r="AQ344" s="5">
        <v>3.94773631577119</v>
      </c>
      <c r="AR344" s="5">
        <v>2.3638692469279701E-2</v>
      </c>
      <c r="AS344" s="5">
        <v>9.8337828133348501E-2</v>
      </c>
      <c r="AT344" s="5">
        <v>0.19111613816433801</v>
      </c>
      <c r="AU344" s="5">
        <v>3.00120604942374</v>
      </c>
      <c r="AV344" s="5">
        <v>1.67432699705506E-2</v>
      </c>
      <c r="AW344" s="5">
        <v>0.29808894706205302</v>
      </c>
      <c r="AX344" s="5">
        <v>0.27766517555132902</v>
      </c>
      <c r="AY344" s="5">
        <v>1.0296574013045401</v>
      </c>
      <c r="AZ344" s="5">
        <v>1.5555895361718501E-2</v>
      </c>
      <c r="BA344" s="5">
        <v>0.18352202346694199</v>
      </c>
      <c r="BB344" s="5">
        <v>3.6124395135709299E-6</v>
      </c>
      <c r="BC344" s="5">
        <v>0.173290319301725</v>
      </c>
      <c r="BD344" s="5">
        <v>1.9020441819333201E-2</v>
      </c>
      <c r="BE344" s="5">
        <v>1.33283446068572E-5</v>
      </c>
      <c r="BF344" s="5">
        <v>1.7892428585957802E-2</v>
      </c>
      <c r="BG344" s="5">
        <v>5.0602418359235804E-3</v>
      </c>
      <c r="BH344" s="5">
        <v>1.92279772906934E-2</v>
      </c>
      <c r="BI344" s="3">
        <v>6.6314944696787498E-3</v>
      </c>
      <c r="BK344" s="5">
        <v>3.4293890208923798</v>
      </c>
      <c r="BL344" s="5">
        <v>13629.4220446381</v>
      </c>
      <c r="BM344" s="5">
        <v>52.410586618324899</v>
      </c>
      <c r="BN344" s="5">
        <v>20.0536639066292</v>
      </c>
      <c r="BO344" s="5">
        <v>1.04482734398694</v>
      </c>
      <c r="BP344" s="5">
        <v>1.2589386214715801</v>
      </c>
      <c r="BQ344" s="5">
        <v>0.51696399486815703</v>
      </c>
      <c r="BR344" s="5">
        <v>0.73265245863740802</v>
      </c>
      <c r="BS344" s="5">
        <v>2.1846203068419001</v>
      </c>
      <c r="BT344" s="5">
        <v>2.4708139065234498</v>
      </c>
      <c r="BU344" s="5">
        <v>7.3956200669427902E-2</v>
      </c>
      <c r="BV344" s="5">
        <v>0.15417376897293</v>
      </c>
      <c r="BW344" s="5">
        <v>7.1493207983568596E-3</v>
      </c>
      <c r="BX344" s="5">
        <v>1.1684391850387901</v>
      </c>
      <c r="BY344" s="5">
        <v>0.19394670972025699</v>
      </c>
      <c r="BZ344" s="5">
        <v>0.68549328418587396</v>
      </c>
      <c r="CA344" s="5">
        <v>2.47603963647994E-2</v>
      </c>
      <c r="CB344" s="5">
        <v>7.1175593711696496E-3</v>
      </c>
      <c r="CC344" s="5">
        <v>2.0842383800990301</v>
      </c>
      <c r="CD344" s="3">
        <v>1.20398711889281</v>
      </c>
      <c r="CF344" s="3">
        <v>20.081236121655699</v>
      </c>
      <c r="CG344" s="3">
        <v>365670.16584556497</v>
      </c>
      <c r="CH344" s="3">
        <v>80.249336979000802</v>
      </c>
      <c r="CI344" s="3">
        <v>55.1799134692953</v>
      </c>
      <c r="CJ344" s="3">
        <v>1.4038220162808599</v>
      </c>
      <c r="CK344" s="3">
        <v>3.00120604942374</v>
      </c>
      <c r="CL344" s="3">
        <v>0.41228275786496799</v>
      </c>
      <c r="CM344" s="3">
        <v>1.22863197771903</v>
      </c>
      <c r="CN344" s="3">
        <v>9.1494169411239099</v>
      </c>
      <c r="CO344" s="3">
        <v>13.136550136776</v>
      </c>
      <c r="CP344" s="3">
        <v>8.5229855567783605E-2</v>
      </c>
      <c r="CQ344" s="3">
        <v>0.18352202346694199</v>
      </c>
      <c r="CR344" s="3">
        <v>4.3422006994597888E-3</v>
      </c>
      <c r="CS344" s="3">
        <v>1.59130535389023</v>
      </c>
      <c r="CT344" s="3">
        <v>0.21941983007961699</v>
      </c>
      <c r="CU344" s="3">
        <v>0.95480298067869296</v>
      </c>
      <c r="CV344" s="3">
        <v>3.1483124859307203E-2</v>
      </c>
      <c r="CW344" s="3">
        <v>5.0602418359235804E-3</v>
      </c>
      <c r="CX344" s="3">
        <v>3.8668581892388998</v>
      </c>
      <c r="CY344" s="3">
        <v>2.0401991821836001</v>
      </c>
      <c r="DA344" s="3">
        <f t="shared" si="287"/>
        <v>0.36552510486230955</v>
      </c>
      <c r="DB344" s="3">
        <f t="shared" si="288"/>
        <v>6547.9481752272359</v>
      </c>
      <c r="DC344" s="3">
        <f t="shared" si="289"/>
        <v>1.3616999752092336</v>
      </c>
      <c r="DD344" s="3">
        <f t="shared" si="290"/>
        <v>0.94013830293176581</v>
      </c>
      <c r="DE344" s="3">
        <f t="shared" si="291"/>
        <v>2.2091430086565007E-2</v>
      </c>
      <c r="DF344" s="3">
        <f t="shared" si="292"/>
        <v>4.5897018648474383E-2</v>
      </c>
      <c r="DG344" s="3">
        <f t="shared" si="293"/>
        <v>5.9131528744455633E-3</v>
      </c>
      <c r="DH344" s="3">
        <f t="shared" si="294"/>
        <v>1.6920974765445945E-2</v>
      </c>
      <c r="DI344" s="3">
        <f t="shared" si="295"/>
        <v>0.12211988186482817</v>
      </c>
      <c r="DJ344" s="3">
        <f t="shared" si="296"/>
        <v>0.16636968258328269</v>
      </c>
      <c r="DK344" s="3">
        <f t="shared" si="297"/>
        <v>7.9012958005958759E-4</v>
      </c>
      <c r="DL344" s="3">
        <f t="shared" si="298"/>
        <v>1.6325984420291785E-3</v>
      </c>
      <c r="DM344" s="3">
        <f t="shared" si="299"/>
        <v>3.7818118234595525E-5</v>
      </c>
      <c r="DN344" s="3">
        <f t="shared" si="300"/>
        <v>1.3404981500212534E-2</v>
      </c>
      <c r="DO344" s="3">
        <f t="shared" si="301"/>
        <v>1.8020682496683392E-3</v>
      </c>
      <c r="DP344" s="3">
        <f t="shared" si="302"/>
        <v>7.4827819802405406E-3</v>
      </c>
      <c r="DQ344" s="3">
        <f t="shared" si="303"/>
        <v>1.5983995688256307E-4</v>
      </c>
      <c r="DR344" s="3">
        <f t="shared" si="304"/>
        <v>2.4758587594600834E-5</v>
      </c>
      <c r="DS344" s="3">
        <f t="shared" si="305"/>
        <v>1.8662442998257239E-2</v>
      </c>
      <c r="DT344" s="3">
        <f t="shared" si="306"/>
        <v>9.7626350482451999E-3</v>
      </c>
      <c r="DV344" s="3">
        <f t="shared" si="307"/>
        <v>5.5787647076132058E-3</v>
      </c>
      <c r="DW344" s="3">
        <f t="shared" si="308"/>
        <v>99.936944689471758</v>
      </c>
      <c r="DX344" s="3">
        <f t="shared" si="309"/>
        <v>2.078271413646576E-2</v>
      </c>
      <c r="DY344" s="3">
        <f t="shared" si="310"/>
        <v>1.4348700855025504E-2</v>
      </c>
      <c r="DZ344" s="3">
        <f t="shared" si="311"/>
        <v>3.3716669215937454E-4</v>
      </c>
      <c r="EA344" s="3">
        <f t="shared" si="312"/>
        <v>7.004954363318645E-4</v>
      </c>
      <c r="EB344" s="3">
        <f t="shared" si="313"/>
        <v>9.0248489441251492E-5</v>
      </c>
      <c r="EC344" s="3">
        <f t="shared" si="314"/>
        <v>2.5825349773291907E-4</v>
      </c>
      <c r="ED344" s="3">
        <f t="shared" si="315"/>
        <v>1.8638339145050774E-3</v>
      </c>
      <c r="EE344" s="3">
        <f t="shared" si="316"/>
        <v>2.5391889675048475E-3</v>
      </c>
      <c r="EF344" s="3">
        <f t="shared" si="317"/>
        <v>1.2059218250790488E-5</v>
      </c>
      <c r="EG344" s="3">
        <f t="shared" si="318"/>
        <v>2.4917255884592532E-5</v>
      </c>
      <c r="EH344" s="3">
        <f t="shared" si="319"/>
        <v>5.7719259363861983E-7</v>
      </c>
      <c r="EI344" s="3">
        <f t="shared" si="320"/>
        <v>2.0459124887677377E-4</v>
      </c>
      <c r="EJ344" s="3">
        <f t="shared" si="321"/>
        <v>2.7503759983181015E-5</v>
      </c>
      <c r="EK344" s="3">
        <f t="shared" si="322"/>
        <v>1.1420468654774035E-4</v>
      </c>
      <c r="EL344" s="3">
        <f t="shared" si="323"/>
        <v>2.4395301402314333E-6</v>
      </c>
      <c r="EM344" s="3">
        <f t="shared" si="324"/>
        <v>3.7787372972682368E-7</v>
      </c>
      <c r="EN344" s="3">
        <f t="shared" si="325"/>
        <v>2.8483236027177769E-4</v>
      </c>
      <c r="EO344" s="3">
        <f t="shared" si="326"/>
        <v>1.4900055601098594E-4</v>
      </c>
      <c r="EQ344" s="3">
        <f t="shared" si="327"/>
        <v>199.87388937894352</v>
      </c>
    </row>
    <row r="345" spans="1:147">
      <c r="A345" s="5" t="s">
        <v>12</v>
      </c>
      <c r="B345" s="5" t="s">
        <v>398</v>
      </c>
      <c r="C345" s="5" t="s">
        <v>190</v>
      </c>
      <c r="D345" s="5" t="s">
        <v>588</v>
      </c>
      <c r="E345" s="3" t="s">
        <v>399</v>
      </c>
      <c r="F345" s="13" t="s">
        <v>498</v>
      </c>
      <c r="G345" s="5">
        <v>16.041112038934099</v>
      </c>
      <c r="H345" s="5">
        <v>357957.87945563201</v>
      </c>
      <c r="I345" s="5">
        <v>1264.8159583372201</v>
      </c>
      <c r="J345" s="5">
        <v>4.1911198462216301</v>
      </c>
      <c r="K345" s="5">
        <v>0.24386110559924201</v>
      </c>
      <c r="L345" s="5">
        <v>4.01823387245991</v>
      </c>
      <c r="M345" s="5">
        <v>5.0830670471284901E-2</v>
      </c>
      <c r="N345" s="5">
        <v>0.76609313814166302</v>
      </c>
      <c r="O345" s="5">
        <v>18.198993103809801</v>
      </c>
      <c r="P345" s="5">
        <v>12.112663290400199</v>
      </c>
      <c r="Q345" s="5">
        <v>2.03267216945371E-2</v>
      </c>
      <c r="R345" s="5">
        <v>0.27352372111303802</v>
      </c>
      <c r="S345" s="5">
        <v>7.60983042465965E-3</v>
      </c>
      <c r="T345" s="5">
        <v>0.137413215226874</v>
      </c>
      <c r="U345" s="5">
        <v>4.9098328880860603E-2</v>
      </c>
      <c r="V345" s="5">
        <v>1.1820025193861201</v>
      </c>
      <c r="W345" s="5">
        <v>1.45788042382092E-2</v>
      </c>
      <c r="X345" s="5">
        <v>1.2457011970442401E-2</v>
      </c>
      <c r="Y345" s="5">
        <v>0.54858995404945898</v>
      </c>
      <c r="Z345" s="5">
        <v>1.2434765710041601E-2</v>
      </c>
      <c r="AA345" s="3">
        <f t="shared" si="274"/>
        <v>301.78472693341718</v>
      </c>
      <c r="AB345" s="3">
        <f t="shared" si="275"/>
        <v>22.079630151791228</v>
      </c>
      <c r="AC345" s="3">
        <f t="shared" si="276"/>
        <v>2.2666776192770976E-2</v>
      </c>
      <c r="AD345" s="3">
        <f t="shared" si="277"/>
        <v>69.499227299143371</v>
      </c>
      <c r="AE345" s="3">
        <f t="shared" si="278"/>
        <v>2.2707327902179046E-2</v>
      </c>
      <c r="AF345" s="3">
        <f t="shared" si="279"/>
        <v>8.9499139600420149E-2</v>
      </c>
      <c r="AG345" s="3">
        <f t="shared" si="280"/>
        <v>1.6070892812942887E-5</v>
      </c>
      <c r="AH345" s="17">
        <f t="shared" si="281"/>
        <v>3.705266847213267E-2</v>
      </c>
      <c r="AI345" s="3">
        <f t="shared" si="282"/>
        <v>9.8312846450711003E-6</v>
      </c>
      <c r="AJ345" s="3">
        <f t="shared" si="283"/>
        <v>9.5766211760357715E-3</v>
      </c>
      <c r="AK345" s="3">
        <f t="shared" si="284"/>
        <v>9.8488731805842405E-6</v>
      </c>
      <c r="AL345" s="3">
        <f t="shared" si="285"/>
        <v>3.8818555820095217E-5</v>
      </c>
      <c r="AM345" s="3">
        <f t="shared" si="286"/>
        <v>1.6070892812942887E-5</v>
      </c>
      <c r="AN345" s="5"/>
      <c r="AP345" s="5">
        <v>0.27411772391190198</v>
      </c>
      <c r="AQ345" s="5">
        <v>9.8855787332853406</v>
      </c>
      <c r="AR345" s="5">
        <v>3.09242614195719E-2</v>
      </c>
      <c r="AS345" s="5">
        <v>0.28617191254201602</v>
      </c>
      <c r="AT345" s="5">
        <v>0.24386110559924201</v>
      </c>
      <c r="AU345" s="5">
        <v>4.01823387245991</v>
      </c>
      <c r="AV345" s="5">
        <v>5.0830670471284901E-2</v>
      </c>
      <c r="AW345" s="5">
        <v>0.76609313814166302</v>
      </c>
      <c r="AX345" s="5">
        <v>0.69086992936576297</v>
      </c>
      <c r="AY345" s="5">
        <v>1.4054483033374301</v>
      </c>
      <c r="AZ345" s="5">
        <v>2.03267216945371E-2</v>
      </c>
      <c r="BA345" s="5">
        <v>0.27352372111303802</v>
      </c>
      <c r="BB345" s="5">
        <v>7.60983042465965E-3</v>
      </c>
      <c r="BC345" s="5">
        <v>0.137413215226874</v>
      </c>
      <c r="BD345" s="5">
        <v>4.9098328880860603E-2</v>
      </c>
      <c r="BE345" s="5">
        <v>0.18786581465491101</v>
      </c>
      <c r="BF345" s="5">
        <v>1.45788042382092E-2</v>
      </c>
      <c r="BG345" s="5">
        <v>1.2457011970442401E-2</v>
      </c>
      <c r="BH345" s="5">
        <v>2.3688284652064299E-2</v>
      </c>
      <c r="BI345" s="3">
        <v>1.2434765710041601E-2</v>
      </c>
      <c r="BK345" s="5">
        <v>1.9705597279960201</v>
      </c>
      <c r="BL345" s="5">
        <v>34709.635843547199</v>
      </c>
      <c r="BM345" s="5">
        <v>900.33114880004098</v>
      </c>
      <c r="BN345" s="5">
        <v>2.5845141633620501</v>
      </c>
      <c r="BO345" s="5">
        <v>0.211801811587918</v>
      </c>
      <c r="BP345" s="5">
        <v>3.08528630963096</v>
      </c>
      <c r="BQ345" s="5">
        <v>4.3505488246540401E-2</v>
      </c>
      <c r="BR345" s="5">
        <v>0.50485136452823998</v>
      </c>
      <c r="BS345" s="5">
        <v>3.3499881880948701</v>
      </c>
      <c r="BT345" s="5">
        <v>3.0305943636585102</v>
      </c>
      <c r="BU345" s="5">
        <v>3.5166270155149802E-2</v>
      </c>
      <c r="BV345" s="5">
        <v>0.12552245498780201</v>
      </c>
      <c r="BW345" s="5">
        <v>5.5281642205919201E-3</v>
      </c>
      <c r="BX345" s="5">
        <v>0.11196184158811601</v>
      </c>
      <c r="BY345" s="5">
        <v>1.6520133847100198E-2</v>
      </c>
      <c r="BZ345" s="5">
        <v>0.72289852238274999</v>
      </c>
      <c r="CA345" s="5">
        <v>7.1156763575599697E-4</v>
      </c>
      <c r="CB345" s="5">
        <v>6.3661973859011102E-3</v>
      </c>
      <c r="CC345" s="5">
        <v>0.65580678966203498</v>
      </c>
      <c r="CD345" s="3">
        <v>6.3096593377021696E-3</v>
      </c>
      <c r="CF345" s="3">
        <v>16.041112038934099</v>
      </c>
      <c r="CG345" s="3">
        <v>357957.87945563201</v>
      </c>
      <c r="CH345" s="3">
        <v>1264.8159583372201</v>
      </c>
      <c r="CI345" s="3">
        <v>4.1911198462216301</v>
      </c>
      <c r="CJ345" s="3">
        <v>0.24386110559924201</v>
      </c>
      <c r="CK345" s="3">
        <v>4.01823387245991</v>
      </c>
      <c r="CL345" s="3">
        <v>5.0830670471284901E-2</v>
      </c>
      <c r="CM345" s="3">
        <v>0.76609313814166302</v>
      </c>
      <c r="CN345" s="3">
        <v>18.198993103809801</v>
      </c>
      <c r="CO345" s="3">
        <v>12.112663290400199</v>
      </c>
      <c r="CP345" s="3">
        <v>2.03267216945371E-2</v>
      </c>
      <c r="CQ345" s="3">
        <v>0.27352372111303802</v>
      </c>
      <c r="CR345" s="3">
        <v>7.60983042465965E-3</v>
      </c>
      <c r="CS345" s="3">
        <v>0.137413215226874</v>
      </c>
      <c r="CT345" s="3">
        <v>4.9098328880860603E-2</v>
      </c>
      <c r="CU345" s="3">
        <v>1.1820025193861201</v>
      </c>
      <c r="CV345" s="3">
        <v>1.45788042382092E-2</v>
      </c>
      <c r="CW345" s="3">
        <v>1.2457011970442401E-2</v>
      </c>
      <c r="CX345" s="3">
        <v>0.54858995404945898</v>
      </c>
      <c r="CY345" s="3">
        <v>1.2434765710041601E-2</v>
      </c>
      <c r="DA345" s="3">
        <f t="shared" si="287"/>
        <v>0.29198546965026184</v>
      </c>
      <c r="DB345" s="3">
        <f t="shared" si="288"/>
        <v>6409.8465297812163</v>
      </c>
      <c r="DC345" s="3">
        <f t="shared" si="289"/>
        <v>21.461857804042886</v>
      </c>
      <c r="DD345" s="3">
        <f t="shared" si="290"/>
        <v>7.140700395992787E-2</v>
      </c>
      <c r="DE345" s="3">
        <f t="shared" si="291"/>
        <v>3.8375524124137162E-3</v>
      </c>
      <c r="DF345" s="3">
        <f t="shared" si="292"/>
        <v>6.1450280967424838E-2</v>
      </c>
      <c r="DG345" s="3">
        <f t="shared" si="293"/>
        <v>7.2903734020746244E-4</v>
      </c>
      <c r="DH345" s="3">
        <f t="shared" si="294"/>
        <v>1.0550793804457554E-2</v>
      </c>
      <c r="DI345" s="3">
        <f t="shared" si="295"/>
        <v>0.24290716033573498</v>
      </c>
      <c r="DJ345" s="3">
        <f t="shared" si="296"/>
        <v>0.1534025239412386</v>
      </c>
      <c r="DK345" s="3">
        <f t="shared" si="297"/>
        <v>1.8844035308401456E-4</v>
      </c>
      <c r="DL345" s="3">
        <f t="shared" si="298"/>
        <v>2.4332469341348979E-3</v>
      </c>
      <c r="DM345" s="3">
        <f t="shared" si="299"/>
        <v>6.627732955337709E-5</v>
      </c>
      <c r="DN345" s="3">
        <f t="shared" si="300"/>
        <v>1.157553830569236E-3</v>
      </c>
      <c r="DO345" s="3">
        <f t="shared" si="301"/>
        <v>4.0323857490851347E-4</v>
      </c>
      <c r="DP345" s="3">
        <f t="shared" si="302"/>
        <v>9.2633426284178689E-3</v>
      </c>
      <c r="DQ345" s="3">
        <f t="shared" si="303"/>
        <v>7.4016650229235368E-5</v>
      </c>
      <c r="DR345" s="3">
        <f t="shared" si="304"/>
        <v>6.094926527970926E-5</v>
      </c>
      <c r="DS345" s="3">
        <f t="shared" si="305"/>
        <v>2.6476349133661148E-3</v>
      </c>
      <c r="DT345" s="3">
        <f t="shared" si="306"/>
        <v>5.950207244355475E-5</v>
      </c>
      <c r="DV345" s="3">
        <f t="shared" si="307"/>
        <v>4.5387339471356473E-3</v>
      </c>
      <c r="DW345" s="3">
        <f t="shared" si="308"/>
        <v>99.637108913311792</v>
      </c>
      <c r="DX345" s="3">
        <f t="shared" si="309"/>
        <v>0.33361133586710384</v>
      </c>
      <c r="DY345" s="3">
        <f t="shared" si="310"/>
        <v>1.1099778126780616E-3</v>
      </c>
      <c r="DZ345" s="3">
        <f t="shared" si="311"/>
        <v>5.9652384171709463E-5</v>
      </c>
      <c r="EA345" s="3">
        <f t="shared" si="312"/>
        <v>9.5520669786050279E-4</v>
      </c>
      <c r="EB345" s="3">
        <f t="shared" si="313"/>
        <v>1.1332435578703541E-5</v>
      </c>
      <c r="EC345" s="3">
        <f t="shared" si="314"/>
        <v>1.6400557899980082E-4</v>
      </c>
      <c r="ED345" s="3">
        <f t="shared" si="315"/>
        <v>3.775841914115377E-3</v>
      </c>
      <c r="EE345" s="3">
        <f t="shared" si="316"/>
        <v>2.3845475729403786E-3</v>
      </c>
      <c r="EF345" s="3">
        <f t="shared" si="317"/>
        <v>2.9291890057991367E-6</v>
      </c>
      <c r="EG345" s="3">
        <f t="shared" si="318"/>
        <v>3.7823322081575007E-5</v>
      </c>
      <c r="EH345" s="3">
        <f t="shared" si="319"/>
        <v>1.0302401894509462E-6</v>
      </c>
      <c r="EI345" s="3">
        <f t="shared" si="320"/>
        <v>1.7993459992151308E-5</v>
      </c>
      <c r="EJ345" s="3">
        <f t="shared" si="321"/>
        <v>6.2680948162388447E-6</v>
      </c>
      <c r="EK345" s="3">
        <f t="shared" si="322"/>
        <v>1.4399294492944723E-4</v>
      </c>
      <c r="EL345" s="3">
        <f t="shared" si="323"/>
        <v>1.1505431535722819E-6</v>
      </c>
      <c r="EM345" s="3">
        <f t="shared" si="324"/>
        <v>9.4741871816204053E-7</v>
      </c>
      <c r="EN345" s="3">
        <f t="shared" si="325"/>
        <v>4.1155850924054907E-5</v>
      </c>
      <c r="EO345" s="3">
        <f t="shared" si="326"/>
        <v>9.2492299855868633E-7</v>
      </c>
      <c r="EQ345" s="3">
        <f t="shared" si="327"/>
        <v>199.27421782662358</v>
      </c>
    </row>
    <row r="346" spans="1:147">
      <c r="A346" s="5" t="s">
        <v>13</v>
      </c>
      <c r="B346" s="5" t="s">
        <v>398</v>
      </c>
      <c r="C346" s="5" t="s">
        <v>190</v>
      </c>
      <c r="D346" s="5" t="s">
        <v>588</v>
      </c>
      <c r="E346" s="3" t="s">
        <v>399</v>
      </c>
      <c r="F346" s="13" t="s">
        <v>498</v>
      </c>
      <c r="G346" s="5">
        <v>16.5295205157454</v>
      </c>
      <c r="H346" s="5">
        <v>386282.26363172103</v>
      </c>
      <c r="I346" s="5">
        <v>107.19893424550899</v>
      </c>
      <c r="J346" s="5">
        <v>85.945216482061596</v>
      </c>
      <c r="K346" s="5">
        <v>0.27351093336693599</v>
      </c>
      <c r="L346" s="5">
        <v>4.4305621930308599</v>
      </c>
      <c r="M346" s="5">
        <v>3.1771333613488703E-2</v>
      </c>
      <c r="N346" s="5">
        <v>0.61461401850662201</v>
      </c>
      <c r="O346" s="5">
        <v>19.3678216968977</v>
      </c>
      <c r="P346" s="5">
        <v>12.8884082054077</v>
      </c>
      <c r="Q346" s="5">
        <v>3.7296891350184297E-2</v>
      </c>
      <c r="R346" s="5">
        <v>0.43644940053886</v>
      </c>
      <c r="S346" s="5">
        <v>1.6408046796820001E-2</v>
      </c>
      <c r="T346" s="5">
        <v>0.103944520293697</v>
      </c>
      <c r="U346" s="5">
        <v>0.15838440135155099</v>
      </c>
      <c r="V346" s="5">
        <v>1.01828427429282</v>
      </c>
      <c r="W346" s="5">
        <v>1.89956689928702E-2</v>
      </c>
      <c r="X346" s="5">
        <v>7.9410247002010104E-2</v>
      </c>
      <c r="Y346" s="5">
        <v>5.5882042448262297</v>
      </c>
      <c r="Z346" s="5">
        <v>3.6851515869853402</v>
      </c>
      <c r="AA346" s="3">
        <f t="shared" si="274"/>
        <v>1.2472937835683207</v>
      </c>
      <c r="AB346" s="3">
        <f t="shared" si="275"/>
        <v>2.3063595460635273</v>
      </c>
      <c r="AC346" s="3">
        <f t="shared" si="276"/>
        <v>0.65945184276276092</v>
      </c>
      <c r="AD346" s="3">
        <f t="shared" si="277"/>
        <v>5.5348988607572691</v>
      </c>
      <c r="AE346" s="3">
        <f t="shared" si="278"/>
        <v>1.4210333681975046E-2</v>
      </c>
      <c r="AF346" s="3">
        <f t="shared" si="279"/>
        <v>2.8342629297808727E-2</v>
      </c>
      <c r="AG346" s="3">
        <f t="shared" si="280"/>
        <v>3.4792222154714957E-4</v>
      </c>
      <c r="AH346" s="17">
        <f t="shared" si="281"/>
        <v>6.6742176406159757E-3</v>
      </c>
      <c r="AI346" s="3">
        <f t="shared" si="282"/>
        <v>3.4376755822455633E-2</v>
      </c>
      <c r="AJ346" s="3">
        <f t="shared" si="283"/>
        <v>0.12022888376754221</v>
      </c>
      <c r="AK346" s="3">
        <f t="shared" si="284"/>
        <v>7.4077459408452022E-4</v>
      </c>
      <c r="AL346" s="3">
        <f t="shared" si="285"/>
        <v>1.4774811192508322E-3</v>
      </c>
      <c r="AM346" s="3">
        <f t="shared" si="286"/>
        <v>3.4792222154714957E-4</v>
      </c>
      <c r="AN346" s="5"/>
      <c r="AP346" s="5">
        <v>0.336050113483361</v>
      </c>
      <c r="AQ346" s="5">
        <v>8.2271814403941903</v>
      </c>
      <c r="AR346" s="5">
        <v>4.4798735981655999E-2</v>
      </c>
      <c r="AS346" s="5">
        <v>0.181662509450641</v>
      </c>
      <c r="AT346" s="5">
        <v>0.22655099147157501</v>
      </c>
      <c r="AU346" s="5">
        <v>4.4305621930308599</v>
      </c>
      <c r="AV346" s="5">
        <v>3.1771333613488703E-2</v>
      </c>
      <c r="AW346" s="5">
        <v>0.61461401850662201</v>
      </c>
      <c r="AX346" s="5">
        <v>0.84157296726404596</v>
      </c>
      <c r="AY346" s="5">
        <v>1.45550159776953</v>
      </c>
      <c r="AZ346" s="5">
        <v>3.7296891350184297E-2</v>
      </c>
      <c r="BA346" s="5">
        <v>0.43644940053886</v>
      </c>
      <c r="BB346" s="5">
        <v>1.6408046796820001E-2</v>
      </c>
      <c r="BC346" s="5">
        <v>0.103944520293697</v>
      </c>
      <c r="BD346" s="5">
        <v>3.4534506547033897E-2</v>
      </c>
      <c r="BE346" s="5">
        <v>2.1558036060535501E-5</v>
      </c>
      <c r="BF346" s="5">
        <v>1.89956689928702E-2</v>
      </c>
      <c r="BG346" s="5">
        <v>1.06457459568666E-2</v>
      </c>
      <c r="BH346" s="5">
        <v>2.5221415335461898E-2</v>
      </c>
      <c r="BI346" s="3">
        <v>1.63199413555257E-2</v>
      </c>
      <c r="BK346" s="5">
        <v>2.6551978905533999E-2</v>
      </c>
      <c r="BL346" s="5">
        <v>13723.869387775299</v>
      </c>
      <c r="BM346" s="5">
        <v>154.09938975199199</v>
      </c>
      <c r="BN346" s="5">
        <v>149.21675191123799</v>
      </c>
      <c r="BO346" s="5">
        <v>0.29753174484926997</v>
      </c>
      <c r="BP346" s="5">
        <v>5.6766615275438301</v>
      </c>
      <c r="BQ346" s="5">
        <v>4.2068735712850303E-2</v>
      </c>
      <c r="BR346" s="5">
        <v>0.88700491203529097</v>
      </c>
      <c r="BS346" s="5">
        <v>7.8606063306412004</v>
      </c>
      <c r="BT346" s="5">
        <v>0.85797988900281497</v>
      </c>
      <c r="BU346" s="5">
        <v>2.42542005422293E-2</v>
      </c>
      <c r="BV346" s="5">
        <v>0.15993586997966799</v>
      </c>
      <c r="BW346" s="5">
        <v>2.2434690058305699E-4</v>
      </c>
      <c r="BX346" s="5">
        <v>8.4901663163695407E-2</v>
      </c>
      <c r="BY346" s="5">
        <v>0.33468586233540798</v>
      </c>
      <c r="BZ346" s="5">
        <v>2.07011202301539</v>
      </c>
      <c r="CA346" s="5">
        <v>6.4050622947332695E-4</v>
      </c>
      <c r="CB346" s="5">
        <v>0.12534951347884701</v>
      </c>
      <c r="CC346" s="5">
        <v>9.2048785197688208</v>
      </c>
      <c r="CD346" s="3">
        <v>7.0954033981990499</v>
      </c>
      <c r="CF346" s="3">
        <v>16.5295205157454</v>
      </c>
      <c r="CG346" s="3">
        <v>386282.26363172103</v>
      </c>
      <c r="CH346" s="3">
        <v>107.19893424550899</v>
      </c>
      <c r="CI346" s="3">
        <v>85.945216482061596</v>
      </c>
      <c r="CJ346" s="3">
        <v>0.27351093336693599</v>
      </c>
      <c r="CK346" s="3">
        <v>4.4305621930308599</v>
      </c>
      <c r="CL346" s="3">
        <v>3.1771333613488703E-2</v>
      </c>
      <c r="CM346" s="3">
        <v>0.61461401850662201</v>
      </c>
      <c r="CN346" s="3">
        <v>19.3678216968977</v>
      </c>
      <c r="CO346" s="3">
        <v>12.8884082054077</v>
      </c>
      <c r="CP346" s="3">
        <v>3.7296891350184297E-2</v>
      </c>
      <c r="CQ346" s="3">
        <v>0.43644940053886</v>
      </c>
      <c r="CR346" s="3">
        <v>1.6408046796820001E-2</v>
      </c>
      <c r="CS346" s="3">
        <v>0.103944520293697</v>
      </c>
      <c r="CT346" s="3">
        <v>0.15838440135155099</v>
      </c>
      <c r="CU346" s="3">
        <v>1.01828427429282</v>
      </c>
      <c r="CV346" s="3">
        <v>1.89956689928702E-2</v>
      </c>
      <c r="CW346" s="3">
        <v>7.9410247002010104E-2</v>
      </c>
      <c r="CX346" s="3">
        <v>5.5882042448262297</v>
      </c>
      <c r="CY346" s="3">
        <v>3.6851515869853402</v>
      </c>
      <c r="DA346" s="3">
        <f t="shared" si="287"/>
        <v>0.30087563749752744</v>
      </c>
      <c r="DB346" s="3">
        <f t="shared" si="288"/>
        <v>6917.0429515931783</v>
      </c>
      <c r="DC346" s="3">
        <f t="shared" si="289"/>
        <v>1.8189905561807096</v>
      </c>
      <c r="DD346" s="3">
        <f t="shared" si="290"/>
        <v>1.4643080224022054</v>
      </c>
      <c r="DE346" s="3">
        <f t="shared" si="291"/>
        <v>4.3041408328917006E-3</v>
      </c>
      <c r="DF346" s="3">
        <f t="shared" si="292"/>
        <v>6.7755959520276188E-2</v>
      </c>
      <c r="DG346" s="3">
        <f t="shared" si="293"/>
        <v>4.5567938289357461E-4</v>
      </c>
      <c r="DH346" s="3">
        <f t="shared" si="294"/>
        <v>8.4645919089191852E-3</v>
      </c>
      <c r="DI346" s="3">
        <f t="shared" si="295"/>
        <v>0.25850784949731054</v>
      </c>
      <c r="DJ346" s="3">
        <f t="shared" si="296"/>
        <v>0.16322705427314718</v>
      </c>
      <c r="DK346" s="3">
        <f t="shared" si="297"/>
        <v>3.4576354616267164E-4</v>
      </c>
      <c r="DL346" s="3">
        <f t="shared" si="298"/>
        <v>3.8826218122680165E-3</v>
      </c>
      <c r="DM346" s="3">
        <f t="shared" si="299"/>
        <v>1.4290483022540021E-4</v>
      </c>
      <c r="DN346" s="3">
        <f t="shared" si="300"/>
        <v>8.7561722090554297E-4</v>
      </c>
      <c r="DO346" s="3">
        <f t="shared" si="301"/>
        <v>1.3007917325193084E-3</v>
      </c>
      <c r="DP346" s="3">
        <f t="shared" si="302"/>
        <v>7.9802842812916937E-3</v>
      </c>
      <c r="DQ346" s="3">
        <f t="shared" si="303"/>
        <v>9.6441091103388865E-5</v>
      </c>
      <c r="DR346" s="3">
        <f t="shared" si="304"/>
        <v>3.8853588821596532E-4</v>
      </c>
      <c r="DS346" s="3">
        <f t="shared" si="305"/>
        <v>2.6970097706690298E-2</v>
      </c>
      <c r="DT346" s="3">
        <f t="shared" si="306"/>
        <v>1.7633959642457057E-2</v>
      </c>
      <c r="DV346" s="3">
        <f t="shared" si="307"/>
        <v>4.3465191462907921E-3</v>
      </c>
      <c r="DW346" s="3">
        <f t="shared" si="308"/>
        <v>99.925204562508284</v>
      </c>
      <c r="DX346" s="3">
        <f t="shared" si="309"/>
        <v>2.6277558878214469E-2</v>
      </c>
      <c r="DY346" s="3">
        <f t="shared" si="310"/>
        <v>2.1153732845819711E-2</v>
      </c>
      <c r="DZ346" s="3">
        <f t="shared" si="311"/>
        <v>6.2178615371108305E-5</v>
      </c>
      <c r="EA346" s="3">
        <f t="shared" si="312"/>
        <v>9.7881828445682811E-4</v>
      </c>
      <c r="EB346" s="3">
        <f t="shared" si="313"/>
        <v>6.5828499069924561E-6</v>
      </c>
      <c r="EC346" s="3">
        <f t="shared" si="314"/>
        <v>1.2228145523400082E-4</v>
      </c>
      <c r="ED346" s="3">
        <f t="shared" si="315"/>
        <v>3.7344642678679902E-3</v>
      </c>
      <c r="EE346" s="3">
        <f t="shared" si="316"/>
        <v>2.3580158316962793E-3</v>
      </c>
      <c r="EF346" s="3">
        <f t="shared" si="317"/>
        <v>4.9949802715342895E-6</v>
      </c>
      <c r="EG346" s="3">
        <f t="shared" si="318"/>
        <v>5.6089253969483882E-5</v>
      </c>
      <c r="EH346" s="3">
        <f t="shared" si="319"/>
        <v>2.0644362761914929E-6</v>
      </c>
      <c r="EI346" s="3">
        <f t="shared" si="320"/>
        <v>1.2649369178384051E-5</v>
      </c>
      <c r="EJ346" s="3">
        <f t="shared" si="321"/>
        <v>1.8791538649513977E-5</v>
      </c>
      <c r="EK346" s="3">
        <f t="shared" si="322"/>
        <v>1.1528503507288072E-4</v>
      </c>
      <c r="EL346" s="3">
        <f t="shared" si="323"/>
        <v>1.3932103391837401E-6</v>
      </c>
      <c r="EM346" s="3">
        <f t="shared" si="324"/>
        <v>5.6128794315082093E-6</v>
      </c>
      <c r="EN346" s="3">
        <f t="shared" si="325"/>
        <v>3.8961627812230591E-4</v>
      </c>
      <c r="EO346" s="3">
        <f t="shared" si="326"/>
        <v>2.5474426526637137E-4</v>
      </c>
      <c r="EQ346" s="3">
        <f t="shared" si="327"/>
        <v>199.85040912501657</v>
      </c>
    </row>
    <row r="347" spans="1:147">
      <c r="A347" s="5" t="s">
        <v>14</v>
      </c>
      <c r="B347" s="5" t="s">
        <v>398</v>
      </c>
      <c r="C347" s="5" t="s">
        <v>190</v>
      </c>
      <c r="D347" s="5" t="s">
        <v>588</v>
      </c>
      <c r="E347" s="3" t="s">
        <v>399</v>
      </c>
      <c r="F347" s="13" t="s">
        <v>491</v>
      </c>
      <c r="G347" s="5">
        <v>15.763158619339301</v>
      </c>
      <c r="H347" s="5">
        <v>347853.87686104001</v>
      </c>
      <c r="I347" s="5">
        <v>304.81348523691798</v>
      </c>
      <c r="J347" s="5">
        <v>23.421619375850501</v>
      </c>
      <c r="K347" s="5">
        <v>0.26510078778547302</v>
      </c>
      <c r="L347" s="5">
        <v>1.69481455409627</v>
      </c>
      <c r="M347" s="5">
        <v>1.6770030056315399E-2</v>
      </c>
      <c r="N347" s="5">
        <v>0.77529961775366696</v>
      </c>
      <c r="O347" s="5">
        <v>20.3522603360523</v>
      </c>
      <c r="P347" s="5">
        <v>10.689806996091299</v>
      </c>
      <c r="Q347" s="5">
        <v>1.4203143163874801E-2</v>
      </c>
      <c r="R347" s="5">
        <v>0.22365684737202501</v>
      </c>
      <c r="S347" s="5">
        <v>8.4376056909163492E-3</v>
      </c>
      <c r="T347" s="5">
        <v>8.2262844159210105E-2</v>
      </c>
      <c r="U347" s="5">
        <v>1.28675357469831E-2</v>
      </c>
      <c r="V347" s="5">
        <v>8.8064950820744295E-2</v>
      </c>
      <c r="W347" s="5">
        <v>1.4828561344204599E-2</v>
      </c>
      <c r="X347" s="5">
        <v>4.3320601588622597E-3</v>
      </c>
      <c r="Y347" s="5">
        <v>1.73864497851134E-2</v>
      </c>
      <c r="Z347" s="5">
        <v>4.7876137150057304E-3</v>
      </c>
      <c r="AA347" s="3">
        <f t="shared" si="274"/>
        <v>13.014193440066071</v>
      </c>
      <c r="AB347" s="3">
        <f t="shared" si="275"/>
        <v>614.83552583829453</v>
      </c>
      <c r="AC347" s="3">
        <f t="shared" si="276"/>
        <v>0.27536465317404674</v>
      </c>
      <c r="AD347" s="3">
        <f t="shared" si="277"/>
        <v>14.976886115050661</v>
      </c>
      <c r="AE347" s="3">
        <f t="shared" si="278"/>
        <v>0.2491630098383541</v>
      </c>
      <c r="AF347" s="3">
        <f t="shared" si="279"/>
        <v>0.74008989218722054</v>
      </c>
      <c r="AG347" s="3">
        <f t="shared" si="280"/>
        <v>4.6596177176463597E-5</v>
      </c>
      <c r="AH347" s="17">
        <f t="shared" si="281"/>
        <v>0.81690876167461135</v>
      </c>
      <c r="AI347" s="3">
        <f t="shared" si="282"/>
        <v>1.5706699168130738E-5</v>
      </c>
      <c r="AJ347" s="3">
        <f t="shared" si="283"/>
        <v>3.5069993664429207E-2</v>
      </c>
      <c r="AK347" s="3">
        <f t="shared" si="284"/>
        <v>1.4212167009261882E-5</v>
      </c>
      <c r="AL347" s="3">
        <f t="shared" si="285"/>
        <v>4.2214456939074515E-5</v>
      </c>
      <c r="AM347" s="3">
        <f t="shared" si="286"/>
        <v>4.6596177176463597E-5</v>
      </c>
      <c r="AN347" s="5"/>
      <c r="AP347" s="5">
        <v>0.100823518444028</v>
      </c>
      <c r="AQ347" s="5">
        <v>4.2179754622898802</v>
      </c>
      <c r="AR347" s="5">
        <v>1.85399316602942E-2</v>
      </c>
      <c r="AS347" s="5">
        <v>0.18872579832441599</v>
      </c>
      <c r="AT347" s="5">
        <v>8.5486200464670897E-2</v>
      </c>
      <c r="AU347" s="5">
        <v>1.69481455409627</v>
      </c>
      <c r="AV347" s="5">
        <v>1.6770030056315399E-2</v>
      </c>
      <c r="AW347" s="5">
        <v>0.340167743759412</v>
      </c>
      <c r="AX347" s="5">
        <v>0.18038768993387699</v>
      </c>
      <c r="AY347" s="5">
        <v>0.74477577236266801</v>
      </c>
      <c r="AZ347" s="5">
        <v>1.4203143163874801E-2</v>
      </c>
      <c r="BA347" s="5">
        <v>0.22365684737202501</v>
      </c>
      <c r="BB347" s="5">
        <v>8.4376056909163492E-3</v>
      </c>
      <c r="BC347" s="5">
        <v>8.2262844159210105E-2</v>
      </c>
      <c r="BD347" s="5">
        <v>1.28675357469831E-2</v>
      </c>
      <c r="BE347" s="5">
        <v>8.8064950820744295E-2</v>
      </c>
      <c r="BF347" s="5">
        <v>1.4828561344204599E-2</v>
      </c>
      <c r="BG347" s="5">
        <v>4.3320601588622597E-3</v>
      </c>
      <c r="BH347" s="5">
        <v>1.73864497851134E-2</v>
      </c>
      <c r="BI347" s="3">
        <v>4.7876137150057304E-3</v>
      </c>
      <c r="BK347" s="5">
        <v>0.95107578414625205</v>
      </c>
      <c r="BL347" s="5">
        <v>16223.559318478099</v>
      </c>
      <c r="BM347" s="5">
        <v>114.49733462767399</v>
      </c>
      <c r="BN347" s="5">
        <v>5.6378525560170702</v>
      </c>
      <c r="BO347" s="5">
        <v>0.51966359881816604</v>
      </c>
      <c r="BP347" s="5">
        <v>0.680708295083711</v>
      </c>
      <c r="BQ347" s="5">
        <v>1.6769800147850299E-2</v>
      </c>
      <c r="BR347" s="5">
        <v>0.377594764360348</v>
      </c>
      <c r="BS347" s="5">
        <v>3.7660984130475201</v>
      </c>
      <c r="BT347" s="5">
        <v>1.2928234197848101</v>
      </c>
      <c r="BU347" s="5">
        <v>3.91728047231517E-3</v>
      </c>
      <c r="BV347" s="5">
        <v>8.0133320133255304E-2</v>
      </c>
      <c r="BW347" s="5">
        <v>2.9075099498176399E-3</v>
      </c>
      <c r="BX347" s="5">
        <v>5.1301227873900603E-2</v>
      </c>
      <c r="BY347" s="5">
        <v>1.33336838838682E-2</v>
      </c>
      <c r="BZ347" s="5">
        <v>7.7238741930889504E-2</v>
      </c>
      <c r="CA347" s="5">
        <v>5.0017348709354703E-3</v>
      </c>
      <c r="CB347" s="5">
        <v>2.0922810994505698E-3</v>
      </c>
      <c r="CC347" s="5">
        <v>1.14455507049235E-2</v>
      </c>
      <c r="CD347" s="3">
        <v>4.9061340825854397E-3</v>
      </c>
      <c r="CF347" s="3">
        <v>15.763158619339301</v>
      </c>
      <c r="CG347" s="3">
        <v>347853.87686104001</v>
      </c>
      <c r="CH347" s="3">
        <v>304.81348523691798</v>
      </c>
      <c r="CI347" s="3">
        <v>23.421619375850501</v>
      </c>
      <c r="CJ347" s="3">
        <v>0.26510078778547302</v>
      </c>
      <c r="CK347" s="3">
        <v>1.69481455409627</v>
      </c>
      <c r="CL347" s="3">
        <v>1.6770030056315399E-2</v>
      </c>
      <c r="CM347" s="3">
        <v>0.77529961775366696</v>
      </c>
      <c r="CN347" s="3">
        <v>20.3522603360523</v>
      </c>
      <c r="CO347" s="3">
        <v>10.689806996091299</v>
      </c>
      <c r="CP347" s="3">
        <v>1.4203143163874801E-2</v>
      </c>
      <c r="CQ347" s="3">
        <v>0.22365684737202501</v>
      </c>
      <c r="CR347" s="3">
        <v>8.4376056909163492E-3</v>
      </c>
      <c r="CS347" s="3">
        <v>8.2262844159210105E-2</v>
      </c>
      <c r="CT347" s="3">
        <v>1.28675357469831E-2</v>
      </c>
      <c r="CU347" s="3">
        <v>8.8064950820744295E-2</v>
      </c>
      <c r="CV347" s="3">
        <v>1.4828561344204599E-2</v>
      </c>
      <c r="CW347" s="3">
        <v>4.3320601588622597E-3</v>
      </c>
      <c r="CX347" s="3">
        <v>1.73864497851134E-2</v>
      </c>
      <c r="CY347" s="3">
        <v>4.7876137150057304E-3</v>
      </c>
      <c r="DA347" s="3">
        <f t="shared" si="287"/>
        <v>0.2869260722989872</v>
      </c>
      <c r="DB347" s="3">
        <f t="shared" si="288"/>
        <v>6228.9171252760325</v>
      </c>
      <c r="DC347" s="3">
        <f t="shared" si="289"/>
        <v>5.1721862250296606</v>
      </c>
      <c r="DD347" s="3">
        <f t="shared" si="290"/>
        <v>0.39905030848188217</v>
      </c>
      <c r="DE347" s="3">
        <f t="shared" si="291"/>
        <v>4.1717934690692262E-3</v>
      </c>
      <c r="DF347" s="3">
        <f t="shared" si="292"/>
        <v>2.5918558710755008E-2</v>
      </c>
      <c r="DG347" s="3">
        <f t="shared" si="293"/>
        <v>2.4052364436865021E-4</v>
      </c>
      <c r="DH347" s="3">
        <f t="shared" si="294"/>
        <v>1.0677587353720796E-2</v>
      </c>
      <c r="DI347" s="3">
        <f t="shared" si="295"/>
        <v>0.2716474332642696</v>
      </c>
      <c r="DJ347" s="3">
        <f t="shared" si="296"/>
        <v>0.13538256074077126</v>
      </c>
      <c r="DK347" s="3">
        <f t="shared" si="297"/>
        <v>1.3167127257036643E-4</v>
      </c>
      <c r="DL347" s="3">
        <f t="shared" si="298"/>
        <v>1.9896348877959007E-3</v>
      </c>
      <c r="DM347" s="3">
        <f t="shared" si="299"/>
        <v>7.3486785093943016E-5</v>
      </c>
      <c r="DN347" s="3">
        <f t="shared" si="300"/>
        <v>6.9297316282714266E-4</v>
      </c>
      <c r="DO347" s="3">
        <f t="shared" si="301"/>
        <v>1.0567949857903334E-4</v>
      </c>
      <c r="DP347" s="3">
        <f t="shared" si="302"/>
        <v>6.9016419138514336E-4</v>
      </c>
      <c r="DQ347" s="3">
        <f t="shared" si="303"/>
        <v>7.5284668103312968E-5</v>
      </c>
      <c r="DR347" s="3">
        <f t="shared" si="304"/>
        <v>2.1195763836195323E-5</v>
      </c>
      <c r="DS347" s="3">
        <f t="shared" si="305"/>
        <v>8.3911437186840742E-5</v>
      </c>
      <c r="DT347" s="3">
        <f t="shared" si="306"/>
        <v>2.2909393288526563E-5</v>
      </c>
      <c r="DV347" s="3">
        <f t="shared" si="307"/>
        <v>4.6009331646236487E-3</v>
      </c>
      <c r="DW347" s="3">
        <f t="shared" si="308"/>
        <v>99.882283794381607</v>
      </c>
      <c r="DX347" s="3">
        <f t="shared" si="309"/>
        <v>8.2937332761978358E-2</v>
      </c>
      <c r="DY347" s="3">
        <f t="shared" si="310"/>
        <v>6.3988740512030155E-3</v>
      </c>
      <c r="DZ347" s="3">
        <f t="shared" si="311"/>
        <v>6.689577832369296E-5</v>
      </c>
      <c r="EA347" s="3">
        <f t="shared" si="312"/>
        <v>4.1561073692632434E-4</v>
      </c>
      <c r="EB347" s="3">
        <f t="shared" si="313"/>
        <v>3.8568583307365516E-6</v>
      </c>
      <c r="EC347" s="3">
        <f t="shared" si="314"/>
        <v>1.7121785197236496E-4</v>
      </c>
      <c r="ED347" s="3">
        <f t="shared" si="315"/>
        <v>4.3559362687964377E-3</v>
      </c>
      <c r="EE347" s="3">
        <f t="shared" si="316"/>
        <v>2.170894086525607E-3</v>
      </c>
      <c r="EF347" s="3">
        <f t="shared" si="317"/>
        <v>2.1113826287836354E-6</v>
      </c>
      <c r="EG347" s="3">
        <f t="shared" si="318"/>
        <v>3.190430575863957E-5</v>
      </c>
      <c r="EH347" s="3">
        <f t="shared" si="319"/>
        <v>1.1783794480272006E-6</v>
      </c>
      <c r="EI347" s="3">
        <f t="shared" si="320"/>
        <v>1.11120024105833E-5</v>
      </c>
      <c r="EJ347" s="3">
        <f t="shared" si="321"/>
        <v>1.6945978660538356E-6</v>
      </c>
      <c r="EK347" s="3">
        <f t="shared" si="322"/>
        <v>1.1066959833021691E-5</v>
      </c>
      <c r="EL347" s="3">
        <f t="shared" si="323"/>
        <v>1.2072089632317441E-6</v>
      </c>
      <c r="EM347" s="3">
        <f t="shared" si="324"/>
        <v>3.3987950973608986E-7</v>
      </c>
      <c r="EN347" s="3">
        <f t="shared" si="325"/>
        <v>1.3455414182154559E-6</v>
      </c>
      <c r="EO347" s="3">
        <f t="shared" si="326"/>
        <v>3.6735799754284077E-7</v>
      </c>
      <c r="EQ347" s="3">
        <f t="shared" si="327"/>
        <v>199.76456758876321</v>
      </c>
    </row>
    <row r="348" spans="1:147">
      <c r="A348" s="5" t="s">
        <v>15</v>
      </c>
      <c r="B348" s="5" t="s">
        <v>398</v>
      </c>
      <c r="C348" s="5" t="s">
        <v>190</v>
      </c>
      <c r="D348" s="5" t="s">
        <v>588</v>
      </c>
      <c r="E348" s="3" t="s">
        <v>399</v>
      </c>
      <c r="F348" s="13" t="s">
        <v>491</v>
      </c>
      <c r="G348" s="5">
        <v>16.960076584805599</v>
      </c>
      <c r="H348" s="5">
        <v>370856.47157542</v>
      </c>
      <c r="I348" s="5">
        <v>338.23514555539799</v>
      </c>
      <c r="J348" s="5">
        <v>19.057105281460402</v>
      </c>
      <c r="K348" s="5">
        <v>0.12713176387793501</v>
      </c>
      <c r="L348" s="5">
        <v>1.5544473997264601</v>
      </c>
      <c r="M348" s="5">
        <v>3.2382362524242203E-2</v>
      </c>
      <c r="N348" s="5">
        <v>0.63115559835317003</v>
      </c>
      <c r="O348" s="5">
        <v>11.4541423057942</v>
      </c>
      <c r="P348" s="5">
        <v>15.9332661937122</v>
      </c>
      <c r="Q348" s="5">
        <v>8.8838692958449501E-3</v>
      </c>
      <c r="R348" s="5">
        <v>0.20951879114416799</v>
      </c>
      <c r="S348" s="5">
        <v>5.7172127326333604E-3</v>
      </c>
      <c r="T348" s="5">
        <v>6.1480609603268399E-2</v>
      </c>
      <c r="U348" s="5">
        <v>2.1759812572558698E-2</v>
      </c>
      <c r="V348" s="5">
        <v>0.143457590703294</v>
      </c>
      <c r="W348" s="5">
        <v>1.3361022720468499E-2</v>
      </c>
      <c r="X348" s="5">
        <v>7.683971875192E-3</v>
      </c>
      <c r="Y348" s="5">
        <v>0.13333235521953901</v>
      </c>
      <c r="Z348" s="5">
        <v>3.9431916174666599E-4</v>
      </c>
      <c r="AA348" s="3">
        <f t="shared" si="274"/>
        <v>17.748505901599241</v>
      </c>
      <c r="AB348" s="3">
        <f t="shared" si="275"/>
        <v>119.50037309006659</v>
      </c>
      <c r="AC348" s="3">
        <f t="shared" si="276"/>
        <v>2.9574154082660426E-3</v>
      </c>
      <c r="AD348" s="3">
        <f t="shared" si="277"/>
        <v>29.529504394606494</v>
      </c>
      <c r="AE348" s="3">
        <f t="shared" si="278"/>
        <v>5.7630211830728709E-2</v>
      </c>
      <c r="AF348" s="3">
        <f t="shared" si="279"/>
        <v>0.16319979150394498</v>
      </c>
      <c r="AG348" s="3">
        <f t="shared" si="280"/>
        <v>2.6265364237229753E-5</v>
      </c>
      <c r="AH348" s="17">
        <f t="shared" si="281"/>
        <v>6.6629508503147444E-2</v>
      </c>
      <c r="AI348" s="3">
        <f t="shared" si="282"/>
        <v>1.165813685917161E-6</v>
      </c>
      <c r="AJ348" s="3">
        <f t="shared" si="283"/>
        <v>4.710706856778301E-2</v>
      </c>
      <c r="AK348" s="3">
        <f t="shared" si="284"/>
        <v>2.2717839870172442E-5</v>
      </c>
      <c r="AL348" s="3">
        <f t="shared" si="285"/>
        <v>6.433338716716757E-5</v>
      </c>
      <c r="AM348" s="3">
        <f t="shared" si="286"/>
        <v>2.6265364237229753E-5</v>
      </c>
      <c r="AN348" s="5"/>
      <c r="AP348" s="5">
        <v>0.16471348904954899</v>
      </c>
      <c r="AQ348" s="5">
        <v>5.1370651193747996</v>
      </c>
      <c r="AR348" s="5">
        <v>1.5928964019576799E-2</v>
      </c>
      <c r="AS348" s="5">
        <v>0.24006949450092299</v>
      </c>
      <c r="AT348" s="5">
        <v>0.12713176387793501</v>
      </c>
      <c r="AU348" s="5">
        <v>1.5544473997264601</v>
      </c>
      <c r="AV348" s="5">
        <v>3.2382362524242203E-2</v>
      </c>
      <c r="AW348" s="5">
        <v>0.19070374485024399</v>
      </c>
      <c r="AX348" s="5">
        <v>0.243995277084842</v>
      </c>
      <c r="AY348" s="5">
        <v>0.75227957623186803</v>
      </c>
      <c r="AZ348" s="5">
        <v>8.8838692958449501E-3</v>
      </c>
      <c r="BA348" s="5">
        <v>0.20951879114416799</v>
      </c>
      <c r="BB348" s="5">
        <v>5.7172127326333604E-3</v>
      </c>
      <c r="BC348" s="5">
        <v>6.1480609603268399E-2</v>
      </c>
      <c r="BD348" s="5">
        <v>2.1759812572558698E-2</v>
      </c>
      <c r="BE348" s="5">
        <v>9.6619876374310104E-2</v>
      </c>
      <c r="BF348" s="5">
        <v>1.3361022720468499E-2</v>
      </c>
      <c r="BG348" s="5">
        <v>7.683971875192E-3</v>
      </c>
      <c r="BH348" s="5">
        <v>1.8986790896264202E-2</v>
      </c>
      <c r="BI348" s="3">
        <v>3.0847123222871801E-6</v>
      </c>
      <c r="BK348" s="5">
        <v>1.3830796562305301</v>
      </c>
      <c r="BL348" s="5">
        <v>15354.5237379389</v>
      </c>
      <c r="BM348" s="5">
        <v>122.735741769478</v>
      </c>
      <c r="BN348" s="5">
        <v>6.3533893242746702</v>
      </c>
      <c r="BO348" s="5">
        <v>0.13907261042244701</v>
      </c>
      <c r="BP348" s="5">
        <v>1.7497999379181901</v>
      </c>
      <c r="BQ348" s="5">
        <v>1.1793262455362699E-2</v>
      </c>
      <c r="BR348" s="5">
        <v>0.28206008555678802</v>
      </c>
      <c r="BS348" s="5">
        <v>1.7341626966839201</v>
      </c>
      <c r="BT348" s="5">
        <v>3.2496963037067901</v>
      </c>
      <c r="BU348" s="5">
        <v>2.8384390668414799E-4</v>
      </c>
      <c r="BV348" s="5">
        <v>3.83117469320189E-2</v>
      </c>
      <c r="BW348" s="5">
        <v>2.73202476564075E-3</v>
      </c>
      <c r="BX348" s="5">
        <v>4.2638685443479402E-2</v>
      </c>
      <c r="BY348" s="5">
        <v>6.4817785770366499E-3</v>
      </c>
      <c r="BZ348" s="5">
        <v>0.152907210853991</v>
      </c>
      <c r="CA348" s="5">
        <v>4.0113898525200199E-4</v>
      </c>
      <c r="CB348" s="5">
        <v>5.5286530175543197E-3</v>
      </c>
      <c r="CC348" s="5">
        <v>0.11753652772117799</v>
      </c>
      <c r="CD348" s="3">
        <v>2.21225192871619E-3</v>
      </c>
      <c r="CF348" s="3">
        <v>16.960076584805599</v>
      </c>
      <c r="CG348" s="3">
        <v>370856.47157542</v>
      </c>
      <c r="CH348" s="3">
        <v>338.23514555539799</v>
      </c>
      <c r="CI348" s="3">
        <v>19.057105281460402</v>
      </c>
      <c r="CJ348" s="3">
        <v>0.12713176387793501</v>
      </c>
      <c r="CK348" s="3">
        <v>1.5544473997264601</v>
      </c>
      <c r="CL348" s="3">
        <v>3.2382362524242203E-2</v>
      </c>
      <c r="CM348" s="3">
        <v>0.63115559835317003</v>
      </c>
      <c r="CN348" s="3">
        <v>11.4541423057942</v>
      </c>
      <c r="CO348" s="3">
        <v>15.9332661937122</v>
      </c>
      <c r="CP348" s="3">
        <v>8.8838692958449501E-3</v>
      </c>
      <c r="CQ348" s="3">
        <v>0.20951879114416799</v>
      </c>
      <c r="CR348" s="3">
        <v>5.7172127326333604E-3</v>
      </c>
      <c r="CS348" s="3">
        <v>6.1480609603268399E-2</v>
      </c>
      <c r="CT348" s="3">
        <v>2.1759812572558698E-2</v>
      </c>
      <c r="CU348" s="3">
        <v>0.143457590703294</v>
      </c>
      <c r="CV348" s="3">
        <v>1.3361022720468499E-2</v>
      </c>
      <c r="CW348" s="3">
        <v>7.683971875192E-3</v>
      </c>
      <c r="CX348" s="3">
        <v>0.13333235521953901</v>
      </c>
      <c r="CY348" s="3">
        <v>3.9431916174666599E-4</v>
      </c>
      <c r="DA348" s="3">
        <f t="shared" si="287"/>
        <v>0.30871275725145608</v>
      </c>
      <c r="DB348" s="3">
        <f t="shared" si="288"/>
        <v>6640.8178274764077</v>
      </c>
      <c r="DC348" s="3">
        <f t="shared" si="289"/>
        <v>5.7392971288746919</v>
      </c>
      <c r="DD348" s="3">
        <f t="shared" si="290"/>
        <v>0.32468906693870864</v>
      </c>
      <c r="DE348" s="3">
        <f t="shared" si="291"/>
        <v>2.0006257495032735E-3</v>
      </c>
      <c r="DF348" s="3">
        <f t="shared" si="292"/>
        <v>2.3771943718098487E-2</v>
      </c>
      <c r="DG348" s="3">
        <f t="shared" si="293"/>
        <v>4.6444304640136261E-4</v>
      </c>
      <c r="DH348" s="3">
        <f t="shared" si="294"/>
        <v>8.6924059820020667E-3</v>
      </c>
      <c r="DI348" s="3">
        <f t="shared" si="295"/>
        <v>0.15288170975785623</v>
      </c>
      <c r="DJ348" s="3">
        <f t="shared" si="296"/>
        <v>0.20178908553333588</v>
      </c>
      <c r="DK348" s="3">
        <f t="shared" si="297"/>
        <v>8.2358556978284146E-5</v>
      </c>
      <c r="DL348" s="3">
        <f t="shared" si="298"/>
        <v>1.8638637779591677E-3</v>
      </c>
      <c r="DM348" s="3">
        <f t="shared" si="299"/>
        <v>4.9793697265527708E-5</v>
      </c>
      <c r="DN348" s="3">
        <f t="shared" si="300"/>
        <v>5.1790590180497351E-4</v>
      </c>
      <c r="DO348" s="3">
        <f t="shared" si="301"/>
        <v>1.787106814434847E-4</v>
      </c>
      <c r="DP348" s="3">
        <f t="shared" si="302"/>
        <v>1.124275789210768E-3</v>
      </c>
      <c r="DQ348" s="3">
        <f t="shared" si="303"/>
        <v>6.7833968358934542E-5</v>
      </c>
      <c r="DR348" s="3">
        <f t="shared" si="304"/>
        <v>3.7595889073089633E-5</v>
      </c>
      <c r="DS348" s="3">
        <f t="shared" si="305"/>
        <v>6.4349592287422312E-4</v>
      </c>
      <c r="DT348" s="3">
        <f t="shared" si="306"/>
        <v>1.886871685019742E-6</v>
      </c>
      <c r="DV348" s="3">
        <f t="shared" si="307"/>
        <v>4.6432636733650485E-3</v>
      </c>
      <c r="DW348" s="3">
        <f t="shared" si="308"/>
        <v>99.882714450443288</v>
      </c>
      <c r="DX348" s="3">
        <f t="shared" si="309"/>
        <v>8.6323189577312109E-2</v>
      </c>
      <c r="DY348" s="3">
        <f t="shared" si="310"/>
        <v>4.8835589532417595E-3</v>
      </c>
      <c r="DZ348" s="3">
        <f t="shared" si="311"/>
        <v>3.0090861645541722E-5</v>
      </c>
      <c r="EA348" s="3">
        <f t="shared" si="312"/>
        <v>3.5754726722102298E-4</v>
      </c>
      <c r="EB348" s="3">
        <f t="shared" si="313"/>
        <v>6.9855601203609578E-6</v>
      </c>
      <c r="EC348" s="3">
        <f t="shared" si="314"/>
        <v>1.3074008761321078E-4</v>
      </c>
      <c r="ED348" s="3">
        <f t="shared" si="315"/>
        <v>2.2994517478342547E-3</v>
      </c>
      <c r="EE348" s="3">
        <f t="shared" si="316"/>
        <v>3.0350541353731885E-3</v>
      </c>
      <c r="EF348" s="3">
        <f t="shared" si="317"/>
        <v>1.2387324035868901E-6</v>
      </c>
      <c r="EG348" s="3">
        <f t="shared" si="318"/>
        <v>2.8033862446602606E-5</v>
      </c>
      <c r="EH348" s="3">
        <f t="shared" si="319"/>
        <v>7.4893330529660462E-7</v>
      </c>
      <c r="EI348" s="3">
        <f t="shared" si="320"/>
        <v>7.7896802240460587E-6</v>
      </c>
      <c r="EJ348" s="3">
        <f t="shared" si="321"/>
        <v>2.6879382069492754E-6</v>
      </c>
      <c r="EK348" s="3">
        <f t="shared" si="322"/>
        <v>1.6909922924351574E-5</v>
      </c>
      <c r="EL348" s="3">
        <f t="shared" si="323"/>
        <v>1.0202720610106866E-6</v>
      </c>
      <c r="EM348" s="3">
        <f t="shared" si="324"/>
        <v>5.6546942716315515E-7</v>
      </c>
      <c r="EN348" s="3">
        <f t="shared" si="325"/>
        <v>9.6786451886296453E-6</v>
      </c>
      <c r="EO348" s="3">
        <f t="shared" si="326"/>
        <v>2.8379918048598691E-8</v>
      </c>
      <c r="EQ348" s="3">
        <f t="shared" si="327"/>
        <v>199.76542890088658</v>
      </c>
    </row>
    <row r="349" spans="1:147">
      <c r="A349" s="5" t="s">
        <v>16</v>
      </c>
      <c r="B349" s="5" t="s">
        <v>398</v>
      </c>
      <c r="C349" s="5" t="s">
        <v>190</v>
      </c>
      <c r="D349" s="5" t="s">
        <v>588</v>
      </c>
      <c r="E349" s="3" t="s">
        <v>399</v>
      </c>
      <c r="F349" s="13" t="s">
        <v>491</v>
      </c>
      <c r="G349" s="5">
        <v>15.966494756614001</v>
      </c>
      <c r="H349" s="5">
        <v>347472.985659517</v>
      </c>
      <c r="I349" s="5">
        <v>1.78489725941119</v>
      </c>
      <c r="J349" s="5">
        <v>8.5143747661401399</v>
      </c>
      <c r="K349" s="5">
        <v>0.110291520673003</v>
      </c>
      <c r="L349" s="5">
        <v>2.1190064911346802</v>
      </c>
      <c r="M349" s="5">
        <v>2.5137271783801499E-2</v>
      </c>
      <c r="N349" s="5">
        <v>0.70833097286789104</v>
      </c>
      <c r="O349" s="5">
        <v>9.1018193702604204</v>
      </c>
      <c r="P349" s="5">
        <v>14.774265357980299</v>
      </c>
      <c r="Q349" s="5">
        <v>1.74945879806674E-2</v>
      </c>
      <c r="R349" s="5">
        <v>0.19700436356418299</v>
      </c>
      <c r="S349" s="3">
        <v>3.12593640376667E-3</v>
      </c>
      <c r="T349" s="5">
        <v>0.124193747242218</v>
      </c>
      <c r="U349" s="5">
        <v>1.4743231746513199E-2</v>
      </c>
      <c r="V349" s="5">
        <v>0.59483746229059697</v>
      </c>
      <c r="W349" s="5">
        <v>1.25138448136416E-2</v>
      </c>
      <c r="X349" s="5">
        <v>3.4181270994357599E-3</v>
      </c>
      <c r="Y349" s="5">
        <v>8.8103027386408198E-2</v>
      </c>
      <c r="Z349" s="5">
        <v>5.35712674609837E-3</v>
      </c>
      <c r="AA349" s="3">
        <f t="shared" si="274"/>
        <v>0.20963339158024233</v>
      </c>
      <c r="AB349" s="3">
        <f t="shared" si="275"/>
        <v>167.69304978797527</v>
      </c>
      <c r="AC349" s="3">
        <f t="shared" si="276"/>
        <v>6.0805251590308265E-2</v>
      </c>
      <c r="AD349" s="3">
        <f t="shared" si="277"/>
        <v>0.19610334888024927</v>
      </c>
      <c r="AE349" s="3">
        <f t="shared" si="278"/>
        <v>3.8796931284146546E-2</v>
      </c>
      <c r="AF349" s="3">
        <f t="shared" si="279"/>
        <v>0.16734080750541452</v>
      </c>
      <c r="AG349" s="3">
        <f t="shared" si="280"/>
        <v>9.8014537746775373E-3</v>
      </c>
      <c r="AH349" s="17">
        <f t="shared" si="281"/>
        <v>0.1985696575889323</v>
      </c>
      <c r="AI349" s="3">
        <f t="shared" si="282"/>
        <v>3.0013642061759919E-3</v>
      </c>
      <c r="AJ349" s="3">
        <f t="shared" si="283"/>
        <v>8.2773757873627414</v>
      </c>
      <c r="AK349" s="3">
        <f t="shared" si="284"/>
        <v>1.9150273672129158E-3</v>
      </c>
      <c r="AL349" s="3">
        <f t="shared" si="285"/>
        <v>8.259989009886632E-3</v>
      </c>
      <c r="AM349" s="3">
        <f t="shared" si="286"/>
        <v>9.8014537746775373E-3</v>
      </c>
      <c r="AN349" s="5"/>
      <c r="AP349" s="5">
        <v>8.5374435559932904E-2</v>
      </c>
      <c r="AQ349" s="5">
        <v>2.1083075624744598</v>
      </c>
      <c r="AR349" s="5">
        <v>1.32986566063267E-2</v>
      </c>
      <c r="AS349" s="5">
        <v>0.19748229914349899</v>
      </c>
      <c r="AT349" s="5">
        <v>8.4437806469578505E-2</v>
      </c>
      <c r="AU349" s="5">
        <v>2.1190064911346802</v>
      </c>
      <c r="AV349" s="5">
        <v>2.5137271783801499E-2</v>
      </c>
      <c r="AW349" s="5">
        <v>0.19111461858836401</v>
      </c>
      <c r="AX349" s="5">
        <v>0.24138053162891401</v>
      </c>
      <c r="AY349" s="5">
        <v>0.74758077466764905</v>
      </c>
      <c r="AZ349" s="5">
        <v>1.74945879806674E-2</v>
      </c>
      <c r="BA349" s="5">
        <v>0.19700436356418299</v>
      </c>
      <c r="BB349" s="5">
        <v>1.35628971042196E-6</v>
      </c>
      <c r="BC349" s="5">
        <v>0.124193747242218</v>
      </c>
      <c r="BD349" s="5">
        <v>1.0164824082606799E-2</v>
      </c>
      <c r="BE349" s="5">
        <v>0.19031785212941801</v>
      </c>
      <c r="BF349" s="5">
        <v>1.25138448136416E-2</v>
      </c>
      <c r="BG349" s="5">
        <v>3.4181270994357599E-3</v>
      </c>
      <c r="BH349" s="5">
        <v>1.35522059135925E-2</v>
      </c>
      <c r="BI349" s="3">
        <v>5.35712674609837E-3</v>
      </c>
      <c r="BK349" s="5">
        <v>1.0624935228716199</v>
      </c>
      <c r="BL349" s="5">
        <v>16167.293118519399</v>
      </c>
      <c r="BM349" s="5">
        <v>0.20056924039791801</v>
      </c>
      <c r="BN349" s="5">
        <v>1.32517695483727</v>
      </c>
      <c r="BO349" s="5">
        <v>7.8963579496371103E-2</v>
      </c>
      <c r="BP349" s="5">
        <v>1.4307920256200899</v>
      </c>
      <c r="BQ349" s="5">
        <v>1.1077378217135701E-2</v>
      </c>
      <c r="BR349" s="5">
        <v>0.15813737315724299</v>
      </c>
      <c r="BS349" s="5">
        <v>0.38749682910342198</v>
      </c>
      <c r="BT349" s="5">
        <v>1.4275302916819299</v>
      </c>
      <c r="BU349" s="5">
        <v>9.3097517702894692E-3</v>
      </c>
      <c r="BV349" s="5">
        <v>8.7293754724762807E-2</v>
      </c>
      <c r="BW349" s="5">
        <v>5.5326509255914898E-3</v>
      </c>
      <c r="BX349" s="5">
        <v>2.8263058849532199E-2</v>
      </c>
      <c r="BY349" s="5">
        <v>1.1836184930278101E-2</v>
      </c>
      <c r="BZ349" s="5">
        <v>0.26395180657474399</v>
      </c>
      <c r="CA349" s="5">
        <v>9.5316686714851905E-3</v>
      </c>
      <c r="CB349" s="5">
        <v>1.6873564147800301E-3</v>
      </c>
      <c r="CC349" s="5">
        <v>6.4411732024699506E-2</v>
      </c>
      <c r="CD349" s="3">
        <v>1.75639048023895E-3</v>
      </c>
      <c r="CF349" s="3">
        <v>15.966494756614001</v>
      </c>
      <c r="CG349" s="3">
        <v>347472.985659517</v>
      </c>
      <c r="CH349" s="3">
        <v>1.78489725941119</v>
      </c>
      <c r="CI349" s="3">
        <v>8.5143747661401399</v>
      </c>
      <c r="CJ349" s="3">
        <v>0.110291520673003</v>
      </c>
      <c r="CK349" s="3">
        <v>2.1190064911346802</v>
      </c>
      <c r="CL349" s="3">
        <v>2.5137271783801499E-2</v>
      </c>
      <c r="CM349" s="3">
        <v>0.70833097286789104</v>
      </c>
      <c r="CN349" s="3">
        <v>9.1018193702604204</v>
      </c>
      <c r="CO349" s="3">
        <v>14.774265357980299</v>
      </c>
      <c r="CP349" s="3">
        <v>1.74945879806674E-2</v>
      </c>
      <c r="CQ349" s="3">
        <v>0.19700436356418299</v>
      </c>
      <c r="CR349" s="3">
        <v>3.12593640376667E-3</v>
      </c>
      <c r="CS349" s="3">
        <v>0.124193747242218</v>
      </c>
      <c r="CT349" s="3">
        <v>1.4743231746513199E-2</v>
      </c>
      <c r="CU349" s="3">
        <v>0.59483746229059697</v>
      </c>
      <c r="CV349" s="3">
        <v>1.25138448136416E-2</v>
      </c>
      <c r="CW349" s="3">
        <v>3.4181270994357599E-3</v>
      </c>
      <c r="CX349" s="3">
        <v>8.8103027386408198E-2</v>
      </c>
      <c r="CY349" s="3">
        <v>5.35712674609837E-3</v>
      </c>
      <c r="DA349" s="3">
        <f t="shared" si="287"/>
        <v>0.29062726192941435</v>
      </c>
      <c r="DB349" s="3">
        <f t="shared" si="288"/>
        <v>6222.0966184889785</v>
      </c>
      <c r="DC349" s="3">
        <f t="shared" si="289"/>
        <v>3.0286786724820474E-2</v>
      </c>
      <c r="DD349" s="3">
        <f t="shared" si="290"/>
        <v>0.14506528444663525</v>
      </c>
      <c r="DE349" s="3">
        <f t="shared" si="291"/>
        <v>1.7356170439209865E-3</v>
      </c>
      <c r="DF349" s="3">
        <f t="shared" si="292"/>
        <v>3.2405665868400067E-2</v>
      </c>
      <c r="DG349" s="3">
        <f t="shared" si="293"/>
        <v>3.6053055353042036E-4</v>
      </c>
      <c r="DH349" s="3">
        <f t="shared" si="294"/>
        <v>9.7552812679781165E-3</v>
      </c>
      <c r="DI349" s="3">
        <f t="shared" si="295"/>
        <v>0.12148458348807847</v>
      </c>
      <c r="DJ349" s="3">
        <f t="shared" si="296"/>
        <v>0.18711075681332701</v>
      </c>
      <c r="DK349" s="3">
        <f t="shared" si="297"/>
        <v>1.6218485133401132E-4</v>
      </c>
      <c r="DL349" s="3">
        <f t="shared" si="298"/>
        <v>1.7525363493268718E-3</v>
      </c>
      <c r="DM349" s="3">
        <f t="shared" si="299"/>
        <v>2.7225142432080945E-5</v>
      </c>
      <c r="DN349" s="3">
        <f t="shared" si="300"/>
        <v>1.0461944843923681E-3</v>
      </c>
      <c r="DO349" s="3">
        <f t="shared" si="301"/>
        <v>1.2108436059882719E-4</v>
      </c>
      <c r="DP349" s="3">
        <f t="shared" si="302"/>
        <v>4.661735597888691E-3</v>
      </c>
      <c r="DQ349" s="3">
        <f t="shared" si="303"/>
        <v>6.3532842574749867E-5</v>
      </c>
      <c r="DR349" s="3">
        <f t="shared" si="304"/>
        <v>1.6724101721793123E-5</v>
      </c>
      <c r="DS349" s="3">
        <f t="shared" si="305"/>
        <v>4.2520766113131374E-4</v>
      </c>
      <c r="DT349" s="3">
        <f t="shared" si="306"/>
        <v>2.5634591850672155E-5</v>
      </c>
      <c r="DV349" s="3">
        <f t="shared" si="307"/>
        <v>4.6694950969591066E-3</v>
      </c>
      <c r="DW349" s="3">
        <f t="shared" si="308"/>
        <v>99.970145470718364</v>
      </c>
      <c r="DX349" s="3">
        <f t="shared" si="309"/>
        <v>4.8661643500100661E-4</v>
      </c>
      <c r="DY349" s="3">
        <f t="shared" si="310"/>
        <v>2.3307573761853747E-3</v>
      </c>
      <c r="DZ349" s="3">
        <f t="shared" si="311"/>
        <v>2.7886080689691328E-5</v>
      </c>
      <c r="EA349" s="3">
        <f t="shared" si="312"/>
        <v>5.2066037054342249E-4</v>
      </c>
      <c r="EB349" s="3">
        <f t="shared" si="313"/>
        <v>5.7926281273059893E-6</v>
      </c>
      <c r="EC349" s="3">
        <f t="shared" si="314"/>
        <v>1.5673766372730809E-4</v>
      </c>
      <c r="ED349" s="3">
        <f t="shared" si="315"/>
        <v>1.9518873184425382E-3</v>
      </c>
      <c r="EE349" s="3">
        <f t="shared" si="316"/>
        <v>3.0063000825446989E-3</v>
      </c>
      <c r="EF349" s="3">
        <f t="shared" si="317"/>
        <v>2.6058166844965176E-6</v>
      </c>
      <c r="EG349" s="3">
        <f t="shared" si="318"/>
        <v>2.8157922405820228E-5</v>
      </c>
      <c r="EH349" s="3">
        <f t="shared" si="319"/>
        <v>4.3742513436847241E-7</v>
      </c>
      <c r="EI349" s="3">
        <f t="shared" si="320"/>
        <v>1.6809159549947206E-5</v>
      </c>
      <c r="EJ349" s="3">
        <f t="shared" si="321"/>
        <v>1.945456955349128E-6</v>
      </c>
      <c r="EK349" s="3">
        <f t="shared" si="322"/>
        <v>7.4899895395731425E-5</v>
      </c>
      <c r="EL349" s="3">
        <f t="shared" si="323"/>
        <v>1.020779313437986E-6</v>
      </c>
      <c r="EM349" s="3">
        <f t="shared" si="324"/>
        <v>2.6870538734912308E-7</v>
      </c>
      <c r="EN349" s="3">
        <f t="shared" si="325"/>
        <v>6.8317922952608125E-6</v>
      </c>
      <c r="EO349" s="3">
        <f t="shared" si="326"/>
        <v>4.118698299828927E-7</v>
      </c>
      <c r="EQ349" s="3">
        <f t="shared" si="327"/>
        <v>199.94029094143673</v>
      </c>
    </row>
    <row r="350" spans="1:147">
      <c r="A350" s="5" t="s">
        <v>17</v>
      </c>
      <c r="B350" s="5" t="s">
        <v>398</v>
      </c>
      <c r="C350" s="5" t="s">
        <v>190</v>
      </c>
      <c r="D350" s="5" t="s">
        <v>588</v>
      </c>
      <c r="E350" s="3" t="s">
        <v>399</v>
      </c>
      <c r="F350" s="13" t="s">
        <v>491</v>
      </c>
      <c r="G350" s="5">
        <v>15.6378330101843</v>
      </c>
      <c r="H350" s="5">
        <v>338837.97376538301</v>
      </c>
      <c r="I350" s="5">
        <v>0.161320238192695</v>
      </c>
      <c r="J350" s="5">
        <v>3.1103456893577799</v>
      </c>
      <c r="K350" s="5">
        <v>0.105111074397526</v>
      </c>
      <c r="L350" s="5">
        <v>1.74782229095681</v>
      </c>
      <c r="M350" s="5">
        <v>2.93792856172327E-2</v>
      </c>
      <c r="N350" s="5">
        <v>0.69817876294657799</v>
      </c>
      <c r="O350" s="5">
        <v>6.0294596121920501</v>
      </c>
      <c r="P350" s="5">
        <v>14.8424598022391</v>
      </c>
      <c r="Q350" s="5">
        <v>6.3229009639117102E-3</v>
      </c>
      <c r="R350" s="5">
        <v>0.17293065524530701</v>
      </c>
      <c r="S350" s="5">
        <v>1.18453662227121E-2</v>
      </c>
      <c r="T350" s="5">
        <v>7.6301503928717596E-2</v>
      </c>
      <c r="U350" s="5">
        <v>1.54902823369737E-2</v>
      </c>
      <c r="V350" s="5">
        <v>0.41730790053474198</v>
      </c>
      <c r="W350" s="5">
        <v>1.27348157935259E-2</v>
      </c>
      <c r="X350" s="5">
        <v>8.1865911543552005E-3</v>
      </c>
      <c r="Y350" s="5">
        <v>2.5291159979164899E-2</v>
      </c>
      <c r="Z350" s="5">
        <v>3.66317538495433E-3</v>
      </c>
      <c r="AA350" s="3">
        <f t="shared" si="274"/>
        <v>5.1865694139613207E-2</v>
      </c>
      <c r="AB350" s="3">
        <f t="shared" si="275"/>
        <v>586.86354498830667</v>
      </c>
      <c r="AC350" s="3">
        <f t="shared" si="276"/>
        <v>0.14484014920518035</v>
      </c>
      <c r="AD350" s="3">
        <f t="shared" si="277"/>
        <v>2.6755339378423327E-2</v>
      </c>
      <c r="AE350" s="3">
        <f t="shared" si="278"/>
        <v>0.32369377921374082</v>
      </c>
      <c r="AF350" s="3">
        <f t="shared" si="279"/>
        <v>0.61247812871116802</v>
      </c>
      <c r="AG350" s="3">
        <f t="shared" si="280"/>
        <v>3.9194716265910076E-2</v>
      </c>
      <c r="AH350" s="17">
        <f t="shared" si="281"/>
        <v>0.25000438766432925</v>
      </c>
      <c r="AI350" s="3">
        <f t="shared" si="282"/>
        <v>2.2707475676912361E-2</v>
      </c>
      <c r="AJ350" s="3">
        <f t="shared" si="283"/>
        <v>92.006185761453978</v>
      </c>
      <c r="AK350" s="3">
        <f t="shared" si="284"/>
        <v>5.0747452682139114E-2</v>
      </c>
      <c r="AL350" s="3">
        <f t="shared" si="285"/>
        <v>9.6021940647463902E-2</v>
      </c>
      <c r="AM350" s="3">
        <f t="shared" si="286"/>
        <v>3.9194716265910076E-2</v>
      </c>
      <c r="AN350" s="5"/>
      <c r="AP350" s="5">
        <v>0.130795240684634</v>
      </c>
      <c r="AQ350" s="5">
        <v>4.2619256394679201</v>
      </c>
      <c r="AR350" s="5">
        <v>1.38567498204976E-2</v>
      </c>
      <c r="AS350" s="5">
        <v>0.12537338414757301</v>
      </c>
      <c r="AT350" s="5">
        <v>7.7628499979349896E-2</v>
      </c>
      <c r="AU350" s="5">
        <v>1.74782229095681</v>
      </c>
      <c r="AV350" s="5">
        <v>2.93792856172327E-2</v>
      </c>
      <c r="AW350" s="5">
        <v>0.14957883701521599</v>
      </c>
      <c r="AX350" s="5">
        <v>0.207208574157312</v>
      </c>
      <c r="AY350" s="5">
        <v>0.93563111765198603</v>
      </c>
      <c r="AZ350" s="5">
        <v>6.3229009639117102E-3</v>
      </c>
      <c r="BA350" s="5">
        <v>0.17293065524530701</v>
      </c>
      <c r="BB350" s="5">
        <v>1.18453662227121E-2</v>
      </c>
      <c r="BC350" s="5">
        <v>7.6301503928717596E-2</v>
      </c>
      <c r="BD350" s="5">
        <v>1.54902823369737E-2</v>
      </c>
      <c r="BE350" s="5">
        <v>6.8797535137459301E-2</v>
      </c>
      <c r="BF350" s="5">
        <v>1.27348157935259E-2</v>
      </c>
      <c r="BG350" s="5">
        <v>8.1865911543552005E-3</v>
      </c>
      <c r="BH350" s="5">
        <v>1.7588255326828901E-2</v>
      </c>
      <c r="BI350" s="3">
        <v>3.66317538495433E-3</v>
      </c>
      <c r="BK350" s="5">
        <v>0.74649910518509699</v>
      </c>
      <c r="BL350" s="5">
        <v>19427.486221947001</v>
      </c>
      <c r="BM350" s="5">
        <v>4.1199498910425701E-2</v>
      </c>
      <c r="BN350" s="5">
        <v>0.70345499875691497</v>
      </c>
      <c r="BO350" s="5">
        <v>8.4050755899106003E-2</v>
      </c>
      <c r="BP350" s="5">
        <v>0.96072103441684797</v>
      </c>
      <c r="BQ350" s="5">
        <v>2.5091604462017199E-2</v>
      </c>
      <c r="BR350" s="5">
        <v>0.246485953863298</v>
      </c>
      <c r="BS350" s="5">
        <v>0.67215923678143996</v>
      </c>
      <c r="BT350" s="5">
        <v>1.83126998180832</v>
      </c>
      <c r="BU350" s="5">
        <v>9.7960213744804191E-3</v>
      </c>
      <c r="BV350" s="5">
        <v>6.0587783899133503E-2</v>
      </c>
      <c r="BW350" s="5">
        <v>2.3280202394774601E-3</v>
      </c>
      <c r="BX350" s="5">
        <v>3.7921105797309999E-2</v>
      </c>
      <c r="BY350" s="5">
        <v>8.57097254845441E-3</v>
      </c>
      <c r="BZ350" s="5">
        <v>0.26731222845561098</v>
      </c>
      <c r="CA350" s="5">
        <v>7.2423128592181002E-3</v>
      </c>
      <c r="CB350" s="5">
        <v>3.8813605023814299E-4</v>
      </c>
      <c r="CC350" s="5">
        <v>1.14165813334288E-2</v>
      </c>
      <c r="CD350" s="3">
        <v>2.4086733993111901E-3</v>
      </c>
      <c r="CF350" s="3">
        <v>15.6378330101843</v>
      </c>
      <c r="CG350" s="3">
        <v>338837.97376538301</v>
      </c>
      <c r="CH350" s="3">
        <v>0.161320238192695</v>
      </c>
      <c r="CI350" s="3">
        <v>3.1103456893577799</v>
      </c>
      <c r="CJ350" s="3">
        <v>0.105111074397526</v>
      </c>
      <c r="CK350" s="3">
        <v>1.74782229095681</v>
      </c>
      <c r="CL350" s="3">
        <v>2.93792856172327E-2</v>
      </c>
      <c r="CM350" s="3">
        <v>0.69817876294657799</v>
      </c>
      <c r="CN350" s="3">
        <v>6.0294596121920501</v>
      </c>
      <c r="CO350" s="3">
        <v>14.8424598022391</v>
      </c>
      <c r="CP350" s="3">
        <v>6.3229009639117102E-3</v>
      </c>
      <c r="CQ350" s="3">
        <v>0.17293065524530701</v>
      </c>
      <c r="CR350" s="3">
        <v>1.18453662227121E-2</v>
      </c>
      <c r="CS350" s="3">
        <v>7.6301503928717596E-2</v>
      </c>
      <c r="CT350" s="3">
        <v>1.54902823369737E-2</v>
      </c>
      <c r="CU350" s="3">
        <v>0.41730790053474198</v>
      </c>
      <c r="CV350" s="3">
        <v>1.27348157935259E-2</v>
      </c>
      <c r="CW350" s="3">
        <v>8.1865911543552005E-3</v>
      </c>
      <c r="CX350" s="3">
        <v>2.5291159979164899E-2</v>
      </c>
      <c r="CY350" s="3">
        <v>3.66317538495433E-3</v>
      </c>
      <c r="DA350" s="3">
        <f t="shared" si="287"/>
        <v>0.28464485533849776</v>
      </c>
      <c r="DB350" s="3">
        <f t="shared" si="288"/>
        <v>6067.4719986638556</v>
      </c>
      <c r="DC350" s="3">
        <f t="shared" si="289"/>
        <v>2.7373405515515024E-3</v>
      </c>
      <c r="DD350" s="3">
        <f t="shared" si="290"/>
        <v>5.2993108072760822E-2</v>
      </c>
      <c r="DE350" s="3">
        <f t="shared" si="291"/>
        <v>1.6540942686797909E-3</v>
      </c>
      <c r="DF350" s="3">
        <f t="shared" si="292"/>
        <v>2.6729198515932251E-2</v>
      </c>
      <c r="DG350" s="3">
        <f t="shared" si="293"/>
        <v>4.2137150749727779E-4</v>
      </c>
      <c r="DH350" s="3">
        <f t="shared" si="294"/>
        <v>9.6154629244811739E-3</v>
      </c>
      <c r="DI350" s="3">
        <f t="shared" si="295"/>
        <v>8.0476920036305286E-2</v>
      </c>
      <c r="DJ350" s="3">
        <f t="shared" si="296"/>
        <v>0.18797441492197442</v>
      </c>
      <c r="DK350" s="3">
        <f t="shared" si="297"/>
        <v>5.8616913640087721E-5</v>
      </c>
      <c r="DL350" s="3">
        <f t="shared" si="298"/>
        <v>1.538378408210113E-3</v>
      </c>
      <c r="DM350" s="3">
        <f t="shared" si="299"/>
        <v>1.0316645667675888E-4</v>
      </c>
      <c r="DN350" s="3">
        <f t="shared" si="300"/>
        <v>6.4275548756395921E-4</v>
      </c>
      <c r="DO350" s="3">
        <f t="shared" si="301"/>
        <v>1.2721979580300344E-4</v>
      </c>
      <c r="DP350" s="3">
        <f t="shared" si="302"/>
        <v>3.2704380919650628E-3</v>
      </c>
      <c r="DQ350" s="3">
        <f t="shared" si="303"/>
        <v>6.4654713165894918E-5</v>
      </c>
      <c r="DR350" s="3">
        <f t="shared" si="304"/>
        <v>4.0055088426281409E-5</v>
      </c>
      <c r="DS350" s="3">
        <f t="shared" si="305"/>
        <v>1.2206158291102751E-4</v>
      </c>
      <c r="DT350" s="3">
        <f t="shared" si="306"/>
        <v>1.7528800478563252E-5</v>
      </c>
      <c r="DV350" s="3">
        <f t="shared" si="307"/>
        <v>4.690023532174882E-3</v>
      </c>
      <c r="DW350" s="3">
        <f t="shared" si="308"/>
        <v>99.972249351583272</v>
      </c>
      <c r="DX350" s="3">
        <f t="shared" si="309"/>
        <v>4.5102489511310599E-5</v>
      </c>
      <c r="DY350" s="3">
        <f t="shared" si="310"/>
        <v>8.7315445630933386E-4</v>
      </c>
      <c r="DZ350" s="3">
        <f t="shared" si="311"/>
        <v>2.7254105946578127E-5</v>
      </c>
      <c r="EA350" s="3">
        <f t="shared" si="312"/>
        <v>4.4041045423715193E-4</v>
      </c>
      <c r="EB350" s="3">
        <f t="shared" si="313"/>
        <v>6.9428350763624509E-6</v>
      </c>
      <c r="EC350" s="3">
        <f t="shared" si="314"/>
        <v>1.584316264382965E-4</v>
      </c>
      <c r="ED350" s="3">
        <f t="shared" si="315"/>
        <v>1.3259984914126782E-3</v>
      </c>
      <c r="EE350" s="3">
        <f t="shared" si="316"/>
        <v>3.097208373509745E-3</v>
      </c>
      <c r="EF350" s="3">
        <f t="shared" si="317"/>
        <v>9.6581652258758563E-7</v>
      </c>
      <c r="EG350" s="3">
        <f t="shared" si="318"/>
        <v>2.5347484068577672E-5</v>
      </c>
      <c r="EH350" s="3">
        <f t="shared" si="319"/>
        <v>1.6998484268043585E-6</v>
      </c>
      <c r="EI350" s="3">
        <f t="shared" si="320"/>
        <v>1.0590524668097864E-5</v>
      </c>
      <c r="EJ350" s="3">
        <f t="shared" si="321"/>
        <v>2.0961694015689158E-6</v>
      </c>
      <c r="EK350" s="3">
        <f t="shared" si="322"/>
        <v>5.3886207054741623E-5</v>
      </c>
      <c r="EL350" s="3">
        <f t="shared" si="323"/>
        <v>1.0652998658748381E-6</v>
      </c>
      <c r="EM350" s="3">
        <f t="shared" si="324"/>
        <v>6.5997787692036295E-7</v>
      </c>
      <c r="EN350" s="3">
        <f t="shared" si="325"/>
        <v>2.0111787917138181E-6</v>
      </c>
      <c r="EO350" s="3">
        <f t="shared" si="326"/>
        <v>2.8881775023650373E-7</v>
      </c>
      <c r="EQ350" s="3">
        <f t="shared" si="327"/>
        <v>199.94449870316654</v>
      </c>
    </row>
    <row r="351" spans="1:147">
      <c r="A351" s="5" t="s">
        <v>18</v>
      </c>
      <c r="B351" s="5" t="s">
        <v>398</v>
      </c>
      <c r="C351" s="5" t="s">
        <v>190</v>
      </c>
      <c r="D351" s="5" t="s">
        <v>588</v>
      </c>
      <c r="E351" s="3" t="s">
        <v>399</v>
      </c>
      <c r="F351" s="13" t="s">
        <v>491</v>
      </c>
      <c r="G351" s="5">
        <v>16.181695742392598</v>
      </c>
      <c r="H351" s="5">
        <v>345588.02593045903</v>
      </c>
      <c r="I351" s="5">
        <v>0.67476555191133503</v>
      </c>
      <c r="J351" s="5">
        <v>1.6384734884482099</v>
      </c>
      <c r="K351" s="5">
        <v>0.112570078024193</v>
      </c>
      <c r="L351" s="5">
        <v>1.84209460769169</v>
      </c>
      <c r="M351" s="5">
        <v>2.5676270371846201E-2</v>
      </c>
      <c r="N351" s="5">
        <v>0.75634258555967004</v>
      </c>
      <c r="O351" s="5">
        <v>5.8488402563535802</v>
      </c>
      <c r="P351" s="5">
        <v>17.335642318855101</v>
      </c>
      <c r="Q351" s="5">
        <v>1.01136471826677E-2</v>
      </c>
      <c r="R351" s="5">
        <v>0.12956229150448301</v>
      </c>
      <c r="S351" s="5">
        <v>4.4442653614552999E-3</v>
      </c>
      <c r="T351" s="5">
        <v>8.03775376860726E-2</v>
      </c>
      <c r="U351" s="5">
        <v>7.8452792837760202E-3</v>
      </c>
      <c r="V351" s="5">
        <v>0.200721433894999</v>
      </c>
      <c r="W351" s="5">
        <v>1.16201739006576E-2</v>
      </c>
      <c r="X351" s="5">
        <v>5.6766363606783896E-3</v>
      </c>
      <c r="Y351" s="5">
        <v>0.17867927127255601</v>
      </c>
      <c r="Z351" s="5">
        <v>2.7256745367367999E-3</v>
      </c>
      <c r="AA351" s="3">
        <f t="shared" si="274"/>
        <v>0.41182573698546815</v>
      </c>
      <c r="AB351" s="3">
        <f t="shared" si="275"/>
        <v>97.021004145530924</v>
      </c>
      <c r="AC351" s="3">
        <f t="shared" si="276"/>
        <v>1.5254564882230108E-2</v>
      </c>
      <c r="AD351" s="3">
        <f t="shared" si="277"/>
        <v>0.11536741000548595</v>
      </c>
      <c r="AE351" s="3">
        <f t="shared" si="278"/>
        <v>3.1769977122971874E-2</v>
      </c>
      <c r="AF351" s="3">
        <f t="shared" si="279"/>
        <v>4.390704768326982E-2</v>
      </c>
      <c r="AG351" s="3">
        <f t="shared" si="280"/>
        <v>1.498838693531386E-2</v>
      </c>
      <c r="AH351" s="17">
        <f t="shared" si="281"/>
        <v>5.6602241046978634E-2</v>
      </c>
      <c r="AI351" s="3">
        <f t="shared" si="282"/>
        <v>4.0394393712246835E-3</v>
      </c>
      <c r="AJ351" s="3">
        <f t="shared" si="283"/>
        <v>25.691356456698642</v>
      </c>
      <c r="AK351" s="3">
        <f t="shared" si="284"/>
        <v>8.4127536513961022E-3</v>
      </c>
      <c r="AL351" s="3">
        <f t="shared" si="285"/>
        <v>1.1626674274573666E-2</v>
      </c>
      <c r="AM351" s="3">
        <f t="shared" si="286"/>
        <v>1.498838693531386E-2</v>
      </c>
      <c r="AN351" s="5"/>
      <c r="AP351" s="5">
        <v>0.11969124707293</v>
      </c>
      <c r="AQ351" s="5">
        <v>2.6223645235256399</v>
      </c>
      <c r="AR351" s="5">
        <v>2.2440317123128498E-2</v>
      </c>
      <c r="AS351" s="5">
        <v>0.18878034331295701</v>
      </c>
      <c r="AT351" s="5">
        <v>0.112570078024193</v>
      </c>
      <c r="AU351" s="5">
        <v>1.84209460769169</v>
      </c>
      <c r="AV351" s="5">
        <v>2.5676270371846201E-2</v>
      </c>
      <c r="AW351" s="5">
        <v>0.25094754877485997</v>
      </c>
      <c r="AX351" s="5">
        <v>0.29337212745748498</v>
      </c>
      <c r="AY351" s="5">
        <v>0.70350557424023197</v>
      </c>
      <c r="AZ351" s="5">
        <v>1.01136471826677E-2</v>
      </c>
      <c r="BA351" s="5">
        <v>0.12956229150448301</v>
      </c>
      <c r="BB351" s="5">
        <v>4.4442653614552999E-3</v>
      </c>
      <c r="BC351" s="5">
        <v>8.03775376860726E-2</v>
      </c>
      <c r="BD351" s="5">
        <v>7.8452792837760202E-3</v>
      </c>
      <c r="BE351" s="5">
        <v>6.9582493415118796E-2</v>
      </c>
      <c r="BF351" s="5">
        <v>1.16201739006576E-2</v>
      </c>
      <c r="BG351" s="5">
        <v>5.6766363606783896E-3</v>
      </c>
      <c r="BH351" s="5">
        <v>1.1605690560228501E-2</v>
      </c>
      <c r="BI351" s="3">
        <v>2.7256745367367999E-3</v>
      </c>
      <c r="BK351" s="5">
        <v>0.66627851649053504</v>
      </c>
      <c r="BL351" s="5">
        <v>16417.016034164299</v>
      </c>
      <c r="BM351" s="5">
        <v>8.3190581055547094E-2</v>
      </c>
      <c r="BN351" s="5">
        <v>0.26512270122084403</v>
      </c>
      <c r="BO351" s="5">
        <v>9.1268747048961901E-2</v>
      </c>
      <c r="BP351" s="5">
        <v>1.5464037949015801</v>
      </c>
      <c r="BQ351" s="5">
        <v>2.8999885430298401E-2</v>
      </c>
      <c r="BR351" s="5">
        <v>0.254296557413276</v>
      </c>
      <c r="BS351" s="5">
        <v>0.38713560296683902</v>
      </c>
      <c r="BT351" s="5">
        <v>1.84550320907101</v>
      </c>
      <c r="BU351" s="5">
        <v>3.8001140818383701E-3</v>
      </c>
      <c r="BV351" s="5">
        <v>4.9079137988124903E-2</v>
      </c>
      <c r="BW351" s="5">
        <v>2.4287254295660698E-3</v>
      </c>
      <c r="BX351" s="5">
        <v>3.9069832189264402E-2</v>
      </c>
      <c r="BY351" s="5">
        <v>4.65457834840335E-4</v>
      </c>
      <c r="BZ351" s="5">
        <v>0.14283780760869499</v>
      </c>
      <c r="CA351" s="5">
        <v>8.5994906266699902E-4</v>
      </c>
      <c r="CB351" s="5">
        <v>1.9996035281323599E-3</v>
      </c>
      <c r="CC351" s="5">
        <v>8.9157411181022606E-2</v>
      </c>
      <c r="CD351" s="3">
        <v>1.8257391942607399E-3</v>
      </c>
      <c r="CF351" s="3">
        <v>16.181695742392598</v>
      </c>
      <c r="CG351" s="3">
        <v>345588.02593045903</v>
      </c>
      <c r="CH351" s="3">
        <v>0.67476555191133503</v>
      </c>
      <c r="CI351" s="3">
        <v>1.6384734884482099</v>
      </c>
      <c r="CJ351" s="3">
        <v>0.112570078024193</v>
      </c>
      <c r="CK351" s="3">
        <v>1.84209460769169</v>
      </c>
      <c r="CL351" s="3">
        <v>2.5676270371846201E-2</v>
      </c>
      <c r="CM351" s="3">
        <v>0.75634258555967004</v>
      </c>
      <c r="CN351" s="3">
        <v>5.8488402563535802</v>
      </c>
      <c r="CO351" s="3">
        <v>17.335642318855101</v>
      </c>
      <c r="CP351" s="3">
        <v>1.01136471826677E-2</v>
      </c>
      <c r="CQ351" s="3">
        <v>0.12956229150448301</v>
      </c>
      <c r="CR351" s="3">
        <v>4.4442653614552999E-3</v>
      </c>
      <c r="CS351" s="3">
        <v>8.03775376860726E-2</v>
      </c>
      <c r="CT351" s="3">
        <v>7.8452792837760202E-3</v>
      </c>
      <c r="CU351" s="3">
        <v>0.200721433894999</v>
      </c>
      <c r="CV351" s="3">
        <v>1.16201739006576E-2</v>
      </c>
      <c r="CW351" s="3">
        <v>5.6766363606783896E-3</v>
      </c>
      <c r="CX351" s="3">
        <v>0.17867927127255601</v>
      </c>
      <c r="CY351" s="3">
        <v>2.7256745367367999E-3</v>
      </c>
      <c r="DA351" s="3">
        <f t="shared" si="287"/>
        <v>0.29454441934027542</v>
      </c>
      <c r="DB351" s="3">
        <f t="shared" si="288"/>
        <v>6188.3431986831238</v>
      </c>
      <c r="DC351" s="3">
        <f t="shared" si="289"/>
        <v>1.1449667622177907E-2</v>
      </c>
      <c r="DD351" s="3">
        <f t="shared" si="290"/>
        <v>2.7915804646658909E-2</v>
      </c>
      <c r="DE351" s="3">
        <f t="shared" si="291"/>
        <v>1.7714738618354105E-3</v>
      </c>
      <c r="DF351" s="3">
        <f t="shared" si="292"/>
        <v>2.8170891691263036E-2</v>
      </c>
      <c r="DG351" s="3">
        <f t="shared" si="293"/>
        <v>3.682611243326621E-4</v>
      </c>
      <c r="DH351" s="3">
        <f t="shared" si="294"/>
        <v>1.0416507169255889E-2</v>
      </c>
      <c r="DI351" s="3">
        <f t="shared" si="295"/>
        <v>7.8066141891705201E-2</v>
      </c>
      <c r="DJ351" s="3">
        <f t="shared" si="296"/>
        <v>0.21954967475753676</v>
      </c>
      <c r="DK351" s="3">
        <f t="shared" si="297"/>
        <v>9.3759302395587393E-5</v>
      </c>
      <c r="DL351" s="3">
        <f t="shared" si="298"/>
        <v>1.1525766295512273E-3</v>
      </c>
      <c r="DM351" s="3">
        <f t="shared" si="299"/>
        <v>3.8707043855974672E-5</v>
      </c>
      <c r="DN351" s="3">
        <f t="shared" si="300"/>
        <v>6.7709154819368717E-4</v>
      </c>
      <c r="DO351" s="3">
        <f t="shared" si="301"/>
        <v>6.4432320004730785E-5</v>
      </c>
      <c r="DP351" s="3">
        <f t="shared" si="302"/>
        <v>1.5730519897727195E-3</v>
      </c>
      <c r="DQ351" s="3">
        <f t="shared" si="303"/>
        <v>5.899567160341489E-5</v>
      </c>
      <c r="DR351" s="3">
        <f t="shared" si="304"/>
        <v>2.7774462789662314E-5</v>
      </c>
      <c r="DS351" s="3">
        <f t="shared" si="305"/>
        <v>8.6235169533086875E-4</v>
      </c>
      <c r="DT351" s="3">
        <f t="shared" si="306"/>
        <v>1.3042729354481985E-5</v>
      </c>
      <c r="DV351" s="3">
        <f t="shared" si="307"/>
        <v>4.7583520519502171E-3</v>
      </c>
      <c r="DW351" s="3">
        <f t="shared" si="308"/>
        <v>99.972410353522463</v>
      </c>
      <c r="DX351" s="3">
        <f t="shared" si="309"/>
        <v>1.8496887344247336E-4</v>
      </c>
      <c r="DY351" s="3">
        <f t="shared" si="310"/>
        <v>4.5097858794878026E-4</v>
      </c>
      <c r="DZ351" s="3">
        <f t="shared" si="311"/>
        <v>2.861808179669726E-5</v>
      </c>
      <c r="EA351" s="3">
        <f t="shared" si="312"/>
        <v>4.5509950785904934E-4</v>
      </c>
      <c r="EB351" s="3">
        <f t="shared" si="313"/>
        <v>5.9492421569102476E-6</v>
      </c>
      <c r="EC351" s="3">
        <f t="shared" si="314"/>
        <v>1.6827821207409115E-4</v>
      </c>
      <c r="ED351" s="3">
        <f t="shared" si="315"/>
        <v>1.2611550654744951E-3</v>
      </c>
      <c r="EE351" s="3">
        <f t="shared" si="316"/>
        <v>3.5468152739999252E-3</v>
      </c>
      <c r="EF351" s="3">
        <f t="shared" si="317"/>
        <v>1.5146773785180993E-6</v>
      </c>
      <c r="EG351" s="3">
        <f t="shared" si="318"/>
        <v>1.8619824414052398E-5</v>
      </c>
      <c r="EH351" s="3">
        <f t="shared" si="319"/>
        <v>6.2531057953682123E-7</v>
      </c>
      <c r="EI351" s="3">
        <f t="shared" si="320"/>
        <v>1.0938383979305741E-5</v>
      </c>
      <c r="EJ351" s="3">
        <f t="shared" si="321"/>
        <v>1.0409012765990675E-6</v>
      </c>
      <c r="EK351" s="3">
        <f t="shared" si="322"/>
        <v>2.54125852396888E-5</v>
      </c>
      <c r="EL351" s="3">
        <f t="shared" si="323"/>
        <v>9.5307246241180104E-7</v>
      </c>
      <c r="EM351" s="3">
        <f t="shared" si="324"/>
        <v>4.4869521650764897E-7</v>
      </c>
      <c r="EN351" s="3">
        <f t="shared" si="325"/>
        <v>1.3931253452946682E-5</v>
      </c>
      <c r="EO351" s="3">
        <f t="shared" si="326"/>
        <v>2.1070471518672042E-7</v>
      </c>
      <c r="EQ351" s="3">
        <f t="shared" si="327"/>
        <v>199.94482070704493</v>
      </c>
    </row>
    <row r="352" spans="1:147" s="9" customFormat="1">
      <c r="A352" s="8" t="s">
        <v>19</v>
      </c>
      <c r="B352" s="8" t="s">
        <v>398</v>
      </c>
      <c r="C352" s="8" t="s">
        <v>190</v>
      </c>
      <c r="D352" s="8" t="s">
        <v>588</v>
      </c>
      <c r="E352" s="9" t="s">
        <v>399</v>
      </c>
      <c r="F352" s="9" t="s">
        <v>491</v>
      </c>
      <c r="G352" s="8">
        <v>17.751874289547601</v>
      </c>
      <c r="H352" s="8">
        <v>358660.42785129999</v>
      </c>
      <c r="I352" s="8">
        <v>993.64825646145698</v>
      </c>
      <c r="J352" s="8">
        <v>2.1995128284855698</v>
      </c>
      <c r="K352" s="8">
        <v>0.41300247222432002</v>
      </c>
      <c r="L352" s="8">
        <v>1.79981890291166</v>
      </c>
      <c r="M352" s="8">
        <v>5.7021191382228602E-2</v>
      </c>
      <c r="N352" s="8">
        <v>0.66075334863371304</v>
      </c>
      <c r="O352" s="8">
        <v>22.157342243050898</v>
      </c>
      <c r="P352" s="8">
        <v>14.016255562343099</v>
      </c>
      <c r="Q352" s="8">
        <v>4.4708526150381997E-2</v>
      </c>
      <c r="R352" s="8">
        <v>0.22252812091840099</v>
      </c>
      <c r="S352" s="8">
        <v>5.2735794407559704E-3</v>
      </c>
      <c r="T352" s="8">
        <v>8.4626707325477196E-2</v>
      </c>
      <c r="U352" s="8">
        <v>1.7143407553828999E-2</v>
      </c>
      <c r="V352" s="8">
        <v>2.0721878094270698</v>
      </c>
      <c r="W352" s="8">
        <v>2.2006114876728801E-2</v>
      </c>
      <c r="X352" s="8">
        <v>1.2668409107316699E-2</v>
      </c>
      <c r="Y352" s="8">
        <v>3.76840921162459</v>
      </c>
      <c r="Z352" s="8">
        <v>0.58242829767225801</v>
      </c>
      <c r="AA352" s="9">
        <f t="shared" si="274"/>
        <v>451.75833647927095</v>
      </c>
      <c r="AB352" s="9">
        <f t="shared" si="275"/>
        <v>3.7194091127647426</v>
      </c>
      <c r="AC352" s="9">
        <f t="shared" si="276"/>
        <v>0.15455548083143783</v>
      </c>
      <c r="AD352" s="9">
        <f t="shared" si="277"/>
        <v>44.845101256360749</v>
      </c>
      <c r="AE352" s="9">
        <f t="shared" si="278"/>
        <v>3.3617392368742384E-3</v>
      </c>
      <c r="AF352" s="9">
        <f t="shared" si="279"/>
        <v>4.5492425559692188E-3</v>
      </c>
      <c r="AG352" s="9">
        <f t="shared" si="280"/>
        <v>4.4994318522327339E-5</v>
      </c>
      <c r="AH352" s="49">
        <f t="shared" si="281"/>
        <v>1.1864031648279464E-2</v>
      </c>
      <c r="AI352" s="9">
        <f t="shared" si="282"/>
        <v>5.8615138091861591E-4</v>
      </c>
      <c r="AJ352" s="9">
        <f t="shared" si="283"/>
        <v>1.4105852318663814E-2</v>
      </c>
      <c r="AK352" s="9">
        <f t="shared" si="284"/>
        <v>1.2749389962632213E-5</v>
      </c>
      <c r="AL352" s="9">
        <f t="shared" si="285"/>
        <v>1.7252994147928625E-5</v>
      </c>
      <c r="AM352" s="9">
        <f t="shared" si="286"/>
        <v>4.4994318522327339E-5</v>
      </c>
      <c r="AN352" s="8"/>
      <c r="AO352" s="40"/>
      <c r="AP352" s="8">
        <v>0.152656215965251</v>
      </c>
      <c r="AQ352" s="8">
        <v>4.9484323742888199</v>
      </c>
      <c r="AR352" s="8">
        <v>2.03008006436971E-2</v>
      </c>
      <c r="AS352" s="8">
        <v>0.13360370962745399</v>
      </c>
      <c r="AT352" s="8">
        <v>0.124115575601359</v>
      </c>
      <c r="AU352" s="8">
        <v>1.79981890291166</v>
      </c>
      <c r="AV352" s="8">
        <v>5.7021191382228602E-2</v>
      </c>
      <c r="AW352" s="8">
        <v>0.28841235553536398</v>
      </c>
      <c r="AX352" s="8">
        <v>0.35157825223692102</v>
      </c>
      <c r="AY352" s="8">
        <v>0.78396331230487104</v>
      </c>
      <c r="AZ352" s="8">
        <v>8.9001648758874896E-3</v>
      </c>
      <c r="BA352" s="8">
        <v>0.22252812091840099</v>
      </c>
      <c r="BB352" s="8">
        <v>5.2735794407559704E-3</v>
      </c>
      <c r="BC352" s="8">
        <v>8.4626707325477196E-2</v>
      </c>
      <c r="BD352" s="8">
        <v>1.7143407553828999E-2</v>
      </c>
      <c r="BE352" s="8">
        <v>0.13060421190850899</v>
      </c>
      <c r="BF352" s="8">
        <v>2.2006114876728801E-2</v>
      </c>
      <c r="BG352" s="8">
        <v>1.2668409107316699E-2</v>
      </c>
      <c r="BH352" s="8">
        <v>2.0860864300505402E-2</v>
      </c>
      <c r="BI352" s="9">
        <v>1.1887187377287599E-2</v>
      </c>
      <c r="BJ352" s="41"/>
      <c r="BK352" s="8">
        <v>0.80036329881242796</v>
      </c>
      <c r="BL352" s="8">
        <v>66398.870370422301</v>
      </c>
      <c r="BM352" s="8">
        <v>12.1347089948729</v>
      </c>
      <c r="BN352" s="8">
        <v>0.341626483864157</v>
      </c>
      <c r="BO352" s="8">
        <v>0.21453228939170199</v>
      </c>
      <c r="BP352" s="8">
        <v>1.68011666120946E-2</v>
      </c>
      <c r="BQ352" s="8">
        <v>5.75979777584649E-3</v>
      </c>
      <c r="BR352" s="8">
        <v>0.90470171891795004</v>
      </c>
      <c r="BS352" s="8">
        <v>0.88813186717336701</v>
      </c>
      <c r="BT352" s="8">
        <v>3.63203234465619</v>
      </c>
      <c r="BU352" s="8">
        <v>3.4081850753256003E-2</v>
      </c>
      <c r="BV352" s="8">
        <v>0.15664264712346801</v>
      </c>
      <c r="BW352" s="8">
        <v>1.06451930665021E-4</v>
      </c>
      <c r="BX352" s="8">
        <v>0.118572944026497</v>
      </c>
      <c r="BY352" s="8">
        <v>1.74015323522064E-2</v>
      </c>
      <c r="BZ352" s="8">
        <v>0.61596915675573005</v>
      </c>
      <c r="CA352" s="8">
        <v>1.4918425503009401E-2</v>
      </c>
      <c r="CB352" s="8">
        <v>5.3578480471792997E-3</v>
      </c>
      <c r="CC352" s="8">
        <v>3.6901280751407799</v>
      </c>
      <c r="CD352" s="9">
        <v>0.332302644081714</v>
      </c>
      <c r="CF352" s="9">
        <v>17.751874289547601</v>
      </c>
      <c r="CG352" s="9">
        <v>358660.42785129999</v>
      </c>
      <c r="CH352" s="9">
        <v>993.64825646145698</v>
      </c>
      <c r="CI352" s="9">
        <v>2.1995128284855698</v>
      </c>
      <c r="CJ352" s="9">
        <v>0.41300247222432002</v>
      </c>
      <c r="CK352" s="9">
        <v>1.79981890291166</v>
      </c>
      <c r="CL352" s="9">
        <v>5.7021191382228602E-2</v>
      </c>
      <c r="CM352" s="9">
        <v>0.66075334863371304</v>
      </c>
      <c r="CN352" s="9">
        <v>22.157342243050898</v>
      </c>
      <c r="CO352" s="9">
        <v>14.016255562343099</v>
      </c>
      <c r="CP352" s="9">
        <v>4.4708526150381997E-2</v>
      </c>
      <c r="CQ352" s="9">
        <v>0.22252812091840099</v>
      </c>
      <c r="CR352" s="9">
        <v>5.2735794407559704E-3</v>
      </c>
      <c r="CS352" s="9">
        <v>8.4626707325477196E-2</v>
      </c>
      <c r="CT352" s="9">
        <v>1.7143407553828999E-2</v>
      </c>
      <c r="CU352" s="9">
        <v>2.0721878094270698</v>
      </c>
      <c r="CV352" s="9">
        <v>2.2006114876728801E-2</v>
      </c>
      <c r="CW352" s="9">
        <v>1.2668409107316699E-2</v>
      </c>
      <c r="CX352" s="9">
        <v>3.76840921162459</v>
      </c>
      <c r="CY352" s="9">
        <v>0.58242829767225801</v>
      </c>
      <c r="DA352" s="9">
        <f t="shared" si="287"/>
        <v>0.32312531319682652</v>
      </c>
      <c r="DB352" s="9">
        <f t="shared" si="288"/>
        <v>6422.4268573963645</v>
      </c>
      <c r="DC352" s="9">
        <f t="shared" si="289"/>
        <v>16.860585484267901</v>
      </c>
      <c r="DD352" s="9">
        <f t="shared" si="290"/>
        <v>3.7474619437374047E-2</v>
      </c>
      <c r="DE352" s="9">
        <f t="shared" si="291"/>
        <v>6.4992678095288454E-3</v>
      </c>
      <c r="DF352" s="9">
        <f t="shared" si="292"/>
        <v>2.7524375331268697E-2</v>
      </c>
      <c r="DG352" s="9">
        <f t="shared" si="293"/>
        <v>8.1782469747756982E-4</v>
      </c>
      <c r="DH352" s="9">
        <f t="shared" si="294"/>
        <v>9.1000323458712718E-3</v>
      </c>
      <c r="DI352" s="9">
        <f t="shared" si="295"/>
        <v>0.29574037718162582</v>
      </c>
      <c r="DJ352" s="9">
        <f t="shared" si="296"/>
        <v>0.17751083538935031</v>
      </c>
      <c r="DK352" s="9">
        <f t="shared" si="297"/>
        <v>4.1447364608273798E-4</v>
      </c>
      <c r="DL352" s="9">
        <f t="shared" si="298"/>
        <v>1.9795938201635161E-3</v>
      </c>
      <c r="DM352" s="9">
        <f t="shared" si="299"/>
        <v>4.5929901589959503E-5</v>
      </c>
      <c r="DN352" s="9">
        <f t="shared" si="300"/>
        <v>7.1288608647525234E-4</v>
      </c>
      <c r="DO352" s="9">
        <f t="shared" si="301"/>
        <v>1.4079671118453514E-4</v>
      </c>
      <c r="DP352" s="9">
        <f t="shared" si="302"/>
        <v>1.6239716374820298E-2</v>
      </c>
      <c r="DQ352" s="9">
        <f t="shared" si="303"/>
        <v>1.1172513747501188E-4</v>
      </c>
      <c r="DR352" s="9">
        <f t="shared" si="304"/>
        <v>6.198358235392373E-5</v>
      </c>
      <c r="DS352" s="9">
        <f t="shared" si="305"/>
        <v>1.8187303144906325E-2</v>
      </c>
      <c r="DT352" s="9">
        <f t="shared" si="306"/>
        <v>2.7869998976566986E-3</v>
      </c>
      <c r="DV352" s="9">
        <f t="shared" si="307"/>
        <v>5.0165102981894402E-3</v>
      </c>
      <c r="DW352" s="9">
        <f t="shared" si="308"/>
        <v>99.707974441086677</v>
      </c>
      <c r="DX352" s="9">
        <f t="shared" si="309"/>
        <v>0.26176005797420149</v>
      </c>
      <c r="DY352" s="9">
        <f t="shared" si="310"/>
        <v>5.8179228506868765E-4</v>
      </c>
      <c r="DZ352" s="9">
        <f t="shared" si="311"/>
        <v>1.0090092779989849E-4</v>
      </c>
      <c r="EA352" s="9">
        <f t="shared" si="312"/>
        <v>4.273150590849373E-4</v>
      </c>
      <c r="EB352" s="9">
        <f t="shared" si="313"/>
        <v>1.2696702639668606E-5</v>
      </c>
      <c r="EC352" s="9">
        <f t="shared" si="314"/>
        <v>1.4127771521605626E-4</v>
      </c>
      <c r="ED352" s="9">
        <f t="shared" si="315"/>
        <v>4.591360030089483E-3</v>
      </c>
      <c r="EE352" s="9">
        <f t="shared" si="316"/>
        <v>2.7558501219261083E-3</v>
      </c>
      <c r="EF352" s="9">
        <f t="shared" si="317"/>
        <v>6.4346902857333956E-6</v>
      </c>
      <c r="EG352" s="9">
        <f t="shared" si="318"/>
        <v>3.07331316350117E-5</v>
      </c>
      <c r="EH352" s="9">
        <f t="shared" si="319"/>
        <v>7.130602738650506E-7</v>
      </c>
      <c r="EI352" s="9">
        <f t="shared" si="320"/>
        <v>1.1067534012913085E-5</v>
      </c>
      <c r="EJ352" s="9">
        <f t="shared" si="321"/>
        <v>2.1858645013620113E-6</v>
      </c>
      <c r="EK352" s="9">
        <f t="shared" si="322"/>
        <v>2.5212108462804828E-4</v>
      </c>
      <c r="EL352" s="9">
        <f t="shared" si="323"/>
        <v>1.7345292362428651E-6</v>
      </c>
      <c r="EM352" s="9">
        <f t="shared" si="324"/>
        <v>9.6229316150086578E-7</v>
      </c>
      <c r="EN352" s="9">
        <f t="shared" si="325"/>
        <v>2.8235730781989328E-4</v>
      </c>
      <c r="EO352" s="9">
        <f t="shared" si="326"/>
        <v>4.3268085527955649E-5</v>
      </c>
      <c r="EQ352" s="9">
        <f t="shared" si="327"/>
        <v>199.41594888217335</v>
      </c>
    </row>
    <row r="353" spans="1:147">
      <c r="A353" s="5" t="s">
        <v>20</v>
      </c>
      <c r="B353" s="5" t="s">
        <v>398</v>
      </c>
      <c r="C353" s="5" t="s">
        <v>190</v>
      </c>
      <c r="D353" s="5" t="s">
        <v>588</v>
      </c>
      <c r="E353" s="3" t="s">
        <v>399</v>
      </c>
      <c r="F353" s="13" t="s">
        <v>498</v>
      </c>
      <c r="G353" s="5">
        <v>36.5597010258235</v>
      </c>
      <c r="H353" s="5">
        <v>374369.59055994399</v>
      </c>
      <c r="I353" s="5">
        <v>50.781745024780598</v>
      </c>
      <c r="J353" s="5">
        <v>16.115756608831301</v>
      </c>
      <c r="K353" s="5">
        <v>0.34449233882527602</v>
      </c>
      <c r="L353" s="5">
        <v>2.9141755023265001</v>
      </c>
      <c r="M353" s="5">
        <v>6.5866963091464004E-2</v>
      </c>
      <c r="N353" s="5">
        <v>0.59060057986302394</v>
      </c>
      <c r="O353" s="5">
        <v>14.031285704975099</v>
      </c>
      <c r="P353" s="5">
        <v>15.2242779566728</v>
      </c>
      <c r="Q353" s="5">
        <v>2.80940875210209E-2</v>
      </c>
      <c r="R353" s="5">
        <v>0.162403683709435</v>
      </c>
      <c r="S353" s="5">
        <v>3.5202232030898798E-3</v>
      </c>
      <c r="T353" s="5">
        <v>0.104005789176133</v>
      </c>
      <c r="U353" s="5">
        <v>2.2738647528381301E-2</v>
      </c>
      <c r="V353" s="5">
        <v>1.36269489474608</v>
      </c>
      <c r="W353" s="5">
        <v>2.1483976937467401E-2</v>
      </c>
      <c r="X353" s="5">
        <v>5.6146802076052701E-3</v>
      </c>
      <c r="Y353" s="5">
        <v>3.20965506318701</v>
      </c>
      <c r="Z353" s="5">
        <v>0.37547601299181399</v>
      </c>
      <c r="AA353" s="3">
        <f t="shared" si="274"/>
        <v>3.1510617997887</v>
      </c>
      <c r="AB353" s="3">
        <f t="shared" si="275"/>
        <v>4.7432754165040816</v>
      </c>
      <c r="AC353" s="3">
        <f t="shared" si="276"/>
        <v>0.1169832912260008</v>
      </c>
      <c r="AD353" s="3">
        <f t="shared" si="277"/>
        <v>3.6191797453582475</v>
      </c>
      <c r="AE353" s="3">
        <f t="shared" si="278"/>
        <v>1.7493095354708314E-3</v>
      </c>
      <c r="AF353" s="3">
        <f t="shared" si="279"/>
        <v>7.0844520924323506E-3</v>
      </c>
      <c r="AG353" s="3">
        <f t="shared" si="280"/>
        <v>5.5323202279306232E-4</v>
      </c>
      <c r="AH353" s="17">
        <f t="shared" si="281"/>
        <v>8.7529927571484978E-3</v>
      </c>
      <c r="AI353" s="3">
        <f t="shared" si="282"/>
        <v>7.3939171016787295E-3</v>
      </c>
      <c r="AJ353" s="3">
        <f t="shared" si="283"/>
        <v>0.29979824342868922</v>
      </c>
      <c r="AK353" s="3">
        <f t="shared" si="284"/>
        <v>1.1056493243517735E-4</v>
      </c>
      <c r="AL353" s="3">
        <f t="shared" si="285"/>
        <v>4.4777207867286248E-4</v>
      </c>
      <c r="AM353" s="3">
        <f t="shared" si="286"/>
        <v>5.5323202279306232E-4</v>
      </c>
      <c r="AN353" s="5"/>
      <c r="AP353" s="5">
        <v>8.9283360390932501E-2</v>
      </c>
      <c r="AQ353" s="5">
        <v>4.8080476423654801</v>
      </c>
      <c r="AR353" s="5">
        <v>1.8983383671619499E-2</v>
      </c>
      <c r="AS353" s="5">
        <v>0.145855860613476</v>
      </c>
      <c r="AT353" s="5">
        <v>0.136243886493082</v>
      </c>
      <c r="AU353" s="5">
        <v>2.9141755023265001</v>
      </c>
      <c r="AV353" s="5">
        <v>2.3776880342016301E-2</v>
      </c>
      <c r="AW353" s="5">
        <v>0.51959891558679105</v>
      </c>
      <c r="AX353" s="5">
        <v>0.319050848994609</v>
      </c>
      <c r="AY353" s="5">
        <v>0.70621906040876603</v>
      </c>
      <c r="AZ353" s="5">
        <v>2.4991627041860101E-2</v>
      </c>
      <c r="BA353" s="5">
        <v>0.162403683709435</v>
      </c>
      <c r="BB353" s="5">
        <v>3.5202232030898798E-3</v>
      </c>
      <c r="BC353" s="5">
        <v>0.104005789176133</v>
      </c>
      <c r="BD353" s="5">
        <v>2.2738647528381301E-2</v>
      </c>
      <c r="BE353" s="5">
        <v>0.117578184894595</v>
      </c>
      <c r="BF353" s="5">
        <v>2.1483976937467401E-2</v>
      </c>
      <c r="BG353" s="5">
        <v>5.6146802076052701E-3</v>
      </c>
      <c r="BH353" s="5">
        <v>1.4264276124885599E-2</v>
      </c>
      <c r="BI353" s="3">
        <v>7.7053632941863903E-3</v>
      </c>
      <c r="BK353" s="5">
        <v>25.5587953005912</v>
      </c>
      <c r="BL353" s="5">
        <v>51732.391884224598</v>
      </c>
      <c r="BM353" s="5">
        <v>7.9152190207121604</v>
      </c>
      <c r="BN353" s="5">
        <v>3.27469628394861</v>
      </c>
      <c r="BO353" s="5">
        <v>9.7871104713247697E-2</v>
      </c>
      <c r="BP353" s="5">
        <v>1.6182344980355401</v>
      </c>
      <c r="BQ353" s="5">
        <v>2.65734555359299E-2</v>
      </c>
      <c r="BR353" s="5">
        <v>0.52674948699780999</v>
      </c>
      <c r="BS353" s="5">
        <v>0.66451008642308995</v>
      </c>
      <c r="BT353" s="5">
        <v>4.1009006330127198</v>
      </c>
      <c r="BU353" s="5">
        <v>3.4462158470969499E-2</v>
      </c>
      <c r="BV353" s="5">
        <v>0.15440590729529399</v>
      </c>
      <c r="BW353" s="5">
        <v>4.2731106731601301E-5</v>
      </c>
      <c r="BX353" s="5">
        <v>8.0374590521770303E-2</v>
      </c>
      <c r="BY353" s="5">
        <v>2.09412601075822E-2</v>
      </c>
      <c r="BZ353" s="5">
        <v>0.89630606540804503</v>
      </c>
      <c r="CA353" s="5">
        <v>6.9357170887757104E-4</v>
      </c>
      <c r="CB353" s="5">
        <v>4.0046467724233203E-3</v>
      </c>
      <c r="CC353" s="5">
        <v>0.458684168182176</v>
      </c>
      <c r="CD353" s="3">
        <v>0.26175988523341498</v>
      </c>
      <c r="CF353" s="3">
        <v>36.5597010258235</v>
      </c>
      <c r="CG353" s="3">
        <v>374369.59055994399</v>
      </c>
      <c r="CH353" s="3">
        <v>50.781745024780598</v>
      </c>
      <c r="CI353" s="3">
        <v>16.115756608831301</v>
      </c>
      <c r="CJ353" s="3">
        <v>0.34449233882527602</v>
      </c>
      <c r="CK353" s="3">
        <v>2.9141755023265001</v>
      </c>
      <c r="CL353" s="3">
        <v>6.5866963091464004E-2</v>
      </c>
      <c r="CM353" s="3">
        <v>0.59060057986302394</v>
      </c>
      <c r="CN353" s="3">
        <v>14.031285704975099</v>
      </c>
      <c r="CO353" s="3">
        <v>15.2242779566728</v>
      </c>
      <c r="CP353" s="3">
        <v>2.80940875210209E-2</v>
      </c>
      <c r="CQ353" s="3">
        <v>0.162403683709435</v>
      </c>
      <c r="CR353" s="3">
        <v>3.5202232030898798E-3</v>
      </c>
      <c r="CS353" s="3">
        <v>0.104005789176133</v>
      </c>
      <c r="CT353" s="3">
        <v>2.2738647528381301E-2</v>
      </c>
      <c r="CU353" s="3">
        <v>1.36269489474608</v>
      </c>
      <c r="CV353" s="3">
        <v>2.1483976937467401E-2</v>
      </c>
      <c r="CW353" s="3">
        <v>5.6146802076052701E-3</v>
      </c>
      <c r="CX353" s="3">
        <v>3.20965506318701</v>
      </c>
      <c r="CY353" s="3">
        <v>0.37547601299181399</v>
      </c>
      <c r="DA353" s="3">
        <f t="shared" si="287"/>
        <v>0.66547141173184909</v>
      </c>
      <c r="DB353" s="3">
        <f t="shared" si="288"/>
        <v>6703.7262164910735</v>
      </c>
      <c r="DC353" s="3">
        <f t="shared" si="289"/>
        <v>0.86168314336877339</v>
      </c>
      <c r="DD353" s="3">
        <f t="shared" si="290"/>
        <v>0.27457527777963625</v>
      </c>
      <c r="DE353" s="3">
        <f t="shared" si="291"/>
        <v>5.4211490703628242E-3</v>
      </c>
      <c r="DF353" s="3">
        <f t="shared" si="292"/>
        <v>4.4566072829584039E-2</v>
      </c>
      <c r="DG353" s="3">
        <f t="shared" si="293"/>
        <v>9.4469490830090513E-4</v>
      </c>
      <c r="DH353" s="3">
        <f t="shared" si="294"/>
        <v>8.1338738446911432E-3</v>
      </c>
      <c r="DI353" s="3">
        <f t="shared" si="295"/>
        <v>0.18727957898623493</v>
      </c>
      <c r="DJ353" s="3">
        <f t="shared" si="296"/>
        <v>0.19281000451713273</v>
      </c>
      <c r="DK353" s="3">
        <f t="shared" si="297"/>
        <v>2.6044828337750049E-4</v>
      </c>
      <c r="DL353" s="3">
        <f t="shared" si="298"/>
        <v>1.4447312425779951E-3</v>
      </c>
      <c r="DM353" s="3">
        <f t="shared" si="299"/>
        <v>3.0659157998657701E-5</v>
      </c>
      <c r="DN353" s="3">
        <f t="shared" si="300"/>
        <v>8.7613334324094854E-4</v>
      </c>
      <c r="DO353" s="3">
        <f t="shared" si="301"/>
        <v>1.8674973331456391E-4</v>
      </c>
      <c r="DP353" s="3">
        <f t="shared" si="302"/>
        <v>1.067942707481254E-2</v>
      </c>
      <c r="DQ353" s="3">
        <f t="shared" si="303"/>
        <v>1.0907424096866904E-4</v>
      </c>
      <c r="DR353" s="3">
        <f t="shared" si="304"/>
        <v>2.747132572771489E-5</v>
      </c>
      <c r="DS353" s="3">
        <f t="shared" si="305"/>
        <v>1.5490613239319547E-2</v>
      </c>
      <c r="DT353" s="3">
        <f t="shared" si="306"/>
        <v>1.7967046140494815E-3</v>
      </c>
      <c r="DV353" s="3">
        <f t="shared" si="307"/>
        <v>9.9219999124208636E-3</v>
      </c>
      <c r="DW353" s="3">
        <f t="shared" si="308"/>
        <v>99.950756351528682</v>
      </c>
      <c r="DX353" s="3">
        <f t="shared" si="309"/>
        <v>1.2847464101860715E-2</v>
      </c>
      <c r="DY353" s="3">
        <f t="shared" si="310"/>
        <v>4.0938436032775102E-3</v>
      </c>
      <c r="DZ353" s="3">
        <f t="shared" si="311"/>
        <v>8.0827875778132527E-5</v>
      </c>
      <c r="EA353" s="3">
        <f t="shared" si="312"/>
        <v>6.6446816935578957E-4</v>
      </c>
      <c r="EB353" s="3">
        <f t="shared" si="313"/>
        <v>1.4085147208702274E-5</v>
      </c>
      <c r="EC353" s="3">
        <f t="shared" si="314"/>
        <v>1.2127387315503129E-4</v>
      </c>
      <c r="ED353" s="3">
        <f t="shared" si="315"/>
        <v>2.7922881938140924E-3</v>
      </c>
      <c r="EE353" s="3">
        <f t="shared" si="316"/>
        <v>2.8747453522522206E-3</v>
      </c>
      <c r="EF353" s="3">
        <f t="shared" si="317"/>
        <v>3.8832139131816093E-6</v>
      </c>
      <c r="EG353" s="3">
        <f t="shared" si="318"/>
        <v>2.1540554574727053E-5</v>
      </c>
      <c r="EH353" s="3">
        <f t="shared" si="319"/>
        <v>4.5711980652319324E-7</v>
      </c>
      <c r="EI353" s="3">
        <f t="shared" si="320"/>
        <v>1.3062912698657777E-5</v>
      </c>
      <c r="EJ353" s="3">
        <f t="shared" si="321"/>
        <v>2.7843883372383829E-6</v>
      </c>
      <c r="EK353" s="3">
        <f t="shared" si="322"/>
        <v>1.5922738773291133E-4</v>
      </c>
      <c r="EL353" s="3">
        <f t="shared" si="323"/>
        <v>1.6262676206060549E-6</v>
      </c>
      <c r="EM353" s="3">
        <f t="shared" si="324"/>
        <v>4.0959008405052879E-7</v>
      </c>
      <c r="EN353" s="3">
        <f t="shared" si="325"/>
        <v>2.3096088050406947E-4</v>
      </c>
      <c r="EO353" s="3">
        <f t="shared" si="326"/>
        <v>2.6788382955252245E-5</v>
      </c>
      <c r="EQ353" s="3">
        <f t="shared" si="327"/>
        <v>199.90151270305736</v>
      </c>
    </row>
    <row r="354" spans="1:147">
      <c r="A354" s="5" t="s">
        <v>21</v>
      </c>
      <c r="B354" s="5" t="s">
        <v>398</v>
      </c>
      <c r="C354" s="5" t="s">
        <v>190</v>
      </c>
      <c r="D354" s="5" t="s">
        <v>588</v>
      </c>
      <c r="E354" s="3" t="s">
        <v>399</v>
      </c>
      <c r="F354" s="13" t="s">
        <v>498</v>
      </c>
      <c r="G354" s="5">
        <v>233.84476275580101</v>
      </c>
      <c r="H354" s="5">
        <v>518473.80860157899</v>
      </c>
      <c r="I354" s="5">
        <v>32.924517522051097</v>
      </c>
      <c r="J354" s="5">
        <v>98.773778492352406</v>
      </c>
      <c r="K354" s="5">
        <v>7.1177518936018602</v>
      </c>
      <c r="L354" s="5">
        <v>9.1523329173177093</v>
      </c>
      <c r="M354" s="5">
        <v>0.298462335745869</v>
      </c>
      <c r="N354" s="5">
        <v>0.99137549419426596</v>
      </c>
      <c r="O354" s="5">
        <v>5.0972920399284103</v>
      </c>
      <c r="P354" s="5">
        <v>39.489295025173</v>
      </c>
      <c r="Q354" s="5">
        <v>2.4473463641381601</v>
      </c>
      <c r="R354" s="5">
        <v>0.59927825800368495</v>
      </c>
      <c r="S354" s="5">
        <v>0.59927825800368495</v>
      </c>
      <c r="T354" s="5">
        <v>700.66258973176105</v>
      </c>
      <c r="U354" s="5">
        <v>83.403308271025395</v>
      </c>
      <c r="V354" s="5">
        <v>0.65658434683135602</v>
      </c>
      <c r="W354" s="5">
        <v>2.6527211865482798E-2</v>
      </c>
      <c r="X354" s="5">
        <v>0.27023952192666101</v>
      </c>
      <c r="Y354" s="5">
        <v>11168.2129945708</v>
      </c>
      <c r="Z354" s="5">
        <v>2.9860334740820198</v>
      </c>
      <c r="AA354" s="3">
        <f t="shared" si="274"/>
        <v>0.33333257089684271</v>
      </c>
      <c r="AB354" s="3">
        <f t="shared" si="275"/>
        <v>3.5358651419318309E-3</v>
      </c>
      <c r="AC354" s="3">
        <f t="shared" si="276"/>
        <v>2.6736895826875968E-4</v>
      </c>
      <c r="AD354" s="3">
        <f t="shared" si="277"/>
        <v>6.4592174166488432</v>
      </c>
      <c r="AE354" s="3">
        <f t="shared" si="278"/>
        <v>2.4197203443203712E-5</v>
      </c>
      <c r="AF354" s="3">
        <f t="shared" si="279"/>
        <v>7.4679188435580711E-3</v>
      </c>
      <c r="AG354" s="3">
        <f t="shared" si="280"/>
        <v>7.4332034250739046E-2</v>
      </c>
      <c r="AH354" s="17">
        <f t="shared" si="281"/>
        <v>2.1913500085715484E-4</v>
      </c>
      <c r="AI354" s="3">
        <f t="shared" si="282"/>
        <v>9.069330999557193E-2</v>
      </c>
      <c r="AJ354" s="3">
        <f t="shared" si="283"/>
        <v>1.1993887229699012</v>
      </c>
      <c r="AK354" s="3">
        <f t="shared" si="284"/>
        <v>8.2078506312406527E-3</v>
      </c>
      <c r="AL354" s="3">
        <f t="shared" si="285"/>
        <v>2.5331672124023163</v>
      </c>
      <c r="AM354" s="3">
        <f t="shared" si="286"/>
        <v>7.4332034250739046E-2</v>
      </c>
      <c r="AN354" s="5"/>
      <c r="AP354" s="5">
        <v>0.41044048490660701</v>
      </c>
      <c r="AQ354" s="5">
        <v>13.210640289571</v>
      </c>
      <c r="AR354" s="5">
        <v>4.5717043828055699E-2</v>
      </c>
      <c r="AS354" s="5">
        <v>0.27996514164823999</v>
      </c>
      <c r="AT354" s="5">
        <v>0.407058287420067</v>
      </c>
      <c r="AU354" s="5">
        <v>3.8187078838615802</v>
      </c>
      <c r="AV354" s="5">
        <v>6.0122702329590397E-2</v>
      </c>
      <c r="AW354" s="5">
        <v>0.82762136976204304</v>
      </c>
      <c r="AX354" s="5">
        <v>0.78320938444565202</v>
      </c>
      <c r="AY354" s="5">
        <v>2.6339575940599902</v>
      </c>
      <c r="AZ354" s="5">
        <v>2.3265937608296199E-2</v>
      </c>
      <c r="BA354" s="5">
        <v>0.59927825800368495</v>
      </c>
      <c r="BB354" s="5">
        <v>1.0150427029680701E-2</v>
      </c>
      <c r="BC354" s="5">
        <v>0.23950725747072099</v>
      </c>
      <c r="BD354" s="5">
        <v>4.8449754244090003E-2</v>
      </c>
      <c r="BE354" s="5">
        <v>0.372231105885378</v>
      </c>
      <c r="BF354" s="5">
        <v>2.6527211865482798E-2</v>
      </c>
      <c r="BG354" s="5">
        <v>9.5052328469412695E-3</v>
      </c>
      <c r="BH354" s="5">
        <v>3.0996429390618901E-2</v>
      </c>
      <c r="BI354" s="3">
        <v>1.4520254437515499E-2</v>
      </c>
      <c r="BK354" s="5">
        <v>152.13118705968401</v>
      </c>
      <c r="BL354" s="5">
        <v>38501.451137970602</v>
      </c>
      <c r="BM354" s="5">
        <v>11.086443420939901</v>
      </c>
      <c r="BN354" s="5">
        <v>14.6090393504894</v>
      </c>
      <c r="BO354" s="5">
        <v>8.9130371288897905</v>
      </c>
      <c r="BP354" s="5">
        <v>2.9972214623635298</v>
      </c>
      <c r="BQ354" s="5">
        <v>0.20601917592270599</v>
      </c>
      <c r="BR354" s="5">
        <v>1.4204258475452101</v>
      </c>
      <c r="BS354" s="5">
        <v>5.2360592438935196</v>
      </c>
      <c r="BT354" s="5">
        <v>10.810644643238501</v>
      </c>
      <c r="BU354" s="5">
        <v>1.49293243380864</v>
      </c>
      <c r="BV354" s="5">
        <v>0.444110932064536</v>
      </c>
      <c r="BW354" s="5">
        <v>1.3827243132124201</v>
      </c>
      <c r="BX354" s="5">
        <v>677.759023245256</v>
      </c>
      <c r="BY354" s="5">
        <v>79.391106876831202</v>
      </c>
      <c r="BZ354" s="5">
        <v>0.68908702276285705</v>
      </c>
      <c r="CA354" s="5">
        <v>2.3132225416466999E-2</v>
      </c>
      <c r="CB354" s="5">
        <v>0.24418884790332299</v>
      </c>
      <c r="CC354" s="5">
        <v>9649.1932566637097</v>
      </c>
      <c r="CD354" s="3">
        <v>2.9344273884837202</v>
      </c>
      <c r="CF354" s="3">
        <v>233.84476275580101</v>
      </c>
      <c r="CG354" s="3">
        <v>518473.80860157899</v>
      </c>
      <c r="CH354" s="3">
        <v>32.924517522051097</v>
      </c>
      <c r="CI354" s="3">
        <v>98.773778492352406</v>
      </c>
      <c r="CJ354" s="3">
        <v>7.1177518936018602</v>
      </c>
      <c r="CK354" s="3">
        <v>9.1523329173177093</v>
      </c>
      <c r="CL354" s="3">
        <v>0.298462335745869</v>
      </c>
      <c r="CM354" s="3">
        <v>0.99137549419426596</v>
      </c>
      <c r="CN354" s="3">
        <v>5.0972920399284103</v>
      </c>
      <c r="CO354" s="3">
        <v>39.489295025173</v>
      </c>
      <c r="CP354" s="3">
        <v>2.4473463641381601</v>
      </c>
      <c r="CQ354" s="3">
        <v>0.59927825800368495</v>
      </c>
      <c r="CR354" s="3">
        <v>0.59927825800368495</v>
      </c>
      <c r="CS354" s="3">
        <v>700.66258973176105</v>
      </c>
      <c r="CT354" s="3">
        <v>83.403308271025395</v>
      </c>
      <c r="CU354" s="3">
        <v>0.65658434683135602</v>
      </c>
      <c r="CV354" s="3">
        <v>2.6527211865482798E-2</v>
      </c>
      <c r="CW354" s="3">
        <v>0.27023952192666101</v>
      </c>
      <c r="CX354" s="3">
        <v>11168.2129945708</v>
      </c>
      <c r="CY354" s="3">
        <v>2.9860334740820198</v>
      </c>
      <c r="DA354" s="3">
        <f t="shared" si="287"/>
        <v>4.2565174230304574</v>
      </c>
      <c r="DB354" s="3">
        <f t="shared" si="288"/>
        <v>9284.158091173409</v>
      </c>
      <c r="DC354" s="3">
        <f t="shared" si="289"/>
        <v>0.55867520382485758</v>
      </c>
      <c r="DD354" s="3">
        <f t="shared" si="290"/>
        <v>1.6828770950797263</v>
      </c>
      <c r="DE354" s="3">
        <f t="shared" si="291"/>
        <v>0.11200944030469047</v>
      </c>
      <c r="DF354" s="3">
        <f t="shared" si="292"/>
        <v>0.13996532982593224</v>
      </c>
      <c r="DG354" s="3">
        <f t="shared" si="293"/>
        <v>4.2806869432736542E-3</v>
      </c>
      <c r="DH354" s="3">
        <f t="shared" si="294"/>
        <v>1.3653429199755764E-2</v>
      </c>
      <c r="DI354" s="3">
        <f t="shared" si="295"/>
        <v>6.8035013132773603E-2</v>
      </c>
      <c r="DJ354" s="3">
        <f t="shared" si="296"/>
        <v>0.50011771815062056</v>
      </c>
      <c r="DK354" s="3">
        <f t="shared" si="297"/>
        <v>2.2688302615026117E-2</v>
      </c>
      <c r="DL354" s="3">
        <f t="shared" si="298"/>
        <v>5.3311353693471716E-3</v>
      </c>
      <c r="DM354" s="3">
        <f t="shared" si="299"/>
        <v>5.2193755160661656E-3</v>
      </c>
      <c r="DN354" s="3">
        <f t="shared" si="300"/>
        <v>5.9023046898471998</v>
      </c>
      <c r="DO354" s="3">
        <f t="shared" si="301"/>
        <v>0.68498117830999827</v>
      </c>
      <c r="DP354" s="3">
        <f t="shared" si="302"/>
        <v>5.1456453513429156E-3</v>
      </c>
      <c r="DQ354" s="3">
        <f t="shared" si="303"/>
        <v>1.3467876583857919E-4</v>
      </c>
      <c r="DR354" s="3">
        <f t="shared" si="304"/>
        <v>1.3222191926965706E-3</v>
      </c>
      <c r="DS354" s="3">
        <f t="shared" si="305"/>
        <v>53.900641865689195</v>
      </c>
      <c r="DT354" s="3">
        <f t="shared" si="306"/>
        <v>1.4288582852045822E-2</v>
      </c>
      <c r="DV354" s="3">
        <f t="shared" si="307"/>
        <v>4.5509321126132991E-2</v>
      </c>
      <c r="DW354" s="3">
        <f t="shared" si="308"/>
        <v>99.263245034759777</v>
      </c>
      <c r="DX354" s="3">
        <f t="shared" si="309"/>
        <v>5.9731763620908158E-3</v>
      </c>
      <c r="DY354" s="3">
        <f t="shared" si="310"/>
        <v>1.7992782954773089E-2</v>
      </c>
      <c r="DZ354" s="3">
        <f t="shared" si="311"/>
        <v>1.1975690644196635E-3</v>
      </c>
      <c r="EA354" s="3">
        <f t="shared" si="312"/>
        <v>1.4964644822335761E-3</v>
      </c>
      <c r="EB354" s="3">
        <f t="shared" si="313"/>
        <v>4.576773389622077E-5</v>
      </c>
      <c r="EC354" s="3">
        <f t="shared" si="314"/>
        <v>1.4597809245714906E-4</v>
      </c>
      <c r="ED354" s="3">
        <f t="shared" si="315"/>
        <v>7.2740857202357892E-4</v>
      </c>
      <c r="EE354" s="3">
        <f t="shared" si="316"/>
        <v>5.3470984784507953E-3</v>
      </c>
      <c r="EF354" s="3">
        <f t="shared" si="317"/>
        <v>2.4257606557122699E-4</v>
      </c>
      <c r="EG354" s="3">
        <f t="shared" si="318"/>
        <v>5.6998792058925391E-5</v>
      </c>
      <c r="EH354" s="3">
        <f t="shared" si="319"/>
        <v>5.5803891499032068E-5</v>
      </c>
      <c r="EI354" s="3">
        <f t="shared" si="320"/>
        <v>6.310555151523338E-2</v>
      </c>
      <c r="EJ354" s="3">
        <f t="shared" si="321"/>
        <v>7.3235993914651512E-3</v>
      </c>
      <c r="EK354" s="3">
        <f t="shared" si="322"/>
        <v>5.5015592190090396E-5</v>
      </c>
      <c r="EL354" s="3">
        <f t="shared" si="323"/>
        <v>1.4399422331168293E-6</v>
      </c>
      <c r="EM354" s="3">
        <f t="shared" si="324"/>
        <v>1.4136744164134948E-5</v>
      </c>
      <c r="EN354" s="3">
        <f t="shared" si="325"/>
        <v>0.57628840100551493</v>
      </c>
      <c r="EO354" s="3">
        <f t="shared" si="326"/>
        <v>1.5276895189780538E-4</v>
      </c>
      <c r="EQ354" s="3">
        <f t="shared" si="327"/>
        <v>198.52649006951955</v>
      </c>
    </row>
    <row r="355" spans="1:147">
      <c r="A355" s="5" t="s">
        <v>22</v>
      </c>
      <c r="B355" s="5" t="s">
        <v>398</v>
      </c>
      <c r="C355" s="5" t="s">
        <v>190</v>
      </c>
      <c r="D355" s="5" t="s">
        <v>588</v>
      </c>
      <c r="E355" s="3" t="s">
        <v>399</v>
      </c>
      <c r="F355" s="13" t="s">
        <v>498</v>
      </c>
      <c r="G355" s="5">
        <v>23.423514025339699</v>
      </c>
      <c r="H355" s="5">
        <v>410729.96447697899</v>
      </c>
      <c r="I355" s="5">
        <v>880.00092681492504</v>
      </c>
      <c r="J355" s="5">
        <v>35.550716349672001</v>
      </c>
      <c r="K355" s="5">
        <v>0.13544057508671301</v>
      </c>
      <c r="L355" s="5">
        <v>1.72475423566232</v>
      </c>
      <c r="M355" s="5">
        <v>3.3053363718894002E-2</v>
      </c>
      <c r="N355" s="5">
        <v>1.2218404978523001</v>
      </c>
      <c r="O355" s="5">
        <v>15.2061809336072</v>
      </c>
      <c r="P355" s="5">
        <v>38.4680193149918</v>
      </c>
      <c r="Q355" s="5">
        <v>1.0612402782712801E-2</v>
      </c>
      <c r="R355" s="5">
        <v>0.127837424296109</v>
      </c>
      <c r="S355" s="5">
        <v>1.1774759532557401E-5</v>
      </c>
      <c r="T355" s="5">
        <v>9.5499153294316297E-2</v>
      </c>
      <c r="U355" s="5">
        <v>6.7628588295625194E-2</v>
      </c>
      <c r="V355" s="5">
        <v>2.72350523927373</v>
      </c>
      <c r="W355" s="5">
        <v>1.64538254363156E-2</v>
      </c>
      <c r="X355" s="5">
        <v>5.8916765187417997E-3</v>
      </c>
      <c r="Y355" s="5">
        <v>0.20097356310457801</v>
      </c>
      <c r="Z355" s="5">
        <v>3.2795631413608299E-2</v>
      </c>
      <c r="AA355" s="3">
        <f t="shared" si="274"/>
        <v>24.753395069718309</v>
      </c>
      <c r="AB355" s="3">
        <f t="shared" si="275"/>
        <v>191.40835600837059</v>
      </c>
      <c r="AC355" s="3">
        <f t="shared" si="276"/>
        <v>0.16318380839246435</v>
      </c>
      <c r="AD355" s="3">
        <f t="shared" si="277"/>
        <v>57.871265024213535</v>
      </c>
      <c r="AE355" s="3">
        <f t="shared" si="278"/>
        <v>2.9315679275069749E-2</v>
      </c>
      <c r="AF355" s="3">
        <f t="shared" si="279"/>
        <v>0.33650489771350761</v>
      </c>
      <c r="AG355" s="3">
        <f t="shared" si="280"/>
        <v>1.2059535915630596E-5</v>
      </c>
      <c r="AH355" s="17">
        <f t="shared" si="281"/>
        <v>5.2804969065461421E-2</v>
      </c>
      <c r="AI355" s="3">
        <f t="shared" si="282"/>
        <v>3.7267723719688332E-5</v>
      </c>
      <c r="AJ355" s="3">
        <f t="shared" si="283"/>
        <v>4.3713612273367633E-2</v>
      </c>
      <c r="AK355" s="3">
        <f t="shared" si="284"/>
        <v>6.695079901865707E-6</v>
      </c>
      <c r="AL355" s="3">
        <f t="shared" si="285"/>
        <v>7.6850587578810935E-5</v>
      </c>
      <c r="AM355" s="3">
        <f t="shared" si="286"/>
        <v>1.2059535915630596E-5</v>
      </c>
      <c r="AN355" s="5"/>
      <c r="AP355" s="5">
        <v>0.201439941436066</v>
      </c>
      <c r="AQ355" s="5">
        <v>4.7884759031975799</v>
      </c>
      <c r="AR355" s="5">
        <v>2.2844102112264699E-2</v>
      </c>
      <c r="AS355" s="5">
        <v>0.24534636538858901</v>
      </c>
      <c r="AT355" s="5">
        <v>0.12795285263905901</v>
      </c>
      <c r="AU355" s="5">
        <v>1.72475423566232</v>
      </c>
      <c r="AV355" s="5">
        <v>3.3053363718894002E-2</v>
      </c>
      <c r="AW355" s="5">
        <v>0.216529352405607</v>
      </c>
      <c r="AX355" s="5">
        <v>0.197006094567127</v>
      </c>
      <c r="AY355" s="5">
        <v>1.01546242720014</v>
      </c>
      <c r="AZ355" s="5">
        <v>1.0612402782712801E-2</v>
      </c>
      <c r="BA355" s="5">
        <v>0.127837424296109</v>
      </c>
      <c r="BB355" s="5">
        <v>1.1774759532557401E-5</v>
      </c>
      <c r="BC355" s="5">
        <v>9.5499153294316297E-2</v>
      </c>
      <c r="BD355" s="5">
        <v>1.3099738551607201E-2</v>
      </c>
      <c r="BE355" s="5">
        <v>9.8634327361435403E-2</v>
      </c>
      <c r="BF355" s="5">
        <v>1.64538254363156E-2</v>
      </c>
      <c r="BG355" s="5">
        <v>5.8916765187417997E-3</v>
      </c>
      <c r="BH355" s="5">
        <v>1.63596046826682E-2</v>
      </c>
      <c r="BI355" s="3">
        <v>6.4802994401192303E-3</v>
      </c>
      <c r="BK355" s="5">
        <v>2.1557009500863402</v>
      </c>
      <c r="BL355" s="5">
        <v>32156.426708493502</v>
      </c>
      <c r="BM355" s="5">
        <v>193.501415856232</v>
      </c>
      <c r="BN355" s="5">
        <v>5.7454833373544902</v>
      </c>
      <c r="BO355" s="5">
        <v>0.13819187843436401</v>
      </c>
      <c r="BP355" s="5">
        <v>1.77033258633125</v>
      </c>
      <c r="BQ355" s="5">
        <v>2.8211972872866201E-2</v>
      </c>
      <c r="BR355" s="5">
        <v>0.57264091643996795</v>
      </c>
      <c r="BS355" s="5">
        <v>11.8026041717895</v>
      </c>
      <c r="BT355" s="5">
        <v>2.6656867889001101</v>
      </c>
      <c r="BU355" s="5">
        <v>2.4802679193134698E-4</v>
      </c>
      <c r="BV355" s="5">
        <v>4.7915053134724002E-2</v>
      </c>
      <c r="BW355" s="5">
        <v>5.1503406658904797E-5</v>
      </c>
      <c r="BX355" s="5">
        <v>1.41828967758283E-2</v>
      </c>
      <c r="BY355" s="5">
        <v>0.12657021030042401</v>
      </c>
      <c r="BZ355" s="5">
        <v>1.0442997130337099</v>
      </c>
      <c r="CA355" s="5">
        <v>6.9972112381249804E-3</v>
      </c>
      <c r="CB355" s="5">
        <v>2.5264312008316898E-3</v>
      </c>
      <c r="CC355" s="5">
        <v>0.24778710268565499</v>
      </c>
      <c r="CD355" s="3">
        <v>4.0016290899164399E-2</v>
      </c>
      <c r="CF355" s="3">
        <v>23.423514025339699</v>
      </c>
      <c r="CG355" s="3">
        <v>410729.96447697899</v>
      </c>
      <c r="CH355" s="3">
        <v>880.00092681492504</v>
      </c>
      <c r="CI355" s="3">
        <v>35.550716349672001</v>
      </c>
      <c r="CJ355" s="3">
        <v>0.13544057508671301</v>
      </c>
      <c r="CK355" s="3">
        <v>1.72475423566232</v>
      </c>
      <c r="CL355" s="3">
        <v>3.3053363718894002E-2</v>
      </c>
      <c r="CM355" s="3">
        <v>1.2218404978523001</v>
      </c>
      <c r="CN355" s="3">
        <v>15.2061809336072</v>
      </c>
      <c r="CO355" s="3">
        <v>38.4680193149918</v>
      </c>
      <c r="CP355" s="3">
        <v>1.0612402782712801E-2</v>
      </c>
      <c r="CQ355" s="3">
        <v>0.127837424296109</v>
      </c>
      <c r="CR355" s="3">
        <v>1.1774759532557401E-5</v>
      </c>
      <c r="CS355" s="3">
        <v>9.5499153294316297E-2</v>
      </c>
      <c r="CT355" s="3">
        <v>6.7628588295625194E-2</v>
      </c>
      <c r="CU355" s="3">
        <v>2.72350523927373</v>
      </c>
      <c r="CV355" s="3">
        <v>1.64538254363156E-2</v>
      </c>
      <c r="CW355" s="3">
        <v>5.8916765187417997E-3</v>
      </c>
      <c r="CX355" s="3">
        <v>0.20097356310457801</v>
      </c>
      <c r="CY355" s="3">
        <v>3.2795631413608299E-2</v>
      </c>
      <c r="DA355" s="3">
        <f t="shared" si="287"/>
        <v>0.42636231995314761</v>
      </c>
      <c r="DB355" s="3">
        <f t="shared" si="288"/>
        <v>7354.8207445067419</v>
      </c>
      <c r="DC355" s="3">
        <f t="shared" si="289"/>
        <v>14.932176206534264</v>
      </c>
      <c r="DD355" s="3">
        <f t="shared" si="290"/>
        <v>0.60570211215693759</v>
      </c>
      <c r="DE355" s="3">
        <f t="shared" si="291"/>
        <v>2.131378451621078E-3</v>
      </c>
      <c r="DF355" s="3">
        <f t="shared" si="292"/>
        <v>2.6376422016551767E-2</v>
      </c>
      <c r="DG355" s="3">
        <f t="shared" si="293"/>
        <v>4.7406686056099137E-4</v>
      </c>
      <c r="DH355" s="3">
        <f t="shared" si="294"/>
        <v>1.6827441094233578E-2</v>
      </c>
      <c r="DI355" s="3">
        <f t="shared" si="295"/>
        <v>0.20296124126563234</v>
      </c>
      <c r="DJ355" s="3">
        <f t="shared" si="296"/>
        <v>0.48718362860931869</v>
      </c>
      <c r="DK355" s="3">
        <f t="shared" si="297"/>
        <v>9.8383052491028867E-5</v>
      </c>
      <c r="DL355" s="3">
        <f t="shared" si="298"/>
        <v>1.1372323375480069E-3</v>
      </c>
      <c r="DM355" s="3">
        <f t="shared" si="299"/>
        <v>1.0255151224161195E-7</v>
      </c>
      <c r="DN355" s="3">
        <f t="shared" si="300"/>
        <v>8.0447437700544434E-4</v>
      </c>
      <c r="DO355" s="3">
        <f t="shared" si="301"/>
        <v>5.5542533094304523E-4</v>
      </c>
      <c r="DP355" s="3">
        <f t="shared" si="302"/>
        <v>2.1344084947286287E-2</v>
      </c>
      <c r="DQ355" s="3">
        <f t="shared" si="303"/>
        <v>8.3536140711788881E-5</v>
      </c>
      <c r="DR355" s="3">
        <f t="shared" si="304"/>
        <v>2.8826604320126938E-5</v>
      </c>
      <c r="DS355" s="3">
        <f t="shared" si="305"/>
        <v>9.6994962888309849E-4</v>
      </c>
      <c r="DT355" s="3">
        <f t="shared" si="306"/>
        <v>1.5693162876633825E-4</v>
      </c>
      <c r="DV355" s="3">
        <f t="shared" si="307"/>
        <v>5.7830838958540347E-3</v>
      </c>
      <c r="DW355" s="3">
        <f t="shared" si="308"/>
        <v>99.759156505959709</v>
      </c>
      <c r="DX355" s="3">
        <f t="shared" si="309"/>
        <v>0.20253672453877355</v>
      </c>
      <c r="DY355" s="3">
        <f t="shared" si="310"/>
        <v>8.2156090408844768E-3</v>
      </c>
      <c r="DZ355" s="3">
        <f t="shared" si="311"/>
        <v>2.8909544353953803E-5</v>
      </c>
      <c r="EA355" s="3">
        <f t="shared" si="312"/>
        <v>3.5776393516887803E-4</v>
      </c>
      <c r="EB355" s="3">
        <f t="shared" si="313"/>
        <v>6.4301376987760472E-6</v>
      </c>
      <c r="EC355" s="3">
        <f t="shared" si="314"/>
        <v>2.282436769065061E-4</v>
      </c>
      <c r="ED355" s="3">
        <f t="shared" si="315"/>
        <v>2.7529212383843034E-3</v>
      </c>
      <c r="EE355" s="3">
        <f t="shared" si="316"/>
        <v>6.6080506299053031E-3</v>
      </c>
      <c r="EF355" s="3">
        <f t="shared" si="317"/>
        <v>1.334445892283242E-6</v>
      </c>
      <c r="EG355" s="3">
        <f t="shared" si="318"/>
        <v>1.5425167068799664E-5</v>
      </c>
      <c r="EH355" s="3">
        <f t="shared" si="319"/>
        <v>1.3909859553375048E-9</v>
      </c>
      <c r="EI355" s="3">
        <f t="shared" si="320"/>
        <v>1.0911711932702289E-5</v>
      </c>
      <c r="EJ355" s="3">
        <f t="shared" si="321"/>
        <v>7.5336659371754349E-6</v>
      </c>
      <c r="EK355" s="3">
        <f t="shared" si="322"/>
        <v>2.8950643186282483E-4</v>
      </c>
      <c r="EL355" s="3">
        <f t="shared" si="323"/>
        <v>1.1330656755156736E-6</v>
      </c>
      <c r="EM355" s="3">
        <f t="shared" si="324"/>
        <v>3.909976642265236E-7</v>
      </c>
      <c r="EN355" s="3">
        <f t="shared" si="325"/>
        <v>1.3156181529361795E-5</v>
      </c>
      <c r="EO355" s="3">
        <f t="shared" si="326"/>
        <v>2.1285857886515013E-6</v>
      </c>
      <c r="EQ355" s="3">
        <f t="shared" si="327"/>
        <v>199.51831301191942</v>
      </c>
    </row>
    <row r="356" spans="1:147">
      <c r="A356" s="5" t="s">
        <v>23</v>
      </c>
      <c r="B356" s="5" t="s">
        <v>398</v>
      </c>
      <c r="C356" s="5" t="s">
        <v>190</v>
      </c>
      <c r="D356" s="5" t="s">
        <v>588</v>
      </c>
      <c r="E356" s="3" t="s">
        <v>399</v>
      </c>
      <c r="F356" s="13" t="s">
        <v>498</v>
      </c>
      <c r="G356" s="5">
        <v>70.071968459092602</v>
      </c>
      <c r="H356" s="5">
        <v>446519.656305535</v>
      </c>
      <c r="I356" s="5">
        <v>63.773342908692598</v>
      </c>
      <c r="J356" s="5">
        <v>24.718421708035802</v>
      </c>
      <c r="K356" s="5">
        <v>94.896082976378196</v>
      </c>
      <c r="L356" s="5">
        <v>6.7987292681532097</v>
      </c>
      <c r="M356" s="5">
        <v>0.173572755842581</v>
      </c>
      <c r="N356" s="5">
        <v>0.719322667709407</v>
      </c>
      <c r="O356" s="5">
        <v>0.87515465910697399</v>
      </c>
      <c r="P356" s="5">
        <v>29.462469169588299</v>
      </c>
      <c r="Q356" s="5">
        <v>0.15071414536899899</v>
      </c>
      <c r="R356" s="5">
        <v>9.1412796705886507E-2</v>
      </c>
      <c r="S356" s="5">
        <v>7.1725510687018022E-4</v>
      </c>
      <c r="T356" s="5">
        <v>1.2711963552568499</v>
      </c>
      <c r="U356" s="5">
        <v>9.83417403186682E-2</v>
      </c>
      <c r="V356" s="5">
        <v>0.17325013845329501</v>
      </c>
      <c r="W356" s="5">
        <v>3.6457498159510202E-2</v>
      </c>
      <c r="X356" s="5">
        <v>1.0801964363035699E-2</v>
      </c>
      <c r="Y356" s="5">
        <v>8.8953611086943507</v>
      </c>
      <c r="Z356" s="5">
        <v>1.94763892817688</v>
      </c>
      <c r="AA356" s="3">
        <f t="shared" si="274"/>
        <v>2.5799925117371183</v>
      </c>
      <c r="AB356" s="3">
        <f t="shared" si="275"/>
        <v>3.3121161479090038</v>
      </c>
      <c r="AC356" s="3">
        <f t="shared" si="276"/>
        <v>0.21894995654232094</v>
      </c>
      <c r="AD356" s="3">
        <f t="shared" si="277"/>
        <v>72.870940290449056</v>
      </c>
      <c r="AE356" s="3">
        <f t="shared" si="278"/>
        <v>1.214336802187584E-3</v>
      </c>
      <c r="AF356" s="3">
        <f t="shared" si="279"/>
        <v>1.1055396078586254E-2</v>
      </c>
      <c r="AG356" s="3">
        <f t="shared" si="280"/>
        <v>2.363278111118995E-3</v>
      </c>
      <c r="AH356" s="17">
        <f t="shared" si="281"/>
        <v>1.6943004733297514E-2</v>
      </c>
      <c r="AI356" s="3">
        <f t="shared" si="282"/>
        <v>3.054001624103992E-2</v>
      </c>
      <c r="AJ356" s="3">
        <f t="shared" si="283"/>
        <v>0.46198721637928175</v>
      </c>
      <c r="AK356" s="3">
        <f t="shared" si="284"/>
        <v>1.6938055730434892E-4</v>
      </c>
      <c r="AL356" s="3">
        <f t="shared" si="285"/>
        <v>1.5420508920077917E-3</v>
      </c>
      <c r="AM356" s="3">
        <f t="shared" si="286"/>
        <v>2.363278111118995E-3</v>
      </c>
      <c r="AN356" s="5"/>
      <c r="AP356" s="5">
        <v>0.205799566844239</v>
      </c>
      <c r="AQ356" s="5">
        <v>5.08222139932787</v>
      </c>
      <c r="AR356" s="5">
        <v>2.3052532084726299E-2</v>
      </c>
      <c r="AS356" s="5">
        <v>0.15845529452375801</v>
      </c>
      <c r="AT356" s="5">
        <v>0.16314322194444</v>
      </c>
      <c r="AU356" s="5">
        <v>2.83206855975792</v>
      </c>
      <c r="AV356" s="5">
        <v>3.5444055927318502E-2</v>
      </c>
      <c r="AW356" s="5">
        <v>0.28883068140880103</v>
      </c>
      <c r="AX356" s="5">
        <v>0.41953350980267501</v>
      </c>
      <c r="AY356" s="5">
        <v>0.69306858311776298</v>
      </c>
      <c r="AZ356" s="5">
        <v>1.25816107233692E-2</v>
      </c>
      <c r="BA356" s="5">
        <v>9.1412796705886507E-2</v>
      </c>
      <c r="BB356" s="5">
        <v>4.6837174734667602E-3</v>
      </c>
      <c r="BC356" s="5">
        <v>0.116504997846837</v>
      </c>
      <c r="BD356" s="5">
        <v>2.2302523733514198E-2</v>
      </c>
      <c r="BE356" s="5">
        <v>0.11699785625734101</v>
      </c>
      <c r="BF356" s="5">
        <v>1.22386330508929E-2</v>
      </c>
      <c r="BG356" s="5">
        <v>4.3780830997084998E-3</v>
      </c>
      <c r="BH356" s="5">
        <v>1.8888772205295001E-2</v>
      </c>
      <c r="BI356" s="3">
        <v>1.36900047773394E-2</v>
      </c>
      <c r="BK356" s="5">
        <v>71.788131293422694</v>
      </c>
      <c r="BL356" s="5">
        <v>12078.171743712501</v>
      </c>
      <c r="BM356" s="5">
        <v>27.551947053988101</v>
      </c>
      <c r="BN356" s="5">
        <v>1.19965892707051</v>
      </c>
      <c r="BO356" s="5">
        <v>68.4532519840036</v>
      </c>
      <c r="BP356" s="5">
        <v>8.3809562096786507</v>
      </c>
      <c r="BQ356" s="5">
        <v>6.5600004249212501E-2</v>
      </c>
      <c r="BR356" s="5">
        <v>0.42371371127754798</v>
      </c>
      <c r="BS356" s="5">
        <v>0.49622719298755602</v>
      </c>
      <c r="BT356" s="5">
        <v>3.1454457065138999</v>
      </c>
      <c r="BU356" s="5">
        <v>7.3117164939187101E-2</v>
      </c>
      <c r="BV356" s="5">
        <v>6.1342922931485099E-2</v>
      </c>
      <c r="BW356" s="5">
        <v>3.89864985856655E-3</v>
      </c>
      <c r="BX356" s="5">
        <v>0.50352496096877597</v>
      </c>
      <c r="BY356" s="5">
        <v>6.4951211591006905E-2</v>
      </c>
      <c r="BZ356" s="5">
        <v>0.175558136750086</v>
      </c>
      <c r="CA356" s="5">
        <v>1.7046087000461601E-2</v>
      </c>
      <c r="CB356" s="5">
        <v>1.0110270906024701E-2</v>
      </c>
      <c r="CC356" s="5">
        <v>4.0049862741304798</v>
      </c>
      <c r="CD356" s="3">
        <v>0.87406956806772795</v>
      </c>
      <c r="CF356" s="3">
        <v>70.071968459092602</v>
      </c>
      <c r="CG356" s="3">
        <v>446519.656305535</v>
      </c>
      <c r="CH356" s="3">
        <v>63.773342908692598</v>
      </c>
      <c r="CI356" s="3">
        <v>24.718421708035802</v>
      </c>
      <c r="CJ356" s="3">
        <v>94.896082976378196</v>
      </c>
      <c r="CK356" s="3">
        <v>6.7987292681532097</v>
      </c>
      <c r="CL356" s="3">
        <v>0.173572755842581</v>
      </c>
      <c r="CM356" s="3">
        <v>0.719322667709407</v>
      </c>
      <c r="CN356" s="3">
        <v>0.87515465910697399</v>
      </c>
      <c r="CO356" s="3">
        <v>29.462469169588299</v>
      </c>
      <c r="CP356" s="3">
        <v>0.15071414536899899</v>
      </c>
      <c r="CQ356" s="3">
        <v>9.1412796705886507E-2</v>
      </c>
      <c r="CR356" s="3">
        <v>7.1725510687018022E-4</v>
      </c>
      <c r="CS356" s="3">
        <v>1.2711963552568499</v>
      </c>
      <c r="CT356" s="3">
        <v>9.83417403186682E-2</v>
      </c>
      <c r="CU356" s="3">
        <v>0.17325013845329501</v>
      </c>
      <c r="CV356" s="3">
        <v>3.6457498159510202E-2</v>
      </c>
      <c r="CW356" s="3">
        <v>1.0801964363035699E-2</v>
      </c>
      <c r="CX356" s="3">
        <v>8.8953611086943507</v>
      </c>
      <c r="CY356" s="3">
        <v>1.94763892817688</v>
      </c>
      <c r="DA356" s="3">
        <f t="shared" si="287"/>
        <v>1.2754724591529016</v>
      </c>
      <c r="DB356" s="3">
        <f t="shared" si="288"/>
        <v>7995.6962361094993</v>
      </c>
      <c r="DC356" s="3">
        <f t="shared" si="289"/>
        <v>1.0821293075667466</v>
      </c>
      <c r="DD356" s="3">
        <f t="shared" si="290"/>
        <v>0.4211448256198449</v>
      </c>
      <c r="DE356" s="3">
        <f t="shared" si="291"/>
        <v>1.4933447105463475</v>
      </c>
      <c r="DF356" s="3">
        <f t="shared" si="292"/>
        <v>0.10397200287740035</v>
      </c>
      <c r="DG356" s="3">
        <f t="shared" si="293"/>
        <v>2.4894619543419103E-3</v>
      </c>
      <c r="DH356" s="3">
        <f t="shared" si="294"/>
        <v>9.9066611721444296E-3</v>
      </c>
      <c r="DI356" s="3">
        <f t="shared" si="295"/>
        <v>1.1680939263269524E-2</v>
      </c>
      <c r="DJ356" s="3">
        <f t="shared" si="296"/>
        <v>0.37313157509610312</v>
      </c>
      <c r="DK356" s="3">
        <f t="shared" si="297"/>
        <v>1.397206455368672E-3</v>
      </c>
      <c r="DL356" s="3">
        <f t="shared" si="298"/>
        <v>8.1320152570377017E-4</v>
      </c>
      <c r="DM356" s="3">
        <f t="shared" si="299"/>
        <v>6.246887307479491E-6</v>
      </c>
      <c r="DN356" s="3">
        <f t="shared" si="300"/>
        <v>1.0708418458907E-2</v>
      </c>
      <c r="DO356" s="3">
        <f t="shared" si="301"/>
        <v>8.0766869512703839E-4</v>
      </c>
      <c r="DP356" s="3">
        <f t="shared" si="302"/>
        <v>1.3577597057468263E-3</v>
      </c>
      <c r="DQ356" s="3">
        <f t="shared" si="303"/>
        <v>1.850948709794135E-4</v>
      </c>
      <c r="DR356" s="3">
        <f t="shared" si="304"/>
        <v>5.2851501874349323E-5</v>
      </c>
      <c r="DS356" s="3">
        <f t="shared" si="305"/>
        <v>4.2931279482115593E-2</v>
      </c>
      <c r="DT356" s="3">
        <f t="shared" si="306"/>
        <v>9.3197214407251053E-3</v>
      </c>
      <c r="DV356" s="3">
        <f t="shared" si="307"/>
        <v>1.5940281272789819E-2</v>
      </c>
      <c r="DW356" s="3">
        <f t="shared" si="308"/>
        <v>99.926616259530959</v>
      </c>
      <c r="DX356" s="3">
        <f t="shared" si="309"/>
        <v>1.3523965501849686E-2</v>
      </c>
      <c r="DY356" s="3">
        <f t="shared" si="310"/>
        <v>5.2632786610060257E-3</v>
      </c>
      <c r="DZ356" s="3">
        <f t="shared" si="311"/>
        <v>1.8663150703505743E-2</v>
      </c>
      <c r="EA356" s="3">
        <f t="shared" si="312"/>
        <v>1.2993953405013461E-3</v>
      </c>
      <c r="EB356" s="3">
        <f t="shared" si="313"/>
        <v>3.1112176108039341E-5</v>
      </c>
      <c r="EC356" s="3">
        <f t="shared" si="314"/>
        <v>1.238089967564539E-4</v>
      </c>
      <c r="ED356" s="3">
        <f t="shared" si="315"/>
        <v>1.4598312652752422E-4</v>
      </c>
      <c r="EE356" s="3">
        <f t="shared" si="316"/>
        <v>4.6632306453258856E-3</v>
      </c>
      <c r="EF356" s="3">
        <f t="shared" si="317"/>
        <v>1.7461658019277051E-5</v>
      </c>
      <c r="EG356" s="3">
        <f t="shared" si="318"/>
        <v>1.0163027008665479E-5</v>
      </c>
      <c r="EH356" s="3">
        <f t="shared" si="319"/>
        <v>7.807078862900526E-8</v>
      </c>
      <c r="EI356" s="3">
        <f t="shared" si="320"/>
        <v>1.3382899881278376E-4</v>
      </c>
      <c r="EJ356" s="3">
        <f t="shared" si="321"/>
        <v>1.0093880179978664E-5</v>
      </c>
      <c r="EK356" s="3">
        <f t="shared" si="322"/>
        <v>1.6968670279904657E-5</v>
      </c>
      <c r="EL356" s="3">
        <f t="shared" si="323"/>
        <v>2.3132324687920958E-6</v>
      </c>
      <c r="EM356" s="3">
        <f t="shared" si="324"/>
        <v>6.6051430551940503E-7</v>
      </c>
      <c r="EN356" s="3">
        <f t="shared" si="325"/>
        <v>5.3653582673213629E-4</v>
      </c>
      <c r="EO356" s="3">
        <f t="shared" si="326"/>
        <v>1.1647368791316184E-4</v>
      </c>
      <c r="EQ356" s="3">
        <f t="shared" si="327"/>
        <v>199.85323251906192</v>
      </c>
    </row>
    <row r="357" spans="1:147">
      <c r="A357" s="5" t="s">
        <v>24</v>
      </c>
      <c r="B357" s="5" t="s">
        <v>398</v>
      </c>
      <c r="C357" s="5" t="s">
        <v>190</v>
      </c>
      <c r="D357" s="5" t="s">
        <v>588</v>
      </c>
      <c r="E357" s="3" t="s">
        <v>399</v>
      </c>
      <c r="F357" s="13" t="s">
        <v>498</v>
      </c>
      <c r="G357" s="5">
        <v>31.335260708286398</v>
      </c>
      <c r="H357" s="5">
        <v>410605.537887824</v>
      </c>
      <c r="I357" s="5">
        <v>88.336400554285404</v>
      </c>
      <c r="J357" s="5">
        <v>54.8902370273155</v>
      </c>
      <c r="K357" s="5">
        <v>0.53736465990864701</v>
      </c>
      <c r="L357" s="5">
        <v>4.46249144353538</v>
      </c>
      <c r="M357" s="5">
        <v>3.8668416190020598</v>
      </c>
      <c r="N357" s="5">
        <v>29.1821124661505</v>
      </c>
      <c r="O357" s="5">
        <v>15.006577669371</v>
      </c>
      <c r="P357" s="5">
        <v>51.2916459775956</v>
      </c>
      <c r="Q357" s="5">
        <v>3.3471429721385199E-2</v>
      </c>
      <c r="R357" s="5">
        <v>0.24737346640202501</v>
      </c>
      <c r="S357" s="5">
        <v>1.5430237991391401E-2</v>
      </c>
      <c r="T357" s="5">
        <v>0.16266494293936501</v>
      </c>
      <c r="U357" s="5">
        <v>0.33791607776481603</v>
      </c>
      <c r="V357" s="5">
        <v>0.22078331862681</v>
      </c>
      <c r="W357" s="5">
        <v>2.56106660251228E-2</v>
      </c>
      <c r="X357" s="5">
        <v>1.23588865023444E-2</v>
      </c>
      <c r="Y357" s="5">
        <v>8.2472456050926599</v>
      </c>
      <c r="Z357" s="5">
        <v>1.1044818705486099</v>
      </c>
      <c r="AA357" s="3">
        <f t="shared" si="274"/>
        <v>1.6093280943626789</v>
      </c>
      <c r="AB357" s="3">
        <f t="shared" si="275"/>
        <v>6.2192456043655469</v>
      </c>
      <c r="AC357" s="3">
        <f t="shared" si="276"/>
        <v>0.13392130214560291</v>
      </c>
      <c r="AD357" s="3">
        <f t="shared" si="277"/>
        <v>5.886512068276792</v>
      </c>
      <c r="AE357" s="3">
        <f t="shared" si="278"/>
        <v>1.4985471627900603E-3</v>
      </c>
      <c r="AF357" s="3">
        <f t="shared" si="279"/>
        <v>4.0973204139349677E-2</v>
      </c>
      <c r="AG357" s="3">
        <f t="shared" si="280"/>
        <v>3.7890868895904342E-4</v>
      </c>
      <c r="AH357" s="17">
        <f t="shared" si="281"/>
        <v>4.0584979912222634E-3</v>
      </c>
      <c r="AI357" s="3">
        <f t="shared" si="282"/>
        <v>1.2503134196303054E-2</v>
      </c>
      <c r="AJ357" s="3">
        <f t="shared" si="283"/>
        <v>0.58063998143183704</v>
      </c>
      <c r="AK357" s="3">
        <f t="shared" si="284"/>
        <v>1.3990706463921958E-4</v>
      </c>
      <c r="AL357" s="3">
        <f t="shared" si="285"/>
        <v>3.8253322033101893E-3</v>
      </c>
      <c r="AM357" s="3">
        <f t="shared" si="286"/>
        <v>3.7890868895904342E-4</v>
      </c>
      <c r="AN357" s="5"/>
      <c r="AP357" s="5">
        <v>0.31627426087963201</v>
      </c>
      <c r="AQ357" s="5">
        <v>10.4297101321055</v>
      </c>
      <c r="AR357" s="5">
        <v>2.9551806946688901E-2</v>
      </c>
      <c r="AS357" s="5">
        <v>0.28347203149571998</v>
      </c>
      <c r="AT357" s="5">
        <v>0.20643717325524799</v>
      </c>
      <c r="AU357" s="5">
        <v>4.46249144353538</v>
      </c>
      <c r="AV357" s="5">
        <v>4.4222348640005599E-2</v>
      </c>
      <c r="AW357" s="5">
        <v>0.50736940556093701</v>
      </c>
      <c r="AX357" s="5">
        <v>0.68303885579277601</v>
      </c>
      <c r="AY357" s="5">
        <v>1.24198038340001</v>
      </c>
      <c r="AZ357" s="5">
        <v>1.7159595319768201E-2</v>
      </c>
      <c r="BA357" s="5">
        <v>0.24737346640202501</v>
      </c>
      <c r="BB357" s="5">
        <v>1.5430237991391401E-2</v>
      </c>
      <c r="BC357" s="5">
        <v>0.16266494293936501</v>
      </c>
      <c r="BD357" s="5">
        <v>5.0048676275072E-2</v>
      </c>
      <c r="BE357" s="5">
        <v>0.22078331862681</v>
      </c>
      <c r="BF357" s="5">
        <v>2.56106660251228E-2</v>
      </c>
      <c r="BG357" s="5">
        <v>1.23588865023444E-2</v>
      </c>
      <c r="BH357" s="5">
        <v>0.41006975647021099</v>
      </c>
      <c r="BI357" s="3">
        <v>0.17538262223084</v>
      </c>
      <c r="BK357" s="5">
        <v>6.2765548412655496</v>
      </c>
      <c r="BL357" s="5">
        <v>22422.157492214301</v>
      </c>
      <c r="BM357" s="5">
        <v>47.033244640680401</v>
      </c>
      <c r="BN357" s="5">
        <v>15.8648789066593</v>
      </c>
      <c r="BO357" s="5">
        <v>0.31885027393864301</v>
      </c>
      <c r="BP357" s="5">
        <v>1.7039599368755101</v>
      </c>
      <c r="BQ357" s="5">
        <v>36.993097171160599</v>
      </c>
      <c r="BR357" s="5">
        <v>22.829059247793499</v>
      </c>
      <c r="BS357" s="5">
        <v>6.7118266982692001</v>
      </c>
      <c r="BT357" s="5">
        <v>6.8715783834523299</v>
      </c>
      <c r="BU357" s="5">
        <v>1.4169635142495699E-2</v>
      </c>
      <c r="BV357" s="5">
        <v>9.7340343928605105E-2</v>
      </c>
      <c r="BW357" s="5">
        <v>7.5529242877485697E-3</v>
      </c>
      <c r="BX357" s="5">
        <v>7.1127987594436504E-2</v>
      </c>
      <c r="BY357" s="5">
        <v>4.2856620921517298E-2</v>
      </c>
      <c r="BZ357" s="5">
        <v>7.5907641115359904E-3</v>
      </c>
      <c r="CA357" s="5">
        <v>2.8745998935206501E-2</v>
      </c>
      <c r="CB357" s="5">
        <v>6.0893616253110102E-4</v>
      </c>
      <c r="CC357" s="5">
        <v>2.3689186409570899</v>
      </c>
      <c r="CD357" s="3">
        <v>0.58067234087070696</v>
      </c>
      <c r="CF357" s="3">
        <v>31.335260708286398</v>
      </c>
      <c r="CG357" s="3">
        <v>410605.537887824</v>
      </c>
      <c r="CH357" s="3">
        <v>88.336400554285404</v>
      </c>
      <c r="CI357" s="3">
        <v>54.8902370273155</v>
      </c>
      <c r="CJ357" s="3">
        <v>0.53736465990864701</v>
      </c>
      <c r="CK357" s="3">
        <v>4.46249144353538</v>
      </c>
      <c r="CL357" s="3">
        <v>3.8668416190020598</v>
      </c>
      <c r="CM357" s="3">
        <v>29.1821124661505</v>
      </c>
      <c r="CN357" s="3">
        <v>15.006577669371</v>
      </c>
      <c r="CO357" s="3">
        <v>51.2916459775956</v>
      </c>
      <c r="CP357" s="3">
        <v>3.3471429721385199E-2</v>
      </c>
      <c r="CQ357" s="3">
        <v>0.24737346640202501</v>
      </c>
      <c r="CR357" s="3">
        <v>1.5430237991391401E-2</v>
      </c>
      <c r="CS357" s="3">
        <v>0.16266494293936501</v>
      </c>
      <c r="CT357" s="3">
        <v>0.33791607776481603</v>
      </c>
      <c r="CU357" s="3">
        <v>0.22078331862681</v>
      </c>
      <c r="CV357" s="3">
        <v>2.56106660251228E-2</v>
      </c>
      <c r="CW357" s="3">
        <v>1.23588865023444E-2</v>
      </c>
      <c r="CX357" s="3">
        <v>8.2472456050926599</v>
      </c>
      <c r="CY357" s="3">
        <v>1.1044818705486099</v>
      </c>
      <c r="DA357" s="3">
        <f t="shared" si="287"/>
        <v>0.57037447231310301</v>
      </c>
      <c r="DB357" s="3">
        <f t="shared" si="288"/>
        <v>7352.5926741485182</v>
      </c>
      <c r="DC357" s="3">
        <f t="shared" si="289"/>
        <v>1.4989242151161892</v>
      </c>
      <c r="DD357" s="3">
        <f t="shared" si="290"/>
        <v>0.93520288528719586</v>
      </c>
      <c r="DE357" s="3">
        <f t="shared" si="291"/>
        <v>8.4563097584214111E-3</v>
      </c>
      <c r="DF357" s="3">
        <f t="shared" si="292"/>
        <v>6.824424902179814E-2</v>
      </c>
      <c r="DG357" s="3">
        <f t="shared" si="293"/>
        <v>5.5460057929263798E-2</v>
      </c>
      <c r="DH357" s="3">
        <f t="shared" si="294"/>
        <v>0.40190211356769728</v>
      </c>
      <c r="DI357" s="3">
        <f t="shared" si="295"/>
        <v>0.20029707947202141</v>
      </c>
      <c r="DJ357" s="3">
        <f t="shared" si="296"/>
        <v>0.64959024794320674</v>
      </c>
      <c r="DK357" s="3">
        <f t="shared" si="297"/>
        <v>3.1029932567137674E-4</v>
      </c>
      <c r="DL357" s="3">
        <f t="shared" si="298"/>
        <v>2.2006161888251594E-3</v>
      </c>
      <c r="DM357" s="3">
        <f t="shared" si="299"/>
        <v>1.3438866720715743E-4</v>
      </c>
      <c r="DN357" s="3">
        <f t="shared" si="300"/>
        <v>1.3702716109794037E-3</v>
      </c>
      <c r="DO357" s="3">
        <f t="shared" si="301"/>
        <v>2.7752634507622865E-3</v>
      </c>
      <c r="DP357" s="3">
        <f t="shared" si="302"/>
        <v>1.7302767917461599E-3</v>
      </c>
      <c r="DQ357" s="3">
        <f t="shared" si="303"/>
        <v>1.3002545876506847E-4</v>
      </c>
      <c r="DR357" s="3">
        <f t="shared" si="304"/>
        <v>6.0469160163009408E-5</v>
      </c>
      <c r="DS357" s="3">
        <f t="shared" si="305"/>
        <v>3.9803308904887355E-2</v>
      </c>
      <c r="DT357" s="3">
        <f t="shared" si="306"/>
        <v>5.2850983932013615E-3</v>
      </c>
      <c r="DV357" s="3">
        <f t="shared" si="307"/>
        <v>7.7516901611958955E-3</v>
      </c>
      <c r="DW357" s="3">
        <f t="shared" si="308"/>
        <v>99.925615640440299</v>
      </c>
      <c r="DX357" s="3">
        <f t="shared" si="309"/>
        <v>2.0371171317632476E-2</v>
      </c>
      <c r="DY357" s="3">
        <f t="shared" si="310"/>
        <v>1.2709900874776985E-2</v>
      </c>
      <c r="DZ357" s="3">
        <f t="shared" si="311"/>
        <v>1.1492571343269464E-4</v>
      </c>
      <c r="EA357" s="3">
        <f t="shared" si="312"/>
        <v>9.2747536816493417E-4</v>
      </c>
      <c r="EB357" s="3">
        <f t="shared" si="313"/>
        <v>7.5373146285136162E-4</v>
      </c>
      <c r="EC357" s="3">
        <f t="shared" si="314"/>
        <v>5.4620618746702371E-3</v>
      </c>
      <c r="ED357" s="3">
        <f t="shared" si="315"/>
        <v>2.7221430404536576E-3</v>
      </c>
      <c r="EE357" s="3">
        <f t="shared" si="316"/>
        <v>8.8282743674860664E-3</v>
      </c>
      <c r="EF357" s="3">
        <f t="shared" si="317"/>
        <v>4.2171316329741618E-6</v>
      </c>
      <c r="EG357" s="3">
        <f t="shared" si="318"/>
        <v>2.9907535641111679E-5</v>
      </c>
      <c r="EH357" s="3">
        <f t="shared" si="319"/>
        <v>1.8264129268290541E-6</v>
      </c>
      <c r="EI357" s="3">
        <f t="shared" si="320"/>
        <v>1.862271451581421E-5</v>
      </c>
      <c r="EJ357" s="3">
        <f t="shared" si="321"/>
        <v>3.7717295268767198E-5</v>
      </c>
      <c r="EK357" s="3">
        <f t="shared" si="322"/>
        <v>2.3515374957667411E-5</v>
      </c>
      <c r="EL357" s="3">
        <f t="shared" si="323"/>
        <v>1.7671146209027303E-6</v>
      </c>
      <c r="EM357" s="3">
        <f t="shared" si="324"/>
        <v>8.2180780635299606E-7</v>
      </c>
      <c r="EN357" s="3">
        <f t="shared" si="325"/>
        <v>5.4094797891249919E-4</v>
      </c>
      <c r="EO357" s="3">
        <f t="shared" si="326"/>
        <v>7.1827276998192669E-5</v>
      </c>
      <c r="EQ357" s="3">
        <f t="shared" si="327"/>
        <v>199.8512312808806</v>
      </c>
    </row>
    <row r="358" spans="1:147">
      <c r="A358" s="5" t="s">
        <v>25</v>
      </c>
      <c r="B358" s="5" t="s">
        <v>398</v>
      </c>
      <c r="C358" s="5" t="s">
        <v>190</v>
      </c>
      <c r="D358" s="5" t="s">
        <v>588</v>
      </c>
      <c r="E358" s="3" t="s">
        <v>399</v>
      </c>
      <c r="F358" s="13" t="s">
        <v>498</v>
      </c>
      <c r="G358" s="5">
        <v>53.335875814363703</v>
      </c>
      <c r="H358" s="5">
        <v>378491.23901357001</v>
      </c>
      <c r="I358" s="5">
        <v>1071.4607480336599</v>
      </c>
      <c r="J358" s="5">
        <v>20.210416161501499</v>
      </c>
      <c r="K358" s="5">
        <v>70.382535961021901</v>
      </c>
      <c r="L358" s="5">
        <v>2714.4131492421202</v>
      </c>
      <c r="M358" s="5">
        <v>5.7890141444176098E-2</v>
      </c>
      <c r="N358" s="5">
        <v>0.43793356665993</v>
      </c>
      <c r="O358" s="5">
        <v>67.702616563909999</v>
      </c>
      <c r="P358" s="5">
        <v>72.543286171903503</v>
      </c>
      <c r="Q358" s="5">
        <v>0.58665283584304695</v>
      </c>
      <c r="R358" s="5">
        <v>36.240822938115798</v>
      </c>
      <c r="S358" s="3">
        <v>1.0131228402652901</v>
      </c>
      <c r="T358" s="5">
        <v>0.138207730509909</v>
      </c>
      <c r="U358" s="5">
        <v>0.244391750921022</v>
      </c>
      <c r="V358" s="5">
        <v>4.8178430173929403</v>
      </c>
      <c r="W358" s="5">
        <v>0.30973968902126697</v>
      </c>
      <c r="X358" s="5">
        <v>8.8024334389874906E-3</v>
      </c>
      <c r="Y358" s="5">
        <v>27.1320131277547</v>
      </c>
      <c r="Z358" s="5">
        <v>3.1685052437291299</v>
      </c>
      <c r="AA358" s="3">
        <f t="shared" si="274"/>
        <v>53.01527388014248</v>
      </c>
      <c r="AB358" s="3">
        <f t="shared" si="275"/>
        <v>2.6737155783584421</v>
      </c>
      <c r="AC358" s="3">
        <f t="shared" si="276"/>
        <v>0.11678105965855909</v>
      </c>
      <c r="AD358" s="3">
        <f t="shared" si="277"/>
        <v>15.825987272179075</v>
      </c>
      <c r="AE358" s="3">
        <f t="shared" si="278"/>
        <v>3.2442979433704606E-4</v>
      </c>
      <c r="AF358" s="3">
        <f t="shared" si="279"/>
        <v>9.0075052584661103E-3</v>
      </c>
      <c r="AG358" s="3">
        <f t="shared" si="280"/>
        <v>5.475262037547056E-4</v>
      </c>
      <c r="AH358" s="17">
        <f t="shared" si="281"/>
        <v>2.1622163938986534E-2</v>
      </c>
      <c r="AI358" s="3">
        <f t="shared" si="282"/>
        <v>2.9571827521857027E-3</v>
      </c>
      <c r="AJ358" s="3">
        <f t="shared" si="283"/>
        <v>6.7705033810183557E-2</v>
      </c>
      <c r="AK358" s="3">
        <f t="shared" si="284"/>
        <v>8.2153578235522656E-6</v>
      </c>
      <c r="AL358" s="3">
        <f t="shared" si="285"/>
        <v>2.2809211757829549E-4</v>
      </c>
      <c r="AM358" s="3">
        <f t="shared" si="286"/>
        <v>5.475262037547056E-4</v>
      </c>
      <c r="AN358" s="5"/>
      <c r="AP358" s="5">
        <v>0.21863107744620799</v>
      </c>
      <c r="AQ358" s="5">
        <v>7.3415990572371399</v>
      </c>
      <c r="AR358" s="5">
        <v>3.9164654500868E-2</v>
      </c>
      <c r="AS358" s="5">
        <v>0.158749046381576</v>
      </c>
      <c r="AT358" s="5">
        <v>0.206123589431249</v>
      </c>
      <c r="AU358" s="5">
        <v>3.8208095187437698</v>
      </c>
      <c r="AV358" s="5">
        <v>3.6474039983219297E-2</v>
      </c>
      <c r="AW358" s="5">
        <v>0.36633983730216702</v>
      </c>
      <c r="AX358" s="5">
        <v>0.49052836768267599</v>
      </c>
      <c r="AY358" s="5">
        <v>1.43103546191093</v>
      </c>
      <c r="AZ358" s="5">
        <v>2.2858110152242799E-2</v>
      </c>
      <c r="BA358" s="5">
        <v>0.30498208204014898</v>
      </c>
      <c r="BB358" s="5">
        <v>1.2244368572676001E-2</v>
      </c>
      <c r="BC358" s="5">
        <v>0.138207730509909</v>
      </c>
      <c r="BD358" s="5">
        <v>3.67258164371356E-2</v>
      </c>
      <c r="BE358" s="5">
        <v>0.13398390568640101</v>
      </c>
      <c r="BF358" s="5">
        <v>2.2324641801205001E-2</v>
      </c>
      <c r="BG358" s="5">
        <v>8.8024334389874906E-3</v>
      </c>
      <c r="BH358" s="5">
        <v>3.3123342542623301E-2</v>
      </c>
      <c r="BI358" s="3">
        <v>7.0923083088388697E-3</v>
      </c>
      <c r="BK358" s="5">
        <v>31.697602573758601</v>
      </c>
      <c r="BL358" s="5">
        <v>34036.183818186502</v>
      </c>
      <c r="BM358" s="5">
        <v>666.76204606671797</v>
      </c>
      <c r="BN358" s="5">
        <v>4.9136466238308198</v>
      </c>
      <c r="BO358" s="5">
        <v>131.03499462543499</v>
      </c>
      <c r="BP358" s="5">
        <v>3913.6098067611902</v>
      </c>
      <c r="BQ358" s="5">
        <v>3.2052781574546302E-2</v>
      </c>
      <c r="BR358" s="5">
        <v>0.669602087536744</v>
      </c>
      <c r="BS358" s="5">
        <v>48.048114583232099</v>
      </c>
      <c r="BT358" s="5">
        <v>9.8444026775679596</v>
      </c>
      <c r="BU358" s="5">
        <v>0.71966279477754402</v>
      </c>
      <c r="BV358" s="5">
        <v>55.526474084575099</v>
      </c>
      <c r="BW358" s="5">
        <v>1.6539415850178101</v>
      </c>
      <c r="BX358" s="5">
        <v>0.114094336935448</v>
      </c>
      <c r="BY358" s="5">
        <v>9.0337621341389299E-2</v>
      </c>
      <c r="BZ358" s="5">
        <v>1.4716839736315299</v>
      </c>
      <c r="CA358" s="5">
        <v>0.301772761487615</v>
      </c>
      <c r="CB358" s="5">
        <v>8.9743876982589805E-3</v>
      </c>
      <c r="CC358" s="5">
        <v>20.977383813391199</v>
      </c>
      <c r="CD358" s="3">
        <v>2.3370082922663</v>
      </c>
      <c r="CF358" s="3">
        <v>53.335875814363703</v>
      </c>
      <c r="CG358" s="3">
        <v>378491.23901357001</v>
      </c>
      <c r="CH358" s="3">
        <v>1071.4607480336599</v>
      </c>
      <c r="CI358" s="3">
        <v>20.210416161501499</v>
      </c>
      <c r="CJ358" s="3">
        <v>70.382535961021901</v>
      </c>
      <c r="CK358" s="3">
        <v>2714.4131492421202</v>
      </c>
      <c r="CL358" s="3">
        <v>5.7890141444176098E-2</v>
      </c>
      <c r="CM358" s="3">
        <v>0.43793356665993</v>
      </c>
      <c r="CN358" s="3">
        <v>67.702616563909999</v>
      </c>
      <c r="CO358" s="3">
        <v>72.543286171903503</v>
      </c>
      <c r="CP358" s="3">
        <v>0.58665283584304695</v>
      </c>
      <c r="CQ358" s="3">
        <v>36.240822938115798</v>
      </c>
      <c r="CR358" s="3">
        <v>1.0131228402652901</v>
      </c>
      <c r="CS358" s="3">
        <v>0.138207730509909</v>
      </c>
      <c r="CT358" s="3">
        <v>0.244391750921022</v>
      </c>
      <c r="CU358" s="3">
        <v>4.8178430173929403</v>
      </c>
      <c r="CV358" s="3">
        <v>0.30973968902126697</v>
      </c>
      <c r="CW358" s="3">
        <v>8.8024334389874906E-3</v>
      </c>
      <c r="CX358" s="3">
        <v>27.1320131277547</v>
      </c>
      <c r="CY358" s="3">
        <v>3.1685052437291299</v>
      </c>
      <c r="DA358" s="3">
        <f t="shared" si="287"/>
        <v>0.97083672946528743</v>
      </c>
      <c r="DB358" s="3">
        <f t="shared" si="288"/>
        <v>6777.5313638386606</v>
      </c>
      <c r="DC358" s="3">
        <f t="shared" si="289"/>
        <v>18.180936179159794</v>
      </c>
      <c r="DD358" s="3">
        <f t="shared" si="290"/>
        <v>0.34433882108553093</v>
      </c>
      <c r="DE358" s="3">
        <f t="shared" si="291"/>
        <v>1.107584048736693</v>
      </c>
      <c r="DF358" s="3">
        <f t="shared" si="292"/>
        <v>41.511135483133813</v>
      </c>
      <c r="DG358" s="3">
        <f t="shared" si="293"/>
        <v>8.3028758722625392E-4</v>
      </c>
      <c r="DH358" s="3">
        <f t="shared" si="294"/>
        <v>6.0313120322260019E-3</v>
      </c>
      <c r="DI358" s="3">
        <f t="shared" si="295"/>
        <v>0.90364616564395317</v>
      </c>
      <c r="DJ358" s="3">
        <f t="shared" si="296"/>
        <v>0.91873462730374256</v>
      </c>
      <c r="DK358" s="3">
        <f t="shared" si="297"/>
        <v>5.4386078180876938E-3</v>
      </c>
      <c r="DL358" s="3">
        <f t="shared" si="298"/>
        <v>0.3223956991585859</v>
      </c>
      <c r="DM358" s="3">
        <f t="shared" si="299"/>
        <v>8.8237283375889684E-3</v>
      </c>
      <c r="DN358" s="3">
        <f t="shared" si="300"/>
        <v>1.1642467400379834E-3</v>
      </c>
      <c r="DO358" s="3">
        <f t="shared" si="301"/>
        <v>2.0071595837797469E-3</v>
      </c>
      <c r="DP358" s="3">
        <f t="shared" si="302"/>
        <v>3.7757390418439972E-2</v>
      </c>
      <c r="DQ358" s="3">
        <f t="shared" si="303"/>
        <v>1.5725496995366317E-3</v>
      </c>
      <c r="DR358" s="3">
        <f t="shared" si="304"/>
        <v>4.3068261638732179E-5</v>
      </c>
      <c r="DS358" s="3">
        <f t="shared" si="305"/>
        <v>0.13094600930383543</v>
      </c>
      <c r="DT358" s="3">
        <f t="shared" si="306"/>
        <v>1.5161735487939729E-2</v>
      </c>
      <c r="DV358" s="3">
        <f t="shared" si="307"/>
        <v>1.418723112013724E-2</v>
      </c>
      <c r="DW358" s="3">
        <f t="shared" si="308"/>
        <v>99.042816329906955</v>
      </c>
      <c r="DX358" s="3">
        <f t="shared" si="309"/>
        <v>0.26568539871402497</v>
      </c>
      <c r="DY358" s="3">
        <f t="shared" si="310"/>
        <v>5.0319629347631584E-3</v>
      </c>
      <c r="DZ358" s="3">
        <f t="shared" si="311"/>
        <v>1.6185575192503732E-2</v>
      </c>
      <c r="EA358" s="3">
        <f t="shared" si="312"/>
        <v>0.60661906918469821</v>
      </c>
      <c r="EB358" s="3">
        <f t="shared" si="313"/>
        <v>1.2133329465859636E-5</v>
      </c>
      <c r="EC358" s="3">
        <f t="shared" si="314"/>
        <v>8.8138010400557682E-5</v>
      </c>
      <c r="ED358" s="3">
        <f t="shared" si="315"/>
        <v>1.3205348143222445E-2</v>
      </c>
      <c r="EE358" s="3">
        <f t="shared" si="316"/>
        <v>1.3425841956773012E-2</v>
      </c>
      <c r="EF358" s="3">
        <f t="shared" si="317"/>
        <v>7.9476583183551942E-5</v>
      </c>
      <c r="EG358" s="3">
        <f t="shared" si="318"/>
        <v>4.7112991889174654E-3</v>
      </c>
      <c r="EH358" s="3">
        <f t="shared" si="319"/>
        <v>1.2894472311078238E-4</v>
      </c>
      <c r="EI358" s="3">
        <f t="shared" si="320"/>
        <v>1.7013610095780578E-5</v>
      </c>
      <c r="EJ358" s="3">
        <f t="shared" si="321"/>
        <v>2.9331437558780476E-5</v>
      </c>
      <c r="EK358" s="3">
        <f t="shared" si="322"/>
        <v>5.5176406918050827E-4</v>
      </c>
      <c r="EL358" s="3">
        <f t="shared" si="323"/>
        <v>2.2980306943595371E-5</v>
      </c>
      <c r="EM358" s="3">
        <f t="shared" si="324"/>
        <v>6.2937398562142194E-7</v>
      </c>
      <c r="EN358" s="3">
        <f t="shared" si="325"/>
        <v>1.9135671754779643E-3</v>
      </c>
      <c r="EO358" s="3">
        <f t="shared" si="326"/>
        <v>2.2156459373787914E-4</v>
      </c>
      <c r="EQ358" s="3">
        <f t="shared" si="327"/>
        <v>198.08563265981391</v>
      </c>
    </row>
    <row r="359" spans="1:147">
      <c r="A359" s="5" t="s">
        <v>26</v>
      </c>
      <c r="B359" s="5" t="s">
        <v>398</v>
      </c>
      <c r="C359" s="5" t="s">
        <v>190</v>
      </c>
      <c r="D359" s="5" t="s">
        <v>588</v>
      </c>
      <c r="E359" s="3" t="s">
        <v>399</v>
      </c>
      <c r="F359" s="13" t="s">
        <v>491</v>
      </c>
      <c r="G359" s="5">
        <v>23.583363254897002</v>
      </c>
      <c r="H359" s="5">
        <v>404739.127893731</v>
      </c>
      <c r="I359" s="5">
        <v>308.47768438404302</v>
      </c>
      <c r="J359" s="5">
        <v>38.652372598806998</v>
      </c>
      <c r="K359" s="5">
        <v>2.43940171480559</v>
      </c>
      <c r="L359" s="5">
        <v>2.6152863590938602</v>
      </c>
      <c r="M359" s="5">
        <v>0.51394234324404497</v>
      </c>
      <c r="N359" s="5">
        <v>0.974934295183291</v>
      </c>
      <c r="O359" s="5">
        <v>7.9847712962594297</v>
      </c>
      <c r="P359" s="5">
        <v>63.855556096912501</v>
      </c>
      <c r="Q359" s="5">
        <v>0.78335758609257999</v>
      </c>
      <c r="R359" s="5">
        <v>0.165081817682075</v>
      </c>
      <c r="S359" s="5">
        <v>8.1749344268230804E-3</v>
      </c>
      <c r="T359" s="5">
        <v>0.150820920040456</v>
      </c>
      <c r="U359" s="5">
        <v>7.2536869313267902E-2</v>
      </c>
      <c r="V359" s="5">
        <v>0.49778009424585301</v>
      </c>
      <c r="W359" s="5">
        <v>1.6412301659818999E-2</v>
      </c>
      <c r="X359" s="5">
        <v>7.2814582263900002E-2</v>
      </c>
      <c r="Y359" s="5">
        <v>4.2183949949522201</v>
      </c>
      <c r="Z359" s="5">
        <v>0.90931811339917701</v>
      </c>
      <c r="AA359" s="3">
        <f t="shared" si="274"/>
        <v>7.9808214513994455</v>
      </c>
      <c r="AB359" s="3">
        <f t="shared" si="275"/>
        <v>15.137405618327064</v>
      </c>
      <c r="AC359" s="3">
        <f t="shared" si="276"/>
        <v>0.21556021057470376</v>
      </c>
      <c r="AD359" s="3">
        <f t="shared" si="277"/>
        <v>38.633252342312346</v>
      </c>
      <c r="AE359" s="3">
        <f t="shared" si="278"/>
        <v>1.7261205352042841E-2</v>
      </c>
      <c r="AF359" s="3">
        <f t="shared" si="279"/>
        <v>1.7195371557207503E-2</v>
      </c>
      <c r="AG359" s="3">
        <f t="shared" si="280"/>
        <v>2.5394303242931814E-3</v>
      </c>
      <c r="AH359" s="17">
        <f t="shared" si="281"/>
        <v>0.18570038771379985</v>
      </c>
      <c r="AI359" s="3">
        <f t="shared" si="282"/>
        <v>2.9477597875997748E-3</v>
      </c>
      <c r="AJ359" s="3">
        <f t="shared" si="283"/>
        <v>0.20700218955681332</v>
      </c>
      <c r="AK359" s="3">
        <f t="shared" si="284"/>
        <v>2.3604489384473144E-4</v>
      </c>
      <c r="AL359" s="3">
        <f t="shared" si="285"/>
        <v>2.351446246690644E-4</v>
      </c>
      <c r="AM359" s="3">
        <f t="shared" si="286"/>
        <v>2.5394303242931814E-3</v>
      </c>
      <c r="AN359" s="5"/>
      <c r="AP359" s="5">
        <v>0.17741938317494901</v>
      </c>
      <c r="AQ359" s="5">
        <v>3.16055362232051</v>
      </c>
      <c r="AR359" s="5">
        <v>2.2129835598381699E-2</v>
      </c>
      <c r="AS359" s="5">
        <v>0.17413342104350699</v>
      </c>
      <c r="AT359" s="5">
        <v>7.8255812062627106E-2</v>
      </c>
      <c r="AU359" s="5">
        <v>2.6152863590938602</v>
      </c>
      <c r="AV359" s="5">
        <v>3.2900759794897198E-2</v>
      </c>
      <c r="AW359" s="5">
        <v>0.40270848470954701</v>
      </c>
      <c r="AX359" s="5">
        <v>0.41740903734238999</v>
      </c>
      <c r="AY359" s="5">
        <v>0.71407457294794696</v>
      </c>
      <c r="AZ359" s="5">
        <v>1.36626161725492E-2</v>
      </c>
      <c r="BA359" s="5">
        <v>0.165081817682075</v>
      </c>
      <c r="BB359" s="5">
        <v>8.1749344268230804E-3</v>
      </c>
      <c r="BC359" s="5">
        <v>7.6982598276587502E-2</v>
      </c>
      <c r="BD359" s="5">
        <v>3.7275789543725901E-2</v>
      </c>
      <c r="BE359" s="5">
        <v>9.5083906884980196E-2</v>
      </c>
      <c r="BF359" s="5">
        <v>9.9287167898040995E-3</v>
      </c>
      <c r="BG359" s="5">
        <v>8.3103465272125407E-3</v>
      </c>
      <c r="BH359" s="5">
        <v>2.6683836536412899E-2</v>
      </c>
      <c r="BI359" s="3">
        <v>3.7057720087752101E-3</v>
      </c>
      <c r="BK359" s="5">
        <v>6.36275823593434</v>
      </c>
      <c r="BL359" s="5">
        <v>14596.735403914699</v>
      </c>
      <c r="BM359" s="5">
        <v>92.254846760698996</v>
      </c>
      <c r="BN359" s="5">
        <v>11.0530558416225</v>
      </c>
      <c r="BO359" s="5">
        <v>4.69231218149943</v>
      </c>
      <c r="BP359" s="5">
        <v>1.74905473140865</v>
      </c>
      <c r="BQ359" s="5">
        <v>0.85287713635325202</v>
      </c>
      <c r="BR359" s="5">
        <v>0.189024425756288</v>
      </c>
      <c r="BS359" s="5">
        <v>5.5803469978064904</v>
      </c>
      <c r="BT359" s="5">
        <v>11.127969996926399</v>
      </c>
      <c r="BU359" s="5">
        <v>0.78108247231797501</v>
      </c>
      <c r="BV359" s="5">
        <v>6.2376508600385898E-2</v>
      </c>
      <c r="BW359" s="5">
        <v>1.6659761200848701E-4</v>
      </c>
      <c r="BX359" s="5">
        <v>0.179960000166386</v>
      </c>
      <c r="BY359" s="5">
        <v>0.156949849351392</v>
      </c>
      <c r="BZ359" s="5">
        <v>0.52165272912799399</v>
      </c>
      <c r="CA359" s="5">
        <v>1.79372164608919E-3</v>
      </c>
      <c r="CB359" s="5">
        <v>9.6386534642142002E-2</v>
      </c>
      <c r="CC359" s="5">
        <v>2.4147031685665299</v>
      </c>
      <c r="CD359" s="3">
        <v>0.44603160375116402</v>
      </c>
      <c r="CF359" s="3">
        <v>23.583363254897002</v>
      </c>
      <c r="CG359" s="3">
        <v>404739.127893731</v>
      </c>
      <c r="CH359" s="3">
        <v>308.47768438404302</v>
      </c>
      <c r="CI359" s="3">
        <v>38.652372598806998</v>
      </c>
      <c r="CJ359" s="3">
        <v>2.43940171480559</v>
      </c>
      <c r="CK359" s="3">
        <v>2.6152863590938602</v>
      </c>
      <c r="CL359" s="3">
        <v>0.51394234324404497</v>
      </c>
      <c r="CM359" s="3">
        <v>0.974934295183291</v>
      </c>
      <c r="CN359" s="3">
        <v>7.9847712962594297</v>
      </c>
      <c r="CO359" s="3">
        <v>63.855556096912501</v>
      </c>
      <c r="CP359" s="3">
        <v>0.78335758609257999</v>
      </c>
      <c r="CQ359" s="3">
        <v>0.165081817682075</v>
      </c>
      <c r="CR359" s="3">
        <v>8.1749344268230804E-3</v>
      </c>
      <c r="CS359" s="3">
        <v>0.150820920040456</v>
      </c>
      <c r="CT359" s="3">
        <v>7.2536869313267902E-2</v>
      </c>
      <c r="CU359" s="3">
        <v>0.49778009424585301</v>
      </c>
      <c r="CV359" s="3">
        <v>1.6412301659818999E-2</v>
      </c>
      <c r="CW359" s="3">
        <v>7.2814582263900002E-2</v>
      </c>
      <c r="CX359" s="3">
        <v>4.2183949949522201</v>
      </c>
      <c r="CY359" s="3">
        <v>0.90931811339917701</v>
      </c>
      <c r="DA359" s="3">
        <f t="shared" si="287"/>
        <v>0.42927194693238929</v>
      </c>
      <c r="DB359" s="3">
        <f t="shared" si="288"/>
        <v>7247.5445947485186</v>
      </c>
      <c r="DC359" s="3">
        <f t="shared" si="289"/>
        <v>5.2343616905927899</v>
      </c>
      <c r="DD359" s="3">
        <f t="shared" si="290"/>
        <v>0.65854717223413539</v>
      </c>
      <c r="DE359" s="3">
        <f t="shared" si="291"/>
        <v>3.8387966430705162E-2</v>
      </c>
      <c r="DF359" s="3">
        <f t="shared" si="292"/>
        <v>3.9995203534085644E-2</v>
      </c>
      <c r="DG359" s="3">
        <f t="shared" si="293"/>
        <v>7.3712023757446605E-3</v>
      </c>
      <c r="DH359" s="3">
        <f t="shared" si="294"/>
        <v>1.3426997592387977E-2</v>
      </c>
      <c r="DI359" s="3">
        <f t="shared" si="295"/>
        <v>0.10657502370824208</v>
      </c>
      <c r="DJ359" s="3">
        <f t="shared" si="296"/>
        <v>0.80870765067011785</v>
      </c>
      <c r="DK359" s="3">
        <f t="shared" si="297"/>
        <v>7.262173523731554E-3</v>
      </c>
      <c r="DL359" s="3">
        <f t="shared" si="298"/>
        <v>1.4685557257036678E-3</v>
      </c>
      <c r="DM359" s="3">
        <f t="shared" si="299"/>
        <v>7.1199066582095842E-5</v>
      </c>
      <c r="DN359" s="3">
        <f t="shared" si="300"/>
        <v>1.2704988631156264E-3</v>
      </c>
      <c r="DO359" s="3">
        <f t="shared" si="301"/>
        <v>5.9573644311159573E-4</v>
      </c>
      <c r="DP359" s="3">
        <f t="shared" si="302"/>
        <v>3.9010979172872493E-3</v>
      </c>
      <c r="DQ359" s="3">
        <f t="shared" si="303"/>
        <v>8.3325324324455075E-5</v>
      </c>
      <c r="DR359" s="3">
        <f t="shared" si="304"/>
        <v>3.5626483310475957E-4</v>
      </c>
      <c r="DS359" s="3">
        <f t="shared" si="305"/>
        <v>2.0359049203437358E-2</v>
      </c>
      <c r="DT359" s="3">
        <f t="shared" si="306"/>
        <v>4.3512128430390311E-3</v>
      </c>
      <c r="DV359" s="3">
        <f t="shared" si="307"/>
        <v>5.9161354631295298E-3</v>
      </c>
      <c r="DW359" s="3">
        <f t="shared" si="308"/>
        <v>99.884131502209925</v>
      </c>
      <c r="DX359" s="3">
        <f t="shared" si="309"/>
        <v>7.213886918503902E-2</v>
      </c>
      <c r="DY359" s="3">
        <f t="shared" si="310"/>
        <v>9.0759582768907814E-3</v>
      </c>
      <c r="DZ359" s="3">
        <f t="shared" si="311"/>
        <v>5.2905485946858424E-4</v>
      </c>
      <c r="EA359" s="3">
        <f t="shared" si="312"/>
        <v>5.5120546235078107E-4</v>
      </c>
      <c r="EB359" s="3">
        <f t="shared" si="313"/>
        <v>1.0158835696737502E-4</v>
      </c>
      <c r="EC359" s="3">
        <f t="shared" si="314"/>
        <v>1.8504804981396225E-4</v>
      </c>
      <c r="ED359" s="3">
        <f t="shared" si="315"/>
        <v>1.4687945060232591E-3</v>
      </c>
      <c r="EE359" s="3">
        <f t="shared" si="316"/>
        <v>1.1145438330232195E-2</v>
      </c>
      <c r="EF359" s="3">
        <f t="shared" si="317"/>
        <v>1.0008574431702955E-4</v>
      </c>
      <c r="EG359" s="3">
        <f t="shared" si="318"/>
        <v>2.023932537521672E-5</v>
      </c>
      <c r="EH359" s="3">
        <f t="shared" si="319"/>
        <v>9.812505237254668E-7</v>
      </c>
      <c r="EI359" s="3">
        <f t="shared" si="320"/>
        <v>1.7509747454165586E-5</v>
      </c>
      <c r="EJ359" s="3">
        <f t="shared" si="321"/>
        <v>8.2103140514007662E-6</v>
      </c>
      <c r="EK359" s="3">
        <f t="shared" si="322"/>
        <v>5.3764108972252211E-5</v>
      </c>
      <c r="EL359" s="3">
        <f t="shared" si="323"/>
        <v>1.1483720511797631E-6</v>
      </c>
      <c r="EM359" s="3">
        <f t="shared" si="324"/>
        <v>4.9099668134823584E-6</v>
      </c>
      <c r="EN359" s="3">
        <f t="shared" si="325"/>
        <v>2.8058412353469084E-4</v>
      </c>
      <c r="EO359" s="3">
        <f t="shared" si="326"/>
        <v>5.9967497974849782E-5</v>
      </c>
      <c r="EQ359" s="3">
        <f t="shared" si="327"/>
        <v>199.76826300441985</v>
      </c>
    </row>
    <row r="360" spans="1:147" s="9" customFormat="1">
      <c r="A360" s="8" t="s">
        <v>27</v>
      </c>
      <c r="B360" s="8" t="s">
        <v>398</v>
      </c>
      <c r="C360" s="8" t="s">
        <v>190</v>
      </c>
      <c r="D360" s="8" t="s">
        <v>588</v>
      </c>
      <c r="E360" s="9" t="s">
        <v>399</v>
      </c>
      <c r="F360" s="9" t="s">
        <v>491</v>
      </c>
      <c r="G360" s="8">
        <v>21.474760631121502</v>
      </c>
      <c r="H360" s="8">
        <v>417915.08910021302</v>
      </c>
      <c r="I360" s="8">
        <v>625.47360374372499</v>
      </c>
      <c r="J360" s="8">
        <v>2.95815596092674</v>
      </c>
      <c r="K360" s="8">
        <v>0.11926650227505201</v>
      </c>
      <c r="L360" s="8">
        <v>1.4845176074634501</v>
      </c>
      <c r="M360" s="8">
        <v>3.0271445050632902E-2</v>
      </c>
      <c r="N360" s="8">
        <v>0.64477064661585703</v>
      </c>
      <c r="O360" s="8">
        <v>17.5879872373689</v>
      </c>
      <c r="P360" s="8">
        <v>122.886239231101</v>
      </c>
      <c r="Q360" s="8">
        <v>2.10510224587994E-2</v>
      </c>
      <c r="R360" s="8">
        <v>8.7950234527419804E-2</v>
      </c>
      <c r="S360" s="8">
        <v>4.1468681771777401E-3</v>
      </c>
      <c r="T360" s="8">
        <v>8.6207254673385594E-2</v>
      </c>
      <c r="U360" s="8">
        <v>1.9205279146229999E-2</v>
      </c>
      <c r="V360" s="8">
        <v>0.87914559049446905</v>
      </c>
      <c r="W360" s="8">
        <v>1.98519033449786E-5</v>
      </c>
      <c r="X360" s="8">
        <v>5.9316814867998498E-3</v>
      </c>
      <c r="Y360" s="8">
        <v>1.8808696528219999E-2</v>
      </c>
      <c r="Z360" s="8">
        <v>1.90869424535877E-3</v>
      </c>
      <c r="AA360" s="9">
        <f t="shared" si="274"/>
        <v>211.44037434313461</v>
      </c>
      <c r="AB360" s="9">
        <f t="shared" si="275"/>
        <v>6533.4798212479109</v>
      </c>
      <c r="AC360" s="9">
        <f t="shared" si="276"/>
        <v>0.10147934719957989</v>
      </c>
      <c r="AD360" s="9">
        <f t="shared" si="277"/>
        <v>35.562545918545574</v>
      </c>
      <c r="AE360" s="9">
        <f t="shared" si="278"/>
        <v>0.31536908886270426</v>
      </c>
      <c r="AF360" s="9">
        <f t="shared" si="279"/>
        <v>1.0210850665496665</v>
      </c>
      <c r="AG360" s="9">
        <f t="shared" si="280"/>
        <v>3.365613246154609E-5</v>
      </c>
      <c r="AH360" s="49">
        <f t="shared" si="281"/>
        <v>1.1192175080934015</v>
      </c>
      <c r="AI360" s="9">
        <f t="shared" si="282"/>
        <v>3.0515983950952124E-6</v>
      </c>
      <c r="AJ360" s="9">
        <f t="shared" si="283"/>
        <v>0.1964691051637906</v>
      </c>
      <c r="AK360" s="9">
        <f t="shared" si="284"/>
        <v>9.4835041020056139E-6</v>
      </c>
      <c r="AL360" s="9">
        <f t="shared" si="285"/>
        <v>3.0705179293383849E-5</v>
      </c>
      <c r="AM360" s="9">
        <f t="shared" si="286"/>
        <v>3.365613246154609E-5</v>
      </c>
      <c r="AN360" s="8"/>
      <c r="AO360" s="40"/>
      <c r="AP360" s="8">
        <v>9.4505854627351796E-2</v>
      </c>
      <c r="AQ360" s="8">
        <v>4.9647892795130097</v>
      </c>
      <c r="AR360" s="8">
        <v>2.4235895104076699E-2</v>
      </c>
      <c r="AS360" s="8">
        <v>0.14786605653886101</v>
      </c>
      <c r="AT360" s="8">
        <v>0.11926650227505201</v>
      </c>
      <c r="AU360" s="8">
        <v>1.4845176074634501</v>
      </c>
      <c r="AV360" s="8">
        <v>3.0271445050632902E-2</v>
      </c>
      <c r="AW360" s="8">
        <v>0.427363303307769</v>
      </c>
      <c r="AX360" s="8">
        <v>0.30675302385508901</v>
      </c>
      <c r="AY360" s="8">
        <v>0.84813661642246196</v>
      </c>
      <c r="AZ360" s="8">
        <v>2.10510224587994E-2</v>
      </c>
      <c r="BA360" s="8">
        <v>8.7950234527419804E-2</v>
      </c>
      <c r="BB360" s="8">
        <v>4.1468681771777401E-3</v>
      </c>
      <c r="BC360" s="8">
        <v>8.6207254673385594E-2</v>
      </c>
      <c r="BD360" s="8">
        <v>1.9205279146229999E-2</v>
      </c>
      <c r="BE360" s="8">
        <v>0.35476463454150298</v>
      </c>
      <c r="BF360" s="8">
        <v>1.98519033449786E-5</v>
      </c>
      <c r="BG360" s="8">
        <v>5.9316814867998498E-3</v>
      </c>
      <c r="BH360" s="8">
        <v>1.8808696528219999E-2</v>
      </c>
      <c r="BI360" s="9">
        <v>3.9265409758830696E-6</v>
      </c>
      <c r="BJ360" s="41"/>
      <c r="BK360" s="8">
        <v>8.2242146147396306E-2</v>
      </c>
      <c r="BL360" s="8">
        <v>32179.5214084205</v>
      </c>
      <c r="BM360" s="8">
        <v>119.168601628612</v>
      </c>
      <c r="BN360" s="8">
        <v>0.46950176082670603</v>
      </c>
      <c r="BO360" s="8">
        <v>5.7765379119029799E-2</v>
      </c>
      <c r="BP360" s="8">
        <v>2.15387729042508</v>
      </c>
      <c r="BQ360" s="8">
        <v>4.9727076545305997E-2</v>
      </c>
      <c r="BR360" s="8">
        <v>0.451511479313282</v>
      </c>
      <c r="BS360" s="8">
        <v>3.3549619558449302</v>
      </c>
      <c r="BT360" s="8">
        <v>8.0385768115129608</v>
      </c>
      <c r="BU360" s="8">
        <v>2.1216935671587701E-2</v>
      </c>
      <c r="BV360" s="8">
        <v>4.9578549925075099E-2</v>
      </c>
      <c r="BW360" s="8">
        <v>4.1441388550967602E-3</v>
      </c>
      <c r="BX360" s="8">
        <v>5.30359871342325E-2</v>
      </c>
      <c r="BY360" s="8">
        <v>2.3860970413398599E-2</v>
      </c>
      <c r="BZ360" s="8">
        <v>0.44864744234300202</v>
      </c>
      <c r="CA360" s="8">
        <v>1.08567431555243E-4</v>
      </c>
      <c r="CB360" s="8">
        <v>4.2247165653285096E-3</v>
      </c>
      <c r="CC360" s="8">
        <v>7.31423952861126E-3</v>
      </c>
      <c r="CD360" s="9">
        <v>4.4568608664179599E-3</v>
      </c>
      <c r="CF360" s="9">
        <v>21.474760631121502</v>
      </c>
      <c r="CG360" s="9">
        <v>417915.08910021302</v>
      </c>
      <c r="CH360" s="9">
        <v>625.47360374372499</v>
      </c>
      <c r="CI360" s="9">
        <v>2.95815596092674</v>
      </c>
      <c r="CJ360" s="9">
        <v>0.11926650227505201</v>
      </c>
      <c r="CK360" s="9">
        <v>1.4845176074634501</v>
      </c>
      <c r="CL360" s="9">
        <v>3.0271445050632902E-2</v>
      </c>
      <c r="CM360" s="9">
        <v>0.64477064661585703</v>
      </c>
      <c r="CN360" s="9">
        <v>17.5879872373689</v>
      </c>
      <c r="CO360" s="9">
        <v>122.886239231101</v>
      </c>
      <c r="CP360" s="9">
        <v>2.10510224587994E-2</v>
      </c>
      <c r="CQ360" s="9">
        <v>8.7950234527419804E-2</v>
      </c>
      <c r="CR360" s="9">
        <v>4.1468681771777401E-3</v>
      </c>
      <c r="CS360" s="9">
        <v>8.6207254673385594E-2</v>
      </c>
      <c r="CT360" s="9">
        <v>1.9205279146229999E-2</v>
      </c>
      <c r="CU360" s="9">
        <v>0.87914559049446905</v>
      </c>
      <c r="CV360" s="9">
        <v>1.98519033449786E-5</v>
      </c>
      <c r="CW360" s="9">
        <v>5.9316814867998498E-3</v>
      </c>
      <c r="CX360" s="9">
        <v>1.8808696528219999E-2</v>
      </c>
      <c r="CY360" s="9">
        <v>1.90869424535877E-3</v>
      </c>
      <c r="DA360" s="9">
        <f t="shared" si="287"/>
        <v>0.39089048522857994</v>
      </c>
      <c r="DB360" s="9">
        <f t="shared" si="288"/>
        <v>7483.4826591496649</v>
      </c>
      <c r="DC360" s="9">
        <f t="shared" si="289"/>
        <v>10.613263894438534</v>
      </c>
      <c r="DD360" s="9">
        <f t="shared" si="290"/>
        <v>5.0400146539930218E-2</v>
      </c>
      <c r="DE360" s="9">
        <f t="shared" si="291"/>
        <v>1.8768530241880213E-3</v>
      </c>
      <c r="DF360" s="9">
        <f t="shared" si="292"/>
        <v>2.2702517318602997E-2</v>
      </c>
      <c r="DG360" s="9">
        <f t="shared" si="293"/>
        <v>4.3416727694782069E-4</v>
      </c>
      <c r="DH360" s="9">
        <f t="shared" si="294"/>
        <v>8.8799152543156176E-3</v>
      </c>
      <c r="DI360" s="9">
        <f t="shared" si="295"/>
        <v>0.23475189047442793</v>
      </c>
      <c r="DJ360" s="9">
        <f t="shared" si="296"/>
        <v>1.5563100206573077</v>
      </c>
      <c r="DK360" s="9">
        <f t="shared" si="297"/>
        <v>1.9515503604212734E-4</v>
      </c>
      <c r="DL360" s="9">
        <f t="shared" si="298"/>
        <v>7.8239882687121192E-4</v>
      </c>
      <c r="DM360" s="9">
        <f t="shared" si="299"/>
        <v>3.6116882171591044E-5</v>
      </c>
      <c r="DN360" s="9">
        <f t="shared" si="300"/>
        <v>7.2620044371481422E-4</v>
      </c>
      <c r="DO360" s="9">
        <f t="shared" si="301"/>
        <v>1.5773061059650131E-4</v>
      </c>
      <c r="DP360" s="9">
        <f t="shared" si="302"/>
        <v>6.8898557248782844E-3</v>
      </c>
      <c r="DQ360" s="9">
        <f t="shared" si="303"/>
        <v>1.0078819649823079E-7</v>
      </c>
      <c r="DR360" s="9">
        <f t="shared" si="304"/>
        <v>2.9022339333985947E-5</v>
      </c>
      <c r="DS360" s="9">
        <f t="shared" si="305"/>
        <v>9.0775562394884173E-5</v>
      </c>
      <c r="DT360" s="9">
        <f t="shared" si="306"/>
        <v>9.1333657511713307E-6</v>
      </c>
      <c r="DV360" s="9">
        <f t="shared" si="307"/>
        <v>5.2136790963608582E-3</v>
      </c>
      <c r="DW360" s="9">
        <f t="shared" si="308"/>
        <v>99.814343358017581</v>
      </c>
      <c r="DX360" s="9">
        <f t="shared" si="309"/>
        <v>0.14155921978565944</v>
      </c>
      <c r="DY360" s="9">
        <f t="shared" si="310"/>
        <v>6.7223480846585152E-4</v>
      </c>
      <c r="DZ360" s="9">
        <f t="shared" si="311"/>
        <v>2.5033378270715948E-5</v>
      </c>
      <c r="EA360" s="9">
        <f t="shared" si="312"/>
        <v>3.0280511921275242E-4</v>
      </c>
      <c r="EB360" s="9">
        <f t="shared" si="313"/>
        <v>5.7909029298144305E-6</v>
      </c>
      <c r="EC360" s="9">
        <f t="shared" si="314"/>
        <v>1.1843989630959745E-4</v>
      </c>
      <c r="ED360" s="9">
        <f t="shared" si="315"/>
        <v>3.1311097876480921E-3</v>
      </c>
      <c r="EE360" s="9">
        <f t="shared" si="316"/>
        <v>2.0757990610626092E-2</v>
      </c>
      <c r="EF360" s="9">
        <f t="shared" si="317"/>
        <v>2.6029687864297917E-6</v>
      </c>
      <c r="EG360" s="9">
        <f t="shared" si="318"/>
        <v>1.0435599132811654E-5</v>
      </c>
      <c r="EH360" s="9">
        <f t="shared" si="319"/>
        <v>4.8172529319469014E-7</v>
      </c>
      <c r="EI360" s="9">
        <f t="shared" si="320"/>
        <v>9.6860277142583176E-6</v>
      </c>
      <c r="EJ360" s="9">
        <f t="shared" si="321"/>
        <v>2.1038035419110442E-6</v>
      </c>
      <c r="EK360" s="9">
        <f t="shared" si="322"/>
        <v>9.1896574941532238E-5</v>
      </c>
      <c r="EL360" s="9">
        <f t="shared" si="323"/>
        <v>1.3443082732890122E-9</v>
      </c>
      <c r="EM360" s="9">
        <f t="shared" si="324"/>
        <v>3.8709861107161781E-7</v>
      </c>
      <c r="EN360" s="9">
        <f t="shared" si="325"/>
        <v>1.2107602256981334E-6</v>
      </c>
      <c r="EO360" s="9">
        <f t="shared" si="326"/>
        <v>1.2182040723875499E-7</v>
      </c>
      <c r="EQ360" s="9">
        <f t="shared" si="327"/>
        <v>199.62868671603516</v>
      </c>
    </row>
    <row r="361" spans="1:147">
      <c r="A361" s="5" t="s">
        <v>623</v>
      </c>
      <c r="B361" s="5" t="s">
        <v>398</v>
      </c>
      <c r="C361" s="5" t="s">
        <v>190</v>
      </c>
      <c r="D361" s="5" t="s">
        <v>588</v>
      </c>
      <c r="E361" s="3" t="s">
        <v>399</v>
      </c>
      <c r="F361" s="13" t="s">
        <v>491</v>
      </c>
      <c r="G361" s="5">
        <v>149.49042594724301</v>
      </c>
      <c r="H361" s="5">
        <v>439013.85327554302</v>
      </c>
      <c r="I361" s="5">
        <v>2.4911179265280698</v>
      </c>
      <c r="J361" s="5">
        <v>454.83784679746799</v>
      </c>
      <c r="K361" s="5">
        <v>15.7731099086756</v>
      </c>
      <c r="L361" s="5">
        <v>29.691641485627802</v>
      </c>
      <c r="M361" s="5">
        <v>0.37388206106671001</v>
      </c>
      <c r="N361" s="5">
        <v>0.81965591950738304</v>
      </c>
      <c r="O361" s="5">
        <v>1.25412229240686</v>
      </c>
      <c r="P361" s="5">
        <v>11.9810597872217</v>
      </c>
      <c r="Q361" s="5">
        <v>0.511515099176856</v>
      </c>
      <c r="R361" s="5">
        <v>0.124644383034943</v>
      </c>
      <c r="S361" s="5">
        <v>5.3843841974126096E-3</v>
      </c>
      <c r="T361" s="5">
        <v>0.105903462527911</v>
      </c>
      <c r="U361" s="5">
        <v>0.168542047881589</v>
      </c>
      <c r="V361" s="5">
        <v>1.3324288079002899</v>
      </c>
      <c r="W361" s="5">
        <v>0.90143035848020603</v>
      </c>
      <c r="X361" s="5">
        <v>1.2054979788038701E-2</v>
      </c>
      <c r="Y361" s="5">
        <v>79.470656757363898</v>
      </c>
      <c r="Z361" s="5">
        <v>5.6071267438158801</v>
      </c>
      <c r="AA361" s="3">
        <f t="shared" si="274"/>
        <v>5.4769363281181056E-3</v>
      </c>
      <c r="AB361" s="3">
        <f t="shared" si="275"/>
        <v>0.15076079997428124</v>
      </c>
      <c r="AC361" s="3">
        <f t="shared" si="276"/>
        <v>7.055593816136814E-2</v>
      </c>
      <c r="AD361" s="3">
        <f t="shared" si="277"/>
        <v>1.9863437095494241</v>
      </c>
      <c r="AE361" s="3">
        <f t="shared" si="278"/>
        <v>1.5169095462296735E-4</v>
      </c>
      <c r="AF361" s="3">
        <f t="shared" si="279"/>
        <v>2.1208085444187749E-3</v>
      </c>
      <c r="AG361" s="3">
        <f t="shared" si="280"/>
        <v>0.20533556188958374</v>
      </c>
      <c r="AH361" s="17">
        <f t="shared" si="281"/>
        <v>6.4365278965617468E-3</v>
      </c>
      <c r="AI361" s="3">
        <f t="shared" si="282"/>
        <v>2.2508475749402459</v>
      </c>
      <c r="AJ361" s="3">
        <f t="shared" si="283"/>
        <v>4.809511287938097</v>
      </c>
      <c r="AK361" s="3">
        <f t="shared" si="284"/>
        <v>4.8391847128811004E-3</v>
      </c>
      <c r="AL361" s="3">
        <f t="shared" si="285"/>
        <v>6.7657193618485198E-2</v>
      </c>
      <c r="AM361" s="3">
        <f t="shared" si="286"/>
        <v>0.20533556188958374</v>
      </c>
      <c r="AN361" s="5"/>
      <c r="AP361" s="5">
        <v>7.5891082284249706E-2</v>
      </c>
      <c r="AQ361" s="5">
        <v>4.5397720426013501</v>
      </c>
      <c r="AR361" s="5">
        <v>2.00458239454556E-2</v>
      </c>
      <c r="AS361" s="5">
        <v>0.16215543698498799</v>
      </c>
      <c r="AT361" s="5">
        <v>0.107808674468638</v>
      </c>
      <c r="AU361" s="5">
        <v>2.3595929739282102</v>
      </c>
      <c r="AV361" s="5">
        <v>2.3292086523988901E-2</v>
      </c>
      <c r="AW361" s="5">
        <v>0.226710483045199</v>
      </c>
      <c r="AX361" s="5">
        <v>0.39388970346222901</v>
      </c>
      <c r="AY361" s="5">
        <v>1.11984604811758</v>
      </c>
      <c r="AZ361" s="5">
        <v>1.0644184759055399E-2</v>
      </c>
      <c r="BA361" s="5">
        <v>0.124644383034943</v>
      </c>
      <c r="BB361" s="5">
        <v>5.3843841974126096E-3</v>
      </c>
      <c r="BC361" s="5">
        <v>0.105903462527911</v>
      </c>
      <c r="BD361" s="5">
        <v>9.7498808347904198E-3</v>
      </c>
      <c r="BE361" s="5">
        <v>0.146857028339764</v>
      </c>
      <c r="BF361" s="5">
        <v>8.9885434640566697E-3</v>
      </c>
      <c r="BG361" s="5">
        <v>4.3434733906825701E-3</v>
      </c>
      <c r="BH361" s="5">
        <v>2.65299239269631E-2</v>
      </c>
      <c r="BI361" s="3">
        <v>8.9306024309396397E-7</v>
      </c>
      <c r="BK361" s="5">
        <v>20.052522269952501</v>
      </c>
      <c r="BL361" s="5">
        <v>27162.461610537499</v>
      </c>
      <c r="BM361" s="5">
        <v>0.28163282788926502</v>
      </c>
      <c r="BN361" s="5">
        <v>58.957431389294797</v>
      </c>
      <c r="BO361" s="5">
        <v>6.6785055395500104</v>
      </c>
      <c r="BP361" s="5">
        <v>5.3115858203436099</v>
      </c>
      <c r="BQ361" s="5">
        <v>8.9150370010597099E-2</v>
      </c>
      <c r="BR361" s="5">
        <v>0.45706110232364699</v>
      </c>
      <c r="BS361" s="5">
        <v>0.36574014133070099</v>
      </c>
      <c r="BT361" s="5">
        <v>1.84298652546361</v>
      </c>
      <c r="BU361" s="5">
        <v>6.4911456139444101E-2</v>
      </c>
      <c r="BV361" s="5">
        <v>9.0935020731084296E-2</v>
      </c>
      <c r="BW361" s="5">
        <v>6.8701973061350702E-3</v>
      </c>
      <c r="BX361" s="5">
        <v>2.7543561859444201E-2</v>
      </c>
      <c r="BY361" s="5">
        <v>0.13394447325626399</v>
      </c>
      <c r="BZ361" s="5">
        <v>0.220517486165271</v>
      </c>
      <c r="CA361" s="5">
        <v>0.13946643470738901</v>
      </c>
      <c r="CB361" s="5">
        <v>5.4321193153131003E-3</v>
      </c>
      <c r="CC361" s="5">
        <v>5.1696302356119004</v>
      </c>
      <c r="CD361" s="3">
        <v>0.28698798821131899</v>
      </c>
      <c r="CF361" s="3">
        <v>149.49042594724301</v>
      </c>
      <c r="CG361" s="3">
        <v>439013.85327554302</v>
      </c>
      <c r="CH361" s="3">
        <v>2.4911179265280698</v>
      </c>
      <c r="CI361" s="3">
        <v>454.83784679746799</v>
      </c>
      <c r="CJ361" s="3">
        <v>15.7731099086756</v>
      </c>
      <c r="CK361" s="3">
        <v>29.691641485627802</v>
      </c>
      <c r="CL361" s="3">
        <v>0.37388206106671001</v>
      </c>
      <c r="CM361" s="3">
        <v>0.81965591950738304</v>
      </c>
      <c r="CN361" s="3">
        <v>1.25412229240686</v>
      </c>
      <c r="CO361" s="3">
        <v>11.9810597872217</v>
      </c>
      <c r="CP361" s="3">
        <v>0.511515099176856</v>
      </c>
      <c r="CQ361" s="3">
        <v>0.124644383034943</v>
      </c>
      <c r="CR361" s="3">
        <v>5.3843841974126096E-3</v>
      </c>
      <c r="CS361" s="3">
        <v>0.105903462527911</v>
      </c>
      <c r="CT361" s="3">
        <v>0.168542047881589</v>
      </c>
      <c r="CU361" s="3">
        <v>1.3324288079002899</v>
      </c>
      <c r="CV361" s="3">
        <v>0.90143035848020603</v>
      </c>
      <c r="CW361" s="3">
        <v>1.2054979788038701E-2</v>
      </c>
      <c r="CX361" s="3">
        <v>79.470656757363898</v>
      </c>
      <c r="CY361" s="3">
        <v>5.6071267438158801</v>
      </c>
      <c r="DA361" s="3">
        <f t="shared" si="287"/>
        <v>2.7210727113233126</v>
      </c>
      <c r="DB361" s="3">
        <f t="shared" si="288"/>
        <v>7861.2920274965172</v>
      </c>
      <c r="DC361" s="3">
        <f t="shared" si="289"/>
        <v>4.2270196197187151E-2</v>
      </c>
      <c r="DD361" s="3">
        <f t="shared" si="290"/>
        <v>7.7493865885681865</v>
      </c>
      <c r="DE361" s="3">
        <f t="shared" si="291"/>
        <v>0.24821562189084442</v>
      </c>
      <c r="DF361" s="3">
        <f t="shared" si="292"/>
        <v>0.4540700640102126</v>
      </c>
      <c r="DG361" s="3">
        <f t="shared" si="293"/>
        <v>5.3623920523601975E-3</v>
      </c>
      <c r="DH361" s="3">
        <f t="shared" si="294"/>
        <v>1.1288471553606707E-2</v>
      </c>
      <c r="DI361" s="3">
        <f t="shared" si="295"/>
        <v>1.6739128534452814E-2</v>
      </c>
      <c r="DJ361" s="3">
        <f t="shared" si="296"/>
        <v>0.15173581290807625</v>
      </c>
      <c r="DK361" s="3">
        <f t="shared" si="297"/>
        <v>4.7420379609269085E-3</v>
      </c>
      <c r="DL361" s="3">
        <f t="shared" si="298"/>
        <v>1.1088272770008541E-3</v>
      </c>
      <c r="DM361" s="3">
        <f t="shared" si="299"/>
        <v>4.6894948504699698E-5</v>
      </c>
      <c r="DN361" s="3">
        <f t="shared" si="300"/>
        <v>8.9211913510160051E-4</v>
      </c>
      <c r="DO361" s="3">
        <f t="shared" si="301"/>
        <v>1.3842152421286876E-3</v>
      </c>
      <c r="DP361" s="3">
        <f t="shared" si="302"/>
        <v>1.0442232036836129E-2</v>
      </c>
      <c r="DQ361" s="3">
        <f t="shared" si="303"/>
        <v>4.5765657086454829E-3</v>
      </c>
      <c r="DR361" s="3">
        <f t="shared" si="304"/>
        <v>5.8982215220317417E-5</v>
      </c>
      <c r="DS361" s="3">
        <f t="shared" si="305"/>
        <v>0.38354564072086827</v>
      </c>
      <c r="DT361" s="3">
        <f t="shared" si="306"/>
        <v>2.6830876390481633E-2</v>
      </c>
      <c r="DV361" s="3">
        <f t="shared" si="307"/>
        <v>3.4557004413461621E-2</v>
      </c>
      <c r="DW361" s="3">
        <f t="shared" si="308"/>
        <v>99.836620373732231</v>
      </c>
      <c r="DX361" s="3">
        <f t="shared" si="309"/>
        <v>5.3682187560276633E-4</v>
      </c>
      <c r="DY361" s="3">
        <f t="shared" si="310"/>
        <v>9.8415446756855207E-2</v>
      </c>
      <c r="DZ361" s="3">
        <f t="shared" si="311"/>
        <v>3.1522819311214137E-3</v>
      </c>
      <c r="EA361" s="3">
        <f t="shared" si="312"/>
        <v>5.7665865159445603E-3</v>
      </c>
      <c r="EB361" s="3">
        <f t="shared" si="313"/>
        <v>6.81011591674828E-5</v>
      </c>
      <c r="EC361" s="3">
        <f t="shared" si="314"/>
        <v>1.4336102070183619E-4</v>
      </c>
      <c r="ED361" s="3">
        <f t="shared" si="315"/>
        <v>2.1258312438158752E-4</v>
      </c>
      <c r="EE361" s="3">
        <f t="shared" si="316"/>
        <v>1.9270103053565743E-3</v>
      </c>
      <c r="EF361" s="3">
        <f t="shared" si="317"/>
        <v>6.0222803331433262E-5</v>
      </c>
      <c r="EG361" s="3">
        <f t="shared" si="318"/>
        <v>1.4081854169361926E-5</v>
      </c>
      <c r="EH361" s="3">
        <f t="shared" si="319"/>
        <v>5.9555517781730177E-7</v>
      </c>
      <c r="EI361" s="3">
        <f t="shared" si="320"/>
        <v>1.1329710066456413E-5</v>
      </c>
      <c r="EJ361" s="3">
        <f t="shared" si="321"/>
        <v>1.7579218678121654E-5</v>
      </c>
      <c r="EK361" s="3">
        <f t="shared" si="322"/>
        <v>1.3261397135097016E-4</v>
      </c>
      <c r="EL361" s="3">
        <f t="shared" si="323"/>
        <v>5.8121343370955484E-5</v>
      </c>
      <c r="EM361" s="3">
        <f t="shared" si="324"/>
        <v>7.4906071535773511E-7</v>
      </c>
      <c r="EN361" s="3">
        <f t="shared" si="325"/>
        <v>4.870942383862E-3</v>
      </c>
      <c r="EO361" s="3">
        <f t="shared" si="326"/>
        <v>3.4074602636840367E-4</v>
      </c>
      <c r="EQ361" s="3">
        <f t="shared" si="327"/>
        <v>199.67324074746446</v>
      </c>
    </row>
    <row r="362" spans="1:147">
      <c r="A362" s="5" t="s">
        <v>624</v>
      </c>
      <c r="B362" s="5" t="s">
        <v>398</v>
      </c>
      <c r="C362" s="5" t="s">
        <v>190</v>
      </c>
      <c r="D362" s="5" t="s">
        <v>588</v>
      </c>
      <c r="E362" s="3" t="s">
        <v>399</v>
      </c>
      <c r="F362" s="13" t="s">
        <v>494</v>
      </c>
      <c r="G362" s="5">
        <v>74.098817195306196</v>
      </c>
      <c r="H362" s="5">
        <v>389109.448975034</v>
      </c>
      <c r="I362" s="5">
        <v>11.1088483471784</v>
      </c>
      <c r="J362" s="5">
        <v>18.2583788334885</v>
      </c>
      <c r="K362" s="5">
        <v>19.172626842962501</v>
      </c>
      <c r="L362" s="5">
        <v>9.1568586805814505</v>
      </c>
      <c r="M362" s="5">
        <v>0.64864904201557605</v>
      </c>
      <c r="N362" s="5">
        <v>0.88357429374627205</v>
      </c>
      <c r="O362" s="5">
        <v>47.679601552557202</v>
      </c>
      <c r="P362" s="5">
        <v>1.4304741119325299</v>
      </c>
      <c r="Q362" s="5">
        <v>2.7195174338158701</v>
      </c>
      <c r="R362" s="5">
        <v>0.30409662613375299</v>
      </c>
      <c r="S362" s="5">
        <v>2.21518795473859E-2</v>
      </c>
      <c r="T362" s="5">
        <v>0.125882346668168</v>
      </c>
      <c r="U362" s="5">
        <v>0.38849239814269099</v>
      </c>
      <c r="V362" s="5">
        <v>0.191135619856206</v>
      </c>
      <c r="W362" s="5">
        <v>0.12156982100369</v>
      </c>
      <c r="X362" s="5">
        <v>6.5178342635066003E-3</v>
      </c>
      <c r="Y362" s="5">
        <v>100.33855554941201</v>
      </c>
      <c r="Z362" s="5">
        <v>1.6227252200540001</v>
      </c>
      <c r="AA362" s="3">
        <f t="shared" si="274"/>
        <v>0.60842468263409943</v>
      </c>
      <c r="AB362" s="3">
        <f t="shared" si="275"/>
        <v>1.4256475031954081E-2</v>
      </c>
      <c r="AC362" s="3">
        <f t="shared" si="276"/>
        <v>1.6172499306658691E-2</v>
      </c>
      <c r="AD362" s="3">
        <f t="shared" si="277"/>
        <v>0.23298953819765297</v>
      </c>
      <c r="AE362" s="3">
        <f t="shared" si="278"/>
        <v>6.4958422291587343E-5</v>
      </c>
      <c r="AF362" s="3">
        <f t="shared" si="279"/>
        <v>3.8718157343951079E-3</v>
      </c>
      <c r="AG362" s="3">
        <f t="shared" si="280"/>
        <v>0.24480642356654511</v>
      </c>
      <c r="AH362" s="17">
        <f t="shared" si="281"/>
        <v>2.71034142252191E-2</v>
      </c>
      <c r="AI362" s="3">
        <f t="shared" si="282"/>
        <v>0.14607501780021737</v>
      </c>
      <c r="AJ362" s="3">
        <f t="shared" si="283"/>
        <v>0.12876889369867617</v>
      </c>
      <c r="AK362" s="3">
        <f t="shared" si="284"/>
        <v>5.8672456944306947E-4</v>
      </c>
      <c r="AL362" s="3">
        <f t="shared" si="285"/>
        <v>3.4971437722558021E-2</v>
      </c>
      <c r="AM362" s="3">
        <f t="shared" si="286"/>
        <v>0.24480642356654511</v>
      </c>
      <c r="AN362" s="5"/>
      <c r="AP362" s="5">
        <v>0.32220644933724202</v>
      </c>
      <c r="AQ362" s="5">
        <v>10.880343867462001</v>
      </c>
      <c r="AR362" s="5">
        <v>2.8819381767747902E-2</v>
      </c>
      <c r="AS362" s="5">
        <v>0.237925774601737</v>
      </c>
      <c r="AT362" s="5">
        <v>0.43457680169393498</v>
      </c>
      <c r="AU362" s="5">
        <v>4.28752364533399</v>
      </c>
      <c r="AV362" s="5">
        <v>6.4219517405509005E-2</v>
      </c>
      <c r="AW362" s="5">
        <v>0.88357429374627205</v>
      </c>
      <c r="AX362" s="5">
        <v>0.44996799395635201</v>
      </c>
      <c r="AY362" s="5">
        <v>1.4304741119325299</v>
      </c>
      <c r="AZ362" s="5">
        <v>2.1758611610150601E-2</v>
      </c>
      <c r="BA362" s="5">
        <v>0.181566505494517</v>
      </c>
      <c r="BB362" s="5">
        <v>2.21518795473859E-2</v>
      </c>
      <c r="BC362" s="5">
        <v>0.125882346668168</v>
      </c>
      <c r="BD362" s="5">
        <v>5.6192316136185999E-2</v>
      </c>
      <c r="BE362" s="5">
        <v>0.174833701492525</v>
      </c>
      <c r="BF362" s="5">
        <v>1.81749844007425E-2</v>
      </c>
      <c r="BG362" s="5">
        <v>6.5178342635066003E-3</v>
      </c>
      <c r="BH362" s="5">
        <v>2.3293195483011099E-2</v>
      </c>
      <c r="BI362" s="3">
        <v>1.5523385350581001E-5</v>
      </c>
      <c r="BK362" s="5">
        <v>31.230364005077298</v>
      </c>
      <c r="BL362" s="5">
        <v>22207.4249207514</v>
      </c>
      <c r="BM362" s="5">
        <v>3.3754752841096902</v>
      </c>
      <c r="BN362" s="5">
        <v>5.7284351220927698</v>
      </c>
      <c r="BO362" s="5">
        <v>8.3779659097302499</v>
      </c>
      <c r="BP362" s="5">
        <v>3.67316087756436</v>
      </c>
      <c r="BQ362" s="5">
        <v>0.30783563871821701</v>
      </c>
      <c r="BR362" s="5">
        <v>0.62351444236863296</v>
      </c>
      <c r="BS362" s="5">
        <v>46.1651680476499</v>
      </c>
      <c r="BT362" s="5">
        <v>0.84226457758366902</v>
      </c>
      <c r="BU362" s="5">
        <v>1.3479329565473099</v>
      </c>
      <c r="BV362" s="5">
        <v>0.29195299402496999</v>
      </c>
      <c r="BW362" s="5">
        <v>3.1618875647819201E-4</v>
      </c>
      <c r="BX362" s="5">
        <v>0.19599154136105701</v>
      </c>
      <c r="BY362" s="5">
        <v>0.21707059199770301</v>
      </c>
      <c r="BZ362" s="5">
        <v>0.22125806926145</v>
      </c>
      <c r="CA362" s="5">
        <v>5.0660539656128101E-2</v>
      </c>
      <c r="CB362" s="5">
        <v>1.41937857182789E-2</v>
      </c>
      <c r="CC362" s="5">
        <v>52.131076552220399</v>
      </c>
      <c r="CD362" s="3">
        <v>0.73396039375136102</v>
      </c>
      <c r="CF362" s="3">
        <v>74.098817195306196</v>
      </c>
      <c r="CG362" s="3">
        <v>389109.448975034</v>
      </c>
      <c r="CH362" s="3">
        <v>11.1088483471784</v>
      </c>
      <c r="CI362" s="3">
        <v>18.2583788334885</v>
      </c>
      <c r="CJ362" s="3">
        <v>19.172626842962501</v>
      </c>
      <c r="CK362" s="3">
        <v>9.1568586805814505</v>
      </c>
      <c r="CL362" s="3">
        <v>0.64864904201557605</v>
      </c>
      <c r="CM362" s="3">
        <v>0.88357429374627205</v>
      </c>
      <c r="CN362" s="3">
        <v>47.679601552557202</v>
      </c>
      <c r="CO362" s="3">
        <v>1.4304741119325299</v>
      </c>
      <c r="CP362" s="3">
        <v>2.7195174338158701</v>
      </c>
      <c r="CQ362" s="3">
        <v>0.30409662613375299</v>
      </c>
      <c r="CR362" s="3">
        <v>2.21518795473859E-2</v>
      </c>
      <c r="CS362" s="3">
        <v>0.125882346668168</v>
      </c>
      <c r="CT362" s="3">
        <v>0.38849239814269099</v>
      </c>
      <c r="CU362" s="3">
        <v>0.191135619856206</v>
      </c>
      <c r="CV362" s="3">
        <v>0.12156982100369</v>
      </c>
      <c r="CW362" s="3">
        <v>6.5178342635066003E-3</v>
      </c>
      <c r="CX362" s="3">
        <v>100.33855554941201</v>
      </c>
      <c r="CY362" s="3">
        <v>1.6227252200540001</v>
      </c>
      <c r="DA362" s="3">
        <f t="shared" si="287"/>
        <v>1.348770452247152</v>
      </c>
      <c r="DB362" s="3">
        <f t="shared" si="288"/>
        <v>6967.6685285170388</v>
      </c>
      <c r="DC362" s="3">
        <f t="shared" si="289"/>
        <v>0.18849898439552579</v>
      </c>
      <c r="DD362" s="3">
        <f t="shared" si="290"/>
        <v>0.31108061270072107</v>
      </c>
      <c r="DE362" s="3">
        <f t="shared" si="291"/>
        <v>0.30171256795018569</v>
      </c>
      <c r="DF362" s="3">
        <f t="shared" si="292"/>
        <v>0.14003454168193072</v>
      </c>
      <c r="DG362" s="3">
        <f t="shared" si="293"/>
        <v>9.3032290924885061E-3</v>
      </c>
      <c r="DH362" s="3">
        <f t="shared" si="294"/>
        <v>1.216876867850533E-2</v>
      </c>
      <c r="DI362" s="3">
        <f t="shared" si="295"/>
        <v>0.63639326379251382</v>
      </c>
      <c r="DJ362" s="3">
        <f t="shared" si="296"/>
        <v>1.8116440120726066E-2</v>
      </c>
      <c r="DK362" s="3">
        <f t="shared" si="297"/>
        <v>2.521148432824382E-2</v>
      </c>
      <c r="DL362" s="3">
        <f t="shared" si="298"/>
        <v>2.7052212517792119E-3</v>
      </c>
      <c r="DM362" s="3">
        <f t="shared" si="299"/>
        <v>1.9293037282817939E-4</v>
      </c>
      <c r="DN362" s="3">
        <f t="shared" si="300"/>
        <v>1.0604190604680988E-3</v>
      </c>
      <c r="DO362" s="3">
        <f t="shared" si="301"/>
        <v>3.1906405892139535E-3</v>
      </c>
      <c r="DP362" s="3">
        <f t="shared" si="302"/>
        <v>1.4979280552994201E-3</v>
      </c>
      <c r="DQ362" s="3">
        <f t="shared" si="303"/>
        <v>6.1721049083557583E-4</v>
      </c>
      <c r="DR362" s="3">
        <f t="shared" si="304"/>
        <v>3.1890248682287648E-5</v>
      </c>
      <c r="DS362" s="3">
        <f t="shared" si="305"/>
        <v>0.48425943797978771</v>
      </c>
      <c r="DT362" s="3">
        <f t="shared" si="306"/>
        <v>7.7649644433319537E-3</v>
      </c>
      <c r="DV362" s="3">
        <f t="shared" si="307"/>
        <v>1.9344998323877448E-2</v>
      </c>
      <c r="DW362" s="3">
        <f t="shared" si="308"/>
        <v>99.935119264309463</v>
      </c>
      <c r="DX362" s="3">
        <f t="shared" si="309"/>
        <v>2.7035827565088529E-3</v>
      </c>
      <c r="DY362" s="3">
        <f t="shared" si="310"/>
        <v>4.4617332187697513E-3</v>
      </c>
      <c r="DZ362" s="3">
        <f t="shared" si="311"/>
        <v>4.3273702441841335E-3</v>
      </c>
      <c r="EA362" s="3">
        <f t="shared" si="312"/>
        <v>2.0084722123090357E-3</v>
      </c>
      <c r="EB362" s="3">
        <f t="shared" si="313"/>
        <v>1.3343334360638837E-4</v>
      </c>
      <c r="EC362" s="3">
        <f t="shared" si="314"/>
        <v>1.7453289349357858E-4</v>
      </c>
      <c r="ED362" s="3">
        <f t="shared" si="315"/>
        <v>9.1275921717309198E-3</v>
      </c>
      <c r="EE362" s="3">
        <f t="shared" si="316"/>
        <v>2.5983850935211049E-4</v>
      </c>
      <c r="EF362" s="3">
        <f t="shared" si="317"/>
        <v>3.6160053866821291E-4</v>
      </c>
      <c r="EG362" s="3">
        <f t="shared" si="318"/>
        <v>3.8800153498467187E-5</v>
      </c>
      <c r="EH362" s="3">
        <f t="shared" si="319"/>
        <v>2.7671407931334761E-6</v>
      </c>
      <c r="EI362" s="3">
        <f t="shared" si="320"/>
        <v>1.5209263305839435E-5</v>
      </c>
      <c r="EJ362" s="3">
        <f t="shared" si="321"/>
        <v>4.5762373239719384E-5</v>
      </c>
      <c r="EK362" s="3">
        <f t="shared" si="322"/>
        <v>2.1484319789759448E-5</v>
      </c>
      <c r="EL362" s="3">
        <f t="shared" si="323"/>
        <v>8.8524595796126534E-6</v>
      </c>
      <c r="EM362" s="3">
        <f t="shared" si="324"/>
        <v>4.5739199452290798E-7</v>
      </c>
      <c r="EN362" s="3">
        <f t="shared" si="325"/>
        <v>6.9455836613510069E-3</v>
      </c>
      <c r="EO362" s="3">
        <f t="shared" si="326"/>
        <v>1.1137048850006923E-4</v>
      </c>
      <c r="EQ362" s="3">
        <f t="shared" si="327"/>
        <v>199.87023852861893</v>
      </c>
    </row>
    <row r="363" spans="1:147">
      <c r="A363" s="5" t="s">
        <v>625</v>
      </c>
      <c r="B363" s="5" t="s">
        <v>398</v>
      </c>
      <c r="C363" s="5" t="s">
        <v>190</v>
      </c>
      <c r="D363" s="5" t="s">
        <v>588</v>
      </c>
      <c r="E363" s="3" t="s">
        <v>402</v>
      </c>
      <c r="F363" s="13" t="s">
        <v>491</v>
      </c>
      <c r="G363" s="5">
        <v>21.8128937200064</v>
      </c>
      <c r="H363" s="5">
        <v>418413.665428671</v>
      </c>
      <c r="I363" s="5">
        <v>1.06137526363444</v>
      </c>
      <c r="J363" s="5">
        <v>1.33542083796121</v>
      </c>
      <c r="K363" s="5">
        <v>454930.094231889</v>
      </c>
      <c r="L363" s="5">
        <v>336.865874384981</v>
      </c>
      <c r="M363" s="5">
        <v>0.74140898067528305</v>
      </c>
      <c r="N363" s="5">
        <v>1.9819233013286199</v>
      </c>
      <c r="O363" s="5">
        <v>6.0052047524831904</v>
      </c>
      <c r="P363" s="5">
        <v>123.365036812463</v>
      </c>
      <c r="Q363" s="5">
        <v>3.0092492602389198</v>
      </c>
      <c r="R363" s="5">
        <v>4.2163275095766801</v>
      </c>
      <c r="S363" s="3">
        <v>9.3076446689416805</v>
      </c>
      <c r="T363" s="5">
        <v>0.81243492991911703</v>
      </c>
      <c r="U363" s="5">
        <v>0.29045431747455402</v>
      </c>
      <c r="V363" s="5">
        <v>5.4064088702887104E-4</v>
      </c>
      <c r="W363" s="5">
        <v>0.126751633276314</v>
      </c>
      <c r="X363" s="5">
        <v>5.9497647564117198E-2</v>
      </c>
      <c r="Y363" s="5">
        <v>16.832282530308898</v>
      </c>
      <c r="Z363" s="5">
        <v>0.45615959718275101</v>
      </c>
      <c r="AA363" s="3">
        <f t="shared" si="274"/>
        <v>0.79478710640373407</v>
      </c>
      <c r="AB363" s="3">
        <f t="shared" si="275"/>
        <v>7.3290735579281572</v>
      </c>
      <c r="AC363" s="3">
        <f t="shared" si="276"/>
        <v>2.7100281638058971E-2</v>
      </c>
      <c r="AD363" s="3">
        <f t="shared" si="277"/>
        <v>0.17674256039239206</v>
      </c>
      <c r="AE363" s="3">
        <f t="shared" si="278"/>
        <v>3.5347343687336104E-3</v>
      </c>
      <c r="AF363" s="3">
        <f t="shared" si="279"/>
        <v>1.725578910356038E-2</v>
      </c>
      <c r="AG363" s="3">
        <f t="shared" si="280"/>
        <v>2.8352359088664127</v>
      </c>
      <c r="AH363" s="17">
        <f t="shared" si="281"/>
        <v>0.17877844284162545</v>
      </c>
      <c r="AI363" s="3">
        <f t="shared" si="282"/>
        <v>0.42978163596985991</v>
      </c>
      <c r="AJ363" s="3">
        <f t="shared" si="283"/>
        <v>116.23130954647208</v>
      </c>
      <c r="AK363" s="3">
        <f t="shared" si="284"/>
        <v>5.6057126638113776E-2</v>
      </c>
      <c r="AL363" s="3">
        <f t="shared" si="285"/>
        <v>0.27365845749971485</v>
      </c>
      <c r="AM363" s="3">
        <f t="shared" si="286"/>
        <v>2.8352359088664127</v>
      </c>
      <c r="AN363" s="5"/>
      <c r="AP363" s="5">
        <v>0.87305841778624405</v>
      </c>
      <c r="AQ363" s="5">
        <v>32.620790701411202</v>
      </c>
      <c r="AR363" s="5">
        <v>0.23724927081376401</v>
      </c>
      <c r="AS363" s="5">
        <v>1.33542083796121</v>
      </c>
      <c r="AT363" s="5">
        <v>0.83299658471211802</v>
      </c>
      <c r="AU363" s="5">
        <v>19.5636560213491</v>
      </c>
      <c r="AV363" s="5">
        <v>0.45262018245354202</v>
      </c>
      <c r="AW363" s="5">
        <v>1.9819233013286199</v>
      </c>
      <c r="AX363" s="5">
        <v>6.0052047524831904</v>
      </c>
      <c r="AY363" s="5">
        <v>8.2712887680292209</v>
      </c>
      <c r="AZ363" s="5">
        <v>0.43789260632971899</v>
      </c>
      <c r="BA363" s="5">
        <v>1.77098585812608</v>
      </c>
      <c r="BB363" s="5">
        <v>7.32790686967046E-2</v>
      </c>
      <c r="BC363" s="5">
        <v>0.81243492991911703</v>
      </c>
      <c r="BD363" s="5">
        <v>0.29045431747455402</v>
      </c>
      <c r="BE363" s="5">
        <v>5.4064088702887104E-4</v>
      </c>
      <c r="BF363" s="5">
        <v>0.126751633276314</v>
      </c>
      <c r="BG363" s="5">
        <v>5.9497647564117198E-2</v>
      </c>
      <c r="BH363" s="5">
        <v>0.278415370637003</v>
      </c>
      <c r="BI363" s="3">
        <v>4.7389696250834397E-2</v>
      </c>
      <c r="BK363" s="5">
        <v>0.73608357896575405</v>
      </c>
      <c r="BL363" s="5">
        <v>5881.3013562966999</v>
      </c>
      <c r="BM363" s="5">
        <v>0.42272059879563401</v>
      </c>
      <c r="BN363" s="5">
        <v>0.45504320095855899</v>
      </c>
      <c r="BO363" s="5">
        <v>15097.763902979201</v>
      </c>
      <c r="BP363" s="5">
        <v>167.853920750615</v>
      </c>
      <c r="BQ363" s="5">
        <v>0.63715080832959303</v>
      </c>
      <c r="BR363" s="5">
        <v>4.7284497574381099</v>
      </c>
      <c r="BS363" s="5">
        <v>2.99093300524222E-2</v>
      </c>
      <c r="BT363" s="5">
        <v>16.778795193378901</v>
      </c>
      <c r="BU363" s="5">
        <v>2.3690589162289801</v>
      </c>
      <c r="BV363" s="5">
        <v>4.8939495352021396</v>
      </c>
      <c r="BW363" s="5">
        <v>2.3584600842542698</v>
      </c>
      <c r="BX363" s="5">
        <v>1.3322069476352301</v>
      </c>
      <c r="BY363" s="5">
        <v>1.7904439986306801E-2</v>
      </c>
      <c r="BZ363" s="5">
        <v>2.5375472811935001E-2</v>
      </c>
      <c r="CA363" s="5">
        <v>0.165014986441641</v>
      </c>
      <c r="CB363" s="5">
        <v>5.14912331463281E-2</v>
      </c>
      <c r="CC363" s="5">
        <v>0.71552139829473305</v>
      </c>
      <c r="CD363" s="3">
        <v>0.71587803544754602</v>
      </c>
      <c r="CF363" s="3">
        <v>21.8128937200064</v>
      </c>
      <c r="CG363" s="3">
        <v>418413.665428671</v>
      </c>
      <c r="CH363" s="3">
        <v>1.06137526363444</v>
      </c>
      <c r="CI363" s="3">
        <v>1.33542083796121</v>
      </c>
      <c r="CJ363" s="3">
        <v>454930.094231889</v>
      </c>
      <c r="CK363" s="3">
        <v>336.865874384981</v>
      </c>
      <c r="CL363" s="3">
        <v>0.74140898067528305</v>
      </c>
      <c r="CM363" s="3">
        <v>1.9819233013286199</v>
      </c>
      <c r="CN363" s="3">
        <v>6.0052047524831904</v>
      </c>
      <c r="CO363" s="3">
        <v>123.365036812463</v>
      </c>
      <c r="CP363" s="3">
        <v>3.0092492602389198</v>
      </c>
      <c r="CQ363" s="3">
        <v>4.2163275095766801</v>
      </c>
      <c r="CR363" s="3">
        <v>9.3076446689416805</v>
      </c>
      <c r="CS363" s="3">
        <v>0.81243492991911703</v>
      </c>
      <c r="CT363" s="3">
        <v>0.29045431747455402</v>
      </c>
      <c r="CU363" s="3">
        <v>5.4064088702887104E-4</v>
      </c>
      <c r="CV363" s="3">
        <v>0.126751633276314</v>
      </c>
      <c r="CW363" s="3">
        <v>5.9497647564117198E-2</v>
      </c>
      <c r="CX363" s="3">
        <v>16.832282530308898</v>
      </c>
      <c r="CY363" s="3">
        <v>0.45615959718275101</v>
      </c>
      <c r="DA363" s="3">
        <f t="shared" si="287"/>
        <v>0.3970452922346478</v>
      </c>
      <c r="DB363" s="3">
        <f t="shared" si="288"/>
        <v>7492.4105189125439</v>
      </c>
      <c r="DC363" s="3">
        <f t="shared" si="289"/>
        <v>1.8009802006923772E-2</v>
      </c>
      <c r="DD363" s="3">
        <f t="shared" si="290"/>
        <v>2.2752487297740633E-2</v>
      </c>
      <c r="DE363" s="3">
        <f t="shared" si="291"/>
        <v>7159.0673564329618</v>
      </c>
      <c r="DF363" s="3">
        <f t="shared" si="292"/>
        <v>5.1516420612476068</v>
      </c>
      <c r="DG363" s="3">
        <f t="shared" si="293"/>
        <v>1.0633635682275332E-2</v>
      </c>
      <c r="DH363" s="3">
        <f t="shared" si="294"/>
        <v>2.7295459321424322E-2</v>
      </c>
      <c r="DI363" s="3">
        <f t="shared" si="295"/>
        <v>8.0153183494255209E-2</v>
      </c>
      <c r="DJ363" s="3">
        <f t="shared" si="296"/>
        <v>1.5623738198133614</v>
      </c>
      <c r="DK363" s="3">
        <f t="shared" si="297"/>
        <v>2.7897464315144962E-2</v>
      </c>
      <c r="DL363" s="3">
        <f t="shared" si="298"/>
        <v>3.7508139857991479E-2</v>
      </c>
      <c r="DM363" s="3">
        <f t="shared" si="299"/>
        <v>8.1064333718943726E-2</v>
      </c>
      <c r="DN363" s="3">
        <f t="shared" si="300"/>
        <v>6.843862605670264E-3</v>
      </c>
      <c r="DO363" s="3">
        <f t="shared" si="301"/>
        <v>2.3854658136872042E-3</v>
      </c>
      <c r="DP363" s="3">
        <f t="shared" si="302"/>
        <v>4.236997547248206E-6</v>
      </c>
      <c r="DQ363" s="3">
        <f t="shared" si="303"/>
        <v>6.4351857346495634E-4</v>
      </c>
      <c r="DR363" s="3">
        <f t="shared" si="304"/>
        <v>2.9110816570687134E-4</v>
      </c>
      <c r="DS363" s="3">
        <f t="shared" si="305"/>
        <v>8.1236884798788128E-2</v>
      </c>
      <c r="DT363" s="3">
        <f t="shared" si="306"/>
        <v>2.1827867151105332E-3</v>
      </c>
      <c r="DV363" s="3">
        <f t="shared" si="307"/>
        <v>2.7083545842401698E-3</v>
      </c>
      <c r="DW363" s="3">
        <f t="shared" si="308"/>
        <v>51.107782343163336</v>
      </c>
      <c r="DX363" s="3">
        <f t="shared" si="309"/>
        <v>1.2284978762040926E-4</v>
      </c>
      <c r="DY363" s="3">
        <f t="shared" si="310"/>
        <v>1.5520094175876668E-4</v>
      </c>
      <c r="DZ363" s="3">
        <f t="shared" si="311"/>
        <v>48.833957417181985</v>
      </c>
      <c r="EA363" s="3">
        <f t="shared" si="312"/>
        <v>3.5140760174783112E-2</v>
      </c>
      <c r="EB363" s="3">
        <f t="shared" si="313"/>
        <v>7.2534938734924165E-5</v>
      </c>
      <c r="EC363" s="3">
        <f t="shared" si="314"/>
        <v>1.8618979705325813E-4</v>
      </c>
      <c r="ED363" s="3">
        <f t="shared" si="315"/>
        <v>5.4674679741528503E-4</v>
      </c>
      <c r="EE363" s="3">
        <f t="shared" si="316"/>
        <v>1.0657379346756269E-2</v>
      </c>
      <c r="EF363" s="3">
        <f t="shared" si="317"/>
        <v>1.9029623784569852E-4</v>
      </c>
      <c r="EG363" s="3">
        <f t="shared" si="318"/>
        <v>2.5585328555080122E-4</v>
      </c>
      <c r="EH363" s="3">
        <f t="shared" si="319"/>
        <v>5.5296200242143886E-4</v>
      </c>
      <c r="EI363" s="3">
        <f t="shared" si="320"/>
        <v>4.6683859560844933E-5</v>
      </c>
      <c r="EJ363" s="3">
        <f t="shared" si="321"/>
        <v>1.6271915064616302E-5</v>
      </c>
      <c r="EK363" s="3">
        <f t="shared" si="322"/>
        <v>2.8901719665076165E-8</v>
      </c>
      <c r="EL363" s="3">
        <f t="shared" si="323"/>
        <v>4.389616279488576E-6</v>
      </c>
      <c r="EM363" s="3">
        <f t="shared" si="324"/>
        <v>1.9857284559767682E-6</v>
      </c>
      <c r="EN363" s="3">
        <f t="shared" si="325"/>
        <v>5.5413902055325434E-4</v>
      </c>
      <c r="EO363" s="3">
        <f t="shared" si="326"/>
        <v>1.4889385472915753E-5</v>
      </c>
      <c r="EQ363" s="3">
        <f t="shared" si="327"/>
        <v>102.21556468632667</v>
      </c>
    </row>
    <row r="364" spans="1:147" s="9" customFormat="1">
      <c r="A364" s="8" t="s">
        <v>626</v>
      </c>
      <c r="B364" s="8" t="s">
        <v>398</v>
      </c>
      <c r="C364" s="8" t="s">
        <v>190</v>
      </c>
      <c r="D364" s="8" t="s">
        <v>588</v>
      </c>
      <c r="E364" s="9" t="s">
        <v>402</v>
      </c>
      <c r="F364" s="9" t="s">
        <v>491</v>
      </c>
      <c r="G364" s="8">
        <v>21.690613306810601</v>
      </c>
      <c r="H364" s="8">
        <v>387030.9949702</v>
      </c>
      <c r="I364" s="8">
        <v>0.47743595816377998</v>
      </c>
      <c r="J364" s="8">
        <v>1.54635743626535</v>
      </c>
      <c r="K364" s="8">
        <v>502067.99453882099</v>
      </c>
      <c r="L364" s="8">
        <v>163.00547947586799</v>
      </c>
      <c r="M364" s="8">
        <v>0.61737645515309902</v>
      </c>
      <c r="N364" s="8">
        <v>3.06306074383264</v>
      </c>
      <c r="O364" s="8">
        <v>2.5362408774521601</v>
      </c>
      <c r="P364" s="8">
        <v>81.933971687919694</v>
      </c>
      <c r="Q364" s="8">
        <v>4.1393198249973802</v>
      </c>
      <c r="R364" s="8">
        <v>12.489331800565401</v>
      </c>
      <c r="S364" s="9">
        <v>10.8957879997595</v>
      </c>
      <c r="T364" s="8">
        <v>0.82298670023561704</v>
      </c>
      <c r="U364" s="8">
        <v>0.141994114440575</v>
      </c>
      <c r="V364" s="8">
        <v>4.1289299582134804</v>
      </c>
      <c r="W364" s="8">
        <v>8.1674099174138301E-2</v>
      </c>
      <c r="X364" s="8">
        <v>5.1398800581271699E-2</v>
      </c>
      <c r="Y364" s="8">
        <v>24.495533513957401</v>
      </c>
      <c r="Z364" s="8">
        <v>0.131215187309659</v>
      </c>
      <c r="AA364" s="9">
        <f t="shared" si="274"/>
        <v>0.30874877112296145</v>
      </c>
      <c r="AB364" s="9">
        <f t="shared" si="275"/>
        <v>3.3448535277353413</v>
      </c>
      <c r="AC364" s="9">
        <f t="shared" si="276"/>
        <v>5.3566984868851052E-3</v>
      </c>
      <c r="AD364" s="9">
        <f t="shared" si="277"/>
        <v>0.18824551027795097</v>
      </c>
      <c r="AE364" s="9">
        <f t="shared" si="278"/>
        <v>2.0982927582281472E-3</v>
      </c>
      <c r="AF364" s="9">
        <f t="shared" si="279"/>
        <v>5.796734917394946E-3</v>
      </c>
      <c r="AG364" s="9">
        <f t="shared" si="280"/>
        <v>8.6698954157479378</v>
      </c>
      <c r="AH364" s="49">
        <f t="shared" si="281"/>
        <v>0.16898263606460426</v>
      </c>
      <c r="AI364" s="9">
        <f t="shared" si="282"/>
        <v>0.27483306413348707</v>
      </c>
      <c r="AJ364" s="9">
        <f t="shared" si="283"/>
        <v>171.61248600343799</v>
      </c>
      <c r="AK364" s="9">
        <f t="shared" si="284"/>
        <v>0.10765590589144484</v>
      </c>
      <c r="AL364" s="9">
        <f t="shared" si="285"/>
        <v>0.29740976148232479</v>
      </c>
      <c r="AM364" s="9">
        <f t="shared" si="286"/>
        <v>8.6698954157479378</v>
      </c>
      <c r="AN364" s="8"/>
      <c r="AO364" s="40"/>
      <c r="AP364" s="8">
        <v>1.2940014793286001</v>
      </c>
      <c r="AQ364" s="8">
        <v>45.127645295327198</v>
      </c>
      <c r="AR364" s="8">
        <v>0.15470066202683699</v>
      </c>
      <c r="AS364" s="8">
        <v>1.54635743626535</v>
      </c>
      <c r="AT364" s="8">
        <v>1.6480056481013301</v>
      </c>
      <c r="AU364" s="8">
        <v>19.403255212221399</v>
      </c>
      <c r="AV364" s="8">
        <v>0.22019615937690401</v>
      </c>
      <c r="AW364" s="8">
        <v>3.06306074383264</v>
      </c>
      <c r="AX364" s="8">
        <v>2.5362408774521601</v>
      </c>
      <c r="AY364" s="8">
        <v>6.4969403513725297</v>
      </c>
      <c r="AZ364" s="8">
        <v>0.17040206715831399</v>
      </c>
      <c r="BA364" s="8">
        <v>1.94516745777112</v>
      </c>
      <c r="BB364" s="8">
        <v>5.80883552670605E-2</v>
      </c>
      <c r="BC364" s="8">
        <v>0.82298670023561704</v>
      </c>
      <c r="BD364" s="8">
        <v>0.141994114440575</v>
      </c>
      <c r="BE364" s="8">
        <v>0.78485427573055699</v>
      </c>
      <c r="BF364" s="8">
        <v>8.1674099174138301E-2</v>
      </c>
      <c r="BG364" s="8">
        <v>5.1398800581271699E-2</v>
      </c>
      <c r="BH364" s="8">
        <v>0.17629849026428701</v>
      </c>
      <c r="BI364" s="9">
        <v>4.86602988757458E-2</v>
      </c>
      <c r="BJ364" s="41"/>
      <c r="BK364" s="8">
        <v>2.9228824120171302</v>
      </c>
      <c r="BL364" s="8">
        <v>73248.795259833001</v>
      </c>
      <c r="BM364" s="8">
        <v>0.27112701796156602</v>
      </c>
      <c r="BN364" s="8">
        <v>0.57300308465722405</v>
      </c>
      <c r="BO364" s="8">
        <v>142555.85718627099</v>
      </c>
      <c r="BP364" s="8">
        <v>44.361577492320997</v>
      </c>
      <c r="BQ364" s="8">
        <v>0.46224071645096398</v>
      </c>
      <c r="BR364" s="8">
        <v>1.9018099628958001</v>
      </c>
      <c r="BS364" s="8">
        <v>0.982743529403729</v>
      </c>
      <c r="BT364" s="8">
        <v>6.56096164818491</v>
      </c>
      <c r="BU364" s="8">
        <v>6.4845961168748598</v>
      </c>
      <c r="BV364" s="8">
        <v>11.685008029527401</v>
      </c>
      <c r="BW364" s="8">
        <v>2.6203359992005102</v>
      </c>
      <c r="BX364" s="8">
        <v>0.94109630162244795</v>
      </c>
      <c r="BY364" s="8">
        <v>0.13814064796017</v>
      </c>
      <c r="BZ364" s="8">
        <v>2.1933010869662102</v>
      </c>
      <c r="CA364" s="8">
        <v>1.62655644636165E-3</v>
      </c>
      <c r="CB364" s="8">
        <v>2.7107302404632701E-3</v>
      </c>
      <c r="CC364" s="8">
        <v>37.264471034537898</v>
      </c>
      <c r="CD364" s="9">
        <v>6.47866896616906E-2</v>
      </c>
      <c r="CF364" s="9">
        <v>21.690613306810601</v>
      </c>
      <c r="CG364" s="9">
        <v>387030.9949702</v>
      </c>
      <c r="CH364" s="9">
        <v>0.47743595816377998</v>
      </c>
      <c r="CI364" s="9">
        <v>1.54635743626535</v>
      </c>
      <c r="CJ364" s="9">
        <v>502067.99453882099</v>
      </c>
      <c r="CK364" s="9">
        <v>163.00547947586799</v>
      </c>
      <c r="CL364" s="9">
        <v>0.61737645515309902</v>
      </c>
      <c r="CM364" s="9">
        <v>3.06306074383264</v>
      </c>
      <c r="CN364" s="9">
        <v>2.5362408774521601</v>
      </c>
      <c r="CO364" s="9">
        <v>81.933971687919694</v>
      </c>
      <c r="CP364" s="9">
        <v>4.1393198249973802</v>
      </c>
      <c r="CQ364" s="9">
        <v>12.489331800565401</v>
      </c>
      <c r="CR364" s="9">
        <v>10.8957879997595</v>
      </c>
      <c r="CS364" s="9">
        <v>0.82298670023561704</v>
      </c>
      <c r="CT364" s="9">
        <v>0.141994114440575</v>
      </c>
      <c r="CU364" s="9">
        <v>4.1289299582134804</v>
      </c>
      <c r="CV364" s="9">
        <v>8.1674099174138301E-2</v>
      </c>
      <c r="CW364" s="9">
        <v>5.1398800581271699E-2</v>
      </c>
      <c r="CX364" s="9">
        <v>24.495533513957401</v>
      </c>
      <c r="CY364" s="9">
        <v>0.131215187309659</v>
      </c>
      <c r="DA364" s="9">
        <f t="shared" si="287"/>
        <v>0.39481950490834872</v>
      </c>
      <c r="DB364" s="9">
        <f t="shared" si="288"/>
        <v>6930.4502635902945</v>
      </c>
      <c r="DC364" s="9">
        <f t="shared" si="289"/>
        <v>8.1013072116189171E-3</v>
      </c>
      <c r="DD364" s="9">
        <f t="shared" si="290"/>
        <v>2.634635983373514E-2</v>
      </c>
      <c r="DE364" s="9">
        <f t="shared" si="291"/>
        <v>7900.8591341519686</v>
      </c>
      <c r="DF364" s="9">
        <f t="shared" si="292"/>
        <v>2.4928196891859304</v>
      </c>
      <c r="DG364" s="9">
        <f t="shared" si="293"/>
        <v>8.8547029696527547E-3</v>
      </c>
      <c r="DH364" s="9">
        <f t="shared" si="294"/>
        <v>4.2185108715502552E-2</v>
      </c>
      <c r="DI364" s="9">
        <f t="shared" si="295"/>
        <v>3.3851931585179178E-2</v>
      </c>
      <c r="DJ364" s="9">
        <f t="shared" si="296"/>
        <v>1.0376642817619011</v>
      </c>
      <c r="DK364" s="9">
        <f t="shared" si="297"/>
        <v>3.8373865745394656E-2</v>
      </c>
      <c r="DL364" s="9">
        <f t="shared" si="298"/>
        <v>0.11110417842173276</v>
      </c>
      <c r="DM364" s="9">
        <f t="shared" si="299"/>
        <v>9.4896166104265017E-2</v>
      </c>
      <c r="DN364" s="9">
        <f t="shared" si="300"/>
        <v>6.9327495597305798E-3</v>
      </c>
      <c r="DO364" s="9">
        <f t="shared" si="301"/>
        <v>1.1661803091374424E-3</v>
      </c>
      <c r="DP364" s="9">
        <f t="shared" si="302"/>
        <v>3.2358385252456746E-2</v>
      </c>
      <c r="DQ364" s="9">
        <f t="shared" si="303"/>
        <v>4.1465974387091766E-4</v>
      </c>
      <c r="DR364" s="9">
        <f t="shared" si="304"/>
        <v>2.5148238912509828E-4</v>
      </c>
      <c r="DS364" s="9">
        <f t="shared" si="305"/>
        <v>0.11822168684342375</v>
      </c>
      <c r="DT364" s="9">
        <f t="shared" si="306"/>
        <v>6.2788280559954483E-4</v>
      </c>
      <c r="DV364" s="9">
        <f t="shared" si="307"/>
        <v>2.6610845151541296E-3</v>
      </c>
      <c r="DW364" s="9">
        <f t="shared" si="308"/>
        <v>46.711253244104888</v>
      </c>
      <c r="DX364" s="9">
        <f t="shared" si="309"/>
        <v>5.4602832193789415E-5</v>
      </c>
      <c r="DY364" s="9">
        <f t="shared" si="310"/>
        <v>1.7757453548427463E-4</v>
      </c>
      <c r="DZ364" s="9">
        <f t="shared" si="311"/>
        <v>53.251811617530052</v>
      </c>
      <c r="EA364" s="9">
        <f t="shared" si="312"/>
        <v>1.680161134770659E-2</v>
      </c>
      <c r="EB364" s="9">
        <f t="shared" si="313"/>
        <v>5.9680721610504137E-5</v>
      </c>
      <c r="EC364" s="9">
        <f t="shared" si="314"/>
        <v>2.843277451527537E-4</v>
      </c>
      <c r="ED364" s="9">
        <f t="shared" si="315"/>
        <v>2.2816210908903464E-4</v>
      </c>
      <c r="EE364" s="9">
        <f t="shared" si="316"/>
        <v>6.9938600241295657E-3</v>
      </c>
      <c r="EF364" s="9">
        <f t="shared" si="317"/>
        <v>2.5863995737844281E-4</v>
      </c>
      <c r="EG364" s="9">
        <f t="shared" si="318"/>
        <v>7.488424586207488E-4</v>
      </c>
      <c r="EH364" s="9">
        <f t="shared" si="319"/>
        <v>6.3960041241167668E-4</v>
      </c>
      <c r="EI364" s="9">
        <f t="shared" si="320"/>
        <v>4.6726750506217326E-5</v>
      </c>
      <c r="EJ364" s="9">
        <f t="shared" si="321"/>
        <v>7.8600583910961754E-6</v>
      </c>
      <c r="EK364" s="9">
        <f t="shared" si="322"/>
        <v>2.1809560282664645E-4</v>
      </c>
      <c r="EL364" s="9">
        <f t="shared" si="323"/>
        <v>2.7948077786299447E-6</v>
      </c>
      <c r="EM364" s="9">
        <f t="shared" si="324"/>
        <v>1.6949919728259437E-6</v>
      </c>
      <c r="EN364" s="9">
        <f t="shared" si="325"/>
        <v>7.9681448434890459E-4</v>
      </c>
      <c r="EO364" s="9">
        <f t="shared" si="326"/>
        <v>4.2319317828543991E-6</v>
      </c>
      <c r="EQ364" s="9">
        <f t="shared" si="327"/>
        <v>93.422506488209777</v>
      </c>
    </row>
    <row r="365" spans="1:147">
      <c r="A365" s="5" t="s">
        <v>52</v>
      </c>
      <c r="B365" s="5" t="s">
        <v>398</v>
      </c>
      <c r="C365" s="5" t="s">
        <v>190</v>
      </c>
      <c r="D365" s="53" t="s">
        <v>588</v>
      </c>
      <c r="E365" s="3" t="s">
        <v>399</v>
      </c>
      <c r="F365" s="13" t="s">
        <v>498</v>
      </c>
      <c r="G365" s="5">
        <v>110.172323150933</v>
      </c>
      <c r="H365" s="5">
        <v>410940.443149934</v>
      </c>
      <c r="I365" s="5">
        <v>22.1454577770605</v>
      </c>
      <c r="J365" s="5">
        <v>752.82765749095995</v>
      </c>
      <c r="K365" s="5">
        <v>441.14367000493002</v>
      </c>
      <c r="L365" s="5">
        <v>34.843907416666703</v>
      </c>
      <c r="M365" s="5">
        <v>0.81001176682935905</v>
      </c>
      <c r="N365" s="5">
        <v>0.84722765947100898</v>
      </c>
      <c r="O365" s="5">
        <v>133.001631054325</v>
      </c>
      <c r="P365" s="5">
        <v>73.855909705645303</v>
      </c>
      <c r="Q365" s="5">
        <v>0.54416215098448395</v>
      </c>
      <c r="R365" s="5">
        <v>0.26498560783380298</v>
      </c>
      <c r="S365" s="5">
        <v>0.22882280718203693</v>
      </c>
      <c r="T365" s="5">
        <v>1.22593422628355</v>
      </c>
      <c r="U365" s="5">
        <v>0.28271100649213499</v>
      </c>
      <c r="V365" s="5">
        <v>2.8404149341616201</v>
      </c>
      <c r="W365" s="5">
        <v>0.26320209679065198</v>
      </c>
      <c r="X365" s="5">
        <v>1.5955552014466599E-2</v>
      </c>
      <c r="Y365" s="5">
        <v>31.258588828631702</v>
      </c>
      <c r="Z365" s="3">
        <v>13.7806569916333</v>
      </c>
      <c r="AA365" s="3">
        <f t="shared" si="274"/>
        <v>2.9416371139800248E-2</v>
      </c>
      <c r="AB365" s="3">
        <f t="shared" si="275"/>
        <v>2.3627397292483034</v>
      </c>
      <c r="AC365" s="3">
        <f t="shared" si="276"/>
        <v>0.44085985669995226</v>
      </c>
      <c r="AD365" s="3">
        <f t="shared" si="277"/>
        <v>0.16650515938421165</v>
      </c>
      <c r="AE365" s="3">
        <f t="shared" si="278"/>
        <v>5.1043737457053429E-4</v>
      </c>
      <c r="AF365" s="3">
        <f t="shared" si="279"/>
        <v>9.0442664587974692E-3</v>
      </c>
      <c r="AG365" s="3">
        <f t="shared" si="280"/>
        <v>2.4572178929990664E-2</v>
      </c>
      <c r="AH365" s="17">
        <f t="shared" si="281"/>
        <v>1.7408404261872876E-2</v>
      </c>
      <c r="AI365" s="3">
        <f t="shared" si="282"/>
        <v>0.62227916579390263</v>
      </c>
      <c r="AJ365" s="3">
        <f t="shared" si="283"/>
        <v>3.3350364869020397</v>
      </c>
      <c r="AK365" s="3">
        <f t="shared" si="284"/>
        <v>7.2048869682857718E-4</v>
      </c>
      <c r="AL365" s="3">
        <f t="shared" si="285"/>
        <v>1.2766094489362185E-2</v>
      </c>
      <c r="AM365" s="3">
        <f t="shared" si="286"/>
        <v>2.4572178929990664E-2</v>
      </c>
      <c r="AP365" s="5">
        <v>0.18473138835483399</v>
      </c>
      <c r="AQ365" s="5">
        <v>4.6948475006283097</v>
      </c>
      <c r="AR365" s="5">
        <v>5.41596987705203E-2</v>
      </c>
      <c r="AS365" s="5">
        <v>0.16890929597400101</v>
      </c>
      <c r="AT365" s="5">
        <v>0.122214774049199</v>
      </c>
      <c r="AU365" s="5">
        <v>2.9782153245087999</v>
      </c>
      <c r="AV365" s="5">
        <v>4.0141105324770297E-2</v>
      </c>
      <c r="AW365" s="5">
        <v>0.31794188881220597</v>
      </c>
      <c r="AX365" s="5">
        <v>0.34901487413795002</v>
      </c>
      <c r="AY365" s="5">
        <v>1.2029188551216601</v>
      </c>
      <c r="AZ365" s="5">
        <v>1.4269547235236201E-2</v>
      </c>
      <c r="BA365" s="5">
        <v>0.26498560783380298</v>
      </c>
      <c r="BB365" s="5">
        <v>6.1446798199433798E-3</v>
      </c>
      <c r="BC365" s="5">
        <v>0.10666088801811301</v>
      </c>
      <c r="BD365" s="5">
        <v>1.7834710347971999E-2</v>
      </c>
      <c r="BE365" s="5">
        <v>9.1623223281341201E-6</v>
      </c>
      <c r="BF365" s="5">
        <v>2.5017753584795101E-6</v>
      </c>
      <c r="BG365" s="5">
        <v>7.30327262078045E-3</v>
      </c>
      <c r="BH365" s="5">
        <v>1.36144604018464E-2</v>
      </c>
      <c r="BI365" s="3">
        <v>1.0510126311898601E-6</v>
      </c>
      <c r="BK365" s="5">
        <v>84.554880908156306</v>
      </c>
      <c r="BL365" s="5">
        <v>33878.436401165898</v>
      </c>
      <c r="BM365" s="5">
        <v>9.0386386860950392</v>
      </c>
      <c r="BN365" s="5">
        <v>215.663136386845</v>
      </c>
      <c r="BO365" s="5">
        <v>388.084230307599</v>
      </c>
      <c r="BP365" s="5">
        <v>10.2367043716037</v>
      </c>
      <c r="BQ365" s="5">
        <v>3.0616439289129799E-2</v>
      </c>
      <c r="BR365" s="5">
        <v>1.0611652121844899</v>
      </c>
      <c r="BS365" s="5">
        <v>6.1754418387176599</v>
      </c>
      <c r="BT365" s="5">
        <v>2.0691136551718299</v>
      </c>
      <c r="BU365" s="5">
        <v>0.24961705924800001</v>
      </c>
      <c r="BV365" s="5">
        <v>0.43000343509010402</v>
      </c>
      <c r="BW365" s="5">
        <v>5.7793636581738202E-2</v>
      </c>
      <c r="BX365" s="5">
        <v>0.331400100494677</v>
      </c>
      <c r="BY365" s="5">
        <v>5.4577026140265397E-2</v>
      </c>
      <c r="BZ365" s="5">
        <v>1.7395428396371899</v>
      </c>
      <c r="CA365" s="5">
        <v>0.189864215151617</v>
      </c>
      <c r="CB365" s="5">
        <v>1.2441423115623801E-2</v>
      </c>
      <c r="CC365" s="5">
        <v>10.534906382425</v>
      </c>
      <c r="CD365" s="3">
        <v>4.6543760397904901</v>
      </c>
      <c r="CF365" s="3">
        <v>110.172323150933</v>
      </c>
      <c r="CG365" s="3">
        <v>410940.443149934</v>
      </c>
      <c r="CH365" s="3">
        <v>22.1454577770605</v>
      </c>
      <c r="CI365" s="3">
        <v>752.82765749095995</v>
      </c>
      <c r="CJ365" s="3">
        <v>441.14367000493002</v>
      </c>
      <c r="CK365" s="3">
        <v>34.843907416666703</v>
      </c>
      <c r="CL365" s="3">
        <v>0.81001176682935905</v>
      </c>
      <c r="CM365" s="3">
        <v>0.84722765947100898</v>
      </c>
      <c r="CN365" s="3">
        <v>133.001631054325</v>
      </c>
      <c r="CO365" s="3">
        <v>73.855909705645303</v>
      </c>
      <c r="CP365" s="3">
        <v>0.54416215098448395</v>
      </c>
      <c r="CQ365" s="3">
        <v>0.26498560783380298</v>
      </c>
      <c r="CR365" s="3">
        <v>0.22882280718203693</v>
      </c>
      <c r="CS365" s="3">
        <v>1.22593422628355</v>
      </c>
      <c r="CT365" s="3">
        <v>0.28271100649213499</v>
      </c>
      <c r="CU365" s="3">
        <v>2.8404149341616201</v>
      </c>
      <c r="CV365" s="3">
        <v>0.26320209679065198</v>
      </c>
      <c r="CW365" s="3">
        <v>1.5955552014466599E-2</v>
      </c>
      <c r="CX365" s="3">
        <v>31.258588828631702</v>
      </c>
      <c r="CY365" s="3">
        <v>13.7806569916333</v>
      </c>
      <c r="DA365" s="3">
        <f t="shared" si="287"/>
        <v>2.0053919852693167</v>
      </c>
      <c r="DB365" s="3">
        <f t="shared" si="288"/>
        <v>7358.589724235545</v>
      </c>
      <c r="DC365" s="3">
        <f t="shared" si="289"/>
        <v>0.37577219253426764</v>
      </c>
      <c r="DD365" s="3">
        <f t="shared" si="290"/>
        <v>12.826444838618311</v>
      </c>
      <c r="DE365" s="3">
        <f t="shared" si="291"/>
        <v>6.9421154754812262</v>
      </c>
      <c r="DF365" s="3">
        <f t="shared" si="292"/>
        <v>0.53286293648366267</v>
      </c>
      <c r="DG365" s="3">
        <f t="shared" si="293"/>
        <v>1.161756904937193E-2</v>
      </c>
      <c r="DH365" s="3">
        <f t="shared" si="294"/>
        <v>1.1668195282619597E-2</v>
      </c>
      <c r="DI365" s="3">
        <f t="shared" si="295"/>
        <v>1.7752107677135167</v>
      </c>
      <c r="DJ365" s="3">
        <f t="shared" si="296"/>
        <v>0.93535853223968224</v>
      </c>
      <c r="DK365" s="3">
        <f t="shared" si="297"/>
        <v>5.044694831141003E-3</v>
      </c>
      <c r="DL365" s="3">
        <f t="shared" si="298"/>
        <v>2.3572925054825859E-3</v>
      </c>
      <c r="DM365" s="3">
        <f t="shared" si="299"/>
        <v>1.9929175493566945E-3</v>
      </c>
      <c r="DN365" s="3">
        <f t="shared" si="300"/>
        <v>1.0327135256368882E-2</v>
      </c>
      <c r="DO365" s="3">
        <f t="shared" si="301"/>
        <v>2.321870946880215E-3</v>
      </c>
      <c r="DP365" s="3">
        <f t="shared" si="302"/>
        <v>2.2260305126658466E-2</v>
      </c>
      <c r="DQ365" s="3">
        <f t="shared" si="303"/>
        <v>1.3362781487041935E-3</v>
      </c>
      <c r="DR365" s="3">
        <f t="shared" si="304"/>
        <v>7.8066808856039609E-5</v>
      </c>
      <c r="DS365" s="3">
        <f t="shared" si="305"/>
        <v>0.15086191519609896</v>
      </c>
      <c r="DT365" s="3">
        <f t="shared" si="306"/>
        <v>6.594234823208428E-2</v>
      </c>
      <c r="DV365" s="3">
        <f t="shared" si="307"/>
        <v>2.7153833560683533E-2</v>
      </c>
      <c r="DW365" s="3">
        <f t="shared" si="308"/>
        <v>99.638336086405516</v>
      </c>
      <c r="DX365" s="3">
        <f t="shared" si="309"/>
        <v>5.0881102785689646E-3</v>
      </c>
      <c r="DY365" s="3">
        <f t="shared" si="310"/>
        <v>0.17367534670602383</v>
      </c>
      <c r="DZ365" s="3">
        <f t="shared" si="311"/>
        <v>9.3999103200238993E-2</v>
      </c>
      <c r="EA365" s="3">
        <f t="shared" si="312"/>
        <v>7.215183661956886E-3</v>
      </c>
      <c r="EB365" s="3">
        <f t="shared" si="313"/>
        <v>1.5730667054801681E-4</v>
      </c>
      <c r="EC365" s="3">
        <f t="shared" si="314"/>
        <v>1.5799217060062968E-4</v>
      </c>
      <c r="ED365" s="3">
        <f t="shared" si="315"/>
        <v>2.4037085056541941E-2</v>
      </c>
      <c r="EE365" s="3">
        <f t="shared" si="316"/>
        <v>1.2665139828306755E-2</v>
      </c>
      <c r="EF365" s="3">
        <f t="shared" si="317"/>
        <v>6.8307246072316896E-5</v>
      </c>
      <c r="EG365" s="3">
        <f t="shared" si="318"/>
        <v>3.1918711562579903E-5</v>
      </c>
      <c r="EH365" s="3">
        <f t="shared" si="319"/>
        <v>2.6984924559838361E-5</v>
      </c>
      <c r="EI365" s="3">
        <f t="shared" si="320"/>
        <v>1.3983366542299607E-4</v>
      </c>
      <c r="EJ365" s="3">
        <f t="shared" si="321"/>
        <v>3.1439089067918543E-5</v>
      </c>
      <c r="EK365" s="3">
        <f t="shared" si="322"/>
        <v>3.0141370109152928E-4</v>
      </c>
      <c r="EL365" s="3">
        <f t="shared" si="323"/>
        <v>1.8093756585857225E-5</v>
      </c>
      <c r="EM365" s="3">
        <f t="shared" si="324"/>
        <v>1.057056749933062E-6</v>
      </c>
      <c r="EN365" s="3">
        <f t="shared" si="325"/>
        <v>2.0427324762299194E-3</v>
      </c>
      <c r="EO365" s="3">
        <f t="shared" si="326"/>
        <v>8.928865586615882E-4</v>
      </c>
      <c r="EQ365" s="3">
        <f t="shared" si="327"/>
        <v>199.27667217281103</v>
      </c>
    </row>
    <row r="366" spans="1:147">
      <c r="A366" s="5" t="s">
        <v>53</v>
      </c>
      <c r="B366" s="5" t="s">
        <v>398</v>
      </c>
      <c r="C366" s="5" t="s">
        <v>190</v>
      </c>
      <c r="D366" s="53" t="s">
        <v>588</v>
      </c>
      <c r="E366" s="3" t="s">
        <v>399</v>
      </c>
      <c r="F366" s="13" t="s">
        <v>491</v>
      </c>
      <c r="G366" s="5">
        <v>24.435775070455101</v>
      </c>
      <c r="H366" s="5">
        <v>370380.91884506802</v>
      </c>
      <c r="I366" s="5">
        <v>103.04713525701</v>
      </c>
      <c r="J366" s="5">
        <v>5.9261657003512003</v>
      </c>
      <c r="K366" s="5">
        <v>61.774221758990301</v>
      </c>
      <c r="L366" s="5">
        <v>6.3996960858513301</v>
      </c>
      <c r="M366" s="5">
        <v>0.19979185508983999</v>
      </c>
      <c r="N366" s="5">
        <v>0.54779957327607098</v>
      </c>
      <c r="O366" s="5">
        <v>238.17056928418501</v>
      </c>
      <c r="P366" s="5">
        <v>58.065619311282603</v>
      </c>
      <c r="Q366" s="5">
        <v>0.59199071096504596</v>
      </c>
      <c r="R366" s="5">
        <v>1.09716093369987</v>
      </c>
      <c r="S366" s="5">
        <v>0.16373183573964514</v>
      </c>
      <c r="T366" s="5">
        <v>0.30530215252672299</v>
      </c>
      <c r="U366" s="5">
        <v>0.31470071121349003</v>
      </c>
      <c r="V366" s="5">
        <v>3.9231518336813198</v>
      </c>
      <c r="W366" s="5">
        <v>0.56794284614176205</v>
      </c>
      <c r="X366" s="5">
        <v>0.11390722468952801</v>
      </c>
      <c r="Y366" s="5">
        <v>574.08221493171402</v>
      </c>
      <c r="Z366" s="3">
        <v>6.1593269295098301</v>
      </c>
      <c r="AA366" s="3">
        <f t="shared" si="274"/>
        <v>17.388500502256147</v>
      </c>
      <c r="AB366" s="3">
        <f t="shared" si="275"/>
        <v>0.10114512834749531</v>
      </c>
      <c r="AC366" s="3">
        <f t="shared" si="276"/>
        <v>1.0728997988977015E-2</v>
      </c>
      <c r="AD366" s="3">
        <f t="shared" si="277"/>
        <v>0.43266107801108794</v>
      </c>
      <c r="AE366" s="3">
        <f t="shared" si="278"/>
        <v>1.9841622284549792E-4</v>
      </c>
      <c r="AF366" s="3">
        <f t="shared" si="279"/>
        <v>5.4818056199654793E-4</v>
      </c>
      <c r="AG366" s="3">
        <f t="shared" si="280"/>
        <v>5.7448536486585594E-3</v>
      </c>
      <c r="AH366" s="17">
        <f t="shared" si="281"/>
        <v>1.0311950023316123E-3</v>
      </c>
      <c r="AI366" s="3">
        <f t="shared" si="282"/>
        <v>5.977193751333159E-2</v>
      </c>
      <c r="AJ366" s="3">
        <f t="shared" si="283"/>
        <v>0.56348601216774308</v>
      </c>
      <c r="AK366" s="3">
        <f t="shared" si="284"/>
        <v>1.1053895327165753E-3</v>
      </c>
      <c r="AL366" s="3">
        <f t="shared" si="285"/>
        <v>3.0539491508288375E-3</v>
      </c>
      <c r="AM366" s="3">
        <f t="shared" si="286"/>
        <v>5.7448536486585594E-3</v>
      </c>
      <c r="AP366" s="5">
        <v>0.15316333752917499</v>
      </c>
      <c r="AQ366" s="5">
        <v>5.8264750989590501</v>
      </c>
      <c r="AR366" s="5">
        <v>2.97218408727477E-2</v>
      </c>
      <c r="AS366" s="5">
        <v>0.245770879499945</v>
      </c>
      <c r="AT366" s="5">
        <v>0.18628937904012899</v>
      </c>
      <c r="AU366" s="5">
        <v>2.18792344661736</v>
      </c>
      <c r="AV366" s="5">
        <v>4.2482939085252899E-2</v>
      </c>
      <c r="AW366" s="5">
        <v>0.54779957327607098</v>
      </c>
      <c r="AX366" s="5">
        <v>0.33155421033861598</v>
      </c>
      <c r="AY366" s="5">
        <v>0.75742471421770996</v>
      </c>
      <c r="AZ366" s="5">
        <v>9.6684696668565603E-3</v>
      </c>
      <c r="BA366" s="5">
        <v>0.13653158690033901</v>
      </c>
      <c r="BB366" s="5">
        <v>5.5810061880888001E-3</v>
      </c>
      <c r="BC366" s="5">
        <v>8.3548853120524694E-2</v>
      </c>
      <c r="BD366" s="5">
        <v>1.6223300660839799E-2</v>
      </c>
      <c r="BE366" s="5">
        <v>0.32776183970647599</v>
      </c>
      <c r="BF366" s="5">
        <v>1.4596235337724899E-2</v>
      </c>
      <c r="BG366" s="5">
        <v>8.3880602551618007E-3</v>
      </c>
      <c r="BH366" s="5">
        <v>1.6940947944521102E-2</v>
      </c>
      <c r="BI366" s="3">
        <v>6.3456445864668301E-3</v>
      </c>
      <c r="BK366" s="5">
        <v>1.32796733928055</v>
      </c>
      <c r="BL366" s="5">
        <v>13052.907210953001</v>
      </c>
      <c r="BM366" s="5">
        <v>11.608706602920501</v>
      </c>
      <c r="BN366" s="5">
        <v>1.9519560550981301</v>
      </c>
      <c r="BO366" s="5">
        <v>11.141523726967201</v>
      </c>
      <c r="BP366" s="5">
        <v>0.76426930067894605</v>
      </c>
      <c r="BQ366" s="5">
        <v>2.3005838749306801E-2</v>
      </c>
      <c r="BR366" s="5">
        <v>0.31095481105427802</v>
      </c>
      <c r="BS366" s="5">
        <v>202.81470321414099</v>
      </c>
      <c r="BT366" s="5">
        <v>8.0933093523055692</v>
      </c>
      <c r="BU366" s="5">
        <v>4.44195305310046E-2</v>
      </c>
      <c r="BV366" s="5">
        <v>1.12355790091287</v>
      </c>
      <c r="BW366" s="5">
        <v>0.134059363719297</v>
      </c>
      <c r="BX366" s="5">
        <v>0.14364453246224501</v>
      </c>
      <c r="BY366" s="5">
        <v>0.13038495103603001</v>
      </c>
      <c r="BZ366" s="5">
        <v>1.21147020746456</v>
      </c>
      <c r="CA366" s="5">
        <v>0.45651307975379701</v>
      </c>
      <c r="CB366" s="5">
        <v>4.7198287136776998E-2</v>
      </c>
      <c r="CC366" s="5">
        <v>591.19786253865198</v>
      </c>
      <c r="CD366" s="3">
        <v>2.54715729070056</v>
      </c>
      <c r="CF366" s="3">
        <v>24.435775070455101</v>
      </c>
      <c r="CG366" s="3">
        <v>370380.91884506802</v>
      </c>
      <c r="CH366" s="3">
        <v>103.04713525701</v>
      </c>
      <c r="CI366" s="3">
        <v>5.9261657003512003</v>
      </c>
      <c r="CJ366" s="3">
        <v>61.774221758990301</v>
      </c>
      <c r="CK366" s="3">
        <v>6.3996960858513301</v>
      </c>
      <c r="CL366" s="3">
        <v>0.19979185508983999</v>
      </c>
      <c r="CM366" s="3">
        <v>0.54779957327607098</v>
      </c>
      <c r="CN366" s="3">
        <v>238.17056928418501</v>
      </c>
      <c r="CO366" s="3">
        <v>58.065619311282603</v>
      </c>
      <c r="CP366" s="3">
        <v>0.59199071096504596</v>
      </c>
      <c r="CQ366" s="3">
        <v>1.09716093369987</v>
      </c>
      <c r="CR366" s="3">
        <v>0.16373183573964514</v>
      </c>
      <c r="CS366" s="3">
        <v>0.30530215252672299</v>
      </c>
      <c r="CT366" s="3">
        <v>0.31470071121349003</v>
      </c>
      <c r="CU366" s="3">
        <v>3.9231518336813198</v>
      </c>
      <c r="CV366" s="3">
        <v>0.56794284614176205</v>
      </c>
      <c r="CW366" s="3">
        <v>0.11390722468952801</v>
      </c>
      <c r="CX366" s="3">
        <v>574.08221493171402</v>
      </c>
      <c r="CY366" s="3">
        <v>6.1593269295098301</v>
      </c>
      <c r="DA366" s="3">
        <f t="shared" si="287"/>
        <v>0.444787820376641</v>
      </c>
      <c r="DB366" s="3">
        <f t="shared" si="288"/>
        <v>6632.3022445172892</v>
      </c>
      <c r="DC366" s="3">
        <f t="shared" si="289"/>
        <v>1.7485413189341492</v>
      </c>
      <c r="DD366" s="3">
        <f t="shared" si="290"/>
        <v>0.10096817871091469</v>
      </c>
      <c r="DE366" s="3">
        <f t="shared" si="291"/>
        <v>0.97211817831162151</v>
      </c>
      <c r="DF366" s="3">
        <f t="shared" si="292"/>
        <v>9.7869644989315344E-2</v>
      </c>
      <c r="DG366" s="3">
        <f t="shared" si="293"/>
        <v>2.8655085852565148E-3</v>
      </c>
      <c r="DH366" s="3">
        <f t="shared" si="294"/>
        <v>7.544409492853202E-3</v>
      </c>
      <c r="DI366" s="3">
        <f t="shared" si="295"/>
        <v>3.1789306326104221</v>
      </c>
      <c r="DJ366" s="3">
        <f t="shared" si="296"/>
        <v>0.73538018378017489</v>
      </c>
      <c r="DK366" s="3">
        <f t="shared" si="297"/>
        <v>5.4880929779587122E-3</v>
      </c>
      <c r="DL366" s="3">
        <f t="shared" si="298"/>
        <v>9.7602630854620107E-3</v>
      </c>
      <c r="DM366" s="3">
        <f t="shared" si="299"/>
        <v>1.4260119122406342E-3</v>
      </c>
      <c r="DN366" s="3">
        <f t="shared" si="300"/>
        <v>2.5718317961984922E-3</v>
      </c>
      <c r="DO366" s="3">
        <f t="shared" si="301"/>
        <v>2.5845984823709756E-3</v>
      </c>
      <c r="DP366" s="3">
        <f t="shared" si="302"/>
        <v>3.0745704025715675E-2</v>
      </c>
      <c r="DQ366" s="3">
        <f t="shared" si="303"/>
        <v>2.8834482105807406E-3</v>
      </c>
      <c r="DR366" s="3">
        <f t="shared" si="304"/>
        <v>5.5732158493148904E-4</v>
      </c>
      <c r="DS366" s="3">
        <f t="shared" si="305"/>
        <v>2.7706670604812453</v>
      </c>
      <c r="DT366" s="3">
        <f t="shared" si="306"/>
        <v>2.9473230594708605E-2</v>
      </c>
      <c r="DV366" s="3">
        <f t="shared" si="307"/>
        <v>6.6951044793042E-3</v>
      </c>
      <c r="DW366" s="3">
        <f t="shared" si="308"/>
        <v>99.831772434250269</v>
      </c>
      <c r="DX366" s="3">
        <f t="shared" si="309"/>
        <v>2.6319665872890655E-2</v>
      </c>
      <c r="DY366" s="3">
        <f t="shared" si="310"/>
        <v>1.5198089394224186E-3</v>
      </c>
      <c r="DZ366" s="3">
        <f t="shared" si="311"/>
        <v>1.4632668593568756E-2</v>
      </c>
      <c r="EA366" s="3">
        <f t="shared" si="312"/>
        <v>1.4731687077245534E-3</v>
      </c>
      <c r="EB366" s="3">
        <f t="shared" si="313"/>
        <v>4.3132654460704454E-5</v>
      </c>
      <c r="EC366" s="3">
        <f t="shared" si="314"/>
        <v>1.1356113516448095E-4</v>
      </c>
      <c r="ED366" s="3">
        <f t="shared" si="315"/>
        <v>4.7850394598856039E-2</v>
      </c>
      <c r="EE366" s="3">
        <f t="shared" si="316"/>
        <v>1.1069204094323175E-2</v>
      </c>
      <c r="EF366" s="3">
        <f t="shared" si="317"/>
        <v>8.2608727569148516E-5</v>
      </c>
      <c r="EG366" s="3">
        <f t="shared" si="318"/>
        <v>1.4691495159946139E-4</v>
      </c>
      <c r="EH366" s="3">
        <f t="shared" si="319"/>
        <v>2.1464838522554146E-5</v>
      </c>
      <c r="EI366" s="3">
        <f t="shared" si="320"/>
        <v>3.8712126973631877E-5</v>
      </c>
      <c r="EJ366" s="3">
        <f t="shared" si="321"/>
        <v>3.8904295674894622E-5</v>
      </c>
      <c r="EK366" s="3">
        <f t="shared" si="322"/>
        <v>4.6279527296323568E-4</v>
      </c>
      <c r="EL366" s="3">
        <f t="shared" si="323"/>
        <v>4.3402688082046773E-5</v>
      </c>
      <c r="EM366" s="3">
        <f t="shared" si="324"/>
        <v>8.3890027306235281E-6</v>
      </c>
      <c r="EN366" s="3">
        <f t="shared" si="325"/>
        <v>4.1705066095516621E-2</v>
      </c>
      <c r="EO366" s="3">
        <f t="shared" si="326"/>
        <v>4.4364155027245487E-4</v>
      </c>
      <c r="EQ366" s="3">
        <f t="shared" si="327"/>
        <v>199.66354486850054</v>
      </c>
    </row>
    <row r="367" spans="1:147">
      <c r="A367" s="5" t="s">
        <v>54</v>
      </c>
      <c r="B367" s="5" t="s">
        <v>398</v>
      </c>
      <c r="C367" s="5" t="s">
        <v>190</v>
      </c>
      <c r="D367" s="53" t="s">
        <v>588</v>
      </c>
      <c r="E367" s="3" t="s">
        <v>399</v>
      </c>
      <c r="F367" s="13" t="s">
        <v>491</v>
      </c>
      <c r="G367" s="5">
        <v>20.528223768070202</v>
      </c>
      <c r="H367" s="5">
        <v>340134.96823835903</v>
      </c>
      <c r="I367" s="5">
        <v>21.193563939115201</v>
      </c>
      <c r="J367" s="5">
        <v>2.1253844350558699</v>
      </c>
      <c r="K367" s="5">
        <v>0.326563841657808</v>
      </c>
      <c r="L367" s="5">
        <v>2.13632351206298</v>
      </c>
      <c r="M367" s="5">
        <v>3.2711967048078702E-2</v>
      </c>
      <c r="N367" s="5">
        <v>0.62997188081125799</v>
      </c>
      <c r="O367" s="5">
        <v>18.207015281393801</v>
      </c>
      <c r="P367" s="5">
        <v>69.931527372630299</v>
      </c>
      <c r="Q367" s="5">
        <v>3.1358952354289302E-2</v>
      </c>
      <c r="R367" s="5">
        <v>0.23392210404064301</v>
      </c>
      <c r="S367" s="5">
        <v>5.0966441861789802E-3</v>
      </c>
      <c r="T367" s="5">
        <v>0.86120539140886199</v>
      </c>
      <c r="U367" s="5">
        <v>1.72347626036835E-2</v>
      </c>
      <c r="V367" s="5">
        <v>2.1249467591011499</v>
      </c>
      <c r="W367" s="5">
        <v>1.19284057502078E-2</v>
      </c>
      <c r="X367" s="5">
        <v>1.44580122369824E-2</v>
      </c>
      <c r="Y367" s="5">
        <v>2.3713478269330999</v>
      </c>
      <c r="Z367" s="3">
        <v>0.43308562468400802</v>
      </c>
      <c r="AA367" s="3">
        <f t="shared" si="274"/>
        <v>9.9716378785648185</v>
      </c>
      <c r="AB367" s="3">
        <f t="shared" si="275"/>
        <v>29.490202398133135</v>
      </c>
      <c r="AC367" s="3">
        <f t="shared" si="276"/>
        <v>0.1826326866793406</v>
      </c>
      <c r="AD367" s="3">
        <f t="shared" si="277"/>
        <v>1.1640328528077541</v>
      </c>
      <c r="AE367" s="3">
        <f t="shared" si="278"/>
        <v>6.0969597427979038E-3</v>
      </c>
      <c r="AF367" s="3">
        <f t="shared" si="279"/>
        <v>7.2679184419661789E-3</v>
      </c>
      <c r="AG367" s="3">
        <f t="shared" si="280"/>
        <v>1.4796450679261494E-3</v>
      </c>
      <c r="AH367" s="17">
        <f t="shared" si="281"/>
        <v>1.3224104873238402E-2</v>
      </c>
      <c r="AI367" s="3">
        <f t="shared" si="282"/>
        <v>2.0434770948773644E-2</v>
      </c>
      <c r="AJ367" s="3">
        <f t="shared" si="283"/>
        <v>3.299658687586918</v>
      </c>
      <c r="AK367" s="3">
        <f t="shared" si="284"/>
        <v>6.821888134773995E-4</v>
      </c>
      <c r="AL367" s="3">
        <f t="shared" si="285"/>
        <v>8.1320737999495828E-4</v>
      </c>
      <c r="AM367" s="3">
        <f t="shared" si="286"/>
        <v>1.4796450679261494E-3</v>
      </c>
      <c r="AP367" s="5">
        <v>0.165066897620604</v>
      </c>
      <c r="AQ367" s="5">
        <v>4.6277182988987899</v>
      </c>
      <c r="AR367" s="5">
        <v>2.5752123990045801E-2</v>
      </c>
      <c r="AS367" s="5">
        <v>0.203645000821677</v>
      </c>
      <c r="AT367" s="5">
        <v>0.10607580362697</v>
      </c>
      <c r="AU367" s="5">
        <v>2.13632351206298</v>
      </c>
      <c r="AV367" s="5">
        <v>3.2711967048078702E-2</v>
      </c>
      <c r="AW367" s="5">
        <v>0.28384433196347703</v>
      </c>
      <c r="AX367" s="5">
        <v>0.45144360244649401</v>
      </c>
      <c r="AY367" s="5">
        <v>0.53799464839464295</v>
      </c>
      <c r="AZ367" s="5">
        <v>3.1358952354289302E-2</v>
      </c>
      <c r="BA367" s="5">
        <v>0.23392210404064301</v>
      </c>
      <c r="BB367" s="5">
        <v>5.0966441861789802E-3</v>
      </c>
      <c r="BC367" s="5">
        <v>8.8593647944703702E-2</v>
      </c>
      <c r="BD367" s="5">
        <v>1.72347626036835E-2</v>
      </c>
      <c r="BE367" s="5">
        <v>0.129697627436101</v>
      </c>
      <c r="BF367" s="5">
        <v>9.8876453233709399E-3</v>
      </c>
      <c r="BG367" s="5">
        <v>4.7929008052007699E-3</v>
      </c>
      <c r="BH367" s="5">
        <v>1.53432205157397E-2</v>
      </c>
      <c r="BI367" s="3">
        <v>6.6433310177412301E-3</v>
      </c>
      <c r="BK367" s="5">
        <v>4.1602092931063597</v>
      </c>
      <c r="BL367" s="5">
        <v>24259.427191890001</v>
      </c>
      <c r="BM367" s="5">
        <v>6.39553529348483</v>
      </c>
      <c r="BN367" s="5">
        <v>0.22480593193595999</v>
      </c>
      <c r="BO367" s="5">
        <v>0.157403766152938</v>
      </c>
      <c r="BP367" s="5">
        <v>0.81875541482566605</v>
      </c>
      <c r="BQ367" s="5">
        <v>1.4766777746720401E-2</v>
      </c>
      <c r="BR367" s="5">
        <v>0.29512393876965198</v>
      </c>
      <c r="BS367" s="5">
        <v>1.0283892991138399</v>
      </c>
      <c r="BT367" s="5">
        <v>6.7892238010097401</v>
      </c>
      <c r="BU367" s="5">
        <v>7.4765984998851499E-3</v>
      </c>
      <c r="BV367" s="5">
        <v>5.0545316622083801E-2</v>
      </c>
      <c r="BW367" s="5">
        <v>4.2423795339164797E-3</v>
      </c>
      <c r="BX367" s="5">
        <v>1.4875580804670201</v>
      </c>
      <c r="BY367" s="5">
        <v>9.8962258924979105E-3</v>
      </c>
      <c r="BZ367" s="5">
        <v>1.2203867795839201</v>
      </c>
      <c r="CA367" s="5">
        <v>1.05034122287305E-2</v>
      </c>
      <c r="CB367" s="5">
        <v>1.8371951969033899E-2</v>
      </c>
      <c r="CC367" s="5">
        <v>1.5439275300826101</v>
      </c>
      <c r="CD367" s="3">
        <v>0.19651432896006299</v>
      </c>
      <c r="CF367" s="3">
        <v>20.528223768070202</v>
      </c>
      <c r="CG367" s="3">
        <v>340134.96823835903</v>
      </c>
      <c r="CH367" s="3">
        <v>21.193563939115201</v>
      </c>
      <c r="CI367" s="3">
        <v>2.1253844350558699</v>
      </c>
      <c r="CJ367" s="3">
        <v>0.326563841657808</v>
      </c>
      <c r="CK367" s="3">
        <v>2.13632351206298</v>
      </c>
      <c r="CL367" s="3">
        <v>3.2711967048078702E-2</v>
      </c>
      <c r="CM367" s="3">
        <v>0.62997188081125799</v>
      </c>
      <c r="CN367" s="3">
        <v>18.207015281393801</v>
      </c>
      <c r="CO367" s="3">
        <v>69.931527372630299</v>
      </c>
      <c r="CP367" s="3">
        <v>3.1358952354289302E-2</v>
      </c>
      <c r="CQ367" s="3">
        <v>0.23392210404064301</v>
      </c>
      <c r="CR367" s="3">
        <v>5.0966441861789802E-3</v>
      </c>
      <c r="CS367" s="3">
        <v>0.86120539140886199</v>
      </c>
      <c r="CT367" s="3">
        <v>1.72347626036835E-2</v>
      </c>
      <c r="CU367" s="3">
        <v>2.1249467591011499</v>
      </c>
      <c r="CV367" s="3">
        <v>1.19284057502078E-2</v>
      </c>
      <c r="CW367" s="3">
        <v>1.44580122369824E-2</v>
      </c>
      <c r="CX367" s="3">
        <v>2.3713478269330999</v>
      </c>
      <c r="CY367" s="3">
        <v>0.43308562468400802</v>
      </c>
      <c r="DA367" s="3">
        <f t="shared" si="287"/>
        <v>0.37366131746087672</v>
      </c>
      <c r="DB367" s="3">
        <f t="shared" si="288"/>
        <v>6090.6968974547235</v>
      </c>
      <c r="DC367" s="3">
        <f t="shared" si="289"/>
        <v>0.35962011122958198</v>
      </c>
      <c r="DD367" s="3">
        <f t="shared" si="290"/>
        <v>3.6211642792134548E-2</v>
      </c>
      <c r="DE367" s="3">
        <f t="shared" si="291"/>
        <v>5.139014912941932E-3</v>
      </c>
      <c r="DF367" s="3">
        <f t="shared" si="292"/>
        <v>3.2670492614512617E-2</v>
      </c>
      <c r="DG367" s="3">
        <f t="shared" si="293"/>
        <v>4.6917038922706571E-4</v>
      </c>
      <c r="DH367" s="3">
        <f t="shared" si="294"/>
        <v>8.6761035781746047E-3</v>
      </c>
      <c r="DI367" s="3">
        <f t="shared" si="295"/>
        <v>0.24301423463185251</v>
      </c>
      <c r="DJ367" s="3">
        <f t="shared" si="296"/>
        <v>0.88565764149734427</v>
      </c>
      <c r="DK367" s="3">
        <f t="shared" si="297"/>
        <v>2.9071545046908449E-4</v>
      </c>
      <c r="DL367" s="3">
        <f t="shared" si="298"/>
        <v>2.0809538571905152E-3</v>
      </c>
      <c r="DM367" s="3">
        <f t="shared" si="299"/>
        <v>4.4388895348978209E-5</v>
      </c>
      <c r="DN367" s="3">
        <f t="shared" si="300"/>
        <v>7.2546996159452617E-3</v>
      </c>
      <c r="DO367" s="3">
        <f t="shared" si="301"/>
        <v>1.4154699904470679E-4</v>
      </c>
      <c r="DP367" s="3">
        <f t="shared" si="302"/>
        <v>1.6653187767250392E-2</v>
      </c>
      <c r="DQ367" s="3">
        <f t="shared" si="303"/>
        <v>6.0560565995636308E-5</v>
      </c>
      <c r="DR367" s="3">
        <f t="shared" si="304"/>
        <v>7.0739694666748212E-5</v>
      </c>
      <c r="DS367" s="3">
        <f t="shared" si="305"/>
        <v>1.1444728894464769E-2</v>
      </c>
      <c r="DT367" s="3">
        <f t="shared" si="306"/>
        <v>2.0723745678135337E-3</v>
      </c>
      <c r="DV367" s="3">
        <f t="shared" si="307"/>
        <v>6.1319151314004903E-3</v>
      </c>
      <c r="DW367" s="3">
        <f t="shared" si="308"/>
        <v>99.950502556869651</v>
      </c>
      <c r="DX367" s="3">
        <f t="shared" si="309"/>
        <v>5.9014939426677128E-3</v>
      </c>
      <c r="DY367" s="3">
        <f t="shared" si="310"/>
        <v>5.9424593875229853E-4</v>
      </c>
      <c r="DZ367" s="3">
        <f t="shared" si="311"/>
        <v>8.4333062676365461E-5</v>
      </c>
      <c r="EA367" s="3">
        <f t="shared" si="312"/>
        <v>5.3613440474531654E-4</v>
      </c>
      <c r="EB367" s="3">
        <f t="shared" si="313"/>
        <v>7.6992529717977084E-6</v>
      </c>
      <c r="EC367" s="3">
        <f t="shared" si="314"/>
        <v>1.4237794582035399E-4</v>
      </c>
      <c r="ED367" s="3">
        <f t="shared" si="315"/>
        <v>3.9879500308211248E-3</v>
      </c>
      <c r="EE367" s="3">
        <f t="shared" si="316"/>
        <v>1.4533956926667028E-2</v>
      </c>
      <c r="EF367" s="3">
        <f t="shared" si="317"/>
        <v>4.7707439501011132E-6</v>
      </c>
      <c r="EG367" s="3">
        <f t="shared" si="318"/>
        <v>3.4149192994773308E-5</v>
      </c>
      <c r="EH367" s="3">
        <f t="shared" si="319"/>
        <v>7.2843756187058668E-7</v>
      </c>
      <c r="EI367" s="3">
        <f t="shared" si="320"/>
        <v>1.1905220120473879E-4</v>
      </c>
      <c r="EJ367" s="3">
        <f t="shared" si="321"/>
        <v>2.3228366027945758E-6</v>
      </c>
      <c r="EK367" s="3">
        <f t="shared" si="322"/>
        <v>2.7328473482339532E-4</v>
      </c>
      <c r="EL367" s="3">
        <f t="shared" si="323"/>
        <v>9.9382042946873089E-7</v>
      </c>
      <c r="EM367" s="3">
        <f t="shared" si="324"/>
        <v>1.1608635516923711E-6</v>
      </c>
      <c r="EN367" s="3">
        <f t="shared" si="325"/>
        <v>1.8781207206467859E-4</v>
      </c>
      <c r="EO367" s="3">
        <f t="shared" si="326"/>
        <v>3.4008403804431479E-5</v>
      </c>
      <c r="EQ367" s="3">
        <f t="shared" si="327"/>
        <v>199.9010051137393</v>
      </c>
    </row>
    <row r="368" spans="1:147">
      <c r="A368" s="5" t="s">
        <v>55</v>
      </c>
      <c r="B368" s="5" t="s">
        <v>398</v>
      </c>
      <c r="C368" s="5" t="s">
        <v>190</v>
      </c>
      <c r="D368" s="53" t="s">
        <v>588</v>
      </c>
      <c r="E368" s="3" t="s">
        <v>399</v>
      </c>
      <c r="F368" s="13" t="s">
        <v>491</v>
      </c>
      <c r="G368" s="5">
        <v>61.495972595395898</v>
      </c>
      <c r="H368" s="5">
        <v>343570.33054215898</v>
      </c>
      <c r="I368" s="5">
        <v>106.737545100144</v>
      </c>
      <c r="J368" s="5">
        <v>0.85125434876481398</v>
      </c>
      <c r="K368" s="5">
        <v>0.40463149030647599</v>
      </c>
      <c r="L368" s="5">
        <v>1.5903408422313099</v>
      </c>
      <c r="M368" s="5">
        <v>4.3546046092728302E-2</v>
      </c>
      <c r="N368" s="5">
        <v>0.96861558927221203</v>
      </c>
      <c r="O368" s="5">
        <v>49.541340612302498</v>
      </c>
      <c r="P368" s="5">
        <v>99.590219701963093</v>
      </c>
      <c r="Q368" s="5">
        <v>1.98402637183526E-2</v>
      </c>
      <c r="R368" s="5">
        <v>8.8867718288762096E-2</v>
      </c>
      <c r="S368" s="5">
        <v>6.1685643982306001E-3</v>
      </c>
      <c r="T368" s="5">
        <v>0.17232943492203801</v>
      </c>
      <c r="U368" s="5">
        <v>2.4809193718479401E-2</v>
      </c>
      <c r="V368" s="5">
        <v>1.6130633616725001</v>
      </c>
      <c r="W368" s="5">
        <v>2.9125194364766498E-2</v>
      </c>
      <c r="X368" s="5">
        <v>9.7680810467555695E-3</v>
      </c>
      <c r="Y368" s="5">
        <v>0.78476938708073996</v>
      </c>
      <c r="Z368" s="3">
        <v>0.19438209888278499</v>
      </c>
      <c r="AA368" s="3">
        <f t="shared" si="274"/>
        <v>125.38854603799932</v>
      </c>
      <c r="AB368" s="3">
        <f t="shared" si="275"/>
        <v>126.90380300438106</v>
      </c>
      <c r="AC368" s="3">
        <f t="shared" si="276"/>
        <v>0.24769327407872785</v>
      </c>
      <c r="AD368" s="3">
        <f t="shared" si="277"/>
        <v>2.1545146695856285</v>
      </c>
      <c r="AE368" s="3">
        <f t="shared" si="278"/>
        <v>1.244707197752936E-2</v>
      </c>
      <c r="AF368" s="3">
        <f t="shared" si="279"/>
        <v>3.1613355626379624E-2</v>
      </c>
      <c r="AG368" s="3">
        <f t="shared" si="280"/>
        <v>1.8587895852146437E-4</v>
      </c>
      <c r="AH368" s="17">
        <f t="shared" si="281"/>
        <v>2.5281648398845304E-2</v>
      </c>
      <c r="AI368" s="3">
        <f t="shared" si="282"/>
        <v>1.8211220681570908E-3</v>
      </c>
      <c r="AJ368" s="3">
        <f t="shared" si="283"/>
        <v>0.93303831944537319</v>
      </c>
      <c r="AK368" s="3">
        <f t="shared" si="284"/>
        <v>9.1514949473410652E-5</v>
      </c>
      <c r="AL368" s="3">
        <f t="shared" si="285"/>
        <v>2.3243174363062928E-4</v>
      </c>
      <c r="AM368" s="3">
        <f t="shared" si="286"/>
        <v>1.8587895852146437E-4</v>
      </c>
      <c r="AP368" s="5">
        <v>0.15858960842845299</v>
      </c>
      <c r="AQ368" s="5">
        <v>4.7096233728826897</v>
      </c>
      <c r="AR368" s="5">
        <v>1.8295277141741301E-2</v>
      </c>
      <c r="AS368" s="5">
        <v>0.19804774062571601</v>
      </c>
      <c r="AT368" s="5">
        <v>0.126335835064113</v>
      </c>
      <c r="AU368" s="5">
        <v>1.5903408422313099</v>
      </c>
      <c r="AV368" s="5">
        <v>3.68453721387541E-2</v>
      </c>
      <c r="AW368" s="5">
        <v>0.40208391970263202</v>
      </c>
      <c r="AX368" s="5">
        <v>0.28649266822116098</v>
      </c>
      <c r="AY368" s="5">
        <v>1.1091905385344201</v>
      </c>
      <c r="AZ368" s="5">
        <v>1.98402637183526E-2</v>
      </c>
      <c r="BA368" s="5">
        <v>8.8867718288762096E-2</v>
      </c>
      <c r="BB368" s="5">
        <v>6.1685643982306001E-3</v>
      </c>
      <c r="BC368" s="5">
        <v>9.1837926435877404E-2</v>
      </c>
      <c r="BD368" s="5">
        <v>2.4809193718479401E-2</v>
      </c>
      <c r="BE368" s="5">
        <v>0.15680029309428101</v>
      </c>
      <c r="BF368" s="5">
        <v>2.4399160174054702E-7</v>
      </c>
      <c r="BG368" s="5">
        <v>8.3622469727376303E-3</v>
      </c>
      <c r="BH368" s="5">
        <v>2.13789702449972E-2</v>
      </c>
      <c r="BI368" s="3">
        <v>5.2579878510322E-3</v>
      </c>
      <c r="BK368" s="5">
        <v>17.941023708293802</v>
      </c>
      <c r="BL368" s="5">
        <v>24822.951559386402</v>
      </c>
      <c r="BM368" s="5">
        <v>23.4650646247173</v>
      </c>
      <c r="BN368" s="5">
        <v>0.39447715210295398</v>
      </c>
      <c r="BO368" s="5">
        <v>0.47142493985766898</v>
      </c>
      <c r="BP368" s="5">
        <v>1.0010544702792299</v>
      </c>
      <c r="BQ368" s="5">
        <v>4.6213183131453298E-2</v>
      </c>
      <c r="BR368" s="5">
        <v>0.39330437674287</v>
      </c>
      <c r="BS368" s="5">
        <v>3.1723580604147799</v>
      </c>
      <c r="BT368" s="5">
        <v>9.76626106991535</v>
      </c>
      <c r="BU368" s="5">
        <v>1.69581461241212E-2</v>
      </c>
      <c r="BV368" s="5">
        <v>4.5256128318478799E-2</v>
      </c>
      <c r="BW368" s="5">
        <v>7.1836801992565596E-3</v>
      </c>
      <c r="BX368" s="5">
        <v>0.13891213092556901</v>
      </c>
      <c r="BY368" s="5">
        <v>1.1800195463765199E-2</v>
      </c>
      <c r="BZ368" s="5">
        <v>0.72233716283940996</v>
      </c>
      <c r="CA368" s="5">
        <v>3.97443246169931E-2</v>
      </c>
      <c r="CB368" s="5">
        <v>8.9827610237316804E-3</v>
      </c>
      <c r="CC368" s="5">
        <v>0.570773259528215</v>
      </c>
      <c r="CD368" s="3">
        <v>0.22531515057539001</v>
      </c>
      <c r="CF368" s="3">
        <v>61.495972595395898</v>
      </c>
      <c r="CG368" s="3">
        <v>343570.33054215898</v>
      </c>
      <c r="CH368" s="3">
        <v>106.737545100144</v>
      </c>
      <c r="CI368" s="3">
        <v>0.85125434876481398</v>
      </c>
      <c r="CJ368" s="3">
        <v>0.40463149030647599</v>
      </c>
      <c r="CK368" s="3">
        <v>1.5903408422313099</v>
      </c>
      <c r="CL368" s="3">
        <v>4.3546046092728302E-2</v>
      </c>
      <c r="CM368" s="3">
        <v>0.96861558927221203</v>
      </c>
      <c r="CN368" s="3">
        <v>49.541340612302498</v>
      </c>
      <c r="CO368" s="3">
        <v>99.590219701963093</v>
      </c>
      <c r="CP368" s="3">
        <v>1.98402637183526E-2</v>
      </c>
      <c r="CQ368" s="3">
        <v>8.8867718288762096E-2</v>
      </c>
      <c r="CR368" s="3">
        <v>6.1685643982306001E-3</v>
      </c>
      <c r="CS368" s="3">
        <v>0.17232943492203801</v>
      </c>
      <c r="CT368" s="3">
        <v>2.4809193718479401E-2</v>
      </c>
      <c r="CU368" s="3">
        <v>1.6130633616725001</v>
      </c>
      <c r="CV368" s="3">
        <v>2.9125194364766498E-2</v>
      </c>
      <c r="CW368" s="3">
        <v>9.7680810467555695E-3</v>
      </c>
      <c r="CX368" s="3">
        <v>0.78476938708073996</v>
      </c>
      <c r="CY368" s="3">
        <v>0.19438209888278499</v>
      </c>
      <c r="DA368" s="3">
        <f t="shared" si="287"/>
        <v>1.119369430017362</v>
      </c>
      <c r="DB368" s="3">
        <f t="shared" si="288"/>
        <v>6152.2129204433522</v>
      </c>
      <c r="DC368" s="3">
        <f t="shared" si="289"/>
        <v>1.811161537132618</v>
      </c>
      <c r="DD368" s="3">
        <f t="shared" si="290"/>
        <v>1.450340836899573E-2</v>
      </c>
      <c r="DE368" s="3">
        <f t="shared" si="291"/>
        <v>6.3675367498579926E-3</v>
      </c>
      <c r="DF368" s="3">
        <f t="shared" si="292"/>
        <v>2.4320857045898606E-2</v>
      </c>
      <c r="DG368" s="3">
        <f t="shared" si="293"/>
        <v>6.245578373381568E-4</v>
      </c>
      <c r="DH368" s="3">
        <f t="shared" si="294"/>
        <v>1.3339975062280844E-2</v>
      </c>
      <c r="DI368" s="3">
        <f t="shared" si="295"/>
        <v>0.66124242691430113</v>
      </c>
      <c r="DJ368" s="3">
        <f t="shared" si="296"/>
        <v>1.2612743123348924</v>
      </c>
      <c r="DK368" s="3">
        <f t="shared" si="297"/>
        <v>1.8393060900573664E-4</v>
      </c>
      <c r="DL368" s="3">
        <f t="shared" si="298"/>
        <v>7.9056069502772943E-4</v>
      </c>
      <c r="DM368" s="3">
        <f t="shared" si="299"/>
        <v>5.3724715621510566E-5</v>
      </c>
      <c r="DN368" s="3">
        <f t="shared" si="300"/>
        <v>1.4516842298208914E-3</v>
      </c>
      <c r="DO368" s="3">
        <f t="shared" si="301"/>
        <v>2.0375487613731439E-4</v>
      </c>
      <c r="DP368" s="3">
        <f t="shared" si="302"/>
        <v>1.2641562395552509E-2</v>
      </c>
      <c r="DQ368" s="3">
        <f t="shared" si="303"/>
        <v>1.4786873387773964E-4</v>
      </c>
      <c r="DR368" s="3">
        <f t="shared" si="304"/>
        <v>4.7792951022689086E-5</v>
      </c>
      <c r="DS368" s="3">
        <f t="shared" si="305"/>
        <v>3.7874970418954631E-3</v>
      </c>
      <c r="DT368" s="3">
        <f t="shared" si="306"/>
        <v>9.301452073289607E-4</v>
      </c>
      <c r="DV368" s="3">
        <f t="shared" si="307"/>
        <v>1.8176962858719906E-2</v>
      </c>
      <c r="DW368" s="3">
        <f t="shared" si="308"/>
        <v>99.903162222413926</v>
      </c>
      <c r="DX368" s="3">
        <f t="shared" si="309"/>
        <v>2.9410679895993785E-2</v>
      </c>
      <c r="DY368" s="3">
        <f t="shared" si="310"/>
        <v>2.3551466404080182E-4</v>
      </c>
      <c r="DZ368" s="3">
        <f t="shared" si="311"/>
        <v>1.0339971407107978E-4</v>
      </c>
      <c r="EA368" s="3">
        <f t="shared" si="312"/>
        <v>3.9493602680276734E-4</v>
      </c>
      <c r="EB368" s="3">
        <f t="shared" si="313"/>
        <v>1.0141928400029666E-5</v>
      </c>
      <c r="EC368" s="3">
        <f t="shared" si="314"/>
        <v>2.1662216667786582E-4</v>
      </c>
      <c r="ED368" s="3">
        <f t="shared" si="315"/>
        <v>1.0737633807316533E-2</v>
      </c>
      <c r="EE368" s="3">
        <f t="shared" si="316"/>
        <v>2.0481295732377853E-2</v>
      </c>
      <c r="EF368" s="3">
        <f t="shared" si="317"/>
        <v>2.9867707289693907E-6</v>
      </c>
      <c r="EG368" s="3">
        <f t="shared" si="318"/>
        <v>1.2837578020028603E-5</v>
      </c>
      <c r="EH368" s="3">
        <f t="shared" si="319"/>
        <v>8.7241274798110193E-7</v>
      </c>
      <c r="EI368" s="3">
        <f t="shared" si="320"/>
        <v>2.3573281188887278E-5</v>
      </c>
      <c r="EJ368" s="3">
        <f t="shared" si="321"/>
        <v>3.3086885495645462E-6</v>
      </c>
      <c r="EK368" s="3">
        <f t="shared" si="322"/>
        <v>2.0528094119613764E-4</v>
      </c>
      <c r="EL368" s="3">
        <f t="shared" si="323"/>
        <v>2.4011773160715331E-6</v>
      </c>
      <c r="EM368" s="3">
        <f t="shared" si="324"/>
        <v>7.7608935205114956E-7</v>
      </c>
      <c r="EN368" s="3">
        <f t="shared" si="325"/>
        <v>6.150354941976352E-5</v>
      </c>
      <c r="EO368" s="3">
        <f t="shared" si="326"/>
        <v>1.5104231394431241E-5</v>
      </c>
      <c r="EQ368" s="3">
        <f t="shared" si="327"/>
        <v>199.80632444482785</v>
      </c>
    </row>
    <row r="369" spans="1:147">
      <c r="A369" s="5" t="s">
        <v>56</v>
      </c>
      <c r="B369" s="5" t="s">
        <v>398</v>
      </c>
      <c r="C369" s="5" t="s">
        <v>190</v>
      </c>
      <c r="D369" s="53" t="s">
        <v>588</v>
      </c>
      <c r="E369" s="3" t="s">
        <v>399</v>
      </c>
      <c r="F369" s="13" t="s">
        <v>491</v>
      </c>
      <c r="G369" s="5">
        <v>15.0230330193741</v>
      </c>
      <c r="H369" s="5">
        <v>336736.684130701</v>
      </c>
      <c r="I369" s="5">
        <v>21.2421124604253</v>
      </c>
      <c r="J369" s="5">
        <v>11.9567611052362</v>
      </c>
      <c r="K369" s="5">
        <v>0.12862053938665299</v>
      </c>
      <c r="L369" s="5">
        <v>1.96392688096185</v>
      </c>
      <c r="M369" s="5">
        <v>3.3368531704549897E-2</v>
      </c>
      <c r="N369" s="5">
        <v>0.62840868278292294</v>
      </c>
      <c r="O369" s="5">
        <v>4.8831439260527096</v>
      </c>
      <c r="P369" s="5">
        <v>26.521467510832299</v>
      </c>
      <c r="Q369" s="5">
        <v>1.98803465974953E-6</v>
      </c>
      <c r="R369" s="5">
        <v>7.9029797362813806E-2</v>
      </c>
      <c r="S369" s="5">
        <v>5.9912046262129599E-3</v>
      </c>
      <c r="T369" s="5">
        <v>8.5020721162062399E-2</v>
      </c>
      <c r="U369" s="5">
        <v>1.3669124214255601E-2</v>
      </c>
      <c r="V369" s="5">
        <v>0.19033826498914599</v>
      </c>
      <c r="W369" s="5">
        <v>1.8095060046980801E-2</v>
      </c>
      <c r="X369" s="5">
        <v>5.1430257042318298E-3</v>
      </c>
      <c r="Y369" s="5">
        <v>2.62703935810269E-2</v>
      </c>
      <c r="Z369" s="3">
        <v>3.41071689412208E-3</v>
      </c>
      <c r="AA369" s="3">
        <f t="shared" si="274"/>
        <v>1.7765774755776282</v>
      </c>
      <c r="AB369" s="3">
        <f t="shared" si="275"/>
        <v>1009.5572960881229</v>
      </c>
      <c r="AC369" s="3">
        <f t="shared" si="276"/>
        <v>0.12983120651018265</v>
      </c>
      <c r="AD369" s="3">
        <f t="shared" si="277"/>
        <v>4.3500893649875207</v>
      </c>
      <c r="AE369" s="3">
        <f t="shared" si="278"/>
        <v>0.19577269325520288</v>
      </c>
      <c r="AF369" s="3">
        <f t="shared" si="279"/>
        <v>0.52032430241653349</v>
      </c>
      <c r="AG369" s="3">
        <f t="shared" si="280"/>
        <v>9.3589310547776212E-8</v>
      </c>
      <c r="AH369" s="17">
        <f t="shared" si="281"/>
        <v>7.567586125490467E-5</v>
      </c>
      <c r="AI369" s="3">
        <f t="shared" si="282"/>
        <v>1.6056392227827384E-4</v>
      </c>
      <c r="AJ369" s="3">
        <f t="shared" si="283"/>
        <v>1.2485324875406152</v>
      </c>
      <c r="AK369" s="3">
        <f t="shared" si="284"/>
        <v>2.4211460671877351E-4</v>
      </c>
      <c r="AL369" s="3">
        <f t="shared" si="285"/>
        <v>6.4349175439691294E-4</v>
      </c>
      <c r="AM369" s="3">
        <f t="shared" si="286"/>
        <v>9.3589310547776212E-8</v>
      </c>
      <c r="AP369" s="5">
        <v>0.133146168388556</v>
      </c>
      <c r="AQ369" s="5">
        <v>5.5348243533608903</v>
      </c>
      <c r="AR369" s="5">
        <v>8.2657355582447505E-3</v>
      </c>
      <c r="AS369" s="5">
        <v>0.218556720223471</v>
      </c>
      <c r="AT369" s="5">
        <v>0.12862053938665299</v>
      </c>
      <c r="AU369" s="5">
        <v>1.96392688096185</v>
      </c>
      <c r="AV369" s="5">
        <v>3.3368531704549897E-2</v>
      </c>
      <c r="AW369" s="5">
        <v>0.30151035016804401</v>
      </c>
      <c r="AX369" s="5">
        <v>0.30096312639346001</v>
      </c>
      <c r="AY369" s="5">
        <v>0.92009697284751002</v>
      </c>
      <c r="AZ369" s="5">
        <v>1.98803465974953E-6</v>
      </c>
      <c r="BA369" s="5">
        <v>7.9029797362813806E-2</v>
      </c>
      <c r="BB369" s="5">
        <v>5.9912046262129599E-3</v>
      </c>
      <c r="BC369" s="5">
        <v>8.5020721162062399E-2</v>
      </c>
      <c r="BD369" s="5">
        <v>1.3669124214255601E-2</v>
      </c>
      <c r="BE369" s="5">
        <v>0.19033826498914599</v>
      </c>
      <c r="BF369" s="5">
        <v>1.8095060046980801E-2</v>
      </c>
      <c r="BG369" s="5">
        <v>5.1430257042318298E-3</v>
      </c>
      <c r="BH369" s="5">
        <v>2.5505720642448299E-2</v>
      </c>
      <c r="BI369" s="3">
        <v>3.41071689412208E-3</v>
      </c>
      <c r="BK369" s="5">
        <v>0.91120970394095302</v>
      </c>
      <c r="BL369" s="5">
        <v>28001.5313608006</v>
      </c>
      <c r="BM369" s="5">
        <v>4.7611844904215896</v>
      </c>
      <c r="BN369" s="5">
        <v>0.95981698222052902</v>
      </c>
      <c r="BO369" s="5">
        <v>0.153165482559347</v>
      </c>
      <c r="BP369" s="5">
        <v>1.4275194069824999</v>
      </c>
      <c r="BQ369" s="5">
        <v>2.2917122393797999E-2</v>
      </c>
      <c r="BR369" s="5">
        <v>0.38571170045691699</v>
      </c>
      <c r="BS369" s="5">
        <v>0.49277774924254902</v>
      </c>
      <c r="BT369" s="5">
        <v>2.02484650372172</v>
      </c>
      <c r="BU369" s="5">
        <v>1.21957501003491E-4</v>
      </c>
      <c r="BV369" s="5">
        <v>9.2385316074026794E-2</v>
      </c>
      <c r="BW369" s="5">
        <v>3.62741727198364E-3</v>
      </c>
      <c r="BX369" s="5">
        <v>5.9721707983513297E-2</v>
      </c>
      <c r="BY369" s="5">
        <v>6.5945721661312502E-3</v>
      </c>
      <c r="BZ369" s="5">
        <v>0.104599849887895</v>
      </c>
      <c r="CA369" s="5">
        <v>1.16821822575416E-4</v>
      </c>
      <c r="CB369" s="5">
        <v>3.6312350244483799E-4</v>
      </c>
      <c r="CC369" s="5">
        <v>2.4972855493478299E-2</v>
      </c>
      <c r="CD369" s="3">
        <v>1.89421096190497E-4</v>
      </c>
      <c r="CF369" s="3">
        <v>15.0230330193741</v>
      </c>
      <c r="CG369" s="3">
        <v>336736.684130701</v>
      </c>
      <c r="CH369" s="3">
        <v>21.2421124604253</v>
      </c>
      <c r="CI369" s="3">
        <v>11.9567611052362</v>
      </c>
      <c r="CJ369" s="3">
        <v>0.12862053938665299</v>
      </c>
      <c r="CK369" s="3">
        <v>1.96392688096185</v>
      </c>
      <c r="CL369" s="3">
        <v>3.3368531704549897E-2</v>
      </c>
      <c r="CM369" s="3">
        <v>0.62840868278292294</v>
      </c>
      <c r="CN369" s="3">
        <v>4.8831439260527096</v>
      </c>
      <c r="CO369" s="3">
        <v>26.521467510832299</v>
      </c>
      <c r="CP369" s="3">
        <v>1.98803465974953E-6</v>
      </c>
      <c r="CQ369" s="3">
        <v>7.9029797362813806E-2</v>
      </c>
      <c r="CR369" s="3">
        <v>5.9912046262129599E-3</v>
      </c>
      <c r="CS369" s="3">
        <v>8.5020721162062399E-2</v>
      </c>
      <c r="CT369" s="3">
        <v>1.3669124214255601E-2</v>
      </c>
      <c r="CU369" s="3">
        <v>0.19033826498914599</v>
      </c>
      <c r="CV369" s="3">
        <v>1.8095060046980801E-2</v>
      </c>
      <c r="CW369" s="3">
        <v>5.1430257042318298E-3</v>
      </c>
      <c r="CX369" s="3">
        <v>2.62703935810269E-2</v>
      </c>
      <c r="CY369" s="3">
        <v>3.41071689412208E-3</v>
      </c>
      <c r="DA369" s="3">
        <f t="shared" si="287"/>
        <v>0.27345406858867705</v>
      </c>
      <c r="DB369" s="3">
        <f t="shared" si="288"/>
        <v>6029.8448228256966</v>
      </c>
      <c r="DC369" s="3">
        <f t="shared" si="289"/>
        <v>0.36044390021966055</v>
      </c>
      <c r="DD369" s="3">
        <f t="shared" si="290"/>
        <v>0.20371559843587525</v>
      </c>
      <c r="DE369" s="3">
        <f t="shared" si="291"/>
        <v>2.0240540614146129E-3</v>
      </c>
      <c r="DF369" s="3">
        <f t="shared" si="292"/>
        <v>3.0034055374856247E-2</v>
      </c>
      <c r="DG369" s="3">
        <f t="shared" si="293"/>
        <v>4.7858714777835004E-4</v>
      </c>
      <c r="DH369" s="3">
        <f t="shared" si="294"/>
        <v>8.654574890275761E-3</v>
      </c>
      <c r="DI369" s="3">
        <f t="shared" si="295"/>
        <v>6.5176717075619173E-2</v>
      </c>
      <c r="DJ369" s="3">
        <f t="shared" si="296"/>
        <v>0.33588484689503928</v>
      </c>
      <c r="DK369" s="3">
        <f t="shared" si="297"/>
        <v>1.8430220025452636E-8</v>
      </c>
      <c r="DL369" s="3">
        <f t="shared" si="298"/>
        <v>7.0304327301432955E-4</v>
      </c>
      <c r="DM369" s="3">
        <f t="shared" si="299"/>
        <v>5.2180012073132782E-5</v>
      </c>
      <c r="DN369" s="3">
        <f t="shared" si="300"/>
        <v>7.1620521575320028E-4</v>
      </c>
      <c r="DO369" s="3">
        <f t="shared" si="301"/>
        <v>1.1226284670052233E-4</v>
      </c>
      <c r="DP369" s="3">
        <f t="shared" si="302"/>
        <v>1.4916791927049059E-3</v>
      </c>
      <c r="DQ369" s="3">
        <f t="shared" si="303"/>
        <v>9.1868695709910127E-5</v>
      </c>
      <c r="DR369" s="3">
        <f t="shared" si="304"/>
        <v>2.5163629828033063E-5</v>
      </c>
      <c r="DS369" s="3">
        <f t="shared" si="305"/>
        <v>1.267876138080449E-4</v>
      </c>
      <c r="DT369" s="3">
        <f t="shared" si="306"/>
        <v>1.63207517094288E-5</v>
      </c>
      <c r="DV369" s="3">
        <f t="shared" si="307"/>
        <v>4.5332702193585988E-3</v>
      </c>
      <c r="DW369" s="3">
        <f t="shared" si="308"/>
        <v>99.961635618542843</v>
      </c>
      <c r="DX369" s="3">
        <f t="shared" si="309"/>
        <v>5.9753713193898637E-3</v>
      </c>
      <c r="DY369" s="3">
        <f t="shared" si="310"/>
        <v>3.3771589516821982E-3</v>
      </c>
      <c r="DZ369" s="3">
        <f t="shared" si="311"/>
        <v>3.3554388297598804E-5</v>
      </c>
      <c r="EA369" s="3">
        <f t="shared" si="312"/>
        <v>4.9789893235123212E-4</v>
      </c>
      <c r="EB369" s="3">
        <f t="shared" si="313"/>
        <v>7.9339279009038032E-6</v>
      </c>
      <c r="EC369" s="3">
        <f t="shared" si="314"/>
        <v>1.4347391799209225E-4</v>
      </c>
      <c r="ED369" s="3">
        <f t="shared" si="315"/>
        <v>1.0804873814435534E-3</v>
      </c>
      <c r="EE369" s="3">
        <f t="shared" si="316"/>
        <v>5.5682359433219747E-3</v>
      </c>
      <c r="EF369" s="3">
        <f t="shared" si="317"/>
        <v>3.0553272806953017E-10</v>
      </c>
      <c r="EG369" s="3">
        <f t="shared" si="318"/>
        <v>1.1654919412701052E-5</v>
      </c>
      <c r="EH369" s="3">
        <f t="shared" si="319"/>
        <v>8.6503044550678043E-7</v>
      </c>
      <c r="EI369" s="3">
        <f t="shared" si="320"/>
        <v>1.1873115628815047E-5</v>
      </c>
      <c r="EJ369" s="3">
        <f t="shared" si="321"/>
        <v>1.8610723998895752E-6</v>
      </c>
      <c r="EK369" s="3">
        <f t="shared" si="322"/>
        <v>2.47287776555175E-5</v>
      </c>
      <c r="EL369" s="3">
        <f t="shared" si="323"/>
        <v>1.5229819929265348E-6</v>
      </c>
      <c r="EM369" s="3">
        <f t="shared" si="324"/>
        <v>4.1715793185718757E-7</v>
      </c>
      <c r="EN369" s="3">
        <f t="shared" si="325"/>
        <v>2.1018612625731046E-6</v>
      </c>
      <c r="EO369" s="3">
        <f t="shared" si="326"/>
        <v>2.7056235829201735E-7</v>
      </c>
      <c r="EQ369" s="3">
        <f t="shared" si="327"/>
        <v>199.92327123708569</v>
      </c>
    </row>
    <row r="370" spans="1:147">
      <c r="A370" s="5" t="s">
        <v>57</v>
      </c>
      <c r="B370" s="5" t="s">
        <v>398</v>
      </c>
      <c r="C370" s="5" t="s">
        <v>190</v>
      </c>
      <c r="D370" s="53" t="s">
        <v>588</v>
      </c>
      <c r="E370" s="3" t="s">
        <v>399</v>
      </c>
      <c r="F370" s="13" t="s">
        <v>494</v>
      </c>
      <c r="G370" s="5">
        <v>15.213810729296499</v>
      </c>
      <c r="H370" s="5">
        <v>327493.83765801101</v>
      </c>
      <c r="I370" s="5">
        <v>11.589175011231699</v>
      </c>
      <c r="J370" s="5">
        <v>9.1283931850221904</v>
      </c>
      <c r="K370" s="5">
        <v>0.234575528913265</v>
      </c>
      <c r="L370" s="5">
        <v>1.87060242589531</v>
      </c>
      <c r="M370" s="5">
        <v>3.1789117219787E-2</v>
      </c>
      <c r="N370" s="5">
        <v>0.71464411974839903</v>
      </c>
      <c r="O370" s="5">
        <v>2.5957330711037998</v>
      </c>
      <c r="P370" s="5">
        <v>19.685267196149599</v>
      </c>
      <c r="Q370" s="5">
        <v>3.3387050069791798E-3</v>
      </c>
      <c r="R370" s="5">
        <v>0.115576315974142</v>
      </c>
      <c r="S370" s="5">
        <v>5.70592570477731E-3</v>
      </c>
      <c r="T370" s="5">
        <v>8.0984496507427298E-2</v>
      </c>
      <c r="U370" s="5">
        <v>1.30213030635042E-2</v>
      </c>
      <c r="V370" s="5">
        <v>0.18130261076749901</v>
      </c>
      <c r="W370" s="5">
        <v>1.7233190198216199E-2</v>
      </c>
      <c r="X370" s="5">
        <v>4.8982703687949396E-3</v>
      </c>
      <c r="Y370" s="5">
        <v>3.7650064744371298E-2</v>
      </c>
      <c r="Z370" s="3">
        <v>3.2485895242925899E-3</v>
      </c>
      <c r="AA370" s="3">
        <f t="shared" si="274"/>
        <v>1.2695744778223559</v>
      </c>
      <c r="AB370" s="3">
        <f t="shared" si="275"/>
        <v>522.84816320515245</v>
      </c>
      <c r="AC370" s="3">
        <f t="shared" si="276"/>
        <v>8.6283769931053189E-2</v>
      </c>
      <c r="AD370" s="3">
        <f t="shared" si="277"/>
        <v>4.4647021453186486</v>
      </c>
      <c r="AE370" s="3">
        <f t="shared" si="278"/>
        <v>0.1300999188727088</v>
      </c>
      <c r="AF370" s="3">
        <f t="shared" si="279"/>
        <v>0.34585074825006484</v>
      </c>
      <c r="AG370" s="3">
        <f t="shared" si="280"/>
        <v>2.8808823783776319E-4</v>
      </c>
      <c r="AH370" s="17">
        <f t="shared" si="281"/>
        <v>8.8677271331341276E-2</v>
      </c>
      <c r="AI370" s="3">
        <f t="shared" si="282"/>
        <v>2.8031240542525289E-4</v>
      </c>
      <c r="AJ370" s="3">
        <f t="shared" si="283"/>
        <v>1.6985908985817832</v>
      </c>
      <c r="AK370" s="3">
        <f t="shared" si="284"/>
        <v>4.2265910766277668E-4</v>
      </c>
      <c r="AL370" s="3">
        <f t="shared" si="285"/>
        <v>1.1235746333008647E-3</v>
      </c>
      <c r="AM370" s="3">
        <f t="shared" si="286"/>
        <v>2.8808823783776319E-4</v>
      </c>
      <c r="AP370" s="5">
        <v>0.12681217388619101</v>
      </c>
      <c r="AQ370" s="5">
        <v>5.27252307541149</v>
      </c>
      <c r="AR370" s="5">
        <v>7.8730402675115402E-3</v>
      </c>
      <c r="AS370" s="5">
        <v>0.20817197772408899</v>
      </c>
      <c r="AT370" s="5">
        <v>0.122528387966845</v>
      </c>
      <c r="AU370" s="5">
        <v>1.87060242589531</v>
      </c>
      <c r="AV370" s="5">
        <v>3.1789117219787E-2</v>
      </c>
      <c r="AW370" s="5">
        <v>0.28728356694271201</v>
      </c>
      <c r="AX370" s="5">
        <v>0.28673828920605099</v>
      </c>
      <c r="AY370" s="5">
        <v>0.87642222601021802</v>
      </c>
      <c r="AZ370" s="5">
        <v>1.8935970211716401E-6</v>
      </c>
      <c r="BA370" s="5">
        <v>7.5294991274415399E-2</v>
      </c>
      <c r="BB370" s="5">
        <v>5.70592570477731E-3</v>
      </c>
      <c r="BC370" s="5">
        <v>8.0984496507427298E-2</v>
      </c>
      <c r="BD370" s="5">
        <v>1.30213030635042E-2</v>
      </c>
      <c r="BE370" s="5">
        <v>0.18130261076749901</v>
      </c>
      <c r="BF370" s="5">
        <v>1.7233190198216199E-2</v>
      </c>
      <c r="BG370" s="5">
        <v>4.8982703687949396E-3</v>
      </c>
      <c r="BH370" s="5">
        <v>2.42925853992727E-2</v>
      </c>
      <c r="BI370" s="3">
        <v>3.2485895242925899E-3</v>
      </c>
      <c r="BK370" s="5">
        <v>0.91376289762468299</v>
      </c>
      <c r="BL370" s="5">
        <v>23236.0864463949</v>
      </c>
      <c r="BM370" s="5">
        <v>2.0947930506661701</v>
      </c>
      <c r="BN370" s="5">
        <v>0.57135315632120298</v>
      </c>
      <c r="BO370" s="5">
        <v>0.41730823895087199</v>
      </c>
      <c r="BP370" s="5">
        <v>0.489425116648883</v>
      </c>
      <c r="BQ370" s="5">
        <v>8.5340394855160998E-3</v>
      </c>
      <c r="BR370" s="5">
        <v>0.30051294461548</v>
      </c>
      <c r="BS370" s="5">
        <v>0.33200461868664699</v>
      </c>
      <c r="BT370" s="5">
        <v>3.3872260932109501</v>
      </c>
      <c r="BU370" s="5">
        <v>8.0408979713635295E-3</v>
      </c>
      <c r="BV370" s="5">
        <v>0.10522684043423</v>
      </c>
      <c r="BW370" s="5">
        <v>9.9821782612875498E-5</v>
      </c>
      <c r="BX370" s="5">
        <v>2.8772266462735899E-2</v>
      </c>
      <c r="BY370" s="5">
        <v>8.8230512023279705E-3</v>
      </c>
      <c r="BZ370" s="5">
        <v>0.100150358942349</v>
      </c>
      <c r="CA370" s="5">
        <v>1.03621799859858E-4</v>
      </c>
      <c r="CB370" s="5">
        <v>4.8891962339482403E-3</v>
      </c>
      <c r="CC370" s="5">
        <v>4.20986056217236E-2</v>
      </c>
      <c r="CD370" s="3">
        <v>2.4475794034501202E-3</v>
      </c>
      <c r="CF370" s="3">
        <v>15.213810729296499</v>
      </c>
      <c r="CG370" s="3">
        <v>327493.83765801101</v>
      </c>
      <c r="CH370" s="3">
        <v>11.589175011231699</v>
      </c>
      <c r="CI370" s="3">
        <v>9.1283931850221904</v>
      </c>
      <c r="CJ370" s="3">
        <v>0.234575528913265</v>
      </c>
      <c r="CK370" s="3">
        <v>1.87060242589531</v>
      </c>
      <c r="CL370" s="3">
        <v>3.1789117219787E-2</v>
      </c>
      <c r="CM370" s="3">
        <v>0.71464411974839903</v>
      </c>
      <c r="CN370" s="3">
        <v>2.5957330711037998</v>
      </c>
      <c r="CO370" s="3">
        <v>19.685267196149599</v>
      </c>
      <c r="CP370" s="3">
        <v>3.3387050069791798E-3</v>
      </c>
      <c r="CQ370" s="3">
        <v>0.115576315974142</v>
      </c>
      <c r="CR370" s="3">
        <v>5.70592570477731E-3</v>
      </c>
      <c r="CS370" s="3">
        <v>8.0984496507427298E-2</v>
      </c>
      <c r="CT370" s="3">
        <v>1.30213030635042E-2</v>
      </c>
      <c r="CU370" s="3">
        <v>0.18130261076749901</v>
      </c>
      <c r="CV370" s="3">
        <v>1.7233190198216199E-2</v>
      </c>
      <c r="CW370" s="3">
        <v>4.8982703687949396E-3</v>
      </c>
      <c r="CX370" s="3">
        <v>3.7650064744371298E-2</v>
      </c>
      <c r="CY370" s="3">
        <v>3.2485895242925899E-3</v>
      </c>
      <c r="DA370" s="3">
        <f t="shared" si="287"/>
        <v>0.27692666569387092</v>
      </c>
      <c r="DB370" s="3">
        <f t="shared" si="288"/>
        <v>5864.3358878684039</v>
      </c>
      <c r="DC370" s="3">
        <f t="shared" si="289"/>
        <v>0.19664934215742058</v>
      </c>
      <c r="DD370" s="3">
        <f t="shared" si="290"/>
        <v>0.15552674040049122</v>
      </c>
      <c r="DE370" s="3">
        <f t="shared" si="291"/>
        <v>3.6914287116933402E-3</v>
      </c>
      <c r="DF370" s="3">
        <f t="shared" si="292"/>
        <v>2.8606857713645972E-2</v>
      </c>
      <c r="DG370" s="3">
        <f t="shared" si="293"/>
        <v>4.5593444372426601E-4</v>
      </c>
      <c r="DH370" s="3">
        <f t="shared" si="294"/>
        <v>9.8422272379616992E-3</v>
      </c>
      <c r="DI370" s="3">
        <f t="shared" si="295"/>
        <v>3.4645990890528229E-2</v>
      </c>
      <c r="DJ370" s="3">
        <f t="shared" si="296"/>
        <v>0.24930682872529888</v>
      </c>
      <c r="DK370" s="3">
        <f t="shared" si="297"/>
        <v>3.0951707796914939E-5</v>
      </c>
      <c r="DL370" s="3">
        <f t="shared" si="298"/>
        <v>1.0281584184300646E-3</v>
      </c>
      <c r="DM370" s="3">
        <f t="shared" si="299"/>
        <v>4.9695393621011603E-5</v>
      </c>
      <c r="DN370" s="3">
        <f t="shared" si="300"/>
        <v>6.822045026318533E-4</v>
      </c>
      <c r="DO370" s="3">
        <f t="shared" si="301"/>
        <v>1.0694237075808311E-4</v>
      </c>
      <c r="DP370" s="3">
        <f t="shared" si="302"/>
        <v>1.4208668555446631E-3</v>
      </c>
      <c r="DQ370" s="3">
        <f t="shared" si="303"/>
        <v>8.7492978874921653E-5</v>
      </c>
      <c r="DR370" s="3">
        <f t="shared" si="304"/>
        <v>2.3966098838774693E-5</v>
      </c>
      <c r="DS370" s="3">
        <f t="shared" si="305"/>
        <v>1.8170880668132866E-4</v>
      </c>
      <c r="DT370" s="3">
        <f t="shared" si="306"/>
        <v>1.554494983831779E-5</v>
      </c>
      <c r="DV370" s="3">
        <f t="shared" si="307"/>
        <v>4.7206148764747094E-3</v>
      </c>
      <c r="DW370" s="3">
        <f t="shared" si="308"/>
        <v>99.966072835754403</v>
      </c>
      <c r="DX370" s="3">
        <f t="shared" si="309"/>
        <v>3.3521719828291368E-3</v>
      </c>
      <c r="DY370" s="3">
        <f t="shared" si="310"/>
        <v>2.6511778581690712E-3</v>
      </c>
      <c r="DZ370" s="3">
        <f t="shared" si="311"/>
        <v>6.2925732515513143E-5</v>
      </c>
      <c r="EA370" s="3">
        <f t="shared" si="312"/>
        <v>4.8764519571948639E-4</v>
      </c>
      <c r="EB370" s="3">
        <f t="shared" si="313"/>
        <v>7.7720609257659762E-6</v>
      </c>
      <c r="EC370" s="3">
        <f t="shared" si="314"/>
        <v>1.6777497465169131E-4</v>
      </c>
      <c r="ED370" s="3">
        <f t="shared" si="315"/>
        <v>5.9059094073963929E-4</v>
      </c>
      <c r="EE370" s="3">
        <f t="shared" si="316"/>
        <v>4.2497948745331884E-3</v>
      </c>
      <c r="EF370" s="3">
        <f t="shared" si="317"/>
        <v>5.276165511628038E-7</v>
      </c>
      <c r="EG370" s="3">
        <f t="shared" si="318"/>
        <v>1.7526444819795816E-5</v>
      </c>
      <c r="EH370" s="3">
        <f t="shared" si="319"/>
        <v>8.4712974040190411E-7</v>
      </c>
      <c r="EI370" s="3">
        <f t="shared" si="320"/>
        <v>1.1629160795522598E-5</v>
      </c>
      <c r="EJ370" s="3">
        <f t="shared" si="321"/>
        <v>1.8229871257112901E-6</v>
      </c>
      <c r="EK370" s="3">
        <f t="shared" si="322"/>
        <v>2.4220727169656702E-5</v>
      </c>
      <c r="EL370" s="3">
        <f t="shared" si="323"/>
        <v>1.4914441577129199E-6</v>
      </c>
      <c r="EM370" s="3">
        <f t="shared" si="324"/>
        <v>4.0853675981657917E-7</v>
      </c>
      <c r="EN370" s="3">
        <f t="shared" si="325"/>
        <v>3.0974889827134906E-6</v>
      </c>
      <c r="EO370" s="3">
        <f t="shared" si="326"/>
        <v>2.6498611564527355E-7</v>
      </c>
      <c r="EQ370" s="3">
        <f t="shared" si="327"/>
        <v>199.93214567150881</v>
      </c>
    </row>
    <row r="371" spans="1:147" s="9" customFormat="1">
      <c r="A371" s="8" t="s">
        <v>464</v>
      </c>
      <c r="B371" s="8" t="s">
        <v>398</v>
      </c>
      <c r="C371" s="8" t="s">
        <v>190</v>
      </c>
      <c r="D371" s="8" t="s">
        <v>588</v>
      </c>
      <c r="E371" s="9" t="s">
        <v>399</v>
      </c>
      <c r="F371" s="9" t="s">
        <v>494</v>
      </c>
      <c r="G371" s="8">
        <v>40.453382569625099</v>
      </c>
      <c r="H371" s="8">
        <v>363310.48893058201</v>
      </c>
      <c r="I371" s="8">
        <v>149.14308310730101</v>
      </c>
      <c r="J371" s="8">
        <v>99.435832075505402</v>
      </c>
      <c r="K371" s="8">
        <v>24.042978724542099</v>
      </c>
      <c r="L371" s="8">
        <v>5.4380691802719499</v>
      </c>
      <c r="M371" s="8">
        <v>8.8405519946080605E-2</v>
      </c>
      <c r="N371" s="8">
        <v>0.32632204875159998</v>
      </c>
      <c r="O371" s="8">
        <v>18.533550228505099</v>
      </c>
      <c r="P371" s="8">
        <v>130.32708258307801</v>
      </c>
      <c r="Q371" s="8">
        <v>3.0319169891692199E-2</v>
      </c>
      <c r="R371" s="8">
        <v>0.114830857519582</v>
      </c>
      <c r="S371" s="9">
        <v>2.45558304400403E-2</v>
      </c>
      <c r="T371" s="8">
        <v>9.1116474633407898E-2</v>
      </c>
      <c r="U371" s="8">
        <v>1.8511545762998599E-2</v>
      </c>
      <c r="V371" s="8">
        <v>2.1375310268883698</v>
      </c>
      <c r="W371" s="8">
        <v>9.2677220270168999E-3</v>
      </c>
      <c r="X371" s="8">
        <v>7.3728735448762E-3</v>
      </c>
      <c r="Y371" s="8">
        <v>3.9896479584119402</v>
      </c>
      <c r="Z371" s="9">
        <v>0.405893940373805</v>
      </c>
      <c r="AA371" s="9">
        <f t="shared" si="274"/>
        <v>1.4998927448412258</v>
      </c>
      <c r="AB371" s="9">
        <f t="shared" si="275"/>
        <v>32.666311399303027</v>
      </c>
      <c r="AC371" s="9">
        <f t="shared" si="276"/>
        <v>0.10173678094028353</v>
      </c>
      <c r="AD371" s="9">
        <f t="shared" si="277"/>
        <v>8.0471944807376907</v>
      </c>
      <c r="AE371" s="9">
        <f t="shared" si="278"/>
        <v>1.8480010321038291E-3</v>
      </c>
      <c r="AF371" s="9">
        <f t="shared" si="279"/>
        <v>4.6398945360499998E-3</v>
      </c>
      <c r="AG371" s="9">
        <f t="shared" si="280"/>
        <v>2.0328914529599117E-4</v>
      </c>
      <c r="AH371" s="49">
        <f t="shared" si="281"/>
        <v>7.5994599542964676E-3</v>
      </c>
      <c r="AI371" s="9">
        <f t="shared" si="282"/>
        <v>2.7215069711398186E-3</v>
      </c>
      <c r="AJ371" s="9">
        <f t="shared" si="283"/>
        <v>0.8738392680893835</v>
      </c>
      <c r="AK371" s="9">
        <f t="shared" si="284"/>
        <v>4.9434900977417674E-5</v>
      </c>
      <c r="AL371" s="9">
        <f t="shared" si="285"/>
        <v>1.2411937166191252E-4</v>
      </c>
      <c r="AM371" s="9">
        <f t="shared" si="286"/>
        <v>2.0328914529599117E-4</v>
      </c>
      <c r="AO371" s="40"/>
      <c r="AP371" s="8">
        <v>0.175382417360333</v>
      </c>
      <c r="AQ371" s="8">
        <v>5.1530078639947101</v>
      </c>
      <c r="AR371" s="8">
        <v>1.6835192223678099E-2</v>
      </c>
      <c r="AS371" s="8">
        <v>0.19292125481460401</v>
      </c>
      <c r="AT371" s="8">
        <v>0.100186175330681</v>
      </c>
      <c r="AU371" s="8">
        <v>1.23042907209772</v>
      </c>
      <c r="AV371" s="8">
        <v>1.4064352941981601E-2</v>
      </c>
      <c r="AW371" s="8">
        <v>0.30737334431049301</v>
      </c>
      <c r="AX371" s="8">
        <v>0.217999565465712</v>
      </c>
      <c r="AY371" s="8">
        <v>0.97715053276871799</v>
      </c>
      <c r="AZ371" s="8">
        <v>8.2541227722920194E-3</v>
      </c>
      <c r="BA371" s="8">
        <v>0.114830857519582</v>
      </c>
      <c r="BB371" s="8">
        <v>6.2469533373685501E-6</v>
      </c>
      <c r="BC371" s="8">
        <v>9.1116474633407898E-2</v>
      </c>
      <c r="BD371" s="8">
        <v>1.69057440647431E-2</v>
      </c>
      <c r="BE371" s="8">
        <v>0.18071478763677101</v>
      </c>
      <c r="BF371" s="8">
        <v>9.2677220270168999E-3</v>
      </c>
      <c r="BG371" s="8">
        <v>7.3728735448762E-3</v>
      </c>
      <c r="BH371" s="8">
        <v>1.8985501427557099E-2</v>
      </c>
      <c r="BI371" s="9">
        <v>3.4956050977191801E-3</v>
      </c>
      <c r="BJ371" s="41"/>
      <c r="BK371" s="8">
        <v>23.4989477163763</v>
      </c>
      <c r="BL371" s="8">
        <v>24527.018968756402</v>
      </c>
      <c r="BM371" s="8">
        <v>18.958471116820999</v>
      </c>
      <c r="BN371" s="8">
        <v>34.238772254079301</v>
      </c>
      <c r="BO371" s="8">
        <v>34.519539547849497</v>
      </c>
      <c r="BP371" s="8">
        <v>3.05386350169859</v>
      </c>
      <c r="BQ371" s="8">
        <v>3.5768894082847599E-2</v>
      </c>
      <c r="BR371" s="8">
        <v>0.32443635580546398</v>
      </c>
      <c r="BS371" s="8">
        <v>2.7286787942880002</v>
      </c>
      <c r="BT371" s="8">
        <v>17.302568920094298</v>
      </c>
      <c r="BU371" s="8">
        <v>2.5045568035281199E-2</v>
      </c>
      <c r="BV371" s="8">
        <v>6.8431799891637807E-2</v>
      </c>
      <c r="BW371" s="8">
        <v>4.5297137046061801E-2</v>
      </c>
      <c r="BX371" s="8">
        <v>3.0904794447420201E-2</v>
      </c>
      <c r="BY371" s="8">
        <v>2.7654067046298501E-2</v>
      </c>
      <c r="BZ371" s="8">
        <v>0.73505508663229302</v>
      </c>
      <c r="CA371" s="8">
        <v>8.5878608500761094E-3</v>
      </c>
      <c r="CB371" s="8">
        <v>7.6621872022821103E-3</v>
      </c>
      <c r="CC371" s="8">
        <v>5.7271216447723203</v>
      </c>
      <c r="CD371" s="9">
        <v>0.24194050774402101</v>
      </c>
      <c r="CF371" s="9">
        <v>40.453382569625099</v>
      </c>
      <c r="CG371" s="9">
        <v>363310.48893058201</v>
      </c>
      <c r="CH371" s="9">
        <v>149.14308310730101</v>
      </c>
      <c r="CI371" s="9">
        <v>99.435832075505402</v>
      </c>
      <c r="CJ371" s="9">
        <v>24.042978724542099</v>
      </c>
      <c r="CK371" s="9">
        <v>5.4380691802719499</v>
      </c>
      <c r="CL371" s="9">
        <v>8.8405519946080605E-2</v>
      </c>
      <c r="CM371" s="9">
        <v>0.32632204875159998</v>
      </c>
      <c r="CN371" s="9">
        <v>18.533550228505099</v>
      </c>
      <c r="CO371" s="9">
        <v>130.32708258307801</v>
      </c>
      <c r="CP371" s="9">
        <v>3.0319169891692199E-2</v>
      </c>
      <c r="CQ371" s="9">
        <v>0.114830857519582</v>
      </c>
      <c r="CR371" s="9">
        <v>2.45558304400403E-2</v>
      </c>
      <c r="CS371" s="9">
        <v>9.1116474633407898E-2</v>
      </c>
      <c r="CT371" s="9">
        <v>1.8511545762998599E-2</v>
      </c>
      <c r="CU371" s="9">
        <v>2.1375310268883698</v>
      </c>
      <c r="CV371" s="9">
        <v>9.2677220270168999E-3</v>
      </c>
      <c r="CW371" s="9">
        <v>7.3728735448762E-3</v>
      </c>
      <c r="CX371" s="9">
        <v>3.9896479584119402</v>
      </c>
      <c r="CY371" s="9">
        <v>0.405893940373805</v>
      </c>
      <c r="DA371" s="9">
        <f t="shared" si="287"/>
        <v>0.73634545285044795</v>
      </c>
      <c r="DB371" s="9">
        <f t="shared" si="288"/>
        <v>6505.6941343107173</v>
      </c>
      <c r="DC371" s="9">
        <f t="shared" si="289"/>
        <v>2.530714149364043</v>
      </c>
      <c r="DD371" s="9">
        <f t="shared" si="290"/>
        <v>1.6941569593089751</v>
      </c>
      <c r="DE371" s="9">
        <f t="shared" si="291"/>
        <v>0.37835550191266326</v>
      </c>
      <c r="DF371" s="9">
        <f t="shared" si="292"/>
        <v>8.3163621047131819E-2</v>
      </c>
      <c r="DG371" s="9">
        <f t="shared" si="293"/>
        <v>1.2679534722556489E-3</v>
      </c>
      <c r="DH371" s="9">
        <f t="shared" si="294"/>
        <v>4.4941750275664504E-3</v>
      </c>
      <c r="DI371" s="9">
        <f t="shared" si="295"/>
        <v>0.24737258986066901</v>
      </c>
      <c r="DJ371" s="9">
        <f t="shared" si="296"/>
        <v>1.6505456254189212</v>
      </c>
      <c r="DK371" s="9">
        <f t="shared" si="297"/>
        <v>2.8107607146213802E-4</v>
      </c>
      <c r="DL371" s="9">
        <f t="shared" si="298"/>
        <v>1.0215268747683233E-3</v>
      </c>
      <c r="DM371" s="9">
        <f t="shared" si="299"/>
        <v>2.138674288007133E-4</v>
      </c>
      <c r="DN371" s="9">
        <f t="shared" si="300"/>
        <v>7.6755517339236715E-4</v>
      </c>
      <c r="DO371" s="9">
        <f t="shared" si="301"/>
        <v>1.5203306309952857E-4</v>
      </c>
      <c r="DP371" s="9">
        <f t="shared" si="302"/>
        <v>1.6751810555551489E-2</v>
      </c>
      <c r="DQ371" s="9">
        <f t="shared" si="303"/>
        <v>4.7052263579866222E-5</v>
      </c>
      <c r="DR371" s="9">
        <f t="shared" si="304"/>
        <v>3.6073757224177321E-5</v>
      </c>
      <c r="DS371" s="9">
        <f t="shared" si="305"/>
        <v>1.925505771434334E-2</v>
      </c>
      <c r="DT371" s="9">
        <f t="shared" si="306"/>
        <v>1.9422586004188766E-3</v>
      </c>
      <c r="DV371" s="9">
        <f t="shared" si="307"/>
        <v>1.1303884730279797E-2</v>
      </c>
      <c r="DW371" s="9">
        <f t="shared" si="308"/>
        <v>99.871081297546468</v>
      </c>
      <c r="DX371" s="9">
        <f t="shared" si="309"/>
        <v>3.8849837286235409E-2</v>
      </c>
      <c r="DY371" s="9">
        <f t="shared" si="310"/>
        <v>2.600756874222113E-2</v>
      </c>
      <c r="DZ371" s="9">
        <f t="shared" si="311"/>
        <v>5.8082615491570639E-3</v>
      </c>
      <c r="EA371" s="9">
        <f t="shared" si="312"/>
        <v>1.2766724944526517E-3</v>
      </c>
      <c r="EB371" s="9">
        <f t="shared" si="313"/>
        <v>1.9464776808565252E-5</v>
      </c>
      <c r="EC371" s="9">
        <f t="shared" si="314"/>
        <v>6.8991580341341515E-5</v>
      </c>
      <c r="ED371" s="9">
        <f t="shared" si="315"/>
        <v>3.7974991634581426E-3</v>
      </c>
      <c r="EE371" s="9">
        <f t="shared" si="316"/>
        <v>2.5338076604640106E-2</v>
      </c>
      <c r="EF371" s="9">
        <f t="shared" si="317"/>
        <v>4.3148925547764546E-6</v>
      </c>
      <c r="EG371" s="9">
        <f t="shared" si="318"/>
        <v>1.5681799889663116E-5</v>
      </c>
      <c r="EH371" s="9">
        <f t="shared" si="319"/>
        <v>3.2831502569427648E-6</v>
      </c>
      <c r="EI371" s="9">
        <f t="shared" si="320"/>
        <v>1.1782995563523105E-5</v>
      </c>
      <c r="EJ371" s="9">
        <f t="shared" si="321"/>
        <v>2.3339102778671831E-6</v>
      </c>
      <c r="EK371" s="9">
        <f t="shared" si="322"/>
        <v>2.5716263312336576E-4</v>
      </c>
      <c r="EL371" s="9">
        <f t="shared" si="323"/>
        <v>7.2231499732446056E-7</v>
      </c>
      <c r="EM371" s="9">
        <f t="shared" si="324"/>
        <v>5.5378028325112435E-7</v>
      </c>
      <c r="EN371" s="9">
        <f t="shared" si="325"/>
        <v>2.9559081547289476E-4</v>
      </c>
      <c r="EO371" s="9">
        <f t="shared" si="326"/>
        <v>2.9816259814656084E-5</v>
      </c>
      <c r="EQ371" s="9">
        <f t="shared" si="327"/>
        <v>199.74216259509294</v>
      </c>
    </row>
    <row r="372" spans="1:147">
      <c r="A372" s="5" t="s">
        <v>591</v>
      </c>
      <c r="B372" s="5" t="s">
        <v>63</v>
      </c>
      <c r="C372" s="5" t="s">
        <v>65</v>
      </c>
      <c r="D372" s="5" t="s">
        <v>618</v>
      </c>
      <c r="E372" s="3" t="s">
        <v>399</v>
      </c>
      <c r="F372" s="13" t="s">
        <v>489</v>
      </c>
      <c r="G372" s="5">
        <v>338.671844313218</v>
      </c>
      <c r="H372" s="5">
        <v>576575.98045076197</v>
      </c>
      <c r="I372" s="5">
        <v>151.45817099411801</v>
      </c>
      <c r="J372" s="5">
        <v>241.87576507299499</v>
      </c>
      <c r="K372" s="5">
        <v>19.784786739406201</v>
      </c>
      <c r="L372" s="5">
        <v>122.034333065477</v>
      </c>
      <c r="M372" s="5">
        <v>0.43270472263721899</v>
      </c>
      <c r="N372" s="5">
        <v>1.5042460634097601</v>
      </c>
      <c r="O372" s="5">
        <v>837.56040425115998</v>
      </c>
      <c r="P372" s="5">
        <v>6.9785966450841501</v>
      </c>
      <c r="Q372" s="5">
        <v>6.68751346585322</v>
      </c>
      <c r="R372" s="5">
        <v>3.1941144434731301</v>
      </c>
      <c r="S372" s="5">
        <v>1.8129442224060498E-2</v>
      </c>
      <c r="T372" s="5">
        <v>0.15887871855849101</v>
      </c>
      <c r="U372" s="5">
        <v>12.4844479242561</v>
      </c>
      <c r="V372" s="5">
        <v>23.9090611695691</v>
      </c>
      <c r="W372" s="5">
        <v>4.41312672799332</v>
      </c>
      <c r="X372" s="5">
        <v>0.15181608471921099</v>
      </c>
      <c r="Y372" s="5">
        <v>868.38196529804998</v>
      </c>
      <c r="Z372" s="5">
        <v>1.1875311782119201E-2</v>
      </c>
      <c r="AA372" s="3">
        <f t="shared" si="274"/>
        <v>0.62618167201831854</v>
      </c>
      <c r="AB372" s="3">
        <f t="shared" si="275"/>
        <v>8.0363214851991143E-3</v>
      </c>
      <c r="AC372" s="3">
        <f t="shared" si="276"/>
        <v>1.3675216962898697E-5</v>
      </c>
      <c r="AD372" s="3">
        <f t="shared" si="277"/>
        <v>0.18083253485404752</v>
      </c>
      <c r="AE372" s="3">
        <f t="shared" si="278"/>
        <v>1.7482639067372153E-4</v>
      </c>
      <c r="AF372" s="3">
        <f t="shared" si="279"/>
        <v>1.4376678032426815E-2</v>
      </c>
      <c r="AG372" s="3">
        <f t="shared" si="280"/>
        <v>4.4154194005901037E-2</v>
      </c>
      <c r="AH372" s="17">
        <f t="shared" si="281"/>
        <v>7.7011197066464889E-3</v>
      </c>
      <c r="AI372" s="3">
        <f t="shared" si="282"/>
        <v>7.8406544223885989E-5</v>
      </c>
      <c r="AJ372" s="3">
        <f t="shared" si="283"/>
        <v>4.6076065749897172E-2</v>
      </c>
      <c r="AK372" s="3">
        <f t="shared" si="284"/>
        <v>1.0023631192872841E-3</v>
      </c>
      <c r="AL372" s="3">
        <f t="shared" si="285"/>
        <v>8.2428355250248886E-2</v>
      </c>
      <c r="AM372" s="3">
        <f t="shared" si="286"/>
        <v>4.4154194005901037E-2</v>
      </c>
      <c r="AN372" s="5"/>
      <c r="AP372" s="5">
        <v>0.447954692508926</v>
      </c>
      <c r="AQ372" s="5">
        <v>15.073386316195601</v>
      </c>
      <c r="AR372" s="5">
        <v>2.2147669080204699E-2</v>
      </c>
      <c r="AS372" s="5">
        <v>0.20879155509931399</v>
      </c>
      <c r="AT372" s="5">
        <v>0.242341182727452</v>
      </c>
      <c r="AU372" s="5">
        <v>3.6833706861706701</v>
      </c>
      <c r="AV372" s="5">
        <v>7.8145303221286294E-2</v>
      </c>
      <c r="AW372" s="5">
        <v>0.67120772853342903</v>
      </c>
      <c r="AX372" s="5">
        <v>0.65959084396788703</v>
      </c>
      <c r="AY372" s="5">
        <v>1.02791612634147</v>
      </c>
      <c r="AZ372" s="5">
        <v>3.5192889817783103E-2</v>
      </c>
      <c r="BA372" s="5">
        <v>0.226859408726198</v>
      </c>
      <c r="BB372" s="5">
        <v>1.8129442224060498E-2</v>
      </c>
      <c r="BC372" s="5">
        <v>0.15887871855849101</v>
      </c>
      <c r="BD372" s="5">
        <v>3.74788776362927E-2</v>
      </c>
      <c r="BE372" s="5">
        <v>0.25657719579426802</v>
      </c>
      <c r="BF372" s="5">
        <v>2.7656361215681002E-2</v>
      </c>
      <c r="BG372" s="5">
        <v>1.35733245921341E-2</v>
      </c>
      <c r="BH372" s="5">
        <v>2.81913623456331E-2</v>
      </c>
      <c r="BI372" s="3">
        <v>1.1875311782119201E-2</v>
      </c>
      <c r="BK372" s="5">
        <v>390.87123213126301</v>
      </c>
      <c r="BL372" s="5">
        <v>50667.778708017002</v>
      </c>
      <c r="BM372" s="5">
        <v>104.401278680966</v>
      </c>
      <c r="BN372" s="5">
        <v>169.45505921712399</v>
      </c>
      <c r="BO372" s="5">
        <v>7.5341815504206604</v>
      </c>
      <c r="BP372" s="5">
        <v>136.53794280620701</v>
      </c>
      <c r="BQ372" s="5">
        <v>0.156767155341553</v>
      </c>
      <c r="BR372" s="5">
        <v>0.91420432763988402</v>
      </c>
      <c r="BS372" s="5">
        <v>566.98899577202405</v>
      </c>
      <c r="BT372" s="5">
        <v>1.84076602749723</v>
      </c>
      <c r="BU372" s="5">
        <v>3.5742871801185898</v>
      </c>
      <c r="BV372" s="5">
        <v>2.37817364718487</v>
      </c>
      <c r="BW372" s="5">
        <v>6.3129846658544903E-3</v>
      </c>
      <c r="BX372" s="5">
        <v>0.177541688656317</v>
      </c>
      <c r="BY372" s="5">
        <v>6.9334287454586701</v>
      </c>
      <c r="BZ372" s="5">
        <v>9.4239373612038602</v>
      </c>
      <c r="CA372" s="5">
        <v>2.99107519052599</v>
      </c>
      <c r="CB372" s="5">
        <v>4.5878386237778498E-2</v>
      </c>
      <c r="CC372" s="5">
        <v>727.03455796067396</v>
      </c>
      <c r="CD372" s="3">
        <v>2.17624069057227E-2</v>
      </c>
      <c r="CF372" s="3">
        <v>338.671844313218</v>
      </c>
      <c r="CG372" s="3">
        <v>576575.98045076197</v>
      </c>
      <c r="CH372" s="3">
        <v>151.45817099411801</v>
      </c>
      <c r="CI372" s="3">
        <v>241.87576507299499</v>
      </c>
      <c r="CJ372" s="3">
        <v>19.784786739406201</v>
      </c>
      <c r="CK372" s="3">
        <v>122.034333065477</v>
      </c>
      <c r="CL372" s="3">
        <v>0.43270472263721899</v>
      </c>
      <c r="CM372" s="3">
        <v>1.5042460634097601</v>
      </c>
      <c r="CN372" s="3">
        <v>837.56040425115998</v>
      </c>
      <c r="CO372" s="3">
        <v>6.9785966450841501</v>
      </c>
      <c r="CP372" s="3">
        <v>6.68751346585322</v>
      </c>
      <c r="CQ372" s="3">
        <v>3.1941144434731301</v>
      </c>
      <c r="CR372" s="3">
        <v>1.8129442224060498E-2</v>
      </c>
      <c r="CS372" s="3">
        <v>0.15887871855849101</v>
      </c>
      <c r="CT372" s="3">
        <v>12.4844479242561</v>
      </c>
      <c r="CU372" s="3">
        <v>23.9090611695691</v>
      </c>
      <c r="CV372" s="3">
        <v>4.41312672799332</v>
      </c>
      <c r="CW372" s="3">
        <v>0.15181608471921099</v>
      </c>
      <c r="CX372" s="3">
        <v>868.38196529804998</v>
      </c>
      <c r="CY372" s="3">
        <v>1.1875311782119201E-2</v>
      </c>
      <c r="DA372" s="3">
        <f t="shared" si="287"/>
        <v>6.1646136052850729</v>
      </c>
      <c r="DB372" s="3">
        <f t="shared" si="288"/>
        <v>10324.576604006839</v>
      </c>
      <c r="DC372" s="3">
        <f t="shared" si="289"/>
        <v>2.5699974037404725</v>
      </c>
      <c r="DD372" s="3">
        <f t="shared" si="290"/>
        <v>4.1210044923789555</v>
      </c>
      <c r="DE372" s="3">
        <f t="shared" si="291"/>
        <v>0.31134590280121804</v>
      </c>
      <c r="DF372" s="3">
        <f t="shared" si="292"/>
        <v>1.8662537553980272</v>
      </c>
      <c r="DG372" s="3">
        <f t="shared" si="293"/>
        <v>6.2060542810438305E-3</v>
      </c>
      <c r="DH372" s="3">
        <f t="shared" si="294"/>
        <v>2.071678919446027E-2</v>
      </c>
      <c r="DI372" s="3">
        <f t="shared" si="295"/>
        <v>11.17915800318146</v>
      </c>
      <c r="DJ372" s="3">
        <f t="shared" si="296"/>
        <v>8.8381416477762806E-2</v>
      </c>
      <c r="DK372" s="3">
        <f t="shared" si="297"/>
        <v>6.1997080380067709E-2</v>
      </c>
      <c r="DL372" s="3">
        <f t="shared" si="298"/>
        <v>2.841460749813746E-2</v>
      </c>
      <c r="DM372" s="3">
        <f t="shared" si="299"/>
        <v>1.5789721319009649E-4</v>
      </c>
      <c r="DN372" s="3">
        <f t="shared" si="300"/>
        <v>1.3383768727023083E-3</v>
      </c>
      <c r="DO372" s="3">
        <f t="shared" si="301"/>
        <v>0.10253324510722815</v>
      </c>
      <c r="DP372" s="3">
        <f t="shared" si="302"/>
        <v>0.187375087535808</v>
      </c>
      <c r="DQ372" s="3">
        <f t="shared" si="303"/>
        <v>2.2405462897092526E-2</v>
      </c>
      <c r="DR372" s="3">
        <f t="shared" si="304"/>
        <v>7.4280082922240217E-4</v>
      </c>
      <c r="DS372" s="3">
        <f t="shared" si="305"/>
        <v>4.1910326510523648</v>
      </c>
      <c r="DT372" s="3">
        <f t="shared" si="306"/>
        <v>5.6825008080276247E-5</v>
      </c>
      <c r="DV372" s="3">
        <f t="shared" si="307"/>
        <v>5.9523921730719062E-2</v>
      </c>
      <c r="DW372" s="3">
        <f t="shared" si="308"/>
        <v>99.691453354487564</v>
      </c>
      <c r="DX372" s="3">
        <f t="shared" si="309"/>
        <v>2.4815233217090647E-2</v>
      </c>
      <c r="DY372" s="3">
        <f t="shared" si="310"/>
        <v>3.9791358317414469E-2</v>
      </c>
      <c r="DZ372" s="3">
        <f t="shared" si="311"/>
        <v>3.0062758732569031E-3</v>
      </c>
      <c r="EA372" s="3">
        <f t="shared" si="312"/>
        <v>1.8020065746008042E-2</v>
      </c>
      <c r="EB372" s="3">
        <f t="shared" si="313"/>
        <v>5.9924062225853679E-5</v>
      </c>
      <c r="EC372" s="3">
        <f t="shared" si="314"/>
        <v>2.0003598237943978E-4</v>
      </c>
      <c r="ED372" s="3">
        <f t="shared" si="315"/>
        <v>0.1079430713104594</v>
      </c>
      <c r="EE372" s="3">
        <f t="shared" si="316"/>
        <v>8.5338820138900807E-4</v>
      </c>
      <c r="EF372" s="3">
        <f t="shared" si="317"/>
        <v>5.9862784537095023E-4</v>
      </c>
      <c r="EG372" s="3">
        <f t="shared" si="318"/>
        <v>2.7436413391395732E-4</v>
      </c>
      <c r="EH372" s="3">
        <f t="shared" si="319"/>
        <v>1.5246148357730426E-6</v>
      </c>
      <c r="EI372" s="3">
        <f t="shared" si="320"/>
        <v>1.2923022482485786E-5</v>
      </c>
      <c r="EJ372" s="3">
        <f t="shared" si="321"/>
        <v>9.9003461487462505E-4</v>
      </c>
      <c r="EK372" s="3">
        <f t="shared" si="322"/>
        <v>1.8092456006011592E-3</v>
      </c>
      <c r="EL372" s="3">
        <f t="shared" si="323"/>
        <v>2.163413808585968E-4</v>
      </c>
      <c r="EM372" s="3">
        <f t="shared" si="324"/>
        <v>7.1722935533609738E-6</v>
      </c>
      <c r="EN372" s="3">
        <f t="shared" si="325"/>
        <v>4.0467532186973583E-2</v>
      </c>
      <c r="EO372" s="3">
        <f t="shared" si="326"/>
        <v>5.4868764693021265E-7</v>
      </c>
      <c r="EQ372" s="3">
        <f t="shared" si="327"/>
        <v>199.38290670897513</v>
      </c>
    </row>
    <row r="373" spans="1:147">
      <c r="A373" s="5" t="s">
        <v>592</v>
      </c>
      <c r="B373" s="54" t="s">
        <v>63</v>
      </c>
      <c r="C373" s="5" t="s">
        <v>65</v>
      </c>
      <c r="D373" s="5" t="s">
        <v>618</v>
      </c>
      <c r="E373" s="3" t="s">
        <v>399</v>
      </c>
      <c r="F373" s="13" t="s">
        <v>491</v>
      </c>
      <c r="G373" s="5">
        <v>22.592644487683</v>
      </c>
      <c r="H373" s="5">
        <v>445881.47742889298</v>
      </c>
      <c r="I373" s="5">
        <v>490.23589471269901</v>
      </c>
      <c r="J373" s="5">
        <v>1.06266665877779</v>
      </c>
      <c r="K373" s="5">
        <v>0.56036698110743799</v>
      </c>
      <c r="L373" s="5">
        <v>3.1830621818704801</v>
      </c>
      <c r="M373" s="5">
        <v>2.89509757060907E-2</v>
      </c>
      <c r="N373" s="5">
        <v>0.90799601661185403</v>
      </c>
      <c r="O373" s="5">
        <v>98.417843813965007</v>
      </c>
      <c r="P373" s="5">
        <v>46.749960519506999</v>
      </c>
      <c r="Q373" s="5">
        <v>1.32869066434888E-2</v>
      </c>
      <c r="R373" s="5">
        <v>0.10481133963445199</v>
      </c>
      <c r="S373" s="5">
        <v>5.7465974536543103E-3</v>
      </c>
      <c r="T373" s="5">
        <v>0.119264033181299</v>
      </c>
      <c r="U373" s="5">
        <v>1.84233355768052E-2</v>
      </c>
      <c r="V373" s="5">
        <v>7.8176732352580398</v>
      </c>
      <c r="W373" s="5">
        <v>1.50886794311831E-2</v>
      </c>
      <c r="X373" s="5">
        <v>5.5604403763416001E-3</v>
      </c>
      <c r="Y373" s="5">
        <v>1.4798961134817401</v>
      </c>
      <c r="Z373" s="5">
        <v>0.99371696839551404</v>
      </c>
      <c r="AA373" s="3">
        <f t="shared" si="274"/>
        <v>461.32612768385565</v>
      </c>
      <c r="AB373" s="3">
        <f t="shared" si="275"/>
        <v>31.59002857945125</v>
      </c>
      <c r="AC373" s="3">
        <f t="shared" si="276"/>
        <v>0.67147751747087425</v>
      </c>
      <c r="AD373" s="3">
        <f t="shared" si="277"/>
        <v>4.9811688177132867</v>
      </c>
      <c r="AE373" s="3">
        <f t="shared" si="278"/>
        <v>3.757318047994325E-3</v>
      </c>
      <c r="AF373" s="3">
        <f t="shared" si="279"/>
        <v>1.2449073559265427E-2</v>
      </c>
      <c r="AG373" s="3">
        <f t="shared" si="280"/>
        <v>2.710308809858883E-5</v>
      </c>
      <c r="AH373" s="17">
        <f t="shared" si="281"/>
        <v>8.9782698410017427E-3</v>
      </c>
      <c r="AI373" s="3">
        <f t="shared" si="282"/>
        <v>2.0270179705585986E-3</v>
      </c>
      <c r="AJ373" s="3">
        <f t="shared" si="283"/>
        <v>9.536217364684127E-2</v>
      </c>
      <c r="AK373" s="3">
        <f t="shared" si="284"/>
        <v>1.1342377080732279E-5</v>
      </c>
      <c r="AL373" s="3">
        <f t="shared" si="285"/>
        <v>3.7580552088300528E-5</v>
      </c>
      <c r="AM373" s="3">
        <f t="shared" si="286"/>
        <v>2.710308809858883E-5</v>
      </c>
      <c r="AN373" s="5"/>
      <c r="AP373" s="5">
        <v>0.139547585777725</v>
      </c>
      <c r="AQ373" s="5">
        <v>6.1162844170942998</v>
      </c>
      <c r="AR373" s="5">
        <v>1.4255951111537799E-2</v>
      </c>
      <c r="AS373" s="5">
        <v>0.164699059192605</v>
      </c>
      <c r="AT373" s="5">
        <v>8.3089125112303805E-2</v>
      </c>
      <c r="AU373" s="5">
        <v>3.1830621818704801</v>
      </c>
      <c r="AV373" s="5">
        <v>2.89509757060907E-2</v>
      </c>
      <c r="AW373" s="5">
        <v>0.249310211486858</v>
      </c>
      <c r="AX373" s="5">
        <v>0.26982540983555098</v>
      </c>
      <c r="AY373" s="5">
        <v>0.60289105934266995</v>
      </c>
      <c r="AZ373" s="5">
        <v>1.32869066434888E-2</v>
      </c>
      <c r="BA373" s="5">
        <v>0.10481133963445199</v>
      </c>
      <c r="BB373" s="5">
        <v>5.7465974536543103E-3</v>
      </c>
      <c r="BC373" s="5">
        <v>0.119264033181299</v>
      </c>
      <c r="BD373" s="5">
        <v>1.84233355768052E-2</v>
      </c>
      <c r="BE373" s="5">
        <v>1.9335804443111699</v>
      </c>
      <c r="BF373" s="5">
        <v>1.50886794311831E-2</v>
      </c>
      <c r="BG373" s="5">
        <v>5.5604403763416001E-3</v>
      </c>
      <c r="BH373" s="5">
        <v>1.4798961134817401</v>
      </c>
      <c r="BI373" s="3">
        <v>0.99371696839551404</v>
      </c>
      <c r="BK373" s="5">
        <v>2.1361801025315001</v>
      </c>
      <c r="BL373" s="5">
        <v>36139.422330190697</v>
      </c>
      <c r="BM373" s="5">
        <v>90.978433800714996</v>
      </c>
      <c r="BN373" s="5">
        <v>0.24329758980192201</v>
      </c>
      <c r="BO373" s="5">
        <v>0.53031455058591104</v>
      </c>
      <c r="BP373" s="5">
        <v>1.9399704839546199</v>
      </c>
      <c r="BQ373" s="5">
        <v>1.7942510136424301E-2</v>
      </c>
      <c r="BR373" s="5">
        <v>0.25721557197051798</v>
      </c>
      <c r="BS373" s="5">
        <v>16.586332249177101</v>
      </c>
      <c r="BT373" s="5">
        <v>4.8008139988381204</v>
      </c>
      <c r="BU373" s="5">
        <v>8.3123964568040509E-3</v>
      </c>
      <c r="BV373" s="5">
        <v>5.4485669295769201E-2</v>
      </c>
      <c r="BW373" s="5">
        <v>5.3566380750258804E-4</v>
      </c>
      <c r="BX373" s="5">
        <v>4.7419010213772102E-2</v>
      </c>
      <c r="BY373" s="5">
        <v>1.64350128795063E-2</v>
      </c>
      <c r="BZ373" s="5">
        <v>2.8101576483322201</v>
      </c>
      <c r="CA373" s="5">
        <v>9.2669995476492694E-3</v>
      </c>
      <c r="CB373" s="5">
        <v>6.2733817216179197E-3</v>
      </c>
      <c r="CC373" s="5">
        <v>0.68681361422992004</v>
      </c>
      <c r="CD373" s="3">
        <v>0.33610525218760601</v>
      </c>
      <c r="CF373" s="3">
        <v>22.592644487683</v>
      </c>
      <c r="CG373" s="3">
        <v>445881.47742889298</v>
      </c>
      <c r="CH373" s="3">
        <v>490.23589471269901</v>
      </c>
      <c r="CI373" s="3">
        <v>1.06266665877779</v>
      </c>
      <c r="CJ373" s="3">
        <v>0.56036698110743799</v>
      </c>
      <c r="CK373" s="3">
        <v>3.1830621818704801</v>
      </c>
      <c r="CL373" s="3">
        <v>2.89509757060907E-2</v>
      </c>
      <c r="CM373" s="3">
        <v>0.90799601661185403</v>
      </c>
      <c r="CN373" s="3">
        <v>98.417843813965007</v>
      </c>
      <c r="CO373" s="3">
        <v>46.749960519506999</v>
      </c>
      <c r="CP373" s="3">
        <v>1.32869066434888E-2</v>
      </c>
      <c r="CQ373" s="3">
        <v>0.10481133963445199</v>
      </c>
      <c r="CR373" s="3">
        <v>5.7465974536543103E-3</v>
      </c>
      <c r="CS373" s="3">
        <v>0.119264033181299</v>
      </c>
      <c r="CT373" s="3">
        <v>1.84233355768052E-2</v>
      </c>
      <c r="CU373" s="3">
        <v>7.8176732352580398</v>
      </c>
      <c r="CV373" s="3">
        <v>1.50886794311831E-2</v>
      </c>
      <c r="CW373" s="3">
        <v>5.5604403763416001E-3</v>
      </c>
      <c r="CX373" s="3">
        <v>1.4798961134817401</v>
      </c>
      <c r="CY373" s="3">
        <v>0.99371696839551404</v>
      </c>
      <c r="DA373" s="3">
        <f t="shared" si="287"/>
        <v>0.41123856596514741</v>
      </c>
      <c r="DB373" s="3">
        <f t="shared" si="288"/>
        <v>7984.2685545508639</v>
      </c>
      <c r="DC373" s="3">
        <f t="shared" si="289"/>
        <v>8.3185011964851565</v>
      </c>
      <c r="DD373" s="3">
        <f t="shared" si="290"/>
        <v>1.8105385933985595E-2</v>
      </c>
      <c r="DE373" s="3">
        <f t="shared" si="291"/>
        <v>8.8182888160928778E-3</v>
      </c>
      <c r="DF373" s="3">
        <f t="shared" si="292"/>
        <v>4.8678118701184894E-2</v>
      </c>
      <c r="DG373" s="3">
        <f t="shared" si="293"/>
        <v>4.152284856660026E-4</v>
      </c>
      <c r="DH373" s="3">
        <f t="shared" si="294"/>
        <v>1.2505109717832998E-2</v>
      </c>
      <c r="DI373" s="3">
        <f t="shared" si="295"/>
        <v>1.313611078967414</v>
      </c>
      <c r="DJ373" s="3">
        <f t="shared" si="296"/>
        <v>0.59207143515079785</v>
      </c>
      <c r="DK373" s="3">
        <f t="shared" si="297"/>
        <v>1.2317723521379609E-4</v>
      </c>
      <c r="DL373" s="3">
        <f t="shared" si="298"/>
        <v>9.3239397954338987E-4</v>
      </c>
      <c r="DM373" s="3">
        <f t="shared" si="299"/>
        <v>5.0049621606841353E-5</v>
      </c>
      <c r="DN373" s="3">
        <f t="shared" si="300"/>
        <v>1.0046671146600875E-3</v>
      </c>
      <c r="DO373" s="3">
        <f t="shared" si="301"/>
        <v>1.5130860362027923E-4</v>
      </c>
      <c r="DP373" s="3">
        <f t="shared" si="302"/>
        <v>6.1267031624279308E-2</v>
      </c>
      <c r="DQ373" s="3">
        <f t="shared" si="303"/>
        <v>7.6605288721273224E-5</v>
      </c>
      <c r="DR373" s="3">
        <f t="shared" si="304"/>
        <v>2.7205942835552613E-5</v>
      </c>
      <c r="DS373" s="3">
        <f t="shared" si="305"/>
        <v>7.1423557600470084E-3</v>
      </c>
      <c r="DT373" s="3">
        <f t="shared" si="306"/>
        <v>4.7550730283652184E-3</v>
      </c>
      <c r="DV373" s="3">
        <f t="shared" si="307"/>
        <v>5.1429899074078664E-3</v>
      </c>
      <c r="DW373" s="3">
        <f t="shared" si="308"/>
        <v>99.852046944374365</v>
      </c>
      <c r="DX373" s="3">
        <f t="shared" si="309"/>
        <v>0.10403199320053365</v>
      </c>
      <c r="DY373" s="3">
        <f t="shared" si="310"/>
        <v>2.2642773522389887E-4</v>
      </c>
      <c r="DZ373" s="3">
        <f t="shared" si="311"/>
        <v>1.1028238627214978E-4</v>
      </c>
      <c r="EA373" s="3">
        <f t="shared" si="312"/>
        <v>6.0877333477768567E-4</v>
      </c>
      <c r="EB373" s="3">
        <f t="shared" si="313"/>
        <v>5.1928882351697747E-6</v>
      </c>
      <c r="EC373" s="3">
        <f t="shared" si="314"/>
        <v>1.5639013067488848E-4</v>
      </c>
      <c r="ED373" s="3">
        <f t="shared" si="315"/>
        <v>1.6428149207098276E-2</v>
      </c>
      <c r="EE373" s="3">
        <f t="shared" si="316"/>
        <v>7.4045035350675525E-3</v>
      </c>
      <c r="EF373" s="3">
        <f t="shared" si="317"/>
        <v>1.5404666049259774E-6</v>
      </c>
      <c r="EG373" s="3">
        <f t="shared" si="318"/>
        <v>1.1660610709662657E-5</v>
      </c>
      <c r="EH373" s="3">
        <f t="shared" si="319"/>
        <v>6.259254848568432E-7</v>
      </c>
      <c r="EI373" s="3">
        <f t="shared" si="320"/>
        <v>1.256446563778582E-5</v>
      </c>
      <c r="EJ373" s="3">
        <f t="shared" si="321"/>
        <v>1.8922802619368739E-6</v>
      </c>
      <c r="EK373" s="3">
        <f t="shared" si="322"/>
        <v>7.6621151657067972E-4</v>
      </c>
      <c r="EL373" s="3">
        <f t="shared" si="323"/>
        <v>9.5803326670719834E-7</v>
      </c>
      <c r="EM373" s="3">
        <f t="shared" si="324"/>
        <v>3.4024019390394604E-7</v>
      </c>
      <c r="EN373" s="3">
        <f t="shared" si="325"/>
        <v>8.9323002823989386E-5</v>
      </c>
      <c r="EO373" s="3">
        <f t="shared" si="326"/>
        <v>5.9467410446962488E-5</v>
      </c>
      <c r="EQ373" s="3">
        <f t="shared" si="327"/>
        <v>199.70409388874873</v>
      </c>
    </row>
    <row r="374" spans="1:147">
      <c r="A374" s="5" t="s">
        <v>593</v>
      </c>
      <c r="B374" s="54" t="s">
        <v>63</v>
      </c>
      <c r="C374" s="5" t="s">
        <v>65</v>
      </c>
      <c r="D374" s="5" t="s">
        <v>618</v>
      </c>
      <c r="E374" s="3" t="s">
        <v>399</v>
      </c>
      <c r="F374" s="13" t="s">
        <v>494</v>
      </c>
      <c r="G374" s="5">
        <v>19.137448316563098</v>
      </c>
      <c r="H374" s="5">
        <v>393299.69769258</v>
      </c>
      <c r="I374" s="5">
        <v>5258.1619493503304</v>
      </c>
      <c r="J374" s="5">
        <v>74.408997051871694</v>
      </c>
      <c r="K374" s="5">
        <v>0.490176090828563</v>
      </c>
      <c r="L374" s="5">
        <v>2.71130022638566</v>
      </c>
      <c r="M374" s="5">
        <v>4.2322642682530401E-2</v>
      </c>
      <c r="N374" s="5">
        <v>0.78951787669136797</v>
      </c>
      <c r="O374" s="5">
        <v>259.62710034860601</v>
      </c>
      <c r="P374" s="5">
        <v>38.825772067828197</v>
      </c>
      <c r="Q374" s="5">
        <v>4.7909402243772201E-2</v>
      </c>
      <c r="R374" s="5">
        <v>0.143918658563673</v>
      </c>
      <c r="S374" s="5">
        <v>8.6751090917566494E-3</v>
      </c>
      <c r="T374" s="5">
        <v>0.13010610527839001</v>
      </c>
      <c r="U374" s="5">
        <v>4.1711771868562598E-2</v>
      </c>
      <c r="V374" s="5">
        <v>3.5875619655338</v>
      </c>
      <c r="W374" s="5">
        <v>3.8154013317661203E-2</v>
      </c>
      <c r="X374" s="5">
        <v>8.2174011811241704E-3</v>
      </c>
      <c r="Y374" s="5">
        <v>9.2836784541185704</v>
      </c>
      <c r="Z374" s="5">
        <v>1.8066558652828</v>
      </c>
      <c r="AA374" s="3">
        <f t="shared" si="274"/>
        <v>70.665674282436328</v>
      </c>
      <c r="AB374" s="3">
        <f t="shared" si="275"/>
        <v>4.1821539015716018</v>
      </c>
      <c r="AC374" s="3">
        <f t="shared" si="276"/>
        <v>0.19460560533322899</v>
      </c>
      <c r="AD374" s="3">
        <f t="shared" si="277"/>
        <v>20.252746890791066</v>
      </c>
      <c r="AE374" s="3">
        <f t="shared" si="278"/>
        <v>8.8514495862129295E-4</v>
      </c>
      <c r="AF374" s="3">
        <f t="shared" si="279"/>
        <v>4.4930220358997642E-3</v>
      </c>
      <c r="AG374" s="3">
        <f t="shared" si="280"/>
        <v>9.1114352705875901E-6</v>
      </c>
      <c r="AH374" s="17">
        <f t="shared" si="281"/>
        <v>5.160605516503847E-3</v>
      </c>
      <c r="AI374" s="3">
        <f t="shared" si="282"/>
        <v>3.4359076093234834E-4</v>
      </c>
      <c r="AJ374" s="3">
        <f t="shared" si="283"/>
        <v>7.383905714928635E-3</v>
      </c>
      <c r="AK374" s="3">
        <f t="shared" si="284"/>
        <v>1.5627896706641885E-6</v>
      </c>
      <c r="AL374" s="3">
        <f t="shared" si="285"/>
        <v>7.9327666721479113E-6</v>
      </c>
      <c r="AM374" s="3">
        <f t="shared" si="286"/>
        <v>9.1114352705875901E-6</v>
      </c>
      <c r="AN374" s="5"/>
      <c r="AP374" s="5">
        <v>0.28761752686773501</v>
      </c>
      <c r="AQ374" s="5">
        <v>7.9753369660986699</v>
      </c>
      <c r="AR374" s="5">
        <v>1.7095011072026101E-2</v>
      </c>
      <c r="AS374" s="5">
        <v>0.21518435022784799</v>
      </c>
      <c r="AT374" s="5">
        <v>0.142497548653467</v>
      </c>
      <c r="AU374" s="5">
        <v>2.71130022638566</v>
      </c>
      <c r="AV374" s="5">
        <v>4.2322642682530401E-2</v>
      </c>
      <c r="AW374" s="5">
        <v>0.31280099960894903</v>
      </c>
      <c r="AX374" s="5">
        <v>0.45603611735329502</v>
      </c>
      <c r="AY374" s="5">
        <v>1.05769655653008</v>
      </c>
      <c r="AZ374" s="5">
        <v>2.8030064224286299E-4</v>
      </c>
      <c r="BA374" s="5">
        <v>0.143918658563673</v>
      </c>
      <c r="BB374" s="5">
        <v>8.6751090917566494E-3</v>
      </c>
      <c r="BC374" s="5">
        <v>0.13010610527839001</v>
      </c>
      <c r="BD374" s="5">
        <v>2.4342577448462299E-2</v>
      </c>
      <c r="BE374" s="5">
        <v>0.23869345211718801</v>
      </c>
      <c r="BF374" s="5">
        <v>3.8154013317661203E-2</v>
      </c>
      <c r="BG374" s="5">
        <v>5.9519654270655496E-3</v>
      </c>
      <c r="BH374" s="5">
        <v>1.76951909233155E-2</v>
      </c>
      <c r="BI374" s="3">
        <v>1.25198333219737E-2</v>
      </c>
      <c r="BK374" s="5">
        <v>1.60090726228026</v>
      </c>
      <c r="BL374" s="5">
        <v>18966.588402885602</v>
      </c>
      <c r="BM374" s="5">
        <v>1487.6606353531499</v>
      </c>
      <c r="BN374" s="5">
        <v>41.536316516311203</v>
      </c>
      <c r="BO374" s="5">
        <v>0.273651664878789</v>
      </c>
      <c r="BP374" s="5">
        <v>1.908941035707</v>
      </c>
      <c r="BQ374" s="5">
        <v>1.65613219939044E-2</v>
      </c>
      <c r="BR374" s="5">
        <v>0.49399031574931002</v>
      </c>
      <c r="BS374" s="5">
        <v>50.655457446971099</v>
      </c>
      <c r="BT374" s="5">
        <v>5.6767186046672702</v>
      </c>
      <c r="BU374" s="5">
        <v>3.3769072006565301E-2</v>
      </c>
      <c r="BV374" s="5">
        <v>7.7334391406611594E-2</v>
      </c>
      <c r="BW374" s="5">
        <v>4.84476840882723E-3</v>
      </c>
      <c r="BX374" s="5">
        <v>8.2500000000713197E-2</v>
      </c>
      <c r="BY374" s="5">
        <v>3.03310937341335E-2</v>
      </c>
      <c r="BZ374" s="5">
        <v>1.0664011413810499</v>
      </c>
      <c r="CA374" s="5">
        <v>2.1020672893024499E-2</v>
      </c>
      <c r="CB374" s="5">
        <v>6.1534767520334396E-3</v>
      </c>
      <c r="CC374" s="5">
        <v>11.9748501484251</v>
      </c>
      <c r="CD374" s="3">
        <v>1.1349033123605601</v>
      </c>
      <c r="CF374" s="3">
        <v>19.137448316563098</v>
      </c>
      <c r="CG374" s="3">
        <v>393299.69769258</v>
      </c>
      <c r="CH374" s="3">
        <v>5258.1619493503304</v>
      </c>
      <c r="CI374" s="3">
        <v>74.408997051871694</v>
      </c>
      <c r="CJ374" s="3">
        <v>0.490176090828563</v>
      </c>
      <c r="CK374" s="3">
        <v>2.71130022638566</v>
      </c>
      <c r="CL374" s="3">
        <v>4.2322642682530401E-2</v>
      </c>
      <c r="CM374" s="3">
        <v>0.78951787669136797</v>
      </c>
      <c r="CN374" s="3">
        <v>259.62710034860601</v>
      </c>
      <c r="CO374" s="3">
        <v>38.825772067828197</v>
      </c>
      <c r="CP374" s="3">
        <v>4.7909402243772201E-2</v>
      </c>
      <c r="CQ374" s="3">
        <v>0.143918658563673</v>
      </c>
      <c r="CR374" s="3">
        <v>8.6751090917566494E-3</v>
      </c>
      <c r="CS374" s="3">
        <v>0.13010610527839001</v>
      </c>
      <c r="CT374" s="3">
        <v>4.1711771868562598E-2</v>
      </c>
      <c r="CU374" s="3">
        <v>3.5875619655338</v>
      </c>
      <c r="CV374" s="3">
        <v>3.8154013317661203E-2</v>
      </c>
      <c r="CW374" s="3">
        <v>8.2174011811241704E-3</v>
      </c>
      <c r="CX374" s="3">
        <v>9.2836784541185704</v>
      </c>
      <c r="CY374" s="3">
        <v>1.8066558652828</v>
      </c>
      <c r="DA374" s="3">
        <f t="shared" si="287"/>
        <v>0.34834597632986747</v>
      </c>
      <c r="DB374" s="3">
        <f t="shared" si="288"/>
        <v>7042.7020806263763</v>
      </c>
      <c r="DC374" s="3">
        <f t="shared" si="289"/>
        <v>89.222406883561902</v>
      </c>
      <c r="DD374" s="3">
        <f t="shared" si="290"/>
        <v>1.2677574829856797</v>
      </c>
      <c r="DE374" s="3">
        <f t="shared" si="291"/>
        <v>7.7137206248790325E-3</v>
      </c>
      <c r="DF374" s="3">
        <f t="shared" si="292"/>
        <v>4.1463529995192844E-2</v>
      </c>
      <c r="DG374" s="3">
        <f t="shared" si="293"/>
        <v>6.0701121125784029E-4</v>
      </c>
      <c r="DH374" s="3">
        <f t="shared" si="294"/>
        <v>1.0873404168728383E-2</v>
      </c>
      <c r="DI374" s="3">
        <f t="shared" si="295"/>
        <v>3.465317082771938</v>
      </c>
      <c r="DJ374" s="3">
        <f t="shared" si="296"/>
        <v>0.49171443854898939</v>
      </c>
      <c r="DK374" s="3">
        <f t="shared" si="297"/>
        <v>4.4414760090343773E-4</v>
      </c>
      <c r="DL374" s="3">
        <f t="shared" si="298"/>
        <v>1.2802898165097099E-3</v>
      </c>
      <c r="DM374" s="3">
        <f t="shared" si="299"/>
        <v>7.5555305716496109E-5</v>
      </c>
      <c r="DN374" s="3">
        <f t="shared" si="300"/>
        <v>1.0959995390311685E-3</v>
      </c>
      <c r="DO374" s="3">
        <f t="shared" si="301"/>
        <v>3.4257368486007391E-4</v>
      </c>
      <c r="DP374" s="3">
        <f t="shared" si="302"/>
        <v>2.8115689385061132E-2</v>
      </c>
      <c r="DQ374" s="3">
        <f t="shared" si="303"/>
        <v>1.9370808554884674E-4</v>
      </c>
      <c r="DR374" s="3">
        <f t="shared" si="304"/>
        <v>4.0205834728787385E-5</v>
      </c>
      <c r="DS374" s="3">
        <f t="shared" si="305"/>
        <v>4.4805397944587697E-2</v>
      </c>
      <c r="DT374" s="3">
        <f t="shared" si="306"/>
        <v>8.6450980005051189E-3</v>
      </c>
      <c r="DV374" s="3">
        <f t="shared" si="307"/>
        <v>4.8797012000032346E-3</v>
      </c>
      <c r="DW374" s="3">
        <f t="shared" si="308"/>
        <v>98.655601411495951</v>
      </c>
      <c r="DX374" s="3">
        <f t="shared" si="309"/>
        <v>1.2498456004113867</v>
      </c>
      <c r="DY374" s="3">
        <f t="shared" si="310"/>
        <v>1.7759004356003194E-2</v>
      </c>
      <c r="DZ374" s="3">
        <f t="shared" si="311"/>
        <v>1.0805536549119767E-4</v>
      </c>
      <c r="EA374" s="3">
        <f t="shared" si="312"/>
        <v>5.8082955114232724E-4</v>
      </c>
      <c r="EB374" s="3">
        <f t="shared" si="313"/>
        <v>8.5031363565554513E-6</v>
      </c>
      <c r="EC374" s="3">
        <f t="shared" si="314"/>
        <v>1.5231685443675024E-4</v>
      </c>
      <c r="ED374" s="3">
        <f t="shared" si="315"/>
        <v>4.8542865645679868E-2</v>
      </c>
      <c r="EE374" s="3">
        <f t="shared" si="316"/>
        <v>6.8880357428738655E-3</v>
      </c>
      <c r="EF374" s="3">
        <f t="shared" si="317"/>
        <v>6.2217098183293594E-6</v>
      </c>
      <c r="EG374" s="3">
        <f t="shared" si="318"/>
        <v>1.7934559829846649E-5</v>
      </c>
      <c r="EH374" s="3">
        <f t="shared" si="319"/>
        <v>1.0583940709057238E-6</v>
      </c>
      <c r="EI374" s="3">
        <f t="shared" si="320"/>
        <v>1.5352984185897226E-5</v>
      </c>
      <c r="EJ374" s="3">
        <f t="shared" si="321"/>
        <v>4.7988417685015854E-6</v>
      </c>
      <c r="EK374" s="3">
        <f t="shared" si="322"/>
        <v>3.9385028837331145E-4</v>
      </c>
      <c r="EL374" s="3">
        <f t="shared" si="323"/>
        <v>2.7135022125472772E-6</v>
      </c>
      <c r="EM374" s="3">
        <f t="shared" si="324"/>
        <v>5.6321150036023503E-7</v>
      </c>
      <c r="EN374" s="3">
        <f t="shared" si="325"/>
        <v>6.2764311625000094E-4</v>
      </c>
      <c r="EO374" s="3">
        <f t="shared" si="326"/>
        <v>1.2110228897049953E-4</v>
      </c>
      <c r="EQ374" s="3">
        <f t="shared" si="327"/>
        <v>197.3112028229919</v>
      </c>
    </row>
    <row r="375" spans="1:147">
      <c r="A375" s="5" t="s">
        <v>594</v>
      </c>
      <c r="B375" s="54" t="s">
        <v>63</v>
      </c>
      <c r="C375" s="5" t="s">
        <v>65</v>
      </c>
      <c r="D375" s="5" t="s">
        <v>618</v>
      </c>
      <c r="E375" s="3" t="s">
        <v>399</v>
      </c>
      <c r="F375" s="13" t="s">
        <v>494</v>
      </c>
      <c r="G375" s="5">
        <v>80.788617130053794</v>
      </c>
      <c r="H375" s="5">
        <v>470972.01918601902</v>
      </c>
      <c r="I375" s="5">
        <v>29.499607574360301</v>
      </c>
      <c r="J375" s="5">
        <v>480.68050860719597</v>
      </c>
      <c r="K375" s="5">
        <v>156.83847078898299</v>
      </c>
      <c r="L375" s="5">
        <v>21.680415419935098</v>
      </c>
      <c r="M375" s="5">
        <v>0.19852489926644601</v>
      </c>
      <c r="N375" s="5">
        <v>0.60020781931258005</v>
      </c>
      <c r="O375" s="5">
        <v>130.66648639648</v>
      </c>
      <c r="P375" s="5">
        <v>32.867924054708404</v>
      </c>
      <c r="Q375" s="5">
        <v>3.4531252950428701</v>
      </c>
      <c r="R375" s="5">
        <v>0.23556796911265801</v>
      </c>
      <c r="S375" s="5">
        <v>8.7634295499959495E-3</v>
      </c>
      <c r="T375" s="5">
        <v>0.15840701786834499</v>
      </c>
      <c r="U375" s="5">
        <v>1.1537856558444299</v>
      </c>
      <c r="V375" s="5">
        <v>7.9109088891794404</v>
      </c>
      <c r="W375" s="5">
        <v>0.55399934414332597</v>
      </c>
      <c r="X375" s="5">
        <v>1.7644754467566501E-2</v>
      </c>
      <c r="Y375" s="5">
        <v>19.102680046229999</v>
      </c>
      <c r="Z375" s="5">
        <v>1.49290547726181</v>
      </c>
      <c r="AA375" s="3">
        <f t="shared" si="274"/>
        <v>6.1370509197132606E-2</v>
      </c>
      <c r="AB375" s="3">
        <f t="shared" si="275"/>
        <v>1.7205922925560928</v>
      </c>
      <c r="AC375" s="3">
        <f t="shared" si="276"/>
        <v>7.8151624465722117E-2</v>
      </c>
      <c r="AD375" s="3">
        <f t="shared" si="277"/>
        <v>0.22576261433134384</v>
      </c>
      <c r="AE375" s="3">
        <f t="shared" si="278"/>
        <v>9.236795268970007E-4</v>
      </c>
      <c r="AF375" s="3">
        <f t="shared" si="279"/>
        <v>6.0399150959560506E-2</v>
      </c>
      <c r="AG375" s="3">
        <f t="shared" si="280"/>
        <v>0.11705665190082622</v>
      </c>
      <c r="AH375" s="17">
        <f t="shared" si="281"/>
        <v>0.18076653572619306</v>
      </c>
      <c r="AI375" s="3">
        <f t="shared" si="282"/>
        <v>5.0607638542262329E-2</v>
      </c>
      <c r="AJ375" s="3">
        <f t="shared" si="283"/>
        <v>1.1141817385827086</v>
      </c>
      <c r="AK375" s="3">
        <f t="shared" si="284"/>
        <v>5.9813522681916996E-4</v>
      </c>
      <c r="AL375" s="3">
        <f t="shared" si="285"/>
        <v>3.9111898452752543E-2</v>
      </c>
      <c r="AM375" s="3">
        <f t="shared" si="286"/>
        <v>0.11705665190082622</v>
      </c>
      <c r="AN375" s="5"/>
      <c r="AP375" s="5">
        <v>0.14432742558473699</v>
      </c>
      <c r="AQ375" s="5">
        <v>6.7026027081258004</v>
      </c>
      <c r="AR375" s="5">
        <v>3.82611312676173E-2</v>
      </c>
      <c r="AS375" s="5">
        <v>0.17682489944483001</v>
      </c>
      <c r="AT375" s="5">
        <v>0.124090749996816</v>
      </c>
      <c r="AU375" s="5">
        <v>3.1739991240034202</v>
      </c>
      <c r="AV375" s="5">
        <v>3.28856020732343E-2</v>
      </c>
      <c r="AW375" s="5">
        <v>0.47910333944349798</v>
      </c>
      <c r="AX375" s="5">
        <v>0.32007392639479898</v>
      </c>
      <c r="AY375" s="5">
        <v>1.0941788457761501</v>
      </c>
      <c r="AZ375" s="5">
        <v>1.13911401660487E-4</v>
      </c>
      <c r="BA375" s="5">
        <v>0.169900957521917</v>
      </c>
      <c r="BB375" s="5">
        <v>8.7634295499959495E-3</v>
      </c>
      <c r="BC375" s="5">
        <v>0.15840701786834499</v>
      </c>
      <c r="BD375" s="5">
        <v>3.8838757181465601E-2</v>
      </c>
      <c r="BE375" s="5">
        <v>0.14684102166688801</v>
      </c>
      <c r="BF375" s="5">
        <v>1.9047704248454998E-2</v>
      </c>
      <c r="BG375" s="5">
        <v>9.2550582528457392E-3</v>
      </c>
      <c r="BH375" s="5">
        <v>1.9340005370501599E-2</v>
      </c>
      <c r="BI375" s="3">
        <v>4.1532582631571098E-3</v>
      </c>
      <c r="BK375" s="5">
        <v>20.784668480627399</v>
      </c>
      <c r="BL375" s="5">
        <v>66339.175338986694</v>
      </c>
      <c r="BM375" s="5">
        <v>7.1035472881152799</v>
      </c>
      <c r="BN375" s="5">
        <v>68.999792991867693</v>
      </c>
      <c r="BO375" s="5">
        <v>219.228170882581</v>
      </c>
      <c r="BP375" s="5">
        <v>17.259346327790201</v>
      </c>
      <c r="BQ375" s="5">
        <v>8.8622922693653294E-2</v>
      </c>
      <c r="BR375" s="5">
        <v>0.56752613035311605</v>
      </c>
      <c r="BS375" s="5">
        <v>70.592988444879097</v>
      </c>
      <c r="BT375" s="5">
        <v>6.2215119925409503</v>
      </c>
      <c r="BU375" s="5">
        <v>1.83587124297714</v>
      </c>
      <c r="BV375" s="5">
        <v>0.46031901507234901</v>
      </c>
      <c r="BW375" s="5">
        <v>9.3841670643609008E-3</v>
      </c>
      <c r="BX375" s="5">
        <v>5.9061166696952702E-2</v>
      </c>
      <c r="BY375" s="5">
        <v>0.86116891903361703</v>
      </c>
      <c r="BZ375" s="5">
        <v>4.9632090129750299</v>
      </c>
      <c r="CA375" s="5">
        <v>0.233535420525986</v>
      </c>
      <c r="CB375" s="5">
        <v>9.9157323486985995E-3</v>
      </c>
      <c r="CC375" s="5">
        <v>10.098056100959299</v>
      </c>
      <c r="CD375" s="3">
        <v>1.0187480065933301</v>
      </c>
      <c r="CF375" s="3">
        <v>80.788617130053794</v>
      </c>
      <c r="CG375" s="3">
        <v>470972.01918601902</v>
      </c>
      <c r="CH375" s="3">
        <v>29.499607574360301</v>
      </c>
      <c r="CI375" s="3">
        <v>480.68050860719597</v>
      </c>
      <c r="CJ375" s="3">
        <v>156.83847078898299</v>
      </c>
      <c r="CK375" s="3">
        <v>21.680415419935098</v>
      </c>
      <c r="CL375" s="3">
        <v>0.19852489926644601</v>
      </c>
      <c r="CM375" s="3">
        <v>0.60020781931258005</v>
      </c>
      <c r="CN375" s="3">
        <v>130.66648639648</v>
      </c>
      <c r="CO375" s="3">
        <v>32.867924054708404</v>
      </c>
      <c r="CP375" s="3">
        <v>3.4531252950428701</v>
      </c>
      <c r="CQ375" s="3">
        <v>0.23556796911265801</v>
      </c>
      <c r="CR375" s="3">
        <v>8.7634295499959495E-3</v>
      </c>
      <c r="CS375" s="3">
        <v>0.15840701786834499</v>
      </c>
      <c r="CT375" s="3">
        <v>1.1537856558444299</v>
      </c>
      <c r="CU375" s="3">
        <v>7.9109088891794404</v>
      </c>
      <c r="CV375" s="3">
        <v>0.55399934414332597</v>
      </c>
      <c r="CW375" s="3">
        <v>1.7644754467566501E-2</v>
      </c>
      <c r="CX375" s="3">
        <v>19.102680046229999</v>
      </c>
      <c r="CY375" s="3">
        <v>1.49290547726181</v>
      </c>
      <c r="DA375" s="3">
        <f t="shared" si="287"/>
        <v>1.4705403377184689</v>
      </c>
      <c r="DB375" s="3">
        <f t="shared" si="288"/>
        <v>8433.5575107175046</v>
      </c>
      <c r="DC375" s="3">
        <f t="shared" si="289"/>
        <v>0.50056008454250411</v>
      </c>
      <c r="DD375" s="3">
        <f t="shared" si="290"/>
        <v>8.1896858694026253</v>
      </c>
      <c r="DE375" s="3">
        <f t="shared" si="291"/>
        <v>2.4681092561134137</v>
      </c>
      <c r="DF375" s="3">
        <f t="shared" si="292"/>
        <v>0.3315555194974017</v>
      </c>
      <c r="DG375" s="3">
        <f t="shared" si="293"/>
        <v>2.8473373100188749E-3</v>
      </c>
      <c r="DH375" s="3">
        <f t="shared" si="294"/>
        <v>8.2661867416689173E-3</v>
      </c>
      <c r="DI375" s="3">
        <f t="shared" si="295"/>
        <v>1.7440429248238158</v>
      </c>
      <c r="DJ375" s="3">
        <f t="shared" si="296"/>
        <v>0.41626043635648946</v>
      </c>
      <c r="DK375" s="3">
        <f t="shared" si="297"/>
        <v>3.2012449406246417E-2</v>
      </c>
      <c r="DL375" s="3">
        <f t="shared" si="298"/>
        <v>2.0955953519909798E-3</v>
      </c>
      <c r="DM375" s="3">
        <f t="shared" si="299"/>
        <v>7.6324527077600637E-5</v>
      </c>
      <c r="DN375" s="3">
        <f t="shared" si="300"/>
        <v>1.3344033179036729E-3</v>
      </c>
      <c r="DO375" s="3">
        <f t="shared" si="301"/>
        <v>9.475900590049522E-3</v>
      </c>
      <c r="DP375" s="3">
        <f t="shared" si="302"/>
        <v>6.1997718567236994E-2</v>
      </c>
      <c r="DQ375" s="3">
        <f t="shared" si="303"/>
        <v>2.8126569924859118E-3</v>
      </c>
      <c r="DR375" s="3">
        <f t="shared" si="304"/>
        <v>8.6331683985758627E-5</v>
      </c>
      <c r="DS375" s="3">
        <f t="shared" si="305"/>
        <v>9.2194401767519307E-2</v>
      </c>
      <c r="DT375" s="3">
        <f t="shared" si="306"/>
        <v>7.1437590326030127E-3</v>
      </c>
      <c r="DV375" s="3">
        <f t="shared" si="307"/>
        <v>1.7402989209982525E-2</v>
      </c>
      <c r="DW375" s="3">
        <f t="shared" si="308"/>
        <v>99.806245769833737</v>
      </c>
      <c r="DX375" s="3">
        <f t="shared" si="309"/>
        <v>5.9238373316277456E-3</v>
      </c>
      <c r="DY375" s="3">
        <f t="shared" si="310"/>
        <v>9.6920166800379376E-2</v>
      </c>
      <c r="DZ375" s="3">
        <f t="shared" si="311"/>
        <v>2.9208636887744367E-2</v>
      </c>
      <c r="EA375" s="3">
        <f t="shared" si="312"/>
        <v>3.923766645718558E-3</v>
      </c>
      <c r="EB375" s="3">
        <f t="shared" si="313"/>
        <v>3.3696580238199336E-5</v>
      </c>
      <c r="EC375" s="3">
        <f t="shared" si="314"/>
        <v>9.7825510108860188E-5</v>
      </c>
      <c r="ED375" s="3">
        <f t="shared" si="315"/>
        <v>2.0639733181032915E-2</v>
      </c>
      <c r="EE375" s="3">
        <f t="shared" si="316"/>
        <v>4.9262000481359669E-3</v>
      </c>
      <c r="EF375" s="3">
        <f t="shared" si="317"/>
        <v>3.788487111250365E-4</v>
      </c>
      <c r="EG375" s="3">
        <f t="shared" si="318"/>
        <v>2.4800151593101397E-5</v>
      </c>
      <c r="EH375" s="3">
        <f t="shared" si="319"/>
        <v>9.0325636578545704E-7</v>
      </c>
      <c r="EI375" s="3">
        <f t="shared" si="320"/>
        <v>1.5791886796707788E-5</v>
      </c>
      <c r="EJ375" s="3">
        <f t="shared" si="321"/>
        <v>1.1214176958882596E-4</v>
      </c>
      <c r="EK375" s="3">
        <f t="shared" si="322"/>
        <v>7.3370692363538539E-4</v>
      </c>
      <c r="EL375" s="3">
        <f t="shared" si="323"/>
        <v>3.3286158860189874E-5</v>
      </c>
      <c r="EM375" s="3">
        <f t="shared" si="324"/>
        <v>1.0216852447684536E-6</v>
      </c>
      <c r="EN375" s="3">
        <f t="shared" si="325"/>
        <v>1.091067098281871E-3</v>
      </c>
      <c r="EO375" s="3">
        <f t="shared" si="326"/>
        <v>8.4542231297096647E-5</v>
      </c>
      <c r="EQ375" s="3">
        <f t="shared" si="327"/>
        <v>199.61249153966747</v>
      </c>
    </row>
    <row r="376" spans="1:147">
      <c r="A376" s="5" t="s">
        <v>595</v>
      </c>
      <c r="B376" s="54" t="s">
        <v>63</v>
      </c>
      <c r="C376" s="5" t="s">
        <v>65</v>
      </c>
      <c r="D376" s="5" t="s">
        <v>618</v>
      </c>
      <c r="E376" s="3" t="s">
        <v>399</v>
      </c>
      <c r="F376" s="13" t="s">
        <v>489</v>
      </c>
      <c r="G376" s="5">
        <v>22.465165717475799</v>
      </c>
      <c r="H376" s="5">
        <v>467452.38086823601</v>
      </c>
      <c r="I376" s="5">
        <v>142.868290326184</v>
      </c>
      <c r="J376" s="5">
        <v>101.688057762003</v>
      </c>
      <c r="K376" s="5">
        <v>3.0030391097776001</v>
      </c>
      <c r="L376" s="5">
        <v>3.0982579312512302</v>
      </c>
      <c r="M376" s="5">
        <v>0.39170131582998702</v>
      </c>
      <c r="N376" s="5">
        <v>0.95832006924639601</v>
      </c>
      <c r="O376" s="5">
        <v>111.553516744186</v>
      </c>
      <c r="P376" s="5">
        <v>26.979865608026898</v>
      </c>
      <c r="Q376" s="5">
        <v>2.8505754605917502</v>
      </c>
      <c r="R376" s="5">
        <v>5.8109093821335903E-2</v>
      </c>
      <c r="S376" s="5">
        <v>3.4003004926499102E-3</v>
      </c>
      <c r="T376" s="5">
        <v>0.130753564771764</v>
      </c>
      <c r="U376" s="5">
        <v>0.78629544156762399</v>
      </c>
      <c r="V376" s="5">
        <v>2.52150108137841</v>
      </c>
      <c r="W376" s="5">
        <v>0.32476042626778101</v>
      </c>
      <c r="X376" s="5">
        <v>8.4132259553588995E-3</v>
      </c>
      <c r="Y376" s="5">
        <v>5.3715207681136903</v>
      </c>
      <c r="Z376" s="5">
        <v>0.91583470298075598</v>
      </c>
      <c r="AA376" s="3">
        <f t="shared" si="274"/>
        <v>1.4049662612355303</v>
      </c>
      <c r="AB376" s="3">
        <f t="shared" si="275"/>
        <v>5.0227611085829205</v>
      </c>
      <c r="AC376" s="3">
        <f t="shared" si="276"/>
        <v>0.17049821503387175</v>
      </c>
      <c r="AD376" s="3">
        <f t="shared" si="277"/>
        <v>1.2807152521583778</v>
      </c>
      <c r="AE376" s="3">
        <f t="shared" si="278"/>
        <v>1.5662651823486035E-3</v>
      </c>
      <c r="AF376" s="3">
        <f t="shared" si="279"/>
        <v>0.14638227710767027</v>
      </c>
      <c r="AG376" s="3">
        <f t="shared" si="280"/>
        <v>1.9952471287250469E-2</v>
      </c>
      <c r="AH376" s="17">
        <f t="shared" si="281"/>
        <v>0.53068313121179334</v>
      </c>
      <c r="AI376" s="3">
        <f t="shared" si="282"/>
        <v>6.4103427071871919E-3</v>
      </c>
      <c r="AJ376" s="3">
        <f t="shared" si="283"/>
        <v>0.18884432330245501</v>
      </c>
      <c r="AK376" s="3">
        <f t="shared" si="284"/>
        <v>5.8887986523465641E-5</v>
      </c>
      <c r="AL376" s="3">
        <f t="shared" si="285"/>
        <v>5.5036386294847178E-3</v>
      </c>
      <c r="AM376" s="3">
        <f t="shared" si="286"/>
        <v>1.9952471287250469E-2</v>
      </c>
      <c r="AN376" s="5"/>
      <c r="AP376" s="5">
        <v>0.15317971367585401</v>
      </c>
      <c r="AQ376" s="5">
        <v>9.1663421220946706</v>
      </c>
      <c r="AR376" s="5">
        <v>2.9665084594222599E-2</v>
      </c>
      <c r="AS376" s="5">
        <v>0.203455440708948</v>
      </c>
      <c r="AT376" s="5">
        <v>0.17756585394299401</v>
      </c>
      <c r="AU376" s="5">
        <v>3.0982579312512302</v>
      </c>
      <c r="AV376" s="5">
        <v>2.6034110825673001E-2</v>
      </c>
      <c r="AW376" s="5">
        <v>0.15876564426634801</v>
      </c>
      <c r="AX376" s="5">
        <v>0.26840689251835498</v>
      </c>
      <c r="AY376" s="5">
        <v>0.74333117907632495</v>
      </c>
      <c r="AZ376" s="5">
        <v>8.4320859157374292E-3</v>
      </c>
      <c r="BA376" s="5">
        <v>2.4642132938600099E-3</v>
      </c>
      <c r="BB376" s="5">
        <v>3.4003004926499102E-3</v>
      </c>
      <c r="BC376" s="5">
        <v>0.130753564771764</v>
      </c>
      <c r="BD376" s="5">
        <v>1.06417369199369E-2</v>
      </c>
      <c r="BE376" s="5">
        <v>0.189314605756183</v>
      </c>
      <c r="BF376" s="5">
        <v>1.0568479492841501E-2</v>
      </c>
      <c r="BG376" s="5">
        <v>8.4132259553588995E-3</v>
      </c>
      <c r="BH376" s="5">
        <v>1.4909203029343499E-2</v>
      </c>
      <c r="BI376" s="3">
        <v>6.26023882743204E-3</v>
      </c>
      <c r="BK376" s="5">
        <v>1.2569229129268999</v>
      </c>
      <c r="BL376" s="5">
        <v>26672.4921310666</v>
      </c>
      <c r="BM376" s="5">
        <v>37.1419920159613</v>
      </c>
      <c r="BN376" s="5">
        <v>17.167241615061201</v>
      </c>
      <c r="BO376" s="5">
        <v>0.91792682176349305</v>
      </c>
      <c r="BP376" s="5">
        <v>1.2976388398421601</v>
      </c>
      <c r="BQ376" s="5">
        <v>3.3337159360217597E-2</v>
      </c>
      <c r="BR376" s="5">
        <v>0.39356943677643602</v>
      </c>
      <c r="BS376" s="5">
        <v>124.564776192463</v>
      </c>
      <c r="BT376" s="5">
        <v>3.6804898149951799</v>
      </c>
      <c r="BU376" s="5">
        <v>3.6766266364109801</v>
      </c>
      <c r="BV376" s="5">
        <v>8.9809438147693904E-2</v>
      </c>
      <c r="BW376" s="5">
        <v>6.0049756711843304E-3</v>
      </c>
      <c r="BX376" s="5">
        <v>4.26262515155863E-2</v>
      </c>
      <c r="BY376" s="5">
        <v>0.84857744558430603</v>
      </c>
      <c r="BZ376" s="5">
        <v>1.96414858372853</v>
      </c>
      <c r="CA376" s="5">
        <v>0.36699466910963902</v>
      </c>
      <c r="CB376" s="5">
        <v>1.22280076178458E-2</v>
      </c>
      <c r="CC376" s="5">
        <v>4.5673207354144303</v>
      </c>
      <c r="CD376" s="3">
        <v>0.387006284805606</v>
      </c>
      <c r="CF376" s="3">
        <v>22.465165717475799</v>
      </c>
      <c r="CG376" s="3">
        <v>467452.38086823601</v>
      </c>
      <c r="CH376" s="3">
        <v>142.868290326184</v>
      </c>
      <c r="CI376" s="3">
        <v>101.688057762003</v>
      </c>
      <c r="CJ376" s="3">
        <v>3.0030391097776001</v>
      </c>
      <c r="CK376" s="3">
        <v>3.0982579312512302</v>
      </c>
      <c r="CL376" s="3">
        <v>0.39170131582998702</v>
      </c>
      <c r="CM376" s="3">
        <v>0.95832006924639601</v>
      </c>
      <c r="CN376" s="3">
        <v>111.553516744186</v>
      </c>
      <c r="CO376" s="3">
        <v>26.979865608026898</v>
      </c>
      <c r="CP376" s="3">
        <v>2.8505754605917502</v>
      </c>
      <c r="CQ376" s="3">
        <v>5.8109093821335903E-2</v>
      </c>
      <c r="CR376" s="3">
        <v>3.4003004926499102E-3</v>
      </c>
      <c r="CS376" s="3">
        <v>0.130753564771764</v>
      </c>
      <c r="CT376" s="3">
        <v>0.78629544156762399</v>
      </c>
      <c r="CU376" s="3">
        <v>2.52150108137841</v>
      </c>
      <c r="CV376" s="3">
        <v>0.32476042626778101</v>
      </c>
      <c r="CW376" s="3">
        <v>8.4132259553588995E-3</v>
      </c>
      <c r="CX376" s="3">
        <v>5.3715207681136903</v>
      </c>
      <c r="CY376" s="3">
        <v>0.91583470298075598</v>
      </c>
      <c r="DA376" s="3">
        <f t="shared" si="287"/>
        <v>0.40891815647613911</v>
      </c>
      <c r="DB376" s="3">
        <f t="shared" si="288"/>
        <v>8370.5323819184541</v>
      </c>
      <c r="DC376" s="3">
        <f t="shared" si="289"/>
        <v>2.4242411802885977</v>
      </c>
      <c r="DD376" s="3">
        <f t="shared" si="290"/>
        <v>1.7325296841212641</v>
      </c>
      <c r="DE376" s="3">
        <f t="shared" si="291"/>
        <v>4.7257720545393893E-2</v>
      </c>
      <c r="DF376" s="3">
        <f t="shared" si="292"/>
        <v>4.7381219318721975E-2</v>
      </c>
      <c r="DG376" s="3">
        <f t="shared" si="293"/>
        <v>5.6179641700728174E-3</v>
      </c>
      <c r="DH376" s="3">
        <f t="shared" si="294"/>
        <v>1.3198183022261341E-2</v>
      </c>
      <c r="DI376" s="3">
        <f t="shared" si="295"/>
        <v>1.4889366583760357</v>
      </c>
      <c r="DJ376" s="3">
        <f t="shared" si="296"/>
        <v>0.34169029392131334</v>
      </c>
      <c r="DK376" s="3">
        <f t="shared" si="297"/>
        <v>2.6426467305394455E-2</v>
      </c>
      <c r="DL376" s="3">
        <f t="shared" si="298"/>
        <v>5.1693423082559446E-4</v>
      </c>
      <c r="DM376" s="3">
        <f t="shared" si="299"/>
        <v>2.9614698850789163E-5</v>
      </c>
      <c r="DN376" s="3">
        <f t="shared" si="300"/>
        <v>1.1014536666815265E-3</v>
      </c>
      <c r="DO376" s="3">
        <f t="shared" si="301"/>
        <v>6.4577483702991456E-3</v>
      </c>
      <c r="DP376" s="3">
        <f t="shared" si="302"/>
        <v>1.9760980261586285E-2</v>
      </c>
      <c r="DQ376" s="3">
        <f t="shared" si="303"/>
        <v>1.6488100455015382E-3</v>
      </c>
      <c r="DR376" s="3">
        <f t="shared" si="304"/>
        <v>4.116395985072606E-5</v>
      </c>
      <c r="DS376" s="3">
        <f t="shared" si="305"/>
        <v>2.5924328031436732E-2</v>
      </c>
      <c r="DT376" s="3">
        <f t="shared" si="306"/>
        <v>4.3823956247986346E-3</v>
      </c>
      <c r="DV376" s="3">
        <f t="shared" si="307"/>
        <v>4.8807636012933074E-3</v>
      </c>
      <c r="DW376" s="3">
        <f t="shared" si="308"/>
        <v>99.908964975240664</v>
      </c>
      <c r="DX376" s="3">
        <f t="shared" si="309"/>
        <v>2.893524761891891E-2</v>
      </c>
      <c r="DY376" s="3">
        <f t="shared" si="310"/>
        <v>2.0679120470681961E-2</v>
      </c>
      <c r="DZ376" s="3">
        <f t="shared" si="311"/>
        <v>5.6405850086411699E-4</v>
      </c>
      <c r="EA376" s="3">
        <f t="shared" si="312"/>
        <v>5.6553255700008916E-4</v>
      </c>
      <c r="EB376" s="3">
        <f t="shared" si="313"/>
        <v>6.7054872962730286E-5</v>
      </c>
      <c r="EC376" s="3">
        <f t="shared" si="314"/>
        <v>1.5753081705487752E-4</v>
      </c>
      <c r="ED376" s="3">
        <f t="shared" si="315"/>
        <v>1.777164386501652E-2</v>
      </c>
      <c r="EE376" s="3">
        <f t="shared" si="316"/>
        <v>4.078345563958031E-3</v>
      </c>
      <c r="EF376" s="3">
        <f t="shared" si="317"/>
        <v>3.1542091661186265E-4</v>
      </c>
      <c r="EG376" s="3">
        <f t="shared" si="318"/>
        <v>6.1700214043279741E-6</v>
      </c>
      <c r="EH376" s="3">
        <f t="shared" si="319"/>
        <v>3.5347499719697266E-7</v>
      </c>
      <c r="EI376" s="3">
        <f t="shared" si="320"/>
        <v>1.3146726012797962E-5</v>
      </c>
      <c r="EJ376" s="3">
        <f t="shared" si="321"/>
        <v>7.707836566534655E-5</v>
      </c>
      <c r="EK376" s="3">
        <f t="shared" si="322"/>
        <v>2.3586302456651554E-4</v>
      </c>
      <c r="EL376" s="3">
        <f t="shared" si="323"/>
        <v>1.9679859962393839E-5</v>
      </c>
      <c r="EM376" s="3">
        <f t="shared" si="324"/>
        <v>4.9132461775696751E-7</v>
      </c>
      <c r="EN376" s="3">
        <f t="shared" si="325"/>
        <v>3.0942748479109754E-4</v>
      </c>
      <c r="EO376" s="3">
        <f t="shared" si="326"/>
        <v>5.230737914967666E-5</v>
      </c>
      <c r="EQ376" s="3">
        <f t="shared" si="327"/>
        <v>199.81792995048133</v>
      </c>
    </row>
    <row r="377" spans="1:147">
      <c r="A377" s="5" t="s">
        <v>596</v>
      </c>
      <c r="B377" s="54" t="s">
        <v>63</v>
      </c>
      <c r="C377" s="5" t="s">
        <v>65</v>
      </c>
      <c r="D377" s="5" t="s">
        <v>618</v>
      </c>
      <c r="E377" s="3" t="s">
        <v>399</v>
      </c>
      <c r="F377" s="13" t="s">
        <v>491</v>
      </c>
      <c r="G377" s="5">
        <v>52.547116436427203</v>
      </c>
      <c r="H377" s="5">
        <v>437952.32980176801</v>
      </c>
      <c r="I377" s="5">
        <v>41.329956583563401</v>
      </c>
      <c r="J377" s="5">
        <v>237.215068787012</v>
      </c>
      <c r="K377" s="5">
        <v>20.6567874344959</v>
      </c>
      <c r="L377" s="5">
        <v>75.657880089965005</v>
      </c>
      <c r="M377" s="5">
        <v>0.22413229507915999</v>
      </c>
      <c r="N377" s="5">
        <v>0.61298167402525106</v>
      </c>
      <c r="O377" s="5">
        <v>142.03178742879101</v>
      </c>
      <c r="P377" s="5">
        <v>31.101218610058499</v>
      </c>
      <c r="Q377" s="5">
        <v>0.34249142158551199</v>
      </c>
      <c r="R377" s="5">
        <v>2.2040361534496999</v>
      </c>
      <c r="S377" s="5">
        <v>4.2109379565643404E-3</v>
      </c>
      <c r="T377" s="5">
        <v>0.115123629800663</v>
      </c>
      <c r="U377" s="5">
        <v>0.78917242973718005</v>
      </c>
      <c r="V377" s="5">
        <v>0.71193404007545902</v>
      </c>
      <c r="W377" s="5">
        <v>0.15657821053877399</v>
      </c>
      <c r="X377" s="5">
        <v>2.5589708055016602E-2</v>
      </c>
      <c r="Y377" s="5">
        <v>319.888802882731</v>
      </c>
      <c r="Z377" s="5">
        <v>1.3274356056693599</v>
      </c>
      <c r="AA377" s="3">
        <f t="shared" ref="AA377:AA408" si="328">I377/J377</f>
        <v>0.17422989523769369</v>
      </c>
      <c r="AB377" s="3">
        <f t="shared" ref="AB377:AB408" si="329">P377/Y377</f>
        <v>9.7225093000394849E-2</v>
      </c>
      <c r="AC377" s="3">
        <f t="shared" ref="AC377:AC408" si="330">Z377/Y377</f>
        <v>4.1496782435238551E-3</v>
      </c>
      <c r="AD377" s="3">
        <f t="shared" ref="AD377:AD408" si="331">I377/O377</f>
        <v>0.29099089247387366</v>
      </c>
      <c r="AE377" s="3">
        <f t="shared" ref="AE377:AE408" si="332">X377/Y377</f>
        <v>7.9995635434596972E-5</v>
      </c>
      <c r="AF377" s="3">
        <f t="shared" ref="AF377:AF408" si="333">U377/Y377</f>
        <v>2.4670211105403557E-3</v>
      </c>
      <c r="AG377" s="3">
        <f t="shared" ref="AG377:AG408" si="334">Q377/I377</f>
        <v>8.2867597717660828E-3</v>
      </c>
      <c r="AH377" s="17">
        <f t="shared" ref="AH377:AH408" si="335">Q377/Y377</f>
        <v>1.0706577363730576E-3</v>
      </c>
      <c r="AI377" s="3">
        <f t="shared" ref="AI377:AI408" si="336">Z377/I377</f>
        <v>3.2118001454597964E-2</v>
      </c>
      <c r="AJ377" s="3">
        <f t="shared" ref="AJ377:AJ408" si="337">P377/I377</f>
        <v>0.75251031409085023</v>
      </c>
      <c r="AK377" s="3">
        <f t="shared" ref="AK377:AK408" si="338">X377/I377</f>
        <v>6.1915642237072731E-4</v>
      </c>
      <c r="AL377" s="3">
        <f t="shared" ref="AL377:AL408" si="339">U377/I377</f>
        <v>1.9094441295663681E-2</v>
      </c>
      <c r="AM377" s="3">
        <f t="shared" ref="AM377:AM408" si="340">Q377/I377</f>
        <v>8.2867597717660828E-3</v>
      </c>
      <c r="AN377" s="5"/>
      <c r="AP377" s="5">
        <v>0.15531027040416701</v>
      </c>
      <c r="AQ377" s="5">
        <v>7.6889915014752601</v>
      </c>
      <c r="AR377" s="5">
        <v>1.8732202740266601E-2</v>
      </c>
      <c r="AS377" s="5">
        <v>0.22246288612522899</v>
      </c>
      <c r="AT377" s="5">
        <v>0.18707901369104801</v>
      </c>
      <c r="AU377" s="5">
        <v>2.2126623218108699</v>
      </c>
      <c r="AV377" s="5">
        <v>2.7406372427269801E-2</v>
      </c>
      <c r="AW377" s="5">
        <v>0.49352045918784498</v>
      </c>
      <c r="AX377" s="5">
        <v>0.244327929313193</v>
      </c>
      <c r="AY377" s="5">
        <v>1.44626419168481</v>
      </c>
      <c r="AZ377" s="5">
        <v>1.03895645539394E-2</v>
      </c>
      <c r="BA377" s="5">
        <v>0.24459059953934101</v>
      </c>
      <c r="BB377" s="5">
        <v>4.2109379565643404E-3</v>
      </c>
      <c r="BC377" s="5">
        <v>0.115123629800663</v>
      </c>
      <c r="BD377" s="5">
        <v>5.3724873979591997E-2</v>
      </c>
      <c r="BE377" s="5">
        <v>0.15704231979859001</v>
      </c>
      <c r="BF377" s="5">
        <v>2.0218206641667701E-2</v>
      </c>
      <c r="BG377" s="5">
        <v>7.4783324232381397E-3</v>
      </c>
      <c r="BH377" s="5">
        <v>2.0768075842285599E-2</v>
      </c>
      <c r="BI377" s="3">
        <v>7.5939800278337094E-5</v>
      </c>
      <c r="BK377" s="5">
        <v>20.462372435596201</v>
      </c>
      <c r="BL377" s="5">
        <v>49795.462420726399</v>
      </c>
      <c r="BM377" s="5">
        <v>20.002468578638499</v>
      </c>
      <c r="BN377" s="5">
        <v>63.787600470669297</v>
      </c>
      <c r="BO377" s="5">
        <v>32.3191436946937</v>
      </c>
      <c r="BP377" s="5">
        <v>90.749676949393503</v>
      </c>
      <c r="BQ377" s="5">
        <v>0.29765152445738002</v>
      </c>
      <c r="BR377" s="5">
        <v>0.60850480883718905</v>
      </c>
      <c r="BS377" s="5">
        <v>123.196962043619</v>
      </c>
      <c r="BT377" s="5">
        <v>12.6005897189146</v>
      </c>
      <c r="BU377" s="5">
        <v>0.21731388443636501</v>
      </c>
      <c r="BV377" s="5">
        <v>1.9175602904492499</v>
      </c>
      <c r="BW377" s="5">
        <v>3.79126974978263E-3</v>
      </c>
      <c r="BX377" s="5">
        <v>7.4727136489146306E-2</v>
      </c>
      <c r="BY377" s="5">
        <v>0.84740570317842401</v>
      </c>
      <c r="BZ377" s="5">
        <v>0.79908247724564896</v>
      </c>
      <c r="CA377" s="5">
        <v>0.14578499528599001</v>
      </c>
      <c r="CB377" s="5">
        <v>2.59909941794416E-2</v>
      </c>
      <c r="CC377" s="5">
        <v>301.96932985823003</v>
      </c>
      <c r="CD377" s="3">
        <v>1.2316402195488001</v>
      </c>
      <c r="CF377" s="3">
        <v>52.547116436427203</v>
      </c>
      <c r="CG377" s="3">
        <v>437952.32980176801</v>
      </c>
      <c r="CH377" s="3">
        <v>41.329956583563401</v>
      </c>
      <c r="CI377" s="3">
        <v>237.215068787012</v>
      </c>
      <c r="CJ377" s="3">
        <v>20.6567874344959</v>
      </c>
      <c r="CK377" s="3">
        <v>75.657880089965005</v>
      </c>
      <c r="CL377" s="3">
        <v>0.22413229507915999</v>
      </c>
      <c r="CM377" s="3">
        <v>0.61298167402525106</v>
      </c>
      <c r="CN377" s="3">
        <v>142.03178742879101</v>
      </c>
      <c r="CO377" s="3">
        <v>31.101218610058499</v>
      </c>
      <c r="CP377" s="3">
        <v>0.34249142158551199</v>
      </c>
      <c r="CQ377" s="3">
        <v>2.2040361534496999</v>
      </c>
      <c r="CR377" s="3">
        <v>4.2109379565643404E-3</v>
      </c>
      <c r="CS377" s="3">
        <v>0.115123629800663</v>
      </c>
      <c r="CT377" s="3">
        <v>0.78917242973718005</v>
      </c>
      <c r="CU377" s="3">
        <v>0.71193404007545902</v>
      </c>
      <c r="CV377" s="3">
        <v>0.15657821053877399</v>
      </c>
      <c r="CW377" s="3">
        <v>2.5589708055016602E-2</v>
      </c>
      <c r="CX377" s="3">
        <v>319.888802882731</v>
      </c>
      <c r="CY377" s="3">
        <v>1.3274356056693599</v>
      </c>
      <c r="DA377" s="3">
        <f t="shared" ref="DA377:DA408" si="341">CF377/54.938049</f>
        <v>0.95647947811956702</v>
      </c>
      <c r="DB377" s="3">
        <f t="shared" ref="DB377:DB408" si="342">CG377/55.845</f>
        <v>7842.2836386743311</v>
      </c>
      <c r="DC377" s="3">
        <f t="shared" ref="DC377:DC408" si="343">CH377/58.9332</f>
        <v>0.70130175492868874</v>
      </c>
      <c r="DD377" s="3">
        <f t="shared" ref="DD377:DD408" si="344">CI377/58.6934</f>
        <v>4.0415969902410156</v>
      </c>
      <c r="DE377" s="3">
        <f t="shared" ref="DE377:DE408" si="345">CJ377/63.546</f>
        <v>0.32506825660932082</v>
      </c>
      <c r="DF377" s="3">
        <f t="shared" ref="DF377:DF408" si="346">CK377/65.39</f>
        <v>1.1570252345919101</v>
      </c>
      <c r="DG377" s="3">
        <f t="shared" ref="DG377:DG408" si="347">CL377/69.723</f>
        <v>3.2146106030887943E-3</v>
      </c>
      <c r="DH377" s="3">
        <f t="shared" ref="DH377:DH408" si="348">CM377/72.61</f>
        <v>8.442110921708457E-3</v>
      </c>
      <c r="DI377" s="3">
        <f t="shared" ref="DI377:DI408" si="349">CN377/74.9216</f>
        <v>1.8957388447228971</v>
      </c>
      <c r="DJ377" s="3">
        <f t="shared" ref="DJ377:DJ408" si="350">CO377/78.96</f>
        <v>0.39388574734116644</v>
      </c>
      <c r="DK377" s="3">
        <f t="shared" ref="DK377:DK408" si="351">CP377/107.8682</f>
        <v>3.1750916543106492E-3</v>
      </c>
      <c r="DL377" s="3">
        <f t="shared" ref="DL377:DL408" si="352">CQ377/112.411</f>
        <v>1.9606943746160961E-2</v>
      </c>
      <c r="DM377" s="3">
        <f t="shared" ref="DM377:DM408" si="353">CR377/114.818</f>
        <v>3.6674893802054906E-5</v>
      </c>
      <c r="DN377" s="3">
        <f t="shared" ref="DN377:DN408" si="354">CS377/118.71</f>
        <v>9.6978881139468459E-4</v>
      </c>
      <c r="DO377" s="3">
        <f t="shared" ref="DO377:DO408" si="355">CT377/121.76</f>
        <v>6.4813767225458284E-3</v>
      </c>
      <c r="DP377" s="3">
        <f t="shared" ref="DP377:DP408" si="356">CU377/127.6</f>
        <v>5.5794203767669205E-3</v>
      </c>
      <c r="DQ377" s="3">
        <f t="shared" ref="DQ377:DQ408" si="357">CV377/196.96655</f>
        <v>7.9494823125436263E-4</v>
      </c>
      <c r="DR377" s="3">
        <f t="shared" ref="DR377:DR408" si="358">CW377/204.3833</f>
        <v>1.2520449593981798E-4</v>
      </c>
      <c r="DS377" s="3">
        <f t="shared" ref="DS377:DS408" si="359">CX377/207.2</f>
        <v>1.5438648787776594</v>
      </c>
      <c r="DT377" s="3">
        <f t="shared" ref="DT377:DT408" si="360">CY377/208.98038</f>
        <v>6.3519628286127141E-3</v>
      </c>
      <c r="DV377" s="3">
        <f t="shared" ref="DV377:DV408" si="361">((DA377/(SUM($DA377:$DT377)+(33.06/32.066)))*100)</f>
        <v>1.2177650497653288E-2</v>
      </c>
      <c r="DW377" s="3">
        <f t="shared" ref="DW377:DW408" si="362">((DB377/(SUM($DA377:$DT377)+(33.06/32.066)))*100)</f>
        <v>99.845936520242233</v>
      </c>
      <c r="DX377" s="3">
        <f t="shared" ref="DX377:DX408" si="363">((DC377/(SUM($DA377:$DT377)+(33.06/32.066)))*100)</f>
        <v>8.9287934140547046E-3</v>
      </c>
      <c r="DY377" s="3">
        <f t="shared" ref="DY377:DY408" si="364">((DD377/(SUM($DA377:$DT377)+(33.06/32.066)))*100)</f>
        <v>5.1456572488395858E-2</v>
      </c>
      <c r="DZ377" s="3">
        <f t="shared" ref="DZ377:DZ408" si="365">((DE377/(SUM($DA377:$DT377)+(33.06/32.066)))*100)</f>
        <v>4.1386853638013263E-3</v>
      </c>
      <c r="EA377" s="3">
        <f t="shared" ref="EA377:EA408" si="366">((DF377/(SUM($DA377:$DT377)+(33.06/32.066)))*100)</f>
        <v>1.4730947444399064E-2</v>
      </c>
      <c r="EB377" s="3">
        <f t="shared" ref="EB377:EB408" si="367">((DG377/(SUM($DA377:$DT377)+(33.06/32.066)))*100)</f>
        <v>4.0927594690716616E-5</v>
      </c>
      <c r="EC377" s="3">
        <f t="shared" ref="EC377:EC408" si="368">((DH377/(SUM($DA377:$DT377)+(33.06/32.066)))*100)</f>
        <v>1.0748278307978068E-4</v>
      </c>
      <c r="ED377" s="3">
        <f t="shared" ref="ED377:ED408" si="369">((DI377/(SUM($DA377:$DT377)+(33.06/32.066)))*100)</f>
        <v>2.413605896829768E-2</v>
      </c>
      <c r="EE377" s="3">
        <f t="shared" ref="EE377:EE408" si="370">((DJ377/(SUM($DA377:$DT377)+(33.06/32.066)))*100)</f>
        <v>5.0148519407418818E-3</v>
      </c>
      <c r="EF377" s="3">
        <f t="shared" ref="EF377:EF408" si="371">((DK377/(SUM($DA377:$DT377)+(33.06/32.066)))*100)</f>
        <v>4.0424449607874861E-5</v>
      </c>
      <c r="EG377" s="3">
        <f t="shared" ref="EG377:EG408" si="372">((DL377/(SUM($DA377:$DT377)+(33.06/32.066)))*100)</f>
        <v>2.4963056053989849E-4</v>
      </c>
      <c r="EH377" s="3">
        <f t="shared" ref="EH377:EH408" si="373">((DM377/(SUM($DA377:$DT377)+(33.06/32.066)))*100)</f>
        <v>4.6693530700524382E-7</v>
      </c>
      <c r="EI377" s="3">
        <f t="shared" ref="EI377:EI408" si="374">((DN377/(SUM($DA377:$DT377)+(33.06/32.066)))*100)</f>
        <v>1.2347101502812134E-5</v>
      </c>
      <c r="EJ377" s="3">
        <f t="shared" ref="EJ377:EJ408" si="375">((DO377/(SUM($DA377:$DT377)+(33.06/32.066)))*100)</f>
        <v>8.2519219989916055E-5</v>
      </c>
      <c r="EK377" s="3">
        <f t="shared" ref="EK377:EK408" si="376">((DP377/(SUM($DA377:$DT377)+(33.06/32.066)))*100)</f>
        <v>7.1035743977832696E-5</v>
      </c>
      <c r="EL377" s="3">
        <f t="shared" ref="EL377:EL408" si="377">((DQ377/(SUM($DA377:$DT377)+(33.06/32.066)))*100)</f>
        <v>1.0121076244077182E-5</v>
      </c>
      <c r="EM377" s="3">
        <f t="shared" ref="EM377:EM408" si="378">((DR377/(SUM($DA377:$DT377)+(33.06/32.066)))*100)</f>
        <v>1.5940714120573689E-6</v>
      </c>
      <c r="EN377" s="3">
        <f t="shared" ref="EN377:EN408" si="379">((DS377/(SUM($DA377:$DT377)+(33.06/32.066)))*100)</f>
        <v>1.9656090213580075E-2</v>
      </c>
      <c r="EO377" s="3">
        <f t="shared" ref="EO377:EO408" si="380">((DT377/(SUM($DA377:$DT377)+(33.06/32.066)))*100)</f>
        <v>8.0871555606194874E-5</v>
      </c>
      <c r="EQ377" s="3">
        <f t="shared" ref="EQ377:EQ408" si="381">DW377*2</f>
        <v>199.69187304048447</v>
      </c>
    </row>
    <row r="378" spans="1:147">
      <c r="A378" s="5" t="s">
        <v>597</v>
      </c>
      <c r="B378" s="54" t="s">
        <v>63</v>
      </c>
      <c r="C378" s="5" t="s">
        <v>65</v>
      </c>
      <c r="D378" s="5" t="s">
        <v>618</v>
      </c>
      <c r="E378" s="3" t="s">
        <v>399</v>
      </c>
      <c r="F378" s="13" t="s">
        <v>494</v>
      </c>
      <c r="G378" s="5">
        <v>134.86578253771</v>
      </c>
      <c r="H378" s="5">
        <v>434295.73997493001</v>
      </c>
      <c r="I378" s="5">
        <v>1282.05277592892</v>
      </c>
      <c r="J378" s="5">
        <v>192.001244084235</v>
      </c>
      <c r="K378" s="5">
        <v>39.516274906740001</v>
      </c>
      <c r="L378" s="5">
        <v>7.31108589809973</v>
      </c>
      <c r="M378" s="5">
        <v>0.506621855218363</v>
      </c>
      <c r="N378" s="5">
        <v>0.572530058774676</v>
      </c>
      <c r="O378" s="5">
        <v>207.10881966181799</v>
      </c>
      <c r="P378" s="5">
        <v>28.104960419283</v>
      </c>
      <c r="Q378" s="5">
        <v>0.228106690086266</v>
      </c>
      <c r="R378" s="5">
        <v>0.26600236337238298</v>
      </c>
      <c r="S378" s="5">
        <v>3.8699422724521502E-3</v>
      </c>
      <c r="T378" s="5">
        <v>0.104025453530686</v>
      </c>
      <c r="U378" s="5">
        <v>2.5046201857480499</v>
      </c>
      <c r="V378" s="5">
        <v>6.6041998394322903</v>
      </c>
      <c r="W378" s="5">
        <v>0.19405928623866101</v>
      </c>
      <c r="X378" s="5">
        <v>7.0917167912094306E-2</v>
      </c>
      <c r="Y378" s="5">
        <v>143.814667306308</v>
      </c>
      <c r="Z378" s="5">
        <v>2.98601278781361</v>
      </c>
      <c r="AA378" s="3">
        <f t="shared" si="328"/>
        <v>6.6773149415972348</v>
      </c>
      <c r="AB378" s="3">
        <f t="shared" si="329"/>
        <v>0.1954248544025263</v>
      </c>
      <c r="AC378" s="3">
        <f t="shared" si="330"/>
        <v>2.0762922473364701E-2</v>
      </c>
      <c r="AD378" s="3">
        <f t="shared" si="331"/>
        <v>6.1902374704387144</v>
      </c>
      <c r="AE378" s="3">
        <f t="shared" si="332"/>
        <v>4.9311498778528088E-4</v>
      </c>
      <c r="AF378" s="3">
        <f t="shared" si="333"/>
        <v>1.7415610192342269E-2</v>
      </c>
      <c r="AG378" s="3">
        <f t="shared" si="334"/>
        <v>1.7792301094702575E-4</v>
      </c>
      <c r="AH378" s="17">
        <f t="shared" si="335"/>
        <v>1.5861156192116769E-3</v>
      </c>
      <c r="AI378" s="3">
        <f t="shared" si="336"/>
        <v>2.329087260584943E-3</v>
      </c>
      <c r="AJ378" s="3">
        <f t="shared" si="337"/>
        <v>2.1921843583170248E-2</v>
      </c>
      <c r="AK378" s="3">
        <f t="shared" si="338"/>
        <v>5.5315326516656691E-5</v>
      </c>
      <c r="AL378" s="3">
        <f t="shared" si="339"/>
        <v>1.9536014684990721E-3</v>
      </c>
      <c r="AM378" s="3">
        <f t="shared" si="340"/>
        <v>1.7792301094702575E-4</v>
      </c>
      <c r="AN378" s="5"/>
      <c r="AP378" s="5">
        <v>0.20986966305542001</v>
      </c>
      <c r="AQ378" s="5">
        <v>5.3392395320137904</v>
      </c>
      <c r="AR378" s="5">
        <v>1.53250908969478E-2</v>
      </c>
      <c r="AS378" s="5">
        <v>0.19647719153198301</v>
      </c>
      <c r="AT378" s="5">
        <v>0.22166953008186399</v>
      </c>
      <c r="AU378" s="5">
        <v>1.5821508220751499</v>
      </c>
      <c r="AV378" s="5">
        <v>2.7128537150658501E-2</v>
      </c>
      <c r="AW378" s="5">
        <v>0.572530058774676</v>
      </c>
      <c r="AX378" s="5">
        <v>0.316242589547231</v>
      </c>
      <c r="AY378" s="5">
        <v>0.45105622125441702</v>
      </c>
      <c r="AZ378" s="5">
        <v>1.28240736302645E-2</v>
      </c>
      <c r="BA378" s="5">
        <v>0.131692686386639</v>
      </c>
      <c r="BB378" s="5">
        <v>3.8699422724521502E-3</v>
      </c>
      <c r="BC378" s="5">
        <v>0.104025453530686</v>
      </c>
      <c r="BD378" s="5">
        <v>3.7723403339618898E-2</v>
      </c>
      <c r="BE378" s="5">
        <v>0.18023482130914401</v>
      </c>
      <c r="BF378" s="5">
        <v>8.8146178008233499E-5</v>
      </c>
      <c r="BG378" s="5">
        <v>8.9047574481364005E-3</v>
      </c>
      <c r="BH378" s="5">
        <v>0.16838906566887199</v>
      </c>
      <c r="BI378" s="3">
        <v>4.1151596169411997E-3</v>
      </c>
      <c r="BK378" s="5">
        <v>37.138410502965598</v>
      </c>
      <c r="BL378" s="5">
        <v>43075.2120473416</v>
      </c>
      <c r="BM378" s="5">
        <v>655.94061727095698</v>
      </c>
      <c r="BN378" s="5">
        <v>85.343374403927797</v>
      </c>
      <c r="BO378" s="5">
        <v>48.669781199971403</v>
      </c>
      <c r="BP378" s="5">
        <v>6.3171332278520502</v>
      </c>
      <c r="BQ378" s="5">
        <v>7.2037418616096999E-2</v>
      </c>
      <c r="BR378" s="5">
        <v>0.225224067964061</v>
      </c>
      <c r="BS378" s="5">
        <v>93.496941334594098</v>
      </c>
      <c r="BT378" s="5">
        <v>12.0660914184718</v>
      </c>
      <c r="BU378" s="5">
        <v>3.2091330100993902E-2</v>
      </c>
      <c r="BV378" s="5">
        <v>0.35931738445736999</v>
      </c>
      <c r="BW378" s="5">
        <v>3.9485922232064801E-3</v>
      </c>
      <c r="BX378" s="5">
        <v>8.5251125393345395E-2</v>
      </c>
      <c r="BY378" s="5">
        <v>3.41229164124683</v>
      </c>
      <c r="BZ378" s="5">
        <v>3.2427480799256498</v>
      </c>
      <c r="CA378" s="5">
        <v>0.18506730786483699</v>
      </c>
      <c r="CB378" s="5">
        <v>9.6319738093009893E-2</v>
      </c>
      <c r="CC378" s="5">
        <v>250.491262020455</v>
      </c>
      <c r="CD378" s="3">
        <v>2.1104262675582701</v>
      </c>
      <c r="CF378" s="3">
        <v>134.86578253771</v>
      </c>
      <c r="CG378" s="3">
        <v>434295.73997493001</v>
      </c>
      <c r="CH378" s="3">
        <v>1282.05277592892</v>
      </c>
      <c r="CI378" s="3">
        <v>192.001244084235</v>
      </c>
      <c r="CJ378" s="3">
        <v>39.516274906740001</v>
      </c>
      <c r="CK378" s="3">
        <v>7.31108589809973</v>
      </c>
      <c r="CL378" s="3">
        <v>0.506621855218363</v>
      </c>
      <c r="CM378" s="3">
        <v>0.572530058774676</v>
      </c>
      <c r="CN378" s="3">
        <v>207.10881966181799</v>
      </c>
      <c r="CO378" s="3">
        <v>28.104960419283</v>
      </c>
      <c r="CP378" s="3">
        <v>0.228106690086266</v>
      </c>
      <c r="CQ378" s="3">
        <v>0.26600236337238298</v>
      </c>
      <c r="CR378" s="3">
        <v>3.8699422724521502E-3</v>
      </c>
      <c r="CS378" s="3">
        <v>0.104025453530686</v>
      </c>
      <c r="CT378" s="3">
        <v>2.5046201857480499</v>
      </c>
      <c r="CU378" s="3">
        <v>6.6041998394322903</v>
      </c>
      <c r="CV378" s="3">
        <v>0.19405928623866101</v>
      </c>
      <c r="CW378" s="3">
        <v>7.0917167912094306E-2</v>
      </c>
      <c r="CX378" s="3">
        <v>143.814667306308</v>
      </c>
      <c r="CY378" s="3">
        <v>2.98601278781361</v>
      </c>
      <c r="DA378" s="3">
        <f t="shared" si="341"/>
        <v>2.4548702582741884</v>
      </c>
      <c r="DB378" s="3">
        <f t="shared" si="342"/>
        <v>7776.806159457964</v>
      </c>
      <c r="DC378" s="3">
        <f t="shared" si="343"/>
        <v>21.754338402274442</v>
      </c>
      <c r="DD378" s="3">
        <f t="shared" si="344"/>
        <v>3.2712578259946605</v>
      </c>
      <c r="DE378" s="3">
        <f t="shared" si="345"/>
        <v>0.62185306560192621</v>
      </c>
      <c r="DF378" s="3">
        <f t="shared" si="346"/>
        <v>0.11180740018503946</v>
      </c>
      <c r="DG378" s="3">
        <f t="shared" si="347"/>
        <v>7.2662084996107882E-3</v>
      </c>
      <c r="DH378" s="3">
        <f t="shared" si="348"/>
        <v>7.8850028752881964E-3</v>
      </c>
      <c r="DI378" s="3">
        <f t="shared" si="349"/>
        <v>2.7643405861836641</v>
      </c>
      <c r="DJ378" s="3">
        <f t="shared" si="350"/>
        <v>0.35593921503651216</v>
      </c>
      <c r="DK378" s="3">
        <f t="shared" si="351"/>
        <v>2.1146796746980665E-3</v>
      </c>
      <c r="DL378" s="3">
        <f t="shared" si="352"/>
        <v>2.3663374880784176E-3</v>
      </c>
      <c r="DM378" s="3">
        <f t="shared" si="353"/>
        <v>3.3705013782265412E-5</v>
      </c>
      <c r="DN378" s="3">
        <f t="shared" si="354"/>
        <v>8.762989936036223E-4</v>
      </c>
      <c r="DO378" s="3">
        <f t="shared" si="355"/>
        <v>2.0570139501872944E-2</v>
      </c>
      <c r="DP378" s="3">
        <f t="shared" si="356"/>
        <v>5.1757052033168424E-2</v>
      </c>
      <c r="DQ378" s="3">
        <f t="shared" si="357"/>
        <v>9.8523980969693076E-4</v>
      </c>
      <c r="DR378" s="3">
        <f t="shared" si="358"/>
        <v>3.469812255311188E-4</v>
      </c>
      <c r="DS378" s="3">
        <f t="shared" si="359"/>
        <v>0.69408623217330123</v>
      </c>
      <c r="DT378" s="3">
        <f t="shared" si="360"/>
        <v>1.428848386539258E-2</v>
      </c>
      <c r="DV378" s="3">
        <f t="shared" si="361"/>
        <v>3.1432501745984616E-2</v>
      </c>
      <c r="DW378" s="3">
        <f t="shared" si="362"/>
        <v>99.575312528815516</v>
      </c>
      <c r="DX378" s="3">
        <f t="shared" si="363"/>
        <v>0.27854558810490815</v>
      </c>
      <c r="DY378" s="3">
        <f t="shared" si="364"/>
        <v>4.1885642216965766E-2</v>
      </c>
      <c r="DZ378" s="3">
        <f t="shared" si="365"/>
        <v>7.9622935283023277E-3</v>
      </c>
      <c r="EA378" s="3">
        <f t="shared" si="366"/>
        <v>1.4315975720855085E-3</v>
      </c>
      <c r="EB378" s="3">
        <f t="shared" si="367"/>
        <v>9.3037548758796579E-5</v>
      </c>
      <c r="EC378" s="3">
        <f t="shared" si="368"/>
        <v>1.0096067839398938E-4</v>
      </c>
      <c r="ED378" s="3">
        <f t="shared" si="369"/>
        <v>3.5395003059265247E-2</v>
      </c>
      <c r="EE378" s="3">
        <f t="shared" si="370"/>
        <v>4.5574954360174374E-3</v>
      </c>
      <c r="EF378" s="3">
        <f t="shared" si="371"/>
        <v>2.7076653987357507E-5</v>
      </c>
      <c r="EG378" s="3">
        <f t="shared" si="372"/>
        <v>3.0298915787877091E-5</v>
      </c>
      <c r="EH378" s="3">
        <f t="shared" si="373"/>
        <v>4.3156370524619529E-7</v>
      </c>
      <c r="EI378" s="3">
        <f t="shared" si="374"/>
        <v>1.1220254737948745E-5</v>
      </c>
      <c r="EJ378" s="3">
        <f t="shared" si="375"/>
        <v>2.6338293994498832E-4</v>
      </c>
      <c r="EK378" s="3">
        <f t="shared" si="376"/>
        <v>6.6270452498100091E-4</v>
      </c>
      <c r="EL378" s="3">
        <f t="shared" si="377"/>
        <v>1.2615148166845973E-5</v>
      </c>
      <c r="EM378" s="3">
        <f t="shared" si="378"/>
        <v>4.4427960869093759E-6</v>
      </c>
      <c r="EN378" s="3">
        <f t="shared" si="379"/>
        <v>8.8871770844577216E-3</v>
      </c>
      <c r="EO378" s="3">
        <f t="shared" si="380"/>
        <v>1.8295174359322987E-4</v>
      </c>
      <c r="EQ378" s="3">
        <f t="shared" si="381"/>
        <v>199.15062505763103</v>
      </c>
    </row>
    <row r="379" spans="1:147">
      <c r="A379" s="5" t="s">
        <v>598</v>
      </c>
      <c r="B379" s="54" t="s">
        <v>63</v>
      </c>
      <c r="C379" s="5" t="s">
        <v>65</v>
      </c>
      <c r="D379" s="5" t="s">
        <v>618</v>
      </c>
      <c r="E379" s="3" t="s">
        <v>399</v>
      </c>
      <c r="F379" s="13" t="s">
        <v>494</v>
      </c>
      <c r="G379" s="5">
        <v>287.18159990303297</v>
      </c>
      <c r="H379" s="5">
        <v>444256.746712911</v>
      </c>
      <c r="I379" s="5">
        <v>45.121971437427199</v>
      </c>
      <c r="J379" s="5">
        <v>97.4641832115461</v>
      </c>
      <c r="K379" s="5">
        <v>220.90572888816001</v>
      </c>
      <c r="L379" s="5">
        <v>11.177998402105599</v>
      </c>
      <c r="M379" s="5">
        <v>5.7115337058809397</v>
      </c>
      <c r="N379" s="5">
        <v>0.80557933770007495</v>
      </c>
      <c r="O379" s="5">
        <v>84.284086688162404</v>
      </c>
      <c r="P379" s="5">
        <v>8.4887469841063705</v>
      </c>
      <c r="Q379" s="5">
        <v>19.5592291480223</v>
      </c>
      <c r="R379" s="5">
        <v>0.15743208805407</v>
      </c>
      <c r="S379" s="5">
        <v>1.4694523568414051E-2</v>
      </c>
      <c r="T379" s="5">
        <v>0.12518228591733799</v>
      </c>
      <c r="U379" s="5">
        <v>8.6598815704012306</v>
      </c>
      <c r="V379" s="5">
        <v>33.660288294236601</v>
      </c>
      <c r="W379" s="5">
        <v>1.42341056481355</v>
      </c>
      <c r="X379" s="5">
        <v>0.22563956023970799</v>
      </c>
      <c r="Y379" s="5">
        <v>92.377215597479207</v>
      </c>
      <c r="Z379" s="5">
        <v>0.819713988917255</v>
      </c>
      <c r="AA379" s="3">
        <f t="shared" si="328"/>
        <v>0.46295951959593112</v>
      </c>
      <c r="AB379" s="3">
        <f t="shared" si="329"/>
        <v>9.1892215295759708E-2</v>
      </c>
      <c r="AC379" s="3">
        <f t="shared" si="330"/>
        <v>8.8735515961970973E-3</v>
      </c>
      <c r="AD379" s="3">
        <f t="shared" si="331"/>
        <v>0.53535576181030775</v>
      </c>
      <c r="AE379" s="3">
        <f t="shared" si="332"/>
        <v>2.4425888871006983E-3</v>
      </c>
      <c r="AF379" s="3">
        <f t="shared" si="333"/>
        <v>9.374477802118926E-2</v>
      </c>
      <c r="AG379" s="3">
        <f t="shared" si="334"/>
        <v>0.4334746139172137</v>
      </c>
      <c r="AH379" s="17">
        <f t="shared" si="335"/>
        <v>0.21173217899583491</v>
      </c>
      <c r="AI379" s="3">
        <f t="shared" si="336"/>
        <v>1.8166626209007549E-2</v>
      </c>
      <c r="AJ379" s="3">
        <f t="shared" si="337"/>
        <v>0.18812890291990284</v>
      </c>
      <c r="AK379" s="3">
        <f t="shared" si="338"/>
        <v>5.0006582835728525E-3</v>
      </c>
      <c r="AL379" s="3">
        <f t="shared" si="339"/>
        <v>0.19192161367351387</v>
      </c>
      <c r="AM379" s="3">
        <f t="shared" si="340"/>
        <v>0.4334746139172137</v>
      </c>
      <c r="AN379" s="5"/>
      <c r="AP379" s="5">
        <v>0.250996167117854</v>
      </c>
      <c r="AQ379" s="5">
        <v>6.3855809116217497</v>
      </c>
      <c r="AR379" s="5">
        <v>1.8328773217714499E-2</v>
      </c>
      <c r="AS379" s="5">
        <v>0.23498977720980299</v>
      </c>
      <c r="AT379" s="5">
        <v>0.26492620020706897</v>
      </c>
      <c r="AU379" s="5">
        <v>1.8919295471375599</v>
      </c>
      <c r="AV379" s="5">
        <v>3.2444695461773802E-2</v>
      </c>
      <c r="AW379" s="5">
        <v>0.68478160350856399</v>
      </c>
      <c r="AX379" s="5">
        <v>0.37819291778754199</v>
      </c>
      <c r="AY379" s="5">
        <v>0.53941412942868106</v>
      </c>
      <c r="AZ379" s="5">
        <v>1.53301174417505E-2</v>
      </c>
      <c r="BA379" s="5">
        <v>0.15743208805407</v>
      </c>
      <c r="BB379" s="5">
        <v>4.6281579059997396E-3</v>
      </c>
      <c r="BC379" s="5">
        <v>0.12437375346634801</v>
      </c>
      <c r="BD379" s="5">
        <v>4.51101861986331E-2</v>
      </c>
      <c r="BE379" s="5">
        <v>0.21549442410038699</v>
      </c>
      <c r="BF379" s="5">
        <v>1.05459130799206E-4</v>
      </c>
      <c r="BG379" s="5">
        <v>1.0648702695097E-2</v>
      </c>
      <c r="BH379" s="5">
        <v>0.201328146878645</v>
      </c>
      <c r="BI379" s="3">
        <v>4.9195946142875004E-3</v>
      </c>
      <c r="BK379" s="5">
        <v>161.61261688019999</v>
      </c>
      <c r="BL379" s="5">
        <v>34314.803191695202</v>
      </c>
      <c r="BM379" s="5">
        <v>16.714940259692501</v>
      </c>
      <c r="BN379" s="5">
        <v>36.3846779339191</v>
      </c>
      <c r="BO379" s="5">
        <v>399.73618409415002</v>
      </c>
      <c r="BP379" s="5">
        <v>6.2081038746628998</v>
      </c>
      <c r="BQ379" s="5">
        <v>0.22191232859243901</v>
      </c>
      <c r="BR379" s="5">
        <v>0.44707124776033702</v>
      </c>
      <c r="BS379" s="5">
        <v>29.401628479873199</v>
      </c>
      <c r="BT379" s="5">
        <v>2.7279574203656201</v>
      </c>
      <c r="BU379" s="5">
        <v>12.562923352785401</v>
      </c>
      <c r="BV379" s="5">
        <v>0.13959207391117201</v>
      </c>
      <c r="BW379" s="5">
        <v>3.1614631012976999E-2</v>
      </c>
      <c r="BX379" s="5">
        <v>4.6354504381106401E-2</v>
      </c>
      <c r="BY379" s="5">
        <v>2.1073633734728401</v>
      </c>
      <c r="BZ379" s="5">
        <v>8.6008781145702002</v>
      </c>
      <c r="CA379" s="5">
        <v>0.41590954826067</v>
      </c>
      <c r="CB379" s="5">
        <v>9.5765254015855297E-2</v>
      </c>
      <c r="CC379" s="5">
        <v>19.910152666129601</v>
      </c>
      <c r="CD379" s="3">
        <v>0.43489136678440099</v>
      </c>
      <c r="CF379" s="3">
        <v>287.18159990303297</v>
      </c>
      <c r="CG379" s="3">
        <v>444256.746712911</v>
      </c>
      <c r="CH379" s="3">
        <v>45.121971437427199</v>
      </c>
      <c r="CI379" s="3">
        <v>97.4641832115461</v>
      </c>
      <c r="CJ379" s="3">
        <v>220.90572888816001</v>
      </c>
      <c r="CK379" s="3">
        <v>11.177998402105599</v>
      </c>
      <c r="CL379" s="3">
        <v>5.7115337058809397</v>
      </c>
      <c r="CM379" s="3">
        <v>0.80557933770007495</v>
      </c>
      <c r="CN379" s="3">
        <v>84.284086688162404</v>
      </c>
      <c r="CO379" s="3">
        <v>8.4887469841063705</v>
      </c>
      <c r="CP379" s="3">
        <v>19.5592291480223</v>
      </c>
      <c r="CQ379" s="3">
        <v>0.15743208805407</v>
      </c>
      <c r="CR379" s="3">
        <v>1.4694523568414051E-2</v>
      </c>
      <c r="CS379" s="3">
        <v>0.12518228591733799</v>
      </c>
      <c r="CT379" s="3">
        <v>8.6598815704012306</v>
      </c>
      <c r="CU379" s="3">
        <v>33.660288294236601</v>
      </c>
      <c r="CV379" s="3">
        <v>1.42341056481355</v>
      </c>
      <c r="CW379" s="3">
        <v>0.22563956023970799</v>
      </c>
      <c r="CX379" s="3">
        <v>92.377215597479207</v>
      </c>
      <c r="CY379" s="3">
        <v>0.819713988917255</v>
      </c>
      <c r="DA379" s="3">
        <f t="shared" si="341"/>
        <v>5.2273716509851482</v>
      </c>
      <c r="DB379" s="3">
        <f t="shared" si="342"/>
        <v>7955.1749791908142</v>
      </c>
      <c r="DC379" s="3">
        <f t="shared" si="343"/>
        <v>0.76564604395191838</v>
      </c>
      <c r="DD379" s="3">
        <f t="shared" si="344"/>
        <v>1.6605646156390004</v>
      </c>
      <c r="DE379" s="3">
        <f t="shared" si="345"/>
        <v>3.4763121028571433</v>
      </c>
      <c r="DF379" s="3">
        <f t="shared" si="346"/>
        <v>0.17094354491673955</v>
      </c>
      <c r="DG379" s="3">
        <f t="shared" si="347"/>
        <v>8.1917497897120606E-2</v>
      </c>
      <c r="DH379" s="3">
        <f t="shared" si="348"/>
        <v>1.109460594546309E-2</v>
      </c>
      <c r="DI379" s="3">
        <f t="shared" si="349"/>
        <v>1.1249637846517213</v>
      </c>
      <c r="DJ379" s="3">
        <f t="shared" si="350"/>
        <v>0.10750692735697025</v>
      </c>
      <c r="DK379" s="3">
        <f t="shared" si="351"/>
        <v>0.18132525756453061</v>
      </c>
      <c r="DL379" s="3">
        <f t="shared" si="352"/>
        <v>1.4005042927655656E-3</v>
      </c>
      <c r="DM379" s="3">
        <f t="shared" si="353"/>
        <v>1.279810096710799E-4</v>
      </c>
      <c r="DN379" s="3">
        <f t="shared" si="354"/>
        <v>1.0545218256030494E-3</v>
      </c>
      <c r="DO379" s="3">
        <f t="shared" si="355"/>
        <v>7.1122549034175669E-2</v>
      </c>
      <c r="DP379" s="3">
        <f t="shared" si="356"/>
        <v>0.26379536280749688</v>
      </c>
      <c r="DQ379" s="3">
        <f t="shared" si="357"/>
        <v>7.2266614042513812E-3</v>
      </c>
      <c r="DR379" s="3">
        <f t="shared" si="358"/>
        <v>1.1040019426230422E-3</v>
      </c>
      <c r="DS379" s="3">
        <f t="shared" si="359"/>
        <v>0.44583598261331664</v>
      </c>
      <c r="DT379" s="3">
        <f t="shared" si="360"/>
        <v>3.9224447238408455E-3</v>
      </c>
      <c r="DV379" s="3">
        <f t="shared" si="361"/>
        <v>6.5589671104488781E-2</v>
      </c>
      <c r="DW379" s="3">
        <f t="shared" si="362"/>
        <v>99.816379110035143</v>
      </c>
      <c r="DX379" s="3">
        <f t="shared" si="363"/>
        <v>9.6068302692415477E-3</v>
      </c>
      <c r="DY379" s="3">
        <f t="shared" si="364"/>
        <v>2.0835688422304471E-2</v>
      </c>
      <c r="DZ379" s="3">
        <f t="shared" si="365"/>
        <v>4.3618510927950396E-2</v>
      </c>
      <c r="EA379" s="3">
        <f t="shared" si="366"/>
        <v>2.144888796344013E-3</v>
      </c>
      <c r="EB379" s="3">
        <f t="shared" si="367"/>
        <v>1.027847664851266E-3</v>
      </c>
      <c r="EC379" s="3">
        <f t="shared" si="368"/>
        <v>1.3920792390181199E-4</v>
      </c>
      <c r="ED379" s="3">
        <f t="shared" si="369"/>
        <v>1.4115316370486429E-2</v>
      </c>
      <c r="EE379" s="3">
        <f t="shared" si="370"/>
        <v>1.3489272386953686E-3</v>
      </c>
      <c r="EF379" s="3">
        <f t="shared" si="371"/>
        <v>2.2751517972426768E-3</v>
      </c>
      <c r="EG379" s="3">
        <f t="shared" si="372"/>
        <v>1.757262006148089E-5</v>
      </c>
      <c r="EH379" s="3">
        <f t="shared" si="373"/>
        <v>1.6058227523127333E-6</v>
      </c>
      <c r="EI379" s="3">
        <f t="shared" si="374"/>
        <v>1.3231456328683676E-5</v>
      </c>
      <c r="EJ379" s="3">
        <f t="shared" si="375"/>
        <v>8.9239964378375731E-4</v>
      </c>
      <c r="EK379" s="3">
        <f t="shared" si="376"/>
        <v>3.3099332208706145E-3</v>
      </c>
      <c r="EL379" s="3">
        <f t="shared" si="377"/>
        <v>9.0675462992768522E-5</v>
      </c>
      <c r="EM379" s="3">
        <f t="shared" si="378"/>
        <v>1.385230076413554E-5</v>
      </c>
      <c r="EN379" s="3">
        <f t="shared" si="379"/>
        <v>5.5940609198205831E-3</v>
      </c>
      <c r="EO379" s="3">
        <f t="shared" si="380"/>
        <v>4.9216293873762162E-5</v>
      </c>
      <c r="EQ379" s="3">
        <f t="shared" si="381"/>
        <v>199.63275822007029</v>
      </c>
    </row>
    <row r="380" spans="1:147">
      <c r="A380" s="5" t="s">
        <v>599</v>
      </c>
      <c r="B380" s="54" t="s">
        <v>63</v>
      </c>
      <c r="C380" s="5" t="s">
        <v>65</v>
      </c>
      <c r="D380" s="5" t="s">
        <v>618</v>
      </c>
      <c r="E380" s="3" t="s">
        <v>399</v>
      </c>
      <c r="F380" s="13" t="s">
        <v>496</v>
      </c>
      <c r="G380" s="5">
        <v>20.8587837647874</v>
      </c>
      <c r="H380" s="5">
        <v>437862.63458795799</v>
      </c>
      <c r="I380" s="5">
        <v>2.33489994286627</v>
      </c>
      <c r="J380" s="5">
        <v>140.25947560812401</v>
      </c>
      <c r="K380" s="5">
        <v>0.28718647791688201</v>
      </c>
      <c r="L380" s="5">
        <v>2.65499472206564</v>
      </c>
      <c r="M380" s="5">
        <v>2.6848187359037101E-2</v>
      </c>
      <c r="N380" s="5">
        <v>0.37206443226278901</v>
      </c>
      <c r="O380" s="5">
        <v>5.5829051197054396</v>
      </c>
      <c r="P380" s="5">
        <v>45.818603468938299</v>
      </c>
      <c r="Q380" s="5">
        <v>1.4732432215134801E-2</v>
      </c>
      <c r="R380" s="5">
        <v>9.2723990455814004E-2</v>
      </c>
      <c r="S380" s="5">
        <v>7.8188018468509495E-5</v>
      </c>
      <c r="T380" s="5">
        <v>8.7767911499539303E-2</v>
      </c>
      <c r="U380" s="5">
        <v>1.8333071415963201E-2</v>
      </c>
      <c r="V380" s="5">
        <v>0.60977160296476296</v>
      </c>
      <c r="W380" s="5">
        <v>1.0975177124617401E-2</v>
      </c>
      <c r="X380" s="5">
        <v>6.0024036507061104E-3</v>
      </c>
      <c r="Y380" s="5">
        <v>3.0567040578892999</v>
      </c>
      <c r="Z380" s="5">
        <v>1.4637183612360101</v>
      </c>
      <c r="AA380" s="3">
        <f t="shared" si="328"/>
        <v>1.6647003225577651E-2</v>
      </c>
      <c r="AB380" s="3">
        <f t="shared" si="329"/>
        <v>14.989545144444481</v>
      </c>
      <c r="AC380" s="3">
        <f t="shared" si="330"/>
        <v>0.47885511109856332</v>
      </c>
      <c r="AD380" s="3">
        <f t="shared" si="331"/>
        <v>0.41822311015549946</v>
      </c>
      <c r="AE380" s="3">
        <f t="shared" si="332"/>
        <v>1.9636849158537317E-3</v>
      </c>
      <c r="AF380" s="3">
        <f t="shared" si="333"/>
        <v>5.9976599202156526E-3</v>
      </c>
      <c r="AG380" s="3">
        <f t="shared" si="334"/>
        <v>6.30966318712981E-3</v>
      </c>
      <c r="AH380" s="17">
        <f t="shared" si="335"/>
        <v>4.819711668557069E-3</v>
      </c>
      <c r="AI380" s="3">
        <f t="shared" si="336"/>
        <v>0.62688697462520926</v>
      </c>
      <c r="AJ380" s="3">
        <f t="shared" si="337"/>
        <v>19.623369133622241</v>
      </c>
      <c r="AK380" s="3">
        <f t="shared" si="338"/>
        <v>2.5707327070031518E-3</v>
      </c>
      <c r="AL380" s="3">
        <f t="shared" si="339"/>
        <v>7.851758903834629E-3</v>
      </c>
      <c r="AM380" s="3">
        <f t="shared" si="340"/>
        <v>6.30966318712981E-3</v>
      </c>
      <c r="AN380" s="5"/>
      <c r="AP380" s="5">
        <v>0.13394215584383801</v>
      </c>
      <c r="AQ380" s="5">
        <v>5.6301486421067501</v>
      </c>
      <c r="AR380" s="5">
        <v>1.5675865160086601E-2</v>
      </c>
      <c r="AS380" s="5">
        <v>0.17452800771370999</v>
      </c>
      <c r="AT380" s="5">
        <v>0.163257671339438</v>
      </c>
      <c r="AU380" s="5">
        <v>2.65499472206564</v>
      </c>
      <c r="AV380" s="5">
        <v>2.6848187359037101E-2</v>
      </c>
      <c r="AW380" s="5">
        <v>0.37206443226278901</v>
      </c>
      <c r="AX380" s="5">
        <v>0.20135575655416901</v>
      </c>
      <c r="AY380" s="5">
        <v>1.2055373250197601</v>
      </c>
      <c r="AZ380" s="5">
        <v>1.4732432215134801E-2</v>
      </c>
      <c r="BA380" s="5">
        <v>9.2723990455814004E-2</v>
      </c>
      <c r="BB380" s="5">
        <v>7.8188018468509495E-5</v>
      </c>
      <c r="BC380" s="5">
        <v>8.7767911499539303E-2</v>
      </c>
      <c r="BD380" s="5">
        <v>1.49014402689755E-2</v>
      </c>
      <c r="BE380" s="5">
        <v>0.193887349402319</v>
      </c>
      <c r="BF380" s="5">
        <v>1.0975177124617401E-2</v>
      </c>
      <c r="BG380" s="5">
        <v>6.0024036507061104E-3</v>
      </c>
      <c r="BH380" s="5">
        <v>0.12633677868372101</v>
      </c>
      <c r="BI380" s="3">
        <v>4.9604211903100798E-3</v>
      </c>
      <c r="BK380" s="5">
        <v>1.9153160669045799</v>
      </c>
      <c r="BL380" s="5">
        <v>33993.3971730712</v>
      </c>
      <c r="BM380" s="5">
        <v>0.46110873471224001</v>
      </c>
      <c r="BN380" s="5">
        <v>21.273363879061002</v>
      </c>
      <c r="BO380" s="5">
        <v>0.12831076459766</v>
      </c>
      <c r="BP380" s="5">
        <v>0.83004403635188195</v>
      </c>
      <c r="BQ380" s="5">
        <v>2.1404037998218699E-2</v>
      </c>
      <c r="BR380" s="5">
        <v>0.157461170980155</v>
      </c>
      <c r="BS380" s="5">
        <v>2.1779709998978101</v>
      </c>
      <c r="BT380" s="5">
        <v>2.49947844335825</v>
      </c>
      <c r="BU380" s="5">
        <v>7.9409958629999902E-3</v>
      </c>
      <c r="BV380" s="5">
        <v>6.2336971304555204E-3</v>
      </c>
      <c r="BW380" s="5">
        <v>6.3969980055421398E-3</v>
      </c>
      <c r="BX380" s="5">
        <v>3.7569629808975401E-2</v>
      </c>
      <c r="BY380" s="5">
        <v>1.7430380765344901E-2</v>
      </c>
      <c r="BZ380" s="5">
        <v>0.40072320356146901</v>
      </c>
      <c r="CA380" s="5">
        <v>1.00424451096052E-2</v>
      </c>
      <c r="CB380" s="5">
        <v>3.59483659835749E-3</v>
      </c>
      <c r="CC380" s="5">
        <v>1.330472132471</v>
      </c>
      <c r="CD380" s="3">
        <v>0.64834668039214904</v>
      </c>
      <c r="CF380" s="3">
        <v>20.8587837647874</v>
      </c>
      <c r="CG380" s="3">
        <v>437862.63458795799</v>
      </c>
      <c r="CH380" s="3">
        <v>2.33489994286627</v>
      </c>
      <c r="CI380" s="3">
        <v>140.25947560812401</v>
      </c>
      <c r="CJ380" s="3">
        <v>0.28718647791688201</v>
      </c>
      <c r="CK380" s="3">
        <v>2.65499472206564</v>
      </c>
      <c r="CL380" s="3">
        <v>2.6848187359037101E-2</v>
      </c>
      <c r="CM380" s="3">
        <v>0.37206443226278901</v>
      </c>
      <c r="CN380" s="3">
        <v>5.5829051197054396</v>
      </c>
      <c r="CO380" s="3">
        <v>45.818603468938299</v>
      </c>
      <c r="CP380" s="3">
        <v>1.4732432215134801E-2</v>
      </c>
      <c r="CQ380" s="3">
        <v>9.2723990455814004E-2</v>
      </c>
      <c r="CR380" s="3">
        <v>7.8188018468509495E-5</v>
      </c>
      <c r="CS380" s="3">
        <v>8.7767911499539303E-2</v>
      </c>
      <c r="CT380" s="3">
        <v>1.8333071415963201E-2</v>
      </c>
      <c r="CU380" s="3">
        <v>0.60977160296476296</v>
      </c>
      <c r="CV380" s="3">
        <v>1.0975177124617401E-2</v>
      </c>
      <c r="CW380" s="3">
        <v>6.0024036507061104E-3</v>
      </c>
      <c r="CX380" s="3">
        <v>3.0567040578892999</v>
      </c>
      <c r="CY380" s="3">
        <v>1.4637183612360101</v>
      </c>
      <c r="DA380" s="3">
        <f t="shared" si="341"/>
        <v>0.37967827661276071</v>
      </c>
      <c r="DB380" s="3">
        <f t="shared" si="342"/>
        <v>7840.6774928455188</v>
      </c>
      <c r="DC380" s="3">
        <f t="shared" si="343"/>
        <v>3.9619432558664215E-2</v>
      </c>
      <c r="DD380" s="3">
        <f t="shared" si="344"/>
        <v>2.389697574312001</v>
      </c>
      <c r="DE380" s="3">
        <f t="shared" si="345"/>
        <v>4.5193478411997921E-3</v>
      </c>
      <c r="DF380" s="3">
        <f t="shared" si="346"/>
        <v>4.0602457899765104E-2</v>
      </c>
      <c r="DG380" s="3">
        <f t="shared" si="347"/>
        <v>3.8506930796203693E-4</v>
      </c>
      <c r="DH380" s="3">
        <f t="shared" si="348"/>
        <v>5.1241486332845206E-3</v>
      </c>
      <c r="DI380" s="3">
        <f t="shared" si="349"/>
        <v>7.4516629646262753E-2</v>
      </c>
      <c r="DJ380" s="3">
        <f t="shared" si="350"/>
        <v>0.58027613309192383</v>
      </c>
      <c r="DK380" s="3">
        <f t="shared" si="351"/>
        <v>1.3657808524787472E-4</v>
      </c>
      <c r="DL380" s="3">
        <f t="shared" si="352"/>
        <v>8.2486580900280229E-4</v>
      </c>
      <c r="DM380" s="3">
        <f t="shared" si="353"/>
        <v>6.8097352739561301E-7</v>
      </c>
      <c r="DN380" s="3">
        <f t="shared" si="354"/>
        <v>7.3934724538403927E-4</v>
      </c>
      <c r="DO380" s="3">
        <f t="shared" si="355"/>
        <v>1.5056727509825231E-4</v>
      </c>
      <c r="DP380" s="3">
        <f t="shared" si="356"/>
        <v>4.7787743179056657E-3</v>
      </c>
      <c r="DQ380" s="3">
        <f t="shared" si="357"/>
        <v>5.5721020267742926E-5</v>
      </c>
      <c r="DR380" s="3">
        <f t="shared" si="358"/>
        <v>2.9368366450224214E-5</v>
      </c>
      <c r="DS380" s="3">
        <f t="shared" si="359"/>
        <v>1.4752432711820947E-2</v>
      </c>
      <c r="DT380" s="3">
        <f t="shared" si="360"/>
        <v>7.0040946486747231E-3</v>
      </c>
      <c r="DV380" s="3">
        <f t="shared" si="361"/>
        <v>4.8395935079885736E-3</v>
      </c>
      <c r="DW380" s="3">
        <f t="shared" si="362"/>
        <v>99.941698616875712</v>
      </c>
      <c r="DX380" s="3">
        <f t="shared" si="363"/>
        <v>5.0501163856857365E-4</v>
      </c>
      <c r="DY380" s="3">
        <f t="shared" si="364"/>
        <v>3.0460433422404828E-2</v>
      </c>
      <c r="DZ380" s="3">
        <f t="shared" si="365"/>
        <v>5.7606157159526025E-5</v>
      </c>
      <c r="EA380" s="3">
        <f t="shared" si="366"/>
        <v>5.1754183413683973E-4</v>
      </c>
      <c r="EB380" s="3">
        <f t="shared" si="367"/>
        <v>4.9083106348994977E-6</v>
      </c>
      <c r="EC380" s="3">
        <f t="shared" si="368"/>
        <v>6.5315289251865563E-5</v>
      </c>
      <c r="ED380" s="3">
        <f t="shared" si="369"/>
        <v>9.4983099978894492E-4</v>
      </c>
      <c r="EE380" s="3">
        <f t="shared" si="370"/>
        <v>7.3965269533095091E-3</v>
      </c>
      <c r="EF380" s="3">
        <f t="shared" si="371"/>
        <v>1.7409013246582707E-6</v>
      </c>
      <c r="EG380" s="3">
        <f t="shared" si="372"/>
        <v>1.0514204946950962E-5</v>
      </c>
      <c r="EH380" s="3">
        <f t="shared" si="373"/>
        <v>8.6800727492164447E-9</v>
      </c>
      <c r="EI380" s="3">
        <f t="shared" si="374"/>
        <v>9.4241370900427563E-6</v>
      </c>
      <c r="EJ380" s="3">
        <f t="shared" si="375"/>
        <v>1.9192154304477819E-6</v>
      </c>
      <c r="EK380" s="3">
        <f t="shared" si="376"/>
        <v>6.0912953386234084E-5</v>
      </c>
      <c r="EL380" s="3">
        <f t="shared" si="377"/>
        <v>7.1025155916756783E-7</v>
      </c>
      <c r="EM380" s="3">
        <f t="shared" si="378"/>
        <v>3.7434576684432203E-7</v>
      </c>
      <c r="EN380" s="3">
        <f t="shared" si="379"/>
        <v>1.8804282988248099E-4</v>
      </c>
      <c r="EO380" s="3">
        <f t="shared" si="380"/>
        <v>8.927814172954567E-5</v>
      </c>
      <c r="EQ380" s="3">
        <f t="shared" si="381"/>
        <v>199.88339723375142</v>
      </c>
    </row>
    <row r="381" spans="1:147">
      <c r="A381" s="5" t="s">
        <v>600</v>
      </c>
      <c r="B381" s="54" t="s">
        <v>63</v>
      </c>
      <c r="C381" s="5" t="s">
        <v>65</v>
      </c>
      <c r="D381" s="5" t="s">
        <v>618</v>
      </c>
      <c r="E381" s="3" t="s">
        <v>399</v>
      </c>
      <c r="F381" s="13" t="s">
        <v>496</v>
      </c>
      <c r="G381" s="5">
        <v>39.136668829118598</v>
      </c>
      <c r="H381" s="5">
        <v>431788.29227672197</v>
      </c>
      <c r="I381" s="5">
        <v>5.82425518066698</v>
      </c>
      <c r="J381" s="5">
        <v>48.808317576762803</v>
      </c>
      <c r="K381" s="5">
        <v>0.17226043869039101</v>
      </c>
      <c r="L381" s="5">
        <v>3.8462823340859398</v>
      </c>
      <c r="M381" s="5">
        <v>4.71211997787329E-2</v>
      </c>
      <c r="N381" s="5">
        <v>0.36451085433646002</v>
      </c>
      <c r="O381" s="5">
        <v>3.3308199161707002</v>
      </c>
      <c r="P381" s="5">
        <v>44.280572934680897</v>
      </c>
      <c r="Q381" s="5">
        <v>1.5308203281578199E-2</v>
      </c>
      <c r="R381" s="5">
        <v>9.7837256611063905E-2</v>
      </c>
      <c r="S381" s="5">
        <v>5.29124436741723E-3</v>
      </c>
      <c r="T381" s="5">
        <v>0.112639735213394</v>
      </c>
      <c r="U381" s="5">
        <v>2.4906562887977601E-2</v>
      </c>
      <c r="V381" s="5">
        <v>1.13402178182781</v>
      </c>
      <c r="W381" s="5">
        <v>1.6476186627205701E-2</v>
      </c>
      <c r="X381" s="5">
        <v>3.4240543326796899E-3</v>
      </c>
      <c r="Y381" s="5">
        <v>1.65153836319924</v>
      </c>
      <c r="Z381" s="5">
        <v>0.65159643078506801</v>
      </c>
      <c r="AA381" s="3">
        <f t="shared" si="328"/>
        <v>0.11932915269015244</v>
      </c>
      <c r="AB381" s="3">
        <f t="shared" si="329"/>
        <v>26.811713201081076</v>
      </c>
      <c r="AC381" s="3">
        <f t="shared" si="330"/>
        <v>0.39453908265433374</v>
      </c>
      <c r="AD381" s="3">
        <f t="shared" si="331"/>
        <v>1.7485950388344245</v>
      </c>
      <c r="AE381" s="3">
        <f t="shared" si="332"/>
        <v>2.0732514660130939E-3</v>
      </c>
      <c r="AF381" s="3">
        <f t="shared" si="333"/>
        <v>1.5080826121247599E-2</v>
      </c>
      <c r="AG381" s="3">
        <f t="shared" si="334"/>
        <v>2.6283538077782401E-3</v>
      </c>
      <c r="AH381" s="17">
        <f t="shared" si="335"/>
        <v>9.2690570335431152E-3</v>
      </c>
      <c r="AI381" s="3">
        <f t="shared" si="336"/>
        <v>0.11187635338300007</v>
      </c>
      <c r="AJ381" s="3">
        <f t="shared" si="337"/>
        <v>7.6027872339223279</v>
      </c>
      <c r="AK381" s="3">
        <f t="shared" si="338"/>
        <v>5.8789565815136127E-4</v>
      </c>
      <c r="AL381" s="3">
        <f t="shared" si="339"/>
        <v>4.27635158752185E-3</v>
      </c>
      <c r="AM381" s="3">
        <f t="shared" si="340"/>
        <v>2.6283538077782401E-3</v>
      </c>
      <c r="AN381" s="5"/>
      <c r="AP381" s="5">
        <v>0.196974277306322</v>
      </c>
      <c r="AQ381" s="5">
        <v>6.8614798425238996</v>
      </c>
      <c r="AR381" s="5">
        <v>1.8378918591867799E-2</v>
      </c>
      <c r="AS381" s="5">
        <v>0.13585304812249399</v>
      </c>
      <c r="AT381" s="5">
        <v>0.17226043869039101</v>
      </c>
      <c r="AU381" s="5">
        <v>3.8462823340859398</v>
      </c>
      <c r="AV381" s="5">
        <v>4.71211997787329E-2</v>
      </c>
      <c r="AW381" s="5">
        <v>0.36012022521888598</v>
      </c>
      <c r="AX381" s="5">
        <v>0.215672003959714</v>
      </c>
      <c r="AY381" s="5">
        <v>0.98116807763872205</v>
      </c>
      <c r="AZ381" s="5">
        <v>3.9737511331310401E-4</v>
      </c>
      <c r="BA381" s="5">
        <v>9.7837256611063905E-2</v>
      </c>
      <c r="BB381" s="5">
        <v>5.29124436741723E-3</v>
      </c>
      <c r="BC381" s="5">
        <v>7.1120465220968501E-2</v>
      </c>
      <c r="BD381" s="5">
        <v>1.8323689262617199E-2</v>
      </c>
      <c r="BE381" s="5">
        <v>9.3551003640071795E-2</v>
      </c>
      <c r="BF381" s="5">
        <v>1.6476186627205701E-2</v>
      </c>
      <c r="BG381" s="5">
        <v>3.4240543326796899E-3</v>
      </c>
      <c r="BH381" s="5">
        <v>9.0272072685892102E-2</v>
      </c>
      <c r="BI381" s="3">
        <v>4.7799120635502604E-3</v>
      </c>
      <c r="BK381" s="5">
        <v>11.6493881148231</v>
      </c>
      <c r="BL381" s="5">
        <v>36172.261301459701</v>
      </c>
      <c r="BM381" s="5">
        <v>2.11088449576711</v>
      </c>
      <c r="BN381" s="5">
        <v>14.525606301674999</v>
      </c>
      <c r="BO381" s="5">
        <v>0.16625148890052299</v>
      </c>
      <c r="BP381" s="5">
        <v>0.87076032760476196</v>
      </c>
      <c r="BQ381" s="5">
        <v>3.9548146494367699E-2</v>
      </c>
      <c r="BR381" s="5">
        <v>0.345184061691579</v>
      </c>
      <c r="BS381" s="5">
        <v>0.54993258961814995</v>
      </c>
      <c r="BT381" s="5">
        <v>9.2738202211068206</v>
      </c>
      <c r="BU381" s="5">
        <v>2.28823481049709E-2</v>
      </c>
      <c r="BV381" s="5">
        <v>5.4486980847934102E-2</v>
      </c>
      <c r="BW381" s="5">
        <v>3.70233892997641E-3</v>
      </c>
      <c r="BX381" s="5">
        <v>3.8339097708720599E-2</v>
      </c>
      <c r="BY381" s="5">
        <v>3.3709930892082497E-2</v>
      </c>
      <c r="BZ381" s="5">
        <v>0.89717617510424696</v>
      </c>
      <c r="CA381" s="5">
        <v>9.5532334626380108E-3</v>
      </c>
      <c r="CB381" s="5">
        <v>3.6345534680600898E-3</v>
      </c>
      <c r="CC381" s="5">
        <v>1.3620800228015799</v>
      </c>
      <c r="CD381" s="3">
        <v>0.48362298962806299</v>
      </c>
      <c r="CF381" s="3">
        <v>39.136668829118598</v>
      </c>
      <c r="CG381" s="3">
        <v>431788.29227672197</v>
      </c>
      <c r="CH381" s="3">
        <v>5.82425518066698</v>
      </c>
      <c r="CI381" s="3">
        <v>48.808317576762803</v>
      </c>
      <c r="CJ381" s="3">
        <v>0.17226043869039101</v>
      </c>
      <c r="CK381" s="3">
        <v>3.8462823340859398</v>
      </c>
      <c r="CL381" s="3">
        <v>4.71211997787329E-2</v>
      </c>
      <c r="CM381" s="3">
        <v>0.36451085433646002</v>
      </c>
      <c r="CN381" s="3">
        <v>3.3308199161707002</v>
      </c>
      <c r="CO381" s="3">
        <v>44.280572934680897</v>
      </c>
      <c r="CP381" s="3">
        <v>1.5308203281578199E-2</v>
      </c>
      <c r="CQ381" s="3">
        <v>9.7837256611063905E-2</v>
      </c>
      <c r="CR381" s="3">
        <v>5.29124436741723E-3</v>
      </c>
      <c r="CS381" s="3">
        <v>0.112639735213394</v>
      </c>
      <c r="CT381" s="3">
        <v>2.4906562887977601E-2</v>
      </c>
      <c r="CU381" s="3">
        <v>1.13402178182781</v>
      </c>
      <c r="CV381" s="3">
        <v>1.6476186627205701E-2</v>
      </c>
      <c r="CW381" s="3">
        <v>3.4240543326796899E-3</v>
      </c>
      <c r="CX381" s="3">
        <v>1.65153836319924</v>
      </c>
      <c r="CY381" s="3">
        <v>0.65159643078506801</v>
      </c>
      <c r="DA381" s="3">
        <f t="shared" si="341"/>
        <v>0.71237820675282082</v>
      </c>
      <c r="DB381" s="3">
        <f t="shared" si="342"/>
        <v>7731.9060305617686</v>
      </c>
      <c r="DC381" s="3">
        <f t="shared" si="343"/>
        <v>9.8828082993405758E-2</v>
      </c>
      <c r="DD381" s="3">
        <f t="shared" si="344"/>
        <v>0.83158102234259401</v>
      </c>
      <c r="DE381" s="3">
        <f t="shared" si="345"/>
        <v>2.7107990855504832E-3</v>
      </c>
      <c r="DF381" s="3">
        <f t="shared" si="346"/>
        <v>5.8820650467746441E-2</v>
      </c>
      <c r="DG381" s="3">
        <f t="shared" si="347"/>
        <v>6.7583436998885449E-4</v>
      </c>
      <c r="DH381" s="3">
        <f t="shared" si="348"/>
        <v>5.020119189319102E-3</v>
      </c>
      <c r="DI381" s="3">
        <f t="shared" si="349"/>
        <v>4.445740502299337E-2</v>
      </c>
      <c r="DJ381" s="3">
        <f t="shared" si="350"/>
        <v>0.56079752956789386</v>
      </c>
      <c r="DK381" s="3">
        <f t="shared" si="351"/>
        <v>1.4191581283064147E-4</v>
      </c>
      <c r="DL381" s="3">
        <f t="shared" si="352"/>
        <v>8.7035304917725052E-4</v>
      </c>
      <c r="DM381" s="3">
        <f t="shared" si="353"/>
        <v>4.6083753134676008E-5</v>
      </c>
      <c r="DN381" s="3">
        <f t="shared" si="354"/>
        <v>9.4886475624120974E-4</v>
      </c>
      <c r="DO381" s="3">
        <f t="shared" si="355"/>
        <v>2.045545572271485E-4</v>
      </c>
      <c r="DP381" s="3">
        <f t="shared" si="356"/>
        <v>8.8873180394028993E-3</v>
      </c>
      <c r="DQ381" s="3">
        <f t="shared" si="357"/>
        <v>8.3649668571672198E-5</v>
      </c>
      <c r="DR381" s="3">
        <f t="shared" si="358"/>
        <v>1.6753102296908259E-5</v>
      </c>
      <c r="DS381" s="3">
        <f t="shared" si="359"/>
        <v>7.9707449961353288E-3</v>
      </c>
      <c r="DT381" s="3">
        <f t="shared" si="360"/>
        <v>3.1179789738398794E-3</v>
      </c>
      <c r="DV381" s="3">
        <f t="shared" si="361"/>
        <v>9.2094753552851277E-3</v>
      </c>
      <c r="DW381" s="3">
        <f t="shared" si="362"/>
        <v>99.956452012219145</v>
      </c>
      <c r="DX381" s="3">
        <f t="shared" si="363"/>
        <v>1.2776286333723384E-3</v>
      </c>
      <c r="DY381" s="3">
        <f t="shared" si="364"/>
        <v>1.0750504238606266E-2</v>
      </c>
      <c r="DZ381" s="3">
        <f t="shared" si="365"/>
        <v>3.5044639399207421E-5</v>
      </c>
      <c r="EA381" s="3">
        <f t="shared" si="366"/>
        <v>7.6042097544473544E-4</v>
      </c>
      <c r="EB381" s="3">
        <f t="shared" si="367"/>
        <v>8.7370443335679154E-6</v>
      </c>
      <c r="EC381" s="3">
        <f t="shared" si="368"/>
        <v>6.4899043115548204E-5</v>
      </c>
      <c r="ED381" s="3">
        <f t="shared" si="369"/>
        <v>5.7473596474189937E-4</v>
      </c>
      <c r="EE381" s="3">
        <f t="shared" si="370"/>
        <v>7.2498722994375911E-3</v>
      </c>
      <c r="EF381" s="3">
        <f t="shared" si="371"/>
        <v>1.8346577259101058E-6</v>
      </c>
      <c r="EG381" s="3">
        <f t="shared" si="372"/>
        <v>1.125174083206668E-5</v>
      </c>
      <c r="EH381" s="3">
        <f t="shared" si="373"/>
        <v>5.9576105045013282E-7</v>
      </c>
      <c r="EI381" s="3">
        <f t="shared" si="374"/>
        <v>1.2266723638184135E-5</v>
      </c>
      <c r="EJ381" s="3">
        <f t="shared" si="375"/>
        <v>2.6444382151745632E-6</v>
      </c>
      <c r="EK381" s="3">
        <f t="shared" si="376"/>
        <v>1.1489337501148627E-4</v>
      </c>
      <c r="EL381" s="3">
        <f t="shared" si="377"/>
        <v>1.081405289895238E-6</v>
      </c>
      <c r="EM381" s="3">
        <f t="shared" si="378"/>
        <v>2.1658057653282687E-7</v>
      </c>
      <c r="EN381" s="3">
        <f t="shared" si="379"/>
        <v>1.0304411183460153E-4</v>
      </c>
      <c r="EO381" s="3">
        <f t="shared" si="380"/>
        <v>4.0308575200194218E-5</v>
      </c>
      <c r="EQ381" s="3">
        <f t="shared" si="381"/>
        <v>199.91290402443829</v>
      </c>
    </row>
    <row r="382" spans="1:147">
      <c r="A382" s="5" t="s">
        <v>601</v>
      </c>
      <c r="B382" s="54" t="s">
        <v>63</v>
      </c>
      <c r="C382" s="5" t="s">
        <v>65</v>
      </c>
      <c r="D382" s="5" t="s">
        <v>618</v>
      </c>
      <c r="E382" s="3" t="s">
        <v>399</v>
      </c>
      <c r="F382" s="13" t="s">
        <v>491</v>
      </c>
      <c r="G382" s="5">
        <v>49.404849446744599</v>
      </c>
      <c r="H382" s="5">
        <v>387123.298635819</v>
      </c>
      <c r="I382" s="5">
        <v>18.058631124294301</v>
      </c>
      <c r="J382" s="5">
        <v>802.33461763198102</v>
      </c>
      <c r="K382" s="5">
        <v>6.8275893057589601</v>
      </c>
      <c r="L382" s="5">
        <v>3.3263340436490898</v>
      </c>
      <c r="M382" s="5">
        <v>6.7922588122657696E-2</v>
      </c>
      <c r="N382" s="5">
        <v>0.69425816487924397</v>
      </c>
      <c r="O382" s="5">
        <v>10.4755017328908</v>
      </c>
      <c r="P382" s="5">
        <v>40.218180777932702</v>
      </c>
      <c r="Q382" s="5">
        <v>3.9434091594611601E-2</v>
      </c>
      <c r="R382" s="5">
        <v>0.20641483015836801</v>
      </c>
      <c r="S382" s="5">
        <v>3.8266096377045102E-3</v>
      </c>
      <c r="T382" s="5">
        <v>0.101799426426304</v>
      </c>
      <c r="U382" s="5">
        <v>4.9498305958622001E-2</v>
      </c>
      <c r="V382" s="5">
        <v>1.82953328712504</v>
      </c>
      <c r="W382" s="5">
        <v>2.0291212794592901E-2</v>
      </c>
      <c r="X382" s="5">
        <v>8.4247276754970193E-3</v>
      </c>
      <c r="Y382" s="5">
        <v>3.2905131760262099</v>
      </c>
      <c r="Z382" s="5">
        <v>2.8812036999695301</v>
      </c>
      <c r="AA382" s="3">
        <f t="shared" si="328"/>
        <v>2.2507605589289839E-2</v>
      </c>
      <c r="AB382" s="3">
        <f t="shared" si="329"/>
        <v>12.222464590311171</v>
      </c>
      <c r="AC382" s="3">
        <f t="shared" si="330"/>
        <v>0.87560922744853353</v>
      </c>
      <c r="AD382" s="3">
        <f t="shared" si="331"/>
        <v>1.7238917604866717</v>
      </c>
      <c r="AE382" s="3">
        <f t="shared" si="332"/>
        <v>2.5603081418659281E-3</v>
      </c>
      <c r="AF382" s="3">
        <f t="shared" si="333"/>
        <v>1.5042731425375619E-2</v>
      </c>
      <c r="AG382" s="3">
        <f t="shared" si="334"/>
        <v>2.1836700314212002E-3</v>
      </c>
      <c r="AH382" s="17">
        <f t="shared" si="335"/>
        <v>1.1984176778843416E-2</v>
      </c>
      <c r="AI382" s="3">
        <f t="shared" si="336"/>
        <v>0.15954718162958889</v>
      </c>
      <c r="AJ382" s="3">
        <f t="shared" si="337"/>
        <v>2.2270891132953663</v>
      </c>
      <c r="AK382" s="3">
        <f t="shared" si="338"/>
        <v>4.6652083524554758E-4</v>
      </c>
      <c r="AL382" s="3">
        <f t="shared" si="339"/>
        <v>2.7409777417753364E-3</v>
      </c>
      <c r="AM382" s="3">
        <f t="shared" si="340"/>
        <v>2.1836700314212002E-3</v>
      </c>
      <c r="AN382" s="5"/>
      <c r="AP382" s="5">
        <v>0.114610734761804</v>
      </c>
      <c r="AQ382" s="5">
        <v>7.4361199636619997</v>
      </c>
      <c r="AR382" s="5">
        <v>2.05945227560143E-2</v>
      </c>
      <c r="AS382" s="5">
        <v>0.17536799548284401</v>
      </c>
      <c r="AT382" s="5">
        <v>0.13303213663247901</v>
      </c>
      <c r="AU382" s="5">
        <v>3.3263340436490898</v>
      </c>
      <c r="AV382" s="5">
        <v>6.7922588122657696E-2</v>
      </c>
      <c r="AW382" s="5">
        <v>0.35294769100420997</v>
      </c>
      <c r="AX382" s="5">
        <v>0.31116590639763603</v>
      </c>
      <c r="AY382" s="5">
        <v>1.06735002670307</v>
      </c>
      <c r="AZ382" s="5">
        <v>1.5968384167993298E-2</v>
      </c>
      <c r="BA382" s="5">
        <v>0.20641483015836801</v>
      </c>
      <c r="BB382" s="5">
        <v>3.8266096377045102E-3</v>
      </c>
      <c r="BC382" s="5">
        <v>0.101799426426304</v>
      </c>
      <c r="BD382" s="5">
        <v>2.8008413802964899E-2</v>
      </c>
      <c r="BE382" s="5">
        <v>0.16551564590396201</v>
      </c>
      <c r="BF382" s="5">
        <v>2.9396501098378499E-4</v>
      </c>
      <c r="BG382" s="5">
        <v>8.4247276754970193E-3</v>
      </c>
      <c r="BH382" s="5">
        <v>0.22989378608890201</v>
      </c>
      <c r="BI382" s="3">
        <v>6.3977013620572596E-3</v>
      </c>
      <c r="BK382" s="5">
        <v>27.2284256168955</v>
      </c>
      <c r="BL382" s="5">
        <v>49196.709453942203</v>
      </c>
      <c r="BM382" s="5">
        <v>3.37023081489111</v>
      </c>
      <c r="BN382" s="5">
        <v>117.170795621544</v>
      </c>
      <c r="BO382" s="5">
        <v>10.4652220307677</v>
      </c>
      <c r="BP382" s="5">
        <v>2.0073952383792202</v>
      </c>
      <c r="BQ382" s="5">
        <v>5.1498738550027102E-2</v>
      </c>
      <c r="BR382" s="5">
        <v>0.190227478554373</v>
      </c>
      <c r="BS382" s="5">
        <v>1.5954604799557</v>
      </c>
      <c r="BT382" s="5">
        <v>5.3084974270311696</v>
      </c>
      <c r="BU382" s="5">
        <v>3.1932511866131198E-2</v>
      </c>
      <c r="BV382" s="5">
        <v>6.1146946294383997E-2</v>
      </c>
      <c r="BW382" s="5">
        <v>3.0549330523411398E-3</v>
      </c>
      <c r="BX382" s="5">
        <v>0.10943611754397101</v>
      </c>
      <c r="BY382" s="5">
        <v>3.4413898544640498E-2</v>
      </c>
      <c r="BZ382" s="5">
        <v>1.2304788213910201</v>
      </c>
      <c r="CA382" s="5">
        <v>2.1026457712214799E-2</v>
      </c>
      <c r="CB382" s="5">
        <v>5.9666579035374898E-3</v>
      </c>
      <c r="CC382" s="5">
        <v>2.0376559738940001</v>
      </c>
      <c r="CD382" s="3">
        <v>2.7457573138457798</v>
      </c>
      <c r="CF382" s="3">
        <v>49.404849446744599</v>
      </c>
      <c r="CG382" s="3">
        <v>387123.298635819</v>
      </c>
      <c r="CH382" s="3">
        <v>18.058631124294301</v>
      </c>
      <c r="CI382" s="3">
        <v>802.33461763198102</v>
      </c>
      <c r="CJ382" s="3">
        <v>6.8275893057589601</v>
      </c>
      <c r="CK382" s="3">
        <v>3.3263340436490898</v>
      </c>
      <c r="CL382" s="3">
        <v>6.7922588122657696E-2</v>
      </c>
      <c r="CM382" s="3">
        <v>0.69425816487924397</v>
      </c>
      <c r="CN382" s="3">
        <v>10.4755017328908</v>
      </c>
      <c r="CO382" s="3">
        <v>40.218180777932702</v>
      </c>
      <c r="CP382" s="3">
        <v>3.9434091594611601E-2</v>
      </c>
      <c r="CQ382" s="3">
        <v>0.20641483015836801</v>
      </c>
      <c r="CR382" s="3">
        <v>3.8266096377045102E-3</v>
      </c>
      <c r="CS382" s="3">
        <v>0.101799426426304</v>
      </c>
      <c r="CT382" s="3">
        <v>4.9498305958622001E-2</v>
      </c>
      <c r="CU382" s="3">
        <v>1.82953328712504</v>
      </c>
      <c r="CV382" s="3">
        <v>2.0291212794592901E-2</v>
      </c>
      <c r="CW382" s="3">
        <v>8.4247276754970193E-3</v>
      </c>
      <c r="CX382" s="3">
        <v>3.2905131760262099</v>
      </c>
      <c r="CY382" s="3">
        <v>2.8812036999695301</v>
      </c>
      <c r="DA382" s="3">
        <f t="shared" si="341"/>
        <v>0.89928292587792114</v>
      </c>
      <c r="DB382" s="3">
        <f t="shared" si="342"/>
        <v>6932.1031181989256</v>
      </c>
      <c r="DC382" s="3">
        <f t="shared" si="343"/>
        <v>0.30642542954216473</v>
      </c>
      <c r="DD382" s="3">
        <f t="shared" si="344"/>
        <v>13.669929116936164</v>
      </c>
      <c r="DE382" s="3">
        <f t="shared" si="345"/>
        <v>0.10744325851759293</v>
      </c>
      <c r="DF382" s="3">
        <f t="shared" si="346"/>
        <v>5.0869154972458933E-2</v>
      </c>
      <c r="DG382" s="3">
        <f t="shared" si="347"/>
        <v>9.7417764758627281E-4</v>
      </c>
      <c r="DH382" s="3">
        <f t="shared" si="348"/>
        <v>9.5614676336488631E-3</v>
      </c>
      <c r="DI382" s="3">
        <f t="shared" si="349"/>
        <v>0.13981951443763616</v>
      </c>
      <c r="DJ382" s="3">
        <f t="shared" si="350"/>
        <v>0.50934879404676681</v>
      </c>
      <c r="DK382" s="3">
        <f t="shared" si="351"/>
        <v>3.6557661659888274E-4</v>
      </c>
      <c r="DL382" s="3">
        <f t="shared" si="352"/>
        <v>1.8362511689991904E-3</v>
      </c>
      <c r="DM382" s="3">
        <f t="shared" si="353"/>
        <v>3.3327610981766883E-5</v>
      </c>
      <c r="DN382" s="3">
        <f t="shared" si="354"/>
        <v>8.5754718579988216E-4</v>
      </c>
      <c r="DO382" s="3">
        <f t="shared" si="355"/>
        <v>4.0652353776792047E-4</v>
      </c>
      <c r="DP382" s="3">
        <f t="shared" si="356"/>
        <v>1.4338035165556741E-2</v>
      </c>
      <c r="DQ382" s="3">
        <f t="shared" si="357"/>
        <v>1.0301857241543247E-4</v>
      </c>
      <c r="DR382" s="3">
        <f t="shared" si="358"/>
        <v>4.1220235095024985E-5</v>
      </c>
      <c r="DS382" s="3">
        <f t="shared" si="359"/>
        <v>1.5880855096651592E-2</v>
      </c>
      <c r="DT382" s="3">
        <f t="shared" si="360"/>
        <v>1.3786957895136042E-2</v>
      </c>
      <c r="DV382" s="3">
        <f t="shared" si="361"/>
        <v>1.2941416726228373E-2</v>
      </c>
      <c r="DW382" s="3">
        <f t="shared" si="362"/>
        <v>99.758632862087566</v>
      </c>
      <c r="DX382" s="3">
        <f t="shared" si="363"/>
        <v>4.4097125221712677E-3</v>
      </c>
      <c r="DY382" s="3">
        <f t="shared" si="364"/>
        <v>0.19672145909761157</v>
      </c>
      <c r="DZ382" s="3">
        <f t="shared" si="365"/>
        <v>1.5461963558827915E-3</v>
      </c>
      <c r="EA382" s="3">
        <f t="shared" si="366"/>
        <v>7.320487402415677E-4</v>
      </c>
      <c r="EB382" s="3">
        <f t="shared" si="367"/>
        <v>1.4019213019621202E-5</v>
      </c>
      <c r="EC382" s="3">
        <f t="shared" si="368"/>
        <v>1.3759733850233507E-4</v>
      </c>
      <c r="ED382" s="3">
        <f t="shared" si="369"/>
        <v>2.0121171554879393E-3</v>
      </c>
      <c r="EE382" s="3">
        <f t="shared" si="370"/>
        <v>7.329945685698374E-3</v>
      </c>
      <c r="EF382" s="3">
        <f t="shared" si="371"/>
        <v>5.260946477052327E-6</v>
      </c>
      <c r="EG382" s="3">
        <f t="shared" si="372"/>
        <v>2.6425155986191244E-5</v>
      </c>
      <c r="EH382" s="3">
        <f t="shared" si="373"/>
        <v>4.7961157695016746E-7</v>
      </c>
      <c r="EI382" s="3">
        <f t="shared" si="374"/>
        <v>1.2340805295515214E-5</v>
      </c>
      <c r="EJ382" s="3">
        <f t="shared" si="375"/>
        <v>5.8502061585782669E-6</v>
      </c>
      <c r="EK382" s="3">
        <f t="shared" si="376"/>
        <v>2.0633605150641531E-4</v>
      </c>
      <c r="EL382" s="3">
        <f t="shared" si="377"/>
        <v>1.4825215044172108E-6</v>
      </c>
      <c r="EM382" s="3">
        <f t="shared" si="378"/>
        <v>5.9319289243376381E-7</v>
      </c>
      <c r="EN382" s="3">
        <f t="shared" si="379"/>
        <v>2.2853849201459844E-4</v>
      </c>
      <c r="EO382" s="3">
        <f t="shared" si="380"/>
        <v>1.9840559892064606E-4</v>
      </c>
      <c r="EQ382" s="3">
        <f t="shared" si="381"/>
        <v>199.51726572417513</v>
      </c>
    </row>
    <row r="383" spans="1:147">
      <c r="A383" s="5" t="s">
        <v>602</v>
      </c>
      <c r="B383" s="54" t="s">
        <v>63</v>
      </c>
      <c r="C383" s="5" t="s">
        <v>65</v>
      </c>
      <c r="D383" s="5" t="s">
        <v>618</v>
      </c>
      <c r="E383" s="3" t="s">
        <v>399</v>
      </c>
      <c r="F383" s="13" t="s">
        <v>491</v>
      </c>
      <c r="G383" s="5">
        <v>4373.0875620424104</v>
      </c>
      <c r="H383" s="5">
        <v>388248.63760678901</v>
      </c>
      <c r="I383" s="5">
        <v>8.6217122208320003</v>
      </c>
      <c r="J383" s="5">
        <v>38.5605984354642</v>
      </c>
      <c r="K383" s="5">
        <v>2.1591506312975</v>
      </c>
      <c r="L383" s="5">
        <v>3.1783681664771102</v>
      </c>
      <c r="M383" s="5">
        <v>7.4701131860591102E-2</v>
      </c>
      <c r="N383" s="5">
        <v>0.92022625676588599</v>
      </c>
      <c r="O383" s="5">
        <v>321.61798310342698</v>
      </c>
      <c r="P383" s="5">
        <v>2.3273910510214302</v>
      </c>
      <c r="Q383" s="5">
        <v>0.52329915747009204</v>
      </c>
      <c r="R383" s="5">
        <v>9.4292765354413499E-2</v>
      </c>
      <c r="S383" s="5">
        <v>5.9153714932849901E-3</v>
      </c>
      <c r="T383" s="5">
        <v>0.104423737198962</v>
      </c>
      <c r="U383" s="5">
        <v>1.0946130008741399</v>
      </c>
      <c r="V383" s="5">
        <v>1.3535207119383801</v>
      </c>
      <c r="W383" s="5">
        <v>0.13758401966425701</v>
      </c>
      <c r="X383" s="5">
        <v>1.1678809867945001E-2</v>
      </c>
      <c r="Y383" s="5">
        <v>14.0945879463479</v>
      </c>
      <c r="Z383" s="5">
        <v>6.9029551892662204E-3</v>
      </c>
      <c r="AA383" s="3">
        <f t="shared" si="328"/>
        <v>0.22358865190490942</v>
      </c>
      <c r="AB383" s="3">
        <f t="shared" si="329"/>
        <v>0.16512657623485111</v>
      </c>
      <c r="AC383" s="3">
        <f t="shared" si="330"/>
        <v>4.8975927608120465E-4</v>
      </c>
      <c r="AD383" s="3">
        <f t="shared" si="331"/>
        <v>2.6807307656237001E-2</v>
      </c>
      <c r="AE383" s="3">
        <f t="shared" si="332"/>
        <v>8.2860243324609851E-4</v>
      </c>
      <c r="AF383" s="3">
        <f t="shared" si="333"/>
        <v>7.7661936981830604E-2</v>
      </c>
      <c r="AG383" s="3">
        <f t="shared" si="334"/>
        <v>6.0695502710666135E-2</v>
      </c>
      <c r="AH383" s="17">
        <f t="shared" si="335"/>
        <v>3.7127666268930264E-2</v>
      </c>
      <c r="AI383" s="3">
        <f t="shared" si="336"/>
        <v>8.0064783101750072E-4</v>
      </c>
      <c r="AJ383" s="3">
        <f t="shared" si="337"/>
        <v>0.2699453416454714</v>
      </c>
      <c r="AK383" s="3">
        <f t="shared" si="338"/>
        <v>1.3545812674802997E-3</v>
      </c>
      <c r="AL383" s="3">
        <f t="shared" si="339"/>
        <v>0.12696004840306641</v>
      </c>
      <c r="AM383" s="3">
        <f t="shared" si="340"/>
        <v>6.0695502710666135E-2</v>
      </c>
      <c r="AN383" s="5"/>
      <c r="AP383" s="5">
        <v>0.230226855247604</v>
      </c>
      <c r="AQ383" s="5">
        <v>7.2780153473218796</v>
      </c>
      <c r="AR383" s="5">
        <v>1.46624318681254E-2</v>
      </c>
      <c r="AS383" s="5">
        <v>0.26543259061621699</v>
      </c>
      <c r="AT383" s="5">
        <v>0.21104651135496599</v>
      </c>
      <c r="AU383" s="5">
        <v>3.1783681664771102</v>
      </c>
      <c r="AV383" s="5">
        <v>4.3840467732163303E-2</v>
      </c>
      <c r="AW383" s="5">
        <v>0.27815700329725601</v>
      </c>
      <c r="AX383" s="5">
        <v>0.29320078359730201</v>
      </c>
      <c r="AY383" s="5">
        <v>1.5790871217503399</v>
      </c>
      <c r="AZ383" s="5">
        <v>2.0723272664420301E-2</v>
      </c>
      <c r="BA383" s="5">
        <v>9.4292765354413499E-2</v>
      </c>
      <c r="BB383" s="5">
        <v>5.9153714932849901E-3</v>
      </c>
      <c r="BC383" s="5">
        <v>0.104423737198962</v>
      </c>
      <c r="BD383" s="5">
        <v>2.8926533177392601E-2</v>
      </c>
      <c r="BE383" s="5">
        <v>0.18080501334426899</v>
      </c>
      <c r="BF383" s="5">
        <v>2.2989251930233899E-2</v>
      </c>
      <c r="BG383" s="5">
        <v>8.6825018086386808E-3</v>
      </c>
      <c r="BH383" s="5">
        <v>0.30869241046530999</v>
      </c>
      <c r="BI383" s="3">
        <v>3.86900375724121E-3</v>
      </c>
      <c r="BK383" s="5">
        <v>1844.03239860812</v>
      </c>
      <c r="BL383" s="5">
        <v>23919.6887061251</v>
      </c>
      <c r="BM383" s="5">
        <v>7.6549708301283204</v>
      </c>
      <c r="BN383" s="5">
        <v>8.6775183091267394</v>
      </c>
      <c r="BO383" s="5">
        <v>0.63863872917805897</v>
      </c>
      <c r="BP383" s="5">
        <v>0.46989292741215499</v>
      </c>
      <c r="BQ383" s="5">
        <v>0.14101160379539701</v>
      </c>
      <c r="BR383" s="5">
        <v>0.67212233641558805</v>
      </c>
      <c r="BS383" s="5">
        <v>187.88241399698799</v>
      </c>
      <c r="BT383" s="5">
        <v>2.0114815110651501</v>
      </c>
      <c r="BU383" s="5">
        <v>0.25064701809446199</v>
      </c>
      <c r="BV383" s="5">
        <v>7.2360684753427995E-2</v>
      </c>
      <c r="BW383" s="5">
        <v>6.9945785189349597E-3</v>
      </c>
      <c r="BX383" s="5">
        <v>0.17495579296014299</v>
      </c>
      <c r="BY383" s="5">
        <v>0.46966497662703899</v>
      </c>
      <c r="BZ383" s="5">
        <v>1.6323782107121201</v>
      </c>
      <c r="CA383" s="5">
        <v>0.10081153407641701</v>
      </c>
      <c r="CB383" s="5">
        <v>6.3855633458100398E-3</v>
      </c>
      <c r="CC383" s="5">
        <v>5.8522336042999701</v>
      </c>
      <c r="CD383" s="3">
        <v>1.04081739031685E-2</v>
      </c>
      <c r="CF383" s="3">
        <v>4373.0875620424104</v>
      </c>
      <c r="CG383" s="3">
        <v>388248.63760678901</v>
      </c>
      <c r="CH383" s="3">
        <v>8.6217122208320003</v>
      </c>
      <c r="CI383" s="3">
        <v>38.5605984354642</v>
      </c>
      <c r="CJ383" s="3">
        <v>2.1591506312975</v>
      </c>
      <c r="CK383" s="3">
        <v>3.1783681664771102</v>
      </c>
      <c r="CL383" s="3">
        <v>7.4701131860591102E-2</v>
      </c>
      <c r="CM383" s="3">
        <v>0.92022625676588599</v>
      </c>
      <c r="CN383" s="3">
        <v>321.61798310342698</v>
      </c>
      <c r="CO383" s="3">
        <v>2.3273910510214302</v>
      </c>
      <c r="CP383" s="3">
        <v>0.52329915747009204</v>
      </c>
      <c r="CQ383" s="3">
        <v>9.4292765354413499E-2</v>
      </c>
      <c r="CR383" s="3">
        <v>5.9153714932849901E-3</v>
      </c>
      <c r="CS383" s="3">
        <v>0.104423737198962</v>
      </c>
      <c r="CT383" s="3">
        <v>1.0946130008741399</v>
      </c>
      <c r="CU383" s="3">
        <v>1.3535207119383801</v>
      </c>
      <c r="CV383" s="3">
        <v>0.13758401966425701</v>
      </c>
      <c r="CW383" s="3">
        <v>1.1678809867945001E-2</v>
      </c>
      <c r="CX383" s="3">
        <v>14.0945879463479</v>
      </c>
      <c r="CY383" s="3">
        <v>6.9029551892662204E-3</v>
      </c>
      <c r="DA383" s="3">
        <f t="shared" si="341"/>
        <v>79.600343325668703</v>
      </c>
      <c r="DB383" s="3">
        <f t="shared" si="342"/>
        <v>6952.2542323715461</v>
      </c>
      <c r="DC383" s="3">
        <f t="shared" si="343"/>
        <v>0.14629635283392045</v>
      </c>
      <c r="DD383" s="3">
        <f t="shared" si="344"/>
        <v>0.65698355241754958</v>
      </c>
      <c r="DE383" s="3">
        <f t="shared" si="345"/>
        <v>3.3977758337228152E-2</v>
      </c>
      <c r="DF383" s="3">
        <f t="shared" si="346"/>
        <v>4.8606333789220219E-2</v>
      </c>
      <c r="DG383" s="3">
        <f t="shared" si="347"/>
        <v>1.0713987043097844E-3</v>
      </c>
      <c r="DH383" s="3">
        <f t="shared" si="348"/>
        <v>1.2673547125270431E-2</v>
      </c>
      <c r="DI383" s="3">
        <f t="shared" si="349"/>
        <v>4.2927271054465868</v>
      </c>
      <c r="DJ383" s="3">
        <f t="shared" si="350"/>
        <v>2.9475570554982653E-2</v>
      </c>
      <c r="DK383" s="3">
        <f t="shared" si="351"/>
        <v>4.8512829311149353E-3</v>
      </c>
      <c r="DL383" s="3">
        <f t="shared" si="352"/>
        <v>8.3882151528243229E-4</v>
      </c>
      <c r="DM383" s="3">
        <f t="shared" si="353"/>
        <v>5.1519548270175326E-5</v>
      </c>
      <c r="DN383" s="3">
        <f t="shared" si="354"/>
        <v>8.7965409147470314E-4</v>
      </c>
      <c r="DO383" s="3">
        <f t="shared" si="355"/>
        <v>8.9899228061279552E-3</v>
      </c>
      <c r="DP383" s="3">
        <f t="shared" si="356"/>
        <v>1.0607529090426176E-2</v>
      </c>
      <c r="DQ383" s="3">
        <f t="shared" si="357"/>
        <v>6.9851464456404907E-4</v>
      </c>
      <c r="DR383" s="3">
        <f t="shared" si="358"/>
        <v>5.7141703201509128E-5</v>
      </c>
      <c r="DS383" s="3">
        <f t="shared" si="359"/>
        <v>6.8024073100134655E-2</v>
      </c>
      <c r="DT383" s="3">
        <f t="shared" si="360"/>
        <v>3.3031594589244312E-5</v>
      </c>
      <c r="DV383" s="3">
        <f t="shared" si="361"/>
        <v>1.1309754764822533</v>
      </c>
      <c r="DW383" s="3">
        <f t="shared" si="362"/>
        <v>98.778833288607771</v>
      </c>
      <c r="DX383" s="3">
        <f t="shared" si="363"/>
        <v>2.0786039411541581E-3</v>
      </c>
      <c r="DY383" s="3">
        <f t="shared" si="364"/>
        <v>9.334536199127625E-3</v>
      </c>
      <c r="DZ383" s="3">
        <f t="shared" si="365"/>
        <v>4.827618804108046E-4</v>
      </c>
      <c r="EA383" s="3">
        <f t="shared" si="366"/>
        <v>6.906072162579705E-4</v>
      </c>
      <c r="EB383" s="3">
        <f t="shared" si="367"/>
        <v>1.5222618514994297E-5</v>
      </c>
      <c r="EC383" s="3">
        <f t="shared" si="368"/>
        <v>1.8006795448206197E-4</v>
      </c>
      <c r="ED383" s="3">
        <f t="shared" si="369"/>
        <v>6.0991810847192122E-2</v>
      </c>
      <c r="EE383" s="3">
        <f t="shared" si="370"/>
        <v>4.1879401595819354E-4</v>
      </c>
      <c r="EF383" s="3">
        <f t="shared" si="371"/>
        <v>6.8927868842478309E-5</v>
      </c>
      <c r="EG383" s="3">
        <f t="shared" si="372"/>
        <v>1.191812149664676E-5</v>
      </c>
      <c r="EH383" s="3">
        <f t="shared" si="373"/>
        <v>7.3199867260148529E-7</v>
      </c>
      <c r="EI383" s="3">
        <f t="shared" si="374"/>
        <v>1.2498277817406742E-5</v>
      </c>
      <c r="EJ383" s="3">
        <f t="shared" si="375"/>
        <v>1.2773038160905224E-4</v>
      </c>
      <c r="EK383" s="3">
        <f t="shared" si="376"/>
        <v>1.507136121041765E-4</v>
      </c>
      <c r="EL383" s="3">
        <f t="shared" si="377"/>
        <v>9.9246171556512009E-6</v>
      </c>
      <c r="EM383" s="3">
        <f t="shared" si="378"/>
        <v>8.1187922445171667E-7</v>
      </c>
      <c r="EN383" s="3">
        <f t="shared" si="379"/>
        <v>9.6649782240172406E-4</v>
      </c>
      <c r="EO383" s="3">
        <f t="shared" si="380"/>
        <v>4.6931862186444122E-7</v>
      </c>
      <c r="EQ383" s="3">
        <f t="shared" si="381"/>
        <v>197.55766657721554</v>
      </c>
    </row>
    <row r="384" spans="1:147">
      <c r="A384" s="5" t="s">
        <v>603</v>
      </c>
      <c r="B384" s="54" t="s">
        <v>63</v>
      </c>
      <c r="C384" s="5" t="s">
        <v>65</v>
      </c>
      <c r="D384" s="5" t="s">
        <v>618</v>
      </c>
      <c r="E384" s="3" t="s">
        <v>399</v>
      </c>
      <c r="F384" s="13" t="s">
        <v>491</v>
      </c>
      <c r="G384" s="5">
        <v>20.545750120834299</v>
      </c>
      <c r="H384" s="5">
        <v>402571.26783426298</v>
      </c>
      <c r="I384" s="5">
        <v>1.8006465296368599</v>
      </c>
      <c r="J384" s="5">
        <v>347.38092443420101</v>
      </c>
      <c r="K384" s="5">
        <v>1.70765631597667</v>
      </c>
      <c r="L384" s="5">
        <v>4.7618052220316702</v>
      </c>
      <c r="M384" s="5">
        <v>5.33497752848398E-2</v>
      </c>
      <c r="N384" s="5">
        <v>0.75868604314349697</v>
      </c>
      <c r="O384" s="5">
        <v>11.8577255584373</v>
      </c>
      <c r="P384" s="5">
        <v>47.544158153738302</v>
      </c>
      <c r="Q384" s="5">
        <v>3.6774455663134899E-2</v>
      </c>
      <c r="R384" s="5">
        <v>0.38429400900344302</v>
      </c>
      <c r="S384" s="5">
        <v>6.9173471806701602E-3</v>
      </c>
      <c r="T384" s="5">
        <v>0.13407548138641401</v>
      </c>
      <c r="U384" s="5">
        <v>0.15758403186092801</v>
      </c>
      <c r="V384" s="5">
        <v>0.60299491586151799</v>
      </c>
      <c r="W384" s="5">
        <v>1.37573954346418E-2</v>
      </c>
      <c r="X384" s="5">
        <v>9.6310716285103806E-3</v>
      </c>
      <c r="Y384" s="5">
        <v>1.44559091929679</v>
      </c>
      <c r="Z384" s="5">
        <v>0.71606631386632003</v>
      </c>
      <c r="AA384" s="3">
        <f t="shared" si="328"/>
        <v>5.1834928258357163E-3</v>
      </c>
      <c r="AB384" s="3">
        <f t="shared" si="329"/>
        <v>32.889081910438556</v>
      </c>
      <c r="AC384" s="3">
        <f t="shared" si="330"/>
        <v>0.49534505530420159</v>
      </c>
      <c r="AD384" s="3">
        <f t="shared" si="331"/>
        <v>0.15185429286273366</v>
      </c>
      <c r="AE384" s="3">
        <f t="shared" si="332"/>
        <v>6.6623769559893409E-3</v>
      </c>
      <c r="AF384" s="3">
        <f t="shared" si="333"/>
        <v>0.10901011465787638</v>
      </c>
      <c r="AG384" s="3">
        <f t="shared" si="334"/>
        <v>2.042291757869396E-2</v>
      </c>
      <c r="AH384" s="17">
        <f t="shared" si="335"/>
        <v>2.54390472243862E-2</v>
      </c>
      <c r="AI384" s="3">
        <f t="shared" si="336"/>
        <v>0.39767178181868407</v>
      </c>
      <c r="AJ384" s="3">
        <f t="shared" si="337"/>
        <v>26.403937347618484</v>
      </c>
      <c r="AK384" s="3">
        <f t="shared" si="338"/>
        <v>5.3486741956250009E-3</v>
      </c>
      <c r="AL384" s="3">
        <f t="shared" si="339"/>
        <v>8.7515250365494165E-2</v>
      </c>
      <c r="AM384" s="3">
        <f t="shared" si="340"/>
        <v>2.042291757869396E-2</v>
      </c>
      <c r="AN384" s="5"/>
      <c r="AP384" s="5">
        <v>0.29552538990447502</v>
      </c>
      <c r="AQ384" s="5">
        <v>11.855070881776101</v>
      </c>
      <c r="AR384" s="5">
        <v>7.6577560360998304E-2</v>
      </c>
      <c r="AS384" s="5">
        <v>0.35238907641746903</v>
      </c>
      <c r="AT384" s="5">
        <v>0.35304009259861102</v>
      </c>
      <c r="AU384" s="5">
        <v>4.7618052220316702</v>
      </c>
      <c r="AV384" s="5">
        <v>5.33497752848398E-2</v>
      </c>
      <c r="AW384" s="5">
        <v>0.72357940958330602</v>
      </c>
      <c r="AX384" s="5">
        <v>0.59808458093782402</v>
      </c>
      <c r="AY384" s="5">
        <v>3.80240727078953</v>
      </c>
      <c r="AZ384" s="5">
        <v>3.6774455663134899E-2</v>
      </c>
      <c r="BA384" s="5">
        <v>0.38429400900344302</v>
      </c>
      <c r="BB384" s="5">
        <v>6.9173471806701602E-3</v>
      </c>
      <c r="BC384" s="5">
        <v>0.13407548138641401</v>
      </c>
      <c r="BD384" s="5">
        <v>7.5539568595228396E-2</v>
      </c>
      <c r="BE384" s="5">
        <v>0.30726781534297298</v>
      </c>
      <c r="BF384" s="5">
        <v>4.9728990452783702E-5</v>
      </c>
      <c r="BG384" s="5">
        <v>9.6310716285103806E-3</v>
      </c>
      <c r="BH384" s="5">
        <v>0.40982188734624803</v>
      </c>
      <c r="BI384" s="3">
        <v>1.7346206236440301E-2</v>
      </c>
      <c r="BK384" s="5">
        <v>0.123524698061525</v>
      </c>
      <c r="BL384" s="5">
        <v>19355.692764323001</v>
      </c>
      <c r="BM384" s="5">
        <v>0.76439592295832404</v>
      </c>
      <c r="BN384" s="5">
        <v>58.781037995802798</v>
      </c>
      <c r="BO384" s="5">
        <v>3.0400434265349299</v>
      </c>
      <c r="BP384" s="5">
        <v>4.2391891525734096E-3</v>
      </c>
      <c r="BQ384" s="5">
        <v>7.2214701001622195E-2</v>
      </c>
      <c r="BR384" s="5">
        <v>1.01153863362237</v>
      </c>
      <c r="BS384" s="5">
        <v>1.10035662030157</v>
      </c>
      <c r="BT384" s="5">
        <v>12.478871607012801</v>
      </c>
      <c r="BU384" s="5">
        <v>6.9560177981253303E-4</v>
      </c>
      <c r="BV384" s="5">
        <v>0.26033911010410299</v>
      </c>
      <c r="BW384" s="5">
        <v>8.3798522653992392E-3</v>
      </c>
      <c r="BX384" s="5">
        <v>0.118089496861081</v>
      </c>
      <c r="BY384" s="5">
        <v>6.3726999501451595E-2</v>
      </c>
      <c r="BZ384" s="5">
        <v>1.00108011282966</v>
      </c>
      <c r="CA384" s="5">
        <v>2.7514790869283601E-2</v>
      </c>
      <c r="CB384" s="5">
        <v>8.8982676218257607E-3</v>
      </c>
      <c r="CC384" s="5">
        <v>0.88277717116015497</v>
      </c>
      <c r="CD384" s="3">
        <v>0.681105610738446</v>
      </c>
      <c r="CF384" s="3">
        <v>20.545750120834299</v>
      </c>
      <c r="CG384" s="3">
        <v>402571.26783426298</v>
      </c>
      <c r="CH384" s="3">
        <v>1.8006465296368599</v>
      </c>
      <c r="CI384" s="3">
        <v>347.38092443420101</v>
      </c>
      <c r="CJ384" s="3">
        <v>1.70765631597667</v>
      </c>
      <c r="CK384" s="3">
        <v>4.7618052220316702</v>
      </c>
      <c r="CL384" s="3">
        <v>5.33497752848398E-2</v>
      </c>
      <c r="CM384" s="3">
        <v>0.75868604314349697</v>
      </c>
      <c r="CN384" s="3">
        <v>11.8577255584373</v>
      </c>
      <c r="CO384" s="3">
        <v>47.544158153738302</v>
      </c>
      <c r="CP384" s="3">
        <v>3.6774455663134899E-2</v>
      </c>
      <c r="CQ384" s="3">
        <v>0.38429400900344302</v>
      </c>
      <c r="CR384" s="3">
        <v>6.9173471806701602E-3</v>
      </c>
      <c r="CS384" s="3">
        <v>0.13407548138641401</v>
      </c>
      <c r="CT384" s="3">
        <v>0.15758403186092801</v>
      </c>
      <c r="CU384" s="3">
        <v>0.60299491586151799</v>
      </c>
      <c r="CV384" s="3">
        <v>1.37573954346418E-2</v>
      </c>
      <c r="CW384" s="3">
        <v>9.6310716285103806E-3</v>
      </c>
      <c r="CX384" s="3">
        <v>1.44559091929679</v>
      </c>
      <c r="CY384" s="3">
        <v>0.71606631386632003</v>
      </c>
      <c r="DA384" s="3">
        <f t="shared" si="341"/>
        <v>0.37398033775888728</v>
      </c>
      <c r="DB384" s="3">
        <f t="shared" si="342"/>
        <v>7208.725361881332</v>
      </c>
      <c r="DC384" s="3">
        <f t="shared" si="343"/>
        <v>3.0554026077607526E-2</v>
      </c>
      <c r="DD384" s="3">
        <f t="shared" si="344"/>
        <v>5.918568773221538</v>
      </c>
      <c r="DE384" s="3">
        <f t="shared" si="345"/>
        <v>2.6872758568228843E-2</v>
      </c>
      <c r="DF384" s="3">
        <f t="shared" si="346"/>
        <v>7.2821612204185204E-2</v>
      </c>
      <c r="DG384" s="3">
        <f t="shared" si="347"/>
        <v>7.6516752412890724E-4</v>
      </c>
      <c r="DH384" s="3">
        <f t="shared" si="348"/>
        <v>1.0448781753801088E-2</v>
      </c>
      <c r="DI384" s="3">
        <f t="shared" si="349"/>
        <v>0.15826845073299689</v>
      </c>
      <c r="DJ384" s="3">
        <f t="shared" si="350"/>
        <v>0.6021296625346797</v>
      </c>
      <c r="DK384" s="3">
        <f t="shared" si="351"/>
        <v>3.4092026809694512E-4</v>
      </c>
      <c r="DL384" s="3">
        <f t="shared" si="352"/>
        <v>3.4186512797096638E-3</v>
      </c>
      <c r="DM384" s="3">
        <f t="shared" si="353"/>
        <v>6.0246191195371457E-5</v>
      </c>
      <c r="DN384" s="3">
        <f t="shared" si="354"/>
        <v>1.1294371273390111E-3</v>
      </c>
      <c r="DO384" s="3">
        <f t="shared" si="355"/>
        <v>1.2942183957040736E-3</v>
      </c>
      <c r="DP384" s="3">
        <f t="shared" si="356"/>
        <v>4.725665484808135E-3</v>
      </c>
      <c r="DQ384" s="3">
        <f t="shared" si="357"/>
        <v>6.9846354290318839E-5</v>
      </c>
      <c r="DR384" s="3">
        <f t="shared" si="358"/>
        <v>4.7122595772308115E-5</v>
      </c>
      <c r="DS384" s="3">
        <f t="shared" si="359"/>
        <v>6.9767901510462841E-3</v>
      </c>
      <c r="DT384" s="3">
        <f t="shared" si="360"/>
        <v>3.4264762743101531E-3</v>
      </c>
      <c r="DV384" s="3">
        <f t="shared" si="361"/>
        <v>5.1819561488854939E-3</v>
      </c>
      <c r="DW384" s="3">
        <f t="shared" si="362"/>
        <v>99.88572912277408</v>
      </c>
      <c r="DX384" s="3">
        <f t="shared" si="363"/>
        <v>4.2336349620643527E-4</v>
      </c>
      <c r="DY384" s="3">
        <f t="shared" si="364"/>
        <v>8.200902761569899E-2</v>
      </c>
      <c r="DZ384" s="3">
        <f t="shared" si="365"/>
        <v>3.7235502094746045E-4</v>
      </c>
      <c r="EA384" s="3">
        <f t="shared" si="366"/>
        <v>1.0090327298878561E-3</v>
      </c>
      <c r="EB384" s="3">
        <f t="shared" si="367"/>
        <v>1.0602334284065057E-5</v>
      </c>
      <c r="EC384" s="3">
        <f t="shared" si="368"/>
        <v>1.4478068334271779E-4</v>
      </c>
      <c r="ED384" s="3">
        <f t="shared" si="369"/>
        <v>2.1930034513718073E-3</v>
      </c>
      <c r="EE384" s="3">
        <f t="shared" si="370"/>
        <v>8.3432447970288575E-3</v>
      </c>
      <c r="EF384" s="3">
        <f t="shared" si="371"/>
        <v>4.7238683459440068E-6</v>
      </c>
      <c r="EG384" s="3">
        <f t="shared" si="372"/>
        <v>4.7369605380719695E-5</v>
      </c>
      <c r="EH384" s="3">
        <f t="shared" si="373"/>
        <v>8.3478485201289781E-7</v>
      </c>
      <c r="EI384" s="3">
        <f t="shared" si="374"/>
        <v>1.564973629861607E-5</v>
      </c>
      <c r="EJ384" s="3">
        <f t="shared" si="375"/>
        <v>1.793298282420215E-5</v>
      </c>
      <c r="EK384" s="3">
        <f t="shared" si="376"/>
        <v>6.5479889834116087E-5</v>
      </c>
      <c r="EL384" s="3">
        <f t="shared" si="377"/>
        <v>9.6780688327337391E-7</v>
      </c>
      <c r="EM384" s="3">
        <f t="shared" si="378"/>
        <v>6.5294134546503907E-7</v>
      </c>
      <c r="EN384" s="3">
        <f t="shared" si="379"/>
        <v>9.6671982381081468E-5</v>
      </c>
      <c r="EO384" s="3">
        <f t="shared" si="380"/>
        <v>4.747803027580373E-5</v>
      </c>
      <c r="EQ384" s="3">
        <f t="shared" si="381"/>
        <v>199.77145824554816</v>
      </c>
    </row>
    <row r="385" spans="1:147">
      <c r="A385" s="5" t="s">
        <v>604</v>
      </c>
      <c r="B385" s="54" t="s">
        <v>63</v>
      </c>
      <c r="C385" s="5" t="s">
        <v>65</v>
      </c>
      <c r="D385" s="5" t="s">
        <v>618</v>
      </c>
      <c r="E385" s="3" t="s">
        <v>399</v>
      </c>
      <c r="F385" s="13" t="s">
        <v>491</v>
      </c>
      <c r="G385" s="5">
        <v>18.616366760382899</v>
      </c>
      <c r="H385" s="5">
        <v>396286.02462114498</v>
      </c>
      <c r="I385" s="5">
        <v>360.05279630691302</v>
      </c>
      <c r="J385" s="5">
        <v>1.3729467742786501</v>
      </c>
      <c r="K385" s="5">
        <v>0.16255878387349099</v>
      </c>
      <c r="L385" s="5">
        <v>2.8680611593321998</v>
      </c>
      <c r="M385" s="5">
        <v>2.95064919745847E-2</v>
      </c>
      <c r="N385" s="5">
        <v>0.49446654313620803</v>
      </c>
      <c r="O385" s="5">
        <v>40.570828905277601</v>
      </c>
      <c r="P385" s="5">
        <v>47.839148024361997</v>
      </c>
      <c r="Q385" s="5">
        <v>1.9073106517202901E-2</v>
      </c>
      <c r="R385" s="5">
        <v>9.4152527438340405E-2</v>
      </c>
      <c r="S385" s="5">
        <v>4.6240169857840697E-3</v>
      </c>
      <c r="T385" s="5">
        <v>7.9507700746297705E-2</v>
      </c>
      <c r="U385" s="5">
        <v>2.61600419005097E-2</v>
      </c>
      <c r="V385" s="5">
        <v>0.52570221122374705</v>
      </c>
      <c r="W385" s="5">
        <v>1.6332500048553598E-2</v>
      </c>
      <c r="X385" s="5">
        <v>8.2824205465782605E-3</v>
      </c>
      <c r="Y385" s="5">
        <v>0.78894494406669502</v>
      </c>
      <c r="Z385" s="5">
        <v>1.2673044942840199</v>
      </c>
      <c r="AA385" s="3">
        <f t="shared" si="328"/>
        <v>262.24818256052623</v>
      </c>
      <c r="AB385" s="3">
        <f t="shared" si="329"/>
        <v>60.636864947470684</v>
      </c>
      <c r="AC385" s="3">
        <f t="shared" si="330"/>
        <v>1.6063281776692466</v>
      </c>
      <c r="AD385" s="3">
        <f t="shared" si="331"/>
        <v>8.8746719261650586</v>
      </c>
      <c r="AE385" s="3">
        <f t="shared" si="332"/>
        <v>1.0498096995064956E-2</v>
      </c>
      <c r="AF385" s="3">
        <f t="shared" si="333"/>
        <v>3.3158260404921501E-2</v>
      </c>
      <c r="AG385" s="3">
        <f t="shared" si="334"/>
        <v>5.2973082594655849E-5</v>
      </c>
      <c r="AH385" s="17">
        <f t="shared" si="335"/>
        <v>2.417545946728384E-2</v>
      </c>
      <c r="AI385" s="3">
        <f t="shared" si="336"/>
        <v>3.5197740644784645E-3</v>
      </c>
      <c r="AJ385" s="3">
        <f t="shared" si="337"/>
        <v>0.13286703648756937</v>
      </c>
      <c r="AK385" s="3">
        <f t="shared" si="338"/>
        <v>2.300335015178783E-5</v>
      </c>
      <c r="AL385" s="3">
        <f t="shared" si="339"/>
        <v>7.2656127570276083E-5</v>
      </c>
      <c r="AM385" s="3">
        <f t="shared" si="340"/>
        <v>5.2973082594655849E-5</v>
      </c>
      <c r="AN385" s="5"/>
      <c r="AP385" s="5">
        <v>0.250537479025637</v>
      </c>
      <c r="AQ385" s="5">
        <v>6.1574123792288296</v>
      </c>
      <c r="AR385" s="5">
        <v>3.02607887801849E-2</v>
      </c>
      <c r="AS385" s="5">
        <v>0.22743618699601201</v>
      </c>
      <c r="AT385" s="5">
        <v>0.16255878387349099</v>
      </c>
      <c r="AU385" s="5">
        <v>2.8680611593321998</v>
      </c>
      <c r="AV385" s="5">
        <v>2.95064919745847E-2</v>
      </c>
      <c r="AW385" s="5">
        <v>0.44227521794631902</v>
      </c>
      <c r="AX385" s="5">
        <v>0.29165001713859601</v>
      </c>
      <c r="AY385" s="5">
        <v>0.58232795443604901</v>
      </c>
      <c r="AZ385" s="5">
        <v>1.9073106517202901E-2</v>
      </c>
      <c r="BA385" s="5">
        <v>9.4152527438340405E-2</v>
      </c>
      <c r="BB385" s="5">
        <v>4.6240169857840697E-3</v>
      </c>
      <c r="BC385" s="5">
        <v>7.9507700746297705E-2</v>
      </c>
      <c r="BD385" s="5">
        <v>2.61600419005097E-2</v>
      </c>
      <c r="BE385" s="5">
        <v>9.4362333455972794E-2</v>
      </c>
      <c r="BF385" s="5">
        <v>7.3522398655231404E-5</v>
      </c>
      <c r="BG385" s="5">
        <v>8.2824205465782605E-3</v>
      </c>
      <c r="BH385" s="5">
        <v>0.192365681370882</v>
      </c>
      <c r="BI385" s="3">
        <v>1.4625654701204799E-2</v>
      </c>
      <c r="BK385" s="5">
        <v>0.81326261403861499</v>
      </c>
      <c r="BL385" s="5">
        <v>23820.689425871999</v>
      </c>
      <c r="BM385" s="5">
        <v>190.03434468865399</v>
      </c>
      <c r="BN385" s="5">
        <v>0.38737493255324401</v>
      </c>
      <c r="BO385" s="5">
        <v>0.11444442520421</v>
      </c>
      <c r="BP385" s="5">
        <v>2.21096286554525</v>
      </c>
      <c r="BQ385" s="5">
        <v>1.3961990392539101E-2</v>
      </c>
      <c r="BR385" s="5">
        <v>0.37974078289080099</v>
      </c>
      <c r="BS385" s="5">
        <v>20.7720919488556</v>
      </c>
      <c r="BT385" s="5">
        <v>6.60880061432254</v>
      </c>
      <c r="BU385" s="5">
        <v>8.4105446041927694E-3</v>
      </c>
      <c r="BV385" s="5">
        <v>5.9232059052225202E-3</v>
      </c>
      <c r="BW385" s="5">
        <v>6.0981647741574002E-3</v>
      </c>
      <c r="BX385" s="5">
        <v>3.1973434013670803E-2</v>
      </c>
      <c r="BY385" s="5">
        <v>1.7504168785844501E-2</v>
      </c>
      <c r="BZ385" s="5">
        <v>0.25334675709287202</v>
      </c>
      <c r="CA385" s="5">
        <v>1.81439764084853E-2</v>
      </c>
      <c r="CB385" s="5">
        <v>4.36717270055387E-4</v>
      </c>
      <c r="CC385" s="5">
        <v>1.23466077052491</v>
      </c>
      <c r="CD385" s="3">
        <v>1.4754726522950401</v>
      </c>
      <c r="CF385" s="3">
        <v>18.616366760382899</v>
      </c>
      <c r="CG385" s="3">
        <v>396286.02462114498</v>
      </c>
      <c r="CH385" s="3">
        <v>360.05279630691302</v>
      </c>
      <c r="CI385" s="3">
        <v>1.3729467742786501</v>
      </c>
      <c r="CJ385" s="3">
        <v>0.16255878387349099</v>
      </c>
      <c r="CK385" s="3">
        <v>2.8680611593321998</v>
      </c>
      <c r="CL385" s="3">
        <v>2.95064919745847E-2</v>
      </c>
      <c r="CM385" s="3">
        <v>0.49446654313620803</v>
      </c>
      <c r="CN385" s="3">
        <v>40.570828905277601</v>
      </c>
      <c r="CO385" s="3">
        <v>47.839148024361997</v>
      </c>
      <c r="CP385" s="3">
        <v>1.9073106517202901E-2</v>
      </c>
      <c r="CQ385" s="3">
        <v>9.4152527438340405E-2</v>
      </c>
      <c r="CR385" s="3">
        <v>4.6240169857840697E-3</v>
      </c>
      <c r="CS385" s="3">
        <v>7.9507700746297705E-2</v>
      </c>
      <c r="CT385" s="3">
        <v>2.61600419005097E-2</v>
      </c>
      <c r="CU385" s="3">
        <v>0.52570221122374705</v>
      </c>
      <c r="CV385" s="3">
        <v>1.6332500048553598E-2</v>
      </c>
      <c r="CW385" s="3">
        <v>8.2824205465782605E-3</v>
      </c>
      <c r="CX385" s="3">
        <v>0.78894494406669502</v>
      </c>
      <c r="CY385" s="3">
        <v>1.2673044942840199</v>
      </c>
      <c r="DA385" s="3">
        <f t="shared" si="341"/>
        <v>0.33886108260566189</v>
      </c>
      <c r="DB385" s="3">
        <f t="shared" si="342"/>
        <v>7096.1773591394931</v>
      </c>
      <c r="DC385" s="3">
        <f t="shared" si="343"/>
        <v>6.1095069724181448</v>
      </c>
      <c r="DD385" s="3">
        <f t="shared" si="344"/>
        <v>2.3391842596929981E-2</v>
      </c>
      <c r="DE385" s="3">
        <f t="shared" si="345"/>
        <v>2.558127716512306E-3</v>
      </c>
      <c r="DF385" s="3">
        <f t="shared" si="346"/>
        <v>4.3860852719562624E-2</v>
      </c>
      <c r="DG385" s="3">
        <f t="shared" si="347"/>
        <v>4.231959607960745E-4</v>
      </c>
      <c r="DH385" s="3">
        <f t="shared" si="348"/>
        <v>6.8098959253024109E-3</v>
      </c>
      <c r="DI385" s="3">
        <f t="shared" si="349"/>
        <v>0.54151044432149875</v>
      </c>
      <c r="DJ385" s="3">
        <f t="shared" si="350"/>
        <v>0.60586560314541538</v>
      </c>
      <c r="DK385" s="3">
        <f t="shared" si="351"/>
        <v>1.7681862232987017E-4</v>
      </c>
      <c r="DL385" s="3">
        <f t="shared" si="352"/>
        <v>8.375739690807875E-4</v>
      </c>
      <c r="DM385" s="3">
        <f t="shared" si="353"/>
        <v>4.0272579088505897E-5</v>
      </c>
      <c r="DN385" s="3">
        <f t="shared" si="354"/>
        <v>6.697641373624607E-4</v>
      </c>
      <c r="DO385" s="3">
        <f t="shared" si="355"/>
        <v>2.1484922717238583E-4</v>
      </c>
      <c r="DP385" s="3">
        <f t="shared" si="356"/>
        <v>4.1199232854525637E-3</v>
      </c>
      <c r="DQ385" s="3">
        <f t="shared" si="357"/>
        <v>8.292017120954597E-5</v>
      </c>
      <c r="DR385" s="3">
        <f t="shared" si="358"/>
        <v>4.0523959377200883E-5</v>
      </c>
      <c r="DS385" s="3">
        <f t="shared" si="359"/>
        <v>3.807649343951231E-3</v>
      </c>
      <c r="DT385" s="3">
        <f t="shared" si="360"/>
        <v>6.0642271503383235E-3</v>
      </c>
      <c r="DV385" s="3">
        <f t="shared" si="361"/>
        <v>4.7694016261626707E-3</v>
      </c>
      <c r="DW385" s="3">
        <f t="shared" si="362"/>
        <v>99.877269989141965</v>
      </c>
      <c r="DX385" s="3">
        <f t="shared" si="363"/>
        <v>8.5990082618051605E-2</v>
      </c>
      <c r="DY385" s="3">
        <f t="shared" si="364"/>
        <v>3.2923548276143943E-4</v>
      </c>
      <c r="DZ385" s="3">
        <f t="shared" si="365"/>
        <v>3.6005133422960199E-5</v>
      </c>
      <c r="EA385" s="3">
        <f t="shared" si="366"/>
        <v>6.173326859402181E-4</v>
      </c>
      <c r="EB385" s="3">
        <f t="shared" si="367"/>
        <v>5.9563980852740956E-6</v>
      </c>
      <c r="EC385" s="3">
        <f t="shared" si="368"/>
        <v>9.5847916350820235E-5</v>
      </c>
      <c r="ED385" s="3">
        <f t="shared" si="369"/>
        <v>7.6216506595315758E-3</v>
      </c>
      <c r="EE385" s="3">
        <f t="shared" si="370"/>
        <v>8.5274365845087775E-3</v>
      </c>
      <c r="EF385" s="3">
        <f t="shared" si="371"/>
        <v>2.488686568523155E-6</v>
      </c>
      <c r="EG385" s="3">
        <f t="shared" si="372"/>
        <v>1.1788685261370539E-5</v>
      </c>
      <c r="EH385" s="3">
        <f t="shared" si="373"/>
        <v>5.6682845583069464E-7</v>
      </c>
      <c r="EI385" s="3">
        <f t="shared" si="374"/>
        <v>9.4267956099263946E-6</v>
      </c>
      <c r="EJ385" s="3">
        <f t="shared" si="375"/>
        <v>3.0239596874812347E-6</v>
      </c>
      <c r="EK385" s="3">
        <f t="shared" si="376"/>
        <v>5.7987092132882763E-5</v>
      </c>
      <c r="EL385" s="3">
        <f t="shared" si="377"/>
        <v>1.1670847427136436E-6</v>
      </c>
      <c r="EM385" s="3">
        <f t="shared" si="378"/>
        <v>5.7036658286631637E-7</v>
      </c>
      <c r="EN385" s="3">
        <f t="shared" si="379"/>
        <v>5.3591899173714079E-5</v>
      </c>
      <c r="EO385" s="3">
        <f t="shared" si="380"/>
        <v>8.5352778223580418E-5</v>
      </c>
      <c r="EQ385" s="3">
        <f t="shared" si="381"/>
        <v>199.75453997828393</v>
      </c>
    </row>
    <row r="386" spans="1:147">
      <c r="A386" s="5" t="s">
        <v>605</v>
      </c>
      <c r="B386" s="54" t="s">
        <v>63</v>
      </c>
      <c r="C386" s="5" t="s">
        <v>65</v>
      </c>
      <c r="D386" s="5" t="s">
        <v>618</v>
      </c>
      <c r="E386" s="3" t="s">
        <v>399</v>
      </c>
      <c r="F386" s="3" t="s">
        <v>491</v>
      </c>
      <c r="G386" s="5">
        <v>17.6342297929225</v>
      </c>
      <c r="H386" s="5">
        <v>368119.90777390002</v>
      </c>
      <c r="I386" s="5">
        <v>2112.6746283315301</v>
      </c>
      <c r="J386" s="5">
        <v>5.2005504944677297</v>
      </c>
      <c r="K386" s="5">
        <v>0.15463239959348199</v>
      </c>
      <c r="L386" s="5">
        <v>2.7297102967464402</v>
      </c>
      <c r="M386" s="5">
        <v>2.8087071378980599E-2</v>
      </c>
      <c r="N386" s="5">
        <v>0.59575883441566901</v>
      </c>
      <c r="O386" s="5">
        <v>45.016772287142899</v>
      </c>
      <c r="P386" s="5">
        <v>45.915695474347302</v>
      </c>
      <c r="Q386" s="5">
        <v>1.81472843364366E-2</v>
      </c>
      <c r="R386" s="5">
        <v>8.9584794131153403E-2</v>
      </c>
      <c r="S386" s="5">
        <v>4.4014373831299204E-3</v>
      </c>
      <c r="T386" s="5">
        <v>7.56604794836096E-2</v>
      </c>
      <c r="U386" s="5">
        <v>2.4898506788862199E-2</v>
      </c>
      <c r="V386" s="5">
        <v>2.66595971532319</v>
      </c>
      <c r="W386" s="5">
        <v>4.5491817611087503E-4</v>
      </c>
      <c r="X386" s="5">
        <v>7.8832096440316392E-3</v>
      </c>
      <c r="Y386" s="5">
        <v>0.73195633719574305</v>
      </c>
      <c r="Z386" s="5">
        <v>0.74120702469560096</v>
      </c>
      <c r="AA386" s="3">
        <f t="shared" si="328"/>
        <v>406.24057598882325</v>
      </c>
      <c r="AB386" s="3">
        <f t="shared" si="329"/>
        <v>62.730101702867451</v>
      </c>
      <c r="AC386" s="3">
        <f t="shared" si="330"/>
        <v>1.0126383050870207</v>
      </c>
      <c r="AD386" s="3">
        <f t="shared" si="331"/>
        <v>46.930833131608694</v>
      </c>
      <c r="AE386" s="3">
        <f t="shared" si="332"/>
        <v>1.0770054501110871E-2</v>
      </c>
      <c r="AF386" s="3">
        <f t="shared" si="333"/>
        <v>3.4016382567644506E-2</v>
      </c>
      <c r="AG386" s="3">
        <f t="shared" si="334"/>
        <v>8.5897203919035504E-6</v>
      </c>
      <c r="AH386" s="17">
        <f t="shared" si="335"/>
        <v>2.4792850904142898E-2</v>
      </c>
      <c r="AI386" s="3">
        <f t="shared" si="336"/>
        <v>3.5083822882890582E-4</v>
      </c>
      <c r="AJ386" s="3">
        <f t="shared" si="337"/>
        <v>2.1733443881327291E-2</v>
      </c>
      <c r="AK386" s="3">
        <f t="shared" si="338"/>
        <v>3.7313884203065136E-6</v>
      </c>
      <c r="AL386" s="3">
        <f t="shared" si="339"/>
        <v>1.1785301179351796E-5</v>
      </c>
      <c r="AM386" s="3">
        <f t="shared" si="340"/>
        <v>8.5897203919035504E-6</v>
      </c>
      <c r="AN386" s="5"/>
      <c r="AP386" s="5">
        <v>0.23848533635558899</v>
      </c>
      <c r="AQ386" s="5">
        <v>5.86125797132524</v>
      </c>
      <c r="AR386" s="5">
        <v>2.8805954212022401E-2</v>
      </c>
      <c r="AS386" s="5">
        <v>0.21650510722022201</v>
      </c>
      <c r="AT386" s="5">
        <v>0.15463239959348199</v>
      </c>
      <c r="AU386" s="5">
        <v>2.7297102967464402</v>
      </c>
      <c r="AV386" s="5">
        <v>2.8087071378980599E-2</v>
      </c>
      <c r="AW386" s="5">
        <v>0.42103513594541803</v>
      </c>
      <c r="AX386" s="5">
        <v>0.27760441865255803</v>
      </c>
      <c r="AY386" s="5">
        <v>0.55428177897676101</v>
      </c>
      <c r="AZ386" s="5">
        <v>1.81472843364366E-2</v>
      </c>
      <c r="BA386" s="5">
        <v>8.9584794131153403E-2</v>
      </c>
      <c r="BB386" s="5">
        <v>4.4014373831299204E-3</v>
      </c>
      <c r="BC386" s="5">
        <v>7.56604794836096E-2</v>
      </c>
      <c r="BD386" s="5">
        <v>2.4898506788862199E-2</v>
      </c>
      <c r="BE386" s="5">
        <v>8.9798028738594798E-2</v>
      </c>
      <c r="BF386" s="5">
        <v>7.0013282724679302E-5</v>
      </c>
      <c r="BG386" s="5">
        <v>7.8832096440316392E-3</v>
      </c>
      <c r="BH386" s="5">
        <v>0.18305811224709001</v>
      </c>
      <c r="BI386" s="3">
        <v>1.3916456380871399E-2</v>
      </c>
      <c r="BK386" s="5">
        <v>1.5695922030895599</v>
      </c>
      <c r="BL386" s="5">
        <v>20658.385479711102</v>
      </c>
      <c r="BM386" s="5">
        <v>394.291628283872</v>
      </c>
      <c r="BN386" s="5">
        <v>0.94280180851426298</v>
      </c>
      <c r="BO386" s="5">
        <v>6.8821405629164806E-2</v>
      </c>
      <c r="BP386" s="5">
        <v>1.3333620917553699</v>
      </c>
      <c r="BQ386" s="5">
        <v>2.3277734396338401E-2</v>
      </c>
      <c r="BR386" s="5">
        <v>0.33429529236389399</v>
      </c>
      <c r="BS386" s="5">
        <v>4.3135691675712096</v>
      </c>
      <c r="BT386" s="5">
        <v>3.3003343959523699</v>
      </c>
      <c r="BU386" s="5">
        <v>5.82017960616438E-3</v>
      </c>
      <c r="BV386" s="5">
        <v>8.1517063512294194E-2</v>
      </c>
      <c r="BW386" s="5">
        <v>2.6838637241599199E-4</v>
      </c>
      <c r="BX386" s="5">
        <v>4.7982400833672001E-2</v>
      </c>
      <c r="BY386" s="5">
        <v>3.0782433604934802E-2</v>
      </c>
      <c r="BZ386" s="5">
        <v>0.85837532037314901</v>
      </c>
      <c r="CA386" s="5">
        <v>5.4385526652585099E-3</v>
      </c>
      <c r="CB386" s="5">
        <v>5.7083106137349399E-3</v>
      </c>
      <c r="CC386" s="5">
        <v>0.85411285521948099</v>
      </c>
      <c r="CD386" s="3">
        <v>0.72583030042122398</v>
      </c>
      <c r="CF386" s="3">
        <v>17.6342297929225</v>
      </c>
      <c r="CG386" s="3">
        <v>368119.90777390002</v>
      </c>
      <c r="CH386" s="3">
        <v>2112.6746283315301</v>
      </c>
      <c r="CI386" s="3">
        <v>5.2005504944677297</v>
      </c>
      <c r="CJ386" s="3">
        <v>0.15463239959348199</v>
      </c>
      <c r="CK386" s="3">
        <v>2.7297102967464402</v>
      </c>
      <c r="CL386" s="3">
        <v>2.8087071378980599E-2</v>
      </c>
      <c r="CM386" s="3">
        <v>0.59575883441566901</v>
      </c>
      <c r="CN386" s="3">
        <v>45.016772287142899</v>
      </c>
      <c r="CO386" s="3">
        <v>45.915695474347302</v>
      </c>
      <c r="CP386" s="3">
        <v>1.81472843364366E-2</v>
      </c>
      <c r="CQ386" s="3">
        <v>8.9584794131153403E-2</v>
      </c>
      <c r="CR386" s="3">
        <v>4.4014373831299204E-3</v>
      </c>
      <c r="CS386" s="3">
        <v>7.56604794836096E-2</v>
      </c>
      <c r="CT386" s="3">
        <v>2.4898506788862199E-2</v>
      </c>
      <c r="CU386" s="3">
        <v>2.66595971532319</v>
      </c>
      <c r="CV386" s="3">
        <v>4.5491817611087503E-4</v>
      </c>
      <c r="CW386" s="3">
        <v>7.8832096440316392E-3</v>
      </c>
      <c r="CX386" s="3">
        <v>0.73195633719574305</v>
      </c>
      <c r="CY386" s="3">
        <v>0.74120702469560096</v>
      </c>
      <c r="DA386" s="3">
        <f t="shared" si="341"/>
        <v>0.32098391031182233</v>
      </c>
      <c r="DB386" s="3">
        <f t="shared" si="342"/>
        <v>6591.8149838642676</v>
      </c>
      <c r="DC386" s="3">
        <f t="shared" si="343"/>
        <v>35.848632491219384</v>
      </c>
      <c r="DD386" s="3">
        <f t="shared" si="344"/>
        <v>8.8605371208138051E-2</v>
      </c>
      <c r="DE386" s="3">
        <f t="shared" si="345"/>
        <v>2.4333931261366882E-3</v>
      </c>
      <c r="DF386" s="3">
        <f t="shared" si="346"/>
        <v>4.174507259132039E-2</v>
      </c>
      <c r="DG386" s="3">
        <f t="shared" si="347"/>
        <v>4.0283796421526039E-4</v>
      </c>
      <c r="DH386" s="3">
        <f t="shared" si="348"/>
        <v>8.2049143976817111E-3</v>
      </c>
      <c r="DI386" s="3">
        <f t="shared" si="349"/>
        <v>0.60085172082741023</v>
      </c>
      <c r="DJ386" s="3">
        <f t="shared" si="350"/>
        <v>0.58150576841878554</v>
      </c>
      <c r="DK386" s="3">
        <f t="shared" si="351"/>
        <v>1.682357204109886E-4</v>
      </c>
      <c r="DL386" s="3">
        <f t="shared" si="352"/>
        <v>7.9693974905617243E-4</v>
      </c>
      <c r="DM386" s="3">
        <f t="shared" si="353"/>
        <v>3.833403632818827E-5</v>
      </c>
      <c r="DN386" s="3">
        <f t="shared" si="354"/>
        <v>6.3735556805331992E-4</v>
      </c>
      <c r="DO386" s="3">
        <f t="shared" si="355"/>
        <v>2.044883934696304E-4</v>
      </c>
      <c r="DP386" s="3">
        <f t="shared" si="356"/>
        <v>2.0893101217266379E-2</v>
      </c>
      <c r="DQ386" s="3">
        <f t="shared" si="357"/>
        <v>2.3096214870538933E-6</v>
      </c>
      <c r="DR386" s="3">
        <f t="shared" si="358"/>
        <v>3.8570713184646883E-5</v>
      </c>
      <c r="DS386" s="3">
        <f t="shared" si="359"/>
        <v>3.53260780499876E-3</v>
      </c>
      <c r="DT386" s="3">
        <f t="shared" si="360"/>
        <v>3.5467780501480615E-3</v>
      </c>
      <c r="DV386" s="3">
        <f t="shared" si="361"/>
        <v>4.8411166906184352E-3</v>
      </c>
      <c r="DW386" s="3">
        <f t="shared" si="362"/>
        <v>99.418520725394245</v>
      </c>
      <c r="DX386" s="3">
        <f t="shared" si="363"/>
        <v>0.54067324720573851</v>
      </c>
      <c r="DY386" s="3">
        <f t="shared" si="364"/>
        <v>1.3363565202301057E-3</v>
      </c>
      <c r="DZ386" s="3">
        <f t="shared" si="365"/>
        <v>3.6700718320530117E-5</v>
      </c>
      <c r="EA386" s="3">
        <f t="shared" si="366"/>
        <v>6.2960404300824516E-4</v>
      </c>
      <c r="EB386" s="3">
        <f t="shared" si="367"/>
        <v>6.0756490575578257E-6</v>
      </c>
      <c r="EC386" s="3">
        <f t="shared" si="368"/>
        <v>1.2374747381301826E-4</v>
      </c>
      <c r="ED386" s="3">
        <f t="shared" si="369"/>
        <v>9.0621155791223758E-3</v>
      </c>
      <c r="EE386" s="3">
        <f t="shared" si="370"/>
        <v>8.7703376734624919E-3</v>
      </c>
      <c r="EF386" s="3">
        <f t="shared" si="371"/>
        <v>2.5373507140861075E-6</v>
      </c>
      <c r="EG386" s="3">
        <f t="shared" si="372"/>
        <v>1.2019538041097274E-5</v>
      </c>
      <c r="EH386" s="3">
        <f t="shared" si="373"/>
        <v>5.7815839711991476E-7</v>
      </c>
      <c r="EI386" s="3">
        <f t="shared" si="374"/>
        <v>9.6126708512089466E-6</v>
      </c>
      <c r="EJ386" s="3">
        <f t="shared" si="375"/>
        <v>3.0841177481509297E-6</v>
      </c>
      <c r="EK386" s="3">
        <f t="shared" si="376"/>
        <v>3.1511218404508065E-4</v>
      </c>
      <c r="EL386" s="3">
        <f t="shared" si="377"/>
        <v>3.4833980055653135E-8</v>
      </c>
      <c r="EM386" s="3">
        <f t="shared" si="378"/>
        <v>5.8172798501287739E-7</v>
      </c>
      <c r="EN386" s="3">
        <f t="shared" si="379"/>
        <v>5.327920203095167E-5</v>
      </c>
      <c r="EO386" s="3">
        <f t="shared" si="380"/>
        <v>5.3492919317390716E-5</v>
      </c>
      <c r="EQ386" s="3">
        <f t="shared" si="381"/>
        <v>198.83704145078849</v>
      </c>
    </row>
    <row r="387" spans="1:147">
      <c r="A387" s="5" t="s">
        <v>606</v>
      </c>
      <c r="B387" s="54" t="s">
        <v>63</v>
      </c>
      <c r="C387" s="5" t="s">
        <v>65</v>
      </c>
      <c r="D387" s="5" t="s">
        <v>618</v>
      </c>
      <c r="E387" s="3" t="s">
        <v>401</v>
      </c>
      <c r="F387" s="3" t="s">
        <v>491</v>
      </c>
      <c r="G387" s="5">
        <v>0.74771107049832297</v>
      </c>
      <c r="H387" s="5">
        <v>13.6587955791979</v>
      </c>
      <c r="I387" s="5">
        <v>3.09268399787949E-2</v>
      </c>
      <c r="J387" s="5">
        <v>0.32949182425165502</v>
      </c>
      <c r="K387" s="5">
        <v>0.51791794285905701</v>
      </c>
      <c r="L387" s="5">
        <v>5.4492500097632099</v>
      </c>
      <c r="M387" s="5">
        <v>0.11916498839334499</v>
      </c>
      <c r="N387" s="5">
        <v>1.0526116398931999</v>
      </c>
      <c r="O387" s="5">
        <v>1.0301179137346901</v>
      </c>
      <c r="P387" s="5">
        <v>1072.94495498682</v>
      </c>
      <c r="Q387" s="5">
        <v>744.49612565031998</v>
      </c>
      <c r="R387" s="5">
        <v>91.4854169279579</v>
      </c>
      <c r="S387" s="5">
        <v>1.78762182821279E-2</v>
      </c>
      <c r="T387" s="5">
        <v>0.32615769164236502</v>
      </c>
      <c r="U387" s="5">
        <v>797.03344883071895</v>
      </c>
      <c r="V387" s="5">
        <v>104.326159011535</v>
      </c>
      <c r="W387" s="5">
        <v>1.0060829960578599</v>
      </c>
      <c r="X387" s="5">
        <v>76.528264571116097</v>
      </c>
      <c r="Y387" s="5">
        <v>3791702.1381038502</v>
      </c>
      <c r="Z387" s="5">
        <v>205.634900572502</v>
      </c>
      <c r="AA387" s="3">
        <f t="shared" si="328"/>
        <v>9.3862237853810898E-2</v>
      </c>
      <c r="AB387" s="3">
        <f t="shared" si="329"/>
        <v>2.8297184639175716E-4</v>
      </c>
      <c r="AC387" s="3">
        <f t="shared" si="330"/>
        <v>5.4232873016585542E-5</v>
      </c>
      <c r="AD387" s="3">
        <f t="shared" si="331"/>
        <v>3.0022621261550256E-2</v>
      </c>
      <c r="AE387" s="3">
        <f t="shared" si="332"/>
        <v>2.0183089753296459E-5</v>
      </c>
      <c r="AF387" s="3">
        <f t="shared" si="333"/>
        <v>2.1020465738094565E-4</v>
      </c>
      <c r="AG387" s="3">
        <f t="shared" si="334"/>
        <v>24072.81591526281</v>
      </c>
      <c r="AH387" s="17">
        <f t="shared" si="335"/>
        <v>1.963487896817303E-4</v>
      </c>
      <c r="AI387" s="3">
        <f t="shared" si="336"/>
        <v>6649.0757126656436</v>
      </c>
      <c r="AJ387" s="3">
        <f t="shared" si="337"/>
        <v>34693.003091246588</v>
      </c>
      <c r="AK387" s="3">
        <f t="shared" si="338"/>
        <v>2474.4935022002887</v>
      </c>
      <c r="AL387" s="3">
        <f t="shared" si="339"/>
        <v>25771.577354078458</v>
      </c>
      <c r="AM387" s="3">
        <f t="shared" si="340"/>
        <v>24072.81591526281</v>
      </c>
      <c r="AN387" s="5"/>
      <c r="AP387" s="5">
        <v>0.74771107049832297</v>
      </c>
      <c r="AQ387" s="5">
        <v>13.6587955791979</v>
      </c>
      <c r="AR387" s="5">
        <v>3.09268399787949E-2</v>
      </c>
      <c r="AS387" s="5">
        <v>0.32949182425165502</v>
      </c>
      <c r="AT387" s="5">
        <v>0.36967117775608699</v>
      </c>
      <c r="AU387" s="5">
        <v>5.4492500097632099</v>
      </c>
      <c r="AV387" s="5">
        <v>0.11916498839334499</v>
      </c>
      <c r="AW387" s="5">
        <v>1.0526116398931999</v>
      </c>
      <c r="AX387" s="5">
        <v>1.0301179137346901</v>
      </c>
      <c r="AY387" s="5">
        <v>3.1349808492659399</v>
      </c>
      <c r="AZ387" s="5">
        <v>5.5485003117280197E-2</v>
      </c>
      <c r="BA387" s="5">
        <v>0.43074277844679298</v>
      </c>
      <c r="BB387" s="5">
        <v>1.78762182821279E-2</v>
      </c>
      <c r="BC387" s="5">
        <v>0.32615769164236502</v>
      </c>
      <c r="BD387" s="5">
        <v>8.6061914908699494E-2</v>
      </c>
      <c r="BE387" s="5">
        <v>0.435463619522373</v>
      </c>
      <c r="BF387" s="5">
        <v>3.1221987043657699E-2</v>
      </c>
      <c r="BG387" s="5">
        <v>1.6085944243407601E-2</v>
      </c>
      <c r="BH387" s="5">
        <v>0.50498479981598399</v>
      </c>
      <c r="BI387" s="3">
        <v>1.42226362440996E-2</v>
      </c>
      <c r="BK387" s="5">
        <v>0.123404810853008</v>
      </c>
      <c r="BL387" s="5">
        <v>11.3916829565675</v>
      </c>
      <c r="BM387" s="5">
        <v>6.1776721765567602E-2</v>
      </c>
      <c r="BN387" s="5">
        <v>0.30056313431777798</v>
      </c>
      <c r="BO387" s="5">
        <v>0.42875760875711599</v>
      </c>
      <c r="BP387" s="5">
        <v>2.98283779834845</v>
      </c>
      <c r="BQ387" s="5">
        <v>8.8536867880184097E-2</v>
      </c>
      <c r="BR387" s="5">
        <v>0.53703972588999405</v>
      </c>
      <c r="BS387" s="5">
        <v>0.435027410515684</v>
      </c>
      <c r="BT387" s="5">
        <v>46.513428674540698</v>
      </c>
      <c r="BU387" s="5">
        <v>39.264564055502298</v>
      </c>
      <c r="BV387" s="5">
        <v>6.7163671128340798</v>
      </c>
      <c r="BW387" s="5">
        <v>3.2202159121099097E-2</v>
      </c>
      <c r="BX387" s="5">
        <v>0.151849894308596</v>
      </c>
      <c r="BY387" s="5">
        <v>49.709615048244501</v>
      </c>
      <c r="BZ387" s="5">
        <v>8.9996397260425596</v>
      </c>
      <c r="CA387" s="5">
        <v>0.163965499392633</v>
      </c>
      <c r="CB387" s="5">
        <v>3.5720241907029799</v>
      </c>
      <c r="CC387" s="5">
        <v>271945.74862664402</v>
      </c>
      <c r="CD387" s="3">
        <v>9.3214532041306395</v>
      </c>
      <c r="CF387" s="3">
        <v>0.74771107049832297</v>
      </c>
      <c r="CG387" s="3">
        <v>13.6587955791979</v>
      </c>
      <c r="CH387" s="3">
        <v>3.09268399787949E-2</v>
      </c>
      <c r="CI387" s="3">
        <v>0.32949182425165502</v>
      </c>
      <c r="CJ387" s="3">
        <v>0.51791794285905701</v>
      </c>
      <c r="CK387" s="3">
        <v>5.4492500097632099</v>
      </c>
      <c r="CL387" s="3">
        <v>0.11916498839334499</v>
      </c>
      <c r="CM387" s="3">
        <v>1.0526116398931999</v>
      </c>
      <c r="CN387" s="3">
        <v>1.0301179137346901</v>
      </c>
      <c r="CO387" s="3">
        <v>1072.94495498682</v>
      </c>
      <c r="CP387" s="3">
        <v>744.49612565031998</v>
      </c>
      <c r="CQ387" s="3">
        <v>91.4854169279579</v>
      </c>
      <c r="CR387" s="3">
        <v>1.78762182821279E-2</v>
      </c>
      <c r="CS387" s="3">
        <v>0.32615769164236502</v>
      </c>
      <c r="CT387" s="3">
        <v>797.03344883071895</v>
      </c>
      <c r="CU387" s="3">
        <v>104.326159011535</v>
      </c>
      <c r="CV387" s="3">
        <v>1.0060829960578599</v>
      </c>
      <c r="CW387" s="3">
        <v>76.528264571116097</v>
      </c>
      <c r="CX387" s="3">
        <v>3791702.1381038502</v>
      </c>
      <c r="CY387" s="3">
        <v>205.634900572502</v>
      </c>
      <c r="DA387" s="3">
        <f t="shared" si="341"/>
        <v>1.3610076879474242E-2</v>
      </c>
      <c r="DB387" s="3">
        <f t="shared" si="342"/>
        <v>0.24458403758971975</v>
      </c>
      <c r="DC387" s="3">
        <f t="shared" si="343"/>
        <v>5.2477788375304409E-4</v>
      </c>
      <c r="DD387" s="3">
        <f t="shared" si="344"/>
        <v>5.6137798159870619E-3</v>
      </c>
      <c r="DE387" s="3">
        <f t="shared" si="345"/>
        <v>8.1502839338283613E-3</v>
      </c>
      <c r="DF387" s="3">
        <f t="shared" si="346"/>
        <v>8.3334607887493653E-2</v>
      </c>
      <c r="DG387" s="3">
        <f t="shared" si="347"/>
        <v>1.7091202098783041E-3</v>
      </c>
      <c r="DH387" s="3">
        <f t="shared" si="348"/>
        <v>1.4496786116143781E-2</v>
      </c>
      <c r="DI387" s="3">
        <f t="shared" si="349"/>
        <v>1.374927809516468E-2</v>
      </c>
      <c r="DJ387" s="3">
        <f t="shared" si="350"/>
        <v>13.588461942588907</v>
      </c>
      <c r="DK387" s="3">
        <f t="shared" si="351"/>
        <v>6.90190552591329</v>
      </c>
      <c r="DL387" s="3">
        <f t="shared" si="352"/>
        <v>0.81384754986574182</v>
      </c>
      <c r="DM387" s="3">
        <f t="shared" si="353"/>
        <v>1.5569177552411556E-4</v>
      </c>
      <c r="DN387" s="3">
        <f t="shared" si="354"/>
        <v>2.7475165667792522E-3</v>
      </c>
      <c r="DO387" s="3">
        <f t="shared" si="355"/>
        <v>6.5459383116846164</v>
      </c>
      <c r="DP387" s="3">
        <f t="shared" si="356"/>
        <v>0.81760312704964733</v>
      </c>
      <c r="DQ387" s="3">
        <f t="shared" si="357"/>
        <v>5.1078875883131414E-3</v>
      </c>
      <c r="DR387" s="3">
        <f t="shared" si="358"/>
        <v>0.37443501778822486</v>
      </c>
      <c r="DS387" s="3">
        <f t="shared" si="359"/>
        <v>18299.720743744452</v>
      </c>
      <c r="DT387" s="3">
        <f t="shared" si="360"/>
        <v>0.98399141858437622</v>
      </c>
      <c r="DV387" s="3">
        <f t="shared" si="361"/>
        <v>7.4245537031092818E-5</v>
      </c>
      <c r="DW387" s="3">
        <f t="shared" si="362"/>
        <v>1.3342520678533618E-3</v>
      </c>
      <c r="DX387" s="3">
        <f t="shared" si="363"/>
        <v>2.8627623595606226E-6</v>
      </c>
      <c r="DY387" s="3">
        <f t="shared" si="364"/>
        <v>3.0624227982198566E-5</v>
      </c>
      <c r="DZ387" s="3">
        <f t="shared" si="365"/>
        <v>4.4461336477501982E-5</v>
      </c>
      <c r="EA387" s="3">
        <f t="shared" si="366"/>
        <v>4.5460600778924638E-4</v>
      </c>
      <c r="EB387" s="3">
        <f t="shared" si="367"/>
        <v>9.3235731845484412E-6</v>
      </c>
      <c r="EC387" s="3">
        <f t="shared" si="368"/>
        <v>7.9082703202155888E-5</v>
      </c>
      <c r="ED387" s="3">
        <f t="shared" si="369"/>
        <v>7.5004905924144717E-5</v>
      </c>
      <c r="EE387" s="3">
        <f t="shared" si="370"/>
        <v>7.4127623472546714E-2</v>
      </c>
      <c r="EF387" s="3">
        <f t="shared" si="371"/>
        <v>3.7651196745414325E-2</v>
      </c>
      <c r="EG387" s="3">
        <f t="shared" si="372"/>
        <v>4.4396919235885537E-3</v>
      </c>
      <c r="EH387" s="3">
        <f t="shared" si="373"/>
        <v>8.4932800802509888E-7</v>
      </c>
      <c r="EI387" s="3">
        <f t="shared" si="374"/>
        <v>1.4988221213503547E-5</v>
      </c>
      <c r="EJ387" s="3">
        <f t="shared" si="375"/>
        <v>3.5709328435638038E-2</v>
      </c>
      <c r="EK387" s="3">
        <f t="shared" si="376"/>
        <v>4.4601793056474534E-3</v>
      </c>
      <c r="EL387" s="3">
        <f t="shared" si="377"/>
        <v>2.7864490439484769E-5</v>
      </c>
      <c r="EM387" s="3">
        <f t="shared" si="378"/>
        <v>2.0426136622975102E-3</v>
      </c>
      <c r="EN387" s="3">
        <f t="shared" si="379"/>
        <v>99.828429050785914</v>
      </c>
      <c r="EO387" s="3">
        <f t="shared" si="380"/>
        <v>5.3678588264966546E-3</v>
      </c>
      <c r="EQ387" s="3">
        <f t="shared" si="381"/>
        <v>2.6685041357067236E-3</v>
      </c>
    </row>
    <row r="388" spans="1:147">
      <c r="A388" s="5" t="s">
        <v>607</v>
      </c>
      <c r="B388" s="54" t="s">
        <v>63</v>
      </c>
      <c r="C388" s="5" t="s">
        <v>65</v>
      </c>
      <c r="D388" s="5" t="s">
        <v>618</v>
      </c>
      <c r="E388" s="3" t="s">
        <v>401</v>
      </c>
      <c r="F388" s="3" t="s">
        <v>491</v>
      </c>
      <c r="G388" s="5">
        <v>0.63135275494676102</v>
      </c>
      <c r="H388" s="5">
        <v>17.729815022542699</v>
      </c>
      <c r="I388" s="5">
        <v>4.7611520409020003E-2</v>
      </c>
      <c r="J388" s="5">
        <v>0.54571054072588798</v>
      </c>
      <c r="K388" s="5">
        <v>0.748390472184015</v>
      </c>
      <c r="L388" s="5">
        <v>7.3084174664701704</v>
      </c>
      <c r="M388" s="5">
        <v>0.10994556640870699</v>
      </c>
      <c r="N388" s="5">
        <v>1.37384084730821</v>
      </c>
      <c r="O388" s="5">
        <v>0.71935032036092195</v>
      </c>
      <c r="P388" s="5">
        <v>1194.8123212420901</v>
      </c>
      <c r="Q388" s="5">
        <v>731.28156673082697</v>
      </c>
      <c r="R388" s="5">
        <v>104.163407965167</v>
      </c>
      <c r="S388" s="5">
        <v>1.5197722951658599E-2</v>
      </c>
      <c r="T388" s="5">
        <v>0.252702587290148</v>
      </c>
      <c r="U388" s="5">
        <v>701.12215201997196</v>
      </c>
      <c r="V388" s="5">
        <v>142.580522017829</v>
      </c>
      <c r="W388" s="5">
        <v>1.25223735372948</v>
      </c>
      <c r="X388" s="5">
        <v>82.568342629525404</v>
      </c>
      <c r="Y388" s="5">
        <v>3858479.4281091099</v>
      </c>
      <c r="Z388" s="5">
        <v>303.48382240030003</v>
      </c>
      <c r="AA388" s="3">
        <f t="shared" si="328"/>
        <v>8.7246840322506083E-2</v>
      </c>
      <c r="AB388" s="3">
        <f t="shared" si="329"/>
        <v>3.0965885486854106E-4</v>
      </c>
      <c r="AC388" s="3">
        <f t="shared" si="330"/>
        <v>7.8653736026014165E-5</v>
      </c>
      <c r="AD388" s="3">
        <f t="shared" si="331"/>
        <v>6.6186834232772315E-2</v>
      </c>
      <c r="AE388" s="3">
        <f t="shared" si="332"/>
        <v>2.1399192134604416E-5</v>
      </c>
      <c r="AF388" s="3">
        <f t="shared" si="333"/>
        <v>1.817094441173591E-4</v>
      </c>
      <c r="AG388" s="3">
        <f t="shared" si="334"/>
        <v>15359.340774009092</v>
      </c>
      <c r="AH388" s="17">
        <f t="shared" si="335"/>
        <v>1.8952584310892633E-4</v>
      </c>
      <c r="AI388" s="3">
        <f t="shared" si="336"/>
        <v>6374.1678441086924</v>
      </c>
      <c r="AJ388" s="3">
        <f t="shared" si="337"/>
        <v>25095.025552171464</v>
      </c>
      <c r="AK388" s="3">
        <f t="shared" si="338"/>
        <v>1734.2093241341402</v>
      </c>
      <c r="AL388" s="3">
        <f t="shared" si="339"/>
        <v>14725.89293508771</v>
      </c>
      <c r="AM388" s="3">
        <f t="shared" si="340"/>
        <v>15359.340774009092</v>
      </c>
      <c r="AN388" s="5"/>
      <c r="AP388" s="5">
        <v>0.63135275494676102</v>
      </c>
      <c r="AQ388" s="5">
        <v>17.729815022542699</v>
      </c>
      <c r="AR388" s="5">
        <v>4.7611520409020003E-2</v>
      </c>
      <c r="AS388" s="5">
        <v>0.54571054072588798</v>
      </c>
      <c r="AT388" s="5">
        <v>0.40078549988145301</v>
      </c>
      <c r="AU388" s="5">
        <v>7.3084174664701704</v>
      </c>
      <c r="AV388" s="5">
        <v>0.10994556640870699</v>
      </c>
      <c r="AW388" s="5">
        <v>1.37384084730821</v>
      </c>
      <c r="AX388" s="5">
        <v>0.71935032036092195</v>
      </c>
      <c r="AY388" s="5">
        <v>2.4833146220631299</v>
      </c>
      <c r="AZ388" s="5">
        <v>5.1564696334609798E-2</v>
      </c>
      <c r="BA388" s="5">
        <v>0.186232658808962</v>
      </c>
      <c r="BB388" s="5">
        <v>1.5197722951658599E-2</v>
      </c>
      <c r="BC388" s="5">
        <v>0.252702587290148</v>
      </c>
      <c r="BD388" s="5">
        <v>4.39443014706348E-2</v>
      </c>
      <c r="BE388" s="5">
        <v>0.24167064730777199</v>
      </c>
      <c r="BF388" s="5">
        <v>2.70687878308556E-2</v>
      </c>
      <c r="BG388" s="5">
        <v>1.4203066381374699E-2</v>
      </c>
      <c r="BH388" s="5">
        <v>0.90473961473940601</v>
      </c>
      <c r="BI388" s="3">
        <v>2.1728534996542599E-2</v>
      </c>
      <c r="BK388" s="5">
        <v>0.256211302979374</v>
      </c>
      <c r="BL388" s="5">
        <v>9.4628416257814791</v>
      </c>
      <c r="BM388" s="5">
        <v>4.2475905994203998E-2</v>
      </c>
      <c r="BN388" s="5">
        <v>0.22527594585371</v>
      </c>
      <c r="BO388" s="5">
        <v>0.27506991027275302</v>
      </c>
      <c r="BP388" s="5">
        <v>3.6121745068051601</v>
      </c>
      <c r="BQ388" s="5">
        <v>2.16480550767419E-2</v>
      </c>
      <c r="BR388" s="5">
        <v>0.32554555890738002</v>
      </c>
      <c r="BS388" s="5">
        <v>0.30875721329554701</v>
      </c>
      <c r="BT388" s="5">
        <v>103.69499572583</v>
      </c>
      <c r="BU388" s="5">
        <v>46.2931983996626</v>
      </c>
      <c r="BV388" s="5">
        <v>11.194651001133099</v>
      </c>
      <c r="BW388" s="5">
        <v>1.1636664364556499E-2</v>
      </c>
      <c r="BX388" s="5">
        <v>0.103764807268532</v>
      </c>
      <c r="BY388" s="5">
        <v>55.0250246478357</v>
      </c>
      <c r="BZ388" s="5">
        <v>12.3264583256294</v>
      </c>
      <c r="CA388" s="5">
        <v>0.31347493446454899</v>
      </c>
      <c r="CB388" s="5">
        <v>5.1426510272239696</v>
      </c>
      <c r="CC388" s="5">
        <v>247498.00462309099</v>
      </c>
      <c r="CD388" s="3">
        <v>22.334106064750401</v>
      </c>
      <c r="CF388" s="3">
        <v>0.63135275494676102</v>
      </c>
      <c r="CG388" s="3">
        <v>17.729815022542699</v>
      </c>
      <c r="CH388" s="3">
        <v>4.7611520409020003E-2</v>
      </c>
      <c r="CI388" s="3">
        <v>0.54571054072588798</v>
      </c>
      <c r="CJ388" s="3">
        <v>0.748390472184015</v>
      </c>
      <c r="CK388" s="3">
        <v>7.3084174664701704</v>
      </c>
      <c r="CL388" s="3">
        <v>0.10994556640870699</v>
      </c>
      <c r="CM388" s="3">
        <v>1.37384084730821</v>
      </c>
      <c r="CN388" s="3">
        <v>0.71935032036092195</v>
      </c>
      <c r="CO388" s="3">
        <v>1194.8123212420901</v>
      </c>
      <c r="CP388" s="3">
        <v>731.28156673082697</v>
      </c>
      <c r="CQ388" s="3">
        <v>104.163407965167</v>
      </c>
      <c r="CR388" s="3">
        <v>1.5197722951658599E-2</v>
      </c>
      <c r="CS388" s="3">
        <v>0.252702587290148</v>
      </c>
      <c r="CT388" s="3">
        <v>701.12215201997196</v>
      </c>
      <c r="CU388" s="3">
        <v>142.580522017829</v>
      </c>
      <c r="CV388" s="3">
        <v>1.25223735372948</v>
      </c>
      <c r="CW388" s="3">
        <v>82.568342629525404</v>
      </c>
      <c r="CX388" s="3">
        <v>3858479.4281091099</v>
      </c>
      <c r="CY388" s="3">
        <v>303.48382240030003</v>
      </c>
      <c r="DA388" s="3">
        <f t="shared" si="341"/>
        <v>1.1492085475164235E-2</v>
      </c>
      <c r="DB388" s="3">
        <f t="shared" si="342"/>
        <v>0.31748258613202074</v>
      </c>
      <c r="DC388" s="3">
        <f t="shared" si="343"/>
        <v>8.0788961755037911E-4</v>
      </c>
      <c r="DD388" s="3">
        <f t="shared" si="344"/>
        <v>9.2976474480246166E-3</v>
      </c>
      <c r="DE388" s="3">
        <f t="shared" si="345"/>
        <v>1.1777145252006656E-2</v>
      </c>
      <c r="DF388" s="3">
        <f t="shared" si="346"/>
        <v>0.11176659223841827</v>
      </c>
      <c r="DG388" s="3">
        <f t="shared" si="347"/>
        <v>1.5768909313814237E-3</v>
      </c>
      <c r="DH388" s="3">
        <f t="shared" si="348"/>
        <v>1.8920821475116513E-2</v>
      </c>
      <c r="DI388" s="3">
        <f t="shared" si="349"/>
        <v>9.6013742413525865E-3</v>
      </c>
      <c r="DJ388" s="3">
        <f t="shared" si="350"/>
        <v>15.131868303471254</v>
      </c>
      <c r="DK388" s="3">
        <f t="shared" si="351"/>
        <v>6.7793989955411043</v>
      </c>
      <c r="DL388" s="3">
        <f t="shared" si="352"/>
        <v>0.92663002700062269</v>
      </c>
      <c r="DM388" s="3">
        <f t="shared" si="353"/>
        <v>1.3236359239543103E-4</v>
      </c>
      <c r="DN388" s="3">
        <f t="shared" si="354"/>
        <v>2.1287388365777778E-3</v>
      </c>
      <c r="DO388" s="3">
        <f t="shared" si="355"/>
        <v>5.7582305520694144</v>
      </c>
      <c r="DP388" s="3">
        <f t="shared" si="356"/>
        <v>1.1174022101710737</v>
      </c>
      <c r="DQ388" s="3">
        <f t="shared" si="357"/>
        <v>6.3576142940488115E-3</v>
      </c>
      <c r="DR388" s="3">
        <f t="shared" si="358"/>
        <v>0.40398771636197972</v>
      </c>
      <c r="DS388" s="3">
        <f t="shared" si="359"/>
        <v>18622.004961916555</v>
      </c>
      <c r="DT388" s="3">
        <f t="shared" si="360"/>
        <v>1.4522120325376957</v>
      </c>
      <c r="DV388" s="3">
        <f t="shared" si="361"/>
        <v>6.1602892202167409E-5</v>
      </c>
      <c r="DW388" s="3">
        <f t="shared" si="362"/>
        <v>1.7018534687914596E-3</v>
      </c>
      <c r="DX388" s="3">
        <f t="shared" si="363"/>
        <v>4.3306619263110738E-6</v>
      </c>
      <c r="DY388" s="3">
        <f t="shared" si="364"/>
        <v>4.98396896466028E-5</v>
      </c>
      <c r="DZ388" s="3">
        <f t="shared" si="365"/>
        <v>6.3130944420535252E-5</v>
      </c>
      <c r="EA388" s="3">
        <f t="shared" si="366"/>
        <v>5.9912061638825258E-4</v>
      </c>
      <c r="EB388" s="3">
        <f t="shared" si="367"/>
        <v>8.4528645623458478E-6</v>
      </c>
      <c r="EC388" s="3">
        <f t="shared" si="368"/>
        <v>1.0142435228375285E-4</v>
      </c>
      <c r="ED388" s="3">
        <f t="shared" si="369"/>
        <v>5.1467805705148345E-5</v>
      </c>
      <c r="EE388" s="3">
        <f t="shared" si="370"/>
        <v>8.1113811233884142E-2</v>
      </c>
      <c r="EF388" s="3">
        <f t="shared" si="371"/>
        <v>3.6340713478014937E-2</v>
      </c>
      <c r="EG388" s="3">
        <f t="shared" si="372"/>
        <v>4.9671654277175532E-3</v>
      </c>
      <c r="EH388" s="3">
        <f t="shared" si="373"/>
        <v>7.0953006148875986E-7</v>
      </c>
      <c r="EI388" s="3">
        <f t="shared" si="374"/>
        <v>1.1411024514190191E-5</v>
      </c>
      <c r="EJ388" s="3">
        <f t="shared" si="375"/>
        <v>3.0866778422502957E-2</v>
      </c>
      <c r="EK388" s="3">
        <f t="shared" si="376"/>
        <v>5.9897925444770961E-3</v>
      </c>
      <c r="EL388" s="3">
        <f t="shared" si="377"/>
        <v>3.4079752440550869E-5</v>
      </c>
      <c r="EM388" s="3">
        <f t="shared" si="378"/>
        <v>2.1655609676616296E-3</v>
      </c>
      <c r="EN388" s="3">
        <f t="shared" si="379"/>
        <v>99.822557597256107</v>
      </c>
      <c r="EO388" s="3">
        <f t="shared" si="380"/>
        <v>7.7845280117733893E-3</v>
      </c>
      <c r="EQ388" s="3">
        <f t="shared" si="381"/>
        <v>3.4037069375829191E-3</v>
      </c>
    </row>
    <row r="389" spans="1:147">
      <c r="A389" s="5" t="s">
        <v>608</v>
      </c>
      <c r="B389" s="54" t="s">
        <v>63</v>
      </c>
      <c r="C389" s="5" t="s">
        <v>65</v>
      </c>
      <c r="D389" s="5" t="s">
        <v>618</v>
      </c>
      <c r="E389" s="3" t="s">
        <v>401</v>
      </c>
      <c r="F389" s="3" t="s">
        <v>491</v>
      </c>
      <c r="G389" s="5">
        <v>1.8396620671117501</v>
      </c>
      <c r="H389" s="5">
        <v>79.971327112959997</v>
      </c>
      <c r="I389" s="5">
        <v>0.17322732721201001</v>
      </c>
      <c r="J389" s="5">
        <v>1.91879595065154</v>
      </c>
      <c r="K389" s="5">
        <v>0.78682302312768204</v>
      </c>
      <c r="L389" s="5">
        <v>21.574267624379701</v>
      </c>
      <c r="M389" s="5">
        <v>0.33730277616200799</v>
      </c>
      <c r="N389" s="5">
        <v>3.4004348761685899</v>
      </c>
      <c r="O389" s="5">
        <v>3.1825587413702698</v>
      </c>
      <c r="P389" s="5">
        <v>2208.70167415079</v>
      </c>
      <c r="Q389" s="5">
        <v>1533.2232591397601</v>
      </c>
      <c r="R389" s="5">
        <v>118.316783622142</v>
      </c>
      <c r="S389" s="5">
        <v>8.6111255860763194E-2</v>
      </c>
      <c r="T389" s="5">
        <v>1.1951082244717</v>
      </c>
      <c r="U389" s="5">
        <v>929.25834314551798</v>
      </c>
      <c r="V389" s="5">
        <v>223.38005824424599</v>
      </c>
      <c r="W389" s="5">
        <v>0.16852785174298099</v>
      </c>
      <c r="X389" s="5">
        <v>119.91224736291601</v>
      </c>
      <c r="Y389" s="5">
        <v>5927431.0438128496</v>
      </c>
      <c r="Z389" s="5">
        <v>1634.61733608907</v>
      </c>
      <c r="AA389" s="3">
        <f t="shared" si="328"/>
        <v>9.0279181146483825E-2</v>
      </c>
      <c r="AB389" s="3">
        <f t="shared" si="329"/>
        <v>3.7262376530828971E-4</v>
      </c>
      <c r="AC389" s="3">
        <f t="shared" si="330"/>
        <v>2.757716326021727E-4</v>
      </c>
      <c r="AD389" s="3">
        <f t="shared" si="331"/>
        <v>5.443020578386118E-2</v>
      </c>
      <c r="AE389" s="3">
        <f t="shared" si="332"/>
        <v>2.0230053538637517E-5</v>
      </c>
      <c r="AF389" s="3">
        <f t="shared" si="333"/>
        <v>1.5677252696435722E-4</v>
      </c>
      <c r="AG389" s="3">
        <f t="shared" si="334"/>
        <v>8850.9318005194073</v>
      </c>
      <c r="AH389" s="17">
        <f t="shared" si="335"/>
        <v>2.5866572682277996E-4</v>
      </c>
      <c r="AI389" s="3">
        <f t="shared" si="336"/>
        <v>9436.2555977584834</v>
      </c>
      <c r="AJ389" s="3">
        <f t="shared" si="337"/>
        <v>12750.307412222537</v>
      </c>
      <c r="AK389" s="3">
        <f t="shared" si="338"/>
        <v>692.22477361298445</v>
      </c>
      <c r="AL389" s="3">
        <f t="shared" si="339"/>
        <v>5364.3865439787933</v>
      </c>
      <c r="AM389" s="3">
        <f t="shared" si="340"/>
        <v>8850.9318005194073</v>
      </c>
      <c r="AN389" s="5"/>
      <c r="AP389" s="5">
        <v>1.8396620671117501</v>
      </c>
      <c r="AQ389" s="5">
        <v>79.971327112959997</v>
      </c>
      <c r="AR389" s="5">
        <v>0.17322732721201001</v>
      </c>
      <c r="AS389" s="5">
        <v>1.91879595065154</v>
      </c>
      <c r="AT389" s="5">
        <v>0.61650904102272897</v>
      </c>
      <c r="AU389" s="5">
        <v>21.574267624379701</v>
      </c>
      <c r="AV389" s="5">
        <v>0.33730277616200799</v>
      </c>
      <c r="AW389" s="5">
        <v>3.4004348761685899</v>
      </c>
      <c r="AX389" s="5">
        <v>3.1825587413702698</v>
      </c>
      <c r="AY389" s="5">
        <v>6.7098790959369801</v>
      </c>
      <c r="AZ389" s="5">
        <v>0.13234925041882001</v>
      </c>
      <c r="BA389" s="5">
        <v>1.39372905458736</v>
      </c>
      <c r="BB389" s="5">
        <v>8.6111255860763194E-2</v>
      </c>
      <c r="BC389" s="5">
        <v>1.1951082244717</v>
      </c>
      <c r="BD389" s="5">
        <v>0.33690232552065802</v>
      </c>
      <c r="BE389" s="5">
        <v>1.1456794252635101</v>
      </c>
      <c r="BF389" s="5">
        <v>0.16852785174298099</v>
      </c>
      <c r="BG389" s="5">
        <v>6.18983248079151E-2</v>
      </c>
      <c r="BH389" s="5">
        <v>0.18422509874429799</v>
      </c>
      <c r="BI389" s="3">
        <v>4.3722262860163397E-2</v>
      </c>
      <c r="BK389" s="5">
        <v>0.72127770147715797</v>
      </c>
      <c r="BL389" s="5">
        <v>14.9146580078772</v>
      </c>
      <c r="BM389" s="5">
        <v>0.110975708116133</v>
      </c>
      <c r="BN389" s="5">
        <v>0.84650813360408195</v>
      </c>
      <c r="BO389" s="5">
        <v>0.71530952083605503</v>
      </c>
      <c r="BP389" s="5">
        <v>4.9969193965549303</v>
      </c>
      <c r="BQ389" s="5">
        <v>9.3540388355336703E-3</v>
      </c>
      <c r="BR389" s="5">
        <v>1.01859886128765</v>
      </c>
      <c r="BS389" s="5">
        <v>2.2809802781491202</v>
      </c>
      <c r="BT389" s="5">
        <v>230.50650609653201</v>
      </c>
      <c r="BU389" s="5">
        <v>156.15364319518</v>
      </c>
      <c r="BV389" s="5">
        <v>23.594448828251799</v>
      </c>
      <c r="BW389" s="5">
        <v>3.4901053792713597E-2</v>
      </c>
      <c r="BX389" s="5">
        <v>0.39868047380834798</v>
      </c>
      <c r="BY389" s="5">
        <v>161.602236716124</v>
      </c>
      <c r="BZ389" s="5">
        <v>40.133417394741599</v>
      </c>
      <c r="CA389" s="5">
        <v>9.6201265681952294E-2</v>
      </c>
      <c r="CB389" s="5">
        <v>14.8995158377771</v>
      </c>
      <c r="CC389" s="5">
        <v>732557.67942657799</v>
      </c>
      <c r="CD389" s="3">
        <v>178.50264507310601</v>
      </c>
      <c r="CF389" s="3">
        <v>1.8396620671117501</v>
      </c>
      <c r="CG389" s="3">
        <v>79.971327112959997</v>
      </c>
      <c r="CH389" s="3">
        <v>0.17322732721201001</v>
      </c>
      <c r="CI389" s="3">
        <v>1.91879595065154</v>
      </c>
      <c r="CJ389" s="3">
        <v>0.78682302312768204</v>
      </c>
      <c r="CK389" s="3">
        <v>21.574267624379701</v>
      </c>
      <c r="CL389" s="3">
        <v>0.33730277616200799</v>
      </c>
      <c r="CM389" s="3">
        <v>3.4004348761685899</v>
      </c>
      <c r="CN389" s="3">
        <v>3.1825587413702698</v>
      </c>
      <c r="CO389" s="3">
        <v>2208.70167415079</v>
      </c>
      <c r="CP389" s="3">
        <v>1533.2232591397601</v>
      </c>
      <c r="CQ389" s="3">
        <v>118.316783622142</v>
      </c>
      <c r="CR389" s="3">
        <v>8.6111255860763194E-2</v>
      </c>
      <c r="CS389" s="3">
        <v>1.1951082244717</v>
      </c>
      <c r="CT389" s="3">
        <v>929.25834314551798</v>
      </c>
      <c r="CU389" s="3">
        <v>223.38005824424599</v>
      </c>
      <c r="CV389" s="3">
        <v>0.16852785174298099</v>
      </c>
      <c r="CW389" s="3">
        <v>119.91224736291601</v>
      </c>
      <c r="CX389" s="3">
        <v>5927431.0438128496</v>
      </c>
      <c r="CY389" s="3">
        <v>1634.61733608907</v>
      </c>
      <c r="DA389" s="3">
        <f t="shared" si="341"/>
        <v>3.3486119376240499E-2</v>
      </c>
      <c r="DB389" s="3">
        <f t="shared" si="342"/>
        <v>1.4320230479534426</v>
      </c>
      <c r="DC389" s="3">
        <f t="shared" si="343"/>
        <v>2.9393843743765824E-3</v>
      </c>
      <c r="DD389" s="3">
        <f t="shared" si="344"/>
        <v>3.2691852076239238E-2</v>
      </c>
      <c r="DE389" s="3">
        <f t="shared" si="345"/>
        <v>1.2381944152703271E-2</v>
      </c>
      <c r="DF389" s="3">
        <f t="shared" si="346"/>
        <v>0.32993221630799358</v>
      </c>
      <c r="DG389" s="3">
        <f t="shared" si="347"/>
        <v>4.837754774780316E-3</v>
      </c>
      <c r="DH389" s="3">
        <f t="shared" si="348"/>
        <v>4.6831495333543451E-2</v>
      </c>
      <c r="DI389" s="3">
        <f t="shared" si="349"/>
        <v>4.2478520765310272E-2</v>
      </c>
      <c r="DJ389" s="3">
        <f t="shared" si="350"/>
        <v>27.972412286610819</v>
      </c>
      <c r="DK389" s="3">
        <f t="shared" si="351"/>
        <v>14.213857829645438</v>
      </c>
      <c r="DL389" s="3">
        <f t="shared" si="352"/>
        <v>1.0525374173536575</v>
      </c>
      <c r="DM389" s="3">
        <f t="shared" si="353"/>
        <v>7.4998045481338468E-4</v>
      </c>
      <c r="DN389" s="3">
        <f t="shared" si="354"/>
        <v>1.0067460403265942E-2</v>
      </c>
      <c r="DO389" s="3">
        <f t="shared" si="355"/>
        <v>7.631885209802217</v>
      </c>
      <c r="DP389" s="3">
        <f t="shared" si="356"/>
        <v>1.750627415707257</v>
      </c>
      <c r="DQ389" s="3">
        <f t="shared" si="357"/>
        <v>8.5561660973896821E-4</v>
      </c>
      <c r="DR389" s="3">
        <f t="shared" si="358"/>
        <v>0.58670276565118584</v>
      </c>
      <c r="DS389" s="3">
        <f t="shared" si="359"/>
        <v>28607.292682494448</v>
      </c>
      <c r="DT389" s="3">
        <f t="shared" si="360"/>
        <v>7.8218698620849958</v>
      </c>
      <c r="DV389" s="3">
        <f t="shared" si="361"/>
        <v>1.1679315569410509E-4</v>
      </c>
      <c r="DW389" s="3">
        <f t="shared" si="362"/>
        <v>4.9946214704067217E-3</v>
      </c>
      <c r="DX389" s="3">
        <f t="shared" si="363"/>
        <v>1.0252008392616749E-5</v>
      </c>
      <c r="DY389" s="3">
        <f t="shared" si="364"/>
        <v>1.1402290383573049E-4</v>
      </c>
      <c r="DZ389" s="3">
        <f t="shared" si="365"/>
        <v>4.3185844109737641E-5</v>
      </c>
      <c r="EA389" s="3">
        <f t="shared" si="366"/>
        <v>1.1507402298488389E-3</v>
      </c>
      <c r="EB389" s="3">
        <f t="shared" si="367"/>
        <v>1.6873159898656862E-5</v>
      </c>
      <c r="EC389" s="3">
        <f t="shared" si="368"/>
        <v>1.633392649779286E-4</v>
      </c>
      <c r="ED389" s="3">
        <f t="shared" si="369"/>
        <v>1.4815692537124183E-4</v>
      </c>
      <c r="EE389" s="3">
        <f t="shared" si="370"/>
        <v>9.7562403891084185E-2</v>
      </c>
      <c r="EF389" s="3">
        <f t="shared" si="371"/>
        <v>4.9575207322755242E-2</v>
      </c>
      <c r="EG389" s="3">
        <f t="shared" si="372"/>
        <v>3.6710484448096207E-3</v>
      </c>
      <c r="EH389" s="3">
        <f t="shared" si="373"/>
        <v>2.6157878445809163E-6</v>
      </c>
      <c r="EI389" s="3">
        <f t="shared" si="374"/>
        <v>3.5113369128020048E-5</v>
      </c>
      <c r="EJ389" s="3">
        <f t="shared" si="375"/>
        <v>2.661855043676431E-2</v>
      </c>
      <c r="EK389" s="3">
        <f t="shared" si="376"/>
        <v>6.1058523392274154E-3</v>
      </c>
      <c r="EL389" s="3">
        <f t="shared" si="377"/>
        <v>2.9842264728533879E-6</v>
      </c>
      <c r="EM389" s="3">
        <f t="shared" si="378"/>
        <v>2.0463066109559481E-3</v>
      </c>
      <c r="EN389" s="3">
        <f t="shared" si="379"/>
        <v>99.776744827113433</v>
      </c>
      <c r="EO389" s="3">
        <f t="shared" si="380"/>
        <v>2.728118043053112E-2</v>
      </c>
      <c r="EQ389" s="3">
        <f t="shared" si="381"/>
        <v>9.9892429408134434E-3</v>
      </c>
    </row>
    <row r="390" spans="1:147">
      <c r="A390" s="5" t="s">
        <v>609</v>
      </c>
      <c r="B390" s="54" t="s">
        <v>63</v>
      </c>
      <c r="C390" s="5" t="s">
        <v>65</v>
      </c>
      <c r="D390" s="5" t="s">
        <v>618</v>
      </c>
      <c r="E390" s="3" t="s">
        <v>401</v>
      </c>
      <c r="F390" s="3" t="s">
        <v>491</v>
      </c>
      <c r="G390" s="5">
        <v>1.4530956405758499</v>
      </c>
      <c r="H390" s="5">
        <v>50.881258034754303</v>
      </c>
      <c r="I390" s="5">
        <v>0.15678158330740299</v>
      </c>
      <c r="J390" s="5">
        <v>0.93268731729626997</v>
      </c>
      <c r="K390" s="5">
        <v>1.1645059041313099</v>
      </c>
      <c r="L390" s="5">
        <v>18.4349623664143</v>
      </c>
      <c r="M390" s="5">
        <v>0.324897045482751</v>
      </c>
      <c r="N390" s="5">
        <v>2.23749047534525</v>
      </c>
      <c r="O390" s="5">
        <v>2.3570288317530399</v>
      </c>
      <c r="P390" s="5">
        <v>1991.96691689815</v>
      </c>
      <c r="Q390" s="5">
        <v>1615.5921130793299</v>
      </c>
      <c r="R390" s="5">
        <v>143.94512328439501</v>
      </c>
      <c r="S390" s="5">
        <v>4.0702695557578203E-2</v>
      </c>
      <c r="T390" s="5">
        <v>0.54787864269400799</v>
      </c>
      <c r="U390" s="5">
        <v>1533.7768171468399</v>
      </c>
      <c r="V390" s="5">
        <v>115.63663628872</v>
      </c>
      <c r="W390" s="5">
        <v>0.30448234074481501</v>
      </c>
      <c r="X390" s="5">
        <v>121.539515355288</v>
      </c>
      <c r="Y390" s="5">
        <v>5585960.2570176004</v>
      </c>
      <c r="Z390" s="5">
        <v>939.88162377128594</v>
      </c>
      <c r="AA390" s="3">
        <f t="shared" si="328"/>
        <v>0.16809661759086728</v>
      </c>
      <c r="AB390" s="3">
        <f t="shared" si="329"/>
        <v>3.5660241484812869E-4</v>
      </c>
      <c r="AC390" s="3">
        <f t="shared" si="330"/>
        <v>1.6825784297167521E-4</v>
      </c>
      <c r="AD390" s="3">
        <f t="shared" si="331"/>
        <v>6.6516616680839122E-2</v>
      </c>
      <c r="AE390" s="3">
        <f t="shared" si="332"/>
        <v>2.1758034386764355E-5</v>
      </c>
      <c r="AF390" s="3">
        <f t="shared" si="333"/>
        <v>2.7457710878267842E-4</v>
      </c>
      <c r="AG390" s="3">
        <f t="shared" si="334"/>
        <v>10304.731455043573</v>
      </c>
      <c r="AH390" s="17">
        <f t="shared" si="335"/>
        <v>2.8922370348941767E-4</v>
      </c>
      <c r="AI390" s="3">
        <f t="shared" si="336"/>
        <v>5994.847123902633</v>
      </c>
      <c r="AJ390" s="3">
        <f t="shared" si="337"/>
        <v>12705.362931515261</v>
      </c>
      <c r="AK390" s="3">
        <f t="shared" si="338"/>
        <v>775.21551186904674</v>
      </c>
      <c r="AL390" s="3">
        <f t="shared" si="339"/>
        <v>9782.8889388082698</v>
      </c>
      <c r="AM390" s="3">
        <f t="shared" si="340"/>
        <v>10304.731455043573</v>
      </c>
      <c r="AN390" s="5"/>
      <c r="AP390" s="5">
        <v>1.23467270480405</v>
      </c>
      <c r="AQ390" s="5">
        <v>50.881258034754303</v>
      </c>
      <c r="AR390" s="5">
        <v>0.15678158330740299</v>
      </c>
      <c r="AS390" s="5">
        <v>0.72934345160742198</v>
      </c>
      <c r="AT390" s="5">
        <v>1.1645059041313099</v>
      </c>
      <c r="AU390" s="5">
        <v>18.4349623664143</v>
      </c>
      <c r="AV390" s="5">
        <v>0.324897045482751</v>
      </c>
      <c r="AW390" s="5">
        <v>2.23749047534525</v>
      </c>
      <c r="AX390" s="5">
        <v>2.3570288317530399</v>
      </c>
      <c r="AY390" s="5">
        <v>9.6521402988197291</v>
      </c>
      <c r="AZ390" s="5">
        <v>0.131072467653055</v>
      </c>
      <c r="BA390" s="5">
        <v>0.36780658981087599</v>
      </c>
      <c r="BB390" s="5">
        <v>4.0702695557578203E-2</v>
      </c>
      <c r="BC390" s="5">
        <v>0.54787864269400799</v>
      </c>
      <c r="BD390" s="5">
        <v>0.16968268512171</v>
      </c>
      <c r="BE390" s="5">
        <v>1.53431843941112</v>
      </c>
      <c r="BF390" s="5">
        <v>7.6443273505727904E-4</v>
      </c>
      <c r="BG390" s="5">
        <v>5.1661084857848601E-2</v>
      </c>
      <c r="BH390" s="5">
        <v>0.943003408375228</v>
      </c>
      <c r="BI390" s="3">
        <v>5.8383722456328703E-2</v>
      </c>
      <c r="BK390" s="5">
        <v>0.96787107700451702</v>
      </c>
      <c r="BL390" s="5">
        <v>38.158444108994999</v>
      </c>
      <c r="BM390" s="5">
        <v>9.0960370529234502E-2</v>
      </c>
      <c r="BN390" s="5">
        <v>1.5208178862841299</v>
      </c>
      <c r="BO390" s="5">
        <v>0.40805081796970999</v>
      </c>
      <c r="BP390" s="5">
        <v>9.6025407280106698</v>
      </c>
      <c r="BQ390" s="5">
        <v>0.16557727498917901</v>
      </c>
      <c r="BR390" s="5">
        <v>1.7288418903065501</v>
      </c>
      <c r="BS390" s="5">
        <v>1.3699579431455999</v>
      </c>
      <c r="BT390" s="5">
        <v>195.22912473934801</v>
      </c>
      <c r="BU390" s="5">
        <v>236.627377433107</v>
      </c>
      <c r="BV390" s="5">
        <v>26.488420469451398</v>
      </c>
      <c r="BW390" s="5">
        <v>3.0422805507768401E-2</v>
      </c>
      <c r="BX390" s="5">
        <v>0.36205056080769399</v>
      </c>
      <c r="BY390" s="5">
        <v>298.36536893210899</v>
      </c>
      <c r="BZ390" s="5">
        <v>28.088225264955099</v>
      </c>
      <c r="CA390" s="5">
        <v>0.20113456981724601</v>
      </c>
      <c r="CB390" s="5">
        <v>13.8968990216144</v>
      </c>
      <c r="CC390" s="5">
        <v>498781.64535092702</v>
      </c>
      <c r="CD390" s="3">
        <v>82.951550705767104</v>
      </c>
      <c r="CF390" s="3">
        <v>1.4530956405758499</v>
      </c>
      <c r="CG390" s="3">
        <v>50.881258034754303</v>
      </c>
      <c r="CH390" s="3">
        <v>0.15678158330740299</v>
      </c>
      <c r="CI390" s="3">
        <v>0.93268731729626997</v>
      </c>
      <c r="CJ390" s="3">
        <v>1.1645059041313099</v>
      </c>
      <c r="CK390" s="3">
        <v>18.4349623664143</v>
      </c>
      <c r="CL390" s="3">
        <v>0.324897045482751</v>
      </c>
      <c r="CM390" s="3">
        <v>2.23749047534525</v>
      </c>
      <c r="CN390" s="3">
        <v>2.3570288317530399</v>
      </c>
      <c r="CO390" s="3">
        <v>1991.96691689815</v>
      </c>
      <c r="CP390" s="3">
        <v>1615.5921130793299</v>
      </c>
      <c r="CQ390" s="3">
        <v>143.94512328439501</v>
      </c>
      <c r="CR390" s="3">
        <v>4.0702695557578203E-2</v>
      </c>
      <c r="CS390" s="3">
        <v>0.54787864269400799</v>
      </c>
      <c r="CT390" s="3">
        <v>1533.7768171468399</v>
      </c>
      <c r="CU390" s="3">
        <v>115.63663628872</v>
      </c>
      <c r="CV390" s="3">
        <v>0.30448234074481501</v>
      </c>
      <c r="CW390" s="3">
        <v>121.539515355288</v>
      </c>
      <c r="CX390" s="3">
        <v>5585960.2570176004</v>
      </c>
      <c r="CY390" s="3">
        <v>939.88162377128594</v>
      </c>
      <c r="DA390" s="3">
        <f t="shared" si="341"/>
        <v>2.6449713213802878E-2</v>
      </c>
      <c r="DB390" s="3">
        <f t="shared" si="342"/>
        <v>0.91111573166361004</v>
      </c>
      <c r="DC390" s="3">
        <f t="shared" si="343"/>
        <v>2.6603270025622738E-3</v>
      </c>
      <c r="DD390" s="3">
        <f t="shared" si="344"/>
        <v>1.5890838106094894E-2</v>
      </c>
      <c r="DE390" s="3">
        <f t="shared" si="345"/>
        <v>1.8325400562290466E-2</v>
      </c>
      <c r="DF390" s="3">
        <f t="shared" si="346"/>
        <v>0.28192326604089768</v>
      </c>
      <c r="DG390" s="3">
        <f t="shared" si="347"/>
        <v>4.6598259610566243E-3</v>
      </c>
      <c r="DH390" s="3">
        <f t="shared" si="348"/>
        <v>3.0815183519422258E-2</v>
      </c>
      <c r="DI390" s="3">
        <f t="shared" si="349"/>
        <v>3.1459937211071841E-2</v>
      </c>
      <c r="DJ390" s="3">
        <f t="shared" si="350"/>
        <v>25.227544540250129</v>
      </c>
      <c r="DK390" s="3">
        <f t="shared" si="351"/>
        <v>14.977464285853754</v>
      </c>
      <c r="DL390" s="3">
        <f t="shared" si="352"/>
        <v>1.2805252447215576</v>
      </c>
      <c r="DM390" s="3">
        <f t="shared" si="353"/>
        <v>3.5449751395755198E-4</v>
      </c>
      <c r="DN390" s="3">
        <f t="shared" si="354"/>
        <v>4.6152695029400056E-3</v>
      </c>
      <c r="DO390" s="3">
        <f t="shared" si="355"/>
        <v>12.596721560010183</v>
      </c>
      <c r="DP390" s="3">
        <f t="shared" si="356"/>
        <v>0.90624323110282134</v>
      </c>
      <c r="DQ390" s="3">
        <f t="shared" si="357"/>
        <v>1.5458581202991827E-3</v>
      </c>
      <c r="DR390" s="3">
        <f t="shared" si="358"/>
        <v>0.59466460985456249</v>
      </c>
      <c r="DS390" s="3">
        <f t="shared" si="359"/>
        <v>26959.267649698846</v>
      </c>
      <c r="DT390" s="3">
        <f t="shared" si="360"/>
        <v>4.4974634641361355</v>
      </c>
      <c r="DV390" s="3">
        <f t="shared" si="361"/>
        <v>9.7883198744689093E-5</v>
      </c>
      <c r="DW390" s="3">
        <f t="shared" si="362"/>
        <v>3.3717916531246749E-3</v>
      </c>
      <c r="DX390" s="3">
        <f t="shared" si="363"/>
        <v>9.845147076368855E-6</v>
      </c>
      <c r="DY390" s="3">
        <f t="shared" si="364"/>
        <v>5.8807672203676309E-5</v>
      </c>
      <c r="DZ390" s="3">
        <f t="shared" si="365"/>
        <v>6.7817326063809299E-5</v>
      </c>
      <c r="EA390" s="3">
        <f t="shared" si="366"/>
        <v>1.043321372052995E-3</v>
      </c>
      <c r="EB390" s="3">
        <f t="shared" si="367"/>
        <v>1.7244749195380321E-5</v>
      </c>
      <c r="EC390" s="3">
        <f t="shared" si="368"/>
        <v>1.1403861767437296E-4</v>
      </c>
      <c r="ED390" s="3">
        <f t="shared" si="369"/>
        <v>1.16424675822942E-4</v>
      </c>
      <c r="EE390" s="3">
        <f t="shared" si="370"/>
        <v>9.3360284707554378E-2</v>
      </c>
      <c r="EF390" s="3">
        <f t="shared" si="371"/>
        <v>5.5427523978545321E-2</v>
      </c>
      <c r="EG390" s="3">
        <f t="shared" si="372"/>
        <v>4.7388758438886118E-3</v>
      </c>
      <c r="EH390" s="3">
        <f t="shared" si="373"/>
        <v>1.3118989356412863E-6</v>
      </c>
      <c r="EI390" s="3">
        <f t="shared" si="374"/>
        <v>1.707985785573009E-5</v>
      </c>
      <c r="EJ390" s="3">
        <f t="shared" si="375"/>
        <v>4.6617042310558493E-2</v>
      </c>
      <c r="EK390" s="3">
        <f t="shared" si="376"/>
        <v>3.3537598530472969E-3</v>
      </c>
      <c r="EL390" s="3">
        <f t="shared" si="377"/>
        <v>5.7208006906242337E-6</v>
      </c>
      <c r="EM390" s="3">
        <f t="shared" si="378"/>
        <v>2.2006920726252432E-3</v>
      </c>
      <c r="EN390" s="3">
        <f t="shared" si="379"/>
        <v>99.76892119910174</v>
      </c>
      <c r="EO390" s="3">
        <f t="shared" si="380"/>
        <v>1.6643889729484163E-2</v>
      </c>
      <c r="EQ390" s="3">
        <f t="shared" si="381"/>
        <v>6.7435833062493497E-3</v>
      </c>
    </row>
    <row r="391" spans="1:147">
      <c r="A391" s="5" t="s">
        <v>610</v>
      </c>
      <c r="B391" s="54" t="s">
        <v>63</v>
      </c>
      <c r="C391" s="5" t="s">
        <v>65</v>
      </c>
      <c r="D391" s="5" t="s">
        <v>618</v>
      </c>
      <c r="E391" s="3" t="s">
        <v>400</v>
      </c>
      <c r="F391" s="3" t="s">
        <v>500</v>
      </c>
      <c r="G391" s="5">
        <v>5316.9892441316697</v>
      </c>
      <c r="H391" s="5">
        <v>5492.4296455229496</v>
      </c>
      <c r="I391" s="5">
        <v>45.847916957662399</v>
      </c>
      <c r="J391" s="5">
        <v>0.29222187102080899</v>
      </c>
      <c r="K391" s="5">
        <v>914.572252741174</v>
      </c>
      <c r="L391" s="5">
        <v>740605.78650770604</v>
      </c>
      <c r="M391" s="5">
        <v>0.61170864168069705</v>
      </c>
      <c r="N391" s="5">
        <v>0.73568990422580305</v>
      </c>
      <c r="O391" s="5">
        <v>0.423558322882859</v>
      </c>
      <c r="P391" s="5">
        <v>3.2659823327048398</v>
      </c>
      <c r="Q391" s="5">
        <v>5.2076714098456698</v>
      </c>
      <c r="R391" s="5">
        <v>3337.1145350134102</v>
      </c>
      <c r="S391" s="5">
        <v>4.4237098141186886</v>
      </c>
      <c r="T391" s="5">
        <v>0.97107466358280004</v>
      </c>
      <c r="U391" s="5">
        <v>0.55139956461748696</v>
      </c>
      <c r="V391" s="5">
        <v>0.129392364009941</v>
      </c>
      <c r="W391" s="5">
        <v>1.7034132357043E-2</v>
      </c>
      <c r="X391" s="5">
        <v>7.6050695194098102E-3</v>
      </c>
      <c r="Y391" s="5">
        <v>13.7768382037851</v>
      </c>
      <c r="Z391" s="5">
        <v>1.1632940571601901E-2</v>
      </c>
      <c r="AA391" s="3">
        <f t="shared" si="328"/>
        <v>156.89420096279375</v>
      </c>
      <c r="AB391" s="3">
        <f t="shared" si="329"/>
        <v>0.23706327129598803</v>
      </c>
      <c r="AC391" s="3">
        <f t="shared" si="330"/>
        <v>8.443839144750806E-4</v>
      </c>
      <c r="AD391" s="3">
        <f t="shared" si="331"/>
        <v>108.24463711539977</v>
      </c>
      <c r="AE391" s="3">
        <f t="shared" si="332"/>
        <v>5.5201849705401669E-4</v>
      </c>
      <c r="AF391" s="3">
        <f t="shared" si="333"/>
        <v>4.0023665550923966E-2</v>
      </c>
      <c r="AG391" s="3">
        <f t="shared" si="334"/>
        <v>0.11358578001819841</v>
      </c>
      <c r="AH391" s="17">
        <f t="shared" si="335"/>
        <v>0.37800192851324149</v>
      </c>
      <c r="AI391" s="3">
        <f t="shared" si="336"/>
        <v>2.5372887894436238E-4</v>
      </c>
      <c r="AJ391" s="3">
        <f t="shared" si="337"/>
        <v>7.1235130174414782E-2</v>
      </c>
      <c r="AK391" s="3">
        <f t="shared" si="338"/>
        <v>1.6587600973088051E-4</v>
      </c>
      <c r="AL391" s="3">
        <f t="shared" si="339"/>
        <v>1.2026709198733478E-2</v>
      </c>
      <c r="AM391" s="3">
        <f t="shared" si="340"/>
        <v>0.11358578001819841</v>
      </c>
      <c r="AN391" s="5"/>
      <c r="AP391" s="5">
        <v>0.338075198321654</v>
      </c>
      <c r="AQ391" s="5">
        <v>9.4939540225409598</v>
      </c>
      <c r="AR391" s="5">
        <v>2.5495255385910999E-2</v>
      </c>
      <c r="AS391" s="5">
        <v>0.29222187102080899</v>
      </c>
      <c r="AT391" s="5">
        <v>0.214542389868564</v>
      </c>
      <c r="AU391" s="5">
        <v>3.9132371792871199</v>
      </c>
      <c r="AV391" s="5">
        <v>5.8873371371502302E-2</v>
      </c>
      <c r="AW391" s="5">
        <v>0.73568990422580305</v>
      </c>
      <c r="AX391" s="5">
        <v>0.38518572735767098</v>
      </c>
      <c r="AY391" s="5">
        <v>1.3297219409009899</v>
      </c>
      <c r="AZ391" s="5">
        <v>2.7605821159851399E-2</v>
      </c>
      <c r="BA391" s="5">
        <v>9.97033457434819E-2</v>
      </c>
      <c r="BB391" s="5">
        <v>8.1379174800462802E-3</v>
      </c>
      <c r="BC391" s="5">
        <v>0.13529774954195001</v>
      </c>
      <c r="BD391" s="5">
        <v>2.35298159043003E-2</v>
      </c>
      <c r="BE391" s="5">
        <v>0.129392364009941</v>
      </c>
      <c r="BF391" s="5">
        <v>1.4497340343073799E-2</v>
      </c>
      <c r="BG391" s="5">
        <v>7.6050695194098102E-3</v>
      </c>
      <c r="BH391" s="5">
        <v>0.48440117600132698</v>
      </c>
      <c r="BI391" s="3">
        <v>1.1632940571601901E-2</v>
      </c>
      <c r="BK391" s="5">
        <v>300.54309206770898</v>
      </c>
      <c r="BL391" s="5">
        <v>1379.4338365245101</v>
      </c>
      <c r="BM391" s="5">
        <v>2.7777756911071099</v>
      </c>
      <c r="BN391" s="5">
        <v>0.232695249583877</v>
      </c>
      <c r="BO391" s="5">
        <v>210.88807789281299</v>
      </c>
      <c r="BP391" s="5">
        <v>53353.963288471699</v>
      </c>
      <c r="BQ391" s="5">
        <v>0.23811420724123</v>
      </c>
      <c r="BR391" s="5">
        <v>0.45097012639214501</v>
      </c>
      <c r="BS391" s="5">
        <v>9.1517811782065903E-2</v>
      </c>
      <c r="BT391" s="5">
        <v>3.1078908460388099</v>
      </c>
      <c r="BU391" s="5">
        <v>0.32206079230714102</v>
      </c>
      <c r="BV391" s="5">
        <v>339.92946432180997</v>
      </c>
      <c r="BW391" s="5">
        <v>0.88156739996412303</v>
      </c>
      <c r="BX391" s="5">
        <v>0.72668234955580402</v>
      </c>
      <c r="BY391" s="5">
        <v>0.11679644059147901</v>
      </c>
      <c r="BZ391" s="5">
        <v>0.152315350397735</v>
      </c>
      <c r="CA391" s="5">
        <v>1.8670700153149498E-2</v>
      </c>
      <c r="CB391" s="5">
        <v>1.6899179240321499E-4</v>
      </c>
      <c r="CC391" s="5">
        <v>0.70548032282379403</v>
      </c>
      <c r="CD391" s="3">
        <v>5.8776700546922696E-3</v>
      </c>
      <c r="CF391" s="3">
        <v>5316.9892441316697</v>
      </c>
      <c r="CG391" s="3">
        <v>5492.4296455229496</v>
      </c>
      <c r="CH391" s="3">
        <v>45.847916957662399</v>
      </c>
      <c r="CI391" s="3">
        <v>0.29222187102080899</v>
      </c>
      <c r="CJ391" s="3">
        <v>914.572252741174</v>
      </c>
      <c r="CK391" s="3">
        <v>740605.78650770604</v>
      </c>
      <c r="CL391" s="3">
        <v>0.61170864168069705</v>
      </c>
      <c r="CM391" s="3">
        <v>0.73568990422580305</v>
      </c>
      <c r="CN391" s="3">
        <v>0.423558322882859</v>
      </c>
      <c r="CO391" s="3">
        <v>3.2659823327048398</v>
      </c>
      <c r="CP391" s="3">
        <v>5.2076714098456698</v>
      </c>
      <c r="CQ391" s="3">
        <v>3337.1145350134102</v>
      </c>
      <c r="CR391" s="3">
        <v>4.4237098141186886</v>
      </c>
      <c r="CS391" s="3">
        <v>0.97107466358280004</v>
      </c>
      <c r="CT391" s="3">
        <v>0.55139956461748696</v>
      </c>
      <c r="CU391" s="3">
        <v>0.129392364009941</v>
      </c>
      <c r="CV391" s="3">
        <v>1.7034132357043E-2</v>
      </c>
      <c r="CW391" s="3">
        <v>7.6050695194098102E-3</v>
      </c>
      <c r="CX391" s="3">
        <v>13.7768382037851</v>
      </c>
      <c r="CY391" s="3">
        <v>1.1632940571601901E-2</v>
      </c>
      <c r="DA391" s="3">
        <f t="shared" si="341"/>
        <v>96.78154468375223</v>
      </c>
      <c r="DB391" s="3">
        <f t="shared" si="342"/>
        <v>98.35132322540872</v>
      </c>
      <c r="DC391" s="3">
        <f t="shared" si="343"/>
        <v>0.77796415191542967</v>
      </c>
      <c r="DD391" s="3">
        <f t="shared" si="344"/>
        <v>4.9787858774718967E-3</v>
      </c>
      <c r="DE391" s="3">
        <f t="shared" si="345"/>
        <v>14.392286733093728</v>
      </c>
      <c r="DF391" s="3">
        <f t="shared" si="346"/>
        <v>11325.979301234225</v>
      </c>
      <c r="DG391" s="3">
        <f t="shared" si="347"/>
        <v>8.7734125278702453E-3</v>
      </c>
      <c r="DH391" s="3">
        <f t="shared" si="348"/>
        <v>1.0132074152675983E-2</v>
      </c>
      <c r="DI391" s="3">
        <f t="shared" si="349"/>
        <v>5.6533539444280287E-3</v>
      </c>
      <c r="DJ391" s="3">
        <f t="shared" si="350"/>
        <v>4.1362491548946813E-2</v>
      </c>
      <c r="DK391" s="3">
        <f t="shared" si="351"/>
        <v>4.8278096879763172E-2</v>
      </c>
      <c r="DL391" s="3">
        <f t="shared" si="352"/>
        <v>29.68672580987101</v>
      </c>
      <c r="DM391" s="3">
        <f t="shared" si="353"/>
        <v>3.8528016636056095E-2</v>
      </c>
      <c r="DN391" s="3">
        <f t="shared" si="354"/>
        <v>8.1802262958706098E-3</v>
      </c>
      <c r="DO391" s="3">
        <f t="shared" si="355"/>
        <v>4.5285772389741042E-3</v>
      </c>
      <c r="DP391" s="3">
        <f t="shared" si="356"/>
        <v>1.0140467398898198E-3</v>
      </c>
      <c r="DQ391" s="3">
        <f t="shared" si="357"/>
        <v>8.6482361380868985E-5</v>
      </c>
      <c r="DR391" s="3">
        <f t="shared" si="358"/>
        <v>3.7209838178607598E-5</v>
      </c>
      <c r="DS391" s="3">
        <f t="shared" si="359"/>
        <v>6.6490531871549713E-2</v>
      </c>
      <c r="DT391" s="3">
        <f t="shared" si="360"/>
        <v>5.566522834154049E-5</v>
      </c>
      <c r="DV391" s="3">
        <f t="shared" si="361"/>
        <v>0.83668670643300547</v>
      </c>
      <c r="DW391" s="3">
        <f t="shared" si="362"/>
        <v>0.85025760822155982</v>
      </c>
      <c r="DX391" s="3">
        <f t="shared" si="363"/>
        <v>6.7255825076569884E-3</v>
      </c>
      <c r="DY391" s="3">
        <f t="shared" si="364"/>
        <v>4.3042131343006572E-5</v>
      </c>
      <c r="DZ391" s="3">
        <f t="shared" si="365"/>
        <v>0.12442284346773014</v>
      </c>
      <c r="EA391" s="3">
        <f t="shared" si="366"/>
        <v>97.914290887206164</v>
      </c>
      <c r="EB391" s="3">
        <f t="shared" si="367"/>
        <v>7.5847080722965266E-5</v>
      </c>
      <c r="EC391" s="3">
        <f t="shared" si="368"/>
        <v>8.7592854400479943E-5</v>
      </c>
      <c r="ED391" s="3">
        <f t="shared" si="369"/>
        <v>4.8873843742831053E-5</v>
      </c>
      <c r="EE391" s="3">
        <f t="shared" si="370"/>
        <v>3.5758312121423767E-4</v>
      </c>
      <c r="EF391" s="3">
        <f t="shared" si="371"/>
        <v>4.1736926191015763E-4</v>
      </c>
      <c r="EG391" s="3">
        <f t="shared" si="372"/>
        <v>0.25664488951694303</v>
      </c>
      <c r="EH391" s="3">
        <f t="shared" si="373"/>
        <v>3.3307878531959001E-4</v>
      </c>
      <c r="EI391" s="3">
        <f t="shared" si="374"/>
        <v>7.0718922907599244E-5</v>
      </c>
      <c r="EJ391" s="3">
        <f t="shared" si="375"/>
        <v>3.915002996992688E-5</v>
      </c>
      <c r="EK391" s="3">
        <f t="shared" si="376"/>
        <v>8.7665414903217253E-6</v>
      </c>
      <c r="EL391" s="3">
        <f t="shared" si="377"/>
        <v>7.476491757261222E-7</v>
      </c>
      <c r="EM391" s="3">
        <f t="shared" si="378"/>
        <v>3.2168299291250029E-7</v>
      </c>
      <c r="EN391" s="3">
        <f t="shared" si="379"/>
        <v>5.7481769176520722E-4</v>
      </c>
      <c r="EO391" s="3">
        <f t="shared" si="380"/>
        <v>4.8123179595978952E-7</v>
      </c>
      <c r="EQ391" s="3">
        <f t="shared" si="381"/>
        <v>1.7005152164431196</v>
      </c>
    </row>
    <row r="392" spans="1:147" s="9" customFormat="1">
      <c r="A392" s="8" t="s">
        <v>611</v>
      </c>
      <c r="B392" s="8" t="s">
        <v>63</v>
      </c>
      <c r="C392" s="8" t="s">
        <v>65</v>
      </c>
      <c r="D392" s="8" t="s">
        <v>618</v>
      </c>
      <c r="E392" s="9" t="s">
        <v>400</v>
      </c>
      <c r="F392" s="9" t="s">
        <v>500</v>
      </c>
      <c r="G392" s="8">
        <v>4303.7387691181902</v>
      </c>
      <c r="H392" s="8">
        <v>5303.4817140484101</v>
      </c>
      <c r="I392" s="8">
        <v>62.328053053865702</v>
      </c>
      <c r="J392" s="8">
        <v>0.20090175015480699</v>
      </c>
      <c r="K392" s="8">
        <v>2037.5818264100701</v>
      </c>
      <c r="L392" s="8">
        <v>683924.53260564897</v>
      </c>
      <c r="M392" s="8">
        <v>1.20014905804891</v>
      </c>
      <c r="N392" s="8">
        <v>0.40432150785057802</v>
      </c>
      <c r="O392" s="8">
        <v>0.95522999552368903</v>
      </c>
      <c r="P392" s="8">
        <v>4.7994760901486302</v>
      </c>
      <c r="Q392" s="8">
        <v>5.2153406785168999</v>
      </c>
      <c r="R392" s="8">
        <v>3321.9714656301899</v>
      </c>
      <c r="S392" s="8">
        <v>2.4040131132650462</v>
      </c>
      <c r="T392" s="8">
        <v>0.70377902578338802</v>
      </c>
      <c r="U392" s="8">
        <v>0.20211706065903201</v>
      </c>
      <c r="V392" s="8">
        <v>0.189675356913313</v>
      </c>
      <c r="W392" s="8">
        <v>1.3193541247354701E-2</v>
      </c>
      <c r="X392" s="8">
        <v>1.0056412846143101E-2</v>
      </c>
      <c r="Y392" s="8">
        <v>5.4138404232293702</v>
      </c>
      <c r="Z392" s="8">
        <v>8.6850016911956297E-3</v>
      </c>
      <c r="AA392" s="9">
        <f t="shared" si="328"/>
        <v>310.24146382915109</v>
      </c>
      <c r="AB392" s="9">
        <f t="shared" si="329"/>
        <v>0.88651968195356046</v>
      </c>
      <c r="AC392" s="9">
        <f t="shared" si="330"/>
        <v>1.6042219593194074E-3</v>
      </c>
      <c r="AD392" s="9">
        <f t="shared" si="331"/>
        <v>65.249262843442622</v>
      </c>
      <c r="AE392" s="9">
        <f t="shared" si="332"/>
        <v>1.8575377292233566E-3</v>
      </c>
      <c r="AF392" s="9">
        <f t="shared" si="333"/>
        <v>3.733339826416026E-2</v>
      </c>
      <c r="AG392" s="9">
        <f t="shared" si="334"/>
        <v>8.3675655230392831E-2</v>
      </c>
      <c r="AH392" s="49">
        <f t="shared" si="335"/>
        <v>0.96333476253552652</v>
      </c>
      <c r="AI392" s="9">
        <f t="shared" si="336"/>
        <v>1.3934338176245937E-4</v>
      </c>
      <c r="AJ392" s="9">
        <f t="shared" si="337"/>
        <v>7.7003465614444669E-2</v>
      </c>
      <c r="AK392" s="9">
        <f t="shared" si="338"/>
        <v>1.613464941292496E-4</v>
      </c>
      <c r="AL392" s="9">
        <f t="shared" si="339"/>
        <v>3.2427943880158844E-3</v>
      </c>
      <c r="AM392" s="9">
        <f t="shared" si="340"/>
        <v>8.3675655230392831E-2</v>
      </c>
      <c r="AN392" s="8"/>
      <c r="AO392" s="40"/>
      <c r="AP392" s="8">
        <v>0.131304006724384</v>
      </c>
      <c r="AQ392" s="8">
        <v>8.5191351180334802</v>
      </c>
      <c r="AR392" s="8">
        <v>2.3593456484167101E-2</v>
      </c>
      <c r="AS392" s="8">
        <v>0.20090175015480699</v>
      </c>
      <c r="AT392" s="8">
        <v>0.15251221953372501</v>
      </c>
      <c r="AU392" s="8">
        <v>3.8113469762610901</v>
      </c>
      <c r="AV392" s="8">
        <v>7.7815660038681803E-2</v>
      </c>
      <c r="AW392" s="8">
        <v>0.40432150785057802</v>
      </c>
      <c r="AX392" s="8">
        <v>0.35650771342642901</v>
      </c>
      <c r="AY392" s="8">
        <v>1.2228837494693301</v>
      </c>
      <c r="AZ392" s="8">
        <v>1.8302476094950702E-2</v>
      </c>
      <c r="BA392" s="8">
        <v>0.23657987399074901</v>
      </c>
      <c r="BB392" s="8">
        <v>4.3841005383767296E-3</v>
      </c>
      <c r="BC392" s="8">
        <v>0.116660899949468</v>
      </c>
      <c r="BD392" s="8">
        <v>3.2091832542071902E-2</v>
      </c>
      <c r="BE392" s="8">
        <v>0.189675356913313</v>
      </c>
      <c r="BF392" s="8">
        <v>3.3665267529122702E-4</v>
      </c>
      <c r="BG392" s="8">
        <v>9.6527508814962006E-3</v>
      </c>
      <c r="BH392" s="8">
        <v>0.26345457989943299</v>
      </c>
      <c r="BI392" s="9">
        <v>7.3324642836270397E-3</v>
      </c>
      <c r="BJ392" s="41"/>
      <c r="BK392" s="8">
        <v>239.89257877292201</v>
      </c>
      <c r="BL392" s="8">
        <v>325.55338079385598</v>
      </c>
      <c r="BM392" s="8">
        <v>1.69579583029056</v>
      </c>
      <c r="BN392" s="8">
        <v>0.149944106562487</v>
      </c>
      <c r="BO392" s="8">
        <v>485.04300578504399</v>
      </c>
      <c r="BP392" s="8">
        <v>23736.208608200301</v>
      </c>
      <c r="BQ392" s="8">
        <v>0.55321567943764804</v>
      </c>
      <c r="BR392" s="8">
        <v>0.28527138774676902</v>
      </c>
      <c r="BS392" s="8">
        <v>0.62623181034949305</v>
      </c>
      <c r="BT392" s="8">
        <v>1.09638859089352</v>
      </c>
      <c r="BU392" s="8">
        <v>0.528974290197324</v>
      </c>
      <c r="BV392" s="8">
        <v>126.815919343283</v>
      </c>
      <c r="BW392" s="8">
        <v>0.35419910979744901</v>
      </c>
      <c r="BX392" s="8">
        <v>0.48921166542392602</v>
      </c>
      <c r="BY392" s="8">
        <v>0.14697828827717699</v>
      </c>
      <c r="BZ392" s="8">
        <v>0.10405819567893</v>
      </c>
      <c r="CA392" s="8">
        <v>1.3458851002436E-2</v>
      </c>
      <c r="CB392" s="8">
        <v>9.0699044602083403E-3</v>
      </c>
      <c r="CC392" s="8">
        <v>1.99446066306235</v>
      </c>
      <c r="CD392" s="9">
        <v>1.46640143058736E-2</v>
      </c>
      <c r="CF392" s="9">
        <v>4303.7387691181902</v>
      </c>
      <c r="CG392" s="9">
        <v>5303.4817140484101</v>
      </c>
      <c r="CH392" s="9">
        <v>62.328053053865702</v>
      </c>
      <c r="CI392" s="9">
        <v>0.20090175015480699</v>
      </c>
      <c r="CJ392" s="9">
        <v>2037.5818264100701</v>
      </c>
      <c r="CK392" s="9">
        <v>683924.53260564897</v>
      </c>
      <c r="CL392" s="9">
        <v>1.20014905804891</v>
      </c>
      <c r="CM392" s="9">
        <v>0.40432150785057802</v>
      </c>
      <c r="CN392" s="9">
        <v>0.95522999552368903</v>
      </c>
      <c r="CO392" s="9">
        <v>4.7994760901486302</v>
      </c>
      <c r="CP392" s="9">
        <v>5.2153406785168999</v>
      </c>
      <c r="CQ392" s="9">
        <v>3321.9714656301899</v>
      </c>
      <c r="CR392" s="9">
        <v>2.4040131132650462</v>
      </c>
      <c r="CS392" s="9">
        <v>0.70377902578338802</v>
      </c>
      <c r="CT392" s="9">
        <v>0.20211706065903201</v>
      </c>
      <c r="CU392" s="9">
        <v>0.189675356913313</v>
      </c>
      <c r="CV392" s="9">
        <v>1.3193541247354701E-2</v>
      </c>
      <c r="CW392" s="9">
        <v>1.0056412846143101E-2</v>
      </c>
      <c r="CX392" s="9">
        <v>5.4138404232293702</v>
      </c>
      <c r="CY392" s="9">
        <v>8.6850016911956297E-3</v>
      </c>
      <c r="DA392" s="9">
        <f t="shared" si="341"/>
        <v>78.338034339701252</v>
      </c>
      <c r="DB392" s="9">
        <f t="shared" si="342"/>
        <v>94.967888155580809</v>
      </c>
      <c r="DC392" s="9">
        <f t="shared" si="343"/>
        <v>1.057605102961755</v>
      </c>
      <c r="DD392" s="9">
        <f t="shared" si="344"/>
        <v>3.4229018962065069E-3</v>
      </c>
      <c r="DE392" s="9">
        <f t="shared" si="345"/>
        <v>32.064674824695025</v>
      </c>
      <c r="DF392" s="9">
        <f t="shared" si="346"/>
        <v>10459.160920716455</v>
      </c>
      <c r="DG392" s="9">
        <f t="shared" si="347"/>
        <v>1.7213101244193594E-2</v>
      </c>
      <c r="DH392" s="9">
        <f t="shared" si="348"/>
        <v>5.5683997775868065E-3</v>
      </c>
      <c r="DI392" s="9">
        <f t="shared" si="349"/>
        <v>1.2749727655625201E-2</v>
      </c>
      <c r="DJ392" s="9">
        <f t="shared" si="350"/>
        <v>6.0783638426401096E-2</v>
      </c>
      <c r="DK392" s="9">
        <f t="shared" si="351"/>
        <v>4.8349195393238224E-2</v>
      </c>
      <c r="DL392" s="9">
        <f t="shared" si="352"/>
        <v>29.552014176817124</v>
      </c>
      <c r="DM392" s="9">
        <f t="shared" si="353"/>
        <v>2.0937597878947955E-2</v>
      </c>
      <c r="DN392" s="9">
        <f t="shared" si="354"/>
        <v>5.9285572048133105E-3</v>
      </c>
      <c r="DO392" s="9">
        <f t="shared" si="355"/>
        <v>1.659962718947372E-3</v>
      </c>
      <c r="DP392" s="9">
        <f t="shared" si="356"/>
        <v>1.4864839883488481E-3</v>
      </c>
      <c r="DQ392" s="9">
        <f t="shared" si="357"/>
        <v>6.6983664217882172E-5</v>
      </c>
      <c r="DR392" s="9">
        <f t="shared" si="358"/>
        <v>4.9203691525399094E-5</v>
      </c>
      <c r="DS392" s="9">
        <f t="shared" si="359"/>
        <v>2.6128573471184222E-2</v>
      </c>
      <c r="DT392" s="9">
        <f t="shared" si="360"/>
        <v>4.1558933385017433E-5</v>
      </c>
      <c r="DV392" s="9">
        <f t="shared" si="361"/>
        <v>0.73237917700709021</v>
      </c>
      <c r="DW392" s="9">
        <f t="shared" si="362"/>
        <v>0.88785102097254009</v>
      </c>
      <c r="DX392" s="9">
        <f t="shared" si="363"/>
        <v>9.8875081744689963E-3</v>
      </c>
      <c r="DY392" s="9">
        <f t="shared" si="364"/>
        <v>3.2000574112558084E-5</v>
      </c>
      <c r="DZ392" s="9">
        <f t="shared" si="365"/>
        <v>0.29977137359966671</v>
      </c>
      <c r="EA392" s="9">
        <f t="shared" si="366"/>
        <v>97.782280751164535</v>
      </c>
      <c r="EB392" s="9">
        <f t="shared" si="367"/>
        <v>1.6092460104750566E-4</v>
      </c>
      <c r="EC392" s="9">
        <f t="shared" si="368"/>
        <v>5.2058748738461668E-5</v>
      </c>
      <c r="ED392" s="9">
        <f t="shared" si="369"/>
        <v>1.1919669833685198E-4</v>
      </c>
      <c r="EE392" s="9">
        <f t="shared" si="370"/>
        <v>5.6826382563014341E-4</v>
      </c>
      <c r="EF392" s="9">
        <f t="shared" si="371"/>
        <v>4.5201471072793125E-4</v>
      </c>
      <c r="EG392" s="9">
        <f t="shared" si="372"/>
        <v>0.27628060882746075</v>
      </c>
      <c r="EH392" s="9">
        <f t="shared" si="373"/>
        <v>1.9574477241277914E-4</v>
      </c>
      <c r="EI392" s="9">
        <f t="shared" si="374"/>
        <v>5.5425846245674201E-5</v>
      </c>
      <c r="EJ392" s="9">
        <f t="shared" si="375"/>
        <v>1.5518925643364109E-5</v>
      </c>
      <c r="EK392" s="9">
        <f t="shared" si="376"/>
        <v>1.3897079869278964E-5</v>
      </c>
      <c r="EL392" s="9">
        <f t="shared" si="377"/>
        <v>6.2622762092908171E-7</v>
      </c>
      <c r="EM392" s="9">
        <f t="shared" si="378"/>
        <v>4.600033611874764E-7</v>
      </c>
      <c r="EN392" s="9">
        <f t="shared" si="379"/>
        <v>2.4427499740693862E-4</v>
      </c>
      <c r="EO392" s="9">
        <f t="shared" si="380"/>
        <v>3.8853282044104488E-7</v>
      </c>
      <c r="EQ392" s="9">
        <f t="shared" si="381"/>
        <v>1.7757020419450802</v>
      </c>
    </row>
    <row r="393" spans="1:147">
      <c r="A393" s="5" t="s">
        <v>361</v>
      </c>
      <c r="B393" s="5" t="s">
        <v>398</v>
      </c>
      <c r="C393" s="5" t="s">
        <v>65</v>
      </c>
      <c r="D393" s="5" t="s">
        <v>618</v>
      </c>
      <c r="E393" s="3" t="s">
        <v>399</v>
      </c>
      <c r="F393" s="13" t="s">
        <v>498</v>
      </c>
      <c r="G393" s="5">
        <v>17.649963195136799</v>
      </c>
      <c r="H393" s="5">
        <v>390672.97824323998</v>
      </c>
      <c r="I393" s="5">
        <v>53.373573966067497</v>
      </c>
      <c r="J393" s="5">
        <v>901.35324608357405</v>
      </c>
      <c r="K393" s="5">
        <v>0.16983411397996501</v>
      </c>
      <c r="L393" s="5">
        <v>1.1772828933686299</v>
      </c>
      <c r="M393" s="5">
        <v>2.2450220258683401E-2</v>
      </c>
      <c r="N393" s="5">
        <v>0.62071767990460203</v>
      </c>
      <c r="O393" s="5">
        <v>261.93965309593301</v>
      </c>
      <c r="P393" s="5">
        <v>11.4825990803186</v>
      </c>
      <c r="Q393" s="5">
        <v>7.9774572936662201E-3</v>
      </c>
      <c r="R393" s="5">
        <v>0.19114921803410601</v>
      </c>
      <c r="S393" s="5">
        <v>3.2930185622468801E-3</v>
      </c>
      <c r="T393" s="5">
        <v>9.0502168215876699E-2</v>
      </c>
      <c r="U393" s="5">
        <v>2.3920392756107502E-2</v>
      </c>
      <c r="V393" s="5">
        <v>0.192316518702113</v>
      </c>
      <c r="W393" s="5">
        <v>1.05051717436481E-2</v>
      </c>
      <c r="X393" s="5">
        <v>1.0422771207058E-2</v>
      </c>
      <c r="Y393" s="5">
        <v>0.132583652043472</v>
      </c>
      <c r="Z393" s="5">
        <v>5.5727725700188699E-3</v>
      </c>
      <c r="AA393" s="3">
        <f t="shared" si="328"/>
        <v>5.9214935096731945E-2</v>
      </c>
      <c r="AB393" s="3">
        <f t="shared" si="329"/>
        <v>86.606447351093067</v>
      </c>
      <c r="AC393" s="3">
        <f t="shared" si="330"/>
        <v>4.2032124505000434E-2</v>
      </c>
      <c r="AD393" s="3">
        <f t="shared" si="331"/>
        <v>0.20376286421407114</v>
      </c>
      <c r="AE393" s="3">
        <f t="shared" si="332"/>
        <v>7.8612793103938219E-2</v>
      </c>
      <c r="AF393" s="3">
        <f t="shared" si="333"/>
        <v>0.18041736207616607</v>
      </c>
      <c r="AG393" s="3">
        <f t="shared" si="334"/>
        <v>1.4946455147893837E-4</v>
      </c>
      <c r="AH393" s="17">
        <f t="shared" si="335"/>
        <v>6.016923784125771E-2</v>
      </c>
      <c r="AI393" s="3">
        <f t="shared" si="336"/>
        <v>1.0441070657104181E-4</v>
      </c>
      <c r="AJ393" s="3">
        <f t="shared" si="337"/>
        <v>0.21513640978246495</v>
      </c>
      <c r="AK393" s="3">
        <f t="shared" si="338"/>
        <v>1.9527961934279173E-4</v>
      </c>
      <c r="AL393" s="3">
        <f t="shared" si="339"/>
        <v>4.4816921518718242E-4</v>
      </c>
      <c r="AM393" s="3">
        <f t="shared" si="340"/>
        <v>1.4946455147893837E-4</v>
      </c>
      <c r="AN393" s="5"/>
      <c r="AP393" s="5">
        <v>0.165440197617714</v>
      </c>
      <c r="AQ393" s="5">
        <v>4.9672064679446502</v>
      </c>
      <c r="AR393" s="5">
        <v>2.6728026294116601E-2</v>
      </c>
      <c r="AS393" s="5">
        <v>0.12714436531004</v>
      </c>
      <c r="AT393" s="5">
        <v>0.13149094574476899</v>
      </c>
      <c r="AU393" s="5">
        <v>1.1772828933686299</v>
      </c>
      <c r="AV393" s="5">
        <v>2.2450220258683401E-2</v>
      </c>
      <c r="AW393" s="5">
        <v>0.35528067997499602</v>
      </c>
      <c r="AX393" s="5">
        <v>0.34144016563877</v>
      </c>
      <c r="AY393" s="5">
        <v>0.72766610348796801</v>
      </c>
      <c r="AZ393" s="5">
        <v>7.9774572936662201E-3</v>
      </c>
      <c r="BA393" s="5">
        <v>0.19114921803410601</v>
      </c>
      <c r="BB393" s="5">
        <v>3.2930185622468801E-3</v>
      </c>
      <c r="BC393" s="5">
        <v>9.0502168215876699E-2</v>
      </c>
      <c r="BD393" s="5">
        <v>2.3920392756107502E-2</v>
      </c>
      <c r="BE393" s="5">
        <v>0.159132163304082</v>
      </c>
      <c r="BF393" s="5">
        <v>1.05051717436481E-2</v>
      </c>
      <c r="BG393" s="5">
        <v>1.0422771207058E-2</v>
      </c>
      <c r="BH393" s="5">
        <v>8.0585714476848494E-2</v>
      </c>
      <c r="BI393" s="3">
        <v>5.5727725700188699E-3</v>
      </c>
      <c r="BK393" s="5">
        <v>2.3435075922683599</v>
      </c>
      <c r="BL393" s="5">
        <v>44617.015636838601</v>
      </c>
      <c r="BM393" s="5">
        <v>10.113293922361001</v>
      </c>
      <c r="BN393" s="5">
        <v>204.70498516938201</v>
      </c>
      <c r="BO393" s="5">
        <v>0.18566125376796899</v>
      </c>
      <c r="BP393" s="5">
        <v>0.79581021801463503</v>
      </c>
      <c r="BQ393" s="5">
        <v>2.48310928617804E-2</v>
      </c>
      <c r="BR393" s="5">
        <v>0.18891076228791701</v>
      </c>
      <c r="BS393" s="5">
        <v>57.166734454344301</v>
      </c>
      <c r="BT393" s="5">
        <v>4.7409930996533696</v>
      </c>
      <c r="BU393" s="5">
        <v>1.6101201021277199E-4</v>
      </c>
      <c r="BV393" s="5">
        <v>5.8656449574717197E-2</v>
      </c>
      <c r="BW393" s="5">
        <v>2.56791724274918E-3</v>
      </c>
      <c r="BX393" s="5">
        <v>9.0651051211915704E-2</v>
      </c>
      <c r="BY393" s="5">
        <v>1.19854326448391E-2</v>
      </c>
      <c r="BZ393" s="5">
        <v>0.31731848607955698</v>
      </c>
      <c r="CA393" s="5">
        <v>3.6284047024299902E-4</v>
      </c>
      <c r="CB393" s="5">
        <v>2.8768295621971001E-4</v>
      </c>
      <c r="CC393" s="5">
        <v>4.4451291763115602E-2</v>
      </c>
      <c r="CD393" s="3">
        <v>6.2098708980870797E-3</v>
      </c>
      <c r="CF393" s="3">
        <v>17.649963195136799</v>
      </c>
      <c r="CG393" s="3">
        <v>390672.97824323998</v>
      </c>
      <c r="CH393" s="3">
        <v>53.373573966067497</v>
      </c>
      <c r="CI393" s="3">
        <v>901.35324608357405</v>
      </c>
      <c r="CJ393" s="3">
        <v>0.16983411397996501</v>
      </c>
      <c r="CK393" s="3">
        <v>1.1772828933686299</v>
      </c>
      <c r="CL393" s="3">
        <v>2.2450220258683401E-2</v>
      </c>
      <c r="CM393" s="3">
        <v>0.62071767990460203</v>
      </c>
      <c r="CN393" s="3">
        <v>261.93965309593301</v>
      </c>
      <c r="CO393" s="3">
        <v>11.4825990803186</v>
      </c>
      <c r="CP393" s="3">
        <v>7.9774572936662201E-3</v>
      </c>
      <c r="CQ393" s="3">
        <v>0.19114921803410601</v>
      </c>
      <c r="CR393" s="3">
        <v>3.2930185622468801E-3</v>
      </c>
      <c r="CS393" s="3">
        <v>9.0502168215876699E-2</v>
      </c>
      <c r="CT393" s="3">
        <v>2.3920392756107502E-2</v>
      </c>
      <c r="CU393" s="3">
        <v>0.192316518702113</v>
      </c>
      <c r="CV393" s="3">
        <v>1.05051717436481E-2</v>
      </c>
      <c r="CW393" s="3">
        <v>1.0422771207058E-2</v>
      </c>
      <c r="CX393" s="3">
        <v>0.132583652043472</v>
      </c>
      <c r="CY393" s="3">
        <v>5.5727725700188699E-3</v>
      </c>
      <c r="DA393" s="3">
        <f t="shared" si="341"/>
        <v>0.32127029474848656</v>
      </c>
      <c r="DB393" s="3">
        <f t="shared" si="342"/>
        <v>6995.6661875412301</v>
      </c>
      <c r="DC393" s="3">
        <f t="shared" si="343"/>
        <v>0.90566224074150903</v>
      </c>
      <c r="DD393" s="3">
        <f t="shared" si="344"/>
        <v>15.356977889908816</v>
      </c>
      <c r="DE393" s="3">
        <f t="shared" si="345"/>
        <v>2.672616907121849E-3</v>
      </c>
      <c r="DF393" s="3">
        <f t="shared" si="346"/>
        <v>1.8004020391017433E-2</v>
      </c>
      <c r="DG393" s="3">
        <f t="shared" si="347"/>
        <v>3.2199159902303976E-4</v>
      </c>
      <c r="DH393" s="3">
        <f t="shared" si="348"/>
        <v>8.5486528013304225E-3</v>
      </c>
      <c r="DI393" s="3">
        <f t="shared" si="349"/>
        <v>3.4961833849775368</v>
      </c>
      <c r="DJ393" s="3">
        <f t="shared" si="350"/>
        <v>0.14542298733939465</v>
      </c>
      <c r="DK393" s="3">
        <f t="shared" si="351"/>
        <v>7.3955598532896808E-5</v>
      </c>
      <c r="DL393" s="3">
        <f t="shared" si="352"/>
        <v>1.7004494047211216E-3</v>
      </c>
      <c r="DM393" s="3">
        <f t="shared" si="353"/>
        <v>2.8680333765149019E-5</v>
      </c>
      <c r="DN393" s="3">
        <f t="shared" si="354"/>
        <v>7.6238032361112542E-4</v>
      </c>
      <c r="DO393" s="3">
        <f t="shared" si="355"/>
        <v>1.9645526245160562E-4</v>
      </c>
      <c r="DP393" s="3">
        <f t="shared" si="356"/>
        <v>1.5071827484491615E-3</v>
      </c>
      <c r="DQ393" s="3">
        <f t="shared" si="357"/>
        <v>5.3334800978379829E-5</v>
      </c>
      <c r="DR393" s="3">
        <f t="shared" si="358"/>
        <v>5.0996197864786409E-5</v>
      </c>
      <c r="DS393" s="3">
        <f t="shared" si="359"/>
        <v>6.398824905572973E-4</v>
      </c>
      <c r="DT393" s="3">
        <f t="shared" si="360"/>
        <v>2.6666486921015601E-5</v>
      </c>
      <c r="DV393" s="3">
        <f t="shared" si="361"/>
        <v>4.5784843980533115E-3</v>
      </c>
      <c r="DW393" s="3">
        <f t="shared" si="362"/>
        <v>99.696576425534914</v>
      </c>
      <c r="DX393" s="3">
        <f t="shared" si="363"/>
        <v>1.290676575743558E-2</v>
      </c>
      <c r="DY393" s="3">
        <f t="shared" si="364"/>
        <v>0.21885522819731035</v>
      </c>
      <c r="DZ393" s="3">
        <f t="shared" si="365"/>
        <v>3.8087974553671449E-5</v>
      </c>
      <c r="EA393" s="3">
        <f t="shared" si="366"/>
        <v>2.565787370010041E-4</v>
      </c>
      <c r="EB393" s="3">
        <f t="shared" si="367"/>
        <v>4.5887638431849465E-6</v>
      </c>
      <c r="EC393" s="3">
        <f t="shared" si="368"/>
        <v>1.2182848559312829E-4</v>
      </c>
      <c r="ED393" s="3">
        <f t="shared" si="369"/>
        <v>4.9824777897329316E-2</v>
      </c>
      <c r="EE393" s="3">
        <f t="shared" si="370"/>
        <v>2.0724507977713034E-3</v>
      </c>
      <c r="EF393" s="3">
        <f t="shared" si="371"/>
        <v>1.0539553751667156E-6</v>
      </c>
      <c r="EG393" s="3">
        <f t="shared" si="372"/>
        <v>2.4233429596376874E-5</v>
      </c>
      <c r="EH393" s="3">
        <f t="shared" si="373"/>
        <v>4.0872892023054043E-7</v>
      </c>
      <c r="EI393" s="3">
        <f t="shared" si="374"/>
        <v>1.0864827760590262E-5</v>
      </c>
      <c r="EJ393" s="3">
        <f t="shared" si="375"/>
        <v>2.7997215078795644E-6</v>
      </c>
      <c r="EK393" s="3">
        <f t="shared" si="376"/>
        <v>2.1479149524832012E-5</v>
      </c>
      <c r="EL393" s="3">
        <f t="shared" si="377"/>
        <v>7.6008444647508431E-7</v>
      </c>
      <c r="EM393" s="3">
        <f t="shared" si="378"/>
        <v>7.2675656635716422E-7</v>
      </c>
      <c r="EN393" s="3">
        <f t="shared" si="379"/>
        <v>9.1190877198828935E-6</v>
      </c>
      <c r="EO393" s="3">
        <f t="shared" si="380"/>
        <v>3.8002920380281371E-7</v>
      </c>
      <c r="EQ393" s="3">
        <f t="shared" si="381"/>
        <v>199.39315285106983</v>
      </c>
    </row>
    <row r="394" spans="1:147">
      <c r="A394" s="5" t="s">
        <v>362</v>
      </c>
      <c r="B394" s="5" t="s">
        <v>398</v>
      </c>
      <c r="C394" s="5" t="s">
        <v>65</v>
      </c>
      <c r="D394" s="5" t="s">
        <v>618</v>
      </c>
      <c r="E394" s="3" t="s">
        <v>399</v>
      </c>
      <c r="F394" s="13" t="s">
        <v>498</v>
      </c>
      <c r="G394" s="5">
        <v>18.533278898151401</v>
      </c>
      <c r="H394" s="5">
        <v>376740.91568527097</v>
      </c>
      <c r="I394" s="5">
        <v>148.32695953091499</v>
      </c>
      <c r="J394" s="5">
        <v>892.78628390671997</v>
      </c>
      <c r="K394" s="5">
        <v>0.27895969693303702</v>
      </c>
      <c r="L394" s="5">
        <v>3.8700418277806801</v>
      </c>
      <c r="M394" s="5">
        <v>6.2412777491613398E-2</v>
      </c>
      <c r="N394" s="5">
        <v>0.85683785121163003</v>
      </c>
      <c r="O394" s="5">
        <v>68.933712054615995</v>
      </c>
      <c r="P394" s="5">
        <v>23.6842566077943</v>
      </c>
      <c r="Q394" s="5">
        <v>1.44587474468394E-2</v>
      </c>
      <c r="R394" s="5">
        <v>0.203668624231924</v>
      </c>
      <c r="S394" s="5">
        <v>8.1163988275061993E-3</v>
      </c>
      <c r="T394" s="5">
        <v>0.30138474155233203</v>
      </c>
      <c r="U394" s="5">
        <v>6.0580428574354403E-2</v>
      </c>
      <c r="V394" s="5">
        <v>0.379237908615075</v>
      </c>
      <c r="W394" s="5">
        <v>3.03620828533828E-2</v>
      </c>
      <c r="X394" s="5">
        <v>1.7142581161884302E-2</v>
      </c>
      <c r="Y394" s="5">
        <v>0.322030832383849</v>
      </c>
      <c r="Z394" s="5">
        <v>0.10129845297050501</v>
      </c>
      <c r="AA394" s="3">
        <f t="shared" si="328"/>
        <v>0.16613937983215307</v>
      </c>
      <c r="AB394" s="3">
        <f t="shared" si="329"/>
        <v>73.546549665665339</v>
      </c>
      <c r="AC394" s="3">
        <f t="shared" si="330"/>
        <v>0.3145613487399273</v>
      </c>
      <c r="AD394" s="3">
        <f t="shared" si="331"/>
        <v>2.151733239222573</v>
      </c>
      <c r="AE394" s="3">
        <f t="shared" si="332"/>
        <v>5.3232732515037476E-2</v>
      </c>
      <c r="AF394" s="3">
        <f t="shared" si="333"/>
        <v>0.18811996393607661</v>
      </c>
      <c r="AG394" s="3">
        <f t="shared" si="334"/>
        <v>9.7478890503555705E-5</v>
      </c>
      <c r="AH394" s="17">
        <f t="shared" si="335"/>
        <v>4.4898643213160103E-2</v>
      </c>
      <c r="AI394" s="3">
        <f t="shared" si="336"/>
        <v>6.8294026447290532E-4</v>
      </c>
      <c r="AJ394" s="3">
        <f t="shared" si="337"/>
        <v>0.15967600686143585</v>
      </c>
      <c r="AK394" s="3">
        <f t="shared" si="338"/>
        <v>1.1557292899482219E-4</v>
      </c>
      <c r="AL394" s="3">
        <f t="shared" si="339"/>
        <v>4.0842493344392963E-4</v>
      </c>
      <c r="AM394" s="3">
        <f t="shared" si="340"/>
        <v>9.7478890503555705E-5</v>
      </c>
      <c r="AN394" s="5"/>
      <c r="AP394" s="5">
        <v>0.161550136621739</v>
      </c>
      <c r="AQ394" s="5">
        <v>9.9612382741931604</v>
      </c>
      <c r="AR394" s="5">
        <v>3.7170751847675501E-2</v>
      </c>
      <c r="AS394" s="5">
        <v>0.25394471786099199</v>
      </c>
      <c r="AT394" s="5">
        <v>0.27895969693303702</v>
      </c>
      <c r="AU394" s="5">
        <v>3.8700418277806801</v>
      </c>
      <c r="AV394" s="5">
        <v>6.2412777491613398E-2</v>
      </c>
      <c r="AW394" s="5">
        <v>0.78269576247282802</v>
      </c>
      <c r="AX394" s="5">
        <v>0.54354856147194797</v>
      </c>
      <c r="AY394" s="5">
        <v>1.30228094708649</v>
      </c>
      <c r="AZ394" s="5">
        <v>1.44587474468394E-2</v>
      </c>
      <c r="BA394" s="5">
        <v>0.203668624231924</v>
      </c>
      <c r="BB394" s="5">
        <v>8.1163988275061993E-3</v>
      </c>
      <c r="BC394" s="5">
        <v>0.30138474155233203</v>
      </c>
      <c r="BD394" s="5">
        <v>6.0580428574354403E-2</v>
      </c>
      <c r="BE394" s="5">
        <v>0.379237908615075</v>
      </c>
      <c r="BF394" s="5">
        <v>3.03620828533828E-2</v>
      </c>
      <c r="BG394" s="5">
        <v>1.7142581161884302E-2</v>
      </c>
      <c r="BH394" s="5">
        <v>9.5663675557736902E-2</v>
      </c>
      <c r="BI394" s="3">
        <v>2.37912881404416E-2</v>
      </c>
      <c r="BK394" s="5">
        <v>2.1156354361896499</v>
      </c>
      <c r="BL394" s="5">
        <v>29458.316529182099</v>
      </c>
      <c r="BM394" s="5">
        <v>17.0255255302325</v>
      </c>
      <c r="BN394" s="5">
        <v>318.88049163874598</v>
      </c>
      <c r="BO394" s="5">
        <v>0.34880577164604099</v>
      </c>
      <c r="BP394" s="5">
        <v>1.3165099987458599</v>
      </c>
      <c r="BQ394" s="5">
        <v>1.86332237793468E-2</v>
      </c>
      <c r="BR394" s="5">
        <v>0.684219735936484</v>
      </c>
      <c r="BS394" s="5">
        <v>24.1433153871081</v>
      </c>
      <c r="BT394" s="5">
        <v>6.4846112009546104</v>
      </c>
      <c r="BU394" s="5">
        <v>1.22219401724496E-2</v>
      </c>
      <c r="BV394" s="5">
        <v>0.17762923255229099</v>
      </c>
      <c r="BW394" s="5">
        <v>3.6880628099022301E-4</v>
      </c>
      <c r="BX394" s="5">
        <v>7.1526599792575807E-2</v>
      </c>
      <c r="BY394" s="5">
        <v>1.4541399622607599E-2</v>
      </c>
      <c r="BZ394" s="5">
        <v>0.30399328698115202</v>
      </c>
      <c r="CA394" s="5">
        <v>2.2108219692651102E-2</v>
      </c>
      <c r="CB394" s="5">
        <v>6.30025996814033E-3</v>
      </c>
      <c r="CC394" s="5">
        <v>0.299938328211658</v>
      </c>
      <c r="CD394" s="3">
        <v>9.5866394438458097E-2</v>
      </c>
      <c r="CF394" s="3">
        <v>18.533278898151401</v>
      </c>
      <c r="CG394" s="3">
        <v>376740.91568527097</v>
      </c>
      <c r="CH394" s="3">
        <v>148.32695953091499</v>
      </c>
      <c r="CI394" s="3">
        <v>892.78628390671997</v>
      </c>
      <c r="CJ394" s="3">
        <v>0.27895969693303702</v>
      </c>
      <c r="CK394" s="3">
        <v>3.8700418277806801</v>
      </c>
      <c r="CL394" s="3">
        <v>6.2412777491613398E-2</v>
      </c>
      <c r="CM394" s="3">
        <v>0.85683785121163003</v>
      </c>
      <c r="CN394" s="3">
        <v>68.933712054615995</v>
      </c>
      <c r="CO394" s="3">
        <v>23.6842566077943</v>
      </c>
      <c r="CP394" s="3">
        <v>1.44587474468394E-2</v>
      </c>
      <c r="CQ394" s="3">
        <v>0.203668624231924</v>
      </c>
      <c r="CR394" s="3">
        <v>8.1163988275061993E-3</v>
      </c>
      <c r="CS394" s="3">
        <v>0.30138474155233203</v>
      </c>
      <c r="CT394" s="3">
        <v>6.0580428574354403E-2</v>
      </c>
      <c r="CU394" s="3">
        <v>0.379237908615075</v>
      </c>
      <c r="CV394" s="3">
        <v>3.03620828533828E-2</v>
      </c>
      <c r="CW394" s="3">
        <v>1.7142581161884302E-2</v>
      </c>
      <c r="CX394" s="3">
        <v>0.322030832383849</v>
      </c>
      <c r="CY394" s="3">
        <v>0.10129845297050501</v>
      </c>
      <c r="DA394" s="3">
        <f t="shared" si="341"/>
        <v>0.3373486906706753</v>
      </c>
      <c r="DB394" s="3">
        <f t="shared" si="342"/>
        <v>6746.1888384863632</v>
      </c>
      <c r="DC394" s="3">
        <f t="shared" si="343"/>
        <v>2.5168658673025561</v>
      </c>
      <c r="DD394" s="3">
        <f t="shared" si="344"/>
        <v>15.21101663741954</v>
      </c>
      <c r="DE394" s="3">
        <f t="shared" si="345"/>
        <v>4.3898860185225983E-3</v>
      </c>
      <c r="DF394" s="3">
        <f t="shared" si="346"/>
        <v>5.9184001036560331E-2</v>
      </c>
      <c r="DG394" s="3">
        <f t="shared" si="347"/>
        <v>8.9515335673469873E-4</v>
      </c>
      <c r="DH394" s="3">
        <f t="shared" si="348"/>
        <v>1.1800548839163063E-2</v>
      </c>
      <c r="DI394" s="3">
        <f t="shared" si="349"/>
        <v>0.92007794887743988</v>
      </c>
      <c r="DJ394" s="3">
        <f t="shared" si="350"/>
        <v>0.29995259128412238</v>
      </c>
      <c r="DK394" s="3">
        <f t="shared" si="351"/>
        <v>1.3404087068143717E-4</v>
      </c>
      <c r="DL394" s="3">
        <f t="shared" si="352"/>
        <v>1.8118211227720062E-3</v>
      </c>
      <c r="DM394" s="3">
        <f t="shared" si="353"/>
        <v>7.0689254537670049E-5</v>
      </c>
      <c r="DN394" s="3">
        <f t="shared" si="354"/>
        <v>2.5388319564681326E-3</v>
      </c>
      <c r="DO394" s="3">
        <f t="shared" si="355"/>
        <v>4.9753965649108412E-4</v>
      </c>
      <c r="DP394" s="3">
        <f t="shared" si="356"/>
        <v>2.9720839233156348E-3</v>
      </c>
      <c r="DQ394" s="3">
        <f t="shared" si="357"/>
        <v>1.5414842191926903E-4</v>
      </c>
      <c r="DR394" s="3">
        <f t="shared" si="358"/>
        <v>8.387466667719086E-5</v>
      </c>
      <c r="DS394" s="3">
        <f t="shared" si="359"/>
        <v>1.5542028589954104E-3</v>
      </c>
      <c r="DT394" s="3">
        <f t="shared" si="360"/>
        <v>4.8472709720646988E-4</v>
      </c>
      <c r="DV394" s="3">
        <f t="shared" si="361"/>
        <v>4.9855038859453055E-3</v>
      </c>
      <c r="DW394" s="3">
        <f t="shared" si="362"/>
        <v>99.698476975645903</v>
      </c>
      <c r="DX394" s="3">
        <f t="shared" si="363"/>
        <v>3.7195474323300053E-2</v>
      </c>
      <c r="DY394" s="3">
        <f t="shared" si="364"/>
        <v>0.22479584077907283</v>
      </c>
      <c r="DZ394" s="3">
        <f t="shared" si="365"/>
        <v>6.4875881867781156E-5</v>
      </c>
      <c r="EA394" s="3">
        <f t="shared" si="366"/>
        <v>8.7465010333064074E-4</v>
      </c>
      <c r="EB394" s="3">
        <f t="shared" si="367"/>
        <v>1.3229013960734373E-5</v>
      </c>
      <c r="EC394" s="3">
        <f t="shared" si="368"/>
        <v>1.7439428022374378E-4</v>
      </c>
      <c r="ED394" s="3">
        <f t="shared" si="369"/>
        <v>1.3597361769454768E-2</v>
      </c>
      <c r="EE394" s="3">
        <f t="shared" si="370"/>
        <v>4.4328460456548851E-3</v>
      </c>
      <c r="EF394" s="3">
        <f t="shared" si="371"/>
        <v>1.9809215216731451E-6</v>
      </c>
      <c r="EG394" s="3">
        <f t="shared" si="372"/>
        <v>2.6775978380884291E-5</v>
      </c>
      <c r="EH394" s="3">
        <f t="shared" si="373"/>
        <v>1.0446803646739804E-6</v>
      </c>
      <c r="EI394" s="3">
        <f t="shared" si="374"/>
        <v>3.7520099928564108E-5</v>
      </c>
      <c r="EJ394" s="3">
        <f t="shared" si="375"/>
        <v>7.3528842987853147E-6</v>
      </c>
      <c r="EK394" s="3">
        <f t="shared" si="376"/>
        <v>4.3922909318508563E-5</v>
      </c>
      <c r="EL394" s="3">
        <f t="shared" si="377"/>
        <v>2.278080744771826E-6</v>
      </c>
      <c r="EM394" s="3">
        <f t="shared" si="378"/>
        <v>1.2395408318324072E-6</v>
      </c>
      <c r="EN394" s="3">
        <f t="shared" si="379"/>
        <v>2.2968769725070921E-5</v>
      </c>
      <c r="EO394" s="3">
        <f t="shared" si="380"/>
        <v>7.163534033410469E-6</v>
      </c>
      <c r="EQ394" s="3">
        <f t="shared" si="381"/>
        <v>199.39695395129181</v>
      </c>
    </row>
    <row r="395" spans="1:147">
      <c r="A395" s="5" t="s">
        <v>371</v>
      </c>
      <c r="B395" s="5" t="s">
        <v>398</v>
      </c>
      <c r="C395" s="5" t="s">
        <v>65</v>
      </c>
      <c r="D395" s="5" t="s">
        <v>618</v>
      </c>
      <c r="E395" s="3" t="s">
        <v>399</v>
      </c>
      <c r="F395" s="13" t="s">
        <v>496</v>
      </c>
      <c r="G395" s="5">
        <v>17.5198256882687</v>
      </c>
      <c r="H395" s="5">
        <v>378409.92353213002</v>
      </c>
      <c r="I395" s="5">
        <v>74.058283506737794</v>
      </c>
      <c r="J395" s="5">
        <v>1694.72590595263</v>
      </c>
      <c r="K395" s="5">
        <v>3.1087580775189299</v>
      </c>
      <c r="L395" s="5">
        <v>4.4168503320079804</v>
      </c>
      <c r="M395" s="5">
        <v>6.3407967521117603E-2</v>
      </c>
      <c r="N395" s="5">
        <v>0.87981897607436799</v>
      </c>
      <c r="O395" s="5">
        <v>119.646750110714</v>
      </c>
      <c r="P395" s="5">
        <v>27.278021737661302</v>
      </c>
      <c r="Q395" s="5">
        <v>0.526455183243003</v>
      </c>
      <c r="R395" s="5">
        <v>0.17136395096440701</v>
      </c>
      <c r="S395" s="5">
        <v>1.21949973768659E-2</v>
      </c>
      <c r="T395" s="5">
        <v>0.17404446329394099</v>
      </c>
      <c r="U395" s="5">
        <v>4.8638159024181</v>
      </c>
      <c r="V395" s="5">
        <v>1.70221452344661</v>
      </c>
      <c r="W395" s="5">
        <v>4.7336825711603601E-2</v>
      </c>
      <c r="X395" s="5">
        <v>4.6043830470224201E-2</v>
      </c>
      <c r="Y395" s="5">
        <v>8.7407882865506892</v>
      </c>
      <c r="Z395" s="5">
        <v>0.54391590222504305</v>
      </c>
      <c r="AA395" s="3">
        <f t="shared" si="328"/>
        <v>4.3699269154151836E-2</v>
      </c>
      <c r="AB395" s="3">
        <f t="shared" si="329"/>
        <v>3.120773646884178</v>
      </c>
      <c r="AC395" s="3">
        <f t="shared" si="330"/>
        <v>6.2227328290511023E-2</v>
      </c>
      <c r="AD395" s="3">
        <f t="shared" si="331"/>
        <v>0.6189744680754693</v>
      </c>
      <c r="AE395" s="3">
        <f t="shared" si="332"/>
        <v>5.2676977133825683E-3</v>
      </c>
      <c r="AF395" s="3">
        <f t="shared" si="333"/>
        <v>0.55645048741221381</v>
      </c>
      <c r="AG395" s="3">
        <f t="shared" si="334"/>
        <v>7.1086603458086674E-3</v>
      </c>
      <c r="AH395" s="17">
        <f t="shared" si="335"/>
        <v>6.0229714527355746E-2</v>
      </c>
      <c r="AI395" s="3">
        <f t="shared" si="336"/>
        <v>7.3444303117767753E-3</v>
      </c>
      <c r="AJ395" s="3">
        <f t="shared" si="337"/>
        <v>0.36833181173014301</v>
      </c>
      <c r="AK395" s="3">
        <f t="shared" si="338"/>
        <v>6.2172424595872727E-4</v>
      </c>
      <c r="AL395" s="3">
        <f t="shared" si="339"/>
        <v>6.5675514906790841E-2</v>
      </c>
      <c r="AM395" s="3">
        <f t="shared" si="340"/>
        <v>7.1086603458086674E-3</v>
      </c>
      <c r="AN395" s="5"/>
      <c r="AP395" s="5">
        <v>0.38902567907373398</v>
      </c>
      <c r="AQ395" s="5">
        <v>10.8291514344972</v>
      </c>
      <c r="AR395" s="5">
        <v>2.97849771474635E-2</v>
      </c>
      <c r="AS395" s="5">
        <v>0.33862316321941599</v>
      </c>
      <c r="AT395" s="5">
        <v>0.229457421964118</v>
      </c>
      <c r="AU395" s="5">
        <v>4.4168503320079804</v>
      </c>
      <c r="AV395" s="5">
        <v>6.3407967521117603E-2</v>
      </c>
      <c r="AW395" s="5">
        <v>0.87981897607436799</v>
      </c>
      <c r="AX395" s="5">
        <v>1.61388373974341</v>
      </c>
      <c r="AY395" s="5">
        <v>1.22428640767911</v>
      </c>
      <c r="AZ395" s="5">
        <v>4.8390697519111799E-2</v>
      </c>
      <c r="BA395" s="5">
        <v>0.17136395096440701</v>
      </c>
      <c r="BB395" s="5">
        <v>1.21949973768659E-2</v>
      </c>
      <c r="BC395" s="5">
        <v>0.17404446329394099</v>
      </c>
      <c r="BD395" s="5">
        <v>4.8214055604864602E-2</v>
      </c>
      <c r="BE395" s="5">
        <v>0.273478648932096</v>
      </c>
      <c r="BF395" s="5">
        <v>4.7336825711603601E-2</v>
      </c>
      <c r="BG395" s="5">
        <v>1.8248590722019301E-2</v>
      </c>
      <c r="BH395" s="5">
        <v>0.16853097784156701</v>
      </c>
      <c r="BI395" s="3">
        <v>8.78344511521509E-3</v>
      </c>
      <c r="BK395" s="5">
        <v>3.3585261906345201</v>
      </c>
      <c r="BL395" s="5">
        <v>27680.043385694298</v>
      </c>
      <c r="BM395" s="5">
        <v>37.704703941439398</v>
      </c>
      <c r="BN395" s="5">
        <v>448.75973235928302</v>
      </c>
      <c r="BO395" s="5">
        <v>2.78256731509956</v>
      </c>
      <c r="BP395" s="5">
        <v>1.85258208738013</v>
      </c>
      <c r="BQ395" s="5">
        <v>2.8699991402692401E-2</v>
      </c>
      <c r="BR395" s="5">
        <v>0.85660582642622196</v>
      </c>
      <c r="BS395" s="5">
        <v>13.8941224003696</v>
      </c>
      <c r="BT395" s="5">
        <v>8.1776683310090998</v>
      </c>
      <c r="BU395" s="5">
        <v>0.69067517733516504</v>
      </c>
      <c r="BV395" s="5">
        <v>0.119260126758844</v>
      </c>
      <c r="BW395" s="5">
        <v>7.7109894052875005E-4</v>
      </c>
      <c r="BX395" s="5">
        <v>0.100005206421048</v>
      </c>
      <c r="BY395" s="5">
        <v>6.1593141191344296</v>
      </c>
      <c r="BZ395" s="5">
        <v>0.81257203117117804</v>
      </c>
      <c r="CA395" s="5">
        <v>4.4403946818288E-2</v>
      </c>
      <c r="CB395" s="5">
        <v>7.3766380833673803E-2</v>
      </c>
      <c r="CC395" s="5">
        <v>4.2142704135855702</v>
      </c>
      <c r="CD395" s="3">
        <v>0.31169672854445701</v>
      </c>
      <c r="CF395" s="3">
        <v>17.5198256882687</v>
      </c>
      <c r="CG395" s="3">
        <v>378409.92353213002</v>
      </c>
      <c r="CH395" s="3">
        <v>74.058283506737794</v>
      </c>
      <c r="CI395" s="3">
        <v>1694.72590595263</v>
      </c>
      <c r="CJ395" s="3">
        <v>3.1087580775189299</v>
      </c>
      <c r="CK395" s="3">
        <v>4.4168503320079804</v>
      </c>
      <c r="CL395" s="3">
        <v>6.3407967521117603E-2</v>
      </c>
      <c r="CM395" s="3">
        <v>0.87981897607436799</v>
      </c>
      <c r="CN395" s="3">
        <v>119.646750110714</v>
      </c>
      <c r="CO395" s="3">
        <v>27.278021737661302</v>
      </c>
      <c r="CP395" s="3">
        <v>0.526455183243003</v>
      </c>
      <c r="CQ395" s="3">
        <v>0.17136395096440701</v>
      </c>
      <c r="CR395" s="3">
        <v>1.21949973768659E-2</v>
      </c>
      <c r="CS395" s="3">
        <v>0.17404446329394099</v>
      </c>
      <c r="CT395" s="3">
        <v>4.8638159024181</v>
      </c>
      <c r="CU395" s="3">
        <v>1.70221452344661</v>
      </c>
      <c r="CV395" s="3">
        <v>4.7336825711603601E-2</v>
      </c>
      <c r="CW395" s="3">
        <v>4.6043830470224201E-2</v>
      </c>
      <c r="CX395" s="3">
        <v>8.7407882865506892</v>
      </c>
      <c r="CY395" s="3">
        <v>0.54391590222504305</v>
      </c>
      <c r="DA395" s="3">
        <f t="shared" si="341"/>
        <v>0.31890149008146795</v>
      </c>
      <c r="DB395" s="3">
        <f t="shared" si="342"/>
        <v>6776.0752714142718</v>
      </c>
      <c r="DC395" s="3">
        <f t="shared" si="343"/>
        <v>1.2566479252227571</v>
      </c>
      <c r="DD395" s="3">
        <f t="shared" si="344"/>
        <v>28.874215941700943</v>
      </c>
      <c r="DE395" s="3">
        <f t="shared" si="345"/>
        <v>4.8921381007757059E-2</v>
      </c>
      <c r="DF395" s="3">
        <f t="shared" si="346"/>
        <v>6.7546265973512473E-2</v>
      </c>
      <c r="DG395" s="3">
        <f t="shared" si="347"/>
        <v>9.0942683936602847E-4</v>
      </c>
      <c r="DH395" s="3">
        <f t="shared" si="348"/>
        <v>1.2117049663605124E-2</v>
      </c>
      <c r="DI395" s="3">
        <f t="shared" si="349"/>
        <v>1.59695935632333</v>
      </c>
      <c r="DJ395" s="3">
        <f t="shared" si="350"/>
        <v>0.34546633406359301</v>
      </c>
      <c r="DK395" s="3">
        <f t="shared" si="351"/>
        <v>4.8805410977749049E-3</v>
      </c>
      <c r="DL395" s="3">
        <f t="shared" si="352"/>
        <v>1.5244411219934616E-3</v>
      </c>
      <c r="DM395" s="3">
        <f t="shared" si="353"/>
        <v>1.0621154676850233E-4</v>
      </c>
      <c r="DN395" s="3">
        <f t="shared" si="354"/>
        <v>1.4661314404341758E-3</v>
      </c>
      <c r="DO395" s="3">
        <f t="shared" si="355"/>
        <v>3.9945925611186761E-2</v>
      </c>
      <c r="DP395" s="3">
        <f t="shared" si="356"/>
        <v>1.3340239211964028E-2</v>
      </c>
      <c r="DQ395" s="3">
        <f t="shared" si="357"/>
        <v>2.4032926256566711E-4</v>
      </c>
      <c r="DR395" s="3">
        <f t="shared" si="358"/>
        <v>2.2528176455818163E-4</v>
      </c>
      <c r="DS395" s="3">
        <f t="shared" si="359"/>
        <v>4.2185271653236919E-2</v>
      </c>
      <c r="DT395" s="3">
        <f t="shared" si="360"/>
        <v>2.6027127629160355E-3</v>
      </c>
      <c r="DV395" s="3">
        <f t="shared" si="361"/>
        <v>4.6830238591777538E-3</v>
      </c>
      <c r="DW395" s="3">
        <f t="shared" si="362"/>
        <v>99.505719335180515</v>
      </c>
      <c r="DX395" s="3">
        <f t="shared" si="363"/>
        <v>1.8453699338002491E-2</v>
      </c>
      <c r="DY395" s="3">
        <f t="shared" si="364"/>
        <v>0.42401382989929781</v>
      </c>
      <c r="DZ395" s="3">
        <f t="shared" si="365"/>
        <v>7.1840365005734167E-4</v>
      </c>
      <c r="EA395" s="3">
        <f t="shared" si="366"/>
        <v>9.9190748551070324E-4</v>
      </c>
      <c r="EB395" s="3">
        <f t="shared" si="367"/>
        <v>1.3354806168637646E-5</v>
      </c>
      <c r="EC395" s="3">
        <f t="shared" si="368"/>
        <v>1.7793718261714106E-4</v>
      </c>
      <c r="ED395" s="3">
        <f t="shared" si="369"/>
        <v>2.3451125191948103E-2</v>
      </c>
      <c r="EE395" s="3">
        <f t="shared" si="370"/>
        <v>5.0731248842681206E-3</v>
      </c>
      <c r="EF395" s="3">
        <f t="shared" si="371"/>
        <v>7.1670064635755241E-5</v>
      </c>
      <c r="EG395" s="3">
        <f t="shared" si="372"/>
        <v>2.2386205045273782E-5</v>
      </c>
      <c r="EH395" s="3">
        <f t="shared" si="373"/>
        <v>1.5597017358244531E-6</v>
      </c>
      <c r="EI395" s="3">
        <f t="shared" si="374"/>
        <v>2.1529935512342363E-5</v>
      </c>
      <c r="EJ395" s="3">
        <f t="shared" si="375"/>
        <v>5.8660034064543921E-4</v>
      </c>
      <c r="EK395" s="3">
        <f t="shared" si="376"/>
        <v>1.9589955036210913E-4</v>
      </c>
      <c r="EL395" s="3">
        <f t="shared" si="377"/>
        <v>3.5292016677817879E-6</v>
      </c>
      <c r="EM395" s="3">
        <f t="shared" si="378"/>
        <v>3.3082312603622987E-6</v>
      </c>
      <c r="EN395" s="3">
        <f t="shared" si="379"/>
        <v>6.1948482463200559E-4</v>
      </c>
      <c r="EO395" s="3">
        <f t="shared" si="380"/>
        <v>3.8220473551906276E-5</v>
      </c>
      <c r="EQ395" s="3">
        <f t="shared" si="381"/>
        <v>199.01143867036103</v>
      </c>
    </row>
    <row r="396" spans="1:147">
      <c r="A396" s="5" t="s">
        <v>372</v>
      </c>
      <c r="B396" s="5" t="s">
        <v>398</v>
      </c>
      <c r="C396" s="5" t="s">
        <v>65</v>
      </c>
      <c r="D396" s="5" t="s">
        <v>618</v>
      </c>
      <c r="E396" s="3" t="s">
        <v>399</v>
      </c>
      <c r="F396" s="13" t="s">
        <v>498</v>
      </c>
      <c r="G396" s="5">
        <v>22.0328081707015</v>
      </c>
      <c r="H396" s="5">
        <v>416121.19145020598</v>
      </c>
      <c r="I396" s="5">
        <v>1.054749009637</v>
      </c>
      <c r="J396" s="5">
        <v>25.612397622657198</v>
      </c>
      <c r="K396" s="5">
        <v>127.778183582022</v>
      </c>
      <c r="L396" s="5">
        <v>3.7547516129573699</v>
      </c>
      <c r="M396" s="5">
        <v>0.100561292490066</v>
      </c>
      <c r="N396" s="5">
        <v>0.959053433022101</v>
      </c>
      <c r="O396" s="5">
        <v>4376.6374694495698</v>
      </c>
      <c r="P396" s="5">
        <v>6.76327842480472</v>
      </c>
      <c r="Q396" s="5">
        <v>15.803216349730199</v>
      </c>
      <c r="R396" s="5">
        <v>0.17348174229185101</v>
      </c>
      <c r="S396" s="5">
        <v>1.21107697505078E-2</v>
      </c>
      <c r="T396" s="5">
        <v>0.15416603568800999</v>
      </c>
      <c r="U396" s="5">
        <v>227.212116913562</v>
      </c>
      <c r="V396" s="5">
        <v>4.3501056480352203</v>
      </c>
      <c r="W396" s="5">
        <v>9.7729832696355494</v>
      </c>
      <c r="X396" s="5">
        <v>7.1531408546389397</v>
      </c>
      <c r="Y396" s="5">
        <v>102.782584036373</v>
      </c>
      <c r="Z396" s="5">
        <v>1.3123032345538901</v>
      </c>
      <c r="AA396" s="3">
        <f t="shared" si="328"/>
        <v>4.1181189874389179E-2</v>
      </c>
      <c r="AB396" s="3">
        <f t="shared" si="329"/>
        <v>6.5801794031674785E-2</v>
      </c>
      <c r="AC396" s="3">
        <f t="shared" si="330"/>
        <v>1.2767758729333839E-2</v>
      </c>
      <c r="AD396" s="3">
        <f t="shared" si="331"/>
        <v>2.4099528850618992E-4</v>
      </c>
      <c r="AE396" s="3">
        <f t="shared" si="332"/>
        <v>6.959487272773339E-2</v>
      </c>
      <c r="AF396" s="3">
        <f t="shared" si="333"/>
        <v>2.2106091128547178</v>
      </c>
      <c r="AG396" s="3">
        <f t="shared" si="334"/>
        <v>14.982916509368421</v>
      </c>
      <c r="AH396" s="17">
        <f t="shared" si="335"/>
        <v>0.15375383386097505</v>
      </c>
      <c r="AI396" s="3">
        <f t="shared" si="336"/>
        <v>1.2441853204541329</v>
      </c>
      <c r="AJ396" s="3">
        <f t="shared" si="337"/>
        <v>6.4122159518617172</v>
      </c>
      <c r="AK396" s="3">
        <f t="shared" si="338"/>
        <v>6.7818417360740142</v>
      </c>
      <c r="AL396" s="3">
        <f t="shared" si="339"/>
        <v>215.41818464637268</v>
      </c>
      <c r="AM396" s="3">
        <f t="shared" si="340"/>
        <v>14.982916509368421</v>
      </c>
      <c r="AN396" s="5"/>
      <c r="AP396" s="5">
        <v>0.31881794720360701</v>
      </c>
      <c r="AQ396" s="5">
        <v>10.0440649621845</v>
      </c>
      <c r="AR396" s="5">
        <v>5.2644155109580898E-2</v>
      </c>
      <c r="AS396" s="5">
        <v>0.434248214456457</v>
      </c>
      <c r="AT396" s="5">
        <v>0.351620519706552</v>
      </c>
      <c r="AU396" s="5">
        <v>3.7547516129573699</v>
      </c>
      <c r="AV396" s="5">
        <v>0.100561292490066</v>
      </c>
      <c r="AW396" s="5">
        <v>0.72793392307266802</v>
      </c>
      <c r="AX396" s="5">
        <v>2.2312943780568801</v>
      </c>
      <c r="AY396" s="5">
        <v>1.1354596983666401</v>
      </c>
      <c r="AZ396" s="5">
        <v>1.71572290530153E-2</v>
      </c>
      <c r="BA396" s="5">
        <v>0.17348174229185101</v>
      </c>
      <c r="BB396" s="5">
        <v>1.21107697505078E-2</v>
      </c>
      <c r="BC396" s="5">
        <v>0.15416603568800999</v>
      </c>
      <c r="BD396" s="5">
        <v>3.04321365543135E-2</v>
      </c>
      <c r="BE396" s="5">
        <v>0.193609719486804</v>
      </c>
      <c r="BF396" s="5">
        <v>3.0668483185363402E-2</v>
      </c>
      <c r="BG396" s="5">
        <v>2.5438784987330901E-4</v>
      </c>
      <c r="BH396" s="5">
        <v>0.15113378643848599</v>
      </c>
      <c r="BI396" s="3">
        <v>7.4198932522430497E-3</v>
      </c>
      <c r="BK396" s="5">
        <v>1.3739695864367301</v>
      </c>
      <c r="BL396" s="5">
        <v>32426.660511479</v>
      </c>
      <c r="BM396" s="5">
        <v>0.33396871344246698</v>
      </c>
      <c r="BN396" s="5">
        <v>4.4586466499952699</v>
      </c>
      <c r="BO396" s="5">
        <v>57.3998761263733</v>
      </c>
      <c r="BP396" s="5">
        <v>0.68512410727795403</v>
      </c>
      <c r="BQ396" s="5">
        <v>5.6040746040732697E-2</v>
      </c>
      <c r="BR396" s="5">
        <v>0.318757304387215</v>
      </c>
      <c r="BS396" s="5">
        <v>3353.7600320571401</v>
      </c>
      <c r="BT396" s="5">
        <v>2.2107425475681</v>
      </c>
      <c r="BU396" s="5">
        <v>9.14924626290974</v>
      </c>
      <c r="BV396" s="5">
        <v>0.20332298735659299</v>
      </c>
      <c r="BW396" s="5">
        <v>8.0484145854189601E-3</v>
      </c>
      <c r="BX396" s="5">
        <v>0.17444917699916701</v>
      </c>
      <c r="BY396" s="5">
        <v>88.111148656004104</v>
      </c>
      <c r="BZ396" s="5">
        <v>2.4545360327604402</v>
      </c>
      <c r="CA396" s="5">
        <v>11.414880090864999</v>
      </c>
      <c r="CB396" s="5">
        <v>2.3665601366729199</v>
      </c>
      <c r="CC396" s="5">
        <v>42.430636842522702</v>
      </c>
      <c r="CD396" s="3">
        <v>0.35021013558337699</v>
      </c>
      <c r="CF396" s="3">
        <v>22.0328081707015</v>
      </c>
      <c r="CG396" s="3">
        <v>416121.19145020598</v>
      </c>
      <c r="CH396" s="3">
        <v>1.054749009637</v>
      </c>
      <c r="CI396" s="3">
        <v>25.612397622657198</v>
      </c>
      <c r="CJ396" s="3">
        <v>127.778183582022</v>
      </c>
      <c r="CK396" s="3">
        <v>3.7547516129573699</v>
      </c>
      <c r="CL396" s="3">
        <v>0.100561292490066</v>
      </c>
      <c r="CM396" s="3">
        <v>0.959053433022101</v>
      </c>
      <c r="CN396" s="3">
        <v>4376.6374694495698</v>
      </c>
      <c r="CO396" s="3">
        <v>6.76327842480472</v>
      </c>
      <c r="CP396" s="3">
        <v>15.803216349730199</v>
      </c>
      <c r="CQ396" s="3">
        <v>0.17348174229185101</v>
      </c>
      <c r="CR396" s="3">
        <v>1.21107697505078E-2</v>
      </c>
      <c r="CS396" s="3">
        <v>0.15416603568800999</v>
      </c>
      <c r="CT396" s="3">
        <v>227.212116913562</v>
      </c>
      <c r="CU396" s="3">
        <v>4.3501056480352203</v>
      </c>
      <c r="CV396" s="3">
        <v>9.7729832696355494</v>
      </c>
      <c r="CW396" s="3">
        <v>7.1531408546389397</v>
      </c>
      <c r="CX396" s="3">
        <v>102.782584036373</v>
      </c>
      <c r="CY396" s="3">
        <v>1.3123032345538901</v>
      </c>
      <c r="DA396" s="3">
        <f t="shared" si="341"/>
        <v>0.4010482456466829</v>
      </c>
      <c r="DB396" s="3">
        <f t="shared" si="342"/>
        <v>7451.3598612267169</v>
      </c>
      <c r="DC396" s="3">
        <f t="shared" si="343"/>
        <v>1.7897365315933972E-2</v>
      </c>
      <c r="DD396" s="3">
        <f t="shared" si="344"/>
        <v>0.43637611081752292</v>
      </c>
      <c r="DE396" s="3">
        <f t="shared" si="345"/>
        <v>2.010798218330375</v>
      </c>
      <c r="DF396" s="3">
        <f t="shared" si="346"/>
        <v>5.7420884125361213E-2</v>
      </c>
      <c r="DG396" s="3">
        <f t="shared" si="347"/>
        <v>1.4422972690513317E-3</v>
      </c>
      <c r="DH396" s="3">
        <f t="shared" si="348"/>
        <v>1.3208283060488928E-2</v>
      </c>
      <c r="DI396" s="3">
        <f t="shared" si="349"/>
        <v>58.416230692478138</v>
      </c>
      <c r="DJ396" s="3">
        <f t="shared" si="350"/>
        <v>8.5654488662673764E-2</v>
      </c>
      <c r="DK396" s="3">
        <f t="shared" si="351"/>
        <v>0.14650486751174302</v>
      </c>
      <c r="DL396" s="3">
        <f t="shared" si="352"/>
        <v>1.5432808381017071E-3</v>
      </c>
      <c r="DM396" s="3">
        <f t="shared" si="353"/>
        <v>1.0547797166391855E-4</v>
      </c>
      <c r="DN396" s="3">
        <f t="shared" si="354"/>
        <v>1.2986777498779378E-3</v>
      </c>
      <c r="DO396" s="3">
        <f t="shared" si="355"/>
        <v>1.8660653491586892</v>
      </c>
      <c r="DP396" s="3">
        <f t="shared" si="356"/>
        <v>3.4091737053567557E-2</v>
      </c>
      <c r="DQ396" s="3">
        <f t="shared" si="357"/>
        <v>4.961747702660959E-2</v>
      </c>
      <c r="DR396" s="3">
        <f t="shared" si="358"/>
        <v>3.4998656224060086E-2</v>
      </c>
      <c r="DS396" s="3">
        <f t="shared" si="359"/>
        <v>0.49605494226048746</v>
      </c>
      <c r="DT396" s="3">
        <f t="shared" si="360"/>
        <v>6.2795523414872255E-3</v>
      </c>
      <c r="DV396" s="3">
        <f t="shared" si="361"/>
        <v>5.3355947569649811E-3</v>
      </c>
      <c r="DW396" s="3">
        <f t="shared" si="362"/>
        <v>99.133800083609486</v>
      </c>
      <c r="DX396" s="3">
        <f t="shared" si="363"/>
        <v>2.3810873025813478E-4</v>
      </c>
      <c r="DY396" s="3">
        <f t="shared" si="364"/>
        <v>5.8056009824662405E-3</v>
      </c>
      <c r="DZ396" s="3">
        <f t="shared" si="365"/>
        <v>2.6751904658598055E-2</v>
      </c>
      <c r="EA396" s="3">
        <f t="shared" si="366"/>
        <v>7.6393444331254354E-4</v>
      </c>
      <c r="EB396" s="3">
        <f t="shared" si="367"/>
        <v>1.9188498716223832E-5</v>
      </c>
      <c r="EC396" s="3">
        <f t="shared" si="368"/>
        <v>1.7572460822616489E-4</v>
      </c>
      <c r="ED396" s="3">
        <f t="shared" si="369"/>
        <v>0.77717665539679959</v>
      </c>
      <c r="EE396" s="3">
        <f t="shared" si="370"/>
        <v>1.1395577603940043E-3</v>
      </c>
      <c r="EF396" s="3">
        <f t="shared" si="371"/>
        <v>1.9491186196439868E-3</v>
      </c>
      <c r="EG396" s="3">
        <f t="shared" si="372"/>
        <v>2.0531996431058558E-5</v>
      </c>
      <c r="EH396" s="3">
        <f t="shared" si="373"/>
        <v>1.4032917951749665E-6</v>
      </c>
      <c r="EI396" s="3">
        <f t="shared" si="374"/>
        <v>1.7277767122662679E-5</v>
      </c>
      <c r="EJ396" s="3">
        <f t="shared" si="375"/>
        <v>2.4826360920916994E-2</v>
      </c>
      <c r="EK396" s="3">
        <f t="shared" si="376"/>
        <v>4.5356062631700058E-4</v>
      </c>
      <c r="EL396" s="3">
        <f t="shared" si="377"/>
        <v>6.6011696385835606E-4</v>
      </c>
      <c r="EM396" s="3">
        <f t="shared" si="378"/>
        <v>4.6562638953525943E-4</v>
      </c>
      <c r="EN396" s="3">
        <f t="shared" si="379"/>
        <v>6.599575432187193E-3</v>
      </c>
      <c r="EO396" s="3">
        <f t="shared" si="380"/>
        <v>8.3543929971068628E-5</v>
      </c>
      <c r="EQ396" s="3">
        <f t="shared" si="381"/>
        <v>198.26760016721897</v>
      </c>
    </row>
    <row r="397" spans="1:147">
      <c r="A397" s="5" t="s">
        <v>374</v>
      </c>
      <c r="B397" s="5" t="s">
        <v>398</v>
      </c>
      <c r="C397" s="5" t="s">
        <v>65</v>
      </c>
      <c r="D397" s="5" t="s">
        <v>618</v>
      </c>
      <c r="E397" s="3" t="s">
        <v>399</v>
      </c>
      <c r="F397" s="13" t="s">
        <v>498</v>
      </c>
      <c r="G397" s="5">
        <v>24.0768173519436</v>
      </c>
      <c r="H397" s="5">
        <v>423914.20791585703</v>
      </c>
      <c r="I397" s="5">
        <v>344.761002543205</v>
      </c>
      <c r="J397" s="5">
        <v>1519.55686156771</v>
      </c>
      <c r="K397" s="5">
        <v>5.6812692601335</v>
      </c>
      <c r="L397" s="5">
        <v>3.0041109012073401</v>
      </c>
      <c r="M397" s="5">
        <v>0.12503032409727299</v>
      </c>
      <c r="N397" s="5">
        <v>0.82973030835926398</v>
      </c>
      <c r="O397" s="5">
        <v>939.73193079419104</v>
      </c>
      <c r="P397" s="5">
        <v>14.219459514035099</v>
      </c>
      <c r="Q397" s="5">
        <v>5.74795499922649E-2</v>
      </c>
      <c r="R397" s="5">
        <v>0.19852763237976601</v>
      </c>
      <c r="S397" s="5">
        <v>1.02713315886686E-2</v>
      </c>
      <c r="T397" s="5">
        <v>0.208138203935538</v>
      </c>
      <c r="U397" s="5">
        <v>17.602288395872201</v>
      </c>
      <c r="V397" s="5">
        <v>4.8910773081381702</v>
      </c>
      <c r="W397" s="5">
        <v>0.26982567795599799</v>
      </c>
      <c r="X397" s="5">
        <v>4.5259741939654097E-2</v>
      </c>
      <c r="Y397" s="5">
        <v>21.206002355805001</v>
      </c>
      <c r="Z397" s="5">
        <v>1.3397738729666999</v>
      </c>
      <c r="AA397" s="3">
        <f t="shared" si="328"/>
        <v>0.22688259403963262</v>
      </c>
      <c r="AB397" s="3">
        <f t="shared" si="329"/>
        <v>0.67053937255376272</v>
      </c>
      <c r="AC397" s="3">
        <f t="shared" si="330"/>
        <v>6.3178992932628145E-2</v>
      </c>
      <c r="AD397" s="3">
        <f t="shared" si="331"/>
        <v>0.36687164844110259</v>
      </c>
      <c r="AE397" s="3">
        <f t="shared" si="332"/>
        <v>2.1342892064361461E-3</v>
      </c>
      <c r="AF397" s="3">
        <f t="shared" si="333"/>
        <v>0.83006160711161536</v>
      </c>
      <c r="AG397" s="3">
        <f t="shared" si="334"/>
        <v>1.6672288793759856E-4</v>
      </c>
      <c r="AH397" s="17">
        <f t="shared" si="335"/>
        <v>2.7105320950098952E-3</v>
      </c>
      <c r="AI397" s="3">
        <f t="shared" si="336"/>
        <v>3.8860946078111058E-3</v>
      </c>
      <c r="AJ397" s="3">
        <f t="shared" si="337"/>
        <v>4.1244396579491714E-2</v>
      </c>
      <c r="AK397" s="3">
        <f t="shared" si="338"/>
        <v>1.3127860055454563E-4</v>
      </c>
      <c r="AL397" s="3">
        <f t="shared" si="339"/>
        <v>5.1056494980653462E-2</v>
      </c>
      <c r="AM397" s="3">
        <f t="shared" si="340"/>
        <v>1.6672288793759856E-4</v>
      </c>
      <c r="AN397" s="5"/>
      <c r="AP397" s="5">
        <v>0.53953308110793696</v>
      </c>
      <c r="AQ397" s="5">
        <v>11.731460350608501</v>
      </c>
      <c r="AR397" s="5">
        <v>6.2695204971746105E-2</v>
      </c>
      <c r="AS397" s="5">
        <v>0.241626109265735</v>
      </c>
      <c r="AT397" s="5">
        <v>0.32638109714102898</v>
      </c>
      <c r="AU397" s="5">
        <v>3.0041109012073401</v>
      </c>
      <c r="AV397" s="5">
        <v>3.7304644310071799E-2</v>
      </c>
      <c r="AW397" s="5">
        <v>0.82973030835926398</v>
      </c>
      <c r="AX397" s="5">
        <v>2.2298051920983899</v>
      </c>
      <c r="AY397" s="5">
        <v>1.2234886577744399</v>
      </c>
      <c r="AZ397" s="5">
        <v>1.8381493031264299E-2</v>
      </c>
      <c r="BA397" s="5">
        <v>0.19852763237976601</v>
      </c>
      <c r="BB397" s="5">
        <v>1.02713315886686E-2</v>
      </c>
      <c r="BC397" s="5">
        <v>0.19753738916129401</v>
      </c>
      <c r="BD397" s="5">
        <v>3.7560741098264003E-2</v>
      </c>
      <c r="BE397" s="5">
        <v>0.28094065748288699</v>
      </c>
      <c r="BF397" s="5">
        <v>3.2790316403361802E-2</v>
      </c>
      <c r="BG397" s="5">
        <v>7.9021943041587307E-3</v>
      </c>
      <c r="BH397" s="5">
        <v>0.111271806628907</v>
      </c>
      <c r="BI397" s="3">
        <v>7.9239612442821E-3</v>
      </c>
      <c r="BK397" s="5">
        <v>5.68280636527704</v>
      </c>
      <c r="BL397" s="5">
        <v>24802.015864626399</v>
      </c>
      <c r="BM397" s="5">
        <v>43.373112930733498</v>
      </c>
      <c r="BN397" s="5">
        <v>658.95568363655002</v>
      </c>
      <c r="BO397" s="5">
        <v>7.4158285748257597</v>
      </c>
      <c r="BP397" s="5">
        <v>2.2540743565586698</v>
      </c>
      <c r="BQ397" s="5">
        <v>8.3377978638842595E-2</v>
      </c>
      <c r="BR397" s="5">
        <v>0.71542624671118604</v>
      </c>
      <c r="BS397" s="5">
        <v>1253.02530944817</v>
      </c>
      <c r="BT397" s="5">
        <v>3.6979068198986398</v>
      </c>
      <c r="BU397" s="5">
        <v>4.8602786427092197E-2</v>
      </c>
      <c r="BV397" s="5">
        <v>0.19516155472971</v>
      </c>
      <c r="BW397" s="5">
        <v>1.3812808241026001E-2</v>
      </c>
      <c r="BX397" s="5">
        <v>8.4646798505960505E-2</v>
      </c>
      <c r="BY397" s="5">
        <v>30.1307865881755</v>
      </c>
      <c r="BZ397" s="5">
        <v>3.2685177916773198</v>
      </c>
      <c r="CA397" s="5">
        <v>0.45856524821595002</v>
      </c>
      <c r="CB397" s="5">
        <v>5.7226243108030997E-2</v>
      </c>
      <c r="CC397" s="5">
        <v>21.844847280590098</v>
      </c>
      <c r="CD397" s="3">
        <v>1.3794910302699599</v>
      </c>
      <c r="CF397" s="3">
        <v>24.0768173519436</v>
      </c>
      <c r="CG397" s="3">
        <v>423914.20791585703</v>
      </c>
      <c r="CH397" s="3">
        <v>344.761002543205</v>
      </c>
      <c r="CI397" s="3">
        <v>1519.55686156771</v>
      </c>
      <c r="CJ397" s="3">
        <v>5.6812692601335</v>
      </c>
      <c r="CK397" s="3">
        <v>3.0041109012073401</v>
      </c>
      <c r="CL397" s="3">
        <v>0.12503032409727299</v>
      </c>
      <c r="CM397" s="3">
        <v>0.82973030835926398</v>
      </c>
      <c r="CN397" s="3">
        <v>939.73193079419104</v>
      </c>
      <c r="CO397" s="3">
        <v>14.219459514035099</v>
      </c>
      <c r="CP397" s="3">
        <v>5.74795499922649E-2</v>
      </c>
      <c r="CQ397" s="3">
        <v>0.19852763237976601</v>
      </c>
      <c r="CR397" s="3">
        <v>1.02713315886686E-2</v>
      </c>
      <c r="CS397" s="3">
        <v>0.208138203935538</v>
      </c>
      <c r="CT397" s="3">
        <v>17.602288395872201</v>
      </c>
      <c r="CU397" s="3">
        <v>4.8910773081381702</v>
      </c>
      <c r="CV397" s="3">
        <v>0.26982567795599799</v>
      </c>
      <c r="CW397" s="3">
        <v>4.5259741939654097E-2</v>
      </c>
      <c r="CX397" s="3">
        <v>21.206002355805001</v>
      </c>
      <c r="CY397" s="3">
        <v>1.3397738729666999</v>
      </c>
      <c r="DA397" s="3">
        <f t="shared" si="341"/>
        <v>0.43825395677854523</v>
      </c>
      <c r="DB397" s="3">
        <f t="shared" si="342"/>
        <v>7590.9071164089364</v>
      </c>
      <c r="DC397" s="3">
        <f t="shared" si="343"/>
        <v>5.8500302468422722</v>
      </c>
      <c r="DD397" s="3">
        <f t="shared" si="344"/>
        <v>25.889739929322719</v>
      </c>
      <c r="DE397" s="3">
        <f t="shared" si="345"/>
        <v>8.9404042113327351E-2</v>
      </c>
      <c r="DF397" s="3">
        <f t="shared" si="346"/>
        <v>4.5941442134995264E-2</v>
      </c>
      <c r="DG397" s="3">
        <f t="shared" si="347"/>
        <v>1.7932436082393614E-3</v>
      </c>
      <c r="DH397" s="3">
        <f t="shared" si="348"/>
        <v>1.1427218129173172E-2</v>
      </c>
      <c r="DI397" s="3">
        <f t="shared" si="349"/>
        <v>12.542870557945786</v>
      </c>
      <c r="DJ397" s="3">
        <f t="shared" si="350"/>
        <v>0.1800843403499886</v>
      </c>
      <c r="DK397" s="3">
        <f t="shared" si="351"/>
        <v>5.3286835223230662E-4</v>
      </c>
      <c r="DL397" s="3">
        <f t="shared" si="352"/>
        <v>1.7660872368341712E-3</v>
      </c>
      <c r="DM397" s="3">
        <f t="shared" si="353"/>
        <v>8.9457503080253963E-5</v>
      </c>
      <c r="DN397" s="3">
        <f t="shared" si="354"/>
        <v>1.7533333664858733E-3</v>
      </c>
      <c r="DO397" s="3">
        <f t="shared" si="355"/>
        <v>0.14456544346149966</v>
      </c>
      <c r="DP397" s="3">
        <f t="shared" si="356"/>
        <v>3.8331326866286604E-2</v>
      </c>
      <c r="DQ397" s="3">
        <f t="shared" si="357"/>
        <v>1.3699060980455716E-3</v>
      </c>
      <c r="DR397" s="3">
        <f t="shared" si="358"/>
        <v>2.2144540155508841E-4</v>
      </c>
      <c r="DS397" s="3">
        <f t="shared" si="359"/>
        <v>0.10234557121527511</v>
      </c>
      <c r="DT397" s="3">
        <f t="shared" si="360"/>
        <v>6.4110031428151288E-3</v>
      </c>
      <c r="DV397" s="3">
        <f t="shared" si="361"/>
        <v>5.7383475163789357E-3</v>
      </c>
      <c r="DW397" s="3">
        <f t="shared" si="362"/>
        <v>99.392743236587393</v>
      </c>
      <c r="DX397" s="3">
        <f t="shared" si="363"/>
        <v>7.6598296532145324E-2</v>
      </c>
      <c r="DY397" s="3">
        <f t="shared" si="364"/>
        <v>0.3389914056114201</v>
      </c>
      <c r="DZ397" s="3">
        <f t="shared" si="365"/>
        <v>1.1706259694410255E-3</v>
      </c>
      <c r="EA397" s="3">
        <f t="shared" si="366"/>
        <v>6.0154154069036946E-4</v>
      </c>
      <c r="EB397" s="3">
        <f t="shared" si="367"/>
        <v>2.3480118881853074E-5</v>
      </c>
      <c r="EC397" s="3">
        <f t="shared" si="368"/>
        <v>1.4962408839995069E-4</v>
      </c>
      <c r="ED397" s="3">
        <f t="shared" si="369"/>
        <v>0.16423205997617643</v>
      </c>
      <c r="EE397" s="3">
        <f t="shared" si="370"/>
        <v>2.3579628003410776E-3</v>
      </c>
      <c r="EF397" s="3">
        <f t="shared" si="371"/>
        <v>6.9771960715789416E-6</v>
      </c>
      <c r="EG397" s="3">
        <f t="shared" si="372"/>
        <v>2.312454263662688E-5</v>
      </c>
      <c r="EH397" s="3">
        <f t="shared" si="373"/>
        <v>1.1713259690691899E-6</v>
      </c>
      <c r="EI397" s="3">
        <f t="shared" si="374"/>
        <v>2.2957547817514832E-5</v>
      </c>
      <c r="EJ397" s="3">
        <f t="shared" si="375"/>
        <v>1.8928905047187188E-3</v>
      </c>
      <c r="EK397" s="3">
        <f t="shared" si="376"/>
        <v>5.0189729247284917E-4</v>
      </c>
      <c r="EL397" s="3">
        <f t="shared" si="377"/>
        <v>1.7937082218665322E-5</v>
      </c>
      <c r="EM397" s="3">
        <f t="shared" si="378"/>
        <v>2.8995303986936792E-6</v>
      </c>
      <c r="EN397" s="3">
        <f t="shared" si="379"/>
        <v>1.3400779281322588E-3</v>
      </c>
      <c r="EO397" s="3">
        <f t="shared" si="380"/>
        <v>8.3943483893427653E-5</v>
      </c>
      <c r="EQ397" s="3">
        <f t="shared" si="381"/>
        <v>198.78548647317479</v>
      </c>
    </row>
    <row r="398" spans="1:147">
      <c r="A398" s="5" t="s">
        <v>376</v>
      </c>
      <c r="B398" s="5" t="s">
        <v>398</v>
      </c>
      <c r="C398" s="5" t="s">
        <v>65</v>
      </c>
      <c r="D398" s="5" t="s">
        <v>618</v>
      </c>
      <c r="E398" s="3" t="s">
        <v>399</v>
      </c>
      <c r="F398" s="13" t="s">
        <v>491</v>
      </c>
      <c r="G398" s="5">
        <v>18.142858958681099</v>
      </c>
      <c r="H398" s="5">
        <v>381975.83559826802</v>
      </c>
      <c r="I398" s="5">
        <v>92.111004906248894</v>
      </c>
      <c r="J398" s="5">
        <v>3983.3275157523999</v>
      </c>
      <c r="K398" s="5">
        <v>6.5801065307571296</v>
      </c>
      <c r="L398" s="5">
        <v>4.4040922072060598</v>
      </c>
      <c r="M398" s="5">
        <v>5.2270560187620697E-2</v>
      </c>
      <c r="N398" s="5">
        <v>0.87224594527278498</v>
      </c>
      <c r="O398" s="5">
        <v>305.98096667732102</v>
      </c>
      <c r="P398" s="5">
        <v>109.283709180519</v>
      </c>
      <c r="Q398" s="5">
        <v>2.2576875859626699E-2</v>
      </c>
      <c r="R398" s="5">
        <v>0.124090540889177</v>
      </c>
      <c r="S398" s="5">
        <v>1.6716991952187E-2</v>
      </c>
      <c r="T398" s="5">
        <v>0.18391705551231799</v>
      </c>
      <c r="U398" s="5">
        <v>3.4688487072879401E-2</v>
      </c>
      <c r="V398" s="5">
        <v>1.2153886496092201</v>
      </c>
      <c r="W398" s="5">
        <v>4.4623118027323397E-2</v>
      </c>
      <c r="X398" s="5">
        <v>1.05820362155662E-2</v>
      </c>
      <c r="Y398" s="5">
        <v>2.5147899765535802</v>
      </c>
      <c r="Z398" s="5">
        <v>0.15975350095398899</v>
      </c>
      <c r="AA398" s="3">
        <f t="shared" si="328"/>
        <v>2.3124135422454787E-2</v>
      </c>
      <c r="AB398" s="3">
        <f t="shared" si="329"/>
        <v>43.456396040789052</v>
      </c>
      <c r="AC398" s="3">
        <f t="shared" si="330"/>
        <v>6.3525583624651161E-2</v>
      </c>
      <c r="AD398" s="3">
        <f t="shared" si="331"/>
        <v>0.3010350804054639</v>
      </c>
      <c r="AE398" s="3">
        <f t="shared" si="332"/>
        <v>4.2079204682008717E-3</v>
      </c>
      <c r="AF398" s="3">
        <f t="shared" si="333"/>
        <v>1.3793790891603042E-2</v>
      </c>
      <c r="AG398" s="3">
        <f t="shared" si="334"/>
        <v>2.4510508687431619E-4</v>
      </c>
      <c r="AH398" s="17">
        <f t="shared" si="335"/>
        <v>8.9776387173959599E-3</v>
      </c>
      <c r="AI398" s="3">
        <f t="shared" si="336"/>
        <v>1.7343584636448925E-3</v>
      </c>
      <c r="AJ398" s="3">
        <f t="shared" si="337"/>
        <v>1.1864348813884789</v>
      </c>
      <c r="AK398" s="3">
        <f t="shared" si="338"/>
        <v>1.1488351719033634E-4</v>
      </c>
      <c r="AL398" s="3">
        <f t="shared" si="339"/>
        <v>3.7659438313788389E-4</v>
      </c>
      <c r="AM398" s="3">
        <f t="shared" si="340"/>
        <v>2.4510508687431619E-4</v>
      </c>
      <c r="AN398" s="5"/>
      <c r="AP398" s="5">
        <v>0.28685331860313401</v>
      </c>
      <c r="AQ398" s="5">
        <v>9.5708691478683896</v>
      </c>
      <c r="AR398" s="5">
        <v>6.54592786257613E-2</v>
      </c>
      <c r="AS398" s="5">
        <v>0.34325178911745902</v>
      </c>
      <c r="AT398" s="5">
        <v>0.20336119059572599</v>
      </c>
      <c r="AU398" s="5">
        <v>4.4040922072060598</v>
      </c>
      <c r="AV398" s="5">
        <v>5.2270560187620697E-2</v>
      </c>
      <c r="AW398" s="5">
        <v>0.87224594527278498</v>
      </c>
      <c r="AX398" s="5">
        <v>1.61790680398242</v>
      </c>
      <c r="AY398" s="5">
        <v>1.3315203676785099</v>
      </c>
      <c r="AZ398" s="5">
        <v>2.2576875859626699E-2</v>
      </c>
      <c r="BA398" s="5">
        <v>0.124090540889177</v>
      </c>
      <c r="BB398" s="5">
        <v>1.6716991952187E-2</v>
      </c>
      <c r="BC398" s="5">
        <v>0.18391705551231799</v>
      </c>
      <c r="BD398" s="5">
        <v>3.4688487072879401E-2</v>
      </c>
      <c r="BE398" s="5">
        <v>6.6336420436751895E-4</v>
      </c>
      <c r="BF398" s="5">
        <v>4.4623118027323397E-2</v>
      </c>
      <c r="BG398" s="5">
        <v>1.05820362155662E-2</v>
      </c>
      <c r="BH398" s="5">
        <v>0.12938057770567701</v>
      </c>
      <c r="BI398" s="3">
        <v>1.3247473144972001E-2</v>
      </c>
      <c r="BK398" s="5">
        <v>1.97887010684791</v>
      </c>
      <c r="BL398" s="5">
        <v>43301.424493861101</v>
      </c>
      <c r="BM398" s="5">
        <v>35.805363769039502</v>
      </c>
      <c r="BN398" s="5">
        <v>383.05625647967298</v>
      </c>
      <c r="BO398" s="5">
        <v>11.5524179639576</v>
      </c>
      <c r="BP398" s="5">
        <v>2.82634165271307</v>
      </c>
      <c r="BQ398" s="5">
        <v>5.2280401031657701E-2</v>
      </c>
      <c r="BR398" s="5">
        <v>0.50219452544378695</v>
      </c>
      <c r="BS398" s="5">
        <v>25.1708422006894</v>
      </c>
      <c r="BT398" s="5">
        <v>12.851582933990599</v>
      </c>
      <c r="BU398" s="5">
        <v>1.5762861761202202E-2</v>
      </c>
      <c r="BV398" s="5">
        <v>0.131210961380375</v>
      </c>
      <c r="BW398" s="5">
        <v>1.30512765643319E-3</v>
      </c>
      <c r="BX398" s="5">
        <v>9.6038282953764695E-2</v>
      </c>
      <c r="BY398" s="5">
        <v>2.6968414199843801E-2</v>
      </c>
      <c r="BZ398" s="5">
        <v>0.19882654612900799</v>
      </c>
      <c r="CA398" s="5">
        <v>2.1415454507236999E-2</v>
      </c>
      <c r="CB398" s="5">
        <v>6.0038599175259002E-3</v>
      </c>
      <c r="CC398" s="5">
        <v>1.7152343684943101</v>
      </c>
      <c r="CD398" s="3">
        <v>9.7920907137926796E-2</v>
      </c>
      <c r="CF398" s="3">
        <v>18.142858958681099</v>
      </c>
      <c r="CG398" s="3">
        <v>381975.83559826802</v>
      </c>
      <c r="CH398" s="3">
        <v>92.111004906248894</v>
      </c>
      <c r="CI398" s="3">
        <v>3983.3275157523999</v>
      </c>
      <c r="CJ398" s="3">
        <v>6.5801065307571296</v>
      </c>
      <c r="CK398" s="3">
        <v>4.4040922072060598</v>
      </c>
      <c r="CL398" s="3">
        <v>5.2270560187620697E-2</v>
      </c>
      <c r="CM398" s="3">
        <v>0.87224594527278498</v>
      </c>
      <c r="CN398" s="3">
        <v>305.98096667732102</v>
      </c>
      <c r="CO398" s="3">
        <v>109.283709180519</v>
      </c>
      <c r="CP398" s="3">
        <v>2.2576875859626699E-2</v>
      </c>
      <c r="CQ398" s="3">
        <v>0.124090540889177</v>
      </c>
      <c r="CR398" s="3">
        <v>1.6716991952187E-2</v>
      </c>
      <c r="CS398" s="3">
        <v>0.18391705551231799</v>
      </c>
      <c r="CT398" s="3">
        <v>3.4688487072879401E-2</v>
      </c>
      <c r="CU398" s="3">
        <v>1.2153886496092201</v>
      </c>
      <c r="CV398" s="3">
        <v>4.4623118027323397E-2</v>
      </c>
      <c r="CW398" s="3">
        <v>1.05820362155662E-2</v>
      </c>
      <c r="CX398" s="3">
        <v>2.5147899765535802</v>
      </c>
      <c r="CY398" s="3">
        <v>0.15975350095398899</v>
      </c>
      <c r="DA398" s="3">
        <f t="shared" si="341"/>
        <v>0.33024214162903925</v>
      </c>
      <c r="DB398" s="3">
        <f t="shared" si="342"/>
        <v>6839.9290106234766</v>
      </c>
      <c r="DC398" s="3">
        <f t="shared" si="343"/>
        <v>1.5629730764025862</v>
      </c>
      <c r="DD398" s="3">
        <f t="shared" si="344"/>
        <v>67.866702487032612</v>
      </c>
      <c r="DE398" s="3">
        <f t="shared" si="345"/>
        <v>0.103548713227538</v>
      </c>
      <c r="DF398" s="3">
        <f t="shared" si="346"/>
        <v>6.7351157779569654E-2</v>
      </c>
      <c r="DG398" s="3">
        <f t="shared" si="347"/>
        <v>7.4968891452778421E-4</v>
      </c>
      <c r="DH398" s="3">
        <f t="shared" si="348"/>
        <v>1.2012752310601638E-2</v>
      </c>
      <c r="DI398" s="3">
        <f t="shared" si="349"/>
        <v>4.0840153797746046</v>
      </c>
      <c r="DJ398" s="3">
        <f t="shared" si="350"/>
        <v>1.3840388700673634</v>
      </c>
      <c r="DK398" s="3">
        <f t="shared" si="351"/>
        <v>2.0930057106382326E-4</v>
      </c>
      <c r="DL398" s="3">
        <f t="shared" si="352"/>
        <v>1.1039003379489285E-3</v>
      </c>
      <c r="DM398" s="3">
        <f t="shared" si="353"/>
        <v>1.4559556822263932E-4</v>
      </c>
      <c r="DN398" s="3">
        <f t="shared" si="354"/>
        <v>1.5492970728019375E-3</v>
      </c>
      <c r="DO398" s="3">
        <f t="shared" si="355"/>
        <v>2.8489230513205815E-4</v>
      </c>
      <c r="DP398" s="3">
        <f t="shared" si="356"/>
        <v>9.5249894170001577E-3</v>
      </c>
      <c r="DQ398" s="3">
        <f t="shared" si="357"/>
        <v>2.2655175727717927E-4</v>
      </c>
      <c r="DR398" s="3">
        <f t="shared" si="358"/>
        <v>5.177544454740774E-5</v>
      </c>
      <c r="DS398" s="3">
        <f t="shared" si="359"/>
        <v>1.2137017261358978E-2</v>
      </c>
      <c r="DT398" s="3">
        <f t="shared" si="360"/>
        <v>7.6444258046611359E-4</v>
      </c>
      <c r="DV398" s="3">
        <f t="shared" si="361"/>
        <v>4.7747708960652535E-3</v>
      </c>
      <c r="DW398" s="3">
        <f t="shared" si="362"/>
        <v>98.894386434070896</v>
      </c>
      <c r="DX398" s="3">
        <f t="shared" si="363"/>
        <v>2.259808006248834E-2</v>
      </c>
      <c r="DY398" s="3">
        <f t="shared" si="364"/>
        <v>0.98124350286889028</v>
      </c>
      <c r="DZ398" s="3">
        <f t="shared" si="365"/>
        <v>1.4971480617371926E-3</v>
      </c>
      <c r="EA398" s="3">
        <f t="shared" si="366"/>
        <v>9.7378955452458811E-4</v>
      </c>
      <c r="EB398" s="3">
        <f t="shared" si="367"/>
        <v>1.0839297469827365E-5</v>
      </c>
      <c r="EC398" s="3">
        <f t="shared" si="368"/>
        <v>1.7368510218399589E-4</v>
      </c>
      <c r="ED398" s="3">
        <f t="shared" si="369"/>
        <v>5.9048302188929196E-2</v>
      </c>
      <c r="EE398" s="3">
        <f t="shared" si="370"/>
        <v>2.001097886303067E-2</v>
      </c>
      <c r="EF398" s="3">
        <f t="shared" si="371"/>
        <v>3.0261500555794105E-6</v>
      </c>
      <c r="EG398" s="3">
        <f t="shared" si="372"/>
        <v>1.5960625678463253E-5</v>
      </c>
      <c r="EH398" s="3">
        <f t="shared" si="373"/>
        <v>2.1050780446017169E-6</v>
      </c>
      <c r="EI398" s="3">
        <f t="shared" si="374"/>
        <v>2.2400347018350645E-5</v>
      </c>
      <c r="EJ398" s="3">
        <f t="shared" si="375"/>
        <v>4.1190851063021257E-6</v>
      </c>
      <c r="EK398" s="3">
        <f t="shared" si="376"/>
        <v>1.3771604686572419E-4</v>
      </c>
      <c r="EL398" s="3">
        <f t="shared" si="377"/>
        <v>3.2755744974383816E-6</v>
      </c>
      <c r="EM398" s="3">
        <f t="shared" si="378"/>
        <v>7.4858976064145184E-7</v>
      </c>
      <c r="EN398" s="3">
        <f t="shared" si="379"/>
        <v>1.7548177376367462E-4</v>
      </c>
      <c r="EO398" s="3">
        <f t="shared" si="380"/>
        <v>1.1052611780306055E-5</v>
      </c>
      <c r="EQ398" s="3">
        <f t="shared" si="381"/>
        <v>197.78877286814179</v>
      </c>
    </row>
    <row r="399" spans="1:147">
      <c r="A399" s="5" t="s">
        <v>363</v>
      </c>
      <c r="B399" s="5" t="s">
        <v>398</v>
      </c>
      <c r="C399" s="5" t="s">
        <v>65</v>
      </c>
      <c r="D399" s="5" t="s">
        <v>618</v>
      </c>
      <c r="E399" s="3" t="s">
        <v>465</v>
      </c>
      <c r="F399" s="13" t="s">
        <v>497</v>
      </c>
      <c r="G399" s="5">
        <v>17.977524637652301</v>
      </c>
      <c r="H399" s="5">
        <v>392757.36459880101</v>
      </c>
      <c r="I399" s="5">
        <v>10.353622598113301</v>
      </c>
      <c r="J399" s="5">
        <v>106.083341722136</v>
      </c>
      <c r="K399" s="5">
        <v>133.89423753119601</v>
      </c>
      <c r="L399" s="5">
        <v>4.2758998650997002</v>
      </c>
      <c r="M399" s="5">
        <v>4.4365118406632299E-2</v>
      </c>
      <c r="N399" s="5">
        <v>1.061821831419</v>
      </c>
      <c r="O399" s="5">
        <v>42234.106943799998</v>
      </c>
      <c r="P399" s="5">
        <v>11.671672426042299</v>
      </c>
      <c r="Q399" s="5">
        <v>20.3439162045911</v>
      </c>
      <c r="R399" s="5">
        <v>0.343832692005209</v>
      </c>
      <c r="S399" s="5">
        <v>1.51761039032979E-2</v>
      </c>
      <c r="T399" s="5">
        <v>0.811967194600134</v>
      </c>
      <c r="U399" s="5">
        <v>657.95247643364701</v>
      </c>
      <c r="V399" s="5">
        <v>7.6160139783441396</v>
      </c>
      <c r="W399" s="5">
        <v>9.9751722158920693</v>
      </c>
      <c r="X399" s="5">
        <v>8.8094544489675801</v>
      </c>
      <c r="Y399" s="5">
        <v>178.08360477772601</v>
      </c>
      <c r="Z399" s="5">
        <v>0.59851098579423501</v>
      </c>
      <c r="AA399" s="3">
        <f t="shared" si="328"/>
        <v>9.7598948430871788E-2</v>
      </c>
      <c r="AB399" s="3">
        <f t="shared" si="329"/>
        <v>6.5540409745244249E-2</v>
      </c>
      <c r="AC399" s="3">
        <f t="shared" si="330"/>
        <v>3.3608427150902684E-3</v>
      </c>
      <c r="AD399" s="3">
        <f t="shared" si="331"/>
        <v>2.4514837289896148E-4</v>
      </c>
      <c r="AE399" s="3">
        <f t="shared" si="332"/>
        <v>4.9468082477121061E-2</v>
      </c>
      <c r="AF399" s="3">
        <f t="shared" si="333"/>
        <v>3.6946268987247111</v>
      </c>
      <c r="AG399" s="3">
        <f t="shared" si="334"/>
        <v>1.9649080321218479</v>
      </c>
      <c r="AH399" s="17">
        <f t="shared" si="335"/>
        <v>0.11423800764805518</v>
      </c>
      <c r="AI399" s="3">
        <f t="shared" si="336"/>
        <v>5.7806915417536978E-2</v>
      </c>
      <c r="AJ399" s="3">
        <f t="shared" si="337"/>
        <v>1.127303252116721</v>
      </c>
      <c r="AK399" s="3">
        <f t="shared" si="338"/>
        <v>0.8508572111342837</v>
      </c>
      <c r="AL399" s="3">
        <f t="shared" si="339"/>
        <v>63.548045159917557</v>
      </c>
      <c r="AM399" s="3">
        <f t="shared" si="340"/>
        <v>1.9649080321218479</v>
      </c>
      <c r="AN399" s="5"/>
      <c r="AP399" s="5">
        <v>0.28594786880336598</v>
      </c>
      <c r="AQ399" s="5">
        <v>17.441587002172501</v>
      </c>
      <c r="AR399" s="5">
        <v>6.4466081972351902E-2</v>
      </c>
      <c r="AS399" s="5">
        <v>0.25903806010136199</v>
      </c>
      <c r="AT399" s="5">
        <v>0.39276248437922001</v>
      </c>
      <c r="AU399" s="5">
        <v>4.2758998650997002</v>
      </c>
      <c r="AV399" s="5">
        <v>2.8623253474515699E-2</v>
      </c>
      <c r="AW399" s="5">
        <v>0.80234808985971395</v>
      </c>
      <c r="AX399" s="5">
        <v>0.79987247777232096</v>
      </c>
      <c r="AY399" s="5">
        <v>2.50674552174568</v>
      </c>
      <c r="AZ399" s="5">
        <v>3.21874571474094E-2</v>
      </c>
      <c r="BA399" s="5">
        <v>0.343832692005209</v>
      </c>
      <c r="BB399" s="5">
        <v>1.51761039032979E-2</v>
      </c>
      <c r="BC399" s="5">
        <v>0.29473039724815903</v>
      </c>
      <c r="BD399" s="5">
        <v>5.1508689503256301E-2</v>
      </c>
      <c r="BE399" s="5">
        <v>0.61047564875357696</v>
      </c>
      <c r="BF399" s="5">
        <v>3.1484562040330802E-2</v>
      </c>
      <c r="BG399" s="5">
        <v>1.5627238053285999E-2</v>
      </c>
      <c r="BH399" s="5">
        <v>0.142208075950947</v>
      </c>
      <c r="BI399" s="3">
        <v>6.8463644514060298E-5</v>
      </c>
      <c r="BK399" s="5">
        <v>2.10723980733122</v>
      </c>
      <c r="BL399" s="5">
        <v>21026.826520987099</v>
      </c>
      <c r="BM399" s="5">
        <v>3.4582148575584801</v>
      </c>
      <c r="BN399" s="5">
        <v>20.9918218525073</v>
      </c>
      <c r="BO399" s="5">
        <v>24.277246469076498</v>
      </c>
      <c r="BP399" s="5">
        <v>2.8200501026104101</v>
      </c>
      <c r="BQ399" s="5">
        <v>3.7599205110911103E-2</v>
      </c>
      <c r="BR399" s="5">
        <v>0.30652705834189298</v>
      </c>
      <c r="BS399" s="5">
        <v>6176.4657819426102</v>
      </c>
      <c r="BT399" s="5">
        <v>3.2268635868975402</v>
      </c>
      <c r="BU399" s="5">
        <v>3.0406114010890799</v>
      </c>
      <c r="BV399" s="5">
        <v>0.115576719555188</v>
      </c>
      <c r="BW399" s="5">
        <v>8.5542294210391705E-3</v>
      </c>
      <c r="BX399" s="5">
        <v>0.23308612692736599</v>
      </c>
      <c r="BY399" s="5">
        <v>105.38426788841301</v>
      </c>
      <c r="BZ399" s="5">
        <v>2.14082021174573</v>
      </c>
      <c r="CA399" s="5">
        <v>0.71492510429523004</v>
      </c>
      <c r="CB399" s="5">
        <v>1.2974180604351599</v>
      </c>
      <c r="CC399" s="5">
        <v>17.483445938656899</v>
      </c>
      <c r="CD399" s="3">
        <v>0.12655030010614099</v>
      </c>
      <c r="CF399" s="3">
        <v>17.977524637652301</v>
      </c>
      <c r="CG399" s="3">
        <v>392757.36459880101</v>
      </c>
      <c r="CH399" s="3">
        <v>10.353622598113301</v>
      </c>
      <c r="CI399" s="3">
        <v>106.083341722136</v>
      </c>
      <c r="CJ399" s="3">
        <v>133.89423753119601</v>
      </c>
      <c r="CK399" s="3">
        <v>4.2758998650997002</v>
      </c>
      <c r="CL399" s="3">
        <v>4.4365118406632299E-2</v>
      </c>
      <c r="CM399" s="3">
        <v>1.061821831419</v>
      </c>
      <c r="CN399" s="3">
        <v>42234.106943799998</v>
      </c>
      <c r="CO399" s="3">
        <v>11.671672426042299</v>
      </c>
      <c r="CP399" s="3">
        <v>20.3439162045911</v>
      </c>
      <c r="CQ399" s="3">
        <v>0.343832692005209</v>
      </c>
      <c r="CR399" s="3">
        <v>1.51761039032979E-2</v>
      </c>
      <c r="CS399" s="3">
        <v>0.811967194600134</v>
      </c>
      <c r="CT399" s="3">
        <v>657.95247643364701</v>
      </c>
      <c r="CU399" s="3">
        <v>7.6160139783441396</v>
      </c>
      <c r="CV399" s="3">
        <v>9.9751722158920693</v>
      </c>
      <c r="CW399" s="3">
        <v>8.8094544489675801</v>
      </c>
      <c r="CX399" s="3">
        <v>178.08360477772601</v>
      </c>
      <c r="CY399" s="3">
        <v>0.59851098579423501</v>
      </c>
      <c r="DA399" s="3">
        <f t="shared" si="341"/>
        <v>0.32723267325441974</v>
      </c>
      <c r="DB399" s="3">
        <f t="shared" si="342"/>
        <v>7032.9906813286962</v>
      </c>
      <c r="DC399" s="3">
        <f t="shared" si="343"/>
        <v>0.17568403884590181</v>
      </c>
      <c r="DD399" s="3">
        <f t="shared" si="344"/>
        <v>1.8074151731222932</v>
      </c>
      <c r="DE399" s="3">
        <f t="shared" si="345"/>
        <v>2.10704430697756</v>
      </c>
      <c r="DF399" s="3">
        <f t="shared" si="346"/>
        <v>6.5390730464898308E-2</v>
      </c>
      <c r="DG399" s="3">
        <f t="shared" si="347"/>
        <v>6.3630535700747674E-4</v>
      </c>
      <c r="DH399" s="3">
        <f t="shared" si="348"/>
        <v>1.4623630786654731E-2</v>
      </c>
      <c r="DI399" s="3">
        <f t="shared" si="349"/>
        <v>563.71069149350785</v>
      </c>
      <c r="DJ399" s="3">
        <f t="shared" si="350"/>
        <v>0.14781753325788122</v>
      </c>
      <c r="DK399" s="3">
        <f t="shared" si="351"/>
        <v>0.18859975604108625</v>
      </c>
      <c r="DL399" s="3">
        <f t="shared" si="352"/>
        <v>3.0587103753654801E-3</v>
      </c>
      <c r="DM399" s="3">
        <f t="shared" si="353"/>
        <v>1.3217530268161699E-4</v>
      </c>
      <c r="DN399" s="3">
        <f t="shared" si="354"/>
        <v>6.8399224547227196E-3</v>
      </c>
      <c r="DO399" s="3">
        <f t="shared" si="355"/>
        <v>5.4036832821423042</v>
      </c>
      <c r="DP399" s="3">
        <f t="shared" si="356"/>
        <v>5.9686629924327113E-2</v>
      </c>
      <c r="DQ399" s="3">
        <f t="shared" si="357"/>
        <v>5.0643991154295326E-2</v>
      </c>
      <c r="DR399" s="3">
        <f t="shared" si="358"/>
        <v>4.310261380928667E-2</v>
      </c>
      <c r="DS399" s="3">
        <f t="shared" si="359"/>
        <v>0.85947685703535726</v>
      </c>
      <c r="DT399" s="3">
        <f t="shared" si="360"/>
        <v>2.8639577829949157E-3</v>
      </c>
      <c r="DV399" s="3">
        <f t="shared" si="361"/>
        <v>4.3006023422082658E-3</v>
      </c>
      <c r="DW399" s="3">
        <f t="shared" si="362"/>
        <v>92.429939516874271</v>
      </c>
      <c r="DX399" s="3">
        <f t="shared" si="363"/>
        <v>2.3088989905413991E-3</v>
      </c>
      <c r="DY399" s="3">
        <f t="shared" si="364"/>
        <v>2.3753660811336806E-2</v>
      </c>
      <c r="DZ399" s="3">
        <f t="shared" si="365"/>
        <v>2.7691488113349323E-2</v>
      </c>
      <c r="EA399" s="3">
        <f t="shared" si="366"/>
        <v>8.5938707097688255E-4</v>
      </c>
      <c r="EB399" s="3">
        <f t="shared" si="367"/>
        <v>8.3625399673290746E-6</v>
      </c>
      <c r="EC399" s="3">
        <f t="shared" si="368"/>
        <v>1.9218869615681572E-4</v>
      </c>
      <c r="ED399" s="3">
        <f t="shared" si="369"/>
        <v>7.4084763482036475</v>
      </c>
      <c r="EE399" s="3">
        <f t="shared" si="370"/>
        <v>1.9426679598526491E-3</v>
      </c>
      <c r="EF399" s="3">
        <f t="shared" si="371"/>
        <v>2.4786417092879588E-3</v>
      </c>
      <c r="EG399" s="3">
        <f t="shared" si="372"/>
        <v>4.0198605089187371E-5</v>
      </c>
      <c r="EH399" s="3">
        <f t="shared" si="373"/>
        <v>1.7370924811432197E-6</v>
      </c>
      <c r="EI399" s="3">
        <f t="shared" si="374"/>
        <v>8.989257165782157E-5</v>
      </c>
      <c r="EJ399" s="3">
        <f t="shared" si="375"/>
        <v>7.1017031241451575E-2</v>
      </c>
      <c r="EK399" s="3">
        <f t="shared" si="376"/>
        <v>7.8442185463401676E-4</v>
      </c>
      <c r="EL399" s="3">
        <f t="shared" si="377"/>
        <v>6.6558044100810301E-4</v>
      </c>
      <c r="EM399" s="3">
        <f t="shared" si="378"/>
        <v>5.664691122068843E-4</v>
      </c>
      <c r="EN399" s="3">
        <f t="shared" si="379"/>
        <v>1.129553521559948E-2</v>
      </c>
      <c r="EO399" s="3">
        <f t="shared" si="380"/>
        <v>3.7639100726220567E-5</v>
      </c>
      <c r="EQ399" s="3">
        <f t="shared" si="381"/>
        <v>184.85987903374854</v>
      </c>
    </row>
    <row r="400" spans="1:147">
      <c r="A400" s="5" t="s">
        <v>364</v>
      </c>
      <c r="B400" s="5" t="s">
        <v>398</v>
      </c>
      <c r="C400" s="5" t="s">
        <v>65</v>
      </c>
      <c r="D400" s="5" t="s">
        <v>618</v>
      </c>
      <c r="E400" s="3" t="s">
        <v>465</v>
      </c>
      <c r="F400" s="13" t="s">
        <v>497</v>
      </c>
      <c r="G400" s="5">
        <v>19.4650873825478</v>
      </c>
      <c r="H400" s="5">
        <v>404328.93588017498</v>
      </c>
      <c r="I400" s="5">
        <v>13.739695238360399</v>
      </c>
      <c r="J400" s="5">
        <v>54.444181286847602</v>
      </c>
      <c r="K400" s="5">
        <v>202.91432641079501</v>
      </c>
      <c r="L400" s="5">
        <v>6.3843825213672396</v>
      </c>
      <c r="M400" s="5">
        <v>6.5491809746397095E-2</v>
      </c>
      <c r="N400" s="5">
        <v>1.09815154769101</v>
      </c>
      <c r="O400" s="5">
        <v>48806.8513146197</v>
      </c>
      <c r="P400" s="5">
        <v>10.2752159973318</v>
      </c>
      <c r="Q400" s="5">
        <v>27.7213365551919</v>
      </c>
      <c r="R400" s="5">
        <v>0.14904573492723799</v>
      </c>
      <c r="S400" s="5">
        <v>1.6536007383120801E-2</v>
      </c>
      <c r="T400" s="5">
        <v>0.44031407989729199</v>
      </c>
      <c r="U400" s="5">
        <v>1228.9765688707</v>
      </c>
      <c r="V400" s="5">
        <v>7.6387177198671496</v>
      </c>
      <c r="W400" s="5">
        <v>4.5931956585821903</v>
      </c>
      <c r="X400" s="5">
        <v>10.9734445054458</v>
      </c>
      <c r="Y400" s="5">
        <v>142.33114002279001</v>
      </c>
      <c r="Z400" s="5">
        <v>0.405933722263775</v>
      </c>
      <c r="AA400" s="3">
        <f t="shared" si="328"/>
        <v>0.25236296907415479</v>
      </c>
      <c r="AB400" s="3">
        <f t="shared" si="329"/>
        <v>7.2192325556350745E-2</v>
      </c>
      <c r="AC400" s="3">
        <f t="shared" si="330"/>
        <v>2.852037313821677E-3</v>
      </c>
      <c r="AD400" s="3">
        <f t="shared" si="331"/>
        <v>2.8151160888850013E-4</v>
      </c>
      <c r="AE400" s="3">
        <f t="shared" si="332"/>
        <v>7.7097987859078038E-2</v>
      </c>
      <c r="AF400" s="3">
        <f t="shared" si="333"/>
        <v>8.6346288568609566</v>
      </c>
      <c r="AG400" s="3">
        <f t="shared" si="334"/>
        <v>2.017609275480551</v>
      </c>
      <c r="AH400" s="17">
        <f t="shared" si="335"/>
        <v>0.19476648996665924</v>
      </c>
      <c r="AI400" s="3">
        <f t="shared" si="336"/>
        <v>2.9544594346636786E-2</v>
      </c>
      <c r="AJ400" s="3">
        <f t="shared" si="337"/>
        <v>0.74784890196428944</v>
      </c>
      <c r="AK400" s="3">
        <f t="shared" si="338"/>
        <v>0.79866724225502506</v>
      </c>
      <c r="AL400" s="3">
        <f t="shared" si="339"/>
        <v>89.447149121581077</v>
      </c>
      <c r="AM400" s="3">
        <f t="shared" si="340"/>
        <v>2.017609275480551</v>
      </c>
      <c r="AN400" s="5"/>
      <c r="AP400" s="5">
        <v>0.45329711857740401</v>
      </c>
      <c r="AQ400" s="5">
        <v>10.130052066434599</v>
      </c>
      <c r="AR400" s="5">
        <v>7.4205635517932203E-2</v>
      </c>
      <c r="AS400" s="5">
        <v>0.34105000357609999</v>
      </c>
      <c r="AT400" s="5">
        <v>0.32198364612949798</v>
      </c>
      <c r="AU400" s="5">
        <v>6.3843825213672396</v>
      </c>
      <c r="AV400" s="5">
        <v>6.5491809746397095E-2</v>
      </c>
      <c r="AW400" s="5">
        <v>0.56634467349967599</v>
      </c>
      <c r="AX400" s="5">
        <v>0.56310513551868002</v>
      </c>
      <c r="AY400" s="5">
        <v>1.6071537423998401</v>
      </c>
      <c r="AZ400" s="5">
        <v>2.6947958966405498E-2</v>
      </c>
      <c r="BA400" s="5">
        <v>0.14904573492723799</v>
      </c>
      <c r="BB400" s="5">
        <v>1.6536007383120801E-2</v>
      </c>
      <c r="BC400" s="5">
        <v>0.156503178725935</v>
      </c>
      <c r="BD400" s="5">
        <v>3.8818253949758297E-2</v>
      </c>
      <c r="BE400" s="5">
        <v>0.19354975428271501</v>
      </c>
      <c r="BF400" s="5">
        <v>5.0681174010075498E-2</v>
      </c>
      <c r="BG400" s="5">
        <v>1.4324209051213401E-2</v>
      </c>
      <c r="BH400" s="5">
        <v>0.185855772796366</v>
      </c>
      <c r="BI400" s="3">
        <v>7.24328670169588E-3</v>
      </c>
      <c r="BK400" s="5">
        <v>2.7575297644657999</v>
      </c>
      <c r="BL400" s="5">
        <v>55483.195242420101</v>
      </c>
      <c r="BM400" s="5">
        <v>2.64958041655933</v>
      </c>
      <c r="BN400" s="5">
        <v>20.2740017769597</v>
      </c>
      <c r="BO400" s="5">
        <v>91.052789328727897</v>
      </c>
      <c r="BP400" s="5">
        <v>4.73422727718971</v>
      </c>
      <c r="BQ400" s="5">
        <v>3.2394790123900903E-2</v>
      </c>
      <c r="BR400" s="5">
        <v>0.61897309236784503</v>
      </c>
      <c r="BS400" s="5">
        <v>14313.470287882499</v>
      </c>
      <c r="BT400" s="5">
        <v>3.6059610066194501</v>
      </c>
      <c r="BU400" s="5">
        <v>4.4363981123943699</v>
      </c>
      <c r="BV400" s="5">
        <v>0.23418799076074701</v>
      </c>
      <c r="BW400" s="5">
        <v>1.8243770345729798E-2</v>
      </c>
      <c r="BX400" s="5">
        <v>0.43109848359623498</v>
      </c>
      <c r="BY400" s="5">
        <v>356.76272818690001</v>
      </c>
      <c r="BZ400" s="5">
        <v>2.5143799269715998</v>
      </c>
      <c r="CA400" s="5">
        <v>2.0853613338841801</v>
      </c>
      <c r="CB400" s="5">
        <v>0.88090950506792698</v>
      </c>
      <c r="CC400" s="5">
        <v>19.8108440498075</v>
      </c>
      <c r="CD400" s="3">
        <v>0.107212333020185</v>
      </c>
      <c r="CF400" s="3">
        <v>19.4650873825478</v>
      </c>
      <c r="CG400" s="3">
        <v>404328.93588017498</v>
      </c>
      <c r="CH400" s="3">
        <v>13.739695238360399</v>
      </c>
      <c r="CI400" s="3">
        <v>54.444181286847602</v>
      </c>
      <c r="CJ400" s="3">
        <v>202.91432641079501</v>
      </c>
      <c r="CK400" s="3">
        <v>6.3843825213672396</v>
      </c>
      <c r="CL400" s="3">
        <v>6.5491809746397095E-2</v>
      </c>
      <c r="CM400" s="3">
        <v>1.09815154769101</v>
      </c>
      <c r="CN400" s="3">
        <v>48806.8513146197</v>
      </c>
      <c r="CO400" s="3">
        <v>10.2752159973318</v>
      </c>
      <c r="CP400" s="3">
        <v>27.7213365551919</v>
      </c>
      <c r="CQ400" s="3">
        <v>0.14904573492723799</v>
      </c>
      <c r="CR400" s="3">
        <v>1.6536007383120801E-2</v>
      </c>
      <c r="CS400" s="3">
        <v>0.44031407989729199</v>
      </c>
      <c r="CT400" s="3">
        <v>1228.9765688707</v>
      </c>
      <c r="CU400" s="3">
        <v>7.6387177198671496</v>
      </c>
      <c r="CV400" s="3">
        <v>4.5931956585821903</v>
      </c>
      <c r="CW400" s="3">
        <v>10.9734445054458</v>
      </c>
      <c r="CX400" s="3">
        <v>142.33114002279001</v>
      </c>
      <c r="CY400" s="3">
        <v>0.405933722263775</v>
      </c>
      <c r="DA400" s="3">
        <f t="shared" si="341"/>
        <v>0.35430976776309986</v>
      </c>
      <c r="DB400" s="3">
        <f t="shared" si="342"/>
        <v>7240.1994069330285</v>
      </c>
      <c r="DC400" s="3">
        <f t="shared" si="343"/>
        <v>0.23314015255170939</v>
      </c>
      <c r="DD400" s="3">
        <f t="shared" si="344"/>
        <v>0.92760312551066393</v>
      </c>
      <c r="DE400" s="3">
        <f t="shared" si="345"/>
        <v>3.1931880277404558</v>
      </c>
      <c r="DF400" s="3">
        <f t="shared" si="346"/>
        <v>9.7635456818584487E-2</v>
      </c>
      <c r="DG400" s="3">
        <f t="shared" si="347"/>
        <v>9.393142828965635E-4</v>
      </c>
      <c r="DH400" s="3">
        <f t="shared" si="348"/>
        <v>1.5123971184286048E-2</v>
      </c>
      <c r="DI400" s="3">
        <f t="shared" si="349"/>
        <v>651.43898841748842</v>
      </c>
      <c r="DJ400" s="3">
        <f t="shared" si="350"/>
        <v>0.13013191485982525</v>
      </c>
      <c r="DK400" s="3">
        <f t="shared" si="351"/>
        <v>0.25699266841563967</v>
      </c>
      <c r="DL400" s="3">
        <f t="shared" si="352"/>
        <v>1.3258999112830416E-3</v>
      </c>
      <c r="DM400" s="3">
        <f t="shared" si="353"/>
        <v>1.4401929473706912E-4</v>
      </c>
      <c r="DN400" s="3">
        <f t="shared" si="354"/>
        <v>3.709157441641749E-3</v>
      </c>
      <c r="DO400" s="3">
        <f t="shared" si="355"/>
        <v>10.093434369831636</v>
      </c>
      <c r="DP400" s="3">
        <f t="shared" si="356"/>
        <v>5.9864558933128136E-2</v>
      </c>
      <c r="DQ400" s="3">
        <f t="shared" si="357"/>
        <v>2.3319673612510295E-2</v>
      </c>
      <c r="DR400" s="3">
        <f t="shared" si="358"/>
        <v>5.3690514369059507E-2</v>
      </c>
      <c r="DS400" s="3">
        <f t="shared" si="359"/>
        <v>0.68692635146134173</v>
      </c>
      <c r="DT400" s="3">
        <f t="shared" si="360"/>
        <v>1.9424489622603567E-3</v>
      </c>
      <c r="DV400" s="3">
        <f t="shared" si="361"/>
        <v>4.4799418576635802E-3</v>
      </c>
      <c r="DW400" s="3">
        <f t="shared" si="362"/>
        <v>91.546085747874656</v>
      </c>
      <c r="DX400" s="3">
        <f t="shared" si="363"/>
        <v>2.9478564328399293E-3</v>
      </c>
      <c r="DY400" s="3">
        <f t="shared" si="364"/>
        <v>1.172874260710003E-2</v>
      </c>
      <c r="DZ400" s="3">
        <f t="shared" si="365"/>
        <v>4.0375112419789534E-2</v>
      </c>
      <c r="EA400" s="3">
        <f t="shared" si="366"/>
        <v>1.2345162611665243E-3</v>
      </c>
      <c r="EB400" s="3">
        <f t="shared" si="367"/>
        <v>1.187682010579845E-5</v>
      </c>
      <c r="EC400" s="3">
        <f t="shared" si="368"/>
        <v>1.9122958983135683E-4</v>
      </c>
      <c r="ED400" s="3">
        <f t="shared" si="369"/>
        <v>8.2368849449187227</v>
      </c>
      <c r="EE400" s="3">
        <f t="shared" si="370"/>
        <v>1.6454059849353104E-3</v>
      </c>
      <c r="EF400" s="3">
        <f t="shared" si="371"/>
        <v>3.2494509525282872E-3</v>
      </c>
      <c r="EG400" s="3">
        <f t="shared" si="372"/>
        <v>1.6764862422875462E-5</v>
      </c>
      <c r="EH400" s="3">
        <f t="shared" si="373"/>
        <v>1.8209999427257652E-6</v>
      </c>
      <c r="EI400" s="3">
        <f t="shared" si="374"/>
        <v>4.6899101270574147E-5</v>
      </c>
      <c r="EJ400" s="3">
        <f t="shared" si="375"/>
        <v>0.12762278445346958</v>
      </c>
      <c r="EK400" s="3">
        <f t="shared" si="376"/>
        <v>7.5693578827442059E-4</v>
      </c>
      <c r="EL400" s="3">
        <f t="shared" si="377"/>
        <v>2.9485718833918641E-4</v>
      </c>
      <c r="EM400" s="3">
        <f t="shared" si="378"/>
        <v>6.7887031226940948E-4</v>
      </c>
      <c r="EN400" s="3">
        <f t="shared" si="379"/>
        <v>8.6855920864744723E-3</v>
      </c>
      <c r="EO400" s="3">
        <f t="shared" si="380"/>
        <v>2.4560594158453356E-5</v>
      </c>
      <c r="EQ400" s="3">
        <f t="shared" si="381"/>
        <v>183.09217149574931</v>
      </c>
    </row>
    <row r="401" spans="1:147">
      <c r="A401" s="5" t="s">
        <v>365</v>
      </c>
      <c r="B401" s="5" t="s">
        <v>398</v>
      </c>
      <c r="C401" s="5" t="s">
        <v>65</v>
      </c>
      <c r="D401" s="5" t="s">
        <v>618</v>
      </c>
      <c r="E401" s="3" t="s">
        <v>465</v>
      </c>
      <c r="F401" s="13" t="s">
        <v>497</v>
      </c>
      <c r="G401" s="5">
        <v>22.061341826356099</v>
      </c>
      <c r="H401" s="5">
        <v>451057.084304819</v>
      </c>
      <c r="I401" s="5">
        <v>16.6170958454966</v>
      </c>
      <c r="J401" s="5">
        <v>121.173115449264</v>
      </c>
      <c r="K401" s="5">
        <v>254.12951818411099</v>
      </c>
      <c r="L401" s="5">
        <v>7.0503928434309504</v>
      </c>
      <c r="M401" s="5">
        <v>0.74427317496165801</v>
      </c>
      <c r="N401" s="5">
        <v>1.02377479318821</v>
      </c>
      <c r="O401" s="5">
        <v>60400.814513892103</v>
      </c>
      <c r="P401" s="5">
        <v>20.034064401499101</v>
      </c>
      <c r="Q401" s="5">
        <v>50.030779647151597</v>
      </c>
      <c r="R401" s="5">
        <v>0.31939806520437403</v>
      </c>
      <c r="S401" s="5">
        <v>1.9958532507770799E-2</v>
      </c>
      <c r="T401" s="5">
        <v>0.344962819313956</v>
      </c>
      <c r="U401" s="5">
        <v>1263.48576289839</v>
      </c>
      <c r="V401" s="5">
        <v>26.665125564914099</v>
      </c>
      <c r="W401" s="5">
        <v>13.5198111566915</v>
      </c>
      <c r="X401" s="5">
        <v>7.0536830321520503</v>
      </c>
      <c r="Y401" s="5">
        <v>247.775190326852</v>
      </c>
      <c r="Z401" s="5">
        <v>1.2235367609244301</v>
      </c>
      <c r="AA401" s="3">
        <f t="shared" si="328"/>
        <v>0.13713517048634677</v>
      </c>
      <c r="AB401" s="3">
        <f t="shared" si="329"/>
        <v>8.0855812783641567E-2</v>
      </c>
      <c r="AC401" s="3">
        <f t="shared" si="330"/>
        <v>4.9380923058132044E-3</v>
      </c>
      <c r="AD401" s="3">
        <f t="shared" si="331"/>
        <v>2.7511377088589907E-4</v>
      </c>
      <c r="AE401" s="3">
        <f t="shared" si="332"/>
        <v>2.8468076335032587E-2</v>
      </c>
      <c r="AF401" s="3">
        <f t="shared" si="333"/>
        <v>5.0993231454354495</v>
      </c>
      <c r="AG401" s="3">
        <f t="shared" si="334"/>
        <v>3.0108016534495974</v>
      </c>
      <c r="AH401" s="17">
        <f t="shared" si="335"/>
        <v>0.20192005334010085</v>
      </c>
      <c r="AI401" s="3">
        <f t="shared" si="336"/>
        <v>7.363120320787106E-2</v>
      </c>
      <c r="AJ401" s="3">
        <f t="shared" si="337"/>
        <v>1.2056297073672193</v>
      </c>
      <c r="AK401" s="3">
        <f t="shared" si="338"/>
        <v>0.42448350167419113</v>
      </c>
      <c r="AL401" s="3">
        <f t="shared" si="339"/>
        <v>76.035293690672631</v>
      </c>
      <c r="AM401" s="3">
        <f t="shared" si="340"/>
        <v>3.0108016534495974</v>
      </c>
      <c r="AN401" s="5"/>
      <c r="AP401" s="5">
        <v>0.53825029492716203</v>
      </c>
      <c r="AQ401" s="5">
        <v>10.2862527108605</v>
      </c>
      <c r="AR401" s="5">
        <v>6.3205196330211599E-2</v>
      </c>
      <c r="AS401" s="5">
        <v>0.362135568441801</v>
      </c>
      <c r="AT401" s="5">
        <v>0.29846176587137202</v>
      </c>
      <c r="AU401" s="5">
        <v>7.0503928434309504</v>
      </c>
      <c r="AV401" s="5">
        <v>6.7782152988543704E-2</v>
      </c>
      <c r="AW401" s="5">
        <v>0.87488324619200897</v>
      </c>
      <c r="AX401" s="5">
        <v>1.26664098685407</v>
      </c>
      <c r="AY401" s="5">
        <v>2.23177152464058</v>
      </c>
      <c r="AZ401" s="5">
        <v>3.9813393370615802E-4</v>
      </c>
      <c r="BA401" s="5">
        <v>0.31939806520437403</v>
      </c>
      <c r="BB401" s="5">
        <v>1.9958532507770799E-2</v>
      </c>
      <c r="BC401" s="5">
        <v>0.344962819313956</v>
      </c>
      <c r="BD401" s="5">
        <v>4.7150630809293298E-2</v>
      </c>
      <c r="BE401" s="5">
        <v>0.65514294143167895</v>
      </c>
      <c r="BF401" s="5">
        <v>6.07431612886742E-2</v>
      </c>
      <c r="BG401" s="5">
        <v>1.3698003981241101E-2</v>
      </c>
      <c r="BH401" s="5">
        <v>0.149001129116619</v>
      </c>
      <c r="BI401" s="3">
        <v>2.5066577349100502E-2</v>
      </c>
      <c r="BK401" s="5">
        <v>1.5908655802721201</v>
      </c>
      <c r="BL401" s="5">
        <v>12915.544938848399</v>
      </c>
      <c r="BM401" s="5">
        <v>6.3230819516349799</v>
      </c>
      <c r="BN401" s="5">
        <v>60.9220636762591</v>
      </c>
      <c r="BO401" s="5">
        <v>23.274126708714402</v>
      </c>
      <c r="BP401" s="5">
        <v>0.71596608249909999</v>
      </c>
      <c r="BQ401" s="5">
        <v>0.18350766435367799</v>
      </c>
      <c r="BR401" s="5">
        <v>0.116558590575292</v>
      </c>
      <c r="BS401" s="5">
        <v>31889.533639722002</v>
      </c>
      <c r="BT401" s="5">
        <v>6.1920847995030197</v>
      </c>
      <c r="BU401" s="5">
        <v>6.1915784282595503</v>
      </c>
      <c r="BV401" s="5">
        <v>0.18539062011096899</v>
      </c>
      <c r="BW401" s="5">
        <v>3.4867744897973597E-2</v>
      </c>
      <c r="BX401" s="5">
        <v>0.100672773317921</v>
      </c>
      <c r="BY401" s="5">
        <v>327.34672401876998</v>
      </c>
      <c r="BZ401" s="5">
        <v>1.1546490972032699</v>
      </c>
      <c r="CA401" s="5">
        <v>2.1732506292820002</v>
      </c>
      <c r="CB401" s="5">
        <v>1.15631942760182</v>
      </c>
      <c r="CC401" s="5">
        <v>55.145798178666801</v>
      </c>
      <c r="CD401" s="3">
        <v>0.30736507570539801</v>
      </c>
      <c r="CF401" s="3">
        <v>22.061341826356099</v>
      </c>
      <c r="CG401" s="3">
        <v>451057.084304819</v>
      </c>
      <c r="CH401" s="3">
        <v>16.6170958454966</v>
      </c>
      <c r="CI401" s="3">
        <v>121.173115449264</v>
      </c>
      <c r="CJ401" s="3">
        <v>254.12951818411099</v>
      </c>
      <c r="CK401" s="3">
        <v>7.0503928434309504</v>
      </c>
      <c r="CL401" s="3">
        <v>0.74427317496165801</v>
      </c>
      <c r="CM401" s="3">
        <v>1.02377479318821</v>
      </c>
      <c r="CN401" s="3">
        <v>60400.814513892103</v>
      </c>
      <c r="CO401" s="3">
        <v>20.034064401499101</v>
      </c>
      <c r="CP401" s="3">
        <v>50.030779647151597</v>
      </c>
      <c r="CQ401" s="3">
        <v>0.31939806520437403</v>
      </c>
      <c r="CR401" s="3">
        <v>1.9958532507770799E-2</v>
      </c>
      <c r="CS401" s="3">
        <v>0.344962819313956</v>
      </c>
      <c r="CT401" s="3">
        <v>1263.48576289839</v>
      </c>
      <c r="CU401" s="3">
        <v>26.665125564914099</v>
      </c>
      <c r="CV401" s="3">
        <v>13.5198111566915</v>
      </c>
      <c r="CW401" s="3">
        <v>7.0536830321520503</v>
      </c>
      <c r="CX401" s="3">
        <v>247.775190326852</v>
      </c>
      <c r="CY401" s="3">
        <v>1.2235367609244301</v>
      </c>
      <c r="DA401" s="3">
        <f t="shared" si="341"/>
        <v>0.40156762440464711</v>
      </c>
      <c r="DB401" s="3">
        <f t="shared" si="342"/>
        <v>8076.9466255675352</v>
      </c>
      <c r="DC401" s="3">
        <f t="shared" si="343"/>
        <v>0.28196493395058475</v>
      </c>
      <c r="DD401" s="3">
        <f t="shared" si="344"/>
        <v>2.0645100718183649</v>
      </c>
      <c r="DE401" s="3">
        <f t="shared" si="345"/>
        <v>3.9991426397273</v>
      </c>
      <c r="DF401" s="3">
        <f t="shared" si="346"/>
        <v>0.10782065825708748</v>
      </c>
      <c r="DG401" s="3">
        <f t="shared" si="347"/>
        <v>1.0674715301430776E-2</v>
      </c>
      <c r="DH401" s="3">
        <f t="shared" si="348"/>
        <v>1.4099639074345268E-2</v>
      </c>
      <c r="DI401" s="3">
        <f t="shared" si="349"/>
        <v>806.18692758686552</v>
      </c>
      <c r="DJ401" s="3">
        <f t="shared" si="350"/>
        <v>0.25372421987714161</v>
      </c>
      <c r="DK401" s="3">
        <f t="shared" si="351"/>
        <v>0.4638139845399441</v>
      </c>
      <c r="DL401" s="3">
        <f t="shared" si="352"/>
        <v>2.8413417299407891E-3</v>
      </c>
      <c r="DM401" s="3">
        <f t="shared" si="353"/>
        <v>1.7382755759350274E-4</v>
      </c>
      <c r="DN401" s="3">
        <f t="shared" si="354"/>
        <v>2.905928896587954E-3</v>
      </c>
      <c r="DO401" s="3">
        <f t="shared" si="355"/>
        <v>10.37685416309453</v>
      </c>
      <c r="DP401" s="3">
        <f t="shared" si="356"/>
        <v>0.20897433828302586</v>
      </c>
      <c r="DQ401" s="3">
        <f t="shared" si="357"/>
        <v>6.8640137915252614E-2</v>
      </c>
      <c r="DR401" s="3">
        <f t="shared" si="358"/>
        <v>3.4512032206897775E-2</v>
      </c>
      <c r="DS401" s="3">
        <f t="shared" si="359"/>
        <v>1.1958262081411777</v>
      </c>
      <c r="DT401" s="3">
        <f t="shared" si="360"/>
        <v>5.8547924973838695E-3</v>
      </c>
      <c r="DV401" s="3">
        <f t="shared" si="361"/>
        <v>4.5101418313095139E-3</v>
      </c>
      <c r="DW401" s="3">
        <f t="shared" si="362"/>
        <v>90.714919807675599</v>
      </c>
      <c r="DX401" s="3">
        <f t="shared" si="363"/>
        <v>3.166843555822872E-3</v>
      </c>
      <c r="DY401" s="3">
        <f t="shared" si="364"/>
        <v>2.3187210995588573E-2</v>
      </c>
      <c r="DZ401" s="3">
        <f t="shared" si="365"/>
        <v>4.4915723810026648E-2</v>
      </c>
      <c r="EA401" s="3">
        <f t="shared" si="366"/>
        <v>1.2109702862763711E-3</v>
      </c>
      <c r="EB401" s="3">
        <f t="shared" si="367"/>
        <v>1.198913385751163E-4</v>
      </c>
      <c r="EC401" s="3">
        <f t="shared" si="368"/>
        <v>1.5835781604617535E-4</v>
      </c>
      <c r="ED401" s="3">
        <f t="shared" si="369"/>
        <v>9.0545580992866963</v>
      </c>
      <c r="EE401" s="3">
        <f t="shared" si="370"/>
        <v>2.8496625428427501E-3</v>
      </c>
      <c r="EF401" s="3">
        <f t="shared" si="371"/>
        <v>5.2092517585830998E-3</v>
      </c>
      <c r="EG401" s="3">
        <f t="shared" si="372"/>
        <v>3.1912070133268925E-5</v>
      </c>
      <c r="EH401" s="3">
        <f t="shared" si="373"/>
        <v>1.9523161014265965E-6</v>
      </c>
      <c r="EI401" s="3">
        <f t="shared" si="374"/>
        <v>3.2637470450321392E-5</v>
      </c>
      <c r="EJ401" s="3">
        <f t="shared" si="375"/>
        <v>0.11654595937049678</v>
      </c>
      <c r="EK401" s="3">
        <f t="shared" si="376"/>
        <v>2.3470614847445181E-3</v>
      </c>
      <c r="EL401" s="3">
        <f t="shared" si="377"/>
        <v>7.7092060839666749E-4</v>
      </c>
      <c r="EM401" s="3">
        <f t="shared" si="378"/>
        <v>3.8761630838790687E-4</v>
      </c>
      <c r="EN401" s="3">
        <f t="shared" si="379"/>
        <v>1.3430728665712993E-2</v>
      </c>
      <c r="EO401" s="3">
        <f t="shared" si="380"/>
        <v>6.5757155087481961E-5</v>
      </c>
      <c r="EQ401" s="3">
        <f t="shared" si="381"/>
        <v>181.4298396153512</v>
      </c>
    </row>
    <row r="402" spans="1:147">
      <c r="A402" s="5" t="s">
        <v>366</v>
      </c>
      <c r="B402" s="5" t="s">
        <v>398</v>
      </c>
      <c r="C402" s="5" t="s">
        <v>65</v>
      </c>
      <c r="D402" s="5" t="s">
        <v>618</v>
      </c>
      <c r="E402" s="3" t="s">
        <v>465</v>
      </c>
      <c r="F402" s="13" t="s">
        <v>497</v>
      </c>
      <c r="G402" s="5">
        <v>34.223058092947902</v>
      </c>
      <c r="H402" s="5">
        <v>518330.30821126502</v>
      </c>
      <c r="I402" s="5">
        <v>11.4414531569939</v>
      </c>
      <c r="J402" s="5">
        <v>141.99250308699399</v>
      </c>
      <c r="K402" s="5">
        <v>420.45054407799</v>
      </c>
      <c r="L402" s="5">
        <v>10.6860272456566</v>
      </c>
      <c r="M402" s="5">
        <v>1.33820109373298</v>
      </c>
      <c r="N402" s="5">
        <v>0.97611505253415098</v>
      </c>
      <c r="O402" s="5">
        <v>329305.54636354698</v>
      </c>
      <c r="P402" s="5">
        <v>58.902029497940099</v>
      </c>
      <c r="Q402" s="5">
        <v>68.6226905382876</v>
      </c>
      <c r="R402" s="5">
        <v>0.47603653069092</v>
      </c>
      <c r="S402" s="5">
        <v>0.1102692958885612</v>
      </c>
      <c r="T402" s="5">
        <v>1.239326744692</v>
      </c>
      <c r="U402" s="5">
        <v>5233.47924382976</v>
      </c>
      <c r="V402" s="5">
        <v>81.880138404552994</v>
      </c>
      <c r="W402" s="5">
        <v>32.379861727203497</v>
      </c>
      <c r="X402" s="5">
        <v>8.5159194064359394</v>
      </c>
      <c r="Y402" s="5">
        <v>575.06551656560305</v>
      </c>
      <c r="Z402" s="5">
        <v>1.9352089915300501</v>
      </c>
      <c r="AA402" s="3">
        <f t="shared" si="328"/>
        <v>8.0577867903237885E-2</v>
      </c>
      <c r="AB402" s="3">
        <f t="shared" si="329"/>
        <v>0.10242664148897998</v>
      </c>
      <c r="AC402" s="3">
        <f t="shared" si="330"/>
        <v>3.3651974180046022E-3</v>
      </c>
      <c r="AD402" s="3">
        <f t="shared" si="331"/>
        <v>3.4744186010042951E-5</v>
      </c>
      <c r="AE402" s="3">
        <f t="shared" si="332"/>
        <v>1.4808607299729212E-2</v>
      </c>
      <c r="AF402" s="3">
        <f t="shared" si="333"/>
        <v>9.10066608598801</v>
      </c>
      <c r="AG402" s="3">
        <f t="shared" si="334"/>
        <v>5.9977250788585463</v>
      </c>
      <c r="AH402" s="17">
        <f t="shared" si="335"/>
        <v>0.11933021292619825</v>
      </c>
      <c r="AI402" s="3">
        <f t="shared" si="336"/>
        <v>0.16914014024058657</v>
      </c>
      <c r="AJ402" s="3">
        <f t="shared" si="337"/>
        <v>5.1481248657592618</v>
      </c>
      <c r="AK402" s="3">
        <f t="shared" si="338"/>
        <v>0.74430400488336146</v>
      </c>
      <c r="AL402" s="3">
        <f t="shared" si="339"/>
        <v>457.41385923785856</v>
      </c>
      <c r="AM402" s="3">
        <f t="shared" si="340"/>
        <v>5.9977250788585463</v>
      </c>
      <c r="AN402" s="5"/>
      <c r="AP402" s="5">
        <v>0.41671644663117002</v>
      </c>
      <c r="AQ402" s="5">
        <v>16.760044625147799</v>
      </c>
      <c r="AR402" s="5">
        <v>9.7585777639865701E-2</v>
      </c>
      <c r="AS402" s="5">
        <v>0.36474942660757897</v>
      </c>
      <c r="AT402" s="5">
        <v>0.424160659142299</v>
      </c>
      <c r="AU402" s="5">
        <v>4.7478142239225196</v>
      </c>
      <c r="AV402" s="5">
        <v>7.47641969655196E-2</v>
      </c>
      <c r="AW402" s="5">
        <v>0.97611505253415098</v>
      </c>
      <c r="AX402" s="5">
        <v>1.49640846697409</v>
      </c>
      <c r="AY402" s="5">
        <v>2.3831461441731201</v>
      </c>
      <c r="AZ402" s="5">
        <v>3.0738910695800099E-2</v>
      </c>
      <c r="BA402" s="5">
        <v>0.27546023334030001</v>
      </c>
      <c r="BB402" s="5">
        <v>2.5921503242589499E-2</v>
      </c>
      <c r="BC402" s="5">
        <v>0.29699893508301101</v>
      </c>
      <c r="BD402" s="5">
        <v>8.5027906502585904E-2</v>
      </c>
      <c r="BE402" s="5">
        <v>0.25525289027135201</v>
      </c>
      <c r="BF402" s="5">
        <v>2.9411581580141399E-2</v>
      </c>
      <c r="BG402" s="5">
        <v>2.6767920532621801E-2</v>
      </c>
      <c r="BH402" s="5">
        <v>0.27744965429431501</v>
      </c>
      <c r="BI402" s="3">
        <v>2.2276024595509401E-2</v>
      </c>
      <c r="BK402" s="5">
        <v>9.4207619393660291</v>
      </c>
      <c r="BL402" s="5">
        <v>108246.92645556699</v>
      </c>
      <c r="BM402" s="5">
        <v>7.1732645887570001</v>
      </c>
      <c r="BN402" s="5">
        <v>41.976672867569299</v>
      </c>
      <c r="BO402" s="5">
        <v>118.864021062764</v>
      </c>
      <c r="BP402" s="5">
        <v>6.6441808565623797</v>
      </c>
      <c r="BQ402" s="5">
        <v>0.71916567845001</v>
      </c>
      <c r="BR402" s="5">
        <v>1.0904471642978599</v>
      </c>
      <c r="BS402" s="5">
        <v>194316.853065495</v>
      </c>
      <c r="BT402" s="5">
        <v>28.743337995146</v>
      </c>
      <c r="BU402" s="5">
        <v>15.2175094083017</v>
      </c>
      <c r="BV402" s="5">
        <v>0.38782625167788998</v>
      </c>
      <c r="BW402" s="5">
        <v>5.65058343674332E-2</v>
      </c>
      <c r="BX402" s="5">
        <v>0.70768691679470297</v>
      </c>
      <c r="BY402" s="5">
        <v>3129.1937087269398</v>
      </c>
      <c r="BZ402" s="5">
        <v>45.692134246614899</v>
      </c>
      <c r="CA402" s="5">
        <v>11.859823218005101</v>
      </c>
      <c r="CB402" s="5">
        <v>2.36288364732658</v>
      </c>
      <c r="CC402" s="5">
        <v>183.40631332229799</v>
      </c>
      <c r="CD402" s="3">
        <v>0.74292552848635596</v>
      </c>
      <c r="CF402" s="3">
        <v>34.223058092947902</v>
      </c>
      <c r="CG402" s="3">
        <v>518330.30821126502</v>
      </c>
      <c r="CH402" s="3">
        <v>11.4414531569939</v>
      </c>
      <c r="CI402" s="3">
        <v>141.99250308699399</v>
      </c>
      <c r="CJ402" s="3">
        <v>420.45054407799</v>
      </c>
      <c r="CK402" s="3">
        <v>10.6860272456566</v>
      </c>
      <c r="CL402" s="3">
        <v>1.33820109373298</v>
      </c>
      <c r="CM402" s="3">
        <v>0.97611505253415098</v>
      </c>
      <c r="CN402" s="3">
        <v>329305.54636354698</v>
      </c>
      <c r="CO402" s="3">
        <v>58.902029497940099</v>
      </c>
      <c r="CP402" s="3">
        <v>68.6226905382876</v>
      </c>
      <c r="CQ402" s="3">
        <v>0.47603653069092</v>
      </c>
      <c r="CR402" s="3">
        <v>0.1102692958885612</v>
      </c>
      <c r="CS402" s="3">
        <v>1.239326744692</v>
      </c>
      <c r="CT402" s="3">
        <v>5233.47924382976</v>
      </c>
      <c r="CU402" s="3">
        <v>81.880138404552994</v>
      </c>
      <c r="CV402" s="3">
        <v>32.379861727203497</v>
      </c>
      <c r="CW402" s="3">
        <v>8.5159194064359394</v>
      </c>
      <c r="CX402" s="3">
        <v>575.06551656560305</v>
      </c>
      <c r="CY402" s="3">
        <v>1.9352089915300501</v>
      </c>
      <c r="DA402" s="3">
        <f t="shared" si="341"/>
        <v>0.62293908713336188</v>
      </c>
      <c r="DB402" s="3">
        <f t="shared" si="342"/>
        <v>9281.5884718643574</v>
      </c>
      <c r="DC402" s="3">
        <f t="shared" si="343"/>
        <v>0.19414274393709996</v>
      </c>
      <c r="DD402" s="3">
        <f t="shared" si="344"/>
        <v>2.4192243606094381</v>
      </c>
      <c r="DE402" s="3">
        <f t="shared" si="345"/>
        <v>6.6164753733986403</v>
      </c>
      <c r="DF402" s="3">
        <f t="shared" si="346"/>
        <v>0.16341989976535556</v>
      </c>
      <c r="DG402" s="3">
        <f t="shared" si="347"/>
        <v>1.9193108353527243E-2</v>
      </c>
      <c r="DH402" s="3">
        <f t="shared" si="348"/>
        <v>1.3443259227849483E-2</v>
      </c>
      <c r="DI402" s="3">
        <f t="shared" si="349"/>
        <v>4395.3352085853339</v>
      </c>
      <c r="DJ402" s="3">
        <f t="shared" si="350"/>
        <v>0.74597301795770143</v>
      </c>
      <c r="DK402" s="3">
        <f t="shared" si="351"/>
        <v>0.63617164779135649</v>
      </c>
      <c r="DL402" s="3">
        <f t="shared" si="352"/>
        <v>4.2347860146330872E-3</v>
      </c>
      <c r="DM402" s="3">
        <f t="shared" si="353"/>
        <v>9.6038335355572472E-4</v>
      </c>
      <c r="DN402" s="3">
        <f t="shared" si="354"/>
        <v>1.0439952360306631E-2</v>
      </c>
      <c r="DO402" s="3">
        <f t="shared" si="355"/>
        <v>42.981925458522994</v>
      </c>
      <c r="DP402" s="3">
        <f t="shared" si="356"/>
        <v>0.64169387464383232</v>
      </c>
      <c r="DQ402" s="3">
        <f t="shared" si="357"/>
        <v>0.16439269371983972</v>
      </c>
      <c r="DR402" s="3">
        <f t="shared" si="358"/>
        <v>4.166641504680637E-2</v>
      </c>
      <c r="DS402" s="3">
        <f t="shared" si="359"/>
        <v>2.7754127247374667</v>
      </c>
      <c r="DT402" s="3">
        <f t="shared" si="360"/>
        <v>9.2602424760164087E-3</v>
      </c>
      <c r="DV402" s="3">
        <f t="shared" si="361"/>
        <v>4.5350784615774574E-3</v>
      </c>
      <c r="DW402" s="3">
        <f t="shared" si="362"/>
        <v>67.571184466333307</v>
      </c>
      <c r="DX402" s="3">
        <f t="shared" si="363"/>
        <v>1.4133847027521615E-3</v>
      </c>
      <c r="DY402" s="3">
        <f t="shared" si="364"/>
        <v>1.7612271437342883E-2</v>
      </c>
      <c r="DZ402" s="3">
        <f t="shared" si="365"/>
        <v>4.8168810686676264E-2</v>
      </c>
      <c r="EA402" s="3">
        <f t="shared" si="366"/>
        <v>1.1897183575837293E-3</v>
      </c>
      <c r="EB402" s="3">
        <f t="shared" si="367"/>
        <v>1.3972835242263316E-4</v>
      </c>
      <c r="EC402" s="3">
        <f t="shared" si="368"/>
        <v>9.7868694767857183E-5</v>
      </c>
      <c r="ED402" s="3">
        <f t="shared" si="369"/>
        <v>31.998618239861731</v>
      </c>
      <c r="EE402" s="3">
        <f t="shared" si="370"/>
        <v>5.4307816551149345E-3</v>
      </c>
      <c r="EF402" s="3">
        <f t="shared" si="371"/>
        <v>4.6314132430530352E-3</v>
      </c>
      <c r="EG402" s="3">
        <f t="shared" si="372"/>
        <v>3.0829798998052649E-5</v>
      </c>
      <c r="EH402" s="3">
        <f t="shared" si="373"/>
        <v>6.9917170900461839E-6</v>
      </c>
      <c r="EI402" s="3">
        <f t="shared" si="374"/>
        <v>7.6004225881856201E-5</v>
      </c>
      <c r="EJ402" s="3">
        <f t="shared" si="375"/>
        <v>0.31291406882346523</v>
      </c>
      <c r="EK402" s="3">
        <f t="shared" si="376"/>
        <v>4.6716157806299501E-3</v>
      </c>
      <c r="EL402" s="3">
        <f t="shared" si="377"/>
        <v>1.1968004254803444E-3</v>
      </c>
      <c r="EM402" s="3">
        <f t="shared" si="378"/>
        <v>3.0333698005606904E-4</v>
      </c>
      <c r="EN402" s="3">
        <f t="shared" si="379"/>
        <v>2.0205369561679572E-2</v>
      </c>
      <c r="EO402" s="3">
        <f t="shared" si="380"/>
        <v>6.7415782809878528E-5</v>
      </c>
      <c r="EQ402" s="3">
        <f t="shared" si="381"/>
        <v>135.14236893266661</v>
      </c>
    </row>
    <row r="403" spans="1:147">
      <c r="A403" s="5" t="s">
        <v>367</v>
      </c>
      <c r="B403" s="5" t="s">
        <v>398</v>
      </c>
      <c r="C403" s="5" t="s">
        <v>65</v>
      </c>
      <c r="D403" s="5" t="s">
        <v>618</v>
      </c>
      <c r="E403" s="3" t="s">
        <v>465</v>
      </c>
      <c r="F403" s="13" t="s">
        <v>497</v>
      </c>
      <c r="G403" s="5">
        <v>17.4651639931269</v>
      </c>
      <c r="H403" s="5">
        <v>300928.32778361399</v>
      </c>
      <c r="I403" s="5">
        <v>9.5697378421891894</v>
      </c>
      <c r="J403" s="5">
        <v>76.997704510760798</v>
      </c>
      <c r="K403" s="5">
        <v>173.429915844416</v>
      </c>
      <c r="L403" s="5">
        <v>4.3567199289067897</v>
      </c>
      <c r="M403" s="5">
        <v>0.42866667989978602</v>
      </c>
      <c r="N403" s="5">
        <v>0.61364722892075096</v>
      </c>
      <c r="O403" s="5">
        <v>98252.777404747903</v>
      </c>
      <c r="P403" s="5">
        <v>28.628878086296201</v>
      </c>
      <c r="Q403" s="5">
        <v>40.4774664364881</v>
      </c>
      <c r="R403" s="5">
        <v>0.269818003340693</v>
      </c>
      <c r="S403" s="5">
        <v>0.1038795365827393</v>
      </c>
      <c r="T403" s="5">
        <v>0.28261058133491701</v>
      </c>
      <c r="U403" s="5">
        <v>1250.3668559412399</v>
      </c>
      <c r="V403" s="5">
        <v>27.8922891601764</v>
      </c>
      <c r="W403" s="5">
        <v>14.316379867218799</v>
      </c>
      <c r="X403" s="5">
        <v>4.6417873381867203</v>
      </c>
      <c r="Y403" s="5">
        <v>197.03993831440101</v>
      </c>
      <c r="Z403" s="5">
        <v>1.3381001169787901</v>
      </c>
      <c r="AA403" s="3">
        <f t="shared" si="328"/>
        <v>0.12428601479738624</v>
      </c>
      <c r="AB403" s="3">
        <f t="shared" si="329"/>
        <v>0.14529479825869296</v>
      </c>
      <c r="AC403" s="3">
        <f t="shared" si="330"/>
        <v>6.7910096218345836E-3</v>
      </c>
      <c r="AD403" s="3">
        <f t="shared" si="331"/>
        <v>9.739915852726569E-5</v>
      </c>
      <c r="AE403" s="3">
        <f t="shared" si="332"/>
        <v>2.3557596383227589E-2</v>
      </c>
      <c r="AF403" s="3">
        <f t="shared" si="333"/>
        <v>6.3457533870424205</v>
      </c>
      <c r="AG403" s="3">
        <f t="shared" si="334"/>
        <v>4.2297361854615243</v>
      </c>
      <c r="AH403" s="17">
        <f t="shared" si="335"/>
        <v>0.20542772588520311</v>
      </c>
      <c r="AI403" s="3">
        <f t="shared" si="336"/>
        <v>0.13982620412856409</v>
      </c>
      <c r="AJ403" s="3">
        <f t="shared" si="337"/>
        <v>2.9916052621716345</v>
      </c>
      <c r="AK403" s="3">
        <f t="shared" si="338"/>
        <v>0.48504853682855509</v>
      </c>
      <c r="AL403" s="3">
        <f t="shared" si="339"/>
        <v>130.6584231000422</v>
      </c>
      <c r="AM403" s="3">
        <f t="shared" si="340"/>
        <v>4.2297361854615243</v>
      </c>
      <c r="AN403" s="5"/>
      <c r="AP403" s="5">
        <v>0.36676466138422698</v>
      </c>
      <c r="AQ403" s="5">
        <v>10.9765160412526</v>
      </c>
      <c r="AR403" s="5">
        <v>4.6269160785264801E-2</v>
      </c>
      <c r="AS403" s="5">
        <v>0.28093155665618302</v>
      </c>
      <c r="AT403" s="5">
        <v>0.195380360052268</v>
      </c>
      <c r="AU403" s="5">
        <v>3.4174912578910002</v>
      </c>
      <c r="AV403" s="5">
        <v>4.6015984646786502E-2</v>
      </c>
      <c r="AW403" s="5">
        <v>0.58656100340546602</v>
      </c>
      <c r="AX403" s="5">
        <v>1.9401158558682701</v>
      </c>
      <c r="AY403" s="5">
        <v>1.3425623801222799</v>
      </c>
      <c r="AZ403" s="5">
        <v>8.3049656517830304E-4</v>
      </c>
      <c r="BA403" s="5">
        <v>0.269818003340693</v>
      </c>
      <c r="BB403" s="5">
        <v>4.0826637344049002E-4</v>
      </c>
      <c r="BC403" s="5">
        <v>0.144386780704366</v>
      </c>
      <c r="BD403" s="5">
        <v>7.58090562476295E-2</v>
      </c>
      <c r="BE403" s="5">
        <v>0.23198933150060899</v>
      </c>
      <c r="BF403" s="5">
        <v>6.5705068008097998E-4</v>
      </c>
      <c r="BG403" s="5">
        <v>6.4381468986234001E-3</v>
      </c>
      <c r="BH403" s="5">
        <v>0.130610313961562</v>
      </c>
      <c r="BI403" s="3">
        <v>1.3876164668877601E-4</v>
      </c>
      <c r="BK403" s="5">
        <v>1.35601934415101</v>
      </c>
      <c r="BL403" s="5">
        <v>26895.837904242599</v>
      </c>
      <c r="BM403" s="5">
        <v>3.2824900672024002</v>
      </c>
      <c r="BN403" s="5">
        <v>22.5198335693808</v>
      </c>
      <c r="BO403" s="5">
        <v>20.6531897113463</v>
      </c>
      <c r="BP403" s="5">
        <v>1.3873359611298699</v>
      </c>
      <c r="BQ403" s="5">
        <v>0.16504803725483999</v>
      </c>
      <c r="BR403" s="5">
        <v>0.33219141218774301</v>
      </c>
      <c r="BS403" s="5">
        <v>78073.505680845003</v>
      </c>
      <c r="BT403" s="5">
        <v>15.741659442129601</v>
      </c>
      <c r="BU403" s="5">
        <v>6.4699069720878901</v>
      </c>
      <c r="BV403" s="5">
        <v>0.37159634491143501</v>
      </c>
      <c r="BW403" s="5">
        <v>5.4056501246031202E-2</v>
      </c>
      <c r="BX403" s="5">
        <v>0.14582478317994299</v>
      </c>
      <c r="BY403" s="5">
        <v>610.36458012021001</v>
      </c>
      <c r="BZ403" s="5">
        <v>14.486334911953801</v>
      </c>
      <c r="CA403" s="5">
        <v>5.9049711392055197</v>
      </c>
      <c r="CB403" s="5">
        <v>0.62876526306769098</v>
      </c>
      <c r="CC403" s="5">
        <v>54.6878529333705</v>
      </c>
      <c r="CD403" s="3">
        <v>0.24143370853581</v>
      </c>
      <c r="CF403" s="3">
        <v>17.4651639931269</v>
      </c>
      <c r="CG403" s="3">
        <v>300928.32778361399</v>
      </c>
      <c r="CH403" s="3">
        <v>9.5697378421891894</v>
      </c>
      <c r="CI403" s="3">
        <v>76.997704510760798</v>
      </c>
      <c r="CJ403" s="3">
        <v>173.429915844416</v>
      </c>
      <c r="CK403" s="3">
        <v>4.3567199289067897</v>
      </c>
      <c r="CL403" s="3">
        <v>0.42866667989978602</v>
      </c>
      <c r="CM403" s="3">
        <v>0.61364722892075096</v>
      </c>
      <c r="CN403" s="3">
        <v>98252.777404747903</v>
      </c>
      <c r="CO403" s="3">
        <v>28.628878086296201</v>
      </c>
      <c r="CP403" s="3">
        <v>40.4774664364881</v>
      </c>
      <c r="CQ403" s="3">
        <v>0.269818003340693</v>
      </c>
      <c r="CR403" s="3">
        <v>0.1038795365827393</v>
      </c>
      <c r="CS403" s="3">
        <v>0.28261058133491701</v>
      </c>
      <c r="CT403" s="3">
        <v>1250.3668559412399</v>
      </c>
      <c r="CU403" s="3">
        <v>27.8922891601764</v>
      </c>
      <c r="CV403" s="3">
        <v>14.316379867218799</v>
      </c>
      <c r="CW403" s="3">
        <v>4.6417873381867203</v>
      </c>
      <c r="CX403" s="3">
        <v>197.03993831440101</v>
      </c>
      <c r="CY403" s="3">
        <v>1.3381001169787901</v>
      </c>
      <c r="DA403" s="3">
        <f t="shared" si="341"/>
        <v>0.31790652036308936</v>
      </c>
      <c r="DB403" s="3">
        <f t="shared" si="342"/>
        <v>5388.6351111758258</v>
      </c>
      <c r="DC403" s="3">
        <f t="shared" si="343"/>
        <v>0.16238279683080487</v>
      </c>
      <c r="DD403" s="3">
        <f t="shared" si="344"/>
        <v>1.3118630801889275</v>
      </c>
      <c r="DE403" s="3">
        <f t="shared" si="345"/>
        <v>2.7292027168415953</v>
      </c>
      <c r="DF403" s="3">
        <f t="shared" si="346"/>
        <v>6.6626700243260284E-2</v>
      </c>
      <c r="DG403" s="3">
        <f t="shared" si="347"/>
        <v>6.1481387762974344E-3</v>
      </c>
      <c r="DH403" s="3">
        <f t="shared" si="348"/>
        <v>8.4512770819549776E-3</v>
      </c>
      <c r="DI403" s="3">
        <f t="shared" si="349"/>
        <v>1311.4078904447838</v>
      </c>
      <c r="DJ403" s="3">
        <f t="shared" si="350"/>
        <v>0.36257444384873611</v>
      </c>
      <c r="DK403" s="3">
        <f t="shared" si="351"/>
        <v>0.37524929901943388</v>
      </c>
      <c r="DL403" s="3">
        <f t="shared" si="352"/>
        <v>2.400281140997705E-3</v>
      </c>
      <c r="DM403" s="3">
        <f t="shared" si="353"/>
        <v>9.0473215508665272E-4</v>
      </c>
      <c r="DN403" s="3">
        <f t="shared" si="354"/>
        <v>2.3806804930917112E-3</v>
      </c>
      <c r="DO403" s="3">
        <f t="shared" si="355"/>
        <v>10.269110183485873</v>
      </c>
      <c r="DP403" s="3">
        <f t="shared" si="356"/>
        <v>0.21859160783837306</v>
      </c>
      <c r="DQ403" s="3">
        <f t="shared" si="357"/>
        <v>7.2684320597679139E-2</v>
      </c>
      <c r="DR403" s="3">
        <f t="shared" si="358"/>
        <v>2.2711186961883484E-2</v>
      </c>
      <c r="DS403" s="3">
        <f t="shared" si="359"/>
        <v>0.95096495325483121</v>
      </c>
      <c r="DT403" s="3">
        <f t="shared" si="360"/>
        <v>6.4029939890950056E-3</v>
      </c>
      <c r="DV403" s="3">
        <f t="shared" si="361"/>
        <v>4.7321879565735874E-3</v>
      </c>
      <c r="DW403" s="3">
        <f t="shared" si="362"/>
        <v>80.212366032478855</v>
      </c>
      <c r="DX403" s="3">
        <f t="shared" si="363"/>
        <v>2.4171442430304074E-3</v>
      </c>
      <c r="DY403" s="3">
        <f t="shared" si="364"/>
        <v>1.9527698461966975E-2</v>
      </c>
      <c r="DZ403" s="3">
        <f t="shared" si="365"/>
        <v>4.0625465035869779E-2</v>
      </c>
      <c r="EA403" s="3">
        <f t="shared" si="366"/>
        <v>9.9176974450632138E-4</v>
      </c>
      <c r="EB403" s="3">
        <f t="shared" si="367"/>
        <v>9.1517935018472111E-5</v>
      </c>
      <c r="EC403" s="3">
        <f t="shared" si="368"/>
        <v>1.2580123106382536E-4</v>
      </c>
      <c r="ED403" s="3">
        <f t="shared" si="369"/>
        <v>19.520922748707832</v>
      </c>
      <c r="EE403" s="3">
        <f t="shared" si="370"/>
        <v>5.3970909894604522E-3</v>
      </c>
      <c r="EF403" s="3">
        <f t="shared" si="371"/>
        <v>5.5857621652563626E-3</v>
      </c>
      <c r="EG403" s="3">
        <f t="shared" si="372"/>
        <v>3.5729312801911438E-5</v>
      </c>
      <c r="EH403" s="3">
        <f t="shared" si="373"/>
        <v>1.3467363309617144E-5</v>
      </c>
      <c r="EI403" s="3">
        <f t="shared" si="374"/>
        <v>3.5437547946456932E-5</v>
      </c>
      <c r="EJ403" s="3">
        <f t="shared" si="375"/>
        <v>0.15286053107535194</v>
      </c>
      <c r="EK403" s="3">
        <f t="shared" si="376"/>
        <v>3.2538388103501978E-3</v>
      </c>
      <c r="EL403" s="3">
        <f t="shared" si="377"/>
        <v>1.0819402702757709E-3</v>
      </c>
      <c r="EM403" s="3">
        <f t="shared" si="378"/>
        <v>3.3806669110708295E-4</v>
      </c>
      <c r="EN403" s="3">
        <f t="shared" si="379"/>
        <v>1.4155560237570286E-2</v>
      </c>
      <c r="EO403" s="3">
        <f t="shared" si="380"/>
        <v>9.5311574630812344E-5</v>
      </c>
      <c r="EQ403" s="3">
        <f t="shared" si="381"/>
        <v>160.42473206495771</v>
      </c>
    </row>
    <row r="404" spans="1:147">
      <c r="A404" s="5" t="s">
        <v>368</v>
      </c>
      <c r="B404" s="5" t="s">
        <v>398</v>
      </c>
      <c r="C404" s="5" t="s">
        <v>65</v>
      </c>
      <c r="D404" s="5" t="s">
        <v>618</v>
      </c>
      <c r="E404" s="3" t="s">
        <v>465</v>
      </c>
      <c r="F404" s="13" t="s">
        <v>497</v>
      </c>
      <c r="G404" s="5">
        <v>22.1301897900846</v>
      </c>
      <c r="H404" s="5">
        <v>416472.69981742097</v>
      </c>
      <c r="I404" s="5">
        <v>8.6727893943797305</v>
      </c>
      <c r="J404" s="5">
        <v>97.185782196504704</v>
      </c>
      <c r="K404" s="5">
        <v>293.67478355364102</v>
      </c>
      <c r="L404" s="5">
        <v>3.8155134509351898</v>
      </c>
      <c r="M404" s="5">
        <v>0.57326622996903698</v>
      </c>
      <c r="N404" s="5">
        <v>0.66636920741387595</v>
      </c>
      <c r="O404" s="5">
        <v>66951.095299110602</v>
      </c>
      <c r="P404" s="5">
        <v>26.2266088859188</v>
      </c>
      <c r="Q404" s="5">
        <v>51.516513881941002</v>
      </c>
      <c r="R404" s="5">
        <v>0.34428502706144798</v>
      </c>
      <c r="S404" s="5">
        <v>5.3153660751987589E-2</v>
      </c>
      <c r="T404" s="5">
        <v>0.19110900311106199</v>
      </c>
      <c r="U404" s="5">
        <v>1301.59673840857</v>
      </c>
      <c r="V404" s="5">
        <v>30.0952170661363</v>
      </c>
      <c r="W404" s="5">
        <v>25.0928562245747</v>
      </c>
      <c r="X404" s="5">
        <v>8.1713814848313202</v>
      </c>
      <c r="Y404" s="5">
        <v>200.730896141758</v>
      </c>
      <c r="Z404" s="5">
        <v>1.121047570377</v>
      </c>
      <c r="AA404" s="3">
        <f t="shared" si="328"/>
        <v>8.9239281697026343E-2</v>
      </c>
      <c r="AB404" s="3">
        <f t="shared" si="329"/>
        <v>0.13065556618348045</v>
      </c>
      <c r="AC404" s="3">
        <f t="shared" si="330"/>
        <v>5.5848282049481106E-3</v>
      </c>
      <c r="AD404" s="3">
        <f t="shared" si="331"/>
        <v>1.2953917117611283E-4</v>
      </c>
      <c r="AE404" s="3">
        <f t="shared" si="332"/>
        <v>4.0708140310700427E-2</v>
      </c>
      <c r="AF404" s="3">
        <f t="shared" si="333"/>
        <v>6.484286990326444</v>
      </c>
      <c r="AG404" s="3">
        <f t="shared" si="334"/>
        <v>5.9400167050436501</v>
      </c>
      <c r="AH404" s="17">
        <f t="shared" si="335"/>
        <v>0.25664466642723283</v>
      </c>
      <c r="AI404" s="3">
        <f t="shared" si="336"/>
        <v>0.12926032437769996</v>
      </c>
      <c r="AJ404" s="3">
        <f t="shared" si="337"/>
        <v>3.0240108105143837</v>
      </c>
      <c r="AK404" s="3">
        <f t="shared" si="338"/>
        <v>0.94218608492057465</v>
      </c>
      <c r="AL404" s="3">
        <f t="shared" si="339"/>
        <v>150.07821350441762</v>
      </c>
      <c r="AM404" s="3">
        <f t="shared" si="340"/>
        <v>5.9400167050436501</v>
      </c>
      <c r="AN404" s="5"/>
      <c r="AP404" s="5">
        <v>0.357541434505599</v>
      </c>
      <c r="AQ404" s="5">
        <v>9.6564305011068203</v>
      </c>
      <c r="AR404" s="5">
        <v>4.3316735136574802E-2</v>
      </c>
      <c r="AS404" s="5">
        <v>0.31088398551334701</v>
      </c>
      <c r="AT404" s="5">
        <v>0.27816606358773299</v>
      </c>
      <c r="AU404" s="5">
        <v>3.8155134509351898</v>
      </c>
      <c r="AV404" s="5">
        <v>6.9594367462242193E-2</v>
      </c>
      <c r="AW404" s="5">
        <v>0.66636920741387595</v>
      </c>
      <c r="AX404" s="5">
        <v>1.3714713530425799</v>
      </c>
      <c r="AY404" s="5">
        <v>1.52651860957345</v>
      </c>
      <c r="AZ404" s="5">
        <v>4.0326855884913401E-2</v>
      </c>
      <c r="BA404" s="5">
        <v>0.176579815399449</v>
      </c>
      <c r="BB404" s="5">
        <v>1.71939587948901E-2</v>
      </c>
      <c r="BC404" s="5">
        <v>0.15749464711285899</v>
      </c>
      <c r="BD404" s="5">
        <v>3.90278491646769E-2</v>
      </c>
      <c r="BE404" s="5">
        <v>0.47750807855240401</v>
      </c>
      <c r="BF404" s="5">
        <v>3.6500935399271697E-2</v>
      </c>
      <c r="BG404" s="5">
        <v>1.5923170264534998E-2</v>
      </c>
      <c r="BH404" s="5">
        <v>0.16318069013518499</v>
      </c>
      <c r="BI404" s="3">
        <v>1.01714141382686E-2</v>
      </c>
      <c r="BK404" s="5">
        <v>2.1101922561560902</v>
      </c>
      <c r="BL404" s="5">
        <v>26539.720113745199</v>
      </c>
      <c r="BM404" s="5">
        <v>1.2987862412554101</v>
      </c>
      <c r="BN404" s="5">
        <v>20.865045617549399</v>
      </c>
      <c r="BO404" s="5">
        <v>35.813999579792601</v>
      </c>
      <c r="BP404" s="5">
        <v>1.4715224807104099</v>
      </c>
      <c r="BQ404" s="5">
        <v>0.34203478556135802</v>
      </c>
      <c r="BR404" s="5">
        <v>0.54006827428095405</v>
      </c>
      <c r="BS404" s="5">
        <v>8990.79455533484</v>
      </c>
      <c r="BT404" s="5">
        <v>4.3023775662832904</v>
      </c>
      <c r="BU404" s="5">
        <v>3.7702166532386201</v>
      </c>
      <c r="BV404" s="5">
        <v>0.29682316487506299</v>
      </c>
      <c r="BW404" s="5">
        <v>3.8399345463134803E-2</v>
      </c>
      <c r="BX404" s="5">
        <v>6.68326717291476E-2</v>
      </c>
      <c r="BY404" s="5">
        <v>167.356299088849</v>
      </c>
      <c r="BZ404" s="5">
        <v>5.7882555113716503</v>
      </c>
      <c r="CA404" s="5">
        <v>4.3477445341447396</v>
      </c>
      <c r="CB404" s="5">
        <v>0.83410273899723497</v>
      </c>
      <c r="CC404" s="5">
        <v>21.803809894513801</v>
      </c>
      <c r="CD404" s="3">
        <v>0.221249589605371</v>
      </c>
      <c r="CF404" s="3">
        <v>22.1301897900846</v>
      </c>
      <c r="CG404" s="3">
        <v>416472.69981742097</v>
      </c>
      <c r="CH404" s="3">
        <v>8.6727893943797305</v>
      </c>
      <c r="CI404" s="3">
        <v>97.185782196504704</v>
      </c>
      <c r="CJ404" s="3">
        <v>293.67478355364102</v>
      </c>
      <c r="CK404" s="3">
        <v>3.8155134509351898</v>
      </c>
      <c r="CL404" s="3">
        <v>0.57326622996903698</v>
      </c>
      <c r="CM404" s="3">
        <v>0.66636920741387595</v>
      </c>
      <c r="CN404" s="3">
        <v>66951.095299110602</v>
      </c>
      <c r="CO404" s="3">
        <v>26.2266088859188</v>
      </c>
      <c r="CP404" s="3">
        <v>51.516513881941002</v>
      </c>
      <c r="CQ404" s="3">
        <v>0.34428502706144798</v>
      </c>
      <c r="CR404" s="3">
        <v>5.3153660751987589E-2</v>
      </c>
      <c r="CS404" s="3">
        <v>0.19110900311106199</v>
      </c>
      <c r="CT404" s="3">
        <v>1301.59673840857</v>
      </c>
      <c r="CU404" s="3">
        <v>30.0952170661363</v>
      </c>
      <c r="CV404" s="3">
        <v>25.0928562245747</v>
      </c>
      <c r="CW404" s="3">
        <v>8.1713814848313202</v>
      </c>
      <c r="CX404" s="3">
        <v>200.730896141758</v>
      </c>
      <c r="CY404" s="3">
        <v>1.121047570377</v>
      </c>
      <c r="DA404" s="3">
        <f t="shared" si="341"/>
        <v>0.40282081713685536</v>
      </c>
      <c r="DB404" s="3">
        <f t="shared" si="342"/>
        <v>7457.6542182365656</v>
      </c>
      <c r="DC404" s="3">
        <f t="shared" si="343"/>
        <v>0.14716304891605633</v>
      </c>
      <c r="DD404" s="3">
        <f t="shared" si="344"/>
        <v>1.6558213052320143</v>
      </c>
      <c r="DE404" s="3">
        <f t="shared" si="345"/>
        <v>4.6214519175658735</v>
      </c>
      <c r="DF404" s="3">
        <f t="shared" si="346"/>
        <v>5.8350106299666457E-2</v>
      </c>
      <c r="DG404" s="3">
        <f t="shared" si="347"/>
        <v>8.2220534109122816E-3</v>
      </c>
      <c r="DH404" s="3">
        <f t="shared" si="348"/>
        <v>9.1773751193206989E-3</v>
      </c>
      <c r="DI404" s="3">
        <f t="shared" si="349"/>
        <v>893.61539661607071</v>
      </c>
      <c r="DJ404" s="3">
        <f t="shared" si="350"/>
        <v>0.33215056846401725</v>
      </c>
      <c r="DK404" s="3">
        <f t="shared" si="351"/>
        <v>0.47758759191254696</v>
      </c>
      <c r="DL404" s="3">
        <f t="shared" si="352"/>
        <v>3.0627343148041382E-3</v>
      </c>
      <c r="DM404" s="3">
        <f t="shared" si="353"/>
        <v>4.6293839600051898E-4</v>
      </c>
      <c r="DN404" s="3">
        <f t="shared" si="354"/>
        <v>1.6098812493560947E-3</v>
      </c>
      <c r="DO404" s="3">
        <f t="shared" si="355"/>
        <v>10.689854947507966</v>
      </c>
      <c r="DP404" s="3">
        <f t="shared" si="356"/>
        <v>0.23585593312019046</v>
      </c>
      <c r="DQ404" s="3">
        <f t="shared" si="357"/>
        <v>0.12739653623711589</v>
      </c>
      <c r="DR404" s="3">
        <f t="shared" si="358"/>
        <v>3.9980671047151702E-2</v>
      </c>
      <c r="DS404" s="3">
        <f t="shared" si="359"/>
        <v>0.96877845628261583</v>
      </c>
      <c r="DT404" s="3">
        <f t="shared" si="360"/>
        <v>5.3643675563083961E-3</v>
      </c>
      <c r="DV404" s="3">
        <f t="shared" si="361"/>
        <v>4.8114750658843257E-3</v>
      </c>
      <c r="DW404" s="3">
        <f t="shared" si="362"/>
        <v>89.077614151310229</v>
      </c>
      <c r="DX404" s="3">
        <f t="shared" si="363"/>
        <v>1.7577823944450181E-3</v>
      </c>
      <c r="DY404" s="3">
        <f t="shared" si="364"/>
        <v>1.9777882832150571E-2</v>
      </c>
      <c r="DZ404" s="3">
        <f t="shared" si="365"/>
        <v>5.5200723804691029E-2</v>
      </c>
      <c r="EA404" s="3">
        <f t="shared" si="366"/>
        <v>6.9696021061682709E-4</v>
      </c>
      <c r="EB404" s="3">
        <f t="shared" si="367"/>
        <v>9.8207945801205533E-5</v>
      </c>
      <c r="EC404" s="3">
        <f t="shared" si="368"/>
        <v>1.0961874282151814E-4</v>
      </c>
      <c r="ED404" s="3">
        <f t="shared" si="369"/>
        <v>10.67374876469653</v>
      </c>
      <c r="EE404" s="3">
        <f t="shared" si="370"/>
        <v>3.9673574708552605E-3</v>
      </c>
      <c r="EF404" s="3">
        <f t="shared" si="371"/>
        <v>5.7045234320208024E-3</v>
      </c>
      <c r="EG404" s="3">
        <f t="shared" si="372"/>
        <v>3.6582691763176401E-5</v>
      </c>
      <c r="EH404" s="3">
        <f t="shared" si="373"/>
        <v>5.5295467727533875E-6</v>
      </c>
      <c r="EI404" s="3">
        <f t="shared" si="374"/>
        <v>1.9229153908597389E-5</v>
      </c>
      <c r="EJ404" s="3">
        <f t="shared" si="375"/>
        <v>0.12768448985192457</v>
      </c>
      <c r="EK404" s="3">
        <f t="shared" si="376"/>
        <v>2.8171705459877775E-3</v>
      </c>
      <c r="EL404" s="3">
        <f t="shared" si="377"/>
        <v>1.5216821760645545E-3</v>
      </c>
      <c r="EM404" s="3">
        <f t="shared" si="378"/>
        <v>4.7754732048850112E-4</v>
      </c>
      <c r="EN404" s="3">
        <f t="shared" si="379"/>
        <v>1.157153053782245E-2</v>
      </c>
      <c r="EO404" s="3">
        <f t="shared" si="380"/>
        <v>6.4074446114456272E-5</v>
      </c>
      <c r="EQ404" s="3">
        <f t="shared" si="381"/>
        <v>178.15522830262046</v>
      </c>
    </row>
    <row r="405" spans="1:147">
      <c r="A405" s="5" t="s">
        <v>370</v>
      </c>
      <c r="B405" s="5" t="s">
        <v>398</v>
      </c>
      <c r="C405" s="5" t="s">
        <v>65</v>
      </c>
      <c r="D405" s="5" t="s">
        <v>618</v>
      </c>
      <c r="E405" s="3" t="s">
        <v>465</v>
      </c>
      <c r="F405" s="13" t="s">
        <v>497</v>
      </c>
      <c r="G405" s="5">
        <v>21.1243918063644</v>
      </c>
      <c r="H405" s="5">
        <v>312806.62229854398</v>
      </c>
      <c r="I405" s="5">
        <v>8.5658968261567807</v>
      </c>
      <c r="J405" s="5">
        <v>76.966421123832902</v>
      </c>
      <c r="K405" s="5">
        <v>327.568655209984</v>
      </c>
      <c r="L405" s="5">
        <v>6.5628188331945196</v>
      </c>
      <c r="M405" s="5">
        <v>0.98502245519786802</v>
      </c>
      <c r="N405" s="5">
        <v>0.54415733855622395</v>
      </c>
      <c r="O405" s="5">
        <v>229644.20491673201</v>
      </c>
      <c r="P405" s="5">
        <v>47.596782235035803</v>
      </c>
      <c r="Q405" s="5">
        <v>45.406780353695403</v>
      </c>
      <c r="R405" s="5">
        <v>0.32809978045562999</v>
      </c>
      <c r="S405" s="5">
        <v>0.17300265450247593</v>
      </c>
      <c r="T405" s="5">
        <v>0.47612545228090303</v>
      </c>
      <c r="U405" s="5">
        <v>2973.9397389042101</v>
      </c>
      <c r="V405" s="5">
        <v>94.304247038992798</v>
      </c>
      <c r="W405" s="5">
        <v>14.6106430869941</v>
      </c>
      <c r="X405" s="5">
        <v>6.1220833625628801</v>
      </c>
      <c r="Y405" s="5">
        <v>337.94964155587797</v>
      </c>
      <c r="Z405" s="5">
        <v>1.23052643025817</v>
      </c>
      <c r="AA405" s="3">
        <f t="shared" si="328"/>
        <v>0.11129394742643585</v>
      </c>
      <c r="AB405" s="3">
        <f t="shared" si="329"/>
        <v>0.14083986601052795</v>
      </c>
      <c r="AC405" s="3">
        <f t="shared" si="330"/>
        <v>3.6411532339344402E-3</v>
      </c>
      <c r="AD405" s="3">
        <f t="shared" si="331"/>
        <v>3.7300731491407491E-5</v>
      </c>
      <c r="AE405" s="3">
        <f t="shared" si="332"/>
        <v>1.811537167010319E-2</v>
      </c>
      <c r="AF405" s="3">
        <f t="shared" si="333"/>
        <v>8.7999493806608662</v>
      </c>
      <c r="AG405" s="3">
        <f t="shared" si="334"/>
        <v>5.3008787375352782</v>
      </c>
      <c r="AH405" s="17">
        <f t="shared" si="335"/>
        <v>0.13435960501288965</v>
      </c>
      <c r="AI405" s="3">
        <f t="shared" si="336"/>
        <v>0.14365412696784305</v>
      </c>
      <c r="AJ405" s="3">
        <f t="shared" si="337"/>
        <v>5.5565439557589</v>
      </c>
      <c r="AK405" s="3">
        <f t="shared" si="338"/>
        <v>0.71470430788618844</v>
      </c>
      <c r="AL405" s="3">
        <f t="shared" si="339"/>
        <v>347.18369824663336</v>
      </c>
      <c r="AM405" s="3">
        <f t="shared" si="340"/>
        <v>5.3008787375352782</v>
      </c>
      <c r="AN405" s="5"/>
      <c r="AP405" s="5">
        <v>0.42672511728833001</v>
      </c>
      <c r="AQ405" s="5">
        <v>12.3400014489307</v>
      </c>
      <c r="AR405" s="5">
        <v>3.10487137613236E-2</v>
      </c>
      <c r="AS405" s="5">
        <v>0.491763323011983</v>
      </c>
      <c r="AT405" s="5">
        <v>0.16778353193398399</v>
      </c>
      <c r="AU405" s="5">
        <v>3.7654762019909702</v>
      </c>
      <c r="AV405" s="5">
        <v>5.9061265668108501E-2</v>
      </c>
      <c r="AW405" s="5">
        <v>0.50108807271812605</v>
      </c>
      <c r="AX405" s="5">
        <v>3.02833924568858</v>
      </c>
      <c r="AY405" s="5">
        <v>1.84016040467694</v>
      </c>
      <c r="AZ405" s="5">
        <v>2.9506966702969799E-2</v>
      </c>
      <c r="BA405" s="5">
        <v>0.32809978045562999</v>
      </c>
      <c r="BB405" s="5">
        <v>1.1555374217871501E-2</v>
      </c>
      <c r="BC405" s="5">
        <v>0.157129576687141</v>
      </c>
      <c r="BD405" s="5">
        <v>7.21953030244116E-2</v>
      </c>
      <c r="BE405" s="5">
        <v>0.18227615988597001</v>
      </c>
      <c r="BF405" s="5">
        <v>2.0906588016442001E-2</v>
      </c>
      <c r="BG405" s="5">
        <v>6.3478679147530102E-4</v>
      </c>
      <c r="BH405" s="5">
        <v>0.16719988135118199</v>
      </c>
      <c r="BI405" s="3">
        <v>1.47878076797803E-2</v>
      </c>
      <c r="BK405" s="5">
        <v>8.1298955446972307</v>
      </c>
      <c r="BL405" s="5">
        <v>47806.461481289902</v>
      </c>
      <c r="BM405" s="5">
        <v>3.42876881289054</v>
      </c>
      <c r="BN405" s="5">
        <v>25.440885070359201</v>
      </c>
      <c r="BO405" s="5">
        <v>216.68209316128701</v>
      </c>
      <c r="BP405" s="5">
        <v>7.7851753858327797</v>
      </c>
      <c r="BQ405" s="5">
        <v>0.77251211712615897</v>
      </c>
      <c r="BR405" s="5">
        <v>0.72179692262432205</v>
      </c>
      <c r="BS405" s="5">
        <v>175424.17531793099</v>
      </c>
      <c r="BT405" s="5">
        <v>30.778294879249</v>
      </c>
      <c r="BU405" s="5">
        <v>15.1320809658713</v>
      </c>
      <c r="BV405" s="5">
        <v>0.23067097631462499</v>
      </c>
      <c r="BW405" s="5">
        <v>0.16754957163449499</v>
      </c>
      <c r="BX405" s="5">
        <v>0.38101372437943698</v>
      </c>
      <c r="BY405" s="5">
        <v>1960.38662346518</v>
      </c>
      <c r="BZ405" s="5">
        <v>71.305659346305205</v>
      </c>
      <c r="CA405" s="5">
        <v>6.9737542726994199</v>
      </c>
      <c r="CB405" s="5">
        <v>2.7523528262946799</v>
      </c>
      <c r="CC405" s="5">
        <v>199.37798803708301</v>
      </c>
      <c r="CD405" s="3">
        <v>0.61104522322618504</v>
      </c>
      <c r="CF405" s="3">
        <v>21.1243918063644</v>
      </c>
      <c r="CG405" s="3">
        <v>312806.62229854398</v>
      </c>
      <c r="CH405" s="3">
        <v>8.5658968261567807</v>
      </c>
      <c r="CI405" s="3">
        <v>76.966421123832902</v>
      </c>
      <c r="CJ405" s="3">
        <v>327.568655209984</v>
      </c>
      <c r="CK405" s="3">
        <v>6.5628188331945196</v>
      </c>
      <c r="CL405" s="3">
        <v>0.98502245519786802</v>
      </c>
      <c r="CM405" s="3">
        <v>0.54415733855622395</v>
      </c>
      <c r="CN405" s="3">
        <v>229644.20491673201</v>
      </c>
      <c r="CO405" s="3">
        <v>47.596782235035803</v>
      </c>
      <c r="CP405" s="3">
        <v>45.406780353695403</v>
      </c>
      <c r="CQ405" s="3">
        <v>0.32809978045562999</v>
      </c>
      <c r="CR405" s="3">
        <v>0.17300265450247593</v>
      </c>
      <c r="CS405" s="3">
        <v>0.47612545228090303</v>
      </c>
      <c r="CT405" s="3">
        <v>2973.9397389042101</v>
      </c>
      <c r="CU405" s="3">
        <v>94.304247038992798</v>
      </c>
      <c r="CV405" s="3">
        <v>14.6106430869941</v>
      </c>
      <c r="CW405" s="3">
        <v>6.1220833625628801</v>
      </c>
      <c r="CX405" s="3">
        <v>337.94964155587797</v>
      </c>
      <c r="CY405" s="3">
        <v>1.23052643025817</v>
      </c>
      <c r="DA405" s="3">
        <f t="shared" si="341"/>
        <v>0.38451295943116581</v>
      </c>
      <c r="DB405" s="3">
        <f t="shared" si="342"/>
        <v>5601.336239565655</v>
      </c>
      <c r="DC405" s="3">
        <f t="shared" si="343"/>
        <v>0.14534925689011932</v>
      </c>
      <c r="DD405" s="3">
        <f t="shared" si="344"/>
        <v>1.3113300835159134</v>
      </c>
      <c r="DE405" s="3">
        <f t="shared" si="345"/>
        <v>5.1548272937711896</v>
      </c>
      <c r="DF405" s="3">
        <f t="shared" si="346"/>
        <v>0.10036425803937177</v>
      </c>
      <c r="DG405" s="3">
        <f t="shared" si="347"/>
        <v>1.4127654507090458E-2</v>
      </c>
      <c r="DH405" s="3">
        <f t="shared" si="348"/>
        <v>7.4942478798543447E-3</v>
      </c>
      <c r="DI405" s="3">
        <f t="shared" si="349"/>
        <v>3065.1268114499958</v>
      </c>
      <c r="DJ405" s="3">
        <f t="shared" si="350"/>
        <v>0.60279612759670476</v>
      </c>
      <c r="DK405" s="3">
        <f t="shared" si="351"/>
        <v>0.4209468625016029</v>
      </c>
      <c r="DL405" s="3">
        <f t="shared" si="352"/>
        <v>2.9187515497204899E-3</v>
      </c>
      <c r="DM405" s="3">
        <f t="shared" si="353"/>
        <v>1.506755513094427E-3</v>
      </c>
      <c r="DN405" s="3">
        <f t="shared" si="354"/>
        <v>4.0108285088105728E-3</v>
      </c>
      <c r="DO405" s="3">
        <f t="shared" si="355"/>
        <v>24.42460363751815</v>
      </c>
      <c r="DP405" s="3">
        <f t="shared" si="356"/>
        <v>0.73906149717078995</v>
      </c>
      <c r="DQ405" s="3">
        <f t="shared" si="357"/>
        <v>7.4178296197979304E-2</v>
      </c>
      <c r="DR405" s="3">
        <f t="shared" si="358"/>
        <v>2.9953931473671678E-2</v>
      </c>
      <c r="DS405" s="3">
        <f t="shared" si="359"/>
        <v>1.6310310885901447</v>
      </c>
      <c r="DT405" s="3">
        <f t="shared" si="360"/>
        <v>5.8882390311385691E-3</v>
      </c>
      <c r="DV405" s="3">
        <f t="shared" si="361"/>
        <v>4.4183946747174858E-3</v>
      </c>
      <c r="DW405" s="3">
        <f t="shared" si="362"/>
        <v>64.364317522123514</v>
      </c>
      <c r="DX405" s="3">
        <f t="shared" si="363"/>
        <v>1.6701917760262469E-3</v>
      </c>
      <c r="DY405" s="3">
        <f t="shared" si="364"/>
        <v>1.5068344813071937E-2</v>
      </c>
      <c r="DZ405" s="3">
        <f t="shared" si="365"/>
        <v>5.9233534020754541E-2</v>
      </c>
      <c r="EA405" s="3">
        <f t="shared" si="366"/>
        <v>1.1532742717154543E-3</v>
      </c>
      <c r="EB405" s="3">
        <f t="shared" si="367"/>
        <v>1.6233927078224123E-4</v>
      </c>
      <c r="EC405" s="3">
        <f t="shared" si="368"/>
        <v>8.6115549843486969E-5</v>
      </c>
      <c r="ED405" s="3">
        <f t="shared" si="369"/>
        <v>35.221023502249103</v>
      </c>
      <c r="EE405" s="3">
        <f t="shared" si="370"/>
        <v>6.9266617282645665E-3</v>
      </c>
      <c r="EF405" s="3">
        <f t="shared" si="371"/>
        <v>4.837052510187425E-3</v>
      </c>
      <c r="EG405" s="3">
        <f t="shared" si="372"/>
        <v>3.3539042021331542E-5</v>
      </c>
      <c r="EH405" s="3">
        <f t="shared" si="373"/>
        <v>1.7313956192806607E-5</v>
      </c>
      <c r="EI405" s="3">
        <f t="shared" si="374"/>
        <v>4.6087974123811387E-5</v>
      </c>
      <c r="EJ405" s="3">
        <f t="shared" si="375"/>
        <v>0.28066034186141531</v>
      </c>
      <c r="EK405" s="3">
        <f t="shared" si="376"/>
        <v>8.4924715885232021E-3</v>
      </c>
      <c r="EL405" s="3">
        <f t="shared" si="377"/>
        <v>8.5237436310502438E-4</v>
      </c>
      <c r="EM405" s="3">
        <f t="shared" si="378"/>
        <v>3.4419721901158954E-4</v>
      </c>
      <c r="EN405" s="3">
        <f t="shared" si="379"/>
        <v>1.8741992693266943E-2</v>
      </c>
      <c r="EO405" s="3">
        <f t="shared" si="380"/>
        <v>6.7661084862092141E-5</v>
      </c>
      <c r="EQ405" s="3">
        <f t="shared" si="381"/>
        <v>128.72863504424703</v>
      </c>
    </row>
    <row r="406" spans="1:147">
      <c r="A406" s="5" t="s">
        <v>373</v>
      </c>
      <c r="B406" s="5" t="s">
        <v>398</v>
      </c>
      <c r="C406" s="5" t="s">
        <v>65</v>
      </c>
      <c r="D406" s="5" t="s">
        <v>618</v>
      </c>
      <c r="E406" s="3" t="s">
        <v>465</v>
      </c>
      <c r="F406" s="13" t="s">
        <v>497</v>
      </c>
      <c r="G406" s="5">
        <v>22.701747521958399</v>
      </c>
      <c r="H406" s="5">
        <v>440140.61126046098</v>
      </c>
      <c r="I406" s="5">
        <v>10.7090025053175</v>
      </c>
      <c r="J406" s="5">
        <v>173.34879770194499</v>
      </c>
      <c r="K406" s="5">
        <v>99.397412569586905</v>
      </c>
      <c r="L406" s="5">
        <v>3.8684229847515499</v>
      </c>
      <c r="M406" s="5">
        <v>4.4890824164271897E-2</v>
      </c>
      <c r="N406" s="5">
        <v>0.74641844111113498</v>
      </c>
      <c r="O406" s="5">
        <v>30806.847121988802</v>
      </c>
      <c r="P406" s="5">
        <v>7.8650289481236397</v>
      </c>
      <c r="Q406" s="5">
        <v>54.506783277969703</v>
      </c>
      <c r="R406" s="5">
        <v>0.242029991577836</v>
      </c>
      <c r="S406" s="5">
        <v>2.8926884416003034E-2</v>
      </c>
      <c r="T406" s="5">
        <v>5.7444764593340496</v>
      </c>
      <c r="U406" s="5">
        <v>747.13122825584799</v>
      </c>
      <c r="V406" s="5">
        <v>14.1245218320646</v>
      </c>
      <c r="W406" s="5">
        <v>5.8273678534910198</v>
      </c>
      <c r="X406" s="5">
        <v>10.641129148082101</v>
      </c>
      <c r="Y406" s="5">
        <v>458.93079485419003</v>
      </c>
      <c r="Z406" s="5">
        <v>2.0973198634979502</v>
      </c>
      <c r="AA406" s="3">
        <f t="shared" si="328"/>
        <v>6.177719515384527E-2</v>
      </c>
      <c r="AB406" s="3">
        <f t="shared" si="329"/>
        <v>1.7137723239126917E-2</v>
      </c>
      <c r="AC406" s="3">
        <f t="shared" si="330"/>
        <v>4.5700133593438719E-3</v>
      </c>
      <c r="AD406" s="3">
        <f t="shared" si="331"/>
        <v>3.4761760795942682E-4</v>
      </c>
      <c r="AE406" s="3">
        <f t="shared" si="332"/>
        <v>2.3186783862396868E-2</v>
      </c>
      <c r="AF406" s="3">
        <f t="shared" si="333"/>
        <v>1.6279823377143912</v>
      </c>
      <c r="AG406" s="3">
        <f t="shared" si="334"/>
        <v>5.0898095551760907</v>
      </c>
      <c r="AH406" s="17">
        <f t="shared" si="335"/>
        <v>0.11876906908216395</v>
      </c>
      <c r="AI406" s="3">
        <f t="shared" si="336"/>
        <v>0.19584642570179034</v>
      </c>
      <c r="AJ406" s="3">
        <f t="shared" si="337"/>
        <v>0.73443151630773273</v>
      </c>
      <c r="AK406" s="3">
        <f t="shared" si="338"/>
        <v>0.99366202807388482</v>
      </c>
      <c r="AL406" s="3">
        <f t="shared" si="339"/>
        <v>69.766649870972003</v>
      </c>
      <c r="AM406" s="3">
        <f t="shared" si="340"/>
        <v>5.0898095551760907</v>
      </c>
      <c r="AN406" s="5"/>
      <c r="AP406" s="5">
        <v>0.23798628588076901</v>
      </c>
      <c r="AQ406" s="5">
        <v>11.2410898482098</v>
      </c>
      <c r="AR406" s="5">
        <v>3.6905271592154398E-2</v>
      </c>
      <c r="AS406" s="5">
        <v>0.34024353753490599</v>
      </c>
      <c r="AT406" s="5">
        <v>0.39174183712411698</v>
      </c>
      <c r="AU406" s="5">
        <v>2.9519227169956199</v>
      </c>
      <c r="AV406" s="5">
        <v>4.4890824164271897E-2</v>
      </c>
      <c r="AW406" s="5">
        <v>0.74641844111113498</v>
      </c>
      <c r="AX406" s="5">
        <v>2.09916440210081</v>
      </c>
      <c r="AY406" s="5">
        <v>1.8345371103396799</v>
      </c>
      <c r="AZ406" s="5">
        <v>1.6587398733829001E-2</v>
      </c>
      <c r="BA406" s="5">
        <v>0.14569701069499399</v>
      </c>
      <c r="BB406" s="5">
        <v>1.4835299024344399E-2</v>
      </c>
      <c r="BC406" s="5">
        <v>0.136973985460038</v>
      </c>
      <c r="BD406" s="5">
        <v>3.4134859453288598E-2</v>
      </c>
      <c r="BE406" s="5">
        <v>0.53031622071270201</v>
      </c>
      <c r="BF406" s="5">
        <v>3.4438916484895603E-2</v>
      </c>
      <c r="BG406" s="5">
        <v>1.24665435553678E-2</v>
      </c>
      <c r="BH406" s="5">
        <v>0.19269470368565</v>
      </c>
      <c r="BI406" s="3">
        <v>1.428415699915E-2</v>
      </c>
      <c r="BK406" s="5">
        <v>2.2307632830380499</v>
      </c>
      <c r="BL406" s="5">
        <v>40521.652939083797</v>
      </c>
      <c r="BM406" s="5">
        <v>3.1230120496935698</v>
      </c>
      <c r="BN406" s="5">
        <v>23.716527640729399</v>
      </c>
      <c r="BO406" s="5">
        <v>11.108636487085199</v>
      </c>
      <c r="BP406" s="5">
        <v>2.24618468569088</v>
      </c>
      <c r="BQ406" s="5">
        <v>2.58833119264044E-2</v>
      </c>
      <c r="BR406" s="5">
        <v>0.16871869507197099</v>
      </c>
      <c r="BS406" s="5">
        <v>4737.7285125396002</v>
      </c>
      <c r="BT406" s="5">
        <v>2.3413546459595902</v>
      </c>
      <c r="BU406" s="5">
        <v>7.6253345462530904</v>
      </c>
      <c r="BV406" s="5">
        <v>0.24635164269200599</v>
      </c>
      <c r="BW406" s="5">
        <v>2.4579306881744999E-2</v>
      </c>
      <c r="BX406" s="5">
        <v>8.51459784168817</v>
      </c>
      <c r="BY406" s="5">
        <v>65.029199010613297</v>
      </c>
      <c r="BZ406" s="5">
        <v>2.3054345892166199</v>
      </c>
      <c r="CA406" s="5">
        <v>0.42303559896113602</v>
      </c>
      <c r="CB406" s="5">
        <v>0.81786774394503803</v>
      </c>
      <c r="CC406" s="5">
        <v>333.20853931834802</v>
      </c>
      <c r="CD406" s="3">
        <v>0.36665552530102302</v>
      </c>
      <c r="CF406" s="3">
        <v>22.701747521958399</v>
      </c>
      <c r="CG406" s="3">
        <v>440140.61126046098</v>
      </c>
      <c r="CH406" s="3">
        <v>10.7090025053175</v>
      </c>
      <c r="CI406" s="3">
        <v>173.34879770194499</v>
      </c>
      <c r="CJ406" s="3">
        <v>99.397412569586905</v>
      </c>
      <c r="CK406" s="3">
        <v>3.8684229847515499</v>
      </c>
      <c r="CL406" s="3">
        <v>4.4890824164271897E-2</v>
      </c>
      <c r="CM406" s="3">
        <v>0.74641844111113498</v>
      </c>
      <c r="CN406" s="3">
        <v>30806.847121988802</v>
      </c>
      <c r="CO406" s="3">
        <v>7.8650289481236397</v>
      </c>
      <c r="CP406" s="3">
        <v>54.506783277969703</v>
      </c>
      <c r="CQ406" s="3">
        <v>0.242029991577836</v>
      </c>
      <c r="CR406" s="3">
        <v>2.8926884416003034E-2</v>
      </c>
      <c r="CS406" s="3">
        <v>5.7444764593340496</v>
      </c>
      <c r="CT406" s="3">
        <v>747.13122825584799</v>
      </c>
      <c r="CU406" s="3">
        <v>14.1245218320646</v>
      </c>
      <c r="CV406" s="3">
        <v>5.8273678534910198</v>
      </c>
      <c r="CW406" s="3">
        <v>10.641129148082101</v>
      </c>
      <c r="CX406" s="3">
        <v>458.93079485419003</v>
      </c>
      <c r="CY406" s="3">
        <v>2.0973198634979502</v>
      </c>
      <c r="DA406" s="3">
        <f t="shared" si="341"/>
        <v>0.41322449441112113</v>
      </c>
      <c r="DB406" s="3">
        <f t="shared" si="342"/>
        <v>7881.4685515348019</v>
      </c>
      <c r="DC406" s="3">
        <f t="shared" si="343"/>
        <v>0.18171425453424386</v>
      </c>
      <c r="DD406" s="3">
        <f t="shared" si="344"/>
        <v>2.953463212251207</v>
      </c>
      <c r="DE406" s="3">
        <f t="shared" si="345"/>
        <v>1.5641804766560745</v>
      </c>
      <c r="DF406" s="3">
        <f t="shared" si="346"/>
        <v>5.9159244299610794E-2</v>
      </c>
      <c r="DG406" s="3">
        <f t="shared" si="347"/>
        <v>6.4384527579524546E-4</v>
      </c>
      <c r="DH406" s="3">
        <f t="shared" si="348"/>
        <v>1.0279829790815797E-2</v>
      </c>
      <c r="DI406" s="3">
        <f t="shared" si="349"/>
        <v>411.18778992959045</v>
      </c>
      <c r="DJ406" s="3">
        <f t="shared" si="350"/>
        <v>9.9607762767523311E-2</v>
      </c>
      <c r="DK406" s="3">
        <f t="shared" si="351"/>
        <v>0.50530910201495627</v>
      </c>
      <c r="DL406" s="3">
        <f t="shared" si="352"/>
        <v>2.1530810292394518E-3</v>
      </c>
      <c r="DM406" s="3">
        <f t="shared" si="353"/>
        <v>2.5193684279471018E-4</v>
      </c>
      <c r="DN406" s="3">
        <f t="shared" si="354"/>
        <v>4.8390838676893692E-2</v>
      </c>
      <c r="DO406" s="3">
        <f t="shared" si="355"/>
        <v>6.136097472534888</v>
      </c>
      <c r="DP406" s="3">
        <f t="shared" si="356"/>
        <v>0.11069374476539656</v>
      </c>
      <c r="DQ406" s="3">
        <f t="shared" si="357"/>
        <v>2.9585571019500618E-2</v>
      </c>
      <c r="DR406" s="3">
        <f t="shared" si="358"/>
        <v>5.2064572536416144E-2</v>
      </c>
      <c r="DS406" s="3">
        <f t="shared" si="359"/>
        <v>2.2149169635819983</v>
      </c>
      <c r="DT406" s="3">
        <f t="shared" si="360"/>
        <v>1.003596540257966E-2</v>
      </c>
      <c r="DV406" s="3">
        <f t="shared" si="361"/>
        <v>4.9737669661144819E-3</v>
      </c>
      <c r="DW406" s="3">
        <f t="shared" si="362"/>
        <v>94.865111957987907</v>
      </c>
      <c r="DX406" s="3">
        <f t="shared" si="363"/>
        <v>2.1871993763645024E-3</v>
      </c>
      <c r="DY406" s="3">
        <f t="shared" si="364"/>
        <v>3.5549290904605367E-2</v>
      </c>
      <c r="DZ406" s="3">
        <f t="shared" si="365"/>
        <v>1.8827221737956607E-2</v>
      </c>
      <c r="EA406" s="3">
        <f t="shared" si="366"/>
        <v>7.1206886091547644E-4</v>
      </c>
      <c r="EB406" s="3">
        <f t="shared" si="367"/>
        <v>7.7496286095112846E-6</v>
      </c>
      <c r="EC406" s="3">
        <f t="shared" si="368"/>
        <v>1.237329309427866E-4</v>
      </c>
      <c r="ED406" s="3">
        <f t="shared" si="369"/>
        <v>4.9492522202390932</v>
      </c>
      <c r="EE406" s="3">
        <f t="shared" si="370"/>
        <v>1.1989265077998292E-3</v>
      </c>
      <c r="EF406" s="3">
        <f t="shared" si="371"/>
        <v>6.0821411926720529E-3</v>
      </c>
      <c r="EG406" s="3">
        <f t="shared" si="372"/>
        <v>2.5915509471092831E-5</v>
      </c>
      <c r="EH406" s="3">
        <f t="shared" si="373"/>
        <v>3.0324319182125006E-6</v>
      </c>
      <c r="EI406" s="3">
        <f t="shared" si="374"/>
        <v>5.8245519839453003E-4</v>
      </c>
      <c r="EJ406" s="3">
        <f t="shared" si="375"/>
        <v>7.3856993771014026E-2</v>
      </c>
      <c r="EK406" s="3">
        <f t="shared" si="376"/>
        <v>1.3323626709356557E-3</v>
      </c>
      <c r="EL406" s="3">
        <f t="shared" si="377"/>
        <v>3.5610603388874481E-4</v>
      </c>
      <c r="EM406" s="3">
        <f t="shared" si="378"/>
        <v>6.2667401010565223E-4</v>
      </c>
      <c r="EN406" s="3">
        <f t="shared" si="379"/>
        <v>2.6659796249131184E-2</v>
      </c>
      <c r="EO406" s="3">
        <f t="shared" si="380"/>
        <v>1.207976629351407E-4</v>
      </c>
      <c r="EQ406" s="3">
        <f t="shared" si="381"/>
        <v>189.73022391597581</v>
      </c>
    </row>
    <row r="407" spans="1:147">
      <c r="A407" s="5" t="s">
        <v>375</v>
      </c>
      <c r="B407" s="5" t="s">
        <v>398</v>
      </c>
      <c r="C407" s="5" t="s">
        <v>65</v>
      </c>
      <c r="D407" s="5" t="s">
        <v>618</v>
      </c>
      <c r="E407" s="47" t="s">
        <v>465</v>
      </c>
      <c r="F407" s="13" t="s">
        <v>497</v>
      </c>
      <c r="G407" s="5">
        <v>21.175413407608001</v>
      </c>
      <c r="H407" s="5">
        <v>442093.033418815</v>
      </c>
      <c r="I407" s="5">
        <v>5.8543518394651803</v>
      </c>
      <c r="J407" s="5">
        <v>155.18737892727199</v>
      </c>
      <c r="K407" s="5">
        <v>169.886351722462</v>
      </c>
      <c r="L407" s="5">
        <v>4.98805299476098</v>
      </c>
      <c r="M407" s="5">
        <v>8.2031230409033207E-2</v>
      </c>
      <c r="N407" s="5">
        <v>0.98767830981101201</v>
      </c>
      <c r="O407" s="5">
        <v>29997.110590651799</v>
      </c>
      <c r="P407" s="5">
        <v>9.7065401494834198</v>
      </c>
      <c r="Q407" s="5">
        <v>69.603278921570407</v>
      </c>
      <c r="R407" s="5">
        <v>0.27459212417736301</v>
      </c>
      <c r="S407" s="5">
        <v>1.3501788766527075E-2</v>
      </c>
      <c r="T407" s="5">
        <v>2.5203977103308599</v>
      </c>
      <c r="U407" s="5">
        <v>920.19421263305799</v>
      </c>
      <c r="V407" s="5">
        <v>7.23247768941701</v>
      </c>
      <c r="W407" s="5">
        <v>3.3346849264737699</v>
      </c>
      <c r="X407" s="5">
        <v>21.8750324340599</v>
      </c>
      <c r="Y407" s="5">
        <v>1377.2242284214601</v>
      </c>
      <c r="Z407" s="5">
        <v>1.9118484422208699</v>
      </c>
      <c r="AA407" s="3">
        <f t="shared" si="328"/>
        <v>3.7724406971322073E-2</v>
      </c>
      <c r="AB407" s="3">
        <f t="shared" si="329"/>
        <v>7.0479010964022999E-3</v>
      </c>
      <c r="AC407" s="3">
        <f t="shared" si="330"/>
        <v>1.3881896664076137E-3</v>
      </c>
      <c r="AD407" s="3">
        <f t="shared" si="331"/>
        <v>1.9516385825805541E-4</v>
      </c>
      <c r="AE407" s="3">
        <f t="shared" si="332"/>
        <v>1.5883421147137759E-2</v>
      </c>
      <c r="AF407" s="3">
        <f t="shared" si="333"/>
        <v>0.66815133922510317</v>
      </c>
      <c r="AG407" s="3">
        <f t="shared" si="334"/>
        <v>11.889152006950262</v>
      </c>
      <c r="AH407" s="17">
        <f t="shared" si="335"/>
        <v>5.0538813858472371E-2</v>
      </c>
      <c r="AI407" s="3">
        <f t="shared" si="336"/>
        <v>0.32656876365591403</v>
      </c>
      <c r="AJ407" s="3">
        <f t="shared" si="337"/>
        <v>1.6580042361051797</v>
      </c>
      <c r="AK407" s="3">
        <f t="shared" si="338"/>
        <v>3.7365421542648991</v>
      </c>
      <c r="AL407" s="3">
        <f t="shared" si="339"/>
        <v>157.18122823262388</v>
      </c>
      <c r="AM407" s="3">
        <f t="shared" si="340"/>
        <v>11.889152006950262</v>
      </c>
      <c r="AN407" s="5"/>
      <c r="AP407" s="5">
        <v>0.32484307069398199</v>
      </c>
      <c r="AQ407" s="5">
        <v>10.838307293769001</v>
      </c>
      <c r="AR407" s="5">
        <v>7.4126207873994501E-2</v>
      </c>
      <c r="AS407" s="5">
        <v>0.38869302601403</v>
      </c>
      <c r="AT407" s="5">
        <v>0.23044877652029599</v>
      </c>
      <c r="AU407" s="5">
        <v>4.98805299476098</v>
      </c>
      <c r="AV407" s="5">
        <v>5.9193086095124497E-2</v>
      </c>
      <c r="AW407" s="5">
        <v>0.98767830981101201</v>
      </c>
      <c r="AX407" s="5">
        <v>1.83228053210835</v>
      </c>
      <c r="AY407" s="5">
        <v>1.5079525930754101</v>
      </c>
      <c r="AZ407" s="5">
        <v>2.55784378581627E-2</v>
      </c>
      <c r="BA407" s="5">
        <v>0.14058438966099199</v>
      </c>
      <c r="BB407" s="5">
        <v>1.8931534596132799E-2</v>
      </c>
      <c r="BC407" s="5">
        <v>0.20833592766018</v>
      </c>
      <c r="BD407" s="5">
        <v>3.9287403005089899E-2</v>
      </c>
      <c r="BE407" s="5">
        <v>7.5142579497011503E-4</v>
      </c>
      <c r="BF407" s="5">
        <v>5.0508976232633E-2</v>
      </c>
      <c r="BG407" s="5">
        <v>1.19846759909862E-2</v>
      </c>
      <c r="BH407" s="5">
        <v>0.14655808704758899</v>
      </c>
      <c r="BI407" s="3">
        <v>1.5007928152152499E-2</v>
      </c>
      <c r="BK407" s="5">
        <v>1.2712263803814301</v>
      </c>
      <c r="BL407" s="5">
        <v>28019.8663817665</v>
      </c>
      <c r="BM407" s="5">
        <v>0.52908876440823005</v>
      </c>
      <c r="BN407" s="5">
        <v>31.3778937673057</v>
      </c>
      <c r="BO407" s="5">
        <v>17.916978323878599</v>
      </c>
      <c r="BP407" s="5">
        <v>2.8827993353559198</v>
      </c>
      <c r="BQ407" s="5">
        <v>6.0780499767168698E-2</v>
      </c>
      <c r="BR407" s="5">
        <v>0.32201322493324602</v>
      </c>
      <c r="BS407" s="5">
        <v>2336.8023932198098</v>
      </c>
      <c r="BT407" s="5">
        <v>7.9752655568719302</v>
      </c>
      <c r="BU407" s="5">
        <v>1.6712192838437301</v>
      </c>
      <c r="BV407" s="5">
        <v>0.480897533257237</v>
      </c>
      <c r="BW407" s="5">
        <v>4.16573781375595E-2</v>
      </c>
      <c r="BX407" s="5">
        <v>2.6076371899856499</v>
      </c>
      <c r="BY407" s="5">
        <v>19.852421922226</v>
      </c>
      <c r="BZ407" s="5">
        <v>2.9581758139384702</v>
      </c>
      <c r="CA407" s="5">
        <v>9.3878770481759494E-2</v>
      </c>
      <c r="CB407" s="5">
        <v>6.0820030978307598</v>
      </c>
      <c r="CC407" s="5">
        <v>1486.07847601565</v>
      </c>
      <c r="CD407" s="3">
        <v>0.12546797614643501</v>
      </c>
      <c r="CF407" s="3">
        <v>21.175413407608001</v>
      </c>
      <c r="CG407" s="3">
        <v>442093.033418815</v>
      </c>
      <c r="CH407" s="3">
        <v>5.8543518394651803</v>
      </c>
      <c r="CI407" s="3">
        <v>155.18737892727199</v>
      </c>
      <c r="CJ407" s="3">
        <v>169.886351722462</v>
      </c>
      <c r="CK407" s="3">
        <v>4.98805299476098</v>
      </c>
      <c r="CL407" s="3">
        <v>8.2031230409033207E-2</v>
      </c>
      <c r="CM407" s="3">
        <v>0.98767830981101201</v>
      </c>
      <c r="CN407" s="3">
        <v>29997.110590651799</v>
      </c>
      <c r="CO407" s="3">
        <v>9.7065401494834198</v>
      </c>
      <c r="CP407" s="3">
        <v>69.603278921570407</v>
      </c>
      <c r="CQ407" s="3">
        <v>0.27459212417736301</v>
      </c>
      <c r="CR407" s="3">
        <v>1.3501788766527075E-2</v>
      </c>
      <c r="CS407" s="3">
        <v>2.5203977103308599</v>
      </c>
      <c r="CT407" s="3">
        <v>920.19421263305799</v>
      </c>
      <c r="CU407" s="3">
        <v>7.23247768941701</v>
      </c>
      <c r="CV407" s="3">
        <v>3.3346849264737699</v>
      </c>
      <c r="CW407" s="3">
        <v>21.8750324340599</v>
      </c>
      <c r="CX407" s="3">
        <v>1377.2242284214601</v>
      </c>
      <c r="CY407" s="3">
        <v>1.9118484422208699</v>
      </c>
      <c r="DA407" s="3">
        <f t="shared" si="341"/>
        <v>0.38544167099213883</v>
      </c>
      <c r="DB407" s="3">
        <f t="shared" si="342"/>
        <v>7916.4300012322501</v>
      </c>
      <c r="DC407" s="3">
        <f t="shared" si="343"/>
        <v>9.9338774060549584E-2</v>
      </c>
      <c r="DD407" s="3">
        <f t="shared" si="344"/>
        <v>2.6440345750505507</v>
      </c>
      <c r="DE407" s="3">
        <f t="shared" si="345"/>
        <v>2.673438953238001</v>
      </c>
      <c r="DF407" s="3">
        <f t="shared" si="346"/>
        <v>7.6281587318565228E-2</v>
      </c>
      <c r="DG407" s="3">
        <f t="shared" si="347"/>
        <v>1.1765304190730923E-3</v>
      </c>
      <c r="DH407" s="3">
        <f t="shared" si="348"/>
        <v>1.3602510808580251E-2</v>
      </c>
      <c r="DI407" s="3">
        <f t="shared" si="349"/>
        <v>400.38000510736288</v>
      </c>
      <c r="DJ407" s="3">
        <f t="shared" si="350"/>
        <v>0.12292983978575761</v>
      </c>
      <c r="DK407" s="3">
        <f t="shared" si="351"/>
        <v>0.64526226377718743</v>
      </c>
      <c r="DL407" s="3">
        <f t="shared" si="352"/>
        <v>2.4427513693265159E-3</v>
      </c>
      <c r="DM407" s="3">
        <f t="shared" si="353"/>
        <v>1.175929624843411E-4</v>
      </c>
      <c r="DN407" s="3">
        <f t="shared" si="354"/>
        <v>2.1231553452370145E-2</v>
      </c>
      <c r="DO407" s="3">
        <f t="shared" si="355"/>
        <v>7.5574426136092141</v>
      </c>
      <c r="DP407" s="3">
        <f t="shared" si="356"/>
        <v>5.6680859634929547E-2</v>
      </c>
      <c r="DQ407" s="3">
        <f t="shared" si="357"/>
        <v>1.693020935013468E-2</v>
      </c>
      <c r="DR407" s="3">
        <f t="shared" si="358"/>
        <v>0.10702945120300876</v>
      </c>
      <c r="DS407" s="3">
        <f t="shared" si="359"/>
        <v>6.6468350792541511</v>
      </c>
      <c r="DT407" s="3">
        <f t="shared" si="360"/>
        <v>9.1484590190757144E-3</v>
      </c>
      <c r="DV407" s="3">
        <f t="shared" si="361"/>
        <v>4.6222011229470634E-3</v>
      </c>
      <c r="DW407" s="3">
        <f t="shared" si="362"/>
        <v>94.93351237099067</v>
      </c>
      <c r="DX407" s="3">
        <f t="shared" si="363"/>
        <v>1.191266610672777E-3</v>
      </c>
      <c r="DY407" s="3">
        <f t="shared" si="364"/>
        <v>3.1707157014060294E-2</v>
      </c>
      <c r="DZ407" s="3">
        <f t="shared" si="365"/>
        <v>3.2059773142793208E-2</v>
      </c>
      <c r="EA407" s="3">
        <f t="shared" si="366"/>
        <v>9.1476574822976981E-4</v>
      </c>
      <c r="EB407" s="3">
        <f t="shared" si="367"/>
        <v>1.4108905791693547E-5</v>
      </c>
      <c r="EC407" s="3">
        <f t="shared" si="368"/>
        <v>1.6312076629514593E-4</v>
      </c>
      <c r="ED407" s="3">
        <f t="shared" si="369"/>
        <v>4.801341028979059</v>
      </c>
      <c r="EE407" s="3">
        <f t="shared" si="370"/>
        <v>1.474169728558021E-3</v>
      </c>
      <c r="EF407" s="3">
        <f t="shared" si="371"/>
        <v>7.7379592936828809E-3</v>
      </c>
      <c r="EG407" s="3">
        <f t="shared" si="372"/>
        <v>2.9293376850817407E-5</v>
      </c>
      <c r="EH407" s="3">
        <f t="shared" si="373"/>
        <v>1.4101701091288567E-6</v>
      </c>
      <c r="EI407" s="3">
        <f t="shared" si="374"/>
        <v>2.5460794095472203E-4</v>
      </c>
      <c r="EJ407" s="3">
        <f t="shared" si="375"/>
        <v>9.0628549957549723E-2</v>
      </c>
      <c r="EK407" s="3">
        <f t="shared" si="376"/>
        <v>6.7971460475408632E-4</v>
      </c>
      <c r="EL407" s="3">
        <f t="shared" si="377"/>
        <v>2.0302639428811892E-4</v>
      </c>
      <c r="EM407" s="3">
        <f t="shared" si="378"/>
        <v>1.2834929037785455E-3</v>
      </c>
      <c r="EN407" s="3">
        <f t="shared" si="379"/>
        <v>7.9708580777710134E-2</v>
      </c>
      <c r="EO407" s="3">
        <f t="shared" si="380"/>
        <v>1.0970795514237326E-4</v>
      </c>
      <c r="EQ407" s="3">
        <f t="shared" si="381"/>
        <v>189.86702474198134</v>
      </c>
    </row>
    <row r="408" spans="1:147">
      <c r="A408" s="5" t="s">
        <v>369</v>
      </c>
      <c r="B408" s="5" t="s">
        <v>398</v>
      </c>
      <c r="C408" s="5" t="s">
        <v>65</v>
      </c>
      <c r="D408" s="5" t="s">
        <v>618</v>
      </c>
      <c r="E408" s="3" t="s">
        <v>466</v>
      </c>
      <c r="G408" s="5">
        <v>1232.2121724054</v>
      </c>
      <c r="H408" s="5">
        <v>2709556.2516691801</v>
      </c>
      <c r="I408" s="5">
        <v>11.1155424463578</v>
      </c>
      <c r="J408" s="5">
        <v>80.240563566527996</v>
      </c>
      <c r="K408" s="5">
        <v>8030.7110298867601</v>
      </c>
      <c r="L408" s="5">
        <v>1761.12464972982</v>
      </c>
      <c r="M408" s="5">
        <v>74.742108696788094</v>
      </c>
      <c r="N408" s="5">
        <v>10.1707720203881</v>
      </c>
      <c r="O408" s="5">
        <v>4899137.4191712001</v>
      </c>
      <c r="P408" s="5">
        <v>92.372139455898207</v>
      </c>
      <c r="Q408" s="5">
        <v>33.043944788793702</v>
      </c>
      <c r="R408" s="5">
        <v>12.5477456450025</v>
      </c>
      <c r="S408" s="5">
        <v>20.627153587399068</v>
      </c>
      <c r="T408" s="5">
        <v>45.896598779421097</v>
      </c>
      <c r="U408" s="5">
        <v>80373.599751099799</v>
      </c>
      <c r="V408" s="5">
        <v>4588.7971560337401</v>
      </c>
      <c r="W408" s="5">
        <v>32.2578361908255</v>
      </c>
      <c r="X408" s="5">
        <v>51.564939828485898</v>
      </c>
      <c r="Y408" s="5">
        <v>13926.3377913315</v>
      </c>
      <c r="Z408" s="5">
        <v>6.0712001775406303</v>
      </c>
      <c r="AA408" s="3">
        <f t="shared" si="328"/>
        <v>0.13852772154499923</v>
      </c>
      <c r="AB408" s="3">
        <f t="shared" si="329"/>
        <v>6.6329095875726626E-3</v>
      </c>
      <c r="AC408" s="3">
        <f t="shared" si="330"/>
        <v>4.3595094909443249E-4</v>
      </c>
      <c r="AD408" s="3">
        <f t="shared" si="331"/>
        <v>2.2688774564397185E-6</v>
      </c>
      <c r="AE408" s="3">
        <f t="shared" si="332"/>
        <v>3.702692021486272E-3</v>
      </c>
      <c r="AF408" s="3">
        <f t="shared" si="333"/>
        <v>5.7713378029023996</v>
      </c>
      <c r="AG408" s="3">
        <f t="shared" si="334"/>
        <v>2.9727694305752141</v>
      </c>
      <c r="AH408" s="17">
        <f t="shared" si="335"/>
        <v>2.3727662852872939E-3</v>
      </c>
      <c r="AI408" s="3">
        <f t="shared" si="336"/>
        <v>0.54619018431529309</v>
      </c>
      <c r="AJ408" s="3">
        <f t="shared" si="337"/>
        <v>8.310178284296466</v>
      </c>
      <c r="AK408" s="3">
        <f t="shared" si="338"/>
        <v>4.6389944599943513</v>
      </c>
      <c r="AL408" s="3">
        <f t="shared" si="339"/>
        <v>7230.7402125422677</v>
      </c>
      <c r="AM408" s="3">
        <f t="shared" si="340"/>
        <v>2.9727694305752141</v>
      </c>
      <c r="AN408" s="5"/>
      <c r="AP408" s="5">
        <v>6.53360357781317</v>
      </c>
      <c r="AQ408" s="5">
        <v>151.76768646545901</v>
      </c>
      <c r="AR408" s="5">
        <v>0.48616553748979602</v>
      </c>
      <c r="AS408" s="5">
        <v>6.8289727906541096</v>
      </c>
      <c r="AT408" s="5">
        <v>3.75617635893872</v>
      </c>
      <c r="AU408" s="5">
        <v>77.294289787296407</v>
      </c>
      <c r="AV408" s="5">
        <v>0.69420422571984397</v>
      </c>
      <c r="AW408" s="5">
        <v>8.5410213839189399</v>
      </c>
      <c r="AX408" s="5">
        <v>27.923470505651999</v>
      </c>
      <c r="AY408" s="5">
        <v>21.332823960851599</v>
      </c>
      <c r="AZ408" s="5">
        <v>0.280571550544923</v>
      </c>
      <c r="BA408" s="5">
        <v>2.4085900643120599</v>
      </c>
      <c r="BB408" s="5">
        <v>0.23133540826007501</v>
      </c>
      <c r="BC408" s="5">
        <v>2.3035301684623501</v>
      </c>
      <c r="BD408" s="5">
        <v>0.80726652757619299</v>
      </c>
      <c r="BE408" s="5">
        <v>0.128533068025384</v>
      </c>
      <c r="BF408" s="5">
        <v>7.0500756652660396E-3</v>
      </c>
      <c r="BG408" s="5">
        <v>0.180569174343927</v>
      </c>
      <c r="BH408" s="5">
        <v>1.9510611204070301</v>
      </c>
      <c r="BI408" s="3">
        <v>0.120083968128345</v>
      </c>
      <c r="BK408" s="5">
        <v>991.32560059436798</v>
      </c>
      <c r="BL408" s="5">
        <v>1866602.6349255501</v>
      </c>
      <c r="BM408" s="5">
        <v>7.3130121939201702</v>
      </c>
      <c r="BN408" s="5">
        <v>30.2595022490692</v>
      </c>
      <c r="BO408" s="5">
        <v>5990.03721988896</v>
      </c>
      <c r="BP408" s="5">
        <v>1469.2655154717399</v>
      </c>
      <c r="BQ408" s="5">
        <v>60.3043883298024</v>
      </c>
      <c r="BR408" s="5">
        <v>16.267418545399799</v>
      </c>
      <c r="BS408" s="5">
        <v>3338089.7763396101</v>
      </c>
      <c r="BT408" s="5">
        <v>54.178844076351901</v>
      </c>
      <c r="BU408" s="5">
        <v>18.728284705183501</v>
      </c>
      <c r="BV408" s="5">
        <v>8.7370999000453793</v>
      </c>
      <c r="BW408" s="5">
        <v>15.989046339114999</v>
      </c>
      <c r="BX408" s="5">
        <v>22.400256275208001</v>
      </c>
      <c r="BY408" s="5">
        <v>63231.849994759803</v>
      </c>
      <c r="BZ408" s="5">
        <v>3207.94253909791</v>
      </c>
      <c r="CA408" s="5">
        <v>17.894682203059102</v>
      </c>
      <c r="CB408" s="5">
        <v>35.508161974285002</v>
      </c>
      <c r="CC408" s="5">
        <v>11755.0404495439</v>
      </c>
      <c r="CD408" s="3">
        <v>3.4647038978986799</v>
      </c>
      <c r="CF408" s="3">
        <v>1232.2121724054</v>
      </c>
      <c r="CG408" s="3">
        <v>2709556.2516691801</v>
      </c>
      <c r="CH408" s="3">
        <v>11.1155424463578</v>
      </c>
      <c r="CI408" s="3">
        <v>80.240563566527996</v>
      </c>
      <c r="CJ408" s="3">
        <v>8030.7110298867601</v>
      </c>
      <c r="CK408" s="3">
        <v>1761.12464972982</v>
      </c>
      <c r="CL408" s="3">
        <v>74.742108696788094</v>
      </c>
      <c r="CM408" s="3">
        <v>10.1707720203881</v>
      </c>
      <c r="CN408" s="3">
        <v>4899137.4191712001</v>
      </c>
      <c r="CO408" s="3">
        <v>92.372139455898207</v>
      </c>
      <c r="CP408" s="3">
        <v>33.043944788793702</v>
      </c>
      <c r="CQ408" s="3">
        <v>12.5477456450025</v>
      </c>
      <c r="CR408" s="3">
        <v>20.627153587399068</v>
      </c>
      <c r="CS408" s="3">
        <v>45.896598779421097</v>
      </c>
      <c r="CT408" s="3">
        <v>80373.599751099799</v>
      </c>
      <c r="CU408" s="3">
        <v>4588.7971560337401</v>
      </c>
      <c r="CV408" s="3">
        <v>32.2578361908255</v>
      </c>
      <c r="CW408" s="3">
        <v>51.564939828485898</v>
      </c>
      <c r="CX408" s="3">
        <v>13926.3377913315</v>
      </c>
      <c r="CY408" s="3">
        <v>6.0712001775406303</v>
      </c>
      <c r="DA408" s="3">
        <f t="shared" si="341"/>
        <v>22.429121434679999</v>
      </c>
      <c r="DB408" s="3">
        <f t="shared" si="342"/>
        <v>48519.227355522969</v>
      </c>
      <c r="DC408" s="3">
        <f t="shared" si="343"/>
        <v>0.18861257230827105</v>
      </c>
      <c r="DD408" s="3">
        <f t="shared" si="344"/>
        <v>1.3671139100227283</v>
      </c>
      <c r="DE408" s="3">
        <f t="shared" si="345"/>
        <v>126.37634201817204</v>
      </c>
      <c r="DF408" s="3">
        <f t="shared" si="346"/>
        <v>26.932629602841718</v>
      </c>
      <c r="DG408" s="3">
        <f t="shared" si="347"/>
        <v>1.0719864133325889</v>
      </c>
      <c r="DH408" s="3">
        <f t="shared" si="348"/>
        <v>0.14007398458047238</v>
      </c>
      <c r="DI408" s="3">
        <f t="shared" si="349"/>
        <v>65390.186797548376</v>
      </c>
      <c r="DJ408" s="3">
        <f t="shared" si="350"/>
        <v>1.1698599221871608</v>
      </c>
      <c r="DK408" s="3">
        <f t="shared" si="351"/>
        <v>0.30633629548647057</v>
      </c>
      <c r="DL408" s="3">
        <f t="shared" si="352"/>
        <v>0.11162382369165384</v>
      </c>
      <c r="DM408" s="3">
        <f t="shared" si="353"/>
        <v>0.17965086996288968</v>
      </c>
      <c r="DN408" s="3">
        <f t="shared" si="354"/>
        <v>0.38662790648994272</v>
      </c>
      <c r="DO408" s="3">
        <f t="shared" si="355"/>
        <v>660.09855248932161</v>
      </c>
      <c r="DP408" s="3">
        <f t="shared" si="356"/>
        <v>35.962360157004234</v>
      </c>
      <c r="DQ408" s="3">
        <f t="shared" si="357"/>
        <v>0.16377316956013852</v>
      </c>
      <c r="DR408" s="3">
        <f t="shared" si="358"/>
        <v>0.25229526986053119</v>
      </c>
      <c r="DS408" s="3">
        <f t="shared" si="359"/>
        <v>67.212054977468625</v>
      </c>
      <c r="DT408" s="3">
        <f t="shared" si="360"/>
        <v>2.9051531907161001E-2</v>
      </c>
      <c r="DV408" s="3">
        <f t="shared" si="361"/>
        <v>1.9528236434713096E-2</v>
      </c>
      <c r="DW408" s="3">
        <f t="shared" si="362"/>
        <v>42.243961547385062</v>
      </c>
      <c r="DX408" s="3">
        <f t="shared" si="363"/>
        <v>1.6421824266822367E-4</v>
      </c>
      <c r="DY408" s="3">
        <f t="shared" si="364"/>
        <v>1.1902973438286089E-3</v>
      </c>
      <c r="DZ408" s="3">
        <f t="shared" si="365"/>
        <v>0.11003137567703132</v>
      </c>
      <c r="EA408" s="3">
        <f t="shared" si="366"/>
        <v>2.3449280446608357E-2</v>
      </c>
      <c r="EB408" s="3">
        <f t="shared" si="367"/>
        <v>9.3334035375949376E-4</v>
      </c>
      <c r="EC408" s="3">
        <f t="shared" si="368"/>
        <v>1.2195742473489566E-4</v>
      </c>
      <c r="ED408" s="3">
        <f t="shared" si="369"/>
        <v>56.93290448363912</v>
      </c>
      <c r="EE408" s="3">
        <f t="shared" si="370"/>
        <v>1.0185553287273411E-3</v>
      </c>
      <c r="EF408" s="3">
        <f t="shared" si="371"/>
        <v>2.6671609158726193E-4</v>
      </c>
      <c r="EG408" s="3">
        <f t="shared" si="372"/>
        <v>9.7186883897596826E-5</v>
      </c>
      <c r="EH408" s="3">
        <f t="shared" si="373"/>
        <v>1.5641560792090204E-4</v>
      </c>
      <c r="EI408" s="3">
        <f t="shared" si="374"/>
        <v>3.3662313489103755E-4</v>
      </c>
      <c r="EJ408" s="3">
        <f t="shared" si="375"/>
        <v>0.57472427713070862</v>
      </c>
      <c r="EK408" s="3">
        <f t="shared" si="376"/>
        <v>3.1311144930109218E-2</v>
      </c>
      <c r="EL408" s="3">
        <f t="shared" si="377"/>
        <v>1.4259146022044673E-4</v>
      </c>
      <c r="EM408" s="3">
        <f t="shared" si="378"/>
        <v>2.1966449713800348E-4</v>
      </c>
      <c r="EN408" s="3">
        <f t="shared" si="379"/>
        <v>5.8519140158272039E-2</v>
      </c>
      <c r="EO408" s="3">
        <f t="shared" si="380"/>
        <v>2.5294133144085216E-5</v>
      </c>
      <c r="EQ408" s="3">
        <f t="shared" si="381"/>
        <v>84.487923094770125</v>
      </c>
    </row>
    <row r="422" spans="1:81">
      <c r="A422" s="5"/>
      <c r="B422" s="5"/>
      <c r="C422" s="5"/>
      <c r="D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18"/>
      <c r="AI422" s="5"/>
      <c r="AJ422" s="5"/>
      <c r="AK422" s="5"/>
      <c r="AL422" s="5"/>
      <c r="AM422" s="5"/>
      <c r="AN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</row>
  </sheetData>
  <mergeCells count="1">
    <mergeCell ref="A1:Z1"/>
  </mergeCells>
  <pageMargins left="0.7" right="0.7" top="0.78740157499999996" bottom="0.78740157499999996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0B2D5-48AE-1B46-A443-8E4AA831DF1D}">
  <sheetPr codeName="Tabelle14"/>
  <dimension ref="A1:EP31"/>
  <sheetViews>
    <sheetView zoomScale="90" zoomScaleNormal="90" workbookViewId="0">
      <pane ySplit="1" topLeftCell="A2" activePane="bottomLeft" state="frozen"/>
      <selection activeCell="CC26" sqref="CC26"/>
      <selection pane="bottomLeft" activeCell="ES1" sqref="ES1:FM1048576"/>
    </sheetView>
  </sheetViews>
  <sheetFormatPr baseColWidth="10" defaultRowHeight="16"/>
  <cols>
    <col min="1" max="16384" width="10.83203125" style="25"/>
  </cols>
  <sheetData>
    <row r="1" spans="1:146">
      <c r="A1" s="25" t="str">
        <f>CONCATENATE(all!A2," Kaspakas I prop ser")</f>
        <v>sample ID Kaspakas I prop ser</v>
      </c>
      <c r="B1" s="25" t="str">
        <f>CONCATENATE(all!B2," Kaspakas I prop ser")</f>
        <v>loc Kaspakas I prop ser</v>
      </c>
      <c r="C1" s="25" t="str">
        <f>CONCATENATE(all!D2," Kaspakas I prop ser")</f>
        <v>subtype Kaspakas I prop ser</v>
      </c>
      <c r="D1" s="25" t="str">
        <f>CONCATENATE(all!E2," Kaspakas I prop ser")</f>
        <v>mineral Kaspakas I prop ser</v>
      </c>
      <c r="E1" s="25" t="str">
        <f>CONCATENATE(all!F2," Kaspakas I prop ser")</f>
        <v>texture Kaspakas I prop ser</v>
      </c>
      <c r="F1" s="25" t="str">
        <f>CONCATENATE(all!G2," Kaspakas I prop ser")</f>
        <v>Mn (ppm) Kaspakas I prop ser</v>
      </c>
      <c r="G1" s="25" t="str">
        <f>CONCATENATE(all!H2," Kaspakas I prop ser")</f>
        <v>Fe (ppm) Kaspakas I prop ser</v>
      </c>
      <c r="H1" s="25" t="str">
        <f>CONCATENATE(all!I2," Kaspakas I prop ser")</f>
        <v>Co (ppm) Kaspakas I prop ser</v>
      </c>
      <c r="I1" s="25" t="str">
        <f>CONCATENATE(all!J2," Kaspakas I prop ser")</f>
        <v>Ni (ppm) Kaspakas I prop ser</v>
      </c>
      <c r="J1" s="25" t="str">
        <f>CONCATENATE(all!K2," Kaspakas I prop ser")</f>
        <v>Cu (ppm) Kaspakas I prop ser</v>
      </c>
      <c r="K1" s="25" t="str">
        <f>CONCATENATE(all!L2," Kaspakas I prop ser")</f>
        <v>Zn (ppm) Kaspakas I prop ser</v>
      </c>
      <c r="L1" s="25" t="str">
        <f>CONCATENATE(all!M2," Kaspakas I prop ser")</f>
        <v>Ga (ppm) Kaspakas I prop ser</v>
      </c>
      <c r="M1" s="25" t="str">
        <f>CONCATENATE(all!N2," Kaspakas I prop ser")</f>
        <v>Ge (ppm) Kaspakas I prop ser</v>
      </c>
      <c r="N1" s="25" t="str">
        <f>CONCATENATE(all!O2," Kaspakas I prop ser")</f>
        <v>As (ppm) Kaspakas I prop ser</v>
      </c>
      <c r="O1" s="25" t="str">
        <f>CONCATENATE(all!P2," Kaspakas I prop ser")</f>
        <v>Se (ppm) Kaspakas I prop ser</v>
      </c>
      <c r="P1" s="25" t="str">
        <f>CONCATENATE(all!Q2," Kaspakas I prop ser")</f>
        <v>Ag (ppm) Kaspakas I prop ser</v>
      </c>
      <c r="Q1" s="25" t="str">
        <f>CONCATENATE(all!R2," Kaspakas I prop ser")</f>
        <v>Cd (ppm) Kaspakas I prop ser</v>
      </c>
      <c r="R1" s="25" t="str">
        <f>CONCATENATE(all!S2," Kaspakas I prop ser")</f>
        <v>In (ppm) Kaspakas I prop ser</v>
      </c>
      <c r="S1" s="25" t="str">
        <f>CONCATENATE(all!T2," Kaspakas I prop ser")</f>
        <v>Sn (ppm) Kaspakas I prop ser</v>
      </c>
      <c r="T1" s="25" t="str">
        <f>CONCATENATE(all!U2," Kaspakas I prop ser")</f>
        <v>Sb (ppm) Kaspakas I prop ser</v>
      </c>
      <c r="U1" s="25" t="str">
        <f>CONCATENATE(all!V2," Kaspakas I prop ser")</f>
        <v>Te (ppm) Kaspakas I prop ser</v>
      </c>
      <c r="V1" s="25" t="str">
        <f>CONCATENATE(all!W2," Kaspakas I prop ser")</f>
        <v>Au (ppm) Kaspakas I prop ser</v>
      </c>
      <c r="W1" s="25" t="str">
        <f>CONCATENATE(all!X2," Kaspakas I prop ser")</f>
        <v>Tl (ppm) Kaspakas I prop ser</v>
      </c>
      <c r="X1" s="25" t="str">
        <f>CONCATENATE(all!Y2," Kaspakas I prop ser")</f>
        <v>Pb (ppm) Kaspakas I prop ser</v>
      </c>
      <c r="Y1" s="25" t="str">
        <f>CONCATENATE(all!Z2," Kaspakas I prop ser")</f>
        <v>Bi (ppm) Kaspakas I prop ser</v>
      </c>
      <c r="Z1" s="25" t="str">
        <f>CONCATENATE(all!AA2," Kaspakas I prop ser")</f>
        <v>Co/Ni (ppm) Kaspakas I prop ser</v>
      </c>
      <c r="AA1" s="25" t="str">
        <f>CONCATENATE(all!AB2," Kaspakas I prop ser")</f>
        <v>Se/Pb (ppm) Kaspakas I prop ser</v>
      </c>
      <c r="AB1" s="25" t="str">
        <f>CONCATENATE(all!AC2," Kaspakas I prop ser")</f>
        <v>Bi/Pb (ppm) Kaspakas I prop ser</v>
      </c>
      <c r="AC1" s="25" t="str">
        <f>CONCATENATE(all!AD2," Kaspakas I prop ser")</f>
        <v>Co/As (ppm) Kaspakas I prop ser</v>
      </c>
      <c r="AD1" s="25" t="str">
        <f>CONCATENATE(all!AE2," Kaspakas I prop ser")</f>
        <v>Tl/Pb (ppm) Kaspakas I prop ser</v>
      </c>
      <c r="AE1" s="25" t="str">
        <f>CONCATENATE(all!AF2," Kaspakas I prop ser")</f>
        <v>Sb/Pb (ppm) Kaspakas I prop ser</v>
      </c>
      <c r="AF1" s="25" t="str">
        <f>CONCATENATE(all!AG2," Kaspakas I prop ser")</f>
        <v>Ag/Co (ppm) Kaspakas I prop ser</v>
      </c>
      <c r="AG1" s="25" t="str">
        <f>CONCATENATE(all!AH2," Kaspakas I prop ser")</f>
        <v>Ag/Pb (ppm) Kaspakas I prop ser</v>
      </c>
      <c r="AH1" s="25" t="str">
        <f>CONCATENATE(all!AI2," Kaspakas I prop ser")</f>
        <v>Bi/Co (ppm) Kaspakas I prop ser</v>
      </c>
      <c r="AI1" s="25" t="str">
        <f>CONCATENATE(all!AJ2," Kaspakas I prop ser")</f>
        <v>Se/Co (ppm) Kaspakas I prop ser</v>
      </c>
      <c r="AJ1" s="25" t="str">
        <f>CONCATENATE(all!AK2," Kaspakas I prop ser")</f>
        <v>Tl/Co (ppm) Kaspakas I prop ser</v>
      </c>
      <c r="AK1" s="25" t="str">
        <f>CONCATENATE(all!AL2," Kaspakas I prop ser")</f>
        <v>Sb/Co (ppm) Kaspakas I prop ser</v>
      </c>
      <c r="AL1" s="25" t="str">
        <f>CONCATENATE(all!AM2," Kaspakas I prop ser")</f>
        <v>Ag/Co (ppm) Kaspakas I prop ser</v>
      </c>
      <c r="AO1" s="25" t="str">
        <f>CONCATENATE(all!AP2," Kaspakas I prop ser")</f>
        <v>Mn L.O.D. Howell Kaspakas I prop ser</v>
      </c>
      <c r="AP1" s="25" t="str">
        <f>CONCATENATE(all!AQ2," Kaspakas I prop ser")</f>
        <v>Fe L.O.D. Howell Kaspakas I prop ser</v>
      </c>
      <c r="AQ1" s="25" t="str">
        <f>CONCATENATE(all!AR2," Kaspakas I prop ser")</f>
        <v>Co L.O.D. Howell Kaspakas I prop ser</v>
      </c>
      <c r="AR1" s="25" t="str">
        <f>CONCATENATE(all!AS2," Kaspakas I prop ser")</f>
        <v>Ni L.O.D. Howell Kaspakas I prop ser</v>
      </c>
      <c r="AS1" s="25" t="str">
        <f>CONCATENATE(all!AT2," Kaspakas I prop ser")</f>
        <v>Cu L.O.D. Howell Kaspakas I prop ser</v>
      </c>
      <c r="AT1" s="25" t="str">
        <f>CONCATENATE(all!AU2," Kaspakas I prop ser")</f>
        <v>Zn L.O.D. Howell Kaspakas I prop ser</v>
      </c>
      <c r="AU1" s="25" t="str">
        <f>CONCATENATE(all!AV2," Kaspakas I prop ser")</f>
        <v>Ga L.O.D. Howell Kaspakas I prop ser</v>
      </c>
      <c r="AV1" s="25" t="str">
        <f>CONCATENATE(all!AW2," Kaspakas I prop ser")</f>
        <v>Ge L.O.D. Howell Kaspakas I prop ser</v>
      </c>
      <c r="AW1" s="25" t="str">
        <f>CONCATENATE(all!AX2," Kaspakas I prop ser")</f>
        <v>As L.O.D. Howell Kaspakas I prop ser</v>
      </c>
      <c r="AX1" s="25" t="str">
        <f>CONCATENATE(all!AY2," Kaspakas I prop ser")</f>
        <v>Se L.O.D. Howell Kaspakas I prop ser</v>
      </c>
      <c r="AY1" s="25" t="str">
        <f>CONCATENATE(all!AZ2," Kaspakas I prop ser")</f>
        <v>Ag L.O.D. Howell Kaspakas I prop ser</v>
      </c>
      <c r="AZ1" s="25" t="str">
        <f>CONCATENATE(all!BA2," Kaspakas I prop ser")</f>
        <v>Cd L.O.D. Howell Kaspakas I prop ser</v>
      </c>
      <c r="BA1" s="25" t="str">
        <f>CONCATENATE(all!BB2," Kaspakas I prop ser")</f>
        <v>In L.O.D. Howell Kaspakas I prop ser</v>
      </c>
      <c r="BB1" s="25" t="str">
        <f>CONCATENATE(all!BC2," Kaspakas I prop ser")</f>
        <v>Sn L.O.D. Howell Kaspakas I prop ser</v>
      </c>
      <c r="BC1" s="25" t="str">
        <f>CONCATENATE(all!BD2," Kaspakas I prop ser")</f>
        <v>Sb L.O.D. Howell Kaspakas I prop ser</v>
      </c>
      <c r="BD1" s="25" t="str">
        <f>CONCATENATE(all!BE2," Kaspakas I prop ser")</f>
        <v>Te L.O.D. Howell Kaspakas I prop ser</v>
      </c>
      <c r="BE1" s="25" t="str">
        <f>CONCATENATE(all!BF2," Kaspakas I prop ser")</f>
        <v>Au L.O.D. Howell Kaspakas I prop ser</v>
      </c>
      <c r="BF1" s="25" t="str">
        <f>CONCATENATE(all!BG2," Kaspakas I prop ser")</f>
        <v>Tl L.O.D. Howell Kaspakas I prop ser</v>
      </c>
      <c r="BG1" s="25" t="str">
        <f>CONCATENATE(all!BH2," Kaspakas I prop ser")</f>
        <v>Pb L.O.D. Howell Kaspakas I prop ser</v>
      </c>
      <c r="BH1" s="25" t="str">
        <f>CONCATENATE(all!BI2," Kaspakas I prop ser")</f>
        <v>Bi L.O.D. Howell Kaspakas I prop ser</v>
      </c>
      <c r="BJ1" s="25" t="str">
        <f>CONCATENATE(all!BK2," Kaspakas I prop ser")</f>
        <v>Mn 2SE(int) Kaspakas I prop ser</v>
      </c>
      <c r="BK1" s="25" t="str">
        <f>CONCATENATE(all!BL2," Kaspakas I prop ser")</f>
        <v>Fe 2SE(int) Kaspakas I prop ser</v>
      </c>
      <c r="BL1" s="25" t="str">
        <f>CONCATENATE(all!BM2," Kaspakas I prop ser")</f>
        <v>Co 2SE(int) Kaspakas I prop ser</v>
      </c>
      <c r="BM1" s="25" t="str">
        <f>CONCATENATE(all!BN2," Kaspakas I prop ser")</f>
        <v>Ni 2SE(int) Kaspakas I prop ser</v>
      </c>
      <c r="BN1" s="25" t="str">
        <f>CONCATENATE(all!BO2," Kaspakas I prop ser")</f>
        <v>Cu 2SE(int) Kaspakas I prop ser</v>
      </c>
      <c r="BO1" s="25" t="str">
        <f>CONCATENATE(all!BP2," Kaspakas I prop ser")</f>
        <v>Zn 2SE(int) Kaspakas I prop ser</v>
      </c>
      <c r="BP1" s="25" t="str">
        <f>CONCATENATE(all!BQ2," Kaspakas I prop ser")</f>
        <v>Ga 2SE(int) Kaspakas I prop ser</v>
      </c>
      <c r="BQ1" s="25" t="str">
        <f>CONCATENATE(all!BR2," Kaspakas I prop ser")</f>
        <v>Ge 2SE(int) Kaspakas I prop ser</v>
      </c>
      <c r="BR1" s="25" t="str">
        <f>CONCATENATE(all!BS2," Kaspakas I prop ser")</f>
        <v>As 2SE(int) Kaspakas I prop ser</v>
      </c>
      <c r="BS1" s="25" t="str">
        <f>CONCATENATE(all!BT2," Kaspakas I prop ser")</f>
        <v>Se 2SE(int) Kaspakas I prop ser</v>
      </c>
      <c r="BT1" s="25" t="str">
        <f>CONCATENATE(all!BU2," Kaspakas I prop ser")</f>
        <v>Ag 2SE(int) Kaspakas I prop ser</v>
      </c>
      <c r="BU1" s="25" t="str">
        <f>CONCATENATE(all!BV2," Kaspakas I prop ser")</f>
        <v>Cd 2SE(int) Kaspakas I prop ser</v>
      </c>
      <c r="BV1" s="25" t="str">
        <f>CONCATENATE(all!BW2," Kaspakas I prop ser")</f>
        <v>In 2SE(int) Kaspakas I prop ser</v>
      </c>
      <c r="BW1" s="25" t="str">
        <f>CONCATENATE(all!BX2," Kaspakas I prop ser")</f>
        <v>Sn 2SE(int) Kaspakas I prop ser</v>
      </c>
      <c r="BX1" s="25" t="str">
        <f>CONCATENATE(all!BY2," Kaspakas I prop ser")</f>
        <v>Sb 2SE(int) Kaspakas I prop ser</v>
      </c>
      <c r="BY1" s="25" t="str">
        <f>CONCATENATE(all!BZ2," Kaspakas I prop ser")</f>
        <v>Te 2SE(int) Kaspakas I prop ser</v>
      </c>
      <c r="BZ1" s="25" t="str">
        <f>CONCATENATE(all!CA2," Kaspakas I prop ser")</f>
        <v>Au 2SE(int) Kaspakas I prop ser</v>
      </c>
      <c r="CA1" s="25" t="str">
        <f>CONCATENATE(all!CB2," Kaspakas I prop ser")</f>
        <v>Tl 2SE(int) Kaspakas I prop ser</v>
      </c>
      <c r="CB1" s="25" t="str">
        <f>CONCATENATE(all!CC2," Kaspakas I prop ser")</f>
        <v>Pb 2SE(int) Kaspakas I prop ser</v>
      </c>
      <c r="CC1" s="25" t="str">
        <f>CONCATENATE(all!CD2," Kaspakas I prop ser")</f>
        <v>Bi 2SE(int) Kaspakas I prop ser</v>
      </c>
      <c r="CE1" s="25" t="str">
        <f>CONCATENATE(all!CF2," Kaspakas I prop ser")</f>
        <v>Mn (ppm) + lod Kaspakas I prop ser</v>
      </c>
      <c r="CF1" s="25" t="str">
        <f>CONCATENATE(all!CG2," Kaspakas I prop ser")</f>
        <v>Fe (ppm) + lod Kaspakas I prop ser</v>
      </c>
      <c r="CG1" s="25" t="str">
        <f>CONCATENATE(all!CH2," Kaspakas I prop ser")</f>
        <v>Co (ppm) + lod Kaspakas I prop ser</v>
      </c>
      <c r="CH1" s="25" t="str">
        <f>CONCATENATE(all!CI2," Kaspakas I prop ser")</f>
        <v>Ni (ppm) + lod Kaspakas I prop ser</v>
      </c>
      <c r="CI1" s="25" t="str">
        <f>CONCATENATE(all!CJ2," Kaspakas I prop ser")</f>
        <v>Cu (ppm) + lod Kaspakas I prop ser</v>
      </c>
      <c r="CJ1" s="25" t="str">
        <f>CONCATENATE(all!CK2," Kaspakas I prop ser")</f>
        <v>Zn (ppm) + lod Kaspakas I prop ser</v>
      </c>
      <c r="CK1" s="25" t="str">
        <f>CONCATENATE(all!CL2," Kaspakas I prop ser")</f>
        <v>Ga (ppm) + lod Kaspakas I prop ser</v>
      </c>
      <c r="CL1" s="25" t="str">
        <f>CONCATENATE(all!CM2," Kaspakas I prop ser")</f>
        <v>Ge (ppm) + lod Kaspakas I prop ser</v>
      </c>
      <c r="CM1" s="25" t="str">
        <f>CONCATENATE(all!CN2," Kaspakas I prop ser")</f>
        <v>As (ppm) + lod Kaspakas I prop ser</v>
      </c>
      <c r="CN1" s="25" t="str">
        <f>CONCATENATE(all!CO2," Kaspakas I prop ser")</f>
        <v>Se (ppm) + lod Kaspakas I prop ser</v>
      </c>
      <c r="CO1" s="25" t="str">
        <f>CONCATENATE(all!CP2," Kaspakas I prop ser")</f>
        <v>Ag (ppm) + lod Kaspakas I prop ser</v>
      </c>
      <c r="CP1" s="25" t="str">
        <f>CONCATENATE(all!CQ2," Kaspakas I prop ser")</f>
        <v>Cd (ppm) + lod Kaspakas I prop ser</v>
      </c>
      <c r="CQ1" s="25" t="str">
        <f>CONCATENATE(all!CR2," Kaspakas I prop ser")</f>
        <v>In (ppm) + lod Kaspakas I prop ser</v>
      </c>
      <c r="CR1" s="25" t="str">
        <f>CONCATENATE(all!CS2," Kaspakas I prop ser")</f>
        <v>Sn (ppm) + lod Kaspakas I prop ser</v>
      </c>
      <c r="CS1" s="25" t="str">
        <f>CONCATENATE(all!CT2," Kaspakas I prop ser")</f>
        <v>Sb (ppm) + lod Kaspakas I prop ser</v>
      </c>
      <c r="CT1" s="25" t="str">
        <f>CONCATENATE(all!CU2," Kaspakas I prop ser")</f>
        <v>Te (ppm) + lod Kaspakas I prop ser</v>
      </c>
      <c r="CU1" s="25" t="str">
        <f>CONCATENATE(all!CV2," Kaspakas I prop ser")</f>
        <v>Au (ppm) + lod Kaspakas I prop ser</v>
      </c>
      <c r="CV1" s="25" t="str">
        <f>CONCATENATE(all!CW2," Kaspakas I prop ser")</f>
        <v>Tl (ppm) + lod Kaspakas I prop ser</v>
      </c>
      <c r="CW1" s="25" t="str">
        <f>CONCATENATE(all!CX2," Kaspakas I prop ser")</f>
        <v>Pb (ppm) + lod Kaspakas I prop ser</v>
      </c>
      <c r="CX1" s="25" t="str">
        <f>CONCATENATE(all!CY2," Kaspakas I prop ser")</f>
        <v>Bi (ppm) + lod Kaspakas I prop ser</v>
      </c>
      <c r="CZ1" s="25" t="str">
        <f>CONCATENATE(all!DA2," Kaspakas I prop ser")</f>
        <v>Mn (ppm) at. gew. Kaspakas I prop ser</v>
      </c>
      <c r="DA1" s="25" t="str">
        <f>CONCATENATE(all!DB2," Kaspakas I prop ser")</f>
        <v>Fe (ppm) at. gew. Kaspakas I prop ser</v>
      </c>
      <c r="DB1" s="25" t="str">
        <f>CONCATENATE(all!DC2," Kaspakas I prop ser")</f>
        <v>Co (ppm) at. gew. Kaspakas I prop ser</v>
      </c>
      <c r="DC1" s="25" t="str">
        <f>CONCATENATE(all!DD2," Kaspakas I prop ser")</f>
        <v>Ni (ppm) at. gew. Kaspakas I prop ser</v>
      </c>
      <c r="DD1" s="25" t="str">
        <f>CONCATENATE(all!DE2," Kaspakas I prop ser")</f>
        <v>Cu (ppm) at. gew. Kaspakas I prop ser</v>
      </c>
      <c r="DE1" s="25" t="str">
        <f>CONCATENATE(all!DF2," Kaspakas I prop ser")</f>
        <v>Zn (ppm) at. gew. Kaspakas I prop ser</v>
      </c>
      <c r="DF1" s="25" t="str">
        <f>CONCATENATE(all!DG2," Kaspakas I prop ser")</f>
        <v>Ga (ppm) at. gew. Kaspakas I prop ser</v>
      </c>
      <c r="DG1" s="25" t="str">
        <f>CONCATENATE(all!DH2," Kaspakas I prop ser")</f>
        <v>Ge (ppm) at. gew. Kaspakas I prop ser</v>
      </c>
      <c r="DH1" s="25" t="str">
        <f>CONCATENATE(all!DI2," Kaspakas I prop ser")</f>
        <v>As (ppm) at. gew. Kaspakas I prop ser</v>
      </c>
      <c r="DI1" s="25" t="str">
        <f>CONCATENATE(all!DJ2," Kaspakas I prop ser")</f>
        <v>Se (ppm) at. gew. Kaspakas I prop ser</v>
      </c>
      <c r="DJ1" s="25" t="str">
        <f>CONCATENATE(all!DK2," Kaspakas I prop ser")</f>
        <v>Ag (ppm) at. gew. Kaspakas I prop ser</v>
      </c>
      <c r="DK1" s="25" t="str">
        <f>CONCATENATE(all!DL2," Kaspakas I prop ser")</f>
        <v>Cd (ppm) at. gew. Kaspakas I prop ser</v>
      </c>
      <c r="DL1" s="25" t="str">
        <f>CONCATENATE(all!DM2," Kaspakas I prop ser")</f>
        <v>In (ppm) at. gew. Kaspakas I prop ser</v>
      </c>
      <c r="DM1" s="25" t="str">
        <f>CONCATENATE(all!DN2," Kaspakas I prop ser")</f>
        <v>Sn (ppm) at. gew. Kaspakas I prop ser</v>
      </c>
      <c r="DN1" s="25" t="str">
        <f>CONCATENATE(all!DO2," Kaspakas I prop ser")</f>
        <v>Sb (ppm) at. gew. Kaspakas I prop ser</v>
      </c>
      <c r="DO1" s="25" t="str">
        <f>CONCATENATE(all!DP2," Kaspakas I prop ser")</f>
        <v>Te (ppm) at. gew. Kaspakas I prop ser</v>
      </c>
      <c r="DP1" s="25" t="str">
        <f>CONCATENATE(all!DQ2," Kaspakas I prop ser")</f>
        <v>Au (ppm) at. gew. Kaspakas I prop ser</v>
      </c>
      <c r="DQ1" s="25" t="str">
        <f>CONCATENATE(all!DR2," Kaspakas I prop ser")</f>
        <v>Tl (ppm) at. gew. Kaspakas I prop ser</v>
      </c>
      <c r="DR1" s="25" t="str">
        <f>CONCATENATE(all!DS2," Kaspakas I prop ser")</f>
        <v>Pb (ppm) at. gew. Kaspakas I prop ser</v>
      </c>
      <c r="DS1" s="25" t="str">
        <f>CONCATENATE(all!DT2," Kaspakas I prop ser")</f>
        <v>Bi (ppm) at. gew. Kaspakas I prop ser</v>
      </c>
      <c r="DU1" s="25" t="str">
        <f>CONCATENATE(all!DV2," Kaspakas I prop ser")</f>
        <v>Mn (ppm) at.% Kaspakas I prop ser</v>
      </c>
      <c r="DV1" s="25" t="str">
        <f>CONCATENATE(all!DW2," Kaspakas I prop ser")</f>
        <v>Fe (ppm) at.% Kaspakas I prop ser</v>
      </c>
      <c r="DW1" s="25" t="str">
        <f>CONCATENATE(all!DX2," Kaspakas I prop ser")</f>
        <v>Co (ppm) at.% Kaspakas I prop ser</v>
      </c>
      <c r="DX1" s="25" t="str">
        <f>CONCATENATE(all!DY2," Kaspakas I prop ser")</f>
        <v>Ni (ppm) at.% Kaspakas I prop ser</v>
      </c>
      <c r="DY1" s="25" t="str">
        <f>CONCATENATE(all!DZ2," Kaspakas I prop ser")</f>
        <v>Cu (ppm) at.% Kaspakas I prop ser</v>
      </c>
      <c r="DZ1" s="25" t="str">
        <f>CONCATENATE(all!EA2," Kaspakas I prop ser")</f>
        <v>Zn (ppm) at.% Kaspakas I prop ser</v>
      </c>
      <c r="EA1" s="25" t="str">
        <f>CONCATENATE(all!EB2," Kaspakas I prop ser")</f>
        <v>Ga (ppm) at.% Kaspakas I prop ser</v>
      </c>
      <c r="EB1" s="25" t="str">
        <f>CONCATENATE(all!EC2," Kaspakas I prop ser")</f>
        <v>Ge (ppm) at.% Kaspakas I prop ser</v>
      </c>
      <c r="EC1" s="25" t="str">
        <f>CONCATENATE(all!ED2," Kaspakas I prop ser")</f>
        <v>As (ppm) at.% Kaspakas I prop ser</v>
      </c>
      <c r="ED1" s="25" t="str">
        <f>CONCATENATE(all!EE2," Kaspakas I prop ser")</f>
        <v>Se (ppm) at.% Kaspakas I prop ser</v>
      </c>
      <c r="EE1" s="25" t="str">
        <f>CONCATENATE(all!EF2," Kaspakas I prop ser")</f>
        <v>Ag (ppm) at.% Kaspakas I prop ser</v>
      </c>
      <c r="EF1" s="25" t="str">
        <f>CONCATENATE(all!EG2," Kaspakas I prop ser")</f>
        <v>Cd (ppm) at.% Kaspakas I prop ser</v>
      </c>
      <c r="EG1" s="25" t="str">
        <f>CONCATENATE(all!EH2," Kaspakas I prop ser")</f>
        <v>In (ppm) at.% Kaspakas I prop ser</v>
      </c>
      <c r="EH1" s="25" t="str">
        <f>CONCATENATE(all!EI2," Kaspakas I prop ser")</f>
        <v>Sn (ppm) at.% Kaspakas I prop ser</v>
      </c>
      <c r="EI1" s="25" t="str">
        <f>CONCATENATE(all!EJ2," Kaspakas I prop ser")</f>
        <v>Sb (ppm) at.% Kaspakas I prop ser</v>
      </c>
      <c r="EJ1" s="25" t="str">
        <f>CONCATENATE(all!EK2," Kaspakas I prop ser")</f>
        <v>Te (ppm) at.% Kaspakas I prop ser</v>
      </c>
      <c r="EK1" s="25" t="str">
        <f>CONCATENATE(all!EL2," Kaspakas I prop ser")</f>
        <v>Au (ppm) at.% Kaspakas I prop ser</v>
      </c>
      <c r="EL1" s="25" t="str">
        <f>CONCATENATE(all!EM2," Kaspakas I prop ser")</f>
        <v>Tl (ppm) at.% Kaspakas I prop ser</v>
      </c>
      <c r="EM1" s="25" t="str">
        <f>CONCATENATE(all!EN2," Kaspakas I prop ser")</f>
        <v>Pb (ppm) at.% Kaspakas I prop ser</v>
      </c>
      <c r="EN1" s="25" t="str">
        <f>CONCATENATE(all!EO2," Kaspakas I prop ser")</f>
        <v>Bi (ppm) at.% Kaspakas I prop ser</v>
      </c>
      <c r="EP1" s="25" t="str">
        <f>CONCATENATE(all!EQ2," Kaspakas I prop ser")</f>
        <v>Mol % FeS in sphalerite Kaspakas I prop ser</v>
      </c>
    </row>
    <row r="2" spans="1:146">
      <c r="A2" s="25" t="str">
        <f>Kaspakas!A64</f>
        <v>7II-2.d</v>
      </c>
      <c r="B2" s="25" t="str">
        <f>Kaspakas!B64</f>
        <v>Kaspakas</v>
      </c>
      <c r="C2" s="25" t="str">
        <f>Kaspakas!D64</f>
        <v>sericitic</v>
      </c>
      <c r="D2" s="25" t="str">
        <f>Kaspakas!E64</f>
        <v>pyrite</v>
      </c>
      <c r="E2" s="25" t="str">
        <f>Kaspakas!F64</f>
        <v>anhedral, inclusions</v>
      </c>
      <c r="F2" s="25">
        <f>Kaspakas!G64</f>
        <v>17.186732307525698</v>
      </c>
      <c r="G2" s="25">
        <f>Kaspakas!H64</f>
        <v>366280.47611273598</v>
      </c>
      <c r="H2" s="25">
        <f>Kaspakas!I64</f>
        <v>22.0144535251777</v>
      </c>
      <c r="I2" s="25">
        <f>Kaspakas!J64</f>
        <v>284.16447007687799</v>
      </c>
      <c r="J2" s="25">
        <f>Kaspakas!K64</f>
        <v>0.46962260646113102</v>
      </c>
      <c r="K2" s="25">
        <f>Kaspakas!L64</f>
        <v>6.8023003290729296</v>
      </c>
      <c r="L2" s="25">
        <f>Kaspakas!M64</f>
        <v>8.0477527712768407E-2</v>
      </c>
      <c r="M2" s="25">
        <f>Kaspakas!N64</f>
        <v>0.803366683797748</v>
      </c>
      <c r="N2" s="25">
        <f>Kaspakas!O64</f>
        <v>179.10048400974799</v>
      </c>
      <c r="O2" s="25">
        <f>Kaspakas!P64</f>
        <v>9.9150276217429099</v>
      </c>
      <c r="P2" s="25">
        <f>Kaspakas!Q64</f>
        <v>3.3987149920338702E-2</v>
      </c>
      <c r="Q2" s="25">
        <f>Kaspakas!R64</f>
        <v>0.79230821738145696</v>
      </c>
      <c r="R2" s="25">
        <f>Kaspakas!S64</f>
        <v>1.2996513758072901E-2</v>
      </c>
      <c r="S2" s="25">
        <f>Kaspakas!T64</f>
        <v>0.196308267623899</v>
      </c>
      <c r="T2" s="25">
        <f>Kaspakas!U64</f>
        <v>7.0849951437649203E-2</v>
      </c>
      <c r="U2" s="25">
        <f>Kaspakas!V64</f>
        <v>10.1002796989799</v>
      </c>
      <c r="V2" s="25">
        <f>Kaspakas!W64</f>
        <v>9.9345134150943898E-2</v>
      </c>
      <c r="W2" s="25">
        <f>Kaspakas!X64</f>
        <v>1.94091303438516E-2</v>
      </c>
      <c r="X2" s="25">
        <f>Kaspakas!Y64</f>
        <v>0.59207985550066</v>
      </c>
      <c r="Y2" s="25">
        <f>Kaspakas!Z64</f>
        <v>1.8077502447787399</v>
      </c>
      <c r="Z2" s="25">
        <f>Kaspakas!AA64</f>
        <v>7.7470816528265832E-2</v>
      </c>
      <c r="AA2" s="25">
        <f>Kaspakas!AB64</f>
        <v>16.746098570367351</v>
      </c>
      <c r="AB2" s="25">
        <f>Kaspakas!AC64</f>
        <v>3.0532203181446103</v>
      </c>
      <c r="AC2" s="25">
        <f>Kaspakas!AD64</f>
        <v>0.12291677293278286</v>
      </c>
      <c r="AD2" s="25">
        <f>Kaspakas!AE64</f>
        <v>3.2781271248351E-2</v>
      </c>
      <c r="AE2" s="25">
        <f>Kaspakas!AF64</f>
        <v>0.11966283057838339</v>
      </c>
      <c r="AF2" s="25">
        <f>Kaspakas!AG64</f>
        <v>1.5438561707410976E-3</v>
      </c>
      <c r="AG2" s="25">
        <f>Kaspakas!AH64</f>
        <v>5.7402983068220288E-2</v>
      </c>
      <c r="AH2" s="25">
        <f>Kaspakas!AI64</f>
        <v>8.2116516892469529E-2</v>
      </c>
      <c r="AI2" s="25">
        <f>Kaspakas!AJ64</f>
        <v>0.45038717905957543</v>
      </c>
      <c r="AJ2" s="25">
        <f>Kaspakas!AK64</f>
        <v>8.8165396981821883E-4</v>
      </c>
      <c r="AK2" s="25">
        <f>Kaspakas!AL64</f>
        <v>3.2183379594964215E-3</v>
      </c>
      <c r="AL2" s="25">
        <f>Kaspakas!AM64</f>
        <v>1.5438561707410976E-3</v>
      </c>
      <c r="AO2" s="25">
        <f>Kaspakas!AP64</f>
        <v>0.30616067543875197</v>
      </c>
      <c r="AP2" s="25">
        <f>Kaspakas!AQ64</f>
        <v>9.6399363334960899</v>
      </c>
      <c r="AQ2" s="25">
        <f>Kaspakas!AR64</f>
        <v>3.4979641996866997E-2</v>
      </c>
      <c r="AR2" s="25">
        <f>Kaspakas!AS64</f>
        <v>0.37233294560297497</v>
      </c>
      <c r="AS2" s="25">
        <f>Kaspakas!AT64</f>
        <v>0.32186851809162398</v>
      </c>
      <c r="AT2" s="25">
        <f>Kaspakas!AU64</f>
        <v>6.8023003290729296</v>
      </c>
      <c r="AU2" s="25">
        <f>Kaspakas!AV64</f>
        <v>5.0430898312187201E-2</v>
      </c>
      <c r="AV2" s="25">
        <f>Kaspakas!AW64</f>
        <v>0.51549219155105896</v>
      </c>
      <c r="AW2" s="25">
        <f>Kaspakas!AX64</f>
        <v>0.86119564213422395</v>
      </c>
      <c r="AX2" s="25">
        <f>Kaspakas!AY64</f>
        <v>1.91657035022004</v>
      </c>
      <c r="AY2" s="25">
        <f>Kaspakas!AZ64</f>
        <v>3.3987149920338702E-2</v>
      </c>
      <c r="AZ2" s="25">
        <f>Kaspakas!BA64</f>
        <v>0.79230821738145696</v>
      </c>
      <c r="BA2" s="25">
        <f>Kaspakas!BB64</f>
        <v>1.2996513758072901E-2</v>
      </c>
      <c r="BB2" s="25">
        <f>Kaspakas!BC64</f>
        <v>0.196308267623899</v>
      </c>
      <c r="BC2" s="25">
        <f>Kaspakas!BD64</f>
        <v>7.0849951437649203E-2</v>
      </c>
      <c r="BD2" s="25">
        <f>Kaspakas!BE64</f>
        <v>0.184649853032025</v>
      </c>
      <c r="BE2" s="25">
        <f>Kaspakas!BF64</f>
        <v>1.9604560295561201E-2</v>
      </c>
      <c r="BF2" s="25">
        <f>Kaspakas!BG64</f>
        <v>1.94091303438516E-2</v>
      </c>
      <c r="BG2" s="25">
        <f>Kaspakas!BH64</f>
        <v>3.7491810908363503E-2</v>
      </c>
      <c r="BH2" s="25">
        <f>Kaspakas!BI64</f>
        <v>1.44979812693824E-2</v>
      </c>
      <c r="BJ2" s="25">
        <f>Kaspakas!BK64</f>
        <v>1.91038515074643</v>
      </c>
      <c r="BK2" s="25">
        <f>Kaspakas!BL64</f>
        <v>36287.054063112402</v>
      </c>
      <c r="BL2" s="25">
        <f>Kaspakas!BM64</f>
        <v>10.5874676577827</v>
      </c>
      <c r="BM2" s="25">
        <f>Kaspakas!BN64</f>
        <v>48.173952045722899</v>
      </c>
      <c r="BN2" s="25">
        <f>Kaspakas!BO64</f>
        <v>0.39060846281203598</v>
      </c>
      <c r="BO2" s="25">
        <f>Kaspakas!BP64</f>
        <v>4.9368991006577403</v>
      </c>
      <c r="BP2" s="25">
        <f>Kaspakas!BQ64</f>
        <v>5.2793207278819199E-2</v>
      </c>
      <c r="BQ2" s="25">
        <f>Kaspakas!BR64</f>
        <v>0.56155226424884697</v>
      </c>
      <c r="BR2" s="25">
        <f>Kaspakas!BS64</f>
        <v>58.456372260020501</v>
      </c>
      <c r="BS2" s="25">
        <f>Kaspakas!BT64</f>
        <v>1.6653231988047601</v>
      </c>
      <c r="BT2" s="25">
        <f>Kaspakas!BU64</f>
        <v>2.79843702372937E-2</v>
      </c>
      <c r="BU2" s="25">
        <f>Kaspakas!BV64</f>
        <v>0.358099323659685</v>
      </c>
      <c r="BV2" s="25">
        <f>Kaspakas!BW64</f>
        <v>1.60943115436449E-2</v>
      </c>
      <c r="BW2" s="25">
        <f>Kaspakas!BX64</f>
        <v>0.11513311319080401</v>
      </c>
      <c r="BX2" s="25">
        <f>Kaspakas!BY64</f>
        <v>3.6918450015744501E-2</v>
      </c>
      <c r="BY2" s="25">
        <f>Kaspakas!BZ64</f>
        <v>3.3170159723312498</v>
      </c>
      <c r="BZ2" s="25">
        <f>Kaspakas!CA64</f>
        <v>5.6873061462227703E-2</v>
      </c>
      <c r="CA2" s="25">
        <f>Kaspakas!CB64</f>
        <v>9.9509963628038899E-4</v>
      </c>
      <c r="CB2" s="25">
        <f>Kaspakas!CC64</f>
        <v>0.22915010190419799</v>
      </c>
      <c r="CC2" s="25">
        <f>Kaspakas!CD64</f>
        <v>0.49734055980463598</v>
      </c>
      <c r="CE2" s="25">
        <f>Kaspakas!CF64</f>
        <v>17.186732307525698</v>
      </c>
      <c r="CF2" s="25">
        <f>Kaspakas!CG64</f>
        <v>366280.47611273598</v>
      </c>
      <c r="CG2" s="25">
        <f>Kaspakas!CH64</f>
        <v>22.0144535251777</v>
      </c>
      <c r="CH2" s="25">
        <f>Kaspakas!CI64</f>
        <v>284.16447007687799</v>
      </c>
      <c r="CI2" s="25">
        <f>Kaspakas!CJ64</f>
        <v>0.46962260646113102</v>
      </c>
      <c r="CJ2" s="25">
        <f>Kaspakas!CK64</f>
        <v>6.8023003290729296</v>
      </c>
      <c r="CK2" s="25">
        <f>Kaspakas!CL64</f>
        <v>8.0477527712768407E-2</v>
      </c>
      <c r="CL2" s="25">
        <f>Kaspakas!CM64</f>
        <v>0.803366683797748</v>
      </c>
      <c r="CM2" s="25">
        <f>Kaspakas!CN64</f>
        <v>179.10048400974799</v>
      </c>
      <c r="CN2" s="25">
        <f>Kaspakas!CO64</f>
        <v>9.9150276217429099</v>
      </c>
      <c r="CO2" s="25">
        <f>Kaspakas!CP64</f>
        <v>3.3987149920338702E-2</v>
      </c>
      <c r="CP2" s="25">
        <f>Kaspakas!CQ64</f>
        <v>0.79230821738145696</v>
      </c>
      <c r="CQ2" s="25">
        <f>Kaspakas!CR64</f>
        <v>1.2996513758072901E-2</v>
      </c>
      <c r="CR2" s="25">
        <f>Kaspakas!CS64</f>
        <v>0.196308267623899</v>
      </c>
      <c r="CS2" s="25">
        <f>Kaspakas!CT64</f>
        <v>7.0849951437649203E-2</v>
      </c>
      <c r="CT2" s="25">
        <f>Kaspakas!CU64</f>
        <v>10.1002796989799</v>
      </c>
      <c r="CU2" s="25">
        <f>Kaspakas!CV64</f>
        <v>9.9345134150943898E-2</v>
      </c>
      <c r="CV2" s="25">
        <f>Kaspakas!CW64</f>
        <v>1.94091303438516E-2</v>
      </c>
      <c r="CW2" s="25">
        <f>Kaspakas!CX64</f>
        <v>0.59207985550066</v>
      </c>
      <c r="CX2" s="25">
        <f>Kaspakas!CY64</f>
        <v>1.8077502447787399</v>
      </c>
      <c r="CZ2" s="25">
        <f>Kaspakas!DA64</f>
        <v>0.31283841746046892</v>
      </c>
      <c r="DA2" s="25">
        <f>Kaspakas!DB64</f>
        <v>6558.8768217877341</v>
      </c>
      <c r="DB2" s="25">
        <f>Kaspakas!DC64</f>
        <v>0.37354926467895344</v>
      </c>
      <c r="DC2" s="25">
        <f>Kaspakas!DD64</f>
        <v>4.8415063717024065</v>
      </c>
      <c r="DD2" s="25">
        <f>Kaspakas!DE64</f>
        <v>7.3902780105928149E-3</v>
      </c>
      <c r="DE2" s="25">
        <f>Kaspakas!DF64</f>
        <v>0.10402661460579492</v>
      </c>
      <c r="DF2" s="25">
        <f>Kaspakas!DG64</f>
        <v>1.154246485560983E-3</v>
      </c>
      <c r="DG2" s="25">
        <f>Kaspakas!DH64</f>
        <v>1.1064132816385457E-2</v>
      </c>
      <c r="DH2" s="25">
        <f>Kaspakas!DI64</f>
        <v>2.3905053283665589</v>
      </c>
      <c r="DI2" s="25">
        <f>Kaspakas!DJ64</f>
        <v>0.12557025863402876</v>
      </c>
      <c r="DJ2" s="25">
        <f>Kaspakas!DK64</f>
        <v>3.1508034731587904E-4</v>
      </c>
      <c r="DK2" s="25">
        <f>Kaspakas!DL64</f>
        <v>7.0483157109309316E-3</v>
      </c>
      <c r="DL2" s="25">
        <f>Kaspakas!DM64</f>
        <v>1.1319230223547616E-4</v>
      </c>
      <c r="DM2" s="25">
        <f>Kaspakas!DN64</f>
        <v>1.6536792824858816E-3</v>
      </c>
      <c r="DN2" s="25">
        <f>Kaspakas!DO64</f>
        <v>5.8188199275336066E-4</v>
      </c>
      <c r="DO2" s="25">
        <f>Kaspakas!DP64</f>
        <v>7.9155797013949064E-2</v>
      </c>
      <c r="DP2" s="25">
        <f>Kaspakas!DQ64</f>
        <v>5.0437566252210786E-4</v>
      </c>
      <c r="DQ2" s="25">
        <f>Kaspakas!DR64</f>
        <v>9.4964365209151638E-5</v>
      </c>
      <c r="DR2" s="25">
        <f>Kaspakas!DS64</f>
        <v>2.8575282601383208E-3</v>
      </c>
      <c r="DS2" s="25">
        <f>Kaspakas!DT64</f>
        <v>8.6503347576396411E-3</v>
      </c>
      <c r="DU2" s="25">
        <f>Kaspakas!DV64</f>
        <v>4.7629417724023336E-3</v>
      </c>
      <c r="DV2" s="25">
        <f>Kaspakas!DW64</f>
        <v>99.858414603065057</v>
      </c>
      <c r="DW2" s="25">
        <f>Kaspakas!DX64</f>
        <v>5.687259931924398E-3</v>
      </c>
      <c r="DX2" s="25">
        <f>Kaspakas!DY64</f>
        <v>7.3711576494748604E-2</v>
      </c>
      <c r="DY2" s="25">
        <f>Kaspakas!DZ64</f>
        <v>1.1251643622307618E-4</v>
      </c>
      <c r="DZ2" s="25">
        <f>Kaspakas!EA64</f>
        <v>1.5837975149268504E-3</v>
      </c>
      <c r="EA2" s="25">
        <f>Kaspakas!EB64</f>
        <v>1.7573317389708651E-5</v>
      </c>
      <c r="EB2" s="25">
        <f>Kaspakas!EC64</f>
        <v>1.6845060397107015E-4</v>
      </c>
      <c r="EC2" s="25">
        <f>Kaspakas!ED64</f>
        <v>3.6395266853906087E-2</v>
      </c>
      <c r="ED2" s="25">
        <f>Kaspakas!EE64</f>
        <v>1.9117979021708734E-3</v>
      </c>
      <c r="EE2" s="25">
        <f>Kaspakas!EF64</f>
        <v>4.7970749886671745E-6</v>
      </c>
      <c r="EF2" s="25">
        <f>Kaspakas!EG64</f>
        <v>1.0731008549777832E-4</v>
      </c>
      <c r="EG2" s="25">
        <f>Kaspakas!EH64</f>
        <v>1.7233444313144983E-6</v>
      </c>
      <c r="EH2" s="25">
        <f>Kaspakas!EI64</f>
        <v>2.5177144791379735E-5</v>
      </c>
      <c r="EI2" s="25">
        <f>Kaspakas!EJ64</f>
        <v>8.8591103112964177E-6</v>
      </c>
      <c r="EJ2" s="25">
        <f>Kaspakas!EK64</f>
        <v>1.2051411562110283E-3</v>
      </c>
      <c r="EK2" s="25">
        <f>Kaspakas!EL64</f>
        <v>7.6790821648789728E-6</v>
      </c>
      <c r="EL2" s="25">
        <f>Kaspakas!EM64</f>
        <v>1.4458254379882683E-6</v>
      </c>
      <c r="EM2" s="25">
        <f>Kaspakas!EN64</f>
        <v>4.3505656455229948E-5</v>
      </c>
      <c r="EN2" s="25">
        <f>Kaspakas!EO64</f>
        <v>1.3170070701956524E-4</v>
      </c>
      <c r="EP2" s="25">
        <f>Kaspakas!EQ64</f>
        <v>199.71682920613011</v>
      </c>
    </row>
    <row r="3" spans="1:146">
      <c r="A3" s="25" t="str">
        <f>Kaspakas!A65</f>
        <v>7II-3.d</v>
      </c>
      <c r="B3" s="25" t="str">
        <f>Kaspakas!B65</f>
        <v>Kaspakas</v>
      </c>
      <c r="C3" s="25" t="str">
        <f>Kaspakas!D65</f>
        <v>sericitic</v>
      </c>
      <c r="D3" s="25" t="str">
        <f>Kaspakas!E65</f>
        <v>pyrite</v>
      </c>
      <c r="E3" s="25" t="str">
        <f>Kaspakas!F65</f>
        <v>anhedral</v>
      </c>
      <c r="F3" s="25">
        <f>Kaspakas!G65</f>
        <v>30.201968765002999</v>
      </c>
      <c r="G3" s="25">
        <f>Kaspakas!H65</f>
        <v>253855.49905196499</v>
      </c>
      <c r="H3" s="25">
        <f>Kaspakas!I65</f>
        <v>56.570264178960798</v>
      </c>
      <c r="I3" s="25">
        <f>Kaspakas!J65</f>
        <v>582.49775832208195</v>
      </c>
      <c r="J3" s="25">
        <f>Kaspakas!K65</f>
        <v>676.93121154056701</v>
      </c>
      <c r="K3" s="25">
        <f>Kaspakas!L65</f>
        <v>95.521957710262299</v>
      </c>
      <c r="L3" s="25">
        <f>Kaspakas!M65</f>
        <v>10.4795580006333</v>
      </c>
      <c r="M3" s="25">
        <f>Kaspakas!N65</f>
        <v>8.7958862686624393</v>
      </c>
      <c r="N3" s="25">
        <f>Kaspakas!O65</f>
        <v>411.17502054824598</v>
      </c>
      <c r="O3" s="25">
        <f>Kaspakas!P65</f>
        <v>29.614689884967301</v>
      </c>
      <c r="P3" s="25">
        <f>Kaspakas!Q65</f>
        <v>8.8646873281532201</v>
      </c>
      <c r="Q3" s="25">
        <f>Kaspakas!R65</f>
        <v>7.4008579044607696</v>
      </c>
      <c r="R3" s="25">
        <f>Kaspakas!S65</f>
        <v>0.159043539384703</v>
      </c>
      <c r="S3" s="25">
        <f>Kaspakas!T65</f>
        <v>22.765930258356398</v>
      </c>
      <c r="T3" s="25">
        <f>Kaspakas!U65</f>
        <v>2.37418992766725</v>
      </c>
      <c r="U3" s="25">
        <f>Kaspakas!V65</f>
        <v>3874.9261164218501</v>
      </c>
      <c r="V3" s="25">
        <f>Kaspakas!W65</f>
        <v>8.5301620239999192</v>
      </c>
      <c r="W3" s="25">
        <f>Kaspakas!X65</f>
        <v>0.58021645846762204</v>
      </c>
      <c r="X3" s="25">
        <f>Kaspakas!Y65</f>
        <v>2553.9095348166902</v>
      </c>
      <c r="Y3" s="25">
        <f>Kaspakas!Z65</f>
        <v>423.53162413682298</v>
      </c>
      <c r="Z3" s="25">
        <f>Kaspakas!AA65</f>
        <v>9.7116707095860205E-2</v>
      </c>
      <c r="AA3" s="25">
        <f>Kaspakas!AB65</f>
        <v>1.1595825725711514E-2</v>
      </c>
      <c r="AB3" s="25">
        <f>Kaspakas!AC65</f>
        <v>0.16583658049078956</v>
      </c>
      <c r="AC3" s="25">
        <f>Kaspakas!AD65</f>
        <v>0.13758195744365026</v>
      </c>
      <c r="AD3" s="25">
        <f>Kaspakas!AE65</f>
        <v>2.2718755326204919E-4</v>
      </c>
      <c r="AE3" s="25">
        <f>Kaspakas!AF65</f>
        <v>9.2962961111214934E-4</v>
      </c>
      <c r="AF3" s="25">
        <f>Kaspakas!AG65</f>
        <v>0.15670224378146197</v>
      </c>
      <c r="AG3" s="25">
        <f>Kaspakas!AH65</f>
        <v>3.4710263646004569E-3</v>
      </c>
      <c r="AH3" s="25">
        <f>Kaspakas!AI65</f>
        <v>7.4868242226512312</v>
      </c>
      <c r="AI3" s="25">
        <f>Kaspakas!AJ65</f>
        <v>0.52350276801396634</v>
      </c>
      <c r="AJ3" s="25">
        <f>Kaspakas!AK65</f>
        <v>1.0256562646271183E-2</v>
      </c>
      <c r="AK3" s="25">
        <f>Kaspakas!AL65</f>
        <v>4.1968867604302997E-2</v>
      </c>
      <c r="AL3" s="25">
        <f>Kaspakas!AM65</f>
        <v>0.15670224378146197</v>
      </c>
      <c r="AO3" s="25">
        <f>Kaspakas!AP65</f>
        <v>5.3307276043914102</v>
      </c>
      <c r="AP3" s="25">
        <f>Kaspakas!AQ65</f>
        <v>155.68118939889999</v>
      </c>
      <c r="AQ3" s="25">
        <f>Kaspakas!AR65</f>
        <v>0.59660404629680897</v>
      </c>
      <c r="AR3" s="25">
        <f>Kaspakas!AS65</f>
        <v>4.6123658398388701</v>
      </c>
      <c r="AS3" s="25">
        <f>Kaspakas!AT65</f>
        <v>4.0267579516149299</v>
      </c>
      <c r="AT3" s="25">
        <f>Kaspakas!AU65</f>
        <v>95.521957710262299</v>
      </c>
      <c r="AU3" s="25">
        <f>Kaspakas!AV65</f>
        <v>0.94591671034567504</v>
      </c>
      <c r="AV3" s="25">
        <f>Kaspakas!AW65</f>
        <v>8.7958862686624393</v>
      </c>
      <c r="AW3" s="25">
        <f>Kaspakas!AX65</f>
        <v>7.8407825579193204</v>
      </c>
      <c r="AX3" s="25">
        <f>Kaspakas!AY65</f>
        <v>29.614689884967301</v>
      </c>
      <c r="AY3" s="25">
        <f>Kaspakas!AZ65</f>
        <v>0.27011889052939198</v>
      </c>
      <c r="AZ3" s="25">
        <f>Kaspakas!BA65</f>
        <v>7.4008579044607696</v>
      </c>
      <c r="BA3" s="25">
        <f>Kaspakas!BB65</f>
        <v>0.159043539384703</v>
      </c>
      <c r="BB3" s="25">
        <f>Kaspakas!BC65</f>
        <v>1.70663492608193</v>
      </c>
      <c r="BC3" s="25">
        <f>Kaspakas!BD65</f>
        <v>0.50152448188127396</v>
      </c>
      <c r="BD3" s="25">
        <f>Kaspakas!BE65</f>
        <v>3.9135114116135998</v>
      </c>
      <c r="BE3" s="25">
        <f>Kaspakas!BF65</f>
        <v>0.31149702294548798</v>
      </c>
      <c r="BF3" s="25">
        <f>Kaspakas!BG65</f>
        <v>0.24626751431987201</v>
      </c>
      <c r="BG3" s="25">
        <f>Kaspakas!BH65</f>
        <v>0.67423938435274</v>
      </c>
      <c r="BH3" s="25">
        <f>Kaspakas!BI65</f>
        <v>0.23060052721614999</v>
      </c>
      <c r="BJ3" s="25">
        <f>Kaspakas!BK65</f>
        <v>6.9534595645649198</v>
      </c>
      <c r="BK3" s="25">
        <f>Kaspakas!BL65</f>
        <v>45655.056366121004</v>
      </c>
      <c r="BL3" s="25">
        <f>Kaspakas!BM65</f>
        <v>75.438450941665195</v>
      </c>
      <c r="BM3" s="25">
        <f>Kaspakas!BN65</f>
        <v>133.40239619138501</v>
      </c>
      <c r="BN3" s="25">
        <f>Kaspakas!BO65</f>
        <v>888.94112828741504</v>
      </c>
      <c r="BO3" s="25">
        <f>Kaspakas!BP65</f>
        <v>19.3078853888072</v>
      </c>
      <c r="BP3" s="25">
        <f>Kaspakas!BQ65</f>
        <v>1.2734456343735501</v>
      </c>
      <c r="BQ3" s="25">
        <f>Kaspakas!BR65</f>
        <v>3.4544001119402399</v>
      </c>
      <c r="BR3" s="25">
        <f>Kaspakas!BS65</f>
        <v>87.199572633382203</v>
      </c>
      <c r="BS3" s="25">
        <f>Kaspakas!BT65</f>
        <v>32.750922759577001</v>
      </c>
      <c r="BT3" s="25">
        <f>Kaspakas!BU65</f>
        <v>11.158114029232999</v>
      </c>
      <c r="BU3" s="25">
        <f>Kaspakas!BV65</f>
        <v>6.6897820908138597</v>
      </c>
      <c r="BV3" s="25">
        <f>Kaspakas!BW65</f>
        <v>0.109750277746932</v>
      </c>
      <c r="BW3" s="25">
        <f>Kaspakas!BX65</f>
        <v>9.6288517295398393</v>
      </c>
      <c r="BX3" s="25">
        <f>Kaspakas!BY65</f>
        <v>1.81298051101179</v>
      </c>
      <c r="BY3" s="25">
        <f>Kaspakas!BZ65</f>
        <v>2646.0652567401298</v>
      </c>
      <c r="BZ3" s="25">
        <f>Kaspakas!CA65</f>
        <v>7.32872211075248</v>
      </c>
      <c r="CA3" s="25">
        <f>Kaspakas!CB65</f>
        <v>0.44076838448218703</v>
      </c>
      <c r="CB3" s="25">
        <f>Kaspakas!CC65</f>
        <v>1433.9228742999901</v>
      </c>
      <c r="CC3" s="25">
        <f>Kaspakas!CD65</f>
        <v>224.06811156367201</v>
      </c>
      <c r="CE3" s="25">
        <f>Kaspakas!CF65</f>
        <v>30.201968765002999</v>
      </c>
      <c r="CF3" s="25">
        <f>Kaspakas!CG65</f>
        <v>253855.49905196499</v>
      </c>
      <c r="CG3" s="25">
        <f>Kaspakas!CH65</f>
        <v>56.570264178960798</v>
      </c>
      <c r="CH3" s="25">
        <f>Kaspakas!CI65</f>
        <v>582.49775832208195</v>
      </c>
      <c r="CI3" s="25">
        <f>Kaspakas!CJ65</f>
        <v>676.93121154056701</v>
      </c>
      <c r="CJ3" s="25">
        <f>Kaspakas!CK65</f>
        <v>95.521957710262299</v>
      </c>
      <c r="CK3" s="25">
        <f>Kaspakas!CL65</f>
        <v>10.4795580006333</v>
      </c>
      <c r="CL3" s="25">
        <f>Kaspakas!CM65</f>
        <v>8.7958862686624393</v>
      </c>
      <c r="CM3" s="25">
        <f>Kaspakas!CN65</f>
        <v>411.17502054824598</v>
      </c>
      <c r="CN3" s="25">
        <f>Kaspakas!CO65</f>
        <v>29.614689884967301</v>
      </c>
      <c r="CO3" s="25">
        <f>Kaspakas!CP65</f>
        <v>8.8646873281532201</v>
      </c>
      <c r="CP3" s="25">
        <f>Kaspakas!CQ65</f>
        <v>7.4008579044607696</v>
      </c>
      <c r="CQ3" s="25">
        <f>Kaspakas!CR65</f>
        <v>0.159043539384703</v>
      </c>
      <c r="CR3" s="25">
        <f>Kaspakas!CS65</f>
        <v>22.765930258356398</v>
      </c>
      <c r="CS3" s="25">
        <f>Kaspakas!CT65</f>
        <v>2.37418992766725</v>
      </c>
      <c r="CT3" s="25">
        <f>Kaspakas!CU65</f>
        <v>3874.9261164218501</v>
      </c>
      <c r="CU3" s="25">
        <f>Kaspakas!CV65</f>
        <v>8.5301620239999192</v>
      </c>
      <c r="CV3" s="25">
        <f>Kaspakas!CW65</f>
        <v>0.58021645846762204</v>
      </c>
      <c r="CW3" s="25">
        <f>Kaspakas!CX65</f>
        <v>2553.9095348166902</v>
      </c>
      <c r="CX3" s="25">
        <f>Kaspakas!CY65</f>
        <v>423.53162413682298</v>
      </c>
      <c r="CZ3" s="25">
        <f>Kaspakas!DA65</f>
        <v>0.54974592863687244</v>
      </c>
      <c r="DA3" s="25">
        <f>Kaspakas!DB65</f>
        <v>4545.7158035986213</v>
      </c>
      <c r="DB3" s="25">
        <f>Kaspakas!DC65</f>
        <v>0.95990484445034041</v>
      </c>
      <c r="DC3" s="25">
        <f>Kaspakas!DD65</f>
        <v>9.9244166860683141</v>
      </c>
      <c r="DD3" s="25">
        <f>Kaspakas!DE65</f>
        <v>10.652617183466576</v>
      </c>
      <c r="DE3" s="25">
        <f>Kaspakas!DF65</f>
        <v>1.4608037576122082</v>
      </c>
      <c r="DF3" s="25">
        <f>Kaspakas!DG65</f>
        <v>0.15030274085500195</v>
      </c>
      <c r="DG3" s="25">
        <f>Kaspakas!DH65</f>
        <v>0.12113877246470789</v>
      </c>
      <c r="DH3" s="25">
        <f>Kaspakas!DI65</f>
        <v>5.4880704703082417</v>
      </c>
      <c r="DI3" s="25">
        <f>Kaspakas!DJ65</f>
        <v>0.37505939570627284</v>
      </c>
      <c r="DJ3" s="25">
        <f>Kaspakas!DK65</f>
        <v>8.2180729150511639E-2</v>
      </c>
      <c r="DK3" s="25">
        <f>Kaspakas!DL65</f>
        <v>6.5837488363779076E-2</v>
      </c>
      <c r="DL3" s="25">
        <f>Kaspakas!DM65</f>
        <v>1.3851794961130049E-3</v>
      </c>
      <c r="DM3" s="25">
        <f>Kaspakas!DN65</f>
        <v>0.1917776957152422</v>
      </c>
      <c r="DN3" s="25">
        <f>Kaspakas!DO65</f>
        <v>1.9498931731826954E-2</v>
      </c>
      <c r="DO3" s="25">
        <f>Kaspakas!DP65</f>
        <v>30.367759533086602</v>
      </c>
      <c r="DP3" s="25">
        <f>Kaspakas!DQ65</f>
        <v>4.3307668352823965E-2</v>
      </c>
      <c r="DQ3" s="25">
        <f>Kaspakas!DR65</f>
        <v>2.8388643224158826E-3</v>
      </c>
      <c r="DR3" s="25">
        <f>Kaspakas!DS65</f>
        <v>12.325818218227271</v>
      </c>
      <c r="DS3" s="25">
        <f>Kaspakas!DT65</f>
        <v>2.0266573548044224</v>
      </c>
      <c r="DU3" s="25">
        <f>Kaspakas!DV65</f>
        <v>1.1895256440125958E-2</v>
      </c>
      <c r="DV3" s="25">
        <f>Kaspakas!DW65</f>
        <v>98.358991619664565</v>
      </c>
      <c r="DW3" s="25">
        <f>Kaspakas!DX65</f>
        <v>2.0770166158698811E-2</v>
      </c>
      <c r="DX3" s="25">
        <f>Kaspakas!DY65</f>
        <v>0.21474189320904702</v>
      </c>
      <c r="DY3" s="25">
        <f>Kaspakas!DZ65</f>
        <v>0.23049850222633955</v>
      </c>
      <c r="DZ3" s="25">
        <f>Kaspakas!EA65</f>
        <v>3.1608483847407866E-2</v>
      </c>
      <c r="EA3" s="25">
        <f>Kaspakas!EB65</f>
        <v>3.2522107995546653E-3</v>
      </c>
      <c r="EB3" s="25">
        <f>Kaspakas!EC65</f>
        <v>2.6211685948866539E-3</v>
      </c>
      <c r="EC3" s="25">
        <f>Kaspakas!ED65</f>
        <v>0.11874941169217898</v>
      </c>
      <c r="ED3" s="25">
        <f>Kaspakas!EE65</f>
        <v>8.1154356218101804E-3</v>
      </c>
      <c r="EE3" s="25">
        <f>Kaspakas!EF65</f>
        <v>1.7782047974521443E-3</v>
      </c>
      <c r="EF3" s="25">
        <f>Kaspakas!EG65</f>
        <v>1.4245740926228179E-3</v>
      </c>
      <c r="EG3" s="25">
        <f>Kaspakas!EH65</f>
        <v>2.997214615617893E-5</v>
      </c>
      <c r="EH3" s="25">
        <f>Kaspakas!EI65</f>
        <v>4.1496348607541903E-3</v>
      </c>
      <c r="EI3" s="25">
        <f>Kaspakas!EJ65</f>
        <v>4.2191270762788883E-4</v>
      </c>
      <c r="EJ3" s="25">
        <f>Kaspakas!EK65</f>
        <v>0.65708951779568747</v>
      </c>
      <c r="EK3" s="25">
        <f>Kaspakas!EL65</f>
        <v>9.3707982914603433E-4</v>
      </c>
      <c r="EL3" s="25">
        <f>Kaspakas!EM65</f>
        <v>6.1426592458071729E-5</v>
      </c>
      <c r="EM3" s="25">
        <f>Kaspakas!EN65</f>
        <v>0.26670278196282371</v>
      </c>
      <c r="EN3" s="25">
        <f>Kaspakas!EO65</f>
        <v>4.3852273742967393E-2</v>
      </c>
      <c r="EP3" s="25">
        <f>Kaspakas!EQ65</f>
        <v>196.71798323932913</v>
      </c>
    </row>
    <row r="4" spans="1:146">
      <c r="A4" s="25" t="str">
        <f>Kaspakas!A66</f>
        <v>7II-4.d</v>
      </c>
      <c r="B4" s="25" t="str">
        <f>Kaspakas!B66</f>
        <v>Kaspakas</v>
      </c>
      <c r="C4" s="25" t="str">
        <f>Kaspakas!D66</f>
        <v>sericitic</v>
      </c>
      <c r="D4" s="25" t="str">
        <f>Kaspakas!E66</f>
        <v>pyrite</v>
      </c>
      <c r="E4" s="25" t="str">
        <f>Kaspakas!F66</f>
        <v>anhedral</v>
      </c>
      <c r="F4" s="25">
        <f>Kaspakas!G66</f>
        <v>15.924660330699901</v>
      </c>
      <c r="G4" s="25">
        <f>Kaspakas!H66</f>
        <v>337059.63228305499</v>
      </c>
      <c r="H4" s="25">
        <f>Kaspakas!I66</f>
        <v>14.6230113300418</v>
      </c>
      <c r="I4" s="25">
        <f>Kaspakas!J66</f>
        <v>471.57282650383797</v>
      </c>
      <c r="J4" s="25">
        <f>Kaspakas!K66</f>
        <v>0.146815445471598</v>
      </c>
      <c r="K4" s="25">
        <f>Kaspakas!L66</f>
        <v>3.25313025549455</v>
      </c>
      <c r="L4" s="25">
        <f>Kaspakas!M66</f>
        <v>2.6683084241927502E-2</v>
      </c>
      <c r="M4" s="25">
        <f>Kaspakas!N66</f>
        <v>0.61371061624164802</v>
      </c>
      <c r="N4" s="25">
        <f>Kaspakas!O66</f>
        <v>4.0110888724150104</v>
      </c>
      <c r="O4" s="25">
        <f>Kaspakas!P66</f>
        <v>65.028468743075706</v>
      </c>
      <c r="P4" s="25">
        <f>Kaspakas!Q66</f>
        <v>1.22086262236913E-2</v>
      </c>
      <c r="Q4" s="25">
        <f>Kaspakas!R66</f>
        <v>0.28845785977032901</v>
      </c>
      <c r="R4" s="25">
        <f>Kaspakas!S66</f>
        <v>3.9977233451428196E-3</v>
      </c>
      <c r="S4" s="25">
        <f>Kaspakas!T66</f>
        <v>7.2449873686648306E-2</v>
      </c>
      <c r="T4" s="25">
        <f>Kaspakas!U66</f>
        <v>1.7332208927705098E-2</v>
      </c>
      <c r="U4" s="25">
        <f>Kaspakas!V66</f>
        <v>0.25782423038083302</v>
      </c>
      <c r="V4" s="25">
        <f>Kaspakas!W66</f>
        <v>1.0437314203334601E-2</v>
      </c>
      <c r="W4" s="25">
        <f>Kaspakas!X66</f>
        <v>1.02614017144101E-2</v>
      </c>
      <c r="X4" s="25">
        <f>Kaspakas!Y66</f>
        <v>0.46401436171448801</v>
      </c>
      <c r="Y4" s="25">
        <f>Kaspakas!Z66</f>
        <v>7.3404857247511196E-2</v>
      </c>
      <c r="Z4" s="25">
        <f>Kaspakas!AA66</f>
        <v>3.1009020257707298E-2</v>
      </c>
      <c r="AA4" s="25">
        <f>Kaspakas!AB66</f>
        <v>140.14322423728831</v>
      </c>
      <c r="AB4" s="25">
        <f>Kaspakas!AC66</f>
        <v>0.15819522692419988</v>
      </c>
      <c r="AC4" s="25">
        <f>Kaspakas!AD66</f>
        <v>3.6456463058215727</v>
      </c>
      <c r="AD4" s="25">
        <f>Kaspakas!AE66</f>
        <v>2.2114405417313417E-2</v>
      </c>
      <c r="AE4" s="25">
        <f>Kaspakas!AF66</f>
        <v>3.7352742410093231E-2</v>
      </c>
      <c r="AF4" s="25">
        <f>Kaspakas!AG66</f>
        <v>8.3489138783676242E-4</v>
      </c>
      <c r="AG4" s="25">
        <f>Kaspakas!AH66</f>
        <v>2.6310880074016701E-2</v>
      </c>
      <c r="AH4" s="25">
        <f>Kaspakas!AI66</f>
        <v>5.0198181202736831E-3</v>
      </c>
      <c r="AI4" s="25">
        <f>Kaspakas!AJ66</f>
        <v>4.4469957162297993</v>
      </c>
      <c r="AJ4" s="25">
        <f>Kaspakas!AK66</f>
        <v>7.0172972466545764E-4</v>
      </c>
      <c r="AK4" s="25">
        <f>Kaspakas!AL66</f>
        <v>1.1852694726494173E-3</v>
      </c>
      <c r="AL4" s="25">
        <f>Kaspakas!AM66</f>
        <v>8.3489138783676242E-4</v>
      </c>
      <c r="AO4" s="25">
        <f>Kaspakas!AP66</f>
        <v>0.194081509628099</v>
      </c>
      <c r="AP4" s="25">
        <f>Kaspakas!AQ66</f>
        <v>5.3912697342998497</v>
      </c>
      <c r="AQ4" s="25">
        <f>Kaspakas!AR66</f>
        <v>3.5217053499580597E-2</v>
      </c>
      <c r="AR4" s="25">
        <f>Kaspakas!AS66</f>
        <v>0.21949890809153599</v>
      </c>
      <c r="AS4" s="25">
        <f>Kaspakas!AT66</f>
        <v>0.146815445471598</v>
      </c>
      <c r="AT4" s="25">
        <f>Kaspakas!AU66</f>
        <v>3.25313025549455</v>
      </c>
      <c r="AU4" s="25">
        <f>Kaspakas!AV66</f>
        <v>2.6683084241927502E-2</v>
      </c>
      <c r="AV4" s="25">
        <f>Kaspakas!AW66</f>
        <v>0.35193993818474201</v>
      </c>
      <c r="AW4" s="25">
        <f>Kaspakas!AX66</f>
        <v>0.38923020670710701</v>
      </c>
      <c r="AX4" s="25">
        <f>Kaspakas!AY66</f>
        <v>0.95872496750224401</v>
      </c>
      <c r="AY4" s="25">
        <f>Kaspakas!AZ66</f>
        <v>1.22086262236913E-2</v>
      </c>
      <c r="AZ4" s="25">
        <f>Kaspakas!BA66</f>
        <v>0.28845785977032901</v>
      </c>
      <c r="BA4" s="25">
        <f>Kaspakas!BB66</f>
        <v>3.9977233451428196E-3</v>
      </c>
      <c r="BB4" s="25">
        <f>Kaspakas!BC66</f>
        <v>7.2449873686648306E-2</v>
      </c>
      <c r="BC4" s="25">
        <f>Kaspakas!BD66</f>
        <v>1.7332208927705098E-2</v>
      </c>
      <c r="BD4" s="25">
        <f>Kaspakas!BE66</f>
        <v>0.21189268182114901</v>
      </c>
      <c r="BE4" s="25">
        <f>Kaspakas!BF66</f>
        <v>1.0437314203334601E-2</v>
      </c>
      <c r="BF4" s="25">
        <f>Kaspakas!BG66</f>
        <v>1.02614017144101E-2</v>
      </c>
      <c r="BG4" s="25">
        <f>Kaspakas!BH66</f>
        <v>2.15873401660336E-2</v>
      </c>
      <c r="BH4" s="25">
        <f>Kaspakas!BI66</f>
        <v>5.2073129457548602E-3</v>
      </c>
      <c r="BJ4" s="25">
        <f>Kaspakas!BK66</f>
        <v>1.57166750704522</v>
      </c>
      <c r="BK4" s="25">
        <f>Kaspakas!BL66</f>
        <v>19389.7045090024</v>
      </c>
      <c r="BL4" s="25">
        <f>Kaspakas!BM66</f>
        <v>1.30480486040855</v>
      </c>
      <c r="BM4" s="25">
        <f>Kaspakas!BN66</f>
        <v>67.396714397452797</v>
      </c>
      <c r="BN4" s="25">
        <f>Kaspakas!BO66</f>
        <v>0.12825441284865899</v>
      </c>
      <c r="BO4" s="25">
        <f>Kaspakas!BP66</f>
        <v>1.9556667464197901</v>
      </c>
      <c r="BP4" s="25">
        <f>Kaspakas!BQ66</f>
        <v>3.2108250882834602E-2</v>
      </c>
      <c r="BQ4" s="25">
        <f>Kaspakas!BR66</f>
        <v>0.36027842228486501</v>
      </c>
      <c r="BR4" s="25">
        <f>Kaspakas!BS66</f>
        <v>0.59150110459504901</v>
      </c>
      <c r="BS4" s="25">
        <f>Kaspakas!BT66</f>
        <v>6.5877304676242598</v>
      </c>
      <c r="BT4" s="25">
        <f>Kaspakas!BU66</f>
        <v>9.6666906390077204E-3</v>
      </c>
      <c r="BU4" s="25">
        <f>Kaspakas!BV66</f>
        <v>0.164623520986764</v>
      </c>
      <c r="BV4" s="25">
        <f>Kaspakas!BW66</f>
        <v>4.9217101998246396E-3</v>
      </c>
      <c r="BW4" s="25">
        <f>Kaspakas!BX66</f>
        <v>4.3237650981758198E-2</v>
      </c>
      <c r="BX4" s="25">
        <f>Kaspakas!BY66</f>
        <v>1.0923182781054299E-2</v>
      </c>
      <c r="BY4" s="25">
        <f>Kaspakas!BZ66</f>
        <v>0.32432946491221998</v>
      </c>
      <c r="BZ4" s="25">
        <f>Kaspakas!CA66</f>
        <v>7.5215720737513304E-3</v>
      </c>
      <c r="CA4" s="25">
        <f>Kaspakas!CB66</f>
        <v>3.3601026352028198E-3</v>
      </c>
      <c r="CB4" s="25">
        <f>Kaspakas!CC66</f>
        <v>0.101603529547115</v>
      </c>
      <c r="CC4" s="25">
        <f>Kaspakas!CD66</f>
        <v>6.4822607825947703E-2</v>
      </c>
      <c r="CE4" s="25">
        <f>Kaspakas!CF66</f>
        <v>15.924660330699901</v>
      </c>
      <c r="CF4" s="25">
        <f>Kaspakas!CG66</f>
        <v>337059.63228305499</v>
      </c>
      <c r="CG4" s="25">
        <f>Kaspakas!CH66</f>
        <v>14.6230113300418</v>
      </c>
      <c r="CH4" s="25">
        <f>Kaspakas!CI66</f>
        <v>471.57282650383797</v>
      </c>
      <c r="CI4" s="25">
        <f>Kaspakas!CJ66</f>
        <v>0.146815445471598</v>
      </c>
      <c r="CJ4" s="25">
        <f>Kaspakas!CK66</f>
        <v>3.25313025549455</v>
      </c>
      <c r="CK4" s="25">
        <f>Kaspakas!CL66</f>
        <v>2.6683084241927502E-2</v>
      </c>
      <c r="CL4" s="25">
        <f>Kaspakas!CM66</f>
        <v>0.61371061624164802</v>
      </c>
      <c r="CM4" s="25">
        <f>Kaspakas!CN66</f>
        <v>4.0110888724150104</v>
      </c>
      <c r="CN4" s="25">
        <f>Kaspakas!CO66</f>
        <v>65.028468743075706</v>
      </c>
      <c r="CO4" s="25">
        <f>Kaspakas!CP66</f>
        <v>1.22086262236913E-2</v>
      </c>
      <c r="CP4" s="25">
        <f>Kaspakas!CQ66</f>
        <v>0.28845785977032901</v>
      </c>
      <c r="CQ4" s="25">
        <f>Kaspakas!CR66</f>
        <v>3.9977233451428196E-3</v>
      </c>
      <c r="CR4" s="25">
        <f>Kaspakas!CS66</f>
        <v>7.2449873686648306E-2</v>
      </c>
      <c r="CS4" s="25">
        <f>Kaspakas!CT66</f>
        <v>1.7332208927705098E-2</v>
      </c>
      <c r="CT4" s="25">
        <f>Kaspakas!CU66</f>
        <v>0.25782423038083302</v>
      </c>
      <c r="CU4" s="25">
        <f>Kaspakas!CV66</f>
        <v>1.0437314203334601E-2</v>
      </c>
      <c r="CV4" s="25">
        <f>Kaspakas!CW66</f>
        <v>1.02614017144101E-2</v>
      </c>
      <c r="CW4" s="25">
        <f>Kaspakas!CX66</f>
        <v>0.46401436171448801</v>
      </c>
      <c r="CX4" s="25">
        <f>Kaspakas!CY66</f>
        <v>7.3404857247511196E-2</v>
      </c>
      <c r="CZ4" s="25">
        <f>Kaspakas!DA66</f>
        <v>0.28986577828236859</v>
      </c>
      <c r="DA4" s="25">
        <f>Kaspakas!DB66</f>
        <v>6035.6277604629777</v>
      </c>
      <c r="DB4" s="25">
        <f>Kaspakas!DC66</f>
        <v>0.24812858168302079</v>
      </c>
      <c r="DC4" s="25">
        <f>Kaspakas!DD66</f>
        <v>8.0345119980072379</v>
      </c>
      <c r="DD4" s="25">
        <f>Kaspakas!DE66</f>
        <v>2.3103805978597867E-3</v>
      </c>
      <c r="DE4" s="25">
        <f>Kaspakas!DF66</f>
        <v>4.9749659817931641E-2</v>
      </c>
      <c r="DF4" s="25">
        <f>Kaspakas!DG66</f>
        <v>3.827013215427836E-4</v>
      </c>
      <c r="DG4" s="25">
        <f>Kaspakas!DH66</f>
        <v>8.4521500653029612E-3</v>
      </c>
      <c r="DH4" s="25">
        <f>Kaspakas!DI66</f>
        <v>5.3537149132092891E-2</v>
      </c>
      <c r="DI4" s="25">
        <f>Kaspakas!DJ66</f>
        <v>0.82356216746549782</v>
      </c>
      <c r="DJ4" s="25">
        <f>Kaspakas!DK66</f>
        <v>1.1318095809229505E-4</v>
      </c>
      <c r="DK4" s="25">
        <f>Kaspakas!DL66</f>
        <v>2.5660999347957851E-3</v>
      </c>
      <c r="DL4" s="25">
        <f>Kaspakas!DM66</f>
        <v>3.4817914831671167E-5</v>
      </c>
      <c r="DM4" s="25">
        <f>Kaspakas!DN66</f>
        <v>6.1030977749682675E-4</v>
      </c>
      <c r="DN4" s="25">
        <f>Kaspakas!DO66</f>
        <v>1.4234731379521269E-4</v>
      </c>
      <c r="DO4" s="25">
        <f>Kaspakas!DP66</f>
        <v>2.020566068815306E-3</v>
      </c>
      <c r="DP4" s="25">
        <f>Kaspakas!DQ66</f>
        <v>5.2990287961761016E-5</v>
      </c>
      <c r="DQ4" s="25">
        <f>Kaspakas!DR66</f>
        <v>5.0206654430230357E-5</v>
      </c>
      <c r="DR4" s="25">
        <f>Kaspakas!DS66</f>
        <v>2.2394515526761006E-3</v>
      </c>
      <c r="DS4" s="25">
        <f>Kaspakas!DT66</f>
        <v>3.512523866953979E-4</v>
      </c>
      <c r="DU4" s="25">
        <f>Kaspakas!DV66</f>
        <v>4.7941989979567714E-3</v>
      </c>
      <c r="DV4" s="25">
        <f>Kaspakas!DW66</f>
        <v>99.825514873522224</v>
      </c>
      <c r="DW4" s="25">
        <f>Kaspakas!DX66</f>
        <v>4.1038918244097212E-3</v>
      </c>
      <c r="DX4" s="25">
        <f>Kaspakas!DY66</f>
        <v>0.13288581217888779</v>
      </c>
      <c r="DY4" s="25">
        <f>Kaspakas!DZ66</f>
        <v>3.8212252625310664E-5</v>
      </c>
      <c r="DZ4" s="25">
        <f>Kaspakas!EA66</f>
        <v>8.2282831268021327E-4</v>
      </c>
      <c r="EA4" s="25">
        <f>Kaspakas!EB66</f>
        <v>6.3296409225301989E-6</v>
      </c>
      <c r="EB4" s="25">
        <f>Kaspakas!EC66</f>
        <v>1.3979328506375969E-4</v>
      </c>
      <c r="EC4" s="25">
        <f>Kaspakas!ED66</f>
        <v>8.8547102125492293E-4</v>
      </c>
      <c r="ED4" s="25">
        <f>Kaspakas!EE66</f>
        <v>1.3621204066980258E-2</v>
      </c>
      <c r="EE4" s="25">
        <f>Kaspakas!EF66</f>
        <v>1.8719423834340683E-6</v>
      </c>
      <c r="EF4" s="25">
        <f>Kaspakas!EG66</f>
        <v>4.2441690802391617E-5</v>
      </c>
      <c r="EG4" s="25">
        <f>Kaspakas!EH66</f>
        <v>5.7586657309486011E-7</v>
      </c>
      <c r="EH4" s="25">
        <f>Kaspakas!EI66</f>
        <v>1.0094142678920304E-5</v>
      </c>
      <c r="EI4" s="25">
        <f>Kaspakas!EJ66</f>
        <v>2.3543356970344267E-6</v>
      </c>
      <c r="EJ4" s="25">
        <f>Kaspakas!EK66</f>
        <v>3.34189012577516E-5</v>
      </c>
      <c r="EK4" s="25">
        <f>Kaspakas!EL66</f>
        <v>8.7642627892500034E-7</v>
      </c>
      <c r="EL4" s="25">
        <f>Kaspakas!EM66</f>
        <v>8.3038671824756477E-7</v>
      </c>
      <c r="EM4" s="25">
        <f>Kaspakas!EN66</f>
        <v>3.7039130501820785E-5</v>
      </c>
      <c r="EN4" s="25">
        <f>Kaspakas!EO66</f>
        <v>5.8094951749860655E-6</v>
      </c>
      <c r="EP4" s="25">
        <f>Kaspakas!EQ66</f>
        <v>199.65102974704445</v>
      </c>
    </row>
    <row r="5" spans="1:146">
      <c r="A5" s="25" t="str">
        <f>Kaspakas!A67</f>
        <v>7II-5.d</v>
      </c>
      <c r="B5" s="25" t="str">
        <f>Kaspakas!B67</f>
        <v>Kaspakas</v>
      </c>
      <c r="C5" s="25" t="str">
        <f>Kaspakas!D67</f>
        <v>sericitic</v>
      </c>
      <c r="D5" s="25" t="str">
        <f>Kaspakas!E67</f>
        <v>pyrite</v>
      </c>
      <c r="E5" s="25" t="str">
        <f>Kaspakas!F67</f>
        <v>anhedral</v>
      </c>
      <c r="F5" s="25">
        <f>Kaspakas!G67</f>
        <v>16.895561342686499</v>
      </c>
      <c r="G5" s="25">
        <f>Kaspakas!H67</f>
        <v>339350.01302101999</v>
      </c>
      <c r="H5" s="25">
        <f>Kaspakas!I67</f>
        <v>8.6494729486442097</v>
      </c>
      <c r="I5" s="25">
        <f>Kaspakas!J67</f>
        <v>1556.58903964705</v>
      </c>
      <c r="J5" s="25">
        <f>Kaspakas!K67</f>
        <v>0.17683626907116501</v>
      </c>
      <c r="K5" s="25">
        <f>Kaspakas!L67</f>
        <v>2.1764396542586999</v>
      </c>
      <c r="L5" s="25">
        <f>Kaspakas!M67</f>
        <v>3.4030741898678697E-2</v>
      </c>
      <c r="M5" s="25">
        <f>Kaspakas!N67</f>
        <v>0.72431700094826101</v>
      </c>
      <c r="N5" s="25">
        <f>Kaspakas!O67</f>
        <v>5.5390672737218098</v>
      </c>
      <c r="O5" s="25">
        <f>Kaspakas!P67</f>
        <v>86.315070982020302</v>
      </c>
      <c r="P5" s="25">
        <f>Kaspakas!Q67</f>
        <v>6.8318422129957004E-3</v>
      </c>
      <c r="Q5" s="25">
        <f>Kaspakas!R67</f>
        <v>0.174840067602791</v>
      </c>
      <c r="R5" s="25">
        <f>Kaspakas!S67</f>
        <v>3.83380932638683E-3</v>
      </c>
      <c r="S5" s="25">
        <f>Kaspakas!T67</f>
        <v>9.4908197756640306E-2</v>
      </c>
      <c r="T5" s="25">
        <f>Kaspakas!U67</f>
        <v>6.8792884213387797E-3</v>
      </c>
      <c r="U5" s="25">
        <f>Kaspakas!V67</f>
        <v>0.12782751792946301</v>
      </c>
      <c r="V5" s="25">
        <f>Kaspakas!W67</f>
        <v>1.58314596418699E-2</v>
      </c>
      <c r="W5" s="25">
        <f>Kaspakas!X67</f>
        <v>4.8431811178408701E-3</v>
      </c>
      <c r="X5" s="25">
        <f>Kaspakas!Y67</f>
        <v>0.76998862775136201</v>
      </c>
      <c r="Y5" s="25">
        <f>Kaspakas!Z67</f>
        <v>8.4259125940171695E-3</v>
      </c>
      <c r="Z5" s="25">
        <f>Kaspakas!AA67</f>
        <v>5.5566837028516152E-3</v>
      </c>
      <c r="AA5" s="25">
        <f>Kaspakas!AB67</f>
        <v>112.09915039146838</v>
      </c>
      <c r="AB5" s="25">
        <f>Kaspakas!AC67</f>
        <v>1.0942905246047336E-2</v>
      </c>
      <c r="AC5" s="25">
        <f>Kaspakas!AD67</f>
        <v>1.5615396096881951</v>
      </c>
      <c r="AD5" s="25">
        <f>Kaspakas!AE67</f>
        <v>6.2899385046564452E-3</v>
      </c>
      <c r="AE5" s="25">
        <f>Kaspakas!AF67</f>
        <v>8.9342727585844019E-3</v>
      </c>
      <c r="AF5" s="25">
        <f>Kaspakas!AG67</f>
        <v>7.898564749042403E-4</v>
      </c>
      <c r="AG5" s="25">
        <f>Kaspakas!AH67</f>
        <v>8.8726533961249344E-3</v>
      </c>
      <c r="AH5" s="25">
        <f>Kaspakas!AI67</f>
        <v>9.7415329743737937E-4</v>
      </c>
      <c r="AI5" s="25">
        <f>Kaspakas!AJ67</f>
        <v>9.9792289651070636</v>
      </c>
      <c r="AJ5" s="25">
        <f>Kaspakas!AK67</f>
        <v>5.599394490967257E-4</v>
      </c>
      <c r="AK5" s="25">
        <f>Kaspakas!AL67</f>
        <v>7.9534191992786064E-4</v>
      </c>
      <c r="AL5" s="25">
        <f>Kaspakas!AM67</f>
        <v>7.898564749042403E-4</v>
      </c>
      <c r="AO5" s="25">
        <f>Kaspakas!AP67</f>
        <v>0.15494424789653699</v>
      </c>
      <c r="AP5" s="25">
        <f>Kaspakas!AQ67</f>
        <v>5.3415377513122104</v>
      </c>
      <c r="AQ5" s="25">
        <f>Kaspakas!AR67</f>
        <v>2.2543982107089602E-2</v>
      </c>
      <c r="AR5" s="25">
        <f>Kaspakas!AS67</f>
        <v>0.16963887712247699</v>
      </c>
      <c r="AS5" s="25">
        <f>Kaspakas!AT67</f>
        <v>0.13610545736285701</v>
      </c>
      <c r="AT5" s="25">
        <f>Kaspakas!AU67</f>
        <v>2.1764396542586999</v>
      </c>
      <c r="AU5" s="25">
        <f>Kaspakas!AV67</f>
        <v>3.4030741898678697E-2</v>
      </c>
      <c r="AV5" s="25">
        <f>Kaspakas!AW67</f>
        <v>0.45264590622686701</v>
      </c>
      <c r="AW5" s="25">
        <f>Kaspakas!AX67</f>
        <v>0.34693552508698999</v>
      </c>
      <c r="AX5" s="25">
        <f>Kaspakas!AY67</f>
        <v>1.51033209027969</v>
      </c>
      <c r="AY5" s="25">
        <f>Kaspakas!AZ67</f>
        <v>8.9433042209903205E-6</v>
      </c>
      <c r="AZ5" s="25">
        <f>Kaspakas!BA67</f>
        <v>0.174840067602791</v>
      </c>
      <c r="BA5" s="25">
        <f>Kaspakas!BB67</f>
        <v>3.83380932638683E-3</v>
      </c>
      <c r="BB5" s="25">
        <f>Kaspakas!BC67</f>
        <v>7.9248794078885604E-2</v>
      </c>
      <c r="BC5" s="25">
        <f>Kaspakas!BD67</f>
        <v>5.7430900392420802E-5</v>
      </c>
      <c r="BD5" s="25">
        <f>Kaspakas!BE67</f>
        <v>0.12782751792946301</v>
      </c>
      <c r="BE5" s="25">
        <f>Kaspakas!BF67</f>
        <v>1.58314596418699E-2</v>
      </c>
      <c r="BF5" s="25">
        <f>Kaspakas!BG67</f>
        <v>4.8431811178408701E-3</v>
      </c>
      <c r="BG5" s="25">
        <f>Kaspakas!BH67</f>
        <v>2.7366294527794901E-2</v>
      </c>
      <c r="BH5" s="25">
        <f>Kaspakas!BI67</f>
        <v>8.4259125940171695E-3</v>
      </c>
      <c r="BJ5" s="25">
        <f>Kaspakas!BK67</f>
        <v>1.3832862197324001</v>
      </c>
      <c r="BK5" s="25">
        <f>Kaspakas!BL67</f>
        <v>27304.071099697801</v>
      </c>
      <c r="BL5" s="25">
        <f>Kaspakas!BM67</f>
        <v>1.35787799418351</v>
      </c>
      <c r="BM5" s="25">
        <f>Kaspakas!BN67</f>
        <v>311.64436251883302</v>
      </c>
      <c r="BN5" s="25">
        <f>Kaspakas!BO67</f>
        <v>0.189363526087968</v>
      </c>
      <c r="BO5" s="25">
        <f>Kaspakas!BP67</f>
        <v>1.62720266340094</v>
      </c>
      <c r="BP5" s="25">
        <f>Kaspakas!BQ67</f>
        <v>2.2919948975148801E-2</v>
      </c>
      <c r="BQ5" s="25">
        <f>Kaspakas!BR67</f>
        <v>0.232238594249255</v>
      </c>
      <c r="BR5" s="25">
        <f>Kaspakas!BS67</f>
        <v>0.48265082604049597</v>
      </c>
      <c r="BS5" s="25">
        <f>Kaspakas!BT67</f>
        <v>15.9039305989117</v>
      </c>
      <c r="BT5" s="25">
        <f>Kaspakas!BU67</f>
        <v>1.07983485777062E-2</v>
      </c>
      <c r="BU5" s="25">
        <f>Kaspakas!BV67</f>
        <v>0.174630298060375</v>
      </c>
      <c r="BV5" s="25">
        <f>Kaspakas!BW67</f>
        <v>3.23693697811132E-3</v>
      </c>
      <c r="BW5" s="25">
        <f>Kaspakas!BX67</f>
        <v>9.8543028404187799E-2</v>
      </c>
      <c r="BX5" s="25">
        <f>Kaspakas!BY67</f>
        <v>1.14107052284259E-2</v>
      </c>
      <c r="BY5" s="25">
        <f>Kaspakas!BZ67</f>
        <v>0.118341345407884</v>
      </c>
      <c r="BZ5" s="25">
        <f>Kaspakas!CA67</f>
        <v>7.7371596290129897E-3</v>
      </c>
      <c r="CA5" s="25">
        <f>Kaspakas!CB67</f>
        <v>7.7525387727598498E-3</v>
      </c>
      <c r="CB5" s="25">
        <f>Kaspakas!CC67</f>
        <v>0.77211154452545505</v>
      </c>
      <c r="CC5" s="25">
        <f>Kaspakas!CD67</f>
        <v>2.9536981652038201E-3</v>
      </c>
      <c r="CE5" s="25">
        <f>Kaspakas!CF67</f>
        <v>16.895561342686499</v>
      </c>
      <c r="CF5" s="25">
        <f>Kaspakas!CG67</f>
        <v>339350.01302101999</v>
      </c>
      <c r="CG5" s="25">
        <f>Kaspakas!CH67</f>
        <v>8.6494729486442097</v>
      </c>
      <c r="CH5" s="25">
        <f>Kaspakas!CI67</f>
        <v>1556.58903964705</v>
      </c>
      <c r="CI5" s="25">
        <f>Kaspakas!CJ67</f>
        <v>0.17683626907116501</v>
      </c>
      <c r="CJ5" s="25">
        <f>Kaspakas!CK67</f>
        <v>2.1764396542586999</v>
      </c>
      <c r="CK5" s="25">
        <f>Kaspakas!CL67</f>
        <v>3.4030741898678697E-2</v>
      </c>
      <c r="CL5" s="25">
        <f>Kaspakas!CM67</f>
        <v>0.72431700094826101</v>
      </c>
      <c r="CM5" s="25">
        <f>Kaspakas!CN67</f>
        <v>5.5390672737218098</v>
      </c>
      <c r="CN5" s="25">
        <f>Kaspakas!CO67</f>
        <v>86.315070982020302</v>
      </c>
      <c r="CO5" s="25">
        <f>Kaspakas!CP67</f>
        <v>6.8318422129957004E-3</v>
      </c>
      <c r="CP5" s="25">
        <f>Kaspakas!CQ67</f>
        <v>0.174840067602791</v>
      </c>
      <c r="CQ5" s="25">
        <f>Kaspakas!CR67</f>
        <v>3.83380932638683E-3</v>
      </c>
      <c r="CR5" s="25">
        <f>Kaspakas!CS67</f>
        <v>9.4908197756640306E-2</v>
      </c>
      <c r="CS5" s="25">
        <f>Kaspakas!CT67</f>
        <v>6.8792884213387797E-3</v>
      </c>
      <c r="CT5" s="25">
        <f>Kaspakas!CU67</f>
        <v>0.12782751792946301</v>
      </c>
      <c r="CU5" s="25">
        <f>Kaspakas!CV67</f>
        <v>1.58314596418699E-2</v>
      </c>
      <c r="CV5" s="25">
        <f>Kaspakas!CW67</f>
        <v>4.8431811178408701E-3</v>
      </c>
      <c r="CW5" s="25">
        <f>Kaspakas!CX67</f>
        <v>0.76998862775136201</v>
      </c>
      <c r="CX5" s="25">
        <f>Kaspakas!CY67</f>
        <v>8.4259125940171695E-3</v>
      </c>
      <c r="CZ5" s="25">
        <f>Kaspakas!DA67</f>
        <v>0.30753843010854826</v>
      </c>
      <c r="DA5" s="25">
        <f>Kaspakas!DB67</f>
        <v>6076.6409351064549</v>
      </c>
      <c r="DB5" s="25">
        <f>Kaspakas!DC67</f>
        <v>0.14676740697339039</v>
      </c>
      <c r="DC5" s="25">
        <f>Kaspakas!DD67</f>
        <v>26.520682728331465</v>
      </c>
      <c r="DD5" s="25">
        <f>Kaspakas!DE67</f>
        <v>2.7828072431178201E-3</v>
      </c>
      <c r="DE5" s="25">
        <f>Kaspakas!DF67</f>
        <v>3.328398309005505E-2</v>
      </c>
      <c r="DF5" s="25">
        <f>Kaspakas!DG67</f>
        <v>4.8808487728122283E-4</v>
      </c>
      <c r="DG5" s="25">
        <f>Kaspakas!DH67</f>
        <v>9.9754441667574863E-3</v>
      </c>
      <c r="DH5" s="25">
        <f>Kaspakas!DI67</f>
        <v>7.393151339162285E-2</v>
      </c>
      <c r="DI5" s="25">
        <f>Kaspakas!DJ67</f>
        <v>1.0931493285463565</v>
      </c>
      <c r="DJ5" s="25">
        <f>Kaspakas!DK67</f>
        <v>6.3335090536374028E-5</v>
      </c>
      <c r="DK5" s="25">
        <f>Kaspakas!DL67</f>
        <v>1.5553644003059397E-3</v>
      </c>
      <c r="DL5" s="25">
        <f>Kaspakas!DM67</f>
        <v>3.3390316208145324E-5</v>
      </c>
      <c r="DM5" s="25">
        <f>Kaspakas!DN67</f>
        <v>7.994962324710665E-4</v>
      </c>
      <c r="DN5" s="25">
        <f>Kaspakas!DO67</f>
        <v>5.6498755102979466E-5</v>
      </c>
      <c r="DO5" s="25">
        <f>Kaspakas!DP67</f>
        <v>1.0017830558735345E-3</v>
      </c>
      <c r="DP5" s="25">
        <f>Kaspakas!DQ67</f>
        <v>8.0376386964537376E-5</v>
      </c>
      <c r="DQ5" s="25">
        <f>Kaspakas!DR67</f>
        <v>2.3696559933423475E-5</v>
      </c>
      <c r="DR5" s="25">
        <f>Kaspakas!DS67</f>
        <v>3.716161330846342E-3</v>
      </c>
      <c r="DS5" s="25">
        <f>Kaspakas!DT67</f>
        <v>4.031915624814717E-5</v>
      </c>
      <c r="DU5" s="25">
        <f>Kaspakas!DV67</f>
        <v>5.0367684816133573E-3</v>
      </c>
      <c r="DV5" s="25">
        <f>Kaspakas!DW67</f>
        <v>99.521329822821968</v>
      </c>
      <c r="DW5" s="25">
        <f>Kaspakas!DX67</f>
        <v>2.4037108120463987E-3</v>
      </c>
      <c r="DX5" s="25">
        <f>Kaspakas!DY67</f>
        <v>0.43434746945212677</v>
      </c>
      <c r="DY5" s="25">
        <f>Kaspakas!DZ67</f>
        <v>4.5575949020725662E-5</v>
      </c>
      <c r="DZ5" s="25">
        <f>Kaspakas!EA67</f>
        <v>5.4511469318279998E-4</v>
      </c>
      <c r="EA5" s="25">
        <f>Kaspakas!EB67</f>
        <v>7.993701877760396E-6</v>
      </c>
      <c r="EB5" s="25">
        <f>Kaspakas!EC67</f>
        <v>1.6337471304475311E-4</v>
      </c>
      <c r="EC5" s="25">
        <f>Kaspakas!ED67</f>
        <v>1.2108272657744552E-3</v>
      </c>
      <c r="ED5" s="25">
        <f>Kaspakas!EE67</f>
        <v>1.790325873022024E-2</v>
      </c>
      <c r="EE5" s="25">
        <f>Kaspakas!EF67</f>
        <v>1.0372823574638851E-6</v>
      </c>
      <c r="EF5" s="25">
        <f>Kaspakas!EG67</f>
        <v>2.5473273002399534E-5</v>
      </c>
      <c r="EG5" s="25">
        <f>Kaspakas!EH67</f>
        <v>5.468561838236923E-7</v>
      </c>
      <c r="EH5" s="25">
        <f>Kaspakas!EI67</f>
        <v>1.3093899918321016E-5</v>
      </c>
      <c r="EI5" s="25">
        <f>Kaspakas!EJ67</f>
        <v>9.2531898811032192E-7</v>
      </c>
      <c r="EJ5" s="25">
        <f>Kaspakas!EK67</f>
        <v>1.6406890415149719E-5</v>
      </c>
      <c r="EK5" s="25">
        <f>Kaspakas!EL67</f>
        <v>1.3163793948809907E-6</v>
      </c>
      <c r="EL5" s="25">
        <f>Kaspakas!EM67</f>
        <v>3.8809486721123684E-7</v>
      </c>
      <c r="EM5" s="25">
        <f>Kaspakas!EN67</f>
        <v>6.0862131139808208E-5</v>
      </c>
      <c r="EN5" s="25">
        <f>Kaspakas!EO67</f>
        <v>6.6033456477043795E-7</v>
      </c>
      <c r="EP5" s="25">
        <f>Kaspakas!EQ67</f>
        <v>199.04265964564394</v>
      </c>
    </row>
    <row r="6" spans="1:146">
      <c r="A6" s="25" t="str">
        <f>Kaspakas!A68</f>
        <v>7II-6.d</v>
      </c>
      <c r="B6" s="25" t="str">
        <f>Kaspakas!B68</f>
        <v>Kaspakas</v>
      </c>
      <c r="C6" s="25" t="str">
        <f>Kaspakas!D68</f>
        <v>sericitic</v>
      </c>
      <c r="D6" s="25" t="str">
        <f>Kaspakas!E68</f>
        <v>pyrite</v>
      </c>
      <c r="E6" s="25" t="str">
        <f>Kaspakas!F68</f>
        <v>anhedral</v>
      </c>
      <c r="F6" s="25">
        <f>Kaspakas!G68</f>
        <v>17.9651182895891</v>
      </c>
      <c r="G6" s="25">
        <f>Kaspakas!H68</f>
        <v>361863.59437324898</v>
      </c>
      <c r="H6" s="25">
        <f>Kaspakas!I68</f>
        <v>100.30108322734</v>
      </c>
      <c r="I6" s="25">
        <f>Kaspakas!J68</f>
        <v>2.3143181213428998</v>
      </c>
      <c r="J6" s="25">
        <f>Kaspakas!K68</f>
        <v>0.182072002512986</v>
      </c>
      <c r="K6" s="25">
        <f>Kaspakas!L68</f>
        <v>1.6165524827128801</v>
      </c>
      <c r="L6" s="25">
        <f>Kaspakas!M68</f>
        <v>3.1796439766545802E-2</v>
      </c>
      <c r="M6" s="25">
        <f>Kaspakas!N68</f>
        <v>0.79349224330701695</v>
      </c>
      <c r="N6" s="25">
        <f>Kaspakas!O68</f>
        <v>2.01105502299017</v>
      </c>
      <c r="O6" s="25">
        <f>Kaspakas!P68</f>
        <v>28.407562543451199</v>
      </c>
      <c r="P6" s="25">
        <f>Kaspakas!Q68</f>
        <v>2.58477828490099E-2</v>
      </c>
      <c r="Q6" s="25">
        <f>Kaspakas!R68</f>
        <v>0.31514433369040601</v>
      </c>
      <c r="R6" s="25">
        <f>Kaspakas!S68</f>
        <v>9.1386124506513001E-3</v>
      </c>
      <c r="S6" s="25">
        <f>Kaspakas!T68</f>
        <v>9.1885036132031597E-2</v>
      </c>
      <c r="T6" s="25">
        <f>Kaspakas!U68</f>
        <v>4.60518024635065E-2</v>
      </c>
      <c r="U6" s="25">
        <f>Kaspakas!V68</f>
        <v>0.44257658273066702</v>
      </c>
      <c r="V6" s="25">
        <f>Kaspakas!W68</f>
        <v>1.3124366652493599E-2</v>
      </c>
      <c r="W6" s="25">
        <f>Kaspakas!X68</f>
        <v>7.9124134405563502E-3</v>
      </c>
      <c r="X6" s="25">
        <f>Kaspakas!Y68</f>
        <v>1.3447177299459401</v>
      </c>
      <c r="Y6" s="25">
        <f>Kaspakas!Z68</f>
        <v>0.102716526944897</v>
      </c>
      <c r="Z6" s="25">
        <f>Kaspakas!AA68</f>
        <v>43.339367350733774</v>
      </c>
      <c r="AA6" s="25">
        <f>Kaspakas!AB68</f>
        <v>21.125297830789538</v>
      </c>
      <c r="AB6" s="25">
        <f>Kaspakas!AC68</f>
        <v>7.6385195686403548E-2</v>
      </c>
      <c r="AC6" s="25">
        <f>Kaspakas!AD68</f>
        <v>49.874857764063407</v>
      </c>
      <c r="AD6" s="25">
        <f>Kaspakas!AE68</f>
        <v>5.8840701392956591E-3</v>
      </c>
      <c r="AE6" s="25">
        <f>Kaspakas!AF68</f>
        <v>3.4246445508945476E-2</v>
      </c>
      <c r="AF6" s="25">
        <f>Kaspakas!AG68</f>
        <v>2.5770193119872836E-4</v>
      </c>
      <c r="AG6" s="25">
        <f>Kaspakas!AH68</f>
        <v>1.9221716404415241E-2</v>
      </c>
      <c r="AH6" s="25">
        <f>Kaspakas!AI68</f>
        <v>1.0240819305219486E-3</v>
      </c>
      <c r="AI6" s="25">
        <f>Kaspakas!AJ68</f>
        <v>0.28322288882028629</v>
      </c>
      <c r="AJ6" s="25">
        <f>Kaspakas!AK68</f>
        <v>7.8886620024055633E-5</v>
      </c>
      <c r="AK6" s="25">
        <f>Kaspakas!AL68</f>
        <v>4.5913564421958041E-4</v>
      </c>
      <c r="AL6" s="25">
        <f>Kaspakas!AM68</f>
        <v>2.5770193119872836E-4</v>
      </c>
      <c r="AO6" s="25">
        <f>Kaspakas!AP68</f>
        <v>0.222327149649346</v>
      </c>
      <c r="AP6" s="25">
        <f>Kaspakas!AQ68</f>
        <v>5.5983005511458597</v>
      </c>
      <c r="AQ6" s="25">
        <f>Kaspakas!AR68</f>
        <v>2.0486111596123201E-2</v>
      </c>
      <c r="AR6" s="25">
        <f>Kaspakas!AS68</f>
        <v>0.14401258178198301</v>
      </c>
      <c r="AS6" s="25">
        <f>Kaspakas!AT68</f>
        <v>0.182072002512986</v>
      </c>
      <c r="AT6" s="25">
        <f>Kaspakas!AU68</f>
        <v>1.6165524827128801</v>
      </c>
      <c r="AU6" s="25">
        <f>Kaspakas!AV68</f>
        <v>3.1796439766545802E-2</v>
      </c>
      <c r="AV6" s="25">
        <f>Kaspakas!AW68</f>
        <v>0.42017993175242802</v>
      </c>
      <c r="AW6" s="25">
        <f>Kaspakas!AX68</f>
        <v>0.32748619580483002</v>
      </c>
      <c r="AX6" s="25">
        <f>Kaspakas!AY68</f>
        <v>1.0039641461404101</v>
      </c>
      <c r="AY6" s="25">
        <f>Kaspakas!AZ68</f>
        <v>2.58477828490099E-2</v>
      </c>
      <c r="AZ6" s="25">
        <f>Kaspakas!BA68</f>
        <v>0.31514433369040601</v>
      </c>
      <c r="BA6" s="25">
        <f>Kaspakas!BB68</f>
        <v>9.1386124506513001E-3</v>
      </c>
      <c r="BB6" s="25">
        <f>Kaspakas!BC68</f>
        <v>9.1885036132031597E-2</v>
      </c>
      <c r="BC6" s="25">
        <f>Kaspakas!BD68</f>
        <v>2.5282818205218601E-2</v>
      </c>
      <c r="BD6" s="25">
        <f>Kaspakas!BE68</f>
        <v>9.0803687086299295E-2</v>
      </c>
      <c r="BE6" s="25">
        <f>Kaspakas!BF68</f>
        <v>1.3124366652493599E-2</v>
      </c>
      <c r="BF6" s="25">
        <f>Kaspakas!BG68</f>
        <v>7.9124134405563502E-3</v>
      </c>
      <c r="BG6" s="25">
        <f>Kaspakas!BH68</f>
        <v>2.55346853408959E-2</v>
      </c>
      <c r="BH6" s="25">
        <f>Kaspakas!BI68</f>
        <v>6.3198319824971701E-3</v>
      </c>
      <c r="BJ6" s="25">
        <f>Kaspakas!BK68</f>
        <v>1.8017279044079799</v>
      </c>
      <c r="BK6" s="25">
        <f>Kaspakas!BL68</f>
        <v>30717.2288154649</v>
      </c>
      <c r="BL6" s="25">
        <f>Kaspakas!BM68</f>
        <v>4.9146231969160104</v>
      </c>
      <c r="BM6" s="25">
        <f>Kaspakas!BN68</f>
        <v>0.45282502939410402</v>
      </c>
      <c r="BN6" s="25">
        <f>Kaspakas!BO68</f>
        <v>0.11831984894556601</v>
      </c>
      <c r="BO6" s="25">
        <f>Kaspakas!BP68</f>
        <v>1.9854619290030799</v>
      </c>
      <c r="BP6" s="25">
        <f>Kaspakas!BQ68</f>
        <v>2.99811115726508E-2</v>
      </c>
      <c r="BQ6" s="25">
        <f>Kaspakas!BR68</f>
        <v>0.74513691081575395</v>
      </c>
      <c r="BR6" s="25">
        <f>Kaspakas!BS68</f>
        <v>0.244505007409276</v>
      </c>
      <c r="BS6" s="25">
        <f>Kaspakas!BT68</f>
        <v>1.58551608211928</v>
      </c>
      <c r="BT6" s="25">
        <f>Kaspakas!BU68</f>
        <v>2.5142756847235499E-4</v>
      </c>
      <c r="BU6" s="25">
        <f>Kaspakas!BV68</f>
        <v>0.24113061530948199</v>
      </c>
      <c r="BV6" s="25">
        <f>Kaspakas!BW68</f>
        <v>3.77604364032612E-3</v>
      </c>
      <c r="BW6" s="25">
        <f>Kaspakas!BX68</f>
        <v>1.6292218098034401E-2</v>
      </c>
      <c r="BX6" s="25">
        <f>Kaspakas!BY68</f>
        <v>8.8703880378588895E-2</v>
      </c>
      <c r="BY6" s="25">
        <f>Kaspakas!BZ68</f>
        <v>0.92482810909129198</v>
      </c>
      <c r="BZ6" s="25">
        <f>Kaspakas!CA68</f>
        <v>2.4197614032628399E-2</v>
      </c>
      <c r="CA6" s="25">
        <f>Kaspakas!CB68</f>
        <v>3.8961334859359598E-3</v>
      </c>
      <c r="CB6" s="25">
        <f>Kaspakas!CC68</f>
        <v>2.64971062952936</v>
      </c>
      <c r="CC6" s="25">
        <f>Kaspakas!CD68</f>
        <v>0.20905284003826599</v>
      </c>
      <c r="CE6" s="25">
        <f>Kaspakas!CF68</f>
        <v>17.9651182895891</v>
      </c>
      <c r="CF6" s="25">
        <f>Kaspakas!CG68</f>
        <v>361863.59437324898</v>
      </c>
      <c r="CG6" s="25">
        <f>Kaspakas!CH68</f>
        <v>100.30108322734</v>
      </c>
      <c r="CH6" s="25">
        <f>Kaspakas!CI68</f>
        <v>2.3143181213428998</v>
      </c>
      <c r="CI6" s="25">
        <f>Kaspakas!CJ68</f>
        <v>0.182072002512986</v>
      </c>
      <c r="CJ6" s="25">
        <f>Kaspakas!CK68</f>
        <v>1.6165524827128801</v>
      </c>
      <c r="CK6" s="25">
        <f>Kaspakas!CL68</f>
        <v>3.1796439766545802E-2</v>
      </c>
      <c r="CL6" s="25">
        <f>Kaspakas!CM68</f>
        <v>0.79349224330701695</v>
      </c>
      <c r="CM6" s="25">
        <f>Kaspakas!CN68</f>
        <v>2.01105502299017</v>
      </c>
      <c r="CN6" s="25">
        <f>Kaspakas!CO68</f>
        <v>28.407562543451199</v>
      </c>
      <c r="CO6" s="25">
        <f>Kaspakas!CP68</f>
        <v>2.58477828490099E-2</v>
      </c>
      <c r="CP6" s="25">
        <f>Kaspakas!CQ68</f>
        <v>0.31514433369040601</v>
      </c>
      <c r="CQ6" s="25">
        <f>Kaspakas!CR68</f>
        <v>9.1386124506513001E-3</v>
      </c>
      <c r="CR6" s="25">
        <f>Kaspakas!CS68</f>
        <v>9.1885036132031597E-2</v>
      </c>
      <c r="CS6" s="25">
        <f>Kaspakas!CT68</f>
        <v>4.60518024635065E-2</v>
      </c>
      <c r="CT6" s="25">
        <f>Kaspakas!CU68</f>
        <v>0.44257658273066702</v>
      </c>
      <c r="CU6" s="25">
        <f>Kaspakas!CV68</f>
        <v>1.3124366652493599E-2</v>
      </c>
      <c r="CV6" s="25">
        <f>Kaspakas!CW68</f>
        <v>7.9124134405563502E-3</v>
      </c>
      <c r="CW6" s="25">
        <f>Kaspakas!CX68</f>
        <v>1.3447177299459401</v>
      </c>
      <c r="CX6" s="25">
        <f>Kaspakas!CY68</f>
        <v>0.102716526944897</v>
      </c>
      <c r="CZ6" s="25">
        <f>Kaspakas!DA68</f>
        <v>0.32700684892521575</v>
      </c>
      <c r="DA6" s="25">
        <f>Kaspakas!DB68</f>
        <v>6479.7850187706863</v>
      </c>
      <c r="DB6" s="25">
        <f>Kaspakas!DC68</f>
        <v>1.7019453080324842</v>
      </c>
      <c r="DC6" s="25">
        <f>Kaspakas!DD68</f>
        <v>3.9430636516932058E-2</v>
      </c>
      <c r="DD6" s="25">
        <f>Kaspakas!DE68</f>
        <v>2.8652000521352406E-3</v>
      </c>
      <c r="DE6" s="25">
        <f>Kaspakas!DF68</f>
        <v>2.4721707947895397E-2</v>
      </c>
      <c r="DF6" s="25">
        <f>Kaspakas!DG68</f>
        <v>4.5603946712771687E-4</v>
      </c>
      <c r="DG6" s="25">
        <f>Kaspakas!DH68</f>
        <v>1.0928139971175003E-2</v>
      </c>
      <c r="DH6" s="25">
        <f>Kaspakas!DI68</f>
        <v>2.6842125942187166E-2</v>
      </c>
      <c r="DI6" s="25">
        <f>Kaspakas!DJ68</f>
        <v>0.35977156210044581</v>
      </c>
      <c r="DJ6" s="25">
        <f>Kaspakas!DK68</f>
        <v>2.3962375240348777E-4</v>
      </c>
      <c r="DK6" s="25">
        <f>Kaspakas!DL68</f>
        <v>2.8035008468068607E-3</v>
      </c>
      <c r="DL6" s="25">
        <f>Kaspakas!DM68</f>
        <v>7.959215846514745E-5</v>
      </c>
      <c r="DM6" s="25">
        <f>Kaspakas!DN68</f>
        <v>7.7402945103219279E-4</v>
      </c>
      <c r="DN6" s="25">
        <f>Kaspakas!DO68</f>
        <v>3.7821782575153169E-4</v>
      </c>
      <c r="DO6" s="25">
        <f>Kaspakas!DP68</f>
        <v>3.4684685166980174E-3</v>
      </c>
      <c r="DP6" s="25">
        <f>Kaspakas!DQ68</f>
        <v>6.6632464509804327E-5</v>
      </c>
      <c r="DQ6" s="25">
        <f>Kaspakas!DR68</f>
        <v>3.8713600575763044E-5</v>
      </c>
      <c r="DR6" s="25">
        <f>Kaspakas!DS68</f>
        <v>6.4899504341020282E-3</v>
      </c>
      <c r="DS6" s="25">
        <f>Kaspakas!DT68</f>
        <v>4.9151277715590814E-4</v>
      </c>
      <c r="DU6" s="25">
        <f>Kaspakas!DV68</f>
        <v>5.0438140652961389E-3</v>
      </c>
      <c r="DV6" s="25">
        <f>Kaspakas!DW68</f>
        <v>99.945401526575154</v>
      </c>
      <c r="DW6" s="25">
        <f>Kaspakas!DX68</f>
        <v>2.6251118932931534E-2</v>
      </c>
      <c r="DX6" s="25">
        <f>Kaspakas!DY68</f>
        <v>6.08185424009771E-4</v>
      </c>
      <c r="DY6" s="25">
        <f>Kaspakas!DZ68</f>
        <v>4.4193375063382616E-5</v>
      </c>
      <c r="DZ6" s="25">
        <f>Kaspakas!EA68</f>
        <v>3.8131219170352694E-4</v>
      </c>
      <c r="EA6" s="25">
        <f>Kaspakas!EB68</f>
        <v>7.0340370123408926E-6</v>
      </c>
      <c r="EB6" s="25">
        <f>Kaspakas!EC68</f>
        <v>1.6855765032231139E-4</v>
      </c>
      <c r="EC6" s="25">
        <f>Kaspakas!ED68</f>
        <v>4.1401791067873325E-4</v>
      </c>
      <c r="ED6" s="25">
        <f>Kaspakas!EE68</f>
        <v>5.5491830558900106E-3</v>
      </c>
      <c r="EE6" s="25">
        <f>Kaspakas!EF68</f>
        <v>3.6960010370552013E-6</v>
      </c>
      <c r="EF6" s="25">
        <f>Kaspakas!EG68</f>
        <v>4.3241715119024552E-5</v>
      </c>
      <c r="EG6" s="25">
        <f>Kaspakas!EH68</f>
        <v>1.2276441599717021E-6</v>
      </c>
      <c r="EH6" s="25">
        <f>Kaspakas!EI68</f>
        <v>1.1938773285334015E-5</v>
      </c>
      <c r="EI6" s="25">
        <f>Kaspakas!EJ68</f>
        <v>5.8337016351225367E-6</v>
      </c>
      <c r="EJ6" s="25">
        <f>Kaspakas!EK68</f>
        <v>5.3498299338553383E-5</v>
      </c>
      <c r="EK6" s="25">
        <f>Kaspakas!EL68</f>
        <v>1.0277514455874791E-6</v>
      </c>
      <c r="EL6" s="25">
        <f>Kaspakas!EM68</f>
        <v>5.9712572915237606E-7</v>
      </c>
      <c r="EM6" s="25">
        <f>Kaspakas!EN68</f>
        <v>1.0010219477110908E-4</v>
      </c>
      <c r="EN6" s="25">
        <f>Kaspakas!EO68</f>
        <v>7.5811839013154396E-6</v>
      </c>
      <c r="EP6" s="25">
        <f>Kaspakas!EQ68</f>
        <v>199.89080305315031</v>
      </c>
    </row>
    <row r="7" spans="1:146">
      <c r="A7" s="25" t="str">
        <f>Kaspakas!A69</f>
        <v>7II-8.d</v>
      </c>
      <c r="B7" s="25" t="str">
        <f>Kaspakas!B69</f>
        <v>Kaspakas</v>
      </c>
      <c r="C7" s="25" t="str">
        <f>Kaspakas!D69</f>
        <v>sericitic</v>
      </c>
      <c r="D7" s="25" t="str">
        <f>Kaspakas!E69</f>
        <v>pyrite</v>
      </c>
      <c r="E7" s="25" t="str">
        <f>Kaspakas!F69</f>
        <v>anhedral, inclusions</v>
      </c>
      <c r="F7" s="25">
        <f>Kaspakas!G69</f>
        <v>17.194957590723298</v>
      </c>
      <c r="G7" s="25">
        <f>Kaspakas!H69</f>
        <v>364355.54354315699</v>
      </c>
      <c r="H7" s="25">
        <f>Kaspakas!I69</f>
        <v>83.373195656332697</v>
      </c>
      <c r="I7" s="25">
        <f>Kaspakas!J69</f>
        <v>21.014283976894198</v>
      </c>
      <c r="J7" s="25">
        <f>Kaspakas!K69</f>
        <v>0.58607687325769797</v>
      </c>
      <c r="K7" s="25">
        <f>Kaspakas!L69</f>
        <v>3.9361421398469498</v>
      </c>
      <c r="L7" s="25">
        <f>Kaspakas!M69</f>
        <v>3.5394557141075797E-2</v>
      </c>
      <c r="M7" s="25">
        <f>Kaspakas!N69</f>
        <v>0.54826174032377695</v>
      </c>
      <c r="N7" s="25">
        <f>Kaspakas!O69</f>
        <v>1.7579709301178901</v>
      </c>
      <c r="O7" s="25">
        <f>Kaspakas!P69</f>
        <v>60.575692451034101</v>
      </c>
      <c r="P7" s="25">
        <f>Kaspakas!Q69</f>
        <v>1.3773054405818301E-2</v>
      </c>
      <c r="Q7" s="25">
        <f>Kaspakas!R69</f>
        <v>0.26731925769636899</v>
      </c>
      <c r="R7" s="25">
        <f>Kaspakas!S69</f>
        <v>3.8424646642218601E-3</v>
      </c>
      <c r="S7" s="25">
        <f>Kaspakas!T69</f>
        <v>6.4443247858038399E-2</v>
      </c>
      <c r="T7" s="25">
        <f>Kaspakas!U69</f>
        <v>1.9901047014548E-2</v>
      </c>
      <c r="U7" s="25">
        <f>Kaspakas!V69</f>
        <v>2.4318496649324</v>
      </c>
      <c r="V7" s="25">
        <f>Kaspakas!W69</f>
        <v>5.0884384400346101E-2</v>
      </c>
      <c r="W7" s="25">
        <f>Kaspakas!X69</f>
        <v>4.8624514060549304E-3</v>
      </c>
      <c r="X7" s="25">
        <f>Kaspakas!Y69</f>
        <v>1.31757514627622</v>
      </c>
      <c r="Y7" s="25">
        <f>Kaspakas!Z69</f>
        <v>1.3953812264283001</v>
      </c>
      <c r="Z7" s="25">
        <f>Kaspakas!AA69</f>
        <v>3.9674535543539764</v>
      </c>
      <c r="AA7" s="25">
        <f>Kaspakas!AB69</f>
        <v>45.975132896393333</v>
      </c>
      <c r="AB7" s="25">
        <f>Kaspakas!AC69</f>
        <v>1.0590524801351775</v>
      </c>
      <c r="AC7" s="25">
        <f>Kaspakas!AD69</f>
        <v>47.425810192857774</v>
      </c>
      <c r="AD7" s="25">
        <f>Kaspakas!AE69</f>
        <v>3.6904547112909438E-3</v>
      </c>
      <c r="AE7" s="25">
        <f>Kaspakas!AF69</f>
        <v>1.5104297520177943E-2</v>
      </c>
      <c r="AF7" s="25">
        <f>Kaspakas!AG69</f>
        <v>1.6519763093394339E-4</v>
      </c>
      <c r="AG7" s="25">
        <f>Kaspakas!AH69</f>
        <v>1.0453335010715875E-2</v>
      </c>
      <c r="AH7" s="25">
        <f>Kaspakas!AI69</f>
        <v>1.6736568814995547E-2</v>
      </c>
      <c r="AI7" s="25">
        <f>Kaspakas!AJ69</f>
        <v>0.72656076061578923</v>
      </c>
      <c r="AJ7" s="25">
        <f>Kaspakas!AK69</f>
        <v>5.832151889796967E-5</v>
      </c>
      <c r="AK7" s="25">
        <f>Kaspakas!AL69</f>
        <v>2.386983833099169E-4</v>
      </c>
      <c r="AL7" s="25">
        <f>Kaspakas!AM69</f>
        <v>1.6519763093394339E-4</v>
      </c>
      <c r="AO7" s="25">
        <f>Kaspakas!AP69</f>
        <v>0.16064484926577799</v>
      </c>
      <c r="AP7" s="25">
        <f>Kaspakas!AQ69</f>
        <v>7.6475362921739203</v>
      </c>
      <c r="AQ7" s="25">
        <f>Kaspakas!AR69</f>
        <v>2.68793061826797E-2</v>
      </c>
      <c r="AR7" s="25">
        <f>Kaspakas!AS69</f>
        <v>0.17880473020176901</v>
      </c>
      <c r="AS7" s="25">
        <f>Kaspakas!AT69</f>
        <v>0.13832110118249399</v>
      </c>
      <c r="AT7" s="25">
        <f>Kaspakas!AU69</f>
        <v>3.9361421398469498</v>
      </c>
      <c r="AU7" s="25">
        <f>Kaspakas!AV69</f>
        <v>3.5394557141075797E-2</v>
      </c>
      <c r="AV7" s="25">
        <f>Kaspakas!AW69</f>
        <v>0.26811913655351899</v>
      </c>
      <c r="AW7" s="25">
        <f>Kaspakas!AX69</f>
        <v>0.30310956782471898</v>
      </c>
      <c r="AX7" s="25">
        <f>Kaspakas!AY69</f>
        <v>0.84502511986474804</v>
      </c>
      <c r="AY7" s="25">
        <f>Kaspakas!AZ69</f>
        <v>1.3773054405818301E-2</v>
      </c>
      <c r="AZ7" s="25">
        <f>Kaspakas!BA69</f>
        <v>0.26731925769636899</v>
      </c>
      <c r="BA7" s="25">
        <f>Kaspakas!BB69</f>
        <v>3.8424646642218601E-3</v>
      </c>
      <c r="BB7" s="25">
        <f>Kaspakas!BC69</f>
        <v>6.4443247858038399E-2</v>
      </c>
      <c r="BC7" s="25">
        <f>Kaspakas!BD69</f>
        <v>1.9901047014548E-2</v>
      </c>
      <c r="BD7" s="25">
        <f>Kaspakas!BE69</f>
        <v>9.4641320232128401E-2</v>
      </c>
      <c r="BE7" s="25">
        <f>Kaspakas!BF69</f>
        <v>1.5860666173964099E-2</v>
      </c>
      <c r="BF7" s="25">
        <f>Kaspakas!BG69</f>
        <v>4.8624514060549304E-3</v>
      </c>
      <c r="BG7" s="25">
        <f>Kaspakas!BH69</f>
        <v>2.5613078829002399E-2</v>
      </c>
      <c r="BH7" s="25">
        <f>Kaspakas!BI69</f>
        <v>8.7147098617656599E-3</v>
      </c>
      <c r="BJ7" s="25">
        <f>Kaspakas!BK69</f>
        <v>1.01002122481614</v>
      </c>
      <c r="BK7" s="25">
        <f>Kaspakas!BL69</f>
        <v>41457.308650643201</v>
      </c>
      <c r="BL7" s="25">
        <f>Kaspakas!BM69</f>
        <v>11.3025363215765</v>
      </c>
      <c r="BM7" s="25">
        <f>Kaspakas!BN69</f>
        <v>1.01553822132936</v>
      </c>
      <c r="BN7" s="25">
        <f>Kaspakas!BO69</f>
        <v>1.05260560763429</v>
      </c>
      <c r="BO7" s="25">
        <f>Kaspakas!BP69</f>
        <v>1.05083831157134</v>
      </c>
      <c r="BP7" s="25">
        <f>Kaspakas!BQ69</f>
        <v>1.2632360222151501E-2</v>
      </c>
      <c r="BQ7" s="25">
        <f>Kaspakas!BR69</f>
        <v>0.24206464528442501</v>
      </c>
      <c r="BR7" s="25">
        <f>Kaspakas!BS69</f>
        <v>0.49456772798750398</v>
      </c>
      <c r="BS7" s="25">
        <f>Kaspakas!BT69</f>
        <v>10.5084319886712</v>
      </c>
      <c r="BT7" s="25">
        <f>Kaspakas!BU69</f>
        <v>1.9945561704982701E-2</v>
      </c>
      <c r="BU7" s="25">
        <f>Kaspakas!BV69</f>
        <v>0.114582600351017</v>
      </c>
      <c r="BV7" s="25">
        <f>Kaspakas!BW69</f>
        <v>1.49987569563797E-4</v>
      </c>
      <c r="BW7" s="25">
        <f>Kaspakas!BX69</f>
        <v>9.6002214496764202E-2</v>
      </c>
      <c r="BX7" s="25">
        <f>Kaspakas!BY69</f>
        <v>4.2165162546232801E-2</v>
      </c>
      <c r="BY7" s="25">
        <f>Kaspakas!BZ69</f>
        <v>2.5773200709523199</v>
      </c>
      <c r="BZ7" s="25">
        <f>Kaspakas!CA69</f>
        <v>6.4302564428016296E-2</v>
      </c>
      <c r="CA7" s="25">
        <f>Kaspakas!CB69</f>
        <v>3.7057778771198602E-3</v>
      </c>
      <c r="CB7" s="25">
        <f>Kaspakas!CC69</f>
        <v>1.3070722194114399</v>
      </c>
      <c r="CC7" s="25">
        <f>Kaspakas!CD69</f>
        <v>2.1999484632969799</v>
      </c>
      <c r="CE7" s="25">
        <f>Kaspakas!CF69</f>
        <v>17.194957590723298</v>
      </c>
      <c r="CF7" s="25">
        <f>Kaspakas!CG69</f>
        <v>364355.54354315699</v>
      </c>
      <c r="CG7" s="25">
        <f>Kaspakas!CH69</f>
        <v>83.373195656332697</v>
      </c>
      <c r="CH7" s="25">
        <f>Kaspakas!CI69</f>
        <v>21.014283976894198</v>
      </c>
      <c r="CI7" s="25">
        <f>Kaspakas!CJ69</f>
        <v>0.58607687325769797</v>
      </c>
      <c r="CJ7" s="25">
        <f>Kaspakas!CK69</f>
        <v>3.9361421398469498</v>
      </c>
      <c r="CK7" s="25">
        <f>Kaspakas!CL69</f>
        <v>3.5394557141075797E-2</v>
      </c>
      <c r="CL7" s="25">
        <f>Kaspakas!CM69</f>
        <v>0.54826174032377695</v>
      </c>
      <c r="CM7" s="25">
        <f>Kaspakas!CN69</f>
        <v>1.7579709301178901</v>
      </c>
      <c r="CN7" s="25">
        <f>Kaspakas!CO69</f>
        <v>60.575692451034101</v>
      </c>
      <c r="CO7" s="25">
        <f>Kaspakas!CP69</f>
        <v>1.3773054405818301E-2</v>
      </c>
      <c r="CP7" s="25">
        <f>Kaspakas!CQ69</f>
        <v>0.26731925769636899</v>
      </c>
      <c r="CQ7" s="25">
        <f>Kaspakas!CR69</f>
        <v>3.8424646642218601E-3</v>
      </c>
      <c r="CR7" s="25">
        <f>Kaspakas!CS69</f>
        <v>6.4443247858038399E-2</v>
      </c>
      <c r="CS7" s="25">
        <f>Kaspakas!CT69</f>
        <v>1.9901047014548E-2</v>
      </c>
      <c r="CT7" s="25">
        <f>Kaspakas!CU69</f>
        <v>2.4318496649324</v>
      </c>
      <c r="CU7" s="25">
        <f>Kaspakas!CV69</f>
        <v>5.0884384400346101E-2</v>
      </c>
      <c r="CV7" s="25">
        <f>Kaspakas!CW69</f>
        <v>4.8624514060549304E-3</v>
      </c>
      <c r="CW7" s="25">
        <f>Kaspakas!CX69</f>
        <v>1.31757514627622</v>
      </c>
      <c r="CX7" s="25">
        <f>Kaspakas!CY69</f>
        <v>1.3953812264283001</v>
      </c>
      <c r="CZ7" s="25">
        <f>Kaspakas!DA69</f>
        <v>0.31298813670509668</v>
      </c>
      <c r="DA7" s="25">
        <f>Kaspakas!DB69</f>
        <v>6524.4076200762293</v>
      </c>
      <c r="DB7" s="25">
        <f>Kaspakas!DC69</f>
        <v>1.4147067468987378</v>
      </c>
      <c r="DC7" s="25">
        <f>Kaspakas!DD69</f>
        <v>0.35803487235181808</v>
      </c>
      <c r="DD7" s="25">
        <f>Kaspakas!DE69</f>
        <v>9.2228759207140971E-3</v>
      </c>
      <c r="DE7" s="25">
        <f>Kaspakas!DF69</f>
        <v>6.0194863738292546E-2</v>
      </c>
      <c r="DF7" s="25">
        <f>Kaspakas!DG69</f>
        <v>5.0764535578038522E-4</v>
      </c>
      <c r="DG7" s="25">
        <f>Kaspakas!DH69</f>
        <v>7.5507745534193213E-3</v>
      </c>
      <c r="DH7" s="25">
        <f>Kaspakas!DI69</f>
        <v>2.3464140249512693E-2</v>
      </c>
      <c r="DI7" s="25">
        <f>Kaspakas!DJ69</f>
        <v>0.76716935728260016</v>
      </c>
      <c r="DJ7" s="25">
        <f>Kaspakas!DK69</f>
        <v>1.2768410343195029E-4</v>
      </c>
      <c r="DK7" s="25">
        <f>Kaspakas!DL69</f>
        <v>2.3780524832655967E-3</v>
      </c>
      <c r="DL7" s="25">
        <f>Kaspakas!DM69</f>
        <v>3.3465699317370626E-5</v>
      </c>
      <c r="DM7" s="25">
        <f>Kaspakas!DN69</f>
        <v>5.4286284102466849E-4</v>
      </c>
      <c r="DN7" s="25">
        <f>Kaspakas!DO69</f>
        <v>1.634448670708607E-4</v>
      </c>
      <c r="DO7" s="25">
        <f>Kaspakas!DP69</f>
        <v>1.9058382954015674E-2</v>
      </c>
      <c r="DP7" s="25">
        <f>Kaspakas!DQ69</f>
        <v>2.5834023289917046E-4</v>
      </c>
      <c r="DQ7" s="25">
        <f>Kaspakas!DR69</f>
        <v>2.3790844976350466E-5</v>
      </c>
      <c r="DR7" s="25">
        <f>Kaspakas!DS69</f>
        <v>6.3589534086690158E-3</v>
      </c>
      <c r="DS7" s="25">
        <f>Kaspakas!DT69</f>
        <v>6.6770920142278437E-3</v>
      </c>
      <c r="DU7" s="25">
        <f>Kaspakas!DV69</f>
        <v>4.7942342760578073E-3</v>
      </c>
      <c r="DV7" s="25">
        <f>Kaspakas!DW69</f>
        <v>99.938416108768919</v>
      </c>
      <c r="DW7" s="25">
        <f>Kaspakas!DX69</f>
        <v>2.1669944579857048E-2</v>
      </c>
      <c r="DX7" s="25">
        <f>Kaspakas!DY69</f>
        <v>5.4842431892886392E-3</v>
      </c>
      <c r="DY7" s="25">
        <f>Kaspakas!DZ69</f>
        <v>1.4127253616828768E-4</v>
      </c>
      <c r="DZ7" s="25">
        <f>Kaspakas!EA69</f>
        <v>9.220422282288118E-4</v>
      </c>
      <c r="EA7" s="25">
        <f>Kaspakas!EB69</f>
        <v>7.7759201686836698E-6</v>
      </c>
      <c r="EB7" s="25">
        <f>Kaspakas!EC69</f>
        <v>1.1565991783546892E-4</v>
      </c>
      <c r="EC7" s="25">
        <f>Kaspakas!ED69</f>
        <v>3.5941485395158594E-4</v>
      </c>
      <c r="ED7" s="25">
        <f>Kaspakas!EE69</f>
        <v>1.1751210978615943E-2</v>
      </c>
      <c r="EE7" s="25">
        <f>Kaspakas!EF69</f>
        <v>1.9558169572348466E-6</v>
      </c>
      <c r="EF7" s="25">
        <f>Kaspakas!EG69</f>
        <v>3.642611137136642E-5</v>
      </c>
      <c r="EG7" s="25">
        <f>Kaspakas!EH69</f>
        <v>5.1261496499068427E-7</v>
      </c>
      <c r="EH7" s="25">
        <f>Kaspakas!EI69</f>
        <v>8.3153683300489315E-6</v>
      </c>
      <c r="EI7" s="25">
        <f>Kaspakas!EJ69</f>
        <v>2.5035868522235665E-6</v>
      </c>
      <c r="EJ7" s="25">
        <f>Kaspakas!EK69</f>
        <v>2.9192912474656721E-4</v>
      </c>
      <c r="EK7" s="25">
        <f>Kaspakas!EL69</f>
        <v>3.957158288772264E-6</v>
      </c>
      <c r="EL7" s="25">
        <f>Kaspakas!EM69</f>
        <v>3.6441919378390222E-7</v>
      </c>
      <c r="EM7" s="25">
        <f>Kaspakas!EN69</f>
        <v>9.7404050877558979E-5</v>
      </c>
      <c r="EN7" s="25">
        <f>Kaspakas!EO69</f>
        <v>1.0227717809370159E-4</v>
      </c>
      <c r="EP7" s="25">
        <f>Kaspakas!EQ69</f>
        <v>199.87683221753784</v>
      </c>
    </row>
    <row r="8" spans="1:146">
      <c r="A8" s="25" t="str">
        <f>Kaspakas!A70</f>
        <v>7II-9.d</v>
      </c>
      <c r="B8" s="25" t="str">
        <f>Kaspakas!B70</f>
        <v>Kaspakas</v>
      </c>
      <c r="C8" s="25" t="str">
        <f>Kaspakas!D70</f>
        <v>sericitic</v>
      </c>
      <c r="D8" s="25" t="str">
        <f>Kaspakas!E70</f>
        <v>pyrite</v>
      </c>
      <c r="E8" s="25" t="str">
        <f>Kaspakas!F70</f>
        <v>anhedral</v>
      </c>
      <c r="F8" s="25">
        <f>Kaspakas!G70</f>
        <v>17.893540791105099</v>
      </c>
      <c r="G8" s="25">
        <f>Kaspakas!H70</f>
        <v>369844.33574380702</v>
      </c>
      <c r="H8" s="25">
        <f>Kaspakas!I70</f>
        <v>105.343470414492</v>
      </c>
      <c r="I8" s="25">
        <f>Kaspakas!J70</f>
        <v>325.95552289601397</v>
      </c>
      <c r="J8" s="25">
        <f>Kaspakas!K70</f>
        <v>3.00807479999964</v>
      </c>
      <c r="K8" s="25">
        <f>Kaspakas!L70</f>
        <v>2.95281301320713</v>
      </c>
      <c r="L8" s="25">
        <f>Kaspakas!M70</f>
        <v>0.27879564264356199</v>
      </c>
      <c r="M8" s="25">
        <f>Kaspakas!N70</f>
        <v>1.1336030885723301</v>
      </c>
      <c r="N8" s="25">
        <f>Kaspakas!O70</f>
        <v>35.685605700132101</v>
      </c>
      <c r="O8" s="25">
        <f>Kaspakas!P70</f>
        <v>40.225292126658502</v>
      </c>
      <c r="P8" s="25">
        <f>Kaspakas!Q70</f>
        <v>0.24111384680419001</v>
      </c>
      <c r="Q8" s="25">
        <f>Kaspakas!R70</f>
        <v>0.243510808072681</v>
      </c>
      <c r="R8" s="25">
        <f>Kaspakas!S70</f>
        <v>8.4518020394253497E-3</v>
      </c>
      <c r="S8" s="25">
        <f>Kaspakas!T70</f>
        <v>0.11810825150768001</v>
      </c>
      <c r="T8" s="25">
        <f>Kaspakas!U70</f>
        <v>0.77115335547269104</v>
      </c>
      <c r="U8" s="25">
        <f>Kaspakas!V70</f>
        <v>34.2857044491344</v>
      </c>
      <c r="V8" s="25">
        <f>Kaspakas!W70</f>
        <v>0.39081337824314899</v>
      </c>
      <c r="W8" s="25">
        <f>Kaspakas!X70</f>
        <v>1.02241582661293E-2</v>
      </c>
      <c r="X8" s="25">
        <f>Kaspakas!Y70</f>
        <v>60.5676913410597</v>
      </c>
      <c r="Y8" s="25">
        <f>Kaspakas!Z70</f>
        <v>10.207410129269499</v>
      </c>
      <c r="Z8" s="25">
        <f>Kaspakas!AA70</f>
        <v>0.32318357264987524</v>
      </c>
      <c r="AA8" s="25">
        <f>Kaspakas!AB70</f>
        <v>0.66413778098537501</v>
      </c>
      <c r="AB8" s="25">
        <f>Kaspakas!AC70</f>
        <v>0.16852896161735903</v>
      </c>
      <c r="AC8" s="25">
        <f>Kaspakas!AD70</f>
        <v>2.951987737007979</v>
      </c>
      <c r="AD8" s="25">
        <f>Kaspakas!AE70</f>
        <v>1.6880548093795673E-4</v>
      </c>
      <c r="AE8" s="25">
        <f>Kaspakas!AF70</f>
        <v>1.2732090961339239E-2</v>
      </c>
      <c r="AF8" s="25">
        <f>Kaspakas!AG70</f>
        <v>2.2888352344524639E-3</v>
      </c>
      <c r="AG8" s="25">
        <f>Kaspakas!AH70</f>
        <v>3.9808987508945307E-3</v>
      </c>
      <c r="AH8" s="25">
        <f>Kaspakas!AI70</f>
        <v>9.6896467233390821E-2</v>
      </c>
      <c r="AI8" s="25">
        <f>Kaspakas!AJ70</f>
        <v>0.38184893632595518</v>
      </c>
      <c r="AJ8" s="25">
        <f>Kaspakas!AK70</f>
        <v>9.7055453232180314E-5</v>
      </c>
      <c r="AK8" s="25">
        <f>Kaspakas!AL70</f>
        <v>7.3203716608011447E-3</v>
      </c>
      <c r="AL8" s="25">
        <f>Kaspakas!AM70</f>
        <v>2.2888352344524639E-3</v>
      </c>
      <c r="AO8" s="25">
        <f>Kaspakas!AP70</f>
        <v>0.170537892180327</v>
      </c>
      <c r="AP8" s="25">
        <f>Kaspakas!AQ70</f>
        <v>5.9497010141635096</v>
      </c>
      <c r="AQ8" s="25">
        <f>Kaspakas!AR70</f>
        <v>1.12942019711956E-2</v>
      </c>
      <c r="AR8" s="25">
        <f>Kaspakas!AS70</f>
        <v>0.22281938398986101</v>
      </c>
      <c r="AS8" s="25">
        <f>Kaspakas!AT70</f>
        <v>0.12580689987968299</v>
      </c>
      <c r="AT8" s="25">
        <f>Kaspakas!AU70</f>
        <v>2.95281301320713</v>
      </c>
      <c r="AU8" s="25">
        <f>Kaspakas!AV70</f>
        <v>2.3470327005996501E-2</v>
      </c>
      <c r="AV8" s="25">
        <f>Kaspakas!AW70</f>
        <v>0.29179551561038503</v>
      </c>
      <c r="AW8" s="25">
        <f>Kaspakas!AX70</f>
        <v>0.259033638733214</v>
      </c>
      <c r="AX8" s="25">
        <f>Kaspakas!AY70</f>
        <v>1.61754775620757</v>
      </c>
      <c r="AY8" s="25">
        <f>Kaspakas!AZ70</f>
        <v>2.6073782404379499E-2</v>
      </c>
      <c r="AZ8" s="25">
        <f>Kaspakas!BA70</f>
        <v>0.243510808072681</v>
      </c>
      <c r="BA8" s="25">
        <f>Kaspakas!BB70</f>
        <v>8.4518020394253497E-3</v>
      </c>
      <c r="BB8" s="25">
        <f>Kaspakas!BC70</f>
        <v>0.11810825150768001</v>
      </c>
      <c r="BC8" s="25">
        <f>Kaspakas!BD70</f>
        <v>1.5709325975390799E-2</v>
      </c>
      <c r="BD8" s="25">
        <f>Kaspakas!BE70</f>
        <v>0.16136989630541801</v>
      </c>
      <c r="BE8" s="25">
        <f>Kaspakas!BF70</f>
        <v>2.2076777202382301E-2</v>
      </c>
      <c r="BF8" s="25">
        <f>Kaspakas!BG70</f>
        <v>3.9456780923862698E-3</v>
      </c>
      <c r="BG8" s="25">
        <f>Kaspakas!BH70</f>
        <v>2.2912847472071899E-2</v>
      </c>
      <c r="BH8" s="25">
        <f>Kaspakas!BI70</f>
        <v>1.11185692787818E-2</v>
      </c>
      <c r="BJ8" s="25">
        <f>Kaspakas!BK70</f>
        <v>1.7399333175977501</v>
      </c>
      <c r="BK8" s="25">
        <f>Kaspakas!BL70</f>
        <v>39699.935640985299</v>
      </c>
      <c r="BL8" s="25">
        <f>Kaspakas!BM70</f>
        <v>8.7442184922021298</v>
      </c>
      <c r="BM8" s="25">
        <f>Kaspakas!BN70</f>
        <v>74.968544529495404</v>
      </c>
      <c r="BN8" s="25">
        <f>Kaspakas!BO70</f>
        <v>0.59802264503236302</v>
      </c>
      <c r="BO8" s="25">
        <f>Kaspakas!BP70</f>
        <v>2.7130977889794599</v>
      </c>
      <c r="BP8" s="25">
        <f>Kaspakas!BQ70</f>
        <v>5.0795514717795302E-2</v>
      </c>
      <c r="BQ8" s="25">
        <f>Kaspakas!BR70</f>
        <v>0.69552923393716404</v>
      </c>
      <c r="BR8" s="25">
        <f>Kaspakas!BS70</f>
        <v>10.3741943572756</v>
      </c>
      <c r="BS8" s="25">
        <f>Kaspakas!BT70</f>
        <v>10.5828734216506</v>
      </c>
      <c r="BT8" s="25">
        <f>Kaspakas!BU70</f>
        <v>9.2320065795559694E-2</v>
      </c>
      <c r="BU8" s="25">
        <f>Kaspakas!BV70</f>
        <v>0.10709146499247001</v>
      </c>
      <c r="BV8" s="25">
        <f>Kaspakas!BW70</f>
        <v>1.5155746552353801E-4</v>
      </c>
      <c r="BW8" s="25">
        <f>Kaspakas!BX70</f>
        <v>9.3817609132490501E-2</v>
      </c>
      <c r="BX8" s="25">
        <f>Kaspakas!BY70</f>
        <v>0.46618601870305099</v>
      </c>
      <c r="BY8" s="25">
        <f>Kaspakas!BZ70</f>
        <v>13.322464649715201</v>
      </c>
      <c r="BZ8" s="25">
        <f>Kaspakas!CA70</f>
        <v>0.29432073228796402</v>
      </c>
      <c r="CA8" s="25">
        <f>Kaspakas!CB70</f>
        <v>9.6527283275993896E-3</v>
      </c>
      <c r="CB8" s="25">
        <f>Kaspakas!CC70</f>
        <v>27.532599071000899</v>
      </c>
      <c r="CC8" s="25">
        <f>Kaspakas!CD70</f>
        <v>3.1290926261333398</v>
      </c>
      <c r="CE8" s="25">
        <f>Kaspakas!CF70</f>
        <v>17.893540791105099</v>
      </c>
      <c r="CF8" s="25">
        <f>Kaspakas!CG70</f>
        <v>369844.33574380702</v>
      </c>
      <c r="CG8" s="25">
        <f>Kaspakas!CH70</f>
        <v>105.343470414492</v>
      </c>
      <c r="CH8" s="25">
        <f>Kaspakas!CI70</f>
        <v>325.95552289601397</v>
      </c>
      <c r="CI8" s="25">
        <f>Kaspakas!CJ70</f>
        <v>3.00807479999964</v>
      </c>
      <c r="CJ8" s="25">
        <f>Kaspakas!CK70</f>
        <v>2.95281301320713</v>
      </c>
      <c r="CK8" s="25">
        <f>Kaspakas!CL70</f>
        <v>0.27879564264356199</v>
      </c>
      <c r="CL8" s="25">
        <f>Kaspakas!CM70</f>
        <v>1.1336030885723301</v>
      </c>
      <c r="CM8" s="25">
        <f>Kaspakas!CN70</f>
        <v>35.685605700132101</v>
      </c>
      <c r="CN8" s="25">
        <f>Kaspakas!CO70</f>
        <v>40.225292126658502</v>
      </c>
      <c r="CO8" s="25">
        <f>Kaspakas!CP70</f>
        <v>0.24111384680419001</v>
      </c>
      <c r="CP8" s="25">
        <f>Kaspakas!CQ70</f>
        <v>0.243510808072681</v>
      </c>
      <c r="CQ8" s="25">
        <f>Kaspakas!CR70</f>
        <v>8.4518020394253497E-3</v>
      </c>
      <c r="CR8" s="25">
        <f>Kaspakas!CS70</f>
        <v>0.11810825150768001</v>
      </c>
      <c r="CS8" s="25">
        <f>Kaspakas!CT70</f>
        <v>0.77115335547269104</v>
      </c>
      <c r="CT8" s="25">
        <f>Kaspakas!CU70</f>
        <v>34.2857044491344</v>
      </c>
      <c r="CU8" s="25">
        <f>Kaspakas!CV70</f>
        <v>0.39081337824314899</v>
      </c>
      <c r="CV8" s="25">
        <f>Kaspakas!CW70</f>
        <v>1.02241582661293E-2</v>
      </c>
      <c r="CW8" s="25">
        <f>Kaspakas!CX70</f>
        <v>60.5676913410597</v>
      </c>
      <c r="CX8" s="25">
        <f>Kaspakas!CY70</f>
        <v>10.207410129269499</v>
      </c>
      <c r="CZ8" s="25">
        <f>Kaspakas!DA70</f>
        <v>0.32570397232535686</v>
      </c>
      <c r="DA8" s="25">
        <f>Kaspakas!DB70</f>
        <v>6622.6938086454838</v>
      </c>
      <c r="DB8" s="25">
        <f>Kaspakas!DC70</f>
        <v>1.7875063701698195</v>
      </c>
      <c r="DC8" s="25">
        <f>Kaspakas!DD70</f>
        <v>5.5535294069863728</v>
      </c>
      <c r="DD8" s="25">
        <f>Kaspakas!DE70</f>
        <v>4.7336965347931262E-2</v>
      </c>
      <c r="DE8" s="25">
        <f>Kaspakas!DF70</f>
        <v>4.5156950806042664E-2</v>
      </c>
      <c r="DF8" s="25">
        <f>Kaspakas!DG70</f>
        <v>3.9986179975554977E-3</v>
      </c>
      <c r="DG8" s="25">
        <f>Kaspakas!DH70</f>
        <v>1.5612217168053024E-2</v>
      </c>
      <c r="DH8" s="25">
        <f>Kaspakas!DI70</f>
        <v>0.47630597451378642</v>
      </c>
      <c r="DI8" s="25">
        <f>Kaspakas!DJ70</f>
        <v>0.50943885672059908</v>
      </c>
      <c r="DJ8" s="25">
        <f>Kaspakas!DK70</f>
        <v>2.2352634678634666E-3</v>
      </c>
      <c r="DK8" s="25">
        <f>Kaspakas!DL70</f>
        <v>2.1662542640193665E-3</v>
      </c>
      <c r="DL8" s="25">
        <f>Kaspakas!DM70</f>
        <v>7.36104272799156E-5</v>
      </c>
      <c r="DM8" s="25">
        <f>Kaspakas!DN70</f>
        <v>9.9493093680128064E-4</v>
      </c>
      <c r="DN8" s="25">
        <f>Kaspakas!DO70</f>
        <v>6.3333882676797877E-3</v>
      </c>
      <c r="DO8" s="25">
        <f>Kaspakas!DP70</f>
        <v>0.26869674333177429</v>
      </c>
      <c r="DP8" s="25">
        <f>Kaspakas!DQ70</f>
        <v>1.9841611595631287E-3</v>
      </c>
      <c r="DQ8" s="25">
        <f>Kaspakas!DR70</f>
        <v>5.0024430891023384E-5</v>
      </c>
      <c r="DR8" s="25">
        <f>Kaspakas!DS70</f>
        <v>0.29231511264990206</v>
      </c>
      <c r="DS8" s="25">
        <f>Kaspakas!DT70</f>
        <v>4.8843868162501664E-2</v>
      </c>
      <c r="DU8" s="25">
        <f>Kaspakas!DV70</f>
        <v>4.9102731690386942E-3</v>
      </c>
      <c r="DV8" s="25">
        <f>Kaspakas!DW70</f>
        <v>99.842920192775594</v>
      </c>
      <c r="DW8" s="25">
        <f>Kaspakas!DX70</f>
        <v>2.6948226962865598E-2</v>
      </c>
      <c r="DX8" s="25">
        <f>Kaspakas!DY70</f>
        <v>8.3724328708377774E-2</v>
      </c>
      <c r="DY8" s="25">
        <f>Kaspakas!DZ70</f>
        <v>7.1364628804548792E-4</v>
      </c>
      <c r="DZ8" s="25">
        <f>Kaspakas!EA70</f>
        <v>6.8078065599094036E-4</v>
      </c>
      <c r="EA8" s="25">
        <f>Kaspakas!EB70</f>
        <v>6.028267486716007E-5</v>
      </c>
      <c r="EB8" s="25">
        <f>Kaspakas!EC70</f>
        <v>2.3536787261813766E-4</v>
      </c>
      <c r="EC8" s="25">
        <f>Kaspakas!ED70</f>
        <v>7.1807304964999728E-3</v>
      </c>
      <c r="ED8" s="25">
        <f>Kaspakas!EE70</f>
        <v>7.6802377679388171E-3</v>
      </c>
      <c r="EE8" s="25">
        <f>Kaspakas!EF70</f>
        <v>3.3698558091328117E-5</v>
      </c>
      <c r="EF8" s="25">
        <f>Kaspakas!EG70</f>
        <v>3.265818379182798E-5</v>
      </c>
      <c r="EG8" s="25">
        <f>Kaspakas!EH70</f>
        <v>1.1097417801001867E-6</v>
      </c>
      <c r="EH8" s="25">
        <f>Kaspakas!EI70</f>
        <v>1.4999456866131447E-5</v>
      </c>
      <c r="EI8" s="25">
        <f>Kaspakas!EJ70</f>
        <v>9.5481385313983807E-5</v>
      </c>
      <c r="EJ8" s="25">
        <f>Kaspakas!EK70</f>
        <v>4.0508391714428327E-3</v>
      </c>
      <c r="EK8" s="25">
        <f>Kaspakas!EL70</f>
        <v>2.9912970466074463E-5</v>
      </c>
      <c r="EL8" s="25">
        <f>Kaspakas!EM70</f>
        <v>7.5416218920182738E-7</v>
      </c>
      <c r="EM8" s="25">
        <f>Kaspakas!EN70</f>
        <v>4.4069068126547746E-3</v>
      </c>
      <c r="EN8" s="25">
        <f>Kaspakas!EO70</f>
        <v>7.3636417019444294E-4</v>
      </c>
      <c r="EP8" s="25">
        <f>Kaspakas!EQ70</f>
        <v>199.68584038555119</v>
      </c>
    </row>
    <row r="9" spans="1:146">
      <c r="A9" s="25" t="str">
        <f>Kaspakas!A71</f>
        <v>7II-10.d</v>
      </c>
      <c r="B9" s="25" t="str">
        <f>Kaspakas!B71</f>
        <v>Kaspakas</v>
      </c>
      <c r="C9" s="25" t="str">
        <f>Kaspakas!D71</f>
        <v>sericitic</v>
      </c>
      <c r="D9" s="25" t="str">
        <f>Kaspakas!E71</f>
        <v>pyrite</v>
      </c>
      <c r="E9" s="25" t="str">
        <f>Kaspakas!F71</f>
        <v>anhedral, inclusions</v>
      </c>
      <c r="F9" s="25">
        <f>Kaspakas!G71</f>
        <v>16.587763221388901</v>
      </c>
      <c r="G9" s="25">
        <f>Kaspakas!H71</f>
        <v>352247.09574734699</v>
      </c>
      <c r="H9" s="25">
        <f>Kaspakas!I71</f>
        <v>128.76646176577901</v>
      </c>
      <c r="I9" s="25">
        <f>Kaspakas!J71</f>
        <v>18.114644994544399</v>
      </c>
      <c r="J9" s="25">
        <f>Kaspakas!K71</f>
        <v>0.18996254873573401</v>
      </c>
      <c r="K9" s="25">
        <f>Kaspakas!L71</f>
        <v>3.1456560144840102</v>
      </c>
      <c r="L9" s="25">
        <f>Kaspakas!M71</f>
        <v>2.67699985575072E-2</v>
      </c>
      <c r="M9" s="25">
        <f>Kaspakas!N71</f>
        <v>0.69455864510820098</v>
      </c>
      <c r="N9" s="25">
        <f>Kaspakas!O71</f>
        <v>1.57789955783828</v>
      </c>
      <c r="O9" s="25">
        <f>Kaspakas!P71</f>
        <v>29.294597154709699</v>
      </c>
      <c r="P9" s="25">
        <f>Kaspakas!Q71</f>
        <v>1.0462953828584601E-2</v>
      </c>
      <c r="Q9" s="25">
        <f>Kaspakas!R71</f>
        <v>0.25372831725102701</v>
      </c>
      <c r="R9" s="25">
        <f>Kaspakas!S71</f>
        <v>4.6133904755027997E-3</v>
      </c>
      <c r="S9" s="25">
        <f>Kaspakas!T71</f>
        <v>7.6706123176155105E-2</v>
      </c>
      <c r="T9" s="25">
        <f>Kaspakas!U71</f>
        <v>2.2305361914171699E-2</v>
      </c>
      <c r="U9" s="25">
        <f>Kaspakas!V71</f>
        <v>8.3720524816582001E-2</v>
      </c>
      <c r="V9" s="25">
        <f>Kaspakas!W71</f>
        <v>1.2053760287392501E-2</v>
      </c>
      <c r="W9" s="25">
        <f>Kaspakas!X71</f>
        <v>7.0372496443677204E-3</v>
      </c>
      <c r="X9" s="25">
        <f>Kaspakas!Y71</f>
        <v>4.9585890955677503E-2</v>
      </c>
      <c r="Y9" s="25">
        <f>Kaspakas!Z71</f>
        <v>9.3392859811017807E-3</v>
      </c>
      <c r="Z9" s="25">
        <f>Kaspakas!AA71</f>
        <v>7.1084176258800378</v>
      </c>
      <c r="AA9" s="25">
        <f>Kaspakas!AB71</f>
        <v>590.78493075570145</v>
      </c>
      <c r="AB9" s="25">
        <f>Kaspakas!AC71</f>
        <v>0.1883456322172315</v>
      </c>
      <c r="AC9" s="25">
        <f>Kaspakas!AD71</f>
        <v>81.606247448468054</v>
      </c>
      <c r="AD9" s="25">
        <f>Kaspakas!AE71</f>
        <v>0.14192040333928832</v>
      </c>
      <c r="AE9" s="25">
        <f>Kaspakas!AF71</f>
        <v>0.44983283519316841</v>
      </c>
      <c r="AF9" s="25">
        <f>Kaspakas!AG71</f>
        <v>8.1255271637550243E-5</v>
      </c>
      <c r="AG9" s="25">
        <f>Kaspakas!AH71</f>
        <v>0.21100667199742248</v>
      </c>
      <c r="AH9" s="25">
        <f>Kaspakas!AI71</f>
        <v>7.2528870119065349E-5</v>
      </c>
      <c r="AI9" s="25">
        <f>Kaspakas!AJ71</f>
        <v>0.22750176368125566</v>
      </c>
      <c r="AJ9" s="25">
        <f>Kaspakas!AK71</f>
        <v>5.4651262043436377E-5</v>
      </c>
      <c r="AK9" s="25">
        <f>Kaspakas!AL71</f>
        <v>1.732233813704088E-4</v>
      </c>
      <c r="AL9" s="25">
        <f>Kaspakas!AM71</f>
        <v>8.1255271637550243E-5</v>
      </c>
      <c r="AO9" s="25">
        <f>Kaspakas!AP71</f>
        <v>0.11258496314456699</v>
      </c>
      <c r="AP9" s="25">
        <f>Kaspakas!AQ71</f>
        <v>5.6943963939591802</v>
      </c>
      <c r="AQ9" s="25">
        <f>Kaspakas!AR71</f>
        <v>2.2478961457263299E-2</v>
      </c>
      <c r="AR9" s="25">
        <f>Kaspakas!AS71</f>
        <v>0.21063871192619499</v>
      </c>
      <c r="AS9" s="25">
        <f>Kaspakas!AT71</f>
        <v>0.18996254873573401</v>
      </c>
      <c r="AT9" s="25">
        <f>Kaspakas!AU71</f>
        <v>3.1456560144840102</v>
      </c>
      <c r="AU9" s="25">
        <f>Kaspakas!AV71</f>
        <v>2.67699985575072E-2</v>
      </c>
      <c r="AV9" s="25">
        <f>Kaspakas!AW71</f>
        <v>0.34448276461662503</v>
      </c>
      <c r="AW9" s="25">
        <f>Kaspakas!AX71</f>
        <v>0.228930949250823</v>
      </c>
      <c r="AX9" s="25">
        <f>Kaspakas!AY71</f>
        <v>1.1131123717460001</v>
      </c>
      <c r="AY9" s="25">
        <f>Kaspakas!AZ71</f>
        <v>1.0462953828584601E-2</v>
      </c>
      <c r="AZ9" s="25">
        <f>Kaspakas!BA71</f>
        <v>0.25372831725102701</v>
      </c>
      <c r="BA9" s="25">
        <f>Kaspakas!BB71</f>
        <v>4.6133904755027997E-3</v>
      </c>
      <c r="BB9" s="25">
        <f>Kaspakas!BC71</f>
        <v>7.6706123176155105E-2</v>
      </c>
      <c r="BC9" s="25">
        <f>Kaspakas!BD71</f>
        <v>2.2305361914171699E-2</v>
      </c>
      <c r="BD9" s="25">
        <f>Kaspakas!BE71</f>
        <v>8.3720524816582001E-2</v>
      </c>
      <c r="BE9" s="25">
        <f>Kaspakas!BF71</f>
        <v>1.2053760287392501E-2</v>
      </c>
      <c r="BF9" s="25">
        <f>Kaspakas!BG71</f>
        <v>5.9075057426059901E-3</v>
      </c>
      <c r="BG9" s="25">
        <f>Kaspakas!BH71</f>
        <v>1.90310326309788E-2</v>
      </c>
      <c r="BH9" s="25">
        <f>Kaspakas!BI71</f>
        <v>9.3392859811017807E-3</v>
      </c>
      <c r="BJ9" s="25">
        <f>Kaspakas!BK71</f>
        <v>0.83933001146948605</v>
      </c>
      <c r="BK9" s="25">
        <f>Kaspakas!BL71</f>
        <v>13100.1223332175</v>
      </c>
      <c r="BL9" s="25">
        <f>Kaspakas!BM71</f>
        <v>13.9533295363594</v>
      </c>
      <c r="BM9" s="25">
        <f>Kaspakas!BN71</f>
        <v>2.2825538892653201</v>
      </c>
      <c r="BN9" s="25">
        <f>Kaspakas!BO71</f>
        <v>9.5967236454605601E-2</v>
      </c>
      <c r="BO9" s="25">
        <f>Kaspakas!BP71</f>
        <v>2.2340747516405099</v>
      </c>
      <c r="BP9" s="25">
        <f>Kaspakas!BQ71</f>
        <v>3.9547271128184E-2</v>
      </c>
      <c r="BQ9" s="25">
        <f>Kaspakas!BR71</f>
        <v>0.37999593794918002</v>
      </c>
      <c r="BR9" s="25">
        <f>Kaspakas!BS71</f>
        <v>0.34158991029014701</v>
      </c>
      <c r="BS9" s="25">
        <f>Kaspakas!BT71</f>
        <v>6.2666610386009101</v>
      </c>
      <c r="BT9" s="25">
        <f>Kaspakas!BU71</f>
        <v>1.2993383292399401E-2</v>
      </c>
      <c r="BU9" s="25">
        <f>Kaspakas!BV71</f>
        <v>0.142886997073778</v>
      </c>
      <c r="BV9" s="25">
        <f>Kaspakas!BW71</f>
        <v>2.9617367478005099E-3</v>
      </c>
      <c r="BW9" s="25">
        <f>Kaspakas!BX71</f>
        <v>2.2400178925425E-2</v>
      </c>
      <c r="BX9" s="25">
        <f>Kaspakas!BY71</f>
        <v>1.2702168418289601E-3</v>
      </c>
      <c r="BY9" s="25">
        <f>Kaspakas!BZ71</f>
        <v>9.7601521250267498E-2</v>
      </c>
      <c r="BZ9" s="25">
        <f>Kaspakas!CA71</f>
        <v>5.6643092577735E-4</v>
      </c>
      <c r="CA9" s="25">
        <f>Kaspakas!CB71</f>
        <v>5.57135798457703E-3</v>
      </c>
      <c r="CB9" s="25">
        <f>Kaspakas!CC71</f>
        <v>4.5747015662308002E-2</v>
      </c>
      <c r="CC9" s="25">
        <f>Kaspakas!CD71</f>
        <v>2.4611841882847801E-3</v>
      </c>
      <c r="CE9" s="25">
        <f>Kaspakas!CF71</f>
        <v>16.587763221388901</v>
      </c>
      <c r="CF9" s="25">
        <f>Kaspakas!CG71</f>
        <v>352247.09574734699</v>
      </c>
      <c r="CG9" s="25">
        <f>Kaspakas!CH71</f>
        <v>128.76646176577901</v>
      </c>
      <c r="CH9" s="25">
        <f>Kaspakas!CI71</f>
        <v>18.114644994544399</v>
      </c>
      <c r="CI9" s="25">
        <f>Kaspakas!CJ71</f>
        <v>0.18996254873573401</v>
      </c>
      <c r="CJ9" s="25">
        <f>Kaspakas!CK71</f>
        <v>3.1456560144840102</v>
      </c>
      <c r="CK9" s="25">
        <f>Kaspakas!CL71</f>
        <v>2.67699985575072E-2</v>
      </c>
      <c r="CL9" s="25">
        <f>Kaspakas!CM71</f>
        <v>0.69455864510820098</v>
      </c>
      <c r="CM9" s="25">
        <f>Kaspakas!CN71</f>
        <v>1.57789955783828</v>
      </c>
      <c r="CN9" s="25">
        <f>Kaspakas!CO71</f>
        <v>29.294597154709699</v>
      </c>
      <c r="CO9" s="25">
        <f>Kaspakas!CP71</f>
        <v>1.0462953828584601E-2</v>
      </c>
      <c r="CP9" s="25">
        <f>Kaspakas!CQ71</f>
        <v>0.25372831725102701</v>
      </c>
      <c r="CQ9" s="25">
        <f>Kaspakas!CR71</f>
        <v>4.6133904755027997E-3</v>
      </c>
      <c r="CR9" s="25">
        <f>Kaspakas!CS71</f>
        <v>7.6706123176155105E-2</v>
      </c>
      <c r="CS9" s="25">
        <f>Kaspakas!CT71</f>
        <v>2.2305361914171699E-2</v>
      </c>
      <c r="CT9" s="25">
        <f>Kaspakas!CU71</f>
        <v>8.3720524816582001E-2</v>
      </c>
      <c r="CU9" s="25">
        <f>Kaspakas!CV71</f>
        <v>1.2053760287392501E-2</v>
      </c>
      <c r="CV9" s="25">
        <f>Kaspakas!CW71</f>
        <v>7.0372496443677204E-3</v>
      </c>
      <c r="CW9" s="25">
        <f>Kaspakas!CX71</f>
        <v>4.9585890955677503E-2</v>
      </c>
      <c r="CX9" s="25">
        <f>Kaspakas!CY71</f>
        <v>9.3392859811017807E-3</v>
      </c>
      <c r="CZ9" s="25">
        <f>Kaspakas!DA71</f>
        <v>0.30193578991836606</v>
      </c>
      <c r="DA9" s="25">
        <f>Kaspakas!DB71</f>
        <v>6307.58520453661</v>
      </c>
      <c r="DB9" s="25">
        <f>Kaspakas!DC71</f>
        <v>2.184956217646064</v>
      </c>
      <c r="DC9" s="25">
        <f>Kaspakas!DD71</f>
        <v>0.30863171999823491</v>
      </c>
      <c r="DD9" s="25">
        <f>Kaspakas!DE71</f>
        <v>2.9893706722017755E-3</v>
      </c>
      <c r="DE9" s="25">
        <f>Kaspakas!DF71</f>
        <v>4.8106071486221293E-2</v>
      </c>
      <c r="DF9" s="25">
        <f>Kaspakas!DG71</f>
        <v>3.8394788746191644E-4</v>
      </c>
      <c r="DG9" s="25">
        <f>Kaspakas!DH71</f>
        <v>9.5656059097672629E-3</v>
      </c>
      <c r="DH9" s="25">
        <f>Kaspakas!DI71</f>
        <v>2.1060676198029406E-2</v>
      </c>
      <c r="DI9" s="25">
        <f>Kaspakas!DJ71</f>
        <v>0.37100553640716438</v>
      </c>
      <c r="DJ9" s="25">
        <f>Kaspakas!DK71</f>
        <v>9.6997575083153332E-5</v>
      </c>
      <c r="DK9" s="25">
        <f>Kaspakas!DL71</f>
        <v>2.2571484752473246E-3</v>
      </c>
      <c r="DL9" s="25">
        <f>Kaspakas!DM71</f>
        <v>4.0180028179403924E-5</v>
      </c>
      <c r="DM9" s="25">
        <f>Kaspakas!DN71</f>
        <v>6.4616395565794888E-4</v>
      </c>
      <c r="DN9" s="25">
        <f>Kaspakas!DO71</f>
        <v>1.831912115158648E-4</v>
      </c>
      <c r="DO9" s="25">
        <f>Kaspakas!DP71</f>
        <v>6.5611696564719436E-4</v>
      </c>
      <c r="DP9" s="25">
        <f>Kaspakas!DQ71</f>
        <v>6.1196991506387764E-5</v>
      </c>
      <c r="DQ9" s="25">
        <f>Kaspakas!DR71</f>
        <v>3.4431627458641295E-5</v>
      </c>
      <c r="DR9" s="25">
        <f>Kaspakas!DS71</f>
        <v>2.393141455389841E-4</v>
      </c>
      <c r="DS9" s="25">
        <f>Kaspakas!DT71</f>
        <v>4.4689774136221691E-5</v>
      </c>
      <c r="DU9" s="25">
        <f>Kaspakas!DV71</f>
        <v>4.7836193250497244E-3</v>
      </c>
      <c r="DV9" s="25">
        <f>Kaspakas!DW71</f>
        <v>99.932129566279315</v>
      </c>
      <c r="DW9" s="25">
        <f>Kaspakas!DX71</f>
        <v>3.4616627561592332E-2</v>
      </c>
      <c r="DX9" s="25">
        <f>Kaspakas!DY71</f>
        <v>4.8897040675636959E-3</v>
      </c>
      <c r="DY9" s="25">
        <f>Kaspakas!DZ71</f>
        <v>4.7361100587471169E-5</v>
      </c>
      <c r="DZ9" s="25">
        <f>Kaspakas!EA71</f>
        <v>7.6215255328270035E-4</v>
      </c>
      <c r="EA9" s="25">
        <f>Kaspakas!EB71</f>
        <v>6.082950731913615E-6</v>
      </c>
      <c r="EB9" s="25">
        <f>Kaspakas!EC71</f>
        <v>1.5154949765360415E-4</v>
      </c>
      <c r="EC9" s="25">
        <f>Kaspakas!ED71</f>
        <v>3.3366782283990526E-4</v>
      </c>
      <c r="ED9" s="25">
        <f>Kaspakas!EE71</f>
        <v>5.8779028949750775E-3</v>
      </c>
      <c r="EE9" s="25">
        <f>Kaspakas!EF71</f>
        <v>1.5367488391362443E-6</v>
      </c>
      <c r="EF9" s="25">
        <f>Kaspakas!EG71</f>
        <v>3.5760381598414959E-5</v>
      </c>
      <c r="EG9" s="25">
        <f>Kaspakas!EH71</f>
        <v>6.3657892074339905E-7</v>
      </c>
      <c r="EH9" s="25">
        <f>Kaspakas!EI71</f>
        <v>1.0237283848568092E-5</v>
      </c>
      <c r="EI9" s="25">
        <f>Kaspakas!EJ71</f>
        <v>2.902329067459976E-6</v>
      </c>
      <c r="EJ9" s="25">
        <f>Kaspakas!EK71</f>
        <v>1.0394971053982994E-5</v>
      </c>
      <c r="EK9" s="25">
        <f>Kaspakas!EL71</f>
        <v>9.6955419324091688E-7</v>
      </c>
      <c r="EL9" s="25">
        <f>Kaspakas!EM71</f>
        <v>5.455060446746013E-7</v>
      </c>
      <c r="EM9" s="25">
        <f>Kaspakas!EN71</f>
        <v>3.7914941175657293E-6</v>
      </c>
      <c r="EN9" s="25">
        <f>Kaspakas!EO71</f>
        <v>7.080275817846454E-7</v>
      </c>
      <c r="EP9" s="25">
        <f>Kaspakas!EQ71</f>
        <v>199.86425913255863</v>
      </c>
    </row>
    <row r="10" spans="1:146">
      <c r="A10" s="25" t="str">
        <f>Kaspakas!A72</f>
        <v>7II-11.d</v>
      </c>
      <c r="B10" s="25" t="str">
        <f>Kaspakas!B72</f>
        <v>Kaspakas</v>
      </c>
      <c r="C10" s="25" t="str">
        <f>Kaspakas!D72</f>
        <v>sericitic</v>
      </c>
      <c r="D10" s="25" t="str">
        <f>Kaspakas!E72</f>
        <v>pyrite</v>
      </c>
      <c r="E10" s="25" t="str">
        <f>Kaspakas!F72</f>
        <v>anhedral, inclusions</v>
      </c>
      <c r="F10" s="25">
        <f>Kaspakas!G72</f>
        <v>49.241943620065001</v>
      </c>
      <c r="G10" s="25">
        <f>Kaspakas!H72</f>
        <v>844876.293915977</v>
      </c>
      <c r="H10" s="25">
        <f>Kaspakas!I72</f>
        <v>0.39327208042308098</v>
      </c>
      <c r="I10" s="25">
        <f>Kaspakas!J72</f>
        <v>6564.9797336474003</v>
      </c>
      <c r="J10" s="25">
        <f>Kaspakas!K72</f>
        <v>1.2879367026972499</v>
      </c>
      <c r="K10" s="25">
        <f>Kaspakas!L72</f>
        <v>44.714214349701798</v>
      </c>
      <c r="L10" s="25">
        <f>Kaspakas!M72</f>
        <v>0.27658577526915401</v>
      </c>
      <c r="M10" s="25">
        <f>Kaspakas!N72</f>
        <v>7.0686386845275804</v>
      </c>
      <c r="N10" s="25">
        <f>Kaspakas!O72</f>
        <v>6.5042769873861896</v>
      </c>
      <c r="O10" s="25">
        <f>Kaspakas!P72</f>
        <v>151.79988831203201</v>
      </c>
      <c r="P10" s="25">
        <f>Kaspakas!Q72</f>
        <v>0.23582602754680301</v>
      </c>
      <c r="Q10" s="25">
        <f>Kaspakas!R72</f>
        <v>4.3345352664894898</v>
      </c>
      <c r="R10" s="25">
        <f>Kaspakas!S72</f>
        <v>0.27222626189938398</v>
      </c>
      <c r="S10" s="25">
        <f>Kaspakas!T72</f>
        <v>1.5058227754017901</v>
      </c>
      <c r="T10" s="25">
        <f>Kaspakas!U72</f>
        <v>0.30795935779600098</v>
      </c>
      <c r="U10" s="25">
        <f>Kaspakas!V72</f>
        <v>1.67796211169258</v>
      </c>
      <c r="V10" s="25">
        <f>Kaspakas!W72</f>
        <v>0.23700187281393301</v>
      </c>
      <c r="W10" s="25">
        <f>Kaspakas!X72</f>
        <v>8.9616900125608107E-2</v>
      </c>
      <c r="X10" s="25">
        <f>Kaspakas!Y72</f>
        <v>3.8562481475928201</v>
      </c>
      <c r="Y10" s="25">
        <f>Kaspakas!Z72</f>
        <v>1.7504905888538</v>
      </c>
      <c r="Z10" s="25">
        <f>Kaspakas!AA72</f>
        <v>5.9904538380743051E-5</v>
      </c>
      <c r="AA10" s="25">
        <f>Kaspakas!AB72</f>
        <v>39.364657693719693</v>
      </c>
      <c r="AB10" s="25">
        <f>Kaspakas!AC72</f>
        <v>0.45393618923266288</v>
      </c>
      <c r="AC10" s="25">
        <f>Kaspakas!AD72</f>
        <v>6.0463612048773062E-2</v>
      </c>
      <c r="AD10" s="25">
        <f>Kaspakas!AE72</f>
        <v>2.323940179564158E-2</v>
      </c>
      <c r="AE10" s="25">
        <f>Kaspakas!AF72</f>
        <v>7.9859839411070568E-2</v>
      </c>
      <c r="AF10" s="25">
        <f>Kaspakas!AG72</f>
        <v>0.59965107945904028</v>
      </c>
      <c r="AG10" s="25">
        <f>Kaspakas!AH72</f>
        <v>6.1154266665648147E-2</v>
      </c>
      <c r="AH10" s="25">
        <f>Kaspakas!AI72</f>
        <v>4.4510929608087793</v>
      </c>
      <c r="AI10" s="25">
        <f>Kaspakas!AJ72</f>
        <v>385.99202910292064</v>
      </c>
      <c r="AJ10" s="25">
        <f>Kaspakas!AK72</f>
        <v>0.22787506305862978</v>
      </c>
      <c r="AK10" s="25">
        <f>Kaspakas!AL72</f>
        <v>0.78306946545683886</v>
      </c>
      <c r="AL10" s="25">
        <f>Kaspakas!AM72</f>
        <v>0.59965107945904028</v>
      </c>
      <c r="AO10" s="25">
        <f>Kaspakas!AP72</f>
        <v>2.7081970477221202</v>
      </c>
      <c r="AP10" s="25">
        <f>Kaspakas!AQ72</f>
        <v>94.662799507232606</v>
      </c>
      <c r="AQ10" s="25">
        <f>Kaspakas!AR72</f>
        <v>0.39327208042308098</v>
      </c>
      <c r="AR10" s="25">
        <f>Kaspakas!AS72</f>
        <v>1.23468907298746</v>
      </c>
      <c r="AS10" s="25">
        <f>Kaspakas!AT72</f>
        <v>1.2879367026972499</v>
      </c>
      <c r="AT10" s="25">
        <f>Kaspakas!AU72</f>
        <v>44.714214349701798</v>
      </c>
      <c r="AU10" s="25">
        <f>Kaspakas!AV72</f>
        <v>0.27658577526915401</v>
      </c>
      <c r="AV10" s="25">
        <f>Kaspakas!AW72</f>
        <v>7.0686386845275804</v>
      </c>
      <c r="AW10" s="25">
        <f>Kaspakas!AX72</f>
        <v>6.5042769873861896</v>
      </c>
      <c r="AX10" s="25">
        <f>Kaspakas!AY72</f>
        <v>11.246455395857399</v>
      </c>
      <c r="AY10" s="25">
        <f>Kaspakas!AZ72</f>
        <v>0.23582602754680301</v>
      </c>
      <c r="AZ10" s="25">
        <f>Kaspakas!BA72</f>
        <v>4.3345352664894898</v>
      </c>
      <c r="BA10" s="25">
        <f>Kaspakas!BB72</f>
        <v>0.27222626189938398</v>
      </c>
      <c r="BB10" s="25">
        <f>Kaspakas!BC72</f>
        <v>1.5058227754017901</v>
      </c>
      <c r="BC10" s="25">
        <f>Kaspakas!BD72</f>
        <v>0.30795935779600098</v>
      </c>
      <c r="BD10" s="25">
        <f>Kaspakas!BE72</f>
        <v>1.67796211169258</v>
      </c>
      <c r="BE10" s="25">
        <f>Kaspakas!BF72</f>
        <v>0.23700187281393301</v>
      </c>
      <c r="BF10" s="25">
        <f>Kaspakas!BG72</f>
        <v>1.0434174777327301E-5</v>
      </c>
      <c r="BG10" s="25">
        <f>Kaspakas!BH72</f>
        <v>0.35350614665975499</v>
      </c>
      <c r="BH10" s="25">
        <f>Kaspakas!BI72</f>
        <v>0.14561801851297501</v>
      </c>
      <c r="BJ10" s="25">
        <f>Kaspakas!BK72</f>
        <v>10.246281644242901</v>
      </c>
      <c r="BK10" s="25">
        <f>Kaspakas!BL72</f>
        <v>121416.361410035</v>
      </c>
      <c r="BL10" s="25">
        <f>Kaspakas!BM72</f>
        <v>0.35122175636608699</v>
      </c>
      <c r="BM10" s="25">
        <f>Kaspakas!BN72</f>
        <v>605.75413689513198</v>
      </c>
      <c r="BN10" s="25">
        <f>Kaspakas!BO72</f>
        <v>0.54404392746386099</v>
      </c>
      <c r="BO10" s="25">
        <f>Kaspakas!BP72</f>
        <v>22.2144783386866</v>
      </c>
      <c r="BP10" s="25">
        <f>Kaspakas!BQ72</f>
        <v>0.25950919696265101</v>
      </c>
      <c r="BQ10" s="25">
        <f>Kaspakas!BR72</f>
        <v>5.6163938039904604</v>
      </c>
      <c r="BR10" s="25">
        <f>Kaspakas!BS72</f>
        <v>3.0320541521364901</v>
      </c>
      <c r="BS10" s="25">
        <f>Kaspakas!BT72</f>
        <v>21.897034135424398</v>
      </c>
      <c r="BT10" s="25">
        <f>Kaspakas!BU72</f>
        <v>0.52103463851113296</v>
      </c>
      <c r="BU10" s="25">
        <f>Kaspakas!BV72</f>
        <v>2.7078419223300099</v>
      </c>
      <c r="BV10" s="25">
        <f>Kaspakas!BW72</f>
        <v>1.1055999617531501E-3</v>
      </c>
      <c r="BW10" s="25">
        <f>Kaspakas!BX72</f>
        <v>0.47492150452635701</v>
      </c>
      <c r="BX10" s="25">
        <f>Kaspakas!BY72</f>
        <v>0.64434082523502401</v>
      </c>
      <c r="BY10" s="25">
        <f>Kaspakas!BZ72</f>
        <v>3.3068398391768499</v>
      </c>
      <c r="BZ10" s="25">
        <f>Kaspakas!CA72</f>
        <v>0.17677726709730801</v>
      </c>
      <c r="CA10" s="25">
        <f>Kaspakas!CB72</f>
        <v>0.108321196744769</v>
      </c>
      <c r="CB10" s="25">
        <f>Kaspakas!CC72</f>
        <v>1.3424773396092</v>
      </c>
      <c r="CC10" s="25">
        <f>Kaspakas!CD72</f>
        <v>0.36013810301336502</v>
      </c>
      <c r="CE10" s="25">
        <f>Kaspakas!CF72</f>
        <v>49.241943620065001</v>
      </c>
      <c r="CF10" s="25">
        <f>Kaspakas!CG72</f>
        <v>844876.293915977</v>
      </c>
      <c r="CG10" s="25">
        <f>Kaspakas!CH72</f>
        <v>0.39327208042308098</v>
      </c>
      <c r="CH10" s="25">
        <f>Kaspakas!CI72</f>
        <v>6564.9797336474003</v>
      </c>
      <c r="CI10" s="25">
        <f>Kaspakas!CJ72</f>
        <v>1.2879367026972499</v>
      </c>
      <c r="CJ10" s="25">
        <f>Kaspakas!CK72</f>
        <v>44.714214349701798</v>
      </c>
      <c r="CK10" s="25">
        <f>Kaspakas!CL72</f>
        <v>0.27658577526915401</v>
      </c>
      <c r="CL10" s="25">
        <f>Kaspakas!CM72</f>
        <v>7.0686386845275804</v>
      </c>
      <c r="CM10" s="25">
        <f>Kaspakas!CN72</f>
        <v>6.5042769873861896</v>
      </c>
      <c r="CN10" s="25">
        <f>Kaspakas!CO72</f>
        <v>151.79988831203201</v>
      </c>
      <c r="CO10" s="25">
        <f>Kaspakas!CP72</f>
        <v>0.23582602754680301</v>
      </c>
      <c r="CP10" s="25">
        <f>Kaspakas!CQ72</f>
        <v>4.3345352664894898</v>
      </c>
      <c r="CQ10" s="25">
        <f>Kaspakas!CR72</f>
        <v>0.27222626189938398</v>
      </c>
      <c r="CR10" s="25">
        <f>Kaspakas!CS72</f>
        <v>1.5058227754017901</v>
      </c>
      <c r="CS10" s="25">
        <f>Kaspakas!CT72</f>
        <v>0.30795935779600098</v>
      </c>
      <c r="CT10" s="25">
        <f>Kaspakas!CU72</f>
        <v>1.67796211169258</v>
      </c>
      <c r="CU10" s="25">
        <f>Kaspakas!CV72</f>
        <v>0.23700187281393301</v>
      </c>
      <c r="CV10" s="25">
        <f>Kaspakas!CW72</f>
        <v>8.9616900125608107E-2</v>
      </c>
      <c r="CW10" s="25">
        <f>Kaspakas!CX72</f>
        <v>3.8562481475928201</v>
      </c>
      <c r="CX10" s="25">
        <f>Kaspakas!CY72</f>
        <v>1.7504905888538</v>
      </c>
      <c r="CZ10" s="25">
        <f>Kaspakas!DA72</f>
        <v>0.89631766173685934</v>
      </c>
      <c r="DA10" s="25">
        <f>Kaspakas!DB72</f>
        <v>15128.951453415293</v>
      </c>
      <c r="DB10" s="25">
        <f>Kaspakas!DC72</f>
        <v>6.6731838831606124E-3</v>
      </c>
      <c r="DC10" s="25">
        <f>Kaspakas!DD72</f>
        <v>111.85209467584772</v>
      </c>
      <c r="DD10" s="25">
        <f>Kaspakas!DE72</f>
        <v>2.0267785583628396E-2</v>
      </c>
      <c r="DE10" s="25">
        <f>Kaspakas!DF72</f>
        <v>0.68380814114852118</v>
      </c>
      <c r="DF10" s="25">
        <f>Kaspakas!DG72</f>
        <v>3.9669230421690693E-3</v>
      </c>
      <c r="DG10" s="25">
        <f>Kaspakas!DH72</f>
        <v>9.7350760012774831E-2</v>
      </c>
      <c r="DH10" s="25">
        <f>Kaspakas!DI72</f>
        <v>8.6814443196437205E-2</v>
      </c>
      <c r="DI10" s="25">
        <f>Kaspakas!DJ72</f>
        <v>1.9224909867278626</v>
      </c>
      <c r="DJ10" s="25">
        <f>Kaspakas!DK72</f>
        <v>2.186242354528981E-3</v>
      </c>
      <c r="DK10" s="25">
        <f>Kaspakas!DL72</f>
        <v>3.8559707381746355E-2</v>
      </c>
      <c r="DL10" s="25">
        <f>Kaspakas!DM72</f>
        <v>2.3709371518349388E-3</v>
      </c>
      <c r="DM10" s="25">
        <f>Kaspakas!DN72</f>
        <v>1.2684885649075817E-2</v>
      </c>
      <c r="DN10" s="25">
        <f>Kaspakas!DO72</f>
        <v>2.5292325705979055E-3</v>
      </c>
      <c r="DO10" s="25">
        <f>Kaspakas!DP72</f>
        <v>1.3150173289126803E-2</v>
      </c>
      <c r="DP10" s="25">
        <f>Kaspakas!DQ72</f>
        <v>1.2032595017475453E-3</v>
      </c>
      <c r="DQ10" s="25">
        <f>Kaspakas!DR72</f>
        <v>4.3847467051176937E-4</v>
      </c>
      <c r="DR10" s="25">
        <f>Kaspakas!DS72</f>
        <v>1.8611236233556084E-2</v>
      </c>
      <c r="DS10" s="25">
        <f>Kaspakas!DT72</f>
        <v>8.3763393905868112E-3</v>
      </c>
      <c r="DU10" s="25">
        <f>Kaspakas!DV72</f>
        <v>5.8791689678760351E-3</v>
      </c>
      <c r="DV10" s="25">
        <f>Kaspakas!DW72</f>
        <v>99.234530009222183</v>
      </c>
      <c r="DW10" s="25">
        <f>Kaspakas!DX72</f>
        <v>4.3771061619810313E-5</v>
      </c>
      <c r="DX10" s="25">
        <f>Kaspakas!DY72</f>
        <v>0.73366552069932711</v>
      </c>
      <c r="DY10" s="25">
        <f>Kaspakas!DZ72</f>
        <v>1.3294141255671879E-4</v>
      </c>
      <c r="DZ10" s="25">
        <f>Kaspakas!EA72</f>
        <v>4.4852665244050913E-3</v>
      </c>
      <c r="EA10" s="25">
        <f>Kaspakas!EB72</f>
        <v>2.602002821441637E-5</v>
      </c>
      <c r="EB10" s="25">
        <f>Kaspakas!EC72</f>
        <v>6.3854768426317233E-4</v>
      </c>
      <c r="EC10" s="25">
        <f>Kaspakas!ED72</f>
        <v>5.6943737939392806E-4</v>
      </c>
      <c r="ED10" s="25">
        <f>Kaspakas!EE72</f>
        <v>1.2610093310322446E-2</v>
      </c>
      <c r="EE10" s="25">
        <f>Kaspakas!EF72</f>
        <v>1.4340103688346696E-5</v>
      </c>
      <c r="EF10" s="25">
        <f>Kaspakas!EG72</f>
        <v>2.5292264643078947E-4</v>
      </c>
      <c r="EG10" s="25">
        <f>Kaspakas!EH72</f>
        <v>1.555156249051423E-5</v>
      </c>
      <c r="EH10" s="25">
        <f>Kaspakas!EI72</f>
        <v>8.3203298621372892E-5</v>
      </c>
      <c r="EI10" s="25">
        <f>Kaspakas!EJ72</f>
        <v>1.658986124716798E-5</v>
      </c>
      <c r="EJ10" s="25">
        <f>Kaspakas!EK72</f>
        <v>8.6255235196206471E-5</v>
      </c>
      <c r="EK10" s="25">
        <f>Kaspakas!EL72</f>
        <v>7.8924763228117444E-6</v>
      </c>
      <c r="EL10" s="25">
        <f>Kaspakas!EM72</f>
        <v>2.8760636838028445E-6</v>
      </c>
      <c r="EM10" s="25">
        <f>Kaspakas!EN72</f>
        <v>1.220756961389165E-4</v>
      </c>
      <c r="EN10" s="25">
        <f>Kaspakas!EO72</f>
        <v>5.494247933718977E-5</v>
      </c>
      <c r="EP10" s="25">
        <f>Kaspakas!EQ72</f>
        <v>198.46906001844437</v>
      </c>
    </row>
    <row r="11" spans="1:146">
      <c r="A11" s="25" t="str">
        <f>Kaspakas!A73</f>
        <v>7II-12.d</v>
      </c>
      <c r="B11" s="25" t="str">
        <f>Kaspakas!B73</f>
        <v>Kaspakas</v>
      </c>
      <c r="C11" s="25" t="str">
        <f>Kaspakas!D73</f>
        <v>sericitic</v>
      </c>
      <c r="D11" s="25" t="str">
        <f>Kaspakas!E73</f>
        <v>pyrite</v>
      </c>
      <c r="E11" s="25" t="str">
        <f>Kaspakas!F73</f>
        <v>anhedral, inclusions</v>
      </c>
      <c r="F11" s="25">
        <f>Kaspakas!G73</f>
        <v>15.4772670445671</v>
      </c>
      <c r="G11" s="25">
        <f>Kaspakas!H73</f>
        <v>304406.18855135399</v>
      </c>
      <c r="H11" s="25">
        <f>Kaspakas!I73</f>
        <v>364.27293082482601</v>
      </c>
      <c r="I11" s="25">
        <f>Kaspakas!J73</f>
        <v>165.98699366482299</v>
      </c>
      <c r="J11" s="25">
        <f>Kaspakas!K73</f>
        <v>0.92134002393176695</v>
      </c>
      <c r="K11" s="25">
        <f>Kaspakas!L73</f>
        <v>11.361860553414401</v>
      </c>
      <c r="L11" s="25">
        <f>Kaspakas!M73</f>
        <v>0.16047428414367701</v>
      </c>
      <c r="M11" s="25">
        <f>Kaspakas!N73</f>
        <v>0.90013404309530698</v>
      </c>
      <c r="N11" s="25">
        <f>Kaspakas!O73</f>
        <v>1.49652130817938</v>
      </c>
      <c r="O11" s="25">
        <f>Kaspakas!P73</f>
        <v>30.043958758656601</v>
      </c>
      <c r="P11" s="25">
        <f>Kaspakas!Q73</f>
        <v>0.11830288004455999</v>
      </c>
      <c r="Q11" s="25">
        <f>Kaspakas!R73</f>
        <v>0.71774241990892995</v>
      </c>
      <c r="R11" s="25">
        <f>Kaspakas!S73</f>
        <v>3.0828793497474326E-2</v>
      </c>
      <c r="S11" s="25">
        <f>Kaspakas!T73</f>
        <v>1.37786181425064</v>
      </c>
      <c r="T11" s="25">
        <f>Kaspakas!U73</f>
        <v>8.9707293872277993E-2</v>
      </c>
      <c r="U11" s="25">
        <f>Kaspakas!V73</f>
        <v>4.7940345495432997</v>
      </c>
      <c r="V11" s="25">
        <f>Kaspakas!W73</f>
        <v>0.114637523975071</v>
      </c>
      <c r="W11" s="25">
        <f>Kaspakas!X73</f>
        <v>2.42661457310917E-2</v>
      </c>
      <c r="X11" s="25">
        <f>Kaspakas!Y73</f>
        <v>110.43188096301201</v>
      </c>
      <c r="Y11" s="25">
        <f>Kaspakas!Z73</f>
        <v>4.9048452225724697</v>
      </c>
      <c r="Z11" s="25">
        <f>Kaspakas!AA73</f>
        <v>2.1945871949485465</v>
      </c>
      <c r="AA11" s="25">
        <f>Kaspakas!AB73</f>
        <v>0.27205874333263874</v>
      </c>
      <c r="AB11" s="25">
        <f>Kaspakas!AC73</f>
        <v>4.4415119798740875E-2</v>
      </c>
      <c r="AC11" s="25">
        <f>Kaspakas!AD73</f>
        <v>243.41312671851549</v>
      </c>
      <c r="AD11" s="25">
        <f>Kaspakas!AE73</f>
        <v>2.1973858925050267E-4</v>
      </c>
      <c r="AE11" s="25">
        <f>Kaspakas!AF73</f>
        <v>8.1233148516527125E-4</v>
      </c>
      <c r="AF11" s="25">
        <f>Kaspakas!AG73</f>
        <v>3.2476440062863271E-4</v>
      </c>
      <c r="AG11" s="25">
        <f>Kaspakas!AH73</f>
        <v>1.0712746990534762E-3</v>
      </c>
      <c r="AH11" s="25">
        <f>Kaspakas!AI73</f>
        <v>1.3464753506296476E-2</v>
      </c>
      <c r="AI11" s="25">
        <f>Kaspakas!AJ73</f>
        <v>8.2476506532142904E-2</v>
      </c>
      <c r="AJ11" s="25">
        <f>Kaspakas!AK73</f>
        <v>6.6615286719618938E-5</v>
      </c>
      <c r="AK11" s="25">
        <f>Kaspakas!AL73</f>
        <v>2.4626395837086518E-4</v>
      </c>
      <c r="AL11" s="25">
        <f>Kaspakas!AM73</f>
        <v>3.2476440062863271E-4</v>
      </c>
      <c r="AO11" s="25">
        <f>Kaspakas!AP73</f>
        <v>0.61646387218057697</v>
      </c>
      <c r="AP11" s="25">
        <f>Kaspakas!AQ73</f>
        <v>18.723543985483101</v>
      </c>
      <c r="AQ11" s="25">
        <f>Kaspakas!AR73</f>
        <v>7.6982794421701695E-2</v>
      </c>
      <c r="AR11" s="25">
        <f>Kaspakas!AS73</f>
        <v>0.40522602167906602</v>
      </c>
      <c r="AS11" s="25">
        <f>Kaspakas!AT73</f>
        <v>0.72585172406529797</v>
      </c>
      <c r="AT11" s="25">
        <f>Kaspakas!AU73</f>
        <v>11.361860553414401</v>
      </c>
      <c r="AU11" s="25">
        <f>Kaspakas!AV73</f>
        <v>0.16047428414367701</v>
      </c>
      <c r="AV11" s="25">
        <f>Kaspakas!AW73</f>
        <v>0.90013404309530698</v>
      </c>
      <c r="AW11" s="25">
        <f>Kaspakas!AX73</f>
        <v>1.49652130817938</v>
      </c>
      <c r="AX11" s="25">
        <f>Kaspakas!AY73</f>
        <v>3.5900100493279501</v>
      </c>
      <c r="AY11" s="25">
        <f>Kaspakas!AZ73</f>
        <v>5.1088736065906103E-2</v>
      </c>
      <c r="AZ11" s="25">
        <f>Kaspakas!BA73</f>
        <v>0.71774241990892995</v>
      </c>
      <c r="BA11" s="25">
        <f>Kaspakas!BB73</f>
        <v>1.42345855557191E-2</v>
      </c>
      <c r="BB11" s="25">
        <f>Kaspakas!BC73</f>
        <v>0.363527508428377</v>
      </c>
      <c r="BC11" s="25">
        <f>Kaspakas!BD73</f>
        <v>8.9707293872277993E-2</v>
      </c>
      <c r="BD11" s="25">
        <f>Kaspakas!BE73</f>
        <v>0.35121351837634901</v>
      </c>
      <c r="BE11" s="25">
        <f>Kaspakas!BF73</f>
        <v>0.114637523975071</v>
      </c>
      <c r="BF11" s="25">
        <f>Kaspakas!BG73</f>
        <v>2.42661457310917E-2</v>
      </c>
      <c r="BG11" s="25">
        <f>Kaspakas!BH73</f>
        <v>6.4490212370565694E-2</v>
      </c>
      <c r="BH11" s="25">
        <f>Kaspakas!BI73</f>
        <v>2.1787693876439598E-2</v>
      </c>
      <c r="BJ11" s="25">
        <f>Kaspakas!BK73</f>
        <v>3.6494924359646399</v>
      </c>
      <c r="BK11" s="25">
        <f>Kaspakas!BL73</f>
        <v>37068.238205249603</v>
      </c>
      <c r="BL11" s="25">
        <f>Kaspakas!BM73</f>
        <v>73.624619105088598</v>
      </c>
      <c r="BM11" s="25">
        <f>Kaspakas!BN73</f>
        <v>135.49908014914499</v>
      </c>
      <c r="BN11" s="25">
        <f>Kaspakas!BO73</f>
        <v>1.00215048034098</v>
      </c>
      <c r="BO11" s="25">
        <f>Kaspakas!BP73</f>
        <v>3.0974839128146199</v>
      </c>
      <c r="BP11" s="25">
        <f>Kaspakas!BQ73</f>
        <v>6.0986629002351703E-2</v>
      </c>
      <c r="BQ11" s="25">
        <f>Kaspakas!BR73</f>
        <v>0.32592739266473703</v>
      </c>
      <c r="BR11" s="25">
        <f>Kaspakas!BS73</f>
        <v>0.34829734380206401</v>
      </c>
      <c r="BS11" s="25">
        <f>Kaspakas!BT73</f>
        <v>12.311823487196101</v>
      </c>
      <c r="BT11" s="25">
        <f>Kaspakas!BU73</f>
        <v>0.1944334200426</v>
      </c>
      <c r="BU11" s="25">
        <f>Kaspakas!BV73</f>
        <v>0.24240108160215201</v>
      </c>
      <c r="BV11" s="25">
        <f>Kaspakas!BW73</f>
        <v>5.0596058562650099E-2</v>
      </c>
      <c r="BW11" s="25">
        <f>Kaspakas!BX73</f>
        <v>1.1209426136043601</v>
      </c>
      <c r="BX11" s="25">
        <f>Kaspakas!BY73</f>
        <v>0.103183435022493</v>
      </c>
      <c r="BY11" s="25">
        <f>Kaspakas!BZ73</f>
        <v>5.9727300714678702</v>
      </c>
      <c r="BZ11" s="25">
        <f>Kaspakas!CA73</f>
        <v>9.8351199641008705E-2</v>
      </c>
      <c r="CA11" s="25">
        <f>Kaspakas!CB73</f>
        <v>3.4418638259135902E-2</v>
      </c>
      <c r="CB11" s="25">
        <f>Kaspakas!CC73</f>
        <v>120.68365394050301</v>
      </c>
      <c r="CC11" s="25">
        <f>Kaspakas!CD73</f>
        <v>5.7413018517324002</v>
      </c>
      <c r="CE11" s="25">
        <f>Kaspakas!CF73</f>
        <v>15.4772670445671</v>
      </c>
      <c r="CF11" s="25">
        <f>Kaspakas!CG73</f>
        <v>304406.18855135399</v>
      </c>
      <c r="CG11" s="25">
        <f>Kaspakas!CH73</f>
        <v>364.27293082482601</v>
      </c>
      <c r="CH11" s="25">
        <f>Kaspakas!CI73</f>
        <v>165.98699366482299</v>
      </c>
      <c r="CI11" s="25">
        <f>Kaspakas!CJ73</f>
        <v>0.92134002393176695</v>
      </c>
      <c r="CJ11" s="25">
        <f>Kaspakas!CK73</f>
        <v>11.361860553414401</v>
      </c>
      <c r="CK11" s="25">
        <f>Kaspakas!CL73</f>
        <v>0.16047428414367701</v>
      </c>
      <c r="CL11" s="25">
        <f>Kaspakas!CM73</f>
        <v>0.90013404309530698</v>
      </c>
      <c r="CM11" s="25">
        <f>Kaspakas!CN73</f>
        <v>1.49652130817938</v>
      </c>
      <c r="CN11" s="25">
        <f>Kaspakas!CO73</f>
        <v>30.043958758656601</v>
      </c>
      <c r="CO11" s="25">
        <f>Kaspakas!CP73</f>
        <v>0.11830288004455999</v>
      </c>
      <c r="CP11" s="25">
        <f>Kaspakas!CQ73</f>
        <v>0.71774241990892995</v>
      </c>
      <c r="CQ11" s="25">
        <f>Kaspakas!CR73</f>
        <v>3.0828793497474326E-2</v>
      </c>
      <c r="CR11" s="25">
        <f>Kaspakas!CS73</f>
        <v>1.37786181425064</v>
      </c>
      <c r="CS11" s="25">
        <f>Kaspakas!CT73</f>
        <v>8.9707293872277993E-2</v>
      </c>
      <c r="CT11" s="25">
        <f>Kaspakas!CU73</f>
        <v>4.7940345495432997</v>
      </c>
      <c r="CU11" s="25">
        <f>Kaspakas!CV73</f>
        <v>0.114637523975071</v>
      </c>
      <c r="CV11" s="25">
        <f>Kaspakas!CW73</f>
        <v>2.42661457310917E-2</v>
      </c>
      <c r="CW11" s="25">
        <f>Kaspakas!CX73</f>
        <v>110.43188096301201</v>
      </c>
      <c r="CX11" s="25">
        <f>Kaspakas!CY73</f>
        <v>4.9048452225724697</v>
      </c>
      <c r="CZ11" s="25">
        <f>Kaspakas!DA73</f>
        <v>0.28172218209946082</v>
      </c>
      <c r="DA11" s="25">
        <f>Kaspakas!DB73</f>
        <v>5450.9121416662902</v>
      </c>
      <c r="DB11" s="25">
        <f>Kaspakas!DC73</f>
        <v>6.1811157518143593</v>
      </c>
      <c r="DC11" s="25">
        <f>Kaspakas!DD73</f>
        <v>2.8280350714871347</v>
      </c>
      <c r="DD11" s="25">
        <f>Kaspakas!DE73</f>
        <v>1.4498788655962091E-2</v>
      </c>
      <c r="DE11" s="25">
        <f>Kaspakas!DF73</f>
        <v>0.17375532273152469</v>
      </c>
      <c r="DF11" s="25">
        <f>Kaspakas!DG73</f>
        <v>2.3015975236819557E-3</v>
      </c>
      <c r="DG11" s="25">
        <f>Kaspakas!DH73</f>
        <v>1.2396832985749994E-2</v>
      </c>
      <c r="DH11" s="25">
        <f>Kaspakas!DI73</f>
        <v>1.9974497450393213E-2</v>
      </c>
      <c r="DI11" s="25">
        <f>Kaspakas!DJ73</f>
        <v>0.38049593159392858</v>
      </c>
      <c r="DJ11" s="25">
        <f>Kaspakas!DK73</f>
        <v>1.0967354609102589E-3</v>
      </c>
      <c r="DK11" s="25">
        <f>Kaspakas!DL73</f>
        <v>6.3849838530831496E-3</v>
      </c>
      <c r="DL11" s="25">
        <f>Kaspakas!DM73</f>
        <v>2.6850139784244913E-4</v>
      </c>
      <c r="DM11" s="25">
        <f>Kaspakas!DN73</f>
        <v>1.1606956568533739E-2</v>
      </c>
      <c r="DN11" s="25">
        <f>Kaspakas!DO73</f>
        <v>7.3675504165799928E-4</v>
      </c>
      <c r="DO11" s="25">
        <f>Kaspakas!DP73</f>
        <v>3.7570803679806426E-2</v>
      </c>
      <c r="DP11" s="25">
        <f>Kaspakas!DQ73</f>
        <v>5.8201518976227682E-4</v>
      </c>
      <c r="DQ11" s="25">
        <f>Kaspakas!DR73</f>
        <v>1.1872861300845863E-4</v>
      </c>
      <c r="DR11" s="25">
        <f>Kaspakas!DS73</f>
        <v>0.53297239847013522</v>
      </c>
      <c r="DS11" s="25">
        <f>Kaspakas!DT73</f>
        <v>2.347036225397078E-2</v>
      </c>
      <c r="DU11" s="25">
        <f>Kaspakas!DV73</f>
        <v>5.157430573160056E-3</v>
      </c>
      <c r="DV11" s="25">
        <f>Kaspakas!DW73</f>
        <v>99.788737690218568</v>
      </c>
      <c r="DW11" s="25">
        <f>Kaspakas!DX73</f>
        <v>0.11315642636685935</v>
      </c>
      <c r="DX11" s="25">
        <f>Kaspakas!DY73</f>
        <v>5.1772261704643913E-2</v>
      </c>
      <c r="DY11" s="25">
        <f>Kaspakas!DZ73</f>
        <v>2.6542636909452006E-4</v>
      </c>
      <c r="DZ11" s="25">
        <f>Kaspakas!EA73</f>
        <v>3.1809032821862875E-3</v>
      </c>
      <c r="EA11" s="25">
        <f>Kaspakas!EB73</f>
        <v>4.2134876804113445E-5</v>
      </c>
      <c r="EB11" s="25">
        <f>Kaspakas!EC73</f>
        <v>2.2694629501518563E-4</v>
      </c>
      <c r="EC11" s="25">
        <f>Kaspakas!ED73</f>
        <v>3.6566905405338584E-4</v>
      </c>
      <c r="ED11" s="25">
        <f>Kaspakas!EE73</f>
        <v>6.96566147522148E-3</v>
      </c>
      <c r="EE11" s="25">
        <f>Kaspakas!EF73</f>
        <v>2.0077712569933202E-5</v>
      </c>
      <c r="EF11" s="25">
        <f>Kaspakas!EG73</f>
        <v>1.1688859814879078E-4</v>
      </c>
      <c r="EG11" s="25">
        <f>Kaspakas!EH73</f>
        <v>4.9154003701418474E-6</v>
      </c>
      <c r="EH11" s="25">
        <f>Kaspakas!EI73</f>
        <v>2.1248618842077118E-4</v>
      </c>
      <c r="EI11" s="25">
        <f>Kaspakas!EJ73</f>
        <v>1.3487624398121713E-5</v>
      </c>
      <c r="EJ11" s="25">
        <f>Kaspakas!EK73</f>
        <v>6.8780104609589721E-4</v>
      </c>
      <c r="EK11" s="25">
        <f>Kaspakas!EL73</f>
        <v>1.0654833465203602E-5</v>
      </c>
      <c r="EL11" s="25">
        <f>Kaspakas!EM73</f>
        <v>2.1735405216424567E-6</v>
      </c>
      <c r="EM11" s="25">
        <f>Kaspakas!EN73</f>
        <v>9.7570170798615997E-3</v>
      </c>
      <c r="EN11" s="25">
        <f>Kaspakas!EO73</f>
        <v>4.2966713856076703E-4</v>
      </c>
      <c r="EP11" s="25">
        <f>Kaspakas!EQ73</f>
        <v>199.57747538043714</v>
      </c>
    </row>
    <row r="12" spans="1:146">
      <c r="A12" s="25" t="str">
        <f>Kaspakas!A83</f>
        <v>lem1a-1.d</v>
      </c>
      <c r="B12" s="25" t="str">
        <f>Kaspakas!B83</f>
        <v>Kaspakas</v>
      </c>
      <c r="C12" s="25" t="str">
        <f>Kaspakas!D83</f>
        <v>sericitic</v>
      </c>
      <c r="D12" s="25" t="str">
        <f>Kaspakas!E83</f>
        <v>pyrite</v>
      </c>
      <c r="E12" s="25" t="str">
        <f>Kaspakas!F83</f>
        <v>anhedral, inclusions</v>
      </c>
      <c r="F12" s="25">
        <f>Kaspakas!G83</f>
        <v>36.453977326299103</v>
      </c>
      <c r="G12" s="25">
        <f>Kaspakas!H83</f>
        <v>380923.377420615</v>
      </c>
      <c r="H12" s="25">
        <f>Kaspakas!I83</f>
        <v>36.427462294841298</v>
      </c>
      <c r="I12" s="25">
        <f>Kaspakas!J83</f>
        <v>22.812082452670399</v>
      </c>
      <c r="J12" s="25">
        <f>Kaspakas!K83</f>
        <v>32.669996349127203</v>
      </c>
      <c r="K12" s="25">
        <f>Kaspakas!L83</f>
        <v>2.67753684191812</v>
      </c>
      <c r="L12" s="25">
        <f>Kaspakas!M83</f>
        <v>0.156636094300626</v>
      </c>
      <c r="M12" s="25">
        <f>Kaspakas!N83</f>
        <v>0.90424555933433604</v>
      </c>
      <c r="N12" s="25">
        <f>Kaspakas!O83</f>
        <v>144.43381244461901</v>
      </c>
      <c r="O12" s="25">
        <f>Kaspakas!P83</f>
        <v>125.236370237735</v>
      </c>
      <c r="P12" s="25">
        <f>Kaspakas!Q83</f>
        <v>1.87966244996184</v>
      </c>
      <c r="Q12" s="25">
        <f>Kaspakas!R83</f>
        <v>0.15122692443397201</v>
      </c>
      <c r="R12" s="25">
        <f>Kaspakas!S83</f>
        <v>5.3331238686153597E-3</v>
      </c>
      <c r="S12" s="25">
        <f>Kaspakas!T83</f>
        <v>3.0536976187996299</v>
      </c>
      <c r="T12" s="25">
        <f>Kaspakas!U83</f>
        <v>4.2726417716347704</v>
      </c>
      <c r="U12" s="25">
        <f>Kaspakas!V83</f>
        <v>28.386886656349699</v>
      </c>
      <c r="V12" s="25">
        <f>Kaspakas!W83</f>
        <v>0.126383983251486</v>
      </c>
      <c r="W12" s="25">
        <f>Kaspakas!X83</f>
        <v>0.12776647912786501</v>
      </c>
      <c r="X12" s="25">
        <f>Kaspakas!Y83</f>
        <v>277.47728120669399</v>
      </c>
      <c r="Y12" s="25">
        <f>Kaspakas!Z83</f>
        <v>30.2667893954447</v>
      </c>
      <c r="Z12" s="25">
        <f>Kaspakas!AA83</f>
        <v>1.5968494928255474</v>
      </c>
      <c r="AA12" s="25">
        <f>Kaspakas!AB83</f>
        <v>0.45133918601590273</v>
      </c>
      <c r="AB12" s="25">
        <f>Kaspakas!AC83</f>
        <v>0.10907844153517866</v>
      </c>
      <c r="AC12" s="25">
        <f>Kaspakas!AD83</f>
        <v>0.25220868769083321</v>
      </c>
      <c r="AD12" s="25">
        <f>Kaspakas!AE83</f>
        <v>4.6045744203717791E-4</v>
      </c>
      <c r="AE12" s="25">
        <f>Kaspakas!AF83</f>
        <v>1.5398167925870881E-2</v>
      </c>
      <c r="AF12" s="25">
        <f>Kaspakas!AG83</f>
        <v>5.1600148117592858E-2</v>
      </c>
      <c r="AG12" s="25">
        <f>Kaspakas!AH83</f>
        <v>6.7741129716550434E-3</v>
      </c>
      <c r="AH12" s="25">
        <f>Kaspakas!AI83</f>
        <v>0.83087833982140868</v>
      </c>
      <c r="AI12" s="25">
        <f>Kaspakas!AJ83</f>
        <v>3.4379658188671147</v>
      </c>
      <c r="AJ12" s="25">
        <f>Kaspakas!AK83</f>
        <v>3.5074219031161762E-3</v>
      </c>
      <c r="AK12" s="25">
        <f>Kaspakas!AL83</f>
        <v>0.11729177665609289</v>
      </c>
      <c r="AL12" s="25">
        <f>Kaspakas!AM83</f>
        <v>5.1600148117592858E-2</v>
      </c>
      <c r="AO12" s="25">
        <f>Kaspakas!AP83</f>
        <v>0.20767646651621099</v>
      </c>
      <c r="AP12" s="25">
        <f>Kaspakas!AQ83</f>
        <v>3.9849724227120502</v>
      </c>
      <c r="AQ12" s="25">
        <f>Kaspakas!AR83</f>
        <v>1.3238874960106299E-2</v>
      </c>
      <c r="AR12" s="25">
        <f>Kaspakas!AS83</f>
        <v>0.12704927281321499</v>
      </c>
      <c r="AS12" s="25">
        <f>Kaspakas!AT83</f>
        <v>0.18337868233391899</v>
      </c>
      <c r="AT12" s="25">
        <f>Kaspakas!AU83</f>
        <v>2.67753684191812</v>
      </c>
      <c r="AU12" s="25">
        <f>Kaspakas!AV83</f>
        <v>4.9726266482202797E-2</v>
      </c>
      <c r="AV12" s="25">
        <f>Kaspakas!AW83</f>
        <v>0.32263257012903601</v>
      </c>
      <c r="AW12" s="25">
        <f>Kaspakas!AX83</f>
        <v>0.36014416393985998</v>
      </c>
      <c r="AX12" s="25">
        <f>Kaspakas!AY83</f>
        <v>0.63898298434439804</v>
      </c>
      <c r="AY12" s="25">
        <f>Kaspakas!AZ83</f>
        <v>1.23289718462073E-2</v>
      </c>
      <c r="AZ12" s="25">
        <f>Kaspakas!BA83</f>
        <v>0.15122692443397201</v>
      </c>
      <c r="BA12" s="25">
        <f>Kaspakas!BB83</f>
        <v>5.3331238686153597E-3</v>
      </c>
      <c r="BB12" s="25">
        <f>Kaspakas!BC83</f>
        <v>2.81572036320182E-2</v>
      </c>
      <c r="BC12" s="25">
        <f>Kaspakas!BD83</f>
        <v>3.1970502718607199E-2</v>
      </c>
      <c r="BD12" s="25">
        <f>Kaspakas!BE83</f>
        <v>0.17391979523908399</v>
      </c>
      <c r="BE12" s="25">
        <f>Kaspakas!BF83</f>
        <v>1.8010045718281902E-2</v>
      </c>
      <c r="BF12" s="25">
        <f>Kaspakas!BG83</f>
        <v>1.03750971468636E-5</v>
      </c>
      <c r="BG12" s="25">
        <f>Kaspakas!BH83</f>
        <v>1.3180386151294399E-2</v>
      </c>
      <c r="BH12" s="25">
        <f>Kaspakas!BI83</f>
        <v>5.2320696576839002E-3</v>
      </c>
      <c r="BJ12" s="25">
        <f>Kaspakas!BK83</f>
        <v>21.733001425017498</v>
      </c>
      <c r="BK12" s="25">
        <f>Kaspakas!BL83</f>
        <v>41189.918027621301</v>
      </c>
      <c r="BL12" s="25">
        <f>Kaspakas!BM83</f>
        <v>1.2124721201556801</v>
      </c>
      <c r="BM12" s="25">
        <f>Kaspakas!BN83</f>
        <v>7.2018734957640804</v>
      </c>
      <c r="BN12" s="25">
        <f>Kaspakas!BO83</f>
        <v>21.3068836835143</v>
      </c>
      <c r="BO12" s="25">
        <f>Kaspakas!BP83</f>
        <v>1.9928558278180999</v>
      </c>
      <c r="BP12" s="25">
        <f>Kaspakas!BQ83</f>
        <v>2.13660931155382E-2</v>
      </c>
      <c r="BQ12" s="25">
        <f>Kaspakas!BR83</f>
        <v>0.37884149948671803</v>
      </c>
      <c r="BR12" s="25">
        <f>Kaspakas!BS83</f>
        <v>76.845445860294205</v>
      </c>
      <c r="BS12" s="25">
        <f>Kaspakas!BT83</f>
        <v>11.323205551751601</v>
      </c>
      <c r="BT12" s="25">
        <f>Kaspakas!BU83</f>
        <v>2.2265897210746299</v>
      </c>
      <c r="BU12" s="25">
        <f>Kaspakas!BV83</f>
        <v>9.7747560588579099E-2</v>
      </c>
      <c r="BV12" s="25">
        <f>Kaspakas!BW83</f>
        <v>7.2416777246652802E-3</v>
      </c>
      <c r="BW12" s="25">
        <f>Kaspakas!BX83</f>
        <v>1.19976326010984</v>
      </c>
      <c r="BX12" s="25">
        <f>Kaspakas!BY83</f>
        <v>3.40931480126737</v>
      </c>
      <c r="BY12" s="25">
        <f>Kaspakas!BZ83</f>
        <v>6.9259058669269002</v>
      </c>
      <c r="BZ12" s="25">
        <f>Kaspakas!CA83</f>
        <v>0.11062078578489</v>
      </c>
      <c r="CA12" s="25">
        <f>Kaspakas!CB83</f>
        <v>5.2826634699250197E-2</v>
      </c>
      <c r="CB12" s="25">
        <f>Kaspakas!CC83</f>
        <v>130.72840074209</v>
      </c>
      <c r="CC12" s="25">
        <f>Kaspakas!CD83</f>
        <v>11.718485965277599</v>
      </c>
      <c r="CE12" s="25">
        <f>Kaspakas!CF83</f>
        <v>36.453977326299103</v>
      </c>
      <c r="CF12" s="25">
        <f>Kaspakas!CG83</f>
        <v>380923.377420615</v>
      </c>
      <c r="CG12" s="25">
        <f>Kaspakas!CH83</f>
        <v>36.427462294841298</v>
      </c>
      <c r="CH12" s="25">
        <f>Kaspakas!CI83</f>
        <v>22.812082452670399</v>
      </c>
      <c r="CI12" s="25">
        <f>Kaspakas!CJ83</f>
        <v>32.669996349127203</v>
      </c>
      <c r="CJ12" s="25">
        <f>Kaspakas!CK83</f>
        <v>2.67753684191812</v>
      </c>
      <c r="CK12" s="25">
        <f>Kaspakas!CL83</f>
        <v>0.156636094300626</v>
      </c>
      <c r="CL12" s="25">
        <f>Kaspakas!CM83</f>
        <v>0.90424555933433604</v>
      </c>
      <c r="CM12" s="25">
        <f>Kaspakas!CN83</f>
        <v>144.43381244461901</v>
      </c>
      <c r="CN12" s="25">
        <f>Kaspakas!CO83</f>
        <v>125.236370237735</v>
      </c>
      <c r="CO12" s="25">
        <f>Kaspakas!CP83</f>
        <v>1.87966244996184</v>
      </c>
      <c r="CP12" s="25">
        <f>Kaspakas!CQ83</f>
        <v>0.15122692443397201</v>
      </c>
      <c r="CQ12" s="25">
        <f>Kaspakas!CR83</f>
        <v>5.3331238686153597E-3</v>
      </c>
      <c r="CR12" s="25">
        <f>Kaspakas!CS83</f>
        <v>3.0536976187996299</v>
      </c>
      <c r="CS12" s="25">
        <f>Kaspakas!CT83</f>
        <v>4.2726417716347704</v>
      </c>
      <c r="CT12" s="25">
        <f>Kaspakas!CU83</f>
        <v>28.386886656349699</v>
      </c>
      <c r="CU12" s="25">
        <f>Kaspakas!CV83</f>
        <v>0.126383983251486</v>
      </c>
      <c r="CV12" s="25">
        <f>Kaspakas!CW83</f>
        <v>0.12776647912786501</v>
      </c>
      <c r="CW12" s="25">
        <f>Kaspakas!CX83</f>
        <v>277.47728120669399</v>
      </c>
      <c r="CX12" s="25">
        <f>Kaspakas!CY83</f>
        <v>30.2667893954447</v>
      </c>
      <c r="CZ12" s="25">
        <f>Kaspakas!DA83</f>
        <v>0.66354699502159431</v>
      </c>
      <c r="DA12" s="25">
        <f>Kaspakas!DB83</f>
        <v>6821.0829513943054</v>
      </c>
      <c r="DB12" s="25">
        <f>Kaspakas!DC83</f>
        <v>0.61811444643836244</v>
      </c>
      <c r="DC12" s="25">
        <f>Kaspakas!DD83</f>
        <v>0.38866520686602585</v>
      </c>
      <c r="DD12" s="25">
        <f>Kaspakas!DE83</f>
        <v>0.51411570121057504</v>
      </c>
      <c r="DE12" s="25">
        <f>Kaspakas!DF83</f>
        <v>4.0947191342990061E-2</v>
      </c>
      <c r="DF12" s="25">
        <f>Kaspakas!DG83</f>
        <v>2.2465484029750011E-3</v>
      </c>
      <c r="DG12" s="25">
        <f>Kaspakas!DH83</f>
        <v>1.2453457641293707E-2</v>
      </c>
      <c r="DH12" s="25">
        <f>Kaspakas!DI83</f>
        <v>1.9277993588580464</v>
      </c>
      <c r="DI12" s="25">
        <f>Kaspakas!DJ83</f>
        <v>1.586073584571112</v>
      </c>
      <c r="DJ12" s="25">
        <f>Kaspakas!DK83</f>
        <v>1.7425547566028172E-2</v>
      </c>
      <c r="DK12" s="25">
        <f>Kaspakas!DL83</f>
        <v>1.3453036129379866E-3</v>
      </c>
      <c r="DL12" s="25">
        <f>Kaspakas!DM83</f>
        <v>4.6448499961812259E-5</v>
      </c>
      <c r="DM12" s="25">
        <f>Kaspakas!DN83</f>
        <v>2.5724013299634658E-2</v>
      </c>
      <c r="DN12" s="25">
        <f>Kaspakas!DO83</f>
        <v>3.5090684721047719E-2</v>
      </c>
      <c r="DO12" s="25">
        <f>Kaspakas!DP83</f>
        <v>0.22246776376449609</v>
      </c>
      <c r="DP12" s="25">
        <f>Kaspakas!DQ83</f>
        <v>6.4165201274777868E-4</v>
      </c>
      <c r="DQ12" s="25">
        <f>Kaspakas!DR83</f>
        <v>6.2513169680627047E-4</v>
      </c>
      <c r="DR12" s="25">
        <f>Kaspakas!DS83</f>
        <v>1.3391760675998745</v>
      </c>
      <c r="DS12" s="25">
        <f>Kaspakas!DT83</f>
        <v>0.14483077021605903</v>
      </c>
      <c r="DU12" s="25">
        <f>Kaspakas!DV83</f>
        <v>9.715673299031705E-3</v>
      </c>
      <c r="DV12" s="25">
        <f>Kaspakas!DW83</f>
        <v>99.874483644048908</v>
      </c>
      <c r="DW12" s="25">
        <f>Kaspakas!DX83</f>
        <v>9.050448676678164E-3</v>
      </c>
      <c r="DX12" s="25">
        <f>Kaspakas!DY83</f>
        <v>5.6908466181630306E-3</v>
      </c>
      <c r="DY12" s="25">
        <f>Kaspakas!DZ83</f>
        <v>7.5276961968639309E-3</v>
      </c>
      <c r="DZ12" s="25">
        <f>Kaspakas!EA83</f>
        <v>5.9954989862998889E-4</v>
      </c>
      <c r="EA12" s="25">
        <f>Kaspakas!EB83</f>
        <v>3.2894023328454993E-5</v>
      </c>
      <c r="EB12" s="25">
        <f>Kaspakas!EC83</f>
        <v>1.823438683226981E-4</v>
      </c>
      <c r="EC12" s="25">
        <f>Kaspakas!ED83</f>
        <v>2.8226891082730351E-2</v>
      </c>
      <c r="ED12" s="25">
        <f>Kaspakas!EE83</f>
        <v>2.3223332923714868E-2</v>
      </c>
      <c r="EE12" s="25">
        <f>Kaspakas!EF83</f>
        <v>2.5514534536134415E-4</v>
      </c>
      <c r="EF12" s="25">
        <f>Kaspakas!EG83</f>
        <v>1.9697972395892043E-5</v>
      </c>
      <c r="EG12" s="25">
        <f>Kaspakas!EH83</f>
        <v>6.8010021030140934E-7</v>
      </c>
      <c r="EH12" s="25">
        <f>Kaspakas!EI83</f>
        <v>3.7665170822009881E-4</v>
      </c>
      <c r="EI12" s="25">
        <f>Kaspakas!EJ83</f>
        <v>5.1379876805549842E-4</v>
      </c>
      <c r="EJ12" s="25">
        <f>Kaspakas!EK83</f>
        <v>3.2573790982681895E-3</v>
      </c>
      <c r="EK12" s="25">
        <f>Kaspakas!EL83</f>
        <v>9.3950863681036842E-6</v>
      </c>
      <c r="EL12" s="25">
        <f>Kaspakas!EM83</f>
        <v>9.1531954490147407E-6</v>
      </c>
      <c r="EM12" s="25">
        <f>Kaspakas!EN83</f>
        <v>1.9608252709002096E-2</v>
      </c>
      <c r="EN12" s="25">
        <f>Kaspakas!EO83</f>
        <v>2.1206161095199709E-3</v>
      </c>
      <c r="EP12" s="25">
        <f>Kaspakas!EQ83</f>
        <v>199.74896728809782</v>
      </c>
    </row>
    <row r="13" spans="1:146">
      <c r="A13" s="25" t="str">
        <f>Kaspakas!A85</f>
        <v>LEM1A-5.d</v>
      </c>
      <c r="B13" s="25" t="str">
        <f>Kaspakas!B85</f>
        <v>Kaspakas</v>
      </c>
      <c r="C13" s="25" t="str">
        <f>Kaspakas!D85</f>
        <v>sericitic</v>
      </c>
      <c r="D13" s="25" t="str">
        <f>Kaspakas!E85</f>
        <v>pyrite</v>
      </c>
      <c r="E13" s="25" t="str">
        <f>Kaspakas!F85</f>
        <v>anhedral, inclusions</v>
      </c>
      <c r="F13" s="25">
        <f>Kaspakas!G85</f>
        <v>17.857673866357</v>
      </c>
      <c r="G13" s="25">
        <f>Kaspakas!H85</f>
        <v>383307.43457121402</v>
      </c>
      <c r="H13" s="25">
        <f>Kaspakas!I85</f>
        <v>155.42858947627701</v>
      </c>
      <c r="I13" s="25">
        <f>Kaspakas!J85</f>
        <v>17.164067416941901</v>
      </c>
      <c r="J13" s="25">
        <f>Kaspakas!K85</f>
        <v>0.39183072568437499</v>
      </c>
      <c r="K13" s="25">
        <f>Kaspakas!L85</f>
        <v>1.19954326330784</v>
      </c>
      <c r="L13" s="25">
        <f>Kaspakas!M85</f>
        <v>2.0662465923157299E-2</v>
      </c>
      <c r="M13" s="25">
        <f>Kaspakas!N85</f>
        <v>0.52811538858990903</v>
      </c>
      <c r="N13" s="25">
        <f>Kaspakas!O85</f>
        <v>4.6052751000563097</v>
      </c>
      <c r="O13" s="25">
        <f>Kaspakas!P85</f>
        <v>68.020891510286901</v>
      </c>
      <c r="P13" s="25">
        <f>Kaspakas!Q85</f>
        <v>6.6781842630094504E-3</v>
      </c>
      <c r="Q13" s="25">
        <f>Kaspakas!R85</f>
        <v>9.7703278536486401E-2</v>
      </c>
      <c r="R13" s="25">
        <f>Kaspakas!S85</f>
        <v>2.8900841041467401E-3</v>
      </c>
      <c r="S13" s="25">
        <f>Kaspakas!T85</f>
        <v>7.0416054269900094E-2</v>
      </c>
      <c r="T13" s="25">
        <f>Kaspakas!U85</f>
        <v>2.2530715872571799E-2</v>
      </c>
      <c r="U13" s="25">
        <f>Kaspakas!V85</f>
        <v>0.44145836061949301</v>
      </c>
      <c r="V13" s="25">
        <f>Kaspakas!W85</f>
        <v>7.5503390414667602E-3</v>
      </c>
      <c r="W13" s="25">
        <f>Kaspakas!X85</f>
        <v>3.6728746388012099E-3</v>
      </c>
      <c r="X13" s="25">
        <f>Kaspakas!Y85</f>
        <v>3.6971704955149098</v>
      </c>
      <c r="Y13" s="25">
        <f>Kaspakas!Z85</f>
        <v>0.59039215490536401</v>
      </c>
      <c r="Z13" s="25">
        <f>Kaspakas!AA85</f>
        <v>9.0554637022026743</v>
      </c>
      <c r="AA13" s="25">
        <f>Kaspakas!AB85</f>
        <v>18.398094324512222</v>
      </c>
      <c r="AB13" s="25">
        <f>Kaspakas!AC85</f>
        <v>0.15968756529393954</v>
      </c>
      <c r="AC13" s="25">
        <f>Kaspakas!AD85</f>
        <v>33.750120481266485</v>
      </c>
      <c r="AD13" s="25">
        <f>Kaspakas!AE85</f>
        <v>9.934285268306739E-4</v>
      </c>
      <c r="AE13" s="25">
        <f>Kaspakas!AF85</f>
        <v>6.0940429714843097E-3</v>
      </c>
      <c r="AF13" s="25">
        <f>Kaspakas!AG85</f>
        <v>4.2966254056038632E-5</v>
      </c>
      <c r="AG13" s="25">
        <f>Kaspakas!AH85</f>
        <v>1.8062959961167198E-3</v>
      </c>
      <c r="AH13" s="25">
        <f>Kaspakas!AI85</f>
        <v>3.7984784967470559E-3</v>
      </c>
      <c r="AI13" s="25">
        <f>Kaspakas!AJ85</f>
        <v>0.43763436147420548</v>
      </c>
      <c r="AJ13" s="25">
        <f>Kaspakas!AK85</f>
        <v>2.3630624527811203E-5</v>
      </c>
      <c r="AK13" s="25">
        <f>Kaspakas!AL85</f>
        <v>1.4495863308346276E-4</v>
      </c>
      <c r="AL13" s="25">
        <f>Kaspakas!AM85</f>
        <v>4.2966254056038632E-5</v>
      </c>
      <c r="AO13" s="25">
        <f>Kaspakas!AP85</f>
        <v>0.13170688794860599</v>
      </c>
      <c r="AP13" s="25">
        <f>Kaspakas!AQ85</f>
        <v>5.0714840224058904</v>
      </c>
      <c r="AQ13" s="25">
        <f>Kaspakas!AR85</f>
        <v>1.60236529834498E-2</v>
      </c>
      <c r="AR13" s="25">
        <f>Kaspakas!AS85</f>
        <v>0.12642660773421199</v>
      </c>
      <c r="AS13" s="25">
        <f>Kaspakas!AT85</f>
        <v>0.126225971737399</v>
      </c>
      <c r="AT13" s="25">
        <f>Kaspakas!AU85</f>
        <v>1.19954326330784</v>
      </c>
      <c r="AU13" s="25">
        <f>Kaspakas!AV85</f>
        <v>2.0662465923157299E-2</v>
      </c>
      <c r="AV13" s="25">
        <f>Kaspakas!AW85</f>
        <v>0.31726692981805998</v>
      </c>
      <c r="AW13" s="25">
        <f>Kaspakas!AX85</f>
        <v>0.227479280295003</v>
      </c>
      <c r="AX13" s="25">
        <f>Kaspakas!AY85</f>
        <v>0.58924682127028105</v>
      </c>
      <c r="AY13" s="25">
        <f>Kaspakas!AZ85</f>
        <v>6.6781842630094504E-3</v>
      </c>
      <c r="AZ13" s="25">
        <f>Kaspakas!BA85</f>
        <v>9.7703278536486401E-2</v>
      </c>
      <c r="BA13" s="25">
        <f>Kaspakas!BB85</f>
        <v>2.8900841041467401E-3</v>
      </c>
      <c r="BB13" s="25">
        <f>Kaspakas!BC85</f>
        <v>7.0416054269900094E-2</v>
      </c>
      <c r="BC13" s="25">
        <f>Kaspakas!BD85</f>
        <v>2.2530715872571799E-2</v>
      </c>
      <c r="BD13" s="25">
        <f>Kaspakas!BE85</f>
        <v>0.157655201051008</v>
      </c>
      <c r="BE13" s="25">
        <f>Kaspakas!BF85</f>
        <v>7.5503390414667602E-3</v>
      </c>
      <c r="BF13" s="25">
        <f>Kaspakas!BG85</f>
        <v>3.6728746388012099E-3</v>
      </c>
      <c r="BG13" s="25">
        <f>Kaspakas!BH85</f>
        <v>1.9867953019483901E-2</v>
      </c>
      <c r="BH13" s="25">
        <f>Kaspakas!BI85</f>
        <v>2.8335020952956402E-3</v>
      </c>
      <c r="BJ13" s="25">
        <f>Kaspakas!BK85</f>
        <v>1.85030882811604</v>
      </c>
      <c r="BK13" s="25">
        <f>Kaspakas!BL85</f>
        <v>33021.684875593302</v>
      </c>
      <c r="BL13" s="25">
        <f>Kaspakas!BM85</f>
        <v>37.3246609927915</v>
      </c>
      <c r="BM13" s="25">
        <f>Kaspakas!BN85</f>
        <v>7.6371647342942701</v>
      </c>
      <c r="BN13" s="25">
        <f>Kaspakas!BO85</f>
        <v>0.34240230732870403</v>
      </c>
      <c r="BO13" s="25">
        <f>Kaspakas!BP85</f>
        <v>0.75232805572640205</v>
      </c>
      <c r="BP13" s="25">
        <f>Kaspakas!BQ85</f>
        <v>1.9716728070734799E-2</v>
      </c>
      <c r="BQ13" s="25">
        <f>Kaspakas!BR85</f>
        <v>0.25549338651845599</v>
      </c>
      <c r="BR13" s="25">
        <f>Kaspakas!BS85</f>
        <v>2.0423562444762799</v>
      </c>
      <c r="BS13" s="25">
        <f>Kaspakas!BT85</f>
        <v>16.935884423440001</v>
      </c>
      <c r="BT13" s="25">
        <f>Kaspakas!BU85</f>
        <v>5.1256296007556601E-3</v>
      </c>
      <c r="BU13" s="25">
        <f>Kaspakas!BV85</f>
        <v>0.111735469367976</v>
      </c>
      <c r="BV13" s="25">
        <f>Kaspakas!BW85</f>
        <v>2.2179774387398299E-3</v>
      </c>
      <c r="BW13" s="25">
        <f>Kaspakas!BX85</f>
        <v>3.1992040916502103E-2</v>
      </c>
      <c r="BX13" s="25">
        <f>Kaspakas!BY85</f>
        <v>9.0254060430881803E-3</v>
      </c>
      <c r="BY13" s="25">
        <f>Kaspakas!BZ85</f>
        <v>0.21242953914371901</v>
      </c>
      <c r="BZ13" s="25">
        <f>Kaspakas!CA85</f>
        <v>8.0130600198037305E-3</v>
      </c>
      <c r="CA13" s="25">
        <f>Kaspakas!CB85</f>
        <v>2.99304704671513E-3</v>
      </c>
      <c r="CB13" s="25">
        <f>Kaspakas!CC85</f>
        <v>3.7669871470596701</v>
      </c>
      <c r="CC13" s="25">
        <f>Kaspakas!CD85</f>
        <v>0.81709729687997801</v>
      </c>
      <c r="CE13" s="25">
        <f>Kaspakas!CF85</f>
        <v>17.857673866357</v>
      </c>
      <c r="CF13" s="25">
        <f>Kaspakas!CG85</f>
        <v>383307.43457121402</v>
      </c>
      <c r="CG13" s="25">
        <f>Kaspakas!CH85</f>
        <v>155.42858947627701</v>
      </c>
      <c r="CH13" s="25">
        <f>Kaspakas!CI85</f>
        <v>17.164067416941901</v>
      </c>
      <c r="CI13" s="25">
        <f>Kaspakas!CJ85</f>
        <v>0.39183072568437499</v>
      </c>
      <c r="CJ13" s="25">
        <f>Kaspakas!CK85</f>
        <v>1.19954326330784</v>
      </c>
      <c r="CK13" s="25">
        <f>Kaspakas!CL85</f>
        <v>2.0662465923157299E-2</v>
      </c>
      <c r="CL13" s="25">
        <f>Kaspakas!CM85</f>
        <v>0.52811538858990903</v>
      </c>
      <c r="CM13" s="25">
        <f>Kaspakas!CN85</f>
        <v>4.6052751000563097</v>
      </c>
      <c r="CN13" s="25">
        <f>Kaspakas!CO85</f>
        <v>68.020891510286901</v>
      </c>
      <c r="CO13" s="25">
        <f>Kaspakas!CP85</f>
        <v>6.6781842630094504E-3</v>
      </c>
      <c r="CP13" s="25">
        <f>Kaspakas!CQ85</f>
        <v>9.7703278536486401E-2</v>
      </c>
      <c r="CQ13" s="25">
        <f>Kaspakas!CR85</f>
        <v>2.8900841041467401E-3</v>
      </c>
      <c r="CR13" s="25">
        <f>Kaspakas!CS85</f>
        <v>7.0416054269900094E-2</v>
      </c>
      <c r="CS13" s="25">
        <f>Kaspakas!CT85</f>
        <v>2.2530715872571799E-2</v>
      </c>
      <c r="CT13" s="25">
        <f>Kaspakas!CU85</f>
        <v>0.44145836061949301</v>
      </c>
      <c r="CU13" s="25">
        <f>Kaspakas!CV85</f>
        <v>7.5503390414667602E-3</v>
      </c>
      <c r="CV13" s="25">
        <f>Kaspakas!CW85</f>
        <v>3.6728746388012099E-3</v>
      </c>
      <c r="CW13" s="25">
        <f>Kaspakas!CX85</f>
        <v>3.6971704955149098</v>
      </c>
      <c r="CX13" s="25">
        <f>Kaspakas!CY85</f>
        <v>0.59039215490536401</v>
      </c>
      <c r="CZ13" s="25">
        <f>Kaspakas!DA85</f>
        <v>0.32505111104977535</v>
      </c>
      <c r="DA13" s="25">
        <f>Kaspakas!DB85</f>
        <v>6863.773562023709</v>
      </c>
      <c r="DB13" s="25">
        <f>Kaspakas!DC85</f>
        <v>2.6373689104999731</v>
      </c>
      <c r="DC13" s="25">
        <f>Kaspakas!DD85</f>
        <v>0.29243607316907694</v>
      </c>
      <c r="DD13" s="25">
        <f>Kaspakas!DE85</f>
        <v>6.1660958311203695E-3</v>
      </c>
      <c r="DE13" s="25">
        <f>Kaspakas!DF85</f>
        <v>1.8344445072760972E-2</v>
      </c>
      <c r="DF13" s="25">
        <f>Kaspakas!DG85</f>
        <v>2.9635078701658419E-4</v>
      </c>
      <c r="DG13" s="25">
        <f>Kaspakas!DH85</f>
        <v>7.2733148132476111E-3</v>
      </c>
      <c r="DH13" s="25">
        <f>Kaspakas!DI85</f>
        <v>6.1467922469038434E-2</v>
      </c>
      <c r="DI13" s="25">
        <f>Kaspakas!DJ85</f>
        <v>0.86146012551021922</v>
      </c>
      <c r="DJ13" s="25">
        <f>Kaspakas!DK85</f>
        <v>6.1910593326016839E-5</v>
      </c>
      <c r="DK13" s="25">
        <f>Kaspakas!DL85</f>
        <v>8.6916119006579787E-4</v>
      </c>
      <c r="DL13" s="25">
        <f>Kaspakas!DM85</f>
        <v>2.5171001969610517E-5</v>
      </c>
      <c r="DM13" s="25">
        <f>Kaspakas!DN85</f>
        <v>5.931771061401743E-4</v>
      </c>
      <c r="DN13" s="25">
        <f>Kaspakas!DO85</f>
        <v>1.8504201603623357E-4</v>
      </c>
      <c r="DO13" s="25">
        <f>Kaspakas!DP85</f>
        <v>3.4597050205289422E-3</v>
      </c>
      <c r="DP13" s="25">
        <f>Kaspakas!DQ85</f>
        <v>3.8333102963253199E-5</v>
      </c>
      <c r="DQ13" s="25">
        <f>Kaspakas!DR85</f>
        <v>1.7970522243261608E-5</v>
      </c>
      <c r="DR13" s="25">
        <f>Kaspakas!DS85</f>
        <v>1.7843486947465782E-2</v>
      </c>
      <c r="DS13" s="25">
        <f>Kaspakas!DT85</f>
        <v>2.825108055145483E-3</v>
      </c>
      <c r="DU13" s="25">
        <f>Kaspakas!DV85</f>
        <v>4.7321182402650565E-3</v>
      </c>
      <c r="DV13" s="25">
        <f>Kaspakas!DW85</f>
        <v>99.923325796378322</v>
      </c>
      <c r="DW13" s="25">
        <f>Kaspakas!DX85</f>
        <v>3.8395012671634206E-2</v>
      </c>
      <c r="DX13" s="25">
        <f>Kaspakas!DY85</f>
        <v>4.2573060940652085E-3</v>
      </c>
      <c r="DY13" s="25">
        <f>Kaspakas!DZ85</f>
        <v>8.9766481521728639E-5</v>
      </c>
      <c r="DZ13" s="25">
        <f>Kaspakas!EA85</f>
        <v>2.6705979516882693E-4</v>
      </c>
      <c r="EA13" s="25">
        <f>Kaspakas!EB85</f>
        <v>4.3142967892927376E-6</v>
      </c>
      <c r="EB13" s="25">
        <f>Kaspakas!EC85</f>
        <v>1.0588545777863396E-4</v>
      </c>
      <c r="EC13" s="25">
        <f>Kaspakas!ED85</f>
        <v>8.9485458507598619E-4</v>
      </c>
      <c r="ED13" s="25">
        <f>Kaspakas!EE85</f>
        <v>1.2541200551576304E-2</v>
      </c>
      <c r="EE13" s="25">
        <f>Kaspakas!EF85</f>
        <v>9.0129902032180369E-7</v>
      </c>
      <c r="EF13" s="25">
        <f>Kaspakas!EG85</f>
        <v>1.2653313221904421E-5</v>
      </c>
      <c r="EG13" s="25">
        <f>Kaspakas!EH85</f>
        <v>3.6644131798676374E-7</v>
      </c>
      <c r="EH13" s="25">
        <f>Kaspakas!EI85</f>
        <v>8.6355164103522291E-6</v>
      </c>
      <c r="EI13" s="25">
        <f>Kaspakas!EJ85</f>
        <v>2.6938554262206237E-6</v>
      </c>
      <c r="EJ13" s="25">
        <f>Kaspakas!EK85</f>
        <v>5.0366642897198346E-5</v>
      </c>
      <c r="EK13" s="25">
        <f>Kaspakas!EL85</f>
        <v>5.5805616277555651E-7</v>
      </c>
      <c r="EL13" s="25">
        <f>Kaspakas!EM85</f>
        <v>2.6161619881805336E-7</v>
      </c>
      <c r="EM13" s="25">
        <f>Kaspakas!EN85</f>
        <v>2.5976680953754467E-4</v>
      </c>
      <c r="EN13" s="25">
        <f>Kaspakas!EO85</f>
        <v>4.1128133096664024E-5</v>
      </c>
      <c r="EP13" s="25">
        <f>Kaspakas!EQ85</f>
        <v>199.84665159275664</v>
      </c>
    </row>
    <row r="14" spans="1:146">
      <c r="A14" s="25" t="str">
        <f>Kaspakas!A86</f>
        <v>LEM1A-6.d</v>
      </c>
      <c r="B14" s="25" t="str">
        <f>Kaspakas!B86</f>
        <v>Kaspakas</v>
      </c>
      <c r="C14" s="25" t="str">
        <f>Kaspakas!D86</f>
        <v>sericitic</v>
      </c>
      <c r="D14" s="25" t="str">
        <f>Kaspakas!E86</f>
        <v>pyrite</v>
      </c>
      <c r="E14" s="25" t="str">
        <f>Kaspakas!F86</f>
        <v>anhedral, inclusions</v>
      </c>
      <c r="F14" s="25">
        <f>Kaspakas!G86</f>
        <v>17.3875464491211</v>
      </c>
      <c r="G14" s="25">
        <f>Kaspakas!H86</f>
        <v>378999.46146815101</v>
      </c>
      <c r="H14" s="25">
        <f>Kaspakas!I86</f>
        <v>68.612061717301899</v>
      </c>
      <c r="I14" s="25">
        <f>Kaspakas!J86</f>
        <v>11.9443221965179</v>
      </c>
      <c r="J14" s="25">
        <f>Kaspakas!K86</f>
        <v>0.501270144471479</v>
      </c>
      <c r="K14" s="25">
        <f>Kaspakas!L86</f>
        <v>1.28182091024973</v>
      </c>
      <c r="L14" s="25">
        <f>Kaspakas!M86</f>
        <v>3.5166618792401898E-2</v>
      </c>
      <c r="M14" s="25">
        <f>Kaspakas!N86</f>
        <v>0.39248480572157801</v>
      </c>
      <c r="N14" s="25">
        <f>Kaspakas!O86</f>
        <v>2.82314632434159</v>
      </c>
      <c r="O14" s="25">
        <f>Kaspakas!P86</f>
        <v>94.119554591427104</v>
      </c>
      <c r="P14" s="25">
        <f>Kaspakas!Q86</f>
        <v>1.2194073047861201E-2</v>
      </c>
      <c r="Q14" s="25">
        <f>Kaspakas!R86</f>
        <v>0.11480421989145501</v>
      </c>
      <c r="R14" s="25">
        <f>Kaspakas!S86</f>
        <v>3.9049252367253698E-3</v>
      </c>
      <c r="S14" s="25">
        <f>Kaspakas!T86</f>
        <v>0.25595004304862401</v>
      </c>
      <c r="T14" s="25">
        <f>Kaspakas!U86</f>
        <v>8.3011826315186905E-3</v>
      </c>
      <c r="U14" s="25">
        <f>Kaspakas!V86</f>
        <v>0.17166822013920999</v>
      </c>
      <c r="V14" s="25">
        <f>Kaspakas!W86</f>
        <v>1.5092279530959899E-2</v>
      </c>
      <c r="W14" s="25">
        <f>Kaspakas!X86</f>
        <v>9.4530570644828192E-3</v>
      </c>
      <c r="X14" s="25">
        <f>Kaspakas!Y86</f>
        <v>5.8473983133546401</v>
      </c>
      <c r="Y14" s="25">
        <f>Kaspakas!Z86</f>
        <v>1.0196592665150299</v>
      </c>
      <c r="Z14" s="25">
        <f>Kaspakas!AA86</f>
        <v>5.7443244236415696</v>
      </c>
      <c r="AA14" s="25">
        <f>Kaspakas!AB86</f>
        <v>16.095971156346781</v>
      </c>
      <c r="AB14" s="25">
        <f>Kaspakas!AC86</f>
        <v>0.17437828105300621</v>
      </c>
      <c r="AC14" s="25">
        <f>Kaspakas!AD86</f>
        <v>24.303402599333388</v>
      </c>
      <c r="AD14" s="25">
        <f>Kaspakas!AE86</f>
        <v>1.6166261571224519E-3</v>
      </c>
      <c r="AE14" s="25">
        <f>Kaspakas!AF86</f>
        <v>1.4196369370904579E-3</v>
      </c>
      <c r="AF14" s="25">
        <f>Kaspakas!AG86</f>
        <v>1.7772491807786943E-4</v>
      </c>
      <c r="AG14" s="25">
        <f>Kaspakas!AH86</f>
        <v>2.0853843700046298E-3</v>
      </c>
      <c r="AH14" s="25">
        <f>Kaspakas!AI86</f>
        <v>1.4861224702972343E-2</v>
      </c>
      <c r="AI14" s="25">
        <f>Kaspakas!AJ86</f>
        <v>1.3717639761245213</v>
      </c>
      <c r="AJ14" s="25">
        <f>Kaspakas!AK86</f>
        <v>1.3777544105046246E-4</v>
      </c>
      <c r="AK14" s="25">
        <f>Kaspakas!AL86</f>
        <v>1.2098722037710437E-4</v>
      </c>
      <c r="AL14" s="25">
        <f>Kaspakas!AM86</f>
        <v>1.7772491807786943E-4</v>
      </c>
      <c r="AO14" s="25">
        <f>Kaspakas!AP86</f>
        <v>9.7993074353341494E-2</v>
      </c>
      <c r="AP14" s="25">
        <f>Kaspakas!AQ86</f>
        <v>3.8213393145555798</v>
      </c>
      <c r="AQ14" s="25">
        <f>Kaspakas!AR86</f>
        <v>1.7558750719835901E-2</v>
      </c>
      <c r="AR14" s="25">
        <f>Kaspakas!AS86</f>
        <v>0.19434105318282399</v>
      </c>
      <c r="AS14" s="25">
        <f>Kaspakas!AT86</f>
        <v>0.116023753818599</v>
      </c>
      <c r="AT14" s="25">
        <f>Kaspakas!AU86</f>
        <v>1.28182091024973</v>
      </c>
      <c r="AU14" s="25">
        <f>Kaspakas!AV86</f>
        <v>3.5166618792401898E-2</v>
      </c>
      <c r="AV14" s="25">
        <f>Kaspakas!AW86</f>
        <v>0.33358643783497899</v>
      </c>
      <c r="AW14" s="25">
        <f>Kaspakas!AX86</f>
        <v>0.18163008028973199</v>
      </c>
      <c r="AX14" s="25">
        <f>Kaspakas!AY86</f>
        <v>0.76609579046233001</v>
      </c>
      <c r="AY14" s="25">
        <f>Kaspakas!AZ86</f>
        <v>1.2194073047861201E-2</v>
      </c>
      <c r="AZ14" s="25">
        <f>Kaspakas!BA86</f>
        <v>0.11480421989145501</v>
      </c>
      <c r="BA14" s="25">
        <f>Kaspakas!BB86</f>
        <v>3.9049252367253698E-3</v>
      </c>
      <c r="BB14" s="25">
        <f>Kaspakas!BC86</f>
        <v>7.34949732128099E-2</v>
      </c>
      <c r="BC14" s="25">
        <f>Kaspakas!BD86</f>
        <v>8.3011826315186905E-3</v>
      </c>
      <c r="BD14" s="25">
        <f>Kaspakas!BE86</f>
        <v>9.8833778064078198E-2</v>
      </c>
      <c r="BE14" s="25">
        <f>Kaspakas!BF86</f>
        <v>1.5092279530959899E-2</v>
      </c>
      <c r="BF14" s="25">
        <f>Kaspakas!BG86</f>
        <v>9.4530570644828192E-3</v>
      </c>
      <c r="BG14" s="25">
        <f>Kaspakas!BH86</f>
        <v>1.5955112320259899E-2</v>
      </c>
      <c r="BH14" s="25">
        <f>Kaspakas!BI86</f>
        <v>3.8359614308820702E-3</v>
      </c>
      <c r="BJ14" s="25">
        <f>Kaspakas!BK86</f>
        <v>1.40573021361815</v>
      </c>
      <c r="BK14" s="25">
        <f>Kaspakas!BL86</f>
        <v>32658.196143588699</v>
      </c>
      <c r="BL14" s="25">
        <f>Kaspakas!BM86</f>
        <v>10.591120888913499</v>
      </c>
      <c r="BM14" s="25">
        <f>Kaspakas!BN86</f>
        <v>6.2112282705876796</v>
      </c>
      <c r="BN14" s="25">
        <f>Kaspakas!BO86</f>
        <v>0.53796398513741395</v>
      </c>
      <c r="BO14" s="25">
        <f>Kaspakas!BP86</f>
        <v>0.91459783167683195</v>
      </c>
      <c r="BP14" s="25">
        <f>Kaspakas!BQ86</f>
        <v>3.0181870704387999E-2</v>
      </c>
      <c r="BQ14" s="25">
        <f>Kaspakas!BR86</f>
        <v>0.32005447729689301</v>
      </c>
      <c r="BR14" s="25">
        <f>Kaspakas!BS86</f>
        <v>0.64428263720413304</v>
      </c>
      <c r="BS14" s="25">
        <f>Kaspakas!BT86</f>
        <v>10.6136773175703</v>
      </c>
      <c r="BT14" s="25">
        <f>Kaspakas!BU86</f>
        <v>6.9539729132546699E-3</v>
      </c>
      <c r="BU14" s="25">
        <f>Kaspakas!BV86</f>
        <v>3.9722914080239202E-2</v>
      </c>
      <c r="BV14" s="25">
        <f>Kaspakas!BW86</f>
        <v>3.02286882223597E-3</v>
      </c>
      <c r="BW14" s="25">
        <f>Kaspakas!BX86</f>
        <v>0.35898792728257101</v>
      </c>
      <c r="BX14" s="25">
        <f>Kaspakas!BY86</f>
        <v>9.7567936940938394E-3</v>
      </c>
      <c r="BY14" s="25">
        <f>Kaspakas!BZ86</f>
        <v>0.38231902379460903</v>
      </c>
      <c r="BZ14" s="25">
        <f>Kaspakas!CA86</f>
        <v>2.5231199084277899E-4</v>
      </c>
      <c r="CA14" s="25">
        <f>Kaspakas!CB86</f>
        <v>3.9316385619808701E-3</v>
      </c>
      <c r="CB14" s="25">
        <f>Kaspakas!CC86</f>
        <v>9.5041186588199906</v>
      </c>
      <c r="CC14" s="25">
        <f>Kaspakas!CD86</f>
        <v>1.5110901052199699</v>
      </c>
      <c r="CE14" s="25">
        <f>Kaspakas!CF86</f>
        <v>17.3875464491211</v>
      </c>
      <c r="CF14" s="25">
        <f>Kaspakas!CG86</f>
        <v>378999.46146815101</v>
      </c>
      <c r="CG14" s="25">
        <f>Kaspakas!CH86</f>
        <v>68.612061717301899</v>
      </c>
      <c r="CH14" s="25">
        <f>Kaspakas!CI86</f>
        <v>11.9443221965179</v>
      </c>
      <c r="CI14" s="25">
        <f>Kaspakas!CJ86</f>
        <v>0.501270144471479</v>
      </c>
      <c r="CJ14" s="25">
        <f>Kaspakas!CK86</f>
        <v>1.28182091024973</v>
      </c>
      <c r="CK14" s="25">
        <f>Kaspakas!CL86</f>
        <v>3.5166618792401898E-2</v>
      </c>
      <c r="CL14" s="25">
        <f>Kaspakas!CM86</f>
        <v>0.39248480572157801</v>
      </c>
      <c r="CM14" s="25">
        <f>Kaspakas!CN86</f>
        <v>2.82314632434159</v>
      </c>
      <c r="CN14" s="25">
        <f>Kaspakas!CO86</f>
        <v>94.119554591427104</v>
      </c>
      <c r="CO14" s="25">
        <f>Kaspakas!CP86</f>
        <v>1.2194073047861201E-2</v>
      </c>
      <c r="CP14" s="25">
        <f>Kaspakas!CQ86</f>
        <v>0.11480421989145501</v>
      </c>
      <c r="CQ14" s="25">
        <f>Kaspakas!CR86</f>
        <v>3.9049252367253698E-3</v>
      </c>
      <c r="CR14" s="25">
        <f>Kaspakas!CS86</f>
        <v>0.25595004304862401</v>
      </c>
      <c r="CS14" s="25">
        <f>Kaspakas!CT86</f>
        <v>8.3011826315186905E-3</v>
      </c>
      <c r="CT14" s="25">
        <f>Kaspakas!CU86</f>
        <v>0.17166822013920999</v>
      </c>
      <c r="CU14" s="25">
        <f>Kaspakas!CV86</f>
        <v>1.5092279530959899E-2</v>
      </c>
      <c r="CV14" s="25">
        <f>Kaspakas!CW86</f>
        <v>9.4530570644828192E-3</v>
      </c>
      <c r="CW14" s="25">
        <f>Kaspakas!CX86</f>
        <v>5.8473983133546401</v>
      </c>
      <c r="CX14" s="25">
        <f>Kaspakas!CY86</f>
        <v>1.0196592665150299</v>
      </c>
      <c r="CZ14" s="25">
        <f>Kaspakas!DA86</f>
        <v>0.31649370091611917</v>
      </c>
      <c r="DA14" s="25">
        <f>Kaspakas!DB86</f>
        <v>6786.6319539466567</v>
      </c>
      <c r="DB14" s="25">
        <f>Kaspakas!DC86</f>
        <v>1.1642344504846487</v>
      </c>
      <c r="DC14" s="25">
        <f>Kaspakas!DD86</f>
        <v>0.20350366815549792</v>
      </c>
      <c r="DD14" s="25">
        <f>Kaspakas!DE86</f>
        <v>7.88830366146538E-3</v>
      </c>
      <c r="DE14" s="25">
        <f>Kaspakas!DF86</f>
        <v>1.9602705463369476E-2</v>
      </c>
      <c r="DF14" s="25">
        <f>Kaspakas!DG86</f>
        <v>5.0437615696975031E-4</v>
      </c>
      <c r="DG14" s="25">
        <f>Kaspakas!DH86</f>
        <v>5.4053822575620162E-3</v>
      </c>
      <c r="DH14" s="25">
        <f>Kaspakas!DI86</f>
        <v>3.7681340552545461E-2</v>
      </c>
      <c r="DI14" s="25">
        <f>Kaspakas!DJ86</f>
        <v>1.1919903063757233</v>
      </c>
      <c r="DJ14" s="25">
        <f>Kaspakas!DK86</f>
        <v>1.13046041816413E-4</v>
      </c>
      <c r="DK14" s="25">
        <f>Kaspakas!DL86</f>
        <v>1.0212899083849002E-3</v>
      </c>
      <c r="DL14" s="25">
        <f>Kaspakas!DM86</f>
        <v>3.4009695663792874E-5</v>
      </c>
      <c r="DM14" s="25">
        <f>Kaspakas!DN86</f>
        <v>2.1560950471621937E-3</v>
      </c>
      <c r="DN14" s="25">
        <f>Kaspakas!DO86</f>
        <v>6.8176598484877548E-5</v>
      </c>
      <c r="DO14" s="25">
        <f>Kaspakas!DP86</f>
        <v>1.3453622267963167E-3</v>
      </c>
      <c r="DP14" s="25">
        <f>Kaspakas!DQ86</f>
        <v>7.6623566442931041E-5</v>
      </c>
      <c r="DQ14" s="25">
        <f>Kaspakas!DR86</f>
        <v>4.6251611870846689E-5</v>
      </c>
      <c r="DR14" s="25">
        <f>Kaspakas!DS86</f>
        <v>2.8221034330862163E-2</v>
      </c>
      <c r="DS14" s="25">
        <f>Kaspakas!DT86</f>
        <v>4.8792105101686098E-3</v>
      </c>
      <c r="DU14" s="25">
        <f>Kaspakas!DV86</f>
        <v>4.6607288547856236E-3</v>
      </c>
      <c r="DV14" s="25">
        <f>Kaspakas!DW86</f>
        <v>99.940855957043027</v>
      </c>
      <c r="DW14" s="25">
        <f>Kaspakas!DX86</f>
        <v>1.714467327912917E-2</v>
      </c>
      <c r="DX14" s="25">
        <f>Kaspakas!DY86</f>
        <v>2.9968224185239738E-3</v>
      </c>
      <c r="DY14" s="25">
        <f>Kaspakas!DZ86</f>
        <v>1.1616422185933721E-4</v>
      </c>
      <c r="DZ14" s="25">
        <f>Kaspakas!EA86</f>
        <v>2.8867208010943625E-4</v>
      </c>
      <c r="EA14" s="25">
        <f>Kaspakas!EB86</f>
        <v>7.4275112005398941E-6</v>
      </c>
      <c r="EB14" s="25">
        <f>Kaspakas!EC86</f>
        <v>7.9600386946223906E-5</v>
      </c>
      <c r="EC14" s="25">
        <f>Kaspakas!ED86</f>
        <v>5.5490049467618889E-4</v>
      </c>
      <c r="ED14" s="25">
        <f>Kaspakas!EE86</f>
        <v>1.7553409750238551E-2</v>
      </c>
      <c r="EE14" s="25">
        <f>Kaspakas!EF86</f>
        <v>1.6647312331587205E-6</v>
      </c>
      <c r="EF14" s="25">
        <f>Kaspakas!EG86</f>
        <v>1.5039652705038856E-5</v>
      </c>
      <c r="EG14" s="25">
        <f>Kaspakas!EH86</f>
        <v>5.0083135766650573E-7</v>
      </c>
      <c r="EH14" s="25">
        <f>Kaspakas!EI86</f>
        <v>3.1750945977381402E-5</v>
      </c>
      <c r="EI14" s="25">
        <f>Kaspakas!EJ86</f>
        <v>1.0039777690988458E-6</v>
      </c>
      <c r="EJ14" s="25">
        <f>Kaspakas!EK86</f>
        <v>1.9811985301502352E-5</v>
      </c>
      <c r="EK14" s="25">
        <f>Kaspakas!EL86</f>
        <v>1.1283689566125068E-6</v>
      </c>
      <c r="EL14" s="25">
        <f>Kaspakas!EM86</f>
        <v>6.8110746407535078E-7</v>
      </c>
      <c r="EM14" s="25">
        <f>Kaspakas!EN86</f>
        <v>4.1558675144882186E-4</v>
      </c>
      <c r="EN14" s="25">
        <f>Kaspakas!EO86</f>
        <v>7.1851910946382847E-5</v>
      </c>
      <c r="EP14" s="25">
        <f>Kaspakas!EQ86</f>
        <v>199.88171191408605</v>
      </c>
    </row>
    <row r="15" spans="1:146">
      <c r="A15" s="25" t="str">
        <f>Kaspakas!A87</f>
        <v>LEM1A-7.d</v>
      </c>
      <c r="B15" s="25" t="str">
        <f>Kaspakas!B87</f>
        <v>Kaspakas</v>
      </c>
      <c r="C15" s="25" t="str">
        <f>Kaspakas!D87</f>
        <v>sericitic</v>
      </c>
      <c r="D15" s="25" t="str">
        <f>Kaspakas!E87</f>
        <v>pyrite</v>
      </c>
      <c r="E15" s="25" t="str">
        <f>Kaspakas!F87</f>
        <v>anhedral, inclusions</v>
      </c>
      <c r="F15" s="25">
        <f>Kaspakas!G87</f>
        <v>17.854392992669599</v>
      </c>
      <c r="G15" s="25">
        <f>Kaspakas!H87</f>
        <v>382907.934288555</v>
      </c>
      <c r="H15" s="25">
        <f>Kaspakas!I87</f>
        <v>63.591996025585701</v>
      </c>
      <c r="I15" s="25">
        <f>Kaspakas!J87</f>
        <v>3.3191070486785401</v>
      </c>
      <c r="J15" s="25">
        <f>Kaspakas!K87</f>
        <v>0.100310653337618</v>
      </c>
      <c r="K15" s="25">
        <f>Kaspakas!L87</f>
        <v>1.4481740914438299</v>
      </c>
      <c r="L15" s="25">
        <f>Kaspakas!M87</f>
        <v>3.52704195611264E-2</v>
      </c>
      <c r="M15" s="25">
        <f>Kaspakas!N87</f>
        <v>0.36588566681130102</v>
      </c>
      <c r="N15" s="25">
        <f>Kaspakas!O87</f>
        <v>1.03118107448401</v>
      </c>
      <c r="O15" s="25">
        <f>Kaspakas!P87</f>
        <v>62.268647629613703</v>
      </c>
      <c r="P15" s="25">
        <f>Kaspakas!Q87</f>
        <v>6.6958084890156302E-3</v>
      </c>
      <c r="Q15" s="25">
        <f>Kaspakas!R87</f>
        <v>8.8956556403563994E-2</v>
      </c>
      <c r="R15" s="25">
        <f>Kaspakas!S87</f>
        <v>9.0749331690965305E-3</v>
      </c>
      <c r="S15" s="25">
        <f>Kaspakas!T87</f>
        <v>5.6839687564242999E-2</v>
      </c>
      <c r="T15" s="25">
        <f>Kaspakas!U87</f>
        <v>2.3345490099121499E-2</v>
      </c>
      <c r="U15" s="25">
        <f>Kaspakas!V87</f>
        <v>0.12676865162452799</v>
      </c>
      <c r="V15" s="25">
        <f>Kaspakas!W87</f>
        <v>2.09459554892511E-2</v>
      </c>
      <c r="W15" s="25">
        <f>Kaspakas!X87</f>
        <v>6.36656915758588E-3</v>
      </c>
      <c r="X15" s="25">
        <f>Kaspakas!Y87</f>
        <v>2.1682344033993601</v>
      </c>
      <c r="Y15" s="25">
        <f>Kaspakas!Z87</f>
        <v>8.7102853022702195E-2</v>
      </c>
      <c r="Z15" s="25">
        <f>Kaspakas!AA87</f>
        <v>19.159368797973549</v>
      </c>
      <c r="AA15" s="25">
        <f>Kaspakas!AB87</f>
        <v>28.718595891656758</v>
      </c>
      <c r="AB15" s="25">
        <f>Kaspakas!AC87</f>
        <v>4.0172249313147258E-2</v>
      </c>
      <c r="AC15" s="25">
        <f>Kaspakas!AD87</f>
        <v>61.669087611413289</v>
      </c>
      <c r="AD15" s="25">
        <f>Kaspakas!AE87</f>
        <v>2.9362919191782801E-3</v>
      </c>
      <c r="AE15" s="25">
        <f>Kaspakas!AF87</f>
        <v>1.0767050860608252E-2</v>
      </c>
      <c r="AF15" s="25">
        <f>Kaspakas!AG87</f>
        <v>1.052932587038411E-4</v>
      </c>
      <c r="AG15" s="25">
        <f>Kaspakas!AH87</f>
        <v>3.0881386618153159E-3</v>
      </c>
      <c r="AH15" s="25">
        <f>Kaspakas!AI87</f>
        <v>1.36971409086856E-3</v>
      </c>
      <c r="AI15" s="25">
        <f>Kaspakas!AJ87</f>
        <v>0.97919001637502368</v>
      </c>
      <c r="AJ15" s="25">
        <f>Kaspakas!AK87</f>
        <v>1.0011588809107903E-4</v>
      </c>
      <c r="AK15" s="25">
        <f>Kaspakas!AL87</f>
        <v>3.6711365514818312E-4</v>
      </c>
      <c r="AL15" s="25">
        <f>Kaspakas!AM87</f>
        <v>1.052932587038411E-4</v>
      </c>
      <c r="AO15" s="25">
        <f>Kaspakas!AP87</f>
        <v>0.122187209758371</v>
      </c>
      <c r="AP15" s="25">
        <f>Kaspakas!AQ87</f>
        <v>4.4820435701018102</v>
      </c>
      <c r="AQ15" s="25">
        <f>Kaspakas!AR87</f>
        <v>1.9012877541269901E-2</v>
      </c>
      <c r="AR15" s="25">
        <f>Kaspakas!AS87</f>
        <v>0.14636148877409499</v>
      </c>
      <c r="AS15" s="25">
        <f>Kaspakas!AT87</f>
        <v>9.0561213147898806E-2</v>
      </c>
      <c r="AT15" s="25">
        <f>Kaspakas!AU87</f>
        <v>1.4481740914438299</v>
      </c>
      <c r="AU15" s="25">
        <f>Kaspakas!AV87</f>
        <v>3.52704195611264E-2</v>
      </c>
      <c r="AV15" s="25">
        <f>Kaspakas!AW87</f>
        <v>0.275957582940285</v>
      </c>
      <c r="AW15" s="25">
        <f>Kaspakas!AX87</f>
        <v>0.25539854734970302</v>
      </c>
      <c r="AX15" s="25">
        <f>Kaspakas!AY87</f>
        <v>1.5224488843839501</v>
      </c>
      <c r="AY15" s="25">
        <f>Kaspakas!AZ87</f>
        <v>6.6958084890156302E-3</v>
      </c>
      <c r="AZ15" s="25">
        <f>Kaspakas!BA87</f>
        <v>8.8956556403563994E-2</v>
      </c>
      <c r="BA15" s="25">
        <f>Kaspakas!BB87</f>
        <v>9.0749331690965305E-3</v>
      </c>
      <c r="BB15" s="25">
        <f>Kaspakas!BC87</f>
        <v>5.6839687564242999E-2</v>
      </c>
      <c r="BC15" s="25">
        <f>Kaspakas!BD87</f>
        <v>2.3345490099121499E-2</v>
      </c>
      <c r="BD15" s="25">
        <f>Kaspakas!BE87</f>
        <v>0.12676865162452799</v>
      </c>
      <c r="BE15" s="25">
        <f>Kaspakas!BF87</f>
        <v>2.09459554892511E-2</v>
      </c>
      <c r="BF15" s="25">
        <f>Kaspakas!BG87</f>
        <v>6.36656915758588E-3</v>
      </c>
      <c r="BG15" s="25">
        <f>Kaspakas!BH87</f>
        <v>9.4657749871458804E-3</v>
      </c>
      <c r="BH15" s="25">
        <f>Kaspakas!BI87</f>
        <v>4.9193923613566398E-3</v>
      </c>
      <c r="BJ15" s="25">
        <f>Kaspakas!BK87</f>
        <v>1.1986168330200799</v>
      </c>
      <c r="BK15" s="25">
        <f>Kaspakas!BL87</f>
        <v>26753.919560959701</v>
      </c>
      <c r="BL15" s="25">
        <f>Kaspakas!BM87</f>
        <v>10.802588197488999</v>
      </c>
      <c r="BM15" s="25">
        <f>Kaspakas!BN87</f>
        <v>3.8709428899727301</v>
      </c>
      <c r="BN15" s="25">
        <f>Kaspakas!BO87</f>
        <v>9.3579365706272594E-2</v>
      </c>
      <c r="BO15" s="25">
        <f>Kaspakas!BP87</f>
        <v>0.44108996355903302</v>
      </c>
      <c r="BP15" s="25">
        <f>Kaspakas!BQ87</f>
        <v>2.3065314927799601E-2</v>
      </c>
      <c r="BQ15" s="25">
        <f>Kaspakas!BR87</f>
        <v>0.38453771478833598</v>
      </c>
      <c r="BR15" s="25">
        <f>Kaspakas!BS87</f>
        <v>0.21816915588112501</v>
      </c>
      <c r="BS15" s="25">
        <f>Kaspakas!BT87</f>
        <v>8.5070020790804595</v>
      </c>
      <c r="BT15" s="25">
        <f>Kaspakas!BU87</f>
        <v>2.0148433583047799E-4</v>
      </c>
      <c r="BU15" s="25">
        <f>Kaspakas!BV87</f>
        <v>0.102134781283098</v>
      </c>
      <c r="BV15" s="25">
        <f>Kaspakas!BW87</f>
        <v>4.51059952746172E-5</v>
      </c>
      <c r="BW15" s="25">
        <f>Kaspakas!BX87</f>
        <v>4.0882251214527002E-2</v>
      </c>
      <c r="BX15" s="25">
        <f>Kaspakas!BY87</f>
        <v>6.6755857861662098E-3</v>
      </c>
      <c r="BY15" s="25">
        <f>Kaspakas!BZ87</f>
        <v>8.3185807477215296E-2</v>
      </c>
      <c r="BZ15" s="25">
        <f>Kaspakas!CA87</f>
        <v>2.5481738858045602E-4</v>
      </c>
      <c r="CA15" s="25">
        <f>Kaspakas!CB87</f>
        <v>7.6493042426632896E-3</v>
      </c>
      <c r="CB15" s="25">
        <f>Kaspakas!CC87</f>
        <v>2.3555542057865502</v>
      </c>
      <c r="CC15" s="25">
        <f>Kaspakas!CD87</f>
        <v>9.4686620621058301E-2</v>
      </c>
      <c r="CE15" s="25">
        <f>Kaspakas!CF87</f>
        <v>17.854392992669599</v>
      </c>
      <c r="CF15" s="25">
        <f>Kaspakas!CG87</f>
        <v>382907.934288555</v>
      </c>
      <c r="CG15" s="25">
        <f>Kaspakas!CH87</f>
        <v>63.591996025585701</v>
      </c>
      <c r="CH15" s="25">
        <f>Kaspakas!CI87</f>
        <v>3.3191070486785401</v>
      </c>
      <c r="CI15" s="25">
        <f>Kaspakas!CJ87</f>
        <v>0.100310653337618</v>
      </c>
      <c r="CJ15" s="25">
        <f>Kaspakas!CK87</f>
        <v>1.4481740914438299</v>
      </c>
      <c r="CK15" s="25">
        <f>Kaspakas!CL87</f>
        <v>3.52704195611264E-2</v>
      </c>
      <c r="CL15" s="25">
        <f>Kaspakas!CM87</f>
        <v>0.36588566681130102</v>
      </c>
      <c r="CM15" s="25">
        <f>Kaspakas!CN87</f>
        <v>1.03118107448401</v>
      </c>
      <c r="CN15" s="25">
        <f>Kaspakas!CO87</f>
        <v>62.268647629613703</v>
      </c>
      <c r="CO15" s="25">
        <f>Kaspakas!CP87</f>
        <v>6.6958084890156302E-3</v>
      </c>
      <c r="CP15" s="25">
        <f>Kaspakas!CQ87</f>
        <v>8.8956556403563994E-2</v>
      </c>
      <c r="CQ15" s="25">
        <f>Kaspakas!CR87</f>
        <v>9.0749331690965305E-3</v>
      </c>
      <c r="CR15" s="25">
        <f>Kaspakas!CS87</f>
        <v>5.6839687564242999E-2</v>
      </c>
      <c r="CS15" s="25">
        <f>Kaspakas!CT87</f>
        <v>2.3345490099121499E-2</v>
      </c>
      <c r="CT15" s="25">
        <f>Kaspakas!CU87</f>
        <v>0.12676865162452799</v>
      </c>
      <c r="CU15" s="25">
        <f>Kaspakas!CV87</f>
        <v>2.09459554892511E-2</v>
      </c>
      <c r="CV15" s="25">
        <f>Kaspakas!CW87</f>
        <v>6.36656915758588E-3</v>
      </c>
      <c r="CW15" s="25">
        <f>Kaspakas!CX87</f>
        <v>2.1682344033993601</v>
      </c>
      <c r="CX15" s="25">
        <f>Kaspakas!CY87</f>
        <v>8.7102853022702195E-2</v>
      </c>
      <c r="CZ15" s="25">
        <f>Kaspakas!DA87</f>
        <v>0.32499139153393669</v>
      </c>
      <c r="DA15" s="25">
        <f>Kaspakas!DB87</f>
        <v>6856.6198278906795</v>
      </c>
      <c r="DB15" s="25">
        <f>Kaspakas!DC87</f>
        <v>1.0790521476109511</v>
      </c>
      <c r="DC15" s="25">
        <f>Kaspakas!DD87</f>
        <v>5.6549919559584896E-2</v>
      </c>
      <c r="DD15" s="25">
        <f>Kaspakas!DE87</f>
        <v>1.5785518103046297E-3</v>
      </c>
      <c r="DE15" s="25">
        <f>Kaspakas!DF87</f>
        <v>2.2146721080346075E-2</v>
      </c>
      <c r="DF15" s="25">
        <f>Kaspakas!DG87</f>
        <v>5.0586491632784592E-4</v>
      </c>
      <c r="DG15" s="25">
        <f>Kaspakas!DH87</f>
        <v>5.0390533922503927E-3</v>
      </c>
      <c r="DH15" s="25">
        <f>Kaspakas!DI87</f>
        <v>1.3763468405426606E-2</v>
      </c>
      <c r="DI15" s="25">
        <f>Kaspakas!DJ87</f>
        <v>0.78861002570432759</v>
      </c>
      <c r="DJ15" s="25">
        <f>Kaspakas!DK87</f>
        <v>6.2073979996102931E-5</v>
      </c>
      <c r="DK15" s="25">
        <f>Kaspakas!DL87</f>
        <v>7.9135099237231227E-4</v>
      </c>
      <c r="DL15" s="25">
        <f>Kaspakas!DM87</f>
        <v>7.9037547850481027E-5</v>
      </c>
      <c r="DM15" s="25">
        <f>Kaspakas!DN87</f>
        <v>4.7881128434203521E-4</v>
      </c>
      <c r="DN15" s="25">
        <f>Kaspakas!DO87</f>
        <v>1.9173365718726593E-4</v>
      </c>
      <c r="DO15" s="25">
        <f>Kaspakas!DP87</f>
        <v>9.9348473059974931E-4</v>
      </c>
      <c r="DP15" s="25">
        <f>Kaspakas!DQ87</f>
        <v>1.0634270382078124E-4</v>
      </c>
      <c r="DQ15" s="25">
        <f>Kaspakas!DR87</f>
        <v>3.1150143664310542E-5</v>
      </c>
      <c r="DR15" s="25">
        <f>Kaspakas!DS87</f>
        <v>1.0464451753857917E-2</v>
      </c>
      <c r="DS15" s="25">
        <f>Kaspakas!DT87</f>
        <v>4.167991895827838E-4</v>
      </c>
      <c r="DU15" s="25">
        <f>Kaspakas!DV87</f>
        <v>4.7375137591841891E-3</v>
      </c>
      <c r="DV15" s="25">
        <f>Kaspakas!DW87</f>
        <v>99.951357550759013</v>
      </c>
      <c r="DW15" s="25">
        <f>Kaspakas!DX87</f>
        <v>1.5729722476819252E-2</v>
      </c>
      <c r="DX15" s="25">
        <f>Kaspakas!DY87</f>
        <v>8.2434805651249664E-4</v>
      </c>
      <c r="DY15" s="25">
        <f>Kaspakas!DZ87</f>
        <v>2.3011104649897696E-5</v>
      </c>
      <c r="DZ15" s="25">
        <f>Kaspakas!EA87</f>
        <v>3.2284053846391784E-4</v>
      </c>
      <c r="EA15" s="25">
        <f>Kaspakas!EB87</f>
        <v>7.3741707128924789E-6</v>
      </c>
      <c r="EB15" s="25">
        <f>Kaspakas!EC87</f>
        <v>7.3456052686112888E-5</v>
      </c>
      <c r="EC15" s="25">
        <f>Kaspakas!ED87</f>
        <v>2.0063491724209726E-4</v>
      </c>
      <c r="ED15" s="25">
        <f>Kaspakas!EE87</f>
        <v>1.1495845566157768E-2</v>
      </c>
      <c r="EE15" s="25">
        <f>Kaspakas!EF87</f>
        <v>9.0487422737827592E-7</v>
      </c>
      <c r="EF15" s="25">
        <f>Kaspakas!EG87</f>
        <v>1.1535801600813802E-5</v>
      </c>
      <c r="EG15" s="25">
        <f>Kaspakas!EH87</f>
        <v>1.1521581192243123E-6</v>
      </c>
      <c r="EH15" s="25">
        <f>Kaspakas!EI87</f>
        <v>6.9798004092246049E-6</v>
      </c>
      <c r="EI15" s="25">
        <f>Kaspakas!EJ87</f>
        <v>2.7949689212876424E-6</v>
      </c>
      <c r="EJ15" s="25">
        <f>Kaspakas!EK87</f>
        <v>1.4482376159382752E-5</v>
      </c>
      <c r="EK15" s="25">
        <f>Kaspakas!EL87</f>
        <v>1.550194976432758E-6</v>
      </c>
      <c r="EL15" s="25">
        <f>Kaspakas!EM87</f>
        <v>4.540865944593034E-7</v>
      </c>
      <c r="EM15" s="25">
        <f>Kaspakas!EN87</f>
        <v>1.5254399180306954E-4</v>
      </c>
      <c r="EN15" s="25">
        <f>Kaspakas!EO87</f>
        <v>6.0758283046985384E-6</v>
      </c>
      <c r="EP15" s="25">
        <f>Kaspakas!EQ87</f>
        <v>199.90271510151803</v>
      </c>
    </row>
    <row r="16" spans="1:146">
      <c r="A16" s="25" t="str">
        <f>Kaspakas!A88</f>
        <v>LEM1A-8.d</v>
      </c>
      <c r="B16" s="25" t="str">
        <f>Kaspakas!B88</f>
        <v>Kaspakas</v>
      </c>
      <c r="C16" s="25" t="str">
        <f>Kaspakas!D88</f>
        <v>sericitic</v>
      </c>
      <c r="D16" s="25" t="str">
        <f>Kaspakas!E88</f>
        <v>pyrite</v>
      </c>
      <c r="E16" s="25" t="str">
        <f>Kaspakas!F88</f>
        <v>anhedral, inclusions</v>
      </c>
      <c r="F16" s="25">
        <f>Kaspakas!G88</f>
        <v>16.965546283461901</v>
      </c>
      <c r="G16" s="25">
        <f>Kaspakas!H88</f>
        <v>360387.099769814</v>
      </c>
      <c r="H16" s="25">
        <f>Kaspakas!I88</f>
        <v>34.1755851444413</v>
      </c>
      <c r="I16" s="25">
        <f>Kaspakas!J88</f>
        <v>0.67582403466188701</v>
      </c>
      <c r="J16" s="25">
        <f>Kaspakas!K88</f>
        <v>0.31480269625380802</v>
      </c>
      <c r="K16" s="25">
        <f>Kaspakas!L88</f>
        <v>2.13117683124067</v>
      </c>
      <c r="L16" s="25">
        <f>Kaspakas!M88</f>
        <v>3.00447003710613E-2</v>
      </c>
      <c r="M16" s="25">
        <f>Kaspakas!N88</f>
        <v>0.49275808283070899</v>
      </c>
      <c r="N16" s="25">
        <f>Kaspakas!O88</f>
        <v>0.61287328226085702</v>
      </c>
      <c r="O16" s="25">
        <f>Kaspakas!P88</f>
        <v>61.191243608801898</v>
      </c>
      <c r="P16" s="25">
        <f>Kaspakas!Q88</f>
        <v>8.1052001634844602E-3</v>
      </c>
      <c r="Q16" s="25">
        <f>Kaspakas!R88</f>
        <v>0.16701421012904599</v>
      </c>
      <c r="R16" s="25">
        <f>Kaspakas!S88</f>
        <v>6.37732662479877E-3</v>
      </c>
      <c r="S16" s="25">
        <f>Kaspakas!T88</f>
        <v>6.21631259701724E-2</v>
      </c>
      <c r="T16" s="25">
        <f>Kaspakas!U88</f>
        <v>1.0100559083287299E-2</v>
      </c>
      <c r="U16" s="25">
        <f>Kaspakas!V88</f>
        <v>0.19804946498787801</v>
      </c>
      <c r="V16" s="25">
        <f>Kaspakas!W88</f>
        <v>1.2200985297434099E-2</v>
      </c>
      <c r="W16" s="25">
        <f>Kaspakas!X88</f>
        <v>4.38227498521761E-3</v>
      </c>
      <c r="X16" s="25">
        <f>Kaspakas!Y88</f>
        <v>6.6306370263663803</v>
      </c>
      <c r="Y16" s="25">
        <f>Kaspakas!Z88</f>
        <v>0.33570868149125999</v>
      </c>
      <c r="Z16" s="25">
        <f>Kaspakas!AA88</f>
        <v>50.568762564857963</v>
      </c>
      <c r="AA16" s="25">
        <f>Kaspakas!AB88</f>
        <v>9.2285618056723848</v>
      </c>
      <c r="AB16" s="25">
        <f>Kaspakas!AC88</f>
        <v>5.0629928942925395E-2</v>
      </c>
      <c r="AC16" s="25">
        <f>Kaspakas!AD88</f>
        <v>55.762889546056535</v>
      </c>
      <c r="AD16" s="25">
        <f>Kaspakas!AE88</f>
        <v>6.6091311706427652E-4</v>
      </c>
      <c r="AE16" s="25">
        <f>Kaspakas!AF88</f>
        <v>1.5233165445677325E-3</v>
      </c>
      <c r="AF16" s="25">
        <f>Kaspakas!AG88</f>
        <v>2.3716346418732148E-4</v>
      </c>
      <c r="AG16" s="25">
        <f>Kaspakas!AH88</f>
        <v>1.2223863455735184E-3</v>
      </c>
      <c r="AH16" s="25">
        <f>Kaspakas!AI88</f>
        <v>9.8230558473952987E-3</v>
      </c>
      <c r="AI16" s="25">
        <f>Kaspakas!AJ88</f>
        <v>1.7904958569159928</v>
      </c>
      <c r="AJ16" s="25">
        <f>Kaspakas!AK88</f>
        <v>1.2822823564530517E-4</v>
      </c>
      <c r="AK16" s="25">
        <f>Kaspakas!AL88</f>
        <v>2.9554897277099491E-4</v>
      </c>
      <c r="AL16" s="25">
        <f>Kaspakas!AM88</f>
        <v>2.3716346418732148E-4</v>
      </c>
      <c r="AO16" s="25">
        <f>Kaspakas!AP88</f>
        <v>0.113738926872981</v>
      </c>
      <c r="AP16" s="25">
        <f>Kaspakas!AQ88</f>
        <v>3.2805770556418401</v>
      </c>
      <c r="AQ16" s="25">
        <f>Kaspakas!AR88</f>
        <v>2.5936149516305101E-2</v>
      </c>
      <c r="AR16" s="25">
        <f>Kaspakas!AS88</f>
        <v>0.17009834274694399</v>
      </c>
      <c r="AS16" s="25">
        <f>Kaspakas!AT88</f>
        <v>0.118823379107795</v>
      </c>
      <c r="AT16" s="25">
        <f>Kaspakas!AU88</f>
        <v>2.13117683124067</v>
      </c>
      <c r="AU16" s="25">
        <f>Kaspakas!AV88</f>
        <v>3.00447003710613E-2</v>
      </c>
      <c r="AV16" s="25">
        <f>Kaspakas!AW88</f>
        <v>0.17381697022575901</v>
      </c>
      <c r="AW16" s="25">
        <f>Kaspakas!AX88</f>
        <v>0.26378666097399101</v>
      </c>
      <c r="AX16" s="25">
        <f>Kaspakas!AY88</f>
        <v>1.0430979157302001</v>
      </c>
      <c r="AY16" s="25">
        <f>Kaspakas!AZ88</f>
        <v>8.1052001634844602E-3</v>
      </c>
      <c r="AZ16" s="25">
        <f>Kaspakas!BA88</f>
        <v>0.16701421012904599</v>
      </c>
      <c r="BA16" s="25">
        <f>Kaspakas!BB88</f>
        <v>3.4164959702197401E-6</v>
      </c>
      <c r="BB16" s="25">
        <f>Kaspakas!BC88</f>
        <v>6.21631259701724E-2</v>
      </c>
      <c r="BC16" s="25">
        <f>Kaspakas!BD88</f>
        <v>1.0100559083287299E-2</v>
      </c>
      <c r="BD16" s="25">
        <f>Kaspakas!BE88</f>
        <v>0.19804946498787801</v>
      </c>
      <c r="BE16" s="25">
        <f>Kaspakas!BF88</f>
        <v>1.2200985297434099E-2</v>
      </c>
      <c r="BF16" s="25">
        <f>Kaspakas!BG88</f>
        <v>4.38227498521761E-3</v>
      </c>
      <c r="BG16" s="25">
        <f>Kaspakas!BH88</f>
        <v>2.0802892100855501E-2</v>
      </c>
      <c r="BH16" s="25">
        <f>Kaspakas!BI88</f>
        <v>3.4369871174752598E-3</v>
      </c>
      <c r="BJ16" s="25">
        <f>Kaspakas!BK88</f>
        <v>0.80093969566853096</v>
      </c>
      <c r="BK16" s="25">
        <f>Kaspakas!BL88</f>
        <v>18045.943955421299</v>
      </c>
      <c r="BL16" s="25">
        <f>Kaspakas!BM88</f>
        <v>6.1217918752490901</v>
      </c>
      <c r="BM16" s="25">
        <f>Kaspakas!BN88</f>
        <v>0.159740850694818</v>
      </c>
      <c r="BN16" s="25">
        <f>Kaspakas!BO88</f>
        <v>0.38971767157915399</v>
      </c>
      <c r="BO16" s="25">
        <f>Kaspakas!BP88</f>
        <v>2.0854018665071901</v>
      </c>
      <c r="BP16" s="25">
        <f>Kaspakas!BQ88</f>
        <v>9.55925282644721E-3</v>
      </c>
      <c r="BQ16" s="25">
        <f>Kaspakas!BR88</f>
        <v>0.47090344769440101</v>
      </c>
      <c r="BR16" s="25">
        <f>Kaspakas!BS88</f>
        <v>0.15709437611640201</v>
      </c>
      <c r="BS16" s="25">
        <f>Kaspakas!BT88</f>
        <v>17.834273946886402</v>
      </c>
      <c r="BT16" s="25">
        <f>Kaspakas!BU88</f>
        <v>7.3076703327846501E-3</v>
      </c>
      <c r="BU16" s="25">
        <f>Kaspakas!BV88</f>
        <v>6.1682470980843299E-2</v>
      </c>
      <c r="BV16" s="25">
        <f>Kaspakas!BW88</f>
        <v>6.2113227150778398E-3</v>
      </c>
      <c r="BW16" s="25">
        <f>Kaspakas!BX88</f>
        <v>3.7713295766204198E-2</v>
      </c>
      <c r="BX16" s="25">
        <f>Kaspakas!BY88</f>
        <v>9.7255759012939199E-3</v>
      </c>
      <c r="BY16" s="25">
        <f>Kaspakas!BZ88</f>
        <v>0.11860790623438</v>
      </c>
      <c r="BZ16" s="25">
        <f>Kaspakas!CA88</f>
        <v>3.0572531360862401E-4</v>
      </c>
      <c r="CA16" s="25">
        <f>Kaspakas!CB88</f>
        <v>2.59186238172895E-3</v>
      </c>
      <c r="CB16" s="25">
        <f>Kaspakas!CC88</f>
        <v>4.4377963761802599</v>
      </c>
      <c r="CC16" s="25">
        <f>Kaspakas!CD88</f>
        <v>0.21951720992090501</v>
      </c>
      <c r="CE16" s="25">
        <f>Kaspakas!CF88</f>
        <v>16.965546283461901</v>
      </c>
      <c r="CF16" s="25">
        <f>Kaspakas!CG88</f>
        <v>360387.099769814</v>
      </c>
      <c r="CG16" s="25">
        <f>Kaspakas!CH88</f>
        <v>34.1755851444413</v>
      </c>
      <c r="CH16" s="25">
        <f>Kaspakas!CI88</f>
        <v>0.67582403466188701</v>
      </c>
      <c r="CI16" s="25">
        <f>Kaspakas!CJ88</f>
        <v>0.31480269625380802</v>
      </c>
      <c r="CJ16" s="25">
        <f>Kaspakas!CK88</f>
        <v>2.13117683124067</v>
      </c>
      <c r="CK16" s="25">
        <f>Kaspakas!CL88</f>
        <v>3.00447003710613E-2</v>
      </c>
      <c r="CL16" s="25">
        <f>Kaspakas!CM88</f>
        <v>0.49275808283070899</v>
      </c>
      <c r="CM16" s="25">
        <f>Kaspakas!CN88</f>
        <v>0.61287328226085702</v>
      </c>
      <c r="CN16" s="25">
        <f>Kaspakas!CO88</f>
        <v>61.191243608801898</v>
      </c>
      <c r="CO16" s="25">
        <f>Kaspakas!CP88</f>
        <v>8.1052001634844602E-3</v>
      </c>
      <c r="CP16" s="25">
        <f>Kaspakas!CQ88</f>
        <v>0.16701421012904599</v>
      </c>
      <c r="CQ16" s="25">
        <f>Kaspakas!CR88</f>
        <v>6.37732662479877E-3</v>
      </c>
      <c r="CR16" s="25">
        <f>Kaspakas!CS88</f>
        <v>6.21631259701724E-2</v>
      </c>
      <c r="CS16" s="25">
        <f>Kaspakas!CT88</f>
        <v>1.0100559083287299E-2</v>
      </c>
      <c r="CT16" s="25">
        <f>Kaspakas!CU88</f>
        <v>0.19804946498787801</v>
      </c>
      <c r="CU16" s="25">
        <f>Kaspakas!CV88</f>
        <v>1.2200985297434099E-2</v>
      </c>
      <c r="CV16" s="25">
        <f>Kaspakas!CW88</f>
        <v>4.38227498521761E-3</v>
      </c>
      <c r="CW16" s="25">
        <f>Kaspakas!CX88</f>
        <v>6.6306370263663803</v>
      </c>
      <c r="CX16" s="25">
        <f>Kaspakas!CY88</f>
        <v>0.33570868149125999</v>
      </c>
      <c r="CZ16" s="25">
        <f>Kaspakas!DA88</f>
        <v>0.30881231846187152</v>
      </c>
      <c r="DA16" s="25">
        <f>Kaspakas!DB88</f>
        <v>6453.3458639057035</v>
      </c>
      <c r="DB16" s="25">
        <f>Kaspakas!DC88</f>
        <v>0.57990377485765754</v>
      </c>
      <c r="DC16" s="25">
        <f>Kaspakas!DD88</f>
        <v>1.1514480923952046E-2</v>
      </c>
      <c r="DD16" s="25">
        <f>Kaspakas!DE88</f>
        <v>4.9539340989803926E-3</v>
      </c>
      <c r="DE16" s="25">
        <f>Kaspakas!DF88</f>
        <v>3.2591785154315184E-2</v>
      </c>
      <c r="DF16" s="25">
        <f>Kaspakas!DG88</f>
        <v>4.3091519829986235E-4</v>
      </c>
      <c r="DG16" s="25">
        <f>Kaspakas!DH88</f>
        <v>6.7863666551536842E-3</v>
      </c>
      <c r="DH16" s="25">
        <f>Kaspakas!DI88</f>
        <v>8.1801947937691806E-3</v>
      </c>
      <c r="DI16" s="25">
        <f>Kaspakas!DJ88</f>
        <v>0.77496509129688329</v>
      </c>
      <c r="DJ16" s="25">
        <f>Kaspakas!DK88</f>
        <v>7.5139848106156037E-5</v>
      </c>
      <c r="DK16" s="25">
        <f>Kaspakas!DL88</f>
        <v>1.4857461469878037E-3</v>
      </c>
      <c r="DL16" s="25">
        <f>Kaspakas!DM88</f>
        <v>5.5542916831844918E-5</v>
      </c>
      <c r="DM16" s="25">
        <f>Kaspakas!DN88</f>
        <v>5.2365534470703737E-4</v>
      </c>
      <c r="DN16" s="25">
        <f>Kaspakas!DO88</f>
        <v>8.2954657385736686E-5</v>
      </c>
      <c r="DO16" s="25">
        <f>Kaspakas!DP88</f>
        <v>1.5521117945758466E-3</v>
      </c>
      <c r="DP16" s="25">
        <f>Kaspakas!DQ88</f>
        <v>6.1944453499510949E-5</v>
      </c>
      <c r="DQ16" s="25">
        <f>Kaspakas!DR88</f>
        <v>2.1441453314520365E-5</v>
      </c>
      <c r="DR16" s="25">
        <f>Kaspakas!DS88</f>
        <v>3.2001143949644692E-2</v>
      </c>
      <c r="DS16" s="25">
        <f>Kaspakas!DT88</f>
        <v>1.6064124368577566E-3</v>
      </c>
      <c r="DU16" s="25">
        <f>Kaspakas!DV88</f>
        <v>4.7832327124127244E-3</v>
      </c>
      <c r="DV16" s="25">
        <f>Kaspakas!DW88</f>
        <v>99.956683057506694</v>
      </c>
      <c r="DW16" s="25">
        <f>Kaspakas!DX88</f>
        <v>8.9822022637132889E-3</v>
      </c>
      <c r="DX16" s="25">
        <f>Kaspakas!DY88</f>
        <v>1.783492384507968E-4</v>
      </c>
      <c r="DY16" s="25">
        <f>Kaspakas!DZ88</f>
        <v>7.6732106268958785E-5</v>
      </c>
      <c r="DZ16" s="25">
        <f>Kaspakas!EA88</f>
        <v>5.0481824586053785E-4</v>
      </c>
      <c r="EA16" s="25">
        <f>Kaspakas!EB88</f>
        <v>6.6744995246626014E-6</v>
      </c>
      <c r="EB16" s="25">
        <f>Kaspakas!EC88</f>
        <v>1.0511488383960273E-4</v>
      </c>
      <c r="EC16" s="25">
        <f>Kaspakas!ED88</f>
        <v>1.2670406260460119E-4</v>
      </c>
      <c r="ED16" s="25">
        <f>Kaspakas!EE88</f>
        <v>1.2003531446323578E-2</v>
      </c>
      <c r="EE16" s="25">
        <f>Kaspakas!EF88</f>
        <v>1.1638505266151315E-6</v>
      </c>
      <c r="EF16" s="25">
        <f>Kaspakas!EG88</f>
        <v>2.3012908319234273E-5</v>
      </c>
      <c r="EG16" s="25">
        <f>Kaspakas!EH88</f>
        <v>8.6031120149665366E-7</v>
      </c>
      <c r="EH16" s="25">
        <f>Kaspakas!EI88</f>
        <v>8.1109632779811577E-6</v>
      </c>
      <c r="EI16" s="25">
        <f>Kaspakas!EJ88</f>
        <v>1.2848950871868691E-6</v>
      </c>
      <c r="EJ16" s="25">
        <f>Kaspakas!EK88</f>
        <v>2.4040854154117722E-5</v>
      </c>
      <c r="EK16" s="25">
        <f>Kaspakas!EL88</f>
        <v>9.5946540541896352E-7</v>
      </c>
      <c r="EL16" s="25">
        <f>Kaspakas!EM88</f>
        <v>3.3210935822285493E-7</v>
      </c>
      <c r="EM16" s="25">
        <f>Kaspakas!EN88</f>
        <v>4.9566973020044266E-4</v>
      </c>
      <c r="EN16" s="25">
        <f>Kaspakas!EO88</f>
        <v>2.4881923609382739E-5</v>
      </c>
      <c r="EP16" s="25">
        <f>Kaspakas!EQ88</f>
        <v>199.91336611501339</v>
      </c>
    </row>
    <row r="17" spans="1:146">
      <c r="A17" s="25" t="str">
        <f>Kaspakas!A89</f>
        <v>LEM1A-3.d</v>
      </c>
      <c r="B17" s="25" t="str">
        <f>Kaspakas!B89</f>
        <v>Kaspakas</v>
      </c>
      <c r="C17" s="25" t="str">
        <f>Kaspakas!D89</f>
        <v>sericitic</v>
      </c>
      <c r="D17" s="25" t="str">
        <f>Kaspakas!E89</f>
        <v>pyrite</v>
      </c>
      <c r="E17" s="25" t="str">
        <f>Kaspakas!F89</f>
        <v>anhedral, inclusions</v>
      </c>
      <c r="F17" s="25">
        <f>Kaspakas!G89</f>
        <v>17.801616416042702</v>
      </c>
      <c r="G17" s="25">
        <f>Kaspakas!H89</f>
        <v>396080.03989314201</v>
      </c>
      <c r="H17" s="25">
        <f>Kaspakas!I89</f>
        <v>49.394750622555797</v>
      </c>
      <c r="I17" s="25">
        <f>Kaspakas!J89</f>
        <v>0.43188898821441501</v>
      </c>
      <c r="J17" s="25">
        <f>Kaspakas!K89</f>
        <v>0.124858273391492</v>
      </c>
      <c r="K17" s="25">
        <f>Kaspakas!L89</f>
        <v>1.0607907286926701</v>
      </c>
      <c r="L17" s="25">
        <f>Kaspakas!M89</f>
        <v>2.6901941663629001E-2</v>
      </c>
      <c r="M17" s="25">
        <f>Kaspakas!N89</f>
        <v>0.63204714917771798</v>
      </c>
      <c r="N17" s="25">
        <f>Kaspakas!O89</f>
        <v>3.5928574369737198</v>
      </c>
      <c r="O17" s="25">
        <f>Kaspakas!P89</f>
        <v>104.81408017196</v>
      </c>
      <c r="P17" s="25">
        <f>Kaspakas!Q89</f>
        <v>8.3622358698716408E-3</v>
      </c>
      <c r="Q17" s="25">
        <f>Kaspakas!R89</f>
        <v>0.11504619773416799</v>
      </c>
      <c r="R17" s="25">
        <f>Kaspakas!S89</f>
        <v>3.6111147557626199E-3</v>
      </c>
      <c r="S17" s="25">
        <f>Kaspakas!T89</f>
        <v>6.3192308705799005E-2</v>
      </c>
      <c r="T17" s="25">
        <f>Kaspakas!U89</f>
        <v>3.1837607028166702E-2</v>
      </c>
      <c r="U17" s="25">
        <f>Kaspakas!V89</f>
        <v>0.73321681244377201</v>
      </c>
      <c r="V17" s="25">
        <f>Kaspakas!W89</f>
        <v>1.44239105822571E-2</v>
      </c>
      <c r="W17" s="25">
        <f>Kaspakas!X89</f>
        <v>7.5792015133298802E-3</v>
      </c>
      <c r="X17" s="25">
        <f>Kaspakas!Y89</f>
        <v>2.1524008627001301</v>
      </c>
      <c r="Y17" s="25">
        <f>Kaspakas!Z89</f>
        <v>4.72845494477945E-3</v>
      </c>
      <c r="Z17" s="25">
        <f>Kaspakas!AA89</f>
        <v>114.36909013765673</v>
      </c>
      <c r="AA17" s="25">
        <f>Kaspakas!AB89</f>
        <v>48.696356700244721</v>
      </c>
      <c r="AB17" s="25">
        <f>Kaspakas!AC89</f>
        <v>2.1968282148185575E-3</v>
      </c>
      <c r="AC17" s="25">
        <f>Kaspakas!AD89</f>
        <v>13.748040797344084</v>
      </c>
      <c r="AD17" s="25">
        <f>Kaspakas!AE89</f>
        <v>3.5212778644875525E-3</v>
      </c>
      <c r="AE17" s="25">
        <f>Kaspakas!AF89</f>
        <v>1.4791671746603587E-2</v>
      </c>
      <c r="AF17" s="25">
        <f>Kaspakas!AG89</f>
        <v>1.6929401939430136E-4</v>
      </c>
      <c r="AG17" s="25">
        <f>Kaspakas!AH89</f>
        <v>3.8850736471929474E-3</v>
      </c>
      <c r="AH17" s="25">
        <f>Kaspakas!AI89</f>
        <v>9.57278837362979E-5</v>
      </c>
      <c r="AI17" s="25">
        <f>Kaspakas!AJ89</f>
        <v>2.1219679996541436</v>
      </c>
      <c r="AJ17" s="25">
        <f>Kaspakas!AK89</f>
        <v>1.5344143695036465E-4</v>
      </c>
      <c r="AK17" s="25">
        <f>Kaspakas!AL89</f>
        <v>6.4455446432860951E-4</v>
      </c>
      <c r="AL17" s="25">
        <f>Kaspakas!AM89</f>
        <v>1.6929401939430136E-4</v>
      </c>
      <c r="AO17" s="25">
        <f>Kaspakas!AP89</f>
        <v>0.13488038676026801</v>
      </c>
      <c r="AP17" s="25">
        <f>Kaspakas!AQ89</f>
        <v>3.7644963830509499</v>
      </c>
      <c r="AQ17" s="25">
        <f>Kaspakas!AR89</f>
        <v>1.99618488647412E-2</v>
      </c>
      <c r="AR17" s="25">
        <f>Kaspakas!AS89</f>
        <v>0.16080332704143699</v>
      </c>
      <c r="AS17" s="25">
        <f>Kaspakas!AT89</f>
        <v>0.124858273391492</v>
      </c>
      <c r="AT17" s="25">
        <f>Kaspakas!AU89</f>
        <v>1.0607907286926701</v>
      </c>
      <c r="AU17" s="25">
        <f>Kaspakas!AV89</f>
        <v>2.6901941663629001E-2</v>
      </c>
      <c r="AV17" s="25">
        <f>Kaspakas!AW89</f>
        <v>0.40128714036784902</v>
      </c>
      <c r="AW17" s="25">
        <f>Kaspakas!AX89</f>
        <v>0.26363011743710701</v>
      </c>
      <c r="AX17" s="25">
        <f>Kaspakas!AY89</f>
        <v>0.65740467294197102</v>
      </c>
      <c r="AY17" s="25">
        <f>Kaspakas!AZ89</f>
        <v>8.3622358698716408E-3</v>
      </c>
      <c r="AZ17" s="25">
        <f>Kaspakas!BA89</f>
        <v>0.11504619773416799</v>
      </c>
      <c r="BA17" s="25">
        <f>Kaspakas!BB89</f>
        <v>3.6111147557626199E-3</v>
      </c>
      <c r="BB17" s="25">
        <f>Kaspakas!BC89</f>
        <v>6.3192308705799005E-2</v>
      </c>
      <c r="BC17" s="25">
        <f>Kaspakas!BD89</f>
        <v>3.1837607028166702E-2</v>
      </c>
      <c r="BD17" s="25">
        <f>Kaspakas!BE89</f>
        <v>9.1381014189981194E-2</v>
      </c>
      <c r="BE17" s="25">
        <f>Kaspakas!BF89</f>
        <v>1.44239105822571E-2</v>
      </c>
      <c r="BF17" s="25">
        <f>Kaspakas!BG89</f>
        <v>7.5792015133298802E-3</v>
      </c>
      <c r="BG17" s="25">
        <f>Kaspakas!BH89</f>
        <v>1.0313105930499901E-2</v>
      </c>
      <c r="BH17" s="25">
        <f>Kaspakas!BI89</f>
        <v>4.72845494477945E-3</v>
      </c>
      <c r="BJ17" s="25">
        <f>Kaspakas!BK89</f>
        <v>1.6128518392000399</v>
      </c>
      <c r="BK17" s="25">
        <f>Kaspakas!BL89</f>
        <v>17449.4814715416</v>
      </c>
      <c r="BL17" s="25">
        <f>Kaspakas!BM89</f>
        <v>2.8535883015586201</v>
      </c>
      <c r="BM17" s="25">
        <f>Kaspakas!BN89</f>
        <v>0.311289233712636</v>
      </c>
      <c r="BN17" s="25">
        <f>Kaspakas!BO89</f>
        <v>7.1199358673104104E-2</v>
      </c>
      <c r="BO17" s="25">
        <f>Kaspakas!BP89</f>
        <v>0.473841413188889</v>
      </c>
      <c r="BP17" s="25">
        <f>Kaspakas!BQ89</f>
        <v>1.9840061630363E-2</v>
      </c>
      <c r="BQ17" s="25">
        <f>Kaspakas!BR89</f>
        <v>0.15381402001278899</v>
      </c>
      <c r="BR17" s="25">
        <f>Kaspakas!BS89</f>
        <v>0.99625255662324996</v>
      </c>
      <c r="BS17" s="25">
        <f>Kaspakas!BT89</f>
        <v>14.3741416935825</v>
      </c>
      <c r="BT17" s="25">
        <f>Kaspakas!BU89</f>
        <v>2.3692021162607899E-4</v>
      </c>
      <c r="BU17" s="25">
        <f>Kaspakas!BV89</f>
        <v>4.08811751764631E-2</v>
      </c>
      <c r="BV17" s="25">
        <f>Kaspakas!BW89</f>
        <v>6.0938377449186697E-3</v>
      </c>
      <c r="BW17" s="25">
        <f>Kaspakas!BX89</f>
        <v>3.6216467441156398E-2</v>
      </c>
      <c r="BX17" s="25">
        <f>Kaspakas!BY89</f>
        <v>2.9189381661683798E-2</v>
      </c>
      <c r="BY17" s="25">
        <f>Kaspakas!BZ89</f>
        <v>0.57228499223296703</v>
      </c>
      <c r="BZ17" s="25">
        <f>Kaspakas!CA89</f>
        <v>2.3215072800408802E-2</v>
      </c>
      <c r="CA17" s="25">
        <f>Kaspakas!CB89</f>
        <v>3.09293400801414E-3</v>
      </c>
      <c r="CB17" s="25">
        <f>Kaspakas!CC89</f>
        <v>3.0854507115895</v>
      </c>
      <c r="CC17" s="25">
        <f>Kaspakas!CD89</f>
        <v>9.8498370667870604E-3</v>
      </c>
      <c r="CE17" s="25">
        <f>Kaspakas!CF89</f>
        <v>17.801616416042702</v>
      </c>
      <c r="CF17" s="25">
        <f>Kaspakas!CG89</f>
        <v>396080.03989314201</v>
      </c>
      <c r="CG17" s="25">
        <f>Kaspakas!CH89</f>
        <v>49.394750622555797</v>
      </c>
      <c r="CH17" s="25">
        <f>Kaspakas!CI89</f>
        <v>0.43188898821441501</v>
      </c>
      <c r="CI17" s="25">
        <f>Kaspakas!CJ89</f>
        <v>0.124858273391492</v>
      </c>
      <c r="CJ17" s="25">
        <f>Kaspakas!CK89</f>
        <v>1.0607907286926701</v>
      </c>
      <c r="CK17" s="25">
        <f>Kaspakas!CL89</f>
        <v>2.6901941663629001E-2</v>
      </c>
      <c r="CL17" s="25">
        <f>Kaspakas!CM89</f>
        <v>0.63204714917771798</v>
      </c>
      <c r="CM17" s="25">
        <f>Kaspakas!CN89</f>
        <v>3.5928574369737198</v>
      </c>
      <c r="CN17" s="25">
        <f>Kaspakas!CO89</f>
        <v>104.81408017196</v>
      </c>
      <c r="CO17" s="25">
        <f>Kaspakas!CP89</f>
        <v>8.3622358698716408E-3</v>
      </c>
      <c r="CP17" s="25">
        <f>Kaspakas!CQ89</f>
        <v>0.11504619773416799</v>
      </c>
      <c r="CQ17" s="25">
        <f>Kaspakas!CR89</f>
        <v>3.6111147557626199E-3</v>
      </c>
      <c r="CR17" s="25">
        <f>Kaspakas!CS89</f>
        <v>6.3192308705799005E-2</v>
      </c>
      <c r="CS17" s="25">
        <f>Kaspakas!CT89</f>
        <v>3.1837607028166702E-2</v>
      </c>
      <c r="CT17" s="25">
        <f>Kaspakas!CU89</f>
        <v>0.73321681244377201</v>
      </c>
      <c r="CU17" s="25">
        <f>Kaspakas!CV89</f>
        <v>1.44239105822571E-2</v>
      </c>
      <c r="CV17" s="25">
        <f>Kaspakas!CW89</f>
        <v>7.5792015133298802E-3</v>
      </c>
      <c r="CW17" s="25">
        <f>Kaspakas!CX89</f>
        <v>2.1524008627001301</v>
      </c>
      <c r="CX17" s="25">
        <f>Kaspakas!CY89</f>
        <v>4.72845494477945E-3</v>
      </c>
      <c r="CZ17" s="25">
        <f>Kaspakas!DA89</f>
        <v>0.32403073534778604</v>
      </c>
      <c r="DA17" s="25">
        <f>Kaspakas!DB89</f>
        <v>7092.488851162002</v>
      </c>
      <c r="DB17" s="25">
        <f>Kaspakas!DC89</f>
        <v>0.8381481172336781</v>
      </c>
      <c r="DC17" s="25">
        <f>Kaspakas!DD89</f>
        <v>7.35839103228668E-3</v>
      </c>
      <c r="DD17" s="25">
        <f>Kaspakas!DE89</f>
        <v>1.9648486669734053E-3</v>
      </c>
      <c r="DE17" s="25">
        <f>Kaspakas!DF89</f>
        <v>1.6222522231115921E-2</v>
      </c>
      <c r="DF17" s="25">
        <f>Kaspakas!DG89</f>
        <v>3.8584027743540872E-4</v>
      </c>
      <c r="DG17" s="25">
        <f>Kaspakas!DH89</f>
        <v>8.7046846051193772E-3</v>
      </c>
      <c r="DH17" s="25">
        <f>Kaspakas!DI89</f>
        <v>4.7954894676217809E-2</v>
      </c>
      <c r="DI17" s="25">
        <f>Kaspakas!DJ89</f>
        <v>1.3274326262912868</v>
      </c>
      <c r="DJ17" s="25">
        <f>Kaspakas!DK89</f>
        <v>7.7522716332261419E-5</v>
      </c>
      <c r="DK17" s="25">
        <f>Kaspakas!DL89</f>
        <v>1.0234425255016678E-3</v>
      </c>
      <c r="DL17" s="25">
        <f>Kaspakas!DM89</f>
        <v>3.1450772141673081E-5</v>
      </c>
      <c r="DM17" s="25">
        <f>Kaspakas!DN89</f>
        <v>5.3232506701877697E-4</v>
      </c>
      <c r="DN17" s="25">
        <f>Kaspakas!DO89</f>
        <v>2.6147837572410232E-4</v>
      </c>
      <c r="DO17" s="25">
        <f>Kaspakas!DP89</f>
        <v>5.746213263665925E-3</v>
      </c>
      <c r="DP17" s="25">
        <f>Kaspakas!DQ89</f>
        <v>7.3230254488678911E-5</v>
      </c>
      <c r="DQ17" s="25">
        <f>Kaspakas!DR89</f>
        <v>3.7083272035092305E-5</v>
      </c>
      <c r="DR17" s="25">
        <f>Kaspakas!DS89</f>
        <v>1.0388035051641554E-2</v>
      </c>
      <c r="DS17" s="25">
        <f>Kaspakas!DT89</f>
        <v>2.2626310397078662E-5</v>
      </c>
      <c r="DU17" s="25">
        <f>Kaspakas!DV89</f>
        <v>4.5663148418498686E-3</v>
      </c>
      <c r="DV17" s="25">
        <f>Kaspakas!DW89</f>
        <v>99.948966482932306</v>
      </c>
      <c r="DW17" s="25">
        <f>Kaspakas!DX89</f>
        <v>1.1811373952797525E-2</v>
      </c>
      <c r="DX17" s="25">
        <f>Kaspakas!DY89</f>
        <v>1.0369612051400488E-4</v>
      </c>
      <c r="DY17" s="25">
        <f>Kaspakas!DZ89</f>
        <v>2.768909443222943E-5</v>
      </c>
      <c r="DZ17" s="25">
        <f>Kaspakas!EA89</f>
        <v>2.286114740216733E-4</v>
      </c>
      <c r="EA17" s="25">
        <f>Kaspakas!EB89</f>
        <v>5.4373489710651795E-6</v>
      </c>
      <c r="EB17" s="25">
        <f>Kaspakas!EC89</f>
        <v>1.2266839583385916E-4</v>
      </c>
      <c r="EC17" s="25">
        <f>Kaspakas!ED89</f>
        <v>6.7579128586160156E-4</v>
      </c>
      <c r="ED17" s="25">
        <f>Kaspakas!EE89</f>
        <v>1.8706482570191373E-2</v>
      </c>
      <c r="EE17" s="25">
        <f>Kaspakas!EF89</f>
        <v>1.0924677555312078E-6</v>
      </c>
      <c r="EF17" s="25">
        <f>Kaspakas!EG89</f>
        <v>1.4422584909924071E-5</v>
      </c>
      <c r="EG17" s="25">
        <f>Kaspakas!EH89</f>
        <v>4.4321143629790994E-7</v>
      </c>
      <c r="EH17" s="25">
        <f>Kaspakas!EI89</f>
        <v>7.5016459522199331E-6</v>
      </c>
      <c r="EI17" s="25">
        <f>Kaspakas!EJ89</f>
        <v>3.6848127589200402E-6</v>
      </c>
      <c r="EJ17" s="25">
        <f>Kaspakas!EK89</f>
        <v>8.0976944616533477E-5</v>
      </c>
      <c r="EK17" s="25">
        <f>Kaspakas!EL89</f>
        <v>1.0319774066654206E-6</v>
      </c>
      <c r="EL17" s="25">
        <f>Kaspakas!EM89</f>
        <v>5.2258590623031514E-7</v>
      </c>
      <c r="EM17" s="25">
        <f>Kaspakas!EN89</f>
        <v>1.4639055330061486E-4</v>
      </c>
      <c r="EN17" s="25">
        <f>Kaspakas!EO89</f>
        <v>3.1885511376440556E-7</v>
      </c>
      <c r="EP17" s="25">
        <f>Kaspakas!EQ89</f>
        <v>199.89793296586461</v>
      </c>
    </row>
    <row r="18" spans="1:146">
      <c r="A18" s="25" t="str">
        <f>Kaspakas!A90</f>
        <v>LEM1A-4.d</v>
      </c>
      <c r="B18" s="25" t="str">
        <f>Kaspakas!B90</f>
        <v>Kaspakas</v>
      </c>
      <c r="C18" s="25" t="str">
        <f>Kaspakas!D90</f>
        <v>sericitic</v>
      </c>
      <c r="D18" s="25" t="str">
        <f>Kaspakas!E90</f>
        <v>pyrite</v>
      </c>
      <c r="E18" s="25" t="str">
        <f>Kaspakas!F90</f>
        <v>anhedral, inclusions</v>
      </c>
      <c r="F18" s="25">
        <f>Kaspakas!G90</f>
        <v>191.87505383834599</v>
      </c>
      <c r="G18" s="25">
        <f>Kaspakas!H90</f>
        <v>376576.03552849701</v>
      </c>
      <c r="H18" s="25">
        <f>Kaspakas!I90</f>
        <v>252.784628847096</v>
      </c>
      <c r="I18" s="25">
        <f>Kaspakas!J90</f>
        <v>91.850835765989103</v>
      </c>
      <c r="J18" s="25">
        <f>Kaspakas!K90</f>
        <v>4.67676593012113</v>
      </c>
      <c r="K18" s="25">
        <f>Kaspakas!L90</f>
        <v>50.029199664370999</v>
      </c>
      <c r="L18" s="25">
        <f>Kaspakas!M90</f>
        <v>4.9985752239341403</v>
      </c>
      <c r="M18" s="25">
        <f>Kaspakas!N90</f>
        <v>0.63150911658853703</v>
      </c>
      <c r="N18" s="25">
        <f>Kaspakas!O90</f>
        <v>7.6301891855730597</v>
      </c>
      <c r="O18" s="25">
        <f>Kaspakas!P90</f>
        <v>48.405294580445599</v>
      </c>
      <c r="P18" s="25">
        <f>Kaspakas!Q90</f>
        <v>4.2344164002278403E-2</v>
      </c>
      <c r="Q18" s="25">
        <f>Kaspakas!R90</f>
        <v>0.208589954663878</v>
      </c>
      <c r="R18" s="25">
        <f>Kaspakas!S90</f>
        <v>1.585250859871214E-2</v>
      </c>
      <c r="S18" s="25">
        <f>Kaspakas!T90</f>
        <v>0.11935454774778199</v>
      </c>
      <c r="T18" s="25">
        <f>Kaspakas!U90</f>
        <v>8.70019045825354E-2</v>
      </c>
      <c r="U18" s="25">
        <f>Kaspakas!V90</f>
        <v>2.91858072364565</v>
      </c>
      <c r="V18" s="25">
        <f>Kaspakas!W90</f>
        <v>1.15794333856501E-2</v>
      </c>
      <c r="W18" s="25">
        <f>Kaspakas!X90</f>
        <v>2.1064838455877501E-2</v>
      </c>
      <c r="X18" s="25">
        <f>Kaspakas!Y90</f>
        <v>32.032170985955297</v>
      </c>
      <c r="Y18" s="25">
        <f>Kaspakas!Z90</f>
        <v>6.8294005930874002</v>
      </c>
      <c r="Z18" s="25">
        <f>Kaspakas!AA90</f>
        <v>2.7521211618707788</v>
      </c>
      <c r="AA18" s="25">
        <f>Kaspakas!AB90</f>
        <v>1.5111462348795903</v>
      </c>
      <c r="AB18" s="25">
        <f>Kaspakas!AC90</f>
        <v>0.213204424891519</v>
      </c>
      <c r="AC18" s="25">
        <f>Kaspakas!AD90</f>
        <v>33.129536201416059</v>
      </c>
      <c r="AD18" s="25">
        <f>Kaspakas!AE90</f>
        <v>6.5761507283142032E-4</v>
      </c>
      <c r="AE18" s="25">
        <f>Kaspakas!AF90</f>
        <v>2.7160789264231238E-3</v>
      </c>
      <c r="AF18" s="25">
        <f>Kaspakas!AG90</f>
        <v>1.6751083400680773E-4</v>
      </c>
      <c r="AG18" s="25">
        <f>Kaspakas!AH90</f>
        <v>1.3219261354731299E-3</v>
      </c>
      <c r="AH18" s="25">
        <f>Kaspakas!AI90</f>
        <v>2.7016676703148584E-2</v>
      </c>
      <c r="AI18" s="25">
        <f>Kaspakas!AJ90</f>
        <v>0.19148828313340571</v>
      </c>
      <c r="AJ18" s="25">
        <f>Kaspakas!AK90</f>
        <v>8.3331168322814324E-5</v>
      </c>
      <c r="AK18" s="25">
        <f>Kaspakas!AL90</f>
        <v>3.441740305940872E-4</v>
      </c>
      <c r="AL18" s="25">
        <f>Kaspakas!AM90</f>
        <v>1.6751083400680773E-4</v>
      </c>
      <c r="AO18" s="25">
        <f>Kaspakas!AP90</f>
        <v>0.174321929544377</v>
      </c>
      <c r="AP18" s="25">
        <f>Kaspakas!AQ90</f>
        <v>4.6299041450570897</v>
      </c>
      <c r="AQ18" s="25">
        <f>Kaspakas!AR90</f>
        <v>3.5959898565450801E-2</v>
      </c>
      <c r="AR18" s="25">
        <f>Kaspakas!AS90</f>
        <v>0.15737392358379901</v>
      </c>
      <c r="AS18" s="25">
        <f>Kaspakas!AT90</f>
        <v>0.189452167366334</v>
      </c>
      <c r="AT18" s="25">
        <f>Kaspakas!AU90</f>
        <v>1.9156971069386599</v>
      </c>
      <c r="AU18" s="25">
        <f>Kaspakas!AV90</f>
        <v>2.43800310592086E-2</v>
      </c>
      <c r="AV18" s="25">
        <f>Kaspakas!AW90</f>
        <v>0.63150911658853703</v>
      </c>
      <c r="AW18" s="25">
        <f>Kaspakas!AX90</f>
        <v>0.29797948168178101</v>
      </c>
      <c r="AX18" s="25">
        <f>Kaspakas!AY90</f>
        <v>0.62500750857357001</v>
      </c>
      <c r="AY18" s="25">
        <f>Kaspakas!AZ90</f>
        <v>1.0095351163392699E-2</v>
      </c>
      <c r="AZ18" s="25">
        <f>Kaspakas!BA90</f>
        <v>0.208589954663878</v>
      </c>
      <c r="BA18" s="25">
        <f>Kaspakas!BB90</f>
        <v>4.3597720884149902E-3</v>
      </c>
      <c r="BB18" s="25">
        <f>Kaspakas!BC90</f>
        <v>7.1520976991689703E-2</v>
      </c>
      <c r="BC18" s="25">
        <f>Kaspakas!BD90</f>
        <v>1.2588571171846899E-2</v>
      </c>
      <c r="BD18" s="25">
        <f>Kaspakas!BE90</f>
        <v>0.16556688673161801</v>
      </c>
      <c r="BE18" s="25">
        <f>Kaspakas!BF90</f>
        <v>1.14084161658808E-2</v>
      </c>
      <c r="BF18" s="25">
        <f>Kaspakas!BG90</f>
        <v>5.4154266814927304E-3</v>
      </c>
      <c r="BG18" s="25">
        <f>Kaspakas!BH90</f>
        <v>1.98114347467379E-2</v>
      </c>
      <c r="BH18" s="25">
        <f>Kaspakas!BI90</f>
        <v>6.7714905578144004E-3</v>
      </c>
      <c r="BJ18" s="25">
        <f>Kaspakas!BK90</f>
        <v>158.47010493287701</v>
      </c>
      <c r="BK18" s="25">
        <f>Kaspakas!BL90</f>
        <v>22997.194299112802</v>
      </c>
      <c r="BL18" s="25">
        <f>Kaspakas!BM90</f>
        <v>308.883082898238</v>
      </c>
      <c r="BM18" s="25">
        <f>Kaspakas!BN90</f>
        <v>84.026248574696794</v>
      </c>
      <c r="BN18" s="25">
        <f>Kaspakas!BO90</f>
        <v>1.52270679602748</v>
      </c>
      <c r="BO18" s="25">
        <f>Kaspakas!BP90</f>
        <v>32.866341927905999</v>
      </c>
      <c r="BP18" s="25">
        <f>Kaspakas!BQ90</f>
        <v>1.1348169545564599</v>
      </c>
      <c r="BQ18" s="25">
        <f>Kaspakas!BR90</f>
        <v>0.307290218439427</v>
      </c>
      <c r="BR18" s="25">
        <f>Kaspakas!BS90</f>
        <v>8.0849264305730202</v>
      </c>
      <c r="BS18" s="25">
        <f>Kaspakas!BT90</f>
        <v>41.061807491922899</v>
      </c>
      <c r="BT18" s="25">
        <f>Kaspakas!BU90</f>
        <v>2.14446573103147E-2</v>
      </c>
      <c r="BU18" s="25">
        <f>Kaspakas!BV90</f>
        <v>9.4288052403449396E-2</v>
      </c>
      <c r="BV18" s="25">
        <f>Kaspakas!BW90</f>
        <v>6.4042432511239901E-3</v>
      </c>
      <c r="BW18" s="25">
        <f>Kaspakas!BX90</f>
        <v>2.9988088207300499E-2</v>
      </c>
      <c r="BX18" s="25">
        <f>Kaspakas!BY90</f>
        <v>3.3526557704670397E-2</v>
      </c>
      <c r="BY18" s="25">
        <f>Kaspakas!BZ90</f>
        <v>1.4819274862516401</v>
      </c>
      <c r="BZ18" s="25">
        <f>Kaspakas!CA90</f>
        <v>1.54918748219926E-2</v>
      </c>
      <c r="CA18" s="25">
        <f>Kaspakas!CB90</f>
        <v>1.4561898058269801E-2</v>
      </c>
      <c r="CB18" s="25">
        <f>Kaspakas!CC90</f>
        <v>10.290266354315699</v>
      </c>
      <c r="CC18" s="25">
        <f>Kaspakas!CD90</f>
        <v>1.21097436996242</v>
      </c>
      <c r="CE18" s="25">
        <f>Kaspakas!CF90</f>
        <v>191.87505383834599</v>
      </c>
      <c r="CF18" s="25">
        <f>Kaspakas!CG90</f>
        <v>376576.03552849701</v>
      </c>
      <c r="CG18" s="25">
        <f>Kaspakas!CH90</f>
        <v>252.784628847096</v>
      </c>
      <c r="CH18" s="25">
        <f>Kaspakas!CI90</f>
        <v>91.850835765989103</v>
      </c>
      <c r="CI18" s="25">
        <f>Kaspakas!CJ90</f>
        <v>4.67676593012113</v>
      </c>
      <c r="CJ18" s="25">
        <f>Kaspakas!CK90</f>
        <v>50.029199664370999</v>
      </c>
      <c r="CK18" s="25">
        <f>Kaspakas!CL90</f>
        <v>4.9985752239341403</v>
      </c>
      <c r="CL18" s="25">
        <f>Kaspakas!CM90</f>
        <v>0.63150911658853703</v>
      </c>
      <c r="CM18" s="25">
        <f>Kaspakas!CN90</f>
        <v>7.6301891855730597</v>
      </c>
      <c r="CN18" s="25">
        <f>Kaspakas!CO90</f>
        <v>48.405294580445599</v>
      </c>
      <c r="CO18" s="25">
        <f>Kaspakas!CP90</f>
        <v>4.2344164002278403E-2</v>
      </c>
      <c r="CP18" s="25">
        <f>Kaspakas!CQ90</f>
        <v>0.208589954663878</v>
      </c>
      <c r="CQ18" s="25">
        <f>Kaspakas!CR90</f>
        <v>1.585250859871214E-2</v>
      </c>
      <c r="CR18" s="25">
        <f>Kaspakas!CS90</f>
        <v>0.11935454774778199</v>
      </c>
      <c r="CS18" s="25">
        <f>Kaspakas!CT90</f>
        <v>8.70019045825354E-2</v>
      </c>
      <c r="CT18" s="25">
        <f>Kaspakas!CU90</f>
        <v>2.91858072364565</v>
      </c>
      <c r="CU18" s="25">
        <f>Kaspakas!CV90</f>
        <v>1.15794333856501E-2</v>
      </c>
      <c r="CV18" s="25">
        <f>Kaspakas!CW90</f>
        <v>2.1064838455877501E-2</v>
      </c>
      <c r="CW18" s="25">
        <f>Kaspakas!CX90</f>
        <v>32.032170985955297</v>
      </c>
      <c r="CX18" s="25">
        <f>Kaspakas!CY90</f>
        <v>6.8294005930874002</v>
      </c>
      <c r="CZ18" s="25">
        <f>Kaspakas!DA90</f>
        <v>3.4925713113391774</v>
      </c>
      <c r="DA18" s="25">
        <f>Kaspakas!DB90</f>
        <v>6743.2363779836514</v>
      </c>
      <c r="DB18" s="25">
        <f>Kaspakas!DC90</f>
        <v>4.2893416418435786</v>
      </c>
      <c r="DC18" s="25">
        <f>Kaspakas!DD90</f>
        <v>1.5649261376234656</v>
      </c>
      <c r="DD18" s="25">
        <f>Kaspakas!DE90</f>
        <v>7.3596543136013756E-2</v>
      </c>
      <c r="DE18" s="25">
        <f>Kaspakas!DF90</f>
        <v>0.76508945808794926</v>
      </c>
      <c r="DF18" s="25">
        <f>Kaspakas!DG90</f>
        <v>7.1691912624731305E-2</v>
      </c>
      <c r="DG18" s="25">
        <f>Kaspakas!DH90</f>
        <v>8.6972747085599378E-3</v>
      </c>
      <c r="DH18" s="25">
        <f>Kaspakas!DI90</f>
        <v>0.10184231497422719</v>
      </c>
      <c r="DI18" s="25">
        <f>Kaspakas!DJ90</f>
        <v>0.61303564564900714</v>
      </c>
      <c r="DJ18" s="25">
        <f>Kaspakas!DK90</f>
        <v>3.9255465468301503E-4</v>
      </c>
      <c r="DK18" s="25">
        <f>Kaspakas!DL90</f>
        <v>1.8556009168486892E-3</v>
      </c>
      <c r="DL18" s="25">
        <f>Kaspakas!DM90</f>
        <v>1.380664059530051E-4</v>
      </c>
      <c r="DM18" s="25">
        <f>Kaspakas!DN90</f>
        <v>1.005429599425339E-3</v>
      </c>
      <c r="DN18" s="25">
        <f>Kaspakas!DO90</f>
        <v>7.1453601004053382E-4</v>
      </c>
      <c r="DO18" s="25">
        <f>Kaspakas!DP90</f>
        <v>2.287288968374334E-2</v>
      </c>
      <c r="DP18" s="25">
        <f>Kaspakas!DQ90</f>
        <v>5.8788831837944562E-5</v>
      </c>
      <c r="DQ18" s="25">
        <f>Kaspakas!DR90</f>
        <v>1.030653603101501E-4</v>
      </c>
      <c r="DR18" s="25">
        <f>Kaspakas!DS90</f>
        <v>0.15459541981638658</v>
      </c>
      <c r="DS18" s="25">
        <f>Kaspakas!DT90</f>
        <v>3.267962568106824E-2</v>
      </c>
      <c r="DU18" s="25">
        <f>Kaspakas!DV90</f>
        <v>5.1699957886157485E-2</v>
      </c>
      <c r="DV18" s="25">
        <f>Kaspakas!DW90</f>
        <v>99.819017474688167</v>
      </c>
      <c r="DW18" s="25">
        <f>Kaspakas!DX90</f>
        <v>6.349441785846438E-2</v>
      </c>
      <c r="DX18" s="25">
        <f>Kaspakas!DY90</f>
        <v>2.3165343867827214E-2</v>
      </c>
      <c r="DY18" s="25">
        <f>Kaspakas!DZ90</f>
        <v>1.08943750649997E-3</v>
      </c>
      <c r="DZ18" s="25">
        <f>Kaspakas!EA90</f>
        <v>1.1325493235848399E-2</v>
      </c>
      <c r="EA18" s="25">
        <f>Kaspakas!EB90</f>
        <v>1.0612435747390644E-3</v>
      </c>
      <c r="EB18" s="25">
        <f>Kaspakas!EC90</f>
        <v>1.287443250470038E-4</v>
      </c>
      <c r="EC18" s="25">
        <f>Kaspakas!ED90</f>
        <v>1.5075550148688154E-3</v>
      </c>
      <c r="ED18" s="25">
        <f>Kaspakas!EE90</f>
        <v>9.0746656939738879E-3</v>
      </c>
      <c r="EE18" s="25">
        <f>Kaspakas!EF90</f>
        <v>5.8109218984980767E-6</v>
      </c>
      <c r="EF18" s="25">
        <f>Kaspakas!EG90</f>
        <v>2.746815474980458E-5</v>
      </c>
      <c r="EG18" s="25">
        <f>Kaspakas!EH90</f>
        <v>2.0437742674254835E-6</v>
      </c>
      <c r="EH18" s="25">
        <f>Kaspakas!EI90</f>
        <v>1.4883208763418192E-5</v>
      </c>
      <c r="EI18" s="25">
        <f>Kaspakas!EJ90</f>
        <v>1.0577158870687141E-5</v>
      </c>
      <c r="EJ18" s="25">
        <f>Kaspakas!EK90</f>
        <v>3.3858361876391673E-4</v>
      </c>
      <c r="EK18" s="25">
        <f>Kaspakas!EL90</f>
        <v>8.702413950232902E-7</v>
      </c>
      <c r="EL18" s="25">
        <f>Kaspakas!EM90</f>
        <v>1.5256595535377281E-6</v>
      </c>
      <c r="EM18" s="25">
        <f>Kaspakas!EN90</f>
        <v>2.2884505372734627E-3</v>
      </c>
      <c r="EN18" s="25">
        <f>Kaspakas!EO90</f>
        <v>4.8375111653734286E-4</v>
      </c>
      <c r="EP18" s="25">
        <f>Kaspakas!EQ90</f>
        <v>199.63803494937633</v>
      </c>
    </row>
    <row r="19" spans="1:146">
      <c r="A19" s="25" t="str">
        <f>Kaspakas!A74</f>
        <v>3BII-2.d</v>
      </c>
      <c r="B19" s="25" t="str">
        <f>Kaspakas!B74</f>
        <v>Kaspakas</v>
      </c>
      <c r="C19" s="25" t="str">
        <f>Kaspakas!D74</f>
        <v>sericitic</v>
      </c>
      <c r="D19" s="25" t="str">
        <f>Kaspakas!E74</f>
        <v>pyrite</v>
      </c>
      <c r="E19" s="25" t="str">
        <f>Kaspakas!F74</f>
        <v>anhedral, inclusions</v>
      </c>
      <c r="F19" s="25">
        <f>Kaspakas!G74</f>
        <v>20.4136630051818</v>
      </c>
      <c r="G19" s="25">
        <f>Kaspakas!H74</f>
        <v>371994.30457069998</v>
      </c>
      <c r="H19" s="25">
        <f>Kaspakas!I74</f>
        <v>16.174953603446902</v>
      </c>
      <c r="I19" s="25">
        <f>Kaspakas!J74</f>
        <v>26.253976130163601</v>
      </c>
      <c r="J19" s="25">
        <f>Kaspakas!K74</f>
        <v>12.980021322513</v>
      </c>
      <c r="K19" s="25">
        <f>Kaspakas!L74</f>
        <v>2.4298586803701099</v>
      </c>
      <c r="L19" s="25">
        <f>Kaspakas!M74</f>
        <v>0.16352088222567801</v>
      </c>
      <c r="M19" s="25">
        <f>Kaspakas!N74</f>
        <v>0.64066025658147596</v>
      </c>
      <c r="N19" s="25">
        <f>Kaspakas!O74</f>
        <v>1.5479768420042199</v>
      </c>
      <c r="O19" s="25">
        <f>Kaspakas!P74</f>
        <v>21.056077808552399</v>
      </c>
      <c r="P19" s="25">
        <f>Kaspakas!Q74</f>
        <v>1.9559593587640998E-2</v>
      </c>
      <c r="Q19" s="25">
        <f>Kaspakas!R74</f>
        <v>0.27489123959977901</v>
      </c>
      <c r="R19" s="25">
        <f>Kaspakas!S74</f>
        <v>8.4738520129550195E-3</v>
      </c>
      <c r="S19" s="25">
        <f>Kaspakas!T74</f>
        <v>0.12968570754479899</v>
      </c>
      <c r="T19" s="25">
        <f>Kaspakas!U74</f>
        <v>0.35181153670988702</v>
      </c>
      <c r="U19" s="25">
        <f>Kaspakas!V74</f>
        <v>1.1557836408092801</v>
      </c>
      <c r="V19" s="25">
        <f>Kaspakas!W74</f>
        <v>4.04017557611051E-2</v>
      </c>
      <c r="W19" s="25">
        <f>Kaspakas!X74</f>
        <v>2.96761871735336E-2</v>
      </c>
      <c r="X19" s="25">
        <f>Kaspakas!Y74</f>
        <v>27.5350379714844</v>
      </c>
      <c r="Y19" s="25">
        <f>Kaspakas!Z74</f>
        <v>1.97188046263489</v>
      </c>
      <c r="Z19" s="25">
        <f>Kaspakas!AA74</f>
        <v>0.61609538773303163</v>
      </c>
      <c r="AA19" s="25">
        <f>Kaspakas!AB74</f>
        <v>0.76470124465992428</v>
      </c>
      <c r="AB19" s="25">
        <f>Kaspakas!AC74</f>
        <v>7.1613500757725199E-2</v>
      </c>
      <c r="AC19" s="25">
        <f>Kaspakas!AD74</f>
        <v>10.449092754194321</v>
      </c>
      <c r="AD19" s="25">
        <f>Kaspakas!AE74</f>
        <v>1.0777608952007474E-3</v>
      </c>
      <c r="AE19" s="25">
        <f>Kaspakas!AF74</f>
        <v>1.2776867679435455E-2</v>
      </c>
      <c r="AF19" s="25">
        <f>Kaspakas!AG74</f>
        <v>1.2092519129991708E-3</v>
      </c>
      <c r="AG19" s="25">
        <f>Kaspakas!AH74</f>
        <v>7.1035288231296925E-4</v>
      </c>
      <c r="AH19" s="25">
        <f>Kaspakas!AI74</f>
        <v>0.12190949729924913</v>
      </c>
      <c r="AI19" s="25">
        <f>Kaspakas!AJ74</f>
        <v>1.3017705227955227</v>
      </c>
      <c r="AJ19" s="25">
        <f>Kaspakas!AK74</f>
        <v>1.8346999874676345E-3</v>
      </c>
      <c r="AK19" s="25">
        <f>Kaspakas!AL74</f>
        <v>2.175038923356884E-2</v>
      </c>
      <c r="AL19" s="25">
        <f>Kaspakas!AM74</f>
        <v>1.2092519129991708E-3</v>
      </c>
      <c r="AO19" s="25">
        <f>Kaspakas!AP74</f>
        <v>0.15638323372749199</v>
      </c>
      <c r="AP19" s="25">
        <f>Kaspakas!AQ74</f>
        <v>5.3223508792226397</v>
      </c>
      <c r="AQ19" s="25">
        <f>Kaspakas!AR74</f>
        <v>2.0442784865304299E-2</v>
      </c>
      <c r="AR19" s="25">
        <f>Kaspakas!AS74</f>
        <v>9.2774744858966196E-2</v>
      </c>
      <c r="AS19" s="25">
        <f>Kaspakas!AT74</f>
        <v>0.198330328150114</v>
      </c>
      <c r="AT19" s="25">
        <f>Kaspakas!AU74</f>
        <v>2.4298586803701099</v>
      </c>
      <c r="AU19" s="25">
        <f>Kaspakas!AV74</f>
        <v>4.3724479338550899E-2</v>
      </c>
      <c r="AV19" s="25">
        <f>Kaspakas!AW74</f>
        <v>0.47850498831072802</v>
      </c>
      <c r="AW19" s="25">
        <f>Kaspakas!AX74</f>
        <v>0.25608368906734802</v>
      </c>
      <c r="AX19" s="25">
        <f>Kaspakas!AY74</f>
        <v>1.0595514592151301</v>
      </c>
      <c r="AY19" s="25">
        <f>Kaspakas!AZ74</f>
        <v>1.9559593587640998E-2</v>
      </c>
      <c r="AZ19" s="25">
        <f>Kaspakas!BA74</f>
        <v>0.27489123959977901</v>
      </c>
      <c r="BA19" s="25">
        <f>Kaspakas!BB74</f>
        <v>8.4738520129550195E-3</v>
      </c>
      <c r="BB19" s="25">
        <f>Kaspakas!BC74</f>
        <v>0.115384328913225</v>
      </c>
      <c r="BC19" s="25">
        <f>Kaspakas!BD74</f>
        <v>1.0615405351195499E-2</v>
      </c>
      <c r="BD19" s="25">
        <f>Kaspakas!BE74</f>
        <v>1.0204003548387E-4</v>
      </c>
      <c r="BE19" s="25">
        <f>Kaspakas!BF74</f>
        <v>1.31675149177533E-2</v>
      </c>
      <c r="BF19" s="25">
        <f>Kaspakas!BG74</f>
        <v>4.7244435739103498E-3</v>
      </c>
      <c r="BG19" s="25">
        <f>Kaspakas!BH74</f>
        <v>1.24344865599543E-2</v>
      </c>
      <c r="BH19" s="25">
        <f>Kaspakas!BI74</f>
        <v>8.3061806744897607E-3</v>
      </c>
      <c r="BJ19" s="25">
        <f>Kaspakas!BK74</f>
        <v>1.42476504601125</v>
      </c>
      <c r="BK19" s="25">
        <f>Kaspakas!BL74</f>
        <v>14417.1752859399</v>
      </c>
      <c r="BL19" s="25">
        <f>Kaspakas!BM74</f>
        <v>1.82738508382897</v>
      </c>
      <c r="BM19" s="25">
        <f>Kaspakas!BN74</f>
        <v>3.9105629290600499</v>
      </c>
      <c r="BN19" s="25">
        <f>Kaspakas!BO74</f>
        <v>4.8360487775959102</v>
      </c>
      <c r="BO19" s="25">
        <f>Kaspakas!BP74</f>
        <v>1.5816740444755999</v>
      </c>
      <c r="BP19" s="25">
        <f>Kaspakas!BQ74</f>
        <v>5.1143702916957898E-2</v>
      </c>
      <c r="BQ19" s="25">
        <f>Kaspakas!BR74</f>
        <v>0.59396765285826802</v>
      </c>
      <c r="BR19" s="25">
        <f>Kaspakas!BS74</f>
        <v>0.58781742172694296</v>
      </c>
      <c r="BS19" s="25">
        <f>Kaspakas!BT74</f>
        <v>5.1634014246129203</v>
      </c>
      <c r="BT19" s="25">
        <f>Kaspakas!BU74</f>
        <v>1.5875673379314701E-2</v>
      </c>
      <c r="BU19" s="25">
        <f>Kaspakas!BV74</f>
        <v>6.3141596523935195E-2</v>
      </c>
      <c r="BV19" s="25">
        <f>Kaspakas!BW74</f>
        <v>4.9677652829374099E-4</v>
      </c>
      <c r="BW19" s="25">
        <f>Kaspakas!BX74</f>
        <v>9.26487488861195E-2</v>
      </c>
      <c r="BX19" s="25">
        <f>Kaspakas!BY74</f>
        <v>0.223784105887119</v>
      </c>
      <c r="BY19" s="25">
        <f>Kaspakas!BZ74</f>
        <v>0.89743098118682496</v>
      </c>
      <c r="BZ19" s="25">
        <f>Kaspakas!CA74</f>
        <v>4.7186955175515702E-2</v>
      </c>
      <c r="CA19" s="25">
        <f>Kaspakas!CB74</f>
        <v>2.1601350645036699E-2</v>
      </c>
      <c r="CB19" s="25">
        <f>Kaspakas!CC74</f>
        <v>12.7445585624291</v>
      </c>
      <c r="CC19" s="25">
        <f>Kaspakas!CD74</f>
        <v>1.10480882804458</v>
      </c>
      <c r="CE19" s="25">
        <f>Kaspakas!CF74</f>
        <v>20.4136630051818</v>
      </c>
      <c r="CF19" s="25">
        <f>Kaspakas!CG74</f>
        <v>371994.30457069998</v>
      </c>
      <c r="CG19" s="25">
        <f>Kaspakas!CH74</f>
        <v>16.174953603446902</v>
      </c>
      <c r="CH19" s="25">
        <f>Kaspakas!CI74</f>
        <v>26.253976130163601</v>
      </c>
      <c r="CI19" s="25">
        <f>Kaspakas!CJ74</f>
        <v>12.980021322513</v>
      </c>
      <c r="CJ19" s="25">
        <f>Kaspakas!CK74</f>
        <v>2.4298586803701099</v>
      </c>
      <c r="CK19" s="25">
        <f>Kaspakas!CL74</f>
        <v>0.16352088222567801</v>
      </c>
      <c r="CL19" s="25">
        <f>Kaspakas!CM74</f>
        <v>0.64066025658147596</v>
      </c>
      <c r="CM19" s="25">
        <f>Kaspakas!CN74</f>
        <v>1.5479768420042199</v>
      </c>
      <c r="CN19" s="25">
        <f>Kaspakas!CO74</f>
        <v>21.056077808552399</v>
      </c>
      <c r="CO19" s="25">
        <f>Kaspakas!CP74</f>
        <v>1.9559593587640998E-2</v>
      </c>
      <c r="CP19" s="25">
        <f>Kaspakas!CQ74</f>
        <v>0.27489123959977901</v>
      </c>
      <c r="CQ19" s="25">
        <f>Kaspakas!CR74</f>
        <v>8.4738520129550195E-3</v>
      </c>
      <c r="CR19" s="25">
        <f>Kaspakas!CS74</f>
        <v>0.12968570754479899</v>
      </c>
      <c r="CS19" s="25">
        <f>Kaspakas!CT74</f>
        <v>0.35181153670988702</v>
      </c>
      <c r="CT19" s="25">
        <f>Kaspakas!CU74</f>
        <v>1.1557836408092801</v>
      </c>
      <c r="CU19" s="25">
        <f>Kaspakas!CV74</f>
        <v>4.04017557611051E-2</v>
      </c>
      <c r="CV19" s="25">
        <f>Kaspakas!CW74</f>
        <v>2.96761871735336E-2</v>
      </c>
      <c r="CW19" s="25">
        <f>Kaspakas!CX74</f>
        <v>27.5350379714844</v>
      </c>
      <c r="CX19" s="25">
        <f>Kaspakas!CY74</f>
        <v>1.97188046263489</v>
      </c>
      <c r="CZ19" s="25">
        <f>Kaspakas!DA74</f>
        <v>0.37157604568705743</v>
      </c>
      <c r="DA19" s="25">
        <f>Kaspakas!DB74</f>
        <v>6661.1926684698719</v>
      </c>
      <c r="DB19" s="25">
        <f>Kaspakas!DC74</f>
        <v>0.27446250336731931</v>
      </c>
      <c r="DC19" s="25">
        <f>Kaspakas!DD74</f>
        <v>0.44730712703921738</v>
      </c>
      <c r="DD19" s="25">
        <f>Kaspakas!DE74</f>
        <v>0.2042618154173827</v>
      </c>
      <c r="DE19" s="25">
        <f>Kaspakas!DF74</f>
        <v>3.7159484330480344E-2</v>
      </c>
      <c r="DF19" s="25">
        <f>Kaspakas!DG74</f>
        <v>2.3452932637103682E-3</v>
      </c>
      <c r="DG19" s="25">
        <f>Kaspakas!DH74</f>
        <v>8.8233061090962125E-3</v>
      </c>
      <c r="DH19" s="25">
        <f>Kaspakas!DI74</f>
        <v>2.0661289160992555E-2</v>
      </c>
      <c r="DI19" s="25">
        <f>Kaspakas!DJ74</f>
        <v>0.26666765208399695</v>
      </c>
      <c r="DJ19" s="25">
        <f>Kaspakas!DK74</f>
        <v>1.8132863612854388E-4</v>
      </c>
      <c r="DK19" s="25">
        <f>Kaspakas!DL74</f>
        <v>2.4454122781558656E-3</v>
      </c>
      <c r="DL19" s="25">
        <f>Kaspakas!DM74</f>
        <v>7.3802470108824572E-5</v>
      </c>
      <c r="DM19" s="25">
        <f>Kaspakas!DN74</f>
        <v>1.0924581547030496E-3</v>
      </c>
      <c r="DN19" s="25">
        <f>Kaspakas!DO74</f>
        <v>2.8893851569471666E-3</v>
      </c>
      <c r="DO19" s="25">
        <f>Kaspakas!DP74</f>
        <v>9.0578655235837007E-3</v>
      </c>
      <c r="DP19" s="25">
        <f>Kaspakas!DQ74</f>
        <v>2.0511988335636229E-4</v>
      </c>
      <c r="DQ19" s="25">
        <f>Kaspakas!DR74</f>
        <v>1.4519868880448453E-4</v>
      </c>
      <c r="DR19" s="25">
        <f>Kaspakas!DS74</f>
        <v>0.13289110990098649</v>
      </c>
      <c r="DS19" s="25">
        <f>Kaspakas!DT74</f>
        <v>9.4357205333576773E-3</v>
      </c>
      <c r="DU19" s="25">
        <f>Kaspakas!DV74</f>
        <v>5.5758581910444697E-3</v>
      </c>
      <c r="DV19" s="25">
        <f>Kaspakas!DW74</f>
        <v>99.957642947452271</v>
      </c>
      <c r="DW19" s="25">
        <f>Kaspakas!DX74</f>
        <v>4.1185754983358511E-3</v>
      </c>
      <c r="DX19" s="25">
        <f>Kaspakas!DY74</f>
        <v>6.7122763621709509E-3</v>
      </c>
      <c r="DY19" s="25">
        <f>Kaspakas!DZ74</f>
        <v>3.065146232736007E-3</v>
      </c>
      <c r="DZ19" s="25">
        <f>Kaspakas!EA74</f>
        <v>5.5761402674918013E-4</v>
      </c>
      <c r="EA19" s="25">
        <f>Kaspakas!EB74</f>
        <v>3.5193395286504517E-5</v>
      </c>
      <c r="EB19" s="25">
        <f>Kaspakas!EC74</f>
        <v>1.3240224770014135E-4</v>
      </c>
      <c r="EC19" s="25">
        <f>Kaspakas!ED74</f>
        <v>3.1004264064665835E-4</v>
      </c>
      <c r="ED19" s="25">
        <f>Kaspakas!EE74</f>
        <v>4.0016062106743664E-3</v>
      </c>
      <c r="EE19" s="25">
        <f>Kaspakas!EF74</f>
        <v>2.7210116818988483E-6</v>
      </c>
      <c r="EF19" s="25">
        <f>Kaspakas!EG74</f>
        <v>3.6695777997271031E-5</v>
      </c>
      <c r="EG19" s="25">
        <f>Kaspakas!EH74</f>
        <v>1.1074774928365025E-6</v>
      </c>
      <c r="EH19" s="25">
        <f>Kaspakas!EI74</f>
        <v>1.6393391934108998E-5</v>
      </c>
      <c r="EI19" s="25">
        <f>Kaspakas!EJ74</f>
        <v>4.3358020737469007E-5</v>
      </c>
      <c r="EJ19" s="25">
        <f>Kaspakas!EK74</f>
        <v>1.359220387300996E-4</v>
      </c>
      <c r="EK19" s="25">
        <f>Kaspakas!EL74</f>
        <v>3.0780223726313697E-6</v>
      </c>
      <c r="EL19" s="25">
        <f>Kaspakas!EM74</f>
        <v>2.1788468543563109E-6</v>
      </c>
      <c r="EM19" s="25">
        <f>Kaspakas!EN74</f>
        <v>1.9941597211636827E-3</v>
      </c>
      <c r="EN19" s="25">
        <f>Kaspakas!EO74</f>
        <v>1.4159211885428992E-4</v>
      </c>
      <c r="EP19" s="25">
        <f>Kaspakas!EQ74</f>
        <v>199.91528589490454</v>
      </c>
    </row>
    <row r="20" spans="1:146">
      <c r="A20" s="25" t="str">
        <f>Kaspakas!A75</f>
        <v>3BII-3.d</v>
      </c>
      <c r="B20" s="25" t="str">
        <f>Kaspakas!B75</f>
        <v>Kaspakas</v>
      </c>
      <c r="C20" s="25" t="str">
        <f>Kaspakas!D75</f>
        <v>sericitic</v>
      </c>
      <c r="D20" s="25" t="str">
        <f>Kaspakas!E75</f>
        <v>pyrite</v>
      </c>
      <c r="E20" s="25" t="str">
        <f>Kaspakas!F75</f>
        <v>anhedral</v>
      </c>
      <c r="F20" s="25">
        <f>Kaspakas!G75</f>
        <v>39.619117134866698</v>
      </c>
      <c r="G20" s="25">
        <f>Kaspakas!H75</f>
        <v>354016.76087115402</v>
      </c>
      <c r="H20" s="25">
        <f>Kaspakas!I75</f>
        <v>16.339131824463099</v>
      </c>
      <c r="I20" s="25">
        <f>Kaspakas!J75</f>
        <v>5.2461761578300603</v>
      </c>
      <c r="J20" s="25">
        <f>Kaspakas!K75</f>
        <v>6.1271660753802104</v>
      </c>
      <c r="K20" s="25">
        <f>Kaspakas!L75</f>
        <v>2.6281108061151</v>
      </c>
      <c r="L20" s="25">
        <f>Kaspakas!M75</f>
        <v>0.21407085311622301</v>
      </c>
      <c r="M20" s="25">
        <f>Kaspakas!N75</f>
        <v>0.69147300899253294</v>
      </c>
      <c r="N20" s="25">
        <f>Kaspakas!O75</f>
        <v>400.89924676701202</v>
      </c>
      <c r="O20" s="25">
        <f>Kaspakas!P75</f>
        <v>76.825731813756207</v>
      </c>
      <c r="P20" s="25">
        <f>Kaspakas!Q75</f>
        <v>1.0159015897099799</v>
      </c>
      <c r="Q20" s="25">
        <f>Kaspakas!R75</f>
        <v>0.13882808579557199</v>
      </c>
      <c r="R20" s="25">
        <f>Kaspakas!S75</f>
        <v>7.6266546401242601E-3</v>
      </c>
      <c r="S20" s="25">
        <f>Kaspakas!T75</f>
        <v>0.32320847752325699</v>
      </c>
      <c r="T20" s="25">
        <f>Kaspakas!U75</f>
        <v>0.16907879981488499</v>
      </c>
      <c r="U20" s="25">
        <f>Kaspakas!V75</f>
        <v>2.3350366356666798</v>
      </c>
      <c r="V20" s="25">
        <f>Kaspakas!W75</f>
        <v>6.2590379132937898E-2</v>
      </c>
      <c r="W20" s="25">
        <f>Kaspakas!X75</f>
        <v>9.3900340609830601E-2</v>
      </c>
      <c r="X20" s="25">
        <f>Kaspakas!Y75</f>
        <v>15.302651517775899</v>
      </c>
      <c r="Y20" s="25">
        <f>Kaspakas!Z75</f>
        <v>4.3146934467113098</v>
      </c>
      <c r="Z20" s="25">
        <f>Kaspakas!AA75</f>
        <v>3.1144840228204118</v>
      </c>
      <c r="AA20" s="25">
        <f>Kaspakas!AB75</f>
        <v>5.0204196131966894</v>
      </c>
      <c r="AB20" s="25">
        <f>Kaspakas!AC75</f>
        <v>0.28195724392594751</v>
      </c>
      <c r="AC20" s="25">
        <f>Kaspakas!AD75</f>
        <v>4.0756204847545663E-2</v>
      </c>
      <c r="AD20" s="25">
        <f>Kaspakas!AE75</f>
        <v>6.1362137470590558E-3</v>
      </c>
      <c r="AE20" s="25">
        <f>Kaspakas!AF75</f>
        <v>1.1048987139155544E-2</v>
      </c>
      <c r="AF20" s="25">
        <f>Kaspakas!AG75</f>
        <v>6.2175983438052855E-2</v>
      </c>
      <c r="AG20" s="25">
        <f>Kaspakas!AH75</f>
        <v>6.6387291674902621E-2</v>
      </c>
      <c r="AH20" s="25">
        <f>Kaspakas!AI75</f>
        <v>0.26407115708873291</v>
      </c>
      <c r="AI20" s="25">
        <f>Kaspakas!AJ75</f>
        <v>4.7019469968858454</v>
      </c>
      <c r="AJ20" s="25">
        <f>Kaspakas!AK75</f>
        <v>5.7469602191006349E-3</v>
      </c>
      <c r="AK20" s="25">
        <f>Kaspakas!AL75</f>
        <v>1.0348089582197914E-2</v>
      </c>
      <c r="AL20" s="25">
        <f>Kaspakas!AM75</f>
        <v>6.2175983438052855E-2</v>
      </c>
      <c r="AO20" s="25">
        <f>Kaspakas!AP75</f>
        <v>0.22214527351682301</v>
      </c>
      <c r="AP20" s="25">
        <f>Kaspakas!AQ75</f>
        <v>5.2717232252831998</v>
      </c>
      <c r="AQ20" s="25">
        <f>Kaspakas!AR75</f>
        <v>1.3188255255582201E-2</v>
      </c>
      <c r="AR20" s="25">
        <f>Kaspakas!AS75</f>
        <v>0.18148330324274101</v>
      </c>
      <c r="AS20" s="25">
        <f>Kaspakas!AT75</f>
        <v>0.16435424119011699</v>
      </c>
      <c r="AT20" s="25">
        <f>Kaspakas!AU75</f>
        <v>2.6281108061151</v>
      </c>
      <c r="AU20" s="25">
        <f>Kaspakas!AV75</f>
        <v>3.54170509819152E-2</v>
      </c>
      <c r="AV20" s="25">
        <f>Kaspakas!AW75</f>
        <v>0.364334674513697</v>
      </c>
      <c r="AW20" s="25">
        <f>Kaspakas!AX75</f>
        <v>0.35570884128484498</v>
      </c>
      <c r="AX20" s="25">
        <f>Kaspakas!AY75</f>
        <v>1.3601391675544401</v>
      </c>
      <c r="AY20" s="25">
        <f>Kaspakas!AZ75</f>
        <v>9.7333408666000903E-3</v>
      </c>
      <c r="AZ20" s="25">
        <f>Kaspakas!BA75</f>
        <v>0.13882808579557199</v>
      </c>
      <c r="BA20" s="25">
        <f>Kaspakas!BB75</f>
        <v>7.6266546401242601E-3</v>
      </c>
      <c r="BB20" s="25">
        <f>Kaspakas!BC75</f>
        <v>9.6777467266172507E-2</v>
      </c>
      <c r="BC20" s="25">
        <f>Kaspakas!BD75</f>
        <v>1.20967547267916E-2</v>
      </c>
      <c r="BD20" s="25">
        <f>Kaspakas!BE75</f>
        <v>0.143348756648428</v>
      </c>
      <c r="BE20" s="25">
        <f>Kaspakas!BF75</f>
        <v>7.7776382903324304E-6</v>
      </c>
      <c r="BF20" s="25">
        <f>Kaspakas!BG75</f>
        <v>6.1996795505462497E-3</v>
      </c>
      <c r="BG20" s="25">
        <f>Kaspakas!BH75</f>
        <v>2.5409476332739801E-2</v>
      </c>
      <c r="BH20" s="25">
        <f>Kaspakas!BI75</f>
        <v>7.3452805251152898E-6</v>
      </c>
      <c r="BJ20" s="25">
        <f>Kaspakas!BK75</f>
        <v>26.127900281407101</v>
      </c>
      <c r="BK20" s="25">
        <f>Kaspakas!BL75</f>
        <v>22481.958656360799</v>
      </c>
      <c r="BL20" s="25">
        <f>Kaspakas!BM75</f>
        <v>2.8120783860471401</v>
      </c>
      <c r="BM20" s="25">
        <f>Kaspakas!BN75</f>
        <v>1.71210377780269</v>
      </c>
      <c r="BN20" s="25">
        <f>Kaspakas!BO75</f>
        <v>2.47629381377855</v>
      </c>
      <c r="BO20" s="25">
        <f>Kaspakas!BP75</f>
        <v>1.44413912213684</v>
      </c>
      <c r="BP20" s="25">
        <f>Kaspakas!BQ75</f>
        <v>0.18508986115672199</v>
      </c>
      <c r="BQ20" s="25">
        <f>Kaspakas!BR75</f>
        <v>0.44174762409218599</v>
      </c>
      <c r="BR20" s="25">
        <f>Kaspakas!BS75</f>
        <v>62.556391033008801</v>
      </c>
      <c r="BS20" s="25">
        <f>Kaspakas!BT75</f>
        <v>10.7407949326278</v>
      </c>
      <c r="BT20" s="25">
        <f>Kaspakas!BU75</f>
        <v>0.62358788473327298</v>
      </c>
      <c r="BU20" s="25">
        <f>Kaspakas!BV75</f>
        <v>5.0570215695407102E-2</v>
      </c>
      <c r="BV20" s="25">
        <f>Kaspakas!BW75</f>
        <v>6.5195628253427599E-3</v>
      </c>
      <c r="BW20" s="25">
        <f>Kaspakas!BX75</f>
        <v>0.38718376858148401</v>
      </c>
      <c r="BX20" s="25">
        <f>Kaspakas!BY75</f>
        <v>0.15615391722901001</v>
      </c>
      <c r="BY20" s="25">
        <f>Kaspakas!BZ75</f>
        <v>1.5925352679070599</v>
      </c>
      <c r="BZ20" s="25">
        <f>Kaspakas!CA75</f>
        <v>5.8870347283022699E-2</v>
      </c>
      <c r="CA20" s="25">
        <f>Kaspakas!CB75</f>
        <v>7.5853495959769798E-2</v>
      </c>
      <c r="CB20" s="25">
        <f>Kaspakas!CC75</f>
        <v>10.2672947861673</v>
      </c>
      <c r="CC20" s="25">
        <f>Kaspakas!CD75</f>
        <v>2.2449798367293399</v>
      </c>
      <c r="CE20" s="25">
        <f>Kaspakas!CF75</f>
        <v>39.619117134866698</v>
      </c>
      <c r="CF20" s="25">
        <f>Kaspakas!CG75</f>
        <v>354016.76087115402</v>
      </c>
      <c r="CG20" s="25">
        <f>Kaspakas!CH75</f>
        <v>16.339131824463099</v>
      </c>
      <c r="CH20" s="25">
        <f>Kaspakas!CI75</f>
        <v>5.2461761578300603</v>
      </c>
      <c r="CI20" s="25">
        <f>Kaspakas!CJ75</f>
        <v>6.1271660753802104</v>
      </c>
      <c r="CJ20" s="25">
        <f>Kaspakas!CK75</f>
        <v>2.6281108061151</v>
      </c>
      <c r="CK20" s="25">
        <f>Kaspakas!CL75</f>
        <v>0.21407085311622301</v>
      </c>
      <c r="CL20" s="25">
        <f>Kaspakas!CM75</f>
        <v>0.69147300899253294</v>
      </c>
      <c r="CM20" s="25">
        <f>Kaspakas!CN75</f>
        <v>400.89924676701202</v>
      </c>
      <c r="CN20" s="25">
        <f>Kaspakas!CO75</f>
        <v>76.825731813756207</v>
      </c>
      <c r="CO20" s="25">
        <f>Kaspakas!CP75</f>
        <v>1.0159015897099799</v>
      </c>
      <c r="CP20" s="25">
        <f>Kaspakas!CQ75</f>
        <v>0.13882808579557199</v>
      </c>
      <c r="CQ20" s="25">
        <f>Kaspakas!CR75</f>
        <v>7.6266546401242601E-3</v>
      </c>
      <c r="CR20" s="25">
        <f>Kaspakas!CS75</f>
        <v>0.32320847752325699</v>
      </c>
      <c r="CS20" s="25">
        <f>Kaspakas!CT75</f>
        <v>0.16907879981488499</v>
      </c>
      <c r="CT20" s="25">
        <f>Kaspakas!CU75</f>
        <v>2.3350366356666798</v>
      </c>
      <c r="CU20" s="25">
        <f>Kaspakas!CV75</f>
        <v>6.2590379132937898E-2</v>
      </c>
      <c r="CV20" s="25">
        <f>Kaspakas!CW75</f>
        <v>9.3900340609830601E-2</v>
      </c>
      <c r="CW20" s="25">
        <f>Kaspakas!CX75</f>
        <v>15.302651517775899</v>
      </c>
      <c r="CX20" s="25">
        <f>Kaspakas!CY75</f>
        <v>4.3146934467113098</v>
      </c>
      <c r="CZ20" s="25">
        <f>Kaspakas!DA75</f>
        <v>0.72115988565350575</v>
      </c>
      <c r="DA20" s="25">
        <f>Kaspakas!DB75</f>
        <v>6339.2740777357694</v>
      </c>
      <c r="DB20" s="25">
        <f>Kaspakas!DC75</f>
        <v>0.2772483392122454</v>
      </c>
      <c r="DC20" s="25">
        <f>Kaspakas!DD75</f>
        <v>8.9382727152116939E-2</v>
      </c>
      <c r="DD20" s="25">
        <f>Kaspakas!DE75</f>
        <v>9.6420956085044071E-2</v>
      </c>
      <c r="DE20" s="25">
        <f>Kaspakas!DF75</f>
        <v>4.019132598432635E-2</v>
      </c>
      <c r="DF20" s="25">
        <f>Kaspakas!DG75</f>
        <v>3.0703046787462244E-3</v>
      </c>
      <c r="DG20" s="25">
        <f>Kaspakas!DH75</f>
        <v>9.52310988834228E-3</v>
      </c>
      <c r="DH20" s="25">
        <f>Kaspakas!DI75</f>
        <v>5.3509167819028427</v>
      </c>
      <c r="DI20" s="25">
        <f>Kaspakas!DJ75</f>
        <v>0.9729702610658082</v>
      </c>
      <c r="DJ20" s="25">
        <f>Kaspakas!DK75</f>
        <v>9.4179896365191949E-3</v>
      </c>
      <c r="DK20" s="25">
        <f>Kaspakas!DL75</f>
        <v>1.2350044550406276E-3</v>
      </c>
      <c r="DL20" s="25">
        <f>Kaspakas!DM75</f>
        <v>6.6423858977897719E-5</v>
      </c>
      <c r="DM20" s="25">
        <f>Kaspakas!DN75</f>
        <v>2.7226727110037656E-3</v>
      </c>
      <c r="DN20" s="25">
        <f>Kaspakas!DO75</f>
        <v>1.3886235201616703E-3</v>
      </c>
      <c r="DO20" s="25">
        <f>Kaspakas!DP75</f>
        <v>1.8299660154127585E-2</v>
      </c>
      <c r="DP20" s="25">
        <f>Kaspakas!DQ75</f>
        <v>3.1777161722606144E-4</v>
      </c>
      <c r="DQ20" s="25">
        <f>Kaspakas!DR75</f>
        <v>4.5943254957636268E-4</v>
      </c>
      <c r="DR20" s="25">
        <f>Kaspakas!DS75</f>
        <v>7.3854495742161685E-2</v>
      </c>
      <c r="DS20" s="25">
        <f>Kaspakas!DT75</f>
        <v>2.0646404445772898E-2</v>
      </c>
      <c r="DU20" s="25">
        <f>Kaspakas!DV75</f>
        <v>1.1360436758344908E-2</v>
      </c>
      <c r="DV20" s="25">
        <f>Kaspakas!DW75</f>
        <v>99.862629198616133</v>
      </c>
      <c r="DW20" s="25">
        <f>Kaspakas!DX75</f>
        <v>4.3674950404689909E-3</v>
      </c>
      <c r="DX20" s="25">
        <f>Kaspakas!DY75</f>
        <v>1.4080467304138195E-3</v>
      </c>
      <c r="DY20" s="25">
        <f>Kaspakas!DZ75</f>
        <v>1.5189200003695045E-3</v>
      </c>
      <c r="DZ20" s="25">
        <f>Kaspakas!EA75</f>
        <v>6.3313424132736818E-4</v>
      </c>
      <c r="EA20" s="25">
        <f>Kaspakas!EB75</f>
        <v>4.8366531230642643E-5</v>
      </c>
      <c r="EB20" s="25">
        <f>Kaspakas!EC75</f>
        <v>1.5001761714913489E-4</v>
      </c>
      <c r="EC20" s="25">
        <f>Kaspakas!ED75</f>
        <v>8.4293029755652199E-2</v>
      </c>
      <c r="ED20" s="25">
        <f>Kaspakas!EE75</f>
        <v>1.5327207375895612E-2</v>
      </c>
      <c r="EE20" s="25">
        <f>Kaspakas!EF75</f>
        <v>1.4836165708172864E-4</v>
      </c>
      <c r="EF20" s="25">
        <f>Kaspakas!EG75</f>
        <v>1.9455033879275317E-5</v>
      </c>
      <c r="EG20" s="25">
        <f>Kaspakas!EH75</f>
        <v>1.0463755183496033E-6</v>
      </c>
      <c r="EH20" s="25">
        <f>Kaspakas!EI75</f>
        <v>4.289028239417493E-5</v>
      </c>
      <c r="EI20" s="25">
        <f>Kaspakas!EJ75</f>
        <v>2.1874996094176127E-5</v>
      </c>
      <c r="EJ20" s="25">
        <f>Kaspakas!EK75</f>
        <v>2.8827467530557598E-4</v>
      </c>
      <c r="EK20" s="25">
        <f>Kaspakas!EL75</f>
        <v>5.0058585244550851E-6</v>
      </c>
      <c r="EL20" s="25">
        <f>Kaspakas!EM75</f>
        <v>7.237444189588718E-6</v>
      </c>
      <c r="EM20" s="25">
        <f>Kaspakas!EN75</f>
        <v>1.1634303916363466E-3</v>
      </c>
      <c r="EN20" s="25">
        <f>Kaspakas!EO75</f>
        <v>3.2524295466166428E-4</v>
      </c>
      <c r="EP20" s="25">
        <f>Kaspakas!EQ75</f>
        <v>199.72525839723227</v>
      </c>
    </row>
    <row r="21" spans="1:146">
      <c r="A21" s="25" t="str">
        <f>Kaspakas!A76</f>
        <v>3BII-4.d</v>
      </c>
      <c r="B21" s="25" t="str">
        <f>Kaspakas!B76</f>
        <v>Kaspakas</v>
      </c>
      <c r="C21" s="25" t="str">
        <f>Kaspakas!D76</f>
        <v>sericitic</v>
      </c>
      <c r="D21" s="25" t="str">
        <f>Kaspakas!E76</f>
        <v>pyrite</v>
      </c>
      <c r="E21" s="25" t="str">
        <f>Kaspakas!F76</f>
        <v>anhedral</v>
      </c>
      <c r="F21" s="25">
        <f>Kaspakas!G76</f>
        <v>18.3402474847882</v>
      </c>
      <c r="G21" s="25">
        <f>Kaspakas!H76</f>
        <v>380363.80427801702</v>
      </c>
      <c r="H21" s="25">
        <f>Kaspakas!I76</f>
        <v>153.371657029327</v>
      </c>
      <c r="I21" s="25">
        <f>Kaspakas!J76</f>
        <v>6.4322433086995199</v>
      </c>
      <c r="J21" s="25">
        <f>Kaspakas!K76</f>
        <v>1.00909841339812</v>
      </c>
      <c r="K21" s="25">
        <f>Kaspakas!L76</f>
        <v>2.1446512447012598</v>
      </c>
      <c r="L21" s="25">
        <f>Kaspakas!M76</f>
        <v>0.14331789779932</v>
      </c>
      <c r="M21" s="25">
        <f>Kaspakas!N76</f>
        <v>0.56213590558697102</v>
      </c>
      <c r="N21" s="25">
        <f>Kaspakas!O76</f>
        <v>140.74110027454199</v>
      </c>
      <c r="O21" s="25">
        <f>Kaspakas!P76</f>
        <v>191.158365120778</v>
      </c>
      <c r="P21" s="25">
        <f>Kaspakas!Q76</f>
        <v>9.3866922544546399E-3</v>
      </c>
      <c r="Q21" s="25">
        <f>Kaspakas!R76</f>
        <v>0.13036614325373999</v>
      </c>
      <c r="R21" s="25">
        <f>Kaspakas!S76</f>
        <v>9.6752469353875697E-3</v>
      </c>
      <c r="S21" s="25">
        <f>Kaspakas!T76</f>
        <v>0.13057794591602201</v>
      </c>
      <c r="T21" s="25">
        <f>Kaspakas!U76</f>
        <v>3.5813437994070898</v>
      </c>
      <c r="U21" s="25">
        <f>Kaspakas!V76</f>
        <v>2.2726080179399699</v>
      </c>
      <c r="V21" s="25">
        <f>Kaspakas!W76</f>
        <v>0.49625150269288998</v>
      </c>
      <c r="W21" s="25">
        <f>Kaspakas!X76</f>
        <v>3.0156878160931301E-2</v>
      </c>
      <c r="X21" s="25">
        <f>Kaspakas!Y76</f>
        <v>201.515829539457</v>
      </c>
      <c r="Y21" s="25">
        <f>Kaspakas!Z76</f>
        <v>7.2667739144521695E-2</v>
      </c>
      <c r="Z21" s="25">
        <f>Kaspakas!AA76</f>
        <v>23.844193956701538</v>
      </c>
      <c r="AA21" s="25">
        <f>Kaspakas!AB76</f>
        <v>0.94860222920278825</v>
      </c>
      <c r="AB21" s="25">
        <f>Kaspakas!AC76</f>
        <v>3.60605612524813E-4</v>
      </c>
      <c r="AC21" s="25">
        <f>Kaspakas!AD76</f>
        <v>1.0897432003170839</v>
      </c>
      <c r="AD21" s="25">
        <f>Kaspakas!AE76</f>
        <v>1.4965017006282651E-4</v>
      </c>
      <c r="AE21" s="25">
        <f>Kaspakas!AF76</f>
        <v>1.7772022215782602E-2</v>
      </c>
      <c r="AF21" s="25">
        <f>Kaspakas!AG76</f>
        <v>6.1202261462557986E-5</v>
      </c>
      <c r="AG21" s="25">
        <f>Kaspakas!AH76</f>
        <v>4.6580421378841187E-5</v>
      </c>
      <c r="AH21" s="25">
        <f>Kaspakas!AI76</f>
        <v>4.7380161727421719E-4</v>
      </c>
      <c r="AI21" s="25">
        <f>Kaspakas!AJ76</f>
        <v>1.2463734748867297</v>
      </c>
      <c r="AJ21" s="25">
        <f>Kaspakas!AK76</f>
        <v>1.9662614817524495E-4</v>
      </c>
      <c r="AK21" s="25">
        <f>Kaspakas!AL76</f>
        <v>2.3350753775335964E-2</v>
      </c>
      <c r="AL21" s="25">
        <f>Kaspakas!AM76</f>
        <v>6.1202261462557986E-5</v>
      </c>
      <c r="AO21" s="25">
        <f>Kaspakas!AP76</f>
        <v>0.16528531084873899</v>
      </c>
      <c r="AP21" s="25">
        <f>Kaspakas!AQ76</f>
        <v>7.1959083632254996</v>
      </c>
      <c r="AQ21" s="25">
        <f>Kaspakas!AR76</f>
        <v>2.86500600885435E-2</v>
      </c>
      <c r="AR21" s="25">
        <f>Kaspakas!AS76</f>
        <v>0.20173682687550601</v>
      </c>
      <c r="AS21" s="25">
        <f>Kaspakas!AT76</f>
        <v>0.18930562330811701</v>
      </c>
      <c r="AT21" s="25">
        <f>Kaspakas!AU76</f>
        <v>2.1446512447012598</v>
      </c>
      <c r="AU21" s="25">
        <f>Kaspakas!AV76</f>
        <v>5.5875798224988303E-2</v>
      </c>
      <c r="AV21" s="25">
        <f>Kaspakas!AW76</f>
        <v>0.388306776280407</v>
      </c>
      <c r="AW21" s="25">
        <f>Kaspakas!AX76</f>
        <v>0.33256301441654501</v>
      </c>
      <c r="AX21" s="25">
        <f>Kaspakas!AY76</f>
        <v>0.63387395129325397</v>
      </c>
      <c r="AY21" s="25">
        <f>Kaspakas!AZ76</f>
        <v>9.3866922544546399E-3</v>
      </c>
      <c r="AZ21" s="25">
        <f>Kaspakas!BA76</f>
        <v>0.13036614325373999</v>
      </c>
      <c r="BA21" s="25">
        <f>Kaspakas!BB76</f>
        <v>9.6752469353875697E-3</v>
      </c>
      <c r="BB21" s="25">
        <f>Kaspakas!BC76</f>
        <v>0.13057794591602201</v>
      </c>
      <c r="BC21" s="25">
        <f>Kaspakas!BD76</f>
        <v>1.58019819676628E-2</v>
      </c>
      <c r="BD21" s="25">
        <f>Kaspakas!BE76</f>
        <v>0.35755673937855798</v>
      </c>
      <c r="BE21" s="25">
        <f>Kaspakas!BF76</f>
        <v>2.4162729808460098E-2</v>
      </c>
      <c r="BF21" s="25">
        <f>Kaspakas!BG76</f>
        <v>8.9427299980194396E-3</v>
      </c>
      <c r="BG21" s="25">
        <f>Kaspakas!BH76</f>
        <v>2.3366963839896601E-2</v>
      </c>
      <c r="BH21" s="25">
        <f>Kaspakas!BI76</f>
        <v>3.9846882642037796E-3</v>
      </c>
      <c r="BJ21" s="25">
        <f>Kaspakas!BK76</f>
        <v>2.1354817071636698</v>
      </c>
      <c r="BK21" s="25">
        <f>Kaspakas!BL76</f>
        <v>19909.540803422398</v>
      </c>
      <c r="BL21" s="25">
        <f>Kaspakas!BM76</f>
        <v>39.994770292753799</v>
      </c>
      <c r="BM21" s="25">
        <f>Kaspakas!BN76</f>
        <v>9.5483346052837792</v>
      </c>
      <c r="BN21" s="25">
        <f>Kaspakas!BO76</f>
        <v>1.6805821610999201</v>
      </c>
      <c r="BO21" s="25">
        <f>Kaspakas!BP76</f>
        <v>2.00572694357197</v>
      </c>
      <c r="BP21" s="25">
        <f>Kaspakas!BQ76</f>
        <v>5.96703350210517E-2</v>
      </c>
      <c r="BQ21" s="25">
        <f>Kaspakas!BR76</f>
        <v>0.42489180711964902</v>
      </c>
      <c r="BR21" s="25">
        <f>Kaspakas!BS76</f>
        <v>135.19356729624701</v>
      </c>
      <c r="BS21" s="25">
        <f>Kaspakas!BT76</f>
        <v>18.759200763793199</v>
      </c>
      <c r="BT21" s="25">
        <f>Kaspakas!BU76</f>
        <v>9.4399131641859299E-3</v>
      </c>
      <c r="BU21" s="25">
        <f>Kaspakas!BV76</f>
        <v>1.4949302982063E-2</v>
      </c>
      <c r="BV21" s="25">
        <f>Kaspakas!BW76</f>
        <v>4.9500916713317196E-3</v>
      </c>
      <c r="BW21" s="25">
        <f>Kaspakas!BX76</f>
        <v>4.5542624165359799E-2</v>
      </c>
      <c r="BX21" s="25">
        <f>Kaspakas!BY76</f>
        <v>4.6963338054092496</v>
      </c>
      <c r="BY21" s="25">
        <f>Kaspakas!BZ76</f>
        <v>0.72874339904186303</v>
      </c>
      <c r="BZ21" s="25">
        <f>Kaspakas!CA76</f>
        <v>0.74579881560947703</v>
      </c>
      <c r="CA21" s="25">
        <f>Kaspakas!CB76</f>
        <v>4.5607428118753297E-2</v>
      </c>
      <c r="CB21" s="25">
        <f>Kaspakas!CC76</f>
        <v>238.245140839621</v>
      </c>
      <c r="CC21" s="25">
        <f>Kaspakas!CD76</f>
        <v>8.0007475775969006E-2</v>
      </c>
      <c r="CE21" s="25">
        <f>Kaspakas!CF76</f>
        <v>18.3402474847882</v>
      </c>
      <c r="CF21" s="25">
        <f>Kaspakas!CG76</f>
        <v>380363.80427801702</v>
      </c>
      <c r="CG21" s="25">
        <f>Kaspakas!CH76</f>
        <v>153.371657029327</v>
      </c>
      <c r="CH21" s="25">
        <f>Kaspakas!CI76</f>
        <v>6.4322433086995199</v>
      </c>
      <c r="CI21" s="25">
        <f>Kaspakas!CJ76</f>
        <v>1.00909841339812</v>
      </c>
      <c r="CJ21" s="25">
        <f>Kaspakas!CK76</f>
        <v>2.1446512447012598</v>
      </c>
      <c r="CK21" s="25">
        <f>Kaspakas!CL76</f>
        <v>0.14331789779932</v>
      </c>
      <c r="CL21" s="25">
        <f>Kaspakas!CM76</f>
        <v>0.56213590558697102</v>
      </c>
      <c r="CM21" s="25">
        <f>Kaspakas!CN76</f>
        <v>140.74110027454199</v>
      </c>
      <c r="CN21" s="25">
        <f>Kaspakas!CO76</f>
        <v>191.158365120778</v>
      </c>
      <c r="CO21" s="25">
        <f>Kaspakas!CP76</f>
        <v>9.3866922544546399E-3</v>
      </c>
      <c r="CP21" s="25">
        <f>Kaspakas!CQ76</f>
        <v>0.13036614325373999</v>
      </c>
      <c r="CQ21" s="25">
        <f>Kaspakas!CR76</f>
        <v>9.6752469353875697E-3</v>
      </c>
      <c r="CR21" s="25">
        <f>Kaspakas!CS76</f>
        <v>0.13057794591602201</v>
      </c>
      <c r="CS21" s="25">
        <f>Kaspakas!CT76</f>
        <v>3.5813437994070898</v>
      </c>
      <c r="CT21" s="25">
        <f>Kaspakas!CU76</f>
        <v>2.2726080179399699</v>
      </c>
      <c r="CU21" s="25">
        <f>Kaspakas!CV76</f>
        <v>0.49625150269288998</v>
      </c>
      <c r="CV21" s="25">
        <f>Kaspakas!CW76</f>
        <v>3.0156878160931301E-2</v>
      </c>
      <c r="CW21" s="25">
        <f>Kaspakas!CX76</f>
        <v>201.515829539457</v>
      </c>
      <c r="CX21" s="25">
        <f>Kaspakas!CY76</f>
        <v>7.2667739144521695E-2</v>
      </c>
      <c r="CZ21" s="25">
        <f>Kaspakas!DA76</f>
        <v>0.33383507093213666</v>
      </c>
      <c r="DA21" s="25">
        <f>Kaspakas!DB76</f>
        <v>6811.0628396099391</v>
      </c>
      <c r="DB21" s="25">
        <f>Kaspakas!DC76</f>
        <v>2.6024661316427244</v>
      </c>
      <c r="DC21" s="25">
        <f>Kaspakas!DD76</f>
        <v>0.10959057251240378</v>
      </c>
      <c r="DD21" s="25">
        <f>Kaspakas!DE76</f>
        <v>1.5879810112329966E-2</v>
      </c>
      <c r="DE21" s="25">
        <f>Kaspakas!DF76</f>
        <v>3.2797847449170511E-2</v>
      </c>
      <c r="DF21" s="25">
        <f>Kaspakas!DG76</f>
        <v>2.0555325760411914E-3</v>
      </c>
      <c r="DG21" s="25">
        <f>Kaspakas!DH76</f>
        <v>7.7418524388785433E-3</v>
      </c>
      <c r="DH21" s="25">
        <f>Kaspakas!DI76</f>
        <v>1.8785116745310031</v>
      </c>
      <c r="DI21" s="25">
        <f>Kaspakas!DJ76</f>
        <v>2.4209519392195795</v>
      </c>
      <c r="DJ21" s="25">
        <f>Kaspakas!DK76</f>
        <v>8.7020013817368233E-5</v>
      </c>
      <c r="DK21" s="25">
        <f>Kaspakas!DL76</f>
        <v>1.1597276356739108E-3</v>
      </c>
      <c r="DL21" s="25">
        <f>Kaspakas!DM76</f>
        <v>8.4265942059499115E-5</v>
      </c>
      <c r="DM21" s="25">
        <f>Kaspakas!DN76</f>
        <v>1.099974272732053E-3</v>
      </c>
      <c r="DN21" s="25">
        <f>Kaspakas!DO76</f>
        <v>2.9413138957022748E-2</v>
      </c>
      <c r="DO21" s="25">
        <f>Kaspakas!DP76</f>
        <v>1.7810407664106347E-2</v>
      </c>
      <c r="DP21" s="25">
        <f>Kaspakas!DQ76</f>
        <v>2.5194709593729997E-3</v>
      </c>
      <c r="DQ21" s="25">
        <f>Kaspakas!DR76</f>
        <v>1.4755059812093896E-4</v>
      </c>
      <c r="DR21" s="25">
        <f>Kaspakas!DS76</f>
        <v>0.97256674488154926</v>
      </c>
      <c r="DS21" s="25">
        <f>Kaspakas!DT76</f>
        <v>3.4772517470071446E-4</v>
      </c>
      <c r="DU21" s="25">
        <f>Kaspakas!DV76</f>
        <v>4.8945671116414806E-3</v>
      </c>
      <c r="DV21" s="25">
        <f>Kaspakas!DW76</f>
        <v>99.861300003603162</v>
      </c>
      <c r="DW21" s="25">
        <f>Kaspakas!DX76</f>
        <v>3.8156401906882714E-2</v>
      </c>
      <c r="DX21" s="25">
        <f>Kaspakas!DY76</f>
        <v>1.6067766950531499E-3</v>
      </c>
      <c r="DY21" s="25">
        <f>Kaspakas!DZ76</f>
        <v>2.3282393937191297E-4</v>
      </c>
      <c r="DZ21" s="25">
        <f>Kaspakas!EA76</f>
        <v>4.8086998471762676E-4</v>
      </c>
      <c r="EA21" s="25">
        <f>Kaspakas!EB76</f>
        <v>3.013746313563363E-5</v>
      </c>
      <c r="EB21" s="25">
        <f>Kaspakas!EC76</f>
        <v>1.1350819500393159E-4</v>
      </c>
      <c r="EC21" s="25">
        <f>Kaspakas!ED76</f>
        <v>2.7542047740284025E-2</v>
      </c>
      <c r="ED21" s="25">
        <f>Kaspakas!EE76</f>
        <v>3.5495107531639883E-2</v>
      </c>
      <c r="EE21" s="25">
        <f>Kaspakas!EF76</f>
        <v>1.2758554590918387E-6</v>
      </c>
      <c r="EF21" s="25">
        <f>Kaspakas!EG76</f>
        <v>1.7003500345789526E-5</v>
      </c>
      <c r="EG21" s="25">
        <f>Kaspakas!EH76</f>
        <v>1.2354762712146397E-6</v>
      </c>
      <c r="EH21" s="25">
        <f>Kaspakas!EI76</f>
        <v>1.6127418500198631E-5</v>
      </c>
      <c r="EI21" s="25">
        <f>Kaspakas!EJ76</f>
        <v>4.3124463282783745E-4</v>
      </c>
      <c r="EJ21" s="25">
        <f>Kaspakas!EK76</f>
        <v>2.6112965110062814E-4</v>
      </c>
      <c r="EK21" s="25">
        <f>Kaspakas!EL76</f>
        <v>3.6939557195264652E-5</v>
      </c>
      <c r="EL21" s="25">
        <f>Kaspakas!EM76</f>
        <v>2.1633326386267791E-6</v>
      </c>
      <c r="EM21" s="25">
        <f>Kaspakas!EN76</f>
        <v>1.4259416154455303E-2</v>
      </c>
      <c r="EN21" s="25">
        <f>Kaspakas!EO76</f>
        <v>5.0982187079016851E-6</v>
      </c>
      <c r="EP21" s="25">
        <f>Kaspakas!EQ76</f>
        <v>199.72260000720632</v>
      </c>
    </row>
    <row r="22" spans="1:146">
      <c r="A22" s="25" t="str">
        <f>Kaspakas!A77</f>
        <v>3BII-5.d</v>
      </c>
      <c r="B22" s="25" t="str">
        <f>Kaspakas!B77</f>
        <v>Kaspakas</v>
      </c>
      <c r="C22" s="25" t="str">
        <f>Kaspakas!D77</f>
        <v>sericitic</v>
      </c>
      <c r="D22" s="25" t="str">
        <f>Kaspakas!E77</f>
        <v>pyrite</v>
      </c>
      <c r="E22" s="25" t="str">
        <f>Kaspakas!F77</f>
        <v>anhedral, inclusions</v>
      </c>
      <c r="F22" s="25">
        <f>Kaspakas!G77</f>
        <v>27.791034838829699</v>
      </c>
      <c r="G22" s="25">
        <f>Kaspakas!H77</f>
        <v>399395.40195392398</v>
      </c>
      <c r="H22" s="25">
        <f>Kaspakas!I77</f>
        <v>27.029964619240101</v>
      </c>
      <c r="I22" s="25">
        <f>Kaspakas!J77</f>
        <v>16.7721820004455</v>
      </c>
      <c r="J22" s="25">
        <f>Kaspakas!K77</f>
        <v>0.29695365948525498</v>
      </c>
      <c r="K22" s="25">
        <f>Kaspakas!L77</f>
        <v>1.9364637890152501</v>
      </c>
      <c r="L22" s="25">
        <f>Kaspakas!M77</f>
        <v>0.15950329154168899</v>
      </c>
      <c r="M22" s="25">
        <f>Kaspakas!N77</f>
        <v>0.28323016303348297</v>
      </c>
      <c r="N22" s="25">
        <f>Kaspakas!O77</f>
        <v>59.349764626337603</v>
      </c>
      <c r="O22" s="25">
        <f>Kaspakas!P77</f>
        <v>149.127270165759</v>
      </c>
      <c r="P22" s="25">
        <f>Kaspakas!Q77</f>
        <v>2.7467783514061601E-2</v>
      </c>
      <c r="Q22" s="25">
        <f>Kaspakas!R77</f>
        <v>0.211385685592032</v>
      </c>
      <c r="R22" s="25">
        <f>Kaspakas!S77</f>
        <v>8.7386706524456501E-3</v>
      </c>
      <c r="S22" s="25">
        <f>Kaspakas!T77</f>
        <v>0.158555459923091</v>
      </c>
      <c r="T22" s="25">
        <f>Kaspakas!U77</f>
        <v>2.9692399750776199E-2</v>
      </c>
      <c r="U22" s="25">
        <f>Kaspakas!V77</f>
        <v>0.40903220748559499</v>
      </c>
      <c r="V22" s="25">
        <f>Kaspakas!W77</f>
        <v>2.5309784827617001E-2</v>
      </c>
      <c r="W22" s="25">
        <f>Kaspakas!X77</f>
        <v>7.3286750173496201E-2</v>
      </c>
      <c r="X22" s="25">
        <f>Kaspakas!Y77</f>
        <v>7.3385055820911198</v>
      </c>
      <c r="Y22" s="25">
        <f>Kaspakas!Z77</f>
        <v>0.49824627769907398</v>
      </c>
      <c r="Z22" s="25">
        <f>Kaspakas!AA77</f>
        <v>1.6115949981059194</v>
      </c>
      <c r="AA22" s="25">
        <f>Kaspakas!AB77</f>
        <v>20.321204160379601</v>
      </c>
      <c r="AB22" s="25">
        <f>Kaspakas!AC77</f>
        <v>6.789478758658897E-2</v>
      </c>
      <c r="AC22" s="25">
        <f>Kaspakas!AD77</f>
        <v>0.45543507694460228</v>
      </c>
      <c r="AD22" s="25">
        <f>Kaspakas!AE77</f>
        <v>9.9866041326377268E-3</v>
      </c>
      <c r="AE22" s="25">
        <f>Kaspakas!AF77</f>
        <v>4.0461098541966769E-3</v>
      </c>
      <c r="AF22" s="25">
        <f>Kaspakas!AG77</f>
        <v>1.0161975385831567E-3</v>
      </c>
      <c r="AG22" s="25">
        <f>Kaspakas!AH77</f>
        <v>3.7429669033834283E-3</v>
      </c>
      <c r="AH22" s="25">
        <f>Kaspakas!AI77</f>
        <v>1.8433108763465385E-2</v>
      </c>
      <c r="AI22" s="25">
        <f>Kaspakas!AJ77</f>
        <v>5.5171093364883381</v>
      </c>
      <c r="AJ22" s="25">
        <f>Kaspakas!AK77</f>
        <v>2.7113150611129629E-3</v>
      </c>
      <c r="AK22" s="25">
        <f>Kaspakas!AL77</f>
        <v>1.0984993938778951E-3</v>
      </c>
      <c r="AL22" s="25">
        <f>Kaspakas!AM77</f>
        <v>1.0161975385831567E-3</v>
      </c>
      <c r="AO22" s="25">
        <f>Kaspakas!AP77</f>
        <v>0.15422797256286799</v>
      </c>
      <c r="AP22" s="25">
        <f>Kaspakas!AQ77</f>
        <v>6.2912839669621299</v>
      </c>
      <c r="AQ22" s="25">
        <f>Kaspakas!AR77</f>
        <v>4.2723326193016303E-2</v>
      </c>
      <c r="AR22" s="25">
        <f>Kaspakas!AS77</f>
        <v>0.28106342853930899</v>
      </c>
      <c r="AS22" s="25">
        <f>Kaspakas!AT77</f>
        <v>0.12601146224715101</v>
      </c>
      <c r="AT22" s="25">
        <f>Kaspakas!AU77</f>
        <v>1.9364637890152501</v>
      </c>
      <c r="AU22" s="25">
        <f>Kaspakas!AV77</f>
        <v>2.9425031252700899E-2</v>
      </c>
      <c r="AV22" s="25">
        <f>Kaspakas!AW77</f>
        <v>0.207706043807316</v>
      </c>
      <c r="AW22" s="25">
        <f>Kaspakas!AX77</f>
        <v>0.46091396910677801</v>
      </c>
      <c r="AX22" s="25">
        <f>Kaspakas!AY77</f>
        <v>1.19888795548421</v>
      </c>
      <c r="AY22" s="25">
        <f>Kaspakas!AZ77</f>
        <v>9.2800513229539493E-3</v>
      </c>
      <c r="AZ22" s="25">
        <f>Kaspakas!BA77</f>
        <v>0.211385685592032</v>
      </c>
      <c r="BA22" s="25">
        <f>Kaspakas!BB77</f>
        <v>8.7386706524456501E-3</v>
      </c>
      <c r="BB22" s="25">
        <f>Kaspakas!BC77</f>
        <v>0.158555459923091</v>
      </c>
      <c r="BC22" s="25">
        <f>Kaspakas!BD77</f>
        <v>1.5750675442144001E-2</v>
      </c>
      <c r="BD22" s="25">
        <f>Kaspakas!BE77</f>
        <v>0.101314113900801</v>
      </c>
      <c r="BE22" s="25">
        <f>Kaspakas!BF77</f>
        <v>2.5309784827617001E-2</v>
      </c>
      <c r="BF22" s="25">
        <f>Kaspakas!BG77</f>
        <v>9.3388948838589309E-3</v>
      </c>
      <c r="BG22" s="25">
        <f>Kaspakas!BH77</f>
        <v>0.59737356860774005</v>
      </c>
      <c r="BH22" s="25">
        <f>Kaspakas!BI77</f>
        <v>3.94497704971109E-3</v>
      </c>
      <c r="BJ22" s="25">
        <f>Kaspakas!BK77</f>
        <v>6.0024020323993499</v>
      </c>
      <c r="BK22" s="25">
        <f>Kaspakas!BL77</f>
        <v>34524.401864088497</v>
      </c>
      <c r="BL22" s="25">
        <f>Kaspakas!BM77</f>
        <v>7.3627625550459301</v>
      </c>
      <c r="BM22" s="25">
        <f>Kaspakas!BN77</f>
        <v>7.38272498335931</v>
      </c>
      <c r="BN22" s="25">
        <f>Kaspakas!BO77</f>
        <v>0.24676986331279499</v>
      </c>
      <c r="BO22" s="25">
        <f>Kaspakas!BP77</f>
        <v>0.56050046938968001</v>
      </c>
      <c r="BP22" s="25">
        <f>Kaspakas!BQ77</f>
        <v>8.7170601176536008E-3</v>
      </c>
      <c r="BQ22" s="25">
        <f>Kaspakas!BR77</f>
        <v>0.23425325097154401</v>
      </c>
      <c r="BR22" s="25">
        <f>Kaspakas!BS77</f>
        <v>3.5494333985528099</v>
      </c>
      <c r="BS22" s="25">
        <f>Kaspakas!BT77</f>
        <v>0.54707809059661705</v>
      </c>
      <c r="BT22" s="25">
        <f>Kaspakas!BU77</f>
        <v>5.9694477089349003E-2</v>
      </c>
      <c r="BU22" s="25">
        <f>Kaspakas!BV77</f>
        <v>0.18564716489173499</v>
      </c>
      <c r="BV22" s="25">
        <f>Kaspakas!BW77</f>
        <v>6.1880664358875802E-3</v>
      </c>
      <c r="BW22" s="25">
        <f>Kaspakas!BX77</f>
        <v>0.13744733859432101</v>
      </c>
      <c r="BX22" s="25">
        <f>Kaspakas!BY77</f>
        <v>3.3698887259788701E-2</v>
      </c>
      <c r="BY22" s="25">
        <f>Kaspakas!BZ77</f>
        <v>0.442360635970518</v>
      </c>
      <c r="BZ22" s="25">
        <f>Kaspakas!CA77</f>
        <v>1.8521893362919101E-4</v>
      </c>
      <c r="CA22" s="25">
        <f>Kaspakas!CB77</f>
        <v>0.141300160696571</v>
      </c>
      <c r="CB22" s="25">
        <f>Kaspakas!CC77</f>
        <v>5.1541797832790897</v>
      </c>
      <c r="CC22" s="25">
        <f>Kaspakas!CD77</f>
        <v>0.38127381475427002</v>
      </c>
      <c r="CE22" s="25">
        <f>Kaspakas!CF77</f>
        <v>27.791034838829699</v>
      </c>
      <c r="CF22" s="25">
        <f>Kaspakas!CG77</f>
        <v>399395.40195392398</v>
      </c>
      <c r="CG22" s="25">
        <f>Kaspakas!CH77</f>
        <v>27.029964619240101</v>
      </c>
      <c r="CH22" s="25">
        <f>Kaspakas!CI77</f>
        <v>16.7721820004455</v>
      </c>
      <c r="CI22" s="25">
        <f>Kaspakas!CJ77</f>
        <v>0.29695365948525498</v>
      </c>
      <c r="CJ22" s="25">
        <f>Kaspakas!CK77</f>
        <v>1.9364637890152501</v>
      </c>
      <c r="CK22" s="25">
        <f>Kaspakas!CL77</f>
        <v>0.15950329154168899</v>
      </c>
      <c r="CL22" s="25">
        <f>Kaspakas!CM77</f>
        <v>0.28323016303348297</v>
      </c>
      <c r="CM22" s="25">
        <f>Kaspakas!CN77</f>
        <v>59.349764626337603</v>
      </c>
      <c r="CN22" s="25">
        <f>Kaspakas!CO77</f>
        <v>149.127270165759</v>
      </c>
      <c r="CO22" s="25">
        <f>Kaspakas!CP77</f>
        <v>2.7467783514061601E-2</v>
      </c>
      <c r="CP22" s="25">
        <f>Kaspakas!CQ77</f>
        <v>0.211385685592032</v>
      </c>
      <c r="CQ22" s="25">
        <f>Kaspakas!CR77</f>
        <v>8.7386706524456501E-3</v>
      </c>
      <c r="CR22" s="25">
        <f>Kaspakas!CS77</f>
        <v>0.158555459923091</v>
      </c>
      <c r="CS22" s="25">
        <f>Kaspakas!CT77</f>
        <v>2.9692399750776199E-2</v>
      </c>
      <c r="CT22" s="25">
        <f>Kaspakas!CU77</f>
        <v>0.40903220748559499</v>
      </c>
      <c r="CU22" s="25">
        <f>Kaspakas!CV77</f>
        <v>2.5309784827617001E-2</v>
      </c>
      <c r="CV22" s="25">
        <f>Kaspakas!CW77</f>
        <v>7.3286750173496201E-2</v>
      </c>
      <c r="CW22" s="25">
        <f>Kaspakas!CX77</f>
        <v>7.3385055820911198</v>
      </c>
      <c r="CX22" s="25">
        <f>Kaspakas!CY77</f>
        <v>0.49824627769907398</v>
      </c>
      <c r="CZ22" s="25">
        <f>Kaspakas!DA77</f>
        <v>0.5058613355350442</v>
      </c>
      <c r="DA22" s="25">
        <f>Kaspakas!DB77</f>
        <v>7151.856065071609</v>
      </c>
      <c r="DB22" s="25">
        <f>Kaspakas!DC77</f>
        <v>0.45865428348095982</v>
      </c>
      <c r="DC22" s="25">
        <f>Kaspakas!DD77</f>
        <v>0.28575925062179908</v>
      </c>
      <c r="DD22" s="25">
        <f>Kaspakas!DE77</f>
        <v>4.6730503805944507E-3</v>
      </c>
      <c r="DE22" s="25">
        <f>Kaspakas!DF77</f>
        <v>2.9614066203016518E-2</v>
      </c>
      <c r="DF22" s="25">
        <f>Kaspakas!DG77</f>
        <v>2.2876710919164265E-3</v>
      </c>
      <c r="DG22" s="25">
        <f>Kaspakas!DH77</f>
        <v>3.9007046279229164E-3</v>
      </c>
      <c r="DH22" s="25">
        <f>Kaspakas!DI77</f>
        <v>0.79215826445694704</v>
      </c>
      <c r="DI22" s="25">
        <f>Kaspakas!DJ77</f>
        <v>1.8886432391813452</v>
      </c>
      <c r="DJ22" s="25">
        <f>Kaspakas!DK77</f>
        <v>2.5464208649130697E-4</v>
      </c>
      <c r="DK22" s="25">
        <f>Kaspakas!DL77</f>
        <v>1.880471533853733E-3</v>
      </c>
      <c r="DL22" s="25">
        <f>Kaspakas!DM77</f>
        <v>7.6108891048839474E-5</v>
      </c>
      <c r="DM22" s="25">
        <f>Kaspakas!DN77</f>
        <v>1.3356537774668604E-3</v>
      </c>
      <c r="DN22" s="25">
        <f>Kaspakas!DO77</f>
        <v>2.4386005051557324E-4</v>
      </c>
      <c r="DO22" s="25">
        <f>Kaspakas!DP77</f>
        <v>3.2055815633667321E-3</v>
      </c>
      <c r="DP22" s="25">
        <f>Kaspakas!DQ77</f>
        <v>1.2849788366408915E-4</v>
      </c>
      <c r="DQ22" s="25">
        <f>Kaspakas!DR77</f>
        <v>3.5857504098180332E-4</v>
      </c>
      <c r="DR22" s="25">
        <f>Kaspakas!DS77</f>
        <v>3.5417497983065253E-2</v>
      </c>
      <c r="DS22" s="25">
        <f>Kaspakas!DT77</f>
        <v>2.3841772978835333E-3</v>
      </c>
      <c r="DU22" s="25">
        <f>Kaspakas!DV77</f>
        <v>7.0681588374386824E-3</v>
      </c>
      <c r="DV22" s="25">
        <f>Kaspakas!DW77</f>
        <v>99.929469005490688</v>
      </c>
      <c r="DW22" s="25">
        <f>Kaspakas!DX77</f>
        <v>6.4085572456060334E-3</v>
      </c>
      <c r="DX22" s="25">
        <f>Kaspakas!DY77</f>
        <v>3.9927775277112483E-3</v>
      </c>
      <c r="DY22" s="25">
        <f>Kaspakas!DZ77</f>
        <v>6.5294301076518387E-5</v>
      </c>
      <c r="DZ22" s="25">
        <f>Kaspakas!EA77</f>
        <v>4.1378320310634742E-4</v>
      </c>
      <c r="EA22" s="25">
        <f>Kaspakas!EB77</f>
        <v>3.196453555474772E-5</v>
      </c>
      <c r="EB22" s="25">
        <f>Kaspakas!EC77</f>
        <v>5.4502682753822216E-5</v>
      </c>
      <c r="EC22" s="25">
        <f>Kaspakas!ED77</f>
        <v>1.1068449087237213E-2</v>
      </c>
      <c r="ED22" s="25">
        <f>Kaspakas!EE77</f>
        <v>2.6389109947826124E-2</v>
      </c>
      <c r="EE22" s="25">
        <f>Kaspakas!EF77</f>
        <v>3.5579922551575787E-6</v>
      </c>
      <c r="EF22" s="25">
        <f>Kaspakas!EG77</f>
        <v>2.627493061216447E-5</v>
      </c>
      <c r="EG22" s="25">
        <f>Kaspakas!EH77</f>
        <v>1.063433184324176E-6</v>
      </c>
      <c r="EH22" s="25">
        <f>Kaspakas!EI77</f>
        <v>1.8662452312105473E-5</v>
      </c>
      <c r="EI22" s="25">
        <f>Kaspakas!EJ77</f>
        <v>3.4073400160674758E-6</v>
      </c>
      <c r="EJ22" s="25">
        <f>Kaspakas!EK77</f>
        <v>4.4790060169900925E-5</v>
      </c>
      <c r="EK22" s="25">
        <f>Kaspakas!EL77</f>
        <v>1.7954395566758623E-6</v>
      </c>
      <c r="EL22" s="25">
        <f>Kaspakas!EM77</f>
        <v>5.010197788925286E-6</v>
      </c>
      <c r="EM22" s="25">
        <f>Kaspakas!EN77</f>
        <v>4.9487178359696349E-4</v>
      </c>
      <c r="EN22" s="25">
        <f>Kaspakas!EO77</f>
        <v>3.3312970678481016E-5</v>
      </c>
      <c r="EP22" s="25">
        <f>Kaspakas!EQ77</f>
        <v>199.85893801098138</v>
      </c>
    </row>
    <row r="23" spans="1:146">
      <c r="A23" s="25" t="str">
        <f>Kaspakas!A78</f>
        <v>3BII-6.d</v>
      </c>
      <c r="B23" s="25" t="str">
        <f>Kaspakas!B78</f>
        <v>Kaspakas</v>
      </c>
      <c r="C23" s="25" t="str">
        <f>Kaspakas!D78</f>
        <v>sericitic</v>
      </c>
      <c r="D23" s="25" t="str">
        <f>Kaspakas!E78</f>
        <v>pyrite</v>
      </c>
      <c r="E23" s="25" t="str">
        <f>Kaspakas!F78</f>
        <v>anhedral, inclusions</v>
      </c>
      <c r="F23" s="25">
        <f>Kaspakas!G78</f>
        <v>52.581246476824703</v>
      </c>
      <c r="G23" s="25">
        <f>Kaspakas!H78</f>
        <v>378647.01684496802</v>
      </c>
      <c r="H23" s="25">
        <f>Kaspakas!I78</f>
        <v>48.406814133786</v>
      </c>
      <c r="I23" s="25">
        <f>Kaspakas!J78</f>
        <v>59.211963806456701</v>
      </c>
      <c r="J23" s="25">
        <f>Kaspakas!K78</f>
        <v>33.755549576123002</v>
      </c>
      <c r="K23" s="25">
        <f>Kaspakas!L78</f>
        <v>2.2802495219190999</v>
      </c>
      <c r="L23" s="25">
        <f>Kaspakas!M78</f>
        <v>0.94276356502571901</v>
      </c>
      <c r="M23" s="25">
        <f>Kaspakas!N78</f>
        <v>0.60646285832067004</v>
      </c>
      <c r="N23" s="25">
        <f>Kaspakas!O78</f>
        <v>23.608939463036702</v>
      </c>
      <c r="O23" s="25">
        <f>Kaspakas!P78</f>
        <v>35.460556103073301</v>
      </c>
      <c r="P23" s="25">
        <f>Kaspakas!Q78</f>
        <v>2.470539418408E-2</v>
      </c>
      <c r="Q23" s="25">
        <f>Kaspakas!R78</f>
        <v>0.15119237599760799</v>
      </c>
      <c r="R23" s="25">
        <f>Kaspakas!S78</f>
        <v>8.3409063820405194E-3</v>
      </c>
      <c r="S23" s="25">
        <f>Kaspakas!T78</f>
        <v>0.507297426448863</v>
      </c>
      <c r="T23" s="25">
        <f>Kaspakas!U78</f>
        <v>0.3857780789079</v>
      </c>
      <c r="U23" s="25">
        <f>Kaspakas!V78</f>
        <v>5.3275042403905104</v>
      </c>
      <c r="V23" s="25">
        <f>Kaspakas!W78</f>
        <v>8.21792244035396E-2</v>
      </c>
      <c r="W23" s="25">
        <f>Kaspakas!X78</f>
        <v>0.22822026562766301</v>
      </c>
      <c r="X23" s="25">
        <f>Kaspakas!Y78</f>
        <v>35.059567459928502</v>
      </c>
      <c r="Y23" s="25">
        <f>Kaspakas!Z78</f>
        <v>4.4062173056948497</v>
      </c>
      <c r="Z23" s="25">
        <f>Kaspakas!AA78</f>
        <v>0.81751745799229059</v>
      </c>
      <c r="AA23" s="25">
        <f>Kaspakas!AB78</f>
        <v>1.0114373528310956</v>
      </c>
      <c r="AB23" s="25">
        <f>Kaspakas!AC78</f>
        <v>0.12567802813685469</v>
      </c>
      <c r="AC23" s="25">
        <f>Kaspakas!AD78</f>
        <v>2.0503595347674999</v>
      </c>
      <c r="AD23" s="25">
        <f>Kaspakas!AE78</f>
        <v>6.5095003208042552E-3</v>
      </c>
      <c r="AE23" s="25">
        <f>Kaspakas!AF78</f>
        <v>1.1003503661270975E-2</v>
      </c>
      <c r="AF23" s="25">
        <f>Kaspakas!AG78</f>
        <v>5.1037017465763428E-4</v>
      </c>
      <c r="AG23" s="25">
        <f>Kaspakas!AH78</f>
        <v>7.04669109575215E-4</v>
      </c>
      <c r="AH23" s="25">
        <f>Kaspakas!AI78</f>
        <v>9.1024732458471966E-2</v>
      </c>
      <c r="AI23" s="25">
        <f>Kaspakas!AJ78</f>
        <v>0.73255298324463103</v>
      </c>
      <c r="AJ23" s="25">
        <f>Kaspakas!AK78</f>
        <v>4.7146309814339645E-3</v>
      </c>
      <c r="AK23" s="25">
        <f>Kaspakas!AL78</f>
        <v>7.9694994560413034E-3</v>
      </c>
      <c r="AL23" s="25">
        <f>Kaspakas!AM78</f>
        <v>5.1037017465763428E-4</v>
      </c>
      <c r="AO23" s="25">
        <f>Kaspakas!AP78</f>
        <v>0.11287818027554899</v>
      </c>
      <c r="AP23" s="25">
        <f>Kaspakas!AQ78</f>
        <v>4.0352654519798996</v>
      </c>
      <c r="AQ23" s="25">
        <f>Kaspakas!AR78</f>
        <v>2.44308597131845E-2</v>
      </c>
      <c r="AR23" s="25">
        <f>Kaspakas!AS78</f>
        <v>0.17020009621445201</v>
      </c>
      <c r="AS23" s="25">
        <f>Kaspakas!AT78</f>
        <v>0.16630220665621301</v>
      </c>
      <c r="AT23" s="25">
        <f>Kaspakas!AU78</f>
        <v>2.2022933057232401</v>
      </c>
      <c r="AU23" s="25">
        <f>Kaspakas!AV78</f>
        <v>2.8413494392943401E-2</v>
      </c>
      <c r="AV23" s="25">
        <f>Kaspakas!AW78</f>
        <v>0.213392538947384</v>
      </c>
      <c r="AW23" s="25">
        <f>Kaspakas!AX78</f>
        <v>0.33493317984855198</v>
      </c>
      <c r="AX23" s="25">
        <f>Kaspakas!AY78</f>
        <v>0.75927015486062799</v>
      </c>
      <c r="AY23" s="25">
        <f>Kaspakas!AZ78</f>
        <v>2.470539418408E-2</v>
      </c>
      <c r="AZ23" s="25">
        <f>Kaspakas!BA78</f>
        <v>0.15119237599760799</v>
      </c>
      <c r="BA23" s="25">
        <f>Kaspakas!BB78</f>
        <v>8.3409063820405194E-3</v>
      </c>
      <c r="BB23" s="25">
        <f>Kaspakas!BC78</f>
        <v>0.11932464839575301</v>
      </c>
      <c r="BC23" s="25">
        <f>Kaspakas!BD78</f>
        <v>1.5015047270545E-2</v>
      </c>
      <c r="BD23" s="25">
        <f>Kaspakas!BE78</f>
        <v>0.22853495810643201</v>
      </c>
      <c r="BE23" s="25">
        <f>Kaspakas!BF78</f>
        <v>1.36758946064262E-2</v>
      </c>
      <c r="BF23" s="25">
        <f>Kaspakas!BG78</f>
        <v>1.0137810508667701E-2</v>
      </c>
      <c r="BG23" s="25">
        <f>Kaspakas!BH78</f>
        <v>2.1158690051733299E-2</v>
      </c>
      <c r="BH23" s="25">
        <f>Kaspakas!BI78</f>
        <v>5.9827308838853802E-3</v>
      </c>
      <c r="BJ23" s="25">
        <f>Kaspakas!BK78</f>
        <v>23.200216499976602</v>
      </c>
      <c r="BK23" s="25">
        <f>Kaspakas!BL78</f>
        <v>25462.681724309699</v>
      </c>
      <c r="BL23" s="25">
        <f>Kaspakas!BM78</f>
        <v>8.33359214939113</v>
      </c>
      <c r="BM23" s="25">
        <f>Kaspakas!BN78</f>
        <v>13.1962601856733</v>
      </c>
      <c r="BN23" s="25">
        <f>Kaspakas!BO78</f>
        <v>3.6322844124785698</v>
      </c>
      <c r="BO23" s="25">
        <f>Kaspakas!BP78</f>
        <v>1.8696351381880001</v>
      </c>
      <c r="BP23" s="25">
        <f>Kaspakas!BQ78</f>
        <v>0.121195858836918</v>
      </c>
      <c r="BQ23" s="25">
        <f>Kaspakas!BR78</f>
        <v>0.38673848329124699</v>
      </c>
      <c r="BR23" s="25">
        <f>Kaspakas!BS78</f>
        <v>16.2821956796903</v>
      </c>
      <c r="BS23" s="25">
        <f>Kaspakas!BT78</f>
        <v>14.076020208993601</v>
      </c>
      <c r="BT23" s="25">
        <f>Kaspakas!BU78</f>
        <v>1.2791217092244501E-2</v>
      </c>
      <c r="BU23" s="25">
        <f>Kaspakas!BV78</f>
        <v>0.15242972665431401</v>
      </c>
      <c r="BV23" s="25">
        <f>Kaspakas!BW78</f>
        <v>3.7828504982068299E-3</v>
      </c>
      <c r="BW23" s="25">
        <f>Kaspakas!BX78</f>
        <v>0.30368404796410498</v>
      </c>
      <c r="BX23" s="25">
        <f>Kaspakas!BY78</f>
        <v>0.15622308418682601</v>
      </c>
      <c r="BY23" s="25">
        <f>Kaspakas!BZ78</f>
        <v>3.2008198238902801</v>
      </c>
      <c r="BZ23" s="25">
        <f>Kaspakas!CA78</f>
        <v>4.19699085827221E-2</v>
      </c>
      <c r="CA23" s="25">
        <f>Kaspakas!CB78</f>
        <v>0.17911454592972501</v>
      </c>
      <c r="CB23" s="25">
        <f>Kaspakas!CC78</f>
        <v>16.6359801193042</v>
      </c>
      <c r="CC23" s="25">
        <f>Kaspakas!CD78</f>
        <v>2.06807221262024</v>
      </c>
      <c r="CE23" s="25">
        <f>Kaspakas!CF78</f>
        <v>52.581246476824703</v>
      </c>
      <c r="CF23" s="25">
        <f>Kaspakas!CG78</f>
        <v>378647.01684496802</v>
      </c>
      <c r="CG23" s="25">
        <f>Kaspakas!CH78</f>
        <v>48.406814133786</v>
      </c>
      <c r="CH23" s="25">
        <f>Kaspakas!CI78</f>
        <v>59.211963806456701</v>
      </c>
      <c r="CI23" s="25">
        <f>Kaspakas!CJ78</f>
        <v>33.755549576123002</v>
      </c>
      <c r="CJ23" s="25">
        <f>Kaspakas!CK78</f>
        <v>2.2802495219190999</v>
      </c>
      <c r="CK23" s="25">
        <f>Kaspakas!CL78</f>
        <v>0.94276356502571901</v>
      </c>
      <c r="CL23" s="25">
        <f>Kaspakas!CM78</f>
        <v>0.60646285832067004</v>
      </c>
      <c r="CM23" s="25">
        <f>Kaspakas!CN78</f>
        <v>23.608939463036702</v>
      </c>
      <c r="CN23" s="25">
        <f>Kaspakas!CO78</f>
        <v>35.460556103073301</v>
      </c>
      <c r="CO23" s="25">
        <f>Kaspakas!CP78</f>
        <v>2.470539418408E-2</v>
      </c>
      <c r="CP23" s="25">
        <f>Kaspakas!CQ78</f>
        <v>0.15119237599760799</v>
      </c>
      <c r="CQ23" s="25">
        <f>Kaspakas!CR78</f>
        <v>8.3409063820405194E-3</v>
      </c>
      <c r="CR23" s="25">
        <f>Kaspakas!CS78</f>
        <v>0.507297426448863</v>
      </c>
      <c r="CS23" s="25">
        <f>Kaspakas!CT78</f>
        <v>0.3857780789079</v>
      </c>
      <c r="CT23" s="25">
        <f>Kaspakas!CU78</f>
        <v>5.3275042403905104</v>
      </c>
      <c r="CU23" s="25">
        <f>Kaspakas!CV78</f>
        <v>8.21792244035396E-2</v>
      </c>
      <c r="CV23" s="25">
        <f>Kaspakas!CW78</f>
        <v>0.22822026562766301</v>
      </c>
      <c r="CW23" s="25">
        <f>Kaspakas!CX78</f>
        <v>35.059567459928502</v>
      </c>
      <c r="CX23" s="25">
        <f>Kaspakas!CY78</f>
        <v>4.4062173056948497</v>
      </c>
      <c r="CZ23" s="25">
        <f>Kaspakas!DA78</f>
        <v>0.95710072406875435</v>
      </c>
      <c r="DA23" s="25">
        <f>Kaspakas!DB78</f>
        <v>6780.3208316763903</v>
      </c>
      <c r="DB23" s="25">
        <f>Kaspakas!DC78</f>
        <v>0.82138445110372427</v>
      </c>
      <c r="DC23" s="25">
        <f>Kaspakas!DD78</f>
        <v>1.0088351297838718</v>
      </c>
      <c r="DD23" s="25">
        <f>Kaspakas!DE78</f>
        <v>0.53119865256858023</v>
      </c>
      <c r="DE23" s="25">
        <f>Kaspakas!DF78</f>
        <v>3.4871532679600852E-2</v>
      </c>
      <c r="DF23" s="25">
        <f>Kaspakas!DG78</f>
        <v>1.3521557664267445E-2</v>
      </c>
      <c r="DG23" s="25">
        <f>Kaspakas!DH78</f>
        <v>8.3523324379654318E-3</v>
      </c>
      <c r="DH23" s="25">
        <f>Kaspakas!DI78</f>
        <v>0.31511525999226797</v>
      </c>
      <c r="DI23" s="25">
        <f>Kaspakas!DJ78</f>
        <v>0.44909518874206311</v>
      </c>
      <c r="DJ23" s="25">
        <f>Kaspakas!DK78</f>
        <v>2.290331551289444E-4</v>
      </c>
      <c r="DK23" s="25">
        <f>Kaspakas!DL78</f>
        <v>1.3449962725854941E-3</v>
      </c>
      <c r="DL23" s="25">
        <f>Kaspakas!DM78</f>
        <v>7.2644588671118813E-5</v>
      </c>
      <c r="DM23" s="25">
        <f>Kaspakas!DN78</f>
        <v>4.2734177950371748E-3</v>
      </c>
      <c r="DN23" s="25">
        <f>Kaspakas!DO78</f>
        <v>3.1683482170491127E-3</v>
      </c>
      <c r="DO23" s="25">
        <f>Kaspakas!DP78</f>
        <v>4.1751600630019675E-2</v>
      </c>
      <c r="DP23" s="25">
        <f>Kaspakas!DQ78</f>
        <v>4.1722426677798637E-4</v>
      </c>
      <c r="DQ23" s="25">
        <f>Kaspakas!DR78</f>
        <v>1.1166287344791038E-3</v>
      </c>
      <c r="DR23" s="25">
        <f>Kaspakas!DS78</f>
        <v>0.16920640665988659</v>
      </c>
      <c r="DS23" s="25">
        <f>Kaspakas!DT78</f>
        <v>2.1084358759874251E-2</v>
      </c>
      <c r="DU23" s="25">
        <f>Kaspakas!DV78</f>
        <v>1.4104601334774123E-2</v>
      </c>
      <c r="DV23" s="25">
        <f>Kaspakas!DW78</f>
        <v>99.920227670614167</v>
      </c>
      <c r="DW23" s="25">
        <f>Kaspakas!DX78</f>
        <v>1.2104577850646425E-2</v>
      </c>
      <c r="DX23" s="25">
        <f>Kaspakas!DY78</f>
        <v>1.4867000891637035E-2</v>
      </c>
      <c r="DY23" s="25">
        <f>Kaspakas!DZ78</f>
        <v>7.8281679614639939E-3</v>
      </c>
      <c r="DZ23" s="25">
        <f>Kaspakas!EA78</f>
        <v>5.1389478036063536E-4</v>
      </c>
      <c r="EA23" s="25">
        <f>Kaspakas!EB78</f>
        <v>1.9926448228864944E-4</v>
      </c>
      <c r="EB23" s="25">
        <f>Kaspakas!EC78</f>
        <v>1.2308664729893329E-4</v>
      </c>
      <c r="EC23" s="25">
        <f>Kaspakas!ED78</f>
        <v>4.64379036074719E-3</v>
      </c>
      <c r="ED23" s="25">
        <f>Kaspakas!EE78</f>
        <v>6.6182256885607676E-3</v>
      </c>
      <c r="EE23" s="25">
        <f>Kaspakas!EF78</f>
        <v>3.3752156531721288E-6</v>
      </c>
      <c r="EF23" s="25">
        <f>Kaspakas!EG78</f>
        <v>1.9820940204630754E-5</v>
      </c>
      <c r="EG23" s="25">
        <f>Kaspakas!EH78</f>
        <v>1.0705487275978435E-6</v>
      </c>
      <c r="EH23" s="25">
        <f>Kaspakas!EI78</f>
        <v>6.2976500612906152E-5</v>
      </c>
      <c r="EI23" s="25">
        <f>Kaspakas!EJ78</f>
        <v>4.6691311966879146E-5</v>
      </c>
      <c r="EJ23" s="25">
        <f>Kaspakas!EK78</f>
        <v>6.1528496130656789E-4</v>
      </c>
      <c r="EK23" s="25">
        <f>Kaspakas!EL78</f>
        <v>6.1485503062624386E-6</v>
      </c>
      <c r="EL23" s="25">
        <f>Kaspakas!EM78</f>
        <v>1.6455533615968426E-5</v>
      </c>
      <c r="EM23" s="25">
        <f>Kaspakas!EN78</f>
        <v>2.4935608648185771E-3</v>
      </c>
      <c r="EN23" s="25">
        <f>Kaspakas!EO78</f>
        <v>3.1071596460940069E-4</v>
      </c>
      <c r="EP23" s="25">
        <f>Kaspakas!EQ78</f>
        <v>199.84045534122833</v>
      </c>
    </row>
    <row r="24" spans="1:146">
      <c r="A24" s="25" t="str">
        <f>Kaspakas!A79</f>
        <v>3BII-7.d</v>
      </c>
      <c r="B24" s="25" t="str">
        <f>Kaspakas!B79</f>
        <v>Kaspakas</v>
      </c>
      <c r="C24" s="25" t="str">
        <f>Kaspakas!D79</f>
        <v>sericitic</v>
      </c>
      <c r="D24" s="25" t="str">
        <f>Kaspakas!E79</f>
        <v>pyrite</v>
      </c>
      <c r="E24" s="25" t="str">
        <f>Kaspakas!F79</f>
        <v>subhedral</v>
      </c>
      <c r="F24" s="25">
        <f>Kaspakas!G79</f>
        <v>17.328863296736198</v>
      </c>
      <c r="G24" s="25">
        <f>Kaspakas!H79</f>
        <v>360337.77597330802</v>
      </c>
      <c r="H24" s="25">
        <f>Kaspakas!I79</f>
        <v>20.065875462457399</v>
      </c>
      <c r="I24" s="25">
        <f>Kaspakas!J79</f>
        <v>14.0414120373011</v>
      </c>
      <c r="J24" s="25">
        <f>Kaspakas!K79</f>
        <v>22.320829525855299</v>
      </c>
      <c r="K24" s="25">
        <f>Kaspakas!L79</f>
        <v>2.3190114831387301</v>
      </c>
      <c r="L24" s="25">
        <f>Kaspakas!M79</f>
        <v>0.488274714853287</v>
      </c>
      <c r="M24" s="25">
        <f>Kaspakas!N79</f>
        <v>0.65614025508659102</v>
      </c>
      <c r="N24" s="25">
        <f>Kaspakas!O79</f>
        <v>12.5974380991722</v>
      </c>
      <c r="O24" s="25">
        <f>Kaspakas!P79</f>
        <v>37.978451278260501</v>
      </c>
      <c r="P24" s="25">
        <f>Kaspakas!Q79</f>
        <v>0.13757037701617</v>
      </c>
      <c r="Q24" s="25">
        <f>Kaspakas!R79</f>
        <v>0.18294305562737201</v>
      </c>
      <c r="R24" s="25">
        <f>Kaspakas!S79</f>
        <v>1.25901601649176E-2</v>
      </c>
      <c r="S24" s="25">
        <f>Kaspakas!T79</f>
        <v>0.36800993822846001</v>
      </c>
      <c r="T24" s="25">
        <f>Kaspakas!U79</f>
        <v>33.669963266346997</v>
      </c>
      <c r="U24" s="25">
        <f>Kaspakas!V79</f>
        <v>1.0570629329130501</v>
      </c>
      <c r="V24" s="25">
        <f>Kaspakas!W79</f>
        <v>0.14301767969176801</v>
      </c>
      <c r="W24" s="25">
        <f>Kaspakas!X79</f>
        <v>0.171078602321557</v>
      </c>
      <c r="X24" s="25">
        <f>Kaspakas!Y79</f>
        <v>707.369716095135</v>
      </c>
      <c r="Y24" s="25">
        <f>Kaspakas!Z79</f>
        <v>1.5103565292357899</v>
      </c>
      <c r="Z24" s="25">
        <f>Kaspakas!AA79</f>
        <v>1.4290496859683537</v>
      </c>
      <c r="AA24" s="25">
        <f>Kaspakas!AB79</f>
        <v>5.3689676578057989E-2</v>
      </c>
      <c r="AB24" s="25">
        <f>Kaspakas!AC79</f>
        <v>2.1351727319814471E-3</v>
      </c>
      <c r="AC24" s="25">
        <f>Kaspakas!AD79</f>
        <v>1.5928536663161665</v>
      </c>
      <c r="AD24" s="25">
        <f>Kaspakas!AE79</f>
        <v>2.4185174800238186E-4</v>
      </c>
      <c r="AE24" s="25">
        <f>Kaspakas!AF79</f>
        <v>4.7598819259911156E-2</v>
      </c>
      <c r="AF24" s="25">
        <f>Kaspakas!AG79</f>
        <v>6.8559369499506615E-3</v>
      </c>
      <c r="AG24" s="25">
        <f>Kaspakas!AH79</f>
        <v>1.9448157573891388E-4</v>
      </c>
      <c r="AH24" s="25">
        <f>Kaspakas!AI79</f>
        <v>7.5269904473473773E-2</v>
      </c>
      <c r="AI24" s="25">
        <f>Kaspakas!AJ79</f>
        <v>1.8926884774759491</v>
      </c>
      <c r="AJ24" s="25">
        <f>Kaspakas!AK79</f>
        <v>8.5258479073908097E-3</v>
      </c>
      <c r="AK24" s="25">
        <f>Kaspakas!AL79</f>
        <v>1.6779713065269644</v>
      </c>
      <c r="AL24" s="25">
        <f>Kaspakas!AM79</f>
        <v>6.8559369499506615E-3</v>
      </c>
      <c r="AO24" s="25">
        <f>Kaspakas!AP79</f>
        <v>0.19933714572332401</v>
      </c>
      <c r="AP24" s="25">
        <f>Kaspakas!AQ79</f>
        <v>9.6090167916253506</v>
      </c>
      <c r="AQ24" s="25">
        <f>Kaspakas!AR79</f>
        <v>2.7065840322786101E-2</v>
      </c>
      <c r="AR24" s="25">
        <f>Kaspakas!AS79</f>
        <v>0.17949235098292199</v>
      </c>
      <c r="AS24" s="25">
        <f>Kaspakas!AT79</f>
        <v>0.347543077501412</v>
      </c>
      <c r="AT24" s="25">
        <f>Kaspakas!AU79</f>
        <v>2.3190114831387301</v>
      </c>
      <c r="AU24" s="25">
        <f>Kaspakas!AV79</f>
        <v>2.00153715763862E-2</v>
      </c>
      <c r="AV24" s="25">
        <f>Kaspakas!AW79</f>
        <v>0.39750595893359603</v>
      </c>
      <c r="AW24" s="25">
        <f>Kaspakas!AX79</f>
        <v>0.37291996472599998</v>
      </c>
      <c r="AX24" s="25">
        <f>Kaspakas!AY79</f>
        <v>1.5190571092304599</v>
      </c>
      <c r="AY24" s="25">
        <f>Kaspakas!AZ79</f>
        <v>2.90879718198623E-2</v>
      </c>
      <c r="AZ24" s="25">
        <f>Kaspakas!BA79</f>
        <v>0.18294305562737201</v>
      </c>
      <c r="BA24" s="25">
        <f>Kaspakas!BB79</f>
        <v>1.25901601649176E-2</v>
      </c>
      <c r="BB24" s="25">
        <f>Kaspakas!BC79</f>
        <v>0.15342747853511499</v>
      </c>
      <c r="BC24" s="25">
        <f>Kaspakas!BD79</f>
        <v>1.7020601468052801E-2</v>
      </c>
      <c r="BD24" s="25">
        <f>Kaspakas!BE79</f>
        <v>0.19818869214283499</v>
      </c>
      <c r="BE24" s="25">
        <f>Kaspakas!BF79</f>
        <v>1.55248987923048E-2</v>
      </c>
      <c r="BF24" s="25">
        <f>Kaspakas!BG79</f>
        <v>1.9377599288024798E-5</v>
      </c>
      <c r="BG24" s="25">
        <f>Kaspakas!BH79</f>
        <v>3.3999393817630799E-2</v>
      </c>
      <c r="BH24" s="25">
        <f>Kaspakas!BI79</f>
        <v>5.81782533404652E-3</v>
      </c>
      <c r="BJ24" s="25">
        <f>Kaspakas!BK79</f>
        <v>0.91173614801219904</v>
      </c>
      <c r="BK24" s="25">
        <f>Kaspakas!BL79</f>
        <v>47803.9707029485</v>
      </c>
      <c r="BL24" s="25">
        <f>Kaspakas!BM79</f>
        <v>12.143191137754499</v>
      </c>
      <c r="BM24" s="25">
        <f>Kaspakas!BN79</f>
        <v>11.929287562791</v>
      </c>
      <c r="BN24" s="25">
        <f>Kaspakas!BO79</f>
        <v>6.9936879720595204</v>
      </c>
      <c r="BO24" s="25">
        <f>Kaspakas!BP79</f>
        <v>0.869650808449832</v>
      </c>
      <c r="BP24" s="25">
        <f>Kaspakas!BQ79</f>
        <v>0.118905253686654</v>
      </c>
      <c r="BQ24" s="25">
        <f>Kaspakas!BR79</f>
        <v>0.37128479362363198</v>
      </c>
      <c r="BR24" s="25">
        <f>Kaspakas!BS79</f>
        <v>2.50310879289309</v>
      </c>
      <c r="BS24" s="25">
        <f>Kaspakas!BT79</f>
        <v>4.1875954318489104</v>
      </c>
      <c r="BT24" s="25">
        <f>Kaspakas!BU79</f>
        <v>0.19652430211594299</v>
      </c>
      <c r="BU24" s="25">
        <f>Kaspakas!BV79</f>
        <v>0.148571678908065</v>
      </c>
      <c r="BV24" s="25">
        <f>Kaspakas!BW79</f>
        <v>4.6835065206846096E-3</v>
      </c>
      <c r="BW24" s="25">
        <f>Kaspakas!BX79</f>
        <v>0.37007802567641701</v>
      </c>
      <c r="BX24" s="25">
        <f>Kaspakas!BY79</f>
        <v>32.792202430632301</v>
      </c>
      <c r="BY24" s="25">
        <f>Kaspakas!BZ79</f>
        <v>0.76578634812507596</v>
      </c>
      <c r="BZ24" s="25">
        <f>Kaspakas!CA79</f>
        <v>0.14483147656244</v>
      </c>
      <c r="CA24" s="25">
        <f>Kaspakas!CB79</f>
        <v>0.137904174386039</v>
      </c>
      <c r="CB24" s="25">
        <f>Kaspakas!CC79</f>
        <v>713.90211893648905</v>
      </c>
      <c r="CC24" s="25">
        <f>Kaspakas!CD79</f>
        <v>1.1384492666913799</v>
      </c>
      <c r="CE24" s="25">
        <f>Kaspakas!CF79</f>
        <v>17.328863296736198</v>
      </c>
      <c r="CF24" s="25">
        <f>Kaspakas!CG79</f>
        <v>360337.77597330802</v>
      </c>
      <c r="CG24" s="25">
        <f>Kaspakas!CH79</f>
        <v>20.065875462457399</v>
      </c>
      <c r="CH24" s="25">
        <f>Kaspakas!CI79</f>
        <v>14.0414120373011</v>
      </c>
      <c r="CI24" s="25">
        <f>Kaspakas!CJ79</f>
        <v>22.320829525855299</v>
      </c>
      <c r="CJ24" s="25">
        <f>Kaspakas!CK79</f>
        <v>2.3190114831387301</v>
      </c>
      <c r="CK24" s="25">
        <f>Kaspakas!CL79</f>
        <v>0.488274714853287</v>
      </c>
      <c r="CL24" s="25">
        <f>Kaspakas!CM79</f>
        <v>0.65614025508659102</v>
      </c>
      <c r="CM24" s="25">
        <f>Kaspakas!CN79</f>
        <v>12.5974380991722</v>
      </c>
      <c r="CN24" s="25">
        <f>Kaspakas!CO79</f>
        <v>37.978451278260501</v>
      </c>
      <c r="CO24" s="25">
        <f>Kaspakas!CP79</f>
        <v>0.13757037701617</v>
      </c>
      <c r="CP24" s="25">
        <f>Kaspakas!CQ79</f>
        <v>0.18294305562737201</v>
      </c>
      <c r="CQ24" s="25">
        <f>Kaspakas!CR79</f>
        <v>1.25901601649176E-2</v>
      </c>
      <c r="CR24" s="25">
        <f>Kaspakas!CS79</f>
        <v>0.36800993822846001</v>
      </c>
      <c r="CS24" s="25">
        <f>Kaspakas!CT79</f>
        <v>33.669963266346997</v>
      </c>
      <c r="CT24" s="25">
        <f>Kaspakas!CU79</f>
        <v>1.0570629329130501</v>
      </c>
      <c r="CU24" s="25">
        <f>Kaspakas!CV79</f>
        <v>0.14301767969176801</v>
      </c>
      <c r="CV24" s="25">
        <f>Kaspakas!CW79</f>
        <v>0.171078602321557</v>
      </c>
      <c r="CW24" s="25">
        <f>Kaspakas!CX79</f>
        <v>707.369716095135</v>
      </c>
      <c r="CX24" s="25">
        <f>Kaspakas!CY79</f>
        <v>1.5103565292357899</v>
      </c>
      <c r="CZ24" s="25">
        <f>Kaspakas!DA79</f>
        <v>0.31542553134233431</v>
      </c>
      <c r="DA24" s="25">
        <f>Kaspakas!DB79</f>
        <v>6452.4626371798377</v>
      </c>
      <c r="DB24" s="25">
        <f>Kaspakas!DC79</f>
        <v>0.34048508247401121</v>
      </c>
      <c r="DC24" s="25">
        <f>Kaspakas!DD79</f>
        <v>0.23923323639968208</v>
      </c>
      <c r="DD24" s="25">
        <f>Kaspakas!DE79</f>
        <v>0.35125467418649953</v>
      </c>
      <c r="DE24" s="25">
        <f>Kaspakas!DF79</f>
        <v>3.5464313857451142E-2</v>
      </c>
      <c r="DF24" s="25">
        <f>Kaspakas!DG79</f>
        <v>7.0030651987620582E-3</v>
      </c>
      <c r="DG24" s="25">
        <f>Kaspakas!DH79</f>
        <v>9.0364998634704721E-3</v>
      </c>
      <c r="DH24" s="25">
        <f>Kaspakas!DI79</f>
        <v>0.1681416053470855</v>
      </c>
      <c r="DI24" s="25">
        <f>Kaspakas!DJ79</f>
        <v>0.48098342550988482</v>
      </c>
      <c r="DJ24" s="25">
        <f>Kaspakas!DK79</f>
        <v>1.2753561940977043E-3</v>
      </c>
      <c r="DK24" s="25">
        <f>Kaspakas!DL79</f>
        <v>1.6274479866505236E-3</v>
      </c>
      <c r="DL24" s="25">
        <f>Kaspakas!DM79</f>
        <v>1.096531917026738E-4</v>
      </c>
      <c r="DM24" s="25">
        <f>Kaspakas!DN79</f>
        <v>3.100075294654705E-3</v>
      </c>
      <c r="DN24" s="25">
        <f>Kaspakas!DO79</f>
        <v>0.27652729358037942</v>
      </c>
      <c r="DO24" s="25">
        <f>Kaspakas!DP79</f>
        <v>8.2841922642088572E-3</v>
      </c>
      <c r="DP24" s="25">
        <f>Kaspakas!DQ79</f>
        <v>7.2610135930069341E-4</v>
      </c>
      <c r="DQ24" s="25">
        <f>Kaspakas!DR79</f>
        <v>8.3704785235171855E-4</v>
      </c>
      <c r="DR24" s="25">
        <f>Kaspakas!DS79</f>
        <v>3.4139465062506518</v>
      </c>
      <c r="DS24" s="25">
        <f>Kaspakas!DT79</f>
        <v>7.2272647280849514E-3</v>
      </c>
      <c r="DU24" s="25">
        <f>Kaspakas!DV79</f>
        <v>4.8833874453897211E-3</v>
      </c>
      <c r="DV24" s="25">
        <f>Kaspakas!DW79</f>
        <v>99.896399952647798</v>
      </c>
      <c r="DW24" s="25">
        <f>Kaspakas!DX79</f>
        <v>5.271356982486949E-3</v>
      </c>
      <c r="DX24" s="25">
        <f>Kaspakas!DY79</f>
        <v>3.7037857340921011E-3</v>
      </c>
      <c r="DY24" s="25">
        <f>Kaspakas!DZ79</f>
        <v>5.4380907555487759E-3</v>
      </c>
      <c r="DZ24" s="25">
        <f>Kaspakas!EA79</f>
        <v>5.4905506321514992E-4</v>
      </c>
      <c r="EA24" s="25">
        <f>Kaspakas!EB79</f>
        <v>1.0842077534226028E-4</v>
      </c>
      <c r="EB24" s="25">
        <f>Kaspakas!EC79</f>
        <v>1.3990221335521603E-4</v>
      </c>
      <c r="EC24" s="25">
        <f>Kaspakas!ED79</f>
        <v>2.6031520058168098E-3</v>
      </c>
      <c r="ED24" s="25">
        <f>Kaspakas!EE79</f>
        <v>7.4465386856281705E-3</v>
      </c>
      <c r="EE24" s="25">
        <f>Kaspakas!EF79</f>
        <v>1.9744940747670088E-5</v>
      </c>
      <c r="EF24" s="25">
        <f>Kaspakas!EG79</f>
        <v>2.5195991688473983E-5</v>
      </c>
      <c r="EG24" s="25">
        <f>Kaspakas!EH79</f>
        <v>1.6976400655614308E-6</v>
      </c>
      <c r="EH24" s="25">
        <f>Kaspakas!EI79</f>
        <v>4.7995064664721986E-5</v>
      </c>
      <c r="EI24" s="25">
        <f>Kaspakas!EJ79</f>
        <v>4.2811687057520767E-3</v>
      </c>
      <c r="EJ24" s="25">
        <f>Kaspakas!EK79</f>
        <v>1.2825506015974995E-4</v>
      </c>
      <c r="EK24" s="25">
        <f>Kaspakas!EL79</f>
        <v>1.1241430733268988E-5</v>
      </c>
      <c r="EL24" s="25">
        <f>Kaspakas!EM79</f>
        <v>1.2959093564713597E-5</v>
      </c>
      <c r="EM24" s="25">
        <f>Kaspakas!EN79</f>
        <v>5.2854388282737523E-2</v>
      </c>
      <c r="EN24" s="25">
        <f>Kaspakas!EO79</f>
        <v>1.1189181068330707E-4</v>
      </c>
      <c r="EP24" s="25">
        <f>Kaspakas!EQ79</f>
        <v>199.7927999052956</v>
      </c>
    </row>
    <row r="25" spans="1:146">
      <c r="A25" s="25" t="str">
        <f>Kaspakas!A80</f>
        <v>3BII-8.d</v>
      </c>
      <c r="B25" s="25" t="str">
        <f>Kaspakas!B80</f>
        <v>Kaspakas</v>
      </c>
      <c r="C25" s="25" t="str">
        <f>Kaspakas!D80</f>
        <v>sericitic</v>
      </c>
      <c r="D25" s="25" t="str">
        <f>Kaspakas!E80</f>
        <v>pyrite</v>
      </c>
      <c r="E25" s="25" t="str">
        <f>Kaspakas!F80</f>
        <v>anhedral</v>
      </c>
      <c r="F25" s="25">
        <f>Kaspakas!G80</f>
        <v>17.312485354447901</v>
      </c>
      <c r="G25" s="25">
        <f>Kaspakas!H80</f>
        <v>365202.57346700801</v>
      </c>
      <c r="H25" s="25">
        <f>Kaspakas!I80</f>
        <v>36.209630130034597</v>
      </c>
      <c r="I25" s="25">
        <f>Kaspakas!J80</f>
        <v>27.820841292713801</v>
      </c>
      <c r="J25" s="25">
        <f>Kaspakas!K80</f>
        <v>42.823446668388897</v>
      </c>
      <c r="K25" s="25">
        <f>Kaspakas!L80</f>
        <v>2.0321387351342501</v>
      </c>
      <c r="L25" s="25">
        <f>Kaspakas!M80</f>
        <v>7.1421772309335801E-2</v>
      </c>
      <c r="M25" s="25">
        <f>Kaspakas!N80</f>
        <v>0.86186863646028999</v>
      </c>
      <c r="N25" s="25">
        <f>Kaspakas!O80</f>
        <v>1.93368356414095</v>
      </c>
      <c r="O25" s="25">
        <f>Kaspakas!P80</f>
        <v>17.9164487345341</v>
      </c>
      <c r="P25" s="25">
        <f>Kaspakas!Q80</f>
        <v>9.1364190374446E-2</v>
      </c>
      <c r="Q25" s="25">
        <f>Kaspakas!R80</f>
        <v>0.18331962159815399</v>
      </c>
      <c r="R25" s="25">
        <f>Kaspakas!S80</f>
        <v>1.03392378890942E-2</v>
      </c>
      <c r="S25" s="25">
        <f>Kaspakas!T80</f>
        <v>9.9762326066080098E-2</v>
      </c>
      <c r="T25" s="25">
        <f>Kaspakas!U80</f>
        <v>3.81928484292819</v>
      </c>
      <c r="U25" s="25">
        <f>Kaspakas!V80</f>
        <v>0.252039904205067</v>
      </c>
      <c r="V25" s="25">
        <f>Kaspakas!W80</f>
        <v>0.15284795912768701</v>
      </c>
      <c r="W25" s="25">
        <f>Kaspakas!X80</f>
        <v>0.165761065145789</v>
      </c>
      <c r="X25" s="25">
        <f>Kaspakas!Y80</f>
        <v>72.329465603969794</v>
      </c>
      <c r="Y25" s="25">
        <f>Kaspakas!Z80</f>
        <v>0.53131406230429201</v>
      </c>
      <c r="Z25" s="25">
        <f>Kaspakas!AA80</f>
        <v>1.3015289418842195</v>
      </c>
      <c r="AA25" s="25">
        <f>Kaspakas!AB80</f>
        <v>0.24770608471840774</v>
      </c>
      <c r="AB25" s="25">
        <f>Kaspakas!AC80</f>
        <v>7.3457484839364127E-3</v>
      </c>
      <c r="AC25" s="25">
        <f>Kaspakas!AD80</f>
        <v>18.725726794973784</v>
      </c>
      <c r="AD25" s="25">
        <f>Kaspakas!AE80</f>
        <v>2.2917501707173022E-3</v>
      </c>
      <c r="AE25" s="25">
        <f>Kaspakas!AF80</f>
        <v>5.2803996421599012E-2</v>
      </c>
      <c r="AF25" s="25">
        <f>Kaspakas!AG80</f>
        <v>2.5232014258732421E-3</v>
      </c>
      <c r="AG25" s="25">
        <f>Kaspakas!AH80</f>
        <v>1.263166948788178E-3</v>
      </c>
      <c r="AH25" s="25">
        <f>Kaspakas!AI80</f>
        <v>1.4673280571943371E-2</v>
      </c>
      <c r="AI25" s="25">
        <f>Kaspakas!AJ80</f>
        <v>0.49479789410146569</v>
      </c>
      <c r="AJ25" s="25">
        <f>Kaspakas!AK80</f>
        <v>4.5778171318103609E-3</v>
      </c>
      <c r="AK25" s="25">
        <f>Kaspakas!AL80</f>
        <v>0.1054770465539837</v>
      </c>
      <c r="AL25" s="25">
        <f>Kaspakas!AM80</f>
        <v>2.5232014258732421E-3</v>
      </c>
      <c r="AO25" s="25">
        <f>Kaspakas!AP80</f>
        <v>0.11546220954952501</v>
      </c>
      <c r="AP25" s="25">
        <f>Kaspakas!AQ80</f>
        <v>4.9907426866310001</v>
      </c>
      <c r="AQ25" s="25">
        <f>Kaspakas!AR80</f>
        <v>1.2550287960265799E-2</v>
      </c>
      <c r="AR25" s="25">
        <f>Kaspakas!AS80</f>
        <v>0.226937599706446</v>
      </c>
      <c r="AS25" s="25">
        <f>Kaspakas!AT80</f>
        <v>0.247272940969717</v>
      </c>
      <c r="AT25" s="25">
        <f>Kaspakas!AU80</f>
        <v>2.0321387351342501</v>
      </c>
      <c r="AU25" s="25">
        <f>Kaspakas!AV80</f>
        <v>7.1246634330660405E-2</v>
      </c>
      <c r="AV25" s="25">
        <f>Kaspakas!AW80</f>
        <v>0.34320507871602102</v>
      </c>
      <c r="AW25" s="25">
        <f>Kaspakas!AX80</f>
        <v>0.327010869154646</v>
      </c>
      <c r="AX25" s="25">
        <f>Kaspakas!AY80</f>
        <v>1.1385929772229999</v>
      </c>
      <c r="AY25" s="25">
        <f>Kaspakas!AZ80</f>
        <v>1.08080775839985E-2</v>
      </c>
      <c r="AZ25" s="25">
        <f>Kaspakas!BA80</f>
        <v>0.18331962159815399</v>
      </c>
      <c r="BA25" s="25">
        <f>Kaspakas!BB80</f>
        <v>1.03392378890942E-2</v>
      </c>
      <c r="BB25" s="25">
        <f>Kaspakas!BC80</f>
        <v>9.9762326066080098E-2</v>
      </c>
      <c r="BC25" s="25">
        <f>Kaspakas!BD80</f>
        <v>2.05469237286727E-2</v>
      </c>
      <c r="BD25" s="25">
        <f>Kaspakas!BE80</f>
        <v>0.252039904205067</v>
      </c>
      <c r="BE25" s="25">
        <f>Kaspakas!BF80</f>
        <v>4.9567952806401995E-7</v>
      </c>
      <c r="BF25" s="25">
        <f>Kaspakas!BG80</f>
        <v>7.91358593172135E-6</v>
      </c>
      <c r="BG25" s="25">
        <f>Kaspakas!BH80</f>
        <v>1.9069075326220999E-2</v>
      </c>
      <c r="BH25" s="25">
        <f>Kaspakas!BI80</f>
        <v>6.1151726609243399E-3</v>
      </c>
      <c r="BJ25" s="25">
        <f>Kaspakas!BK80</f>
        <v>1.58591338956714</v>
      </c>
      <c r="BK25" s="25">
        <f>Kaspakas!BL80</f>
        <v>17686.895062674401</v>
      </c>
      <c r="BL25" s="25">
        <f>Kaspakas!BM80</f>
        <v>16.963359024874499</v>
      </c>
      <c r="BM25" s="25">
        <f>Kaspakas!BN80</f>
        <v>20.422459935407002</v>
      </c>
      <c r="BN25" s="25">
        <f>Kaspakas!BO80</f>
        <v>16.429705391365498</v>
      </c>
      <c r="BO25" s="25">
        <f>Kaspakas!BP80</f>
        <v>1.37029435899874</v>
      </c>
      <c r="BP25" s="25">
        <f>Kaspakas!BQ80</f>
        <v>1.6250972519726799E-2</v>
      </c>
      <c r="BQ25" s="25">
        <f>Kaspakas!BR80</f>
        <v>0.26477224543648598</v>
      </c>
      <c r="BR25" s="25">
        <f>Kaspakas!BS80</f>
        <v>1.44849321435859</v>
      </c>
      <c r="BS25" s="25">
        <f>Kaspakas!BT80</f>
        <v>5.2925491650557603</v>
      </c>
      <c r="BT25" s="25">
        <f>Kaspakas!BU80</f>
        <v>0.122077196855359</v>
      </c>
      <c r="BU25" s="25">
        <f>Kaspakas!BV80</f>
        <v>0.117950445058811</v>
      </c>
      <c r="BV25" s="25">
        <f>Kaspakas!BW80</f>
        <v>3.5689291014882202E-4</v>
      </c>
      <c r="BW25" s="25">
        <f>Kaspakas!BX80</f>
        <v>5.0654743657800802E-2</v>
      </c>
      <c r="BX25" s="25">
        <f>Kaspakas!BY80</f>
        <v>3.6004008681769699</v>
      </c>
      <c r="BY25" s="25">
        <f>Kaspakas!BZ80</f>
        <v>0.32390039687665301</v>
      </c>
      <c r="BZ25" s="25">
        <f>Kaspakas!CA80</f>
        <v>0.14394837946927699</v>
      </c>
      <c r="CA25" s="25">
        <f>Kaspakas!CB80</f>
        <v>0.15313690861889701</v>
      </c>
      <c r="CB25" s="25">
        <f>Kaspakas!CC80</f>
        <v>64.366021493220899</v>
      </c>
      <c r="CC25" s="25">
        <f>Kaspakas!CD80</f>
        <v>0.60373543081469205</v>
      </c>
      <c r="CE25" s="25">
        <f>Kaspakas!CF80</f>
        <v>17.312485354447901</v>
      </c>
      <c r="CF25" s="25">
        <f>Kaspakas!CG80</f>
        <v>365202.57346700801</v>
      </c>
      <c r="CG25" s="25">
        <f>Kaspakas!CH80</f>
        <v>36.209630130034597</v>
      </c>
      <c r="CH25" s="25">
        <f>Kaspakas!CI80</f>
        <v>27.820841292713801</v>
      </c>
      <c r="CI25" s="25">
        <f>Kaspakas!CJ80</f>
        <v>42.823446668388897</v>
      </c>
      <c r="CJ25" s="25">
        <f>Kaspakas!CK80</f>
        <v>2.0321387351342501</v>
      </c>
      <c r="CK25" s="25">
        <f>Kaspakas!CL80</f>
        <v>7.1421772309335801E-2</v>
      </c>
      <c r="CL25" s="25">
        <f>Kaspakas!CM80</f>
        <v>0.86186863646028999</v>
      </c>
      <c r="CM25" s="25">
        <f>Kaspakas!CN80</f>
        <v>1.93368356414095</v>
      </c>
      <c r="CN25" s="25">
        <f>Kaspakas!CO80</f>
        <v>17.9164487345341</v>
      </c>
      <c r="CO25" s="25">
        <f>Kaspakas!CP80</f>
        <v>9.1364190374446E-2</v>
      </c>
      <c r="CP25" s="25">
        <f>Kaspakas!CQ80</f>
        <v>0.18331962159815399</v>
      </c>
      <c r="CQ25" s="25">
        <f>Kaspakas!CR80</f>
        <v>1.03392378890942E-2</v>
      </c>
      <c r="CR25" s="25">
        <f>Kaspakas!CS80</f>
        <v>9.9762326066080098E-2</v>
      </c>
      <c r="CS25" s="25">
        <f>Kaspakas!CT80</f>
        <v>3.81928484292819</v>
      </c>
      <c r="CT25" s="25">
        <f>Kaspakas!CU80</f>
        <v>0.252039904205067</v>
      </c>
      <c r="CU25" s="25">
        <f>Kaspakas!CV80</f>
        <v>0.15284795912768701</v>
      </c>
      <c r="CV25" s="25">
        <f>Kaspakas!CW80</f>
        <v>0.165761065145789</v>
      </c>
      <c r="CW25" s="25">
        <f>Kaspakas!CX80</f>
        <v>72.329465603969794</v>
      </c>
      <c r="CX25" s="25">
        <f>Kaspakas!CY80</f>
        <v>0.53131406230429201</v>
      </c>
      <c r="CZ25" s="25">
        <f>Kaspakas!DA80</f>
        <v>0.31512741478038109</v>
      </c>
      <c r="DA25" s="25">
        <f>Kaspakas!DB80</f>
        <v>6539.5751359478563</v>
      </c>
      <c r="DB25" s="25">
        <f>Kaspakas!DC80</f>
        <v>0.61441819093540817</v>
      </c>
      <c r="DC25" s="25">
        <f>Kaspakas!DD80</f>
        <v>0.4740028911719853</v>
      </c>
      <c r="DD25" s="25">
        <f>Kaspakas!DE80</f>
        <v>0.67389680968729582</v>
      </c>
      <c r="DE25" s="25">
        <f>Kaspakas!DF80</f>
        <v>3.107720959067518E-2</v>
      </c>
      <c r="DF25" s="25">
        <f>Kaspakas!DG80</f>
        <v>1.0243645900109835E-3</v>
      </c>
      <c r="DG25" s="25">
        <f>Kaspakas!DH80</f>
        <v>1.1869833858425698E-2</v>
      </c>
      <c r="DH25" s="25">
        <f>Kaspakas!DI80</f>
        <v>2.5809426976211802E-2</v>
      </c>
      <c r="DI25" s="25">
        <f>Kaspakas!DJ80</f>
        <v>0.22690537911010766</v>
      </c>
      <c r="DJ25" s="25">
        <f>Kaspakas!DK80</f>
        <v>8.4699837741286123E-4</v>
      </c>
      <c r="DK25" s="25">
        <f>Kaspakas!DL80</f>
        <v>1.6307978898697992E-3</v>
      </c>
      <c r="DL25" s="25">
        <f>Kaspakas!DM80</f>
        <v>9.0048928644412903E-5</v>
      </c>
      <c r="DM25" s="25">
        <f>Kaspakas!DN80</f>
        <v>8.4038687613579395E-4</v>
      </c>
      <c r="DN25" s="25">
        <f>Kaspakas!DO80</f>
        <v>3.1367319669252547E-2</v>
      </c>
      <c r="DO25" s="25">
        <f>Kaspakas!DP80</f>
        <v>1.9752343589738795E-3</v>
      </c>
      <c r="DP25" s="25">
        <f>Kaspakas!DQ80</f>
        <v>7.7600972920369984E-4</v>
      </c>
      <c r="DQ25" s="25">
        <f>Kaspakas!DR80</f>
        <v>8.1103037843986768E-4</v>
      </c>
      <c r="DR25" s="25">
        <f>Kaspakas!DS80</f>
        <v>0.3490804324515917</v>
      </c>
      <c r="DS25" s="25">
        <f>Kaspakas!DT80</f>
        <v>2.5424112172840914E-3</v>
      </c>
      <c r="DU25" s="25">
        <f>Kaspakas!DV80</f>
        <v>4.8159802038149528E-3</v>
      </c>
      <c r="DV25" s="25">
        <f>Kaspakas!DW80</f>
        <v>99.942000977714059</v>
      </c>
      <c r="DW25" s="25">
        <f>Kaspakas!DX80</f>
        <v>9.3899346918798823E-3</v>
      </c>
      <c r="DX25" s="25">
        <f>Kaspakas!DY80</f>
        <v>7.2440176048353582E-3</v>
      </c>
      <c r="DY25" s="25">
        <f>Kaspakas!DZ80</f>
        <v>1.0298925268466116E-2</v>
      </c>
      <c r="DZ25" s="25">
        <f>Kaspakas!EA80</f>
        <v>4.7494194144551366E-4</v>
      </c>
      <c r="EA25" s="25">
        <f>Kaspakas!EB80</f>
        <v>1.5654999709942883E-5</v>
      </c>
      <c r="EB25" s="25">
        <f>Kaspakas!EC80</f>
        <v>1.814024493063862E-4</v>
      </c>
      <c r="EC25" s="25">
        <f>Kaspakas!ED80</f>
        <v>3.9443629325575916E-4</v>
      </c>
      <c r="ED25" s="25">
        <f>Kaspakas!EE80</f>
        <v>3.4677142091714898E-3</v>
      </c>
      <c r="EE25" s="25">
        <f>Kaspakas!EF80</f>
        <v>1.2944374963779508E-5</v>
      </c>
      <c r="EF25" s="25">
        <f>Kaspakas!EG80</f>
        <v>2.4922904151356337E-5</v>
      </c>
      <c r="EG25" s="25">
        <f>Kaspakas!EH80</f>
        <v>1.3761857502257434E-6</v>
      </c>
      <c r="EH25" s="25">
        <f>Kaspakas!EI80</f>
        <v>1.2843333741167874E-5</v>
      </c>
      <c r="EI25" s="25">
        <f>Kaspakas!EJ80</f>
        <v>4.7937559059764955E-4</v>
      </c>
      <c r="EJ25" s="25">
        <f>Kaspakas!EK80</f>
        <v>3.0186804208522813E-5</v>
      </c>
      <c r="EK25" s="25">
        <f>Kaspakas!EL80</f>
        <v>1.1859480700583879E-5</v>
      </c>
      <c r="EL25" s="25">
        <f>Kaspakas!EM80</f>
        <v>1.2394688827632024E-5</v>
      </c>
      <c r="EM25" s="25">
        <f>Kaspakas!EN80</f>
        <v>5.3348720973631168E-3</v>
      </c>
      <c r="EN25" s="25">
        <f>Kaspakas!EO80</f>
        <v>3.8854766415452943E-5</v>
      </c>
      <c r="EP25" s="25">
        <f>Kaspakas!EQ80</f>
        <v>199.88400195542812</v>
      </c>
    </row>
    <row r="26" spans="1:146">
      <c r="A26" s="25" t="str">
        <f>Kaspakas!A81</f>
        <v>3BII-9.d</v>
      </c>
      <c r="B26" s="25" t="str">
        <f>Kaspakas!B81</f>
        <v>Kaspakas</v>
      </c>
      <c r="C26" s="25" t="str">
        <f>Kaspakas!D81</f>
        <v>sericitic</v>
      </c>
      <c r="D26" s="25" t="str">
        <f>Kaspakas!E81</f>
        <v>pyrite</v>
      </c>
      <c r="E26" s="25" t="str">
        <f>Kaspakas!F81</f>
        <v>anhedral, inclusions</v>
      </c>
      <c r="F26" s="25">
        <f>Kaspakas!G81</f>
        <v>16.723267174730299</v>
      </c>
      <c r="G26" s="25">
        <f>Kaspakas!H81</f>
        <v>361613.002336392</v>
      </c>
      <c r="H26" s="25">
        <f>Kaspakas!I81</f>
        <v>14.429700871066901</v>
      </c>
      <c r="I26" s="25">
        <f>Kaspakas!J81</f>
        <v>5.1869157542772797</v>
      </c>
      <c r="J26" s="25">
        <f>Kaspakas!K81</f>
        <v>74.892547485840396</v>
      </c>
      <c r="K26" s="25">
        <f>Kaspakas!L81</f>
        <v>2.5805260471234899</v>
      </c>
      <c r="L26" s="25">
        <f>Kaspakas!M81</f>
        <v>2.4887739821781999E-2</v>
      </c>
      <c r="M26" s="25">
        <f>Kaspakas!N81</f>
        <v>0.66777381788067403</v>
      </c>
      <c r="N26" s="25">
        <f>Kaspakas!O81</f>
        <v>0.310998807386481</v>
      </c>
      <c r="O26" s="25">
        <f>Kaspakas!P81</f>
        <v>58.510480401606898</v>
      </c>
      <c r="P26" s="25">
        <f>Kaspakas!Q81</f>
        <v>1.2229583237616999E-2</v>
      </c>
      <c r="Q26" s="25">
        <f>Kaspakas!R81</f>
        <v>0.1253855558684</v>
      </c>
      <c r="R26" s="25">
        <f>Kaspakas!S81</f>
        <v>5.2972124080437298E-3</v>
      </c>
      <c r="S26" s="25">
        <f>Kaspakas!T81</f>
        <v>9.9150960591887397E-2</v>
      </c>
      <c r="T26" s="25">
        <f>Kaspakas!U81</f>
        <v>1.7663038918692801E-2</v>
      </c>
      <c r="U26" s="25">
        <f>Kaspakas!V81</f>
        <v>0.20482049692302401</v>
      </c>
      <c r="V26" s="25">
        <f>Kaspakas!W81</f>
        <v>1.37720393916059E-2</v>
      </c>
      <c r="W26" s="25">
        <f>Kaspakas!X81</f>
        <v>2.9142052415477202E-3</v>
      </c>
      <c r="X26" s="25">
        <f>Kaspakas!Y81</f>
        <v>0.29380292405132402</v>
      </c>
      <c r="Y26" s="25">
        <f>Kaspakas!Z81</f>
        <v>0.21450720555612601</v>
      </c>
      <c r="Z26" s="25">
        <f>Kaspakas!AA81</f>
        <v>2.7819424017380183</v>
      </c>
      <c r="AA26" s="25">
        <f>Kaspakas!AB81</f>
        <v>199.14873410649167</v>
      </c>
      <c r="AB26" s="25">
        <f>Kaspakas!AC81</f>
        <v>0.73010575455897797</v>
      </c>
      <c r="AC26" s="25">
        <f>Kaspakas!AD81</f>
        <v>46.39792992239672</v>
      </c>
      <c r="AD26" s="25">
        <f>Kaspakas!AE81</f>
        <v>9.9189116342444632E-3</v>
      </c>
      <c r="AE26" s="25">
        <f>Kaspakas!AF81</f>
        <v>6.0118662793183328E-2</v>
      </c>
      <c r="AF26" s="25">
        <f>Kaspakas!AG81</f>
        <v>8.4752853485262655E-4</v>
      </c>
      <c r="AG26" s="25">
        <f>Kaspakas!AH81</f>
        <v>4.1625124314557983E-2</v>
      </c>
      <c r="AH26" s="25">
        <f>Kaspakas!AI81</f>
        <v>1.4865672370675126E-2</v>
      </c>
      <c r="AI26" s="25">
        <f>Kaspakas!AJ81</f>
        <v>4.0548644025550589</v>
      </c>
      <c r="AJ26" s="25">
        <f>Kaspakas!AK81</f>
        <v>2.0195881173053383E-4</v>
      </c>
      <c r="AK26" s="25">
        <f>Kaspakas!AL81</f>
        <v>1.2240751957727058E-3</v>
      </c>
      <c r="AL26" s="25">
        <f>Kaspakas!AM81</f>
        <v>8.4752853485262655E-4</v>
      </c>
      <c r="AO26" s="25">
        <f>Kaspakas!AP81</f>
        <v>0.16177459289354601</v>
      </c>
      <c r="AP26" s="25">
        <f>Kaspakas!AQ81</f>
        <v>7.0437604695873102</v>
      </c>
      <c r="AQ26" s="25">
        <f>Kaspakas!AR81</f>
        <v>1.22868024385727E-2</v>
      </c>
      <c r="AR26" s="25">
        <f>Kaspakas!AS81</f>
        <v>0.132329986254835</v>
      </c>
      <c r="AS26" s="25">
        <f>Kaspakas!AT81</f>
        <v>0.142233757212374</v>
      </c>
      <c r="AT26" s="25">
        <f>Kaspakas!AU81</f>
        <v>2.5805260471234899</v>
      </c>
      <c r="AU26" s="25">
        <f>Kaspakas!AV81</f>
        <v>1.7078034437498901E-2</v>
      </c>
      <c r="AV26" s="25">
        <f>Kaspakas!AW81</f>
        <v>0.35267624356187199</v>
      </c>
      <c r="AW26" s="25">
        <f>Kaspakas!AX81</f>
        <v>0.310998807386481</v>
      </c>
      <c r="AX26" s="25">
        <f>Kaspakas!AY81</f>
        <v>1.16143513792818</v>
      </c>
      <c r="AY26" s="25">
        <f>Kaspakas!AZ81</f>
        <v>1.2229583237616999E-2</v>
      </c>
      <c r="AZ26" s="25">
        <f>Kaspakas!BA81</f>
        <v>0.1253855558684</v>
      </c>
      <c r="BA26" s="25">
        <f>Kaspakas!BB81</f>
        <v>5.2972124080437298E-3</v>
      </c>
      <c r="BB26" s="25">
        <f>Kaspakas!BC81</f>
        <v>9.9150960591887397E-2</v>
      </c>
      <c r="BC26" s="25">
        <f>Kaspakas!BD81</f>
        <v>1.7663038918692801E-2</v>
      </c>
      <c r="BD26" s="25">
        <f>Kaspakas!BE81</f>
        <v>0.15524134550893601</v>
      </c>
      <c r="BE26" s="25">
        <f>Kaspakas!BF81</f>
        <v>1.2619262064851999E-5</v>
      </c>
      <c r="BF26" s="25">
        <f>Kaspakas!BG81</f>
        <v>4.5255979599251898E-6</v>
      </c>
      <c r="BG26" s="25">
        <f>Kaspakas!BH81</f>
        <v>2.1388585125465001E-2</v>
      </c>
      <c r="BH26" s="25">
        <f>Kaspakas!BI81</f>
        <v>8.6827593360577701E-3</v>
      </c>
      <c r="BJ26" s="25">
        <f>Kaspakas!BK81</f>
        <v>2.18619432822695</v>
      </c>
      <c r="BK26" s="25">
        <f>Kaspakas!BL81</f>
        <v>34612.273177996503</v>
      </c>
      <c r="BL26" s="25">
        <f>Kaspakas!BM81</f>
        <v>9.28894061202692</v>
      </c>
      <c r="BM26" s="25">
        <f>Kaspakas!BN81</f>
        <v>4.7181664101008698</v>
      </c>
      <c r="BN26" s="25">
        <f>Kaspakas!BO81</f>
        <v>7.10697466918214</v>
      </c>
      <c r="BO26" s="25">
        <f>Kaspakas!BP81</f>
        <v>0.83748574500322304</v>
      </c>
      <c r="BP26" s="25">
        <f>Kaspakas!BQ81</f>
        <v>2.6236686271854999E-2</v>
      </c>
      <c r="BQ26" s="25">
        <f>Kaspakas!BR81</f>
        <v>0.355924016751334</v>
      </c>
      <c r="BR26" s="25">
        <f>Kaspakas!BS81</f>
        <v>0.22193141245780501</v>
      </c>
      <c r="BS26" s="25">
        <f>Kaspakas!BT81</f>
        <v>8.3856453589653004</v>
      </c>
      <c r="BT26" s="25">
        <f>Kaspakas!BU81</f>
        <v>9.5343384937978792E-3</v>
      </c>
      <c r="BU26" s="25">
        <f>Kaspakas!BV81</f>
        <v>0.118387873325267</v>
      </c>
      <c r="BV26" s="25">
        <f>Kaspakas!BW81</f>
        <v>4.0042884529244401E-3</v>
      </c>
      <c r="BW26" s="25">
        <f>Kaspakas!BX81</f>
        <v>3.5479048403704999E-2</v>
      </c>
      <c r="BX26" s="25">
        <f>Kaspakas!BY81</f>
        <v>1.7084593162688299E-2</v>
      </c>
      <c r="BY26" s="25">
        <f>Kaspakas!BZ81</f>
        <v>0.17246915452617101</v>
      </c>
      <c r="BZ26" s="25">
        <f>Kaspakas!CA81</f>
        <v>1.48880466992256E-2</v>
      </c>
      <c r="CA26" s="25">
        <f>Kaspakas!CB81</f>
        <v>3.8031270727208201E-3</v>
      </c>
      <c r="CB26" s="25">
        <f>Kaspakas!CC81</f>
        <v>0.18440280113615401</v>
      </c>
      <c r="CC26" s="25">
        <f>Kaspakas!CD81</f>
        <v>5.5712586235351302E-2</v>
      </c>
      <c r="CE26" s="25">
        <f>Kaspakas!CF81</f>
        <v>16.723267174730299</v>
      </c>
      <c r="CF26" s="25">
        <f>Kaspakas!CG81</f>
        <v>361613.002336392</v>
      </c>
      <c r="CG26" s="25">
        <f>Kaspakas!CH81</f>
        <v>14.429700871066901</v>
      </c>
      <c r="CH26" s="25">
        <f>Kaspakas!CI81</f>
        <v>5.1869157542772797</v>
      </c>
      <c r="CI26" s="25">
        <f>Kaspakas!CJ81</f>
        <v>74.892547485840396</v>
      </c>
      <c r="CJ26" s="25">
        <f>Kaspakas!CK81</f>
        <v>2.5805260471234899</v>
      </c>
      <c r="CK26" s="25">
        <f>Kaspakas!CL81</f>
        <v>2.4887739821781999E-2</v>
      </c>
      <c r="CL26" s="25">
        <f>Kaspakas!CM81</f>
        <v>0.66777381788067403</v>
      </c>
      <c r="CM26" s="25">
        <f>Kaspakas!CN81</f>
        <v>0.310998807386481</v>
      </c>
      <c r="CN26" s="25">
        <f>Kaspakas!CO81</f>
        <v>58.510480401606898</v>
      </c>
      <c r="CO26" s="25">
        <f>Kaspakas!CP81</f>
        <v>1.2229583237616999E-2</v>
      </c>
      <c r="CP26" s="25">
        <f>Kaspakas!CQ81</f>
        <v>0.1253855558684</v>
      </c>
      <c r="CQ26" s="25">
        <f>Kaspakas!CR81</f>
        <v>5.2972124080437298E-3</v>
      </c>
      <c r="CR26" s="25">
        <f>Kaspakas!CS81</f>
        <v>9.9150960591887397E-2</v>
      </c>
      <c r="CS26" s="25">
        <f>Kaspakas!CT81</f>
        <v>1.7663038918692801E-2</v>
      </c>
      <c r="CT26" s="25">
        <f>Kaspakas!CU81</f>
        <v>0.20482049692302401</v>
      </c>
      <c r="CU26" s="25">
        <f>Kaspakas!CV81</f>
        <v>1.37720393916059E-2</v>
      </c>
      <c r="CV26" s="25">
        <f>Kaspakas!CW81</f>
        <v>2.9142052415477202E-3</v>
      </c>
      <c r="CW26" s="25">
        <f>Kaspakas!CX81</f>
        <v>0.29380292405132402</v>
      </c>
      <c r="CX26" s="25">
        <f>Kaspakas!CY81</f>
        <v>0.21450720555612601</v>
      </c>
      <c r="CZ26" s="25">
        <f>Kaspakas!DA81</f>
        <v>0.30440227636642686</v>
      </c>
      <c r="DA26" s="25">
        <f>Kaspakas!DB81</f>
        <v>6475.2977408253564</v>
      </c>
      <c r="DB26" s="25">
        <f>Kaspakas!DC81</f>
        <v>0.24484841941498003</v>
      </c>
      <c r="DC26" s="25">
        <f>Kaspakas!DD81</f>
        <v>8.8373066720913759E-2</v>
      </c>
      <c r="DD26" s="25">
        <f>Kaspakas!DE81</f>
        <v>1.1785564392068799</v>
      </c>
      <c r="DE26" s="25">
        <f>Kaspakas!DF81</f>
        <v>3.9463619010911298E-2</v>
      </c>
      <c r="DF26" s="25">
        <f>Kaspakas!DG81</f>
        <v>3.5695164897927515E-4</v>
      </c>
      <c r="DG26" s="25">
        <f>Kaspakas!DH81</f>
        <v>9.1967197063858152E-3</v>
      </c>
      <c r="DH26" s="25">
        <f>Kaspakas!DI81</f>
        <v>4.1509899332966864E-3</v>
      </c>
      <c r="DI26" s="25">
        <f>Kaspakas!DJ81</f>
        <v>0.74101418948337006</v>
      </c>
      <c r="DJ26" s="25">
        <f>Kaspakas!DK81</f>
        <v>1.1337524161538803E-4</v>
      </c>
      <c r="DK26" s="25">
        <f>Kaspakas!DL81</f>
        <v>1.1154206960920195E-3</v>
      </c>
      <c r="DL26" s="25">
        <f>Kaspakas!DM81</f>
        <v>4.6135731401380708E-5</v>
      </c>
      <c r="DM26" s="25">
        <f>Kaspakas!DN81</f>
        <v>8.352368005381805E-4</v>
      </c>
      <c r="DN26" s="25">
        <f>Kaspakas!DO81</f>
        <v>1.4506438008124835E-4</v>
      </c>
      <c r="DO26" s="25">
        <f>Kaspakas!DP81</f>
        <v>1.6051763081741694E-3</v>
      </c>
      <c r="DP26" s="25">
        <f>Kaspakas!DQ81</f>
        <v>6.9920701721210525E-5</v>
      </c>
      <c r="DQ26" s="25">
        <f>Kaspakas!DR81</f>
        <v>1.4258529153544934E-5</v>
      </c>
      <c r="DR26" s="25">
        <f>Kaspakas!DS81</f>
        <v>1.4179677801704827E-3</v>
      </c>
      <c r="DS26" s="25">
        <f>Kaspakas!DT81</f>
        <v>1.0264466241095265E-3</v>
      </c>
      <c r="DU26" s="25">
        <f>Kaspakas!DV81</f>
        <v>4.6983305660808225E-3</v>
      </c>
      <c r="DV26" s="25">
        <f>Kaspakas!DW81</f>
        <v>99.94369839590756</v>
      </c>
      <c r="DW26" s="25">
        <f>Kaspakas!DX81</f>
        <v>3.7791399812306245E-3</v>
      </c>
      <c r="DX26" s="25">
        <f>Kaspakas!DY81</f>
        <v>1.364003862091233E-3</v>
      </c>
      <c r="DY26" s="25">
        <f>Kaspakas!DZ81</f>
        <v>1.8190559572266632E-2</v>
      </c>
      <c r="DZ26" s="25">
        <f>Kaspakas!EA81</f>
        <v>6.0910558771229471E-4</v>
      </c>
      <c r="EA26" s="25">
        <f>Kaspakas!EB81</f>
        <v>5.5094096635252665E-6</v>
      </c>
      <c r="EB26" s="25">
        <f>Kaspakas!EC81</f>
        <v>1.4194778639623853E-4</v>
      </c>
      <c r="EC26" s="25">
        <f>Kaspakas!ED81</f>
        <v>6.4068912742377282E-5</v>
      </c>
      <c r="ED26" s="25">
        <f>Kaspakas!EE81</f>
        <v>1.1437265377603166E-2</v>
      </c>
      <c r="EE26" s="25">
        <f>Kaspakas!EF81</f>
        <v>1.7499026928338891E-6</v>
      </c>
      <c r="EF26" s="25">
        <f>Kaspakas!EG81</f>
        <v>1.7216083969687034E-5</v>
      </c>
      <c r="EG26" s="25">
        <f>Kaspakas!EH81</f>
        <v>7.1208704356295285E-7</v>
      </c>
      <c r="EH26" s="25">
        <f>Kaspakas!EI81</f>
        <v>1.2891554677995486E-5</v>
      </c>
      <c r="EI26" s="25">
        <f>Kaspakas!EJ81</f>
        <v>2.2390122016198754E-6</v>
      </c>
      <c r="EJ26" s="25">
        <f>Kaspakas!EK81</f>
        <v>2.4775271074402694E-5</v>
      </c>
      <c r="EK26" s="25">
        <f>Kaspakas!EL81</f>
        <v>1.0791987958169406E-6</v>
      </c>
      <c r="EL26" s="25">
        <f>Kaspakas!EM81</f>
        <v>2.2007484355607562E-7</v>
      </c>
      <c r="EM26" s="25">
        <f>Kaspakas!EN81</f>
        <v>2.188578036543069E-5</v>
      </c>
      <c r="EN26" s="25">
        <f>Kaspakas!EO81</f>
        <v>1.5842803825484644E-5</v>
      </c>
      <c r="EP26" s="25">
        <f>Kaspakas!EQ81</f>
        <v>199.88739679181512</v>
      </c>
    </row>
    <row r="28" spans="1:146">
      <c r="A28" s="25" t="s">
        <v>614</v>
      </c>
      <c r="B28" s="25">
        <f>MIN(B1:B26)</f>
        <v>0</v>
      </c>
      <c r="C28" s="25">
        <f t="shared" ref="C28:AL28" si="0">MIN(C1:C26)</f>
        <v>0</v>
      </c>
      <c r="D28" s="25">
        <f t="shared" si="0"/>
        <v>0</v>
      </c>
      <c r="E28" s="25">
        <f t="shared" si="0"/>
        <v>0</v>
      </c>
      <c r="F28" s="25">
        <f t="shared" si="0"/>
        <v>15.4772670445671</v>
      </c>
      <c r="G28" s="25">
        <f t="shared" si="0"/>
        <v>253855.49905196499</v>
      </c>
      <c r="H28" s="25">
        <f t="shared" si="0"/>
        <v>0.39327208042308098</v>
      </c>
      <c r="I28" s="25">
        <f t="shared" si="0"/>
        <v>0.43188898821441501</v>
      </c>
      <c r="J28" s="25">
        <f t="shared" si="0"/>
        <v>0.100310653337618</v>
      </c>
      <c r="K28" s="25">
        <f t="shared" si="0"/>
        <v>1.0607907286926701</v>
      </c>
      <c r="L28" s="25">
        <f t="shared" si="0"/>
        <v>2.0662465923157299E-2</v>
      </c>
      <c r="M28" s="25">
        <f t="shared" si="0"/>
        <v>0.28323016303348297</v>
      </c>
      <c r="N28" s="25">
        <f t="shared" si="0"/>
        <v>0.310998807386481</v>
      </c>
      <c r="O28" s="25">
        <f t="shared" si="0"/>
        <v>9.9150276217429099</v>
      </c>
      <c r="P28" s="25">
        <f t="shared" si="0"/>
        <v>6.6781842630094504E-3</v>
      </c>
      <c r="Q28" s="25">
        <f t="shared" si="0"/>
        <v>8.8956556403563994E-2</v>
      </c>
      <c r="R28" s="25">
        <f t="shared" si="0"/>
        <v>2.8900841041467401E-3</v>
      </c>
      <c r="S28" s="25">
        <f t="shared" si="0"/>
        <v>5.6839687564242999E-2</v>
      </c>
      <c r="T28" s="25">
        <f t="shared" si="0"/>
        <v>6.8792884213387797E-3</v>
      </c>
      <c r="U28" s="25">
        <f t="shared" si="0"/>
        <v>8.3720524816582001E-2</v>
      </c>
      <c r="V28" s="25">
        <f t="shared" si="0"/>
        <v>7.5503390414667602E-3</v>
      </c>
      <c r="W28" s="25">
        <f t="shared" si="0"/>
        <v>2.9142052415477202E-3</v>
      </c>
      <c r="X28" s="25">
        <f t="shared" si="0"/>
        <v>4.9585890955677503E-2</v>
      </c>
      <c r="Y28" s="25">
        <f t="shared" si="0"/>
        <v>4.72845494477945E-3</v>
      </c>
      <c r="Z28" s="25">
        <f t="shared" si="0"/>
        <v>5.9904538380743051E-5</v>
      </c>
      <c r="AA28" s="25">
        <f t="shared" si="0"/>
        <v>1.1595825725711514E-2</v>
      </c>
      <c r="AB28" s="25">
        <f t="shared" si="0"/>
        <v>3.60605612524813E-4</v>
      </c>
      <c r="AC28" s="25">
        <f t="shared" si="0"/>
        <v>4.0756204847545663E-2</v>
      </c>
      <c r="AD28" s="25">
        <f t="shared" si="0"/>
        <v>1.4965017006282651E-4</v>
      </c>
      <c r="AE28" s="25">
        <f t="shared" si="0"/>
        <v>8.1233148516527125E-4</v>
      </c>
      <c r="AF28" s="25">
        <f t="shared" si="0"/>
        <v>4.2966254056038632E-5</v>
      </c>
      <c r="AG28" s="25">
        <f t="shared" si="0"/>
        <v>4.6580421378841187E-5</v>
      </c>
      <c r="AH28" s="25">
        <f t="shared" si="0"/>
        <v>7.2528870119065349E-5</v>
      </c>
      <c r="AI28" s="25">
        <f t="shared" si="0"/>
        <v>8.2476506532142904E-2</v>
      </c>
      <c r="AJ28" s="25">
        <f t="shared" si="0"/>
        <v>2.3630624527811203E-5</v>
      </c>
      <c r="AK28" s="25">
        <f t="shared" si="0"/>
        <v>1.2098722037710437E-4</v>
      </c>
      <c r="AL28" s="25">
        <f t="shared" si="0"/>
        <v>4.2966254056038632E-5</v>
      </c>
    </row>
    <row r="29" spans="1:146">
      <c r="A29" s="25" t="s">
        <v>615</v>
      </c>
      <c r="B29" s="25">
        <f>MAX(B1:B26)</f>
        <v>0</v>
      </c>
      <c r="C29" s="25">
        <f t="shared" ref="C29:AL29" si="1">MAX(C1:C26)</f>
        <v>0</v>
      </c>
      <c r="D29" s="25">
        <f t="shared" si="1"/>
        <v>0</v>
      </c>
      <c r="E29" s="25">
        <f t="shared" si="1"/>
        <v>0</v>
      </c>
      <c r="F29" s="25">
        <f t="shared" si="1"/>
        <v>191.87505383834599</v>
      </c>
      <c r="G29" s="25">
        <f t="shared" si="1"/>
        <v>844876.293915977</v>
      </c>
      <c r="H29" s="25">
        <f t="shared" si="1"/>
        <v>364.27293082482601</v>
      </c>
      <c r="I29" s="25">
        <f t="shared" si="1"/>
        <v>6564.9797336474003</v>
      </c>
      <c r="J29" s="25">
        <f t="shared" si="1"/>
        <v>676.93121154056701</v>
      </c>
      <c r="K29" s="25">
        <f t="shared" si="1"/>
        <v>95.521957710262299</v>
      </c>
      <c r="L29" s="25">
        <f t="shared" si="1"/>
        <v>10.4795580006333</v>
      </c>
      <c r="M29" s="25">
        <f t="shared" si="1"/>
        <v>8.7958862686624393</v>
      </c>
      <c r="N29" s="25">
        <f t="shared" si="1"/>
        <v>411.17502054824598</v>
      </c>
      <c r="O29" s="25">
        <f t="shared" si="1"/>
        <v>191.158365120778</v>
      </c>
      <c r="P29" s="25">
        <f t="shared" si="1"/>
        <v>8.8646873281532201</v>
      </c>
      <c r="Q29" s="25">
        <f t="shared" si="1"/>
        <v>7.4008579044607696</v>
      </c>
      <c r="R29" s="25">
        <f t="shared" si="1"/>
        <v>0.27222626189938398</v>
      </c>
      <c r="S29" s="25">
        <f t="shared" si="1"/>
        <v>22.765930258356398</v>
      </c>
      <c r="T29" s="25">
        <f t="shared" si="1"/>
        <v>33.669963266346997</v>
      </c>
      <c r="U29" s="25">
        <f t="shared" si="1"/>
        <v>3874.9261164218501</v>
      </c>
      <c r="V29" s="25">
        <f t="shared" si="1"/>
        <v>8.5301620239999192</v>
      </c>
      <c r="W29" s="25">
        <f t="shared" si="1"/>
        <v>0.58021645846762204</v>
      </c>
      <c r="X29" s="25">
        <f t="shared" si="1"/>
        <v>2553.9095348166902</v>
      </c>
      <c r="Y29" s="25">
        <f t="shared" si="1"/>
        <v>423.53162413682298</v>
      </c>
      <c r="Z29" s="25">
        <f t="shared" si="1"/>
        <v>114.36909013765673</v>
      </c>
      <c r="AA29" s="25">
        <f t="shared" si="1"/>
        <v>590.78493075570145</v>
      </c>
      <c r="AB29" s="25">
        <f t="shared" si="1"/>
        <v>3.0532203181446103</v>
      </c>
      <c r="AC29" s="25">
        <f t="shared" si="1"/>
        <v>243.41312671851549</v>
      </c>
      <c r="AD29" s="25">
        <f t="shared" si="1"/>
        <v>0.14192040333928832</v>
      </c>
      <c r="AE29" s="25">
        <f t="shared" si="1"/>
        <v>0.44983283519316841</v>
      </c>
      <c r="AF29" s="25">
        <f t="shared" si="1"/>
        <v>0.59965107945904028</v>
      </c>
      <c r="AG29" s="25">
        <f t="shared" si="1"/>
        <v>0.21100667199742248</v>
      </c>
      <c r="AH29" s="25">
        <f t="shared" si="1"/>
        <v>7.4868242226512312</v>
      </c>
      <c r="AI29" s="25">
        <f t="shared" si="1"/>
        <v>385.99202910292064</v>
      </c>
      <c r="AJ29" s="25">
        <f t="shared" si="1"/>
        <v>0.22787506305862978</v>
      </c>
      <c r="AK29" s="25">
        <f t="shared" si="1"/>
        <v>1.6779713065269644</v>
      </c>
      <c r="AL29" s="25">
        <f t="shared" si="1"/>
        <v>0.59965107945904028</v>
      </c>
    </row>
    <row r="30" spans="1:146">
      <c r="A30" s="25" t="s">
        <v>616</v>
      </c>
      <c r="B30" s="25" t="e">
        <f>STDEV(B1:B26)</f>
        <v>#DIV/0!</v>
      </c>
      <c r="C30" s="25" t="e">
        <f t="shared" ref="C30:AL30" si="2">STDEV(C1:C26)</f>
        <v>#DIV/0!</v>
      </c>
      <c r="D30" s="25" t="e">
        <f t="shared" si="2"/>
        <v>#DIV/0!</v>
      </c>
      <c r="E30" s="25" t="e">
        <f t="shared" si="2"/>
        <v>#DIV/0!</v>
      </c>
      <c r="F30" s="25">
        <f t="shared" si="2"/>
        <v>35.413060049162382</v>
      </c>
      <c r="G30" s="25">
        <f t="shared" si="2"/>
        <v>101155.99063174367</v>
      </c>
      <c r="H30" s="25">
        <f t="shared" si="2"/>
        <v>84.474329672326363</v>
      </c>
      <c r="I30" s="25">
        <f t="shared" si="2"/>
        <v>1323.9515692272651</v>
      </c>
      <c r="J30" s="25">
        <f t="shared" si="2"/>
        <v>134.62884348605772</v>
      </c>
      <c r="K30" s="25">
        <f t="shared" si="2"/>
        <v>21.737956186873898</v>
      </c>
      <c r="L30" s="25">
        <f t="shared" si="2"/>
        <v>2.2539539599609322</v>
      </c>
      <c r="M30" s="25">
        <f t="shared" si="2"/>
        <v>2.0378017094496577</v>
      </c>
      <c r="N30" s="25">
        <f t="shared" si="2"/>
        <v>116.12139802271233</v>
      </c>
      <c r="O30" s="25">
        <f t="shared" si="2"/>
        <v>46.503658439049566</v>
      </c>
      <c r="P30" s="25">
        <f t="shared" si="2"/>
        <v>1.7875582871357794</v>
      </c>
      <c r="Q30" s="25">
        <f t="shared" si="2"/>
        <v>1.6301168045509247</v>
      </c>
      <c r="R30" s="25">
        <f t="shared" si="2"/>
        <v>5.9901051883197165E-2</v>
      </c>
      <c r="S30" s="25">
        <f t="shared" si="2"/>
        <v>4.5273590025762607</v>
      </c>
      <c r="T30" s="25">
        <f t="shared" si="2"/>
        <v>6.7242138143824359</v>
      </c>
      <c r="U30" s="25">
        <f t="shared" si="2"/>
        <v>774.19733033545083</v>
      </c>
      <c r="V30" s="25">
        <f t="shared" si="2"/>
        <v>1.6923928328221791</v>
      </c>
      <c r="W30" s="25">
        <f t="shared" si="2"/>
        <v>0.12375387422422612</v>
      </c>
      <c r="X30" s="25">
        <f t="shared" si="2"/>
        <v>519.72155934291072</v>
      </c>
      <c r="Y30" s="25">
        <f t="shared" si="2"/>
        <v>84.32730963731197</v>
      </c>
      <c r="Z30" s="25">
        <f t="shared" si="2"/>
        <v>25.141381977255957</v>
      </c>
      <c r="AA30" s="25">
        <f t="shared" si="2"/>
        <v>122.49860218979113</v>
      </c>
      <c r="AB30" s="25">
        <f t="shared" si="2"/>
        <v>0.62350689172829499</v>
      </c>
      <c r="AC30" s="25">
        <f t="shared" si="2"/>
        <v>50.685877888077584</v>
      </c>
      <c r="AD30" s="25">
        <f t="shared" si="2"/>
        <v>2.8448858057206601E-2</v>
      </c>
      <c r="AE30" s="25">
        <f t="shared" si="2"/>
        <v>8.9845079055460353E-2</v>
      </c>
      <c r="AF30" s="25">
        <f t="shared" si="2"/>
        <v>0.12230825453189341</v>
      </c>
      <c r="AG30" s="25">
        <f t="shared" si="2"/>
        <v>4.4490715269856283E-2</v>
      </c>
      <c r="AH30" s="25">
        <f t="shared" si="2"/>
        <v>1.6983706224337765</v>
      </c>
      <c r="AI30" s="25">
        <f t="shared" si="2"/>
        <v>76.837880718611018</v>
      </c>
      <c r="AJ30" s="25">
        <f t="shared" si="2"/>
        <v>4.5285563829373765E-2</v>
      </c>
      <c r="AK30" s="25">
        <f t="shared" si="2"/>
        <v>0.36179540127686627</v>
      </c>
      <c r="AL30" s="25">
        <f t="shared" si="2"/>
        <v>0.12230825453189341</v>
      </c>
    </row>
    <row r="31" spans="1:146">
      <c r="A31" s="25" t="s">
        <v>617</v>
      </c>
      <c r="B31" s="25" t="e">
        <f t="shared" ref="B31:AL31" si="3">MEDIAN(B1:B26)</f>
        <v>#NUM!</v>
      </c>
      <c r="C31" s="25" t="e">
        <f t="shared" si="3"/>
        <v>#NUM!</v>
      </c>
      <c r="D31" s="25" t="e">
        <f t="shared" si="3"/>
        <v>#NUM!</v>
      </c>
      <c r="E31" s="25" t="e">
        <f t="shared" si="3"/>
        <v>#NUM!</v>
      </c>
      <c r="F31" s="25">
        <f t="shared" si="3"/>
        <v>17.854392992669599</v>
      </c>
      <c r="G31" s="25">
        <f t="shared" si="3"/>
        <v>366280.47611273598</v>
      </c>
      <c r="H31" s="25">
        <f t="shared" si="3"/>
        <v>48.406814133786</v>
      </c>
      <c r="I31" s="25">
        <f t="shared" si="3"/>
        <v>21.014283976894198</v>
      </c>
      <c r="J31" s="25">
        <f t="shared" si="3"/>
        <v>0.92134002393176695</v>
      </c>
      <c r="K31" s="25">
        <f t="shared" si="3"/>
        <v>2.4298586803701099</v>
      </c>
      <c r="L31" s="25">
        <f t="shared" si="3"/>
        <v>8.0477527712768407E-2</v>
      </c>
      <c r="M31" s="25">
        <f t="shared" si="3"/>
        <v>0.65614025508659102</v>
      </c>
      <c r="N31" s="25">
        <f t="shared" si="3"/>
        <v>4.6052751000563097</v>
      </c>
      <c r="O31" s="25">
        <f t="shared" si="3"/>
        <v>60.575692451034101</v>
      </c>
      <c r="P31" s="25">
        <f t="shared" si="3"/>
        <v>2.470539418408E-2</v>
      </c>
      <c r="Q31" s="25">
        <f t="shared" si="3"/>
        <v>0.18331962159815399</v>
      </c>
      <c r="R31" s="25">
        <f t="shared" si="3"/>
        <v>8.4518020394253497E-3</v>
      </c>
      <c r="S31" s="25">
        <f t="shared" si="3"/>
        <v>0.11935454774778199</v>
      </c>
      <c r="T31" s="25">
        <f t="shared" si="3"/>
        <v>7.0849951437649203E-2</v>
      </c>
      <c r="U31" s="25">
        <f t="shared" si="3"/>
        <v>1.0570629329130501</v>
      </c>
      <c r="V31" s="25">
        <f t="shared" si="3"/>
        <v>4.04017557611051E-2</v>
      </c>
      <c r="W31" s="25">
        <f t="shared" si="3"/>
        <v>1.94091303438516E-2</v>
      </c>
      <c r="X31" s="25">
        <f t="shared" si="3"/>
        <v>6.6306370263663803</v>
      </c>
      <c r="Y31" s="25">
        <f t="shared" si="3"/>
        <v>1.0196592665150299</v>
      </c>
      <c r="Z31" s="25">
        <f t="shared" si="3"/>
        <v>2.1945871949485465</v>
      </c>
      <c r="AA31" s="25">
        <f t="shared" si="3"/>
        <v>16.095971156346781</v>
      </c>
      <c r="AB31" s="25">
        <f t="shared" si="3"/>
        <v>0.12567802813685469</v>
      </c>
      <c r="AC31" s="25">
        <f t="shared" si="3"/>
        <v>10.449092754194321</v>
      </c>
      <c r="AD31" s="25">
        <f t="shared" si="3"/>
        <v>2.9362919191782801E-3</v>
      </c>
      <c r="AE31" s="25">
        <f t="shared" si="3"/>
        <v>1.2776867679435455E-2</v>
      </c>
      <c r="AF31" s="25">
        <f t="shared" si="3"/>
        <v>7.898564749042403E-4</v>
      </c>
      <c r="AG31" s="25">
        <f t="shared" si="3"/>
        <v>3.7429669033834283E-3</v>
      </c>
      <c r="AH31" s="25">
        <f t="shared" si="3"/>
        <v>1.4865672370675126E-2</v>
      </c>
      <c r="AI31" s="25">
        <f t="shared" si="3"/>
        <v>1.2463734748867297</v>
      </c>
      <c r="AJ31" s="25">
        <f t="shared" si="3"/>
        <v>2.0195881173053383E-4</v>
      </c>
      <c r="AK31" s="25">
        <f t="shared" si="3"/>
        <v>1.1852694726494173E-3</v>
      </c>
      <c r="AL31" s="25">
        <f t="shared" si="3"/>
        <v>7.898564749042403E-4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D0ADE-B3AB-F048-9E31-4782E5D856EC}">
  <sheetPr codeName="Tabelle15"/>
  <dimension ref="A1:FO60"/>
  <sheetViews>
    <sheetView topLeftCell="Z1" workbookViewId="0">
      <pane ySplit="1" topLeftCell="A8" activePane="bottomLeft" state="frozen"/>
      <selection activeCell="CC26" sqref="CC26"/>
      <selection pane="bottomLeft" activeCell="AJ82" sqref="AJ82"/>
    </sheetView>
  </sheetViews>
  <sheetFormatPr baseColWidth="10" defaultRowHeight="16"/>
  <cols>
    <col min="1" max="16384" width="10.83203125" style="25"/>
  </cols>
  <sheetData>
    <row r="1" spans="1:171">
      <c r="A1" s="25" t="str">
        <f>CONCATENATE(all!A2," Kaspakas II IS")</f>
        <v>sample ID Kaspakas II IS</v>
      </c>
      <c r="B1" s="25" t="str">
        <f>CONCATENATE(all!B2," Kaspakas II IS")</f>
        <v>loc Kaspakas II IS</v>
      </c>
      <c r="C1" s="25" t="str">
        <f>CONCATENATE(all!C2," Kaspakas II IS")</f>
        <v>type Kaspakas II IS</v>
      </c>
      <c r="D1" s="25" t="str">
        <f>CONCATENATE(all!D2," Kaspakas II IS")</f>
        <v>subtype Kaspakas II IS</v>
      </c>
      <c r="E1" s="25" t="str">
        <f>CONCATENATE(all!E2," Kaspakas II IS")</f>
        <v>mineral Kaspakas II IS</v>
      </c>
      <c r="F1" s="25" t="str">
        <f>CONCATENATE(all!F2," Kaspakas II IS")</f>
        <v>texture Kaspakas II IS</v>
      </c>
      <c r="G1" s="25" t="str">
        <f>CONCATENATE(all!G2," Kaspakas II IS")</f>
        <v>Mn (ppm) Kaspakas II IS</v>
      </c>
      <c r="H1" s="25" t="str">
        <f>CONCATENATE(all!H2," Kaspakas II IS")</f>
        <v>Fe (ppm) Kaspakas II IS</v>
      </c>
      <c r="I1" s="25" t="str">
        <f>CONCATENATE(all!I2," Kaspakas II IS")</f>
        <v>Co (ppm) Kaspakas II IS</v>
      </c>
      <c r="J1" s="25" t="str">
        <f>CONCATENATE(all!J2," Kaspakas II IS")</f>
        <v>Ni (ppm) Kaspakas II IS</v>
      </c>
      <c r="K1" s="25" t="str">
        <f>CONCATENATE(all!K2," Kaspakas II IS")</f>
        <v>Cu (ppm) Kaspakas II IS</v>
      </c>
      <c r="L1" s="25" t="str">
        <f>CONCATENATE(all!L2," Kaspakas II IS")</f>
        <v>Zn (ppm) Kaspakas II IS</v>
      </c>
      <c r="M1" s="25" t="str">
        <f>CONCATENATE(all!M2," Kaspakas II IS")</f>
        <v>Ga (ppm) Kaspakas II IS</v>
      </c>
      <c r="N1" s="25" t="str">
        <f>CONCATENATE(all!N2," Kaspakas II IS")</f>
        <v>Ge (ppm) Kaspakas II IS</v>
      </c>
      <c r="O1" s="25" t="str">
        <f>CONCATENATE(all!O2," Kaspakas II IS")</f>
        <v>As (ppm) Kaspakas II IS</v>
      </c>
      <c r="P1" s="25" t="str">
        <f>CONCATENATE(all!P2," Kaspakas II IS")</f>
        <v>Se (ppm) Kaspakas II IS</v>
      </c>
      <c r="Q1" s="25" t="str">
        <f>CONCATENATE(all!Q2," Kaspakas II IS")</f>
        <v>Ag (ppm) Kaspakas II IS</v>
      </c>
      <c r="R1" s="25" t="str">
        <f>CONCATENATE(all!R2," Kaspakas II IS")</f>
        <v>Cd (ppm) Kaspakas II IS</v>
      </c>
      <c r="S1" s="25" t="str">
        <f>CONCATENATE(all!S2," Kaspakas II IS")</f>
        <v>In (ppm) Kaspakas II IS</v>
      </c>
      <c r="T1" s="25" t="str">
        <f>CONCATENATE(all!T2," Kaspakas II IS")</f>
        <v>Sn (ppm) Kaspakas II IS</v>
      </c>
      <c r="U1" s="25" t="str">
        <f>CONCATENATE(all!U2," Kaspakas II IS")</f>
        <v>Sb (ppm) Kaspakas II IS</v>
      </c>
      <c r="V1" s="25" t="str">
        <f>CONCATENATE(all!V2," Kaspakas II IS")</f>
        <v>Te (ppm) Kaspakas II IS</v>
      </c>
      <c r="W1" s="25" t="str">
        <f>CONCATENATE(all!W2," Kaspakas II IS")</f>
        <v>Au (ppm) Kaspakas II IS</v>
      </c>
      <c r="X1" s="25" t="str">
        <f>CONCATENATE(all!X2," Kaspakas II IS")</f>
        <v>Tl (ppm) Kaspakas II IS</v>
      </c>
      <c r="Y1" s="25" t="str">
        <f>CONCATENATE(all!Y2," Kaspakas II IS")</f>
        <v>Pb (ppm) Kaspakas II IS</v>
      </c>
      <c r="Z1" s="25" t="str">
        <f>CONCATENATE(all!Z2," Kaspakas II IS")</f>
        <v>Bi (ppm) Kaspakas II IS</v>
      </c>
      <c r="AA1" s="25" t="str">
        <f>CONCATENATE(all!AA2," Kaspakas II IS")</f>
        <v>Co/Ni (ppm) Kaspakas II IS</v>
      </c>
      <c r="AB1" s="25" t="str">
        <f>CONCATENATE(all!AB2," Kaspakas II IS")</f>
        <v>Se/Pb (ppm) Kaspakas II IS</v>
      </c>
      <c r="AC1" s="25" t="str">
        <f>CONCATENATE(all!AC2," Kaspakas II IS")</f>
        <v>Bi/Pb (ppm) Kaspakas II IS</v>
      </c>
      <c r="AD1" s="25" t="str">
        <f>CONCATENATE(all!AD2," Kaspakas II IS")</f>
        <v>Co/As (ppm) Kaspakas II IS</v>
      </c>
      <c r="AE1" s="25" t="str">
        <f>CONCATENATE(all!AE2," Kaspakas II IS")</f>
        <v>Tl/Pb (ppm) Kaspakas II IS</v>
      </c>
      <c r="AF1" s="25" t="str">
        <f>CONCATENATE(all!AF2," Kaspakas II IS")</f>
        <v>Sb/Pb (ppm) Kaspakas II IS</v>
      </c>
      <c r="AG1" s="25" t="str">
        <f>CONCATENATE(all!AG2," Kaspakas II IS")</f>
        <v>Ag/Co (ppm) Kaspakas II IS</v>
      </c>
      <c r="AH1" s="25" t="str">
        <f>CONCATENATE(all!AH2," Kaspakas II IS")</f>
        <v>Ag/Pb (ppm) Kaspakas II IS</v>
      </c>
      <c r="AI1" s="25" t="str">
        <f>CONCATENATE(all!AI2," Kaspakas II IS")</f>
        <v>Bi/Co (ppm) Kaspakas II IS</v>
      </c>
      <c r="AJ1" s="25" t="str">
        <f>CONCATENATE(all!AJ2," Kaspakas II IS")</f>
        <v>Se/Co (ppm) Kaspakas II IS</v>
      </c>
      <c r="AK1" s="25" t="str">
        <f>CONCATENATE(all!AK2," Kaspakas II IS")</f>
        <v>Tl/Co (ppm) Kaspakas II IS</v>
      </c>
      <c r="AL1" s="25" t="str">
        <f>CONCATENATE(all!AL2," Kaspakas II IS")</f>
        <v>Sb/Co (ppm) Kaspakas II IS</v>
      </c>
      <c r="AM1" s="25" t="str">
        <f>CONCATENATE(all!AM2," Kaspakas II IS")</f>
        <v>Ag/Co (ppm) Kaspakas II IS</v>
      </c>
      <c r="AP1" s="25" t="str">
        <f>CONCATENATE(all!AP2," Kaspakas II IS")</f>
        <v>Mn L.O.D. Howell Kaspakas II IS</v>
      </c>
      <c r="AQ1" s="25" t="str">
        <f>CONCATENATE(all!AQ2," Kaspakas II IS")</f>
        <v>Fe L.O.D. Howell Kaspakas II IS</v>
      </c>
      <c r="AR1" s="25" t="str">
        <f>CONCATENATE(all!AR2," Kaspakas II IS")</f>
        <v>Co L.O.D. Howell Kaspakas II IS</v>
      </c>
      <c r="AS1" s="25" t="str">
        <f>CONCATENATE(all!AS2," Kaspakas II IS")</f>
        <v>Ni L.O.D. Howell Kaspakas II IS</v>
      </c>
      <c r="AT1" s="25" t="str">
        <f>CONCATENATE(all!AT2," Kaspakas II IS")</f>
        <v>Cu L.O.D. Howell Kaspakas II IS</v>
      </c>
      <c r="AU1" s="25" t="str">
        <f>CONCATENATE(all!AU2," Kaspakas II IS")</f>
        <v>Zn L.O.D. Howell Kaspakas II IS</v>
      </c>
      <c r="AV1" s="25" t="str">
        <f>CONCATENATE(all!AV2," Kaspakas II IS")</f>
        <v>Ga L.O.D. Howell Kaspakas II IS</v>
      </c>
      <c r="AW1" s="25" t="str">
        <f>CONCATENATE(all!AW2," Kaspakas II IS")</f>
        <v>Ge L.O.D. Howell Kaspakas II IS</v>
      </c>
      <c r="AX1" s="25" t="str">
        <f>CONCATENATE(all!AX2," Kaspakas II IS")</f>
        <v>As L.O.D. Howell Kaspakas II IS</v>
      </c>
      <c r="AY1" s="25" t="str">
        <f>CONCATENATE(all!AY2," Kaspakas II IS")</f>
        <v>Se L.O.D. Howell Kaspakas II IS</v>
      </c>
      <c r="AZ1" s="25" t="str">
        <f>CONCATENATE(all!AZ2," Kaspakas II IS")</f>
        <v>Ag L.O.D. Howell Kaspakas II IS</v>
      </c>
      <c r="BA1" s="25" t="str">
        <f>CONCATENATE(all!BA2," Kaspakas II IS")</f>
        <v>Cd L.O.D. Howell Kaspakas II IS</v>
      </c>
      <c r="BB1" s="25" t="str">
        <f>CONCATENATE(all!BB2," Kaspakas II IS")</f>
        <v>In L.O.D. Howell Kaspakas II IS</v>
      </c>
      <c r="BC1" s="25" t="str">
        <f>CONCATENATE(all!BC2," Kaspakas II IS")</f>
        <v>Sn L.O.D. Howell Kaspakas II IS</v>
      </c>
      <c r="BD1" s="25" t="str">
        <f>CONCATENATE(all!BD2," Kaspakas II IS")</f>
        <v>Sb L.O.D. Howell Kaspakas II IS</v>
      </c>
      <c r="BE1" s="25" t="str">
        <f>CONCATENATE(all!BE2," Kaspakas II IS")</f>
        <v>Te L.O.D. Howell Kaspakas II IS</v>
      </c>
      <c r="BF1" s="25" t="str">
        <f>CONCATENATE(all!BF2," Kaspakas II IS")</f>
        <v>Au L.O.D. Howell Kaspakas II IS</v>
      </c>
      <c r="BG1" s="25" t="str">
        <f>CONCATENATE(all!BG2," Kaspakas II IS")</f>
        <v>Tl L.O.D. Howell Kaspakas II IS</v>
      </c>
      <c r="BH1" s="25" t="str">
        <f>CONCATENATE(all!BH2," Kaspakas II IS")</f>
        <v>Pb L.O.D. Howell Kaspakas II IS</v>
      </c>
      <c r="BI1" s="25" t="str">
        <f>CONCATENATE(all!BI2," Kaspakas II IS")</f>
        <v>Bi L.O.D. Howell Kaspakas II IS</v>
      </c>
      <c r="BK1" s="25" t="str">
        <f>CONCATENATE(all!BK2," Kaspakas II IS")</f>
        <v>Mn 2SE(int) Kaspakas II IS</v>
      </c>
      <c r="BL1" s="25" t="str">
        <f>CONCATENATE(all!BL2," Kaspakas II IS")</f>
        <v>Fe 2SE(int) Kaspakas II IS</v>
      </c>
      <c r="BM1" s="25" t="str">
        <f>CONCATENATE(all!BM2," Kaspakas II IS")</f>
        <v>Co 2SE(int) Kaspakas II IS</v>
      </c>
      <c r="BN1" s="25" t="str">
        <f>CONCATENATE(all!BN2," Kaspakas II IS")</f>
        <v>Ni 2SE(int) Kaspakas II IS</v>
      </c>
      <c r="BO1" s="25" t="str">
        <f>CONCATENATE(all!BO2," Kaspakas II IS")</f>
        <v>Cu 2SE(int) Kaspakas II IS</v>
      </c>
      <c r="BP1" s="25" t="str">
        <f>CONCATENATE(all!BP2," Kaspakas II IS")</f>
        <v>Zn 2SE(int) Kaspakas II IS</v>
      </c>
      <c r="BQ1" s="25" t="str">
        <f>CONCATENATE(all!BQ2," Kaspakas II IS")</f>
        <v>Ga 2SE(int) Kaspakas II IS</v>
      </c>
      <c r="BR1" s="25" t="str">
        <f>CONCATENATE(all!BR2," Kaspakas II IS")</f>
        <v>Ge 2SE(int) Kaspakas II IS</v>
      </c>
      <c r="BS1" s="25" t="str">
        <f>CONCATENATE(all!BS2," Kaspakas II IS")</f>
        <v>As 2SE(int) Kaspakas II IS</v>
      </c>
      <c r="BT1" s="25" t="str">
        <f>CONCATENATE(all!BT2," Kaspakas II IS")</f>
        <v>Se 2SE(int) Kaspakas II IS</v>
      </c>
      <c r="BU1" s="25" t="str">
        <f>CONCATENATE(all!BU2," Kaspakas II IS")</f>
        <v>Ag 2SE(int) Kaspakas II IS</v>
      </c>
      <c r="BV1" s="25" t="str">
        <f>CONCATENATE(all!BV2," Kaspakas II IS")</f>
        <v>Cd 2SE(int) Kaspakas II IS</v>
      </c>
      <c r="BW1" s="25" t="str">
        <f>CONCATENATE(all!BW2," Kaspakas II IS")</f>
        <v>In 2SE(int) Kaspakas II IS</v>
      </c>
      <c r="BX1" s="25" t="str">
        <f>CONCATENATE(all!BX2," Kaspakas II IS")</f>
        <v>Sn 2SE(int) Kaspakas II IS</v>
      </c>
      <c r="BY1" s="25" t="str">
        <f>CONCATENATE(all!BY2," Kaspakas II IS")</f>
        <v>Sb 2SE(int) Kaspakas II IS</v>
      </c>
      <c r="BZ1" s="25" t="str">
        <f>CONCATENATE(all!BZ2," Kaspakas II IS")</f>
        <v>Te 2SE(int) Kaspakas II IS</v>
      </c>
      <c r="CA1" s="25" t="str">
        <f>CONCATENATE(all!CA2," Kaspakas II IS")</f>
        <v>Au 2SE(int) Kaspakas II IS</v>
      </c>
      <c r="CB1" s="25" t="str">
        <f>CONCATENATE(all!CB2," Kaspakas II IS")</f>
        <v>Tl 2SE(int) Kaspakas II IS</v>
      </c>
      <c r="CC1" s="25" t="str">
        <f>CONCATENATE(all!CC2," Kaspakas II IS")</f>
        <v>Pb 2SE(int) Kaspakas II IS</v>
      </c>
      <c r="CD1" s="25" t="str">
        <f>CONCATENATE(all!CD2," Kaspakas II IS")</f>
        <v>Bi 2SE(int) Kaspakas II IS</v>
      </c>
      <c r="CF1" s="25" t="str">
        <f>CONCATENATE(all!CF2," Kaspakas II IS")</f>
        <v>Mn (ppm) + lod Kaspakas II IS</v>
      </c>
      <c r="CG1" s="25" t="str">
        <f>CONCATENATE(all!CG2," Kaspakas II IS")</f>
        <v>Fe (ppm) + lod Kaspakas II IS</v>
      </c>
      <c r="CH1" s="25" t="str">
        <f>CONCATENATE(all!CH2," Kaspakas II IS")</f>
        <v>Co (ppm) + lod Kaspakas II IS</v>
      </c>
      <c r="CI1" s="25" t="str">
        <f>CONCATENATE(all!CI2," Kaspakas II IS")</f>
        <v>Ni (ppm) + lod Kaspakas II IS</v>
      </c>
      <c r="CJ1" s="25" t="str">
        <f>CONCATENATE(all!CJ2," Kaspakas II IS")</f>
        <v>Cu (ppm) + lod Kaspakas II IS</v>
      </c>
      <c r="CK1" s="25" t="str">
        <f>CONCATENATE(all!CK2," Kaspakas II IS")</f>
        <v>Zn (ppm) + lod Kaspakas II IS</v>
      </c>
      <c r="CL1" s="25" t="str">
        <f>CONCATENATE(all!CL2," Kaspakas II IS")</f>
        <v>Ga (ppm) + lod Kaspakas II IS</v>
      </c>
      <c r="CM1" s="25" t="str">
        <f>CONCATENATE(all!CM2," Kaspakas II IS")</f>
        <v>Ge (ppm) + lod Kaspakas II IS</v>
      </c>
      <c r="CN1" s="25" t="str">
        <f>CONCATENATE(all!CN2," Kaspakas II IS")</f>
        <v>As (ppm) + lod Kaspakas II IS</v>
      </c>
      <c r="CO1" s="25" t="str">
        <f>CONCATENATE(all!CO2," Kaspakas II IS")</f>
        <v>Se (ppm) + lod Kaspakas II IS</v>
      </c>
      <c r="CP1" s="25" t="str">
        <f>CONCATENATE(all!CP2," Kaspakas II IS")</f>
        <v>Ag (ppm) + lod Kaspakas II IS</v>
      </c>
      <c r="CQ1" s="25" t="str">
        <f>CONCATENATE(all!CQ2," Kaspakas II IS")</f>
        <v>Cd (ppm) + lod Kaspakas II IS</v>
      </c>
      <c r="CR1" s="25" t="str">
        <f>CONCATENATE(all!CR2," Kaspakas II IS")</f>
        <v>In (ppm) + lod Kaspakas II IS</v>
      </c>
      <c r="CS1" s="25" t="str">
        <f>CONCATENATE(all!CS2," Kaspakas II IS")</f>
        <v>Sn (ppm) + lod Kaspakas II IS</v>
      </c>
      <c r="CT1" s="25" t="str">
        <f>CONCATENATE(all!CT2," Kaspakas II IS")</f>
        <v>Sb (ppm) + lod Kaspakas II IS</v>
      </c>
      <c r="CU1" s="25" t="str">
        <f>CONCATENATE(all!CU2," Kaspakas II IS")</f>
        <v>Te (ppm) + lod Kaspakas II IS</v>
      </c>
      <c r="CV1" s="25" t="str">
        <f>CONCATENATE(all!CV2," Kaspakas II IS")</f>
        <v>Au (ppm) + lod Kaspakas II IS</v>
      </c>
      <c r="CW1" s="25" t="str">
        <f>CONCATENATE(all!CW2," Kaspakas II IS")</f>
        <v>Tl (ppm) + lod Kaspakas II IS</v>
      </c>
      <c r="CX1" s="25" t="str">
        <f>CONCATENATE(all!CX2," Kaspakas II IS")</f>
        <v>Pb (ppm) + lod Kaspakas II IS</v>
      </c>
      <c r="CY1" s="25" t="str">
        <f>CONCATENATE(all!CY2," Kaspakas II IS")</f>
        <v>Bi (ppm) + lod Kaspakas II IS</v>
      </c>
      <c r="DA1" s="25" t="str">
        <f>CONCATENATE(all!DA2," Kaspakas II IS")</f>
        <v>Mn (ppm) at. gew. Kaspakas II IS</v>
      </c>
      <c r="DB1" s="25" t="str">
        <f>CONCATENATE(all!DB2," Kaspakas II IS")</f>
        <v>Fe (ppm) at. gew. Kaspakas II IS</v>
      </c>
      <c r="DC1" s="25" t="str">
        <f>CONCATENATE(all!DC2," Kaspakas II IS")</f>
        <v>Co (ppm) at. gew. Kaspakas II IS</v>
      </c>
      <c r="DD1" s="25" t="str">
        <f>CONCATENATE(all!DD2," Kaspakas II IS")</f>
        <v>Ni (ppm) at. gew. Kaspakas II IS</v>
      </c>
      <c r="DE1" s="25" t="str">
        <f>CONCATENATE(all!DE2," Kaspakas II IS")</f>
        <v>Cu (ppm) at. gew. Kaspakas II IS</v>
      </c>
      <c r="DF1" s="25" t="str">
        <f>CONCATENATE(all!DF2," Kaspakas II IS")</f>
        <v>Zn (ppm) at. gew. Kaspakas II IS</v>
      </c>
      <c r="DG1" s="25" t="str">
        <f>CONCATENATE(all!DG2," Kaspakas II IS")</f>
        <v>Ga (ppm) at. gew. Kaspakas II IS</v>
      </c>
      <c r="DH1" s="25" t="str">
        <f>CONCATENATE(all!DH2," Kaspakas II IS")</f>
        <v>Ge (ppm) at. gew. Kaspakas II IS</v>
      </c>
      <c r="DI1" s="25" t="str">
        <f>CONCATENATE(all!DI2," Kaspakas II IS")</f>
        <v>As (ppm) at. gew. Kaspakas II IS</v>
      </c>
      <c r="DJ1" s="25" t="str">
        <f>CONCATENATE(all!DJ2," Kaspakas II IS")</f>
        <v>Se (ppm) at. gew. Kaspakas II IS</v>
      </c>
      <c r="DK1" s="25" t="str">
        <f>CONCATENATE(all!DK2," Kaspakas II IS")</f>
        <v>Ag (ppm) at. gew. Kaspakas II IS</v>
      </c>
      <c r="DL1" s="25" t="str">
        <f>CONCATENATE(all!DL2," Kaspakas II IS")</f>
        <v>Cd (ppm) at. gew. Kaspakas II IS</v>
      </c>
      <c r="DM1" s="25" t="str">
        <f>CONCATENATE(all!DM2," Kaspakas II IS")</f>
        <v>In (ppm) at. gew. Kaspakas II IS</v>
      </c>
      <c r="DN1" s="25" t="str">
        <f>CONCATENATE(all!DN2," Kaspakas II IS")</f>
        <v>Sn (ppm) at. gew. Kaspakas II IS</v>
      </c>
      <c r="DO1" s="25" t="str">
        <f>CONCATENATE(all!DO2," Kaspakas II IS")</f>
        <v>Sb (ppm) at. gew. Kaspakas II IS</v>
      </c>
      <c r="DP1" s="25" t="str">
        <f>CONCATENATE(all!DP2," Kaspakas II IS")</f>
        <v>Te (ppm) at. gew. Kaspakas II IS</v>
      </c>
      <c r="DQ1" s="25" t="str">
        <f>CONCATENATE(all!DQ2," Kaspakas II IS")</f>
        <v>Au (ppm) at. gew. Kaspakas II IS</v>
      </c>
      <c r="DR1" s="25" t="str">
        <f>CONCATENATE(all!DR2," Kaspakas II IS")</f>
        <v>Tl (ppm) at. gew. Kaspakas II IS</v>
      </c>
      <c r="DS1" s="25" t="str">
        <f>CONCATENATE(all!DS2," Kaspakas II IS")</f>
        <v>Pb (ppm) at. gew. Kaspakas II IS</v>
      </c>
      <c r="DT1" s="25" t="str">
        <f>CONCATENATE(all!DT2," Kaspakas II IS")</f>
        <v>Bi (ppm) at. gew. Kaspakas II IS</v>
      </c>
      <c r="DV1" s="25" t="str">
        <f>CONCATENATE(all!DV2," Kaspakas II IS")</f>
        <v>Mn (ppm) at.% Kaspakas II IS</v>
      </c>
      <c r="DW1" s="25" t="str">
        <f>CONCATENATE(all!DW2," Kaspakas II IS")</f>
        <v>Fe (ppm) at.% Kaspakas II IS</v>
      </c>
      <c r="DX1" s="25" t="str">
        <f>CONCATENATE(all!DX2," Kaspakas II IS")</f>
        <v>Co (ppm) at.% Kaspakas II IS</v>
      </c>
      <c r="DY1" s="25" t="str">
        <f>CONCATENATE(all!DY2," Kaspakas II IS")</f>
        <v>Ni (ppm) at.% Kaspakas II IS</v>
      </c>
      <c r="DZ1" s="25" t="str">
        <f>CONCATENATE(all!DZ2," Kaspakas II IS")</f>
        <v>Cu (ppm) at.% Kaspakas II IS</v>
      </c>
      <c r="EA1" s="25" t="str">
        <f>CONCATENATE(all!EA2," Kaspakas II IS")</f>
        <v>Zn (ppm) at.% Kaspakas II IS</v>
      </c>
      <c r="EB1" s="25" t="str">
        <f>CONCATENATE(all!EB2," Kaspakas II IS")</f>
        <v>Ga (ppm) at.% Kaspakas II IS</v>
      </c>
      <c r="EC1" s="25" t="str">
        <f>CONCATENATE(all!EC2," Kaspakas II IS")</f>
        <v>Ge (ppm) at.% Kaspakas II IS</v>
      </c>
      <c r="ED1" s="25" t="str">
        <f>CONCATENATE(all!ED2," Kaspakas II IS")</f>
        <v>As (ppm) at.% Kaspakas II IS</v>
      </c>
      <c r="EE1" s="25" t="str">
        <f>CONCATENATE(all!EE2," Kaspakas II IS")</f>
        <v>Se (ppm) at.% Kaspakas II IS</v>
      </c>
      <c r="EF1" s="25" t="str">
        <f>CONCATENATE(all!EF2," Kaspakas II IS")</f>
        <v>Ag (ppm) at.% Kaspakas II IS</v>
      </c>
      <c r="EG1" s="25" t="str">
        <f>CONCATENATE(all!EG2," Kaspakas II IS")</f>
        <v>Cd (ppm) at.% Kaspakas II IS</v>
      </c>
      <c r="EH1" s="25" t="str">
        <f>CONCATENATE(all!EH2," Kaspakas II IS")</f>
        <v>In (ppm) at.% Kaspakas II IS</v>
      </c>
      <c r="EI1" s="25" t="str">
        <f>CONCATENATE(all!EI2," Kaspakas II IS")</f>
        <v>Sn (ppm) at.% Kaspakas II IS</v>
      </c>
      <c r="EJ1" s="25" t="str">
        <f>CONCATENATE(all!EJ2," Kaspakas II IS")</f>
        <v>Sb (ppm) at.% Kaspakas II IS</v>
      </c>
      <c r="EK1" s="25" t="str">
        <f>CONCATENATE(all!EK2," Kaspakas II IS")</f>
        <v>Te (ppm) at.% Kaspakas II IS</v>
      </c>
      <c r="EL1" s="25" t="str">
        <f>CONCATENATE(all!EL2," Kaspakas II IS")</f>
        <v>Au (ppm) at.% Kaspakas II IS</v>
      </c>
      <c r="EM1" s="25" t="str">
        <f>CONCATENATE(all!EM2," Kaspakas II IS")</f>
        <v>Tl (ppm) at.% Kaspakas II IS</v>
      </c>
      <c r="EN1" s="25" t="str">
        <f>CONCATENATE(all!EN2," Kaspakas II IS")</f>
        <v>Pb (ppm) at.% Kaspakas II IS</v>
      </c>
      <c r="EO1" s="25" t="str">
        <f>CONCATENATE(all!EO2," Kaspakas II IS")</f>
        <v>Bi (ppm) at.% Kaspakas II IS</v>
      </c>
      <c r="EQ1" s="25" t="str">
        <f>CONCATENATE(all!EQ2," Kaspakas II IS")</f>
        <v>Mol % FeS in sphalerite Kaspakas II IS</v>
      </c>
      <c r="EU1" s="28"/>
      <c r="EV1" s="28" t="s">
        <v>379</v>
      </c>
      <c r="EW1" s="28" t="s">
        <v>380</v>
      </c>
      <c r="EX1" s="28" t="s">
        <v>381</v>
      </c>
      <c r="EY1" s="28" t="s">
        <v>382</v>
      </c>
      <c r="EZ1" s="28" t="s">
        <v>383</v>
      </c>
      <c r="FA1" s="28" t="s">
        <v>384</v>
      </c>
      <c r="FB1" s="28" t="s">
        <v>385</v>
      </c>
      <c r="FC1" s="28" t="s">
        <v>386</v>
      </c>
      <c r="FD1" s="28" t="s">
        <v>387</v>
      </c>
      <c r="FE1" s="28" t="s">
        <v>388</v>
      </c>
      <c r="FF1" s="28" t="s">
        <v>389</v>
      </c>
      <c r="FG1" s="28" t="s">
        <v>390</v>
      </c>
      <c r="FH1" s="28" t="s">
        <v>391</v>
      </c>
      <c r="FI1" s="28" t="s">
        <v>392</v>
      </c>
      <c r="FJ1" s="28" t="s">
        <v>393</v>
      </c>
      <c r="FK1" s="28" t="s">
        <v>394</v>
      </c>
      <c r="FL1" s="28" t="s">
        <v>395</v>
      </c>
      <c r="FM1" s="28" t="s">
        <v>396</v>
      </c>
      <c r="FN1" s="28" t="s">
        <v>377</v>
      </c>
      <c r="FO1" s="28" t="s">
        <v>378</v>
      </c>
    </row>
    <row r="2" spans="1:171">
      <c r="A2" s="25" t="str">
        <f>Kaspakas!A2</f>
        <v>19III-1.d</v>
      </c>
      <c r="B2" s="25" t="str">
        <f>Kaspakas!B2</f>
        <v>Kaspakas</v>
      </c>
      <c r="C2" s="25" t="str">
        <f>Kaspakas!C2</f>
        <v>epithermal</v>
      </c>
      <c r="D2" s="25" t="str">
        <f>Kaspakas!D2</f>
        <v>epithermal IS</v>
      </c>
      <c r="E2" s="25" t="str">
        <f>Kaspakas!E2</f>
        <v>pyrite</v>
      </c>
      <c r="F2" s="25" t="str">
        <f>Kaspakas!F2</f>
        <v>anhedral</v>
      </c>
      <c r="G2" s="25">
        <f>Kaspakas!G2</f>
        <v>330.61268378489001</v>
      </c>
      <c r="H2" s="25">
        <f>Kaspakas!H2</f>
        <v>492077.323058507</v>
      </c>
      <c r="I2" s="25">
        <f>Kaspakas!I2</f>
        <v>1.0465178182513899</v>
      </c>
      <c r="J2" s="25">
        <f>Kaspakas!J2</f>
        <v>3.90612004526057</v>
      </c>
      <c r="K2" s="25">
        <f>Kaspakas!K2</f>
        <v>13.7377335060522</v>
      </c>
      <c r="L2" s="25">
        <f>Kaspakas!L2</f>
        <v>3.19838005664921</v>
      </c>
      <c r="M2" s="25">
        <f>Kaspakas!M2</f>
        <v>4.7208222925235799E-2</v>
      </c>
      <c r="N2" s="25">
        <f>Kaspakas!N2</f>
        <v>1.60518559633127</v>
      </c>
      <c r="O2" s="25">
        <f>Kaspakas!O2</f>
        <v>552.27678603553102</v>
      </c>
      <c r="P2" s="25">
        <f>Kaspakas!P2</f>
        <v>4.4318200141027004</v>
      </c>
      <c r="Q2" s="25">
        <f>Kaspakas!Q2</f>
        <v>0.230024076186604</v>
      </c>
      <c r="R2" s="25">
        <f>Kaspakas!R2</f>
        <v>4.9097910531050101E-2</v>
      </c>
      <c r="S2" s="25">
        <f>Kaspakas!S2</f>
        <v>7.2281868602508204E-3</v>
      </c>
      <c r="T2" s="25">
        <f>Kaspakas!T2</f>
        <v>0.11114783914528201</v>
      </c>
      <c r="U2" s="25">
        <f>Kaspakas!U2</f>
        <v>27.350717684829402</v>
      </c>
      <c r="V2" s="25">
        <f>Kaspakas!V2</f>
        <v>24.425024424756401</v>
      </c>
      <c r="W2" s="25">
        <f>Kaspakas!W2</f>
        <v>9.6075648055283999E-2</v>
      </c>
      <c r="X2" s="25">
        <f>Kaspakas!X2</f>
        <v>3.4795880749374002E-2</v>
      </c>
      <c r="Y2" s="25">
        <f>Kaspakas!Y2</f>
        <v>306.66473013669298</v>
      </c>
      <c r="Z2" s="25">
        <f>Kaspakas!Z2</f>
        <v>0.15273153852385801</v>
      </c>
      <c r="AA2" s="25">
        <f>Kaspakas!AA2</f>
        <v>0.26791747466163157</v>
      </c>
      <c r="AB2" s="25">
        <f>Kaspakas!AB2</f>
        <v>1.4451678261557035E-2</v>
      </c>
      <c r="AC2" s="25">
        <f>Kaspakas!AC2</f>
        <v>4.9804077063501668E-4</v>
      </c>
      <c r="AD2" s="25">
        <f>Kaspakas!AD2</f>
        <v>1.8949154567290858E-3</v>
      </c>
      <c r="AE2" s="25">
        <f>Kaspakas!AE2</f>
        <v>1.1346554503957485E-4</v>
      </c>
      <c r="AF2" s="25">
        <f>Kaspakas!AF2</f>
        <v>8.918768608518518E-2</v>
      </c>
      <c r="AG2" s="25">
        <f>Kaspakas!AG2</f>
        <v>0.21979948374978231</v>
      </c>
      <c r="AH2" s="25">
        <f>Kaspakas!AH2</f>
        <v>7.5008324590856241E-4</v>
      </c>
      <c r="AI2" s="25">
        <f>Kaspakas!AI2</f>
        <v>0.14594260686268556</v>
      </c>
      <c r="AJ2" s="25">
        <f>Kaspakas!AJ2</f>
        <v>4.2348251857839925</v>
      </c>
      <c r="AK2" s="25">
        <f>Kaspakas!AK2</f>
        <v>3.3249200484243915E-2</v>
      </c>
      <c r="AL2" s="25">
        <f>Kaspakas!AL2</f>
        <v>26.134975638092129</v>
      </c>
      <c r="AM2" s="25">
        <f>Kaspakas!AM2</f>
        <v>0.21979948374978231</v>
      </c>
      <c r="AP2" s="25">
        <f>Kaspakas!AP2</f>
        <v>0.18092032773462799</v>
      </c>
      <c r="AQ2" s="25">
        <f>Kaspakas!AQ2</f>
        <v>5.4456138648203396</v>
      </c>
      <c r="AR2" s="25">
        <f>Kaspakas!AR2</f>
        <v>1.80548006662773E-2</v>
      </c>
      <c r="AS2" s="25">
        <f>Kaspakas!AS2</f>
        <v>0.122726672267526</v>
      </c>
      <c r="AT2" s="25">
        <f>Kaspakas!AT2</f>
        <v>0.145145305057236</v>
      </c>
      <c r="AU2" s="25">
        <f>Kaspakas!AU2</f>
        <v>3.19838005664921</v>
      </c>
      <c r="AV2" s="25">
        <f>Kaspakas!AV2</f>
        <v>2.3325360115298101E-2</v>
      </c>
      <c r="AW2" s="25">
        <f>Kaspakas!AW2</f>
        <v>0.26785772388129597</v>
      </c>
      <c r="AX2" s="25">
        <f>Kaspakas!AX2</f>
        <v>0.32230062867145598</v>
      </c>
      <c r="AY2" s="25">
        <f>Kaspakas!AY2</f>
        <v>0.71364274363445501</v>
      </c>
      <c r="AZ2" s="25">
        <f>Kaspakas!AZ2</f>
        <v>1.04141133196803E-2</v>
      </c>
      <c r="BA2" s="25">
        <f>Kaspakas!BA2</f>
        <v>4.9097910531050101E-2</v>
      </c>
      <c r="BB2" s="25">
        <f>Kaspakas!BB2</f>
        <v>7.2281868602508204E-3</v>
      </c>
      <c r="BC2" s="25">
        <f>Kaspakas!BC2</f>
        <v>0.11114783914528201</v>
      </c>
      <c r="BD2" s="25">
        <f>Kaspakas!BD2</f>
        <v>2.27845324909982E-2</v>
      </c>
      <c r="BE2" s="25">
        <f>Kaspakas!BE2</f>
        <v>0.20177061388759801</v>
      </c>
      <c r="BF2" s="25">
        <f>Kaspakas!BF2</f>
        <v>8.9828703348640605E-3</v>
      </c>
      <c r="BG2" s="25">
        <f>Kaspakas!BG2</f>
        <v>7.0789516346772604E-3</v>
      </c>
      <c r="BH2" s="25">
        <f>Kaspakas!BH2</f>
        <v>1.47250368475807E-2</v>
      </c>
      <c r="BI2" s="25">
        <f>Kaspakas!BI2</f>
        <v>3.30491264316318E-3</v>
      </c>
      <c r="BK2" s="25">
        <f>Kaspakas!BK2</f>
        <v>264.35079521629098</v>
      </c>
      <c r="BL2" s="25">
        <f>Kaspakas!BL2</f>
        <v>41538.062657836897</v>
      </c>
      <c r="BM2" s="25">
        <f>Kaspakas!BM2</f>
        <v>0.56971939299950403</v>
      </c>
      <c r="BN2" s="25">
        <f>Kaspakas!BN2</f>
        <v>2.1700534876142901</v>
      </c>
      <c r="BO2" s="25">
        <f>Kaspakas!BO2</f>
        <v>10.5682727244983</v>
      </c>
      <c r="BP2" s="25">
        <f>Kaspakas!BP2</f>
        <v>1.5827833822878501</v>
      </c>
      <c r="BQ2" s="25">
        <f>Kaspakas!BQ2</f>
        <v>6.20257561046373E-2</v>
      </c>
      <c r="BR2" s="25">
        <f>Kaspakas!BR2</f>
        <v>0.52168319791783602</v>
      </c>
      <c r="BS2" s="25">
        <f>Kaspakas!BS2</f>
        <v>124.749920849232</v>
      </c>
      <c r="BT2" s="25">
        <f>Kaspakas!BT2</f>
        <v>1.87800221837753</v>
      </c>
      <c r="BU2" s="25">
        <f>Kaspakas!BU2</f>
        <v>0.202387878517581</v>
      </c>
      <c r="BV2" s="25">
        <f>Kaspakas!BV2</f>
        <v>4.2060593918680798E-2</v>
      </c>
      <c r="BW2" s="25">
        <f>Kaspakas!BW2</f>
        <v>3.7058615414298002E-4</v>
      </c>
      <c r="BX2" s="25">
        <f>Kaspakas!BX2</f>
        <v>8.0852583567218E-2</v>
      </c>
      <c r="BY2" s="25">
        <f>Kaspakas!BY2</f>
        <v>30.237971311324898</v>
      </c>
      <c r="BZ2" s="25">
        <f>Kaspakas!BZ2</f>
        <v>15.2760706325834</v>
      </c>
      <c r="CA2" s="25">
        <f>Kaspakas!CA2</f>
        <v>5.9283000099976203E-2</v>
      </c>
      <c r="CB2" s="25">
        <f>Kaspakas!CB2</f>
        <v>5.5894637250923099E-2</v>
      </c>
      <c r="CC2" s="25">
        <f>Kaspakas!CC2</f>
        <v>379.08190665983301</v>
      </c>
      <c r="CD2" s="25">
        <f>Kaspakas!CD2</f>
        <v>0.14634288511813601</v>
      </c>
      <c r="CF2" s="25">
        <f>Kaspakas!CF2</f>
        <v>330.61268378489001</v>
      </c>
      <c r="CG2" s="25">
        <f>Kaspakas!CG2</f>
        <v>492077.323058507</v>
      </c>
      <c r="CH2" s="25">
        <f>Kaspakas!CH2</f>
        <v>1.0465178182513899</v>
      </c>
      <c r="CI2" s="25">
        <f>Kaspakas!CI2</f>
        <v>3.90612004526057</v>
      </c>
      <c r="CJ2" s="25">
        <f>Kaspakas!CJ2</f>
        <v>13.7377335060522</v>
      </c>
      <c r="CK2" s="25">
        <f>Kaspakas!CK2</f>
        <v>3.19838005664921</v>
      </c>
      <c r="CL2" s="25">
        <f>Kaspakas!CL2</f>
        <v>4.7208222925235799E-2</v>
      </c>
      <c r="CM2" s="25">
        <f>Kaspakas!CM2</f>
        <v>1.60518559633127</v>
      </c>
      <c r="CN2" s="25">
        <f>Kaspakas!CN2</f>
        <v>552.27678603553102</v>
      </c>
      <c r="CO2" s="25">
        <f>Kaspakas!CO2</f>
        <v>4.4318200141027004</v>
      </c>
      <c r="CP2" s="25">
        <f>Kaspakas!CP2</f>
        <v>0.230024076186604</v>
      </c>
      <c r="CQ2" s="25">
        <f>Kaspakas!CQ2</f>
        <v>4.9097910531050101E-2</v>
      </c>
      <c r="CR2" s="25">
        <f>Kaspakas!CR2</f>
        <v>7.2281868602508204E-3</v>
      </c>
      <c r="CS2" s="25">
        <f>Kaspakas!CS2</f>
        <v>0.11114783914528201</v>
      </c>
      <c r="CT2" s="25">
        <f>Kaspakas!CT2</f>
        <v>27.350717684829402</v>
      </c>
      <c r="CU2" s="25">
        <f>Kaspakas!CU2</f>
        <v>24.425024424756401</v>
      </c>
      <c r="CV2" s="25">
        <f>Kaspakas!CV2</f>
        <v>9.6075648055283999E-2</v>
      </c>
      <c r="CW2" s="25">
        <f>Kaspakas!CW2</f>
        <v>3.4795880749374002E-2</v>
      </c>
      <c r="CX2" s="25">
        <f>Kaspakas!CX2</f>
        <v>306.66473013669298</v>
      </c>
      <c r="CY2" s="25">
        <f>Kaspakas!CY2</f>
        <v>0.15273153852385801</v>
      </c>
      <c r="DA2" s="25">
        <f>Kaspakas!DA2</f>
        <v>6.0179181787997242</v>
      </c>
      <c r="DB2" s="25">
        <f>Kaspakas!DB2</f>
        <v>8811.4839834990962</v>
      </c>
      <c r="DC2" s="25">
        <f>Kaspakas!DC2</f>
        <v>1.7757695462852687E-2</v>
      </c>
      <c r="DD2" s="25">
        <f>Kaspakas!DD2</f>
        <v>6.6551265478922164E-2</v>
      </c>
      <c r="DE2" s="25">
        <f>Kaspakas!DE2</f>
        <v>0.21618565300809178</v>
      </c>
      <c r="DF2" s="25">
        <f>Kaspakas!DF2</f>
        <v>4.8912372788640621E-2</v>
      </c>
      <c r="DG2" s="25">
        <f>Kaspakas!DG2</f>
        <v>6.7708249681218251E-4</v>
      </c>
      <c r="DH2" s="25">
        <f>Kaspakas!DH2</f>
        <v>2.2106949405471286E-2</v>
      </c>
      <c r="DI2" s="25">
        <f>Kaspakas!DI2</f>
        <v>7.3713960464743282</v>
      </c>
      <c r="DJ2" s="25">
        <f>Kaspakas!DJ2</f>
        <v>5.6127406460267232E-2</v>
      </c>
      <c r="DK2" s="25">
        <f>Kaspakas!DK2</f>
        <v>2.1324549421108722E-3</v>
      </c>
      <c r="DL2" s="25">
        <f>Kaspakas!DL2</f>
        <v>4.3677140609949292E-4</v>
      </c>
      <c r="DM2" s="25">
        <f>Kaspakas!DM2</f>
        <v>6.2953429429626195E-5</v>
      </c>
      <c r="DN2" s="25">
        <f>Kaspakas!DN2</f>
        <v>9.3629718764452882E-4</v>
      </c>
      <c r="DO2" s="25">
        <f>Kaspakas!DO2</f>
        <v>0.2246281018793479</v>
      </c>
      <c r="DP2" s="25">
        <f>Kaspakas!DP2</f>
        <v>0.19141868671439186</v>
      </c>
      <c r="DQ2" s="25">
        <f>Kaspakas!DQ2</f>
        <v>4.8777646790931756E-4</v>
      </c>
      <c r="DR2" s="25">
        <f>Kaspakas!DR2</f>
        <v>1.702481599493403E-4</v>
      </c>
      <c r="DS2" s="25">
        <f>Kaspakas!DS2</f>
        <v>1.4800421338643484</v>
      </c>
      <c r="DT2" s="25">
        <f>Kaspakas!DT2</f>
        <v>7.3084151978218244E-4</v>
      </c>
      <c r="DV2" s="25">
        <f>Kaspakas!DV2</f>
        <v>6.816672972078254E-2</v>
      </c>
      <c r="DW2" s="25">
        <f>Kaspakas!DW2</f>
        <v>99.810271475307275</v>
      </c>
      <c r="DX2" s="25">
        <f>Kaspakas!DX2</f>
        <v>2.0114664093383823E-4</v>
      </c>
      <c r="DY2" s="25">
        <f>Kaspakas!DY2</f>
        <v>7.5384576388217957E-4</v>
      </c>
      <c r="DZ2" s="25">
        <f>Kaspakas!DZ2</f>
        <v>2.448798494806506E-3</v>
      </c>
      <c r="EA2" s="25">
        <f>Kaspakas!EA2</f>
        <v>5.5404483690578042E-4</v>
      </c>
      <c r="EB2" s="25">
        <f>Kaspakas!EB2</f>
        <v>7.6695126433364358E-6</v>
      </c>
      <c r="EC2" s="25">
        <f>Kaspakas!EC2</f>
        <v>2.5041191991984491E-4</v>
      </c>
      <c r="ED2" s="25">
        <f>Kaspakas!ED2</f>
        <v>8.3497971729665693E-2</v>
      </c>
      <c r="EE2" s="25">
        <f>Kaspakas!EE2</f>
        <v>6.3577164601274821E-4</v>
      </c>
      <c r="EF2" s="25">
        <f>Kaspakas!EF2</f>
        <v>2.4154944510995565E-5</v>
      </c>
      <c r="EG2" s="25">
        <f>Kaspakas!EG2</f>
        <v>4.9474382177938777E-6</v>
      </c>
      <c r="EH2" s="25">
        <f>Kaspakas!EH2</f>
        <v>7.1309201644572604E-7</v>
      </c>
      <c r="EI2" s="25">
        <f>Kaspakas!EI2</f>
        <v>1.0605713708992833E-5</v>
      </c>
      <c r="EJ2" s="25">
        <f>Kaspakas!EJ2</f>
        <v>2.5444285969929772E-3</v>
      </c>
      <c r="EK2" s="25">
        <f>Kaspakas!EK2</f>
        <v>2.1682557809999344E-3</v>
      </c>
      <c r="EL2" s="25">
        <f>Kaspakas!EL2</f>
        <v>5.5251875589249312E-6</v>
      </c>
      <c r="EM2" s="25">
        <f>Kaspakas!EM2</f>
        <v>1.9284509958295761E-6</v>
      </c>
      <c r="EN2" s="25">
        <f>Kaspakas!EN2</f>
        <v>1.6764872688020457E-2</v>
      </c>
      <c r="EO2" s="25">
        <f>Kaspakas!EO2</f>
        <v>8.2784569127615521E-6</v>
      </c>
      <c r="EQ2" s="25">
        <f>Kaspakas!EQ2</f>
        <v>199.62054295061455</v>
      </c>
      <c r="EU2" s="29" t="s">
        <v>531</v>
      </c>
      <c r="EV2" s="29">
        <v>1</v>
      </c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</row>
    <row r="3" spans="1:171">
      <c r="A3" s="25" t="str">
        <f>Kaspakas!A3</f>
        <v>19III-2.d</v>
      </c>
      <c r="B3" s="25" t="str">
        <f>Kaspakas!B3</f>
        <v>Kaspakas</v>
      </c>
      <c r="C3" s="25" t="str">
        <f>Kaspakas!C3</f>
        <v>epithermal</v>
      </c>
      <c r="D3" s="25" t="str">
        <f>Kaspakas!D3</f>
        <v>epithermal IS</v>
      </c>
      <c r="E3" s="25" t="str">
        <f>Kaspakas!E3</f>
        <v>pyrite</v>
      </c>
      <c r="F3" s="25" t="str">
        <f>Kaspakas!F3</f>
        <v>subhedral</v>
      </c>
      <c r="G3" s="25">
        <f>Kaspakas!G3</f>
        <v>19.772676755090401</v>
      </c>
      <c r="H3" s="25">
        <f>Kaspakas!H3</f>
        <v>451143.00125616603</v>
      </c>
      <c r="I3" s="25">
        <f>Kaspakas!I3</f>
        <v>122.639389489132</v>
      </c>
      <c r="J3" s="25">
        <f>Kaspakas!J3</f>
        <v>88.157966092335897</v>
      </c>
      <c r="K3" s="25">
        <f>Kaspakas!K3</f>
        <v>6.2105484978632397</v>
      </c>
      <c r="L3" s="25">
        <f>Kaspakas!L3</f>
        <v>2.79420590074331</v>
      </c>
      <c r="M3" s="25">
        <f>Kaspakas!M3</f>
        <v>0.58516881680153698</v>
      </c>
      <c r="N3" s="25">
        <f>Kaspakas!N3</f>
        <v>1.32622598737941</v>
      </c>
      <c r="O3" s="25">
        <f>Kaspakas!O3</f>
        <v>5447.6161188320702</v>
      </c>
      <c r="P3" s="25">
        <f>Kaspakas!P3</f>
        <v>7.4446065592837503</v>
      </c>
      <c r="Q3" s="25">
        <f>Kaspakas!Q3</f>
        <v>0.30130617024692902</v>
      </c>
      <c r="R3" s="25">
        <f>Kaspakas!R3</f>
        <v>8.4233359631382093E-2</v>
      </c>
      <c r="S3" s="25">
        <f>Kaspakas!S3</f>
        <v>7.00498574094235E-3</v>
      </c>
      <c r="T3" s="25">
        <f>Kaspakas!T3</f>
        <v>0.115314016608437</v>
      </c>
      <c r="U3" s="25">
        <f>Kaspakas!U3</f>
        <v>0.72360449205228305</v>
      </c>
      <c r="V3" s="25">
        <f>Kaspakas!V3</f>
        <v>16.4521744266162</v>
      </c>
      <c r="W3" s="25">
        <f>Kaspakas!W3</f>
        <v>0.16336942564517101</v>
      </c>
      <c r="X3" s="25">
        <f>Kaspakas!X3</f>
        <v>1.1638750965139199E-2</v>
      </c>
      <c r="Y3" s="25">
        <f>Kaspakas!Y3</f>
        <v>44.618462247402299</v>
      </c>
      <c r="Z3" s="25">
        <f>Kaspakas!Z3</f>
        <v>7.3222458615728403</v>
      </c>
      <c r="AA3" s="25">
        <f>Kaspakas!AA3</f>
        <v>1.3911322473193239</v>
      </c>
      <c r="AB3" s="25">
        <f>Kaspakas!AB3</f>
        <v>0.16685036158361055</v>
      </c>
      <c r="AC3" s="25">
        <f>Kaspakas!AC3</f>
        <v>0.16410798339423147</v>
      </c>
      <c r="AD3" s="25">
        <f>Kaspakas!AD3</f>
        <v>2.2512487446605361E-2</v>
      </c>
      <c r="AE3" s="25">
        <f>Kaspakas!AE3</f>
        <v>2.6085056227631001E-4</v>
      </c>
      <c r="AF3" s="25">
        <f>Kaspakas!AF3</f>
        <v>1.6217602660531214E-2</v>
      </c>
      <c r="AG3" s="25">
        <f>Kaspakas!AG3</f>
        <v>2.4568466257215839E-3</v>
      </c>
      <c r="AH3" s="25">
        <f>Kaspakas!AH3</f>
        <v>6.7529483328276551E-3</v>
      </c>
      <c r="AI3" s="25">
        <f>Kaspakas!AI3</f>
        <v>5.9705498307472571E-2</v>
      </c>
      <c r="AJ3" s="25">
        <f>Kaspakas!AJ3</f>
        <v>6.0703225858307723E-2</v>
      </c>
      <c r="AK3" s="25">
        <f>Kaspakas!AK3</f>
        <v>9.4902225244448046E-5</v>
      </c>
      <c r="AL3" s="25">
        <f>Kaspakas!AL3</f>
        <v>5.9002616946034871E-3</v>
      </c>
      <c r="AM3" s="25">
        <f>Kaspakas!AM3</f>
        <v>2.4568466257215839E-3</v>
      </c>
      <c r="AP3" s="25">
        <f>Kaspakas!AP3</f>
        <v>0.17745318480091399</v>
      </c>
      <c r="AQ3" s="25">
        <f>Kaspakas!AQ3</f>
        <v>7.3171021150199298</v>
      </c>
      <c r="AR3" s="25">
        <f>Kaspakas!AR3</f>
        <v>2.1089281948677902E-2</v>
      </c>
      <c r="AS3" s="25">
        <f>Kaspakas!AS3</f>
        <v>0.132488749288</v>
      </c>
      <c r="AT3" s="25">
        <f>Kaspakas!AT3</f>
        <v>8.6587753756709407E-2</v>
      </c>
      <c r="AU3" s="25">
        <f>Kaspakas!AU3</f>
        <v>2.79420590074331</v>
      </c>
      <c r="AV3" s="25">
        <f>Kaspakas!AV3</f>
        <v>2.45846715488423E-2</v>
      </c>
      <c r="AW3" s="25">
        <f>Kaspakas!AW3</f>
        <v>0.29010639548417899</v>
      </c>
      <c r="AX3" s="25">
        <f>Kaspakas!AX3</f>
        <v>0.224554871282442</v>
      </c>
      <c r="AY3" s="25">
        <f>Kaspakas!AY3</f>
        <v>0.88975121373472699</v>
      </c>
      <c r="AZ3" s="25">
        <f>Kaspakas!AZ3</f>
        <v>8.3650167777736591E-3</v>
      </c>
      <c r="BA3" s="25">
        <f>Kaspakas!BA3</f>
        <v>8.4233359631382093E-2</v>
      </c>
      <c r="BB3" s="25">
        <f>Kaspakas!BB3</f>
        <v>7.00498574094235E-3</v>
      </c>
      <c r="BC3" s="25">
        <f>Kaspakas!BC3</f>
        <v>0.115314016608437</v>
      </c>
      <c r="BD3" s="25">
        <f>Kaspakas!BD3</f>
        <v>2.4106225838013098E-2</v>
      </c>
      <c r="BE3" s="25">
        <f>Kaspakas!BE3</f>
        <v>0.12563462110095799</v>
      </c>
      <c r="BF3" s="25">
        <f>Kaspakas!BF3</f>
        <v>9.8001208101921398E-3</v>
      </c>
      <c r="BG3" s="25">
        <f>Kaspakas!BG3</f>
        <v>1.1638750965139199E-2</v>
      </c>
      <c r="BH3" s="25">
        <f>Kaspakas!BH3</f>
        <v>1.5936297145991301E-2</v>
      </c>
      <c r="BI3" s="25">
        <f>Kaspakas!BI3</f>
        <v>5.60407186101901E-3</v>
      </c>
      <c r="BK3" s="25">
        <f>Kaspakas!BK3</f>
        <v>2.1839873167689001</v>
      </c>
      <c r="BL3" s="25">
        <f>Kaspakas!BL3</f>
        <v>37424.603838918803</v>
      </c>
      <c r="BM3" s="25">
        <f>Kaspakas!BM3</f>
        <v>59.229990711405399</v>
      </c>
      <c r="BN3" s="25">
        <f>Kaspakas!BN3</f>
        <v>18.4718922624042</v>
      </c>
      <c r="BO3" s="25">
        <f>Kaspakas!BO3</f>
        <v>3.9135983565834298</v>
      </c>
      <c r="BP3" s="25">
        <f>Kaspakas!BP3</f>
        <v>1.4661152281960801</v>
      </c>
      <c r="BQ3" s="25">
        <f>Kaspakas!BQ3</f>
        <v>7.5853163176839794E-2</v>
      </c>
      <c r="BR3" s="25">
        <f>Kaspakas!BR3</f>
        <v>0.35037180909403198</v>
      </c>
      <c r="BS3" s="25">
        <f>Kaspakas!BS3</f>
        <v>4788.04697112553</v>
      </c>
      <c r="BT3" s="25">
        <f>Kaspakas!BT3</f>
        <v>3.5852930161839298</v>
      </c>
      <c r="BU3" s="25">
        <f>Kaspakas!BU3</f>
        <v>0.43072019580882798</v>
      </c>
      <c r="BV3" s="25">
        <f>Kaspakas!BV3</f>
        <v>0.111138590797642</v>
      </c>
      <c r="BW3" s="25">
        <f>Kaspakas!BW3</f>
        <v>6.8725997113495601E-3</v>
      </c>
      <c r="BX3" s="25">
        <f>Kaspakas!BX3</f>
        <v>7.0384899813738896E-2</v>
      </c>
      <c r="BY3" s="25">
        <f>Kaspakas!BY3</f>
        <v>0.430191269435728</v>
      </c>
      <c r="BZ3" s="25">
        <f>Kaspakas!BZ3</f>
        <v>9.5486328996510199</v>
      </c>
      <c r="CA3" s="25">
        <f>Kaspakas!CA3</f>
        <v>0.14559835153601999</v>
      </c>
      <c r="CB3" s="25">
        <f>Kaspakas!CB3</f>
        <v>9.2750157771963708E-3</v>
      </c>
      <c r="CC3" s="25">
        <f>Kaspakas!CC3</f>
        <v>31.5979852368386</v>
      </c>
      <c r="CD3" s="25">
        <f>Kaspakas!CD3</f>
        <v>5.8255731271401903</v>
      </c>
      <c r="CF3" s="25">
        <f>Kaspakas!CF3</f>
        <v>19.772676755090401</v>
      </c>
      <c r="CG3" s="25">
        <f>Kaspakas!CG3</f>
        <v>451143.00125616603</v>
      </c>
      <c r="CH3" s="25">
        <f>Kaspakas!CH3</f>
        <v>122.639389489132</v>
      </c>
      <c r="CI3" s="25">
        <f>Kaspakas!CI3</f>
        <v>88.157966092335897</v>
      </c>
      <c r="CJ3" s="25">
        <f>Kaspakas!CJ3</f>
        <v>6.2105484978632397</v>
      </c>
      <c r="CK3" s="25">
        <f>Kaspakas!CK3</f>
        <v>2.79420590074331</v>
      </c>
      <c r="CL3" s="25">
        <f>Kaspakas!CL3</f>
        <v>0.58516881680153698</v>
      </c>
      <c r="CM3" s="25">
        <f>Kaspakas!CM3</f>
        <v>1.32622598737941</v>
      </c>
      <c r="CN3" s="25">
        <f>Kaspakas!CN3</f>
        <v>5447.6161188320702</v>
      </c>
      <c r="CO3" s="25">
        <f>Kaspakas!CO3</f>
        <v>7.4446065592837503</v>
      </c>
      <c r="CP3" s="25">
        <f>Kaspakas!CP3</f>
        <v>0.30130617024692902</v>
      </c>
      <c r="CQ3" s="25">
        <f>Kaspakas!CQ3</f>
        <v>8.4233359631382093E-2</v>
      </c>
      <c r="CR3" s="25">
        <f>Kaspakas!CR3</f>
        <v>7.00498574094235E-3</v>
      </c>
      <c r="CS3" s="25">
        <f>Kaspakas!CS3</f>
        <v>0.115314016608437</v>
      </c>
      <c r="CT3" s="25">
        <f>Kaspakas!CT3</f>
        <v>0.72360449205228305</v>
      </c>
      <c r="CU3" s="25">
        <f>Kaspakas!CU3</f>
        <v>16.4521744266162</v>
      </c>
      <c r="CV3" s="25">
        <f>Kaspakas!CV3</f>
        <v>0.16336942564517101</v>
      </c>
      <c r="CW3" s="25">
        <f>Kaspakas!CW3</f>
        <v>1.1638750965139199E-2</v>
      </c>
      <c r="CX3" s="25">
        <f>Kaspakas!CX3</f>
        <v>44.618462247402299</v>
      </c>
      <c r="CY3" s="25">
        <f>Kaspakas!CY3</f>
        <v>7.3222458615728403</v>
      </c>
      <c r="DA3" s="25">
        <f>Kaspakas!DA3</f>
        <v>0.35990860824144666</v>
      </c>
      <c r="DB3" s="25">
        <f>Kaspakas!DB3</f>
        <v>8078.4851151610001</v>
      </c>
      <c r="DC3" s="25">
        <f>Kaspakas!DC3</f>
        <v>2.0809898238875881</v>
      </c>
      <c r="DD3" s="25">
        <f>Kaspakas!DD3</f>
        <v>1.5020081660346121</v>
      </c>
      <c r="DE3" s="25">
        <f>Kaspakas!DE3</f>
        <v>9.7733114560526857E-2</v>
      </c>
      <c r="DF3" s="25">
        <f>Kaspakas!DF3</f>
        <v>4.2731394720038382E-2</v>
      </c>
      <c r="DG3" s="25">
        <f>Kaspakas!DG3</f>
        <v>8.3927658993665933E-3</v>
      </c>
      <c r="DH3" s="25">
        <f>Kaspakas!DH3</f>
        <v>1.8265059735290044E-2</v>
      </c>
      <c r="DI3" s="25">
        <f>Kaspakas!DI3</f>
        <v>72.710888700082094</v>
      </c>
      <c r="DJ3" s="25">
        <f>Kaspakas!DJ3</f>
        <v>9.4283264428618938E-2</v>
      </c>
      <c r="DK3" s="25">
        <f>Kaspakas!DK3</f>
        <v>2.793280783835542E-3</v>
      </c>
      <c r="DL3" s="25">
        <f>Kaspakas!DL3</f>
        <v>7.4933378078108099E-4</v>
      </c>
      <c r="DM3" s="25">
        <f>Kaspakas!DM3</f>
        <v>6.1009473609907421E-5</v>
      </c>
      <c r="DN3" s="25">
        <f>Kaspakas!DN3</f>
        <v>9.7139260894985263E-4</v>
      </c>
      <c r="DO3" s="25">
        <f>Kaspakas!DO3</f>
        <v>5.9428752632414835E-3</v>
      </c>
      <c r="DP3" s="25">
        <f>Kaspakas!DP3</f>
        <v>0.12893553625874765</v>
      </c>
      <c r="DQ3" s="25">
        <f>Kaspakas!DQ3</f>
        <v>8.2942725881714945E-4</v>
      </c>
      <c r="DR3" s="25">
        <f>Kaspakas!DR3</f>
        <v>5.6945704297460702E-5</v>
      </c>
      <c r="DS3" s="25">
        <f>Kaspakas!DS3</f>
        <v>0.21534006876159412</v>
      </c>
      <c r="DT3" s="25">
        <f>Kaspakas!DT3</f>
        <v>3.5037958403429263E-2</v>
      </c>
      <c r="DV3" s="25">
        <f>Kaspakas!DV3</f>
        <v>4.4123631337000041E-3</v>
      </c>
      <c r="DW3" s="25">
        <f>Kaspakas!DW3</f>
        <v>99.03961473010348</v>
      </c>
      <c r="DX3" s="25">
        <f>Kaspakas!DX3</f>
        <v>2.5512262197314842E-2</v>
      </c>
      <c r="DY3" s="25">
        <f>Kaspakas!DY3</f>
        <v>1.8414134329016785E-2</v>
      </c>
      <c r="DZ3" s="25">
        <f>Kaspakas!DZ3</f>
        <v>1.1981763752070417E-3</v>
      </c>
      <c r="EA3" s="25">
        <f>Kaspakas!EA3</f>
        <v>5.2387307887838278E-4</v>
      </c>
      <c r="EB3" s="25">
        <f>Kaspakas!EB3</f>
        <v>1.0289259549829006E-4</v>
      </c>
      <c r="EC3" s="25">
        <f>Kaspakas!EC3</f>
        <v>2.2392372498286151E-4</v>
      </c>
      <c r="ED3" s="25">
        <f>Kaspakas!ED3</f>
        <v>0.89141197896433189</v>
      </c>
      <c r="EE3" s="25">
        <f>Kaspakas!EE3</f>
        <v>1.1558823283566568E-3</v>
      </c>
      <c r="EF3" s="25">
        <f>Kaspakas!EF3</f>
        <v>3.4244718993773894E-5</v>
      </c>
      <c r="EG3" s="25">
        <f>Kaspakas!EG3</f>
        <v>9.1865897993093045E-6</v>
      </c>
      <c r="EH3" s="25">
        <f>Kaspakas!EH3</f>
        <v>7.479564144856664E-7</v>
      </c>
      <c r="EI3" s="25">
        <f>Kaspakas!EI3</f>
        <v>1.1908959213344562E-5</v>
      </c>
      <c r="EJ3" s="25">
        <f>Kaspakas!EJ3</f>
        <v>7.2857728654584367E-5</v>
      </c>
      <c r="EK3" s="25">
        <f>Kaspakas!EK3</f>
        <v>1.5807079735927895E-3</v>
      </c>
      <c r="EL3" s="25">
        <f>Kaspakas!EL3</f>
        <v>1.0168509935820954E-5</v>
      </c>
      <c r="EM3" s="25">
        <f>Kaspakas!EM3</f>
        <v>6.9813591703851362E-7</v>
      </c>
      <c r="EN3" s="25">
        <f>Kaspakas!EN3</f>
        <v>2.6399995967161271E-3</v>
      </c>
      <c r="EO3" s="25">
        <f>Kaspakas!EO3</f>
        <v>4.2955403788422626E-4</v>
      </c>
      <c r="EQ3" s="25">
        <f>Kaspakas!EQ3</f>
        <v>198.07922946020696</v>
      </c>
      <c r="EU3" s="29" t="s">
        <v>532</v>
      </c>
      <c r="EV3" s="29">
        <v>0.28004728323917888</v>
      </c>
      <c r="EW3" s="29">
        <v>1</v>
      </c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</row>
    <row r="4" spans="1:171">
      <c r="A4" s="25" t="str">
        <f>Kaspakas!A4</f>
        <v>19III-3.d</v>
      </c>
      <c r="B4" s="25" t="str">
        <f>Kaspakas!B4</f>
        <v>Kaspakas</v>
      </c>
      <c r="C4" s="25" t="str">
        <f>Kaspakas!C4</f>
        <v>epithermal</v>
      </c>
      <c r="D4" s="25" t="str">
        <f>Kaspakas!D4</f>
        <v>epithermal IS</v>
      </c>
      <c r="E4" s="25" t="str">
        <f>Kaspakas!E4</f>
        <v>pyrite</v>
      </c>
      <c r="F4" s="25" t="str">
        <f>Kaspakas!F4</f>
        <v>subhedral</v>
      </c>
      <c r="G4" s="25">
        <f>Kaspakas!G4</f>
        <v>22.017440504305998</v>
      </c>
      <c r="H4" s="25">
        <f>Kaspakas!H4</f>
        <v>528739.802858899</v>
      </c>
      <c r="I4" s="25">
        <f>Kaspakas!I4</f>
        <v>0.23082793267115001</v>
      </c>
      <c r="J4" s="25">
        <f>Kaspakas!J4</f>
        <v>5.9379731432428704</v>
      </c>
      <c r="K4" s="25">
        <f>Kaspakas!K4</f>
        <v>29.634097402361299</v>
      </c>
      <c r="L4" s="25">
        <f>Kaspakas!L4</f>
        <v>3.9472547447331299</v>
      </c>
      <c r="M4" s="25">
        <f>Kaspakas!M4</f>
        <v>8.4529455047957794E-2</v>
      </c>
      <c r="N4" s="25">
        <f>Kaspakas!N4</f>
        <v>1.0813770552769899</v>
      </c>
      <c r="O4" s="25">
        <f>Kaspakas!O4</f>
        <v>337.01481310437202</v>
      </c>
      <c r="P4" s="25">
        <f>Kaspakas!P4</f>
        <v>4.5851336309371904</v>
      </c>
      <c r="Q4" s="25">
        <f>Kaspakas!Q4</f>
        <v>1.5025897202529801</v>
      </c>
      <c r="R4" s="25">
        <f>Kaspakas!R4</f>
        <v>0.14007648621333799</v>
      </c>
      <c r="S4" s="25">
        <f>Kaspakas!S4</f>
        <v>1.29979392715594E-2</v>
      </c>
      <c r="T4" s="25">
        <f>Kaspakas!T4</f>
        <v>0.101431244219669</v>
      </c>
      <c r="U4" s="25">
        <f>Kaspakas!U4</f>
        <v>97.135531206394006</v>
      </c>
      <c r="V4" s="25">
        <f>Kaspakas!V4</f>
        <v>26.557404897777701</v>
      </c>
      <c r="W4" s="25">
        <f>Kaspakas!W4</f>
        <v>2.82058324339159E-2</v>
      </c>
      <c r="X4" s="25">
        <f>Kaspakas!X4</f>
        <v>0.31743605444042</v>
      </c>
      <c r="Y4" s="25">
        <f>Kaspakas!Y4</f>
        <v>1338.8556253526001</v>
      </c>
      <c r="Z4" s="25">
        <f>Kaspakas!Z4</f>
        <v>0.68391387092703704</v>
      </c>
      <c r="AA4" s="25">
        <f>Kaspakas!AA4</f>
        <v>3.8873185698696057E-2</v>
      </c>
      <c r="AB4" s="25">
        <f>Kaspakas!AB4</f>
        <v>3.4246662180096176E-3</v>
      </c>
      <c r="AC4" s="25">
        <f>Kaspakas!AC4</f>
        <v>5.1081973140077884E-4</v>
      </c>
      <c r="AD4" s="25">
        <f>Kaspakas!AD4</f>
        <v>6.8491924893421111E-4</v>
      </c>
      <c r="AE4" s="25">
        <f>Kaspakas!AE4</f>
        <v>2.3709505971326839E-4</v>
      </c>
      <c r="AF4" s="25">
        <f>Kaspakas!AF4</f>
        <v>7.2551161878124437E-2</v>
      </c>
      <c r="AG4" s="25">
        <f>Kaspakas!AG4</f>
        <v>6.5095662507780236</v>
      </c>
      <c r="AH4" s="25">
        <f>Kaspakas!AH4</f>
        <v>1.1222940635270207E-3</v>
      </c>
      <c r="AI4" s="25">
        <f>Kaspakas!AI4</f>
        <v>2.9628730934456611</v>
      </c>
      <c r="AJ4" s="25">
        <f>Kaspakas!AJ4</f>
        <v>19.86385953328023</v>
      </c>
      <c r="AK4" s="25">
        <f>Kaspakas!AK4</f>
        <v>1.3752064179020163</v>
      </c>
      <c r="AL4" s="25">
        <f>Kaspakas!AL4</f>
        <v>420.81359080912688</v>
      </c>
      <c r="AM4" s="25">
        <f>Kaspakas!AM4</f>
        <v>6.5095662507780236</v>
      </c>
      <c r="AP4" s="25">
        <f>Kaspakas!AP4</f>
        <v>0.20011705350266801</v>
      </c>
      <c r="AQ4" s="25">
        <f>Kaspakas!AQ4</f>
        <v>6.9285981017996603</v>
      </c>
      <c r="AR4" s="25">
        <f>Kaspakas!AR4</f>
        <v>2.8422140434930802E-2</v>
      </c>
      <c r="AS4" s="25">
        <f>Kaspakas!AS4</f>
        <v>0.12662150954842899</v>
      </c>
      <c r="AT4" s="25">
        <f>Kaspakas!AT4</f>
        <v>0.221059974778305</v>
      </c>
      <c r="AU4" s="25">
        <f>Kaspakas!AU4</f>
        <v>3.9472547447331299</v>
      </c>
      <c r="AV4" s="25">
        <f>Kaspakas!AV4</f>
        <v>1.8135477861960101E-2</v>
      </c>
      <c r="AW4" s="25">
        <f>Kaspakas!AW4</f>
        <v>0.27187147930725403</v>
      </c>
      <c r="AX4" s="25">
        <f>Kaspakas!AX4</f>
        <v>0.31152472199193698</v>
      </c>
      <c r="AY4" s="25">
        <f>Kaspakas!AY4</f>
        <v>1.1702751507499201</v>
      </c>
      <c r="AZ4" s="25">
        <f>Kaspakas!AZ4</f>
        <v>2.4079319176816601E-2</v>
      </c>
      <c r="BA4" s="25">
        <f>Kaspakas!BA4</f>
        <v>0.14007648621333799</v>
      </c>
      <c r="BB4" s="25">
        <f>Kaspakas!BB4</f>
        <v>1.29979392715594E-2</v>
      </c>
      <c r="BC4" s="25">
        <f>Kaspakas!BC4</f>
        <v>0.101431244219669</v>
      </c>
      <c r="BD4" s="25">
        <f>Kaspakas!BD4</f>
        <v>3.9533697132612802E-2</v>
      </c>
      <c r="BE4" s="25">
        <f>Kaspakas!BE4</f>
        <v>2.6316052778587598E-3</v>
      </c>
      <c r="BF4" s="25">
        <f>Kaspakas!BF4</f>
        <v>2.82058324339159E-2</v>
      </c>
      <c r="BG4" s="25">
        <f>Kaspakas!BG4</f>
        <v>6.6854619578068401E-3</v>
      </c>
      <c r="BH4" s="25">
        <f>Kaspakas!BH4</f>
        <v>2.4453119143610098E-2</v>
      </c>
      <c r="BI4" s="25">
        <f>Kaspakas!BI4</f>
        <v>7.1370570459278904E-3</v>
      </c>
      <c r="BK4" s="25">
        <f>Kaspakas!BK4</f>
        <v>1.1956848276958101</v>
      </c>
      <c r="BL4" s="25">
        <f>Kaspakas!BL4</f>
        <v>102410.782786278</v>
      </c>
      <c r="BM4" s="25">
        <f>Kaspakas!BM4</f>
        <v>0.16148371392800001</v>
      </c>
      <c r="BN4" s="25">
        <f>Kaspakas!BN4</f>
        <v>1.3583393488717099</v>
      </c>
      <c r="BO4" s="25">
        <f>Kaspakas!BO4</f>
        <v>3.2922770558109802</v>
      </c>
      <c r="BP4" s="25">
        <f>Kaspakas!BP4</f>
        <v>3.7798210247544501</v>
      </c>
      <c r="BQ4" s="25">
        <f>Kaspakas!BQ4</f>
        <v>7.6720964813526193E-2</v>
      </c>
      <c r="BR4" s="25">
        <f>Kaspakas!BR4</f>
        <v>0.37789501050309099</v>
      </c>
      <c r="BS4" s="25">
        <f>Kaspakas!BS4</f>
        <v>93.771492770217904</v>
      </c>
      <c r="BT4" s="25">
        <f>Kaspakas!BT4</f>
        <v>2.1442988460885999E-2</v>
      </c>
      <c r="BU4" s="25">
        <f>Kaspakas!BU4</f>
        <v>1.1203808716466099</v>
      </c>
      <c r="BV4" s="25">
        <f>Kaspakas!BV4</f>
        <v>9.1189140992436996E-2</v>
      </c>
      <c r="BW4" s="25">
        <f>Kaspakas!BW4</f>
        <v>2.1991403052699899E-4</v>
      </c>
      <c r="BX4" s="25">
        <f>Kaspakas!BX4</f>
        <v>9.4639046876126107E-2</v>
      </c>
      <c r="BY4" s="25">
        <f>Kaspakas!BY4</f>
        <v>70.220495643577394</v>
      </c>
      <c r="BZ4" s="25">
        <f>Kaspakas!BZ4</f>
        <v>12.2990713588829</v>
      </c>
      <c r="CA4" s="25">
        <f>Kaspakas!CA4</f>
        <v>1.63523908047115E-2</v>
      </c>
      <c r="CB4" s="25">
        <f>Kaspakas!CB4</f>
        <v>0.12304813861587</v>
      </c>
      <c r="CC4" s="25">
        <f>Kaspakas!CC4</f>
        <v>1099.5121161913</v>
      </c>
      <c r="CD4" s="25">
        <f>Kaspakas!CD4</f>
        <v>0.54270996500001001</v>
      </c>
      <c r="CF4" s="25">
        <f>Kaspakas!CF4</f>
        <v>22.017440504305998</v>
      </c>
      <c r="CG4" s="25">
        <f>Kaspakas!CG4</f>
        <v>528739.802858899</v>
      </c>
      <c r="CH4" s="25">
        <f>Kaspakas!CH4</f>
        <v>0.23082793267115001</v>
      </c>
      <c r="CI4" s="25">
        <f>Kaspakas!CI4</f>
        <v>5.9379731432428704</v>
      </c>
      <c r="CJ4" s="25">
        <f>Kaspakas!CJ4</f>
        <v>29.634097402361299</v>
      </c>
      <c r="CK4" s="25">
        <f>Kaspakas!CK4</f>
        <v>3.9472547447331299</v>
      </c>
      <c r="CL4" s="25">
        <f>Kaspakas!CL4</f>
        <v>8.4529455047957794E-2</v>
      </c>
      <c r="CM4" s="25">
        <f>Kaspakas!CM4</f>
        <v>1.0813770552769899</v>
      </c>
      <c r="CN4" s="25">
        <f>Kaspakas!CN4</f>
        <v>337.01481310437202</v>
      </c>
      <c r="CO4" s="25">
        <f>Kaspakas!CO4</f>
        <v>4.5851336309371904</v>
      </c>
      <c r="CP4" s="25">
        <f>Kaspakas!CP4</f>
        <v>1.5025897202529801</v>
      </c>
      <c r="CQ4" s="25">
        <f>Kaspakas!CQ4</f>
        <v>0.14007648621333799</v>
      </c>
      <c r="CR4" s="25">
        <f>Kaspakas!CR4</f>
        <v>1.29979392715594E-2</v>
      </c>
      <c r="CS4" s="25">
        <f>Kaspakas!CS4</f>
        <v>0.101431244219669</v>
      </c>
      <c r="CT4" s="25">
        <f>Kaspakas!CT4</f>
        <v>97.135531206394006</v>
      </c>
      <c r="CU4" s="25">
        <f>Kaspakas!CU4</f>
        <v>26.557404897777701</v>
      </c>
      <c r="CV4" s="25">
        <f>Kaspakas!CV4</f>
        <v>2.82058324339159E-2</v>
      </c>
      <c r="CW4" s="25">
        <f>Kaspakas!CW4</f>
        <v>0.31743605444042</v>
      </c>
      <c r="CX4" s="25">
        <f>Kaspakas!CX4</f>
        <v>1338.8556253526001</v>
      </c>
      <c r="CY4" s="25">
        <f>Kaspakas!CY4</f>
        <v>0.68391387092703704</v>
      </c>
      <c r="DA4" s="25">
        <f>Kaspakas!DA4</f>
        <v>0.40076851845077349</v>
      </c>
      <c r="DB4" s="25">
        <f>Kaspakas!DB4</f>
        <v>9467.9882327674641</v>
      </c>
      <c r="DC4" s="25">
        <f>Kaspakas!DC4</f>
        <v>3.9167724249005659E-3</v>
      </c>
      <c r="DD4" s="25">
        <f>Kaspakas!DD4</f>
        <v>0.10116935027180007</v>
      </c>
      <c r="DE4" s="25">
        <f>Kaspakas!DE4</f>
        <v>0.46634087751174425</v>
      </c>
      <c r="DF4" s="25">
        <f>Kaspakas!DF4</f>
        <v>6.0364807229440737E-2</v>
      </c>
      <c r="DG4" s="25">
        <f>Kaspakas!DG4</f>
        <v>1.2123611297270311E-3</v>
      </c>
      <c r="DH4" s="25">
        <f>Kaspakas!DH4</f>
        <v>1.489294939095152E-2</v>
      </c>
      <c r="DI4" s="25">
        <f>Kaspakas!DI4</f>
        <v>4.4982329942816497</v>
      </c>
      <c r="DJ4" s="25">
        <f>Kaspakas!DJ4</f>
        <v>5.806906827428053E-2</v>
      </c>
      <c r="DK4" s="25">
        <f>Kaspakas!DK4</f>
        <v>1.3929867377530913E-2</v>
      </c>
      <c r="DL4" s="25">
        <f>Kaspakas!DL4</f>
        <v>1.2461101334685929E-3</v>
      </c>
      <c r="DM4" s="25">
        <f>Kaspakas!DM4</f>
        <v>1.1320471765367277E-4</v>
      </c>
      <c r="DN4" s="25">
        <f>Kaspakas!DN4</f>
        <v>8.5444565933509391E-4</v>
      </c>
      <c r="DO4" s="25">
        <f>Kaspakas!DO4</f>
        <v>0.79776224709587717</v>
      </c>
      <c r="DP4" s="25">
        <f>Kaspakas!DP4</f>
        <v>0.20813013242772493</v>
      </c>
      <c r="DQ4" s="25">
        <f>Kaspakas!DQ4</f>
        <v>1.4320112950100359E-4</v>
      </c>
      <c r="DR4" s="25">
        <f>Kaspakas!DR4</f>
        <v>1.553140860532245E-3</v>
      </c>
      <c r="DS4" s="25">
        <f>Kaspakas!DS4</f>
        <v>6.4616584235164103</v>
      </c>
      <c r="DT4" s="25">
        <f>Kaspakas!DT4</f>
        <v>3.2726223912839907E-3</v>
      </c>
      <c r="DV4" s="25">
        <f>Kaspakas!DV4</f>
        <v>4.2265740164179628E-3</v>
      </c>
      <c r="DW4" s="25">
        <f>Kaspakas!DW4</f>
        <v>99.851039215998966</v>
      </c>
      <c r="DX4" s="25">
        <f>Kaspakas!DX4</f>
        <v>4.1306958498888448E-5</v>
      </c>
      <c r="DY4" s="25">
        <f>Kaspakas!DY4</f>
        <v>1.06694944196122E-3</v>
      </c>
      <c r="DZ4" s="25">
        <f>Kaspakas!DZ4</f>
        <v>4.9181114407487857E-3</v>
      </c>
      <c r="EA4" s="25">
        <f>Kaspakas!EA4</f>
        <v>6.3661768326588725E-4</v>
      </c>
      <c r="EB4" s="25">
        <f>Kaspakas!EB4</f>
        <v>1.2785769873410841E-5</v>
      </c>
      <c r="EC4" s="25">
        <f>Kaspakas!EC4</f>
        <v>1.570636165908204E-4</v>
      </c>
      <c r="ED4" s="25">
        <f>Kaspakas!ED4</f>
        <v>4.7439142093592498E-2</v>
      </c>
      <c r="EE4" s="25">
        <f>Kaspakas!EE4</f>
        <v>6.1240642372417632E-4</v>
      </c>
      <c r="EF4" s="25">
        <f>Kaspakas!EF4</f>
        <v>1.4690678733352678E-4</v>
      </c>
      <c r="EG4" s="25">
        <f>Kaspakas!EG4</f>
        <v>1.3141692696005497E-5</v>
      </c>
      <c r="EH4" s="25">
        <f>Kaspakas!EH4</f>
        <v>1.1938765051220347E-6</v>
      </c>
      <c r="EI4" s="25">
        <f>Kaspakas!EI4</f>
        <v>9.0111315034102634E-6</v>
      </c>
      <c r="EJ4" s="25">
        <f>Kaspakas!EJ4</f>
        <v>8.4133384475627172E-3</v>
      </c>
      <c r="EK4" s="25">
        <f>Kaspakas!EK4</f>
        <v>2.1949763248699456E-3</v>
      </c>
      <c r="EL4" s="25">
        <f>Kaspakas!EL4</f>
        <v>1.510223845451545E-6</v>
      </c>
      <c r="EM4" s="25">
        <f>Kaspakas!EM4</f>
        <v>1.637969177404072E-5</v>
      </c>
      <c r="EN4" s="25">
        <f>Kaspakas!EN4</f>
        <v>6.8145765793620569E-2</v>
      </c>
      <c r="EO4" s="25">
        <f>Kaspakas!EO4</f>
        <v>3.4513640986617367E-5</v>
      </c>
      <c r="EQ4" s="25">
        <f>Kaspakas!EQ4</f>
        <v>199.70207843199793</v>
      </c>
      <c r="EU4" s="29" t="s">
        <v>533</v>
      </c>
      <c r="EV4" s="29">
        <v>-5.8444293196181746E-2</v>
      </c>
      <c r="EW4" s="29">
        <v>1.7976866668984452E-2</v>
      </c>
      <c r="EX4" s="29">
        <v>1</v>
      </c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</row>
    <row r="5" spans="1:171">
      <c r="A5" s="25" t="str">
        <f>Kaspakas!A5</f>
        <v>19III-6.d</v>
      </c>
      <c r="B5" s="25" t="str">
        <f>Kaspakas!B5</f>
        <v>Kaspakas</v>
      </c>
      <c r="C5" s="25" t="str">
        <f>Kaspakas!C5</f>
        <v>epithermal</v>
      </c>
      <c r="D5" s="25" t="str">
        <f>Kaspakas!D5</f>
        <v>epithermal IS</v>
      </c>
      <c r="E5" s="25" t="str">
        <f>Kaspakas!E5</f>
        <v>pyrite</v>
      </c>
      <c r="F5" s="25" t="str">
        <f>Kaspakas!F5</f>
        <v>euhedral</v>
      </c>
      <c r="G5" s="25">
        <f>Kaspakas!G5</f>
        <v>22.598105922220999</v>
      </c>
      <c r="H5" s="25">
        <f>Kaspakas!H5</f>
        <v>422357.52457848802</v>
      </c>
      <c r="I5" s="25">
        <f>Kaspakas!I5</f>
        <v>14.4029987014549</v>
      </c>
      <c r="J5" s="25">
        <f>Kaspakas!J5</f>
        <v>7.1929903146749199</v>
      </c>
      <c r="K5" s="25">
        <f>Kaspakas!K5</f>
        <v>440.22018568396197</v>
      </c>
      <c r="L5" s="25">
        <f>Kaspakas!L5</f>
        <v>503.35829852422199</v>
      </c>
      <c r="M5" s="25">
        <f>Kaspakas!M5</f>
        <v>5.8380677925029101E-2</v>
      </c>
      <c r="N5" s="25">
        <f>Kaspakas!N5</f>
        <v>1.63952471563911</v>
      </c>
      <c r="O5" s="25">
        <f>Kaspakas!O5</f>
        <v>74.331874782920295</v>
      </c>
      <c r="P5" s="25">
        <f>Kaspakas!P5</f>
        <v>6.0826693518685104</v>
      </c>
      <c r="Q5" s="25">
        <f>Kaspakas!Q5</f>
        <v>24.3666032160688</v>
      </c>
      <c r="R5" s="25">
        <f>Kaspakas!R5</f>
        <v>8.5072155252228292</v>
      </c>
      <c r="S5" s="25">
        <f>Kaspakas!S5</f>
        <v>0.2461087116909168</v>
      </c>
      <c r="T5" s="25">
        <f>Kaspakas!T5</f>
        <v>3.47569646612564</v>
      </c>
      <c r="U5" s="25">
        <f>Kaspakas!U5</f>
        <v>18.772793694291401</v>
      </c>
      <c r="V5" s="25">
        <f>Kaspakas!V5</f>
        <v>12.5150623580643</v>
      </c>
      <c r="W5" s="25">
        <f>Kaspakas!W5</f>
        <v>0.19311622445329499</v>
      </c>
      <c r="X5" s="25">
        <f>Kaspakas!X5</f>
        <v>4.4096861766389397E-2</v>
      </c>
      <c r="Y5" s="25">
        <f>Kaspakas!Y5</f>
        <v>635.06349502048499</v>
      </c>
      <c r="Z5" s="25">
        <f>Kaspakas!Z5</f>
        <v>0.57203696520826997</v>
      </c>
      <c r="AA5" s="25">
        <f>Kaspakas!AA5</f>
        <v>2.0023659245126941</v>
      </c>
      <c r="AB5" s="25">
        <f>Kaspakas!AB5</f>
        <v>9.5780491235326077E-3</v>
      </c>
      <c r="AC5" s="25">
        <f>Kaspakas!AC5</f>
        <v>9.0075554601011661E-4</v>
      </c>
      <c r="AD5" s="25">
        <f>Kaspakas!AD5</f>
        <v>0.19376611640050237</v>
      </c>
      <c r="AE5" s="25">
        <f>Kaspakas!AE5</f>
        <v>6.9436933648606239E-5</v>
      </c>
      <c r="AF5" s="25">
        <f>Kaspakas!AF5</f>
        <v>2.9560498818603727E-2</v>
      </c>
      <c r="AG5" s="25">
        <f>Kaspakas!AG5</f>
        <v>1.691772923204349</v>
      </c>
      <c r="AH5" s="25">
        <f>Kaspakas!AH5</f>
        <v>3.8368766914059223E-2</v>
      </c>
      <c r="AI5" s="25">
        <f>Kaspakas!AI5</f>
        <v>3.9716518557381141E-2</v>
      </c>
      <c r="AJ5" s="25">
        <f>Kaspakas!AJ5</f>
        <v>0.42231964870302169</v>
      </c>
      <c r="AK5" s="25">
        <f>Kaspakas!AK5</f>
        <v>3.0616445005952138E-3</v>
      </c>
      <c r="AL5" s="25">
        <f>Kaspakas!AL5</f>
        <v>1.3033948057216094</v>
      </c>
      <c r="AM5" s="25">
        <f>Kaspakas!AM5</f>
        <v>1.691772923204349</v>
      </c>
      <c r="AP5" s="25">
        <f>Kaspakas!AP5</f>
        <v>0.44416514361526499</v>
      </c>
      <c r="AQ5" s="25">
        <f>Kaspakas!AQ5</f>
        <v>11.5068968295994</v>
      </c>
      <c r="AR5" s="25">
        <f>Kaspakas!AR5</f>
        <v>2.3707949245149199E-2</v>
      </c>
      <c r="AS5" s="25">
        <f>Kaspakas!AS5</f>
        <v>0.29695479315981699</v>
      </c>
      <c r="AT5" s="25">
        <f>Kaspakas!AT5</f>
        <v>0.391527912739288</v>
      </c>
      <c r="AU5" s="25">
        <f>Kaspakas!AU5</f>
        <v>4.2666565149437998</v>
      </c>
      <c r="AV5" s="25">
        <f>Kaspakas!AV5</f>
        <v>5.8380677925029101E-2</v>
      </c>
      <c r="AW5" s="25">
        <f>Kaspakas!AW5</f>
        <v>0.93112088180708796</v>
      </c>
      <c r="AX5" s="25">
        <f>Kaspakas!AX5</f>
        <v>0.79714231915226497</v>
      </c>
      <c r="AY5" s="25">
        <f>Kaspakas!AY5</f>
        <v>2.1336922181935898</v>
      </c>
      <c r="AZ5" s="25">
        <f>Kaspakas!AZ5</f>
        <v>6.9733923688670901E-2</v>
      </c>
      <c r="BA5" s="25">
        <f>Kaspakas!BA5</f>
        <v>7.15137187769332E-4</v>
      </c>
      <c r="BB5" s="25">
        <f>Kaspakas!BB5</f>
        <v>1.0093757541116E-4</v>
      </c>
      <c r="BC5" s="25">
        <f>Kaspakas!BC5</f>
        <v>0.217687577355206</v>
      </c>
      <c r="BD5" s="25">
        <f>Kaspakas!BD5</f>
        <v>7.7118677564036203E-2</v>
      </c>
      <c r="BE5" s="25">
        <f>Kaspakas!BE5</f>
        <v>3.0899989719376602E-3</v>
      </c>
      <c r="BF5" s="25">
        <f>Kaspakas!BF5</f>
        <v>2.8745226641694901E-2</v>
      </c>
      <c r="BG5" s="25">
        <f>Kaspakas!BG5</f>
        <v>2.01934961302026E-2</v>
      </c>
      <c r="BH5" s="25">
        <f>Kaspakas!BH5</f>
        <v>2.3971056593253898E-2</v>
      </c>
      <c r="BI5" s="25">
        <f>Kaspakas!BI5</f>
        <v>4.7727032328344299E-5</v>
      </c>
      <c r="BK5" s="25">
        <f>Kaspakas!BK5</f>
        <v>7.7736077602931601</v>
      </c>
      <c r="BL5" s="25">
        <f>Kaspakas!BL5</f>
        <v>51801.871169726699</v>
      </c>
      <c r="BM5" s="25">
        <f>Kaspakas!BM5</f>
        <v>6.26561276532163</v>
      </c>
      <c r="BN5" s="25">
        <f>Kaspakas!BN5</f>
        <v>2.8876369473237</v>
      </c>
      <c r="BO5" s="25">
        <f>Kaspakas!BO5</f>
        <v>338.34931410512502</v>
      </c>
      <c r="BP5" s="25">
        <f>Kaspakas!BP5</f>
        <v>320.14842773422299</v>
      </c>
      <c r="BQ5" s="25">
        <f>Kaspakas!BQ5</f>
        <v>6.9853355023438493E-2</v>
      </c>
      <c r="BR5" s="25">
        <f>Kaspakas!BR5</f>
        <v>0.34242122436838401</v>
      </c>
      <c r="BS5" s="25">
        <f>Kaspakas!BS5</f>
        <v>8.7668888036425798</v>
      </c>
      <c r="BT5" s="25">
        <f>Kaspakas!BT5</f>
        <v>3.1241099442316802</v>
      </c>
      <c r="BU5" s="25">
        <f>Kaspakas!BU5</f>
        <v>39.936399580621597</v>
      </c>
      <c r="BV5" s="25">
        <f>Kaspakas!BV5</f>
        <v>9.3879494127508103</v>
      </c>
      <c r="BW5" s="25">
        <f>Kaspakas!BW5</f>
        <v>0.26915640263157498</v>
      </c>
      <c r="BX5" s="25">
        <f>Kaspakas!BX5</f>
        <v>4.72934889440993</v>
      </c>
      <c r="BY5" s="25">
        <f>Kaspakas!BY5</f>
        <v>22.404145329850401</v>
      </c>
      <c r="BZ5" s="25">
        <f>Kaspakas!BZ5</f>
        <v>2.2393044486998801</v>
      </c>
      <c r="CA5" s="25">
        <f>Kaspakas!CA5</f>
        <v>0.11774538246531401</v>
      </c>
      <c r="CB5" s="25">
        <f>Kaspakas!CB5</f>
        <v>3.2770092765359797E-2</v>
      </c>
      <c r="CC5" s="25">
        <f>Kaspakas!CC5</f>
        <v>811.88813718455299</v>
      </c>
      <c r="CD5" s="25">
        <f>Kaspakas!CD5</f>
        <v>0.42366174675322299</v>
      </c>
      <c r="CF5" s="25">
        <f>Kaspakas!CF5</f>
        <v>22.598105922220999</v>
      </c>
      <c r="CG5" s="25">
        <f>Kaspakas!CG5</f>
        <v>422357.52457848802</v>
      </c>
      <c r="CH5" s="25">
        <f>Kaspakas!CH5</f>
        <v>14.4029987014549</v>
      </c>
      <c r="CI5" s="25">
        <f>Kaspakas!CI5</f>
        <v>7.1929903146749199</v>
      </c>
      <c r="CJ5" s="25">
        <f>Kaspakas!CJ5</f>
        <v>440.22018568396197</v>
      </c>
      <c r="CK5" s="25">
        <f>Kaspakas!CK5</f>
        <v>503.35829852422199</v>
      </c>
      <c r="CL5" s="25">
        <f>Kaspakas!CL5</f>
        <v>5.8380677925029101E-2</v>
      </c>
      <c r="CM5" s="25">
        <f>Kaspakas!CM5</f>
        <v>1.63952471563911</v>
      </c>
      <c r="CN5" s="25">
        <f>Kaspakas!CN5</f>
        <v>74.331874782920295</v>
      </c>
      <c r="CO5" s="25">
        <f>Kaspakas!CO5</f>
        <v>6.0826693518685104</v>
      </c>
      <c r="CP5" s="25">
        <f>Kaspakas!CP5</f>
        <v>24.3666032160688</v>
      </c>
      <c r="CQ5" s="25">
        <f>Kaspakas!CQ5</f>
        <v>8.5072155252228292</v>
      </c>
      <c r="CR5" s="25">
        <f>Kaspakas!CR5</f>
        <v>0.2461087116909168</v>
      </c>
      <c r="CS5" s="25">
        <f>Kaspakas!CS5</f>
        <v>3.47569646612564</v>
      </c>
      <c r="CT5" s="25">
        <f>Kaspakas!CT5</f>
        <v>18.772793694291401</v>
      </c>
      <c r="CU5" s="25">
        <f>Kaspakas!CU5</f>
        <v>12.5150623580643</v>
      </c>
      <c r="CV5" s="25">
        <f>Kaspakas!CV5</f>
        <v>0.19311622445329499</v>
      </c>
      <c r="CW5" s="25">
        <f>Kaspakas!CW5</f>
        <v>4.4096861766389397E-2</v>
      </c>
      <c r="CX5" s="25">
        <f>Kaspakas!CX5</f>
        <v>635.06349502048499</v>
      </c>
      <c r="CY5" s="25">
        <f>Kaspakas!CY5</f>
        <v>0.57203696520826997</v>
      </c>
      <c r="DA5" s="25">
        <f>Kaspakas!DA5</f>
        <v>0.41133797674942912</v>
      </c>
      <c r="DB5" s="25">
        <f>Kaspakas!DB5</f>
        <v>7563.0320454559587</v>
      </c>
      <c r="DC5" s="25">
        <f>Kaspakas!DC5</f>
        <v>0.24439532727655888</v>
      </c>
      <c r="DD5" s="25">
        <f>Kaspakas!DD5</f>
        <v>0.12255194476167543</v>
      </c>
      <c r="DE5" s="25">
        <f>Kaspakas!DE5</f>
        <v>6.9275829428124815</v>
      </c>
      <c r="DF5" s="25">
        <f>Kaspakas!DF5</f>
        <v>7.6977871008445025</v>
      </c>
      <c r="DG5" s="25">
        <f>Kaspakas!DG5</f>
        <v>8.373230917348522E-4</v>
      </c>
      <c r="DH5" s="25">
        <f>Kaspakas!DH5</f>
        <v>2.2579874888295139E-2</v>
      </c>
      <c r="DI5" s="25">
        <f>Kaspakas!DI5</f>
        <v>0.99212876904551284</v>
      </c>
      <c r="DJ5" s="25">
        <f>Kaspakas!DJ5</f>
        <v>7.7034819552539394E-2</v>
      </c>
      <c r="DK5" s="25">
        <f>Kaspakas!DK5</f>
        <v>0.22589236879885638</v>
      </c>
      <c r="DL5" s="25">
        <f>Kaspakas!DL5</f>
        <v>7.5679564501897764E-2</v>
      </c>
      <c r="DM5" s="25">
        <f>Kaspakas!DM5</f>
        <v>2.143468024969228E-3</v>
      </c>
      <c r="DN5" s="25">
        <f>Kaspakas!DN5</f>
        <v>2.9278885233978941E-2</v>
      </c>
      <c r="DO5" s="25">
        <f>Kaspakas!DO5</f>
        <v>0.15417866043274803</v>
      </c>
      <c r="DP5" s="25">
        <f>Kaspakas!DP5</f>
        <v>9.8080426003638727E-2</v>
      </c>
      <c r="DQ5" s="25">
        <f>Kaspakas!DQ5</f>
        <v>9.804518810594741E-4</v>
      </c>
      <c r="DR5" s="25">
        <f>Kaspakas!DR5</f>
        <v>2.1575569905363793E-4</v>
      </c>
      <c r="DS5" s="25">
        <f>Kaspakas!DS5</f>
        <v>3.0649782578208735</v>
      </c>
      <c r="DT5" s="25">
        <f>Kaspakas!DT5</f>
        <v>2.7372759357039639E-3</v>
      </c>
      <c r="DV5" s="25">
        <f>Kaspakas!DV5</f>
        <v>5.4236075991368751E-3</v>
      </c>
      <c r="DW5" s="25">
        <f>Kaspakas!DW5</f>
        <v>99.720717251540691</v>
      </c>
      <c r="DX5" s="25">
        <f>Kaspakas!DX5</f>
        <v>3.2224215344408458E-3</v>
      </c>
      <c r="DY5" s="25">
        <f>Kaspakas!DY5</f>
        <v>1.6158820640655759E-3</v>
      </c>
      <c r="DZ5" s="25">
        <f>Kaspakas!DZ5</f>
        <v>9.1342141051995424E-2</v>
      </c>
      <c r="EA5" s="25">
        <f>Kaspakas!EA5</f>
        <v>0.10149750078172425</v>
      </c>
      <c r="EB5" s="25">
        <f>Kaspakas!EB5</f>
        <v>1.1040341859882087E-5</v>
      </c>
      <c r="EC5" s="25">
        <f>Kaspakas!EC5</f>
        <v>2.9772203869791937E-4</v>
      </c>
      <c r="ED5" s="25">
        <f>Kaspakas!ED5</f>
        <v>1.3081498512828539E-2</v>
      </c>
      <c r="EE5" s="25">
        <f>Kaspakas!EE5</f>
        <v>1.0157258904830027E-3</v>
      </c>
      <c r="EF5" s="25">
        <f>Kaspakas!EF5</f>
        <v>2.9784547920573379E-3</v>
      </c>
      <c r="EG5" s="25">
        <f>Kaspakas!EG5</f>
        <v>9.9785646921168132E-4</v>
      </c>
      <c r="EH5" s="25">
        <f>Kaspakas!EH5</f>
        <v>2.8262232338959806E-5</v>
      </c>
      <c r="EI5" s="25">
        <f>Kaspakas!EI5</f>
        <v>3.8605038538903891E-4</v>
      </c>
      <c r="EJ5" s="25">
        <f>Kaspakas!EJ5</f>
        <v>2.0328892580156266E-3</v>
      </c>
      <c r="EK5" s="25">
        <f>Kaspakas!EK5</f>
        <v>1.2932181657614361E-3</v>
      </c>
      <c r="EL5" s="25">
        <f>Kaspakas!EL5</f>
        <v>1.2927535441108738E-5</v>
      </c>
      <c r="EM5" s="25">
        <f>Kaspakas!EM5</f>
        <v>2.8447999336011307E-6</v>
      </c>
      <c r="EN5" s="25">
        <f>Kaspakas!EN5</f>
        <v>4.0412605472683626E-2</v>
      </c>
      <c r="EO5" s="25">
        <f>Kaspakas!EO5</f>
        <v>3.6091757642066832E-5</v>
      </c>
      <c r="EQ5" s="25">
        <f>Kaspakas!EQ5</f>
        <v>199.44143450308138</v>
      </c>
      <c r="EU5" s="29" t="s">
        <v>534</v>
      </c>
      <c r="EV5" s="29">
        <v>-0.10120281378373563</v>
      </c>
      <c r="EW5" s="29">
        <v>0.1502044937571447</v>
      </c>
      <c r="EX5" s="29">
        <v>0.57031873035189806</v>
      </c>
      <c r="EY5" s="29">
        <v>1</v>
      </c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</row>
    <row r="6" spans="1:171">
      <c r="A6" s="25" t="str">
        <f>Kaspakas!A6</f>
        <v>19III-7.d</v>
      </c>
      <c r="B6" s="25" t="str">
        <f>Kaspakas!B6</f>
        <v>Kaspakas</v>
      </c>
      <c r="C6" s="25" t="str">
        <f>Kaspakas!C6</f>
        <v>epithermal</v>
      </c>
      <c r="D6" s="25" t="str">
        <f>Kaspakas!D6</f>
        <v>epithermal IS</v>
      </c>
      <c r="E6" s="25" t="str">
        <f>Kaspakas!E6</f>
        <v>pyrite</v>
      </c>
      <c r="F6" s="25" t="str">
        <f>Kaspakas!F6</f>
        <v>anhedral</v>
      </c>
      <c r="G6" s="25">
        <f>Kaspakas!G6</f>
        <v>24.137001876901799</v>
      </c>
      <c r="H6" s="25">
        <f>Kaspakas!H6</f>
        <v>430491.13631444302</v>
      </c>
      <c r="I6" s="25">
        <f>Kaspakas!I6</f>
        <v>35.866325425957498</v>
      </c>
      <c r="J6" s="25">
        <f>Kaspakas!J6</f>
        <v>54.190917752077503</v>
      </c>
      <c r="K6" s="25">
        <f>Kaspakas!K6</f>
        <v>4.38458137615459</v>
      </c>
      <c r="L6" s="25">
        <f>Kaspakas!L6</f>
        <v>4.3491203786005697</v>
      </c>
      <c r="M6" s="25">
        <f>Kaspakas!M6</f>
        <v>0.79280508911240299</v>
      </c>
      <c r="N6" s="25">
        <f>Kaspakas!N6</f>
        <v>1.32813059634089</v>
      </c>
      <c r="O6" s="25">
        <f>Kaspakas!O6</f>
        <v>85.519490904346</v>
      </c>
      <c r="P6" s="25">
        <f>Kaspakas!P6</f>
        <v>2.5792680747588101</v>
      </c>
      <c r="Q6" s="25">
        <f>Kaspakas!Q6</f>
        <v>2.7654028434744099E-2</v>
      </c>
      <c r="R6" s="25">
        <f>Kaspakas!R6</f>
        <v>0.12692914157236501</v>
      </c>
      <c r="S6" s="25">
        <f>Kaspakas!S6</f>
        <v>9.7415363729363696E-3</v>
      </c>
      <c r="T6" s="25">
        <f>Kaspakas!T6</f>
        <v>0.22288159837600999</v>
      </c>
      <c r="U6" s="25">
        <f>Kaspakas!U6</f>
        <v>4.41504140573696</v>
      </c>
      <c r="V6" s="25">
        <f>Kaspakas!V6</f>
        <v>8.3301636818820608</v>
      </c>
      <c r="W6" s="25">
        <f>Kaspakas!W6</f>
        <v>3.1342638466956001E-2</v>
      </c>
      <c r="X6" s="25">
        <f>Kaspakas!X6</f>
        <v>3.0905978084246201E-2</v>
      </c>
      <c r="Y6" s="25">
        <f>Kaspakas!Y6</f>
        <v>143.73425246854001</v>
      </c>
      <c r="Z6" s="25">
        <f>Kaspakas!Z6</f>
        <v>11.4923457858315</v>
      </c>
      <c r="AA6" s="25">
        <f>Kaspakas!AA6</f>
        <v>0.66185122735963442</v>
      </c>
      <c r="AB6" s="25">
        <f>Kaspakas!AB6</f>
        <v>1.7944700239933067E-2</v>
      </c>
      <c r="AC6" s="25">
        <f>Kaspakas!AC6</f>
        <v>7.9955512262791364E-2</v>
      </c>
      <c r="AD6" s="25">
        <f>Kaspakas!AD6</f>
        <v>0.41939357971709834</v>
      </c>
      <c r="AE6" s="25">
        <f>Kaspakas!AE6</f>
        <v>2.1502166361501605E-4</v>
      </c>
      <c r="AF6" s="25">
        <f>Kaspakas!AF6</f>
        <v>3.0716696472215674E-2</v>
      </c>
      <c r="AG6" s="25">
        <f>Kaspakas!AG6</f>
        <v>7.7103043331921809E-4</v>
      </c>
      <c r="AH6" s="25">
        <f>Kaspakas!AH6</f>
        <v>1.9239692668799948E-4</v>
      </c>
      <c r="AI6" s="25">
        <f>Kaspakas!AI6</f>
        <v>0.32042161134003866</v>
      </c>
      <c r="AJ6" s="25">
        <f>Kaspakas!AJ6</f>
        <v>7.1913362858524649E-2</v>
      </c>
      <c r="AK6" s="25">
        <f>Kaspakas!AK6</f>
        <v>8.6169903711068904E-4</v>
      </c>
      <c r="AL6" s="25">
        <f>Kaspakas!AL6</f>
        <v>0.12309712113808198</v>
      </c>
      <c r="AM6" s="25">
        <f>Kaspakas!AM6</f>
        <v>7.7103043331921809E-4</v>
      </c>
      <c r="AP6" s="25">
        <f>Kaspakas!AP6</f>
        <v>0.29060359456172702</v>
      </c>
      <c r="AQ6" s="25">
        <f>Kaspakas!AQ6</f>
        <v>10.346240601704601</v>
      </c>
      <c r="AR6" s="25">
        <f>Kaspakas!AR6</f>
        <v>5.4986377094472502E-2</v>
      </c>
      <c r="AS6" s="25">
        <f>Kaspakas!AS6</f>
        <v>0.25564106229719902</v>
      </c>
      <c r="AT6" s="25">
        <f>Kaspakas!AT6</f>
        <v>0.249556851396987</v>
      </c>
      <c r="AU6" s="25">
        <f>Kaspakas!AU6</f>
        <v>4.3491203786005697</v>
      </c>
      <c r="AV6" s="25">
        <f>Kaspakas!AV6</f>
        <v>4.8140041493863299E-2</v>
      </c>
      <c r="AW6" s="25">
        <f>Kaspakas!AW6</f>
        <v>0.43420933410587198</v>
      </c>
      <c r="AX6" s="25">
        <f>Kaspakas!AX6</f>
        <v>0.55731924746222905</v>
      </c>
      <c r="AY6" s="25">
        <f>Kaspakas!AY6</f>
        <v>1.49085820923495</v>
      </c>
      <c r="AZ6" s="25">
        <f>Kaspakas!AZ6</f>
        <v>2.2827759855574399E-2</v>
      </c>
      <c r="BA6" s="25">
        <f>Kaspakas!BA6</f>
        <v>0.12692914157236501</v>
      </c>
      <c r="BB6" s="25">
        <f>Kaspakas!BB6</f>
        <v>9.7415363729363696E-3</v>
      </c>
      <c r="BC6" s="25">
        <f>Kaspakas!BC6</f>
        <v>0.22288159837600999</v>
      </c>
      <c r="BD6" s="25">
        <f>Kaspakas!BD6</f>
        <v>2.46594499009553E-2</v>
      </c>
      <c r="BE6" s="25">
        <f>Kaspakas!BE6</f>
        <v>0.36781745767813101</v>
      </c>
      <c r="BF6" s="25">
        <f>Kaspakas!BF6</f>
        <v>3.1342638466956001E-2</v>
      </c>
      <c r="BG6" s="25">
        <f>Kaspakas!BG6</f>
        <v>9.2683806510980501E-3</v>
      </c>
      <c r="BH6" s="25">
        <f>Kaspakas!BH6</f>
        <v>2.4243851009546201E-2</v>
      </c>
      <c r="BI6" s="25">
        <f>Kaspakas!BI6</f>
        <v>8.3583250189363696E-3</v>
      </c>
      <c r="BK6" s="25">
        <f>Kaspakas!BK6</f>
        <v>8.0144882298665507</v>
      </c>
      <c r="BL6" s="25">
        <f>Kaspakas!BL6</f>
        <v>41964.144057433499</v>
      </c>
      <c r="BM6" s="25">
        <f>Kaspakas!BM6</f>
        <v>19.708447541239401</v>
      </c>
      <c r="BN6" s="25">
        <f>Kaspakas!BN6</f>
        <v>16.918923203800599</v>
      </c>
      <c r="BO6" s="25">
        <f>Kaspakas!BO6</f>
        <v>2.0340618888039201</v>
      </c>
      <c r="BP6" s="25">
        <f>Kaspakas!BP6</f>
        <v>2.3094048053474499</v>
      </c>
      <c r="BQ6" s="25">
        <f>Kaspakas!BQ6</f>
        <v>0.10094364620968201</v>
      </c>
      <c r="BR6" s="25">
        <f>Kaspakas!BR6</f>
        <v>0.27454844218563301</v>
      </c>
      <c r="BS6" s="25">
        <f>Kaspakas!BS6</f>
        <v>52.688533537116399</v>
      </c>
      <c r="BT6" s="25">
        <f>Kaspakas!BT6</f>
        <v>1.51682977696014</v>
      </c>
      <c r="BU6" s="25">
        <f>Kaspakas!BU6</f>
        <v>4.10241980471465E-2</v>
      </c>
      <c r="BV6" s="25">
        <f>Kaspakas!BV6</f>
        <v>0.176080301465561</v>
      </c>
      <c r="BW6" s="25">
        <f>Kaspakas!BW6</f>
        <v>7.6008156130097197E-3</v>
      </c>
      <c r="BX6" s="25">
        <f>Kaspakas!BX6</f>
        <v>8.1540269725524306E-2</v>
      </c>
      <c r="BY6" s="25">
        <f>Kaspakas!BY6</f>
        <v>2.01088707112554</v>
      </c>
      <c r="BZ6" s="25">
        <f>Kaspakas!BZ6</f>
        <v>2.5802067280071301</v>
      </c>
      <c r="CA6" s="25">
        <f>Kaspakas!CA6</f>
        <v>2.6060917294743899E-2</v>
      </c>
      <c r="CB6" s="25">
        <f>Kaspakas!CB6</f>
        <v>1.45187479423587E-2</v>
      </c>
      <c r="CC6" s="25">
        <f>Kaspakas!CC6</f>
        <v>104.202014864045</v>
      </c>
      <c r="CD6" s="25">
        <f>Kaspakas!CD6</f>
        <v>10.901354669199099</v>
      </c>
      <c r="CF6" s="25">
        <f>Kaspakas!CF6</f>
        <v>24.137001876901799</v>
      </c>
      <c r="CG6" s="25">
        <f>Kaspakas!CG6</f>
        <v>430491.13631444302</v>
      </c>
      <c r="CH6" s="25">
        <f>Kaspakas!CH6</f>
        <v>35.866325425957498</v>
      </c>
      <c r="CI6" s="25">
        <f>Kaspakas!CI6</f>
        <v>54.190917752077503</v>
      </c>
      <c r="CJ6" s="25">
        <f>Kaspakas!CJ6</f>
        <v>4.38458137615459</v>
      </c>
      <c r="CK6" s="25">
        <f>Kaspakas!CK6</f>
        <v>4.3491203786005697</v>
      </c>
      <c r="CL6" s="25">
        <f>Kaspakas!CL6</f>
        <v>0.79280508911240299</v>
      </c>
      <c r="CM6" s="25">
        <f>Kaspakas!CM6</f>
        <v>1.32813059634089</v>
      </c>
      <c r="CN6" s="25">
        <f>Kaspakas!CN6</f>
        <v>85.519490904346</v>
      </c>
      <c r="CO6" s="25">
        <f>Kaspakas!CO6</f>
        <v>2.5792680747588101</v>
      </c>
      <c r="CP6" s="25">
        <f>Kaspakas!CP6</f>
        <v>2.7654028434744099E-2</v>
      </c>
      <c r="CQ6" s="25">
        <f>Kaspakas!CQ6</f>
        <v>0.12692914157236501</v>
      </c>
      <c r="CR6" s="25">
        <f>Kaspakas!CR6</f>
        <v>9.7415363729363696E-3</v>
      </c>
      <c r="CS6" s="25">
        <f>Kaspakas!CS6</f>
        <v>0.22288159837600999</v>
      </c>
      <c r="CT6" s="25">
        <f>Kaspakas!CT6</f>
        <v>4.41504140573696</v>
      </c>
      <c r="CU6" s="25">
        <f>Kaspakas!CU6</f>
        <v>8.3301636818820608</v>
      </c>
      <c r="CV6" s="25">
        <f>Kaspakas!CV6</f>
        <v>3.1342638466956001E-2</v>
      </c>
      <c r="CW6" s="25">
        <f>Kaspakas!CW6</f>
        <v>3.0905978084246201E-2</v>
      </c>
      <c r="CX6" s="25">
        <f>Kaspakas!CX6</f>
        <v>143.73425246854001</v>
      </c>
      <c r="CY6" s="25">
        <f>Kaspakas!CY6</f>
        <v>11.4923457858315</v>
      </c>
      <c r="DA6" s="25">
        <f>Kaspakas!DA6</f>
        <v>0.43934945481776755</v>
      </c>
      <c r="DB6" s="25">
        <f>Kaspakas!DB6</f>
        <v>7708.6782400294214</v>
      </c>
      <c r="DC6" s="25">
        <f>Kaspakas!DC6</f>
        <v>0.60859287169129628</v>
      </c>
      <c r="DD6" s="25">
        <f>Kaspakas!DD6</f>
        <v>0.92328809971951709</v>
      </c>
      <c r="DE6" s="25">
        <f>Kaspakas!DE6</f>
        <v>6.8998542412655239E-2</v>
      </c>
      <c r="DF6" s="25">
        <f>Kaspakas!DF6</f>
        <v>6.6510481397775947E-2</v>
      </c>
      <c r="DG6" s="25">
        <f>Kaspakas!DG6</f>
        <v>1.1370782799254235E-2</v>
      </c>
      <c r="DH6" s="25">
        <f>Kaspakas!DH6</f>
        <v>1.8291290405466051E-2</v>
      </c>
      <c r="DI6" s="25">
        <f>Kaspakas!DI6</f>
        <v>1.141453077675143</v>
      </c>
      <c r="DJ6" s="25">
        <f>Kaspakas!DJ6</f>
        <v>3.2665502466550284E-2</v>
      </c>
      <c r="DK6" s="25">
        <f>Kaspakas!DK6</f>
        <v>2.5636868358556184E-4</v>
      </c>
      <c r="DL6" s="25">
        <f>Kaspakas!DL6</f>
        <v>1.1291523211461958E-3</v>
      </c>
      <c r="DM6" s="25">
        <f>Kaspakas!DM6</f>
        <v>8.4843285660230714E-5</v>
      </c>
      <c r="DN6" s="25">
        <f>Kaspakas!DN6</f>
        <v>1.8775301017269817E-3</v>
      </c>
      <c r="DO6" s="25">
        <f>Kaspakas!DO6</f>
        <v>3.6260195513608408E-2</v>
      </c>
      <c r="DP6" s="25">
        <f>Kaspakas!DP6</f>
        <v>6.5283414434812392E-2</v>
      </c>
      <c r="DQ6" s="25">
        <f>Kaspakas!DQ6</f>
        <v>1.5912670687970114E-4</v>
      </c>
      <c r="DR6" s="25">
        <f>Kaspakas!DR6</f>
        <v>1.5121576999806835E-4</v>
      </c>
      <c r="DS6" s="25">
        <f>Kaspakas!DS6</f>
        <v>0.6936981296744209</v>
      </c>
      <c r="DT6" s="25">
        <f>Kaspakas!DT6</f>
        <v>5.4992462861018339E-2</v>
      </c>
      <c r="DV6" s="25">
        <f>Kaspakas!DV6</f>
        <v>5.6955749431152995E-3</v>
      </c>
      <c r="DW6" s="25">
        <f>Kaspakas!DW6</f>
        <v>99.932648480605707</v>
      </c>
      <c r="DX6" s="25">
        <f>Kaspakas!DX6</f>
        <v>7.8895882822963108E-3</v>
      </c>
      <c r="DY6" s="25">
        <f>Kaspakas!DY6</f>
        <v>1.1969188782128331E-2</v>
      </c>
      <c r="DZ6" s="25">
        <f>Kaspakas!DZ6</f>
        <v>8.9447332861719272E-4</v>
      </c>
      <c r="EA6" s="25">
        <f>Kaspakas!EA6</f>
        <v>8.6221896294564238E-4</v>
      </c>
      <c r="EB6" s="25">
        <f>Kaspakas!EB6</f>
        <v>1.4740691011418504E-4</v>
      </c>
      <c r="EC6" s="25">
        <f>Kaspakas!EC6</f>
        <v>2.3712198608242057E-4</v>
      </c>
      <c r="ED6" s="25">
        <f>Kaspakas!ED6</f>
        <v>1.479740438199691E-2</v>
      </c>
      <c r="EE6" s="25">
        <f>Kaspakas!EE6</f>
        <v>4.2346431823825467E-4</v>
      </c>
      <c r="EF6" s="25">
        <f>Kaspakas!EF6</f>
        <v>3.3234752755867776E-6</v>
      </c>
      <c r="EG6" s="25">
        <f>Kaspakas!EG6</f>
        <v>1.4637941612897325E-5</v>
      </c>
      <c r="EH6" s="25">
        <f>Kaspakas!EH6</f>
        <v>1.0998791203653987E-6</v>
      </c>
      <c r="EI6" s="25">
        <f>Kaspakas!EI6</f>
        <v>2.4339653287555327E-5</v>
      </c>
      <c r="EJ6" s="25">
        <f>Kaspakas!EJ6</f>
        <v>4.7006468025647351E-4</v>
      </c>
      <c r="EK6" s="25">
        <f>Kaspakas!EK6</f>
        <v>8.4631168965523037E-4</v>
      </c>
      <c r="EL6" s="25">
        <f>Kaspakas!EL6</f>
        <v>2.0628637967933736E-6</v>
      </c>
      <c r="EM6" s="25">
        <f>Kaspakas!EM6</f>
        <v>1.9603091369764335E-6</v>
      </c>
      <c r="EN6" s="25">
        <f>Kaspakas!EN6</f>
        <v>8.9928635215864132E-3</v>
      </c>
      <c r="EO6" s="25">
        <f>Kaspakas!EO6</f>
        <v>7.129033394643198E-4</v>
      </c>
      <c r="EQ6" s="25">
        <f>Kaspakas!EQ6</f>
        <v>199.86529696121141</v>
      </c>
      <c r="EU6" s="29" t="s">
        <v>535</v>
      </c>
      <c r="EV6" s="29">
        <v>2.4497435500735555E-2</v>
      </c>
      <c r="EW6" s="29">
        <v>0.20631243802293225</v>
      </c>
      <c r="EX6" s="29">
        <v>2.9025565053784303E-2</v>
      </c>
      <c r="EY6" s="29">
        <v>0.23141439422481669</v>
      </c>
      <c r="EZ6" s="29">
        <v>1</v>
      </c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</row>
    <row r="7" spans="1:171">
      <c r="A7" s="25" t="str">
        <f>Kaspakas!A7</f>
        <v>19III-11.d</v>
      </c>
      <c r="B7" s="25" t="str">
        <f>Kaspakas!B7</f>
        <v>Kaspakas</v>
      </c>
      <c r="C7" s="25" t="str">
        <f>Kaspakas!C7</f>
        <v>epithermal</v>
      </c>
      <c r="D7" s="25" t="str">
        <f>Kaspakas!D7</f>
        <v>epithermal IS</v>
      </c>
      <c r="E7" s="25" t="str">
        <f>Kaspakas!E7</f>
        <v>pyrite</v>
      </c>
      <c r="F7" s="25" t="str">
        <f>Kaspakas!F7</f>
        <v>subhedral</v>
      </c>
      <c r="G7" s="25">
        <f>Kaspakas!G7</f>
        <v>19.783848918390401</v>
      </c>
      <c r="H7" s="25">
        <f>Kaspakas!H7</f>
        <v>469177.52246148098</v>
      </c>
      <c r="I7" s="25">
        <f>Kaspakas!I7</f>
        <v>68.2542720601149</v>
      </c>
      <c r="J7" s="25">
        <f>Kaspakas!J7</f>
        <v>38.617667247496499</v>
      </c>
      <c r="K7" s="25">
        <f>Kaspakas!K7</f>
        <v>10.9782388156842</v>
      </c>
      <c r="L7" s="25">
        <f>Kaspakas!L7</f>
        <v>1.68342578093526</v>
      </c>
      <c r="M7" s="25">
        <f>Kaspakas!M7</f>
        <v>2.5394591039601198E-2</v>
      </c>
      <c r="N7" s="25">
        <f>Kaspakas!N7</f>
        <v>1.2573493464787699</v>
      </c>
      <c r="O7" s="25">
        <f>Kaspakas!O7</f>
        <v>8776.08573387447</v>
      </c>
      <c r="P7" s="25">
        <f>Kaspakas!P7</f>
        <v>4.2722049430187798</v>
      </c>
      <c r="Q7" s="25">
        <f>Kaspakas!Q7</f>
        <v>0.68901208966636696</v>
      </c>
      <c r="R7" s="25">
        <f>Kaspakas!R7</f>
        <v>0.10113364679036201</v>
      </c>
      <c r="S7" s="25">
        <f>Kaspakas!S7</f>
        <v>3.8123339535819801E-3</v>
      </c>
      <c r="T7" s="25">
        <f>Kaspakas!T7</f>
        <v>0.10076833824013599</v>
      </c>
      <c r="U7" s="25">
        <f>Kaspakas!U7</f>
        <v>4.2411626536132196</v>
      </c>
      <c r="V7" s="25">
        <f>Kaspakas!V7</f>
        <v>40.059852785718199</v>
      </c>
      <c r="W7" s="25">
        <f>Kaspakas!W7</f>
        <v>1.5822296911400799</v>
      </c>
      <c r="X7" s="25">
        <f>Kaspakas!X7</f>
        <v>3.27819846726966E-2</v>
      </c>
      <c r="Y7" s="25">
        <f>Kaspakas!Y7</f>
        <v>280.70562348436499</v>
      </c>
      <c r="Z7" s="25">
        <f>Kaspakas!Z7</f>
        <v>15.9646612135483</v>
      </c>
      <c r="AA7" s="25">
        <f>Kaspakas!AA7</f>
        <v>1.7674364332438977</v>
      </c>
      <c r="AB7" s="25">
        <f>Kaspakas!AB7</f>
        <v>1.5219520328764405E-2</v>
      </c>
      <c r="AC7" s="25">
        <f>Kaspakas!AC7</f>
        <v>5.6873321650563635E-2</v>
      </c>
      <c r="AD7" s="25">
        <f>Kaspakas!AD7</f>
        <v>7.7773023338483247E-3</v>
      </c>
      <c r="AE7" s="25">
        <f>Kaspakas!AE7</f>
        <v>1.16784210682272E-4</v>
      </c>
      <c r="AF7" s="25">
        <f>Kaspakas!AF7</f>
        <v>1.5108933697045966E-2</v>
      </c>
      <c r="AG7" s="25">
        <f>Kaspakas!AG7</f>
        <v>1.0094783357436148E-2</v>
      </c>
      <c r="AH7" s="25">
        <f>Kaspakas!AH7</f>
        <v>2.4545717364466845E-3</v>
      </c>
      <c r="AI7" s="25">
        <f>Kaspakas!AI7</f>
        <v>0.23389980922347889</v>
      </c>
      <c r="AJ7" s="25">
        <f>Kaspakas!AJ7</f>
        <v>6.259249148911937E-2</v>
      </c>
      <c r="AK7" s="25">
        <f>Kaspakas!AK7</f>
        <v>4.8029205620746918E-4</v>
      </c>
      <c r="AL7" s="25">
        <f>Kaspakas!AL7</f>
        <v>6.2137687878024962E-2</v>
      </c>
      <c r="AM7" s="25">
        <f>Kaspakas!AM7</f>
        <v>1.0094783357436148E-2</v>
      </c>
      <c r="AP7" s="25">
        <f>Kaspakas!AP7</f>
        <v>0.131321935745082</v>
      </c>
      <c r="AQ7" s="25">
        <f>Kaspakas!AQ7</f>
        <v>4.96784511277626</v>
      </c>
      <c r="AR7" s="25">
        <f>Kaspakas!AR7</f>
        <v>1.1998727789558E-2</v>
      </c>
      <c r="AS7" s="25">
        <f>Kaspakas!AS7</f>
        <v>0.13058764823310401</v>
      </c>
      <c r="AT7" s="25">
        <f>Kaspakas!AT7</f>
        <v>9.7165755370141299E-2</v>
      </c>
      <c r="AU7" s="25">
        <f>Kaspakas!AU7</f>
        <v>1.68342578093526</v>
      </c>
      <c r="AV7" s="25">
        <f>Kaspakas!AV7</f>
        <v>1.23165692184957E-2</v>
      </c>
      <c r="AW7" s="25">
        <f>Kaspakas!AW7</f>
        <v>0.25650408773597799</v>
      </c>
      <c r="AX7" s="25">
        <f>Kaspakas!AX7</f>
        <v>0.30948101628764302</v>
      </c>
      <c r="AY7" s="25">
        <f>Kaspakas!AY7</f>
        <v>0.52015399409996699</v>
      </c>
      <c r="AZ7" s="25">
        <f>Kaspakas!AZ7</f>
        <v>1.20086440590797E-2</v>
      </c>
      <c r="BA7" s="25">
        <f>Kaspakas!BA7</f>
        <v>0.10113364679036201</v>
      </c>
      <c r="BB7" s="25">
        <f>Kaspakas!BB7</f>
        <v>3.8123339535819801E-3</v>
      </c>
      <c r="BC7" s="25">
        <f>Kaspakas!BC7</f>
        <v>8.3590519777539202E-2</v>
      </c>
      <c r="BD7" s="25">
        <f>Kaspakas!BD7</f>
        <v>9.3979786594330199E-3</v>
      </c>
      <c r="BE7" s="25">
        <f>Kaspakas!BE7</f>
        <v>8.1425024100833604E-2</v>
      </c>
      <c r="BF7" s="25">
        <f>Kaspakas!BF7</f>
        <v>1.93332547554638E-2</v>
      </c>
      <c r="BG7" s="25">
        <f>Kaspakas!BG7</f>
        <v>6.6259517701293498E-3</v>
      </c>
      <c r="BH7" s="25">
        <f>Kaspakas!BH7</f>
        <v>1.6525268082047202E-2</v>
      </c>
      <c r="BI7" s="25">
        <f>Kaspakas!BI7</f>
        <v>1.0326539261844001E-2</v>
      </c>
      <c r="BK7" s="25">
        <f>Kaspakas!BK7</f>
        <v>4.2433686291913997</v>
      </c>
      <c r="BL7" s="25">
        <f>Kaspakas!BL7</f>
        <v>15869.980715194501</v>
      </c>
      <c r="BM7" s="25">
        <f>Kaspakas!BM7</f>
        <v>6.4681935556470904</v>
      </c>
      <c r="BN7" s="25">
        <f>Kaspakas!BN7</f>
        <v>5.8762277157096801</v>
      </c>
      <c r="BO7" s="25">
        <f>Kaspakas!BO7</f>
        <v>4.8912215109161901</v>
      </c>
      <c r="BP7" s="25">
        <f>Kaspakas!BP7</f>
        <v>0.94269797318922699</v>
      </c>
      <c r="BQ7" s="25">
        <f>Kaspakas!BQ7</f>
        <v>2.2298319909960701E-2</v>
      </c>
      <c r="BR7" s="25">
        <f>Kaspakas!BR7</f>
        <v>0.51633743938615995</v>
      </c>
      <c r="BS7" s="25">
        <f>Kaspakas!BS7</f>
        <v>1691.5307552316599</v>
      </c>
      <c r="BT7" s="25">
        <f>Kaspakas!BT7</f>
        <v>1.0059008176911901</v>
      </c>
      <c r="BU7" s="25">
        <f>Kaspakas!BU7</f>
        <v>0.224164786964586</v>
      </c>
      <c r="BV7" s="25">
        <f>Kaspakas!BV7</f>
        <v>0.12358523221829799</v>
      </c>
      <c r="BW7" s="25">
        <f>Kaspakas!BW7</f>
        <v>3.0554001631711699E-3</v>
      </c>
      <c r="BX7" s="25">
        <f>Kaspakas!BX7</f>
        <v>6.7489663534384806E-2</v>
      </c>
      <c r="BY7" s="25">
        <f>Kaspakas!BY7</f>
        <v>2.0841219907251101</v>
      </c>
      <c r="BZ7" s="25">
        <f>Kaspakas!BZ7</f>
        <v>16.325925793599801</v>
      </c>
      <c r="CA7" s="25">
        <f>Kaspakas!CA7</f>
        <v>1.2012475553100701</v>
      </c>
      <c r="CB7" s="25">
        <f>Kaspakas!CB7</f>
        <v>1.96442878917703E-2</v>
      </c>
      <c r="CC7" s="25">
        <f>Kaspakas!CC7</f>
        <v>192.569193886645</v>
      </c>
      <c r="CD7" s="25">
        <f>Kaspakas!CD7</f>
        <v>12.5399495521057</v>
      </c>
      <c r="CF7" s="25">
        <f>Kaspakas!CF7</f>
        <v>19.783848918390401</v>
      </c>
      <c r="CG7" s="25">
        <f>Kaspakas!CG7</f>
        <v>469177.52246148098</v>
      </c>
      <c r="CH7" s="25">
        <f>Kaspakas!CH7</f>
        <v>68.2542720601149</v>
      </c>
      <c r="CI7" s="25">
        <f>Kaspakas!CI7</f>
        <v>38.617667247496499</v>
      </c>
      <c r="CJ7" s="25">
        <f>Kaspakas!CJ7</f>
        <v>10.9782388156842</v>
      </c>
      <c r="CK7" s="25">
        <f>Kaspakas!CK7</f>
        <v>1.68342578093526</v>
      </c>
      <c r="CL7" s="25">
        <f>Kaspakas!CL7</f>
        <v>2.5394591039601198E-2</v>
      </c>
      <c r="CM7" s="25">
        <f>Kaspakas!CM7</f>
        <v>1.2573493464787699</v>
      </c>
      <c r="CN7" s="25">
        <f>Kaspakas!CN7</f>
        <v>8776.08573387447</v>
      </c>
      <c r="CO7" s="25">
        <f>Kaspakas!CO7</f>
        <v>4.2722049430187798</v>
      </c>
      <c r="CP7" s="25">
        <f>Kaspakas!CP7</f>
        <v>0.68901208966636696</v>
      </c>
      <c r="CQ7" s="25">
        <f>Kaspakas!CQ7</f>
        <v>0.10113364679036201</v>
      </c>
      <c r="CR7" s="25">
        <f>Kaspakas!CR7</f>
        <v>3.8123339535819801E-3</v>
      </c>
      <c r="CS7" s="25">
        <f>Kaspakas!CS7</f>
        <v>0.10076833824013599</v>
      </c>
      <c r="CT7" s="25">
        <f>Kaspakas!CT7</f>
        <v>4.2411626536132196</v>
      </c>
      <c r="CU7" s="25">
        <f>Kaspakas!CU7</f>
        <v>40.059852785718199</v>
      </c>
      <c r="CV7" s="25">
        <f>Kaspakas!CV7</f>
        <v>1.5822296911400799</v>
      </c>
      <c r="CW7" s="25">
        <f>Kaspakas!CW7</f>
        <v>3.27819846726966E-2</v>
      </c>
      <c r="CX7" s="25">
        <f>Kaspakas!CX7</f>
        <v>280.70562348436499</v>
      </c>
      <c r="CY7" s="25">
        <f>Kaspakas!CY7</f>
        <v>15.9646612135483</v>
      </c>
      <c r="DA7" s="25">
        <f>Kaspakas!DA7</f>
        <v>0.36011196754348523</v>
      </c>
      <c r="DB7" s="25">
        <f>Kaspakas!DB7</f>
        <v>8401.4239853430208</v>
      </c>
      <c r="DC7" s="25">
        <f>Kaspakas!DC7</f>
        <v>1.1581633452810114</v>
      </c>
      <c r="DD7" s="25">
        <f>Kaspakas!DD7</f>
        <v>0.65795587319011173</v>
      </c>
      <c r="DE7" s="25">
        <f>Kaspakas!DE7</f>
        <v>0.17276050130117082</v>
      </c>
      <c r="DF7" s="25">
        <f>Kaspakas!DF7</f>
        <v>2.5744391817330785E-2</v>
      </c>
      <c r="DG7" s="25">
        <f>Kaspakas!DG7</f>
        <v>3.6422114710498972E-4</v>
      </c>
      <c r="DH7" s="25">
        <f>Kaspakas!DH7</f>
        <v>1.731647633216871E-2</v>
      </c>
      <c r="DI7" s="25">
        <f>Kaspakas!DI7</f>
        <v>117.13692358244445</v>
      </c>
      <c r="DJ7" s="25">
        <f>Kaspakas!DJ7</f>
        <v>5.4105938994665405E-2</v>
      </c>
      <c r="DK7" s="25">
        <f>Kaspakas!DK7</f>
        <v>6.3875367315517169E-3</v>
      </c>
      <c r="DL7" s="25">
        <f>Kaspakas!DL7</f>
        <v>8.9967749410966907E-4</v>
      </c>
      <c r="DM7" s="25">
        <f>Kaspakas!DM7</f>
        <v>3.3203277827361391E-5</v>
      </c>
      <c r="DN7" s="25">
        <f>Kaspakas!DN7</f>
        <v>8.4886141218209078E-4</v>
      </c>
      <c r="DO7" s="25">
        <f>Kaspakas!DO7</f>
        <v>3.4832150571724861E-2</v>
      </c>
      <c r="DP7" s="25">
        <f>Kaspakas!DP7</f>
        <v>0.31394868954324606</v>
      </c>
      <c r="DQ7" s="25">
        <f>Kaspakas!DQ7</f>
        <v>8.0329867743537155E-3</v>
      </c>
      <c r="DR7" s="25">
        <f>Kaspakas!DR7</f>
        <v>1.6039463435954209E-4</v>
      </c>
      <c r="DS7" s="25">
        <f>Kaspakas!DS7</f>
        <v>1.3547568700982868</v>
      </c>
      <c r="DT7" s="25">
        <f>Kaspakas!DT7</f>
        <v>7.6393110269721495E-2</v>
      </c>
      <c r="DV7" s="25">
        <f>Kaspakas!DV7</f>
        <v>4.2247647827186371E-3</v>
      </c>
      <c r="DW7" s="25">
        <f>Kaspakas!DW7</f>
        <v>98.563900611491846</v>
      </c>
      <c r="DX7" s="25">
        <f>Kaspakas!DX7</f>
        <v>1.3587351031836987E-2</v>
      </c>
      <c r="DY7" s="25">
        <f>Kaspakas!DY7</f>
        <v>7.7190125632267698E-3</v>
      </c>
      <c r="DZ7" s="25">
        <f>Kaspakas!DZ7</f>
        <v>2.0267931852441644E-3</v>
      </c>
      <c r="EA7" s="25">
        <f>Kaspakas!EA7</f>
        <v>3.0202828482570542E-4</v>
      </c>
      <c r="EB7" s="25">
        <f>Kaspakas!EB7</f>
        <v>4.2729728920345682E-6</v>
      </c>
      <c r="EC7" s="25">
        <f>Kaspakas!EC7</f>
        <v>2.0315359100109046E-4</v>
      </c>
      <c r="ED7" s="25">
        <f>Kaspakas!ED7</f>
        <v>1.3742280015933015</v>
      </c>
      <c r="EE7" s="25">
        <f>Kaspakas!EE7</f>
        <v>6.3476053617402407E-4</v>
      </c>
      <c r="EF7" s="25">
        <f>Kaspakas!EF7</f>
        <v>7.493736022122823E-5</v>
      </c>
      <c r="EG7" s="25">
        <f>Kaspakas!EG7</f>
        <v>1.0554844424769371E-5</v>
      </c>
      <c r="EH7" s="25">
        <f>Kaspakas!EH7</f>
        <v>3.8953451003796473E-7</v>
      </c>
      <c r="EI7" s="25">
        <f>Kaspakas!EI7</f>
        <v>9.9586798629863648E-6</v>
      </c>
      <c r="EJ7" s="25">
        <f>Kaspakas!EJ7</f>
        <v>4.0864413378321291E-4</v>
      </c>
      <c r="EK7" s="25">
        <f>Kaspakas!EK7</f>
        <v>3.6831860274202316E-3</v>
      </c>
      <c r="EL7" s="25">
        <f>Kaspakas!EL7</f>
        <v>9.4241465663692632E-5</v>
      </c>
      <c r="EM7" s="25">
        <f>Kaspakas!EM7</f>
        <v>1.8817191975087553E-6</v>
      </c>
      <c r="EN7" s="25">
        <f>Kaspakas!EN7</f>
        <v>1.5893748694275834E-2</v>
      </c>
      <c r="EO7" s="25">
        <f>Kaspakas!EO7</f>
        <v>8.962293703024131E-4</v>
      </c>
      <c r="EQ7" s="25">
        <f>Kaspakas!EQ7</f>
        <v>197.12780122298369</v>
      </c>
      <c r="EU7" s="29" t="s">
        <v>536</v>
      </c>
      <c r="EV7" s="29">
        <v>0.15051250715715414</v>
      </c>
      <c r="EW7" s="29">
        <v>0.23105973591145165</v>
      </c>
      <c r="EX7" s="29">
        <v>-1.6932676786439348E-2</v>
      </c>
      <c r="EY7" s="29">
        <v>1.5109613818799191E-2</v>
      </c>
      <c r="EZ7" s="29">
        <v>0.4729553379412107</v>
      </c>
      <c r="FA7" s="29">
        <v>1</v>
      </c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</row>
    <row r="8" spans="1:171">
      <c r="A8" s="25" t="str">
        <f>Kaspakas!A8</f>
        <v>19III-12.d</v>
      </c>
      <c r="B8" s="25" t="str">
        <f>Kaspakas!B8</f>
        <v>Kaspakas</v>
      </c>
      <c r="C8" s="25" t="str">
        <f>Kaspakas!C8</f>
        <v>epithermal</v>
      </c>
      <c r="D8" s="25" t="str">
        <f>Kaspakas!D8</f>
        <v>epithermal IS</v>
      </c>
      <c r="E8" s="25" t="str">
        <f>Kaspakas!E8</f>
        <v>pyrite</v>
      </c>
      <c r="F8" s="25" t="str">
        <f>Kaspakas!F8</f>
        <v>anhedral</v>
      </c>
      <c r="G8" s="25">
        <f>Kaspakas!G8</f>
        <v>17.737878512033099</v>
      </c>
      <c r="H8" s="25">
        <f>Kaspakas!H8</f>
        <v>468511.75999895402</v>
      </c>
      <c r="I8" s="25">
        <f>Kaspakas!I8</f>
        <v>96.058989733207198</v>
      </c>
      <c r="J8" s="25">
        <f>Kaspakas!J8</f>
        <v>76.074518399873696</v>
      </c>
      <c r="K8" s="25">
        <f>Kaspakas!K8</f>
        <v>18.442774196379201</v>
      </c>
      <c r="L8" s="25">
        <f>Kaspakas!L8</f>
        <v>2.5239779385058498</v>
      </c>
      <c r="M8" s="25">
        <f>Kaspakas!M8</f>
        <v>0.11407938977826899</v>
      </c>
      <c r="N8" s="25">
        <f>Kaspakas!N8</f>
        <v>0.93755255304040097</v>
      </c>
      <c r="O8" s="25">
        <f>Kaspakas!O8</f>
        <v>6649.0843232160696</v>
      </c>
      <c r="P8" s="25">
        <f>Kaspakas!P8</f>
        <v>4.1657653205904399</v>
      </c>
      <c r="Q8" s="25">
        <f>Kaspakas!Q8</f>
        <v>0.55294486418406297</v>
      </c>
      <c r="R8" s="25">
        <f>Kaspakas!R8</f>
        <v>8.7405614987990904E-2</v>
      </c>
      <c r="S8" s="25">
        <f>Kaspakas!S8</f>
        <v>6.09177296992096E-3</v>
      </c>
      <c r="T8" s="25">
        <f>Kaspakas!T8</f>
        <v>0.19459199171764799</v>
      </c>
      <c r="U8" s="25">
        <f>Kaspakas!U8</f>
        <v>14.6601203790584</v>
      </c>
      <c r="V8" s="25">
        <f>Kaspakas!V8</f>
        <v>56.554844624690702</v>
      </c>
      <c r="W8" s="25">
        <f>Kaspakas!W8</f>
        <v>0.61034308135728399</v>
      </c>
      <c r="X8" s="25">
        <f>Kaspakas!X8</f>
        <v>7.2548810824514198E-2</v>
      </c>
      <c r="Y8" s="25">
        <f>Kaspakas!Y8</f>
        <v>371.90264246012902</v>
      </c>
      <c r="Z8" s="25">
        <f>Kaspakas!Z8</f>
        <v>30.0633052473536</v>
      </c>
      <c r="AA8" s="25">
        <f>Kaspakas!AA8</f>
        <v>1.2626959953698067</v>
      </c>
      <c r="AB8" s="25">
        <f>Kaspakas!AB8</f>
        <v>1.1201225388004723E-2</v>
      </c>
      <c r="AC8" s="25">
        <f>Kaspakas!AC8</f>
        <v>8.0836492713483823E-2</v>
      </c>
      <c r="AD8" s="25">
        <f>Kaspakas!AD8</f>
        <v>1.4446950145872838E-2</v>
      </c>
      <c r="AE8" s="25">
        <f>Kaspakas!AE8</f>
        <v>1.9507473876659003E-4</v>
      </c>
      <c r="AF8" s="25">
        <f>Kaspakas!AF8</f>
        <v>3.9419242310519707E-2</v>
      </c>
      <c r="AG8" s="25">
        <f>Kaspakas!AG8</f>
        <v>5.7563052216123003E-3</v>
      </c>
      <c r="AH8" s="25">
        <f>Kaspakas!AH8</f>
        <v>1.4868000413396985E-3</v>
      </c>
      <c r="AI8" s="25">
        <f>Kaspakas!AI8</f>
        <v>0.31296711875537081</v>
      </c>
      <c r="AJ8" s="25">
        <f>Kaspakas!AJ8</f>
        <v>4.3366740917850317E-2</v>
      </c>
      <c r="AK8" s="25">
        <f>Kaspakas!AK8</f>
        <v>7.5525269447461582E-4</v>
      </c>
      <c r="AL8" s="25">
        <f>Kaspakas!AL8</f>
        <v>0.15261580847118211</v>
      </c>
      <c r="AM8" s="25">
        <f>Kaspakas!AM8</f>
        <v>5.7563052216123003E-3</v>
      </c>
      <c r="AP8" s="25">
        <f>Kaspakas!AP8</f>
        <v>0.131792288689632</v>
      </c>
      <c r="AQ8" s="25">
        <f>Kaspakas!AQ8</f>
        <v>7.6157512065738402</v>
      </c>
      <c r="AR8" s="25">
        <f>Kaspakas!AR8</f>
        <v>1.67470285947602E-2</v>
      </c>
      <c r="AS8" s="25">
        <f>Kaspakas!AS8</f>
        <v>4.3124074213093902E-2</v>
      </c>
      <c r="AT8" s="25">
        <f>Kaspakas!AT8</f>
        <v>0.16508971287727101</v>
      </c>
      <c r="AU8" s="25">
        <f>Kaspakas!AU8</f>
        <v>2.5239779385058498</v>
      </c>
      <c r="AV8" s="25">
        <f>Kaspakas!AV8</f>
        <v>1.5087365890882399E-2</v>
      </c>
      <c r="AW8" s="25">
        <f>Kaspakas!AW8</f>
        <v>0.32840764929942701</v>
      </c>
      <c r="AX8" s="25">
        <f>Kaspakas!AX8</f>
        <v>0.37181988869872501</v>
      </c>
      <c r="AY8" s="25">
        <f>Kaspakas!AY8</f>
        <v>0.64401057078767698</v>
      </c>
      <c r="AZ8" s="25">
        <f>Kaspakas!AZ8</f>
        <v>2.1686607379678102E-2</v>
      </c>
      <c r="BA8" s="25">
        <f>Kaspakas!BA8</f>
        <v>8.7405614987990904E-2</v>
      </c>
      <c r="BB8" s="25">
        <f>Kaspakas!BB8</f>
        <v>8.3224932568628495E-5</v>
      </c>
      <c r="BC8" s="25">
        <f>Kaspakas!BC8</f>
        <v>0.19459199171764799</v>
      </c>
      <c r="BD8" s="25">
        <f>Kaspakas!BD8</f>
        <v>4.9674718965874699E-2</v>
      </c>
      <c r="BE8" s="25">
        <f>Kaspakas!BE8</f>
        <v>0.120877231878432</v>
      </c>
      <c r="BF8" s="25">
        <f>Kaspakas!BF8</f>
        <v>1.28629633062951E-2</v>
      </c>
      <c r="BG8" s="25">
        <f>Kaspakas!BG8</f>
        <v>4.4066086425233698E-3</v>
      </c>
      <c r="BH8" s="25">
        <f>Kaspakas!BH8</f>
        <v>1.09219331340647E-2</v>
      </c>
      <c r="BI8" s="25">
        <f>Kaspakas!BI8</f>
        <v>4.6426238775602903E-3</v>
      </c>
      <c r="BK8" s="25">
        <f>Kaspakas!BK8</f>
        <v>1.87301970011082</v>
      </c>
      <c r="BL8" s="25">
        <f>Kaspakas!BL8</f>
        <v>47564.099077003302</v>
      </c>
      <c r="BM8" s="25">
        <f>Kaspakas!BM8</f>
        <v>10.4222260049558</v>
      </c>
      <c r="BN8" s="25">
        <f>Kaspakas!BN8</f>
        <v>12.4286998789932</v>
      </c>
      <c r="BO8" s="25">
        <f>Kaspakas!BO8</f>
        <v>12.167992884917901</v>
      </c>
      <c r="BP8" s="25">
        <f>Kaspakas!BP8</f>
        <v>1.03334700869734</v>
      </c>
      <c r="BQ8" s="25">
        <f>Kaspakas!BQ8</f>
        <v>2.4737235114733101E-2</v>
      </c>
      <c r="BR8" s="25">
        <f>Kaspakas!BR8</f>
        <v>0.25256110915072899</v>
      </c>
      <c r="BS8" s="25">
        <f>Kaspakas!BS8</f>
        <v>1163.13013658625</v>
      </c>
      <c r="BT8" s="25">
        <f>Kaspakas!BT8</f>
        <v>0.93961340201962895</v>
      </c>
      <c r="BU8" s="25">
        <f>Kaspakas!BU8</f>
        <v>0.28892969476969999</v>
      </c>
      <c r="BV8" s="25">
        <f>Kaspakas!BV8</f>
        <v>6.3399488276113594E-2</v>
      </c>
      <c r="BW8" s="25">
        <f>Kaspakas!BW8</f>
        <v>5.2274853239729696E-3</v>
      </c>
      <c r="BX8" s="25">
        <f>Kaspakas!BX8</f>
        <v>3.06652383625775E-2</v>
      </c>
      <c r="BY8" s="25">
        <f>Kaspakas!BY8</f>
        <v>10.7164640810722</v>
      </c>
      <c r="BZ8" s="25">
        <f>Kaspakas!BZ8</f>
        <v>20.8984838650493</v>
      </c>
      <c r="CA8" s="25">
        <f>Kaspakas!CA8</f>
        <v>0.34336618914000999</v>
      </c>
      <c r="CB8" s="25">
        <f>Kaspakas!CB8</f>
        <v>3.7713158397753202E-2</v>
      </c>
      <c r="CC8" s="25">
        <f>Kaspakas!CC8</f>
        <v>294.63682629439501</v>
      </c>
      <c r="CD8" s="25">
        <f>Kaspakas!CD8</f>
        <v>37.7995994263527</v>
      </c>
      <c r="CF8" s="25">
        <f>Kaspakas!CF8</f>
        <v>17.737878512033099</v>
      </c>
      <c r="CG8" s="25">
        <f>Kaspakas!CG8</f>
        <v>468511.75999895402</v>
      </c>
      <c r="CH8" s="25">
        <f>Kaspakas!CH8</f>
        <v>96.058989733207198</v>
      </c>
      <c r="CI8" s="25">
        <f>Kaspakas!CI8</f>
        <v>76.074518399873696</v>
      </c>
      <c r="CJ8" s="25">
        <f>Kaspakas!CJ8</f>
        <v>18.442774196379201</v>
      </c>
      <c r="CK8" s="25">
        <f>Kaspakas!CK8</f>
        <v>2.5239779385058498</v>
      </c>
      <c r="CL8" s="25">
        <f>Kaspakas!CL8</f>
        <v>0.11407938977826899</v>
      </c>
      <c r="CM8" s="25">
        <f>Kaspakas!CM8</f>
        <v>0.93755255304040097</v>
      </c>
      <c r="CN8" s="25">
        <f>Kaspakas!CN8</f>
        <v>6649.0843232160696</v>
      </c>
      <c r="CO8" s="25">
        <f>Kaspakas!CO8</f>
        <v>4.1657653205904399</v>
      </c>
      <c r="CP8" s="25">
        <f>Kaspakas!CP8</f>
        <v>0.55294486418406297</v>
      </c>
      <c r="CQ8" s="25">
        <f>Kaspakas!CQ8</f>
        <v>8.7405614987990904E-2</v>
      </c>
      <c r="CR8" s="25">
        <f>Kaspakas!CR8</f>
        <v>6.09177296992096E-3</v>
      </c>
      <c r="CS8" s="25">
        <f>Kaspakas!CS8</f>
        <v>0.19459199171764799</v>
      </c>
      <c r="CT8" s="25">
        <f>Kaspakas!CT8</f>
        <v>14.6601203790584</v>
      </c>
      <c r="CU8" s="25">
        <f>Kaspakas!CU8</f>
        <v>56.554844624690702</v>
      </c>
      <c r="CV8" s="25">
        <f>Kaspakas!CV8</f>
        <v>0.61034308135728399</v>
      </c>
      <c r="CW8" s="25">
        <f>Kaspakas!CW8</f>
        <v>7.2548810824514198E-2</v>
      </c>
      <c r="CX8" s="25">
        <f>Kaspakas!CX8</f>
        <v>371.90264246012902</v>
      </c>
      <c r="CY8" s="25">
        <f>Kaspakas!CY8</f>
        <v>30.0633052473536</v>
      </c>
      <c r="DA8" s="25">
        <f>Kaspakas!DA8</f>
        <v>0.32287055756263022</v>
      </c>
      <c r="DB8" s="25">
        <f>Kaspakas!DB8</f>
        <v>8389.5023726198233</v>
      </c>
      <c r="DC8" s="25">
        <f>Kaspakas!DC8</f>
        <v>1.6299639207307119</v>
      </c>
      <c r="DD8" s="25">
        <f>Kaspakas!DD8</f>
        <v>1.2961341206996646</v>
      </c>
      <c r="DE8" s="25">
        <f>Kaspakas!DE8</f>
        <v>0.29022714563275737</v>
      </c>
      <c r="DF8" s="25">
        <f>Kaspakas!DF8</f>
        <v>3.8598836802352807E-2</v>
      </c>
      <c r="DG8" s="25">
        <f>Kaspakas!DG8</f>
        <v>1.6361801669215179E-3</v>
      </c>
      <c r="DH8" s="25">
        <f>Kaspakas!DH8</f>
        <v>1.291216847597302E-2</v>
      </c>
      <c r="DI8" s="25">
        <f>Kaspakas!DI8</f>
        <v>88.74722807863246</v>
      </c>
      <c r="DJ8" s="25">
        <f>Kaspakas!DJ8</f>
        <v>5.2757919460365253E-2</v>
      </c>
      <c r="DK8" s="25">
        <f>Kaspakas!DK8</f>
        <v>5.1261156131655388E-3</v>
      </c>
      <c r="DL8" s="25">
        <f>Kaspakas!DL8</f>
        <v>7.7755393144790898E-4</v>
      </c>
      <c r="DM8" s="25">
        <f>Kaspakas!DM8</f>
        <v>5.3055905606446379E-5</v>
      </c>
      <c r="DN8" s="25">
        <f>Kaspakas!DN8</f>
        <v>1.639221562780288E-3</v>
      </c>
      <c r="DO8" s="25">
        <f>Kaspakas!DO8</f>
        <v>0.12040177709476346</v>
      </c>
      <c r="DP8" s="25">
        <f>Kaspakas!DP8</f>
        <v>0.44321978545995849</v>
      </c>
      <c r="DQ8" s="25">
        <f>Kaspakas!DQ8</f>
        <v>3.0987143825044606E-3</v>
      </c>
      <c r="DR8" s="25">
        <f>Kaspakas!DR8</f>
        <v>3.549644752018105E-4</v>
      </c>
      <c r="DS8" s="25">
        <f>Kaspakas!DS8</f>
        <v>1.7948969230701208</v>
      </c>
      <c r="DT8" s="25">
        <f>Kaspakas!DT8</f>
        <v>0.14385707044533846</v>
      </c>
      <c r="DV8" s="25">
        <f>Kaspakas!DV8</f>
        <v>3.8049952724325382E-3</v>
      </c>
      <c r="DW8" s="25">
        <f>Kaspakas!DW8</f>
        <v>98.869395546194312</v>
      </c>
      <c r="DX8" s="25">
        <f>Kaspakas!DX8</f>
        <v>1.9208951907647702E-2</v>
      </c>
      <c r="DY8" s="25">
        <f>Kaspakas!DY8</f>
        <v>1.5274803125224772E-2</v>
      </c>
      <c r="DZ8" s="25">
        <f>Kaspakas!DZ8</f>
        <v>3.4202961254837165E-3</v>
      </c>
      <c r="EA8" s="25">
        <f>Kaspakas!EA8</f>
        <v>4.54883197350251E-4</v>
      </c>
      <c r="EB8" s="25">
        <f>Kaspakas!EB8</f>
        <v>1.9282209709619024E-5</v>
      </c>
      <c r="EC8" s="25">
        <f>Kaspakas!EC8</f>
        <v>1.5216853583312391E-4</v>
      </c>
      <c r="ED8" s="25">
        <f>Kaspakas!ED8</f>
        <v>1.0458766690585752</v>
      </c>
      <c r="EE8" s="25">
        <f>Kaspakas!EE8</f>
        <v>6.2174648455248598E-4</v>
      </c>
      <c r="EF8" s="25">
        <f>Kaspakas!EF8</f>
        <v>6.0410728749257228E-5</v>
      </c>
      <c r="EG8" s="25">
        <f>Kaspakas!EG8</f>
        <v>9.1633906032039546E-6</v>
      </c>
      <c r="EH8" s="25">
        <f>Kaspakas!EH8</f>
        <v>6.252582196752189E-7</v>
      </c>
      <c r="EI8" s="25">
        <f>Kaspakas!EI8</f>
        <v>1.9318052237199047E-5</v>
      </c>
      <c r="EJ8" s="25">
        <f>Kaspakas!EJ8</f>
        <v>1.4189221714624252E-3</v>
      </c>
      <c r="EK8" s="25">
        <f>Kaspakas!EK8</f>
        <v>5.2232981571773366E-3</v>
      </c>
      <c r="EL8" s="25">
        <f>Kaspakas!EL8</f>
        <v>3.651802030217962E-5</v>
      </c>
      <c r="EM8" s="25">
        <f>Kaspakas!EM8</f>
        <v>4.1832186874530666E-6</v>
      </c>
      <c r="EN8" s="25">
        <f>Kaspakas!EN8</f>
        <v>2.1152669844975637E-2</v>
      </c>
      <c r="EO8" s="25">
        <f>Kaspakas!EO8</f>
        <v>1.6953403155824387E-3</v>
      </c>
      <c r="EQ8" s="25">
        <f>Kaspakas!EQ8</f>
        <v>197.73879109238862</v>
      </c>
      <c r="EU8" s="29" t="s">
        <v>537</v>
      </c>
      <c r="EV8" s="29">
        <v>0.15396619674469758</v>
      </c>
      <c r="EW8" s="29">
        <v>7.4559860664602309E-2</v>
      </c>
      <c r="EX8" s="29">
        <v>-0.13852570241785417</v>
      </c>
      <c r="EY8" s="29">
        <v>-6.9967422214333247E-2</v>
      </c>
      <c r="EZ8" s="29">
        <v>0.23281842410338641</v>
      </c>
      <c r="FA8" s="29">
        <v>0.66534525327722771</v>
      </c>
      <c r="FB8" s="29">
        <v>1</v>
      </c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</row>
    <row r="9" spans="1:171">
      <c r="A9" s="25" t="str">
        <f>Kaspakas!A9</f>
        <v>19III-17.d</v>
      </c>
      <c r="B9" s="25" t="str">
        <f>Kaspakas!B9</f>
        <v>Kaspakas</v>
      </c>
      <c r="C9" s="25" t="str">
        <f>Kaspakas!C9</f>
        <v>epithermal</v>
      </c>
      <c r="D9" s="25" t="str">
        <f>Kaspakas!D9</f>
        <v>epithermal IS</v>
      </c>
      <c r="E9" s="25" t="str">
        <f>Kaspakas!E9</f>
        <v>pyrite</v>
      </c>
      <c r="F9" s="25" t="str">
        <f>Kaspakas!F9</f>
        <v>euhedral</v>
      </c>
      <c r="G9" s="25">
        <f>Kaspakas!G9</f>
        <v>27.7814769647395</v>
      </c>
      <c r="H9" s="25">
        <f>Kaspakas!H9</f>
        <v>452522.17360748199</v>
      </c>
      <c r="I9" s="25">
        <f>Kaspakas!I9</f>
        <v>31.525249164041</v>
      </c>
      <c r="J9" s="25">
        <f>Kaspakas!J9</f>
        <v>37.190620393208498</v>
      </c>
      <c r="K9" s="25">
        <f>Kaspakas!K9</f>
        <v>7.2809220876307101</v>
      </c>
      <c r="L9" s="25">
        <f>Kaspakas!L9</f>
        <v>3.11505037641958</v>
      </c>
      <c r="M9" s="25">
        <f>Kaspakas!M9</f>
        <v>6.8909677579581705E-2</v>
      </c>
      <c r="N9" s="25">
        <f>Kaspakas!N9</f>
        <v>1.0217324295161201</v>
      </c>
      <c r="O9" s="25">
        <f>Kaspakas!O9</f>
        <v>1286.8976940329101</v>
      </c>
      <c r="P9" s="25">
        <f>Kaspakas!P9</f>
        <v>1.12347624336395</v>
      </c>
      <c r="Q9" s="25">
        <f>Kaspakas!Q9</f>
        <v>8.4567125615013006E-2</v>
      </c>
      <c r="R9" s="25">
        <f>Kaspakas!R9</f>
        <v>0.213721648069128</v>
      </c>
      <c r="S9" s="25">
        <f>Kaspakas!S9</f>
        <v>3.9734193883658297E-3</v>
      </c>
      <c r="T9" s="25">
        <f>Kaspakas!T9</f>
        <v>0.66541055839108298</v>
      </c>
      <c r="U9" s="25">
        <f>Kaspakas!U9</f>
        <v>2.1556173997713</v>
      </c>
      <c r="V9" s="25">
        <f>Kaspakas!V9</f>
        <v>3.4187972452896398</v>
      </c>
      <c r="W9" s="25">
        <f>Kaspakas!W9</f>
        <v>0.41332256479658303</v>
      </c>
      <c r="X9" s="25">
        <f>Kaspakas!X9</f>
        <v>2.8230912363784E-2</v>
      </c>
      <c r="Y9" s="25">
        <f>Kaspakas!Y9</f>
        <v>129.720022504806</v>
      </c>
      <c r="Z9" s="25">
        <f>Kaspakas!Z9</f>
        <v>10.8471824461168</v>
      </c>
      <c r="AA9" s="25">
        <f>Kaspakas!AA9</f>
        <v>0.84766666516264755</v>
      </c>
      <c r="AB9" s="25">
        <f>Kaspakas!AB9</f>
        <v>8.660777431813399E-3</v>
      </c>
      <c r="AC9" s="25">
        <f>Kaspakas!AC9</f>
        <v>8.3619955012842556E-2</v>
      </c>
      <c r="AD9" s="25">
        <f>Kaspakas!AD9</f>
        <v>2.4497090413804719E-2</v>
      </c>
      <c r="AE9" s="25">
        <f>Kaspakas!AE9</f>
        <v>2.1762956726852303E-4</v>
      </c>
      <c r="AF9" s="25">
        <f>Kaspakas!AF9</f>
        <v>1.6617460883430208E-2</v>
      </c>
      <c r="AG9" s="25">
        <f>Kaspakas!AG9</f>
        <v>2.682520451304593E-3</v>
      </c>
      <c r="AH9" s="25">
        <f>Kaspakas!AH9</f>
        <v>6.5192037421886722E-4</v>
      </c>
      <c r="AI9" s="25">
        <f>Kaspakas!AI9</f>
        <v>0.34407919790494612</v>
      </c>
      <c r="AJ9" s="25">
        <f>Kaspakas!AJ9</f>
        <v>3.5637346988693537E-2</v>
      </c>
      <c r="AK9" s="25">
        <f>Kaspakas!AK9</f>
        <v>8.9550164114120126E-4</v>
      </c>
      <c r="AL9" s="25">
        <f>Kaspakas!AL9</f>
        <v>6.8377489692613952E-2</v>
      </c>
      <c r="AM9" s="25">
        <f>Kaspakas!AM9</f>
        <v>2.682520451304593E-3</v>
      </c>
      <c r="AP9" s="25">
        <f>Kaspakas!AP9</f>
        <v>0.134449875693682</v>
      </c>
      <c r="AQ9" s="25">
        <f>Kaspakas!AQ9</f>
        <v>3.79604505018278</v>
      </c>
      <c r="AR9" s="25">
        <f>Kaspakas!AR9</f>
        <v>1.2511401245137501E-2</v>
      </c>
      <c r="AS9" s="25">
        <f>Kaspakas!AS9</f>
        <v>0.209720545479092</v>
      </c>
      <c r="AT9" s="25">
        <f>Kaspakas!AT9</f>
        <v>0.14234850610668201</v>
      </c>
      <c r="AU9" s="25">
        <f>Kaspakas!AU9</f>
        <v>3.11505037641958</v>
      </c>
      <c r="AV9" s="25">
        <f>Kaspakas!AV9</f>
        <v>3.7549608264025799E-2</v>
      </c>
      <c r="AW9" s="25">
        <f>Kaspakas!AW9</f>
        <v>0.18410060716033799</v>
      </c>
      <c r="AX9" s="25">
        <f>Kaspakas!AX9</f>
        <v>0.26269215782500999</v>
      </c>
      <c r="AY9" s="25">
        <f>Kaspakas!AY9</f>
        <v>0.75761562188614096</v>
      </c>
      <c r="AZ9" s="25">
        <f>Kaspakas!AZ9</f>
        <v>1.6750583621106999E-2</v>
      </c>
      <c r="BA9" s="25">
        <f>Kaspakas!BA9</f>
        <v>0.213721648069128</v>
      </c>
      <c r="BB9" s="25">
        <f>Kaspakas!BB9</f>
        <v>3.9734193883658297E-3</v>
      </c>
      <c r="BC9" s="25">
        <f>Kaspakas!BC9</f>
        <v>5.5144565159355202E-2</v>
      </c>
      <c r="BD9" s="25">
        <f>Kaspakas!BD9</f>
        <v>1.91554333850317E-2</v>
      </c>
      <c r="BE9" s="25">
        <f>Kaspakas!BE9</f>
        <v>0.18125503149192801</v>
      </c>
      <c r="BF9" s="25">
        <f>Kaspakas!BF9</f>
        <v>2.4313288579915399E-2</v>
      </c>
      <c r="BG9" s="25">
        <f>Kaspakas!BG9</f>
        <v>4.1201245203360297E-3</v>
      </c>
      <c r="BH9" s="25">
        <f>Kaspakas!BH9</f>
        <v>1.4952615351116401E-2</v>
      </c>
      <c r="BI9" s="25">
        <f>Kaspakas!BI9</f>
        <v>3.2534650229875599E-3</v>
      </c>
      <c r="BK9" s="25">
        <f>Kaspakas!BK9</f>
        <v>9.6298175171414702</v>
      </c>
      <c r="BL9" s="25">
        <f>Kaspakas!BL9</f>
        <v>34200.881783782097</v>
      </c>
      <c r="BM9" s="25">
        <f>Kaspakas!BM9</f>
        <v>4.3644378837032098</v>
      </c>
      <c r="BN9" s="25">
        <f>Kaspakas!BN9</f>
        <v>8.4680643577652592</v>
      </c>
      <c r="BO9" s="25">
        <f>Kaspakas!BO9</f>
        <v>4.1725772616494901</v>
      </c>
      <c r="BP9" s="25">
        <f>Kaspakas!BP9</f>
        <v>1.9458995482127399</v>
      </c>
      <c r="BQ9" s="25">
        <f>Kaspakas!BQ9</f>
        <v>0.14715439589471699</v>
      </c>
      <c r="BR9" s="25">
        <f>Kaspakas!BR9</f>
        <v>0.17580531567087199</v>
      </c>
      <c r="BS9" s="25">
        <f>Kaspakas!BS9</f>
        <v>343.40254561719598</v>
      </c>
      <c r="BT9" s="25">
        <f>Kaspakas!BT9</f>
        <v>0.75665232977360997</v>
      </c>
      <c r="BU9" s="25">
        <f>Kaspakas!BU9</f>
        <v>5.3848631581893798E-2</v>
      </c>
      <c r="BV9" s="25">
        <f>Kaspakas!BV9</f>
        <v>6.7573485720828899E-2</v>
      </c>
      <c r="BW9" s="25">
        <f>Kaspakas!BW9</f>
        <v>6.0678521867132598E-3</v>
      </c>
      <c r="BX9" s="25">
        <f>Kaspakas!BX9</f>
        <v>0.39206852021289801</v>
      </c>
      <c r="BY9" s="25">
        <f>Kaspakas!BY9</f>
        <v>0.72019184382166401</v>
      </c>
      <c r="BZ9" s="25">
        <f>Kaspakas!BZ9</f>
        <v>0.77481865524289295</v>
      </c>
      <c r="CA9" s="25">
        <f>Kaspakas!CA9</f>
        <v>0.15018536340291699</v>
      </c>
      <c r="CB9" s="25">
        <f>Kaspakas!CB9</f>
        <v>1.5675889667003801E-2</v>
      </c>
      <c r="CC9" s="25">
        <f>Kaspakas!CC9</f>
        <v>56.500464015081903</v>
      </c>
      <c r="CD9" s="25">
        <f>Kaspakas!CD9</f>
        <v>8.4547724415164094</v>
      </c>
      <c r="CF9" s="25">
        <f>Kaspakas!CF9</f>
        <v>27.7814769647395</v>
      </c>
      <c r="CG9" s="25">
        <f>Kaspakas!CG9</f>
        <v>452522.17360748199</v>
      </c>
      <c r="CH9" s="25">
        <f>Kaspakas!CH9</f>
        <v>31.525249164041</v>
      </c>
      <c r="CI9" s="25">
        <f>Kaspakas!CI9</f>
        <v>37.190620393208498</v>
      </c>
      <c r="CJ9" s="25">
        <f>Kaspakas!CJ9</f>
        <v>7.2809220876307101</v>
      </c>
      <c r="CK9" s="25">
        <f>Kaspakas!CK9</f>
        <v>3.11505037641958</v>
      </c>
      <c r="CL9" s="25">
        <f>Kaspakas!CL9</f>
        <v>6.8909677579581705E-2</v>
      </c>
      <c r="CM9" s="25">
        <f>Kaspakas!CM9</f>
        <v>1.0217324295161201</v>
      </c>
      <c r="CN9" s="25">
        <f>Kaspakas!CN9</f>
        <v>1286.8976940329101</v>
      </c>
      <c r="CO9" s="25">
        <f>Kaspakas!CO9</f>
        <v>1.12347624336395</v>
      </c>
      <c r="CP9" s="25">
        <f>Kaspakas!CP9</f>
        <v>8.4567125615013006E-2</v>
      </c>
      <c r="CQ9" s="25">
        <f>Kaspakas!CQ9</f>
        <v>0.213721648069128</v>
      </c>
      <c r="CR9" s="25">
        <f>Kaspakas!CR9</f>
        <v>3.9734193883658297E-3</v>
      </c>
      <c r="CS9" s="25">
        <f>Kaspakas!CS9</f>
        <v>0.66541055839108298</v>
      </c>
      <c r="CT9" s="25">
        <f>Kaspakas!CT9</f>
        <v>2.1556173997713</v>
      </c>
      <c r="CU9" s="25">
        <f>Kaspakas!CU9</f>
        <v>3.4187972452896398</v>
      </c>
      <c r="CV9" s="25">
        <f>Kaspakas!CV9</f>
        <v>0.41332256479658303</v>
      </c>
      <c r="CW9" s="25">
        <f>Kaspakas!CW9</f>
        <v>2.8230912363784E-2</v>
      </c>
      <c r="CX9" s="25">
        <f>Kaspakas!CX9</f>
        <v>129.720022504806</v>
      </c>
      <c r="CY9" s="25">
        <f>Kaspakas!CY9</f>
        <v>10.8471824461168</v>
      </c>
      <c r="DA9" s="25">
        <f>Kaspakas!DA9</f>
        <v>0.50568736004330084</v>
      </c>
      <c r="DB9" s="25">
        <f>Kaspakas!DB9</f>
        <v>8103.181549064052</v>
      </c>
      <c r="DC9" s="25">
        <f>Kaspakas!DC9</f>
        <v>0.53493190873804575</v>
      </c>
      <c r="DD9" s="25">
        <f>Kaspakas!DD9</f>
        <v>0.63364229015883389</v>
      </c>
      <c r="DE9" s="25">
        <f>Kaspakas!DE9</f>
        <v>0.11457718955765446</v>
      </c>
      <c r="DF9" s="25">
        <f>Kaspakas!DF9</f>
        <v>4.7638023802103989E-2</v>
      </c>
      <c r="DG9" s="25">
        <f>Kaspakas!DG9</f>
        <v>9.8833494800254864E-4</v>
      </c>
      <c r="DH9" s="25">
        <f>Kaspakas!DH9</f>
        <v>1.4071511217685169E-2</v>
      </c>
      <c r="DI9" s="25">
        <f>Kaspakas!DI9</f>
        <v>17.176591183756223</v>
      </c>
      <c r="DJ9" s="25">
        <f>Kaspakas!DJ9</f>
        <v>1.4228422535004434E-2</v>
      </c>
      <c r="DK9" s="25">
        <f>Kaspakas!DK9</f>
        <v>7.8398569379124717E-4</v>
      </c>
      <c r="DL9" s="25">
        <f>Kaspakas!DL9</f>
        <v>1.901252084485753E-3</v>
      </c>
      <c r="DM9" s="25">
        <f>Kaspakas!DM9</f>
        <v>3.4606241080369189E-5</v>
      </c>
      <c r="DN9" s="25">
        <f>Kaspakas!DN9</f>
        <v>5.6053454501818131E-3</v>
      </c>
      <c r="DO9" s="25">
        <f>Kaspakas!DO9</f>
        <v>1.7703822271446287E-2</v>
      </c>
      <c r="DP9" s="25">
        <f>Kaspakas!DP9</f>
        <v>2.6793081859636678E-2</v>
      </c>
      <c r="DQ9" s="25">
        <f>Kaspakas!DQ9</f>
        <v>2.0984403940495634E-3</v>
      </c>
      <c r="DR9" s="25">
        <f>Kaspakas!DR9</f>
        <v>1.3812729495895213E-4</v>
      </c>
      <c r="DS9" s="25">
        <f>Kaspakas!DS9</f>
        <v>0.62606188467570467</v>
      </c>
      <c r="DT9" s="25">
        <f>Kaspakas!DT9</f>
        <v>5.1905267117022182E-2</v>
      </c>
      <c r="DV9" s="25">
        <f>Kaspakas!DV9</f>
        <v>6.2246197855196361E-3</v>
      </c>
      <c r="DW9" s="25">
        <f>Kaspakas!DW9</f>
        <v>99.743889567741533</v>
      </c>
      <c r="DX9" s="25">
        <f>Kaspakas!DX9</f>
        <v>6.584597532260851E-3</v>
      </c>
      <c r="DY9" s="25">
        <f>Kaspakas!DY9</f>
        <v>7.7996458838261659E-3</v>
      </c>
      <c r="DZ9" s="25">
        <f>Kaspakas!DZ9</f>
        <v>1.4103564720872996E-3</v>
      </c>
      <c r="EA9" s="25">
        <f>Kaspakas!EA9</f>
        <v>5.8638718095750067E-4</v>
      </c>
      <c r="EB9" s="25">
        <f>Kaspakas!EB9</f>
        <v>1.2165637819245476E-5</v>
      </c>
      <c r="EC9" s="25">
        <f>Kaspakas!EC9</f>
        <v>1.7320940576854541E-4</v>
      </c>
      <c r="ED9" s="25">
        <f>Kaspakas!ED9</f>
        <v>0.21143053550129473</v>
      </c>
      <c r="EE9" s="25">
        <f>Kaspakas!EE9</f>
        <v>1.7514086256879805E-4</v>
      </c>
      <c r="EF9" s="25">
        <f>Kaspakas!EF9</f>
        <v>9.6502567529460718E-6</v>
      </c>
      <c r="EG9" s="25">
        <f>Kaspakas!EG9</f>
        <v>2.3402940784078726E-5</v>
      </c>
      <c r="EH9" s="25">
        <f>Kaspakas!EH9</f>
        <v>4.2597602778302266E-7</v>
      </c>
      <c r="EI9" s="25">
        <f>Kaspakas!EI9</f>
        <v>6.8997461575639421E-5</v>
      </c>
      <c r="EJ9" s="25">
        <f>Kaspakas!EJ9</f>
        <v>2.1792034189015838E-4</v>
      </c>
      <c r="EK9" s="25">
        <f>Kaspakas!EK9</f>
        <v>3.2980208847668445E-4</v>
      </c>
      <c r="EL9" s="25">
        <f>Kaspakas!EL9</f>
        <v>2.5830176167377539E-5</v>
      </c>
      <c r="EM9" s="25">
        <f>Kaspakas!EM9</f>
        <v>1.7002400318018197E-6</v>
      </c>
      <c r="EN9" s="25">
        <f>Kaspakas!EN9</f>
        <v>7.7063369627795577E-3</v>
      </c>
      <c r="EO9" s="25">
        <f>Kaspakas!EO9</f>
        <v>6.3891364150694323E-4</v>
      </c>
      <c r="EQ9" s="25">
        <f>Kaspakas!EQ9</f>
        <v>199.48777913548307</v>
      </c>
      <c r="EU9" s="29" t="s">
        <v>538</v>
      </c>
      <c r="EV9" s="29">
        <v>0.10985834292917324</v>
      </c>
      <c r="EW9" s="29">
        <v>-3.4773491526449677E-3</v>
      </c>
      <c r="EX9" s="29">
        <v>-0.1006106574333899</v>
      </c>
      <c r="EY9" s="29">
        <v>-0.13688844354026133</v>
      </c>
      <c r="EZ9" s="29">
        <v>-5.7709843119245876E-3</v>
      </c>
      <c r="FA9" s="29">
        <v>3.2485960860558195E-2</v>
      </c>
      <c r="FB9" s="29">
        <v>0.65841386842148308</v>
      </c>
      <c r="FC9" s="29">
        <v>1</v>
      </c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</row>
    <row r="10" spans="1:171">
      <c r="A10" s="25" t="str">
        <f>Kaspakas!A10</f>
        <v>19III-18.d</v>
      </c>
      <c r="B10" s="25" t="str">
        <f>Kaspakas!B10</f>
        <v>Kaspakas</v>
      </c>
      <c r="C10" s="25" t="str">
        <f>Kaspakas!C10</f>
        <v>epithermal</v>
      </c>
      <c r="D10" s="25" t="str">
        <f>Kaspakas!D10</f>
        <v>epithermal IS</v>
      </c>
      <c r="E10" s="25" t="str">
        <f>Kaspakas!E10</f>
        <v>pyrite</v>
      </c>
      <c r="F10" s="25" t="str">
        <f>Kaspakas!F10</f>
        <v>subhedral</v>
      </c>
      <c r="G10" s="25">
        <f>Kaspakas!G10</f>
        <v>19.331866851957301</v>
      </c>
      <c r="H10" s="25">
        <f>Kaspakas!H10</f>
        <v>456183.18971387699</v>
      </c>
      <c r="I10" s="25">
        <f>Kaspakas!I10</f>
        <v>118.418091346606</v>
      </c>
      <c r="J10" s="25">
        <f>Kaspakas!J10</f>
        <v>49.839725327403102</v>
      </c>
      <c r="K10" s="25">
        <f>Kaspakas!K10</f>
        <v>6.0693028128458</v>
      </c>
      <c r="L10" s="25">
        <f>Kaspakas!L10</f>
        <v>2.1598695608251801</v>
      </c>
      <c r="M10" s="25">
        <f>Kaspakas!M10</f>
        <v>0.399029953953844</v>
      </c>
      <c r="N10" s="25">
        <f>Kaspakas!N10</f>
        <v>1.1188047223422499</v>
      </c>
      <c r="O10" s="25">
        <f>Kaspakas!O10</f>
        <v>663.552915156974</v>
      </c>
      <c r="P10" s="25">
        <f>Kaspakas!P10</f>
        <v>3.1865655476685499</v>
      </c>
      <c r="Q10" s="25">
        <f>Kaspakas!Q10</f>
        <v>0.25408683613655902</v>
      </c>
      <c r="R10" s="25">
        <f>Kaspakas!R10</f>
        <v>0.25123949650266802</v>
      </c>
      <c r="S10" s="25">
        <f>Kaspakas!S10</f>
        <v>4.5896677208715903E-3</v>
      </c>
      <c r="T10" s="25">
        <f>Kaspakas!T10</f>
        <v>0.119450994188588</v>
      </c>
      <c r="U10" s="25">
        <f>Kaspakas!U10</f>
        <v>12.5306803213203</v>
      </c>
      <c r="V10" s="25">
        <f>Kaspakas!V10</f>
        <v>16.023335792212801</v>
      </c>
      <c r="W10" s="25">
        <f>Kaspakas!W10</f>
        <v>0.75988077071808602</v>
      </c>
      <c r="X10" s="25">
        <f>Kaspakas!X10</f>
        <v>3.9287252903004298E-2</v>
      </c>
      <c r="Y10" s="25">
        <f>Kaspakas!Y10</f>
        <v>226.88402098413201</v>
      </c>
      <c r="Z10" s="25">
        <f>Kaspakas!Z10</f>
        <v>8.0577992577545405</v>
      </c>
      <c r="AA10" s="25">
        <f>Kaspakas!AA10</f>
        <v>2.3759780088815385</v>
      </c>
      <c r="AB10" s="25">
        <f>Kaspakas!AB10</f>
        <v>1.4044909526226241E-2</v>
      </c>
      <c r="AC10" s="25">
        <f>Kaspakas!AC10</f>
        <v>3.5515058410914242E-2</v>
      </c>
      <c r="AD10" s="25">
        <f>Kaspakas!AD10</f>
        <v>0.17846066024529833</v>
      </c>
      <c r="AE10" s="25">
        <f>Kaspakas!AE10</f>
        <v>1.7316006976865066E-4</v>
      </c>
      <c r="AF10" s="25">
        <f>Kaspakas!AF10</f>
        <v>5.5229452770482593E-2</v>
      </c>
      <c r="AG10" s="25">
        <f>Kaspakas!AG10</f>
        <v>2.1456758274616579E-3</v>
      </c>
      <c r="AH10" s="25">
        <f>Kaspakas!AH10</f>
        <v>1.1198974481959202E-3</v>
      </c>
      <c r="AI10" s="25">
        <f>Kaspakas!AI10</f>
        <v>6.8045339746015815E-2</v>
      </c>
      <c r="AJ10" s="25">
        <f>Kaspakas!AJ10</f>
        <v>2.6909448644477585E-2</v>
      </c>
      <c r="AK10" s="25">
        <f>Kaspakas!AK10</f>
        <v>3.3176732082272593E-4</v>
      </c>
      <c r="AL10" s="25">
        <f>Kaspakas!AL10</f>
        <v>0.10581727993439276</v>
      </c>
      <c r="AM10" s="25">
        <f>Kaspakas!AM10</f>
        <v>2.1456758274616579E-3</v>
      </c>
      <c r="AP10" s="25">
        <f>Kaspakas!AP10</f>
        <v>0.16563692151329901</v>
      </c>
      <c r="AQ10" s="25">
        <f>Kaspakas!AQ10</f>
        <v>6.3061761994147201</v>
      </c>
      <c r="AR10" s="25">
        <f>Kaspakas!AR10</f>
        <v>1.9419082709797201E-2</v>
      </c>
      <c r="AS10" s="25">
        <f>Kaspakas!AS10</f>
        <v>9.5002392413514894E-2</v>
      </c>
      <c r="AT10" s="25">
        <f>Kaspakas!AT10</f>
        <v>0.10833607801267101</v>
      </c>
      <c r="AU10" s="25">
        <f>Kaspakas!AU10</f>
        <v>2.1598695608251801</v>
      </c>
      <c r="AV10" s="25">
        <f>Kaspakas!AV10</f>
        <v>3.08776370202846E-2</v>
      </c>
      <c r="AW10" s="25">
        <f>Kaspakas!AW10</f>
        <v>0.36072838822020498</v>
      </c>
      <c r="AX10" s="25">
        <f>Kaspakas!AX10</f>
        <v>0.33539932352198498</v>
      </c>
      <c r="AY10" s="25">
        <f>Kaspakas!AY10</f>
        <v>0.58847407496767001</v>
      </c>
      <c r="AZ10" s="25">
        <f>Kaspakas!AZ10</f>
        <v>2.4272029397389599E-4</v>
      </c>
      <c r="BA10" s="25">
        <f>Kaspakas!BA10</f>
        <v>0.25123949650266802</v>
      </c>
      <c r="BB10" s="25">
        <f>Kaspakas!BB10</f>
        <v>4.5896677208715903E-3</v>
      </c>
      <c r="BC10" s="25">
        <f>Kaspakas!BC10</f>
        <v>0.119450994188588</v>
      </c>
      <c r="BD10" s="25">
        <f>Kaspakas!BD10</f>
        <v>2.3553490686380501E-2</v>
      </c>
      <c r="BE10" s="25">
        <f>Kaspakas!BE10</f>
        <v>1.6831837584942301E-3</v>
      </c>
      <c r="BF10" s="25">
        <f>Kaspakas!BF10</f>
        <v>1.59732835123206E-2</v>
      </c>
      <c r="BG10" s="25">
        <f>Kaspakas!BG10</f>
        <v>3.5354370356883999E-3</v>
      </c>
      <c r="BH10" s="25">
        <f>Kaspakas!BH10</f>
        <v>1.1143419539541699E-2</v>
      </c>
      <c r="BI10" s="25">
        <f>Kaspakas!BI10</f>
        <v>7.5022620131426397E-3</v>
      </c>
      <c r="BK10" s="25">
        <f>Kaspakas!BK10</f>
        <v>5.3197686387986698</v>
      </c>
      <c r="BL10" s="25">
        <f>Kaspakas!BL10</f>
        <v>27500.458124315199</v>
      </c>
      <c r="BM10" s="25">
        <f>Kaspakas!BM10</f>
        <v>18.755237617854199</v>
      </c>
      <c r="BN10" s="25">
        <f>Kaspakas!BN10</f>
        <v>14.836827132024</v>
      </c>
      <c r="BO10" s="25">
        <f>Kaspakas!BO10</f>
        <v>0.112448420187943</v>
      </c>
      <c r="BP10" s="25">
        <f>Kaspakas!BP10</f>
        <v>1.83595548302414</v>
      </c>
      <c r="BQ10" s="25">
        <f>Kaspakas!BQ10</f>
        <v>0.24171583451126999</v>
      </c>
      <c r="BR10" s="25">
        <f>Kaspakas!BR10</f>
        <v>0.72015209120569101</v>
      </c>
      <c r="BS10" s="25">
        <f>Kaspakas!BS10</f>
        <v>115.613374337812</v>
      </c>
      <c r="BT10" s="25">
        <f>Kaspakas!BT10</f>
        <v>6.3163362723044805E-2</v>
      </c>
      <c r="BU10" s="25">
        <f>Kaspakas!BU10</f>
        <v>7.6454334952113095E-2</v>
      </c>
      <c r="BV10" s="25">
        <f>Kaspakas!BV10</f>
        <v>7.6848066194621006E-2</v>
      </c>
      <c r="BW10" s="25">
        <f>Kaspakas!BW10</f>
        <v>4.8770602562474997E-3</v>
      </c>
      <c r="BX10" s="25">
        <f>Kaspakas!BX10</f>
        <v>4.10547113166332E-2</v>
      </c>
      <c r="BY10" s="25">
        <f>Kaspakas!BY10</f>
        <v>14.0895631189029</v>
      </c>
      <c r="BZ10" s="25">
        <f>Kaspakas!BZ10</f>
        <v>4.27746379944052</v>
      </c>
      <c r="CA10" s="25">
        <f>Kaspakas!CA10</f>
        <v>0.31066050958834801</v>
      </c>
      <c r="CB10" s="25">
        <f>Kaspakas!CB10</f>
        <v>3.9721941672458398E-2</v>
      </c>
      <c r="CC10" s="25">
        <f>Kaspakas!CC10</f>
        <v>265.68259583131601</v>
      </c>
      <c r="CD10" s="25">
        <f>Kaspakas!CD10</f>
        <v>4.6073152593830997</v>
      </c>
      <c r="CF10" s="25">
        <f>Kaspakas!CF10</f>
        <v>19.331866851957301</v>
      </c>
      <c r="CG10" s="25">
        <f>Kaspakas!CG10</f>
        <v>456183.18971387699</v>
      </c>
      <c r="CH10" s="25">
        <f>Kaspakas!CH10</f>
        <v>118.418091346606</v>
      </c>
      <c r="CI10" s="25">
        <f>Kaspakas!CI10</f>
        <v>49.839725327403102</v>
      </c>
      <c r="CJ10" s="25">
        <f>Kaspakas!CJ10</f>
        <v>6.0693028128458</v>
      </c>
      <c r="CK10" s="25">
        <f>Kaspakas!CK10</f>
        <v>2.1598695608251801</v>
      </c>
      <c r="CL10" s="25">
        <f>Kaspakas!CL10</f>
        <v>0.399029953953844</v>
      </c>
      <c r="CM10" s="25">
        <f>Kaspakas!CM10</f>
        <v>1.1188047223422499</v>
      </c>
      <c r="CN10" s="25">
        <f>Kaspakas!CN10</f>
        <v>663.552915156974</v>
      </c>
      <c r="CO10" s="25">
        <f>Kaspakas!CO10</f>
        <v>3.1865655476685499</v>
      </c>
      <c r="CP10" s="25">
        <f>Kaspakas!CP10</f>
        <v>0.25408683613655902</v>
      </c>
      <c r="CQ10" s="25">
        <f>Kaspakas!CQ10</f>
        <v>0.25123949650266802</v>
      </c>
      <c r="CR10" s="25">
        <f>Kaspakas!CR10</f>
        <v>4.5896677208715903E-3</v>
      </c>
      <c r="CS10" s="25">
        <f>Kaspakas!CS10</f>
        <v>0.119450994188588</v>
      </c>
      <c r="CT10" s="25">
        <f>Kaspakas!CT10</f>
        <v>12.5306803213203</v>
      </c>
      <c r="CU10" s="25">
        <f>Kaspakas!CU10</f>
        <v>16.023335792212801</v>
      </c>
      <c r="CV10" s="25">
        <f>Kaspakas!CV10</f>
        <v>0.75988077071808602</v>
      </c>
      <c r="CW10" s="25">
        <f>Kaspakas!CW10</f>
        <v>3.9287252903004298E-2</v>
      </c>
      <c r="CX10" s="25">
        <f>Kaspakas!CX10</f>
        <v>226.88402098413201</v>
      </c>
      <c r="CY10" s="25">
        <f>Kaspakas!CY10</f>
        <v>8.0577992577545405</v>
      </c>
      <c r="DA10" s="25">
        <f>Kaspakas!DA10</f>
        <v>0.35188484490880451</v>
      </c>
      <c r="DB10" s="25">
        <f>Kaspakas!DB10</f>
        <v>8168.7382883673918</v>
      </c>
      <c r="DC10" s="25">
        <f>Kaspakas!DC10</f>
        <v>2.0093612996851689</v>
      </c>
      <c r="DD10" s="25">
        <f>Kaspakas!DD10</f>
        <v>0.84915382866562683</v>
      </c>
      <c r="DE10" s="25">
        <f>Kaspakas!DE10</f>
        <v>9.5510383231765972E-2</v>
      </c>
      <c r="DF10" s="25">
        <f>Kaspakas!DF10</f>
        <v>3.3030579000232145E-2</v>
      </c>
      <c r="DG10" s="25">
        <f>Kaspakas!DG10</f>
        <v>5.7230749387410752E-3</v>
      </c>
      <c r="DH10" s="25">
        <f>Kaspakas!DH10</f>
        <v>1.540841099493527E-2</v>
      </c>
      <c r="DI10" s="25">
        <f>Kaspakas!DI10</f>
        <v>8.8566303330010836</v>
      </c>
      <c r="DJ10" s="25">
        <f>Kaspakas!DJ10</f>
        <v>4.0356706530756715E-2</v>
      </c>
      <c r="DK10" s="25">
        <f>Kaspakas!DK10</f>
        <v>2.3555305097939802E-3</v>
      </c>
      <c r="DL10" s="25">
        <f>Kaspakas!DL10</f>
        <v>2.2350081086607897E-3</v>
      </c>
      <c r="DM10" s="25">
        <f>Kaspakas!DM10</f>
        <v>3.9973416370879044E-5</v>
      </c>
      <c r="DN10" s="25">
        <f>Kaspakas!DN10</f>
        <v>1.0062420536482858E-3</v>
      </c>
      <c r="DO10" s="25">
        <f>Kaspakas!DO10</f>
        <v>0.10291294613436515</v>
      </c>
      <c r="DP10" s="25">
        <f>Kaspakas!DP10</f>
        <v>0.12557473191389343</v>
      </c>
      <c r="DQ10" s="25">
        <f>Kaspakas!DQ10</f>
        <v>3.8579178582256023E-3</v>
      </c>
      <c r="DR10" s="25">
        <f>Kaspakas!DR10</f>
        <v>1.9222340036100945E-4</v>
      </c>
      <c r="DS10" s="25">
        <f>Kaspakas!DS10</f>
        <v>1.0950001012747685</v>
      </c>
      <c r="DT10" s="25">
        <f>Kaspakas!DT10</f>
        <v>3.8557683059790307E-2</v>
      </c>
      <c r="DV10" s="25">
        <f>Kaspakas!DV10</f>
        <v>4.2999844504996668E-3</v>
      </c>
      <c r="DW10" s="25">
        <f>Kaspakas!DW10</f>
        <v>99.82085937598211</v>
      </c>
      <c r="DX10" s="25">
        <f>Kaspakas!DX10</f>
        <v>2.4554118965598684E-2</v>
      </c>
      <c r="DY10" s="25">
        <f>Kaspakas!DY10</f>
        <v>1.0376543099748291E-2</v>
      </c>
      <c r="DZ10" s="25">
        <f>Kaspakas!DZ10</f>
        <v>1.167123758524736E-3</v>
      </c>
      <c r="EA10" s="25">
        <f>Kaspakas!EA10</f>
        <v>4.0362913648301111E-4</v>
      </c>
      <c r="EB10" s="25">
        <f>Kaspakas!EB10</f>
        <v>6.993518931458594E-5</v>
      </c>
      <c r="EC10" s="25">
        <f>Kaspakas!EC10</f>
        <v>1.8828866501000019E-4</v>
      </c>
      <c r="ED10" s="25">
        <f>Kaspakas!ED10</f>
        <v>0.10822680563466194</v>
      </c>
      <c r="EE10" s="25">
        <f>Kaspakas!EE10</f>
        <v>4.9315340818558296E-4</v>
      </c>
      <c r="EF10" s="25">
        <f>Kaspakas!EF10</f>
        <v>2.8784259144256873E-5</v>
      </c>
      <c r="EG10" s="25">
        <f>Kaspakas!EG10</f>
        <v>2.7311491964005297E-5</v>
      </c>
      <c r="EH10" s="25">
        <f>Kaspakas!EH10</f>
        <v>4.8846965510172781E-7</v>
      </c>
      <c r="EI10" s="25">
        <f>Kaspakas!EI10</f>
        <v>1.2296139622744573E-5</v>
      </c>
      <c r="EJ10" s="25">
        <f>Kaspakas!EJ10</f>
        <v>1.2575820599706865E-3</v>
      </c>
      <c r="EK10" s="25">
        <f>Kaspakas!EK10</f>
        <v>1.5345059681252998E-3</v>
      </c>
      <c r="EL10" s="25">
        <f>Kaspakas!EL10</f>
        <v>4.7143226091405891E-5</v>
      </c>
      <c r="EM10" s="25">
        <f>Kaspakas!EM10</f>
        <v>2.348943538016608E-6</v>
      </c>
      <c r="EN10" s="25">
        <f>Kaspakas!EN10</f>
        <v>1.3380750768045522E-2</v>
      </c>
      <c r="EO10" s="25">
        <f>Kaspakas!EO10</f>
        <v>4.7116958858333692E-4</v>
      </c>
      <c r="EQ10" s="25">
        <f>Kaspakas!EQ10</f>
        <v>199.64171875196422</v>
      </c>
      <c r="EU10" s="29" t="s">
        <v>539</v>
      </c>
      <c r="EV10" s="29">
        <v>-0.1148252093467312</v>
      </c>
      <c r="EW10" s="29">
        <v>0.46954127510701926</v>
      </c>
      <c r="EX10" s="29">
        <v>0.27298325991732397</v>
      </c>
      <c r="EY10" s="29">
        <v>0.2832242290773922</v>
      </c>
      <c r="EZ10" s="29">
        <v>-5.0809131201986824E-2</v>
      </c>
      <c r="FA10" s="29">
        <v>-8.8012908016016883E-2</v>
      </c>
      <c r="FB10" s="29">
        <v>-0.16273279754986289</v>
      </c>
      <c r="FC10" s="29">
        <v>-3.6618000944732026E-2</v>
      </c>
      <c r="FD10" s="29">
        <v>1</v>
      </c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</row>
    <row r="11" spans="1:171">
      <c r="A11" s="25" t="str">
        <f>Kaspakas!A11</f>
        <v>19III-20.d</v>
      </c>
      <c r="B11" s="25" t="str">
        <f>Kaspakas!B11</f>
        <v>Kaspakas</v>
      </c>
      <c r="C11" s="25" t="str">
        <f>Kaspakas!C11</f>
        <v>epithermal</v>
      </c>
      <c r="D11" s="25" t="str">
        <f>Kaspakas!D11</f>
        <v>epithermal IS</v>
      </c>
      <c r="E11" s="25" t="str">
        <f>Kaspakas!E11</f>
        <v>pyrite</v>
      </c>
      <c r="F11" s="25" t="str">
        <f>Kaspakas!F11</f>
        <v>subhedral</v>
      </c>
      <c r="G11" s="25">
        <f>Kaspakas!G11</f>
        <v>19.741801515344999</v>
      </c>
      <c r="H11" s="25">
        <f>Kaspakas!H11</f>
        <v>506169.60059159598</v>
      </c>
      <c r="I11" s="25">
        <f>Kaspakas!I11</f>
        <v>89.254373618991593</v>
      </c>
      <c r="J11" s="25">
        <f>Kaspakas!J11</f>
        <v>63.313956581945703</v>
      </c>
      <c r="K11" s="25">
        <f>Kaspakas!K11</f>
        <v>4.6641936288076797</v>
      </c>
      <c r="L11" s="25">
        <f>Kaspakas!L11</f>
        <v>9.6682438427812603</v>
      </c>
      <c r="M11" s="25">
        <f>Kaspakas!M11</f>
        <v>5.4174689098463097E-2</v>
      </c>
      <c r="N11" s="25">
        <f>Kaspakas!N11</f>
        <v>1.34881638638086</v>
      </c>
      <c r="O11" s="25">
        <f>Kaspakas!O11</f>
        <v>10663.1362120015</v>
      </c>
      <c r="P11" s="25">
        <f>Kaspakas!P11</f>
        <v>7.2356620219019696</v>
      </c>
      <c r="Q11" s="25">
        <f>Kaspakas!Q11</f>
        <v>4.7308558154007897E-2</v>
      </c>
      <c r="R11" s="25">
        <f>Kaspakas!R11</f>
        <v>0.85781372853762194</v>
      </c>
      <c r="S11" s="25">
        <f>Kaspakas!S11</f>
        <v>6.5941776891827999E-3</v>
      </c>
      <c r="T11" s="25">
        <f>Kaspakas!T11</f>
        <v>0.15914927939686899</v>
      </c>
      <c r="U11" s="25">
        <f>Kaspakas!U11</f>
        <v>0.19605265277683201</v>
      </c>
      <c r="V11" s="25">
        <f>Kaspakas!V11</f>
        <v>2.6296350616705499</v>
      </c>
      <c r="W11" s="25">
        <f>Kaspakas!W11</f>
        <v>0.36735960799086897</v>
      </c>
      <c r="X11" s="25">
        <f>Kaspakas!X11</f>
        <v>1.61852918619865E-2</v>
      </c>
      <c r="Y11" s="25">
        <f>Kaspakas!Y11</f>
        <v>228.013719002561</v>
      </c>
      <c r="Z11" s="25">
        <f>Kaspakas!Z11</f>
        <v>1.64664996671348</v>
      </c>
      <c r="AA11" s="25">
        <f>Kaspakas!AA11</f>
        <v>1.4097108826783213</v>
      </c>
      <c r="AB11" s="25">
        <f>Kaspakas!AB11</f>
        <v>3.1733450309718865E-2</v>
      </c>
      <c r="AC11" s="25">
        <f>Kaspakas!AC11</f>
        <v>7.2217144385728176E-3</v>
      </c>
      <c r="AD11" s="25">
        <f>Kaspakas!AD11</f>
        <v>8.3703679522104026E-3</v>
      </c>
      <c r="AE11" s="25">
        <f>Kaspakas!AE11</f>
        <v>7.0983851027861661E-5</v>
      </c>
      <c r="AF11" s="25">
        <f>Kaspakas!AF11</f>
        <v>8.5982831925402695E-4</v>
      </c>
      <c r="AG11" s="25">
        <f>Kaspakas!AG11</f>
        <v>5.300419042315878E-4</v>
      </c>
      <c r="AH11" s="25">
        <f>Kaspakas!AH11</f>
        <v>2.0748119175003035E-4</v>
      </c>
      <c r="AI11" s="25">
        <f>Kaspakas!AI11</f>
        <v>1.8448955495925467E-2</v>
      </c>
      <c r="AJ11" s="25">
        <f>Kaspakas!AJ11</f>
        <v>8.106787072182603E-2</v>
      </c>
      <c r="AK11" s="25">
        <f>Kaspakas!AK11</f>
        <v>1.8133892162056008E-4</v>
      </c>
      <c r="AL11" s="25">
        <f>Kaspakas!AL11</f>
        <v>2.1965607378943704E-3</v>
      </c>
      <c r="AM11" s="25">
        <f>Kaspakas!AM11</f>
        <v>5.300419042315878E-4</v>
      </c>
      <c r="AP11" s="25">
        <f>Kaspakas!AP11</f>
        <v>0.33917662532355702</v>
      </c>
      <c r="AQ11" s="25">
        <f>Kaspakas!AQ11</f>
        <v>8.6629215187035893</v>
      </c>
      <c r="AR11" s="25">
        <f>Kaspakas!AR11</f>
        <v>2.9913117422813901E-2</v>
      </c>
      <c r="AS11" s="25">
        <f>Kaspakas!AS11</f>
        <v>0.25211903235840899</v>
      </c>
      <c r="AT11" s="25">
        <f>Kaspakas!AT11</f>
        <v>0.233455247550311</v>
      </c>
      <c r="AU11" s="25">
        <f>Kaspakas!AU11</f>
        <v>4.3809877818574403</v>
      </c>
      <c r="AV11" s="25">
        <f>Kaspakas!AV11</f>
        <v>5.4174689098463097E-2</v>
      </c>
      <c r="AW11" s="25">
        <f>Kaspakas!AW11</f>
        <v>0.37443624697566003</v>
      </c>
      <c r="AX11" s="25">
        <f>Kaspakas!AX11</f>
        <v>0.41513131472264098</v>
      </c>
      <c r="AY11" s="25">
        <f>Kaspakas!AY11</f>
        <v>1.2229520531856899</v>
      </c>
      <c r="AZ11" s="25">
        <f>Kaspakas!AZ11</f>
        <v>2.8483669885040201E-2</v>
      </c>
      <c r="BA11" s="25">
        <f>Kaspakas!BA11</f>
        <v>0.40517609324793402</v>
      </c>
      <c r="BB11" s="25">
        <f>Kaspakas!BB11</f>
        <v>4.6676140975095001E-3</v>
      </c>
      <c r="BC11" s="25">
        <f>Kaspakas!BC11</f>
        <v>0.15914927939686899</v>
      </c>
      <c r="BD11" s="25">
        <f>Kaspakas!BD11</f>
        <v>3.8703118536888001E-2</v>
      </c>
      <c r="BE11" s="25">
        <f>Kaspakas!BE11</f>
        <v>0.30809606056035899</v>
      </c>
      <c r="BF11" s="25">
        <f>Kaspakas!BF11</f>
        <v>2.7745266928310398E-2</v>
      </c>
      <c r="BG11" s="25">
        <f>Kaspakas!BG11</f>
        <v>8.8414004948826098E-3</v>
      </c>
      <c r="BH11" s="25">
        <f>Kaspakas!BH11</f>
        <v>0.29760409626177098</v>
      </c>
      <c r="BI11" s="25">
        <f>Kaspakas!BI11</f>
        <v>6.8235879124245403E-3</v>
      </c>
      <c r="BK11" s="25">
        <f>Kaspakas!BK11</f>
        <v>2.5735375796687698</v>
      </c>
      <c r="BL11" s="25">
        <f>Kaspakas!BL11</f>
        <v>24046.3824816134</v>
      </c>
      <c r="BM11" s="25">
        <f>Kaspakas!BM11</f>
        <v>5.8173713398819302</v>
      </c>
      <c r="BN11" s="25">
        <f>Kaspakas!BN11</f>
        <v>12.781154986726101</v>
      </c>
      <c r="BO11" s="25">
        <f>Kaspakas!BO11</f>
        <v>3.2264961173740798</v>
      </c>
      <c r="BP11" s="25">
        <f>Kaspakas!BP11</f>
        <v>2.2177008728530501</v>
      </c>
      <c r="BQ11" s="25">
        <f>Kaspakas!BQ11</f>
        <v>0.174952026798423</v>
      </c>
      <c r="BR11" s="25">
        <f>Kaspakas!BR11</f>
        <v>0.25226524561429498</v>
      </c>
      <c r="BS11" s="25">
        <f>Kaspakas!BS11</f>
        <v>5324.3556979083596</v>
      </c>
      <c r="BT11" s="25">
        <f>Kaspakas!BT11</f>
        <v>4.8945433020945197</v>
      </c>
      <c r="BU11" s="25">
        <f>Kaspakas!BU11</f>
        <v>2.2337666993480902E-3</v>
      </c>
      <c r="BV11" s="25">
        <f>Kaspakas!BV11</f>
        <v>1.7869551113489399</v>
      </c>
      <c r="BW11" s="25">
        <f>Kaspakas!BW11</f>
        <v>1.4889977797805E-2</v>
      </c>
      <c r="BX11" s="25">
        <f>Kaspakas!BX11</f>
        <v>0.19859403354945701</v>
      </c>
      <c r="BY11" s="25">
        <f>Kaspakas!BY11</f>
        <v>0.10316632612632599</v>
      </c>
      <c r="BZ11" s="25">
        <f>Kaspakas!BZ11</f>
        <v>1.35930632029996</v>
      </c>
      <c r="CA11" s="25">
        <f>Kaspakas!CA11</f>
        <v>0.18397029174503801</v>
      </c>
      <c r="CB11" s="25">
        <f>Kaspakas!CB11</f>
        <v>3.7518021953183101E-2</v>
      </c>
      <c r="CC11" s="25">
        <f>Kaspakas!CC11</f>
        <v>420.95641582105401</v>
      </c>
      <c r="CD11" s="25">
        <f>Kaspakas!CD11</f>
        <v>8.4766422314857898E-2</v>
      </c>
      <c r="CF11" s="25">
        <f>Kaspakas!CF11</f>
        <v>19.741801515344999</v>
      </c>
      <c r="CG11" s="25">
        <f>Kaspakas!CG11</f>
        <v>506169.60059159598</v>
      </c>
      <c r="CH11" s="25">
        <f>Kaspakas!CH11</f>
        <v>89.254373618991593</v>
      </c>
      <c r="CI11" s="25">
        <f>Kaspakas!CI11</f>
        <v>63.313956581945703</v>
      </c>
      <c r="CJ11" s="25">
        <f>Kaspakas!CJ11</f>
        <v>4.6641936288076797</v>
      </c>
      <c r="CK11" s="25">
        <f>Kaspakas!CK11</f>
        <v>9.6682438427812603</v>
      </c>
      <c r="CL11" s="25">
        <f>Kaspakas!CL11</f>
        <v>5.4174689098463097E-2</v>
      </c>
      <c r="CM11" s="25">
        <f>Kaspakas!CM11</f>
        <v>1.34881638638086</v>
      </c>
      <c r="CN11" s="25">
        <f>Kaspakas!CN11</f>
        <v>10663.1362120015</v>
      </c>
      <c r="CO11" s="25">
        <f>Kaspakas!CO11</f>
        <v>7.2356620219019696</v>
      </c>
      <c r="CP11" s="25">
        <f>Kaspakas!CP11</f>
        <v>4.7308558154007897E-2</v>
      </c>
      <c r="CQ11" s="25">
        <f>Kaspakas!CQ11</f>
        <v>0.85781372853762194</v>
      </c>
      <c r="CR11" s="25">
        <f>Kaspakas!CR11</f>
        <v>6.5941776891827999E-3</v>
      </c>
      <c r="CS11" s="25">
        <f>Kaspakas!CS11</f>
        <v>0.15914927939686899</v>
      </c>
      <c r="CT11" s="25">
        <f>Kaspakas!CT11</f>
        <v>0.19605265277683201</v>
      </c>
      <c r="CU11" s="25">
        <f>Kaspakas!CU11</f>
        <v>2.6296350616705499</v>
      </c>
      <c r="CV11" s="25">
        <f>Kaspakas!CV11</f>
        <v>0.36735960799086897</v>
      </c>
      <c r="CW11" s="25">
        <f>Kaspakas!CW11</f>
        <v>1.61852918619865E-2</v>
      </c>
      <c r="CX11" s="25">
        <f>Kaspakas!CX11</f>
        <v>228.013719002561</v>
      </c>
      <c r="CY11" s="25">
        <f>Kaspakas!CY11</f>
        <v>1.64664996671348</v>
      </c>
      <c r="DA11" s="25">
        <f>Kaspakas!DA11</f>
        <v>0.3593466072183415</v>
      </c>
      <c r="DB11" s="25">
        <f>Kaspakas!DB11</f>
        <v>9063.8302550200733</v>
      </c>
      <c r="DC11" s="25">
        <f>Kaspakas!DC11</f>
        <v>1.5145007163872248</v>
      </c>
      <c r="DD11" s="25">
        <f>Kaspakas!DD11</f>
        <v>1.0787236142725707</v>
      </c>
      <c r="DE11" s="25">
        <f>Kaspakas!DE11</f>
        <v>7.3398697460228493E-2</v>
      </c>
      <c r="DF11" s="25">
        <f>Kaspakas!DF11</f>
        <v>0.14785508247103932</v>
      </c>
      <c r="DG11" s="25">
        <f>Kaspakas!DG11</f>
        <v>7.7699882532970604E-4</v>
      </c>
      <c r="DH11" s="25">
        <f>Kaspakas!DH11</f>
        <v>1.8576179402022587E-2</v>
      </c>
      <c r="DI11" s="25">
        <f>Kaspakas!DI11</f>
        <v>142.32392543674322</v>
      </c>
      <c r="DJ11" s="25">
        <f>Kaspakas!DJ11</f>
        <v>9.1637057014969228E-2</v>
      </c>
      <c r="DK11" s="25">
        <f>Kaspakas!DK11</f>
        <v>4.3857743203286879E-4</v>
      </c>
      <c r="DL11" s="25">
        <f>Kaspakas!DL11</f>
        <v>7.6310479271389986E-3</v>
      </c>
      <c r="DM11" s="25">
        <f>Kaspakas!DM11</f>
        <v>5.7431567255855352E-5</v>
      </c>
      <c r="DN11" s="25">
        <f>Kaspakas!DN11</f>
        <v>1.3406560474843651E-3</v>
      </c>
      <c r="DO11" s="25">
        <f>Kaspakas!DO11</f>
        <v>1.6101564781277266E-3</v>
      </c>
      <c r="DP11" s="25">
        <f>Kaspakas!DP11</f>
        <v>2.0608425248201803E-2</v>
      </c>
      <c r="DQ11" s="25">
        <f>Kaspakas!DQ11</f>
        <v>1.8650862696781203E-3</v>
      </c>
      <c r="DR11" s="25">
        <f>Kaspakas!DR11</f>
        <v>7.9190872551654172E-5</v>
      </c>
      <c r="DS11" s="25">
        <f>Kaspakas!DS11</f>
        <v>1.100452311788422</v>
      </c>
      <c r="DT11" s="25">
        <f>Kaspakas!DT11</f>
        <v>7.8794476625675576E-3</v>
      </c>
      <c r="DV11" s="25">
        <f>Kaspakas!DV11</f>
        <v>3.9010176386372751E-3</v>
      </c>
      <c r="DW11" s="25">
        <f>Kaspakas!DW11</f>
        <v>98.39570205532408</v>
      </c>
      <c r="DX11" s="25">
        <f>Kaspakas!DX11</f>
        <v>1.6441212716850711E-2</v>
      </c>
      <c r="DY11" s="25">
        <f>Kaspakas!DY11</f>
        <v>1.1710476075080814E-2</v>
      </c>
      <c r="DZ11" s="25">
        <f>Kaspakas!DZ11</f>
        <v>7.9680622466925493E-4</v>
      </c>
      <c r="EA11" s="25">
        <f>Kaspakas!EA11</f>
        <v>1.6050945607821883E-3</v>
      </c>
      <c r="EB11" s="25">
        <f>Kaspakas!EB11</f>
        <v>8.434993017674207E-6</v>
      </c>
      <c r="EC11" s="25">
        <f>Kaspakas!EC11</f>
        <v>2.0166046388118446E-4</v>
      </c>
      <c r="ED11" s="25">
        <f>Kaspakas!ED11</f>
        <v>1.5450490762293001</v>
      </c>
      <c r="EE11" s="25">
        <f>Kaspakas!EE11</f>
        <v>9.9479936247456663E-4</v>
      </c>
      <c r="EF11" s="25">
        <f>Kaspakas!EF11</f>
        <v>4.7611366405051602E-6</v>
      </c>
      <c r="EG11" s="25">
        <f>Kaspakas!EG11</f>
        <v>8.2841612991681559E-5</v>
      </c>
      <c r="EH11" s="25">
        <f>Kaspakas!EH11</f>
        <v>6.2346924217248975E-7</v>
      </c>
      <c r="EI11" s="25">
        <f>Kaspakas!EI11</f>
        <v>1.4553978759021657E-5</v>
      </c>
      <c r="EJ11" s="25">
        <f>Kaspakas!EJ11</f>
        <v>1.747963858839442E-5</v>
      </c>
      <c r="EK11" s="25">
        <f>Kaspakas!EK11</f>
        <v>2.2372224694172541E-4</v>
      </c>
      <c r="EL11" s="25">
        <f>Kaspakas!EL11</f>
        <v>2.0247121551849682E-5</v>
      </c>
      <c r="EM11" s="25">
        <f>Kaspakas!EM11</f>
        <v>8.5968528556434755E-7</v>
      </c>
      <c r="EN11" s="25">
        <f>Kaspakas!EN11</f>
        <v>1.1946359844598211E-2</v>
      </c>
      <c r="EO11" s="25">
        <f>Kaspakas!EO11</f>
        <v>8.5538206558657582E-5</v>
      </c>
      <c r="EQ11" s="25">
        <f>Kaspakas!EQ11</f>
        <v>196.79140411064816</v>
      </c>
      <c r="EU11" s="29" t="s">
        <v>540</v>
      </c>
      <c r="EV11" s="29">
        <v>-7.027749723600743E-2</v>
      </c>
      <c r="EW11" s="29">
        <v>-0.43112429309116707</v>
      </c>
      <c r="EX11" s="29">
        <v>-7.9908602246858029E-2</v>
      </c>
      <c r="EY11" s="29">
        <v>-0.22446027037556646</v>
      </c>
      <c r="EZ11" s="29">
        <v>-0.14023728075101982</v>
      </c>
      <c r="FA11" s="29">
        <v>-7.6163728969121769E-2</v>
      </c>
      <c r="FB11" s="29">
        <v>-0.12040397625006079</v>
      </c>
      <c r="FC11" s="29">
        <v>-0.16620490451963263</v>
      </c>
      <c r="FD11" s="29">
        <v>-0.24725765511619138</v>
      </c>
      <c r="FE11" s="29">
        <v>1</v>
      </c>
      <c r="FF11" s="29"/>
      <c r="FG11" s="29"/>
      <c r="FH11" s="29"/>
      <c r="FI11" s="29"/>
      <c r="FJ11" s="29"/>
      <c r="FK11" s="29"/>
      <c r="FL11" s="29"/>
      <c r="FM11" s="29"/>
      <c r="FN11" s="29"/>
      <c r="FO11" s="29"/>
    </row>
    <row r="12" spans="1:171">
      <c r="A12" s="25" t="str">
        <f>Kaspakas!A12</f>
        <v>19III-21.d</v>
      </c>
      <c r="B12" s="25" t="str">
        <f>Kaspakas!B12</f>
        <v>Kaspakas</v>
      </c>
      <c r="C12" s="25" t="str">
        <f>Kaspakas!C12</f>
        <v>epithermal</v>
      </c>
      <c r="D12" s="25" t="str">
        <f>Kaspakas!D12</f>
        <v>epithermal IS</v>
      </c>
      <c r="E12" s="25" t="str">
        <f>Kaspakas!E12</f>
        <v>pyrite</v>
      </c>
      <c r="F12" s="25" t="str">
        <f>Kaspakas!F12</f>
        <v>anhedral</v>
      </c>
      <c r="G12" s="25">
        <f>Kaspakas!G12</f>
        <v>83.163746563034493</v>
      </c>
      <c r="H12" s="25">
        <f>Kaspakas!H12</f>
        <v>486366.20517463802</v>
      </c>
      <c r="I12" s="25">
        <f>Kaspakas!I12</f>
        <v>6.0896610420291299</v>
      </c>
      <c r="J12" s="25">
        <f>Kaspakas!J12</f>
        <v>38.501185206952002</v>
      </c>
      <c r="K12" s="25">
        <f>Kaspakas!K12</f>
        <v>322.30212661401498</v>
      </c>
      <c r="L12" s="25">
        <f>Kaspakas!L12</f>
        <v>7189.6897793807002</v>
      </c>
      <c r="M12" s="25">
        <f>Kaspakas!M12</f>
        <v>3.6875523270386199</v>
      </c>
      <c r="N12" s="25">
        <f>Kaspakas!N12</f>
        <v>1.7425079631028499</v>
      </c>
      <c r="O12" s="25">
        <f>Kaspakas!O12</f>
        <v>380.54738552516102</v>
      </c>
      <c r="P12" s="25">
        <f>Kaspakas!P12</f>
        <v>1.6726689964821699</v>
      </c>
      <c r="Q12" s="25">
        <f>Kaspakas!Q12</f>
        <v>1.33343739181521</v>
      </c>
      <c r="R12" s="25">
        <f>Kaspakas!R12</f>
        <v>66.282563390006999</v>
      </c>
      <c r="S12" s="25">
        <f>Kaspakas!S12</f>
        <v>5.5196974063166343E-2</v>
      </c>
      <c r="T12" s="25">
        <f>Kaspakas!T12</f>
        <v>7.57779251367052</v>
      </c>
      <c r="U12" s="25">
        <f>Kaspakas!U12</f>
        <v>4.0109755126159401</v>
      </c>
      <c r="V12" s="25">
        <f>Kaspakas!V12</f>
        <v>1.3009611956548801</v>
      </c>
      <c r="W12" s="25">
        <f>Kaspakas!W12</f>
        <v>4.2499011717727797E-2</v>
      </c>
      <c r="X12" s="25">
        <f>Kaspakas!X12</f>
        <v>0.76384687505448701</v>
      </c>
      <c r="Y12" s="25">
        <f>Kaspakas!Y12</f>
        <v>15029.066053284399</v>
      </c>
      <c r="Z12" s="25">
        <f>Kaspakas!Z12</f>
        <v>2.75775031432073</v>
      </c>
      <c r="AA12" s="25">
        <f>Kaspakas!AA12</f>
        <v>0.15816814493621212</v>
      </c>
      <c r="AB12" s="25">
        <f>Kaspakas!AB12</f>
        <v>1.1129560483345076E-4</v>
      </c>
      <c r="AC12" s="25">
        <f>Kaspakas!AC12</f>
        <v>1.8349445697712273E-4</v>
      </c>
      <c r="AD12" s="25">
        <f>Kaspakas!AD12</f>
        <v>1.6002372565575001E-2</v>
      </c>
      <c r="AE12" s="25">
        <f>Kaspakas!AE12</f>
        <v>5.0824640223572548E-5</v>
      </c>
      <c r="AF12" s="25">
        <f>Kaspakas!AF12</f>
        <v>2.6688122191993399E-4</v>
      </c>
      <c r="AG12" s="25">
        <f>Kaspakas!AG12</f>
        <v>0.21896742406715247</v>
      </c>
      <c r="AH12" s="25">
        <f>Kaspakas!AH12</f>
        <v>8.8723902542420816E-5</v>
      </c>
      <c r="AI12" s="25">
        <f>Kaspakas!AI12</f>
        <v>0.45285776914142051</v>
      </c>
      <c r="AJ12" s="25">
        <f>Kaspakas!AJ12</f>
        <v>0.27467357952074484</v>
      </c>
      <c r="AK12" s="25">
        <f>Kaspakas!AK12</f>
        <v>0.12543339765261652</v>
      </c>
      <c r="AL12" s="25">
        <f>Kaspakas!AL12</f>
        <v>0.65865332814639665</v>
      </c>
      <c r="AM12" s="25">
        <f>Kaspakas!AM12</f>
        <v>0.21896742406715247</v>
      </c>
      <c r="AP12" s="25">
        <f>Kaspakas!AP12</f>
        <v>0.393851295340574</v>
      </c>
      <c r="AQ12" s="25">
        <f>Kaspakas!AQ12</f>
        <v>10.0569732929688</v>
      </c>
      <c r="AR12" s="25">
        <f>Kaspakas!AR12</f>
        <v>2.0884538795982802E-2</v>
      </c>
      <c r="AS12" s="25">
        <f>Kaspakas!AS12</f>
        <v>0.20737533114411799</v>
      </c>
      <c r="AT12" s="25">
        <f>Kaspakas!AT12</f>
        <v>0.30570539285521098</v>
      </c>
      <c r="AU12" s="25">
        <f>Kaspakas!AU12</f>
        <v>5.2590120832352998</v>
      </c>
      <c r="AV12" s="25">
        <f>Kaspakas!AV12</f>
        <v>3.4602615249489301E-2</v>
      </c>
      <c r="AW12" s="25">
        <f>Kaspakas!AW12</f>
        <v>0.62861715708969801</v>
      </c>
      <c r="AX12" s="25">
        <f>Kaspakas!AX12</f>
        <v>0.53858148521834903</v>
      </c>
      <c r="AY12" s="25">
        <f>Kaspakas!AY12</f>
        <v>1.1146187542431001</v>
      </c>
      <c r="AZ12" s="25">
        <f>Kaspakas!AZ12</f>
        <v>2.6320147331095601E-2</v>
      </c>
      <c r="BA12" s="25">
        <f>Kaspakas!BA12</f>
        <v>0.480756236372263</v>
      </c>
      <c r="BB12" s="25">
        <f>Kaspakas!BB12</f>
        <v>1.02790580357688E-2</v>
      </c>
      <c r="BC12" s="25">
        <f>Kaspakas!BC12</f>
        <v>0.25927926685905101</v>
      </c>
      <c r="BD12" s="25">
        <f>Kaspakas!BD12</f>
        <v>3.0392841409027101E-2</v>
      </c>
      <c r="BE12" s="25">
        <f>Kaspakas!BE12</f>
        <v>0.17428691221804099</v>
      </c>
      <c r="BF12" s="25">
        <f>Kaspakas!BF12</f>
        <v>4.18875524145043E-2</v>
      </c>
      <c r="BG12" s="25">
        <f>Kaspakas!BG12</f>
        <v>1.4233999531459001E-2</v>
      </c>
      <c r="BH12" s="25">
        <f>Kaspakas!BH12</f>
        <v>0.25858109086772302</v>
      </c>
      <c r="BI12" s="25">
        <f>Kaspakas!BI12</f>
        <v>6.7563884113508998E-3</v>
      </c>
      <c r="BK12" s="25">
        <f>Kaspakas!BK12</f>
        <v>40.340423482369197</v>
      </c>
      <c r="BL12" s="25">
        <f>Kaspakas!BL12</f>
        <v>18923.6348391434</v>
      </c>
      <c r="BM12" s="25">
        <f>Kaspakas!BM12</f>
        <v>1.71558041918321</v>
      </c>
      <c r="BN12" s="25">
        <f>Kaspakas!BN12</f>
        <v>6.1325020504729597</v>
      </c>
      <c r="BO12" s="25">
        <f>Kaspakas!BO12</f>
        <v>489.21230330979802</v>
      </c>
      <c r="BP12" s="25">
        <f>Kaspakas!BP12</f>
        <v>4425.8917061661596</v>
      </c>
      <c r="BQ12" s="25">
        <f>Kaspakas!BQ12</f>
        <v>2.4358796315152298</v>
      </c>
      <c r="BR12" s="25">
        <f>Kaspakas!BR12</f>
        <v>0.97761112455345001</v>
      </c>
      <c r="BS12" s="25">
        <f>Kaspakas!BS12</f>
        <v>244.227681467596</v>
      </c>
      <c r="BT12" s="25">
        <f>Kaspakas!BT12</f>
        <v>0.85640149657134002</v>
      </c>
      <c r="BU12" s="25">
        <f>Kaspakas!BU12</f>
        <v>0.51931096525076803</v>
      </c>
      <c r="BV12" s="25">
        <f>Kaspakas!BV12</f>
        <v>33.050375932029297</v>
      </c>
      <c r="BW12" s="25">
        <f>Kaspakas!BW12</f>
        <v>9.5853578886401294E-2</v>
      </c>
      <c r="BX12" s="25">
        <f>Kaspakas!BX12</f>
        <v>2.1381571441085301</v>
      </c>
      <c r="BY12" s="25">
        <f>Kaspakas!BY12</f>
        <v>1.2367951318511901</v>
      </c>
      <c r="BZ12" s="25">
        <f>Kaspakas!BZ12</f>
        <v>1.07987898389368</v>
      </c>
      <c r="CA12" s="25">
        <f>Kaspakas!CA12</f>
        <v>1.6849510249394101E-2</v>
      </c>
      <c r="CB12" s="25">
        <f>Kaspakas!CB12</f>
        <v>0.232942508951199</v>
      </c>
      <c r="CC12" s="25">
        <f>Kaspakas!CC12</f>
        <v>5956.3863646930604</v>
      </c>
      <c r="CD12" s="25">
        <f>Kaspakas!CD12</f>
        <v>0.33609331619801702</v>
      </c>
      <c r="CF12" s="25">
        <f>Kaspakas!CF12</f>
        <v>83.163746563034493</v>
      </c>
      <c r="CG12" s="25">
        <f>Kaspakas!CG12</f>
        <v>486366.20517463802</v>
      </c>
      <c r="CH12" s="25">
        <f>Kaspakas!CH12</f>
        <v>6.0896610420291299</v>
      </c>
      <c r="CI12" s="25">
        <f>Kaspakas!CI12</f>
        <v>38.501185206952002</v>
      </c>
      <c r="CJ12" s="25">
        <f>Kaspakas!CJ12</f>
        <v>322.30212661401498</v>
      </c>
      <c r="CK12" s="25">
        <f>Kaspakas!CK12</f>
        <v>7189.6897793807002</v>
      </c>
      <c r="CL12" s="25">
        <f>Kaspakas!CL12</f>
        <v>3.6875523270386199</v>
      </c>
      <c r="CM12" s="25">
        <f>Kaspakas!CM12</f>
        <v>1.7425079631028499</v>
      </c>
      <c r="CN12" s="25">
        <f>Kaspakas!CN12</f>
        <v>380.54738552516102</v>
      </c>
      <c r="CO12" s="25">
        <f>Kaspakas!CO12</f>
        <v>1.6726689964821699</v>
      </c>
      <c r="CP12" s="25">
        <f>Kaspakas!CP12</f>
        <v>1.33343739181521</v>
      </c>
      <c r="CQ12" s="25">
        <f>Kaspakas!CQ12</f>
        <v>66.282563390006999</v>
      </c>
      <c r="CR12" s="25">
        <f>Kaspakas!CR12</f>
        <v>5.5196974063166343E-2</v>
      </c>
      <c r="CS12" s="25">
        <f>Kaspakas!CS12</f>
        <v>7.57779251367052</v>
      </c>
      <c r="CT12" s="25">
        <f>Kaspakas!CT12</f>
        <v>4.0109755126159401</v>
      </c>
      <c r="CU12" s="25">
        <f>Kaspakas!CU12</f>
        <v>1.3009611956548801</v>
      </c>
      <c r="CV12" s="25">
        <f>Kaspakas!CV12</f>
        <v>4.2499011717727797E-2</v>
      </c>
      <c r="CW12" s="25">
        <f>Kaspakas!CW12</f>
        <v>0.76384687505448701</v>
      </c>
      <c r="CX12" s="25">
        <f>Kaspakas!CX12</f>
        <v>15029.066053284399</v>
      </c>
      <c r="CY12" s="25">
        <f>Kaspakas!CY12</f>
        <v>2.75775031432073</v>
      </c>
      <c r="DA12" s="25">
        <f>Kaspakas!DA12</f>
        <v>1.5137732059439259</v>
      </c>
      <c r="DB12" s="25">
        <f>Kaspakas!DB12</f>
        <v>8709.2166742705358</v>
      </c>
      <c r="DC12" s="25">
        <f>Kaspakas!DC12</f>
        <v>0.10333158630498819</v>
      </c>
      <c r="DD12" s="25">
        <f>Kaspakas!DD12</f>
        <v>0.65597128820194439</v>
      </c>
      <c r="DE12" s="25">
        <f>Kaspakas!DE12</f>
        <v>5.0719498727538319</v>
      </c>
      <c r="DF12" s="25">
        <f>Kaspakas!DF12</f>
        <v>109.95090655116532</v>
      </c>
      <c r="DG12" s="25">
        <f>Kaspakas!DG12</f>
        <v>5.2888606730040588E-2</v>
      </c>
      <c r="DH12" s="25">
        <f>Kaspakas!DH12</f>
        <v>2.399818156043038E-2</v>
      </c>
      <c r="DI12" s="25">
        <f>Kaspakas!DI12</f>
        <v>5.0792746754628979</v>
      </c>
      <c r="DJ12" s="25">
        <f>Kaspakas!DJ12</f>
        <v>2.1183751221911983E-2</v>
      </c>
      <c r="DK12" s="25">
        <f>Kaspakas!DK12</f>
        <v>1.2361728403878159E-2</v>
      </c>
      <c r="DL12" s="25">
        <f>Kaspakas!DL12</f>
        <v>0.58964481580990291</v>
      </c>
      <c r="DM12" s="25">
        <f>Kaspakas!DM12</f>
        <v>4.8073450210913224E-4</v>
      </c>
      <c r="DN12" s="25">
        <f>Kaspakas!DN12</f>
        <v>6.383449173338826E-2</v>
      </c>
      <c r="DO12" s="25">
        <f>Kaspakas!DO12</f>
        <v>3.2941651713337218E-2</v>
      </c>
      <c r="DP12" s="25">
        <f>Kaspakas!DP12</f>
        <v>1.0195620655602509E-2</v>
      </c>
      <c r="DQ12" s="25">
        <f>Kaspakas!DQ12</f>
        <v>2.1576766063947301E-4</v>
      </c>
      <c r="DR12" s="25">
        <f>Kaspakas!DR12</f>
        <v>3.7373252856494981E-3</v>
      </c>
      <c r="DS12" s="25">
        <f>Kaspakas!DS12</f>
        <v>72.534102573766404</v>
      </c>
      <c r="DT12" s="25">
        <f>Kaspakas!DT12</f>
        <v>1.3196216383187407E-2</v>
      </c>
      <c r="DV12" s="25">
        <f>Kaspakas!DV12</f>
        <v>1.6997263900632751E-2</v>
      </c>
      <c r="DW12" s="25">
        <f>Kaspakas!DW12</f>
        <v>97.790642349268083</v>
      </c>
      <c r="DX12" s="25">
        <f>Kaspakas!DX12</f>
        <v>1.1602492597969482E-3</v>
      </c>
      <c r="DY12" s="25">
        <f>Kaspakas!DY12</f>
        <v>7.365513574309813E-3</v>
      </c>
      <c r="DZ12" s="25">
        <f>Kaspakas!DZ12</f>
        <v>5.6949924955383965E-2</v>
      </c>
      <c r="EA12" s="25">
        <f>Kaspakas!EA12</f>
        <v>1.2345736913731546</v>
      </c>
      <c r="EB12" s="25">
        <f>Kaspakas!EB12</f>
        <v>5.9385488024061455E-4</v>
      </c>
      <c r="EC12" s="25">
        <f>Kaspakas!EC12</f>
        <v>2.6946138530942106E-4</v>
      </c>
      <c r="ED12" s="25">
        <f>Kaspakas!ED12</f>
        <v>5.7032170832228127E-2</v>
      </c>
      <c r="EE12" s="25">
        <f>Kaspakas!EE12</f>
        <v>2.3785981183335015E-4</v>
      </c>
      <c r="EF12" s="25">
        <f>Kaspakas!EF12</f>
        <v>1.388025360229873E-4</v>
      </c>
      <c r="EG12" s="25">
        <f>Kaspakas!EG12</f>
        <v>6.6207728493327322E-3</v>
      </c>
      <c r="EH12" s="25">
        <f>Kaspakas!EH12</f>
        <v>5.3978833595439484E-6</v>
      </c>
      <c r="EI12" s="25">
        <f>Kaspakas!EI12</f>
        <v>7.167597482204026E-4</v>
      </c>
      <c r="EJ12" s="25">
        <f>Kaspakas!EJ12</f>
        <v>3.6988232140440231E-4</v>
      </c>
      <c r="EK12" s="25">
        <f>Kaspakas!EK12</f>
        <v>1.1448059341620923E-4</v>
      </c>
      <c r="EL12" s="25">
        <f>Kaspakas!EL12</f>
        <v>2.42272743017962E-6</v>
      </c>
      <c r="EM12" s="25">
        <f>Kaspakas!EM12</f>
        <v>4.1964214925498758E-5</v>
      </c>
      <c r="EN12" s="25">
        <f>Kaspakas!EN12</f>
        <v>0.81444253234294728</v>
      </c>
      <c r="EO12" s="25">
        <f>Kaspakas!EO12</f>
        <v>1.4817250792533741E-4</v>
      </c>
      <c r="EQ12" s="25">
        <f>Kaspakas!EQ12</f>
        <v>195.58128469853617</v>
      </c>
      <c r="EU12" s="29" t="s">
        <v>541</v>
      </c>
      <c r="EV12" s="29">
        <v>-4.9133721587360277E-2</v>
      </c>
      <c r="EW12" s="29">
        <v>4.8058396337550005E-2</v>
      </c>
      <c r="EX12" s="29">
        <v>-3.336429961688972E-2</v>
      </c>
      <c r="EY12" s="29">
        <v>-3.8540315184566562E-2</v>
      </c>
      <c r="EZ12" s="29">
        <v>0.72098380746477175</v>
      </c>
      <c r="FA12" s="29">
        <v>7.7181880723918114E-2</v>
      </c>
      <c r="FB12" s="29">
        <v>-7.5931020865208268E-2</v>
      </c>
      <c r="FC12" s="29">
        <v>1.5409961593790177E-2</v>
      </c>
      <c r="FD12" s="29">
        <v>-8.6326486156492729E-2</v>
      </c>
      <c r="FE12" s="29">
        <v>-8.8614156776349026E-2</v>
      </c>
      <c r="FF12" s="29">
        <v>1</v>
      </c>
      <c r="FG12" s="29"/>
      <c r="FH12" s="29"/>
      <c r="FI12" s="29"/>
      <c r="FJ12" s="29"/>
      <c r="FK12" s="29"/>
      <c r="FL12" s="29"/>
      <c r="FM12" s="29"/>
      <c r="FN12" s="29"/>
      <c r="FO12" s="29"/>
    </row>
    <row r="13" spans="1:171">
      <c r="A13" s="25" t="str">
        <f>Kaspakas!A13</f>
        <v>19III-22.d</v>
      </c>
      <c r="B13" s="25" t="str">
        <f>Kaspakas!B13</f>
        <v>Kaspakas</v>
      </c>
      <c r="C13" s="25" t="str">
        <f>Kaspakas!C13</f>
        <v>epithermal</v>
      </c>
      <c r="D13" s="25" t="str">
        <f>Kaspakas!D13</f>
        <v>epithermal IS</v>
      </c>
      <c r="E13" s="25" t="str">
        <f>Kaspakas!E13</f>
        <v>pyrite</v>
      </c>
      <c r="F13" s="25" t="str">
        <f>Kaspakas!F13</f>
        <v>euhedral</v>
      </c>
      <c r="G13" s="25">
        <f>Kaspakas!G13</f>
        <v>18.199199502462399</v>
      </c>
      <c r="H13" s="25">
        <f>Kaspakas!H13</f>
        <v>485560.57900747203</v>
      </c>
      <c r="I13" s="25">
        <f>Kaspakas!I13</f>
        <v>78.343042392423797</v>
      </c>
      <c r="J13" s="25">
        <f>Kaspakas!J13</f>
        <v>80.417869870270096</v>
      </c>
      <c r="K13" s="25">
        <f>Kaspakas!K13</f>
        <v>340.326629564038</v>
      </c>
      <c r="L13" s="25">
        <f>Kaspakas!L13</f>
        <v>151.485839393741</v>
      </c>
      <c r="M13" s="25">
        <f>Kaspakas!M13</f>
        <v>8.8269797596709207E-2</v>
      </c>
      <c r="N13" s="25">
        <f>Kaspakas!N13</f>
        <v>0.94665029571716197</v>
      </c>
      <c r="O13" s="25">
        <f>Kaspakas!O13</f>
        <v>5125.3486283708999</v>
      </c>
      <c r="P13" s="25">
        <f>Kaspakas!P13</f>
        <v>1.8355573376284799</v>
      </c>
      <c r="Q13" s="25">
        <f>Kaspakas!Q13</f>
        <v>4.53281690936545</v>
      </c>
      <c r="R13" s="25">
        <f>Kaspakas!R13</f>
        <v>0.51320818633363796</v>
      </c>
      <c r="S13" s="25">
        <f>Kaspakas!S13</f>
        <v>2.7576513918049859</v>
      </c>
      <c r="T13" s="25">
        <f>Kaspakas!T13</f>
        <v>1.7992692792364899</v>
      </c>
      <c r="U13" s="25">
        <f>Kaspakas!U13</f>
        <v>69.793948776627403</v>
      </c>
      <c r="V13" s="25">
        <f>Kaspakas!V13</f>
        <v>28.3103885843969</v>
      </c>
      <c r="W13" s="25">
        <f>Kaspakas!W13</f>
        <v>7.0687409224910498</v>
      </c>
      <c r="X13" s="25">
        <f>Kaspakas!X13</f>
        <v>9.5408299414404693E-2</v>
      </c>
      <c r="Y13" s="25">
        <f>Kaspakas!Y13</f>
        <v>1551.0599722177701</v>
      </c>
      <c r="Z13" s="25">
        <f>Kaspakas!Z13</f>
        <v>21.832498665924</v>
      </c>
      <c r="AA13" s="25">
        <f>Kaspakas!AA13</f>
        <v>0.97419942257618353</v>
      </c>
      <c r="AB13" s="25">
        <f>Kaspakas!AB13</f>
        <v>1.1834212541787946E-3</v>
      </c>
      <c r="AC13" s="25">
        <f>Kaspakas!AC13</f>
        <v>1.4075857192489459E-2</v>
      </c>
      <c r="AD13" s="25">
        <f>Kaspakas!AD13</f>
        <v>1.528540750550373E-2</v>
      </c>
      <c r="AE13" s="25">
        <f>Kaspakas!AE13</f>
        <v>6.1511676610405942E-5</v>
      </c>
      <c r="AF13" s="25">
        <f>Kaspakas!AF13</f>
        <v>4.4997582315810206E-2</v>
      </c>
      <c r="AG13" s="25">
        <f>Kaspakas!AG13</f>
        <v>5.7858576472692595E-2</v>
      </c>
      <c r="AH13" s="25">
        <f>Kaspakas!AH13</f>
        <v>2.9223995142394397E-3</v>
      </c>
      <c r="AI13" s="25">
        <f>Kaspakas!AI13</f>
        <v>0.27867820803491444</v>
      </c>
      <c r="AJ13" s="25">
        <f>Kaspakas!AJ13</f>
        <v>2.3429742853667737E-2</v>
      </c>
      <c r="AK13" s="25">
        <f>Kaspakas!AK13</f>
        <v>1.2178273462562287E-3</v>
      </c>
      <c r="AL13" s="25">
        <f>Kaspakas!AL13</f>
        <v>0.89087616009378856</v>
      </c>
      <c r="AM13" s="25">
        <f>Kaspakas!AM13</f>
        <v>5.7858576472692595E-2</v>
      </c>
      <c r="AP13" s="25">
        <f>Kaspakas!AP13</f>
        <v>0.175678891299096</v>
      </c>
      <c r="AQ13" s="25">
        <f>Kaspakas!AQ13</f>
        <v>6.7800913045308997</v>
      </c>
      <c r="AR13" s="25">
        <f>Kaspakas!AR13</f>
        <v>1.8072598605875401E-2</v>
      </c>
      <c r="AS13" s="25">
        <f>Kaspakas!AS13</f>
        <v>9.7670975139789104E-2</v>
      </c>
      <c r="AT13" s="25">
        <f>Kaspakas!AT13</f>
        <v>0.14061746178368401</v>
      </c>
      <c r="AU13" s="25">
        <f>Kaspakas!AU13</f>
        <v>2.37969630687651</v>
      </c>
      <c r="AV13" s="25">
        <f>Kaspakas!AV13</f>
        <v>2.82514942018172E-2</v>
      </c>
      <c r="AW13" s="25">
        <f>Kaspakas!AW13</f>
        <v>0.31765105800879301</v>
      </c>
      <c r="AX13" s="25">
        <f>Kaspakas!AX13</f>
        <v>0.40949002977353699</v>
      </c>
      <c r="AY13" s="25">
        <f>Kaspakas!AY13</f>
        <v>0.74237351574237798</v>
      </c>
      <c r="AZ13" s="25">
        <f>Kaspakas!AZ13</f>
        <v>7.2395783444536297E-3</v>
      </c>
      <c r="BA13" s="25">
        <f>Kaspakas!BA13</f>
        <v>0.14522845483278901</v>
      </c>
      <c r="BB13" s="25">
        <f>Kaspakas!BB13</f>
        <v>4.4828896156173604E-3</v>
      </c>
      <c r="BC13" s="25">
        <f>Kaspakas!BC13</f>
        <v>0.114859634399335</v>
      </c>
      <c r="BD13" s="25">
        <f>Kaspakas!BD13</f>
        <v>3.12559022334261E-2</v>
      </c>
      <c r="BE13" s="25">
        <f>Kaspakas!BE13</f>
        <v>0.109251464822595</v>
      </c>
      <c r="BF13" s="25">
        <f>Kaspakas!BF13</f>
        <v>1.1721666979440401E-2</v>
      </c>
      <c r="BG13" s="25">
        <f>Kaspakas!BG13</f>
        <v>6.6795507477895302E-3</v>
      </c>
      <c r="BH13" s="25">
        <f>Kaspakas!BH13</f>
        <v>0.12296580544116099</v>
      </c>
      <c r="BI13" s="25">
        <f>Kaspakas!BI13</f>
        <v>5.3861380668452797E-3</v>
      </c>
      <c r="BK13" s="25">
        <f>Kaspakas!BK13</f>
        <v>0.65124213956737997</v>
      </c>
      <c r="BL13" s="25">
        <f>Kaspakas!BL13</f>
        <v>25422.542513828099</v>
      </c>
      <c r="BM13" s="25">
        <f>Kaspakas!BM13</f>
        <v>11.2148874228295</v>
      </c>
      <c r="BN13" s="25">
        <f>Kaspakas!BN13</f>
        <v>19.843979971879101</v>
      </c>
      <c r="BO13" s="25">
        <f>Kaspakas!BO13</f>
        <v>240.673108869722</v>
      </c>
      <c r="BP13" s="25">
        <f>Kaspakas!BP13</f>
        <v>47.570917947925501</v>
      </c>
      <c r="BQ13" s="25">
        <f>Kaspakas!BQ13</f>
        <v>6.1863847895302602E-2</v>
      </c>
      <c r="BR13" s="25">
        <f>Kaspakas!BR13</f>
        <v>0.29047087202653799</v>
      </c>
      <c r="BS13" s="25">
        <f>Kaspakas!BS13</f>
        <v>56.202179230046603</v>
      </c>
      <c r="BT13" s="25">
        <f>Kaspakas!BT13</f>
        <v>9.7629235581416299E-2</v>
      </c>
      <c r="BU13" s="25">
        <f>Kaspakas!BU13</f>
        <v>3.6351319603974801</v>
      </c>
      <c r="BV13" s="25">
        <f>Kaspakas!BV13</f>
        <v>0.42694505311676401</v>
      </c>
      <c r="BW13" s="25">
        <f>Kaspakas!BW13</f>
        <v>2.6936265748073498</v>
      </c>
      <c r="BX13" s="25">
        <f>Kaspakas!BX13</f>
        <v>0.696839567173545</v>
      </c>
      <c r="BY13" s="25">
        <f>Kaspakas!BY13</f>
        <v>9.3398081743417105</v>
      </c>
      <c r="BZ13" s="25">
        <f>Kaspakas!BZ13</f>
        <v>9.8357267250757108</v>
      </c>
      <c r="CA13" s="25">
        <f>Kaspakas!CA13</f>
        <v>2.4373882330004002</v>
      </c>
      <c r="CB13" s="25">
        <f>Kaspakas!CB13</f>
        <v>2.7977115890395199E-2</v>
      </c>
      <c r="CC13" s="25">
        <f>Kaspakas!CC13</f>
        <v>377.60743754735103</v>
      </c>
      <c r="CD13" s="25">
        <f>Kaspakas!CD13</f>
        <v>0.31386750218829101</v>
      </c>
      <c r="CF13" s="25">
        <f>Kaspakas!CF13</f>
        <v>18.199199502462399</v>
      </c>
      <c r="CG13" s="25">
        <f>Kaspakas!CG13</f>
        <v>485560.57900747203</v>
      </c>
      <c r="CH13" s="25">
        <f>Kaspakas!CH13</f>
        <v>78.343042392423797</v>
      </c>
      <c r="CI13" s="25">
        <f>Kaspakas!CI13</f>
        <v>80.417869870270096</v>
      </c>
      <c r="CJ13" s="25">
        <f>Kaspakas!CJ13</f>
        <v>340.326629564038</v>
      </c>
      <c r="CK13" s="25">
        <f>Kaspakas!CK13</f>
        <v>151.485839393741</v>
      </c>
      <c r="CL13" s="25">
        <f>Kaspakas!CL13</f>
        <v>8.8269797596709207E-2</v>
      </c>
      <c r="CM13" s="25">
        <f>Kaspakas!CM13</f>
        <v>0.94665029571716197</v>
      </c>
      <c r="CN13" s="25">
        <f>Kaspakas!CN13</f>
        <v>5125.3486283708999</v>
      </c>
      <c r="CO13" s="25">
        <f>Kaspakas!CO13</f>
        <v>1.8355573376284799</v>
      </c>
      <c r="CP13" s="25">
        <f>Kaspakas!CP13</f>
        <v>4.53281690936545</v>
      </c>
      <c r="CQ13" s="25">
        <f>Kaspakas!CQ13</f>
        <v>0.51320818633363796</v>
      </c>
      <c r="CR13" s="25">
        <f>Kaspakas!CR13</f>
        <v>2.7576513918049859</v>
      </c>
      <c r="CS13" s="25">
        <f>Kaspakas!CS13</f>
        <v>1.7992692792364899</v>
      </c>
      <c r="CT13" s="25">
        <f>Kaspakas!CT13</f>
        <v>69.793948776627403</v>
      </c>
      <c r="CU13" s="25">
        <f>Kaspakas!CU13</f>
        <v>28.3103885843969</v>
      </c>
      <c r="CV13" s="25">
        <f>Kaspakas!CV13</f>
        <v>7.0687409224910498</v>
      </c>
      <c r="CW13" s="25">
        <f>Kaspakas!CW13</f>
        <v>9.5408299414404693E-2</v>
      </c>
      <c r="CX13" s="25">
        <f>Kaspakas!CX13</f>
        <v>1551.0599722177701</v>
      </c>
      <c r="CY13" s="25">
        <f>Kaspakas!CY13</f>
        <v>21.832498665924</v>
      </c>
      <c r="DA13" s="25">
        <f>Kaspakas!DA13</f>
        <v>0.33126767028917242</v>
      </c>
      <c r="DB13" s="25">
        <f>Kaspakas!DB13</f>
        <v>8694.7905632997044</v>
      </c>
      <c r="DC13" s="25">
        <f>Kaspakas!DC13</f>
        <v>1.3293532744263641</v>
      </c>
      <c r="DD13" s="25">
        <f>Kaspakas!DD13</f>
        <v>1.3701347999991498</v>
      </c>
      <c r="DE13" s="25">
        <f>Kaspakas!DE13</f>
        <v>5.3555948378188711</v>
      </c>
      <c r="DF13" s="25">
        <f>Kaspakas!DF13</f>
        <v>2.3166514664893869</v>
      </c>
      <c r="DG13" s="25">
        <f>Kaspakas!DG13</f>
        <v>1.2660068786011676E-3</v>
      </c>
      <c r="DH13" s="25">
        <f>Kaspakas!DH13</f>
        <v>1.3037464477581077E-2</v>
      </c>
      <c r="DI13" s="25">
        <f>Kaspakas!DI13</f>
        <v>68.409492434370065</v>
      </c>
      <c r="DJ13" s="25">
        <f>Kaspakas!DJ13</f>
        <v>2.3246673475537993E-2</v>
      </c>
      <c r="DK13" s="25">
        <f>Kaspakas!DK13</f>
        <v>4.2021809109315349E-2</v>
      </c>
      <c r="DL13" s="25">
        <f>Kaspakas!DL13</f>
        <v>4.565462333167021E-3</v>
      </c>
      <c r="DM13" s="25">
        <f>Kaspakas!DM13</f>
        <v>2.4017587763286122E-2</v>
      </c>
      <c r="DN13" s="25">
        <f>Kaspakas!DN13</f>
        <v>1.5156846763006403E-2</v>
      </c>
      <c r="DO13" s="25">
        <f>Kaspakas!DO13</f>
        <v>0.57320917194996224</v>
      </c>
      <c r="DP13" s="25">
        <f>Kaspakas!DP13</f>
        <v>0.22186824909401962</v>
      </c>
      <c r="DQ13" s="25">
        <f>Kaspakas!DQ13</f>
        <v>3.588802729443679E-2</v>
      </c>
      <c r="DR13" s="25">
        <f>Kaspakas!DR13</f>
        <v>4.6681064164442348E-4</v>
      </c>
      <c r="DS13" s="25">
        <f>Kaspakas!DS13</f>
        <v>7.4858106767266905</v>
      </c>
      <c r="DT13" s="25">
        <f>Kaspakas!DT13</f>
        <v>0.10447152343164463</v>
      </c>
      <c r="DV13" s="25">
        <f>Kaspakas!DV13</f>
        <v>3.771485844865332E-3</v>
      </c>
      <c r="DW13" s="25">
        <f>Kaspakas!DW13</f>
        <v>98.990280291850524</v>
      </c>
      <c r="DX13" s="25">
        <f>Kaspakas!DX13</f>
        <v>1.5134700748032167E-2</v>
      </c>
      <c r="DY13" s="25">
        <f>Kaspakas!DY13</f>
        <v>1.5598998837536383E-2</v>
      </c>
      <c r="DZ13" s="25">
        <f>Kaspakas!DZ13</f>
        <v>6.0973502497348633E-2</v>
      </c>
      <c r="EA13" s="25">
        <f>Kaspakas!EA13</f>
        <v>2.6375100853410431E-2</v>
      </c>
      <c r="EB13" s="25">
        <f>Kaspakas!EB13</f>
        <v>1.4413501377838832E-5</v>
      </c>
      <c r="EC13" s="25">
        <f>Kaspakas!EC13</f>
        <v>1.4843166762156199E-4</v>
      </c>
      <c r="ED13" s="25">
        <f>Kaspakas!ED13</f>
        <v>0.77884277733902885</v>
      </c>
      <c r="EE13" s="25">
        <f>Kaspakas!EE13</f>
        <v>2.6466361742051223E-4</v>
      </c>
      <c r="EF13" s="25">
        <f>Kaspakas!EF13</f>
        <v>4.784187303671089E-4</v>
      </c>
      <c r="EG13" s="25">
        <f>Kaspakas!EG13</f>
        <v>5.1977835777861199E-5</v>
      </c>
      <c r="EH13" s="25">
        <f>Kaspakas!EH13</f>
        <v>2.7344048454222222E-4</v>
      </c>
      <c r="EI13" s="25">
        <f>Kaspakas!EI13</f>
        <v>1.7256085681277542E-4</v>
      </c>
      <c r="EJ13" s="25">
        <f>Kaspakas!EJ13</f>
        <v>6.5259923380664459E-3</v>
      </c>
      <c r="EK13" s="25">
        <f>Kaspakas!EK13</f>
        <v>2.5259723055760588E-3</v>
      </c>
      <c r="EL13" s="25">
        <f>Kaspakas!EL13</f>
        <v>4.0858556110518531E-4</v>
      </c>
      <c r="EM13" s="25">
        <f>Kaspakas!EM13</f>
        <v>5.3146439725240853E-6</v>
      </c>
      <c r="EN13" s="25">
        <f>Kaspakas!EN13</f>
        <v>8.5226031806760583E-2</v>
      </c>
      <c r="EO13" s="25">
        <f>Kaspakas!EO13</f>
        <v>1.1894093723967092E-3</v>
      </c>
      <c r="EQ13" s="25">
        <f>Kaspakas!EQ13</f>
        <v>197.98056058370105</v>
      </c>
      <c r="EU13" s="29" t="s">
        <v>542</v>
      </c>
      <c r="EV13" s="29">
        <v>0.14671729980755038</v>
      </c>
      <c r="EW13" s="29">
        <v>0.22715209313835261</v>
      </c>
      <c r="EX13" s="29">
        <v>-4.4174701348601852E-2</v>
      </c>
      <c r="EY13" s="29">
        <v>-2.0102434997647033E-2</v>
      </c>
      <c r="EZ13" s="29">
        <v>0.49445308450006226</v>
      </c>
      <c r="FA13" s="29">
        <v>0.99746832970680599</v>
      </c>
      <c r="FB13" s="29">
        <v>0.66465391888208836</v>
      </c>
      <c r="FC13" s="29">
        <v>3.8484437953112349E-2</v>
      </c>
      <c r="FD13" s="29">
        <v>-0.10109886608388419</v>
      </c>
      <c r="FE13" s="29">
        <v>-7.7014803901233775E-2</v>
      </c>
      <c r="FF13" s="29">
        <v>0.12827190399881006</v>
      </c>
      <c r="FG13" s="29">
        <v>1</v>
      </c>
      <c r="FH13" s="29"/>
      <c r="FI13" s="29"/>
      <c r="FJ13" s="29"/>
      <c r="FK13" s="29"/>
      <c r="FL13" s="29"/>
      <c r="FM13" s="29"/>
      <c r="FN13" s="29"/>
      <c r="FO13" s="29"/>
    </row>
    <row r="14" spans="1:171">
      <c r="A14" s="25" t="str">
        <f>Kaspakas!A14</f>
        <v>19III-23.d</v>
      </c>
      <c r="B14" s="25" t="str">
        <f>Kaspakas!B14</f>
        <v>Kaspakas</v>
      </c>
      <c r="C14" s="25" t="str">
        <f>Kaspakas!C14</f>
        <v>epithermal</v>
      </c>
      <c r="D14" s="25" t="str">
        <f>Kaspakas!D14</f>
        <v>epithermal IS</v>
      </c>
      <c r="E14" s="25" t="str">
        <f>Kaspakas!E14</f>
        <v>pyrite</v>
      </c>
      <c r="F14" s="25" t="str">
        <f>Kaspakas!F14</f>
        <v>euhedral</v>
      </c>
      <c r="G14" s="25">
        <f>Kaspakas!G14</f>
        <v>27.8628818569468</v>
      </c>
      <c r="H14" s="25">
        <f>Kaspakas!H14</f>
        <v>434100.37038988702</v>
      </c>
      <c r="I14" s="25">
        <f>Kaspakas!I14</f>
        <v>271.01065463937903</v>
      </c>
      <c r="J14" s="25">
        <f>Kaspakas!J14</f>
        <v>62.3264423384704</v>
      </c>
      <c r="K14" s="25">
        <f>Kaspakas!K14</f>
        <v>8.8734348754716805</v>
      </c>
      <c r="L14" s="25">
        <f>Kaspakas!L14</f>
        <v>7.2836885543348497</v>
      </c>
      <c r="M14" s="25">
        <f>Kaspakas!M14</f>
        <v>0.36866108019587401</v>
      </c>
      <c r="N14" s="25">
        <f>Kaspakas!N14</f>
        <v>0.65416481266859705</v>
      </c>
      <c r="O14" s="25">
        <f>Kaspakas!O14</f>
        <v>743.33178939202901</v>
      </c>
      <c r="P14" s="25">
        <f>Kaspakas!P14</f>
        <v>2.5393531140450398</v>
      </c>
      <c r="Q14" s="25">
        <f>Kaspakas!Q14</f>
        <v>0.16231249001790299</v>
      </c>
      <c r="R14" s="25">
        <f>Kaspakas!R14</f>
        <v>0.25389457263016102</v>
      </c>
      <c r="S14" s="25">
        <f>Kaspakas!S14</f>
        <v>1.15313669211577E-2</v>
      </c>
      <c r="T14" s="25">
        <f>Kaspakas!T14</f>
        <v>0.25031779134111498</v>
      </c>
      <c r="U14" s="25">
        <f>Kaspakas!U14</f>
        <v>5.7825972182121497</v>
      </c>
      <c r="V14" s="25">
        <f>Kaspakas!V14</f>
        <v>6.8769745970756002</v>
      </c>
      <c r="W14" s="25">
        <f>Kaspakas!W14</f>
        <v>0.345935616947045</v>
      </c>
      <c r="X14" s="25">
        <f>Kaspakas!X14</f>
        <v>0.168269871864765</v>
      </c>
      <c r="Y14" s="25">
        <f>Kaspakas!Y14</f>
        <v>242.76601605068501</v>
      </c>
      <c r="Z14" s="25">
        <f>Kaspakas!Z14</f>
        <v>16.683326689615399</v>
      </c>
      <c r="AA14" s="25">
        <f>Kaspakas!AA14</f>
        <v>4.3482452145692312</v>
      </c>
      <c r="AB14" s="25">
        <f>Kaspakas!AB14</f>
        <v>1.0460084798338785E-2</v>
      </c>
      <c r="AC14" s="25">
        <f>Kaspakas!AC14</f>
        <v>6.8721837434331134E-2</v>
      </c>
      <c r="AD14" s="25">
        <f>Kaspakas!AD14</f>
        <v>0.36458908189711436</v>
      </c>
      <c r="AE14" s="25">
        <f>Kaspakas!AE14</f>
        <v>6.931360270361458E-4</v>
      </c>
      <c r="AF14" s="25">
        <f>Kaspakas!AF14</f>
        <v>2.381963222152499E-2</v>
      </c>
      <c r="AG14" s="25">
        <f>Kaspakas!AG14</f>
        <v>5.9891553058636932E-4</v>
      </c>
      <c r="AH14" s="25">
        <f>Kaspakas!AH14</f>
        <v>6.6859642324902332E-4</v>
      </c>
      <c r="AI14" s="25">
        <f>Kaspakas!AI14</f>
        <v>6.1559670824806158E-2</v>
      </c>
      <c r="AJ14" s="25">
        <f>Kaspakas!AJ14</f>
        <v>9.3699383052818948E-3</v>
      </c>
      <c r="AK14" s="25">
        <f>Kaspakas!AK14</f>
        <v>6.2089762518257338E-4</v>
      </c>
      <c r="AL14" s="25">
        <f>Kaspakas!AL14</f>
        <v>2.1337158223195235E-2</v>
      </c>
      <c r="AM14" s="25">
        <f>Kaspakas!AM14</f>
        <v>5.9891553058636932E-4</v>
      </c>
      <c r="AP14" s="25">
        <f>Kaspakas!AP14</f>
        <v>0.24177612124018599</v>
      </c>
      <c r="AQ14" s="25">
        <f>Kaspakas!AQ14</f>
        <v>5.3644347322632697</v>
      </c>
      <c r="AR14" s="25">
        <f>Kaspakas!AR14</f>
        <v>2.64687882104284E-2</v>
      </c>
      <c r="AS14" s="25">
        <f>Kaspakas!AS14</f>
        <v>0.23666363654570599</v>
      </c>
      <c r="AT14" s="25">
        <f>Kaspakas!AT14</f>
        <v>0.22150234465212501</v>
      </c>
      <c r="AU14" s="25">
        <f>Kaspakas!AU14</f>
        <v>2.8189814335217802</v>
      </c>
      <c r="AV14" s="25">
        <f>Kaspakas!AV14</f>
        <v>3.2480538833496497E-2</v>
      </c>
      <c r="AW14" s="25">
        <f>Kaspakas!AW14</f>
        <v>0.27639704346882499</v>
      </c>
      <c r="AX14" s="25">
        <f>Kaspakas!AX14</f>
        <v>0.47370352233699897</v>
      </c>
      <c r="AY14" s="25">
        <f>Kaspakas!AY14</f>
        <v>1.36871394254148</v>
      </c>
      <c r="AZ14" s="25">
        <f>Kaspakas!AZ14</f>
        <v>2.4146344401972698E-2</v>
      </c>
      <c r="BA14" s="25">
        <f>Kaspakas!BA14</f>
        <v>0.25389457263016102</v>
      </c>
      <c r="BB14" s="25">
        <f>Kaspakas!BB14</f>
        <v>1.15313669211577E-2</v>
      </c>
      <c r="BC14" s="25">
        <f>Kaspakas!BC14</f>
        <v>0.10289576719658999</v>
      </c>
      <c r="BD14" s="25">
        <f>Kaspakas!BD14</f>
        <v>4.5609631138440097E-2</v>
      </c>
      <c r="BE14" s="25">
        <f>Kaspakas!BE14</f>
        <v>0.186954068840162</v>
      </c>
      <c r="BF14" s="25">
        <f>Kaspakas!BF14</f>
        <v>1.26891721296408E-2</v>
      </c>
      <c r="BG14" s="25">
        <f>Kaspakas!BG14</f>
        <v>1.00816074700113E-2</v>
      </c>
      <c r="BH14" s="25">
        <f>Kaspakas!BH14</f>
        <v>0.163702779157849</v>
      </c>
      <c r="BI14" s="25">
        <f>Kaspakas!BI14</f>
        <v>1.39810855631281E-2</v>
      </c>
      <c r="BK14" s="25">
        <f>Kaspakas!BK14</f>
        <v>10.408806314017999</v>
      </c>
      <c r="BL14" s="25">
        <f>Kaspakas!BL14</f>
        <v>32202.217819985199</v>
      </c>
      <c r="BM14" s="25">
        <f>Kaspakas!BM14</f>
        <v>271.09469846859503</v>
      </c>
      <c r="BN14" s="25">
        <f>Kaspakas!BN14</f>
        <v>21.450484791006399</v>
      </c>
      <c r="BO14" s="25">
        <f>Kaspakas!BO14</f>
        <v>2.8288100004315</v>
      </c>
      <c r="BP14" s="25">
        <f>Kaspakas!BP14</f>
        <v>4.7356600109303004</v>
      </c>
      <c r="BQ14" s="25">
        <f>Kaspakas!BQ14</f>
        <v>7.5462509207178993E-2</v>
      </c>
      <c r="BR14" s="25">
        <f>Kaspakas!BR14</f>
        <v>0.65651102220842605</v>
      </c>
      <c r="BS14" s="25">
        <f>Kaspakas!BS14</f>
        <v>150.00775444979999</v>
      </c>
      <c r="BT14" s="25">
        <f>Kaspakas!BT14</f>
        <v>2.4891396471115002</v>
      </c>
      <c r="BU14" s="25">
        <f>Kaspakas!BU14</f>
        <v>9.7642089909997204E-2</v>
      </c>
      <c r="BV14" s="25">
        <f>Kaspakas!BV14</f>
        <v>0.17040258163812599</v>
      </c>
      <c r="BW14" s="25">
        <f>Kaspakas!BW14</f>
        <v>3.3355046774707401E-3</v>
      </c>
      <c r="BX14" s="25">
        <f>Kaspakas!BX14</f>
        <v>0.25567461703123501</v>
      </c>
      <c r="BY14" s="25">
        <f>Kaspakas!BY14</f>
        <v>4.6890898179312499</v>
      </c>
      <c r="BZ14" s="25">
        <f>Kaspakas!BZ14</f>
        <v>2.7868860569157201</v>
      </c>
      <c r="CA14" s="25">
        <f>Kaspakas!CA14</f>
        <v>0.19042885877001001</v>
      </c>
      <c r="CB14" s="25">
        <f>Kaspakas!CB14</f>
        <v>4.5461185485993601E-2</v>
      </c>
      <c r="CC14" s="25">
        <f>Kaspakas!CC14</f>
        <v>130.53203838727899</v>
      </c>
      <c r="CD14" s="25">
        <f>Kaspakas!CD14</f>
        <v>14.5890387379955</v>
      </c>
      <c r="CF14" s="25">
        <f>Kaspakas!CF14</f>
        <v>27.8628818569468</v>
      </c>
      <c r="CG14" s="25">
        <f>Kaspakas!CG14</f>
        <v>434100.37038988702</v>
      </c>
      <c r="CH14" s="25">
        <f>Kaspakas!CH14</f>
        <v>271.01065463937903</v>
      </c>
      <c r="CI14" s="25">
        <f>Kaspakas!CI14</f>
        <v>62.3264423384704</v>
      </c>
      <c r="CJ14" s="25">
        <f>Kaspakas!CJ14</f>
        <v>8.8734348754716805</v>
      </c>
      <c r="CK14" s="25">
        <f>Kaspakas!CK14</f>
        <v>7.2836885543348497</v>
      </c>
      <c r="CL14" s="25">
        <f>Kaspakas!CL14</f>
        <v>0.36866108019587401</v>
      </c>
      <c r="CM14" s="25">
        <f>Kaspakas!CM14</f>
        <v>0.65416481266859705</v>
      </c>
      <c r="CN14" s="25">
        <f>Kaspakas!CN14</f>
        <v>743.33178939202901</v>
      </c>
      <c r="CO14" s="25">
        <f>Kaspakas!CO14</f>
        <v>2.5393531140450398</v>
      </c>
      <c r="CP14" s="25">
        <f>Kaspakas!CP14</f>
        <v>0.16231249001790299</v>
      </c>
      <c r="CQ14" s="25">
        <f>Kaspakas!CQ14</f>
        <v>0.25389457263016102</v>
      </c>
      <c r="CR14" s="25">
        <f>Kaspakas!CR14</f>
        <v>1.15313669211577E-2</v>
      </c>
      <c r="CS14" s="25">
        <f>Kaspakas!CS14</f>
        <v>0.25031779134111498</v>
      </c>
      <c r="CT14" s="25">
        <f>Kaspakas!CT14</f>
        <v>5.7825972182121497</v>
      </c>
      <c r="CU14" s="25">
        <f>Kaspakas!CU14</f>
        <v>6.8769745970756002</v>
      </c>
      <c r="CV14" s="25">
        <f>Kaspakas!CV14</f>
        <v>0.345935616947045</v>
      </c>
      <c r="CW14" s="25">
        <f>Kaspakas!CW14</f>
        <v>0.168269871864765</v>
      </c>
      <c r="CX14" s="25">
        <f>Kaspakas!CX14</f>
        <v>242.76601605068501</v>
      </c>
      <c r="CY14" s="25">
        <f>Kaspakas!CY14</f>
        <v>16.683326689615399</v>
      </c>
      <c r="DA14" s="25">
        <f>Kaspakas!DA14</f>
        <v>0.50716911801776576</v>
      </c>
      <c r="DB14" s="25">
        <f>Kaspakas!DB14</f>
        <v>7773.307733725258</v>
      </c>
      <c r="DC14" s="25">
        <f>Kaspakas!DC14</f>
        <v>4.5986074850742709</v>
      </c>
      <c r="DD14" s="25">
        <f>Kaspakas!DD14</f>
        <v>1.0618986519518447</v>
      </c>
      <c r="DE14" s="25">
        <f>Kaspakas!DE14</f>
        <v>0.13963797682736412</v>
      </c>
      <c r="DF14" s="25">
        <f>Kaspakas!DF14</f>
        <v>0.11138841649082198</v>
      </c>
      <c r="DG14" s="25">
        <f>Kaspakas!DG14</f>
        <v>5.2875102935311738E-3</v>
      </c>
      <c r="DH14" s="25">
        <f>Kaspakas!DH14</f>
        <v>9.009293660220314E-3</v>
      </c>
      <c r="DI14" s="25">
        <f>Kaspakas!DI14</f>
        <v>9.9214617599200903</v>
      </c>
      <c r="DJ14" s="25">
        <f>Kaspakas!DJ14</f>
        <v>3.2159993845555221E-2</v>
      </c>
      <c r="DK14" s="25">
        <f>Kaspakas!DK14</f>
        <v>1.5047297536985227E-3</v>
      </c>
      <c r="DL14" s="25">
        <f>Kaspakas!DL14</f>
        <v>2.2586274708895127E-3</v>
      </c>
      <c r="DM14" s="25">
        <f>Kaspakas!DM14</f>
        <v>1.004316999177629E-4</v>
      </c>
      <c r="DN14" s="25">
        <f>Kaspakas!DN14</f>
        <v>2.1086495774670626E-3</v>
      </c>
      <c r="DO14" s="25">
        <f>Kaspakas!DO14</f>
        <v>4.7491764275723963E-2</v>
      </c>
      <c r="DP14" s="25">
        <f>Kaspakas!DP14</f>
        <v>5.3894785243539189E-2</v>
      </c>
      <c r="DQ14" s="25">
        <f>Kaspakas!DQ14</f>
        <v>1.7563165773429295E-3</v>
      </c>
      <c r="DR14" s="25">
        <f>Kaspakas!DR14</f>
        <v>8.2330538681372209E-4</v>
      </c>
      <c r="DS14" s="25">
        <f>Kaspakas!DS14</f>
        <v>1.1716506566152751</v>
      </c>
      <c r="DT14" s="25">
        <f>Kaspakas!DT14</f>
        <v>7.9832023894374188E-2</v>
      </c>
      <c r="DV14" s="25">
        <f>Kaspakas!DV14</f>
        <v>6.5087714336535749E-3</v>
      </c>
      <c r="DW14" s="25">
        <f>Kaspakas!DW14</f>
        <v>99.758998576283716</v>
      </c>
      <c r="DX14" s="25">
        <f>Kaspakas!DX14</f>
        <v>5.9016379290642164E-2</v>
      </c>
      <c r="DY14" s="25">
        <f>Kaspakas!DY14</f>
        <v>1.3627911017676152E-2</v>
      </c>
      <c r="DZ14" s="25">
        <f>Kaspakas!DZ14</f>
        <v>1.7920485343811692E-3</v>
      </c>
      <c r="EA14" s="25">
        <f>Kaspakas!EA14</f>
        <v>1.4295068795375128E-3</v>
      </c>
      <c r="EB14" s="25">
        <f>Kaspakas!EB14</f>
        <v>6.7857435973614209E-5</v>
      </c>
      <c r="EC14" s="25">
        <f>Kaspakas!EC14</f>
        <v>1.1562106431524512E-4</v>
      </c>
      <c r="ED14" s="25">
        <f>Kaspakas!ED14</f>
        <v>0.12732740340233439</v>
      </c>
      <c r="EE14" s="25">
        <f>Kaspakas!EE14</f>
        <v>4.1272633094567124E-4</v>
      </c>
      <c r="EF14" s="25">
        <f>Kaspakas!EF14</f>
        <v>1.9310998419068663E-5</v>
      </c>
      <c r="EG14" s="25">
        <f>Kaspakas!EG14</f>
        <v>2.8986169385171277E-5</v>
      </c>
      <c r="EH14" s="25">
        <f>Kaspakas!EH14</f>
        <v>1.2888934996927496E-6</v>
      </c>
      <c r="EI14" s="25">
        <f>Kaspakas!EI14</f>
        <v>2.7061423193599359E-5</v>
      </c>
      <c r="EJ14" s="25">
        <f>Kaspakas!EJ14</f>
        <v>6.0948710729822762E-4</v>
      </c>
      <c r="EK14" s="25">
        <f>Kaspakas!EK14</f>
        <v>6.9166048592839244E-4</v>
      </c>
      <c r="EL14" s="25">
        <f>Kaspakas!EL14</f>
        <v>2.2539746133875292E-5</v>
      </c>
      <c r="EM14" s="25">
        <f>Kaspakas!EM14</f>
        <v>1.05659165601612E-5</v>
      </c>
      <c r="EN14" s="25">
        <f>Kaspakas!EN14</f>
        <v>1.5036416952602825E-2</v>
      </c>
      <c r="EO14" s="25">
        <f>Kaspakas!EO14</f>
        <v>1.0245268849280581E-3</v>
      </c>
      <c r="EQ14" s="25">
        <f>Kaspakas!EQ14</f>
        <v>199.51799715256743</v>
      </c>
      <c r="EU14" s="29" t="s">
        <v>543</v>
      </c>
      <c r="EV14" s="29">
        <v>-5.5992850801529229E-2</v>
      </c>
      <c r="EW14" s="29">
        <v>0.22411816907113774</v>
      </c>
      <c r="EX14" s="29">
        <v>-2.2547992453083237E-2</v>
      </c>
      <c r="EY14" s="29">
        <v>9.6655480244145955E-2</v>
      </c>
      <c r="EZ14" s="29">
        <v>0.5033587611107011</v>
      </c>
      <c r="FA14" s="29">
        <v>1.1047187009763716E-2</v>
      </c>
      <c r="FB14" s="29">
        <v>-7.4195471878838667E-2</v>
      </c>
      <c r="FC14" s="29">
        <v>-3.6776440573118283E-2</v>
      </c>
      <c r="FD14" s="29">
        <v>0.1506140147815247</v>
      </c>
      <c r="FE14" s="29">
        <v>-7.2115425018959275E-2</v>
      </c>
      <c r="FF14" s="29">
        <v>0.22427325760613481</v>
      </c>
      <c r="FG14" s="29">
        <v>-1.3740812986677818E-3</v>
      </c>
      <c r="FH14" s="29">
        <v>1</v>
      </c>
      <c r="FI14" s="29"/>
      <c r="FJ14" s="29"/>
      <c r="FK14" s="29"/>
      <c r="FL14" s="29"/>
      <c r="FM14" s="29"/>
      <c r="FN14" s="29"/>
      <c r="FO14" s="29"/>
    </row>
    <row r="15" spans="1:171">
      <c r="A15" s="25" t="str">
        <f>Kaspakas!A15</f>
        <v>19III-24.d</v>
      </c>
      <c r="B15" s="25" t="str">
        <f>Kaspakas!B15</f>
        <v>Kaspakas</v>
      </c>
      <c r="C15" s="25" t="str">
        <f>Kaspakas!C15</f>
        <v>epithermal</v>
      </c>
      <c r="D15" s="25" t="str">
        <f>Kaspakas!D15</f>
        <v>epithermal IS</v>
      </c>
      <c r="E15" s="25" t="str">
        <f>Kaspakas!E15</f>
        <v>pyrite</v>
      </c>
      <c r="F15" s="25" t="str">
        <f>Kaspakas!F15</f>
        <v>euhedral</v>
      </c>
      <c r="G15" s="25">
        <f>Kaspakas!G15</f>
        <v>17.346351775411001</v>
      </c>
      <c r="H15" s="25">
        <f>Kaspakas!H15</f>
        <v>454671.867088411</v>
      </c>
      <c r="I15" s="25">
        <f>Kaspakas!I15</f>
        <v>37.823461765769402</v>
      </c>
      <c r="J15" s="25">
        <f>Kaspakas!J15</f>
        <v>19.13826494808</v>
      </c>
      <c r="K15" s="25">
        <f>Kaspakas!K15</f>
        <v>9.6280775809243107</v>
      </c>
      <c r="L15" s="25">
        <f>Kaspakas!L15</f>
        <v>4.16346126517647</v>
      </c>
      <c r="M15" s="25">
        <f>Kaspakas!M15</f>
        <v>3.6290364481485503E-2</v>
      </c>
      <c r="N15" s="25">
        <f>Kaspakas!N15</f>
        <v>0.99360234284624405</v>
      </c>
      <c r="O15" s="25">
        <f>Kaspakas!O15</f>
        <v>5532.0962050093103</v>
      </c>
      <c r="P15" s="25">
        <f>Kaspakas!P15</f>
        <v>1.5892353235208201</v>
      </c>
      <c r="Q15" s="25">
        <f>Kaspakas!Q15</f>
        <v>0.15070378164457701</v>
      </c>
      <c r="R15" s="25">
        <f>Kaspakas!R15</f>
        <v>0.32623916528122598</v>
      </c>
      <c r="S15" s="25">
        <f>Kaspakas!S15</f>
        <v>7.0179091009913803E-3</v>
      </c>
      <c r="T15" s="25">
        <f>Kaspakas!T15</f>
        <v>0.17497764691057899</v>
      </c>
      <c r="U15" s="25">
        <f>Kaspakas!U15</f>
        <v>1.30486494604684</v>
      </c>
      <c r="V15" s="25">
        <f>Kaspakas!V15</f>
        <v>16.111843993260099</v>
      </c>
      <c r="W15" s="25">
        <f>Kaspakas!W15</f>
        <v>0.91455710944034396</v>
      </c>
      <c r="X15" s="25">
        <f>Kaspakas!X15</f>
        <v>4.42013822660279E-3</v>
      </c>
      <c r="Y15" s="25">
        <f>Kaspakas!Y15</f>
        <v>72.712294874414894</v>
      </c>
      <c r="Z15" s="25">
        <f>Kaspakas!Z15</f>
        <v>9.1012883963784095</v>
      </c>
      <c r="AA15" s="25">
        <f>Kaspakas!AA15</f>
        <v>1.9763265828109433</v>
      </c>
      <c r="AB15" s="25">
        <f>Kaspakas!AB15</f>
        <v>2.1856486943035828E-2</v>
      </c>
      <c r="AC15" s="25">
        <f>Kaspakas!AC15</f>
        <v>0.1251684933352428</v>
      </c>
      <c r="AD15" s="25">
        <f>Kaspakas!AD15</f>
        <v>6.8370939991101885E-3</v>
      </c>
      <c r="AE15" s="25">
        <f>Kaspakas!AE15</f>
        <v>6.0789419921858276E-5</v>
      </c>
      <c r="AF15" s="25">
        <f>Kaspakas!AF15</f>
        <v>1.794558882099016E-2</v>
      </c>
      <c r="AG15" s="25">
        <f>Kaspakas!AG15</f>
        <v>3.9843994866954613E-3</v>
      </c>
      <c r="AH15" s="25">
        <f>Kaspakas!AH15</f>
        <v>2.0726038409991762E-3</v>
      </c>
      <c r="AI15" s="25">
        <f>Kaspakas!AI15</f>
        <v>0.24062547348892224</v>
      </c>
      <c r="AJ15" s="25">
        <f>Kaspakas!AJ15</f>
        <v>4.2017183233055984E-2</v>
      </c>
      <c r="AK15" s="25">
        <f>Kaspakas!AK15</f>
        <v>1.1686233941185833E-4</v>
      </c>
      <c r="AL15" s="25">
        <f>Kaspakas!AL15</f>
        <v>3.4498823881524122E-2</v>
      </c>
      <c r="AM15" s="25">
        <f>Kaspakas!AM15</f>
        <v>3.9843994866954613E-3</v>
      </c>
      <c r="AP15" s="25">
        <f>Kaspakas!AP15</f>
        <v>0.238645129646754</v>
      </c>
      <c r="AQ15" s="25">
        <f>Kaspakas!AQ15</f>
        <v>5.1559829707927403</v>
      </c>
      <c r="AR15" s="25">
        <f>Kaspakas!AR15</f>
        <v>2.90568069652954E-2</v>
      </c>
      <c r="AS15" s="25">
        <f>Kaspakas!AS15</f>
        <v>0.37751792220492902</v>
      </c>
      <c r="AT15" s="25">
        <f>Kaspakas!AT15</f>
        <v>0.24696533750563399</v>
      </c>
      <c r="AU15" s="25">
        <f>Kaspakas!AU15</f>
        <v>4.16346126517647</v>
      </c>
      <c r="AV15" s="25">
        <f>Kaspakas!AV15</f>
        <v>3.6290364481485503E-2</v>
      </c>
      <c r="AW15" s="25">
        <f>Kaspakas!AW15</f>
        <v>0.51500844457218098</v>
      </c>
      <c r="AX15" s="25">
        <f>Kaspakas!AX15</f>
        <v>0.52615923814812404</v>
      </c>
      <c r="AY15" s="25">
        <f>Kaspakas!AY15</f>
        <v>1.5892353235208201</v>
      </c>
      <c r="AZ15" s="25">
        <f>Kaspakas!AZ15</f>
        <v>2.42836631235985E-2</v>
      </c>
      <c r="BA15" s="25">
        <f>Kaspakas!BA15</f>
        <v>0.32623916528122598</v>
      </c>
      <c r="BB15" s="25">
        <f>Kaspakas!BB15</f>
        <v>7.0179091009913803E-3</v>
      </c>
      <c r="BC15" s="25">
        <f>Kaspakas!BC15</f>
        <v>0.17497764691057899</v>
      </c>
      <c r="BD15" s="25">
        <f>Kaspakas!BD15</f>
        <v>2.2507895933645199E-2</v>
      </c>
      <c r="BE15" s="25">
        <f>Kaspakas!BE15</f>
        <v>0.12513542770107799</v>
      </c>
      <c r="BF15" s="25">
        <f>Kaspakas!BF15</f>
        <v>2.4876405317548599E-2</v>
      </c>
      <c r="BG15" s="25">
        <f>Kaspakas!BG15</f>
        <v>7.6326228213374197E-5</v>
      </c>
      <c r="BH15" s="25">
        <f>Kaspakas!BH15</f>
        <v>0.15811411723559701</v>
      </c>
      <c r="BI15" s="25">
        <f>Kaspakas!BI15</f>
        <v>6.5362339747826303E-3</v>
      </c>
      <c r="BK15" s="25">
        <f>Kaspakas!BK15</f>
        <v>3.9809178712642002</v>
      </c>
      <c r="BL15" s="25">
        <f>Kaspakas!BL15</f>
        <v>44119.489416018303</v>
      </c>
      <c r="BM15" s="25">
        <f>Kaspakas!BM15</f>
        <v>15.2685077193913</v>
      </c>
      <c r="BN15" s="25">
        <f>Kaspakas!BN15</f>
        <v>8.4417496019829592</v>
      </c>
      <c r="BO15" s="25">
        <f>Kaspakas!BO15</f>
        <v>4.0343706825238499</v>
      </c>
      <c r="BP15" s="25">
        <f>Kaspakas!BP15</f>
        <v>3.2747306228671502</v>
      </c>
      <c r="BQ15" s="25">
        <f>Kaspakas!BQ15</f>
        <v>1.81075671665263E-3</v>
      </c>
      <c r="BR15" s="25">
        <f>Kaspakas!BR15</f>
        <v>0.61201787706691901</v>
      </c>
      <c r="BS15" s="25">
        <f>Kaspakas!BS15</f>
        <v>2035.3421629899101</v>
      </c>
      <c r="BT15" s="25">
        <f>Kaspakas!BT15</f>
        <v>1.149450340884</v>
      </c>
      <c r="BU15" s="25">
        <f>Kaspakas!BU15</f>
        <v>5.2867854633583303E-2</v>
      </c>
      <c r="BV15" s="25">
        <f>Kaspakas!BV15</f>
        <v>0.17171557657377601</v>
      </c>
      <c r="BW15" s="25">
        <f>Kaspakas!BW15</f>
        <v>5.3492450785498601E-3</v>
      </c>
      <c r="BX15" s="25">
        <f>Kaspakas!BX15</f>
        <v>6.2691342096438701E-2</v>
      </c>
      <c r="BY15" s="25">
        <f>Kaspakas!BY15</f>
        <v>0.63305209219807901</v>
      </c>
      <c r="BZ15" s="25">
        <f>Kaspakas!BZ15</f>
        <v>14.6249979881346</v>
      </c>
      <c r="CA15" s="25">
        <f>Kaspakas!CA15</f>
        <v>0.97201460041566801</v>
      </c>
      <c r="CB15" s="25">
        <f>Kaspakas!CB15</f>
        <v>5.7608236063627803E-3</v>
      </c>
      <c r="CC15" s="25">
        <f>Kaspakas!CC15</f>
        <v>31.687508040086499</v>
      </c>
      <c r="CD15" s="25">
        <f>Kaspakas!CD15</f>
        <v>10.8660052532123</v>
      </c>
      <c r="CF15" s="25">
        <f>Kaspakas!CF15</f>
        <v>17.346351775411001</v>
      </c>
      <c r="CG15" s="25">
        <f>Kaspakas!CG15</f>
        <v>454671.867088411</v>
      </c>
      <c r="CH15" s="25">
        <f>Kaspakas!CH15</f>
        <v>37.823461765769402</v>
      </c>
      <c r="CI15" s="25">
        <f>Kaspakas!CI15</f>
        <v>19.13826494808</v>
      </c>
      <c r="CJ15" s="25">
        <f>Kaspakas!CJ15</f>
        <v>9.6280775809243107</v>
      </c>
      <c r="CK15" s="25">
        <f>Kaspakas!CK15</f>
        <v>4.16346126517647</v>
      </c>
      <c r="CL15" s="25">
        <f>Kaspakas!CL15</f>
        <v>3.6290364481485503E-2</v>
      </c>
      <c r="CM15" s="25">
        <f>Kaspakas!CM15</f>
        <v>0.99360234284624405</v>
      </c>
      <c r="CN15" s="25">
        <f>Kaspakas!CN15</f>
        <v>5532.0962050093103</v>
      </c>
      <c r="CO15" s="25">
        <f>Kaspakas!CO15</f>
        <v>1.5892353235208201</v>
      </c>
      <c r="CP15" s="25">
        <f>Kaspakas!CP15</f>
        <v>0.15070378164457701</v>
      </c>
      <c r="CQ15" s="25">
        <f>Kaspakas!CQ15</f>
        <v>0.32623916528122598</v>
      </c>
      <c r="CR15" s="25">
        <f>Kaspakas!CR15</f>
        <v>7.0179091009913803E-3</v>
      </c>
      <c r="CS15" s="25">
        <f>Kaspakas!CS15</f>
        <v>0.17497764691057899</v>
      </c>
      <c r="CT15" s="25">
        <f>Kaspakas!CT15</f>
        <v>1.30486494604684</v>
      </c>
      <c r="CU15" s="25">
        <f>Kaspakas!CU15</f>
        <v>16.111843993260099</v>
      </c>
      <c r="CV15" s="25">
        <f>Kaspakas!CV15</f>
        <v>0.91455710944034396</v>
      </c>
      <c r="CW15" s="25">
        <f>Kaspakas!CW15</f>
        <v>4.42013822660279E-3</v>
      </c>
      <c r="CX15" s="25">
        <f>Kaspakas!CX15</f>
        <v>72.712294874414894</v>
      </c>
      <c r="CY15" s="25">
        <f>Kaspakas!CY15</f>
        <v>9.1012883963784095</v>
      </c>
      <c r="DA15" s="25">
        <f>Kaspakas!DA15</f>
        <v>0.31574386224401602</v>
      </c>
      <c r="DB15" s="25">
        <f>Kaspakas!DB15</f>
        <v>8141.6754783491988</v>
      </c>
      <c r="DC15" s="25">
        <f>Kaspakas!DC15</f>
        <v>0.6418022738586977</v>
      </c>
      <c r="DD15" s="25">
        <f>Kaspakas!DD15</f>
        <v>0.32607184024234415</v>
      </c>
      <c r="DE15" s="25">
        <f>Kaspakas!DE15</f>
        <v>0.15151351117181744</v>
      </c>
      <c r="DF15" s="25">
        <f>Kaspakas!DF15</f>
        <v>6.3671222896107507E-2</v>
      </c>
      <c r="DG15" s="25">
        <f>Kaspakas!DG15</f>
        <v>5.2049344522590109E-4</v>
      </c>
      <c r="DH15" s="25">
        <f>Kaspakas!DH15</f>
        <v>1.3684097821873627E-2</v>
      </c>
      <c r="DI15" s="25">
        <f>Kaspakas!DI15</f>
        <v>73.8384685459108</v>
      </c>
      <c r="DJ15" s="25">
        <f>Kaspakas!DJ15</f>
        <v>2.012709376292832E-2</v>
      </c>
      <c r="DK15" s="25">
        <f>Kaspakas!DK15</f>
        <v>1.3971103777070258E-3</v>
      </c>
      <c r="DL15" s="25">
        <f>Kaspakas!DL15</f>
        <v>2.9021996537814446E-3</v>
      </c>
      <c r="DM15" s="25">
        <f>Kaspakas!DM15</f>
        <v>6.1122028784610263E-5</v>
      </c>
      <c r="DN15" s="25">
        <f>Kaspakas!DN15</f>
        <v>1.4739924767128211E-3</v>
      </c>
      <c r="DO15" s="25">
        <f>Kaspakas!DO15</f>
        <v>1.0716696337441196E-2</v>
      </c>
      <c r="DP15" s="25">
        <f>Kaspakas!DP15</f>
        <v>0.12626836985313558</v>
      </c>
      <c r="DQ15" s="25">
        <f>Kaspakas!DQ15</f>
        <v>4.6432102782951925E-3</v>
      </c>
      <c r="DR15" s="25">
        <f>Kaspakas!DR15</f>
        <v>2.1626709357382871E-5</v>
      </c>
      <c r="DS15" s="25">
        <f>Kaspakas!DS15</f>
        <v>0.35092806406570898</v>
      </c>
      <c r="DT15" s="25">
        <f>Kaspakas!DT15</f>
        <v>4.3550922801357764E-2</v>
      </c>
      <c r="DV15" s="25">
        <f>Kaspakas!DV15</f>
        <v>3.8418111627679975E-3</v>
      </c>
      <c r="DW15" s="25">
        <f>Kaspakas!DW15</f>
        <v>99.063777563420317</v>
      </c>
      <c r="DX15" s="25">
        <f>Kaspakas!DX15</f>
        <v>7.8091245304862875E-3</v>
      </c>
      <c r="DY15" s="25">
        <f>Kaspakas!DY15</f>
        <v>3.9674767604483572E-3</v>
      </c>
      <c r="DZ15" s="25">
        <f>Kaspakas!DZ15</f>
        <v>1.8435395525763501E-3</v>
      </c>
      <c r="EA15" s="25">
        <f>Kaspakas!EA15</f>
        <v>7.747191445967405E-4</v>
      </c>
      <c r="EB15" s="25">
        <f>Kaspakas!EB15</f>
        <v>6.3331002344902662E-6</v>
      </c>
      <c r="EC15" s="25">
        <f>Kaspakas!EC15</f>
        <v>1.6650116138711951E-4</v>
      </c>
      <c r="ED15" s="25">
        <f>Kaspakas!ED15</f>
        <v>0.89842903258763185</v>
      </c>
      <c r="EE15" s="25">
        <f>Kaspakas!EE15</f>
        <v>2.4489626795258984E-4</v>
      </c>
      <c r="EF15" s="25">
        <f>Kaspakas!EF15</f>
        <v>1.6999330427350498E-5</v>
      </c>
      <c r="EG15" s="25">
        <f>Kaspakas!EG15</f>
        <v>3.5312493320494565E-5</v>
      </c>
      <c r="EH15" s="25">
        <f>Kaspakas!EH15</f>
        <v>7.4370184366170646E-7</v>
      </c>
      <c r="EI15" s="25">
        <f>Kaspakas!EI15</f>
        <v>1.7934792811570118E-5</v>
      </c>
      <c r="EJ15" s="25">
        <f>Kaspakas!EJ15</f>
        <v>1.3039532526322857E-4</v>
      </c>
      <c r="EK15" s="25">
        <f>Kaspakas!EK15</f>
        <v>1.5363694779643748E-3</v>
      </c>
      <c r="EL15" s="25">
        <f>Kaspakas!EL15</f>
        <v>5.6496227516364482E-5</v>
      </c>
      <c r="EM15" s="25">
        <f>Kaspakas!EM15</f>
        <v>2.6314282986416869E-7</v>
      </c>
      <c r="EN15" s="25">
        <f>Kaspakas!EN15</f>
        <v>4.2699146842457899E-3</v>
      </c>
      <c r="EO15" s="25">
        <f>Kaspakas!EO15</f>
        <v>5.2990553855263272E-4</v>
      </c>
      <c r="EQ15" s="25">
        <f>Kaspakas!EQ15</f>
        <v>198.12755512684063</v>
      </c>
      <c r="EU15" s="29" t="s">
        <v>544</v>
      </c>
      <c r="EV15" s="29">
        <v>0.10774204805257585</v>
      </c>
      <c r="EW15" s="29">
        <v>0.22909945512661972</v>
      </c>
      <c r="EX15" s="29">
        <v>-8.4469807010162476E-2</v>
      </c>
      <c r="EY15" s="29">
        <v>-5.4909968324000726E-2</v>
      </c>
      <c r="EZ15" s="29">
        <v>0.70103438352307268</v>
      </c>
      <c r="FA15" s="29">
        <v>0.91714417334012854</v>
      </c>
      <c r="FB15" s="29">
        <v>0.56669891243074211</v>
      </c>
      <c r="FC15" s="29">
        <v>2.5951706457778251E-2</v>
      </c>
      <c r="FD15" s="29">
        <v>-0.11881457695295014</v>
      </c>
      <c r="FE15" s="29">
        <v>-9.0707120132719213E-2</v>
      </c>
      <c r="FF15" s="29">
        <v>0.42249717528575292</v>
      </c>
      <c r="FG15" s="29">
        <v>0.93344361616975458</v>
      </c>
      <c r="FH15" s="29">
        <v>0.20955977646926241</v>
      </c>
      <c r="FI15" s="29">
        <v>1</v>
      </c>
      <c r="FJ15" s="29"/>
      <c r="FK15" s="29"/>
      <c r="FL15" s="29"/>
      <c r="FM15" s="29"/>
      <c r="FN15" s="29"/>
      <c r="FO15" s="29"/>
    </row>
    <row r="16" spans="1:171">
      <c r="A16" s="25" t="str">
        <f>Kaspakas!A16</f>
        <v>19III-27.d</v>
      </c>
      <c r="B16" s="25" t="str">
        <f>Kaspakas!B16</f>
        <v>Kaspakas</v>
      </c>
      <c r="C16" s="25" t="str">
        <f>Kaspakas!C16</f>
        <v>epithermal</v>
      </c>
      <c r="D16" s="25" t="str">
        <f>Kaspakas!D16</f>
        <v>epithermal IS</v>
      </c>
      <c r="E16" s="25" t="str">
        <f>Kaspakas!E16</f>
        <v>pyrite</v>
      </c>
      <c r="F16" s="25" t="str">
        <f>Kaspakas!F16</f>
        <v>subhedral</v>
      </c>
      <c r="G16" s="25">
        <f>Kaspakas!G16</f>
        <v>49.390344954438099</v>
      </c>
      <c r="H16" s="25">
        <f>Kaspakas!H16</f>
        <v>460849.246642838</v>
      </c>
      <c r="I16" s="25">
        <f>Kaspakas!I16</f>
        <v>44.071387019036102</v>
      </c>
      <c r="J16" s="25">
        <f>Kaspakas!J16</f>
        <v>47.880246904720202</v>
      </c>
      <c r="K16" s="25">
        <f>Kaspakas!K16</f>
        <v>12.6641899618675</v>
      </c>
      <c r="L16" s="25">
        <f>Kaspakas!L16</f>
        <v>4.2422554196111699</v>
      </c>
      <c r="M16" s="25">
        <f>Kaspakas!M16</f>
        <v>0.88132199040667603</v>
      </c>
      <c r="N16" s="25">
        <f>Kaspakas!N16</f>
        <v>1.69370147484288</v>
      </c>
      <c r="O16" s="25">
        <f>Kaspakas!O16</f>
        <v>9926.2595309436492</v>
      </c>
      <c r="P16" s="25">
        <f>Kaspakas!P16</f>
        <v>1.1059522121380201</v>
      </c>
      <c r="Q16" s="25">
        <f>Kaspakas!Q16</f>
        <v>0.139261011341589</v>
      </c>
      <c r="R16" s="25">
        <f>Kaspakas!R16</f>
        <v>0.29520663268705999</v>
      </c>
      <c r="S16" s="25">
        <f>Kaspakas!S16</f>
        <v>5.7064666052289402E-3</v>
      </c>
      <c r="T16" s="25">
        <f>Kaspakas!T16</f>
        <v>9.4226438786579894E-2</v>
      </c>
      <c r="U16" s="25">
        <f>Kaspakas!U16</f>
        <v>6.1474765281421604</v>
      </c>
      <c r="V16" s="25">
        <f>Kaspakas!V16</f>
        <v>0.22626951004510401</v>
      </c>
      <c r="W16" s="25">
        <f>Kaspakas!W16</f>
        <v>0.140116095132478</v>
      </c>
      <c r="X16" s="25">
        <f>Kaspakas!X16</f>
        <v>0.10143741651452</v>
      </c>
      <c r="Y16" s="25">
        <f>Kaspakas!Y16</f>
        <v>134.86692946161699</v>
      </c>
      <c r="Z16" s="25">
        <f>Kaspakas!Z16</f>
        <v>0.50720914654166804</v>
      </c>
      <c r="AA16" s="25">
        <f>Kaspakas!AA16</f>
        <v>0.92045028729146738</v>
      </c>
      <c r="AB16" s="25">
        <f>Kaspakas!AB16</f>
        <v>8.2003217286323194E-3</v>
      </c>
      <c r="AC16" s="25">
        <f>Kaspakas!AC16</f>
        <v>3.7608118503655807E-3</v>
      </c>
      <c r="AD16" s="25">
        <f>Kaspakas!AD16</f>
        <v>4.4398785747692829E-3</v>
      </c>
      <c r="AE16" s="25">
        <f>Kaspakas!AE16</f>
        <v>7.5212965045955908E-4</v>
      </c>
      <c r="AF16" s="25">
        <f>Kaspakas!AF16</f>
        <v>4.5581793495874962E-2</v>
      </c>
      <c r="AG16" s="25">
        <f>Kaspakas!AG16</f>
        <v>3.1598962674225998E-3</v>
      </c>
      <c r="AH16" s="25">
        <f>Kaspakas!AH16</f>
        <v>1.0325808698805037E-3</v>
      </c>
      <c r="AI16" s="25">
        <f>Kaspakas!AI16</f>
        <v>1.1508808341398133E-2</v>
      </c>
      <c r="AJ16" s="25">
        <f>Kaspakas!AJ16</f>
        <v>2.5094563319741161E-2</v>
      </c>
      <c r="AK16" s="25">
        <f>Kaspakas!AK16</f>
        <v>2.301661539962546E-3</v>
      </c>
      <c r="AL16" s="25">
        <f>Kaspakas!AL16</f>
        <v>0.1394890640833889</v>
      </c>
      <c r="AM16" s="25">
        <f>Kaspakas!AM16</f>
        <v>3.1598962674225998E-3</v>
      </c>
      <c r="AP16" s="25">
        <f>Kaspakas!AP16</f>
        <v>0.170827823452946</v>
      </c>
      <c r="AQ16" s="25">
        <f>Kaspakas!AQ16</f>
        <v>5.2803041691481098</v>
      </c>
      <c r="AR16" s="25">
        <f>Kaspakas!AR16</f>
        <v>2.0827191033430299E-2</v>
      </c>
      <c r="AS16" s="25">
        <f>Kaspakas!AS16</f>
        <v>0.141308402492693</v>
      </c>
      <c r="AT16" s="25">
        <f>Kaspakas!AT16</f>
        <v>0.118410158122694</v>
      </c>
      <c r="AU16" s="25">
        <f>Kaspakas!AU16</f>
        <v>4.2422554196111699</v>
      </c>
      <c r="AV16" s="25">
        <f>Kaspakas!AV16</f>
        <v>2.7863945897889798E-2</v>
      </c>
      <c r="AW16" s="25">
        <f>Kaspakas!AW16</f>
        <v>0.40169526803233502</v>
      </c>
      <c r="AX16" s="25">
        <f>Kaspakas!AX16</f>
        <v>0.34032108681135298</v>
      </c>
      <c r="AY16" s="25">
        <f>Kaspakas!AY16</f>
        <v>1.1059522121380201</v>
      </c>
      <c r="AZ16" s="25">
        <f>Kaspakas!AZ16</f>
        <v>9.5908289567458692E-3</v>
      </c>
      <c r="BA16" s="25">
        <f>Kaspakas!BA16</f>
        <v>0.29520663268705999</v>
      </c>
      <c r="BB16" s="25">
        <f>Kaspakas!BB16</f>
        <v>3.8343193934218E-3</v>
      </c>
      <c r="BC16" s="25">
        <f>Kaspakas!BC16</f>
        <v>9.4226438786579894E-2</v>
      </c>
      <c r="BD16" s="25">
        <f>Kaspakas!BD16</f>
        <v>3.67439425790997E-2</v>
      </c>
      <c r="BE16" s="25">
        <f>Kaspakas!BE16</f>
        <v>0.22626951004510401</v>
      </c>
      <c r="BF16" s="25">
        <f>Kaspakas!BF16</f>
        <v>2.4245132112958898E-2</v>
      </c>
      <c r="BG16" s="25">
        <f>Kaspakas!BG16</f>
        <v>1.15032510914637E-2</v>
      </c>
      <c r="BH16" s="25">
        <f>Kaspakas!BH16</f>
        <v>6.42490584161821E-2</v>
      </c>
      <c r="BI16" s="25">
        <f>Kaspakas!BI16</f>
        <v>1.07081317447403E-2</v>
      </c>
      <c r="BK16" s="25">
        <f>Kaspakas!BK16</f>
        <v>7.4311103683566699</v>
      </c>
      <c r="BL16" s="25">
        <f>Kaspakas!BL16</f>
        <v>23262.581125660501</v>
      </c>
      <c r="BM16" s="25">
        <f>Kaspakas!BM16</f>
        <v>17.3924067261181</v>
      </c>
      <c r="BN16" s="25">
        <f>Kaspakas!BN16</f>
        <v>5.7965875366618098</v>
      </c>
      <c r="BO16" s="25">
        <f>Kaspakas!BO16</f>
        <v>1.6965724350987801</v>
      </c>
      <c r="BP16" s="25">
        <f>Kaspakas!BP16</f>
        <v>3.9801379661569598</v>
      </c>
      <c r="BQ16" s="25">
        <f>Kaspakas!BQ16</f>
        <v>0.36304942135275697</v>
      </c>
      <c r="BR16" s="25">
        <f>Kaspakas!BR16</f>
        <v>1.24037407456727</v>
      </c>
      <c r="BS16" s="25">
        <f>Kaspakas!BS16</f>
        <v>2899.2907689277999</v>
      </c>
      <c r="BT16" s="25">
        <f>Kaspakas!BT16</f>
        <v>0.48950269470464602</v>
      </c>
      <c r="BU16" s="25">
        <f>Kaspakas!BU16</f>
        <v>3.0098658223985799E-2</v>
      </c>
      <c r="BV16" s="25">
        <f>Kaspakas!BV16</f>
        <v>0.20593865083576901</v>
      </c>
      <c r="BW16" s="25">
        <f>Kaspakas!BW16</f>
        <v>2.4626814969445801E-3</v>
      </c>
      <c r="BX16" s="25">
        <f>Kaspakas!BX16</f>
        <v>0.101156358977918</v>
      </c>
      <c r="BY16" s="25">
        <f>Kaspakas!BY16</f>
        <v>1.9059077866201799</v>
      </c>
      <c r="BZ16" s="25">
        <f>Kaspakas!BZ16</f>
        <v>0.19875390508438801</v>
      </c>
      <c r="CA16" s="25">
        <f>Kaspakas!CA16</f>
        <v>0.16289558159544801</v>
      </c>
      <c r="CB16" s="25">
        <f>Kaspakas!CB16</f>
        <v>1.95059846876291E-2</v>
      </c>
      <c r="CC16" s="25">
        <f>Kaspakas!CC16</f>
        <v>24.003364071101899</v>
      </c>
      <c r="CD16" s="25">
        <f>Kaspakas!CD16</f>
        <v>0.25878277013630402</v>
      </c>
      <c r="CF16" s="25">
        <f>Kaspakas!CF16</f>
        <v>49.390344954438099</v>
      </c>
      <c r="CG16" s="25">
        <f>Kaspakas!CG16</f>
        <v>460849.246642838</v>
      </c>
      <c r="CH16" s="25">
        <f>Kaspakas!CH16</f>
        <v>44.071387019036102</v>
      </c>
      <c r="CI16" s="25">
        <f>Kaspakas!CI16</f>
        <v>47.880246904720202</v>
      </c>
      <c r="CJ16" s="25">
        <f>Kaspakas!CJ16</f>
        <v>12.6641899618675</v>
      </c>
      <c r="CK16" s="25">
        <f>Kaspakas!CK16</f>
        <v>4.2422554196111699</v>
      </c>
      <c r="CL16" s="25">
        <f>Kaspakas!CL16</f>
        <v>0.88132199040667603</v>
      </c>
      <c r="CM16" s="25">
        <f>Kaspakas!CM16</f>
        <v>1.69370147484288</v>
      </c>
      <c r="CN16" s="25">
        <f>Kaspakas!CN16</f>
        <v>9926.2595309436492</v>
      </c>
      <c r="CO16" s="25">
        <f>Kaspakas!CO16</f>
        <v>1.1059522121380201</v>
      </c>
      <c r="CP16" s="25">
        <f>Kaspakas!CP16</f>
        <v>0.139261011341589</v>
      </c>
      <c r="CQ16" s="25">
        <f>Kaspakas!CQ16</f>
        <v>0.29520663268705999</v>
      </c>
      <c r="CR16" s="25">
        <f>Kaspakas!CR16</f>
        <v>5.7064666052289402E-3</v>
      </c>
      <c r="CS16" s="25">
        <f>Kaspakas!CS16</f>
        <v>9.4226438786579894E-2</v>
      </c>
      <c r="CT16" s="25">
        <f>Kaspakas!CT16</f>
        <v>6.1474765281421604</v>
      </c>
      <c r="CU16" s="25">
        <f>Kaspakas!CU16</f>
        <v>0.22626951004510401</v>
      </c>
      <c r="CV16" s="25">
        <f>Kaspakas!CV16</f>
        <v>0.140116095132478</v>
      </c>
      <c r="CW16" s="25">
        <f>Kaspakas!CW16</f>
        <v>0.10143741651452</v>
      </c>
      <c r="CX16" s="25">
        <f>Kaspakas!CX16</f>
        <v>134.86692946161699</v>
      </c>
      <c r="CY16" s="25">
        <f>Kaspakas!CY16</f>
        <v>0.50720914654166804</v>
      </c>
      <c r="DA16" s="25">
        <f>Kaspakas!DA16</f>
        <v>0.89901891045381133</v>
      </c>
      <c r="DB16" s="25">
        <f>Kaspakas!DB16</f>
        <v>8252.2919982601488</v>
      </c>
      <c r="DC16" s="25">
        <f>Kaspakas!DC16</f>
        <v>0.74781934493691338</v>
      </c>
      <c r="DD16" s="25">
        <f>Kaspakas!DD16</f>
        <v>0.81576884121076998</v>
      </c>
      <c r="DE16" s="25">
        <f>Kaspakas!DE16</f>
        <v>0.1992916936056951</v>
      </c>
      <c r="DF16" s="25">
        <f>Kaspakas!DF16</f>
        <v>6.4876210729640157E-2</v>
      </c>
      <c r="DG16" s="25">
        <f>Kaspakas!DG16</f>
        <v>1.2640333755097688E-2</v>
      </c>
      <c r="DH16" s="25">
        <f>Kaspakas!DH16</f>
        <v>2.3326008467743839E-2</v>
      </c>
      <c r="DI16" s="25">
        <f>Kaspakas!DI16</f>
        <v>132.4886218519579</v>
      </c>
      <c r="DJ16" s="25">
        <f>Kaspakas!DJ16</f>
        <v>1.4006486982497722E-2</v>
      </c>
      <c r="DK16" s="25">
        <f>Kaspakas!DK16</f>
        <v>1.2910293426754964E-3</v>
      </c>
      <c r="DL16" s="25">
        <f>Kaspakas!DL16</f>
        <v>2.6261365230009518E-3</v>
      </c>
      <c r="DM16" s="25">
        <f>Kaspakas!DM16</f>
        <v>4.9700104558770755E-5</v>
      </c>
      <c r="DN16" s="25">
        <f>Kaspakas!DN16</f>
        <v>7.9375316979681497E-4</v>
      </c>
      <c r="DO16" s="25">
        <f>Kaspakas!DO16</f>
        <v>5.0488473457146521E-2</v>
      </c>
      <c r="DP16" s="25">
        <f>Kaspakas!DP16</f>
        <v>1.7732720222970535E-3</v>
      </c>
      <c r="DQ16" s="25">
        <f>Kaspakas!DQ16</f>
        <v>7.1137000233023313E-4</v>
      </c>
      <c r="DR16" s="25">
        <f>Kaspakas!DR16</f>
        <v>4.9630971079594078E-4</v>
      </c>
      <c r="DS16" s="25">
        <f>Kaspakas!DS16</f>
        <v>0.65090216921629829</v>
      </c>
      <c r="DT16" s="25">
        <f>Kaspakas!DT16</f>
        <v>2.4270658639900457E-3</v>
      </c>
      <c r="DV16" s="25">
        <f>Kaspakas!DV16</f>
        <v>1.0716256641277032E-2</v>
      </c>
      <c r="DW16" s="25">
        <f>Kaspakas!DW16</f>
        <v>98.366872936490992</v>
      </c>
      <c r="DX16" s="25">
        <f>Kaspakas!DX16</f>
        <v>8.9139660228174499E-3</v>
      </c>
      <c r="DY16" s="25">
        <f>Kaspakas!DY16</f>
        <v>9.7239203321751663E-3</v>
      </c>
      <c r="DZ16" s="25">
        <f>Kaspakas!DZ16</f>
        <v>2.3755461763038197E-3</v>
      </c>
      <c r="EA16" s="25">
        <f>Kaspakas!EA16</f>
        <v>7.7332091239488249E-4</v>
      </c>
      <c r="EB16" s="25">
        <f>Kaspakas!EB16</f>
        <v>1.5067209262889381E-4</v>
      </c>
      <c r="EC16" s="25">
        <f>Kaspakas!EC16</f>
        <v>2.7804475551105408E-4</v>
      </c>
      <c r="ED16" s="25">
        <f>Kaspakas!ED16</f>
        <v>1.5792571850329604</v>
      </c>
      <c r="EE16" s="25">
        <f>Kaspakas!EE16</f>
        <v>1.6695656498636355E-4</v>
      </c>
      <c r="EF16" s="25">
        <f>Kaspakas!EF16</f>
        <v>1.5388999726986951E-5</v>
      </c>
      <c r="EG16" s="25">
        <f>Kaspakas!EG16</f>
        <v>3.1303404887560465E-5</v>
      </c>
      <c r="EH16" s="25">
        <f>Kaspakas!EH16</f>
        <v>5.9242255013439246E-7</v>
      </c>
      <c r="EI16" s="25">
        <f>Kaspakas!EI16</f>
        <v>9.4614947232601369E-6</v>
      </c>
      <c r="EJ16" s="25">
        <f>Kaspakas!EJ16</f>
        <v>6.0181986463440776E-4</v>
      </c>
      <c r="EK16" s="25">
        <f>Kaspakas!EK16</f>
        <v>2.1137306306648436E-5</v>
      </c>
      <c r="EL16" s="25">
        <f>Kaspakas!EL16</f>
        <v>8.4794918363046764E-6</v>
      </c>
      <c r="EM16" s="25">
        <f>Kaspakas!EM16</f>
        <v>5.9159848281306373E-6</v>
      </c>
      <c r="EN16" s="25">
        <f>Kaspakas!EN16</f>
        <v>7.7587185459366912E-3</v>
      </c>
      <c r="EO16" s="25">
        <f>Kaspakas!EO16</f>
        <v>2.8930493431635513E-5</v>
      </c>
      <c r="EQ16" s="25">
        <f>Kaspakas!EQ16</f>
        <v>196.73374587298198</v>
      </c>
      <c r="EU16" s="29" t="s">
        <v>545</v>
      </c>
      <c r="EV16" s="29">
        <v>2.8904250049534546E-2</v>
      </c>
      <c r="EW16" s="29">
        <v>0.29588572613236019</v>
      </c>
      <c r="EX16" s="29">
        <v>0.26392502609340734</v>
      </c>
      <c r="EY16" s="29">
        <v>0.36018796525620439</v>
      </c>
      <c r="EZ16" s="29">
        <v>0.30091853744357333</v>
      </c>
      <c r="FA16" s="29">
        <v>-4.2057492033421982E-2</v>
      </c>
      <c r="FB16" s="29">
        <v>6.323410394224975E-2</v>
      </c>
      <c r="FC16" s="29">
        <v>0.28111060702238899</v>
      </c>
      <c r="FD16" s="29">
        <v>4.4197738249322376E-2</v>
      </c>
      <c r="FE16" s="29">
        <v>-0.18093920918613912</v>
      </c>
      <c r="FF16" s="29">
        <v>0.12103245701575266</v>
      </c>
      <c r="FG16" s="29">
        <v>-6.3604460216927228E-2</v>
      </c>
      <c r="FH16" s="29">
        <v>0.28586530661396004</v>
      </c>
      <c r="FI16" s="29">
        <v>-2.0836077498519692E-2</v>
      </c>
      <c r="FJ16" s="29">
        <v>1</v>
      </c>
      <c r="FK16" s="29"/>
      <c r="FL16" s="29"/>
      <c r="FM16" s="29"/>
      <c r="FN16" s="29"/>
      <c r="FO16" s="29"/>
    </row>
    <row r="17" spans="1:171">
      <c r="A17" s="25" t="str">
        <f>Kaspakas!A17</f>
        <v>19III-28.d</v>
      </c>
      <c r="B17" s="25" t="str">
        <f>Kaspakas!B17</f>
        <v>Kaspakas</v>
      </c>
      <c r="C17" s="25" t="str">
        <f>Kaspakas!C17</f>
        <v>epithermal</v>
      </c>
      <c r="D17" s="25" t="str">
        <f>Kaspakas!D17</f>
        <v>epithermal IS</v>
      </c>
      <c r="E17" s="25" t="str">
        <f>Kaspakas!E17</f>
        <v>pyrite</v>
      </c>
      <c r="F17" s="25" t="str">
        <f>Kaspakas!F17</f>
        <v>euhedral</v>
      </c>
      <c r="G17" s="25">
        <f>Kaspakas!G17</f>
        <v>16.781230891876302</v>
      </c>
      <c r="H17" s="25">
        <f>Kaspakas!H17</f>
        <v>398202.86211652303</v>
      </c>
      <c r="I17" s="25">
        <f>Kaspakas!I17</f>
        <v>14.3869992592881</v>
      </c>
      <c r="J17" s="25">
        <f>Kaspakas!J17</f>
        <v>23.6520799453534</v>
      </c>
      <c r="K17" s="25">
        <f>Kaspakas!K17</f>
        <v>6.3747884667017001</v>
      </c>
      <c r="L17" s="25">
        <f>Kaspakas!L17</f>
        <v>1.6923742815412799</v>
      </c>
      <c r="M17" s="25">
        <f>Kaspakas!M17</f>
        <v>4.4181552714946302E-2</v>
      </c>
      <c r="N17" s="25">
        <f>Kaspakas!N17</f>
        <v>0.72071650764365203</v>
      </c>
      <c r="O17" s="25">
        <f>Kaspakas!O17</f>
        <v>589.55192941213204</v>
      </c>
      <c r="P17" s="25">
        <f>Kaspakas!P17</f>
        <v>2.3392039426661699</v>
      </c>
      <c r="Q17" s="25">
        <f>Kaspakas!Q17</f>
        <v>2.69399613697319</v>
      </c>
      <c r="R17" s="25">
        <f>Kaspakas!R17</f>
        <v>0.207333872471409</v>
      </c>
      <c r="S17" s="25">
        <f>Kaspakas!S17</f>
        <v>5.6828151173811403E-3</v>
      </c>
      <c r="T17" s="25">
        <f>Kaspakas!T17</f>
        <v>6.6225638266686496E-2</v>
      </c>
      <c r="U17" s="25">
        <f>Kaspakas!U17</f>
        <v>5.1650663301340902</v>
      </c>
      <c r="V17" s="25">
        <f>Kaspakas!V17</f>
        <v>9.2827094052726604</v>
      </c>
      <c r="W17" s="25">
        <f>Kaspakas!W17</f>
        <v>0.241339711748423</v>
      </c>
      <c r="X17" s="25">
        <f>Kaspakas!X17</f>
        <v>3.7195632548177898E-2</v>
      </c>
      <c r="Y17" s="25">
        <f>Kaspakas!Y17</f>
        <v>59.137425293118802</v>
      </c>
      <c r="Z17" s="25">
        <f>Kaspakas!Z17</f>
        <v>1.1010087762771299</v>
      </c>
      <c r="AA17" s="25">
        <f>Kaspakas!AA17</f>
        <v>0.60827628236198805</v>
      </c>
      <c r="AB17" s="25">
        <f>Kaspakas!AB17</f>
        <v>3.9555390365267701E-2</v>
      </c>
      <c r="AC17" s="25">
        <f>Kaspakas!AC17</f>
        <v>1.8617800332359796E-2</v>
      </c>
      <c r="AD17" s="25">
        <f>Kaspakas!AD17</f>
        <v>2.4403277373095878E-2</v>
      </c>
      <c r="AE17" s="25">
        <f>Kaspakas!AE17</f>
        <v>6.2896942779999525E-4</v>
      </c>
      <c r="AF17" s="25">
        <f>Kaspakas!AF17</f>
        <v>8.7340060960264601E-2</v>
      </c>
      <c r="AG17" s="25">
        <f>Kaspakas!AG17</f>
        <v>0.18725212175387954</v>
      </c>
      <c r="AH17" s="25">
        <f>Kaspakas!AH17</f>
        <v>4.5554843208344104E-2</v>
      </c>
      <c r="AI17" s="25">
        <f>Kaspakas!AI17</f>
        <v>7.6528034542458878E-2</v>
      </c>
      <c r="AJ17" s="25">
        <f>Kaspakas!AJ17</f>
        <v>0.16259151060677254</v>
      </c>
      <c r="AK17" s="25">
        <f>Kaspakas!AK17</f>
        <v>2.5853641803842298E-3</v>
      </c>
      <c r="AL17" s="25">
        <f>Kaspakas!AL17</f>
        <v>0.35900928588701886</v>
      </c>
      <c r="AM17" s="25">
        <f>Kaspakas!AM17</f>
        <v>0.18725212175387954</v>
      </c>
      <c r="AP17" s="25">
        <f>Kaspakas!AP17</f>
        <v>0.17793386959869401</v>
      </c>
      <c r="AQ17" s="25">
        <f>Kaspakas!AQ17</f>
        <v>5.1788454422055796</v>
      </c>
      <c r="AR17" s="25">
        <f>Kaspakas!AR17</f>
        <v>1.43127926034676E-2</v>
      </c>
      <c r="AS17" s="25">
        <f>Kaspakas!AS17</f>
        <v>0.113328160637403</v>
      </c>
      <c r="AT17" s="25">
        <f>Kaspakas!AT17</f>
        <v>0.11648997480650899</v>
      </c>
      <c r="AU17" s="25">
        <f>Kaspakas!AU17</f>
        <v>1.6923742815412799</v>
      </c>
      <c r="AV17" s="25">
        <f>Kaspakas!AV17</f>
        <v>1.56157361714438E-2</v>
      </c>
      <c r="AW17" s="25">
        <f>Kaspakas!AW17</f>
        <v>0.205936023847828</v>
      </c>
      <c r="AX17" s="25">
        <f>Kaspakas!AX17</f>
        <v>0.264475826288192</v>
      </c>
      <c r="AY17" s="25">
        <f>Kaspakas!AY17</f>
        <v>0.84814359544943096</v>
      </c>
      <c r="AZ17" s="25">
        <f>Kaspakas!AZ17</f>
        <v>1.0474166545435501E-2</v>
      </c>
      <c r="BA17" s="25">
        <f>Kaspakas!BA17</f>
        <v>0.207333872471409</v>
      </c>
      <c r="BB17" s="25">
        <f>Kaspakas!BB17</f>
        <v>5.6828151173811403E-3</v>
      </c>
      <c r="BC17" s="25">
        <f>Kaspakas!BC17</f>
        <v>6.6225638266686496E-2</v>
      </c>
      <c r="BD17" s="25">
        <f>Kaspakas!BD17</f>
        <v>3.1324831008712001E-2</v>
      </c>
      <c r="BE17" s="25">
        <f>Kaspakas!BE17</f>
        <v>9.0508817945002706E-2</v>
      </c>
      <c r="BF17" s="25">
        <f>Kaspakas!BF17</f>
        <v>1.55084906096604E-2</v>
      </c>
      <c r="BG17" s="25">
        <f>Kaspakas!BG17</f>
        <v>8.3443463320706998E-3</v>
      </c>
      <c r="BH17" s="25">
        <f>Kaspakas!BH17</f>
        <v>9.2866677090567701E-2</v>
      </c>
      <c r="BI17" s="25">
        <f>Kaspakas!BI17</f>
        <v>6.1985302231269803E-3</v>
      </c>
      <c r="BK17" s="25">
        <f>Kaspakas!BK17</f>
        <v>0.95757516407191401</v>
      </c>
      <c r="BL17" s="25">
        <f>Kaspakas!BL17</f>
        <v>26841.184525086701</v>
      </c>
      <c r="BM17" s="25">
        <f>Kaspakas!BM17</f>
        <v>7.1771274645717504</v>
      </c>
      <c r="BN17" s="25">
        <f>Kaspakas!BN17</f>
        <v>7.1429019918494898</v>
      </c>
      <c r="BO17" s="25">
        <f>Kaspakas!BO17</f>
        <v>2.49972381175697</v>
      </c>
      <c r="BP17" s="25">
        <f>Kaspakas!BP17</f>
        <v>1.4887178541817601</v>
      </c>
      <c r="BQ17" s="25">
        <f>Kaspakas!BQ17</f>
        <v>3.49325357589255E-2</v>
      </c>
      <c r="BR17" s="25">
        <f>Kaspakas!BR17</f>
        <v>0.20095861530418899</v>
      </c>
      <c r="BS17" s="25">
        <f>Kaspakas!BS17</f>
        <v>181.779607150213</v>
      </c>
      <c r="BT17" s="25">
        <f>Kaspakas!BT17</f>
        <v>0.90736230000791396</v>
      </c>
      <c r="BU17" s="25">
        <f>Kaspakas!BU17</f>
        <v>3.6916119661343401</v>
      </c>
      <c r="BV17" s="25">
        <f>Kaspakas!BV17</f>
        <v>9.0808999314665198E-2</v>
      </c>
      <c r="BW17" s="25">
        <f>Kaspakas!BW17</f>
        <v>2.54076102578785E-3</v>
      </c>
      <c r="BX17" s="25">
        <f>Kaspakas!BX17</f>
        <v>4.3719760070635098E-2</v>
      </c>
      <c r="BY17" s="25">
        <f>Kaspakas!BY17</f>
        <v>1.7312947186070999</v>
      </c>
      <c r="BZ17" s="25">
        <f>Kaspakas!BZ17</f>
        <v>3.7138268367412501</v>
      </c>
      <c r="CA17" s="25">
        <f>Kaspakas!CA17</f>
        <v>0.15046939754643199</v>
      </c>
      <c r="CB17" s="25">
        <f>Kaspakas!CB17</f>
        <v>1.9020762458922001E-2</v>
      </c>
      <c r="CC17" s="25">
        <f>Kaspakas!CC17</f>
        <v>18.767039690452901</v>
      </c>
      <c r="CD17" s="25">
        <f>Kaspakas!CD17</f>
        <v>0.31097533648834103</v>
      </c>
      <c r="CF17" s="25">
        <f>Kaspakas!CF17</f>
        <v>16.781230891876302</v>
      </c>
      <c r="CG17" s="25">
        <f>Kaspakas!CG17</f>
        <v>398202.86211652303</v>
      </c>
      <c r="CH17" s="25">
        <f>Kaspakas!CH17</f>
        <v>14.3869992592881</v>
      </c>
      <c r="CI17" s="25">
        <f>Kaspakas!CI17</f>
        <v>23.6520799453534</v>
      </c>
      <c r="CJ17" s="25">
        <f>Kaspakas!CJ17</f>
        <v>6.3747884667017001</v>
      </c>
      <c r="CK17" s="25">
        <f>Kaspakas!CK17</f>
        <v>1.6923742815412799</v>
      </c>
      <c r="CL17" s="25">
        <f>Kaspakas!CL17</f>
        <v>4.4181552714946302E-2</v>
      </c>
      <c r="CM17" s="25">
        <f>Kaspakas!CM17</f>
        <v>0.72071650764365203</v>
      </c>
      <c r="CN17" s="25">
        <f>Kaspakas!CN17</f>
        <v>589.55192941213204</v>
      </c>
      <c r="CO17" s="25">
        <f>Kaspakas!CO17</f>
        <v>2.3392039426661699</v>
      </c>
      <c r="CP17" s="25">
        <f>Kaspakas!CP17</f>
        <v>2.69399613697319</v>
      </c>
      <c r="CQ17" s="25">
        <f>Kaspakas!CQ17</f>
        <v>0.207333872471409</v>
      </c>
      <c r="CR17" s="25">
        <f>Kaspakas!CR17</f>
        <v>5.6828151173811403E-3</v>
      </c>
      <c r="CS17" s="25">
        <f>Kaspakas!CS17</f>
        <v>6.6225638266686496E-2</v>
      </c>
      <c r="CT17" s="25">
        <f>Kaspakas!CT17</f>
        <v>5.1650663301340902</v>
      </c>
      <c r="CU17" s="25">
        <f>Kaspakas!CU17</f>
        <v>9.2827094052726604</v>
      </c>
      <c r="CV17" s="25">
        <f>Kaspakas!CV17</f>
        <v>0.241339711748423</v>
      </c>
      <c r="CW17" s="25">
        <f>Kaspakas!CW17</f>
        <v>3.7195632548177898E-2</v>
      </c>
      <c r="CX17" s="25">
        <f>Kaspakas!CX17</f>
        <v>59.137425293118802</v>
      </c>
      <c r="CY17" s="25">
        <f>Kaspakas!CY17</f>
        <v>1.1010087762771299</v>
      </c>
      <c r="DA17" s="25">
        <f>Kaspakas!DA17</f>
        <v>0.30545735054909395</v>
      </c>
      <c r="DB17" s="25">
        <f>Kaspakas!DB17</f>
        <v>7130.5016047367362</v>
      </c>
      <c r="DC17" s="25">
        <f>Kaspakas!DC17</f>
        <v>0.24412384291516667</v>
      </c>
      <c r="DD17" s="25">
        <f>Kaspakas!DD17</f>
        <v>0.40297682440194982</v>
      </c>
      <c r="DE17" s="25">
        <f>Kaspakas!DE17</f>
        <v>0.10031769846570517</v>
      </c>
      <c r="DF17" s="25">
        <f>Kaspakas!DF17</f>
        <v>2.5881239968516285E-2</v>
      </c>
      <c r="DG17" s="25">
        <f>Kaspakas!DG17</f>
        <v>6.3367257167572114E-4</v>
      </c>
      <c r="DH17" s="25">
        <f>Kaspakas!DH17</f>
        <v>9.9258574251983485E-3</v>
      </c>
      <c r="DI17" s="25">
        <f>Kaspakas!DI17</f>
        <v>7.8689180344804708</v>
      </c>
      <c r="DJ17" s="25">
        <f>Kaspakas!DJ17</f>
        <v>2.9625176578852205E-2</v>
      </c>
      <c r="DK17" s="25">
        <f>Kaspakas!DK17</f>
        <v>2.4974887288127454E-2</v>
      </c>
      <c r="DL17" s="25">
        <f>Kaspakas!DL17</f>
        <v>1.8444269019171522E-3</v>
      </c>
      <c r="DM17" s="25">
        <f>Kaspakas!DM17</f>
        <v>4.9494113443720852E-5</v>
      </c>
      <c r="DN17" s="25">
        <f>Kaspakas!DN17</f>
        <v>5.5787750203594051E-4</v>
      </c>
      <c r="DO17" s="25">
        <f>Kaspakas!DO17</f>
        <v>4.2420058558919928E-2</v>
      </c>
      <c r="DP17" s="25">
        <f>Kaspakas!DP17</f>
        <v>7.2748506310914271E-2</v>
      </c>
      <c r="DQ17" s="25">
        <f>Kaspakas!DQ17</f>
        <v>1.225282728201428E-3</v>
      </c>
      <c r="DR17" s="25">
        <f>Kaspakas!DR17</f>
        <v>1.8198958793687106E-4</v>
      </c>
      <c r="DS17" s="25">
        <f>Kaspakas!DS17</f>
        <v>0.28541228423319887</v>
      </c>
      <c r="DT17" s="25">
        <f>Kaspakas!DT17</f>
        <v>5.2684791571205392E-3</v>
      </c>
      <c r="DV17" s="25">
        <f>Kaspakas!DV17</f>
        <v>4.2775419294989502E-3</v>
      </c>
      <c r="DW17" s="25">
        <f>Kaspakas!DW17</f>
        <v>99.85361143803523</v>
      </c>
      <c r="DX17" s="25">
        <f>Kaspakas!DX17</f>
        <v>3.4186441157264148E-3</v>
      </c>
      <c r="DY17" s="25">
        <f>Kaspakas!DY17</f>
        <v>5.6431782044106694E-3</v>
      </c>
      <c r="DZ17" s="25">
        <f>Kaspakas!DZ17</f>
        <v>1.4048218538087469E-3</v>
      </c>
      <c r="EA17" s="25">
        <f>Kaspakas!EA17</f>
        <v>3.624338682756931E-4</v>
      </c>
      <c r="EB17" s="25">
        <f>Kaspakas!EB17</f>
        <v>8.8737789090483115E-6</v>
      </c>
      <c r="EC17" s="25">
        <f>Kaspakas!EC17</f>
        <v>1.3899901654417846E-4</v>
      </c>
      <c r="ED17" s="25">
        <f>Kaspakas!ED17</f>
        <v>0.11019419494005864</v>
      </c>
      <c r="EE17" s="25">
        <f>Kaspakas!EE17</f>
        <v>4.1486294160887551E-4</v>
      </c>
      <c r="EF17" s="25">
        <f>Kaspakas!EF17</f>
        <v>3.497415510461102E-4</v>
      </c>
      <c r="EG17" s="25">
        <f>Kaspakas!EG17</f>
        <v>2.582885432177029E-5</v>
      </c>
      <c r="EH17" s="25">
        <f>Kaspakas!EH17</f>
        <v>6.9310214711911648E-7</v>
      </c>
      <c r="EI17" s="25">
        <f>Kaspakas!EI17</f>
        <v>7.8123653013854451E-6</v>
      </c>
      <c r="EJ17" s="25">
        <f>Kaspakas!EJ17</f>
        <v>5.9403900024470723E-4</v>
      </c>
      <c r="EK17" s="25">
        <f>Kaspakas!EK17</f>
        <v>1.0187503607098183E-3</v>
      </c>
      <c r="EL17" s="25">
        <f>Kaspakas!EL17</f>
        <v>1.7158527159195322E-5</v>
      </c>
      <c r="EM17" s="25">
        <f>Kaspakas!EM17</f>
        <v>2.5485328532209764E-6</v>
      </c>
      <c r="EN17" s="25">
        <f>Kaspakas!EN17</f>
        <v>3.9968362549041361E-3</v>
      </c>
      <c r="EO17" s="25">
        <f>Kaspakas!EO17</f>
        <v>7.3778353864338667E-5</v>
      </c>
      <c r="EQ17" s="25">
        <f>Kaspakas!EQ17</f>
        <v>199.70722287607046</v>
      </c>
      <c r="EU17" s="29" t="s">
        <v>546</v>
      </c>
      <c r="EV17" s="29">
        <v>0.10357447124965746</v>
      </c>
      <c r="EW17" s="29">
        <v>0.49787510527311696</v>
      </c>
      <c r="EX17" s="29">
        <v>0.13874584264608575</v>
      </c>
      <c r="EY17" s="29">
        <v>0.27278811948064774</v>
      </c>
      <c r="EZ17" s="29">
        <v>8.0741938306162123E-2</v>
      </c>
      <c r="FA17" s="29">
        <v>-0.10303277392049084</v>
      </c>
      <c r="FB17" s="29">
        <v>-0.24109684815953306</v>
      </c>
      <c r="FC17" s="29">
        <v>-4.8024754639124943E-2</v>
      </c>
      <c r="FD17" s="29">
        <v>0.43343681575619236</v>
      </c>
      <c r="FE17" s="29">
        <v>-0.26489755007458166</v>
      </c>
      <c r="FF17" s="29">
        <v>0.10077579191533556</v>
      </c>
      <c r="FG17" s="29">
        <v>-0.11800525490470756</v>
      </c>
      <c r="FH17" s="29">
        <v>0.24327231654566384</v>
      </c>
      <c r="FI17" s="29">
        <v>-6.1942555045476223E-2</v>
      </c>
      <c r="FJ17" s="29">
        <v>0.30971956194831196</v>
      </c>
      <c r="FK17" s="29">
        <v>1</v>
      </c>
      <c r="FL17" s="29"/>
      <c r="FM17" s="29"/>
      <c r="FN17" s="29"/>
      <c r="FO17" s="29"/>
    </row>
    <row r="18" spans="1:171">
      <c r="A18" s="25" t="str">
        <f>Kaspakas!A18</f>
        <v>19III-29.d</v>
      </c>
      <c r="B18" s="25" t="str">
        <f>Kaspakas!B18</f>
        <v>Kaspakas</v>
      </c>
      <c r="C18" s="25" t="str">
        <f>Kaspakas!C18</f>
        <v>epithermal</v>
      </c>
      <c r="D18" s="25" t="str">
        <f>Kaspakas!D18</f>
        <v>epithermal IS</v>
      </c>
      <c r="E18" s="25" t="str">
        <f>Kaspakas!E18</f>
        <v>pyrite</v>
      </c>
      <c r="F18" s="25" t="str">
        <f>Kaspakas!F18</f>
        <v>subhedral</v>
      </c>
      <c r="G18" s="25">
        <f>Kaspakas!G18</f>
        <v>16.221528590578501</v>
      </c>
      <c r="H18" s="25">
        <f>Kaspakas!H18</f>
        <v>401153.42411579099</v>
      </c>
      <c r="I18" s="25">
        <f>Kaspakas!I18</f>
        <v>6.23621667847745</v>
      </c>
      <c r="J18" s="25">
        <f>Kaspakas!J18</f>
        <v>4.5483917229507096</v>
      </c>
      <c r="K18" s="25">
        <f>Kaspakas!K18</f>
        <v>6.7179605300403002</v>
      </c>
      <c r="L18" s="25">
        <f>Kaspakas!L18</f>
        <v>2.1291765683450499</v>
      </c>
      <c r="M18" s="25">
        <f>Kaspakas!M18</f>
        <v>3.7039885393167098E-2</v>
      </c>
      <c r="N18" s="25">
        <f>Kaspakas!N18</f>
        <v>0.62564362179412503</v>
      </c>
      <c r="O18" s="25">
        <f>Kaspakas!O18</f>
        <v>5785.7981127782004</v>
      </c>
      <c r="P18" s="25">
        <f>Kaspakas!P18</f>
        <v>0.80178708592674797</v>
      </c>
      <c r="Q18" s="25">
        <f>Kaspakas!Q18</f>
        <v>0.27602612025319201</v>
      </c>
      <c r="R18" s="25">
        <f>Kaspakas!R18</f>
        <v>0.13061873049055001</v>
      </c>
      <c r="S18" s="25">
        <f>Kaspakas!S18</f>
        <v>5.6755107900127912E-3</v>
      </c>
      <c r="T18" s="25">
        <f>Kaspakas!T18</f>
        <v>9.7483045106214306E-2</v>
      </c>
      <c r="U18" s="25">
        <f>Kaspakas!U18</f>
        <v>0.84294069470108901</v>
      </c>
      <c r="V18" s="25">
        <f>Kaspakas!V18</f>
        <v>11.984866466004499</v>
      </c>
      <c r="W18" s="25">
        <f>Kaspakas!W18</f>
        <v>0.50947256905864102</v>
      </c>
      <c r="X18" s="25">
        <f>Kaspakas!X18</f>
        <v>2.53556138840111E-2</v>
      </c>
      <c r="Y18" s="25">
        <f>Kaspakas!Y18</f>
        <v>636.426459321989</v>
      </c>
      <c r="Z18" s="25">
        <f>Kaspakas!Z18</f>
        <v>6.58544357314224</v>
      </c>
      <c r="AA18" s="25">
        <f>Kaspakas!AA18</f>
        <v>1.3710817049925916</v>
      </c>
      <c r="AB18" s="25">
        <f>Kaspakas!AB18</f>
        <v>1.259826762672508E-3</v>
      </c>
      <c r="AC18" s="25">
        <f>Kaspakas!AC18</f>
        <v>1.0347532659402598E-2</v>
      </c>
      <c r="AD18" s="25">
        <f>Kaspakas!AD18</f>
        <v>1.0778489945413891E-3</v>
      </c>
      <c r="AE18" s="25">
        <f>Kaspakas!AE18</f>
        <v>3.9840602967738752E-5</v>
      </c>
      <c r="AF18" s="25">
        <f>Kaspakas!AF18</f>
        <v>1.3244903356141226E-3</v>
      </c>
      <c r="AG18" s="25">
        <f>Kaspakas!AG18</f>
        <v>4.4261791160306957E-2</v>
      </c>
      <c r="AH18" s="25">
        <f>Kaspakas!AH18</f>
        <v>4.3371251494988731E-4</v>
      </c>
      <c r="AI18" s="25">
        <f>Kaspakas!AI18</f>
        <v>1.0559998012689407</v>
      </c>
      <c r="AJ18" s="25">
        <f>Kaspakas!AJ18</f>
        <v>0.12856947204767449</v>
      </c>
      <c r="AK18" s="25">
        <f>Kaspakas!AK18</f>
        <v>4.0658648009327322E-3</v>
      </c>
      <c r="AL18" s="25">
        <f>Kaspakas!AL18</f>
        <v>0.1351686027219455</v>
      </c>
      <c r="AM18" s="25">
        <f>Kaspakas!AM18</f>
        <v>4.4261791160306957E-2</v>
      </c>
      <c r="AP18" s="25">
        <f>Kaspakas!AP18</f>
        <v>0.103877314637304</v>
      </c>
      <c r="AQ18" s="25">
        <f>Kaspakas!AQ18</f>
        <v>4.9664595409183301</v>
      </c>
      <c r="AR18" s="25">
        <f>Kaspakas!AR18</f>
        <v>1.6830810413650098E-2</v>
      </c>
      <c r="AS18" s="25">
        <f>Kaspakas!AS18</f>
        <v>0.107939242814037</v>
      </c>
      <c r="AT18" s="25">
        <f>Kaspakas!AT18</f>
        <v>0.130906568483106</v>
      </c>
      <c r="AU18" s="25">
        <f>Kaspakas!AU18</f>
        <v>2.1291765683450499</v>
      </c>
      <c r="AV18" s="25">
        <f>Kaspakas!AV18</f>
        <v>3.7039885393167098E-2</v>
      </c>
      <c r="AW18" s="25">
        <f>Kaspakas!AW18</f>
        <v>0.29789883658597899</v>
      </c>
      <c r="AX18" s="25">
        <f>Kaspakas!AX18</f>
        <v>0.37265418866965599</v>
      </c>
      <c r="AY18" s="25">
        <f>Kaspakas!AY18</f>
        <v>0.80178708592674797</v>
      </c>
      <c r="AZ18" s="25">
        <f>Kaspakas!AZ18</f>
        <v>1.2108078150678801E-2</v>
      </c>
      <c r="BA18" s="25">
        <f>Kaspakas!BA18</f>
        <v>0.13061873049055001</v>
      </c>
      <c r="BB18" s="25">
        <f>Kaspakas!BB18</f>
        <v>3.7236951322533901E-3</v>
      </c>
      <c r="BC18" s="25">
        <f>Kaspakas!BC18</f>
        <v>6.8678988336753802E-2</v>
      </c>
      <c r="BD18" s="25">
        <f>Kaspakas!BD18</f>
        <v>3.1505769853895901E-2</v>
      </c>
      <c r="BE18" s="25">
        <f>Kaspakas!BE18</f>
        <v>0.16858287192747301</v>
      </c>
      <c r="BF18" s="25">
        <f>Kaspakas!BF18</f>
        <v>1.8166292607396901E-2</v>
      </c>
      <c r="BG18" s="25">
        <f>Kaspakas!BG18</f>
        <v>4.9173793291666301E-3</v>
      </c>
      <c r="BH18" s="25">
        <f>Kaspakas!BH18</f>
        <v>9.5599129979694997E-2</v>
      </c>
      <c r="BI18" s="25">
        <f>Kaspakas!BI18</f>
        <v>6.4524530757320104E-3</v>
      </c>
      <c r="BK18" s="25">
        <f>Kaspakas!BK18</f>
        <v>1.3277542526803201</v>
      </c>
      <c r="BL18" s="25">
        <f>Kaspakas!BL18</f>
        <v>21802.157370937199</v>
      </c>
      <c r="BM18" s="25">
        <f>Kaspakas!BM18</f>
        <v>1.89103970499095</v>
      </c>
      <c r="BN18" s="25">
        <f>Kaspakas!BN18</f>
        <v>1.4244296293209699</v>
      </c>
      <c r="BO18" s="25">
        <f>Kaspakas!BO18</f>
        <v>0.99944086500828699</v>
      </c>
      <c r="BP18" s="25">
        <f>Kaspakas!BP18</f>
        <v>1.46757557761907</v>
      </c>
      <c r="BQ18" s="25">
        <f>Kaspakas!BQ18</f>
        <v>1.48939794656998E-2</v>
      </c>
      <c r="BR18" s="25">
        <f>Kaspakas!BR18</f>
        <v>0.19209907500897799</v>
      </c>
      <c r="BS18" s="25">
        <f>Kaspakas!BS18</f>
        <v>1618.62980276804</v>
      </c>
      <c r="BT18" s="25">
        <f>Kaspakas!BT18</f>
        <v>1.01396867469626</v>
      </c>
      <c r="BU18" s="25">
        <f>Kaspakas!BU18</f>
        <v>0.30289291880250302</v>
      </c>
      <c r="BV18" s="25">
        <f>Kaspakas!BV18</f>
        <v>7.3571571545676701E-2</v>
      </c>
      <c r="BW18" s="25">
        <f>Kaspakas!BW18</f>
        <v>7.82666304196355E-3</v>
      </c>
      <c r="BX18" s="25">
        <f>Kaspakas!BX18</f>
        <v>9.2534780723972698E-2</v>
      </c>
      <c r="BY18" s="25">
        <f>Kaspakas!BY18</f>
        <v>0.47566000933858799</v>
      </c>
      <c r="BZ18" s="25">
        <f>Kaspakas!BZ18</f>
        <v>1.0784887416622</v>
      </c>
      <c r="CA18" s="25">
        <f>Kaspakas!CA18</f>
        <v>0.262467915097855</v>
      </c>
      <c r="CB18" s="25">
        <f>Kaspakas!CB18</f>
        <v>2.26273895699814E-2</v>
      </c>
      <c r="CC18" s="25">
        <f>Kaspakas!CC18</f>
        <v>552.30263187416597</v>
      </c>
      <c r="CD18" s="25">
        <f>Kaspakas!CD18</f>
        <v>3.3670220121155299</v>
      </c>
      <c r="CF18" s="25">
        <f>Kaspakas!CF18</f>
        <v>16.221528590578501</v>
      </c>
      <c r="CG18" s="25">
        <f>Kaspakas!CG18</f>
        <v>401153.42411579099</v>
      </c>
      <c r="CH18" s="25">
        <f>Kaspakas!CH18</f>
        <v>6.23621667847745</v>
      </c>
      <c r="CI18" s="25">
        <f>Kaspakas!CI18</f>
        <v>4.5483917229507096</v>
      </c>
      <c r="CJ18" s="25">
        <f>Kaspakas!CJ18</f>
        <v>6.7179605300403002</v>
      </c>
      <c r="CK18" s="25">
        <f>Kaspakas!CK18</f>
        <v>2.1291765683450499</v>
      </c>
      <c r="CL18" s="25">
        <f>Kaspakas!CL18</f>
        <v>3.7039885393167098E-2</v>
      </c>
      <c r="CM18" s="25">
        <f>Kaspakas!CM18</f>
        <v>0.62564362179412503</v>
      </c>
      <c r="CN18" s="25">
        <f>Kaspakas!CN18</f>
        <v>5785.7981127782004</v>
      </c>
      <c r="CO18" s="25">
        <f>Kaspakas!CO18</f>
        <v>0.80178708592674797</v>
      </c>
      <c r="CP18" s="25">
        <f>Kaspakas!CP18</f>
        <v>0.27602612025319201</v>
      </c>
      <c r="CQ18" s="25">
        <f>Kaspakas!CQ18</f>
        <v>0.13061873049055001</v>
      </c>
      <c r="CR18" s="25">
        <f>Kaspakas!CR18</f>
        <v>5.6755107900127912E-3</v>
      </c>
      <c r="CS18" s="25">
        <f>Kaspakas!CS18</f>
        <v>9.7483045106214306E-2</v>
      </c>
      <c r="CT18" s="25">
        <f>Kaspakas!CT18</f>
        <v>0.84294069470108901</v>
      </c>
      <c r="CU18" s="25">
        <f>Kaspakas!CU18</f>
        <v>11.984866466004499</v>
      </c>
      <c r="CV18" s="25">
        <f>Kaspakas!CV18</f>
        <v>0.50947256905864102</v>
      </c>
      <c r="CW18" s="25">
        <f>Kaspakas!CW18</f>
        <v>2.53556138840111E-2</v>
      </c>
      <c r="CX18" s="25">
        <f>Kaspakas!CX18</f>
        <v>636.426459321989</v>
      </c>
      <c r="CY18" s="25">
        <f>Kaspakas!CY18</f>
        <v>6.58544357314224</v>
      </c>
      <c r="DA18" s="25">
        <f>Kaspakas!DA18</f>
        <v>0.29526946962711581</v>
      </c>
      <c r="DB18" s="25">
        <f>Kaspakas!DB18</f>
        <v>7183.3364511736236</v>
      </c>
      <c r="DC18" s="25">
        <f>Kaspakas!DC18</f>
        <v>0.10581839571714161</v>
      </c>
      <c r="DD18" s="25">
        <f>Kaspakas!DD18</f>
        <v>7.7494091719864752E-2</v>
      </c>
      <c r="DE18" s="25">
        <f>Kaspakas!DE18</f>
        <v>0.10571807084695024</v>
      </c>
      <c r="DF18" s="25">
        <f>Kaspakas!DF18</f>
        <v>3.2561195417419329E-2</v>
      </c>
      <c r="DG18" s="25">
        <f>Kaspakas!DG18</f>
        <v>5.3124342603111027E-4</v>
      </c>
      <c r="DH18" s="25">
        <f>Kaspakas!DH18</f>
        <v>8.6164938960766428E-3</v>
      </c>
      <c r="DI18" s="25">
        <f>Kaspakas!DI18</f>
        <v>77.224700390517569</v>
      </c>
      <c r="DJ18" s="25">
        <f>Kaspakas!DJ18</f>
        <v>1.0154345059862563E-2</v>
      </c>
      <c r="DK18" s="25">
        <f>Kaspakas!DK18</f>
        <v>2.5589202401930505E-3</v>
      </c>
      <c r="DL18" s="25">
        <f>Kaspakas!DL18</f>
        <v>1.1619746331813614E-3</v>
      </c>
      <c r="DM18" s="25">
        <f>Kaspakas!DM18</f>
        <v>4.9430496873423949E-5</v>
      </c>
      <c r="DN18" s="25">
        <f>Kaspakas!DN18</f>
        <v>8.2118646370326264E-4</v>
      </c>
      <c r="DO18" s="25">
        <f>Kaspakas!DO18</f>
        <v>6.9229689118026358E-3</v>
      </c>
      <c r="DP18" s="25">
        <f>Kaspakas!DP18</f>
        <v>9.3925285783734325E-2</v>
      </c>
      <c r="DQ18" s="25">
        <f>Kaspakas!DQ18</f>
        <v>2.5865943687323608E-3</v>
      </c>
      <c r="DR18" s="25">
        <f>Kaspakas!DR18</f>
        <v>1.240591275510822E-4</v>
      </c>
      <c r="DS18" s="25">
        <f>Kaspakas!DS18</f>
        <v>3.0715562708590203</v>
      </c>
      <c r="DT18" s="25">
        <f>Kaspakas!DT18</f>
        <v>3.1512257625056668E-2</v>
      </c>
      <c r="DV18" s="25">
        <f>Kaspakas!DV18</f>
        <v>4.0640276243581472E-3</v>
      </c>
      <c r="DW18" s="25">
        <f>Kaspakas!DW18</f>
        <v>98.869950250852099</v>
      </c>
      <c r="DX18" s="25">
        <f>Kaspakas!DX18</f>
        <v>1.4564624100921004E-3</v>
      </c>
      <c r="DY18" s="25">
        <f>Kaspakas!DY18</f>
        <v>1.0666125755290491E-3</v>
      </c>
      <c r="DZ18" s="25">
        <f>Kaspakas!DZ18</f>
        <v>1.4550815594258166E-3</v>
      </c>
      <c r="EA18" s="25">
        <f>Kaspakas!EA18</f>
        <v>4.4816552766403491E-4</v>
      </c>
      <c r="EB18" s="25">
        <f>Kaspakas!EB18</f>
        <v>7.3119241260384874E-6</v>
      </c>
      <c r="EC18" s="25">
        <f>Kaspakas!EC18</f>
        <v>1.1859563151920607E-4</v>
      </c>
      <c r="ED18" s="25">
        <f>Kaspakas!ED18</f>
        <v>1.0629047292501497</v>
      </c>
      <c r="EE18" s="25">
        <f>Kaspakas!EE18</f>
        <v>1.3976229537940814E-4</v>
      </c>
      <c r="EF18" s="25">
        <f>Kaspakas!EF18</f>
        <v>3.5220446454578898E-5</v>
      </c>
      <c r="EG18" s="25">
        <f>Kaspakas!EG18</f>
        <v>1.5993177398313755E-5</v>
      </c>
      <c r="EH18" s="25">
        <f>Kaspakas!EH18</f>
        <v>6.8035108754398521E-7</v>
      </c>
      <c r="EI18" s="25">
        <f>Kaspakas!EI18</f>
        <v>1.1302639847775708E-5</v>
      </c>
      <c r="EJ18" s="25">
        <f>Kaspakas!EJ18</f>
        <v>9.528630554208444E-5</v>
      </c>
      <c r="EK18" s="25">
        <f>Kaspakas!EK18</f>
        <v>1.2927681163002823E-3</v>
      </c>
      <c r="EL18" s="25">
        <f>Kaspakas!EL18</f>
        <v>3.5601347409241864E-5</v>
      </c>
      <c r="EM18" s="25">
        <f>Kaspakas!EM18</f>
        <v>1.7075240527172609E-6</v>
      </c>
      <c r="EN18" s="25">
        <f>Kaspakas!EN18</f>
        <v>4.2276262257339728E-2</v>
      </c>
      <c r="EO18" s="25">
        <f>Kaspakas!EO18</f>
        <v>4.3372816585423256E-4</v>
      </c>
      <c r="EQ18" s="25">
        <f>Kaspakas!EQ18</f>
        <v>197.7399005017042</v>
      </c>
      <c r="EU18" s="29" t="s">
        <v>547</v>
      </c>
      <c r="EV18" s="29">
        <v>-9.4953015371964988E-2</v>
      </c>
      <c r="EW18" s="29">
        <v>0.29143008906000945</v>
      </c>
      <c r="EX18" s="29">
        <v>3.211773527151545E-2</v>
      </c>
      <c r="EY18" s="29">
        <v>0.17367396749273431</v>
      </c>
      <c r="EZ18" s="29">
        <v>0.40727450609496502</v>
      </c>
      <c r="FA18" s="29">
        <v>-3.4932096239673936E-2</v>
      </c>
      <c r="FB18" s="29">
        <v>-0.15767690785777996</v>
      </c>
      <c r="FC18" s="29">
        <v>-7.961599907960426E-2</v>
      </c>
      <c r="FD18" s="29">
        <v>0.31563172659203198</v>
      </c>
      <c r="FE18" s="29">
        <v>-8.256124790287829E-2</v>
      </c>
      <c r="FF18" s="29">
        <v>0.12918081115213029</v>
      </c>
      <c r="FG18" s="29">
        <v>-5.5390974420908276E-2</v>
      </c>
      <c r="FH18" s="29">
        <v>0.95134040241065077</v>
      </c>
      <c r="FI18" s="29">
        <v>0.12411266205210326</v>
      </c>
      <c r="FJ18" s="29">
        <v>0.27553721274731713</v>
      </c>
      <c r="FK18" s="29">
        <v>0.40840599510072118</v>
      </c>
      <c r="FL18" s="29">
        <v>1</v>
      </c>
      <c r="FM18" s="29"/>
      <c r="FN18" s="29"/>
      <c r="FO18" s="29"/>
    </row>
    <row r="19" spans="1:171">
      <c r="A19" s="25" t="str">
        <f>Kaspakas!A19</f>
        <v>19III-30.d</v>
      </c>
      <c r="B19" s="25" t="str">
        <f>Kaspakas!B19</f>
        <v>Kaspakas</v>
      </c>
      <c r="C19" s="25" t="str">
        <f>Kaspakas!C19</f>
        <v>epithermal</v>
      </c>
      <c r="D19" s="25" t="str">
        <f>Kaspakas!D19</f>
        <v>epithermal IS</v>
      </c>
      <c r="E19" s="25" t="str">
        <f>Kaspakas!E19</f>
        <v>pyrite</v>
      </c>
      <c r="F19" s="25" t="str">
        <f>Kaspakas!F19</f>
        <v>subhedral</v>
      </c>
      <c r="G19" s="25">
        <f>Kaspakas!G19</f>
        <v>18.094313980497901</v>
      </c>
      <c r="H19" s="25">
        <f>Kaspakas!H19</f>
        <v>440937.024550342</v>
      </c>
      <c r="I19" s="25">
        <f>Kaspakas!I19</f>
        <v>29.2517978170373</v>
      </c>
      <c r="J19" s="25">
        <f>Kaspakas!J19</f>
        <v>25.134459408911201</v>
      </c>
      <c r="K19" s="25">
        <f>Kaspakas!K19</f>
        <v>5.4337277422362602</v>
      </c>
      <c r="L19" s="25">
        <f>Kaspakas!L19</f>
        <v>3.2979960038542999</v>
      </c>
      <c r="M19" s="25">
        <f>Kaspakas!M19</f>
        <v>4.6912265646524801E-2</v>
      </c>
      <c r="N19" s="25">
        <f>Kaspakas!N19</f>
        <v>1.1957004854115501</v>
      </c>
      <c r="O19" s="25">
        <f>Kaspakas!O19</f>
        <v>1244.49838289114</v>
      </c>
      <c r="P19" s="25">
        <f>Kaspakas!P19</f>
        <v>1.02786402074316</v>
      </c>
      <c r="Q19" s="25">
        <f>Kaspakas!Q19</f>
        <v>8.8480817052815297E-2</v>
      </c>
      <c r="R19" s="25">
        <f>Kaspakas!R19</f>
        <v>0.22707200927747101</v>
      </c>
      <c r="S19" s="25">
        <f>Kaspakas!S19</f>
        <v>7.6244086395051503E-3</v>
      </c>
      <c r="T19" s="25">
        <f>Kaspakas!T19</f>
        <v>0.40499085300718002</v>
      </c>
      <c r="U19" s="25">
        <f>Kaspakas!U19</f>
        <v>17.757197875156301</v>
      </c>
      <c r="V19" s="25">
        <f>Kaspakas!V19</f>
        <v>15.708998169942101</v>
      </c>
      <c r="W19" s="25">
        <f>Kaspakas!W19</f>
        <v>0.53719320761579203</v>
      </c>
      <c r="X19" s="25">
        <f>Kaspakas!X19</f>
        <v>0.119913077462857</v>
      </c>
      <c r="Y19" s="25">
        <f>Kaspakas!Y19</f>
        <v>520.37981590145705</v>
      </c>
      <c r="Z19" s="25">
        <f>Kaspakas!Z19</f>
        <v>17.684853589361001</v>
      </c>
      <c r="AA19" s="25">
        <f>Kaspakas!AA19</f>
        <v>1.1638124910960421</v>
      </c>
      <c r="AB19" s="25">
        <f>Kaspakas!AB19</f>
        <v>1.9752188484916254E-3</v>
      </c>
      <c r="AC19" s="25">
        <f>Kaspakas!AC19</f>
        <v>3.3984511022445069E-2</v>
      </c>
      <c r="AD19" s="25">
        <f>Kaspakas!AD19</f>
        <v>2.3504890178387677E-2</v>
      </c>
      <c r="AE19" s="25">
        <f>Kaspakas!AE19</f>
        <v>2.304337597243868E-4</v>
      </c>
      <c r="AF19" s="25">
        <f>Kaspakas!AF19</f>
        <v>3.4123533105132837E-2</v>
      </c>
      <c r="AG19" s="25">
        <f>Kaspakas!AG19</f>
        <v>3.0247992826369424E-3</v>
      </c>
      <c r="AH19" s="25">
        <f>Kaspakas!AH19</f>
        <v>1.7003122401959317E-4</v>
      </c>
      <c r="AI19" s="25">
        <f>Kaspakas!AI19</f>
        <v>0.60457321973764999</v>
      </c>
      <c r="AJ19" s="25">
        <f>Kaspakas!AJ19</f>
        <v>3.5138490535596922E-2</v>
      </c>
      <c r="AK19" s="25">
        <f>Kaspakas!AK19</f>
        <v>4.0993404307278275E-3</v>
      </c>
      <c r="AL19" s="25">
        <f>Kaspakas!AL19</f>
        <v>0.60704637664403216</v>
      </c>
      <c r="AM19" s="25">
        <f>Kaspakas!AM19</f>
        <v>3.0247992826369424E-3</v>
      </c>
      <c r="AP19" s="25">
        <f>Kaspakas!AP19</f>
        <v>0.17702765612433399</v>
      </c>
      <c r="AQ19" s="25">
        <f>Kaspakas!AQ19</f>
        <v>5.0398523445614396</v>
      </c>
      <c r="AR19" s="25">
        <f>Kaspakas!AR19</f>
        <v>2.4096297782793801E-2</v>
      </c>
      <c r="AS19" s="25">
        <f>Kaspakas!AS19</f>
        <v>0.17175820946878101</v>
      </c>
      <c r="AT19" s="25">
        <f>Kaspakas!AT19</f>
        <v>0.190512913076961</v>
      </c>
      <c r="AU19" s="25">
        <f>Kaspakas!AU19</f>
        <v>3.2979960038542999</v>
      </c>
      <c r="AV19" s="25">
        <f>Kaspakas!AV19</f>
        <v>4.6912265646524801E-2</v>
      </c>
      <c r="AW19" s="25">
        <f>Kaspakas!AW19</f>
        <v>0.30475806328435301</v>
      </c>
      <c r="AX19" s="25">
        <f>Kaspakas!AX19</f>
        <v>0.34589662176328401</v>
      </c>
      <c r="AY19" s="25">
        <f>Kaspakas!AY19</f>
        <v>0.82434840580097601</v>
      </c>
      <c r="AZ19" s="25">
        <f>Kaspakas!AZ19</f>
        <v>1.2551086674107899E-2</v>
      </c>
      <c r="BA19" s="25">
        <f>Kaspakas!BA19</f>
        <v>0.22707200927747101</v>
      </c>
      <c r="BB19" s="25">
        <f>Kaspakas!BB19</f>
        <v>7.6244086395051503E-3</v>
      </c>
      <c r="BC19" s="25">
        <f>Kaspakas!BC19</f>
        <v>0.115669839904163</v>
      </c>
      <c r="BD19" s="25">
        <f>Kaspakas!BD19</f>
        <v>1.9465069553962999E-2</v>
      </c>
      <c r="BE19" s="25">
        <f>Kaspakas!BE19</f>
        <v>0.28322716714493201</v>
      </c>
      <c r="BF19" s="25">
        <f>Kaspakas!BF19</f>
        <v>1.2797599252972001E-2</v>
      </c>
      <c r="BG19" s="25">
        <f>Kaspakas!BG19</f>
        <v>7.58341469160959E-3</v>
      </c>
      <c r="BH19" s="25">
        <f>Kaspakas!BH19</f>
        <v>9.8345943648310896E-2</v>
      </c>
      <c r="BI19" s="25">
        <f>Kaspakas!BI19</f>
        <v>4.56577841666817E-3</v>
      </c>
      <c r="BK19" s="25">
        <f>Kaspakas!BK19</f>
        <v>1.52796956783817</v>
      </c>
      <c r="BL19" s="25">
        <f>Kaspakas!BL19</f>
        <v>16480.691472929298</v>
      </c>
      <c r="BM19" s="25">
        <f>Kaspakas!BM19</f>
        <v>4.0954503392870398</v>
      </c>
      <c r="BN19" s="25">
        <f>Kaspakas!BN19</f>
        <v>2.9859334541747402</v>
      </c>
      <c r="BO19" s="25">
        <f>Kaspakas!BO19</f>
        <v>2.04867954416618</v>
      </c>
      <c r="BP19" s="25">
        <f>Kaspakas!BP19</f>
        <v>1.5848950261236201</v>
      </c>
      <c r="BQ19" s="25">
        <f>Kaspakas!BQ19</f>
        <v>4.7731745901248401E-2</v>
      </c>
      <c r="BR19" s="25">
        <f>Kaspakas!BR19</f>
        <v>0.162305021145077</v>
      </c>
      <c r="BS19" s="25">
        <f>Kaspakas!BS19</f>
        <v>218.27876880040699</v>
      </c>
      <c r="BT19" s="25">
        <f>Kaspakas!BT19</f>
        <v>0.36067088239225198</v>
      </c>
      <c r="BU19" s="25">
        <f>Kaspakas!BU19</f>
        <v>1.8884090978976201E-2</v>
      </c>
      <c r="BV19" s="25">
        <f>Kaspakas!BV19</f>
        <v>0.109181693258014</v>
      </c>
      <c r="BW19" s="25">
        <f>Kaspakas!BW19</f>
        <v>4.1417596395662499E-3</v>
      </c>
      <c r="BX19" s="25">
        <f>Kaspakas!BX19</f>
        <v>0.38170556358621399</v>
      </c>
      <c r="BY19" s="25">
        <f>Kaspakas!BY19</f>
        <v>31.2834727409492</v>
      </c>
      <c r="BZ19" s="25">
        <f>Kaspakas!BZ19</f>
        <v>3.7265799794930698</v>
      </c>
      <c r="CA19" s="25">
        <f>Kaspakas!CA19</f>
        <v>0.33923329953836201</v>
      </c>
      <c r="CB19" s="25">
        <f>Kaspakas!CB19</f>
        <v>0.201170512274437</v>
      </c>
      <c r="CC19" s="25">
        <f>Kaspakas!CC19</f>
        <v>769.81826103841604</v>
      </c>
      <c r="CD19" s="25">
        <f>Kaspakas!CD19</f>
        <v>22.194121781342599</v>
      </c>
      <c r="CF19" s="25">
        <f>Kaspakas!CF19</f>
        <v>18.094313980497901</v>
      </c>
      <c r="CG19" s="25">
        <f>Kaspakas!CG19</f>
        <v>440937.024550342</v>
      </c>
      <c r="CH19" s="25">
        <f>Kaspakas!CH19</f>
        <v>29.2517978170373</v>
      </c>
      <c r="CI19" s="25">
        <f>Kaspakas!CI19</f>
        <v>25.134459408911201</v>
      </c>
      <c r="CJ19" s="25">
        <f>Kaspakas!CJ19</f>
        <v>5.4337277422362602</v>
      </c>
      <c r="CK19" s="25">
        <f>Kaspakas!CK19</f>
        <v>3.2979960038542999</v>
      </c>
      <c r="CL19" s="25">
        <f>Kaspakas!CL19</f>
        <v>4.6912265646524801E-2</v>
      </c>
      <c r="CM19" s="25">
        <f>Kaspakas!CM19</f>
        <v>1.1957004854115501</v>
      </c>
      <c r="CN19" s="25">
        <f>Kaspakas!CN19</f>
        <v>1244.49838289114</v>
      </c>
      <c r="CO19" s="25">
        <f>Kaspakas!CO19</f>
        <v>1.02786402074316</v>
      </c>
      <c r="CP19" s="25">
        <f>Kaspakas!CP19</f>
        <v>8.8480817052815297E-2</v>
      </c>
      <c r="CQ19" s="25">
        <f>Kaspakas!CQ19</f>
        <v>0.22707200927747101</v>
      </c>
      <c r="CR19" s="25">
        <f>Kaspakas!CR19</f>
        <v>7.6244086395051503E-3</v>
      </c>
      <c r="CS19" s="25">
        <f>Kaspakas!CS19</f>
        <v>0.40499085300718002</v>
      </c>
      <c r="CT19" s="25">
        <f>Kaspakas!CT19</f>
        <v>17.757197875156301</v>
      </c>
      <c r="CU19" s="25">
        <f>Kaspakas!CU19</f>
        <v>15.708998169942101</v>
      </c>
      <c r="CV19" s="25">
        <f>Kaspakas!CV19</f>
        <v>0.53719320761579203</v>
      </c>
      <c r="CW19" s="25">
        <f>Kaspakas!CW19</f>
        <v>0.119913077462857</v>
      </c>
      <c r="CX19" s="25">
        <f>Kaspakas!CX19</f>
        <v>520.37981590145705</v>
      </c>
      <c r="CY19" s="25">
        <f>Kaspakas!CY19</f>
        <v>17.684853589361001</v>
      </c>
      <c r="DA19" s="25">
        <f>Kaspakas!DA19</f>
        <v>0.32935851035587194</v>
      </c>
      <c r="DB19" s="25">
        <f>Kaspakas!DB19</f>
        <v>7895.7296902201097</v>
      </c>
      <c r="DC19" s="25">
        <f>Kaspakas!DC19</f>
        <v>0.49635515833243909</v>
      </c>
      <c r="DD19" s="25">
        <f>Kaspakas!DD19</f>
        <v>0.42823314731999174</v>
      </c>
      <c r="DE19" s="25">
        <f>Kaspakas!DE19</f>
        <v>8.5508572407960531E-2</v>
      </c>
      <c r="DF19" s="25">
        <f>Kaspakas!DF19</f>
        <v>5.0435785347213637E-2</v>
      </c>
      <c r="DG19" s="25">
        <f>Kaspakas!DG19</f>
        <v>6.7283773857299315E-4</v>
      </c>
      <c r="DH19" s="25">
        <f>Kaspakas!DH19</f>
        <v>1.6467435414013912E-2</v>
      </c>
      <c r="DI19" s="25">
        <f>Kaspakas!DI19</f>
        <v>16.61067546463423</v>
      </c>
      <c r="DJ19" s="25">
        <f>Kaspakas!DJ19</f>
        <v>1.3017528124913375E-2</v>
      </c>
      <c r="DK19" s="25">
        <f>Kaspakas!DK19</f>
        <v>8.2026785514929606E-4</v>
      </c>
      <c r="DL19" s="25">
        <f>Kaspakas!DL19</f>
        <v>2.0200159172809691E-3</v>
      </c>
      <c r="DM19" s="25">
        <f>Kaspakas!DM19</f>
        <v>6.6404297579692641E-5</v>
      </c>
      <c r="DN19" s="25">
        <f>Kaspakas!DN19</f>
        <v>3.4115984584885861E-3</v>
      </c>
      <c r="DO19" s="25">
        <f>Kaspakas!DO19</f>
        <v>0.14583769608374098</v>
      </c>
      <c r="DP19" s="25">
        <f>Kaspakas!DP19</f>
        <v>0.12311127092431114</v>
      </c>
      <c r="DQ19" s="25">
        <f>Kaspakas!DQ19</f>
        <v>2.7273321668871797E-3</v>
      </c>
      <c r="DR19" s="25">
        <f>Kaspakas!DR19</f>
        <v>5.8670682713732976E-4</v>
      </c>
      <c r="DS19" s="25">
        <f>Kaspakas!DS19</f>
        <v>2.511485597980005</v>
      </c>
      <c r="DT19" s="25">
        <f>Kaspakas!DT19</f>
        <v>8.4624468523604945E-2</v>
      </c>
      <c r="DV19" s="25">
        <f>Kaspakas!DV19</f>
        <v>4.1597928733718079E-3</v>
      </c>
      <c r="DW19" s="25">
        <f>Kaspakas!DW19</f>
        <v>99.72294342708561</v>
      </c>
      <c r="DX19" s="25">
        <f>Kaspakas!DX19</f>
        <v>6.2689579451330078E-3</v>
      </c>
      <c r="DY19" s="25">
        <f>Kaspakas!DY19</f>
        <v>5.4085780034604852E-3</v>
      </c>
      <c r="DZ19" s="25">
        <f>Kaspakas!DZ19</f>
        <v>1.0799719422173112E-3</v>
      </c>
      <c r="EA19" s="25">
        <f>Kaspakas!EA19</f>
        <v>6.3700318605266332E-4</v>
      </c>
      <c r="EB19" s="25">
        <f>Kaspakas!EB19</f>
        <v>8.4979301941442654E-6</v>
      </c>
      <c r="EC19" s="25">
        <f>Kaspakas!EC19</f>
        <v>2.0798345366546055E-4</v>
      </c>
      <c r="ED19" s="25">
        <f>Kaspakas!ED19</f>
        <v>0.20979257328137091</v>
      </c>
      <c r="EE19" s="25">
        <f>Kaspakas!EE19</f>
        <v>1.6441117815483926E-4</v>
      </c>
      <c r="EF19" s="25">
        <f>Kaspakas!EF19</f>
        <v>1.0359970278038958E-5</v>
      </c>
      <c r="EG19" s="25">
        <f>Kaspakas!EG19</f>
        <v>2.5512769679835243E-5</v>
      </c>
      <c r="EH19" s="25">
        <f>Kaspakas!EH19</f>
        <v>8.3868524767980553E-7</v>
      </c>
      <c r="EI19" s="25">
        <f>Kaspakas!EI19</f>
        <v>4.3088435574635982E-5</v>
      </c>
      <c r="EJ19" s="25">
        <f>Kaspakas!EJ19</f>
        <v>1.8419278377917697E-3</v>
      </c>
      <c r="EK19" s="25">
        <f>Kaspakas!EK19</f>
        <v>1.5548934407960263E-3</v>
      </c>
      <c r="EL19" s="25">
        <f>Kaspakas!EL19</f>
        <v>3.4446162933141028E-5</v>
      </c>
      <c r="EM19" s="25">
        <f>Kaspakas!EM19</f>
        <v>7.4100981196672393E-6</v>
      </c>
      <c r="EN19" s="25">
        <f>Kaspakas!EN19</f>
        <v>3.1720024118292528E-2</v>
      </c>
      <c r="EO19" s="25">
        <f>Kaspakas!EO19</f>
        <v>1.068805723881283E-3</v>
      </c>
      <c r="EQ19" s="25">
        <f>Kaspakas!EQ19</f>
        <v>199.44588685417122</v>
      </c>
      <c r="EU19" s="29" t="s">
        <v>548</v>
      </c>
      <c r="EV19" s="29">
        <v>0.11028812643041958</v>
      </c>
      <c r="EW19" s="29">
        <v>0.25099447583832263</v>
      </c>
      <c r="EX19" s="29">
        <v>-8.7670446940269431E-2</v>
      </c>
      <c r="EY19" s="29">
        <v>6.8856861971166583E-2</v>
      </c>
      <c r="EZ19" s="29">
        <v>0.4458463212237182</v>
      </c>
      <c r="FA19" s="29">
        <v>0.75233905384169397</v>
      </c>
      <c r="FB19" s="29">
        <v>0.59646224931788427</v>
      </c>
      <c r="FC19" s="29">
        <v>-8.6615766693926097E-3</v>
      </c>
      <c r="FD19" s="29">
        <v>-0.22021064056498224</v>
      </c>
      <c r="FE19" s="29">
        <v>-0.11585685384355426</v>
      </c>
      <c r="FF19" s="29">
        <v>-6.7462425305748076E-3</v>
      </c>
      <c r="FG19" s="29">
        <v>0.74745742717440067</v>
      </c>
      <c r="FH19" s="29">
        <v>-8.962731361927493E-3</v>
      </c>
      <c r="FI19" s="29">
        <v>0.66438717725941288</v>
      </c>
      <c r="FJ19" s="29">
        <v>0.24731684281025909</v>
      </c>
      <c r="FK19" s="29">
        <v>-0.10613993067703294</v>
      </c>
      <c r="FL19" s="29">
        <v>-8.0959416577050095E-2</v>
      </c>
      <c r="FM19" s="29">
        <v>1</v>
      </c>
      <c r="FN19" s="29"/>
      <c r="FO19" s="29"/>
    </row>
    <row r="20" spans="1:171">
      <c r="A20" s="25" t="str">
        <f>Kaspakas!A35</f>
        <v>18A-1.d</v>
      </c>
      <c r="B20" s="25" t="str">
        <f>Kaspakas!B35</f>
        <v>Kaspakas</v>
      </c>
      <c r="C20" s="25" t="str">
        <f>Kaspakas!C35</f>
        <v>epithermal</v>
      </c>
      <c r="D20" s="25" t="str">
        <f>Kaspakas!D35</f>
        <v>epithermal IS</v>
      </c>
      <c r="E20" s="25" t="str">
        <f>Kaspakas!E35</f>
        <v>pyrite</v>
      </c>
      <c r="F20" s="25" t="str">
        <f>Kaspakas!F35</f>
        <v>subhedral, inclusions</v>
      </c>
      <c r="G20" s="25">
        <f>Kaspakas!G35</f>
        <v>16.212212560748</v>
      </c>
      <c r="H20" s="25">
        <f>Kaspakas!H35</f>
        <v>419019.57495254301</v>
      </c>
      <c r="I20" s="25">
        <f>Kaspakas!I35</f>
        <v>40.442986286968598</v>
      </c>
      <c r="J20" s="25">
        <f>Kaspakas!J35</f>
        <v>58.965355076230701</v>
      </c>
      <c r="K20" s="25">
        <f>Kaspakas!K35</f>
        <v>7.6641290415986898</v>
      </c>
      <c r="L20" s="25">
        <f>Kaspakas!L35</f>
        <v>4.0585101468784401</v>
      </c>
      <c r="M20" s="25">
        <f>Kaspakas!M35</f>
        <v>3.9248570207349599E-2</v>
      </c>
      <c r="N20" s="25">
        <f>Kaspakas!N35</f>
        <v>0.81875276962510002</v>
      </c>
      <c r="O20" s="25">
        <f>Kaspakas!O35</f>
        <v>643.33039500651898</v>
      </c>
      <c r="P20" s="25">
        <f>Kaspakas!P35</f>
        <v>3.7574281893838499</v>
      </c>
      <c r="Q20" s="25">
        <f>Kaspakas!Q35</f>
        <v>0.36084103761467601</v>
      </c>
      <c r="R20" s="25">
        <f>Kaspakas!R35</f>
        <v>0.14127287989385601</v>
      </c>
      <c r="S20" s="25">
        <f>Kaspakas!S35</f>
        <v>3.8457774262302502E-3</v>
      </c>
      <c r="T20" s="25">
        <f>Kaspakas!T35</f>
        <v>9.8825622072163805E-2</v>
      </c>
      <c r="U20" s="25">
        <f>Kaspakas!U35</f>
        <v>4.8147685335139503</v>
      </c>
      <c r="V20" s="25">
        <f>Kaspakas!V35</f>
        <v>7.6523563618833297</v>
      </c>
      <c r="W20" s="25">
        <f>Kaspakas!W35</f>
        <v>0.13629303327855499</v>
      </c>
      <c r="X20" s="25">
        <f>Kaspakas!X35</f>
        <v>1.51849701330375E-2</v>
      </c>
      <c r="Y20" s="25">
        <f>Kaspakas!Y35</f>
        <v>95.965051092874305</v>
      </c>
      <c r="Z20" s="25">
        <f>Kaspakas!Z35</f>
        <v>0.159741577450455</v>
      </c>
      <c r="AA20" s="25">
        <f>Kaspakas!AA35</f>
        <v>0.6858770923143549</v>
      </c>
      <c r="AB20" s="25">
        <f>Kaspakas!AB35</f>
        <v>3.9154131077859138E-2</v>
      </c>
      <c r="AC20" s="25">
        <f>Kaspakas!AC35</f>
        <v>1.6645807575912008E-3</v>
      </c>
      <c r="AD20" s="25">
        <f>Kaspakas!AD35</f>
        <v>6.286503265022754E-2</v>
      </c>
      <c r="AE20" s="25">
        <f>Kaspakas!AE35</f>
        <v>1.582343776208861E-4</v>
      </c>
      <c r="AF20" s="25">
        <f>Kaspakas!AF35</f>
        <v>5.0172104101255062E-2</v>
      </c>
      <c r="AG20" s="25">
        <f>Kaspakas!AG35</f>
        <v>8.9222154628810137E-3</v>
      </c>
      <c r="AH20" s="25">
        <f>Kaspakas!AH35</f>
        <v>3.7601296878949876E-3</v>
      </c>
      <c r="AI20" s="25">
        <f>Kaspakas!AI35</f>
        <v>3.9497967908944049E-3</v>
      </c>
      <c r="AJ20" s="25">
        <f>Kaspakas!AJ35</f>
        <v>9.2906793843622659E-2</v>
      </c>
      <c r="AK20" s="25">
        <f>Kaspakas!AK35</f>
        <v>3.7546609504279734E-4</v>
      </c>
      <c r="AL20" s="25">
        <f>Kaspakas!AL35</f>
        <v>0.11905076690801512</v>
      </c>
      <c r="AM20" s="25">
        <f>Kaspakas!AM35</f>
        <v>8.9222154628810137E-3</v>
      </c>
      <c r="AP20" s="25">
        <f>Kaspakas!AP35</f>
        <v>0.15558434753786801</v>
      </c>
      <c r="AQ20" s="25">
        <f>Kaspakas!AQ35</f>
        <v>3.6715971277512498</v>
      </c>
      <c r="AR20" s="25">
        <f>Kaspakas!AR35</f>
        <v>1.9464874270564401E-2</v>
      </c>
      <c r="AS20" s="25">
        <f>Kaspakas!AS35</f>
        <v>0.15046757868819699</v>
      </c>
      <c r="AT20" s="25">
        <f>Kaspakas!AT35</f>
        <v>0.133772087981786</v>
      </c>
      <c r="AU20" s="25">
        <f>Kaspakas!AU35</f>
        <v>1.80867100549463</v>
      </c>
      <c r="AV20" s="25">
        <f>Kaspakas!AV35</f>
        <v>2.5822624870138599E-2</v>
      </c>
      <c r="AW20" s="25">
        <f>Kaspakas!AW35</f>
        <v>0.41510477790384998</v>
      </c>
      <c r="AX20" s="25">
        <f>Kaspakas!AX35</f>
        <v>0.33278057987089399</v>
      </c>
      <c r="AY20" s="25">
        <f>Kaspakas!AY35</f>
        <v>0.37396958185242102</v>
      </c>
      <c r="AZ20" s="25">
        <f>Kaspakas!AZ35</f>
        <v>1.1734614739570199E-2</v>
      </c>
      <c r="BA20" s="25">
        <f>Kaspakas!BA35</f>
        <v>0.14127287989385601</v>
      </c>
      <c r="BB20" s="25">
        <f>Kaspakas!BB35</f>
        <v>8.20408331650863E-5</v>
      </c>
      <c r="BC20" s="25">
        <f>Kaspakas!BC35</f>
        <v>9.8825622072163805E-2</v>
      </c>
      <c r="BD20" s="25">
        <f>Kaspakas!BD35</f>
        <v>3.4270801208961303E-2</v>
      </c>
      <c r="BE20" s="25">
        <f>Kaspakas!BE35</f>
        <v>5.7990756021078903E-3</v>
      </c>
      <c r="BF20" s="25">
        <f>Kaspakas!BF35</f>
        <v>1.09429479095391E-2</v>
      </c>
      <c r="BG20" s="25">
        <f>Kaspakas!BG35</f>
        <v>2.1190981308405601E-4</v>
      </c>
      <c r="BH20" s="25">
        <f>Kaspakas!BH35</f>
        <v>7.5529892691483594E-2</v>
      </c>
      <c r="BI20" s="25">
        <f>Kaspakas!BI35</f>
        <v>1.3342318622100999E-4</v>
      </c>
      <c r="BK20" s="25">
        <f>Kaspakas!BK35</f>
        <v>1.27997258517012</v>
      </c>
      <c r="BL20" s="25">
        <f>Kaspakas!BL35</f>
        <v>64912.706663601697</v>
      </c>
      <c r="BM20" s="25">
        <f>Kaspakas!BM35</f>
        <v>6.9899412377782104</v>
      </c>
      <c r="BN20" s="25">
        <f>Kaspakas!BN35</f>
        <v>25.914274336078101</v>
      </c>
      <c r="BO20" s="25">
        <f>Kaspakas!BO35</f>
        <v>8.3500031968961892</v>
      </c>
      <c r="BP20" s="25">
        <f>Kaspakas!BP35</f>
        <v>7.1816717178608096</v>
      </c>
      <c r="BQ20" s="25">
        <f>Kaspakas!BQ35</f>
        <v>4.0733853645418802E-2</v>
      </c>
      <c r="BR20" s="25">
        <f>Kaspakas!BR35</f>
        <v>0.64745403436468896</v>
      </c>
      <c r="BS20" s="25">
        <f>Kaspakas!BS35</f>
        <v>265.41309845174402</v>
      </c>
      <c r="BT20" s="25">
        <f>Kaspakas!BT35</f>
        <v>0.91213704333533197</v>
      </c>
      <c r="BU20" s="25">
        <f>Kaspakas!BU35</f>
        <v>0.565365246001445</v>
      </c>
      <c r="BV20" s="25">
        <f>Kaspakas!BV35</f>
        <v>0.20421146430176201</v>
      </c>
      <c r="BW20" s="25">
        <f>Kaspakas!BW35</f>
        <v>5.4644988735618599E-3</v>
      </c>
      <c r="BX20" s="25">
        <f>Kaspakas!BX35</f>
        <v>5.4320647059822098E-2</v>
      </c>
      <c r="BY20" s="25">
        <f>Kaspakas!BY35</f>
        <v>5.7302054580519197</v>
      </c>
      <c r="BZ20" s="25">
        <f>Kaspakas!BZ35</f>
        <v>0.72519222479919998</v>
      </c>
      <c r="CA20" s="25">
        <f>Kaspakas!CA35</f>
        <v>0.13585883987713299</v>
      </c>
      <c r="CB20" s="25">
        <f>Kaspakas!CB35</f>
        <v>7.4466108718370802E-3</v>
      </c>
      <c r="CC20" s="25">
        <f>Kaspakas!CC35</f>
        <v>141.95935829427</v>
      </c>
      <c r="CD20" s="25">
        <f>Kaspakas!CD35</f>
        <v>8.3350955182344005E-2</v>
      </c>
      <c r="CF20" s="25">
        <f>Kaspakas!CF35</f>
        <v>16.212212560748</v>
      </c>
      <c r="CG20" s="25">
        <f>Kaspakas!CG35</f>
        <v>419019.57495254301</v>
      </c>
      <c r="CH20" s="25">
        <f>Kaspakas!CH35</f>
        <v>40.442986286968598</v>
      </c>
      <c r="CI20" s="25">
        <f>Kaspakas!CI35</f>
        <v>58.965355076230701</v>
      </c>
      <c r="CJ20" s="25">
        <f>Kaspakas!CJ35</f>
        <v>7.6641290415986898</v>
      </c>
      <c r="CK20" s="25">
        <f>Kaspakas!CK35</f>
        <v>4.0585101468784401</v>
      </c>
      <c r="CL20" s="25">
        <f>Kaspakas!CL35</f>
        <v>3.9248570207349599E-2</v>
      </c>
      <c r="CM20" s="25">
        <f>Kaspakas!CM35</f>
        <v>0.81875276962510002</v>
      </c>
      <c r="CN20" s="25">
        <f>Kaspakas!CN35</f>
        <v>643.33039500651898</v>
      </c>
      <c r="CO20" s="25">
        <f>Kaspakas!CO35</f>
        <v>3.7574281893838499</v>
      </c>
      <c r="CP20" s="25">
        <f>Kaspakas!CP35</f>
        <v>0.36084103761467601</v>
      </c>
      <c r="CQ20" s="25">
        <f>Kaspakas!CQ35</f>
        <v>0.14127287989385601</v>
      </c>
      <c r="CR20" s="25">
        <f>Kaspakas!CR35</f>
        <v>3.8457774262302502E-3</v>
      </c>
      <c r="CS20" s="25">
        <f>Kaspakas!CS35</f>
        <v>9.8825622072163805E-2</v>
      </c>
      <c r="CT20" s="25">
        <f>Kaspakas!CT35</f>
        <v>4.8147685335139503</v>
      </c>
      <c r="CU20" s="25">
        <f>Kaspakas!CU35</f>
        <v>7.6523563618833297</v>
      </c>
      <c r="CV20" s="25">
        <f>Kaspakas!CV35</f>
        <v>0.13629303327855499</v>
      </c>
      <c r="CW20" s="25">
        <f>Kaspakas!CW35</f>
        <v>1.51849701330375E-2</v>
      </c>
      <c r="CX20" s="25">
        <f>Kaspakas!CX35</f>
        <v>95.965051092874305</v>
      </c>
      <c r="CY20" s="25">
        <f>Kaspakas!CY35</f>
        <v>0.159741577450455</v>
      </c>
      <c r="DA20" s="25">
        <f>Kaspakas!DA35</f>
        <v>0.29509989626220617</v>
      </c>
      <c r="DB20" s="25">
        <f>Kaspakas!DB35</f>
        <v>7503.260362656335</v>
      </c>
      <c r="DC20" s="25">
        <f>Kaspakas!DC35</f>
        <v>0.68625131991761179</v>
      </c>
      <c r="DD20" s="25">
        <f>Kaspakas!DD35</f>
        <v>1.0046334864947457</v>
      </c>
      <c r="DE20" s="25">
        <f>Kaspakas!DE35</f>
        <v>0.12060757626913873</v>
      </c>
      <c r="DF20" s="25">
        <f>Kaspakas!DF35</f>
        <v>6.2066220322349597E-2</v>
      </c>
      <c r="DG20" s="25">
        <f>Kaspakas!DG35</f>
        <v>5.629214205835893E-4</v>
      </c>
      <c r="DH20" s="25">
        <f>Kaspakas!DH35</f>
        <v>1.127603318585732E-2</v>
      </c>
      <c r="DI20" s="25">
        <f>Kaspakas!DI35</f>
        <v>8.5867145790602315</v>
      </c>
      <c r="DJ20" s="25">
        <f>Kaspakas!DJ35</f>
        <v>4.7586476562612084E-2</v>
      </c>
      <c r="DK20" s="25">
        <f>Kaspakas!DK35</f>
        <v>3.3452031054071172E-3</v>
      </c>
      <c r="DL20" s="25">
        <f>Kaspakas!DL35</f>
        <v>1.2567531637816228E-3</v>
      </c>
      <c r="DM20" s="25">
        <f>Kaspakas!DM35</f>
        <v>3.3494551605412478E-5</v>
      </c>
      <c r="DN20" s="25">
        <f>Kaspakas!DN35</f>
        <v>8.3249618458566094E-4</v>
      </c>
      <c r="DO20" s="25">
        <f>Kaspakas!DO35</f>
        <v>3.9543105564339272E-2</v>
      </c>
      <c r="DP20" s="25">
        <f>Kaspakas!DP35</f>
        <v>5.9971444842345845E-2</v>
      </c>
      <c r="DQ20" s="25">
        <f>Kaspakas!DQ35</f>
        <v>6.9196030127224644E-4</v>
      </c>
      <c r="DR20" s="25">
        <f>Kaspakas!DR35</f>
        <v>7.4296530749026469E-5</v>
      </c>
      <c r="DS20" s="25">
        <f>Kaspakas!DS35</f>
        <v>0.46315179098877562</v>
      </c>
      <c r="DT20" s="25">
        <f>Kaspakas!DT35</f>
        <v>7.6438552485384042E-4</v>
      </c>
      <c r="DV20" s="25">
        <f>Kaspakas!DV35</f>
        <v>3.9264585533859931E-3</v>
      </c>
      <c r="DW20" s="25">
        <f>Kaspakas!DW35</f>
        <v>99.834805780672838</v>
      </c>
      <c r="DX20" s="25">
        <f>Kaspakas!DX35</f>
        <v>9.1309329450551466E-3</v>
      </c>
      <c r="DY20" s="25">
        <f>Kaspakas!DY35</f>
        <v>1.3367174289211983E-2</v>
      </c>
      <c r="DZ20" s="25">
        <f>Kaspakas!DZ35</f>
        <v>1.6047469194104315E-3</v>
      </c>
      <c r="EA20" s="25">
        <f>Kaspakas!EA35</f>
        <v>8.2582354229122836E-4</v>
      </c>
      <c r="EB20" s="25">
        <f>Kaspakas!EB35</f>
        <v>7.4899640926024378E-6</v>
      </c>
      <c r="EC20" s="25">
        <f>Kaspakas!EC35</f>
        <v>1.500335225856334E-4</v>
      </c>
      <c r="ED20" s="25">
        <f>Kaspakas!ED35</f>
        <v>0.11425073113030852</v>
      </c>
      <c r="EE20" s="25">
        <f>Kaspakas!EE35</f>
        <v>6.3316297393324421E-4</v>
      </c>
      <c r="EF20" s="25">
        <f>Kaspakas!EF35</f>
        <v>4.4509677951118113E-5</v>
      </c>
      <c r="EG20" s="25">
        <f>Kaspakas!EG35</f>
        <v>1.6721758536440529E-5</v>
      </c>
      <c r="EH20" s="25">
        <f>Kaspakas!EH35</f>
        <v>4.4566253769891163E-7</v>
      </c>
      <c r="EI20" s="25">
        <f>Kaspakas!EI35</f>
        <v>1.1076797403287355E-5</v>
      </c>
      <c r="EJ20" s="25">
        <f>Kaspakas!EJ35</f>
        <v>5.261417134914462E-4</v>
      </c>
      <c r="EK20" s="25">
        <f>Kaspakas!EK35</f>
        <v>7.9795145827810565E-4</v>
      </c>
      <c r="EL20" s="25">
        <f>Kaspakas!EL35</f>
        <v>9.2068939296402072E-6</v>
      </c>
      <c r="EM20" s="25">
        <f>Kaspakas!EM35</f>
        <v>9.8855422296460378E-7</v>
      </c>
      <c r="EN20" s="25">
        <f>Kaspakas!EN35</f>
        <v>6.1624769587451172E-3</v>
      </c>
      <c r="EO20" s="25">
        <f>Kaspakas!EO35</f>
        <v>1.0170549431437356E-5</v>
      </c>
      <c r="EQ20" s="25">
        <f>Kaspakas!EQ35</f>
        <v>199.66961156134568</v>
      </c>
      <c r="EU20" s="29" t="s">
        <v>549</v>
      </c>
      <c r="EV20" s="29">
        <v>0.14732745847004261</v>
      </c>
      <c r="EW20" s="29">
        <v>0.29182037991942583</v>
      </c>
      <c r="EX20" s="29">
        <v>2.9192320155015099E-2</v>
      </c>
      <c r="EY20" s="29">
        <v>7.8582244338267479E-2</v>
      </c>
      <c r="EZ20" s="29">
        <v>0.4894028975921712</v>
      </c>
      <c r="FA20" s="29">
        <v>0.98680888924660159</v>
      </c>
      <c r="FB20" s="29">
        <v>0.64750872295135009</v>
      </c>
      <c r="FC20" s="29">
        <v>3.3647804002936585E-2</v>
      </c>
      <c r="FD20" s="29">
        <v>-4.9640499308939136E-2</v>
      </c>
      <c r="FE20" s="29">
        <v>-0.10093339718987995</v>
      </c>
      <c r="FF20" s="29">
        <v>5.1148420802486202E-2</v>
      </c>
      <c r="FG20" s="29">
        <v>0.97753530719615311</v>
      </c>
      <c r="FH20" s="29">
        <v>7.4515807789166152E-2</v>
      </c>
      <c r="FI20" s="29">
        <v>0.89634611330167879</v>
      </c>
      <c r="FJ20" s="29">
        <v>9.0212618959722726E-2</v>
      </c>
      <c r="FK20" s="29">
        <v>-3.2627421089542676E-2</v>
      </c>
      <c r="FL20" s="29">
        <v>4.0027065669189246E-2</v>
      </c>
      <c r="FM20" s="29">
        <v>0.78347141281933208</v>
      </c>
      <c r="FN20" s="29">
        <v>1</v>
      </c>
      <c r="FO20" s="29"/>
    </row>
    <row r="21" spans="1:171" ht="17" thickBot="1">
      <c r="A21" s="25" t="str">
        <f>Kaspakas!A36</f>
        <v>18A-3.d</v>
      </c>
      <c r="B21" s="25" t="str">
        <f>Kaspakas!B36</f>
        <v>Kaspakas</v>
      </c>
      <c r="C21" s="25" t="str">
        <f>Kaspakas!C36</f>
        <v>epithermal</v>
      </c>
      <c r="D21" s="25" t="str">
        <f>Kaspakas!D36</f>
        <v>epithermal IS</v>
      </c>
      <c r="E21" s="25" t="str">
        <f>Kaspakas!E36</f>
        <v>pyrite</v>
      </c>
      <c r="F21" s="25" t="str">
        <f>Kaspakas!F36</f>
        <v>subhedral, inclusions</v>
      </c>
      <c r="G21" s="25">
        <f>Kaspakas!G36</f>
        <v>64.8962554108967</v>
      </c>
      <c r="H21" s="25">
        <f>Kaspakas!H36</f>
        <v>457368.68656939198</v>
      </c>
      <c r="I21" s="25">
        <f>Kaspakas!I36</f>
        <v>93.284665820104706</v>
      </c>
      <c r="J21" s="25">
        <f>Kaspakas!J36</f>
        <v>20.349753626771001</v>
      </c>
      <c r="K21" s="25">
        <f>Kaspakas!K36</f>
        <v>12.555806838583701</v>
      </c>
      <c r="L21" s="25">
        <f>Kaspakas!L36</f>
        <v>2.5139403662851101</v>
      </c>
      <c r="M21" s="25">
        <f>Kaspakas!M36</f>
        <v>1.1213430795548001</v>
      </c>
      <c r="N21" s="25">
        <f>Kaspakas!N36</f>
        <v>1.0912638833855699</v>
      </c>
      <c r="O21" s="25">
        <f>Kaspakas!O36</f>
        <v>350.97784625273903</v>
      </c>
      <c r="P21" s="25">
        <f>Kaspakas!P36</f>
        <v>0.66975373164924801</v>
      </c>
      <c r="Q21" s="25">
        <f>Kaspakas!Q36</f>
        <v>0.12720059279974499</v>
      </c>
      <c r="R21" s="25">
        <f>Kaspakas!R36</f>
        <v>0.19073268942843299</v>
      </c>
      <c r="S21" s="25">
        <f>Kaspakas!S36</f>
        <v>7.70390726040721E-3</v>
      </c>
      <c r="T21" s="25">
        <f>Kaspakas!T36</f>
        <v>9.5001455084896796E-2</v>
      </c>
      <c r="U21" s="25">
        <f>Kaspakas!U36</f>
        <v>8.1333461291062203</v>
      </c>
      <c r="V21" s="25">
        <f>Kaspakas!V36</f>
        <v>2.66082386672189</v>
      </c>
      <c r="W21" s="25">
        <f>Kaspakas!W36</f>
        <v>2.40612424718082E-2</v>
      </c>
      <c r="X21" s="25">
        <f>Kaspakas!X36</f>
        <v>0.220990574356316</v>
      </c>
      <c r="Y21" s="25">
        <f>Kaspakas!Y36</f>
        <v>248.83384480183301</v>
      </c>
      <c r="Z21" s="25">
        <f>Kaspakas!Z36</f>
        <v>0.22091019734106801</v>
      </c>
      <c r="AA21" s="25">
        <f>Kaspakas!AA36</f>
        <v>4.5840685607802447</v>
      </c>
      <c r="AB21" s="25">
        <f>Kaspakas!AB36</f>
        <v>2.6915700803587564E-3</v>
      </c>
      <c r="AC21" s="25">
        <f>Kaspakas!AC36</f>
        <v>8.8778195553340861E-4</v>
      </c>
      <c r="AD21" s="25">
        <f>Kaspakas!AD36</f>
        <v>0.26578505400289693</v>
      </c>
      <c r="AE21" s="25">
        <f>Kaspakas!AE36</f>
        <v>8.8810497033596492E-4</v>
      </c>
      <c r="AF21" s="25">
        <f>Kaspakas!AF36</f>
        <v>3.268585161951533E-2</v>
      </c>
      <c r="AG21" s="25">
        <f>Kaspakas!AG36</f>
        <v>1.3635745133615596E-3</v>
      </c>
      <c r="AH21" s="25">
        <f>Kaspakas!AH36</f>
        <v>5.1118686407407863E-4</v>
      </c>
      <c r="AI21" s="25">
        <f>Kaspakas!AI36</f>
        <v>2.3681298035315196E-3</v>
      </c>
      <c r="AJ21" s="25">
        <f>Kaspakas!AJ36</f>
        <v>7.1796765927300207E-3</v>
      </c>
      <c r="AK21" s="25">
        <f>Kaspakas!AK36</f>
        <v>2.368991435124894E-3</v>
      </c>
      <c r="AL21" s="25">
        <f>Kaspakas!AL36</f>
        <v>8.7188457584133003E-2</v>
      </c>
      <c r="AM21" s="25">
        <f>Kaspakas!AM36</f>
        <v>1.3635745133615596E-3</v>
      </c>
      <c r="AP21" s="25">
        <f>Kaspakas!AP36</f>
        <v>0.17935104243813499</v>
      </c>
      <c r="AQ21" s="25">
        <f>Kaspakas!AQ36</f>
        <v>6.7396196403597397</v>
      </c>
      <c r="AR21" s="25">
        <f>Kaspakas!AR36</f>
        <v>2.0202737374485899E-2</v>
      </c>
      <c r="AS21" s="25">
        <f>Kaspakas!AS36</f>
        <v>0.17020679073754599</v>
      </c>
      <c r="AT21" s="25">
        <f>Kaspakas!AT36</f>
        <v>0.13819173361414899</v>
      </c>
      <c r="AU21" s="25">
        <f>Kaspakas!AU36</f>
        <v>2.3866567797722702</v>
      </c>
      <c r="AV21" s="25">
        <f>Kaspakas!AV36</f>
        <v>1.4875420306868699E-2</v>
      </c>
      <c r="AW21" s="25">
        <f>Kaspakas!AW36</f>
        <v>0.18054385814624299</v>
      </c>
      <c r="AX21" s="25">
        <f>Kaspakas!AX36</f>
        <v>0.267327689446968</v>
      </c>
      <c r="AY21" s="25">
        <f>Kaspakas!AY36</f>
        <v>0.66975373164924801</v>
      </c>
      <c r="AZ21" s="25">
        <f>Kaspakas!AZ36</f>
        <v>1.6277240020559601E-2</v>
      </c>
      <c r="BA21" s="25">
        <f>Kaspakas!BA36</f>
        <v>0.19073268942843299</v>
      </c>
      <c r="BB21" s="25">
        <f>Kaspakas!BB36</f>
        <v>7.70390726040721E-3</v>
      </c>
      <c r="BC21" s="25">
        <f>Kaspakas!BC36</f>
        <v>9.5001455084896796E-2</v>
      </c>
      <c r="BD21" s="25">
        <f>Kaspakas!BD36</f>
        <v>1.6429347338551201E-2</v>
      </c>
      <c r="BE21" s="25">
        <f>Kaspakas!BE36</f>
        <v>0.104844604290893</v>
      </c>
      <c r="BF21" s="25">
        <f>Kaspakas!BF36</f>
        <v>1.1285558538686499E-2</v>
      </c>
      <c r="BG21" s="25">
        <f>Kaspakas!BG36</f>
        <v>6.1054514216200501E-3</v>
      </c>
      <c r="BH21" s="25">
        <f>Kaspakas!BH36</f>
        <v>5.5323793525727298E-2</v>
      </c>
      <c r="BI21" s="25">
        <f>Kaspakas!BI36</f>
        <v>4.7012595444285796E-3</v>
      </c>
      <c r="BK21" s="25">
        <f>Kaspakas!BK36</f>
        <v>27.0908991206156</v>
      </c>
      <c r="BL21" s="25">
        <f>Kaspakas!BL36</f>
        <v>23031.037252361701</v>
      </c>
      <c r="BM21" s="25">
        <f>Kaspakas!BM36</f>
        <v>6.5588478825068002</v>
      </c>
      <c r="BN21" s="25">
        <f>Kaspakas!BN36</f>
        <v>8.2852573600357609</v>
      </c>
      <c r="BO21" s="25">
        <f>Kaspakas!BO36</f>
        <v>0.32184625898751301</v>
      </c>
      <c r="BP21" s="25">
        <f>Kaspakas!BP36</f>
        <v>2.1740507296194602</v>
      </c>
      <c r="BQ21" s="25">
        <f>Kaspakas!BQ36</f>
        <v>0.18186203654048599</v>
      </c>
      <c r="BR21" s="25">
        <f>Kaspakas!BR36</f>
        <v>0.73136321069672505</v>
      </c>
      <c r="BS21" s="25">
        <f>Kaspakas!BS36</f>
        <v>173.307770748454</v>
      </c>
      <c r="BT21" s="25">
        <f>Kaspakas!BT36</f>
        <v>0.679486703793452</v>
      </c>
      <c r="BU21" s="25">
        <f>Kaspakas!BU36</f>
        <v>5.0154520076910701E-2</v>
      </c>
      <c r="BV21" s="25">
        <f>Kaspakas!BV36</f>
        <v>0.151879870011526</v>
      </c>
      <c r="BW21" s="25">
        <f>Kaspakas!BW36</f>
        <v>3.6064263112700399E-3</v>
      </c>
      <c r="BX21" s="25">
        <f>Kaspakas!BX36</f>
        <v>0.131933559388482</v>
      </c>
      <c r="BY21" s="25">
        <f>Kaspakas!BY36</f>
        <v>1.6830783598550401</v>
      </c>
      <c r="BZ21" s="25">
        <f>Kaspakas!BZ36</f>
        <v>2.8959347513061902</v>
      </c>
      <c r="CA21" s="25">
        <f>Kaspakas!CA36</f>
        <v>1.78783390523332E-2</v>
      </c>
      <c r="CB21" s="25">
        <f>Kaspakas!CB36</f>
        <v>9.0782911149220699E-2</v>
      </c>
      <c r="CC21" s="25">
        <f>Kaspakas!CC36</f>
        <v>52.417431753264502</v>
      </c>
      <c r="CD21" s="25">
        <f>Kaspakas!CD36</f>
        <v>5.7577939438107698E-2</v>
      </c>
      <c r="CF21" s="25">
        <f>Kaspakas!CF36</f>
        <v>64.8962554108967</v>
      </c>
      <c r="CG21" s="25">
        <f>Kaspakas!CG36</f>
        <v>457368.68656939198</v>
      </c>
      <c r="CH21" s="25">
        <f>Kaspakas!CH36</f>
        <v>93.284665820104706</v>
      </c>
      <c r="CI21" s="25">
        <f>Kaspakas!CI36</f>
        <v>20.349753626771001</v>
      </c>
      <c r="CJ21" s="25">
        <f>Kaspakas!CJ36</f>
        <v>12.555806838583701</v>
      </c>
      <c r="CK21" s="25">
        <f>Kaspakas!CK36</f>
        <v>2.5139403662851101</v>
      </c>
      <c r="CL21" s="25">
        <f>Kaspakas!CL36</f>
        <v>1.1213430795548001</v>
      </c>
      <c r="CM21" s="25">
        <f>Kaspakas!CM36</f>
        <v>1.0912638833855699</v>
      </c>
      <c r="CN21" s="25">
        <f>Kaspakas!CN36</f>
        <v>350.97784625273903</v>
      </c>
      <c r="CO21" s="25">
        <f>Kaspakas!CO36</f>
        <v>0.66975373164924801</v>
      </c>
      <c r="CP21" s="25">
        <f>Kaspakas!CP36</f>
        <v>0.12720059279974499</v>
      </c>
      <c r="CQ21" s="25">
        <f>Kaspakas!CQ36</f>
        <v>0.19073268942843299</v>
      </c>
      <c r="CR21" s="25">
        <f>Kaspakas!CR36</f>
        <v>7.70390726040721E-3</v>
      </c>
      <c r="CS21" s="25">
        <f>Kaspakas!CS36</f>
        <v>9.5001455084896796E-2</v>
      </c>
      <c r="CT21" s="25">
        <f>Kaspakas!CT36</f>
        <v>8.1333461291062203</v>
      </c>
      <c r="CU21" s="25">
        <f>Kaspakas!CU36</f>
        <v>2.66082386672189</v>
      </c>
      <c r="CV21" s="25">
        <f>Kaspakas!CV36</f>
        <v>2.40612424718082E-2</v>
      </c>
      <c r="CW21" s="25">
        <f>Kaspakas!CW36</f>
        <v>0.220990574356316</v>
      </c>
      <c r="CX21" s="25">
        <f>Kaspakas!CX36</f>
        <v>248.83384480183301</v>
      </c>
      <c r="CY21" s="25">
        <f>Kaspakas!CY36</f>
        <v>0.22091019734106801</v>
      </c>
      <c r="DA21" s="25">
        <f>Kaspakas!DA36</f>
        <v>1.1812624691294862</v>
      </c>
      <c r="DB21" s="25">
        <f>Kaspakas!DB36</f>
        <v>8189.9666320958368</v>
      </c>
      <c r="DC21" s="25">
        <f>Kaspakas!DC36</f>
        <v>1.5828881822148586</v>
      </c>
      <c r="DD21" s="25">
        <f>Kaspakas!DD36</f>
        <v>0.34671280973279794</v>
      </c>
      <c r="DE21" s="25">
        <f>Kaspakas!DE36</f>
        <v>0.19758610830868506</v>
      </c>
      <c r="DF21" s="25">
        <f>Kaspakas!DF36</f>
        <v>3.8445333633355408E-2</v>
      </c>
      <c r="DG21" s="25">
        <f>Kaspakas!DG36</f>
        <v>1.6082828902296231E-2</v>
      </c>
      <c r="DH21" s="25">
        <f>Kaspakas!DH36</f>
        <v>1.502911284100771E-2</v>
      </c>
      <c r="DI21" s="25">
        <f>Kaspakas!DI36</f>
        <v>4.6846015868953552</v>
      </c>
      <c r="DJ21" s="25">
        <f>Kaspakas!DJ36</f>
        <v>8.4821901171384002E-3</v>
      </c>
      <c r="DK21" s="25">
        <f>Kaspakas!DK36</f>
        <v>1.1792223546860426E-3</v>
      </c>
      <c r="DL21" s="25">
        <f>Kaspakas!DL36</f>
        <v>1.696743996836902E-3</v>
      </c>
      <c r="DM21" s="25">
        <f>Kaspakas!DM36</f>
        <v>6.7096685714846188E-5</v>
      </c>
      <c r="DN21" s="25">
        <f>Kaspakas!DN36</f>
        <v>8.0028182196021226E-4</v>
      </c>
      <c r="DO21" s="25">
        <f>Kaspakas!DO36</f>
        <v>6.6798177801463701E-2</v>
      </c>
      <c r="DP21" s="25">
        <f>Kaspakas!DP36</f>
        <v>2.0852851620077509E-2</v>
      </c>
      <c r="DQ21" s="25">
        <f>Kaspakas!DQ36</f>
        <v>1.2215902888997244E-4</v>
      </c>
      <c r="DR21" s="25">
        <f>Kaspakas!DR36</f>
        <v>1.0812555348519962E-3</v>
      </c>
      <c r="DS21" s="25">
        <f>Kaspakas!DS36</f>
        <v>1.2009355444103911</v>
      </c>
      <c r="DT21" s="25">
        <f>Kaspakas!DT36</f>
        <v>1.0570858247126739E-3</v>
      </c>
      <c r="DV21" s="25">
        <f>Kaspakas!DV36</f>
        <v>1.4405001635034775E-2</v>
      </c>
      <c r="DW21" s="25">
        <f>Kaspakas!DW36</f>
        <v>99.873216841606592</v>
      </c>
      <c r="DX21" s="25">
        <f>Kaspakas!DX36</f>
        <v>1.9302659187746391E-2</v>
      </c>
      <c r="DY21" s="25">
        <f>Kaspakas!DY36</f>
        <v>4.2280176689004625E-3</v>
      </c>
      <c r="DZ21" s="25">
        <f>Kaspakas!DZ36</f>
        <v>2.4094799315382059E-3</v>
      </c>
      <c r="EA21" s="25">
        <f>Kaspakas!EA36</f>
        <v>4.688247602212068E-4</v>
      </c>
      <c r="EB21" s="25">
        <f>Kaspakas!EB36</f>
        <v>1.9612337028221158E-4</v>
      </c>
      <c r="EC21" s="25">
        <f>Kaspakas!EC36</f>
        <v>1.8327374373231425E-4</v>
      </c>
      <c r="ED21" s="25">
        <f>Kaspakas!ED36</f>
        <v>5.712675656955709E-2</v>
      </c>
      <c r="EE21" s="25">
        <f>Kaspakas!EE36</f>
        <v>1.0343675999128085E-4</v>
      </c>
      <c r="EF21" s="25">
        <f>Kaspakas!EF36</f>
        <v>1.4380123292869957E-5</v>
      </c>
      <c r="EG21" s="25">
        <f>Kaspakas!EG36</f>
        <v>2.0691083215978991E-5</v>
      </c>
      <c r="EH21" s="25">
        <f>Kaspakas!EH36</f>
        <v>8.1821601268686888E-7</v>
      </c>
      <c r="EI21" s="25">
        <f>Kaspakas!EI36</f>
        <v>9.759102024396746E-6</v>
      </c>
      <c r="EJ21" s="25">
        <f>Kaspakas!EJ36</f>
        <v>8.145758335626525E-4</v>
      </c>
      <c r="EK21" s="25">
        <f>Kaspakas!EK36</f>
        <v>2.5429180180736515E-4</v>
      </c>
      <c r="EL21" s="25">
        <f>Kaspakas!EL36</f>
        <v>1.4896782526165409E-6</v>
      </c>
      <c r="EM21" s="25">
        <f>Kaspakas!EM36</f>
        <v>1.3185458908985341E-5</v>
      </c>
      <c r="EN21" s="25">
        <f>Kaspakas!EN36</f>
        <v>1.4644906557940214E-2</v>
      </c>
      <c r="EO21" s="25">
        <f>Kaspakas!EO36</f>
        <v>1.2890719405129074E-5</v>
      </c>
      <c r="EQ21" s="25">
        <f>Kaspakas!EQ36</f>
        <v>199.74643368321318</v>
      </c>
      <c r="EU21" s="30" t="s">
        <v>550</v>
      </c>
      <c r="EV21" s="30">
        <v>-5.1001608472345215E-2</v>
      </c>
      <c r="EW21" s="30">
        <v>0.14021040456049536</v>
      </c>
      <c r="EX21" s="30">
        <v>0.60635106597679378</v>
      </c>
      <c r="EY21" s="30">
        <v>0.79809669294951968</v>
      </c>
      <c r="EZ21" s="30">
        <v>0.15091305222694021</v>
      </c>
      <c r="FA21" s="30">
        <v>1.3968334862855957E-2</v>
      </c>
      <c r="FB21" s="30">
        <v>-0.13184688112998924</v>
      </c>
      <c r="FC21" s="30">
        <v>-8.4792957242422015E-2</v>
      </c>
      <c r="FD21" s="30">
        <v>0.3169204563295443</v>
      </c>
      <c r="FE21" s="30">
        <v>-0.12507604923491303</v>
      </c>
      <c r="FF21" s="30">
        <v>6.7988522227465705E-3</v>
      </c>
      <c r="FG21" s="30">
        <v>-2.686411459938064E-2</v>
      </c>
      <c r="FH21" s="30">
        <v>0.10697139097184881</v>
      </c>
      <c r="FI21" s="30">
        <v>-3.499055317107682E-2</v>
      </c>
      <c r="FJ21" s="30">
        <v>0.46476120808768223</v>
      </c>
      <c r="FK21" s="30">
        <v>0.45350127215312247</v>
      </c>
      <c r="FL21" s="30">
        <v>0.24398721548140495</v>
      </c>
      <c r="FM21" s="30">
        <v>-1.0562989032433906E-2</v>
      </c>
      <c r="FN21" s="30">
        <v>0.1079939467864624</v>
      </c>
      <c r="FO21" s="30">
        <v>1</v>
      </c>
    </row>
    <row r="22" spans="1:171">
      <c r="A22" s="25" t="str">
        <f>Kaspakas!A37</f>
        <v>18A-4.d</v>
      </c>
      <c r="B22" s="25" t="str">
        <f>Kaspakas!B37</f>
        <v>Kaspakas</v>
      </c>
      <c r="C22" s="25" t="str">
        <f>Kaspakas!C37</f>
        <v>epithermal</v>
      </c>
      <c r="D22" s="25" t="str">
        <f>Kaspakas!D37</f>
        <v>epithermal IS</v>
      </c>
      <c r="E22" s="25" t="str">
        <f>Kaspakas!E37</f>
        <v>pyrite</v>
      </c>
      <c r="F22" s="25" t="str">
        <f>Kaspakas!F37</f>
        <v>subhedral, inclusions</v>
      </c>
      <c r="G22" s="25">
        <f>Kaspakas!G37</f>
        <v>16.717507968711502</v>
      </c>
      <c r="H22" s="25">
        <f>Kaspakas!H37</f>
        <v>400921.91651903902</v>
      </c>
      <c r="I22" s="25">
        <f>Kaspakas!I37</f>
        <v>25.270830606062599</v>
      </c>
      <c r="J22" s="25">
        <f>Kaspakas!J37</f>
        <v>59.356081621632498</v>
      </c>
      <c r="K22" s="25">
        <f>Kaspakas!K37</f>
        <v>7.3253064687025402</v>
      </c>
      <c r="L22" s="25">
        <f>Kaspakas!L37</f>
        <v>1.5211962700514201</v>
      </c>
      <c r="M22" s="25">
        <f>Kaspakas!M37</f>
        <v>0.26975959402266497</v>
      </c>
      <c r="N22" s="25">
        <f>Kaspakas!N37</f>
        <v>0.90035718942343801</v>
      </c>
      <c r="O22" s="25">
        <f>Kaspakas!O37</f>
        <v>883.47758415086196</v>
      </c>
      <c r="P22" s="25">
        <f>Kaspakas!P37</f>
        <v>2.9837636960230101</v>
      </c>
      <c r="Q22" s="25">
        <f>Kaspakas!Q37</f>
        <v>0.38628691543992899</v>
      </c>
      <c r="R22" s="25">
        <f>Kaspakas!R37</f>
        <v>0.23286803623296301</v>
      </c>
      <c r="S22" s="25">
        <f>Kaspakas!S37</f>
        <v>6.2123507743246697E-3</v>
      </c>
      <c r="T22" s="25">
        <f>Kaspakas!T37</f>
        <v>0.29315921572710602</v>
      </c>
      <c r="U22" s="25">
        <f>Kaspakas!U37</f>
        <v>13.5172064343573</v>
      </c>
      <c r="V22" s="25">
        <f>Kaspakas!V37</f>
        <v>15.3055586674606</v>
      </c>
      <c r="W22" s="25">
        <f>Kaspakas!W37</f>
        <v>0.11604375225182099</v>
      </c>
      <c r="X22" s="25">
        <f>Kaspakas!X37</f>
        <v>0.243900221779836</v>
      </c>
      <c r="Y22" s="25">
        <f>Kaspakas!Y37</f>
        <v>111.753307940922</v>
      </c>
      <c r="Z22" s="25">
        <f>Kaspakas!Z37</f>
        <v>2.3014547988526002</v>
      </c>
      <c r="AA22" s="25">
        <f>Kaspakas!AA37</f>
        <v>0.42574964377117125</v>
      </c>
      <c r="AB22" s="25">
        <f>Kaspakas!AB37</f>
        <v>2.6699555932611557E-2</v>
      </c>
      <c r="AC22" s="25">
        <f>Kaspakas!AC37</f>
        <v>2.0594064204965245E-2</v>
      </c>
      <c r="AD22" s="25">
        <f>Kaspakas!AD37</f>
        <v>2.860381639490173E-2</v>
      </c>
      <c r="AE22" s="25">
        <f>Kaspakas!AE37</f>
        <v>2.1824877157888964E-3</v>
      </c>
      <c r="AF22" s="25">
        <f>Kaspakas!AF37</f>
        <v>0.12095576125140854</v>
      </c>
      <c r="AG22" s="25">
        <f>Kaspakas!AG37</f>
        <v>1.5285881238397317E-2</v>
      </c>
      <c r="AH22" s="25">
        <f>Kaspakas!AH37</f>
        <v>3.4566038586002147E-3</v>
      </c>
      <c r="AI22" s="25">
        <f>Kaspakas!AI37</f>
        <v>9.1071592965387915E-2</v>
      </c>
      <c r="AJ22" s="25">
        <f>Kaspakas!AJ37</f>
        <v>0.11807145331056867</v>
      </c>
      <c r="AK22" s="25">
        <f>Kaspakas!AK37</f>
        <v>9.6514525217593402E-3</v>
      </c>
      <c r="AL22" s="25">
        <f>Kaspakas!AL37</f>
        <v>0.53489363468387363</v>
      </c>
      <c r="AM22" s="25">
        <f>Kaspakas!AM37</f>
        <v>1.5285881238397317E-2</v>
      </c>
      <c r="AP22" s="25">
        <f>Kaspakas!AP37</f>
        <v>0.21476430945188599</v>
      </c>
      <c r="AQ22" s="25">
        <f>Kaspakas!AQ37</f>
        <v>6.8190625976854298</v>
      </c>
      <c r="AR22" s="25">
        <f>Kaspakas!AR37</f>
        <v>1.5744083407259201E-2</v>
      </c>
      <c r="AS22" s="25">
        <f>Kaspakas!AS37</f>
        <v>0.16592359577148499</v>
      </c>
      <c r="AT22" s="25">
        <f>Kaspakas!AT37</f>
        <v>0.114358476597667</v>
      </c>
      <c r="AU22" s="25">
        <f>Kaspakas!AU37</f>
        <v>1.5211962700514201</v>
      </c>
      <c r="AV22" s="25">
        <f>Kaspakas!AV37</f>
        <v>2.9718574169444598E-2</v>
      </c>
      <c r="AW22" s="25">
        <f>Kaspakas!AW37</f>
        <v>0.173083634412798</v>
      </c>
      <c r="AX22" s="25">
        <f>Kaspakas!AX37</f>
        <v>0.37658491717327103</v>
      </c>
      <c r="AY22" s="25">
        <f>Kaspakas!AY37</f>
        <v>0.62666886190875404</v>
      </c>
      <c r="AZ22" s="25">
        <f>Kaspakas!AZ37</f>
        <v>1.04658313963291E-2</v>
      </c>
      <c r="BA22" s="25">
        <f>Kaspakas!BA37</f>
        <v>0.23286803623296301</v>
      </c>
      <c r="BB22" s="25">
        <f>Kaspakas!BB37</f>
        <v>6.2123507743246697E-3</v>
      </c>
      <c r="BC22" s="25">
        <f>Kaspakas!BC37</f>
        <v>8.9211345700091593E-2</v>
      </c>
      <c r="BD22" s="25">
        <f>Kaspakas!BD37</f>
        <v>2.4858642533740302E-4</v>
      </c>
      <c r="BE22" s="25">
        <f>Kaspakas!BE37</f>
        <v>0.14366792023263</v>
      </c>
      <c r="BF22" s="25">
        <f>Kaspakas!BF37</f>
        <v>2.0314444002912001E-2</v>
      </c>
      <c r="BG22" s="25">
        <f>Kaspakas!BG37</f>
        <v>4.2838814473927199E-3</v>
      </c>
      <c r="BH22" s="25">
        <f>Kaspakas!BH37</f>
        <v>6.82539129614817E-2</v>
      </c>
      <c r="BI22" s="25">
        <f>Kaspakas!BI37</f>
        <v>4.4882334278501003E-3</v>
      </c>
      <c r="BK22" s="25">
        <f>Kaspakas!BK37</f>
        <v>1.96490169535144</v>
      </c>
      <c r="BL22" s="25">
        <f>Kaspakas!BL37</f>
        <v>25898.708550928099</v>
      </c>
      <c r="BM22" s="25">
        <f>Kaspakas!BM37</f>
        <v>3.5537934312877701</v>
      </c>
      <c r="BN22" s="25">
        <f>Kaspakas!BN37</f>
        <v>8.2747529403682698</v>
      </c>
      <c r="BO22" s="25">
        <f>Kaspakas!BO37</f>
        <v>6.8411045076914201</v>
      </c>
      <c r="BP22" s="25">
        <f>Kaspakas!BP37</f>
        <v>0.99358838206522604</v>
      </c>
      <c r="BQ22" s="25">
        <f>Kaspakas!BQ37</f>
        <v>9.8105007103308703E-2</v>
      </c>
      <c r="BR22" s="25">
        <f>Kaspakas!BR37</f>
        <v>0.38357890710795101</v>
      </c>
      <c r="BS22" s="25">
        <f>Kaspakas!BS37</f>
        <v>483.01892270659499</v>
      </c>
      <c r="BT22" s="25">
        <f>Kaspakas!BT37</f>
        <v>0.88845926673676101</v>
      </c>
      <c r="BU22" s="25">
        <f>Kaspakas!BU37</f>
        <v>0.42905803944200799</v>
      </c>
      <c r="BV22" s="25">
        <f>Kaspakas!BV37</f>
        <v>0.115726942705699</v>
      </c>
      <c r="BW22" s="25">
        <f>Kaspakas!BW37</f>
        <v>1.93136934379871E-3</v>
      </c>
      <c r="BX22" s="25">
        <f>Kaspakas!BX37</f>
        <v>0.21459855344613801</v>
      </c>
      <c r="BY22" s="25">
        <f>Kaspakas!BY37</f>
        <v>12.419570826068799</v>
      </c>
      <c r="BZ22" s="25">
        <f>Kaspakas!BZ37</f>
        <v>7.0491519918006302</v>
      </c>
      <c r="CA22" s="25">
        <f>Kaspakas!CA37</f>
        <v>0.144334376694085</v>
      </c>
      <c r="CB22" s="25">
        <f>Kaspakas!CB37</f>
        <v>0.25854955233697402</v>
      </c>
      <c r="CC22" s="25">
        <f>Kaspakas!CC37</f>
        <v>101.80716138279701</v>
      </c>
      <c r="CD22" s="25">
        <f>Kaspakas!CD37</f>
        <v>1.8755095297650901</v>
      </c>
      <c r="CF22" s="25">
        <f>Kaspakas!CF37</f>
        <v>16.717507968711502</v>
      </c>
      <c r="CG22" s="25">
        <f>Kaspakas!CG37</f>
        <v>400921.91651903902</v>
      </c>
      <c r="CH22" s="25">
        <f>Kaspakas!CH37</f>
        <v>25.270830606062599</v>
      </c>
      <c r="CI22" s="25">
        <f>Kaspakas!CI37</f>
        <v>59.356081621632498</v>
      </c>
      <c r="CJ22" s="25">
        <f>Kaspakas!CJ37</f>
        <v>7.3253064687025402</v>
      </c>
      <c r="CK22" s="25">
        <f>Kaspakas!CK37</f>
        <v>1.5211962700514201</v>
      </c>
      <c r="CL22" s="25">
        <f>Kaspakas!CL37</f>
        <v>0.26975959402266497</v>
      </c>
      <c r="CM22" s="25">
        <f>Kaspakas!CM37</f>
        <v>0.90035718942343801</v>
      </c>
      <c r="CN22" s="25">
        <f>Kaspakas!CN37</f>
        <v>883.47758415086196</v>
      </c>
      <c r="CO22" s="25">
        <f>Kaspakas!CO37</f>
        <v>2.9837636960230101</v>
      </c>
      <c r="CP22" s="25">
        <f>Kaspakas!CP37</f>
        <v>0.38628691543992899</v>
      </c>
      <c r="CQ22" s="25">
        <f>Kaspakas!CQ37</f>
        <v>0.23286803623296301</v>
      </c>
      <c r="CR22" s="25">
        <f>Kaspakas!CR37</f>
        <v>6.2123507743246697E-3</v>
      </c>
      <c r="CS22" s="25">
        <f>Kaspakas!CS37</f>
        <v>0.29315921572710602</v>
      </c>
      <c r="CT22" s="25">
        <f>Kaspakas!CT37</f>
        <v>13.5172064343573</v>
      </c>
      <c r="CU22" s="25">
        <f>Kaspakas!CU37</f>
        <v>15.3055586674606</v>
      </c>
      <c r="CV22" s="25">
        <f>Kaspakas!CV37</f>
        <v>0.11604375225182099</v>
      </c>
      <c r="CW22" s="25">
        <f>Kaspakas!CW37</f>
        <v>0.243900221779836</v>
      </c>
      <c r="CX22" s="25">
        <f>Kaspakas!CX37</f>
        <v>111.753307940922</v>
      </c>
      <c r="CY22" s="25">
        <f>Kaspakas!CY37</f>
        <v>2.3014547988526002</v>
      </c>
      <c r="DA22" s="25">
        <f>Kaspakas!DA37</f>
        <v>0.30429744545008325</v>
      </c>
      <c r="DB22" s="25">
        <f>Kaspakas!DB37</f>
        <v>7179.1909126875998</v>
      </c>
      <c r="DC22" s="25">
        <f>Kaspakas!DC37</f>
        <v>0.42880465690073843</v>
      </c>
      <c r="DD22" s="25">
        <f>Kaspakas!DD37</f>
        <v>1.0112905645546604</v>
      </c>
      <c r="DE22" s="25">
        <f>Kaspakas!DE37</f>
        <v>0.1152756502172055</v>
      </c>
      <c r="DF22" s="25">
        <f>Kaspakas!DF37</f>
        <v>2.326343890581771E-2</v>
      </c>
      <c r="DG22" s="25">
        <f>Kaspakas!DG37</f>
        <v>3.8690187459326903E-3</v>
      </c>
      <c r="DH22" s="25">
        <f>Kaspakas!DH37</f>
        <v>1.2399906203325135E-2</v>
      </c>
      <c r="DI22" s="25">
        <f>Kaspakas!DI37</f>
        <v>11.792027721656531</v>
      </c>
      <c r="DJ22" s="25">
        <f>Kaspakas!DJ37</f>
        <v>3.7788294022581187E-2</v>
      </c>
      <c r="DK22" s="25">
        <f>Kaspakas!DK37</f>
        <v>3.5811009680325524E-3</v>
      </c>
      <c r="DL22" s="25">
        <f>Kaspakas!DL37</f>
        <v>2.0715769473891614E-3</v>
      </c>
      <c r="DM22" s="25">
        <f>Kaspakas!DM37</f>
        <v>5.4106070253136879E-5</v>
      </c>
      <c r="DN22" s="25">
        <f>Kaspakas!DN37</f>
        <v>2.4695410304701039E-3</v>
      </c>
      <c r="DO22" s="25">
        <f>Kaspakas!DO37</f>
        <v>0.11101516453972815</v>
      </c>
      <c r="DP22" s="25">
        <f>Kaspakas!DP37</f>
        <v>0.11994951933746552</v>
      </c>
      <c r="DQ22" s="25">
        <f>Kaspakas!DQ37</f>
        <v>5.8915461661800431E-4</v>
      </c>
      <c r="DR22" s="25">
        <f>Kaspakas!DR37</f>
        <v>1.1933471168135363E-3</v>
      </c>
      <c r="DS22" s="25">
        <f>Kaspakas!DS37</f>
        <v>0.53934994179981666</v>
      </c>
      <c r="DT22" s="25">
        <f>Kaspakas!DT37</f>
        <v>1.1012779280297032E-2</v>
      </c>
      <c r="DV22" s="25">
        <f>Kaspakas!DV37</f>
        <v>4.2294419506829339E-3</v>
      </c>
      <c r="DW22" s="25">
        <f>Kaspakas!DW37</f>
        <v>99.783851859720983</v>
      </c>
      <c r="DX22" s="25">
        <f>Kaspakas!DX37</f>
        <v>5.959972492906411E-3</v>
      </c>
      <c r="DY22" s="25">
        <f>Kaspakas!DY37</f>
        <v>1.405596662742585E-2</v>
      </c>
      <c r="DZ22" s="25">
        <f>Kaspakas!DZ37</f>
        <v>1.6022207159832331E-3</v>
      </c>
      <c r="EA22" s="25">
        <f>Kaspakas!EA37</f>
        <v>3.2333943612272275E-4</v>
      </c>
      <c r="EB22" s="25">
        <f>Kaspakas!EB37</f>
        <v>5.3775641027228741E-5</v>
      </c>
      <c r="EC22" s="25">
        <f>Kaspakas!EC37</f>
        <v>1.7234677538388951E-4</v>
      </c>
      <c r="ED22" s="25">
        <f>Kaspakas!ED37</f>
        <v>0.16389784888211123</v>
      </c>
      <c r="EE22" s="25">
        <f>Kaspakas!EE37</f>
        <v>5.2522095855077875E-4</v>
      </c>
      <c r="EF22" s="25">
        <f>Kaspakas!EF37</f>
        <v>4.9773860708642358E-5</v>
      </c>
      <c r="EG22" s="25">
        <f>Kaspakas!EG37</f>
        <v>2.8792928026050949E-5</v>
      </c>
      <c r="EH22" s="25">
        <f>Kaspakas!EH37</f>
        <v>7.5202236080799973E-7</v>
      </c>
      <c r="EI22" s="25">
        <f>Kaspakas!EI37</f>
        <v>3.4324246191926619E-5</v>
      </c>
      <c r="EJ22" s="25">
        <f>Kaspakas!EJ37</f>
        <v>1.5430040609503454E-3</v>
      </c>
      <c r="EK22" s="25">
        <f>Kaspakas!EK37</f>
        <v>1.6671830034582097E-3</v>
      </c>
      <c r="EL22" s="25">
        <f>Kaspakas!EL37</f>
        <v>8.1886827780532937E-6</v>
      </c>
      <c r="EM22" s="25">
        <f>Kaspakas!EM37</f>
        <v>1.658637768093139E-5</v>
      </c>
      <c r="EN22" s="25">
        <f>Kaspakas!EN37</f>
        <v>7.4964456785778103E-3</v>
      </c>
      <c r="EO22" s="25">
        <f>Kaspakas!EO37</f>
        <v>1.5306704468980066E-4</v>
      </c>
      <c r="EQ22" s="25">
        <f>Kaspakas!EQ37</f>
        <v>199.56770371944197</v>
      </c>
    </row>
    <row r="23" spans="1:171">
      <c r="A23" s="25" t="str">
        <f>Kaspakas!A38</f>
        <v>18A-5.d</v>
      </c>
      <c r="B23" s="25" t="str">
        <f>Kaspakas!B38</f>
        <v>Kaspakas</v>
      </c>
      <c r="C23" s="25" t="str">
        <f>Kaspakas!C38</f>
        <v>epithermal</v>
      </c>
      <c r="D23" s="25" t="str">
        <f>Kaspakas!D38</f>
        <v>epithermal IS</v>
      </c>
      <c r="E23" s="25" t="str">
        <f>Kaspakas!E38</f>
        <v>pyrite</v>
      </c>
      <c r="F23" s="25" t="str">
        <f>Kaspakas!F38</f>
        <v>euhedral</v>
      </c>
      <c r="G23" s="25">
        <f>Kaspakas!G38</f>
        <v>18.857319402072701</v>
      </c>
      <c r="H23" s="25">
        <f>Kaspakas!H38</f>
        <v>397561.75019819703</v>
      </c>
      <c r="I23" s="25">
        <f>Kaspakas!I38</f>
        <v>22.182636501568599</v>
      </c>
      <c r="J23" s="25">
        <f>Kaspakas!J38</f>
        <v>135.36631471702401</v>
      </c>
      <c r="K23" s="25">
        <f>Kaspakas!K38</f>
        <v>1.6050197078050299</v>
      </c>
      <c r="L23" s="25">
        <f>Kaspakas!L38</f>
        <v>3.03006950258853</v>
      </c>
      <c r="M23" s="25">
        <f>Kaspakas!M38</f>
        <v>0.345192938102936</v>
      </c>
      <c r="N23" s="25">
        <f>Kaspakas!N38</f>
        <v>0.91351402886857502</v>
      </c>
      <c r="O23" s="25">
        <f>Kaspakas!O38</f>
        <v>151.86802816215399</v>
      </c>
      <c r="P23" s="25">
        <f>Kaspakas!P38</f>
        <v>5.0230439077274402</v>
      </c>
      <c r="Q23" s="25">
        <f>Kaspakas!Q38</f>
        <v>2.1938518261197901E-2</v>
      </c>
      <c r="R23" s="25">
        <f>Kaspakas!R38</f>
        <v>0.21588656860239699</v>
      </c>
      <c r="S23" s="25">
        <f>Kaspakas!S38</f>
        <v>8.7154991931724102E-3</v>
      </c>
      <c r="T23" s="25">
        <f>Kaspakas!T38</f>
        <v>0.127806288778784</v>
      </c>
      <c r="U23" s="25">
        <f>Kaspakas!U38</f>
        <v>0.21427463551412901</v>
      </c>
      <c r="V23" s="25">
        <f>Kaspakas!V38</f>
        <v>5.4366060040950996</v>
      </c>
      <c r="W23" s="25">
        <f>Kaspakas!W38</f>
        <v>1.8462755046783599E-2</v>
      </c>
      <c r="X23" s="25">
        <f>Kaspakas!X38</f>
        <v>1.12861324830983E-2</v>
      </c>
      <c r="Y23" s="25">
        <f>Kaspakas!Y38</f>
        <v>4.7495148819927602</v>
      </c>
      <c r="Z23" s="25">
        <f>Kaspakas!Z38</f>
        <v>8.5547646047048495E-2</v>
      </c>
      <c r="AA23" s="25">
        <f>Kaspakas!AA38</f>
        <v>0.16387117096258552</v>
      </c>
      <c r="AB23" s="25">
        <f>Kaspakas!AB38</f>
        <v>1.0575909398182399</v>
      </c>
      <c r="AC23" s="25">
        <f>Kaspakas!AC38</f>
        <v>1.801187030098433E-2</v>
      </c>
      <c r="AD23" s="25">
        <f>Kaspakas!AD38</f>
        <v>0.14606521708363487</v>
      </c>
      <c r="AE23" s="25">
        <f>Kaspakas!AE38</f>
        <v>2.3762705799466751E-3</v>
      </c>
      <c r="AF23" s="25">
        <f>Kaspakas!AF38</f>
        <v>4.5115057187530179E-2</v>
      </c>
      <c r="AG23" s="25">
        <f>Kaspakas!AG38</f>
        <v>9.8899507547926336E-4</v>
      </c>
      <c r="AH23" s="25">
        <f>Kaspakas!AH38</f>
        <v>4.6191071733189572E-3</v>
      </c>
      <c r="AI23" s="25">
        <f>Kaspakas!AI38</f>
        <v>3.8565139018078023E-3</v>
      </c>
      <c r="AJ23" s="25">
        <f>Kaspakas!AJ38</f>
        <v>0.22644034704225741</v>
      </c>
      <c r="AK23" s="25">
        <f>Kaspakas!AK38</f>
        <v>5.0878228484248136E-4</v>
      </c>
      <c r="AL23" s="25">
        <f>Kaspakas!AL38</f>
        <v>9.6595657373268959E-3</v>
      </c>
      <c r="AM23" s="25">
        <f>Kaspakas!AM38</f>
        <v>9.8899507547926336E-4</v>
      </c>
      <c r="AP23" s="25">
        <f>Kaspakas!AP38</f>
        <v>0.190009860762304</v>
      </c>
      <c r="AQ23" s="25">
        <f>Kaspakas!AQ38</f>
        <v>7.6697629895008896</v>
      </c>
      <c r="AR23" s="25">
        <f>Kaspakas!AR38</f>
        <v>3.0498465749869599E-2</v>
      </c>
      <c r="AS23" s="25">
        <f>Kaspakas!AS38</f>
        <v>0.15490497280104901</v>
      </c>
      <c r="AT23" s="25">
        <f>Kaspakas!AT38</f>
        <v>0.17122576263344599</v>
      </c>
      <c r="AU23" s="25">
        <f>Kaspakas!AU38</f>
        <v>3.03006950258853</v>
      </c>
      <c r="AV23" s="25">
        <f>Kaspakas!AV38</f>
        <v>2.95535176035959E-2</v>
      </c>
      <c r="AW23" s="25">
        <f>Kaspakas!AW38</f>
        <v>0.52710634014152102</v>
      </c>
      <c r="AX23" s="25">
        <f>Kaspakas!AX38</f>
        <v>0.248681437067658</v>
      </c>
      <c r="AY23" s="25">
        <f>Kaspakas!AY38</f>
        <v>0.89287434176521996</v>
      </c>
      <c r="AZ23" s="25">
        <f>Kaspakas!AZ38</f>
        <v>2.1938518261197901E-2</v>
      </c>
      <c r="BA23" s="25">
        <f>Kaspakas!BA38</f>
        <v>0.21588656860239699</v>
      </c>
      <c r="BB23" s="25">
        <f>Kaspakas!BB38</f>
        <v>8.7154991931724102E-3</v>
      </c>
      <c r="BC23" s="25">
        <f>Kaspakas!BC38</f>
        <v>0.127806288778784</v>
      </c>
      <c r="BD23" s="25">
        <f>Kaspakas!BD38</f>
        <v>2.8531798344720902E-2</v>
      </c>
      <c r="BE23" s="25">
        <f>Kaspakas!BE38</f>
        <v>0.14650639828648099</v>
      </c>
      <c r="BF23" s="25">
        <f>Kaspakas!BF38</f>
        <v>1.8462755046783599E-2</v>
      </c>
      <c r="BG23" s="25">
        <f>Kaspakas!BG38</f>
        <v>6.2222442951489296E-3</v>
      </c>
      <c r="BH23" s="25">
        <f>Kaspakas!BH38</f>
        <v>7.5508634435036304E-2</v>
      </c>
      <c r="BI23" s="25">
        <f>Kaspakas!BI38</f>
        <v>6.5365362116027899E-3</v>
      </c>
      <c r="BK23" s="25">
        <f>Kaspakas!BK38</f>
        <v>5.12886106492775</v>
      </c>
      <c r="BL23" s="25">
        <f>Kaspakas!BL38</f>
        <v>17339.353310159098</v>
      </c>
      <c r="BM23" s="25">
        <f>Kaspakas!BM38</f>
        <v>1.1865087131984999</v>
      </c>
      <c r="BN23" s="25">
        <f>Kaspakas!BN38</f>
        <v>31.932306417773599</v>
      </c>
      <c r="BO23" s="25">
        <f>Kaspakas!BO38</f>
        <v>0.55836335870962694</v>
      </c>
      <c r="BP23" s="25">
        <f>Kaspakas!BP38</f>
        <v>2.36036978360268</v>
      </c>
      <c r="BQ23" s="25">
        <f>Kaspakas!BQ38</f>
        <v>3.4675642226479099E-2</v>
      </c>
      <c r="BR23" s="25">
        <f>Kaspakas!BR38</f>
        <v>0.50743919697529305</v>
      </c>
      <c r="BS23" s="25">
        <f>Kaspakas!BS38</f>
        <v>136.08540573546199</v>
      </c>
      <c r="BT23" s="25">
        <f>Kaspakas!BT38</f>
        <v>2.2485546121647499</v>
      </c>
      <c r="BU23" s="25">
        <f>Kaspakas!BU38</f>
        <v>3.4882463545747297E-2</v>
      </c>
      <c r="BV23" s="25">
        <f>Kaspakas!BV38</f>
        <v>7.6338851326714398E-3</v>
      </c>
      <c r="BW23" s="25">
        <f>Kaspakas!BW38</f>
        <v>7.9470687524355998E-3</v>
      </c>
      <c r="BX23" s="25">
        <f>Kaspakas!BX38</f>
        <v>2.5352037660457499E-2</v>
      </c>
      <c r="BY23" s="25">
        <f>Kaspakas!BY38</f>
        <v>0.106254001240179</v>
      </c>
      <c r="BZ23" s="25">
        <f>Kaspakas!BZ38</f>
        <v>4.0323297383736598</v>
      </c>
      <c r="CA23" s="25">
        <f>Kaspakas!CA38</f>
        <v>1.9718873591216001E-2</v>
      </c>
      <c r="CB23" s="25">
        <f>Kaspakas!CB38</f>
        <v>7.8775649644505508E-3</v>
      </c>
      <c r="CC23" s="25">
        <f>Kaspakas!CC38</f>
        <v>1.6068130952898401</v>
      </c>
      <c r="CD23" s="25">
        <f>Kaspakas!CD38</f>
        <v>7.7509305261014003E-2</v>
      </c>
      <c r="CF23" s="25">
        <f>Kaspakas!CF38</f>
        <v>18.857319402072701</v>
      </c>
      <c r="CG23" s="25">
        <f>Kaspakas!CG38</f>
        <v>397561.75019819703</v>
      </c>
      <c r="CH23" s="25">
        <f>Kaspakas!CH38</f>
        <v>22.182636501568599</v>
      </c>
      <c r="CI23" s="25">
        <f>Kaspakas!CI38</f>
        <v>135.36631471702401</v>
      </c>
      <c r="CJ23" s="25">
        <f>Kaspakas!CJ38</f>
        <v>1.6050197078050299</v>
      </c>
      <c r="CK23" s="25">
        <f>Kaspakas!CK38</f>
        <v>3.03006950258853</v>
      </c>
      <c r="CL23" s="25">
        <f>Kaspakas!CL38</f>
        <v>0.345192938102936</v>
      </c>
      <c r="CM23" s="25">
        <f>Kaspakas!CM38</f>
        <v>0.91351402886857502</v>
      </c>
      <c r="CN23" s="25">
        <f>Kaspakas!CN38</f>
        <v>151.86802816215399</v>
      </c>
      <c r="CO23" s="25">
        <f>Kaspakas!CO38</f>
        <v>5.0230439077274402</v>
      </c>
      <c r="CP23" s="25">
        <f>Kaspakas!CP38</f>
        <v>2.1938518261197901E-2</v>
      </c>
      <c r="CQ23" s="25">
        <f>Kaspakas!CQ38</f>
        <v>0.21588656860239699</v>
      </c>
      <c r="CR23" s="25">
        <f>Kaspakas!CR38</f>
        <v>8.7154991931724102E-3</v>
      </c>
      <c r="CS23" s="25">
        <f>Kaspakas!CS38</f>
        <v>0.127806288778784</v>
      </c>
      <c r="CT23" s="25">
        <f>Kaspakas!CT38</f>
        <v>0.21427463551412901</v>
      </c>
      <c r="CU23" s="25">
        <f>Kaspakas!CU38</f>
        <v>5.4366060040950996</v>
      </c>
      <c r="CV23" s="25">
        <f>Kaspakas!CV38</f>
        <v>1.8462755046783599E-2</v>
      </c>
      <c r="CW23" s="25">
        <f>Kaspakas!CW38</f>
        <v>1.12861324830983E-2</v>
      </c>
      <c r="CX23" s="25">
        <f>Kaspakas!CX38</f>
        <v>4.7495148819927602</v>
      </c>
      <c r="CY23" s="25">
        <f>Kaspakas!CY38</f>
        <v>8.5547646047048495E-2</v>
      </c>
      <c r="DA23" s="25">
        <f>Kaspakas!DA38</f>
        <v>0.34324697992228848</v>
      </c>
      <c r="DB23" s="25">
        <f>Kaspakas!DB38</f>
        <v>7119.0214020627991</v>
      </c>
      <c r="DC23" s="25">
        <f>Kaspakas!DC38</f>
        <v>0.37640305467153656</v>
      </c>
      <c r="DD23" s="25">
        <f>Kaspakas!DD38</f>
        <v>2.3063294121148887</v>
      </c>
      <c r="DE23" s="25">
        <f>Kaspakas!DE38</f>
        <v>2.5257604063277466E-2</v>
      </c>
      <c r="DF23" s="25">
        <f>Kaspakas!DF38</f>
        <v>4.633842334590197E-2</v>
      </c>
      <c r="DG23" s="25">
        <f>Kaspakas!DG38</f>
        <v>4.9509191816608008E-3</v>
      </c>
      <c r="DH23" s="25">
        <f>Kaspakas!DH38</f>
        <v>1.2581104928640339E-2</v>
      </c>
      <c r="DI23" s="25">
        <f>Kaspakas!DI38</f>
        <v>2.0270259599655374</v>
      </c>
      <c r="DJ23" s="25">
        <f>Kaspakas!DJ38</f>
        <v>6.3615044424106384E-2</v>
      </c>
      <c r="DK23" s="25">
        <f>Kaspakas!DK38</f>
        <v>2.0338263048051141E-4</v>
      </c>
      <c r="DL23" s="25">
        <f>Kaspakas!DL38</f>
        <v>1.9205110585476242E-3</v>
      </c>
      <c r="DM23" s="25">
        <f>Kaspakas!DM38</f>
        <v>7.5907080711843178E-5</v>
      </c>
      <c r="DN23" s="25">
        <f>Kaspakas!DN38</f>
        <v>1.0766261374676438E-3</v>
      </c>
      <c r="DO23" s="25">
        <f>Kaspakas!DO38</f>
        <v>1.7598113954839767E-3</v>
      </c>
      <c r="DP23" s="25">
        <f>Kaspakas!DP38</f>
        <v>4.2606630126137149E-2</v>
      </c>
      <c r="DQ23" s="25">
        <f>Kaspakas!DQ38</f>
        <v>9.3735484765223321E-5</v>
      </c>
      <c r="DR23" s="25">
        <f>Kaspakas!DR38</f>
        <v>5.5220423993047868E-5</v>
      </c>
      <c r="DS23" s="25">
        <f>Kaspakas!DS38</f>
        <v>2.2922369121586683E-2</v>
      </c>
      <c r="DT23" s="25">
        <f>Kaspakas!DT38</f>
        <v>4.0935730927012622E-4</v>
      </c>
      <c r="DV23" s="25">
        <f>Kaspakas!DV38</f>
        <v>4.8172788482672649E-3</v>
      </c>
      <c r="DW23" s="25">
        <f>Kaspakas!DW38</f>
        <v>99.91147257372333</v>
      </c>
      <c r="DX23" s="25">
        <f>Kaspakas!DX38</f>
        <v>5.2826057613176939E-3</v>
      </c>
      <c r="DY23" s="25">
        <f>Kaspakas!DY38</f>
        <v>3.236803976143679E-2</v>
      </c>
      <c r="DZ23" s="25">
        <f>Kaspakas!DZ38</f>
        <v>3.5447630694225698E-4</v>
      </c>
      <c r="EA23" s="25">
        <f>Kaspakas!EA38</f>
        <v>6.5033378209709521E-4</v>
      </c>
      <c r="EB23" s="25">
        <f>Kaspakas!EB38</f>
        <v>6.9483373921293951E-5</v>
      </c>
      <c r="EC23" s="25">
        <f>Kaspakas!EC38</f>
        <v>1.7656875138214343E-4</v>
      </c>
      <c r="ED23" s="25">
        <f>Kaspakas!ED38</f>
        <v>2.8448172461827282E-2</v>
      </c>
      <c r="EE23" s="25">
        <f>Kaspakas!EE38</f>
        <v>8.9280146909147175E-4</v>
      </c>
      <c r="EF23" s="25">
        <f>Kaspakas!EF38</f>
        <v>2.8543611487580791E-6</v>
      </c>
      <c r="EG23" s="25">
        <f>Kaspakas!EG38</f>
        <v>2.6953295560821617E-5</v>
      </c>
      <c r="EH23" s="25">
        <f>Kaspakas!EH38</f>
        <v>1.0653133042267852E-6</v>
      </c>
      <c r="EI23" s="25">
        <f>Kaspakas!EI38</f>
        <v>1.5109843998303419E-5</v>
      </c>
      <c r="EJ23" s="25">
        <f>Kaspakas!EJ38</f>
        <v>2.4697965920410941E-5</v>
      </c>
      <c r="EK23" s="25">
        <f>Kaspakas!EK38</f>
        <v>5.9796015728690662E-4</v>
      </c>
      <c r="EL23" s="25">
        <f>Kaspakas!EL38</f>
        <v>1.3155249558024374E-6</v>
      </c>
      <c r="EM23" s="25">
        <f>Kaspakas!EM38</f>
        <v>7.7498767958361965E-7</v>
      </c>
      <c r="EN23" s="25">
        <f>Kaspakas!EN38</f>
        <v>3.2170259428529913E-4</v>
      </c>
      <c r="EO23" s="25">
        <f>Kaspakas!EO38</f>
        <v>5.7451002417473285E-6</v>
      </c>
      <c r="EQ23" s="25">
        <f>Kaspakas!EQ38</f>
        <v>199.82294514744666</v>
      </c>
    </row>
    <row r="24" spans="1:171">
      <c r="A24" s="25" t="str">
        <f>Kaspakas!A39</f>
        <v>18A-8.d</v>
      </c>
      <c r="B24" s="25" t="str">
        <f>Kaspakas!B39</f>
        <v>Kaspakas</v>
      </c>
      <c r="C24" s="25" t="str">
        <f>Kaspakas!C39</f>
        <v>epithermal</v>
      </c>
      <c r="D24" s="25" t="str">
        <f>Kaspakas!D39</f>
        <v>epithermal IS</v>
      </c>
      <c r="E24" s="25" t="str">
        <f>Kaspakas!E39</f>
        <v>pyrite</v>
      </c>
      <c r="F24" s="25" t="str">
        <f>Kaspakas!F39</f>
        <v>subhedral</v>
      </c>
      <c r="G24" s="25">
        <f>Kaspakas!G39</f>
        <v>17.654093580750398</v>
      </c>
      <c r="H24" s="25">
        <f>Kaspakas!H39</f>
        <v>422950.12618980597</v>
      </c>
      <c r="I24" s="25">
        <f>Kaspakas!I39</f>
        <v>13.4639326199365</v>
      </c>
      <c r="J24" s="25">
        <f>Kaspakas!J39</f>
        <v>63.703702264990298</v>
      </c>
      <c r="K24" s="25">
        <f>Kaspakas!K39</f>
        <v>0.54520482535318504</v>
      </c>
      <c r="L24" s="25">
        <f>Kaspakas!L39</f>
        <v>2.2372433191561698</v>
      </c>
      <c r="M24" s="25">
        <f>Kaspakas!M39</f>
        <v>2.83141740355532E-2</v>
      </c>
      <c r="N24" s="25">
        <f>Kaspakas!N39</f>
        <v>0.71115897005721096</v>
      </c>
      <c r="O24" s="25">
        <f>Kaspakas!O39</f>
        <v>213.421858757358</v>
      </c>
      <c r="P24" s="25">
        <f>Kaspakas!P39</f>
        <v>2.5663286316639602</v>
      </c>
      <c r="Q24" s="25">
        <f>Kaspakas!Q39</f>
        <v>1.6469185461391499E-2</v>
      </c>
      <c r="R24" s="25">
        <f>Kaspakas!R39</f>
        <v>8.0893277551635306E-2</v>
      </c>
      <c r="S24" s="25">
        <f>Kaspakas!S39</f>
        <v>6.7245083956265503E-3</v>
      </c>
      <c r="T24" s="25">
        <f>Kaspakas!T39</f>
        <v>8.6748331769321799E-2</v>
      </c>
      <c r="U24" s="25">
        <f>Kaspakas!U39</f>
        <v>0.171249294688751</v>
      </c>
      <c r="V24" s="25">
        <f>Kaspakas!V39</f>
        <v>2.9652979307188598</v>
      </c>
      <c r="W24" s="25">
        <f>Kaspakas!W39</f>
        <v>2.0489898900572E-3</v>
      </c>
      <c r="X24" s="25">
        <f>Kaspakas!X39</f>
        <v>6.9272903505492997E-3</v>
      </c>
      <c r="Y24" s="25">
        <f>Kaspakas!Y39</f>
        <v>3.5066566392807399</v>
      </c>
      <c r="Z24" s="25">
        <f>Kaspakas!Z39</f>
        <v>5.1967056097909803E-2</v>
      </c>
      <c r="AA24" s="25">
        <f>Kaspakas!AA39</f>
        <v>0.2113524354350734</v>
      </c>
      <c r="AB24" s="25">
        <f>Kaspakas!AB39</f>
        <v>0.7318448584091618</v>
      </c>
      <c r="AC24" s="25">
        <f>Kaspakas!AC39</f>
        <v>1.4819545066313909E-2</v>
      </c>
      <c r="AD24" s="25">
        <f>Kaspakas!AD39</f>
        <v>6.3086005802450704E-2</v>
      </c>
      <c r="AE24" s="25">
        <f>Kaspakas!AE39</f>
        <v>1.9754686766167602E-3</v>
      </c>
      <c r="AF24" s="25">
        <f>Kaspakas!AF39</f>
        <v>4.8835489842506054E-2</v>
      </c>
      <c r="AG24" s="25">
        <f>Kaspakas!AG39</f>
        <v>1.223207656060683E-3</v>
      </c>
      <c r="AH24" s="25">
        <f>Kaspakas!AH39</f>
        <v>4.6965492078430409E-3</v>
      </c>
      <c r="AI24" s="25">
        <f>Kaspakas!AI39</f>
        <v>3.8597234229292283E-3</v>
      </c>
      <c r="AJ24" s="25">
        <f>Kaspakas!AJ39</f>
        <v>0.19060765558674223</v>
      </c>
      <c r="AK24" s="25">
        <f>Kaspakas!AK39</f>
        <v>5.1450720573956426E-4</v>
      </c>
      <c r="AL24" s="25">
        <f>Kaspakas!AL39</f>
        <v>1.2719114059972074E-2</v>
      </c>
      <c r="AM24" s="25">
        <f>Kaspakas!AM39</f>
        <v>1.223207656060683E-3</v>
      </c>
      <c r="AP24" s="25">
        <f>Kaspakas!AP39</f>
        <v>0.14664334479325</v>
      </c>
      <c r="AQ24" s="25">
        <f>Kaspakas!AQ39</f>
        <v>4.0732551579424596</v>
      </c>
      <c r="AR24" s="25">
        <f>Kaspakas!AR39</f>
        <v>1.4221068654508701E-2</v>
      </c>
      <c r="AS24" s="25">
        <f>Kaspakas!AS39</f>
        <v>4.6723607497649998E-2</v>
      </c>
      <c r="AT24" s="25">
        <f>Kaspakas!AT39</f>
        <v>8.4171237292483894E-2</v>
      </c>
      <c r="AU24" s="25">
        <f>Kaspakas!AU39</f>
        <v>2.2372433191561698</v>
      </c>
      <c r="AV24" s="25">
        <f>Kaspakas!AV39</f>
        <v>1.8429101149420899E-2</v>
      </c>
      <c r="AW24" s="25">
        <f>Kaspakas!AW39</f>
        <v>0.34203363321596297</v>
      </c>
      <c r="AX24" s="25">
        <f>Kaspakas!AX39</f>
        <v>0.24120801424541999</v>
      </c>
      <c r="AY24" s="25">
        <f>Kaspakas!AY39</f>
        <v>0.90493620923984397</v>
      </c>
      <c r="AZ24" s="25">
        <f>Kaspakas!AZ39</f>
        <v>1.6469185461391499E-2</v>
      </c>
      <c r="BA24" s="25">
        <f>Kaspakas!BA39</f>
        <v>7.8415683521824806E-2</v>
      </c>
      <c r="BB24" s="25">
        <f>Kaspakas!BB39</f>
        <v>6.7245083956265503E-3</v>
      </c>
      <c r="BC24" s="25">
        <f>Kaspakas!BC39</f>
        <v>8.6748331769321799E-2</v>
      </c>
      <c r="BD24" s="25">
        <f>Kaspakas!BD39</f>
        <v>1.77778399453501E-2</v>
      </c>
      <c r="BE24" s="25">
        <f>Kaspakas!BE39</f>
        <v>9.1360972976970004E-2</v>
      </c>
      <c r="BF24" s="25">
        <f>Kaspakas!BF39</f>
        <v>3.5552244604579702E-5</v>
      </c>
      <c r="BG24" s="25">
        <f>Kaspakas!BG39</f>
        <v>3.1997337531882602E-3</v>
      </c>
      <c r="BH24" s="25">
        <f>Kaspakas!BH39</f>
        <v>6.3457385813269096E-2</v>
      </c>
      <c r="BI24" s="25">
        <f>Kaspakas!BI39</f>
        <v>3.7628912525485899E-5</v>
      </c>
      <c r="BK24" s="25">
        <f>Kaspakas!BK39</f>
        <v>1.0178228296003899</v>
      </c>
      <c r="BL24" s="25">
        <f>Kaspakas!BL39</f>
        <v>33302.941917441502</v>
      </c>
      <c r="BM24" s="25">
        <f>Kaspakas!BM39</f>
        <v>2.39274848359738</v>
      </c>
      <c r="BN24" s="25">
        <f>Kaspakas!BN39</f>
        <v>6.6332746744979403</v>
      </c>
      <c r="BO24" s="25">
        <f>Kaspakas!BO39</f>
        <v>0.113128451534849</v>
      </c>
      <c r="BP24" s="25">
        <f>Kaspakas!BP39</f>
        <v>1.1232270414153001</v>
      </c>
      <c r="BQ24" s="25">
        <f>Kaspakas!BQ39</f>
        <v>2.53677812960976E-2</v>
      </c>
      <c r="BR24" s="25">
        <f>Kaspakas!BR39</f>
        <v>0.390669418290986</v>
      </c>
      <c r="BS24" s="25">
        <f>Kaspakas!BS39</f>
        <v>97.402082447852706</v>
      </c>
      <c r="BT24" s="25">
        <f>Kaspakas!BT39</f>
        <v>0.58839812437646299</v>
      </c>
      <c r="BU24" s="25">
        <f>Kaspakas!BU39</f>
        <v>6.2120823260615097E-4</v>
      </c>
      <c r="BV24" s="25">
        <f>Kaspakas!BV39</f>
        <v>0.186669784514403</v>
      </c>
      <c r="BW24" s="25">
        <f>Kaspakas!BW39</f>
        <v>3.1746395247594398E-3</v>
      </c>
      <c r="BX24" s="25">
        <f>Kaspakas!BX39</f>
        <v>6.7649181532309505E-2</v>
      </c>
      <c r="BY24" s="25">
        <f>Kaspakas!BY39</f>
        <v>0.14040941802712301</v>
      </c>
      <c r="BZ24" s="25">
        <f>Kaspakas!BZ39</f>
        <v>1.18188002632809</v>
      </c>
      <c r="CA24" s="25">
        <f>Kaspakas!CA39</f>
        <v>6.6714168175449097E-3</v>
      </c>
      <c r="CB24" s="25">
        <f>Kaspakas!CB39</f>
        <v>2.21335698514311E-3</v>
      </c>
      <c r="CC24" s="25">
        <f>Kaspakas!CC39</f>
        <v>0.56700438076109305</v>
      </c>
      <c r="CD24" s="25">
        <f>Kaspakas!CD39</f>
        <v>1.6350730302488799E-2</v>
      </c>
      <c r="CF24" s="25">
        <f>Kaspakas!CF39</f>
        <v>17.654093580750398</v>
      </c>
      <c r="CG24" s="25">
        <f>Kaspakas!CG39</f>
        <v>422950.12618980597</v>
      </c>
      <c r="CH24" s="25">
        <f>Kaspakas!CH39</f>
        <v>13.4639326199365</v>
      </c>
      <c r="CI24" s="25">
        <f>Kaspakas!CI39</f>
        <v>63.703702264990298</v>
      </c>
      <c r="CJ24" s="25">
        <f>Kaspakas!CJ39</f>
        <v>0.54520482535318504</v>
      </c>
      <c r="CK24" s="25">
        <f>Kaspakas!CK39</f>
        <v>2.2372433191561698</v>
      </c>
      <c r="CL24" s="25">
        <f>Kaspakas!CL39</f>
        <v>2.83141740355532E-2</v>
      </c>
      <c r="CM24" s="25">
        <f>Kaspakas!CM39</f>
        <v>0.71115897005721096</v>
      </c>
      <c r="CN24" s="25">
        <f>Kaspakas!CN39</f>
        <v>213.421858757358</v>
      </c>
      <c r="CO24" s="25">
        <f>Kaspakas!CO39</f>
        <v>2.5663286316639602</v>
      </c>
      <c r="CP24" s="25">
        <f>Kaspakas!CP39</f>
        <v>1.6469185461391499E-2</v>
      </c>
      <c r="CQ24" s="25">
        <f>Kaspakas!CQ39</f>
        <v>8.0893277551635306E-2</v>
      </c>
      <c r="CR24" s="25">
        <f>Kaspakas!CR39</f>
        <v>6.7245083956265503E-3</v>
      </c>
      <c r="CS24" s="25">
        <f>Kaspakas!CS39</f>
        <v>8.6748331769321799E-2</v>
      </c>
      <c r="CT24" s="25">
        <f>Kaspakas!CT39</f>
        <v>0.171249294688751</v>
      </c>
      <c r="CU24" s="25">
        <f>Kaspakas!CU39</f>
        <v>2.9652979307188598</v>
      </c>
      <c r="CV24" s="25">
        <f>Kaspakas!CV39</f>
        <v>2.0489898900572E-3</v>
      </c>
      <c r="CW24" s="25">
        <f>Kaspakas!CW39</f>
        <v>6.9272903505492997E-3</v>
      </c>
      <c r="CX24" s="25">
        <f>Kaspakas!CX39</f>
        <v>3.5066566392807399</v>
      </c>
      <c r="CY24" s="25">
        <f>Kaspakas!CY39</f>
        <v>5.1967056097909803E-2</v>
      </c>
      <c r="DA24" s="25">
        <f>Kaspakas!DA39</f>
        <v>0.32134547735305269</v>
      </c>
      <c r="DB24" s="25">
        <f>Kaspakas!DB39</f>
        <v>7573.6435883213535</v>
      </c>
      <c r="DC24" s="25">
        <f>Kaspakas!DC39</f>
        <v>0.22846091201456056</v>
      </c>
      <c r="DD24" s="25">
        <f>Kaspakas!DD39</f>
        <v>1.0853639807029463</v>
      </c>
      <c r="DE24" s="25">
        <f>Kaspakas!DE39</f>
        <v>8.5796875547349168E-3</v>
      </c>
      <c r="DF24" s="25">
        <f>Kaspakas!DF39</f>
        <v>3.421384491751292E-2</v>
      </c>
      <c r="DG24" s="25">
        <f>Kaspakas!DG39</f>
        <v>4.0609517713743242E-4</v>
      </c>
      <c r="DH24" s="25">
        <f>Kaspakas!DH39</f>
        <v>9.7942290326017215E-3</v>
      </c>
      <c r="DI24" s="25">
        <f>Kaspakas!DI39</f>
        <v>2.8486025226017331</v>
      </c>
      <c r="DJ24" s="25">
        <f>Kaspakas!DJ39</f>
        <v>3.2501629073758365E-2</v>
      </c>
      <c r="DK24" s="25">
        <f>Kaspakas!DK39</f>
        <v>1.5267878263836327E-4</v>
      </c>
      <c r="DL24" s="25">
        <f>Kaspakas!DL39</f>
        <v>7.1962065591121252E-4</v>
      </c>
      <c r="DM24" s="25">
        <f>Kaspakas!DM39</f>
        <v>5.8566674176754084E-5</v>
      </c>
      <c r="DN24" s="25">
        <f>Kaspakas!DN39</f>
        <v>7.3075841773499956E-4</v>
      </c>
      <c r="DO24" s="25">
        <f>Kaspakas!DO39</f>
        <v>1.4064495293097158E-3</v>
      </c>
      <c r="DP24" s="25">
        <f>Kaspakas!DP39</f>
        <v>2.3239011996229311E-2</v>
      </c>
      <c r="DQ24" s="25">
        <f>Kaspakas!DQ39</f>
        <v>1.0402730260834643E-5</v>
      </c>
      <c r="DR24" s="25">
        <f>Kaspakas!DR39</f>
        <v>3.3893622182190523E-5</v>
      </c>
      <c r="DS24" s="25">
        <f>Kaspakas!DS39</f>
        <v>1.69240185293472E-2</v>
      </c>
      <c r="DT24" s="25">
        <f>Kaspakas!DT39</f>
        <v>2.4866954542770861E-4</v>
      </c>
      <c r="DV24" s="25">
        <f>Kaspakas!DV39</f>
        <v>4.2397848408436594E-3</v>
      </c>
      <c r="DW24" s="25">
        <f>Kaspakas!DW39</f>
        <v>99.92553665362054</v>
      </c>
      <c r="DX24" s="25">
        <f>Kaspakas!DX39</f>
        <v>3.0142795830309806E-3</v>
      </c>
      <c r="DY24" s="25">
        <f>Kaspakas!DY39</f>
        <v>1.432013230771666E-2</v>
      </c>
      <c r="DZ24" s="25">
        <f>Kaspakas!DZ39</f>
        <v>1.1319913238976397E-4</v>
      </c>
      <c r="EA24" s="25">
        <f>Kaspakas!EA39</f>
        <v>4.5141242448193787E-4</v>
      </c>
      <c r="EB24" s="25">
        <f>Kaspakas!EB39</f>
        <v>5.3579598821469163E-6</v>
      </c>
      <c r="EC24" s="25">
        <f>Kaspakas!EC39</f>
        <v>1.2922361354584399E-4</v>
      </c>
      <c r="ED24" s="25">
        <f>Kaspakas!ED39</f>
        <v>3.7584041612780159E-2</v>
      </c>
      <c r="EE24" s="25">
        <f>Kaspakas!EE39</f>
        <v>4.2882170113210476E-4</v>
      </c>
      <c r="EF24" s="25">
        <f>Kaspakas!EF39</f>
        <v>2.0144213432865586E-6</v>
      </c>
      <c r="EG24" s="25">
        <f>Kaspakas!EG39</f>
        <v>9.4945688149151923E-6</v>
      </c>
      <c r="EH24" s="25">
        <f>Kaspakas!EH39</f>
        <v>7.7272006252766062E-7</v>
      </c>
      <c r="EI24" s="25">
        <f>Kaspakas!EI39</f>
        <v>9.6415188019832797E-6</v>
      </c>
      <c r="EJ24" s="25">
        <f>Kaspakas!EJ39</f>
        <v>1.8556487687012369E-5</v>
      </c>
      <c r="EK24" s="25">
        <f>Kaspakas!EK39</f>
        <v>3.0661209732709809E-4</v>
      </c>
      <c r="EL24" s="25">
        <f>Kaspakas!EL39</f>
        <v>1.372520890182472E-7</v>
      </c>
      <c r="EM24" s="25">
        <f>Kaspakas!EM39</f>
        <v>4.4718745293388108E-7</v>
      </c>
      <c r="EN24" s="25">
        <f>Kaspakas!EN39</f>
        <v>2.2329300476835179E-4</v>
      </c>
      <c r="EO24" s="25">
        <f>Kaspakas!EO39</f>
        <v>3.2809093122090182E-6</v>
      </c>
      <c r="EQ24" s="25">
        <f>Kaspakas!EQ39</f>
        <v>199.85107330724108</v>
      </c>
    </row>
    <row r="25" spans="1:171">
      <c r="A25" s="25" t="str">
        <f>Kaspakas!A40</f>
        <v>18A-9.d</v>
      </c>
      <c r="B25" s="25" t="str">
        <f>Kaspakas!B40</f>
        <v>Kaspakas</v>
      </c>
      <c r="C25" s="25" t="str">
        <f>Kaspakas!C40</f>
        <v>epithermal</v>
      </c>
      <c r="D25" s="25" t="str">
        <f>Kaspakas!D40</f>
        <v>epithermal IS</v>
      </c>
      <c r="E25" s="25" t="str">
        <f>Kaspakas!E40</f>
        <v>pyrite</v>
      </c>
      <c r="F25" s="25" t="str">
        <f>Kaspakas!F40</f>
        <v>subhedral</v>
      </c>
      <c r="G25" s="25">
        <f>Kaspakas!G40</f>
        <v>31.250458487665501</v>
      </c>
      <c r="H25" s="25">
        <f>Kaspakas!H40</f>
        <v>455153.06070525001</v>
      </c>
      <c r="I25" s="25">
        <f>Kaspakas!I40</f>
        <v>5.53712665478968</v>
      </c>
      <c r="J25" s="25">
        <f>Kaspakas!J40</f>
        <v>26.7586698748845</v>
      </c>
      <c r="K25" s="25">
        <f>Kaspakas!K40</f>
        <v>54.190979077686102</v>
      </c>
      <c r="L25" s="25">
        <f>Kaspakas!L40</f>
        <v>18.0898760949196</v>
      </c>
      <c r="M25" s="25">
        <f>Kaspakas!M40</f>
        <v>0.47435022931692</v>
      </c>
      <c r="N25" s="25">
        <f>Kaspakas!N40</f>
        <v>1.20721958259008</v>
      </c>
      <c r="O25" s="25">
        <f>Kaspakas!O40</f>
        <v>1413.03973202774</v>
      </c>
      <c r="P25" s="25">
        <f>Kaspakas!P40</f>
        <v>2.4381101882228702</v>
      </c>
      <c r="Q25" s="25">
        <f>Kaspakas!Q40</f>
        <v>0.71630337990215298</v>
      </c>
      <c r="R25" s="25">
        <f>Kaspakas!R40</f>
        <v>0.77932714983239804</v>
      </c>
      <c r="S25" s="25">
        <f>Kaspakas!S40</f>
        <v>1.7229646047998499E-2</v>
      </c>
      <c r="T25" s="25">
        <f>Kaspakas!T40</f>
        <v>0.22220946311685799</v>
      </c>
      <c r="U25" s="25">
        <f>Kaspakas!U40</f>
        <v>41.462281913011402</v>
      </c>
      <c r="V25" s="25">
        <f>Kaspakas!V40</f>
        <v>3.0257693161161501</v>
      </c>
      <c r="W25" s="25">
        <f>Kaspakas!W40</f>
        <v>1.42123872371967E-2</v>
      </c>
      <c r="X25" s="25">
        <f>Kaspakas!X40</f>
        <v>0.28297098258789499</v>
      </c>
      <c r="Y25" s="25">
        <f>Kaspakas!Y40</f>
        <v>663.210249937257</v>
      </c>
      <c r="Z25" s="25">
        <f>Kaspakas!Z40</f>
        <v>0.43443519139421899</v>
      </c>
      <c r="AA25" s="25">
        <f>Kaspakas!AA40</f>
        <v>0.20692832194872243</v>
      </c>
      <c r="AB25" s="25">
        <f>Kaspakas!AB40</f>
        <v>3.6762251314021873E-3</v>
      </c>
      <c r="AC25" s="25">
        <f>Kaspakas!AC40</f>
        <v>6.5504897042124833E-4</v>
      </c>
      <c r="AD25" s="25">
        <f>Kaspakas!AD40</f>
        <v>3.9185923292077525E-3</v>
      </c>
      <c r="AE25" s="25">
        <f>Kaspakas!AE40</f>
        <v>4.2666859056334768E-4</v>
      </c>
      <c r="AF25" s="25">
        <f>Kaspakas!AF40</f>
        <v>6.2517552943329724E-2</v>
      </c>
      <c r="AG25" s="25">
        <f>Kaspakas!AG40</f>
        <v>0.12936373403749796</v>
      </c>
      <c r="AH25" s="25">
        <f>Kaspakas!AH40</f>
        <v>1.0800547488069112E-3</v>
      </c>
      <c r="AI25" s="25">
        <f>Kaspakas!AI40</f>
        <v>7.8458597478247571E-2</v>
      </c>
      <c r="AJ25" s="25">
        <f>Kaspakas!AJ40</f>
        <v>0.44032046587084583</v>
      </c>
      <c r="AK25" s="25">
        <f>Kaspakas!AK40</f>
        <v>5.1104300159564124E-2</v>
      </c>
      <c r="AL25" s="25">
        <f>Kaspakas!AL40</f>
        <v>7.4880501202091949</v>
      </c>
      <c r="AM25" s="25">
        <f>Kaspakas!AM40</f>
        <v>0.12936373403749796</v>
      </c>
      <c r="AP25" s="25">
        <f>Kaspakas!AP40</f>
        <v>0.37574368746224301</v>
      </c>
      <c r="AQ25" s="25">
        <f>Kaspakas!AQ40</f>
        <v>10.436970815721899</v>
      </c>
      <c r="AR25" s="25">
        <f>Kaspakas!AR40</f>
        <v>3.6439653063338601E-2</v>
      </c>
      <c r="AS25" s="25">
        <f>Kaspakas!AS40</f>
        <v>0.11972496456722299</v>
      </c>
      <c r="AT25" s="25">
        <f>Kaspakas!AT40</f>
        <v>0.215520875952879</v>
      </c>
      <c r="AU25" s="25">
        <f>Kaspakas!AU40</f>
        <v>5.7316922956349501</v>
      </c>
      <c r="AV25" s="25">
        <f>Kaspakas!AV40</f>
        <v>4.7220805650675303E-2</v>
      </c>
      <c r="AW25" s="25">
        <f>Kaspakas!AW40</f>
        <v>0.87646326498286697</v>
      </c>
      <c r="AX25" s="25">
        <f>Kaspakas!AX40</f>
        <v>0.61801219543703201</v>
      </c>
      <c r="AY25" s="25">
        <f>Kaspakas!AY40</f>
        <v>2.3185790182655701</v>
      </c>
      <c r="AZ25" s="25">
        <f>Kaspakas!AZ40</f>
        <v>4.2179601506365801E-2</v>
      </c>
      <c r="BA25" s="25">
        <f>Kaspakas!BA40</f>
        <v>0.20083792976293999</v>
      </c>
      <c r="BB25" s="25">
        <f>Kaspakas!BB40</f>
        <v>1.7229646047998499E-2</v>
      </c>
      <c r="BC25" s="25">
        <f>Kaspakas!BC40</f>
        <v>0.22220946311685799</v>
      </c>
      <c r="BD25" s="25">
        <f>Kaspakas!BD40</f>
        <v>4.5546528580474602E-2</v>
      </c>
      <c r="BE25" s="25">
        <f>Kaspakas!BE40</f>
        <v>0.23402941080648601</v>
      </c>
      <c r="BF25" s="25">
        <f>Kaspakas!BF40</f>
        <v>9.1124382654762305E-5</v>
      </c>
      <c r="BG25" s="25">
        <f>Kaspakas!BG40</f>
        <v>8.1978678723275307E-3</v>
      </c>
      <c r="BH25" s="25">
        <f>Kaspakas!BH40</f>
        <v>0.162549298153081</v>
      </c>
      <c r="BI25" s="25">
        <f>Kaspakas!BI40</f>
        <v>9.6377526383569507E-5</v>
      </c>
      <c r="BK25" s="25">
        <f>Kaspakas!BK40</f>
        <v>7.9561101410163797</v>
      </c>
      <c r="BL25" s="25">
        <f>Kaspakas!BL40</f>
        <v>29187.4109201717</v>
      </c>
      <c r="BM25" s="25">
        <f>Kaspakas!BM40</f>
        <v>3.3145347573642098E-2</v>
      </c>
      <c r="BN25" s="25">
        <f>Kaspakas!BN40</f>
        <v>7.2719404332788997</v>
      </c>
      <c r="BO25" s="25">
        <f>Kaspakas!BO40</f>
        <v>56.1466761773165</v>
      </c>
      <c r="BP25" s="25">
        <f>Kaspakas!BP40</f>
        <v>34.302579938711098</v>
      </c>
      <c r="BQ25" s="25">
        <f>Kaspakas!BQ40</f>
        <v>0.25643303462788902</v>
      </c>
      <c r="BR25" s="25">
        <f>Kaspakas!BR40</f>
        <v>3.5342370219352E-2</v>
      </c>
      <c r="BS25" s="25">
        <f>Kaspakas!BS40</f>
        <v>681.01907196873503</v>
      </c>
      <c r="BT25" s="25">
        <f>Kaspakas!BT40</f>
        <v>0.85051184798325696</v>
      </c>
      <c r="BU25" s="25">
        <f>Kaspakas!BU40</f>
        <v>0.46439005403233902</v>
      </c>
      <c r="BV25" s="25">
        <f>Kaspakas!BV40</f>
        <v>1.69638736363769</v>
      </c>
      <c r="BW25" s="25">
        <f>Kaspakas!BW40</f>
        <v>8.2042285504631501E-4</v>
      </c>
      <c r="BX25" s="25">
        <f>Kaspakas!BX40</f>
        <v>0.28648320494026303</v>
      </c>
      <c r="BY25" s="25">
        <f>Kaspakas!BY40</f>
        <v>15.0890883272747</v>
      </c>
      <c r="BZ25" s="25">
        <f>Kaspakas!BZ40</f>
        <v>0.61157979467482604</v>
      </c>
      <c r="CA25" s="25">
        <f>Kaspakas!CA40</f>
        <v>2.90266920658587E-2</v>
      </c>
      <c r="CB25" s="25">
        <f>Kaspakas!CB40</f>
        <v>1.8095504682572702E-2</v>
      </c>
      <c r="CC25" s="25">
        <f>Kaspakas!CC40</f>
        <v>1056.6806723075599</v>
      </c>
      <c r="CD25" s="25">
        <f>Kaspakas!CD40</f>
        <v>0.266579286257973</v>
      </c>
      <c r="CF25" s="25">
        <f>Kaspakas!CF40</f>
        <v>31.250458487665501</v>
      </c>
      <c r="CG25" s="25">
        <f>Kaspakas!CG40</f>
        <v>455153.06070525001</v>
      </c>
      <c r="CH25" s="25">
        <f>Kaspakas!CH40</f>
        <v>5.53712665478968</v>
      </c>
      <c r="CI25" s="25">
        <f>Kaspakas!CI40</f>
        <v>26.7586698748845</v>
      </c>
      <c r="CJ25" s="25">
        <f>Kaspakas!CJ40</f>
        <v>54.190979077686102</v>
      </c>
      <c r="CK25" s="25">
        <f>Kaspakas!CK40</f>
        <v>18.0898760949196</v>
      </c>
      <c r="CL25" s="25">
        <f>Kaspakas!CL40</f>
        <v>0.47435022931692</v>
      </c>
      <c r="CM25" s="25">
        <f>Kaspakas!CM40</f>
        <v>1.20721958259008</v>
      </c>
      <c r="CN25" s="25">
        <f>Kaspakas!CN40</f>
        <v>1413.03973202774</v>
      </c>
      <c r="CO25" s="25">
        <f>Kaspakas!CO40</f>
        <v>2.4381101882228702</v>
      </c>
      <c r="CP25" s="25">
        <f>Kaspakas!CP40</f>
        <v>0.71630337990215298</v>
      </c>
      <c r="CQ25" s="25">
        <f>Kaspakas!CQ40</f>
        <v>0.77932714983239804</v>
      </c>
      <c r="CR25" s="25">
        <f>Kaspakas!CR40</f>
        <v>1.7229646047998499E-2</v>
      </c>
      <c r="CS25" s="25">
        <f>Kaspakas!CS40</f>
        <v>0.22220946311685799</v>
      </c>
      <c r="CT25" s="25">
        <f>Kaspakas!CT40</f>
        <v>41.462281913011402</v>
      </c>
      <c r="CU25" s="25">
        <f>Kaspakas!CU40</f>
        <v>3.0257693161161501</v>
      </c>
      <c r="CV25" s="25">
        <f>Kaspakas!CV40</f>
        <v>1.42123872371967E-2</v>
      </c>
      <c r="CW25" s="25">
        <f>Kaspakas!CW40</f>
        <v>0.28297098258789499</v>
      </c>
      <c r="CX25" s="25">
        <f>Kaspakas!CX40</f>
        <v>663.210249937257</v>
      </c>
      <c r="CY25" s="25">
        <f>Kaspakas!CY40</f>
        <v>0.43443519139421899</v>
      </c>
      <c r="DA25" s="25">
        <f>Kaspakas!DA40</f>
        <v>0.56883087507649754</v>
      </c>
      <c r="DB25" s="25">
        <f>Kaspakas!DB40</f>
        <v>8150.2920710045664</v>
      </c>
      <c r="DC25" s="25">
        <f>Kaspakas!DC40</f>
        <v>9.3955981599330773E-2</v>
      </c>
      <c r="DD25" s="25">
        <f>Kaspakas!DD40</f>
        <v>0.45590594300014142</v>
      </c>
      <c r="DE25" s="25">
        <f>Kaspakas!DE40</f>
        <v>0.852783480906526</v>
      </c>
      <c r="DF25" s="25">
        <f>Kaspakas!DF40</f>
        <v>0.27664591061201405</v>
      </c>
      <c r="DG25" s="25">
        <f>Kaspakas!DG40</f>
        <v>6.80335368984295E-3</v>
      </c>
      <c r="DH25" s="25">
        <f>Kaspakas!DH40</f>
        <v>1.6626078812699077E-2</v>
      </c>
      <c r="DI25" s="25">
        <f>Kaspakas!DI40</f>
        <v>18.860245003146488</v>
      </c>
      <c r="DJ25" s="25">
        <f>Kaspakas!DJ40</f>
        <v>3.0877788604646281E-2</v>
      </c>
      <c r="DK25" s="25">
        <f>Kaspakas!DK40</f>
        <v>6.6405426242595409E-3</v>
      </c>
      <c r="DL25" s="25">
        <f>Kaspakas!DL40</f>
        <v>6.9328370874060189E-3</v>
      </c>
      <c r="DM25" s="25">
        <f>Kaspakas!DM40</f>
        <v>1.5006049615912573E-4</v>
      </c>
      <c r="DN25" s="25">
        <f>Kaspakas!DN40</f>
        <v>1.8718681081362817E-3</v>
      </c>
      <c r="DO25" s="25">
        <f>Kaspakas!DO40</f>
        <v>0.34052465434470597</v>
      </c>
      <c r="DP25" s="25">
        <f>Kaspakas!DP40</f>
        <v>2.3712925674891458E-2</v>
      </c>
      <c r="DQ25" s="25">
        <f>Kaspakas!DQ40</f>
        <v>7.2156349579137669E-5</v>
      </c>
      <c r="DR25" s="25">
        <f>Kaspakas!DR40</f>
        <v>1.3845112716542643E-3</v>
      </c>
      <c r="DS25" s="25">
        <f>Kaspakas!DS40</f>
        <v>3.2008216695813565</v>
      </c>
      <c r="DT25" s="25">
        <f>Kaspakas!DT40</f>
        <v>2.0788324310359613E-3</v>
      </c>
      <c r="DV25" s="25">
        <f>Kaspakas!DV40</f>
        <v>6.9572652835074821E-3</v>
      </c>
      <c r="DW25" s="25">
        <f>Kaspakas!DW40</f>
        <v>99.684715722262325</v>
      </c>
      <c r="DX25" s="25">
        <f>Kaspakas!DX40</f>
        <v>1.1491582429856396E-3</v>
      </c>
      <c r="DY25" s="25">
        <f>Kaspakas!DY40</f>
        <v>5.5761013136867207E-3</v>
      </c>
      <c r="DZ25" s="25">
        <f>Kaspakas!DZ40</f>
        <v>1.0430237116193369E-2</v>
      </c>
      <c r="EA25" s="25">
        <f>Kaspakas!EA40</f>
        <v>3.383604994131941E-3</v>
      </c>
      <c r="EB25" s="25">
        <f>Kaspakas!EB40</f>
        <v>8.3210561366595093E-5</v>
      </c>
      <c r="EC25" s="25">
        <f>Kaspakas!EC40</f>
        <v>2.0335049659337635E-4</v>
      </c>
      <c r="ED25" s="25">
        <f>Kaspakas!ED40</f>
        <v>0.23067617027853907</v>
      </c>
      <c r="EE25" s="25">
        <f>Kaspakas!EE40</f>
        <v>3.7766052460091657E-4</v>
      </c>
      <c r="EF25" s="25">
        <f>Kaspakas!EF40</f>
        <v>8.1219249319403592E-5</v>
      </c>
      <c r="EG25" s="25">
        <f>Kaspakas!EG40</f>
        <v>8.4794248866917554E-5</v>
      </c>
      <c r="EH25" s="25">
        <f>Kaspakas!EH40</f>
        <v>1.8353621895319809E-6</v>
      </c>
      <c r="EI25" s="25">
        <f>Kaspakas!EI40</f>
        <v>2.2894472811958406E-5</v>
      </c>
      <c r="EJ25" s="25">
        <f>Kaspakas!EJ40</f>
        <v>4.1648941006097884E-3</v>
      </c>
      <c r="EK25" s="25">
        <f>Kaspakas!EK40</f>
        <v>2.900284105466833E-4</v>
      </c>
      <c r="EL25" s="25">
        <f>Kaspakas!EL40</f>
        <v>8.825309734533182E-7</v>
      </c>
      <c r="EM25" s="25">
        <f>Kaspakas!EM40</f>
        <v>1.6933701433856984E-5</v>
      </c>
      <c r="EN25" s="25">
        <f>Kaspakas!EN40</f>
        <v>3.9148658162203399E-2</v>
      </c>
      <c r="EO25" s="25">
        <f>Kaspakas!EO40</f>
        <v>2.5425815187565096E-5</v>
      </c>
      <c r="EQ25" s="25">
        <f>Kaspakas!EQ40</f>
        <v>199.36943144452465</v>
      </c>
    </row>
    <row r="26" spans="1:171">
      <c r="A26" s="25" t="str">
        <f>Kaspakas!A41</f>
        <v>18A-11.d</v>
      </c>
      <c r="B26" s="25" t="str">
        <f>Kaspakas!B41</f>
        <v>Kaspakas</v>
      </c>
      <c r="C26" s="25" t="str">
        <f>Kaspakas!C41</f>
        <v>epithermal</v>
      </c>
      <c r="D26" s="25" t="str">
        <f>Kaspakas!D41</f>
        <v>epithermal IS</v>
      </c>
      <c r="E26" s="25" t="str">
        <f>Kaspakas!E41</f>
        <v>pyrite</v>
      </c>
      <c r="F26" s="25" t="str">
        <f>Kaspakas!F41</f>
        <v>subhedral</v>
      </c>
      <c r="G26" s="25">
        <f>Kaspakas!G41</f>
        <v>17.763971093225798</v>
      </c>
      <c r="H26" s="25">
        <f>Kaspakas!H41</f>
        <v>412291.66566735401</v>
      </c>
      <c r="I26" s="25">
        <f>Kaspakas!I41</f>
        <v>4.1382751968768297</v>
      </c>
      <c r="J26" s="25">
        <f>Kaspakas!J41</f>
        <v>14.069001355456701</v>
      </c>
      <c r="K26" s="25">
        <f>Kaspakas!K41</f>
        <v>39.390115441320702</v>
      </c>
      <c r="L26" s="25">
        <f>Kaspakas!L41</f>
        <v>4.0120460889495098</v>
      </c>
      <c r="M26" s="25">
        <f>Kaspakas!M41</f>
        <v>1.71904822404776</v>
      </c>
      <c r="N26" s="25">
        <f>Kaspakas!N41</f>
        <v>7.0051876013634002</v>
      </c>
      <c r="O26" s="25">
        <f>Kaspakas!O41</f>
        <v>1549.75941660072</v>
      </c>
      <c r="P26" s="25">
        <f>Kaspakas!P41</f>
        <v>4.4425262269183499</v>
      </c>
      <c r="Q26" s="25">
        <f>Kaspakas!Q41</f>
        <v>0.67453583222805102</v>
      </c>
      <c r="R26" s="25">
        <f>Kaspakas!R41</f>
        <v>0.15719553135853101</v>
      </c>
      <c r="S26" s="25">
        <f>Kaspakas!S41</f>
        <v>8.4371048946363797E-3</v>
      </c>
      <c r="T26" s="25">
        <f>Kaspakas!T41</f>
        <v>0.136735498516353</v>
      </c>
      <c r="U26" s="25">
        <f>Kaspakas!U41</f>
        <v>122.603233841159</v>
      </c>
      <c r="V26" s="25">
        <f>Kaspakas!V41</f>
        <v>6.0101912567764497</v>
      </c>
      <c r="W26" s="25">
        <f>Kaspakas!W41</f>
        <v>3.7546618379990801E-3</v>
      </c>
      <c r="X26" s="25">
        <f>Kaspakas!X41</f>
        <v>0.14000727230610899</v>
      </c>
      <c r="Y26" s="25">
        <f>Kaspakas!Y41</f>
        <v>712.22578009408096</v>
      </c>
      <c r="Z26" s="25">
        <f>Kaspakas!Z41</f>
        <v>1.41596037111377</v>
      </c>
      <c r="AA26" s="25">
        <f>Kaspakas!AA41</f>
        <v>0.29414136030854732</v>
      </c>
      <c r="AB26" s="25">
        <f>Kaspakas!AB41</f>
        <v>6.2375251655893693E-3</v>
      </c>
      <c r="AC26" s="25">
        <f>Kaspakas!AC41</f>
        <v>1.9880779532113115E-3</v>
      </c>
      <c r="AD26" s="25">
        <f>Kaspakas!AD41</f>
        <v>2.6702694318540251E-3</v>
      </c>
      <c r="AE26" s="25">
        <f>Kaspakas!AE41</f>
        <v>1.9657709144930814E-4</v>
      </c>
      <c r="AF26" s="25">
        <f>Kaspakas!AF41</f>
        <v>0.17214096606410934</v>
      </c>
      <c r="AG26" s="25">
        <f>Kaspakas!AG41</f>
        <v>0.16299926905226736</v>
      </c>
      <c r="AH26" s="25">
        <f>Kaspakas!AH41</f>
        <v>9.4708146079596931E-4</v>
      </c>
      <c r="AI26" s="25">
        <f>Kaspakas!AI41</f>
        <v>0.34216196452628383</v>
      </c>
      <c r="AJ26" s="25">
        <f>Kaspakas!AJ41</f>
        <v>1.0735212173108108</v>
      </c>
      <c r="AK26" s="25">
        <f>Kaspakas!AK41</f>
        <v>3.3832276889601963E-2</v>
      </c>
      <c r="AL26" s="25">
        <f>Kaspakas!AL41</f>
        <v>29.626650720012066</v>
      </c>
      <c r="AM26" s="25">
        <f>Kaspakas!AM41</f>
        <v>0.16299926905226736</v>
      </c>
      <c r="AP26" s="25">
        <f>Kaspakas!AP41</f>
        <v>0.30013878153220602</v>
      </c>
      <c r="AQ26" s="25">
        <f>Kaspakas!AQ41</f>
        <v>7.5193284489035204</v>
      </c>
      <c r="AR26" s="25">
        <f>Kaspakas!AR41</f>
        <v>2.84941162025125E-2</v>
      </c>
      <c r="AS26" s="25">
        <f>Kaspakas!AS41</f>
        <v>0.28309998849330997</v>
      </c>
      <c r="AT26" s="25">
        <f>Kaspakas!AT41</f>
        <v>0.175347792576621</v>
      </c>
      <c r="AU26" s="25">
        <f>Kaspakas!AU41</f>
        <v>4.0120460889495098</v>
      </c>
      <c r="AV26" s="25">
        <f>Kaspakas!AV41</f>
        <v>4.3852736077181098E-2</v>
      </c>
      <c r="AW26" s="25">
        <f>Kaspakas!AW41</f>
        <v>0.35645983167699502</v>
      </c>
      <c r="AX26" s="25">
        <f>Kaspakas!AX41</f>
        <v>0.32513866180312601</v>
      </c>
      <c r="AY26" s="25">
        <f>Kaspakas!AY41</f>
        <v>1.63214577992764</v>
      </c>
      <c r="AZ26" s="25">
        <f>Kaspakas!AZ41</f>
        <v>2.12313820436794E-2</v>
      </c>
      <c r="BA26" s="25">
        <f>Kaspakas!BA41</f>
        <v>0.15719553135853101</v>
      </c>
      <c r="BB26" s="25">
        <f>Kaspakas!BB41</f>
        <v>8.4371048946363797E-3</v>
      </c>
      <c r="BC26" s="25">
        <f>Kaspakas!BC41</f>
        <v>0.136735498516353</v>
      </c>
      <c r="BD26" s="25">
        <f>Kaspakas!BD41</f>
        <v>4.0132092332535597E-2</v>
      </c>
      <c r="BE26" s="25">
        <f>Kaspakas!BE41</f>
        <v>0.203890593008619</v>
      </c>
      <c r="BF26" s="25">
        <f>Kaspakas!BF41</f>
        <v>8.4853344912340302E-5</v>
      </c>
      <c r="BG26" s="25">
        <f>Kaspakas!BG41</f>
        <v>9.4844379863089894E-3</v>
      </c>
      <c r="BH26" s="25">
        <f>Kaspakas!BH41</f>
        <v>7.6958759883414996E-2</v>
      </c>
      <c r="BI26" s="25">
        <f>Kaspakas!BI41</f>
        <v>9.8843551588907695E-3</v>
      </c>
      <c r="BK26" s="25">
        <f>Kaspakas!BK41</f>
        <v>1.07930173145001</v>
      </c>
      <c r="BL26" s="25">
        <f>Kaspakas!BL41</f>
        <v>26769.089951084799</v>
      </c>
      <c r="BM26" s="25">
        <f>Kaspakas!BM41</f>
        <v>2.0466901299912399</v>
      </c>
      <c r="BN26" s="25">
        <f>Kaspakas!BN41</f>
        <v>9.3741528743276596</v>
      </c>
      <c r="BO26" s="25">
        <f>Kaspakas!BO41</f>
        <v>7.1336093589765799</v>
      </c>
      <c r="BP26" s="25">
        <f>Kaspakas!BP41</f>
        <v>2.8399439992404001</v>
      </c>
      <c r="BQ26" s="25">
        <f>Kaspakas!BQ41</f>
        <v>14.3907707985787</v>
      </c>
      <c r="BR26" s="25">
        <f>Kaspakas!BR41</f>
        <v>11.495876502999</v>
      </c>
      <c r="BS26" s="25">
        <f>Kaspakas!BS41</f>
        <v>289.80933900476799</v>
      </c>
      <c r="BT26" s="25">
        <f>Kaspakas!BT41</f>
        <v>5.1913874726896099</v>
      </c>
      <c r="BU26" s="25">
        <f>Kaspakas!BU41</f>
        <v>0.11874256356855201</v>
      </c>
      <c r="BV26" s="25">
        <f>Kaspakas!BV41</f>
        <v>0.14929185332581801</v>
      </c>
      <c r="BW26" s="25">
        <f>Kaspakas!BW41</f>
        <v>8.1889369844591296E-3</v>
      </c>
      <c r="BX26" s="25">
        <f>Kaspakas!BX41</f>
        <v>7.8401941079947801E-2</v>
      </c>
      <c r="BY26" s="25">
        <f>Kaspakas!BY41</f>
        <v>24.605531011110799</v>
      </c>
      <c r="BZ26" s="25">
        <f>Kaspakas!BZ41</f>
        <v>1.4239286255039201</v>
      </c>
      <c r="CA26" s="25">
        <f>Kaspakas!CA41</f>
        <v>9.6995331873114092E-3</v>
      </c>
      <c r="CB26" s="25">
        <f>Kaspakas!CB41</f>
        <v>3.0747767029713099E-2</v>
      </c>
      <c r="CC26" s="25">
        <f>Kaspakas!CC41</f>
        <v>103.966471989003</v>
      </c>
      <c r="CD26" s="25">
        <f>Kaspakas!CD41</f>
        <v>0.19384874027722901</v>
      </c>
      <c r="CF26" s="25">
        <f>Kaspakas!CF41</f>
        <v>17.763971093225798</v>
      </c>
      <c r="CG26" s="25">
        <f>Kaspakas!CG41</f>
        <v>412291.66566735401</v>
      </c>
      <c r="CH26" s="25">
        <f>Kaspakas!CH41</f>
        <v>4.1382751968768297</v>
      </c>
      <c r="CI26" s="25">
        <f>Kaspakas!CI41</f>
        <v>14.069001355456701</v>
      </c>
      <c r="CJ26" s="25">
        <f>Kaspakas!CJ41</f>
        <v>39.390115441320702</v>
      </c>
      <c r="CK26" s="25">
        <f>Kaspakas!CK41</f>
        <v>4.0120460889495098</v>
      </c>
      <c r="CL26" s="25">
        <f>Kaspakas!CL41</f>
        <v>1.71904822404776</v>
      </c>
      <c r="CM26" s="25">
        <f>Kaspakas!CM41</f>
        <v>7.0051876013634002</v>
      </c>
      <c r="CN26" s="25">
        <f>Kaspakas!CN41</f>
        <v>1549.75941660072</v>
      </c>
      <c r="CO26" s="25">
        <f>Kaspakas!CO41</f>
        <v>4.4425262269183499</v>
      </c>
      <c r="CP26" s="25">
        <f>Kaspakas!CP41</f>
        <v>0.67453583222805102</v>
      </c>
      <c r="CQ26" s="25">
        <f>Kaspakas!CQ41</f>
        <v>0.15719553135853101</v>
      </c>
      <c r="CR26" s="25">
        <f>Kaspakas!CR41</f>
        <v>8.4371048946363797E-3</v>
      </c>
      <c r="CS26" s="25">
        <f>Kaspakas!CS41</f>
        <v>0.136735498516353</v>
      </c>
      <c r="CT26" s="25">
        <f>Kaspakas!CT41</f>
        <v>122.603233841159</v>
      </c>
      <c r="CU26" s="25">
        <f>Kaspakas!CU41</f>
        <v>6.0101912567764497</v>
      </c>
      <c r="CV26" s="25">
        <f>Kaspakas!CV41</f>
        <v>3.7546618379990801E-3</v>
      </c>
      <c r="CW26" s="25">
        <f>Kaspakas!CW41</f>
        <v>0.14000727230610899</v>
      </c>
      <c r="CX26" s="25">
        <f>Kaspakas!CX41</f>
        <v>712.22578009408096</v>
      </c>
      <c r="CY26" s="25">
        <f>Kaspakas!CY41</f>
        <v>1.41596037111377</v>
      </c>
      <c r="DA26" s="25">
        <f>Kaspakas!DA41</f>
        <v>0.32334550309978788</v>
      </c>
      <c r="DB26" s="25">
        <f>Kaspakas!DB41</f>
        <v>7382.7856686785572</v>
      </c>
      <c r="DC26" s="25">
        <f>Kaspakas!DC41</f>
        <v>7.0219760625196484E-2</v>
      </c>
      <c r="DD26" s="25">
        <f>Kaspakas!DD41</f>
        <v>0.23970329467123563</v>
      </c>
      <c r="DE26" s="25">
        <f>Kaspakas!DE41</f>
        <v>0.61986774055519944</v>
      </c>
      <c r="DF26" s="25">
        <f>Kaspakas!DF41</f>
        <v>6.1355652071410152E-2</v>
      </c>
      <c r="DG26" s="25">
        <f>Kaspakas!DG41</f>
        <v>2.465539669904852E-2</v>
      </c>
      <c r="DH26" s="25">
        <f>Kaspakas!DH41</f>
        <v>9.6476898517606394E-2</v>
      </c>
      <c r="DI26" s="25">
        <f>Kaspakas!DI41</f>
        <v>20.685081693406442</v>
      </c>
      <c r="DJ26" s="25">
        <f>Kaspakas!DJ41</f>
        <v>5.6262996794811934E-2</v>
      </c>
      <c r="DK26" s="25">
        <f>Kaspakas!DK41</f>
        <v>6.2533335332197165E-3</v>
      </c>
      <c r="DL26" s="25">
        <f>Kaspakas!DL41</f>
        <v>1.3983999017759027E-3</v>
      </c>
      <c r="DM26" s="25">
        <f>Kaspakas!DM41</f>
        <v>7.3482423440892361E-5</v>
      </c>
      <c r="DN26" s="25">
        <f>Kaspakas!DN41</f>
        <v>1.1518448194453121E-3</v>
      </c>
      <c r="DO26" s="25">
        <f>Kaspakas!DO41</f>
        <v>1.0069253764878368</v>
      </c>
      <c r="DP26" s="25">
        <f>Kaspakas!DP41</f>
        <v>4.7101812357182207E-2</v>
      </c>
      <c r="DQ26" s="25">
        <f>Kaspakas!DQ41</f>
        <v>1.9062433890419871E-5</v>
      </c>
      <c r="DR26" s="25">
        <f>Kaspakas!DR41</f>
        <v>6.8502305377253915E-4</v>
      </c>
      <c r="DS26" s="25">
        <f>Kaspakas!DS41</f>
        <v>3.4373831085621669</v>
      </c>
      <c r="DT26" s="25">
        <f>Kaspakas!DT41</f>
        <v>6.7755660656458275E-3</v>
      </c>
      <c r="DV26" s="25">
        <f>Kaspakas!DV41</f>
        <v>4.3633417701073943E-3</v>
      </c>
      <c r="DW26" s="25">
        <f>Kaspakas!DW41</f>
        <v>99.625993802529948</v>
      </c>
      <c r="DX26" s="25">
        <f>Kaspakas!DX41</f>
        <v>9.4757097805781519E-4</v>
      </c>
      <c r="DY26" s="25">
        <f>Kaspakas!DY41</f>
        <v>3.2346434017008277E-3</v>
      </c>
      <c r="DZ26" s="25">
        <f>Kaspakas!DZ41</f>
        <v>8.3647206420925449E-3</v>
      </c>
      <c r="EA26" s="25">
        <f>Kaspakas!EA41</f>
        <v>8.279554747131901E-4</v>
      </c>
      <c r="EB26" s="25">
        <f>Kaspakas!EB41</f>
        <v>3.3270888645179654E-4</v>
      </c>
      <c r="EC26" s="25">
        <f>Kaspakas!EC41</f>
        <v>1.3018943424809924E-3</v>
      </c>
      <c r="ED26" s="25">
        <f>Kaspakas!ED41</f>
        <v>0.27913201236966056</v>
      </c>
      <c r="EE26" s="25">
        <f>Kaspakas!EE41</f>
        <v>7.5923333299136387E-4</v>
      </c>
      <c r="EF26" s="25">
        <f>Kaspakas!EF41</f>
        <v>8.4384756077743447E-5</v>
      </c>
      <c r="EG26" s="25">
        <f>Kaspakas!EG41</f>
        <v>1.8870516658615241E-5</v>
      </c>
      <c r="EH26" s="25">
        <f>Kaspakas!EH41</f>
        <v>9.9159853622400543E-7</v>
      </c>
      <c r="EI26" s="25">
        <f>Kaspakas!EI41</f>
        <v>1.5543412743292411E-5</v>
      </c>
      <c r="EJ26" s="25">
        <f>Kaspakas!EJ41</f>
        <v>1.3587817094999437E-2</v>
      </c>
      <c r="EK26" s="25">
        <f>Kaspakas!EK41</f>
        <v>6.3560897966911771E-4</v>
      </c>
      <c r="EL26" s="25">
        <f>Kaspakas!EL41</f>
        <v>2.5723541300746292E-7</v>
      </c>
      <c r="EM26" s="25">
        <f>Kaspakas!EM41</f>
        <v>9.2439501256642154E-6</v>
      </c>
      <c r="EN26" s="25">
        <f>Kaspakas!EN41</f>
        <v>4.6385297317161726E-2</v>
      </c>
      <c r="EO26" s="25">
        <f>Kaspakas!EO41</f>
        <v>9.1431951726357716E-5</v>
      </c>
      <c r="EQ26" s="25">
        <f>Kaspakas!EQ41</f>
        <v>199.2519876050599</v>
      </c>
    </row>
    <row r="27" spans="1:171">
      <c r="A27" s="25" t="str">
        <f>Kaspakas!A42</f>
        <v>18A-12.d</v>
      </c>
      <c r="B27" s="25" t="str">
        <f>Kaspakas!B42</f>
        <v>Kaspakas</v>
      </c>
      <c r="C27" s="25" t="str">
        <f>Kaspakas!C42</f>
        <v>epithermal</v>
      </c>
      <c r="D27" s="25" t="str">
        <f>Kaspakas!D42</f>
        <v>epithermal IS</v>
      </c>
      <c r="E27" s="25" t="str">
        <f>Kaspakas!E42</f>
        <v>pyrite</v>
      </c>
      <c r="F27" s="25" t="str">
        <f>Kaspakas!F42</f>
        <v>subhedral</v>
      </c>
      <c r="G27" s="25">
        <f>Kaspakas!G42</f>
        <v>40.532517922558597</v>
      </c>
      <c r="H27" s="25">
        <f>Kaspakas!H42</f>
        <v>439493.28362621798</v>
      </c>
      <c r="I27" s="25">
        <f>Kaspakas!I42</f>
        <v>28.744301793001402</v>
      </c>
      <c r="J27" s="25">
        <f>Kaspakas!J42</f>
        <v>154.346601757868</v>
      </c>
      <c r="K27" s="25">
        <f>Kaspakas!K42</f>
        <v>301.61972897337898</v>
      </c>
      <c r="L27" s="25">
        <f>Kaspakas!L42</f>
        <v>5.4397221623790104</v>
      </c>
      <c r="M27" s="25">
        <f>Kaspakas!M42</f>
        <v>0.68692254537638198</v>
      </c>
      <c r="N27" s="25">
        <f>Kaspakas!N42</f>
        <v>0.83762382108854905</v>
      </c>
      <c r="O27" s="25">
        <f>Kaspakas!O42</f>
        <v>723.34763230972101</v>
      </c>
      <c r="P27" s="25">
        <f>Kaspakas!P42</f>
        <v>1.8804047520259699</v>
      </c>
      <c r="Q27" s="25">
        <f>Kaspakas!Q42</f>
        <v>2.59399525851574</v>
      </c>
      <c r="R27" s="25">
        <f>Kaspakas!R42</f>
        <v>0.64752491749143504</v>
      </c>
      <c r="S27" s="25">
        <f>Kaspakas!S42</f>
        <v>1.54993302420296E-2</v>
      </c>
      <c r="T27" s="25">
        <f>Kaspakas!T42</f>
        <v>0.157515312474619</v>
      </c>
      <c r="U27" s="25">
        <f>Kaspakas!U42</f>
        <v>43.306105568132402</v>
      </c>
      <c r="V27" s="25">
        <f>Kaspakas!V42</f>
        <v>4.2910953625625501</v>
      </c>
      <c r="W27" s="25">
        <f>Kaspakas!W42</f>
        <v>0.14662841063130699</v>
      </c>
      <c r="X27" s="25">
        <f>Kaspakas!X42</f>
        <v>0.34544941324345901</v>
      </c>
      <c r="Y27" s="25">
        <f>Kaspakas!Y42</f>
        <v>281.53303106214003</v>
      </c>
      <c r="Z27" s="25">
        <f>Kaspakas!Z42</f>
        <v>0.495030139407655</v>
      </c>
      <c r="AA27" s="25">
        <f>Kaspakas!AA42</f>
        <v>0.18623216491733435</v>
      </c>
      <c r="AB27" s="25">
        <f>Kaspakas!AB42</f>
        <v>6.6791621037565804E-3</v>
      </c>
      <c r="AC27" s="25">
        <f>Kaspakas!AC42</f>
        <v>1.7583376896844187E-3</v>
      </c>
      <c r="AD27" s="25">
        <f>Kaspakas!AD42</f>
        <v>3.9737880528091289E-2</v>
      </c>
      <c r="AE27" s="25">
        <f>Kaspakas!AE42</f>
        <v>1.2270297802718976E-3</v>
      </c>
      <c r="AF27" s="25">
        <f>Kaspakas!AF42</f>
        <v>0.15382246766836347</v>
      </c>
      <c r="AG27" s="25">
        <f>Kaspakas!AG42</f>
        <v>9.0243808223142166E-2</v>
      </c>
      <c r="AH27" s="25">
        <f>Kaspakas!AH42</f>
        <v>9.2138220823658624E-3</v>
      </c>
      <c r="AI27" s="25">
        <f>Kaspakas!AI42</f>
        <v>1.7221852977071923E-2</v>
      </c>
      <c r="AJ27" s="25">
        <f>Kaspakas!AJ42</f>
        <v>6.5418348497990192E-2</v>
      </c>
      <c r="AK27" s="25">
        <f>Kaspakas!AK42</f>
        <v>1.20180137173333E-2</v>
      </c>
      <c r="AL27" s="25">
        <f>Kaspakas!AL42</f>
        <v>1.506597929565173</v>
      </c>
      <c r="AM27" s="25">
        <f>Kaspakas!AM42</f>
        <v>9.0243808223142166E-2</v>
      </c>
      <c r="AP27" s="25">
        <f>Kaspakas!AP42</f>
        <v>0.34580170811781902</v>
      </c>
      <c r="AQ27" s="25">
        <f>Kaspakas!AQ42</f>
        <v>8.6633492688103004</v>
      </c>
      <c r="AR27" s="25">
        <f>Kaspakas!AR42</f>
        <v>3.28296693026498E-2</v>
      </c>
      <c r="AS27" s="25">
        <f>Kaspakas!AS42</f>
        <v>0.32617774563685797</v>
      </c>
      <c r="AT27" s="25">
        <f>Kaspakas!AT42</f>
        <v>0.20195507958290199</v>
      </c>
      <c r="AU27" s="25">
        <f>Kaspakas!AU42</f>
        <v>4.6221206085315298</v>
      </c>
      <c r="AV27" s="25">
        <f>Kaspakas!AV42</f>
        <v>5.0524458349077102E-2</v>
      </c>
      <c r="AW27" s="25">
        <f>Kaspakas!AW42</f>
        <v>0.410708137827001</v>
      </c>
      <c r="AX27" s="25">
        <f>Kaspakas!AX42</f>
        <v>0.37459475447256901</v>
      </c>
      <c r="AY27" s="25">
        <f>Kaspakas!AY42</f>
        <v>1.8804047520259699</v>
      </c>
      <c r="AZ27" s="25">
        <f>Kaspakas!AZ42</f>
        <v>2.4455950562915399E-2</v>
      </c>
      <c r="BA27" s="25">
        <f>Kaspakas!BA42</f>
        <v>0.18107256161971699</v>
      </c>
      <c r="BB27" s="25">
        <f>Kaspakas!BB42</f>
        <v>9.7205703250176599E-3</v>
      </c>
      <c r="BC27" s="25">
        <f>Kaspakas!BC42</f>
        <v>0.157515312474619</v>
      </c>
      <c r="BD27" s="25">
        <f>Kaspakas!BD42</f>
        <v>4.6234957414791202E-2</v>
      </c>
      <c r="BE27" s="25">
        <f>Kaspakas!BE42</f>
        <v>0.234878253338418</v>
      </c>
      <c r="BF27" s="25">
        <f>Kaspakas!BF42</f>
        <v>9.7778529505088903E-5</v>
      </c>
      <c r="BG27" s="25">
        <f>Kaspakas!BG42</f>
        <v>1.09268659690414E-2</v>
      </c>
      <c r="BH27" s="25">
        <f>Kaspakas!BH42</f>
        <v>8.8654402499758006E-2</v>
      </c>
      <c r="BI27" s="25">
        <f>Kaspakas!BI42</f>
        <v>1.13858744741537E-2</v>
      </c>
      <c r="BK27" s="25">
        <f>Kaspakas!BK42</f>
        <v>29.602725651335099</v>
      </c>
      <c r="BL27" s="25">
        <f>Kaspakas!BL42</f>
        <v>23482.067035764201</v>
      </c>
      <c r="BM27" s="25">
        <f>Kaspakas!BM42</f>
        <v>6.3452633740177804</v>
      </c>
      <c r="BN27" s="25">
        <f>Kaspakas!BN42</f>
        <v>34.913021859793197</v>
      </c>
      <c r="BO27" s="25">
        <f>Kaspakas!BO42</f>
        <v>77.664680921562393</v>
      </c>
      <c r="BP27" s="25">
        <f>Kaspakas!BP42</f>
        <v>8.1662303726618397</v>
      </c>
      <c r="BQ27" s="25">
        <f>Kaspakas!BQ42</f>
        <v>9.3971686908246199E-2</v>
      </c>
      <c r="BR27" s="25">
        <f>Kaspakas!BR42</f>
        <v>0.18822863531304301</v>
      </c>
      <c r="BS27" s="25">
        <f>Kaspakas!BS42</f>
        <v>405.90749468279103</v>
      </c>
      <c r="BT27" s="25">
        <f>Kaspakas!BT42</f>
        <v>0.67439245721921703</v>
      </c>
      <c r="BU27" s="25">
        <f>Kaspakas!BU42</f>
        <v>0.13755837415924099</v>
      </c>
      <c r="BV27" s="25">
        <f>Kaspakas!BV42</f>
        <v>0.97920776044771396</v>
      </c>
      <c r="BW27" s="25">
        <f>Kaspakas!BW42</f>
        <v>1.54715143435004E-2</v>
      </c>
      <c r="BX27" s="25">
        <f>Kaspakas!BX42</f>
        <v>9.3368976450801902E-2</v>
      </c>
      <c r="BY27" s="25">
        <f>Kaspakas!BY42</f>
        <v>11.1948904867861</v>
      </c>
      <c r="BZ27" s="25">
        <f>Kaspakas!BZ42</f>
        <v>1.27143036545852</v>
      </c>
      <c r="CA27" s="25">
        <f>Kaspakas!CA42</f>
        <v>0.18818434288805799</v>
      </c>
      <c r="CB27" s="25">
        <f>Kaspakas!CB42</f>
        <v>0.107636960426435</v>
      </c>
      <c r="CC27" s="25">
        <f>Kaspakas!CC42</f>
        <v>228.739313344821</v>
      </c>
      <c r="CD27" s="25">
        <f>Kaspakas!CD42</f>
        <v>0.24365729505029601</v>
      </c>
      <c r="CF27" s="25">
        <f>Kaspakas!CF42</f>
        <v>40.532517922558597</v>
      </c>
      <c r="CG27" s="25">
        <f>Kaspakas!CG42</f>
        <v>439493.28362621798</v>
      </c>
      <c r="CH27" s="25">
        <f>Kaspakas!CH42</f>
        <v>28.744301793001402</v>
      </c>
      <c r="CI27" s="25">
        <f>Kaspakas!CI42</f>
        <v>154.346601757868</v>
      </c>
      <c r="CJ27" s="25">
        <f>Kaspakas!CJ42</f>
        <v>301.61972897337898</v>
      </c>
      <c r="CK27" s="25">
        <f>Kaspakas!CK42</f>
        <v>5.4397221623790104</v>
      </c>
      <c r="CL27" s="25">
        <f>Kaspakas!CL42</f>
        <v>0.68692254537638198</v>
      </c>
      <c r="CM27" s="25">
        <f>Kaspakas!CM42</f>
        <v>0.83762382108854905</v>
      </c>
      <c r="CN27" s="25">
        <f>Kaspakas!CN42</f>
        <v>723.34763230972101</v>
      </c>
      <c r="CO27" s="25">
        <f>Kaspakas!CO42</f>
        <v>1.8804047520259699</v>
      </c>
      <c r="CP27" s="25">
        <f>Kaspakas!CP42</f>
        <v>2.59399525851574</v>
      </c>
      <c r="CQ27" s="25">
        <f>Kaspakas!CQ42</f>
        <v>0.64752491749143504</v>
      </c>
      <c r="CR27" s="25">
        <f>Kaspakas!CR42</f>
        <v>1.54993302420296E-2</v>
      </c>
      <c r="CS27" s="25">
        <f>Kaspakas!CS42</f>
        <v>0.157515312474619</v>
      </c>
      <c r="CT27" s="25">
        <f>Kaspakas!CT42</f>
        <v>43.306105568132402</v>
      </c>
      <c r="CU27" s="25">
        <f>Kaspakas!CU42</f>
        <v>4.2910953625625501</v>
      </c>
      <c r="CV27" s="25">
        <f>Kaspakas!CV42</f>
        <v>0.14662841063130699</v>
      </c>
      <c r="CW27" s="25">
        <f>Kaspakas!CW42</f>
        <v>0.34544941324345901</v>
      </c>
      <c r="CX27" s="25">
        <f>Kaspakas!CX42</f>
        <v>281.53303106214003</v>
      </c>
      <c r="CY27" s="25">
        <f>Kaspakas!CY42</f>
        <v>0.495030139407655</v>
      </c>
      <c r="DA27" s="25">
        <f>Kaspakas!DA42</f>
        <v>0.73778589994265353</v>
      </c>
      <c r="DB27" s="25">
        <f>Kaspakas!DB42</f>
        <v>7869.8770458629779</v>
      </c>
      <c r="DC27" s="25">
        <f>Kaspakas!DC42</f>
        <v>0.48774378097577259</v>
      </c>
      <c r="DD27" s="25">
        <f>Kaspakas!DD42</f>
        <v>2.6297096736237466</v>
      </c>
      <c r="DE27" s="25">
        <f>Kaspakas!DE42</f>
        <v>4.7464785977619206</v>
      </c>
      <c r="DF27" s="25">
        <f>Kaspakas!DF42</f>
        <v>8.3188899868160429E-2</v>
      </c>
      <c r="DG27" s="25">
        <f>Kaspakas!DG42</f>
        <v>9.852165646578346E-3</v>
      </c>
      <c r="DH27" s="25">
        <f>Kaspakas!DH42</f>
        <v>1.1535929225844224E-2</v>
      </c>
      <c r="DI27" s="25">
        <f>Kaspakas!DI42</f>
        <v>9.6547275059491664</v>
      </c>
      <c r="DJ27" s="25">
        <f>Kaspakas!DJ42</f>
        <v>2.3814649848353218E-2</v>
      </c>
      <c r="DK27" s="25">
        <f>Kaspakas!DK42</f>
        <v>2.4047821865162671E-2</v>
      </c>
      <c r="DL27" s="25">
        <f>Kaspakas!DL42</f>
        <v>5.7603341086854051E-3</v>
      </c>
      <c r="DM27" s="25">
        <f>Kaspakas!DM42</f>
        <v>1.3499042172855825E-4</v>
      </c>
      <c r="DN27" s="25">
        <f>Kaspakas!DN42</f>
        <v>1.326891689618558E-3</v>
      </c>
      <c r="DO27" s="25">
        <f>Kaspakas!DO42</f>
        <v>0.3556677526949113</v>
      </c>
      <c r="DP27" s="25">
        <f>Kaspakas!DP42</f>
        <v>3.3629274001273905E-2</v>
      </c>
      <c r="DQ27" s="25">
        <f>Kaspakas!DQ42</f>
        <v>7.4443305541629782E-4</v>
      </c>
      <c r="DR27" s="25">
        <f>Kaspakas!DR42</f>
        <v>1.6902037164653815E-3</v>
      </c>
      <c r="DS27" s="25">
        <f>Kaspakas!DS42</f>
        <v>1.3587501499138033</v>
      </c>
      <c r="DT27" s="25">
        <f>Kaspakas!DT42</f>
        <v>2.3687876316793709E-3</v>
      </c>
      <c r="DV27" s="25">
        <f>Kaspakas!DV42</f>
        <v>9.3496223613041846E-3</v>
      </c>
      <c r="DW27" s="25">
        <f>Kaspakas!DW42</f>
        <v>99.731342676017874</v>
      </c>
      <c r="DX27" s="25">
        <f>Kaspakas!DX42</f>
        <v>6.1809532569714193E-3</v>
      </c>
      <c r="DY27" s="25">
        <f>Kaspakas!DY42</f>
        <v>3.3325104708780133E-2</v>
      </c>
      <c r="DZ27" s="25">
        <f>Kaspakas!DZ42</f>
        <v>6.0149946533995802E-2</v>
      </c>
      <c r="EA27" s="25">
        <f>Kaspakas!EA42</f>
        <v>1.0542147775934765E-3</v>
      </c>
      <c r="EB27" s="25">
        <f>Kaspakas!EB42</f>
        <v>1.2485197703518273E-4</v>
      </c>
      <c r="EC27" s="25">
        <f>Kaspakas!EC42</f>
        <v>1.4618954070111544E-4</v>
      </c>
      <c r="ED27" s="25">
        <f>Kaspakas!ED42</f>
        <v>0.12234993402413526</v>
      </c>
      <c r="EE27" s="25">
        <f>Kaspakas!EE42</f>
        <v>3.0179213612797331E-4</v>
      </c>
      <c r="EF27" s="25">
        <f>Kaspakas!EF42</f>
        <v>3.0474701816429506E-4</v>
      </c>
      <c r="EG27" s="25">
        <f>Kaspakas!EG42</f>
        <v>7.2998072469715756E-5</v>
      </c>
      <c r="EH27" s="25">
        <f>Kaspakas!EH42</f>
        <v>1.7106717079484869E-6</v>
      </c>
      <c r="EI27" s="25">
        <f>Kaspakas!EI42</f>
        <v>1.6815089869907581E-5</v>
      </c>
      <c r="EJ27" s="25">
        <f>Kaspakas!EJ42</f>
        <v>4.5072143206445429E-3</v>
      </c>
      <c r="EK27" s="25">
        <f>Kaspakas!EK42</f>
        <v>4.261683670305643E-4</v>
      </c>
      <c r="EL27" s="25">
        <f>Kaspakas!EL42</f>
        <v>9.4338587142356805E-6</v>
      </c>
      <c r="EM27" s="25">
        <f>Kaspakas!EM42</f>
        <v>2.1419176571214609E-5</v>
      </c>
      <c r="EN27" s="25">
        <f>Kaspakas!EN42</f>
        <v>1.7218817526936943E-2</v>
      </c>
      <c r="EO27" s="25">
        <f>Kaspakas!EO42</f>
        <v>3.0018559330087071E-5</v>
      </c>
      <c r="EQ27" s="25">
        <f>Kaspakas!EQ42</f>
        <v>199.46268535203575</v>
      </c>
    </row>
    <row r="28" spans="1:171">
      <c r="A28" s="25" t="str">
        <f>Kaspakas!A43</f>
        <v>18A-13.d</v>
      </c>
      <c r="B28" s="25" t="str">
        <f>Kaspakas!B43</f>
        <v>Kaspakas</v>
      </c>
      <c r="C28" s="25" t="str">
        <f>Kaspakas!C43</f>
        <v>epithermal</v>
      </c>
      <c r="D28" s="25" t="str">
        <f>Kaspakas!D43</f>
        <v>epithermal IS</v>
      </c>
      <c r="E28" s="25" t="str">
        <f>Kaspakas!E43</f>
        <v>pyrite</v>
      </c>
      <c r="F28" s="25" t="str">
        <f>Kaspakas!F43</f>
        <v>subhedral, inclusions</v>
      </c>
      <c r="G28" s="25">
        <f>Kaspakas!G43</f>
        <v>60.2054963748853</v>
      </c>
      <c r="H28" s="25">
        <f>Kaspakas!H43</f>
        <v>398645.83813672001</v>
      </c>
      <c r="I28" s="25">
        <f>Kaspakas!I43</f>
        <v>6.5408509610989398</v>
      </c>
      <c r="J28" s="25">
        <f>Kaspakas!J43</f>
        <v>15.111964074205099</v>
      </c>
      <c r="K28" s="25">
        <f>Kaspakas!K43</f>
        <v>9.4173028924029403</v>
      </c>
      <c r="L28" s="25">
        <f>Kaspakas!L43</f>
        <v>7.9125104509744801</v>
      </c>
      <c r="M28" s="25">
        <f>Kaspakas!M43</f>
        <v>3.0527560109434799</v>
      </c>
      <c r="N28" s="25">
        <f>Kaspakas!N43</f>
        <v>10.245324872363501</v>
      </c>
      <c r="O28" s="25">
        <f>Kaspakas!O43</f>
        <v>473.04995788102599</v>
      </c>
      <c r="P28" s="25">
        <f>Kaspakas!P43</f>
        <v>4.4231748033537803</v>
      </c>
      <c r="Q28" s="25">
        <f>Kaspakas!Q43</f>
        <v>0.23806490330628199</v>
      </c>
      <c r="R28" s="25">
        <f>Kaspakas!R43</f>
        <v>0.47055856537197799</v>
      </c>
      <c r="S28" s="25">
        <f>Kaspakas!S43</f>
        <v>1.1084217524134099E-2</v>
      </c>
      <c r="T28" s="25">
        <f>Kaspakas!T43</f>
        <v>0.15971509068311501</v>
      </c>
      <c r="U28" s="25">
        <f>Kaspakas!U43</f>
        <v>10.4005368200402</v>
      </c>
      <c r="V28" s="25">
        <f>Kaspakas!V43</f>
        <v>5.8312101674861303</v>
      </c>
      <c r="W28" s="25">
        <f>Kaspakas!W43</f>
        <v>3.87679029700157E-2</v>
      </c>
      <c r="X28" s="25">
        <f>Kaspakas!X43</f>
        <v>3.2493263727820798E-2</v>
      </c>
      <c r="Y28" s="25">
        <f>Kaspakas!Y43</f>
        <v>47.277299427164799</v>
      </c>
      <c r="Z28" s="25">
        <f>Kaspakas!Z43</f>
        <v>0.14289809146242499</v>
      </c>
      <c r="AA28" s="25">
        <f>Kaspakas!AA43</f>
        <v>0.43282599991510323</v>
      </c>
      <c r="AB28" s="25">
        <f>Kaspakas!AB43</f>
        <v>9.3558110487425447E-2</v>
      </c>
      <c r="AC28" s="25">
        <f>Kaspakas!AC43</f>
        <v>3.022551905329812E-3</v>
      </c>
      <c r="AD28" s="25">
        <f>Kaspakas!AD43</f>
        <v>1.3826977155643233E-2</v>
      </c>
      <c r="AE28" s="25">
        <f>Kaspakas!AE43</f>
        <v>6.8729102807320406E-4</v>
      </c>
      <c r="AF28" s="25">
        <f>Kaspakas!AF43</f>
        <v>0.21999007866477699</v>
      </c>
      <c r="AG28" s="25">
        <f>Kaspakas!AG43</f>
        <v>3.6396625564800257E-2</v>
      </c>
      <c r="AH28" s="25">
        <f>Kaspakas!AH43</f>
        <v>5.0355013122744827E-3</v>
      </c>
      <c r="AI28" s="25">
        <f>Kaspakas!AI43</f>
        <v>2.1847018425017965E-2</v>
      </c>
      <c r="AJ28" s="25">
        <f>Kaspakas!AJ43</f>
        <v>0.67623843283697671</v>
      </c>
      <c r="AK28" s="25">
        <f>Kaspakas!AK43</f>
        <v>4.9677425645487496E-3</v>
      </c>
      <c r="AL28" s="25">
        <f>Kaspakas!AL43</f>
        <v>1.5900892532021227</v>
      </c>
      <c r="AM28" s="25">
        <f>Kaspakas!AM43</f>
        <v>3.6396625564800257E-2</v>
      </c>
      <c r="AP28" s="25">
        <f>Kaspakas!AP43</f>
        <v>0.23489543977261401</v>
      </c>
      <c r="AQ28" s="25">
        <f>Kaspakas!AQ43</f>
        <v>11.049457893119</v>
      </c>
      <c r="AR28" s="25">
        <f>Kaspakas!AR43</f>
        <v>5.6789830903149E-2</v>
      </c>
      <c r="AS28" s="25">
        <f>Kaspakas!AS43</f>
        <v>0.32289105339475299</v>
      </c>
      <c r="AT28" s="25">
        <f>Kaspakas!AT43</f>
        <v>0.25648126567322199</v>
      </c>
      <c r="AU28" s="25">
        <f>Kaspakas!AU43</f>
        <v>3.07788751641433</v>
      </c>
      <c r="AV28" s="25">
        <f>Kaspakas!AV43</f>
        <v>3.1139074206369799E-2</v>
      </c>
      <c r="AW28" s="25">
        <f>Kaspakas!AW43</f>
        <v>0.32574239091076701</v>
      </c>
      <c r="AX28" s="25">
        <f>Kaspakas!AX43</f>
        <v>0.55818731562691204</v>
      </c>
      <c r="AY28" s="25">
        <f>Kaspakas!AY43</f>
        <v>1.5848541421834299</v>
      </c>
      <c r="AZ28" s="25">
        <f>Kaspakas!AZ43</f>
        <v>1.9006846871905798E-2</v>
      </c>
      <c r="BA28" s="25">
        <f>Kaspakas!BA43</f>
        <v>0.47055856537197799</v>
      </c>
      <c r="BB28" s="25">
        <f>Kaspakas!BB43</f>
        <v>1.1084217524134099E-2</v>
      </c>
      <c r="BC28" s="25">
        <f>Kaspakas!BC43</f>
        <v>0.15971509068311501</v>
      </c>
      <c r="BD28" s="25">
        <f>Kaspakas!BD43</f>
        <v>5.1783978723118899E-2</v>
      </c>
      <c r="BE28" s="25">
        <f>Kaspakas!BE43</f>
        <v>0.212103270726371</v>
      </c>
      <c r="BF28" s="25">
        <f>Kaspakas!BF43</f>
        <v>2.3312172625924901E-2</v>
      </c>
      <c r="BG28" s="25">
        <f>Kaspakas!BG43</f>
        <v>1.02207633394194E-2</v>
      </c>
      <c r="BH28" s="25">
        <f>Kaspakas!BH43</f>
        <v>0.10980151186103999</v>
      </c>
      <c r="BI28" s="25">
        <f>Kaspakas!BI43</f>
        <v>1.7460442276984199E-2</v>
      </c>
      <c r="BK28" s="25">
        <f>Kaspakas!BK43</f>
        <v>32.523066896820097</v>
      </c>
      <c r="BL28" s="25">
        <f>Kaspakas!BL43</f>
        <v>48173.872183232401</v>
      </c>
      <c r="BM28" s="25">
        <f>Kaspakas!BM43</f>
        <v>1.893272245565</v>
      </c>
      <c r="BN28" s="25">
        <f>Kaspakas!BN43</f>
        <v>5.44739531515234</v>
      </c>
      <c r="BO28" s="25">
        <f>Kaspakas!BO43</f>
        <v>3.5470671649907501</v>
      </c>
      <c r="BP28" s="25">
        <f>Kaspakas!BP43</f>
        <v>4.1887343256253899</v>
      </c>
      <c r="BQ28" s="25">
        <f>Kaspakas!BQ43</f>
        <v>15.256418499682701</v>
      </c>
      <c r="BR28" s="25">
        <f>Kaspakas!BR43</f>
        <v>18.172133663851699</v>
      </c>
      <c r="BS28" s="25">
        <f>Kaspakas!BS43</f>
        <v>76.956089592983403</v>
      </c>
      <c r="BT28" s="25">
        <f>Kaspakas!BT43</f>
        <v>2.5019549153655598</v>
      </c>
      <c r="BU28" s="25">
        <f>Kaspakas!BU43</f>
        <v>0.17490329542573901</v>
      </c>
      <c r="BV28" s="25">
        <f>Kaspakas!BV43</f>
        <v>8.3593983064804006E-2</v>
      </c>
      <c r="BW28" s="25">
        <f>Kaspakas!BW43</f>
        <v>8.1981790819421509E-3</v>
      </c>
      <c r="BX28" s="25">
        <f>Kaspakas!BX43</f>
        <v>0.11219883975345001</v>
      </c>
      <c r="BY28" s="25">
        <f>Kaspakas!BY43</f>
        <v>4.9379983680440498</v>
      </c>
      <c r="BZ28" s="25">
        <f>Kaspakas!BZ43</f>
        <v>2.7855461709522298</v>
      </c>
      <c r="CA28" s="25">
        <f>Kaspakas!CA43</f>
        <v>3.3457749568523397E-2</v>
      </c>
      <c r="CB28" s="25">
        <f>Kaspakas!CB43</f>
        <v>2.6093374863557599E-2</v>
      </c>
      <c r="CC28" s="25">
        <f>Kaspakas!CC43</f>
        <v>18.8512402926372</v>
      </c>
      <c r="CD28" s="25">
        <f>Kaspakas!CD43</f>
        <v>9.4465697798018E-2</v>
      </c>
      <c r="CF28" s="25">
        <f>Kaspakas!CF43</f>
        <v>60.2054963748853</v>
      </c>
      <c r="CG28" s="25">
        <f>Kaspakas!CG43</f>
        <v>398645.83813672001</v>
      </c>
      <c r="CH28" s="25">
        <f>Kaspakas!CH43</f>
        <v>6.5408509610989398</v>
      </c>
      <c r="CI28" s="25">
        <f>Kaspakas!CI43</f>
        <v>15.111964074205099</v>
      </c>
      <c r="CJ28" s="25">
        <f>Kaspakas!CJ43</f>
        <v>9.4173028924029403</v>
      </c>
      <c r="CK28" s="25">
        <f>Kaspakas!CK43</f>
        <v>7.9125104509744801</v>
      </c>
      <c r="CL28" s="25">
        <f>Kaspakas!CL43</f>
        <v>3.0527560109434799</v>
      </c>
      <c r="CM28" s="25">
        <f>Kaspakas!CM43</f>
        <v>10.245324872363501</v>
      </c>
      <c r="CN28" s="25">
        <f>Kaspakas!CN43</f>
        <v>473.04995788102599</v>
      </c>
      <c r="CO28" s="25">
        <f>Kaspakas!CO43</f>
        <v>4.4231748033537803</v>
      </c>
      <c r="CP28" s="25">
        <f>Kaspakas!CP43</f>
        <v>0.23806490330628199</v>
      </c>
      <c r="CQ28" s="25">
        <f>Kaspakas!CQ43</f>
        <v>0.47055856537197799</v>
      </c>
      <c r="CR28" s="25">
        <f>Kaspakas!CR43</f>
        <v>1.1084217524134099E-2</v>
      </c>
      <c r="CS28" s="25">
        <f>Kaspakas!CS43</f>
        <v>0.15971509068311501</v>
      </c>
      <c r="CT28" s="25">
        <f>Kaspakas!CT43</f>
        <v>10.4005368200402</v>
      </c>
      <c r="CU28" s="25">
        <f>Kaspakas!CU43</f>
        <v>5.8312101674861303</v>
      </c>
      <c r="CV28" s="25">
        <f>Kaspakas!CV43</f>
        <v>3.87679029700157E-2</v>
      </c>
      <c r="CW28" s="25">
        <f>Kaspakas!CW43</f>
        <v>3.2493263727820798E-2</v>
      </c>
      <c r="CX28" s="25">
        <f>Kaspakas!CX43</f>
        <v>47.277299427164799</v>
      </c>
      <c r="CY28" s="25">
        <f>Kaspakas!CY43</f>
        <v>0.14289809146242499</v>
      </c>
      <c r="DA28" s="25">
        <f>Kaspakas!DA43</f>
        <v>1.0958797676795058</v>
      </c>
      <c r="DB28" s="25">
        <f>Kaspakas!DB43</f>
        <v>7138.4338461226607</v>
      </c>
      <c r="DC28" s="25">
        <f>Kaspakas!DC43</f>
        <v>0.11098754116693035</v>
      </c>
      <c r="DD28" s="25">
        <f>Kaspakas!DD43</f>
        <v>0.25747297096786181</v>
      </c>
      <c r="DE28" s="25">
        <f>Kaspakas!DE43</f>
        <v>0.14819662752026785</v>
      </c>
      <c r="DF28" s="25">
        <f>Kaspakas!DF43</f>
        <v>0.12100490061132406</v>
      </c>
      <c r="DG28" s="25">
        <f>Kaspakas!DG43</f>
        <v>4.378405993636935E-2</v>
      </c>
      <c r="DH28" s="25">
        <f>Kaspakas!DH43</f>
        <v>0.14110074194137862</v>
      </c>
      <c r="DI28" s="25">
        <f>Kaspakas!DI43</f>
        <v>6.3139329363097696</v>
      </c>
      <c r="DJ28" s="25">
        <f>Kaspakas!DJ43</f>
        <v>5.6017917975605125E-2</v>
      </c>
      <c r="DK28" s="25">
        <f>Kaspakas!DK43</f>
        <v>2.206998015228603E-3</v>
      </c>
      <c r="DL28" s="25">
        <f>Kaspakas!DL43</f>
        <v>4.1860544374836802E-3</v>
      </c>
      <c r="DM28" s="25">
        <f>Kaspakas!DM43</f>
        <v>9.6537280950148062E-5</v>
      </c>
      <c r="DN28" s="25">
        <f>Kaspakas!DN43</f>
        <v>1.3454223796067308E-3</v>
      </c>
      <c r="DO28" s="25">
        <f>Kaspakas!DO43</f>
        <v>8.541833787812253E-2</v>
      </c>
      <c r="DP28" s="25">
        <f>Kaspakas!DP43</f>
        <v>4.5699139243621713E-2</v>
      </c>
      <c r="DQ28" s="25">
        <f>Kaspakas!DQ43</f>
        <v>1.9682480588717067E-4</v>
      </c>
      <c r="DR28" s="25">
        <f>Kaspakas!DR43</f>
        <v>1.5898198985837296E-4</v>
      </c>
      <c r="DS28" s="25">
        <f>Kaspakas!DS43</f>
        <v>0.22817229453264865</v>
      </c>
      <c r="DT28" s="25">
        <f>Kaspakas!DT43</f>
        <v>6.8378711658206859E-4</v>
      </c>
      <c r="DV28" s="25">
        <f>Kaspakas!DV43</f>
        <v>1.5331017877572812E-2</v>
      </c>
      <c r="DW28" s="25">
        <f>Kaspakas!DW43</f>
        <v>99.864474315930025</v>
      </c>
      <c r="DX28" s="25">
        <f>Kaspakas!DX43</f>
        <v>1.5526812593876478E-3</v>
      </c>
      <c r="DY28" s="25">
        <f>Kaspakas!DY43</f>
        <v>3.6019669650972927E-3</v>
      </c>
      <c r="DZ28" s="25">
        <f>Kaspakas!DZ43</f>
        <v>2.0732248307860739E-3</v>
      </c>
      <c r="EA28" s="25">
        <f>Kaspakas!EA43</f>
        <v>1.6928210094382084E-3</v>
      </c>
      <c r="EB28" s="25">
        <f>Kaspakas!EB43</f>
        <v>6.1252541148611563E-4</v>
      </c>
      <c r="EC28" s="25">
        <f>Kaspakas!EC43</f>
        <v>1.9739555935252059E-3</v>
      </c>
      <c r="ED28" s="25">
        <f>Kaspakas!ED43</f>
        <v>8.8329962445907767E-2</v>
      </c>
      <c r="EE28" s="25">
        <f>Kaspakas!EE43</f>
        <v>7.8367328905699105E-4</v>
      </c>
      <c r="EF28" s="25">
        <f>Kaspakas!EF43</f>
        <v>3.0875217359732072E-5</v>
      </c>
      <c r="EG28" s="25">
        <f>Kaspakas!EG43</f>
        <v>5.8561602568361273E-5</v>
      </c>
      <c r="EH28" s="25">
        <f>Kaspakas!EH43</f>
        <v>1.3505266031445022E-6</v>
      </c>
      <c r="EI28" s="25">
        <f>Kaspakas!EI43</f>
        <v>1.8822041580632319E-5</v>
      </c>
      <c r="EJ28" s="25">
        <f>Kaspakas!EJ43</f>
        <v>1.1949760399856512E-3</v>
      </c>
      <c r="EK28" s="25">
        <f>Kaspakas!EK43</f>
        <v>6.3931677670916824E-4</v>
      </c>
      <c r="EL28" s="25">
        <f>Kaspakas!EL43</f>
        <v>2.7535179558935876E-6</v>
      </c>
      <c r="EM28" s="25">
        <f>Kaspakas!EM43</f>
        <v>2.2241087029938026E-6</v>
      </c>
      <c r="EN28" s="25">
        <f>Kaspakas!EN43</f>
        <v>3.1920595943239296E-3</v>
      </c>
      <c r="EO28" s="25">
        <f>Kaspakas!EO43</f>
        <v>9.565969568880202E-6</v>
      </c>
      <c r="EQ28" s="25">
        <f>Kaspakas!EQ43</f>
        <v>199.72894863186005</v>
      </c>
    </row>
    <row r="29" spans="1:171">
      <c r="A29" s="25" t="str">
        <f>Kaspakas!A44</f>
        <v>18A-14.d</v>
      </c>
      <c r="B29" s="25" t="str">
        <f>Kaspakas!B44</f>
        <v>Kaspakas</v>
      </c>
      <c r="C29" s="25" t="str">
        <f>Kaspakas!C44</f>
        <v>epithermal</v>
      </c>
      <c r="D29" s="25" t="str">
        <f>Kaspakas!D44</f>
        <v>epithermal IS</v>
      </c>
      <c r="E29" s="25" t="str">
        <f>Kaspakas!E44</f>
        <v>pyrite</v>
      </c>
      <c r="F29" s="25" t="str">
        <f>Kaspakas!F44</f>
        <v>subhedral, inclusions</v>
      </c>
      <c r="G29" s="25">
        <f>Kaspakas!G44</f>
        <v>35.478618300160299</v>
      </c>
      <c r="H29" s="25">
        <f>Kaspakas!H44</f>
        <v>438250.121347534</v>
      </c>
      <c r="I29" s="25">
        <f>Kaspakas!I44</f>
        <v>2103.7609680405199</v>
      </c>
      <c r="J29" s="25">
        <f>Kaspakas!J44</f>
        <v>323.757725021017</v>
      </c>
      <c r="K29" s="25">
        <f>Kaspakas!K44</f>
        <v>148.31657459370899</v>
      </c>
      <c r="L29" s="25">
        <f>Kaspakas!L44</f>
        <v>439.00144210558602</v>
      </c>
      <c r="M29" s="25">
        <f>Kaspakas!M44</f>
        <v>5.6317914541612599E-2</v>
      </c>
      <c r="N29" s="25">
        <f>Kaspakas!N44</f>
        <v>0.85466278866949197</v>
      </c>
      <c r="O29" s="25">
        <f>Kaspakas!O44</f>
        <v>6107.7839373370298</v>
      </c>
      <c r="P29" s="25">
        <f>Kaspakas!P44</f>
        <v>2.1850739131325101</v>
      </c>
      <c r="Q29" s="25">
        <f>Kaspakas!Q44</f>
        <v>1.7281924245407301</v>
      </c>
      <c r="R29" s="25">
        <f>Kaspakas!R44</f>
        <v>1.7771646039294799</v>
      </c>
      <c r="S29" s="25">
        <f>Kaspakas!S44</f>
        <v>5.2299681851280297E-2</v>
      </c>
      <c r="T29" s="25">
        <f>Kaspakas!T44</f>
        <v>0.16230537630304001</v>
      </c>
      <c r="U29" s="25">
        <f>Kaspakas!U44</f>
        <v>108.145697305452</v>
      </c>
      <c r="V29" s="25">
        <f>Kaspakas!V44</f>
        <v>28.8052703935914</v>
      </c>
      <c r="W29" s="25">
        <f>Kaspakas!W44</f>
        <v>1.0013406944502301</v>
      </c>
      <c r="X29" s="25">
        <f>Kaspakas!X44</f>
        <v>0.129825911343907</v>
      </c>
      <c r="Y29" s="25">
        <f>Kaspakas!Y44</f>
        <v>2431.63506502666</v>
      </c>
      <c r="Z29" s="25">
        <f>Kaspakas!Z44</f>
        <v>138.34664448770201</v>
      </c>
      <c r="AA29" s="25">
        <f>Kaspakas!AA44</f>
        <v>6.4979483281949566</v>
      </c>
      <c r="AB29" s="25">
        <f>Kaspakas!AB44</f>
        <v>8.986027321943366E-4</v>
      </c>
      <c r="AC29" s="25">
        <f>Kaspakas!AC44</f>
        <v>5.6894493124191398E-2</v>
      </c>
      <c r="AD29" s="25">
        <f>Kaspakas!AD44</f>
        <v>0.34443932359495866</v>
      </c>
      <c r="AE29" s="25">
        <f>Kaspakas!AE44</f>
        <v>5.3390376381368565E-5</v>
      </c>
      <c r="AF29" s="25">
        <f>Kaspakas!AF44</f>
        <v>4.4474476808166241E-2</v>
      </c>
      <c r="AG29" s="25">
        <f>Kaspakas!AG44</f>
        <v>8.2147755890271082E-4</v>
      </c>
      <c r="AH29" s="25">
        <f>Kaspakas!AH44</f>
        <v>7.1071208397867976E-4</v>
      </c>
      <c r="AI29" s="25">
        <f>Kaspakas!AI44</f>
        <v>6.5761579661096442E-2</v>
      </c>
      <c r="AJ29" s="25">
        <f>Kaspakas!AJ44</f>
        <v>1.0386512281229966E-3</v>
      </c>
      <c r="AK29" s="25">
        <f>Kaspakas!AK44</f>
        <v>6.1711341410060073E-5</v>
      </c>
      <c r="AL29" s="25">
        <f>Kaspakas!AL44</f>
        <v>5.1405886385553018E-2</v>
      </c>
      <c r="AM29" s="25">
        <f>Kaspakas!AM44</f>
        <v>8.2147755890271082E-4</v>
      </c>
      <c r="AP29" s="25">
        <f>Kaspakas!AP44</f>
        <v>0.28098475674565399</v>
      </c>
      <c r="AQ29" s="25">
        <f>Kaspakas!AQ44</f>
        <v>9.9325510045475003</v>
      </c>
      <c r="AR29" s="25">
        <f>Kaspakas!AR44</f>
        <v>4.28883598351558E-2</v>
      </c>
      <c r="AS29" s="25">
        <f>Kaspakas!AS44</f>
        <v>0.18232632065423299</v>
      </c>
      <c r="AT29" s="25">
        <f>Kaspakas!AT44</f>
        <v>0.27851328332580999</v>
      </c>
      <c r="AU29" s="25">
        <f>Kaspakas!AU44</f>
        <v>3.17268263524246</v>
      </c>
      <c r="AV29" s="25">
        <f>Kaspakas!AV44</f>
        <v>5.6317914541612599E-2</v>
      </c>
      <c r="AW29" s="25">
        <f>Kaspakas!AW44</f>
        <v>0.85466278866949197</v>
      </c>
      <c r="AX29" s="25">
        <f>Kaspakas!AX44</f>
        <v>0.64252895890128303</v>
      </c>
      <c r="AY29" s="25">
        <f>Kaspakas!AY44</f>
        <v>1.05774977511368</v>
      </c>
      <c r="AZ29" s="25">
        <f>Kaspakas!AZ44</f>
        <v>2.9511851499471799E-2</v>
      </c>
      <c r="BA29" s="25">
        <f>Kaspakas!BA44</f>
        <v>0.34089403267857898</v>
      </c>
      <c r="BB29" s="25">
        <f>Kaspakas!BB44</f>
        <v>9.1084047182567792E-3</v>
      </c>
      <c r="BC29" s="25">
        <f>Kaspakas!BC44</f>
        <v>0.16230537630304001</v>
      </c>
      <c r="BD29" s="25">
        <f>Kaspakas!BD44</f>
        <v>3.2557392435964297E-2</v>
      </c>
      <c r="BE29" s="25">
        <f>Kaspakas!BE44</f>
        <v>0.354706060308765</v>
      </c>
      <c r="BF29" s="25">
        <f>Kaspakas!BF44</f>
        <v>3.8797493470833999E-2</v>
      </c>
      <c r="BG29" s="25">
        <f>Kaspakas!BG44</f>
        <v>1.30079870087247E-2</v>
      </c>
      <c r="BH29" s="25">
        <f>Kaspakas!BH44</f>
        <v>5.7708899325236103E-2</v>
      </c>
      <c r="BI29" s="25">
        <f>Kaspakas!BI44</f>
        <v>8.4573386391186799E-3</v>
      </c>
      <c r="BK29" s="25">
        <f>Kaspakas!BK44</f>
        <v>18.487723958492499</v>
      </c>
      <c r="BL29" s="25">
        <f>Kaspakas!BL44</f>
        <v>25370.430063575401</v>
      </c>
      <c r="BM29" s="25">
        <f>Kaspakas!BM44</f>
        <v>186.75086570753399</v>
      </c>
      <c r="BN29" s="25">
        <f>Kaspakas!BN44</f>
        <v>11.978690597722601</v>
      </c>
      <c r="BO29" s="25">
        <f>Kaspakas!BO44</f>
        <v>35.344675785192102</v>
      </c>
      <c r="BP29" s="25">
        <f>Kaspakas!BP44</f>
        <v>821.33269975506698</v>
      </c>
      <c r="BQ29" s="25">
        <f>Kaspakas!BQ44</f>
        <v>6.2731247141359095E-2</v>
      </c>
      <c r="BR29" s="25">
        <f>Kaspakas!BR44</f>
        <v>0.56181503000581101</v>
      </c>
      <c r="BS29" s="25">
        <f>Kaspakas!BS44</f>
        <v>881.43172783188402</v>
      </c>
      <c r="BT29" s="25">
        <f>Kaspakas!BT44</f>
        <v>1.71615321199372</v>
      </c>
      <c r="BU29" s="25">
        <f>Kaspakas!BU44</f>
        <v>0.86852877387569005</v>
      </c>
      <c r="BV29" s="25">
        <f>Kaspakas!BV44</f>
        <v>2.8448859405279601</v>
      </c>
      <c r="BW29" s="25">
        <f>Kaspakas!BW44</f>
        <v>9.1291125686283198E-2</v>
      </c>
      <c r="BX29" s="25">
        <f>Kaspakas!BX44</f>
        <v>0.137745123512243</v>
      </c>
      <c r="BY29" s="25">
        <f>Kaspakas!BY44</f>
        <v>35.653561714199697</v>
      </c>
      <c r="BZ29" s="25">
        <f>Kaspakas!BZ44</f>
        <v>1.0684916912442901</v>
      </c>
      <c r="CA29" s="25">
        <f>Kaspakas!CA44</f>
        <v>0.41154648996649301</v>
      </c>
      <c r="CB29" s="25">
        <f>Kaspakas!CB44</f>
        <v>3.9962055432339098E-2</v>
      </c>
      <c r="CC29" s="25">
        <f>Kaspakas!CC44</f>
        <v>281.37597104150598</v>
      </c>
      <c r="CD29" s="25">
        <f>Kaspakas!CD44</f>
        <v>27.558172613569599</v>
      </c>
      <c r="CF29" s="25">
        <f>Kaspakas!CF44</f>
        <v>35.478618300160299</v>
      </c>
      <c r="CG29" s="25">
        <f>Kaspakas!CG44</f>
        <v>438250.121347534</v>
      </c>
      <c r="CH29" s="25">
        <f>Kaspakas!CH44</f>
        <v>2103.7609680405199</v>
      </c>
      <c r="CI29" s="25">
        <f>Kaspakas!CI44</f>
        <v>323.757725021017</v>
      </c>
      <c r="CJ29" s="25">
        <f>Kaspakas!CJ44</f>
        <v>148.31657459370899</v>
      </c>
      <c r="CK29" s="25">
        <f>Kaspakas!CK44</f>
        <v>439.00144210558602</v>
      </c>
      <c r="CL29" s="25">
        <f>Kaspakas!CL44</f>
        <v>5.6317914541612599E-2</v>
      </c>
      <c r="CM29" s="25">
        <f>Kaspakas!CM44</f>
        <v>0.85466278866949197</v>
      </c>
      <c r="CN29" s="25">
        <f>Kaspakas!CN44</f>
        <v>6107.7839373370298</v>
      </c>
      <c r="CO29" s="25">
        <f>Kaspakas!CO44</f>
        <v>2.1850739131325101</v>
      </c>
      <c r="CP29" s="25">
        <f>Kaspakas!CP44</f>
        <v>1.7281924245407301</v>
      </c>
      <c r="CQ29" s="25">
        <f>Kaspakas!CQ44</f>
        <v>1.7771646039294799</v>
      </c>
      <c r="CR29" s="25">
        <f>Kaspakas!CR44</f>
        <v>5.2299681851280297E-2</v>
      </c>
      <c r="CS29" s="25">
        <f>Kaspakas!CS44</f>
        <v>0.16230537630304001</v>
      </c>
      <c r="CT29" s="25">
        <f>Kaspakas!CT44</f>
        <v>108.145697305452</v>
      </c>
      <c r="CU29" s="25">
        <f>Kaspakas!CU44</f>
        <v>28.8052703935914</v>
      </c>
      <c r="CV29" s="25">
        <f>Kaspakas!CV44</f>
        <v>1.0013406944502301</v>
      </c>
      <c r="CW29" s="25">
        <f>Kaspakas!CW44</f>
        <v>0.129825911343907</v>
      </c>
      <c r="CX29" s="25">
        <f>Kaspakas!CX44</f>
        <v>2431.63506502666</v>
      </c>
      <c r="CY29" s="25">
        <f>Kaspakas!CY44</f>
        <v>138.34664448770201</v>
      </c>
      <c r="DA29" s="25">
        <f>Kaspakas!DA44</f>
        <v>0.64579319699103799</v>
      </c>
      <c r="DB29" s="25">
        <f>Kaspakas!DB44</f>
        <v>7847.6161043519387</v>
      </c>
      <c r="DC29" s="25">
        <f>Kaspakas!DC44</f>
        <v>35.697382257208496</v>
      </c>
      <c r="DD29" s="25">
        <f>Kaspakas!DD44</f>
        <v>5.5160840063962393</v>
      </c>
      <c r="DE29" s="25">
        <f>Kaspakas!DE44</f>
        <v>2.3340033140356433</v>
      </c>
      <c r="DF29" s="25">
        <f>Kaspakas!DF44</f>
        <v>6.7135868191709136</v>
      </c>
      <c r="DG29" s="25">
        <f>Kaspakas!DG44</f>
        <v>8.0773797085054568E-4</v>
      </c>
      <c r="DH29" s="25">
        <f>Kaspakas!DH44</f>
        <v>1.1770593426105109E-2</v>
      </c>
      <c r="DI29" s="25">
        <f>Kaspakas!DI44</f>
        <v>81.522337180960236</v>
      </c>
      <c r="DJ29" s="25">
        <f>Kaspakas!DJ44</f>
        <v>2.76731751916478E-2</v>
      </c>
      <c r="DK29" s="25">
        <f>Kaspakas!DK44</f>
        <v>1.6021333669614678E-2</v>
      </c>
      <c r="DL29" s="25">
        <f>Kaspakas!DL44</f>
        <v>1.5809525793111706E-2</v>
      </c>
      <c r="DM29" s="25">
        <f>Kaspakas!DM44</f>
        <v>4.5550072158790695E-4</v>
      </c>
      <c r="DN29" s="25">
        <f>Kaspakas!DN44</f>
        <v>1.367242661132508E-3</v>
      </c>
      <c r="DO29" s="25">
        <f>Kaspakas!DO44</f>
        <v>0.88818739574122862</v>
      </c>
      <c r="DP29" s="25">
        <f>Kaspakas!DP44</f>
        <v>0.22574663317861599</v>
      </c>
      <c r="DQ29" s="25">
        <f>Kaspakas!DQ44</f>
        <v>5.0838109031722898E-3</v>
      </c>
      <c r="DR29" s="25">
        <f>Kaspakas!DR44</f>
        <v>6.3520802014600515E-4</v>
      </c>
      <c r="DS29" s="25">
        <f>Kaspakas!DS44</f>
        <v>11.735690468275386</v>
      </c>
      <c r="DT29" s="25">
        <f>Kaspakas!DT44</f>
        <v>0.6620078137847295</v>
      </c>
      <c r="DV29" s="25">
        <f>Kaspakas!DV44</f>
        <v>8.0777992738863529E-3</v>
      </c>
      <c r="DW29" s="25">
        <f>Kaspakas!DW44</f>
        <v>98.160630933919009</v>
      </c>
      <c r="DX29" s="25">
        <f>Kaspakas!DX44</f>
        <v>0.44651490573215813</v>
      </c>
      <c r="DY29" s="25">
        <f>Kaspakas!DY44</f>
        <v>6.8997040521908776E-2</v>
      </c>
      <c r="DZ29" s="25">
        <f>Kaspakas!DZ44</f>
        <v>2.919450121681462E-2</v>
      </c>
      <c r="EA29" s="25">
        <f>Kaspakas!EA44</f>
        <v>8.3975809881169108E-2</v>
      </c>
      <c r="EB29" s="25">
        <f>Kaspakas!EB44</f>
        <v>1.010345916437011E-5</v>
      </c>
      <c r="EC29" s="25">
        <f>Kaspakas!EC44</f>
        <v>1.4723055534436485E-4</v>
      </c>
      <c r="ED29" s="25">
        <f>Kaspakas!ED44</f>
        <v>1.0197089086013051</v>
      </c>
      <c r="EE29" s="25">
        <f>Kaspakas!EE44</f>
        <v>3.4614541545305966E-4</v>
      </c>
      <c r="EF29" s="25">
        <f>Kaspakas!EF44</f>
        <v>2.0040024900556583E-4</v>
      </c>
      <c r="EG29" s="25">
        <f>Kaspakas!EG44</f>
        <v>1.9775088459759288E-4</v>
      </c>
      <c r="EH29" s="25">
        <f>Kaspakas!EH44</f>
        <v>5.6975567646751875E-6</v>
      </c>
      <c r="EI29" s="25">
        <f>Kaspakas!EI44</f>
        <v>1.7101932672536165E-5</v>
      </c>
      <c r="EJ29" s="25">
        <f>Kaspakas!EJ44</f>
        <v>1.1109747723918921E-2</v>
      </c>
      <c r="EK29" s="25">
        <f>Kaspakas!EK44</f>
        <v>2.8237150810336261E-3</v>
      </c>
      <c r="EL29" s="25">
        <f>Kaspakas!EL44</f>
        <v>6.359002264743668E-5</v>
      </c>
      <c r="EM29" s="25">
        <f>Kaspakas!EM44</f>
        <v>7.9453963092358108E-6</v>
      </c>
      <c r="EN29" s="25">
        <f>Kaspakas!EN44</f>
        <v>0.1467939773675031</v>
      </c>
      <c r="EO29" s="25">
        <f>Kaspakas!EO44</f>
        <v>8.2806171734441346E-3</v>
      </c>
      <c r="EQ29" s="25">
        <f>Kaspakas!EQ44</f>
        <v>196.32126186783802</v>
      </c>
    </row>
    <row r="30" spans="1:171">
      <c r="A30" s="25" t="str">
        <f>Kaspakas!A45</f>
        <v>18A-16.d</v>
      </c>
      <c r="B30" s="25" t="str">
        <f>Kaspakas!B45</f>
        <v>Kaspakas</v>
      </c>
      <c r="C30" s="25" t="str">
        <f>Kaspakas!C45</f>
        <v>epithermal</v>
      </c>
      <c r="D30" s="25" t="str">
        <f>Kaspakas!D45</f>
        <v>epithermal IS</v>
      </c>
      <c r="E30" s="25" t="str">
        <f>Kaspakas!E45</f>
        <v>pyrite</v>
      </c>
      <c r="F30" s="25" t="str">
        <f>Kaspakas!F45</f>
        <v>subhedral, inclusions</v>
      </c>
      <c r="G30" s="25">
        <f>Kaspakas!G45</f>
        <v>23.1450351047617</v>
      </c>
      <c r="H30" s="25">
        <f>Kaspakas!H45</f>
        <v>389242.85129804799</v>
      </c>
      <c r="I30" s="25">
        <f>Kaspakas!I45</f>
        <v>58.130859206988802</v>
      </c>
      <c r="J30" s="25">
        <f>Kaspakas!J45</f>
        <v>2.6667759596165799</v>
      </c>
      <c r="K30" s="25">
        <f>Kaspakas!K45</f>
        <v>3.3910895639734502</v>
      </c>
      <c r="L30" s="25">
        <f>Kaspakas!L45</f>
        <v>2.0264069156725402</v>
      </c>
      <c r="M30" s="25">
        <f>Kaspakas!M45</f>
        <v>9.4549091269531302E-2</v>
      </c>
      <c r="N30" s="25">
        <f>Kaspakas!N45</f>
        <v>0.77674590861611004</v>
      </c>
      <c r="O30" s="25">
        <f>Kaspakas!O45</f>
        <v>321.81490088128197</v>
      </c>
      <c r="P30" s="25">
        <f>Kaspakas!P45</f>
        <v>0.64914442078272006</v>
      </c>
      <c r="Q30" s="25">
        <f>Kaspakas!Q45</f>
        <v>4.30639166833593E-2</v>
      </c>
      <c r="R30" s="25">
        <f>Kaspakas!R45</f>
        <v>0.105080637895584</v>
      </c>
      <c r="S30" s="25">
        <f>Kaspakas!S45</f>
        <v>6.1742333159969702E-3</v>
      </c>
      <c r="T30" s="25">
        <f>Kaspakas!T45</f>
        <v>9.4403833237963905E-2</v>
      </c>
      <c r="U30" s="25">
        <f>Kaspakas!U45</f>
        <v>3.7223883332785999</v>
      </c>
      <c r="V30" s="25">
        <f>Kaspakas!V45</f>
        <v>1.14433918326171</v>
      </c>
      <c r="W30" s="25">
        <f>Kaspakas!W45</f>
        <v>1.9058165611241001E-2</v>
      </c>
      <c r="X30" s="25">
        <f>Kaspakas!X45</f>
        <v>5.1648274117185297E-2</v>
      </c>
      <c r="Y30" s="25">
        <f>Kaspakas!Y45</f>
        <v>73.192118544384897</v>
      </c>
      <c r="Z30" s="25">
        <f>Kaspakas!Z45</f>
        <v>4.6934977901846399E-2</v>
      </c>
      <c r="AA30" s="25">
        <f>Kaspakas!AA45</f>
        <v>21.798178807396578</v>
      </c>
      <c r="AB30" s="25">
        <f>Kaspakas!AB45</f>
        <v>8.8690481119093213E-3</v>
      </c>
      <c r="AC30" s="25">
        <f>Kaspakas!AC45</f>
        <v>6.4125726697450707E-4</v>
      </c>
      <c r="AD30" s="25">
        <f>Kaspakas!AD45</f>
        <v>0.18063445492361888</v>
      </c>
      <c r="AE30" s="25">
        <f>Kaspakas!AE45</f>
        <v>7.0565349308566517E-4</v>
      </c>
      <c r="AF30" s="25">
        <f>Kaspakas!AF45</f>
        <v>5.0857775499711523E-2</v>
      </c>
      <c r="AG30" s="25">
        <f>Kaspakas!AG45</f>
        <v>7.4080991182359692E-4</v>
      </c>
      <c r="AH30" s="25">
        <f>Kaspakas!AH45</f>
        <v>5.8836822242335613E-4</v>
      </c>
      <c r="AI30" s="25">
        <f>Kaspakas!AI45</f>
        <v>8.074021017773573E-4</v>
      </c>
      <c r="AJ30" s="25">
        <f>Kaspakas!AJ45</f>
        <v>1.1166950388111182E-2</v>
      </c>
      <c r="AK30" s="25">
        <f>Kaspakas!AK45</f>
        <v>8.8848289569020973E-4</v>
      </c>
      <c r="AL30" s="25">
        <f>Kaspakas!AL45</f>
        <v>6.4034634685583222E-2</v>
      </c>
      <c r="AM30" s="25">
        <f>Kaspakas!AM45</f>
        <v>7.4080991182359692E-4</v>
      </c>
      <c r="AP30" s="25">
        <f>Kaspakas!AP45</f>
        <v>0.128290577104135</v>
      </c>
      <c r="AQ30" s="25">
        <f>Kaspakas!AQ45</f>
        <v>3.70339941067992</v>
      </c>
      <c r="AR30" s="25">
        <f>Kaspakas!AR45</f>
        <v>1.27182475462745E-2</v>
      </c>
      <c r="AS30" s="25">
        <f>Kaspakas!AS45</f>
        <v>0.13184906581354</v>
      </c>
      <c r="AT30" s="25">
        <f>Kaspakas!AT45</f>
        <v>8.4120587209198405E-2</v>
      </c>
      <c r="AU30" s="25">
        <f>Kaspakas!AU45</f>
        <v>2.0264069156725402</v>
      </c>
      <c r="AV30" s="25">
        <f>Kaspakas!AV45</f>
        <v>4.33114260541618E-2</v>
      </c>
      <c r="AW30" s="25">
        <f>Kaspakas!AW45</f>
        <v>0.36206406966597199</v>
      </c>
      <c r="AX30" s="25">
        <f>Kaspakas!AX45</f>
        <v>0.22720475486411801</v>
      </c>
      <c r="AY30" s="25">
        <f>Kaspakas!AY45</f>
        <v>0.64914442078272006</v>
      </c>
      <c r="AZ30" s="25">
        <f>Kaspakas!AZ45</f>
        <v>1.19291871447071E-2</v>
      </c>
      <c r="BA30" s="25">
        <f>Kaspakas!BA45</f>
        <v>0.105080637895584</v>
      </c>
      <c r="BB30" s="25">
        <f>Kaspakas!BB45</f>
        <v>6.1742333159969702E-3</v>
      </c>
      <c r="BC30" s="25">
        <f>Kaspakas!BC45</f>
        <v>9.4403833237963905E-2</v>
      </c>
      <c r="BD30" s="25">
        <f>Kaspakas!BD45</f>
        <v>2.0459356376773499E-2</v>
      </c>
      <c r="BE30" s="25">
        <f>Kaspakas!BE45</f>
        <v>1.1741526982592401E-3</v>
      </c>
      <c r="BF30" s="25">
        <f>Kaspakas!BF45</f>
        <v>1.9058165611241001E-2</v>
      </c>
      <c r="BG30" s="25">
        <f>Kaspakas!BG45</f>
        <v>4.45346703912232E-3</v>
      </c>
      <c r="BH30" s="25">
        <f>Kaspakas!BH45</f>
        <v>3.6614779902539099E-2</v>
      </c>
      <c r="BI30" s="25">
        <f>Kaspakas!BI45</f>
        <v>3.9766555794699104E-3</v>
      </c>
      <c r="BK30" s="25">
        <f>Kaspakas!BK45</f>
        <v>5.5395976501877104</v>
      </c>
      <c r="BL30" s="25">
        <f>Kaspakas!BL45</f>
        <v>30147.432587587398</v>
      </c>
      <c r="BM30" s="25">
        <f>Kaspakas!BM45</f>
        <v>23.237672969548001</v>
      </c>
      <c r="BN30" s="25">
        <f>Kaspakas!BN45</f>
        <v>1.3360549407075299</v>
      </c>
      <c r="BO30" s="25">
        <f>Kaspakas!BO45</f>
        <v>2.32950741313558</v>
      </c>
      <c r="BP30" s="25">
        <f>Kaspakas!BP45</f>
        <v>1.4292153869686499</v>
      </c>
      <c r="BQ30" s="25">
        <f>Kaspakas!BQ45</f>
        <v>0.173599403710819</v>
      </c>
      <c r="BR30" s="25">
        <f>Kaspakas!BR45</f>
        <v>0.31797265935616298</v>
      </c>
      <c r="BS30" s="25">
        <f>Kaspakas!BS45</f>
        <v>188.22160409249301</v>
      </c>
      <c r="BT30" s="25">
        <f>Kaspakas!BT45</f>
        <v>0.65625964755389099</v>
      </c>
      <c r="BU30" s="25">
        <f>Kaspakas!BU45</f>
        <v>3.7795341389210403E-2</v>
      </c>
      <c r="BV30" s="25">
        <f>Kaspakas!BV45</f>
        <v>9.2425122425792205E-2</v>
      </c>
      <c r="BW30" s="25">
        <f>Kaspakas!BW45</f>
        <v>2.5553799022520998E-3</v>
      </c>
      <c r="BX30" s="25">
        <f>Kaspakas!BX45</f>
        <v>5.83014740193172E-2</v>
      </c>
      <c r="BY30" s="25">
        <f>Kaspakas!BY45</f>
        <v>1.8344855523239401</v>
      </c>
      <c r="BZ30" s="25">
        <f>Kaspakas!BZ45</f>
        <v>0.45997820393121902</v>
      </c>
      <c r="CA30" s="25">
        <f>Kaspakas!CA45</f>
        <v>9.8447647826849592E-3</v>
      </c>
      <c r="CB30" s="25">
        <f>Kaspakas!CB45</f>
        <v>3.2380378550062101E-2</v>
      </c>
      <c r="CC30" s="25">
        <f>Kaspakas!CC45</f>
        <v>40.691019128540901</v>
      </c>
      <c r="CD30" s="25">
        <f>Kaspakas!CD45</f>
        <v>3.1487977854758001E-2</v>
      </c>
      <c r="CF30" s="25">
        <f>Kaspakas!CF45</f>
        <v>23.1450351047617</v>
      </c>
      <c r="CG30" s="25">
        <f>Kaspakas!CG45</f>
        <v>389242.85129804799</v>
      </c>
      <c r="CH30" s="25">
        <f>Kaspakas!CH45</f>
        <v>58.130859206988802</v>
      </c>
      <c r="CI30" s="25">
        <f>Kaspakas!CI45</f>
        <v>2.6667759596165799</v>
      </c>
      <c r="CJ30" s="25">
        <f>Kaspakas!CJ45</f>
        <v>3.3910895639734502</v>
      </c>
      <c r="CK30" s="25">
        <f>Kaspakas!CK45</f>
        <v>2.0264069156725402</v>
      </c>
      <c r="CL30" s="25">
        <f>Kaspakas!CL45</f>
        <v>9.4549091269531302E-2</v>
      </c>
      <c r="CM30" s="25">
        <f>Kaspakas!CM45</f>
        <v>0.77674590861611004</v>
      </c>
      <c r="CN30" s="25">
        <f>Kaspakas!CN45</f>
        <v>321.81490088128197</v>
      </c>
      <c r="CO30" s="25">
        <f>Kaspakas!CO45</f>
        <v>0.64914442078272006</v>
      </c>
      <c r="CP30" s="25">
        <f>Kaspakas!CP45</f>
        <v>4.30639166833593E-2</v>
      </c>
      <c r="CQ30" s="25">
        <f>Kaspakas!CQ45</f>
        <v>0.105080637895584</v>
      </c>
      <c r="CR30" s="25">
        <f>Kaspakas!CR45</f>
        <v>6.1742333159969702E-3</v>
      </c>
      <c r="CS30" s="25">
        <f>Kaspakas!CS45</f>
        <v>9.4403833237963905E-2</v>
      </c>
      <c r="CT30" s="25">
        <f>Kaspakas!CT45</f>
        <v>3.7223883332785999</v>
      </c>
      <c r="CU30" s="25">
        <f>Kaspakas!CU45</f>
        <v>1.14433918326171</v>
      </c>
      <c r="CV30" s="25">
        <f>Kaspakas!CV45</f>
        <v>1.9058165611241001E-2</v>
      </c>
      <c r="CW30" s="25">
        <f>Kaspakas!CW45</f>
        <v>5.1648274117185297E-2</v>
      </c>
      <c r="CX30" s="25">
        <f>Kaspakas!CX45</f>
        <v>73.192118544384897</v>
      </c>
      <c r="CY30" s="25">
        <f>Kaspakas!CY45</f>
        <v>4.6934977901846399E-2</v>
      </c>
      <c r="DA30" s="25">
        <f>Kaspakas!DA45</f>
        <v>0.42129335726431966</v>
      </c>
      <c r="DB30" s="25">
        <f>Kaspakas!DB45</f>
        <v>6970.0573247031607</v>
      </c>
      <c r="DC30" s="25">
        <f>Kaspakas!DC45</f>
        <v>0.98638558922625619</v>
      </c>
      <c r="DD30" s="25">
        <f>Kaspakas!DD45</f>
        <v>4.5435704178265021E-2</v>
      </c>
      <c r="DE30" s="25">
        <f>Kaspakas!DE45</f>
        <v>5.3364327636254844E-2</v>
      </c>
      <c r="DF30" s="25">
        <f>Kaspakas!DF45</f>
        <v>3.0989553688217465E-2</v>
      </c>
      <c r="DG30" s="25">
        <f>Kaspakas!DG45</f>
        <v>1.3560674564997389E-3</v>
      </c>
      <c r="DH30" s="25">
        <f>Kaspakas!DH45</f>
        <v>1.0697505971851123E-2</v>
      </c>
      <c r="DI30" s="25">
        <f>Kaspakas!DI45</f>
        <v>4.2953554232862352</v>
      </c>
      <c r="DJ30" s="25">
        <f>Kaspakas!DJ45</f>
        <v>8.2211806076838926E-3</v>
      </c>
      <c r="DK30" s="25">
        <f>Kaspakas!DK45</f>
        <v>3.992271743049323E-4</v>
      </c>
      <c r="DL30" s="25">
        <f>Kaspakas!DL45</f>
        <v>9.3478963709587139E-4</v>
      </c>
      <c r="DM30" s="25">
        <f>Kaspakas!DM45</f>
        <v>5.3774088696867827E-5</v>
      </c>
      <c r="DN30" s="25">
        <f>Kaspakas!DN45</f>
        <v>7.9524752116893192E-4</v>
      </c>
      <c r="DO30" s="25">
        <f>Kaspakas!DO45</f>
        <v>3.0571520476992443E-2</v>
      </c>
      <c r="DP30" s="25">
        <f>Kaspakas!DP45</f>
        <v>8.9681754174115204E-3</v>
      </c>
      <c r="DQ30" s="25">
        <f>Kaspakas!DQ45</f>
        <v>9.6758386696832525E-5</v>
      </c>
      <c r="DR30" s="25">
        <f>Kaspakas!DR45</f>
        <v>2.5270300517305134E-4</v>
      </c>
      <c r="DS30" s="25">
        <f>Kaspakas!DS45</f>
        <v>0.35324381536865301</v>
      </c>
      <c r="DT30" s="25">
        <f>Kaspakas!DT45</f>
        <v>2.2459035581161445E-4</v>
      </c>
      <c r="DV30" s="25">
        <f>Kaspakas!DV45</f>
        <v>6.0380251021813465E-3</v>
      </c>
      <c r="DW30" s="25">
        <f>Kaspakas!DW45</f>
        <v>99.895667388356784</v>
      </c>
      <c r="DX30" s="25">
        <f>Kaspakas!DX45</f>
        <v>1.413699230116602E-2</v>
      </c>
      <c r="DY30" s="25">
        <f>Kaspakas!DY45</f>
        <v>6.5118976512019348E-4</v>
      </c>
      <c r="DZ30" s="25">
        <f>Kaspakas!DZ45</f>
        <v>7.6482371315097326E-4</v>
      </c>
      <c r="EA30" s="25">
        <f>Kaspakas!EA45</f>
        <v>4.4414586617243316E-4</v>
      </c>
      <c r="EB30" s="25">
        <f>Kaspakas!EB45</f>
        <v>1.9435315561976685E-5</v>
      </c>
      <c r="EC30" s="25">
        <f>Kaspakas!EC45</f>
        <v>1.533178923308943E-4</v>
      </c>
      <c r="ED30" s="25">
        <f>Kaspakas!ED45</f>
        <v>6.1561530514047835E-2</v>
      </c>
      <c r="EE30" s="25">
        <f>Kaspakas!EE45</f>
        <v>1.1782691092282727E-4</v>
      </c>
      <c r="EF30" s="25">
        <f>Kaspakas!EF45</f>
        <v>5.7217700169284486E-6</v>
      </c>
      <c r="EG30" s="25">
        <f>Kaspakas!EG45</f>
        <v>1.3397513150207675E-5</v>
      </c>
      <c r="EH30" s="25">
        <f>Kaspakas!EH45</f>
        <v>7.7069645604429489E-7</v>
      </c>
      <c r="EI30" s="25">
        <f>Kaspakas!EI45</f>
        <v>1.1397579412231032E-5</v>
      </c>
      <c r="EJ30" s="25">
        <f>Kaspakas!EJ45</f>
        <v>4.3815456586019362E-4</v>
      </c>
      <c r="EK30" s="25">
        <f>Kaspakas!EK45</f>
        <v>1.2853292689616905E-4</v>
      </c>
      <c r="EL30" s="25">
        <f>Kaspakas!EL45</f>
        <v>1.3867523844091814E-6</v>
      </c>
      <c r="EM30" s="25">
        <f>Kaspakas!EM45</f>
        <v>3.6217686852210252E-6</v>
      </c>
      <c r="EN30" s="25">
        <f>Kaspakas!EN45</f>
        <v>5.06273120050184E-3</v>
      </c>
      <c r="EO30" s="25">
        <f>Kaspakas!EO45</f>
        <v>3.2188549444599048E-6</v>
      </c>
      <c r="EQ30" s="25">
        <f>Kaspakas!EQ45</f>
        <v>199.79133477671357</v>
      </c>
    </row>
    <row r="31" spans="1:171">
      <c r="A31" s="25" t="str">
        <f>Kaspakas!A46</f>
        <v>18A-18.d</v>
      </c>
      <c r="B31" s="25" t="str">
        <f>Kaspakas!B46</f>
        <v>Kaspakas</v>
      </c>
      <c r="C31" s="25" t="str">
        <f>Kaspakas!C46</f>
        <v>epithermal</v>
      </c>
      <c r="D31" s="25" t="str">
        <f>Kaspakas!D46</f>
        <v>epithermal IS</v>
      </c>
      <c r="E31" s="25" t="str">
        <f>Kaspakas!E46</f>
        <v>pyrite</v>
      </c>
      <c r="F31" s="25" t="str">
        <f>Kaspakas!F46</f>
        <v>subhedral, inclusions</v>
      </c>
      <c r="G31" s="25">
        <f>Kaspakas!G46</f>
        <v>18.115875006136399</v>
      </c>
      <c r="H31" s="25">
        <f>Kaspakas!H46</f>
        <v>419986.14164454001</v>
      </c>
      <c r="I31" s="25">
        <f>Kaspakas!I46</f>
        <v>2352.7268413402799</v>
      </c>
      <c r="J31" s="25">
        <f>Kaspakas!J46</f>
        <v>57.264260367790001</v>
      </c>
      <c r="K31" s="25">
        <f>Kaspakas!K46</f>
        <v>6.9997165407689597</v>
      </c>
      <c r="L31" s="25">
        <f>Kaspakas!L46</f>
        <v>2.4061495458924802</v>
      </c>
      <c r="M31" s="25">
        <f>Kaspakas!M46</f>
        <v>4.0723582030861599E-2</v>
      </c>
      <c r="N31" s="25">
        <f>Kaspakas!N46</f>
        <v>0.69860589103123205</v>
      </c>
      <c r="O31" s="25">
        <f>Kaspakas!O46</f>
        <v>4834.2285394924102</v>
      </c>
      <c r="P31" s="25">
        <f>Kaspakas!P46</f>
        <v>1.1442001189640401</v>
      </c>
      <c r="Q31" s="25">
        <f>Kaspakas!Q46</f>
        <v>8.33926549823404E-2</v>
      </c>
      <c r="R31" s="25">
        <f>Kaspakas!R46</f>
        <v>0.145726167106389</v>
      </c>
      <c r="S31" s="25">
        <f>Kaspakas!S46</f>
        <v>8.7552009960772097E-3</v>
      </c>
      <c r="T31" s="25">
        <f>Kaspakas!T46</f>
        <v>8.0235883337315905E-2</v>
      </c>
      <c r="U31" s="25">
        <f>Kaspakas!U46</f>
        <v>8.0620947347467702</v>
      </c>
      <c r="V31" s="25">
        <f>Kaspakas!V46</f>
        <v>6.4175435468169102</v>
      </c>
      <c r="W31" s="25">
        <f>Kaspakas!W46</f>
        <v>5.2764229365311797E-2</v>
      </c>
      <c r="X31" s="25">
        <f>Kaspakas!X46</f>
        <v>9.0684103860879505E-3</v>
      </c>
      <c r="Y31" s="25">
        <f>Kaspakas!Y46</f>
        <v>63.899820354315601</v>
      </c>
      <c r="Z31" s="25">
        <f>Kaspakas!Z46</f>
        <v>0.284254589625757</v>
      </c>
      <c r="AA31" s="25">
        <f>Kaspakas!AA46</f>
        <v>41.08543140572268</v>
      </c>
      <c r="AB31" s="25">
        <f>Kaspakas!AB46</f>
        <v>1.79061554886948E-2</v>
      </c>
      <c r="AC31" s="25">
        <f>Kaspakas!AC46</f>
        <v>4.4484411387951473E-3</v>
      </c>
      <c r="AD31" s="25">
        <f>Kaspakas!AD46</f>
        <v>0.48668092998088047</v>
      </c>
      <c r="AE31" s="25">
        <f>Kaspakas!AE46</f>
        <v>1.419160544709653E-4</v>
      </c>
      <c r="AF31" s="25">
        <f>Kaspakas!AF46</f>
        <v>0.1261677214434028</v>
      </c>
      <c r="AG31" s="25">
        <f>Kaspakas!AG46</f>
        <v>3.544510714844994E-5</v>
      </c>
      <c r="AH31" s="25">
        <f>Kaspakas!AH46</f>
        <v>1.3050530427149833E-3</v>
      </c>
      <c r="AI31" s="25">
        <f>Kaspakas!AI46</f>
        <v>1.2081920630608586E-4</v>
      </c>
      <c r="AJ31" s="25">
        <f>Kaspakas!AJ46</f>
        <v>4.8632935148230921E-4</v>
      </c>
      <c r="AK31" s="25">
        <f>Kaspakas!AK46</f>
        <v>3.8544255230759986E-6</v>
      </c>
      <c r="AL31" s="25">
        <f>Kaspakas!AL46</f>
        <v>3.4267024089179982E-3</v>
      </c>
      <c r="AM31" s="25">
        <f>Kaspakas!AM46</f>
        <v>3.544510714844994E-5</v>
      </c>
      <c r="AP31" s="25">
        <f>Kaspakas!AP46</f>
        <v>0.149984505383332</v>
      </c>
      <c r="AQ31" s="25">
        <f>Kaspakas!AQ46</f>
        <v>4.5186209850772396</v>
      </c>
      <c r="AR31" s="25">
        <f>Kaspakas!AR46</f>
        <v>2.7851393378894002E-2</v>
      </c>
      <c r="AS31" s="25">
        <f>Kaspakas!AS46</f>
        <v>0.109002799218984</v>
      </c>
      <c r="AT31" s="25">
        <f>Kaspakas!AT46</f>
        <v>0.117003287088129</v>
      </c>
      <c r="AU31" s="25">
        <f>Kaspakas!AU46</f>
        <v>2.4061495458924802</v>
      </c>
      <c r="AV31" s="25">
        <f>Kaspakas!AV46</f>
        <v>4.0723582030861599E-2</v>
      </c>
      <c r="AW31" s="25">
        <f>Kaspakas!AW46</f>
        <v>0.166378631591064</v>
      </c>
      <c r="AX31" s="25">
        <f>Kaspakas!AX46</f>
        <v>0.21325066496555201</v>
      </c>
      <c r="AY31" s="25">
        <f>Kaspakas!AY46</f>
        <v>0.55109196902046798</v>
      </c>
      <c r="AZ31" s="25">
        <f>Kaspakas!AZ46</f>
        <v>1.78995307668364E-2</v>
      </c>
      <c r="BA31" s="25">
        <f>Kaspakas!BA46</f>
        <v>0.145726167106389</v>
      </c>
      <c r="BB31" s="25">
        <f>Kaspakas!BB46</f>
        <v>8.7552009960772097E-3</v>
      </c>
      <c r="BC31" s="25">
        <f>Kaspakas!BC46</f>
        <v>8.0235883337315905E-2</v>
      </c>
      <c r="BD31" s="25">
        <f>Kaspakas!BD46</f>
        <v>2.76551009073467E-2</v>
      </c>
      <c r="BE31" s="25">
        <f>Kaspakas!BE46</f>
        <v>0.119256609080071</v>
      </c>
      <c r="BF31" s="25">
        <f>Kaspakas!BF46</f>
        <v>1.3993235633738099E-4</v>
      </c>
      <c r="BG31" s="25">
        <f>Kaspakas!BG46</f>
        <v>9.0684103860879505E-3</v>
      </c>
      <c r="BH31" s="25">
        <f>Kaspakas!BH46</f>
        <v>5.2580928618167502E-2</v>
      </c>
      <c r="BI31" s="25">
        <f>Kaspakas!BI46</f>
        <v>7.8892551627363795E-3</v>
      </c>
      <c r="BK31" s="25">
        <f>Kaspakas!BK46</f>
        <v>1.7035319437707499</v>
      </c>
      <c r="BL31" s="25">
        <f>Kaspakas!BL46</f>
        <v>63364.946684770599</v>
      </c>
      <c r="BM31" s="25">
        <f>Kaspakas!BM46</f>
        <v>309.51348231393303</v>
      </c>
      <c r="BN31" s="25">
        <f>Kaspakas!BN46</f>
        <v>9.0890024508323304</v>
      </c>
      <c r="BO31" s="25">
        <f>Kaspakas!BO46</f>
        <v>9.05304737922539</v>
      </c>
      <c r="BP31" s="25">
        <f>Kaspakas!BP46</f>
        <v>0.92737196478288897</v>
      </c>
      <c r="BQ31" s="25">
        <f>Kaspakas!BQ46</f>
        <v>0.132356774033105</v>
      </c>
      <c r="BR31" s="25">
        <f>Kaspakas!BR46</f>
        <v>0.129236041887307</v>
      </c>
      <c r="BS31" s="25">
        <f>Kaspakas!BS46</f>
        <v>1814.08345268161</v>
      </c>
      <c r="BT31" s="25">
        <f>Kaspakas!BT46</f>
        <v>0.204623515053592</v>
      </c>
      <c r="BU31" s="25">
        <f>Kaspakas!BU46</f>
        <v>9.85936724684192E-2</v>
      </c>
      <c r="BV31" s="25">
        <f>Kaspakas!BV46</f>
        <v>0.14931779592280001</v>
      </c>
      <c r="BW31" s="25">
        <f>Kaspakas!BW46</f>
        <v>5.3200358648640899E-3</v>
      </c>
      <c r="BX31" s="25">
        <f>Kaspakas!BX46</f>
        <v>2.4410960354877401E-2</v>
      </c>
      <c r="BY31" s="25">
        <f>Kaspakas!BY46</f>
        <v>3.3603513160795901</v>
      </c>
      <c r="BZ31" s="25">
        <f>Kaspakas!BZ46</f>
        <v>0.23380620957252499</v>
      </c>
      <c r="CA31" s="25">
        <f>Kaspakas!CA46</f>
        <v>7.2460052045779003E-2</v>
      </c>
      <c r="CB31" s="25">
        <f>Kaspakas!CB46</f>
        <v>4.7773844062677798E-3</v>
      </c>
      <c r="CC31" s="25">
        <f>Kaspakas!CC46</f>
        <v>3.89013606984027</v>
      </c>
      <c r="CD31" s="25">
        <f>Kaspakas!CD46</f>
        <v>0.11122424633504099</v>
      </c>
      <c r="CF31" s="25">
        <f>Kaspakas!CF46</f>
        <v>18.115875006136399</v>
      </c>
      <c r="CG31" s="25">
        <f>Kaspakas!CG46</f>
        <v>419986.14164454001</v>
      </c>
      <c r="CH31" s="25">
        <f>Kaspakas!CH46</f>
        <v>2352.7268413402799</v>
      </c>
      <c r="CI31" s="25">
        <f>Kaspakas!CI46</f>
        <v>57.264260367790001</v>
      </c>
      <c r="CJ31" s="25">
        <f>Kaspakas!CJ46</f>
        <v>6.9997165407689597</v>
      </c>
      <c r="CK31" s="25">
        <f>Kaspakas!CK46</f>
        <v>2.4061495458924802</v>
      </c>
      <c r="CL31" s="25">
        <f>Kaspakas!CL46</f>
        <v>4.0723582030861599E-2</v>
      </c>
      <c r="CM31" s="25">
        <f>Kaspakas!CM46</f>
        <v>0.69860589103123205</v>
      </c>
      <c r="CN31" s="25">
        <f>Kaspakas!CN46</f>
        <v>4834.2285394924102</v>
      </c>
      <c r="CO31" s="25">
        <f>Kaspakas!CO46</f>
        <v>1.1442001189640401</v>
      </c>
      <c r="CP31" s="25">
        <f>Kaspakas!CP46</f>
        <v>8.33926549823404E-2</v>
      </c>
      <c r="CQ31" s="25">
        <f>Kaspakas!CQ46</f>
        <v>0.145726167106389</v>
      </c>
      <c r="CR31" s="25">
        <f>Kaspakas!CR46</f>
        <v>8.7552009960772097E-3</v>
      </c>
      <c r="CS31" s="25">
        <f>Kaspakas!CS46</f>
        <v>8.0235883337315905E-2</v>
      </c>
      <c r="CT31" s="25">
        <f>Kaspakas!CT46</f>
        <v>8.0620947347467702</v>
      </c>
      <c r="CU31" s="25">
        <f>Kaspakas!CU46</f>
        <v>6.4175435468169102</v>
      </c>
      <c r="CV31" s="25">
        <f>Kaspakas!CV46</f>
        <v>5.2764229365311797E-2</v>
      </c>
      <c r="CW31" s="25">
        <f>Kaspakas!CW46</f>
        <v>9.0684103860879505E-3</v>
      </c>
      <c r="CX31" s="25">
        <f>Kaspakas!CX46</f>
        <v>63.899820354315601</v>
      </c>
      <c r="CY31" s="25">
        <f>Kaspakas!CY46</f>
        <v>0.284254589625757</v>
      </c>
      <c r="DA31" s="25">
        <f>Kaspakas!DA46</f>
        <v>0.32975097106445117</v>
      </c>
      <c r="DB31" s="25">
        <f>Kaspakas!DB46</f>
        <v>7520.5683882986841</v>
      </c>
      <c r="DC31" s="25">
        <f>Kaspakas!DC46</f>
        <v>39.921925864203537</v>
      </c>
      <c r="DD31" s="25">
        <f>Kaspakas!DD46</f>
        <v>0.97565076086561697</v>
      </c>
      <c r="DE31" s="25">
        <f>Kaspakas!DE46</f>
        <v>0.11015196142587982</v>
      </c>
      <c r="DF31" s="25">
        <f>Kaspakas!DF46</f>
        <v>3.6796903898034562E-2</v>
      </c>
      <c r="DG31" s="25">
        <f>Kaspakas!DG46</f>
        <v>5.8407673265438377E-4</v>
      </c>
      <c r="DH31" s="25">
        <f>Kaspakas!DH46</f>
        <v>9.6213454211710788E-3</v>
      </c>
      <c r="DI31" s="25">
        <f>Kaspakas!DI46</f>
        <v>64.523829436269523</v>
      </c>
      <c r="DJ31" s="25">
        <f>Kaspakas!DJ46</f>
        <v>1.4490882965603346E-2</v>
      </c>
      <c r="DK31" s="25">
        <f>Kaspakas!DK46</f>
        <v>7.7309767829944693E-4</v>
      </c>
      <c r="DL31" s="25">
        <f>Kaspakas!DL46</f>
        <v>1.2963692797536629E-3</v>
      </c>
      <c r="DM31" s="25">
        <f>Kaspakas!DM46</f>
        <v>7.6252861015495908E-5</v>
      </c>
      <c r="DN31" s="25">
        <f>Kaspakas!DN46</f>
        <v>6.7589826752014078E-4</v>
      </c>
      <c r="DO31" s="25">
        <f>Kaspakas!DO46</f>
        <v>6.6212998807052975E-2</v>
      </c>
      <c r="DP31" s="25">
        <f>Kaspakas!DP46</f>
        <v>5.029422842333002E-2</v>
      </c>
      <c r="DQ31" s="25">
        <f>Kaspakas!DQ46</f>
        <v>2.6788421366628901E-4</v>
      </c>
      <c r="DR31" s="25">
        <f>Kaspakas!DR46</f>
        <v>4.4369625043180884E-5</v>
      </c>
      <c r="DS31" s="25">
        <f>Kaspakas!DS46</f>
        <v>0.30839681638183208</v>
      </c>
      <c r="DT31" s="25">
        <f>Kaspakas!DT46</f>
        <v>1.3601974961752726E-3</v>
      </c>
      <c r="DV31" s="25">
        <f>Kaspakas!DV46</f>
        <v>4.322929521716549E-3</v>
      </c>
      <c r="DW31" s="25">
        <f>Kaspakas!DW46</f>
        <v>98.592240686715797</v>
      </c>
      <c r="DX31" s="25">
        <f>Kaspakas!DX46</f>
        <v>0.52336365022686626</v>
      </c>
      <c r="DY31" s="25">
        <f>Kaspakas!DY46</f>
        <v>1.2790468708602612E-2</v>
      </c>
      <c r="DZ31" s="25">
        <f>Kaspakas!DZ46</f>
        <v>1.4440569026553292E-3</v>
      </c>
      <c r="EA31" s="25">
        <f>Kaspakas!EA46</f>
        <v>4.8239561404502847E-4</v>
      </c>
      <c r="EB31" s="25">
        <f>Kaspakas!EB46</f>
        <v>7.6570587264347239E-6</v>
      </c>
      <c r="EC31" s="25">
        <f>Kaspakas!EC46</f>
        <v>1.2613275413731349E-4</v>
      </c>
      <c r="ED31" s="25">
        <f>Kaspakas!ED46</f>
        <v>0.84588671937446502</v>
      </c>
      <c r="EE31" s="25">
        <f>Kaspakas!EE46</f>
        <v>1.8997083030728151E-4</v>
      </c>
      <c r="EF31" s="25">
        <f>Kaspakas!EF46</f>
        <v>1.0135062729013118E-5</v>
      </c>
      <c r="EG31" s="25">
        <f>Kaspakas!EG46</f>
        <v>1.6994985677838023E-5</v>
      </c>
      <c r="EH31" s="25">
        <f>Kaspakas!EH46</f>
        <v>9.9965056337865196E-7</v>
      </c>
      <c r="EI31" s="25">
        <f>Kaspakas!EI46</f>
        <v>8.8608096131089064E-6</v>
      </c>
      <c r="EJ31" s="25">
        <f>Kaspakas!EJ46</f>
        <v>8.6803118832498084E-4</v>
      </c>
      <c r="EK31" s="25">
        <f>Kaspakas!EK46</f>
        <v>6.5934121170692047E-4</v>
      </c>
      <c r="EL31" s="25">
        <f>Kaspakas!EL46</f>
        <v>3.5118761649786917E-6</v>
      </c>
      <c r="EM31" s="25">
        <f>Kaspakas!EM46</f>
        <v>5.8167156065530168E-7</v>
      </c>
      <c r="EN31" s="25">
        <f>Kaspakas!EN46</f>
        <v>4.0429833993721421E-3</v>
      </c>
      <c r="EO31" s="25">
        <f>Kaspakas!EO46</f>
        <v>1.7831753133584376E-5</v>
      </c>
      <c r="EQ31" s="25">
        <f>Kaspakas!EQ46</f>
        <v>197.18448137343159</v>
      </c>
    </row>
    <row r="32" spans="1:171">
      <c r="A32" s="25" t="str">
        <f>Kaspakas!A91</f>
        <v>LEM8I-1.d</v>
      </c>
      <c r="B32" s="25" t="str">
        <f>Kaspakas!B91</f>
        <v>Kaspakas</v>
      </c>
      <c r="C32" s="25" t="str">
        <f>Kaspakas!C39</f>
        <v>epithermal</v>
      </c>
      <c r="D32" s="25" t="str">
        <f>Kaspakas!D39</f>
        <v>epithermal IS</v>
      </c>
      <c r="E32" s="25" t="str">
        <f>Kaspakas!E91</f>
        <v>pyrite</v>
      </c>
      <c r="F32" s="25" t="str">
        <f>Kaspakas!F91</f>
        <v>anhedral, inclusions</v>
      </c>
      <c r="G32" s="25">
        <f>Kaspakas!G91</f>
        <v>35.822131825497998</v>
      </c>
      <c r="H32" s="25">
        <f>Kaspakas!H91</f>
        <v>337860.14865344099</v>
      </c>
      <c r="I32" s="25">
        <f>Kaspakas!I91</f>
        <v>327.59175323718898</v>
      </c>
      <c r="J32" s="25">
        <f>Kaspakas!J91</f>
        <v>375.34948804196199</v>
      </c>
      <c r="K32" s="25">
        <f>Kaspakas!K91</f>
        <v>2.9070363394709999</v>
      </c>
      <c r="L32" s="25">
        <f>Kaspakas!L91</f>
        <v>47.630884991118002</v>
      </c>
      <c r="M32" s="25">
        <f>Kaspakas!M91</f>
        <v>4.0187963163236997</v>
      </c>
      <c r="N32" s="25">
        <f>Kaspakas!N91</f>
        <v>8.0389545974577405</v>
      </c>
      <c r="O32" s="25">
        <f>Kaspakas!O91</f>
        <v>76.000977184104897</v>
      </c>
      <c r="P32" s="25">
        <f>Kaspakas!P91</f>
        <v>173.34634933479501</v>
      </c>
      <c r="Q32" s="25">
        <f>Kaspakas!Q91</f>
        <v>0.23333224999235</v>
      </c>
      <c r="R32" s="25">
        <f>Kaspakas!R91</f>
        <v>3.9449459938933602</v>
      </c>
      <c r="S32" s="25">
        <f>Kaspakas!S91</f>
        <v>0.40962510830664994</v>
      </c>
      <c r="T32" s="25">
        <f>Kaspakas!T91</f>
        <v>22.409913129045901</v>
      </c>
      <c r="U32" s="25">
        <f>Kaspakas!U91</f>
        <v>0.34051836771780503</v>
      </c>
      <c r="V32" s="25">
        <f>Kaspakas!V91</f>
        <v>23.029754964922901</v>
      </c>
      <c r="W32" s="25">
        <f>Kaspakas!W91</f>
        <v>0.19395551402731501</v>
      </c>
      <c r="X32" s="25">
        <f>Kaspakas!X91</f>
        <v>0.24412024767665999</v>
      </c>
      <c r="Y32" s="25">
        <f>Kaspakas!Y91</f>
        <v>126.810442231046</v>
      </c>
      <c r="Z32" s="25">
        <f>Kaspakas!Z91</f>
        <v>3.60800481369975</v>
      </c>
      <c r="AA32" s="25">
        <f>Kaspakas!AA91</f>
        <v>0.87276461983762199</v>
      </c>
      <c r="AB32" s="25">
        <f>Kaspakas!AB91</f>
        <v>1.3669722010665459</v>
      </c>
      <c r="AC32" s="25">
        <f>Kaspakas!AC91</f>
        <v>2.8451953563303881E-2</v>
      </c>
      <c r="AD32" s="25">
        <f>Kaspakas!AD91</f>
        <v>4.3103623844681653</v>
      </c>
      <c r="AE32" s="25">
        <f>Kaspakas!AE91</f>
        <v>1.9250800121955096E-3</v>
      </c>
      <c r="AF32" s="25">
        <f>Kaspakas!AF91</f>
        <v>2.685254950041004E-3</v>
      </c>
      <c r="AG32" s="25">
        <f>Kaspakas!AG91</f>
        <v>7.1226533539569452E-4</v>
      </c>
      <c r="AH32" s="25">
        <f>Kaspakas!AH91</f>
        <v>1.840008171939212E-3</v>
      </c>
      <c r="AI32" s="25">
        <f>Kaspakas!AI91</f>
        <v>1.1013722958671113E-2</v>
      </c>
      <c r="AJ32" s="25">
        <f>Kaspakas!AJ91</f>
        <v>0.52915358100997623</v>
      </c>
      <c r="AK32" s="25">
        <f>Kaspakas!AK91</f>
        <v>7.4519656024401681E-4</v>
      </c>
      <c r="AL32" s="25">
        <f>Kaspakas!AL91</f>
        <v>1.0394595234857963E-3</v>
      </c>
      <c r="AM32" s="25">
        <f>Kaspakas!AM91</f>
        <v>7.1226533539569452E-4</v>
      </c>
      <c r="AP32" s="25">
        <f>Kaspakas!AP91</f>
        <v>3.1935439562928298</v>
      </c>
      <c r="AQ32" s="25">
        <f>Kaspakas!AQ91</f>
        <v>122.014432529684</v>
      </c>
      <c r="AR32" s="25">
        <f>Kaspakas!AR91</f>
        <v>0.368509229265779</v>
      </c>
      <c r="AS32" s="25">
        <f>Kaspakas!AS91</f>
        <v>3.36165178636409</v>
      </c>
      <c r="AT32" s="25">
        <f>Kaspakas!AT91</f>
        <v>2.2578234421058001</v>
      </c>
      <c r="AU32" s="25">
        <f>Kaspakas!AU91</f>
        <v>47.630884991118002</v>
      </c>
      <c r="AV32" s="25">
        <f>Kaspakas!AV91</f>
        <v>0.58748475239617903</v>
      </c>
      <c r="AW32" s="25">
        <f>Kaspakas!AW91</f>
        <v>8.0389545974577405</v>
      </c>
      <c r="AX32" s="25">
        <f>Kaspakas!AX91</f>
        <v>6.4874624629484199</v>
      </c>
      <c r="AY32" s="25">
        <f>Kaspakas!AY91</f>
        <v>20.770265667995801</v>
      </c>
      <c r="AZ32" s="25">
        <f>Kaspakas!AZ91</f>
        <v>0.23333224999235</v>
      </c>
      <c r="BA32" s="25">
        <f>Kaspakas!BA91</f>
        <v>3.9449459938933602</v>
      </c>
      <c r="BB32" s="25">
        <f>Kaspakas!BB91</f>
        <v>0.100692561167766</v>
      </c>
      <c r="BC32" s="25">
        <f>Kaspakas!BC91</f>
        <v>2.37796916292218</v>
      </c>
      <c r="BD32" s="25">
        <f>Kaspakas!BD91</f>
        <v>0.34051836771780503</v>
      </c>
      <c r="BE32" s="25">
        <f>Kaspakas!BE91</f>
        <v>2.7370811105619599E-3</v>
      </c>
      <c r="BF32" s="25">
        <f>Kaspakas!BF91</f>
        <v>0.19395551402731501</v>
      </c>
      <c r="BG32" s="25">
        <f>Kaspakas!BG91</f>
        <v>0.24412024767665999</v>
      </c>
      <c r="BH32" s="25">
        <f>Kaspakas!BH91</f>
        <v>0.33911094204685799</v>
      </c>
      <c r="BI32" s="25">
        <f>Kaspakas!BI91</f>
        <v>7.2798234287174204E-2</v>
      </c>
      <c r="BK32" s="25">
        <f>Kaspakas!BK91</f>
        <v>33.200751462913203</v>
      </c>
      <c r="BL32" s="25">
        <f>Kaspakas!BL91</f>
        <v>228588.09805146401</v>
      </c>
      <c r="BM32" s="25">
        <f>Kaspakas!BM91</f>
        <v>253.24088403593001</v>
      </c>
      <c r="BN32" s="25">
        <f>Kaspakas!BN91</f>
        <v>209.94911104642901</v>
      </c>
      <c r="BO32" s="25">
        <f>Kaspakas!BO91</f>
        <v>3.4593177550594598</v>
      </c>
      <c r="BP32" s="25">
        <f>Kaspakas!BP91</f>
        <v>47.911410718181997</v>
      </c>
      <c r="BQ32" s="25">
        <f>Kaspakas!BQ91</f>
        <v>8.4173893537834807</v>
      </c>
      <c r="BR32" s="25">
        <f>Kaspakas!BR91</f>
        <v>2.6523844725069501</v>
      </c>
      <c r="BS32" s="25">
        <f>Kaspakas!BS91</f>
        <v>92.032892040388006</v>
      </c>
      <c r="BT32" s="25">
        <f>Kaspakas!BT91</f>
        <v>133.778148303942</v>
      </c>
      <c r="BU32" s="25">
        <f>Kaspakas!BU91</f>
        <v>0.28622681614040701</v>
      </c>
      <c r="BV32" s="25">
        <f>Kaspakas!BV91</f>
        <v>1.4250552009714801</v>
      </c>
      <c r="BW32" s="25">
        <f>Kaspakas!BW91</f>
        <v>0.873867206591184</v>
      </c>
      <c r="BX32" s="25">
        <f>Kaspakas!BX91</f>
        <v>30.989356113301799</v>
      </c>
      <c r="BY32" s="25">
        <f>Kaspakas!BY91</f>
        <v>0.18479047213821001</v>
      </c>
      <c r="BZ32" s="25">
        <f>Kaspakas!BZ91</f>
        <v>23.7061803345964</v>
      </c>
      <c r="CA32" s="25">
        <f>Kaspakas!CA91</f>
        <v>1.3739428753092101E-2</v>
      </c>
      <c r="CB32" s="25">
        <f>Kaspakas!CB91</f>
        <v>0.221630008866151</v>
      </c>
      <c r="CC32" s="25">
        <f>Kaspakas!CC91</f>
        <v>101.66230561111399</v>
      </c>
      <c r="CD32" s="25">
        <f>Kaspakas!CD91</f>
        <v>4.2697901453507496</v>
      </c>
      <c r="CF32" s="25">
        <f>Kaspakas!CF91</f>
        <v>35.822131825497998</v>
      </c>
      <c r="CG32" s="25">
        <f>Kaspakas!CG91</f>
        <v>337860.14865344099</v>
      </c>
      <c r="CH32" s="25">
        <f>Kaspakas!CH91</f>
        <v>327.59175323718898</v>
      </c>
      <c r="CI32" s="25">
        <f>Kaspakas!CI91</f>
        <v>375.34948804196199</v>
      </c>
      <c r="CJ32" s="25">
        <f>Kaspakas!CJ91</f>
        <v>2.9070363394709999</v>
      </c>
      <c r="CK32" s="25">
        <f>Kaspakas!CK91</f>
        <v>47.630884991118002</v>
      </c>
      <c r="CL32" s="25">
        <f>Kaspakas!CL91</f>
        <v>4.0187963163236997</v>
      </c>
      <c r="CM32" s="25">
        <f>Kaspakas!CM91</f>
        <v>8.0389545974577405</v>
      </c>
      <c r="CN32" s="25">
        <f>Kaspakas!CN91</f>
        <v>76.000977184104897</v>
      </c>
      <c r="CO32" s="25">
        <f>Kaspakas!CO91</f>
        <v>173.34634933479501</v>
      </c>
      <c r="CP32" s="25">
        <f>Kaspakas!CP91</f>
        <v>0.23333224999235</v>
      </c>
      <c r="CQ32" s="25">
        <f>Kaspakas!CQ91</f>
        <v>3.9449459938933602</v>
      </c>
      <c r="CR32" s="25">
        <f>Kaspakas!CR91</f>
        <v>0.40962510830664994</v>
      </c>
      <c r="CS32" s="25">
        <f>Kaspakas!CS91</f>
        <v>22.409913129045901</v>
      </c>
      <c r="CT32" s="25">
        <f>Kaspakas!CT91</f>
        <v>0.34051836771780503</v>
      </c>
      <c r="CU32" s="25">
        <f>Kaspakas!CU91</f>
        <v>23.029754964922901</v>
      </c>
      <c r="CV32" s="25">
        <f>Kaspakas!CV91</f>
        <v>0.19395551402731501</v>
      </c>
      <c r="CW32" s="25">
        <f>Kaspakas!CW91</f>
        <v>0.24412024767665999</v>
      </c>
      <c r="CX32" s="25">
        <f>Kaspakas!CX91</f>
        <v>126.810442231046</v>
      </c>
      <c r="CY32" s="25">
        <f>Kaspakas!CY91</f>
        <v>3.60800481369975</v>
      </c>
      <c r="DA32" s="25">
        <f>Kaspakas!DA91</f>
        <v>0.65204594042824493</v>
      </c>
      <c r="DB32" s="25">
        <f>Kaspakas!DB91</f>
        <v>6049.9623718048351</v>
      </c>
      <c r="DC32" s="25">
        <f>Kaspakas!DC91</f>
        <v>5.5586961718893422</v>
      </c>
      <c r="DD32" s="25">
        <f>Kaspakas!DD91</f>
        <v>6.3950885115185354</v>
      </c>
      <c r="DE32" s="25">
        <f>Kaspakas!DE91</f>
        <v>4.5746960303890097E-2</v>
      </c>
      <c r="DF32" s="25">
        <f>Kaspakas!DF91</f>
        <v>0.72841237178648111</v>
      </c>
      <c r="DG32" s="25">
        <f>Kaspakas!DG91</f>
        <v>5.7639463538913985E-2</v>
      </c>
      <c r="DH32" s="25">
        <f>Kaspakas!DH91</f>
        <v>0.11071415228560447</v>
      </c>
      <c r="DI32" s="25">
        <f>Kaspakas!DI91</f>
        <v>1.0144067556499714</v>
      </c>
      <c r="DJ32" s="25">
        <f>Kaspakas!DJ91</f>
        <v>2.1953691658408689</v>
      </c>
      <c r="DK32" s="25">
        <f>Kaspakas!DK91</f>
        <v>2.1631236081843396E-3</v>
      </c>
      <c r="DL32" s="25">
        <f>Kaspakas!DL91</f>
        <v>3.5093949826025567E-2</v>
      </c>
      <c r="DM32" s="25">
        <f>Kaspakas!DM91</f>
        <v>3.5676035839907502E-3</v>
      </c>
      <c r="DN32" s="25">
        <f>Kaspakas!DN91</f>
        <v>0.18877864652553197</v>
      </c>
      <c r="DO32" s="25">
        <f>Kaspakas!DO91</f>
        <v>2.7966357401265195E-3</v>
      </c>
      <c r="DP32" s="25">
        <f>Kaspakas!DP91</f>
        <v>0.18048397307933309</v>
      </c>
      <c r="DQ32" s="25">
        <f>Kaspakas!DQ91</f>
        <v>9.8471295774493176E-4</v>
      </c>
      <c r="DR32" s="25">
        <f>Kaspakas!DR91</f>
        <v>1.194423652405358E-3</v>
      </c>
      <c r="DS32" s="25">
        <f>Kaspakas!DS91</f>
        <v>0.61201950883709466</v>
      </c>
      <c r="DT32" s="25">
        <f>Kaspakas!DT91</f>
        <v>1.7264801670375706E-2</v>
      </c>
      <c r="DV32" s="25">
        <f>Kaspakas!DV91</f>
        <v>1.0744239185420707E-2</v>
      </c>
      <c r="DW32" s="25">
        <f>Kaspakas!DW91</f>
        <v>99.689667177092957</v>
      </c>
      <c r="DX32" s="25">
        <f>Kaspakas!DX91</f>
        <v>9.1594713695535901E-2</v>
      </c>
      <c r="DY32" s="25">
        <f>Kaspakas!DY91</f>
        <v>0.10537656370433693</v>
      </c>
      <c r="DZ32" s="25">
        <f>Kaspakas!DZ91</f>
        <v>7.5380621676461622E-4</v>
      </c>
      <c r="EA32" s="25">
        <f>Kaspakas!EA91</f>
        <v>1.2002584883748377E-2</v>
      </c>
      <c r="EB32" s="25">
        <f>Kaspakas!EB91</f>
        <v>9.4976771479428975E-4</v>
      </c>
      <c r="EC32" s="25">
        <f>Kaspakas!EC91</f>
        <v>1.8243182874298277E-3</v>
      </c>
      <c r="ED32" s="25">
        <f>Kaspakas!ED91</f>
        <v>1.6715124101304497E-2</v>
      </c>
      <c r="EE32" s="25">
        <f>Kaspakas!EE91</f>
        <v>3.6174707878098587E-2</v>
      </c>
      <c r="EF32" s="25">
        <f>Kaspakas!EF91</f>
        <v>3.5643374174983313E-5</v>
      </c>
      <c r="EG32" s="25">
        <f>Kaspakas!EG91</f>
        <v>5.7826874996619326E-4</v>
      </c>
      <c r="EH32" s="25">
        <f>Kaspakas!EH91</f>
        <v>5.8786020813174551E-5</v>
      </c>
      <c r="EI32" s="25">
        <f>Kaspakas!EI91</f>
        <v>3.1106442132561819E-3</v>
      </c>
      <c r="EJ32" s="25">
        <f>Kaspakas!EJ91</f>
        <v>4.6082218204872062E-5</v>
      </c>
      <c r="EK32" s="25">
        <f>Kaspakas!EK91</f>
        <v>2.9739667953853073E-3</v>
      </c>
      <c r="EL32" s="25">
        <f>Kaspakas!EL91</f>
        <v>1.6225837615131824E-5</v>
      </c>
      <c r="EM32" s="25">
        <f>Kaspakas!EM91</f>
        <v>1.968139453753598E-5</v>
      </c>
      <c r="EN32" s="25">
        <f>Kaspakas!EN91</f>
        <v>1.0084694315818803E-2</v>
      </c>
      <c r="EO32" s="25">
        <f>Kaspakas!EO91</f>
        <v>2.8448479951203806E-4</v>
      </c>
      <c r="EQ32" s="25">
        <f>Kaspakas!EQ91</f>
        <v>199.37933435418591</v>
      </c>
    </row>
    <row r="33" spans="1:147">
      <c r="A33" s="25" t="str">
        <f>Kaspakas!A92</f>
        <v>LEM8I-2.d</v>
      </c>
      <c r="B33" s="25" t="str">
        <f>Kaspakas!B92</f>
        <v>Kaspakas</v>
      </c>
      <c r="C33" s="25" t="str">
        <f>Kaspakas!C40</f>
        <v>epithermal</v>
      </c>
      <c r="D33" s="25" t="str">
        <f>Kaspakas!D40</f>
        <v>epithermal IS</v>
      </c>
      <c r="E33" s="25" t="str">
        <f>Kaspakas!E92</f>
        <v>pyrite</v>
      </c>
      <c r="F33" s="25" t="str">
        <f>Kaspakas!F92</f>
        <v>anhedral, inclusions</v>
      </c>
      <c r="G33" s="25">
        <f>Kaspakas!G92</f>
        <v>36.609000533093003</v>
      </c>
      <c r="H33" s="25">
        <f>Kaspakas!H92</f>
        <v>377195.27049899002</v>
      </c>
      <c r="I33" s="25">
        <f>Kaspakas!I92</f>
        <v>21.863578632474699</v>
      </c>
      <c r="J33" s="25">
        <f>Kaspakas!J92</f>
        <v>17.2569156041017</v>
      </c>
      <c r="K33" s="25">
        <f>Kaspakas!K92</f>
        <v>16.521955383873401</v>
      </c>
      <c r="L33" s="25">
        <f>Kaspakas!L92</f>
        <v>2.9928174626906001</v>
      </c>
      <c r="M33" s="25">
        <f>Kaspakas!M92</f>
        <v>0.26976445737059002</v>
      </c>
      <c r="N33" s="25">
        <f>Kaspakas!N92</f>
        <v>0.30099393817444697</v>
      </c>
      <c r="O33" s="25">
        <f>Kaspakas!O92</f>
        <v>11.4491798137053</v>
      </c>
      <c r="P33" s="25">
        <f>Kaspakas!P92</f>
        <v>52.087659502486403</v>
      </c>
      <c r="Q33" s="25">
        <f>Kaspakas!Q92</f>
        <v>3.2314514126337301</v>
      </c>
      <c r="R33" s="25">
        <f>Kaspakas!R92</f>
        <v>0.18338242975956401</v>
      </c>
      <c r="S33" s="25">
        <f>Kaspakas!S92</f>
        <v>3.5367732879696698E-3</v>
      </c>
      <c r="T33" s="25">
        <f>Kaspakas!T92</f>
        <v>6.4074861510274903E-2</v>
      </c>
      <c r="U33" s="25">
        <f>Kaspakas!U92</f>
        <v>7.5257934191221496E-2</v>
      </c>
      <c r="V33" s="25">
        <f>Kaspakas!V92</f>
        <v>5.71353444361631</v>
      </c>
      <c r="W33" s="25">
        <f>Kaspakas!W92</f>
        <v>0.118993923127754</v>
      </c>
      <c r="X33" s="25">
        <f>Kaspakas!X92</f>
        <v>6.5568217766345796E-3</v>
      </c>
      <c r="Y33" s="25">
        <f>Kaspakas!Y92</f>
        <v>66.5529624529253</v>
      </c>
      <c r="Z33" s="25">
        <f>Kaspakas!Z92</f>
        <v>4.0563817087496004</v>
      </c>
      <c r="AA33" s="25">
        <f>Kaspakas!AA92</f>
        <v>1.2669459093418796</v>
      </c>
      <c r="AB33" s="25">
        <f>Kaspakas!AB92</f>
        <v>0.78264975115614732</v>
      </c>
      <c r="AC33" s="25">
        <f>Kaspakas!AC92</f>
        <v>6.094967916144662E-2</v>
      </c>
      <c r="AD33" s="25">
        <f>Kaspakas!AD92</f>
        <v>1.9096196398542706</v>
      </c>
      <c r="AE33" s="25">
        <f>Kaspakas!AE92</f>
        <v>9.8520359349478937E-5</v>
      </c>
      <c r="AF33" s="25">
        <f>Kaspakas!AF92</f>
        <v>1.1307976597503598E-3</v>
      </c>
      <c r="AG33" s="25">
        <f>Kaspakas!AG92</f>
        <v>0.14780066278051793</v>
      </c>
      <c r="AH33" s="25">
        <f>Kaspakas!AH92</f>
        <v>4.8554584101638189E-2</v>
      </c>
      <c r="AI33" s="25">
        <f>Kaspakas!AI92</f>
        <v>0.18553146202353726</v>
      </c>
      <c r="AJ33" s="25">
        <f>Kaspakas!AJ92</f>
        <v>2.382394043448993</v>
      </c>
      <c r="AK33" s="25">
        <f>Kaspakas!AK92</f>
        <v>2.9989700619712433E-4</v>
      </c>
      <c r="AL33" s="25">
        <f>Kaspakas!AL92</f>
        <v>3.4421599252483942E-3</v>
      </c>
      <c r="AM33" s="25">
        <f>Kaspakas!AM92</f>
        <v>0.14780066278051793</v>
      </c>
      <c r="AP33" s="25">
        <f>Kaspakas!AP92</f>
        <v>9.3841231049070495E-2</v>
      </c>
      <c r="AQ33" s="25">
        <f>Kaspakas!AQ92</f>
        <v>5.8480492730978302</v>
      </c>
      <c r="AR33" s="25">
        <f>Kaspakas!AR92</f>
        <v>4.0126728734993802E-2</v>
      </c>
      <c r="AS33" s="25">
        <f>Kaspakas!AS92</f>
        <v>6.4575387588668695E-2</v>
      </c>
      <c r="AT33" s="25">
        <f>Kaspakas!AT92</f>
        <v>0.124996195045307</v>
      </c>
      <c r="AU33" s="25">
        <f>Kaspakas!AU92</f>
        <v>1.0885390348194299</v>
      </c>
      <c r="AV33" s="25">
        <f>Kaspakas!AV92</f>
        <v>1.46509538272855E-2</v>
      </c>
      <c r="AW33" s="25">
        <f>Kaspakas!AW92</f>
        <v>0.29065707957328202</v>
      </c>
      <c r="AX33" s="25">
        <f>Kaspakas!AX92</f>
        <v>0.24177844694127401</v>
      </c>
      <c r="AY33" s="25">
        <f>Kaspakas!AY92</f>
        <v>1.0942167218507299</v>
      </c>
      <c r="AZ33" s="25">
        <f>Kaspakas!AZ92</f>
        <v>1.3214415701232199E-2</v>
      </c>
      <c r="BA33" s="25">
        <f>Kaspakas!BA92</f>
        <v>0.15248232733226599</v>
      </c>
      <c r="BB33" s="25">
        <f>Kaspakas!BB92</f>
        <v>2.68917947992688E-6</v>
      </c>
      <c r="BC33" s="25">
        <f>Kaspakas!BC92</f>
        <v>6.4074861510274903E-2</v>
      </c>
      <c r="BD33" s="25">
        <f>Kaspakas!BD92</f>
        <v>4.8282076039855798E-5</v>
      </c>
      <c r="BE33" s="25">
        <f>Kaspakas!BE92</f>
        <v>0.14452197594199601</v>
      </c>
      <c r="BF33" s="25">
        <f>Kaspakas!BF92</f>
        <v>1.49082128811143E-2</v>
      </c>
      <c r="BG33" s="25">
        <f>Kaspakas!BG92</f>
        <v>6.5568217766345796E-3</v>
      </c>
      <c r="BH33" s="25">
        <f>Kaspakas!BH92</f>
        <v>1.9951012761990201E-2</v>
      </c>
      <c r="BI33" s="25">
        <f>Kaspakas!BI92</f>
        <v>1.1206263684326E-2</v>
      </c>
      <c r="BK33" s="25">
        <f>Kaspakas!BK92</f>
        <v>31.177450546636798</v>
      </c>
      <c r="BL33" s="25">
        <f>Kaspakas!BL92</f>
        <v>23523.425669840799</v>
      </c>
      <c r="BM33" s="25">
        <f>Kaspakas!BM92</f>
        <v>12.6194354245683</v>
      </c>
      <c r="BN33" s="25">
        <f>Kaspakas!BN92</f>
        <v>10.9886985863196</v>
      </c>
      <c r="BO33" s="25">
        <f>Kaspakas!BO92</f>
        <v>7.1099972376543397</v>
      </c>
      <c r="BP33" s="25">
        <f>Kaspakas!BP92</f>
        <v>7.5378507431711901</v>
      </c>
      <c r="BQ33" s="25">
        <f>Kaspakas!BQ92</f>
        <v>0.50956588548481896</v>
      </c>
      <c r="BR33" s="25">
        <f>Kaspakas!BR92</f>
        <v>0.27158742118178802</v>
      </c>
      <c r="BS33" s="25">
        <f>Kaspakas!BS92</f>
        <v>5.2459358570373</v>
      </c>
      <c r="BT33" s="25">
        <f>Kaspakas!BT92</f>
        <v>18.478407414460701</v>
      </c>
      <c r="BU33" s="25">
        <f>Kaspakas!BU92</f>
        <v>5.2535706147859003</v>
      </c>
      <c r="BV33" s="25">
        <f>Kaspakas!BV92</f>
        <v>0.11679625386013499</v>
      </c>
      <c r="BW33" s="25">
        <f>Kaspakas!BW92</f>
        <v>7.7363900223871296E-3</v>
      </c>
      <c r="BX33" s="25">
        <f>Kaspakas!BX92</f>
        <v>8.3222379188858095E-2</v>
      </c>
      <c r="BY33" s="25">
        <f>Kaspakas!BY92</f>
        <v>3.2292663433965502E-2</v>
      </c>
      <c r="BZ33" s="25">
        <f>Kaspakas!BZ92</f>
        <v>3.27738742869135</v>
      </c>
      <c r="CA33" s="25">
        <f>Kaspakas!CA92</f>
        <v>0.159190890778167</v>
      </c>
      <c r="CB33" s="25">
        <f>Kaspakas!CB92</f>
        <v>4.2569693767198604E-3</v>
      </c>
      <c r="CC33" s="25">
        <f>Kaspakas!CC92</f>
        <v>68.301299244871004</v>
      </c>
      <c r="CD33" s="25">
        <f>Kaspakas!CD92</f>
        <v>2.40850260967887</v>
      </c>
      <c r="CF33" s="25">
        <f>Kaspakas!CF92</f>
        <v>36.609000533093003</v>
      </c>
      <c r="CG33" s="25">
        <f>Kaspakas!CG92</f>
        <v>377195.27049899002</v>
      </c>
      <c r="CH33" s="25">
        <f>Kaspakas!CH92</f>
        <v>21.863578632474699</v>
      </c>
      <c r="CI33" s="25">
        <f>Kaspakas!CI92</f>
        <v>17.2569156041017</v>
      </c>
      <c r="CJ33" s="25">
        <f>Kaspakas!CJ92</f>
        <v>16.521955383873401</v>
      </c>
      <c r="CK33" s="25">
        <f>Kaspakas!CK92</f>
        <v>2.9928174626906001</v>
      </c>
      <c r="CL33" s="25">
        <f>Kaspakas!CL92</f>
        <v>0.26976445737059002</v>
      </c>
      <c r="CM33" s="25">
        <f>Kaspakas!CM92</f>
        <v>0.30099393817444697</v>
      </c>
      <c r="CN33" s="25">
        <f>Kaspakas!CN92</f>
        <v>11.4491798137053</v>
      </c>
      <c r="CO33" s="25">
        <f>Kaspakas!CO92</f>
        <v>52.087659502486403</v>
      </c>
      <c r="CP33" s="25">
        <f>Kaspakas!CP92</f>
        <v>3.2314514126337301</v>
      </c>
      <c r="CQ33" s="25">
        <f>Kaspakas!CQ92</f>
        <v>0.18338242975956401</v>
      </c>
      <c r="CR33" s="25">
        <f>Kaspakas!CR92</f>
        <v>3.5367732879696698E-3</v>
      </c>
      <c r="CS33" s="25">
        <f>Kaspakas!CS92</f>
        <v>6.4074861510274903E-2</v>
      </c>
      <c r="CT33" s="25">
        <f>Kaspakas!CT92</f>
        <v>7.5257934191221496E-2</v>
      </c>
      <c r="CU33" s="25">
        <f>Kaspakas!CU92</f>
        <v>5.71353444361631</v>
      </c>
      <c r="CV33" s="25">
        <f>Kaspakas!CV92</f>
        <v>0.118993923127754</v>
      </c>
      <c r="CW33" s="25">
        <f>Kaspakas!CW92</f>
        <v>6.5568217766345796E-3</v>
      </c>
      <c r="CX33" s="25">
        <f>Kaspakas!CX92</f>
        <v>66.5529624529253</v>
      </c>
      <c r="CY33" s="25">
        <f>Kaspakas!CY92</f>
        <v>4.0563817087496004</v>
      </c>
      <c r="DA33" s="25">
        <f>Kaspakas!DA92</f>
        <v>0.66636877718560783</v>
      </c>
      <c r="DB33" s="25">
        <f>Kaspakas!DB92</f>
        <v>6754.3248365832223</v>
      </c>
      <c r="DC33" s="25">
        <f>Kaspakas!DC92</f>
        <v>0.37098916455367603</v>
      </c>
      <c r="DD33" s="25">
        <f>Kaspakas!DD92</f>
        <v>0.2940179918713467</v>
      </c>
      <c r="DE33" s="25">
        <f>Kaspakas!DE92</f>
        <v>0.25999992735771571</v>
      </c>
      <c r="DF33" s="25">
        <f>Kaspakas!DF92</f>
        <v>4.5768733180770758E-2</v>
      </c>
      <c r="DG33" s="25">
        <f>Kaspakas!DG92</f>
        <v>3.8690884983519072E-3</v>
      </c>
      <c r="DH33" s="25">
        <f>Kaspakas!DH92</f>
        <v>4.1453510284319922E-3</v>
      </c>
      <c r="DI33" s="25">
        <f>Kaspakas!DI92</f>
        <v>0.15281547395818162</v>
      </c>
      <c r="DJ33" s="25">
        <f>Kaspakas!DJ92</f>
        <v>0.65967147292915918</v>
      </c>
      <c r="DK33" s="25">
        <f>Kaspakas!DK92</f>
        <v>2.9957405543373582E-2</v>
      </c>
      <c r="DL33" s="25">
        <f>Kaspakas!DL92</f>
        <v>1.6313566266607717E-3</v>
      </c>
      <c r="DM33" s="25">
        <f>Kaspakas!DM92</f>
        <v>3.0803299900448276E-5</v>
      </c>
      <c r="DN33" s="25">
        <f>Kaspakas!DN92</f>
        <v>5.3975959489743839E-4</v>
      </c>
      <c r="DO33" s="25">
        <f>Kaspakas!DO92</f>
        <v>6.1808421641936179E-4</v>
      </c>
      <c r="DP33" s="25">
        <f>Kaspakas!DP92</f>
        <v>4.477691570232218E-2</v>
      </c>
      <c r="DQ33" s="25">
        <f>Kaspakas!DQ92</f>
        <v>6.0413264652172663E-4</v>
      </c>
      <c r="DR33" s="25">
        <f>Kaspakas!DR92</f>
        <v>3.2081005525571706E-5</v>
      </c>
      <c r="DS33" s="25">
        <f>Kaspakas!DS92</f>
        <v>0.32120155623998697</v>
      </c>
      <c r="DT33" s="25">
        <f>Kaspakas!DT92</f>
        <v>1.9410347080188104E-2</v>
      </c>
      <c r="DV33" s="25">
        <f>Kaspakas!DV92</f>
        <v>9.8601046727189966E-3</v>
      </c>
      <c r="DW33" s="25">
        <f>Kaspakas!DW92</f>
        <v>99.942182410665609</v>
      </c>
      <c r="DX33" s="25">
        <f>Kaspakas!DX92</f>
        <v>5.4894408624504547E-3</v>
      </c>
      <c r="DY33" s="25">
        <f>Kaspakas!DY92</f>
        <v>4.3505162228011044E-3</v>
      </c>
      <c r="DZ33" s="25">
        <f>Kaspakas!DZ92</f>
        <v>3.8471587901729521E-3</v>
      </c>
      <c r="EA33" s="25">
        <f>Kaspakas!EA92</f>
        <v>6.7722935910373189E-4</v>
      </c>
      <c r="EB33" s="25">
        <f>Kaspakas!EB92</f>
        <v>5.7250007635242064E-5</v>
      </c>
      <c r="EC33" s="25">
        <f>Kaspakas!EC92</f>
        <v>6.1337800396548301E-5</v>
      </c>
      <c r="ED33" s="25">
        <f>Kaspakas!ED92</f>
        <v>2.261175223729222E-3</v>
      </c>
      <c r="EE33" s="25">
        <f>Kaspakas!EE92</f>
        <v>9.76100621064439E-3</v>
      </c>
      <c r="EF33" s="25">
        <f>Kaspakas!EF92</f>
        <v>4.4327280102813237E-4</v>
      </c>
      <c r="EG33" s="25">
        <f>Kaspakas!EG92</f>
        <v>2.4138806691011308E-5</v>
      </c>
      <c r="EH33" s="25">
        <f>Kaspakas!EH92</f>
        <v>4.5578930418430537E-7</v>
      </c>
      <c r="EI33" s="25">
        <f>Kaspakas!EI92</f>
        <v>7.9866978856225006E-6</v>
      </c>
      <c r="EJ33" s="25">
        <f>Kaspakas!EJ92</f>
        <v>9.1456491947144533E-6</v>
      </c>
      <c r="EK33" s="25">
        <f>Kaspakas!EK92</f>
        <v>6.625536652708991E-4</v>
      </c>
      <c r="EL33" s="25">
        <f>Kaspakas!EL92</f>
        <v>8.9392110417739192E-6</v>
      </c>
      <c r="EM33" s="25">
        <f>Kaspakas!EM92</f>
        <v>4.746952188009048E-7</v>
      </c>
      <c r="EN33" s="25">
        <f>Kaspakas!EN92</f>
        <v>4.7527451375236965E-3</v>
      </c>
      <c r="EO33" s="25">
        <f>Kaspakas!EO92</f>
        <v>2.872104163595164E-4</v>
      </c>
      <c r="EQ33" s="25">
        <f>Kaspakas!EQ92</f>
        <v>199.88436482133122</v>
      </c>
    </row>
    <row r="34" spans="1:147">
      <c r="A34" s="25" t="str">
        <f>Kaspakas!A93</f>
        <v>LEM8I-3.d</v>
      </c>
      <c r="B34" s="25" t="str">
        <f>Kaspakas!B93</f>
        <v>Kaspakas</v>
      </c>
      <c r="C34" s="25" t="str">
        <f>Kaspakas!C41</f>
        <v>epithermal</v>
      </c>
      <c r="D34" s="25" t="str">
        <f>Kaspakas!D41</f>
        <v>epithermal IS</v>
      </c>
      <c r="E34" s="25" t="str">
        <f>Kaspakas!E93</f>
        <v>pyrite</v>
      </c>
      <c r="F34" s="25" t="str">
        <f>Kaspakas!F93</f>
        <v>euhedral, inclusions, dissolution</v>
      </c>
      <c r="G34" s="25">
        <f>Kaspakas!G93</f>
        <v>20.9707113203938</v>
      </c>
      <c r="H34" s="25">
        <f>Kaspakas!H93</f>
        <v>364181.91387757799</v>
      </c>
      <c r="I34" s="25">
        <f>Kaspakas!I93</f>
        <v>11.1302152033052</v>
      </c>
      <c r="J34" s="25">
        <f>Kaspakas!J93</f>
        <v>5.9859894368548199</v>
      </c>
      <c r="K34" s="25">
        <f>Kaspakas!K93</f>
        <v>0.27365200612330698</v>
      </c>
      <c r="L34" s="25">
        <f>Kaspakas!L93</f>
        <v>1.8141078964727899</v>
      </c>
      <c r="M34" s="25">
        <f>Kaspakas!M93</f>
        <v>2.2869899186093098E-2</v>
      </c>
      <c r="N34" s="25">
        <f>Kaspakas!N93</f>
        <v>0.590610960722324</v>
      </c>
      <c r="O34" s="25">
        <f>Kaspakas!O93</f>
        <v>8.09342368393078</v>
      </c>
      <c r="P34" s="25">
        <f>Kaspakas!P93</f>
        <v>49.884207417128302</v>
      </c>
      <c r="Q34" s="25">
        <f>Kaspakas!Q93</f>
        <v>3.1283473418540597E-2</v>
      </c>
      <c r="R34" s="25">
        <f>Kaspakas!R93</f>
        <v>8.6283397536423195E-2</v>
      </c>
      <c r="S34" s="25">
        <f>Kaspakas!S93</f>
        <v>5.5162585117272903E-3</v>
      </c>
      <c r="T34" s="25">
        <f>Kaspakas!T93</f>
        <v>7.9742960376041103E-2</v>
      </c>
      <c r="U34" s="25">
        <f>Kaspakas!U93</f>
        <v>1.2381011533510599E-2</v>
      </c>
      <c r="V34" s="25">
        <f>Kaspakas!V93</f>
        <v>0.83407964780034205</v>
      </c>
      <c r="W34" s="25">
        <f>Kaspakas!W93</f>
        <v>1.4315047000034499E-2</v>
      </c>
      <c r="X34" s="25">
        <f>Kaspakas!X93</f>
        <v>5.6757210497821696E-3</v>
      </c>
      <c r="Y34" s="25">
        <f>Kaspakas!Y93</f>
        <v>8.0610230829967495</v>
      </c>
      <c r="Z34" s="25">
        <f>Kaspakas!Z93</f>
        <v>4.2171736216211402</v>
      </c>
      <c r="AA34" s="25">
        <f>Kaspakas!AA93</f>
        <v>1.8593776886370983</v>
      </c>
      <c r="AB34" s="25">
        <f>Kaspakas!AB93</f>
        <v>6.1883221153838264</v>
      </c>
      <c r="AC34" s="25">
        <f>Kaspakas!AC93</f>
        <v>0.52315612772732223</v>
      </c>
      <c r="AD34" s="25">
        <f>Kaspakas!AD93</f>
        <v>1.3752171686506252</v>
      </c>
      <c r="AE34" s="25">
        <f>Kaspakas!AE93</f>
        <v>7.0409437999924133E-4</v>
      </c>
      <c r="AF34" s="25">
        <f>Kaspakas!AF93</f>
        <v>1.5359106909923225E-3</v>
      </c>
      <c r="AG34" s="25">
        <f>Kaspakas!AG93</f>
        <v>2.8106800135590136E-3</v>
      </c>
      <c r="AH34" s="25">
        <f>Kaspakas!AH93</f>
        <v>3.8808316384215981E-3</v>
      </c>
      <c r="AI34" s="25">
        <f>Kaspakas!AI93</f>
        <v>0.37889416732650588</v>
      </c>
      <c r="AJ34" s="25">
        <f>Kaspakas!AJ93</f>
        <v>4.4818726777461428</v>
      </c>
      <c r="AK34" s="25">
        <f>Kaspakas!AK93</f>
        <v>5.099381230379734E-4</v>
      </c>
      <c r="AL34" s="25">
        <f>Kaspakas!AL93</f>
        <v>1.1123784497746249E-3</v>
      </c>
      <c r="AM34" s="25">
        <f>Kaspakas!AM93</f>
        <v>2.8106800135590136E-3</v>
      </c>
      <c r="AP34" s="25">
        <f>Kaspakas!AP93</f>
        <v>7.5739686358069894E-2</v>
      </c>
      <c r="AQ34" s="25">
        <f>Kaspakas!AQ93</f>
        <v>5.9001405286418898</v>
      </c>
      <c r="AR34" s="25">
        <f>Kaspakas!AR93</f>
        <v>1.8921829258264501E-2</v>
      </c>
      <c r="AS34" s="25">
        <f>Kaspakas!AS93</f>
        <v>6.0408621595813901E-2</v>
      </c>
      <c r="AT34" s="25">
        <f>Kaspakas!AT93</f>
        <v>5.90520342109387E-2</v>
      </c>
      <c r="AU34" s="25">
        <f>Kaspakas!AU93</f>
        <v>1.7823116704803099</v>
      </c>
      <c r="AV34" s="25">
        <f>Kaspakas!AV93</f>
        <v>2.2869899186093098E-2</v>
      </c>
      <c r="AW34" s="25">
        <f>Kaspakas!AW93</f>
        <v>0.31217916843397397</v>
      </c>
      <c r="AX34" s="25">
        <f>Kaspakas!AX93</f>
        <v>0.33722120146690399</v>
      </c>
      <c r="AY34" s="25">
        <f>Kaspakas!AY93</f>
        <v>0.513702641216219</v>
      </c>
      <c r="AZ34" s="25">
        <f>Kaspakas!AZ93</f>
        <v>1.98135587848925E-2</v>
      </c>
      <c r="BA34" s="25">
        <f>Kaspakas!BA93</f>
        <v>8.6283397536423195E-2</v>
      </c>
      <c r="BB34" s="25">
        <f>Kaspakas!BB93</f>
        <v>5.5162585117272903E-3</v>
      </c>
      <c r="BC34" s="25">
        <f>Kaspakas!BC93</f>
        <v>7.9742960376041103E-2</v>
      </c>
      <c r="BD34" s="25">
        <f>Kaspakas!BD93</f>
        <v>1.2381011533510599E-2</v>
      </c>
      <c r="BE34" s="25">
        <f>Kaspakas!BE93</f>
        <v>4.2155178611206797E-5</v>
      </c>
      <c r="BF34" s="25">
        <f>Kaspakas!BF93</f>
        <v>5.9454589474973603E-6</v>
      </c>
      <c r="BG34" s="25">
        <f>Kaspakas!BG93</f>
        <v>5.6757210497821696E-3</v>
      </c>
      <c r="BH34" s="25">
        <f>Kaspakas!BH93</f>
        <v>1.3651379776028301E-2</v>
      </c>
      <c r="BI34" s="25">
        <f>Kaspakas!BI93</f>
        <v>4.2007551008725504E-3</v>
      </c>
      <c r="BK34" s="25">
        <f>Kaspakas!BK93</f>
        <v>3.5798175848900402</v>
      </c>
      <c r="BL34" s="25">
        <f>Kaspakas!BL93</f>
        <v>22487.202225978799</v>
      </c>
      <c r="BM34" s="25">
        <f>Kaspakas!BM93</f>
        <v>12.3469503518583</v>
      </c>
      <c r="BN34" s="25">
        <f>Kaspakas!BN93</f>
        <v>0.94416572358080297</v>
      </c>
      <c r="BO34" s="25">
        <f>Kaspakas!BO93</f>
        <v>0.16722053997009401</v>
      </c>
      <c r="BP34" s="25">
        <f>Kaspakas!BP93</f>
        <v>1.0626603366721701</v>
      </c>
      <c r="BQ34" s="25">
        <f>Kaspakas!BQ93</f>
        <v>4.0900650360657202E-2</v>
      </c>
      <c r="BR34" s="25">
        <f>Kaspakas!BR93</f>
        <v>0.61836667571999504</v>
      </c>
      <c r="BS34" s="25">
        <f>Kaspakas!BS93</f>
        <v>0.82465835758831196</v>
      </c>
      <c r="BT34" s="25">
        <f>Kaspakas!BT93</f>
        <v>10.3533451106893</v>
      </c>
      <c r="BU34" s="25">
        <f>Kaspakas!BU93</f>
        <v>4.3832176729543398E-2</v>
      </c>
      <c r="BV34" s="25">
        <f>Kaspakas!BV93</f>
        <v>4.4926895750094101E-3</v>
      </c>
      <c r="BW34" s="25">
        <f>Kaspakas!BW93</f>
        <v>8.5385853293120303E-3</v>
      </c>
      <c r="BX34" s="25">
        <f>Kaspakas!BX93</f>
        <v>2.2032778821455799E-2</v>
      </c>
      <c r="BY34" s="25">
        <f>Kaspakas!BY93</f>
        <v>8.7018051906732896E-3</v>
      </c>
      <c r="BZ34" s="25">
        <f>Kaspakas!BZ93</f>
        <v>0.14915589306951299</v>
      </c>
      <c r="CA34" s="25">
        <f>Kaspakas!CA93</f>
        <v>1.7830958692916E-2</v>
      </c>
      <c r="CB34" s="25">
        <f>Kaspakas!CB93</f>
        <v>6.4854436283386004E-3</v>
      </c>
      <c r="CC34" s="25">
        <f>Kaspakas!CC93</f>
        <v>6.9030579317196699</v>
      </c>
      <c r="CD34" s="25">
        <f>Kaspakas!CD93</f>
        <v>5.7342188422456104</v>
      </c>
      <c r="CF34" s="25">
        <f>Kaspakas!CF93</f>
        <v>20.9707113203938</v>
      </c>
      <c r="CG34" s="25">
        <f>Kaspakas!CG93</f>
        <v>364181.91387757799</v>
      </c>
      <c r="CH34" s="25">
        <f>Kaspakas!CH93</f>
        <v>11.1302152033052</v>
      </c>
      <c r="CI34" s="25">
        <f>Kaspakas!CI93</f>
        <v>5.9859894368548199</v>
      </c>
      <c r="CJ34" s="25">
        <f>Kaspakas!CJ93</f>
        <v>0.27365200612330698</v>
      </c>
      <c r="CK34" s="25">
        <f>Kaspakas!CK93</f>
        <v>1.8141078964727899</v>
      </c>
      <c r="CL34" s="25">
        <f>Kaspakas!CL93</f>
        <v>2.2869899186093098E-2</v>
      </c>
      <c r="CM34" s="25">
        <f>Kaspakas!CM93</f>
        <v>0.590610960722324</v>
      </c>
      <c r="CN34" s="25">
        <f>Kaspakas!CN93</f>
        <v>8.09342368393078</v>
      </c>
      <c r="CO34" s="25">
        <f>Kaspakas!CO93</f>
        <v>49.884207417128302</v>
      </c>
      <c r="CP34" s="25">
        <f>Kaspakas!CP93</f>
        <v>3.1283473418540597E-2</v>
      </c>
      <c r="CQ34" s="25">
        <f>Kaspakas!CQ93</f>
        <v>8.6283397536423195E-2</v>
      </c>
      <c r="CR34" s="25">
        <f>Kaspakas!CR93</f>
        <v>5.5162585117272903E-3</v>
      </c>
      <c r="CS34" s="25">
        <f>Kaspakas!CS93</f>
        <v>7.9742960376041103E-2</v>
      </c>
      <c r="CT34" s="25">
        <f>Kaspakas!CT93</f>
        <v>1.2381011533510599E-2</v>
      </c>
      <c r="CU34" s="25">
        <f>Kaspakas!CU93</f>
        <v>0.83407964780034205</v>
      </c>
      <c r="CV34" s="25">
        <f>Kaspakas!CV93</f>
        <v>1.4315047000034499E-2</v>
      </c>
      <c r="CW34" s="25">
        <f>Kaspakas!CW93</f>
        <v>5.6757210497821696E-3</v>
      </c>
      <c r="CX34" s="25">
        <f>Kaspakas!CX93</f>
        <v>8.0610230829967495</v>
      </c>
      <c r="CY34" s="25">
        <f>Kaspakas!CY93</f>
        <v>4.2171736216211402</v>
      </c>
      <c r="DA34" s="25">
        <f>Kaspakas!DA93</f>
        <v>0.38171561790251779</v>
      </c>
      <c r="DB34" s="25">
        <f>Kaspakas!DB93</f>
        <v>6521.2984846911631</v>
      </c>
      <c r="DC34" s="25">
        <f>Kaspakas!DC93</f>
        <v>0.18886154499170588</v>
      </c>
      <c r="DD34" s="25">
        <f>Kaspakas!DD93</f>
        <v>0.1019874370347402</v>
      </c>
      <c r="DE34" s="25">
        <f>Kaspakas!DE93</f>
        <v>4.3063608429060362E-3</v>
      </c>
      <c r="DF34" s="25">
        <f>Kaspakas!DF93</f>
        <v>2.77428948841228E-2</v>
      </c>
      <c r="DG34" s="25">
        <f>Kaspakas!DG93</f>
        <v>3.280108312334968E-4</v>
      </c>
      <c r="DH34" s="25">
        <f>Kaspakas!DH93</f>
        <v>8.1340168120413725E-3</v>
      </c>
      <c r="DI34" s="25">
        <f>Kaspakas!DI93</f>
        <v>0.10802523816804206</v>
      </c>
      <c r="DJ34" s="25">
        <f>Kaspakas!DJ93</f>
        <v>0.63176554479645775</v>
      </c>
      <c r="DK34" s="25">
        <f>Kaspakas!DK93</f>
        <v>2.9001571750099283E-4</v>
      </c>
      <c r="DL34" s="25">
        <f>Kaspakas!DL93</f>
        <v>7.6757076741976497E-4</v>
      </c>
      <c r="DM34" s="25">
        <f>Kaspakas!DM93</f>
        <v>4.8043499379254908E-5</v>
      </c>
      <c r="DN34" s="25">
        <f>Kaspakas!DN93</f>
        <v>6.7174593864073042E-4</v>
      </c>
      <c r="DO34" s="25">
        <f>Kaspakas!DO93</f>
        <v>1.0168373467075065E-4</v>
      </c>
      <c r="DP34" s="25">
        <f>Kaspakas!DP93</f>
        <v>6.5366743558020537E-3</v>
      </c>
      <c r="DQ34" s="25">
        <f>Kaspakas!DQ93</f>
        <v>7.2677553625397298E-5</v>
      </c>
      <c r="DR34" s="25">
        <f>Kaspakas!DR93</f>
        <v>2.7769984386112613E-5</v>
      </c>
      <c r="DS34" s="25">
        <f>Kaspakas!DS93</f>
        <v>3.8904551558864624E-2</v>
      </c>
      <c r="DT34" s="25">
        <f>Kaspakas!DT93</f>
        <v>2.0179758605191264E-2</v>
      </c>
      <c r="DV34" s="25">
        <f>Kaspakas!DV93</f>
        <v>5.8510790530714035E-3</v>
      </c>
      <c r="DW34" s="25">
        <f>Kaspakas!DW93</f>
        <v>99.960890183820453</v>
      </c>
      <c r="DX34" s="25">
        <f>Kaspakas!DX93</f>
        <v>2.8949400496205992E-3</v>
      </c>
      <c r="DY34" s="25">
        <f>Kaspakas!DY93</f>
        <v>1.5633013912016594E-3</v>
      </c>
      <c r="DZ34" s="25">
        <f>Kaspakas!DZ93</f>
        <v>6.6009501684390521E-5</v>
      </c>
      <c r="EA34" s="25">
        <f>Kaspakas!EA93</f>
        <v>4.2525341776690766E-4</v>
      </c>
      <c r="EB34" s="25">
        <f>Kaspakas!EB93</f>
        <v>5.0278720958726411E-6</v>
      </c>
      <c r="EC34" s="25">
        <f>Kaspakas!EC93</f>
        <v>1.2468123690558583E-4</v>
      </c>
      <c r="ED34" s="25">
        <f>Kaspakas!ED93</f>
        <v>1.6558510540417458E-3</v>
      </c>
      <c r="EE34" s="25">
        <f>Kaspakas!EE93</f>
        <v>9.6839373927707847E-3</v>
      </c>
      <c r="EF34" s="25">
        <f>Kaspakas!EF93</f>
        <v>4.4454688520627593E-6</v>
      </c>
      <c r="EG34" s="25">
        <f>Kaspakas!EG93</f>
        <v>1.1765610387329412E-5</v>
      </c>
      <c r="EH34" s="25">
        <f>Kaspakas!EH93</f>
        <v>7.364286386783264E-7</v>
      </c>
      <c r="EI34" s="25">
        <f>Kaspakas!EI93</f>
        <v>1.0296771748989107E-5</v>
      </c>
      <c r="EJ34" s="25">
        <f>Kaspakas!EJ93</f>
        <v>1.5586461283385049E-6</v>
      </c>
      <c r="EK34" s="25">
        <f>Kaspakas!EK93</f>
        <v>1.0019657725859618E-4</v>
      </c>
      <c r="EL34" s="25">
        <f>Kaspakas!EL93</f>
        <v>1.1140285901391482E-6</v>
      </c>
      <c r="EM34" s="25">
        <f>Kaspakas!EM93</f>
        <v>4.2566865573521953E-7</v>
      </c>
      <c r="EN34" s="25">
        <f>Kaspakas!EN93</f>
        <v>5.9634344527485924E-4</v>
      </c>
      <c r="EO34" s="25">
        <f>Kaspakas!EO93</f>
        <v>3.0932285013558308E-4</v>
      </c>
      <c r="EQ34" s="25">
        <f>Kaspakas!EQ93</f>
        <v>199.92178036764091</v>
      </c>
    </row>
    <row r="35" spans="1:147">
      <c r="A35" s="25" t="str">
        <f>Kaspakas!A94</f>
        <v>LEM8I-4.d</v>
      </c>
      <c r="B35" s="25" t="str">
        <f>Kaspakas!B94</f>
        <v>Kaspakas</v>
      </c>
      <c r="C35" s="25" t="str">
        <f>Kaspakas!C42</f>
        <v>epithermal</v>
      </c>
      <c r="D35" s="25" t="str">
        <f>Kaspakas!D42</f>
        <v>epithermal IS</v>
      </c>
      <c r="E35" s="25" t="str">
        <f>Kaspakas!E94</f>
        <v>pyrite</v>
      </c>
      <c r="F35" s="25" t="str">
        <f>Kaspakas!F94</f>
        <v>euhedral, inclusions, dissolution</v>
      </c>
      <c r="G35" s="25">
        <f>Kaspakas!G94</f>
        <v>23.490563602829599</v>
      </c>
      <c r="H35" s="25">
        <f>Kaspakas!H94</f>
        <v>369505.78871226101</v>
      </c>
      <c r="I35" s="25">
        <f>Kaspakas!I94</f>
        <v>96.265998856951896</v>
      </c>
      <c r="J35" s="25">
        <f>Kaspakas!J94</f>
        <v>179.78091759920201</v>
      </c>
      <c r="K35" s="25">
        <f>Kaspakas!K94</f>
        <v>0.41476266942970103</v>
      </c>
      <c r="L35" s="25">
        <f>Kaspakas!L94</f>
        <v>1.63324759316351</v>
      </c>
      <c r="M35" s="25">
        <f>Kaspakas!M94</f>
        <v>0.64273982830238197</v>
      </c>
      <c r="N35" s="25">
        <f>Kaspakas!N94</f>
        <v>1.01786601027652</v>
      </c>
      <c r="O35" s="25">
        <f>Kaspakas!O94</f>
        <v>5.9293446312640103</v>
      </c>
      <c r="P35" s="25">
        <f>Kaspakas!P94</f>
        <v>31.459605883975701</v>
      </c>
      <c r="Q35" s="25">
        <f>Kaspakas!Q94</f>
        <v>1.0427957021209701E-2</v>
      </c>
      <c r="R35" s="25">
        <f>Kaspakas!R94</f>
        <v>7.2647592879909406E-2</v>
      </c>
      <c r="S35" s="25">
        <f>Kaspakas!S94</f>
        <v>3.9714305890672097E-3</v>
      </c>
      <c r="T35" s="25">
        <f>Kaspakas!T94</f>
        <v>5.07132591968395E-2</v>
      </c>
      <c r="U35" s="25">
        <f>Kaspakas!U94</f>
        <v>1.75308704590647E-2</v>
      </c>
      <c r="V35" s="25">
        <f>Kaspakas!V94</f>
        <v>0.34805040669960102</v>
      </c>
      <c r="W35" s="25">
        <f>Kaspakas!W94</f>
        <v>1.21191288551728E-2</v>
      </c>
      <c r="X35" s="25">
        <f>Kaspakas!X94</f>
        <v>9.3368983549753596E-3</v>
      </c>
      <c r="Y35" s="25">
        <f>Kaspakas!Y94</f>
        <v>3.18325734748176</v>
      </c>
      <c r="Z35" s="25">
        <f>Kaspakas!Z94</f>
        <v>2.3539432419902</v>
      </c>
      <c r="AA35" s="25">
        <f>Kaspakas!AA94</f>
        <v>0.53546282966229108</v>
      </c>
      <c r="AB35" s="25">
        <f>Kaspakas!AB94</f>
        <v>9.8828346092919723</v>
      </c>
      <c r="AC35" s="25">
        <f>Kaspakas!AC94</f>
        <v>0.73947626127443911</v>
      </c>
      <c r="AD35" s="25">
        <f>Kaspakas!AD94</f>
        <v>16.235520929136822</v>
      </c>
      <c r="AE35" s="25">
        <f>Kaspakas!AE94</f>
        <v>2.9331270883146401E-3</v>
      </c>
      <c r="AF35" s="25">
        <f>Kaspakas!AF94</f>
        <v>5.5072111819464359E-3</v>
      </c>
      <c r="AG35" s="25">
        <f>Kaspakas!AG94</f>
        <v>1.0832440472264045E-4</v>
      </c>
      <c r="AH35" s="25">
        <f>Kaspakas!AH94</f>
        <v>3.2758762119748635E-3</v>
      </c>
      <c r="AI35" s="25">
        <f>Kaspakas!AI94</f>
        <v>2.4452488624650145E-2</v>
      </c>
      <c r="AJ35" s="25">
        <f>Kaspakas!AJ94</f>
        <v>0.32679872704300966</v>
      </c>
      <c r="AK35" s="25">
        <f>Kaspakas!AK94</f>
        <v>9.6990614192345141E-5</v>
      </c>
      <c r="AL35" s="25">
        <f>Kaspakas!AL94</f>
        <v>1.8210864341744375E-4</v>
      </c>
      <c r="AM35" s="25">
        <f>Kaspakas!AM94</f>
        <v>1.0832440472264045E-4</v>
      </c>
      <c r="AP35" s="25">
        <f>Kaspakas!AP94</f>
        <v>0.10907655325858</v>
      </c>
      <c r="AQ35" s="25">
        <f>Kaspakas!AQ94</f>
        <v>3.6619986069525798</v>
      </c>
      <c r="AR35" s="25">
        <f>Kaspakas!AR94</f>
        <v>2.2095762889843801E-2</v>
      </c>
      <c r="AS35" s="25">
        <f>Kaspakas!AS94</f>
        <v>0.118794693828918</v>
      </c>
      <c r="AT35" s="25">
        <f>Kaspakas!AT94</f>
        <v>8.2146389345252396E-2</v>
      </c>
      <c r="AU35" s="25">
        <f>Kaspakas!AU94</f>
        <v>1.63324759316351</v>
      </c>
      <c r="AV35" s="25">
        <f>Kaspakas!AV94</f>
        <v>3.0327048245323601E-2</v>
      </c>
      <c r="AW35" s="25">
        <f>Kaspakas!AW94</f>
        <v>0.30420538369002897</v>
      </c>
      <c r="AX35" s="25">
        <f>Kaspakas!AX94</f>
        <v>0.381649949165422</v>
      </c>
      <c r="AY35" s="25">
        <f>Kaspakas!AY94</f>
        <v>0.77635864012115297</v>
      </c>
      <c r="AZ35" s="25">
        <f>Kaspakas!AZ94</f>
        <v>6.7990233632341801E-3</v>
      </c>
      <c r="BA35" s="25">
        <f>Kaspakas!BA94</f>
        <v>7.2647592879909406E-2</v>
      </c>
      <c r="BB35" s="25">
        <f>Kaspakas!BB94</f>
        <v>3.9714305890672097E-3</v>
      </c>
      <c r="BC35" s="25">
        <f>Kaspakas!BC94</f>
        <v>4.2874019063535697E-2</v>
      </c>
      <c r="BD35" s="25">
        <f>Kaspakas!BD94</f>
        <v>1.54935679978958E-2</v>
      </c>
      <c r="BE35" s="25">
        <f>Kaspakas!BE94</f>
        <v>0.10067168987788</v>
      </c>
      <c r="BF35" s="25">
        <f>Kaspakas!BF94</f>
        <v>1.21191288551728E-2</v>
      </c>
      <c r="BG35" s="25">
        <f>Kaspakas!BG94</f>
        <v>4.3529077323987498E-3</v>
      </c>
      <c r="BH35" s="25">
        <f>Kaspakas!BH94</f>
        <v>9.6021037742312805E-3</v>
      </c>
      <c r="BI35" s="25">
        <f>Kaspakas!BI94</f>
        <v>9.0381556932457793E-3</v>
      </c>
      <c r="BK35" s="25">
        <f>Kaspakas!BK94</f>
        <v>5.6565911479124003</v>
      </c>
      <c r="BL35" s="25">
        <f>Kaspakas!BL94</f>
        <v>19617.375793405699</v>
      </c>
      <c r="BM35" s="25">
        <f>Kaspakas!BM94</f>
        <v>34.277017703347198</v>
      </c>
      <c r="BN35" s="25">
        <f>Kaspakas!BN94</f>
        <v>27.7898931001031</v>
      </c>
      <c r="BO35" s="25">
        <f>Kaspakas!BO94</f>
        <v>0.39039638945306199</v>
      </c>
      <c r="BP35" s="25">
        <f>Kaspakas!BP94</f>
        <v>1.4515309809078301</v>
      </c>
      <c r="BQ35" s="25">
        <f>Kaspakas!BQ94</f>
        <v>0.11397076198924801</v>
      </c>
      <c r="BR35" s="25">
        <f>Kaspakas!BR94</f>
        <v>0.217744578613634</v>
      </c>
      <c r="BS35" s="25">
        <f>Kaspakas!BS94</f>
        <v>1.2878066659919301</v>
      </c>
      <c r="BT35" s="25">
        <f>Kaspakas!BT94</f>
        <v>10.117917119441101</v>
      </c>
      <c r="BU35" s="25">
        <f>Kaspakas!BU94</f>
        <v>1.7335192969607099E-2</v>
      </c>
      <c r="BV35" s="25">
        <f>Kaspakas!BV94</f>
        <v>7.2066119467279699E-2</v>
      </c>
      <c r="BW35" s="25">
        <f>Kaspakas!BW94</f>
        <v>3.2823359203422399E-3</v>
      </c>
      <c r="BX35" s="25">
        <f>Kaspakas!BX94</f>
        <v>5.5462430491813597E-2</v>
      </c>
      <c r="BY35" s="25">
        <f>Kaspakas!BY94</f>
        <v>9.2339682000940199E-3</v>
      </c>
      <c r="BZ35" s="25">
        <f>Kaspakas!BZ94</f>
        <v>0.31018959834651999</v>
      </c>
      <c r="CA35" s="25">
        <f>Kaspakas!CA94</f>
        <v>8.6588547107987399E-3</v>
      </c>
      <c r="CB35" s="25">
        <f>Kaspakas!CB94</f>
        <v>9.2535533189174596E-3</v>
      </c>
      <c r="CC35" s="25">
        <f>Kaspakas!CC94</f>
        <v>1.3111258231323299</v>
      </c>
      <c r="CD35" s="25">
        <f>Kaspakas!CD94</f>
        <v>1.17664393654127</v>
      </c>
      <c r="CF35" s="25">
        <f>Kaspakas!CF94</f>
        <v>23.490563602829599</v>
      </c>
      <c r="CG35" s="25">
        <f>Kaspakas!CG94</f>
        <v>369505.78871226101</v>
      </c>
      <c r="CH35" s="25">
        <f>Kaspakas!CH94</f>
        <v>96.265998856951896</v>
      </c>
      <c r="CI35" s="25">
        <f>Kaspakas!CI94</f>
        <v>179.78091759920201</v>
      </c>
      <c r="CJ35" s="25">
        <f>Kaspakas!CJ94</f>
        <v>0.41476266942970103</v>
      </c>
      <c r="CK35" s="25">
        <f>Kaspakas!CK94</f>
        <v>1.63324759316351</v>
      </c>
      <c r="CL35" s="25">
        <f>Kaspakas!CL94</f>
        <v>0.64273982830238197</v>
      </c>
      <c r="CM35" s="25">
        <f>Kaspakas!CM94</f>
        <v>1.01786601027652</v>
      </c>
      <c r="CN35" s="25">
        <f>Kaspakas!CN94</f>
        <v>5.9293446312640103</v>
      </c>
      <c r="CO35" s="25">
        <f>Kaspakas!CO94</f>
        <v>31.459605883975701</v>
      </c>
      <c r="CP35" s="25">
        <f>Kaspakas!CP94</f>
        <v>1.0427957021209701E-2</v>
      </c>
      <c r="CQ35" s="25">
        <f>Kaspakas!CQ94</f>
        <v>7.2647592879909406E-2</v>
      </c>
      <c r="CR35" s="25">
        <f>Kaspakas!CR94</f>
        <v>3.9714305890672097E-3</v>
      </c>
      <c r="CS35" s="25">
        <f>Kaspakas!CS94</f>
        <v>5.07132591968395E-2</v>
      </c>
      <c r="CT35" s="25">
        <f>Kaspakas!CT94</f>
        <v>1.75308704590647E-2</v>
      </c>
      <c r="CU35" s="25">
        <f>Kaspakas!CU94</f>
        <v>0.34805040669960102</v>
      </c>
      <c r="CV35" s="25">
        <f>Kaspakas!CV94</f>
        <v>1.21191288551728E-2</v>
      </c>
      <c r="CW35" s="25">
        <f>Kaspakas!CW94</f>
        <v>9.3368983549753596E-3</v>
      </c>
      <c r="CX35" s="25">
        <f>Kaspakas!CX94</f>
        <v>3.18325734748176</v>
      </c>
      <c r="CY35" s="25">
        <f>Kaspakas!CY94</f>
        <v>2.3539432419902</v>
      </c>
      <c r="DA35" s="25">
        <f>Kaspakas!DA94</f>
        <v>0.42758277788185745</v>
      </c>
      <c r="DB35" s="25">
        <f>Kaspakas!DB94</f>
        <v>6616.6315464636227</v>
      </c>
      <c r="DC35" s="25">
        <f>Kaspakas!DC94</f>
        <v>1.6334765269313714</v>
      </c>
      <c r="DD35" s="25">
        <f>Kaspakas!DD94</f>
        <v>3.063051682117615</v>
      </c>
      <c r="DE35" s="25">
        <f>Kaspakas!DE94</f>
        <v>6.5269673847244674E-3</v>
      </c>
      <c r="DF35" s="25">
        <f>Kaspakas!DF94</f>
        <v>2.4977023905237955E-2</v>
      </c>
      <c r="DG35" s="25">
        <f>Kaspakas!DG94</f>
        <v>9.2184763751184257E-3</v>
      </c>
      <c r="DH35" s="25">
        <f>Kaspakas!DH94</f>
        <v>1.4018262088920534E-2</v>
      </c>
      <c r="DI35" s="25">
        <f>Kaspakas!DI94</f>
        <v>7.9140656783411062E-2</v>
      </c>
      <c r="DJ35" s="25">
        <f>Kaspakas!DJ94</f>
        <v>0.39842459326210367</v>
      </c>
      <c r="DK35" s="25">
        <f>Kaspakas!DK94</f>
        <v>9.6673134632910358E-5</v>
      </c>
      <c r="DL35" s="25">
        <f>Kaspakas!DL94</f>
        <v>6.4626765067395012E-4</v>
      </c>
      <c r="DM35" s="25">
        <f>Kaspakas!DM94</f>
        <v>3.4588919760553311E-5</v>
      </c>
      <c r="DN35" s="25">
        <f>Kaspakas!DN94</f>
        <v>4.2720292474803727E-4</v>
      </c>
      <c r="DO35" s="25">
        <f>Kaspakas!DO94</f>
        <v>1.4397889667431586E-4</v>
      </c>
      <c r="DP35" s="25">
        <f>Kaspakas!DP94</f>
        <v>2.7276677641034563E-3</v>
      </c>
      <c r="DQ35" s="25">
        <f>Kaspakas!DQ94</f>
        <v>6.152886799902217E-5</v>
      </c>
      <c r="DR35" s="25">
        <f>Kaspakas!DR94</f>
        <v>4.5683274293816375E-5</v>
      </c>
      <c r="DS35" s="25">
        <f>Kaspakas!DS94</f>
        <v>1.5363211136494982E-2</v>
      </c>
      <c r="DT35" s="25">
        <f>Kaspakas!DT94</f>
        <v>1.1263943734766871E-2</v>
      </c>
      <c r="DV35" s="25">
        <f>Kaspakas!DV94</f>
        <v>6.4556877192495747E-3</v>
      </c>
      <c r="DW35" s="25">
        <f>Kaspakas!DW94</f>
        <v>99.898567544988452</v>
      </c>
      <c r="DX35" s="25">
        <f>Kaspakas!DX94</f>
        <v>2.4662392640863055E-2</v>
      </c>
      <c r="DY35" s="25">
        <f>Kaspakas!DY94</f>
        <v>4.6246261894900484E-2</v>
      </c>
      <c r="DZ35" s="25">
        <f>Kaspakas!DZ94</f>
        <v>9.8544809026781247E-5</v>
      </c>
      <c r="EA35" s="25">
        <f>Kaspakas!EA94</f>
        <v>3.7710561516815803E-4</v>
      </c>
      <c r="EB35" s="25">
        <f>Kaspakas!EB94</f>
        <v>1.3918148205091556E-4</v>
      </c>
      <c r="EC35" s="25">
        <f>Kaspakas!EC94</f>
        <v>2.1164912876278419E-4</v>
      </c>
      <c r="ED35" s="25">
        <f>Kaspakas!ED94</f>
        <v>1.1948735835922227E-3</v>
      </c>
      <c r="EE35" s="25">
        <f>Kaspakas!EE94</f>
        <v>6.0154545197324358E-3</v>
      </c>
      <c r="EF35" s="25">
        <f>Kaspakas!EF94</f>
        <v>1.4595806948133884E-6</v>
      </c>
      <c r="EG35" s="25">
        <f>Kaspakas!EG94</f>
        <v>9.7574138894734904E-6</v>
      </c>
      <c r="EH35" s="25">
        <f>Kaspakas!EH94</f>
        <v>5.2222698403912382E-7</v>
      </c>
      <c r="EI35" s="25">
        <f>Kaspakas!EI94</f>
        <v>6.4499526584894835E-6</v>
      </c>
      <c r="EJ35" s="25">
        <f>Kaspakas!EJ94</f>
        <v>2.1738078406616826E-6</v>
      </c>
      <c r="EK35" s="25">
        <f>Kaspakas!EK94</f>
        <v>4.1182601820742763E-5</v>
      </c>
      <c r="EL35" s="25">
        <f>Kaspakas!EL94</f>
        <v>9.2896902791151799E-7</v>
      </c>
      <c r="EM35" s="25">
        <f>Kaspakas!EM94</f>
        <v>6.8973066290145745E-7</v>
      </c>
      <c r="EN35" s="25">
        <f>Kaspakas!EN94</f>
        <v>2.3195530454576155E-4</v>
      </c>
      <c r="EO35" s="25">
        <f>Kaspakas!EO94</f>
        <v>1.7006415365715334E-4</v>
      </c>
      <c r="EQ35" s="25">
        <f>Kaspakas!EQ94</f>
        <v>199.7971350899769</v>
      </c>
    </row>
    <row r="36" spans="1:147">
      <c r="A36" s="25" t="str">
        <f>Kaspakas!A95</f>
        <v>LEM8I-5.d</v>
      </c>
      <c r="B36" s="25" t="str">
        <f>Kaspakas!B95</f>
        <v>Kaspakas</v>
      </c>
      <c r="C36" s="25" t="str">
        <f>Kaspakas!C43</f>
        <v>epithermal</v>
      </c>
      <c r="D36" s="25" t="str">
        <f>Kaspakas!D43</f>
        <v>epithermal IS</v>
      </c>
      <c r="E36" s="25" t="str">
        <f>Kaspakas!E95</f>
        <v>pyrite</v>
      </c>
      <c r="F36" s="25" t="str">
        <f>Kaspakas!F95</f>
        <v>anhedral, inclusions</v>
      </c>
      <c r="G36" s="25">
        <f>Kaspakas!G95</f>
        <v>119.578079549413</v>
      </c>
      <c r="H36" s="25">
        <f>Kaspakas!H95</f>
        <v>381518.49203799001</v>
      </c>
      <c r="I36" s="25">
        <f>Kaspakas!I95</f>
        <v>87.883173603685606</v>
      </c>
      <c r="J36" s="25">
        <f>Kaspakas!J95</f>
        <v>253.551430732423</v>
      </c>
      <c r="K36" s="25">
        <f>Kaspakas!K95</f>
        <v>1.5111654563787</v>
      </c>
      <c r="L36" s="25">
        <f>Kaspakas!L95</f>
        <v>9.2761594197388302</v>
      </c>
      <c r="M36" s="25">
        <f>Kaspakas!M95</f>
        <v>1.0930569410995401</v>
      </c>
      <c r="N36" s="25">
        <f>Kaspakas!N95</f>
        <v>0.40404782136852702</v>
      </c>
      <c r="O36" s="25">
        <f>Kaspakas!O95</f>
        <v>9.9366568760662695</v>
      </c>
      <c r="P36" s="25">
        <f>Kaspakas!P95</f>
        <v>31.1477861005955</v>
      </c>
      <c r="Q36" s="25">
        <f>Kaspakas!Q95</f>
        <v>1.8852034798172799E-2</v>
      </c>
      <c r="R36" s="25">
        <f>Kaspakas!R95</f>
        <v>0.13595708693200501</v>
      </c>
      <c r="S36" s="25">
        <f>Kaspakas!S95</f>
        <v>4.6338533088056601E-3</v>
      </c>
      <c r="T36" s="25">
        <f>Kaspakas!T95</f>
        <v>0.100215879697923</v>
      </c>
      <c r="U36" s="25">
        <f>Kaspakas!U95</f>
        <v>0.154007156345327</v>
      </c>
      <c r="V36" s="25">
        <f>Kaspakas!V95</f>
        <v>1.7754334506257601</v>
      </c>
      <c r="W36" s="25">
        <f>Kaspakas!W95</f>
        <v>2.3044422177530399E-2</v>
      </c>
      <c r="X36" s="25">
        <f>Kaspakas!X95</f>
        <v>3.8702028346827802E-2</v>
      </c>
      <c r="Y36" s="25">
        <f>Kaspakas!Y95</f>
        <v>11.387759226521901</v>
      </c>
      <c r="Z36" s="25">
        <f>Kaspakas!Z95</f>
        <v>8.5687922383018194</v>
      </c>
      <c r="AA36" s="25">
        <f>Kaspakas!AA95</f>
        <v>0.34660886491478793</v>
      </c>
      <c r="AB36" s="25">
        <f>Kaspakas!AB95</f>
        <v>2.7351988640621085</v>
      </c>
      <c r="AC36" s="25">
        <f>Kaspakas!AC95</f>
        <v>0.75245639355855409</v>
      </c>
      <c r="AD36" s="25">
        <f>Kaspakas!AD95</f>
        <v>8.8443401739435785</v>
      </c>
      <c r="AE36" s="25">
        <f>Kaspakas!AE95</f>
        <v>3.3985639823409181E-3</v>
      </c>
      <c r="AF36" s="25">
        <f>Kaspakas!AF95</f>
        <v>1.3523921017459422E-2</v>
      </c>
      <c r="AG36" s="25">
        <f>Kaspakas!AG95</f>
        <v>2.145124490290618E-4</v>
      </c>
      <c r="AH36" s="25">
        <f>Kaspakas!AH95</f>
        <v>1.6554648217593788E-3</v>
      </c>
      <c r="AI36" s="25">
        <f>Kaspakas!AI95</f>
        <v>9.7502080170014077E-2</v>
      </c>
      <c r="AJ36" s="25">
        <f>Kaspakas!AJ95</f>
        <v>0.35442263659091661</v>
      </c>
      <c r="AK36" s="25">
        <f>Kaspakas!AK95</f>
        <v>4.4038041367687632E-4</v>
      </c>
      <c r="AL36" s="25">
        <f>Kaspakas!AL95</f>
        <v>1.7524077707961642E-3</v>
      </c>
      <c r="AM36" s="25">
        <f>Kaspakas!AM95</f>
        <v>2.145124490290618E-4</v>
      </c>
      <c r="AP36" s="25">
        <f>Kaspakas!AP95</f>
        <v>0.149471224025607</v>
      </c>
      <c r="AQ36" s="25">
        <f>Kaspakas!AQ95</f>
        <v>2.9620084613814801</v>
      </c>
      <c r="AR36" s="25">
        <f>Kaspakas!AR95</f>
        <v>1.85979335714615E-2</v>
      </c>
      <c r="AS36" s="25">
        <f>Kaspakas!AS95</f>
        <v>0.16491439972248101</v>
      </c>
      <c r="AT36" s="25">
        <f>Kaspakas!AT95</f>
        <v>0.143056635734232</v>
      </c>
      <c r="AU36" s="25">
        <f>Kaspakas!AU95</f>
        <v>1.4228598907782399</v>
      </c>
      <c r="AV36" s="25">
        <f>Kaspakas!AV95</f>
        <v>1.50834492341503E-2</v>
      </c>
      <c r="AW36" s="25">
        <f>Kaspakas!AW95</f>
        <v>0.313541890820695</v>
      </c>
      <c r="AX36" s="25">
        <f>Kaspakas!AX95</f>
        <v>0.258121693806451</v>
      </c>
      <c r="AY36" s="25">
        <f>Kaspakas!AY95</f>
        <v>0.97227838699854996</v>
      </c>
      <c r="AZ36" s="25">
        <f>Kaspakas!AZ95</f>
        <v>1.2481074941540099E-2</v>
      </c>
      <c r="BA36" s="25">
        <f>Kaspakas!BA95</f>
        <v>0.13595708693200501</v>
      </c>
      <c r="BB36" s="25">
        <f>Kaspakas!BB95</f>
        <v>4.6338533088056601E-3</v>
      </c>
      <c r="BC36" s="25">
        <f>Kaspakas!BC95</f>
        <v>0.100215879697923</v>
      </c>
      <c r="BD36" s="25">
        <f>Kaspakas!BD95</f>
        <v>2.9825620184277601E-2</v>
      </c>
      <c r="BE36" s="25">
        <f>Kaspakas!BE95</f>
        <v>0.117478012287568</v>
      </c>
      <c r="BF36" s="25">
        <f>Kaspakas!BF95</f>
        <v>1.40710036392497E-2</v>
      </c>
      <c r="BG36" s="25">
        <f>Kaspakas!BG95</f>
        <v>7.4719184008552302E-3</v>
      </c>
      <c r="BH36" s="25">
        <f>Kaspakas!BH95</f>
        <v>8.1049051050543896E-3</v>
      </c>
      <c r="BI36" s="25">
        <f>Kaspakas!BI95</f>
        <v>3.3777024049899702E-3</v>
      </c>
      <c r="BK36" s="25">
        <f>Kaspakas!BK95</f>
        <v>43.337998012337998</v>
      </c>
      <c r="BL36" s="25">
        <f>Kaspakas!BL95</f>
        <v>17864.148830345799</v>
      </c>
      <c r="BM36" s="25">
        <f>Kaspakas!BM95</f>
        <v>31.041859063772701</v>
      </c>
      <c r="BN36" s="25">
        <f>Kaspakas!BN95</f>
        <v>79.193720298216206</v>
      </c>
      <c r="BO36" s="25">
        <f>Kaspakas!BO95</f>
        <v>0.64535636139753505</v>
      </c>
      <c r="BP36" s="25">
        <f>Kaspakas!BP95</f>
        <v>3.9424801484971002</v>
      </c>
      <c r="BQ36" s="25">
        <f>Kaspakas!BQ95</f>
        <v>0.316383749532821</v>
      </c>
      <c r="BR36" s="25">
        <f>Kaspakas!BR95</f>
        <v>0.23028200275253699</v>
      </c>
      <c r="BS36" s="25">
        <f>Kaspakas!BS95</f>
        <v>2.5839662209590601</v>
      </c>
      <c r="BT36" s="25">
        <f>Kaspakas!BT95</f>
        <v>8.8281717328241793</v>
      </c>
      <c r="BU36" s="25">
        <f>Kaspakas!BU95</f>
        <v>1.5536103695713101E-2</v>
      </c>
      <c r="BV36" s="25">
        <f>Kaspakas!BV95</f>
        <v>0.126690928259654</v>
      </c>
      <c r="BW36" s="25">
        <f>Kaspakas!BW95</f>
        <v>3.2156054093248599E-3</v>
      </c>
      <c r="BX36" s="25">
        <f>Kaspakas!BX95</f>
        <v>6.0265281992607403E-2</v>
      </c>
      <c r="BY36" s="25">
        <f>Kaspakas!BY95</f>
        <v>6.6900491766082607E-2</v>
      </c>
      <c r="BZ36" s="25">
        <f>Kaspakas!BZ95</f>
        <v>0.457593448064534</v>
      </c>
      <c r="CA36" s="25">
        <f>Kaspakas!CA95</f>
        <v>2.6605812885019599E-2</v>
      </c>
      <c r="CB36" s="25">
        <f>Kaspakas!CB95</f>
        <v>2.5288769401287998E-2</v>
      </c>
      <c r="CC36" s="25">
        <f>Kaspakas!CC95</f>
        <v>5.0675816081196396</v>
      </c>
      <c r="CD36" s="25">
        <f>Kaspakas!CD95</f>
        <v>1.56546137456545</v>
      </c>
      <c r="CF36" s="25">
        <f>Kaspakas!CF95</f>
        <v>119.578079549413</v>
      </c>
      <c r="CG36" s="25">
        <f>Kaspakas!CG95</f>
        <v>381518.49203799001</v>
      </c>
      <c r="CH36" s="25">
        <f>Kaspakas!CH95</f>
        <v>87.883173603685606</v>
      </c>
      <c r="CI36" s="25">
        <f>Kaspakas!CI95</f>
        <v>253.551430732423</v>
      </c>
      <c r="CJ36" s="25">
        <f>Kaspakas!CJ95</f>
        <v>1.5111654563787</v>
      </c>
      <c r="CK36" s="25">
        <f>Kaspakas!CK95</f>
        <v>9.2761594197388302</v>
      </c>
      <c r="CL36" s="25">
        <f>Kaspakas!CL95</f>
        <v>1.0930569410995401</v>
      </c>
      <c r="CM36" s="25">
        <f>Kaspakas!CM95</f>
        <v>0.40404782136852702</v>
      </c>
      <c r="CN36" s="25">
        <f>Kaspakas!CN95</f>
        <v>9.9366568760662695</v>
      </c>
      <c r="CO36" s="25">
        <f>Kaspakas!CO95</f>
        <v>31.1477861005955</v>
      </c>
      <c r="CP36" s="25">
        <f>Kaspakas!CP95</f>
        <v>1.8852034798172799E-2</v>
      </c>
      <c r="CQ36" s="25">
        <f>Kaspakas!CQ95</f>
        <v>0.13595708693200501</v>
      </c>
      <c r="CR36" s="25">
        <f>Kaspakas!CR95</f>
        <v>4.6338533088056601E-3</v>
      </c>
      <c r="CS36" s="25">
        <f>Kaspakas!CS95</f>
        <v>0.100215879697923</v>
      </c>
      <c r="CT36" s="25">
        <f>Kaspakas!CT95</f>
        <v>0.154007156345327</v>
      </c>
      <c r="CU36" s="25">
        <f>Kaspakas!CU95</f>
        <v>1.7754334506257601</v>
      </c>
      <c r="CV36" s="25">
        <f>Kaspakas!CV95</f>
        <v>2.3044422177530399E-2</v>
      </c>
      <c r="CW36" s="25">
        <f>Kaspakas!CW95</f>
        <v>3.8702028346827802E-2</v>
      </c>
      <c r="CX36" s="25">
        <f>Kaspakas!CX95</f>
        <v>11.387759226521901</v>
      </c>
      <c r="CY36" s="25">
        <f>Kaspakas!CY95</f>
        <v>8.5687922383018194</v>
      </c>
      <c r="DA36" s="25">
        <f>Kaspakas!DA95</f>
        <v>2.1765985819666258</v>
      </c>
      <c r="DB36" s="25">
        <f>Kaspakas!DB95</f>
        <v>6831.7394939204942</v>
      </c>
      <c r="DC36" s="25">
        <f>Kaspakas!DC95</f>
        <v>1.4912336951613965</v>
      </c>
      <c r="DD36" s="25">
        <f>Kaspakas!DD95</f>
        <v>4.3199308735296134</v>
      </c>
      <c r="DE36" s="25">
        <f>Kaspakas!DE95</f>
        <v>2.3780654272160327E-2</v>
      </c>
      <c r="DF36" s="25">
        <f>Kaspakas!DF95</f>
        <v>0.14185899097321961</v>
      </c>
      <c r="DG36" s="25">
        <f>Kaspakas!DG95</f>
        <v>1.5677135824613688E-2</v>
      </c>
      <c r="DH36" s="25">
        <f>Kaspakas!DH95</f>
        <v>5.5646305105154529E-3</v>
      </c>
      <c r="DI36" s="25">
        <f>Kaspakas!DI95</f>
        <v>0.13262739818778924</v>
      </c>
      <c r="DJ36" s="25">
        <f>Kaspakas!DJ95</f>
        <v>0.39447550785961882</v>
      </c>
      <c r="DK36" s="25">
        <f>Kaspakas!DK95</f>
        <v>1.7476916086643513E-4</v>
      </c>
      <c r="DL36" s="25">
        <f>Kaspakas!DL95</f>
        <v>1.2094642600101858E-3</v>
      </c>
      <c r="DM36" s="25">
        <f>Kaspakas!DM95</f>
        <v>4.0358247912397536E-5</v>
      </c>
      <c r="DN36" s="25">
        <f>Kaspakas!DN95</f>
        <v>8.442075621086935E-4</v>
      </c>
      <c r="DO36" s="25">
        <f>Kaspakas!DO95</f>
        <v>1.2648419542158919E-3</v>
      </c>
      <c r="DP36" s="25">
        <f>Kaspakas!DP95</f>
        <v>1.3914055255687776E-2</v>
      </c>
      <c r="DQ36" s="25">
        <f>Kaspakas!DQ95</f>
        <v>1.1699662799358773E-4</v>
      </c>
      <c r="DR36" s="25">
        <f>Kaspakas!DR95</f>
        <v>1.8936003258009733E-4</v>
      </c>
      <c r="DS36" s="25">
        <f>Kaspakas!DS95</f>
        <v>5.4960227927229252E-2</v>
      </c>
      <c r="DT36" s="25">
        <f>Kaspakas!DT95</f>
        <v>4.1002855092434128E-2</v>
      </c>
      <c r="DV36" s="25">
        <f>Kaspakas!DV95</f>
        <v>3.1814240084360589E-2</v>
      </c>
      <c r="DW36" s="25">
        <f>Kaspakas!DW95</f>
        <v>99.856079230289282</v>
      </c>
      <c r="DX36" s="25">
        <f>Kaspakas!DX95</f>
        <v>2.1796608337807097E-2</v>
      </c>
      <c r="DY36" s="25">
        <f>Kaspakas!DY95</f>
        <v>6.3142243635082917E-2</v>
      </c>
      <c r="DZ36" s="25">
        <f>Kaspakas!DZ95</f>
        <v>3.4758979016429612E-4</v>
      </c>
      <c r="EA36" s="25">
        <f>Kaspakas!EA95</f>
        <v>2.0734810884923895E-3</v>
      </c>
      <c r="EB36" s="25">
        <f>Kaspakas!EB95</f>
        <v>2.2914476150616076E-4</v>
      </c>
      <c r="EC36" s="25">
        <f>Kaspakas!EC95</f>
        <v>8.1335388394097164E-5</v>
      </c>
      <c r="ED36" s="25">
        <f>Kaspakas!ED95</f>
        <v>1.9385475680582405E-3</v>
      </c>
      <c r="EE36" s="25">
        <f>Kaspakas!EE95</f>
        <v>5.7658488884554529E-3</v>
      </c>
      <c r="EF36" s="25">
        <f>Kaspakas!EF95</f>
        <v>2.5545123888315842E-6</v>
      </c>
      <c r="EG36" s="25">
        <f>Kaspakas!EG95</f>
        <v>1.7678127083337207E-5</v>
      </c>
      <c r="EH36" s="25">
        <f>Kaspakas!EH95</f>
        <v>5.8989608791762367E-7</v>
      </c>
      <c r="EI36" s="25">
        <f>Kaspakas!EI95</f>
        <v>1.2339354754927677E-5</v>
      </c>
      <c r="EJ36" s="25">
        <f>Kaspakas!EJ95</f>
        <v>1.848755481768168E-5</v>
      </c>
      <c r="EK36" s="25">
        <f>Kaspakas!EK95</f>
        <v>2.0337470497272319E-4</v>
      </c>
      <c r="EL36" s="25">
        <f>Kaspakas!EL95</f>
        <v>1.7100805095101801E-6</v>
      </c>
      <c r="EM36" s="25">
        <f>Kaspakas!EM95</f>
        <v>2.7677797774922615E-6</v>
      </c>
      <c r="EN36" s="25">
        <f>Kaspakas!EN95</f>
        <v>8.0332584099554536E-4</v>
      </c>
      <c r="EO36" s="25">
        <f>Kaspakas!EO95</f>
        <v>5.9931798488828945E-4</v>
      </c>
      <c r="EQ36" s="25">
        <f>Kaspakas!EQ95</f>
        <v>199.71215846057856</v>
      </c>
    </row>
    <row r="37" spans="1:147">
      <c r="A37" s="25" t="str">
        <f>Kaspakas!A96</f>
        <v>LEM8I-6.d</v>
      </c>
      <c r="B37" s="25" t="str">
        <f>Kaspakas!B96</f>
        <v>Kaspakas</v>
      </c>
      <c r="C37" s="25" t="str">
        <f>Kaspakas!C44</f>
        <v>epithermal</v>
      </c>
      <c r="D37" s="25" t="str">
        <f>Kaspakas!D44</f>
        <v>epithermal IS</v>
      </c>
      <c r="E37" s="25" t="str">
        <f>Kaspakas!E96</f>
        <v>pyrite</v>
      </c>
      <c r="F37" s="25" t="str">
        <f>Kaspakas!F96</f>
        <v>anhedral, inclusions</v>
      </c>
      <c r="G37" s="25">
        <f>Kaspakas!G96</f>
        <v>51.196283622586101</v>
      </c>
      <c r="H37" s="25">
        <f>Kaspakas!H96</f>
        <v>384311.52301760501</v>
      </c>
      <c r="I37" s="25">
        <f>Kaspakas!I96</f>
        <v>149.51189855594899</v>
      </c>
      <c r="J37" s="25">
        <f>Kaspakas!J96</f>
        <v>122.827995197443</v>
      </c>
      <c r="K37" s="25">
        <f>Kaspakas!K96</f>
        <v>1.00288125281048</v>
      </c>
      <c r="L37" s="25">
        <f>Kaspakas!L96</f>
        <v>3.4241973072279901</v>
      </c>
      <c r="M37" s="25">
        <f>Kaspakas!M96</f>
        <v>3.0127184094830501</v>
      </c>
      <c r="N37" s="25">
        <f>Kaspakas!N96</f>
        <v>0.84413593429818501</v>
      </c>
      <c r="O37" s="25">
        <f>Kaspakas!O96</f>
        <v>4.7590792370927302</v>
      </c>
      <c r="P37" s="25">
        <f>Kaspakas!P96</f>
        <v>34.2538864709093</v>
      </c>
      <c r="Q37" s="25">
        <f>Kaspakas!Q96</f>
        <v>1.7231506098765299E-2</v>
      </c>
      <c r="R37" s="25">
        <f>Kaspakas!R96</f>
        <v>9.2633522719791805E-2</v>
      </c>
      <c r="S37" s="25">
        <f>Kaspakas!S96</f>
        <v>4.4127835213196801E-3</v>
      </c>
      <c r="T37" s="25">
        <f>Kaspakas!T96</f>
        <v>0.105657699808953</v>
      </c>
      <c r="U37" s="25">
        <f>Kaspakas!U96</f>
        <v>5.10607418752363E-2</v>
      </c>
      <c r="V37" s="25">
        <f>Kaspakas!V96</f>
        <v>0.83594936532310704</v>
      </c>
      <c r="W37" s="25">
        <f>Kaspakas!W96</f>
        <v>4.2272741278669403E-2</v>
      </c>
      <c r="X37" s="25">
        <f>Kaspakas!X96</f>
        <v>6.5722181530724497E-2</v>
      </c>
      <c r="Y37" s="25">
        <f>Kaspakas!Y96</f>
        <v>5.9749527674084604</v>
      </c>
      <c r="Z37" s="25">
        <f>Kaspakas!Z96</f>
        <v>7.8631770193549499</v>
      </c>
      <c r="AA37" s="25">
        <f>Kaspakas!AA96</f>
        <v>1.2172461035093203</v>
      </c>
      <c r="AB37" s="25">
        <f>Kaspakas!AB96</f>
        <v>5.732913347491845</v>
      </c>
      <c r="AC37" s="25">
        <f>Kaspakas!AC96</f>
        <v>1.3160232934804397</v>
      </c>
      <c r="AD37" s="25">
        <f>Kaspakas!AD96</f>
        <v>31.416139784065496</v>
      </c>
      <c r="AE37" s="25">
        <f>Kaspakas!AE96</f>
        <v>1.0999615242018129E-2</v>
      </c>
      <c r="AF37" s="25">
        <f>Kaspakas!AF96</f>
        <v>8.5457984126262928E-3</v>
      </c>
      <c r="AG37" s="25">
        <f>Kaspakas!AG96</f>
        <v>1.1525173758874502E-4</v>
      </c>
      <c r="AH37" s="25">
        <f>Kaspakas!AH96</f>
        <v>2.8839568728907606E-3</v>
      </c>
      <c r="AI37" s="25">
        <f>Kaspakas!AI96</f>
        <v>5.2592316031706755E-2</v>
      </c>
      <c r="AJ37" s="25">
        <f>Kaspakas!AJ96</f>
        <v>0.22910475220867535</v>
      </c>
      <c r="AK37" s="25">
        <f>Kaspakas!AK96</f>
        <v>4.3957826878996212E-4</v>
      </c>
      <c r="AL37" s="25">
        <f>Kaspakas!AL96</f>
        <v>3.415162429773361E-4</v>
      </c>
      <c r="AM37" s="25">
        <f>Kaspakas!AM96</f>
        <v>1.1525173758874502E-4</v>
      </c>
      <c r="AP37" s="25">
        <f>Kaspakas!AP96</f>
        <v>4.8687220083274002E-2</v>
      </c>
      <c r="AQ37" s="25">
        <f>Kaspakas!AQ96</f>
        <v>2.8253083797329999</v>
      </c>
      <c r="AR37" s="25">
        <f>Kaspakas!AR96</f>
        <v>1.1751089171449999E-2</v>
      </c>
      <c r="AS37" s="25">
        <f>Kaspakas!AS96</f>
        <v>0.211701498533094</v>
      </c>
      <c r="AT37" s="25">
        <f>Kaspakas!AT96</f>
        <v>0.130349007021799</v>
      </c>
      <c r="AU37" s="25">
        <f>Kaspakas!AU96</f>
        <v>2.02798064138404</v>
      </c>
      <c r="AV37" s="25">
        <f>Kaspakas!AV96</f>
        <v>4.0084091982410898E-2</v>
      </c>
      <c r="AW37" s="25">
        <f>Kaspakas!AW96</f>
        <v>0.29754151581197402</v>
      </c>
      <c r="AX37" s="25">
        <f>Kaspakas!AX96</f>
        <v>0.185928492197766</v>
      </c>
      <c r="AY37" s="25">
        <f>Kaspakas!AY96</f>
        <v>0.97710311455461996</v>
      </c>
      <c r="AZ37" s="25">
        <f>Kaspakas!AZ96</f>
        <v>3.2411032691000902E-6</v>
      </c>
      <c r="BA37" s="25">
        <f>Kaspakas!BA96</f>
        <v>9.2633522719791805E-2</v>
      </c>
      <c r="BB37" s="25">
        <f>Kaspakas!BB96</f>
        <v>4.4127835213196801E-3</v>
      </c>
      <c r="BC37" s="25">
        <f>Kaspakas!BC96</f>
        <v>9.4973734522456901E-2</v>
      </c>
      <c r="BD37" s="25">
        <f>Kaspakas!BD96</f>
        <v>2.5558606233841499E-2</v>
      </c>
      <c r="BE37" s="25">
        <f>Kaspakas!BE96</f>
        <v>0.14664813104922</v>
      </c>
      <c r="BF37" s="25">
        <f>Kaspakas!BF96</f>
        <v>1.1539898069564101E-2</v>
      </c>
      <c r="BG37" s="25">
        <f>Kaspakas!BG96</f>
        <v>4.14459744794072E-3</v>
      </c>
      <c r="BH37" s="25">
        <f>Kaspakas!BH96</f>
        <v>3.2516229041440303E-2</v>
      </c>
      <c r="BI37" s="25">
        <f>Kaspakas!BI96</f>
        <v>4.34133513720069E-3</v>
      </c>
      <c r="BK37" s="25">
        <f>Kaspakas!BK96</f>
        <v>19.639867284309201</v>
      </c>
      <c r="BL37" s="25">
        <f>Kaspakas!BL96</f>
        <v>27650.422104547499</v>
      </c>
      <c r="BM37" s="25">
        <f>Kaspakas!BM96</f>
        <v>65.265882890355599</v>
      </c>
      <c r="BN37" s="25">
        <f>Kaspakas!BN96</f>
        <v>69.806182090446796</v>
      </c>
      <c r="BO37" s="25">
        <f>Kaspakas!BO96</f>
        <v>0.393762538850088</v>
      </c>
      <c r="BP37" s="25">
        <f>Kaspakas!BP96</f>
        <v>1.70606666730893</v>
      </c>
      <c r="BQ37" s="25">
        <f>Kaspakas!BQ96</f>
        <v>0.181034507268997</v>
      </c>
      <c r="BR37" s="25">
        <f>Kaspakas!BR96</f>
        <v>0.45391841236901198</v>
      </c>
      <c r="BS37" s="25">
        <f>Kaspakas!BS96</f>
        <v>0.82769536132268495</v>
      </c>
      <c r="BT37" s="25">
        <f>Kaspakas!BT96</f>
        <v>8.0856100672376297</v>
      </c>
      <c r="BU37" s="25">
        <f>Kaspakas!BU96</f>
        <v>2.1108700528183699E-2</v>
      </c>
      <c r="BV37" s="25">
        <f>Kaspakas!BV96</f>
        <v>4.3629784173371003E-2</v>
      </c>
      <c r="BW37" s="25">
        <f>Kaspakas!BW96</f>
        <v>3.54587267916897E-3</v>
      </c>
      <c r="BX37" s="25">
        <f>Kaspakas!BX96</f>
        <v>0.101562268020759</v>
      </c>
      <c r="BY37" s="25">
        <f>Kaspakas!BY96</f>
        <v>4.2348342091827099E-2</v>
      </c>
      <c r="BZ37" s="25">
        <f>Kaspakas!BZ96</f>
        <v>0.243436707152729</v>
      </c>
      <c r="CA37" s="25">
        <f>Kaspakas!CA96</f>
        <v>4.5096872291406999E-2</v>
      </c>
      <c r="CB37" s="25">
        <f>Kaspakas!CB96</f>
        <v>2.49844596564615E-2</v>
      </c>
      <c r="CC37" s="25">
        <f>Kaspakas!CC96</f>
        <v>1.36546729509168</v>
      </c>
      <c r="CD37" s="25">
        <f>Kaspakas!CD96</f>
        <v>2.02762167541534</v>
      </c>
      <c r="CF37" s="25">
        <f>Kaspakas!CF96</f>
        <v>51.196283622586101</v>
      </c>
      <c r="CG37" s="25">
        <f>Kaspakas!CG96</f>
        <v>384311.52301760501</v>
      </c>
      <c r="CH37" s="25">
        <f>Kaspakas!CH96</f>
        <v>149.51189855594899</v>
      </c>
      <c r="CI37" s="25">
        <f>Kaspakas!CI96</f>
        <v>122.827995197443</v>
      </c>
      <c r="CJ37" s="25">
        <f>Kaspakas!CJ96</f>
        <v>1.00288125281048</v>
      </c>
      <c r="CK37" s="25">
        <f>Kaspakas!CK96</f>
        <v>3.4241973072279901</v>
      </c>
      <c r="CL37" s="25">
        <f>Kaspakas!CL96</f>
        <v>3.0127184094830501</v>
      </c>
      <c r="CM37" s="25">
        <f>Kaspakas!CM96</f>
        <v>0.84413593429818501</v>
      </c>
      <c r="CN37" s="25">
        <f>Kaspakas!CN96</f>
        <v>4.7590792370927302</v>
      </c>
      <c r="CO37" s="25">
        <f>Kaspakas!CO96</f>
        <v>34.2538864709093</v>
      </c>
      <c r="CP37" s="25">
        <f>Kaspakas!CP96</f>
        <v>1.7231506098765299E-2</v>
      </c>
      <c r="CQ37" s="25">
        <f>Kaspakas!CQ96</f>
        <v>9.2633522719791805E-2</v>
      </c>
      <c r="CR37" s="25">
        <f>Kaspakas!CR96</f>
        <v>4.4127835213196801E-3</v>
      </c>
      <c r="CS37" s="25">
        <f>Kaspakas!CS96</f>
        <v>0.105657699808953</v>
      </c>
      <c r="CT37" s="25">
        <f>Kaspakas!CT96</f>
        <v>5.10607418752363E-2</v>
      </c>
      <c r="CU37" s="25">
        <f>Kaspakas!CU96</f>
        <v>0.83594936532310704</v>
      </c>
      <c r="CV37" s="25">
        <f>Kaspakas!CV96</f>
        <v>4.2272741278669403E-2</v>
      </c>
      <c r="CW37" s="25">
        <f>Kaspakas!CW96</f>
        <v>6.5722181530724497E-2</v>
      </c>
      <c r="CX37" s="25">
        <f>Kaspakas!CX96</f>
        <v>5.9749527674084604</v>
      </c>
      <c r="CY37" s="25">
        <f>Kaspakas!CY96</f>
        <v>7.8631770193549499</v>
      </c>
      <c r="DA37" s="25">
        <f>Kaspakas!DA96</f>
        <v>0.9318911856987514</v>
      </c>
      <c r="DB37" s="25">
        <f>Kaspakas!DB96</f>
        <v>6881.7534786929</v>
      </c>
      <c r="DC37" s="25">
        <f>Kaspakas!DC96</f>
        <v>2.5369723442125829</v>
      </c>
      <c r="DD37" s="25">
        <f>Kaspakas!DD96</f>
        <v>2.0927054012451656</v>
      </c>
      <c r="DE37" s="25">
        <f>Kaspakas!DE96</f>
        <v>1.5781972945747649E-2</v>
      </c>
      <c r="DF37" s="25">
        <f>Kaspakas!DF96</f>
        <v>5.2365763988805478E-2</v>
      </c>
      <c r="DG37" s="25">
        <f>Kaspakas!DG96</f>
        <v>4.3209821859114643E-2</v>
      </c>
      <c r="DH37" s="25">
        <f>Kaspakas!DH96</f>
        <v>1.1625615401434858E-2</v>
      </c>
      <c r="DI37" s="25">
        <f>Kaspakas!DI96</f>
        <v>6.3520790227287321E-2</v>
      </c>
      <c r="DJ37" s="25">
        <f>Kaspakas!DJ96</f>
        <v>0.43381315186055347</v>
      </c>
      <c r="DK37" s="25">
        <f>Kaspakas!DK96</f>
        <v>1.5974593159768401E-4</v>
      </c>
      <c r="DL37" s="25">
        <f>Kaspakas!DL96</f>
        <v>8.2406101466753082E-4</v>
      </c>
      <c r="DM37" s="25">
        <f>Kaspakas!DM96</f>
        <v>3.8432854790361093E-5</v>
      </c>
      <c r="DN37" s="25">
        <f>Kaspakas!DN96</f>
        <v>8.9004885695352545E-4</v>
      </c>
      <c r="DO37" s="25">
        <f>Kaspakas!DO96</f>
        <v>4.1935563300949654E-4</v>
      </c>
      <c r="DP37" s="25">
        <f>Kaspakas!DP96</f>
        <v>6.5513273144444132E-3</v>
      </c>
      <c r="DQ37" s="25">
        <f>Kaspakas!DQ96</f>
        <v>2.1461888467188666E-4</v>
      </c>
      <c r="DR37" s="25">
        <f>Kaspakas!DR96</f>
        <v>3.2156336418251636E-4</v>
      </c>
      <c r="DS37" s="25">
        <f>Kaspakas!DS96</f>
        <v>2.8836644630349715E-2</v>
      </c>
      <c r="DT37" s="25">
        <f>Kaspakas!DT96</f>
        <v>3.7626388751685447E-2</v>
      </c>
      <c r="DV37" s="25">
        <f>Kaspakas!DV96</f>
        <v>1.3527151561719851E-2</v>
      </c>
      <c r="DW37" s="25">
        <f>Kaspakas!DW96</f>
        <v>99.894197675955539</v>
      </c>
      <c r="DX37" s="25">
        <f>Kaspakas!DX96</f>
        <v>3.6826198095567295E-2</v>
      </c>
      <c r="DY37" s="25">
        <f>Kaspakas!DY96</f>
        <v>3.0377305388339864E-2</v>
      </c>
      <c r="DZ37" s="25">
        <f>Kaspakas!DZ96</f>
        <v>2.2908805583348783E-4</v>
      </c>
      <c r="EA37" s="25">
        <f>Kaspakas!EA96</f>
        <v>7.6013126531578935E-4</v>
      </c>
      <c r="EB37" s="25">
        <f>Kaspakas!EB96</f>
        <v>6.2722538662589073E-4</v>
      </c>
      <c r="EC37" s="25">
        <f>Kaspakas!EC96</f>
        <v>1.6875517651297018E-4</v>
      </c>
      <c r="ED37" s="25">
        <f>Kaspakas!ED96</f>
        <v>9.2205546088564103E-4</v>
      </c>
      <c r="EE37" s="25">
        <f>Kaspakas!EE96</f>
        <v>6.2971475047110311E-3</v>
      </c>
      <c r="EF37" s="25">
        <f>Kaspakas!EF96</f>
        <v>2.3188409347060301E-6</v>
      </c>
      <c r="EG37" s="25">
        <f>Kaspakas!EG96</f>
        <v>1.1961909730001289E-5</v>
      </c>
      <c r="EH37" s="25">
        <f>Kaspakas!EH96</f>
        <v>5.5788385991542904E-7</v>
      </c>
      <c r="EI37" s="25">
        <f>Kaspakas!EI96</f>
        <v>1.2919776439690367E-5</v>
      </c>
      <c r="EJ37" s="25">
        <f>Kaspakas!EJ96</f>
        <v>6.0872849674255997E-6</v>
      </c>
      <c r="EK37" s="25">
        <f>Kaspakas!EK96</f>
        <v>9.5097795614919285E-5</v>
      </c>
      <c r="EL37" s="25">
        <f>Kaspakas!EL96</f>
        <v>3.1153660701136665E-6</v>
      </c>
      <c r="EM37" s="25">
        <f>Kaspakas!EM96</f>
        <v>4.6677513756413707E-6</v>
      </c>
      <c r="EN37" s="25">
        <f>Kaspakas!EN96</f>
        <v>4.1858713595805411E-4</v>
      </c>
      <c r="EO37" s="25">
        <f>Kaspakas!EO96</f>
        <v>5.4617735544155597E-4</v>
      </c>
      <c r="EQ37" s="25">
        <f>Kaspakas!EQ96</f>
        <v>199.78839535191108</v>
      </c>
    </row>
    <row r="38" spans="1:147">
      <c r="A38" s="25" t="str">
        <f>Kaspakas!A97</f>
        <v>LEM8I-7.d</v>
      </c>
      <c r="B38" s="25" t="str">
        <f>Kaspakas!B97</f>
        <v>Kaspakas</v>
      </c>
      <c r="C38" s="25" t="str">
        <f>Kaspakas!C45</f>
        <v>epithermal</v>
      </c>
      <c r="D38" s="25" t="str">
        <f>Kaspakas!D45</f>
        <v>epithermal IS</v>
      </c>
      <c r="E38" s="25" t="str">
        <f>Kaspakas!E97</f>
        <v>pyrite</v>
      </c>
      <c r="F38" s="25" t="str">
        <f>Kaspakas!F97</f>
        <v>anhedral</v>
      </c>
      <c r="G38" s="25">
        <f>Kaspakas!G97</f>
        <v>27.846252708407199</v>
      </c>
      <c r="H38" s="25">
        <f>Kaspakas!H97</f>
        <v>364371.43694145</v>
      </c>
      <c r="I38" s="25">
        <f>Kaspakas!I97</f>
        <v>106.075403970891</v>
      </c>
      <c r="J38" s="25">
        <f>Kaspakas!J97</f>
        <v>97.479188722605898</v>
      </c>
      <c r="K38" s="25">
        <f>Kaspakas!K97</f>
        <v>1.3935276739416</v>
      </c>
      <c r="L38" s="25">
        <f>Kaspakas!L97</f>
        <v>1.6546958741105999</v>
      </c>
      <c r="M38" s="25">
        <f>Kaspakas!M97</f>
        <v>0.96902445275792404</v>
      </c>
      <c r="N38" s="25">
        <f>Kaspakas!N97</f>
        <v>0.65292937145796703</v>
      </c>
      <c r="O38" s="25">
        <f>Kaspakas!O97</f>
        <v>5.858163827736</v>
      </c>
      <c r="P38" s="25">
        <f>Kaspakas!P97</f>
        <v>17.745881187400599</v>
      </c>
      <c r="Q38" s="25">
        <f>Kaspakas!Q97</f>
        <v>1.3440228053315699E-2</v>
      </c>
      <c r="R38" s="25">
        <f>Kaspakas!R97</f>
        <v>0.155236053629287</v>
      </c>
      <c r="S38" s="25">
        <f>Kaspakas!S97</f>
        <v>2.6763426082873267E-3</v>
      </c>
      <c r="T38" s="25">
        <f>Kaspakas!T97</f>
        <v>0.20491740243760401</v>
      </c>
      <c r="U38" s="25">
        <f>Kaspakas!U97</f>
        <v>3.1527451581472903E-2</v>
      </c>
      <c r="V38" s="25">
        <f>Kaspakas!V97</f>
        <v>0.60041163936118602</v>
      </c>
      <c r="W38" s="25">
        <f>Kaspakas!W97</f>
        <v>1.9890762755605799E-2</v>
      </c>
      <c r="X38" s="25">
        <f>Kaspakas!X97</f>
        <v>2.8979649077889399E-2</v>
      </c>
      <c r="Y38" s="25">
        <f>Kaspakas!Y97</f>
        <v>5.7219103696600504</v>
      </c>
      <c r="Z38" s="25">
        <f>Kaspakas!Z97</f>
        <v>2.9701108726061101</v>
      </c>
      <c r="AA38" s="25">
        <f>Kaspakas!AA97</f>
        <v>1.0881851332672365</v>
      </c>
      <c r="AB38" s="25">
        <f>Kaspakas!AB97</f>
        <v>3.1013909762544771</v>
      </c>
      <c r="AC38" s="25">
        <f>Kaspakas!AC97</f>
        <v>0.51907679091844461</v>
      </c>
      <c r="AD38" s="25">
        <f>Kaspakas!AD97</f>
        <v>18.107278507416869</v>
      </c>
      <c r="AE38" s="25">
        <f>Kaspakas!AE97</f>
        <v>5.0646807107555475E-3</v>
      </c>
      <c r="AF38" s="25">
        <f>Kaspakas!AF97</f>
        <v>5.509952016837693E-3</v>
      </c>
      <c r="AG38" s="25">
        <f>Kaspakas!AG97</f>
        <v>1.2670447200940134E-4</v>
      </c>
      <c r="AH38" s="25">
        <f>Kaspakas!AH97</f>
        <v>2.3489057299082104E-3</v>
      </c>
      <c r="AI38" s="25">
        <f>Kaspakas!AI97</f>
        <v>2.799999586540497E-2</v>
      </c>
      <c r="AJ38" s="25">
        <f>Kaspakas!AJ97</f>
        <v>0.16729496681691061</v>
      </c>
      <c r="AK38" s="25">
        <f>Kaspakas!AK97</f>
        <v>2.7319857377910089E-4</v>
      </c>
      <c r="AL38" s="25">
        <f>Kaspakas!AL97</f>
        <v>2.972173604931507E-4</v>
      </c>
      <c r="AM38" s="25">
        <f>Kaspakas!AM97</f>
        <v>1.2670447200940134E-4</v>
      </c>
      <c r="AP38" s="25">
        <f>Kaspakas!AP97</f>
        <v>0.127036592378691</v>
      </c>
      <c r="AQ38" s="25">
        <f>Kaspakas!AQ97</f>
        <v>3.0535849450018602</v>
      </c>
      <c r="AR38" s="25">
        <f>Kaspakas!AR97</f>
        <v>1.3001422014364499E-2</v>
      </c>
      <c r="AS38" s="25">
        <f>Kaspakas!AS97</f>
        <v>0.12850547487168601</v>
      </c>
      <c r="AT38" s="25">
        <f>Kaspakas!AT97</f>
        <v>0.106731387717293</v>
      </c>
      <c r="AU38" s="25">
        <f>Kaspakas!AU97</f>
        <v>1.6546958741105999</v>
      </c>
      <c r="AV38" s="25">
        <f>Kaspakas!AV97</f>
        <v>1.9020439140037902E-2</v>
      </c>
      <c r="AW38" s="25">
        <f>Kaspakas!AW97</f>
        <v>0.34753094723102101</v>
      </c>
      <c r="AX38" s="25">
        <f>Kaspakas!AX97</f>
        <v>0.27617064511424999</v>
      </c>
      <c r="AY38" s="25">
        <f>Kaspakas!AY97</f>
        <v>0.79830047140521199</v>
      </c>
      <c r="AZ38" s="25">
        <f>Kaspakas!AZ97</f>
        <v>3.0282062790887399E-6</v>
      </c>
      <c r="BA38" s="25">
        <f>Kaspakas!BA97</f>
        <v>0.155236053629287</v>
      </c>
      <c r="BB38" s="25">
        <f>Kaspakas!BB97</f>
        <v>3.2368045232635699E-3</v>
      </c>
      <c r="BC38" s="25">
        <f>Kaspakas!BC97</f>
        <v>6.3236503127081706E-2</v>
      </c>
      <c r="BD38" s="25">
        <f>Kaspakas!BD97</f>
        <v>1.2593728156696999E-2</v>
      </c>
      <c r="BE38" s="25">
        <f>Kaspakas!BE97</f>
        <v>8.21461112101258E-2</v>
      </c>
      <c r="BF38" s="25">
        <f>Kaspakas!BF97</f>
        <v>7.6229506472606497E-6</v>
      </c>
      <c r="BG38" s="25">
        <f>Kaspakas!BG97</f>
        <v>6.9330199803374799E-3</v>
      </c>
      <c r="BH38" s="25">
        <f>Kaspakas!BH97</f>
        <v>1.9628383451181598E-2</v>
      </c>
      <c r="BI38" s="25">
        <f>Kaspakas!BI97</f>
        <v>4.2715511221016701E-3</v>
      </c>
      <c r="BK38" s="25">
        <f>Kaspakas!BK97</f>
        <v>9.4287680542235695</v>
      </c>
      <c r="BL38" s="25">
        <f>Kaspakas!BL97</f>
        <v>17673.013145035398</v>
      </c>
      <c r="BM38" s="25">
        <f>Kaspakas!BM97</f>
        <v>6.6883084469247702</v>
      </c>
      <c r="BN38" s="25">
        <f>Kaspakas!BN97</f>
        <v>10.2275739554882</v>
      </c>
      <c r="BO38" s="25">
        <f>Kaspakas!BO97</f>
        <v>0.70696878782434103</v>
      </c>
      <c r="BP38" s="25">
        <f>Kaspakas!BP97</f>
        <v>1.9956499556379601</v>
      </c>
      <c r="BQ38" s="25">
        <f>Kaspakas!BQ97</f>
        <v>0.151140664158605</v>
      </c>
      <c r="BR38" s="25">
        <f>Kaspakas!BR97</f>
        <v>0.256978072320597</v>
      </c>
      <c r="BS38" s="25">
        <f>Kaspakas!BS97</f>
        <v>1.2999392198939701</v>
      </c>
      <c r="BT38" s="25">
        <f>Kaspakas!BT97</f>
        <v>2.68744346603295</v>
      </c>
      <c r="BU38" s="25">
        <f>Kaspakas!BU97</f>
        <v>5.8560534290716497E-3</v>
      </c>
      <c r="BV38" s="25">
        <f>Kaspakas!BV97</f>
        <v>8.9241062635641799E-2</v>
      </c>
      <c r="BW38" s="25">
        <f>Kaspakas!BW97</f>
        <v>4.4026726881199402E-3</v>
      </c>
      <c r="BX38" s="25">
        <f>Kaspakas!BX97</f>
        <v>0.217340555862372</v>
      </c>
      <c r="BY38" s="25">
        <f>Kaspakas!BY97</f>
        <v>1.6800627491801199E-2</v>
      </c>
      <c r="BZ38" s="25">
        <f>Kaspakas!BZ97</f>
        <v>0.25653644059620201</v>
      </c>
      <c r="CA38" s="25">
        <f>Kaspakas!CA97</f>
        <v>2.17616991090742E-2</v>
      </c>
      <c r="CB38" s="25">
        <f>Kaspakas!CB97</f>
        <v>2.0076199345820899E-2</v>
      </c>
      <c r="CC38" s="25">
        <f>Kaspakas!CC97</f>
        <v>3.0064894542318301</v>
      </c>
      <c r="CD38" s="25">
        <f>Kaspakas!CD97</f>
        <v>1.0635468268788399</v>
      </c>
      <c r="CF38" s="25">
        <f>Kaspakas!CF97</f>
        <v>27.846252708407199</v>
      </c>
      <c r="CG38" s="25">
        <f>Kaspakas!CG97</f>
        <v>364371.43694145</v>
      </c>
      <c r="CH38" s="25">
        <f>Kaspakas!CH97</f>
        <v>106.075403970891</v>
      </c>
      <c r="CI38" s="25">
        <f>Kaspakas!CI97</f>
        <v>97.479188722605898</v>
      </c>
      <c r="CJ38" s="25">
        <f>Kaspakas!CJ97</f>
        <v>1.3935276739416</v>
      </c>
      <c r="CK38" s="25">
        <f>Kaspakas!CK97</f>
        <v>1.6546958741105999</v>
      </c>
      <c r="CL38" s="25">
        <f>Kaspakas!CL97</f>
        <v>0.96902445275792404</v>
      </c>
      <c r="CM38" s="25">
        <f>Kaspakas!CM97</f>
        <v>0.65292937145796703</v>
      </c>
      <c r="CN38" s="25">
        <f>Kaspakas!CN97</f>
        <v>5.858163827736</v>
      </c>
      <c r="CO38" s="25">
        <f>Kaspakas!CO97</f>
        <v>17.745881187400599</v>
      </c>
      <c r="CP38" s="25">
        <f>Kaspakas!CP97</f>
        <v>1.3440228053315699E-2</v>
      </c>
      <c r="CQ38" s="25">
        <f>Kaspakas!CQ97</f>
        <v>0.155236053629287</v>
      </c>
      <c r="CR38" s="25">
        <f>Kaspakas!CR97</f>
        <v>2.6763426082873267E-3</v>
      </c>
      <c r="CS38" s="25">
        <f>Kaspakas!CS97</f>
        <v>0.20491740243760401</v>
      </c>
      <c r="CT38" s="25">
        <f>Kaspakas!CT97</f>
        <v>3.1527451581472903E-2</v>
      </c>
      <c r="CU38" s="25">
        <f>Kaspakas!CU97</f>
        <v>0.60041163936118602</v>
      </c>
      <c r="CV38" s="25">
        <f>Kaspakas!CV97</f>
        <v>1.9890762755605799E-2</v>
      </c>
      <c r="CW38" s="25">
        <f>Kaspakas!CW97</f>
        <v>2.8979649077889399E-2</v>
      </c>
      <c r="CX38" s="25">
        <f>Kaspakas!CX97</f>
        <v>5.7219103696600504</v>
      </c>
      <c r="CY38" s="25">
        <f>Kaspakas!CY97</f>
        <v>2.9701108726061101</v>
      </c>
      <c r="DA38" s="25">
        <f>Kaspakas!DA97</f>
        <v>0.50686642891900291</v>
      </c>
      <c r="DB38" s="25">
        <f>Kaspakas!DB97</f>
        <v>6524.6922184877785</v>
      </c>
      <c r="DC38" s="25">
        <f>Kaspakas!DC97</f>
        <v>1.7999260853116918</v>
      </c>
      <c r="DD38" s="25">
        <f>Kaspakas!DD97</f>
        <v>1.6608202748964263</v>
      </c>
      <c r="DE38" s="25">
        <f>Kaspakas!DE97</f>
        <v>2.1929431812255689E-2</v>
      </c>
      <c r="DF38" s="25">
        <f>Kaspakas!DF97</f>
        <v>2.5305029425150633E-2</v>
      </c>
      <c r="DG38" s="25">
        <f>Kaspakas!DG97</f>
        <v>1.389820364525227E-2</v>
      </c>
      <c r="DH38" s="25">
        <f>Kaspakas!DH97</f>
        <v>8.9922789072850434E-3</v>
      </c>
      <c r="DI38" s="25">
        <f>Kaspakas!DI97</f>
        <v>7.8190586262653225E-2</v>
      </c>
      <c r="DJ38" s="25">
        <f>Kaspakas!DJ97</f>
        <v>0.22474520247467833</v>
      </c>
      <c r="DK38" s="25">
        <f>Kaspakas!DK97</f>
        <v>1.245986125041087E-4</v>
      </c>
      <c r="DL38" s="25">
        <f>Kaspakas!DL97</f>
        <v>1.3809685318099385E-3</v>
      </c>
      <c r="DM38" s="25">
        <f>Kaspakas!DM97</f>
        <v>2.3309434133039478E-5</v>
      </c>
      <c r="DN38" s="25">
        <f>Kaspakas!DN97</f>
        <v>1.7262016884643586E-3</v>
      </c>
      <c r="DO38" s="25">
        <f>Kaspakas!DO97</f>
        <v>2.5893110694376559E-4</v>
      </c>
      <c r="DP38" s="25">
        <f>Kaspakas!DP97</f>
        <v>4.7054203711691693E-3</v>
      </c>
      <c r="DQ38" s="25">
        <f>Kaspakas!DQ97</f>
        <v>1.0098548588887706E-4</v>
      </c>
      <c r="DR38" s="25">
        <f>Kaspakas!DR97</f>
        <v>1.4179068973780833E-4</v>
      </c>
      <c r="DS38" s="25">
        <f>Kaspakas!DS97</f>
        <v>2.7615397536969358E-2</v>
      </c>
      <c r="DT38" s="25">
        <f>Kaspakas!DT97</f>
        <v>1.421239100343348E-2</v>
      </c>
      <c r="DV38" s="25">
        <f>Kaspakas!DV97</f>
        <v>7.7619841690855359E-3</v>
      </c>
      <c r="DW38" s="25">
        <f>Kaspakas!DW97</f>
        <v>99.916969873241911</v>
      </c>
      <c r="DX38" s="25">
        <f>Kaspakas!DX97</f>
        <v>2.7563470339729317E-2</v>
      </c>
      <c r="DY38" s="25">
        <f>Kaspakas!DY97</f>
        <v>2.543325015415919E-2</v>
      </c>
      <c r="DZ38" s="25">
        <f>Kaspakas!DZ97</f>
        <v>3.3582003630974316E-4</v>
      </c>
      <c r="EA38" s="25">
        <f>Kaspakas!EA97</f>
        <v>3.8751281716400732E-4</v>
      </c>
      <c r="EB38" s="25">
        <f>Kaspakas!EB97</f>
        <v>2.1283247522083147E-4</v>
      </c>
      <c r="EC38" s="25">
        <f>Kaspakas!EC97</f>
        <v>1.3770477297383207E-4</v>
      </c>
      <c r="ED38" s="25">
        <f>Kaspakas!ED97</f>
        <v>1.1973846720063918E-3</v>
      </c>
      <c r="EE38" s="25">
        <f>Kaspakas!EE97</f>
        <v>3.4416733959019845E-3</v>
      </c>
      <c r="EF38" s="25">
        <f>Kaspakas!EF97</f>
        <v>1.9080617743998631E-6</v>
      </c>
      <c r="EG38" s="25">
        <f>Kaspakas!EG97</f>
        <v>2.1147693495453296E-5</v>
      </c>
      <c r="EH38" s="25">
        <f>Kaspakas!EH97</f>
        <v>3.5695293357040742E-7</v>
      </c>
      <c r="EI38" s="25">
        <f>Kaspakas!EI97</f>
        <v>2.6434479409268968E-5</v>
      </c>
      <c r="EJ38" s="25">
        <f>Kaspakas!EJ97</f>
        <v>3.9651849842721995E-6</v>
      </c>
      <c r="EK38" s="25">
        <f>Kaspakas!EK97</f>
        <v>7.2057244958600541E-5</v>
      </c>
      <c r="EL38" s="25">
        <f>Kaspakas!EL97</f>
        <v>1.5464581950092678E-6</v>
      </c>
      <c r="EM38" s="25">
        <f>Kaspakas!EM97</f>
        <v>2.1713355359039948E-6</v>
      </c>
      <c r="EN38" s="25">
        <f>Kaspakas!EN97</f>
        <v>4.2289302718687843E-4</v>
      </c>
      <c r="EO38" s="25">
        <f>Kaspakas!EO97</f>
        <v>2.1764383608671172E-4</v>
      </c>
      <c r="EQ38" s="25">
        <f>Kaspakas!EQ97</f>
        <v>199.83393974648382</v>
      </c>
    </row>
    <row r="39" spans="1:147">
      <c r="A39" s="25" t="str">
        <f>Kaspakas!A98</f>
        <v>LEM8I-9.d</v>
      </c>
      <c r="B39" s="25" t="str">
        <f>Kaspakas!B98</f>
        <v>Kaspakas</v>
      </c>
      <c r="C39" s="25" t="str">
        <f>Kaspakas!C46</f>
        <v>epithermal</v>
      </c>
      <c r="D39" s="25" t="str">
        <f>Kaspakas!D46</f>
        <v>epithermal IS</v>
      </c>
      <c r="E39" s="25" t="str">
        <f>Kaspakas!E98</f>
        <v>pyrite</v>
      </c>
      <c r="F39" s="25" t="str">
        <f>Kaspakas!F98</f>
        <v>euhedral</v>
      </c>
      <c r="G39" s="25">
        <f>Kaspakas!G98</f>
        <v>48.133907163352703</v>
      </c>
      <c r="H39" s="25">
        <f>Kaspakas!H98</f>
        <v>349270.097512156</v>
      </c>
      <c r="I39" s="25">
        <f>Kaspakas!I98</f>
        <v>28.433352684126</v>
      </c>
      <c r="J39" s="25">
        <f>Kaspakas!J98</f>
        <v>169.839946537803</v>
      </c>
      <c r="K39" s="25">
        <f>Kaspakas!K98</f>
        <v>1.72498449486769</v>
      </c>
      <c r="L39" s="25">
        <f>Kaspakas!L98</f>
        <v>6.2082583755260199</v>
      </c>
      <c r="M39" s="25">
        <f>Kaspakas!M98</f>
        <v>0.34821705541044101</v>
      </c>
      <c r="N39" s="25">
        <f>Kaspakas!N98</f>
        <v>0.61733867711656798</v>
      </c>
      <c r="O39" s="25">
        <f>Kaspakas!O98</f>
        <v>30.008006071035702</v>
      </c>
      <c r="P39" s="25">
        <f>Kaspakas!P98</f>
        <v>20.891436262049901</v>
      </c>
      <c r="Q39" s="25">
        <f>Kaspakas!Q98</f>
        <v>2.9795316004124401E-2</v>
      </c>
      <c r="R39" s="25">
        <f>Kaspakas!R98</f>
        <v>0.35223682575572202</v>
      </c>
      <c r="S39" s="25">
        <f>Kaspakas!S98</f>
        <v>1.1441452729169001E-2</v>
      </c>
      <c r="T39" s="25">
        <f>Kaspakas!T98</f>
        <v>0.54161135062036103</v>
      </c>
      <c r="U39" s="25">
        <f>Kaspakas!U98</f>
        <v>0.16419498172948899</v>
      </c>
      <c r="V39" s="25">
        <f>Kaspakas!V98</f>
        <v>1.5623781506582399</v>
      </c>
      <c r="W39" s="25">
        <f>Kaspakas!W98</f>
        <v>1.5954125061208801E-2</v>
      </c>
      <c r="X39" s="25">
        <f>Kaspakas!X98</f>
        <v>1.0197741988774401E-2</v>
      </c>
      <c r="Y39" s="25">
        <f>Kaspakas!Y98</f>
        <v>8.0947496135819996</v>
      </c>
      <c r="Z39" s="25">
        <f>Kaspakas!Z98</f>
        <v>4.8491150701757597</v>
      </c>
      <c r="AA39" s="25">
        <f>Kaspakas!AA98</f>
        <v>0.1674126332688011</v>
      </c>
      <c r="AB39" s="25">
        <f>Kaspakas!AB98</f>
        <v>2.5808625663969429</v>
      </c>
      <c r="AC39" s="25">
        <f>Kaspakas!AC98</f>
        <v>0.59904447965129615</v>
      </c>
      <c r="AD39" s="25">
        <f>Kaspakas!AD98</f>
        <v>0.94752555757346413</v>
      </c>
      <c r="AE39" s="25">
        <f>Kaspakas!AE98</f>
        <v>1.2597970876904996E-3</v>
      </c>
      <c r="AF39" s="25">
        <f>Kaspakas!AF98</f>
        <v>2.0284133489934006E-2</v>
      </c>
      <c r="AG39" s="25">
        <f>Kaspakas!AG98</f>
        <v>1.0479002013982954E-3</v>
      </c>
      <c r="AH39" s="25">
        <f>Kaspakas!AH98</f>
        <v>3.6808199668253486E-3</v>
      </c>
      <c r="AI39" s="25">
        <f>Kaspakas!AI98</f>
        <v>0.17054320410420551</v>
      </c>
      <c r="AJ39" s="25">
        <f>Kaspakas!AJ98</f>
        <v>0.73475106837166404</v>
      </c>
      <c r="AK39" s="25">
        <f>Kaspakas!AK98</f>
        <v>3.5865422210542474E-4</v>
      </c>
      <c r="AL39" s="25">
        <f>Kaspakas!AL98</f>
        <v>5.7747316524215967E-3</v>
      </c>
      <c r="AM39" s="25">
        <f>Kaspakas!AM98</f>
        <v>1.0479002013982954E-3</v>
      </c>
      <c r="AP39" s="25">
        <f>Kaspakas!AP98</f>
        <v>0.37582716099770802</v>
      </c>
      <c r="AQ39" s="25">
        <f>Kaspakas!AQ98</f>
        <v>5.1595992434352498</v>
      </c>
      <c r="AR39" s="25">
        <f>Kaspakas!AR98</f>
        <v>2.5506125229282701E-2</v>
      </c>
      <c r="AS39" s="25">
        <f>Kaspakas!AS98</f>
        <v>0.36246480396342301</v>
      </c>
      <c r="AT39" s="25">
        <f>Kaspakas!AT98</f>
        <v>0.26796279532939898</v>
      </c>
      <c r="AU39" s="25">
        <f>Kaspakas!AU98</f>
        <v>1.9843530809834999</v>
      </c>
      <c r="AV39" s="25">
        <f>Kaspakas!AV98</f>
        <v>4.06853705862259E-2</v>
      </c>
      <c r="AW39" s="25">
        <f>Kaspakas!AW98</f>
        <v>0.61733867711656798</v>
      </c>
      <c r="AX39" s="25">
        <f>Kaspakas!AX98</f>
        <v>0.40219402379635599</v>
      </c>
      <c r="AY39" s="25">
        <f>Kaspakas!AY98</f>
        <v>1.81726525973261</v>
      </c>
      <c r="AZ39" s="25">
        <f>Kaspakas!AZ98</f>
        <v>2.22239407602891E-2</v>
      </c>
      <c r="BA39" s="25">
        <f>Kaspakas!BA98</f>
        <v>0.35223682575572202</v>
      </c>
      <c r="BB39" s="25">
        <f>Kaspakas!BB98</f>
        <v>1.1441452729169001E-2</v>
      </c>
      <c r="BC39" s="25">
        <f>Kaspakas!BC98</f>
        <v>0.18403982610073</v>
      </c>
      <c r="BD39" s="25">
        <f>Kaspakas!BD98</f>
        <v>3.14785036627915E-2</v>
      </c>
      <c r="BE39" s="25">
        <f>Kaspakas!BE98</f>
        <v>2.5866075716547699E-5</v>
      </c>
      <c r="BF39" s="25">
        <f>Kaspakas!BF98</f>
        <v>3.2590265688613502E-6</v>
      </c>
      <c r="BG39" s="25">
        <f>Kaspakas!BG98</f>
        <v>1.0197741988774401E-2</v>
      </c>
      <c r="BH39" s="25">
        <f>Kaspakas!BH98</f>
        <v>2.6882741734868699E-2</v>
      </c>
      <c r="BI39" s="25">
        <f>Kaspakas!BI98</f>
        <v>1.51052672975211E-2</v>
      </c>
      <c r="BK39" s="25">
        <f>Kaspakas!BK98</f>
        <v>27.077485568499501</v>
      </c>
      <c r="BL39" s="25">
        <f>Kaspakas!BL98</f>
        <v>37801.108358348298</v>
      </c>
      <c r="BM39" s="25">
        <f>Kaspakas!BM98</f>
        <v>14.201973178194599</v>
      </c>
      <c r="BN39" s="25">
        <f>Kaspakas!BN98</f>
        <v>58.505938633523897</v>
      </c>
      <c r="BO39" s="25">
        <f>Kaspakas!BO98</f>
        <v>0.886036555456577</v>
      </c>
      <c r="BP39" s="25">
        <f>Kaspakas!BP98</f>
        <v>7.4692806498181197</v>
      </c>
      <c r="BQ39" s="25">
        <f>Kaspakas!BQ98</f>
        <v>0.25222374294745298</v>
      </c>
      <c r="BR39" s="25">
        <f>Kaspakas!BR98</f>
        <v>0.27238268322838299</v>
      </c>
      <c r="BS39" s="25">
        <f>Kaspakas!BS98</f>
        <v>10.7918098790384</v>
      </c>
      <c r="BT39" s="25">
        <f>Kaspakas!BT98</f>
        <v>4.4817162720116901</v>
      </c>
      <c r="BU39" s="25">
        <f>Kaspakas!BU98</f>
        <v>2.01297167967447E-2</v>
      </c>
      <c r="BV39" s="25">
        <f>Kaspakas!BV98</f>
        <v>7.7177629853181107E-2</v>
      </c>
      <c r="BW39" s="25">
        <f>Kaspakas!BW98</f>
        <v>7.1084979099262403E-3</v>
      </c>
      <c r="BX39" s="25">
        <f>Kaspakas!BX98</f>
        <v>0.418930334079545</v>
      </c>
      <c r="BY39" s="25">
        <f>Kaspakas!BY98</f>
        <v>0.11397024866278301</v>
      </c>
      <c r="BZ39" s="25">
        <f>Kaspakas!BZ98</f>
        <v>0.45113510110669702</v>
      </c>
      <c r="CA39" s="25">
        <f>Kaspakas!CA98</f>
        <v>3.3414414848055497E-2</v>
      </c>
      <c r="CB39" s="25">
        <f>Kaspakas!CB98</f>
        <v>1.4732336993181499E-2</v>
      </c>
      <c r="CC39" s="25">
        <f>Kaspakas!CC98</f>
        <v>3.9988860523233098</v>
      </c>
      <c r="CD39" s="25">
        <f>Kaspakas!CD98</f>
        <v>2.9169703610199602</v>
      </c>
      <c r="CF39" s="25">
        <f>Kaspakas!CF98</f>
        <v>48.133907163352703</v>
      </c>
      <c r="CG39" s="25">
        <f>Kaspakas!CG98</f>
        <v>349270.097512156</v>
      </c>
      <c r="CH39" s="25">
        <f>Kaspakas!CH98</f>
        <v>28.433352684126</v>
      </c>
      <c r="CI39" s="25">
        <f>Kaspakas!CI98</f>
        <v>169.839946537803</v>
      </c>
      <c r="CJ39" s="25">
        <f>Kaspakas!CJ98</f>
        <v>1.72498449486769</v>
      </c>
      <c r="CK39" s="25">
        <f>Kaspakas!CK98</f>
        <v>6.2082583755260199</v>
      </c>
      <c r="CL39" s="25">
        <f>Kaspakas!CL98</f>
        <v>0.34821705541044101</v>
      </c>
      <c r="CM39" s="25">
        <f>Kaspakas!CM98</f>
        <v>0.61733867711656798</v>
      </c>
      <c r="CN39" s="25">
        <f>Kaspakas!CN98</f>
        <v>30.008006071035702</v>
      </c>
      <c r="CO39" s="25">
        <f>Kaspakas!CO98</f>
        <v>20.891436262049901</v>
      </c>
      <c r="CP39" s="25">
        <f>Kaspakas!CP98</f>
        <v>2.9795316004124401E-2</v>
      </c>
      <c r="CQ39" s="25">
        <f>Kaspakas!CQ98</f>
        <v>0.35223682575572202</v>
      </c>
      <c r="CR39" s="25">
        <f>Kaspakas!CR98</f>
        <v>1.1441452729169001E-2</v>
      </c>
      <c r="CS39" s="25">
        <f>Kaspakas!CS98</f>
        <v>0.54161135062036103</v>
      </c>
      <c r="CT39" s="25">
        <f>Kaspakas!CT98</f>
        <v>0.16419498172948899</v>
      </c>
      <c r="CU39" s="25">
        <f>Kaspakas!CU98</f>
        <v>1.5623781506582399</v>
      </c>
      <c r="CV39" s="25">
        <f>Kaspakas!CV98</f>
        <v>1.5954125061208801E-2</v>
      </c>
      <c r="CW39" s="25">
        <f>Kaspakas!CW98</f>
        <v>1.0197741988774401E-2</v>
      </c>
      <c r="CX39" s="25">
        <f>Kaspakas!CX98</f>
        <v>8.0947496135819996</v>
      </c>
      <c r="CY39" s="25">
        <f>Kaspakas!CY98</f>
        <v>4.8491150701757597</v>
      </c>
      <c r="DA39" s="25">
        <f>Kaspakas!DA98</f>
        <v>0.87614882653282256</v>
      </c>
      <c r="DB39" s="25">
        <f>Kaspakas!DB98</f>
        <v>6254.2769721936793</v>
      </c>
      <c r="DC39" s="25">
        <f>Kaspakas!DC98</f>
        <v>0.48246748325436256</v>
      </c>
      <c r="DD39" s="25">
        <f>Kaspakas!DD98</f>
        <v>2.8936804911251182</v>
      </c>
      <c r="DE39" s="25">
        <f>Kaspakas!DE98</f>
        <v>2.7145445738011677E-2</v>
      </c>
      <c r="DF39" s="25">
        <f>Kaspakas!DF98</f>
        <v>9.4942015224438292E-2</v>
      </c>
      <c r="DG39" s="25">
        <f>Kaspakas!DG98</f>
        <v>4.9942924918669742E-3</v>
      </c>
      <c r="DH39" s="25">
        <f>Kaspakas!DH98</f>
        <v>8.5021164731657901E-3</v>
      </c>
      <c r="DI39" s="25">
        <f>Kaspakas!DI98</f>
        <v>0.40052543019684178</v>
      </c>
      <c r="DJ39" s="25">
        <f>Kaspakas!DJ98</f>
        <v>0.26458252611512034</v>
      </c>
      <c r="DK39" s="25">
        <f>Kaspakas!DK98</f>
        <v>2.7621964586527263E-4</v>
      </c>
      <c r="DL39" s="25">
        <f>Kaspakas!DL98</f>
        <v>3.1334729319703767E-3</v>
      </c>
      <c r="DM39" s="25">
        <f>Kaspakas!DM98</f>
        <v>9.9648598034881292E-5</v>
      </c>
      <c r="DN39" s="25">
        <f>Kaspakas!DN98</f>
        <v>4.5624745229581425E-3</v>
      </c>
      <c r="DO39" s="25">
        <f>Kaspakas!DO98</f>
        <v>1.3485133190661053E-3</v>
      </c>
      <c r="DP39" s="25">
        <f>Kaspakas!DP98</f>
        <v>1.2244342873497179E-2</v>
      </c>
      <c r="DQ39" s="25">
        <f>Kaspakas!DQ98</f>
        <v>8.0999159812713384E-5</v>
      </c>
      <c r="DR39" s="25">
        <f>Kaspakas!DR98</f>
        <v>4.9895182183546314E-5</v>
      </c>
      <c r="DS39" s="25">
        <f>Kaspakas!DS98</f>
        <v>3.9067324389874515E-2</v>
      </c>
      <c r="DT39" s="25">
        <f>Kaspakas!DT98</f>
        <v>2.3203685772682392E-2</v>
      </c>
      <c r="DV39" s="25">
        <f>Kaspakas!DV98</f>
        <v>1.3994992734531598E-2</v>
      </c>
      <c r="DW39" s="25">
        <f>Kaspakas!DW98</f>
        <v>99.90147579375865</v>
      </c>
      <c r="DX39" s="25">
        <f>Kaspakas!DX98</f>
        <v>7.7066004294187099E-3</v>
      </c>
      <c r="DY39" s="25">
        <f>Kaspakas!DY98</f>
        <v>4.622164205778885E-2</v>
      </c>
      <c r="DZ39" s="25">
        <f>Kaspakas!DZ98</f>
        <v>4.3360249351981898E-4</v>
      </c>
      <c r="EA39" s="25">
        <f>Kaspakas!EA98</f>
        <v>1.5165377993210446E-3</v>
      </c>
      <c r="EB39" s="25">
        <f>Kaspakas!EB98</f>
        <v>7.9775358958590799E-5</v>
      </c>
      <c r="EC39" s="25">
        <f>Kaspakas!EC98</f>
        <v>1.358069025110303E-4</v>
      </c>
      <c r="ED39" s="25">
        <f>Kaspakas!ED98</f>
        <v>6.3977149952730711E-3</v>
      </c>
      <c r="EE39" s="25">
        <f>Kaspakas!EE98</f>
        <v>4.2262574787873776E-3</v>
      </c>
      <c r="EF39" s="25">
        <f>Kaspakas!EF98</f>
        <v>4.4121407459016483E-6</v>
      </c>
      <c r="EG39" s="25">
        <f>Kaspakas!EG98</f>
        <v>5.005191993501348E-5</v>
      </c>
      <c r="EH39" s="25">
        <f>Kaspakas!EH98</f>
        <v>1.591717483687321E-6</v>
      </c>
      <c r="EI39" s="25">
        <f>Kaspakas!EI98</f>
        <v>7.2877798687427325E-5</v>
      </c>
      <c r="EJ39" s="25">
        <f>Kaspakas!EJ98</f>
        <v>2.1540215008257194E-5</v>
      </c>
      <c r="EK39" s="25">
        <f>Kaspakas!EK98</f>
        <v>1.9558262747646019E-4</v>
      </c>
      <c r="EL39" s="25">
        <f>Kaspakas!EL98</f>
        <v>1.2938243124378835E-6</v>
      </c>
      <c r="EM39" s="25">
        <f>Kaspakas!EM98</f>
        <v>7.9699098029974003E-7</v>
      </c>
      <c r="EN39" s="25">
        <f>Kaspakas!EN98</f>
        <v>6.2403430152103338E-4</v>
      </c>
      <c r="EO39" s="25">
        <f>Kaspakas!EO98</f>
        <v>3.7063955799395109E-4</v>
      </c>
      <c r="EQ39" s="25">
        <f>Kaspakas!EQ98</f>
        <v>199.8029515875173</v>
      </c>
    </row>
    <row r="40" spans="1:147">
      <c r="A40" s="25" t="str">
        <f>Kaspakas!A47</f>
        <v>lem6-1.d</v>
      </c>
      <c r="B40" s="25" t="str">
        <f>Kaspakas!B47</f>
        <v>Kaspakas</v>
      </c>
      <c r="C40" s="25" t="str">
        <f>Kaspakas!C47</f>
        <v>epithermal</v>
      </c>
      <c r="D40" s="25" t="str">
        <f>Kaspakas!D47</f>
        <v>epithermal IS overprinting sericitic</v>
      </c>
      <c r="E40" s="25" t="str">
        <f>Kaspakas!E47</f>
        <v>pyrite</v>
      </c>
      <c r="F40" s="25" t="str">
        <f>Kaspakas!F47</f>
        <v>anhedral, inclusions</v>
      </c>
      <c r="G40" s="25">
        <f>Kaspakas!G47</f>
        <v>19.206025976314901</v>
      </c>
      <c r="H40" s="25">
        <f>Kaspakas!H47</f>
        <v>381458.23774282401</v>
      </c>
      <c r="I40" s="25">
        <f>Kaspakas!I47</f>
        <v>42.630343488328002</v>
      </c>
      <c r="J40" s="25">
        <f>Kaspakas!J47</f>
        <v>34.253454915976697</v>
      </c>
      <c r="K40" s="25">
        <f>Kaspakas!K47</f>
        <v>1.0152789092812899</v>
      </c>
      <c r="L40" s="25">
        <f>Kaspakas!L47</f>
        <v>3.7660008566735099</v>
      </c>
      <c r="M40" s="25">
        <f>Kaspakas!M47</f>
        <v>6.2781653915371397E-2</v>
      </c>
      <c r="N40" s="25">
        <f>Kaspakas!N47</f>
        <v>0.56855412120450299</v>
      </c>
      <c r="O40" s="25">
        <f>Kaspakas!O47</f>
        <v>76.202937846240104</v>
      </c>
      <c r="P40" s="25">
        <f>Kaspakas!P47</f>
        <v>5.1935821297593696</v>
      </c>
      <c r="Q40" s="25">
        <f>Kaspakas!Q47</f>
        <v>3.1021992283200898E-2</v>
      </c>
      <c r="R40" s="25">
        <f>Kaspakas!R47</f>
        <v>0.20963680234698501</v>
      </c>
      <c r="S40" s="25">
        <f>Kaspakas!S47</f>
        <v>9.6434649018315808E-3</v>
      </c>
      <c r="T40" s="25">
        <f>Kaspakas!T47</f>
        <v>0.15589110664629899</v>
      </c>
      <c r="U40" s="25">
        <f>Kaspakas!U47</f>
        <v>8.9006855887991301E-2</v>
      </c>
      <c r="V40" s="25">
        <f>Kaspakas!V47</f>
        <v>0.67148906301489597</v>
      </c>
      <c r="W40" s="25">
        <f>Kaspakas!W47</f>
        <v>3.5000906518594201E-2</v>
      </c>
      <c r="X40" s="25">
        <f>Kaspakas!X47</f>
        <v>1.58763511028308E-2</v>
      </c>
      <c r="Y40" s="25">
        <f>Kaspakas!Y47</f>
        <v>5.4200191266385396</v>
      </c>
      <c r="Z40" s="25">
        <f>Kaspakas!Z47</f>
        <v>0.97139220607038901</v>
      </c>
      <c r="AA40" s="25">
        <f>Kaspakas!AA47</f>
        <v>1.2445560190322322</v>
      </c>
      <c r="AB40" s="25">
        <f>Kaspakas!AB47</f>
        <v>0.95822210372537842</v>
      </c>
      <c r="AC40" s="25">
        <f>Kaspakas!AC47</f>
        <v>0.17922302179638988</v>
      </c>
      <c r="AD40" s="25">
        <f>Kaspakas!AD47</f>
        <v>0.55943175805565626</v>
      </c>
      <c r="AE40" s="25">
        <f>Kaspakas!AE47</f>
        <v>2.9292057337585832E-3</v>
      </c>
      <c r="AF40" s="25">
        <f>Kaspakas!AF47</f>
        <v>1.642187117948286E-2</v>
      </c>
      <c r="AG40" s="25">
        <f>Kaspakas!AG47</f>
        <v>7.2769745080038077E-4</v>
      </c>
      <c r="AH40" s="25">
        <f>Kaspakas!AH47</f>
        <v>5.7235946144050852E-3</v>
      </c>
      <c r="AI40" s="25">
        <f>Kaspakas!AI47</f>
        <v>2.2786403453126103E-2</v>
      </c>
      <c r="AJ40" s="25">
        <f>Kaspakas!AJ47</f>
        <v>0.12182829657896961</v>
      </c>
      <c r="AK40" s="25">
        <f>Kaspakas!AK47</f>
        <v>3.7241902841288795E-4</v>
      </c>
      <c r="AL40" s="25">
        <f>Kaspakas!AL47</f>
        <v>2.0878756445479024E-3</v>
      </c>
      <c r="AM40" s="25">
        <f>Kaspakas!AM47</f>
        <v>7.2769745080038077E-4</v>
      </c>
      <c r="AP40" s="25">
        <f>Kaspakas!AP47</f>
        <v>0.27688666238751702</v>
      </c>
      <c r="AQ40" s="25">
        <f>Kaspakas!AQ47</f>
        <v>8.6926897663428093</v>
      </c>
      <c r="AR40" s="25">
        <f>Kaspakas!AR47</f>
        <v>5.0973240771905598E-2</v>
      </c>
      <c r="AS40" s="25">
        <f>Kaspakas!AS47</f>
        <v>0.34687515125477297</v>
      </c>
      <c r="AT40" s="25">
        <f>Kaspakas!AT47</f>
        <v>0.16327975105202799</v>
      </c>
      <c r="AU40" s="25">
        <f>Kaspakas!AU47</f>
        <v>3.7660008566735099</v>
      </c>
      <c r="AV40" s="25">
        <f>Kaspakas!AV47</f>
        <v>6.2781653915371397E-2</v>
      </c>
      <c r="AW40" s="25">
        <f>Kaspakas!AW47</f>
        <v>0.42250183112929302</v>
      </c>
      <c r="AX40" s="25">
        <f>Kaspakas!AX47</f>
        <v>0.27333102703541801</v>
      </c>
      <c r="AY40" s="25">
        <f>Kaspakas!AY47</f>
        <v>0.95431994262872499</v>
      </c>
      <c r="AZ40" s="25">
        <f>Kaspakas!AZ47</f>
        <v>3.1021992283200898E-2</v>
      </c>
      <c r="BA40" s="25">
        <f>Kaspakas!BA47</f>
        <v>0.20963680234698501</v>
      </c>
      <c r="BB40" s="25">
        <f>Kaspakas!BB47</f>
        <v>9.6434649018315808E-3</v>
      </c>
      <c r="BC40" s="25">
        <f>Kaspakas!BC47</f>
        <v>0.15589110664629899</v>
      </c>
      <c r="BD40" s="25">
        <f>Kaspakas!BD47</f>
        <v>3.2376820898617001E-2</v>
      </c>
      <c r="BE40" s="25">
        <f>Kaspakas!BE47</f>
        <v>0.15469085812302599</v>
      </c>
      <c r="BF40" s="25">
        <f>Kaspakas!BF47</f>
        <v>3.5000906518594201E-2</v>
      </c>
      <c r="BG40" s="25">
        <f>Kaspakas!BG47</f>
        <v>1.58763511028308E-2</v>
      </c>
      <c r="BH40" s="25">
        <f>Kaspakas!BH47</f>
        <v>0.12516255626331099</v>
      </c>
      <c r="BI40" s="25">
        <f>Kaspakas!BI47</f>
        <v>9.2921237130399095E-3</v>
      </c>
      <c r="BK40" s="25">
        <f>Kaspakas!BK47</f>
        <v>3.1025676380097198</v>
      </c>
      <c r="BL40" s="25">
        <f>Kaspakas!BL47</f>
        <v>40477.866903234499</v>
      </c>
      <c r="BM40" s="25">
        <f>Kaspakas!BM47</f>
        <v>25.198267086669802</v>
      </c>
      <c r="BN40" s="25">
        <f>Kaspakas!BN47</f>
        <v>18.675241359672299</v>
      </c>
      <c r="BO40" s="25">
        <f>Kaspakas!BO47</f>
        <v>0.79260363543393997</v>
      </c>
      <c r="BP40" s="25">
        <f>Kaspakas!BP47</f>
        <v>1.9882883834260101</v>
      </c>
      <c r="BQ40" s="25">
        <f>Kaspakas!BQ47</f>
        <v>2.9047748589266901E-2</v>
      </c>
      <c r="BR40" s="25">
        <f>Kaspakas!BR47</f>
        <v>0.36011614158868299</v>
      </c>
      <c r="BS40" s="25">
        <f>Kaspakas!BS47</f>
        <v>35.059162892785302</v>
      </c>
      <c r="BT40" s="25">
        <f>Kaspakas!BT47</f>
        <v>1.46529446651781</v>
      </c>
      <c r="BU40" s="25">
        <f>Kaspakas!BU47</f>
        <v>2.14392600103991E-2</v>
      </c>
      <c r="BV40" s="25">
        <f>Kaspakas!BV47</f>
        <v>0.110330936444393</v>
      </c>
      <c r="BW40" s="25">
        <f>Kaspakas!BW47</f>
        <v>7.2708788725665396E-4</v>
      </c>
      <c r="BX40" s="25">
        <f>Kaspakas!BX47</f>
        <v>9.7192002316257006E-2</v>
      </c>
      <c r="BY40" s="25">
        <f>Kaspakas!BY47</f>
        <v>7.8756744346021298E-2</v>
      </c>
      <c r="BZ40" s="25">
        <f>Kaspakas!BZ47</f>
        <v>0.33563453512048103</v>
      </c>
      <c r="CA40" s="25">
        <f>Kaspakas!CA47</f>
        <v>1.8800279434059701E-2</v>
      </c>
      <c r="CB40" s="25">
        <f>Kaspakas!CB47</f>
        <v>9.9693497529755402E-3</v>
      </c>
      <c r="CC40" s="25">
        <f>Kaspakas!CC47</f>
        <v>2.4070712120880602</v>
      </c>
      <c r="CD40" s="25">
        <f>Kaspakas!CD47</f>
        <v>0.54737654702814598</v>
      </c>
      <c r="CF40" s="25">
        <f>Kaspakas!CF47</f>
        <v>19.206025976314901</v>
      </c>
      <c r="CG40" s="25">
        <f>Kaspakas!CG47</f>
        <v>381458.23774282401</v>
      </c>
      <c r="CH40" s="25">
        <f>Kaspakas!CH47</f>
        <v>42.630343488328002</v>
      </c>
      <c r="CI40" s="25">
        <f>Kaspakas!CI47</f>
        <v>34.253454915976697</v>
      </c>
      <c r="CJ40" s="25">
        <f>Kaspakas!CJ47</f>
        <v>1.0152789092812899</v>
      </c>
      <c r="CK40" s="25">
        <f>Kaspakas!CK47</f>
        <v>3.7660008566735099</v>
      </c>
      <c r="CL40" s="25">
        <f>Kaspakas!CL47</f>
        <v>6.2781653915371397E-2</v>
      </c>
      <c r="CM40" s="25">
        <f>Kaspakas!CM47</f>
        <v>0.56855412120450299</v>
      </c>
      <c r="CN40" s="25">
        <f>Kaspakas!CN47</f>
        <v>76.202937846240104</v>
      </c>
      <c r="CO40" s="25">
        <f>Kaspakas!CO47</f>
        <v>5.1935821297593696</v>
      </c>
      <c r="CP40" s="25">
        <f>Kaspakas!CP47</f>
        <v>3.1021992283200898E-2</v>
      </c>
      <c r="CQ40" s="25">
        <f>Kaspakas!CQ47</f>
        <v>0.20963680234698501</v>
      </c>
      <c r="CR40" s="25">
        <f>Kaspakas!CR47</f>
        <v>9.6434649018315808E-3</v>
      </c>
      <c r="CS40" s="25">
        <f>Kaspakas!CS47</f>
        <v>0.15589110664629899</v>
      </c>
      <c r="CT40" s="25">
        <f>Kaspakas!CT47</f>
        <v>8.9006855887991301E-2</v>
      </c>
      <c r="CU40" s="25">
        <f>Kaspakas!CU47</f>
        <v>0.67148906301489597</v>
      </c>
      <c r="CV40" s="25">
        <f>Kaspakas!CV47</f>
        <v>3.5000906518594201E-2</v>
      </c>
      <c r="CW40" s="25">
        <f>Kaspakas!CW47</f>
        <v>1.58763511028308E-2</v>
      </c>
      <c r="CX40" s="25">
        <f>Kaspakas!CX47</f>
        <v>5.4200191266385396</v>
      </c>
      <c r="CY40" s="25">
        <f>Kaspakas!CY47</f>
        <v>0.97139220607038901</v>
      </c>
      <c r="DA40" s="25">
        <f>Kaspakas!DA47</f>
        <v>0.34959424890233909</v>
      </c>
      <c r="DB40" s="25">
        <f>Kaspakas!DB47</f>
        <v>6830.6605379680186</v>
      </c>
      <c r="DC40" s="25">
        <f>Kaspakas!DC47</f>
        <v>0.72336719350600343</v>
      </c>
      <c r="DD40" s="25">
        <f>Kaspakas!DD47</f>
        <v>0.58359977298941101</v>
      </c>
      <c r="DE40" s="25">
        <f>Kaspakas!DE47</f>
        <v>1.59770702999605E-2</v>
      </c>
      <c r="DF40" s="25">
        <f>Kaspakas!DF47</f>
        <v>5.7592917214765407E-2</v>
      </c>
      <c r="DG40" s="25">
        <f>Kaspakas!DG47</f>
        <v>9.0044395558669876E-4</v>
      </c>
      <c r="DH40" s="25">
        <f>Kaspakas!DH47</f>
        <v>7.8302454373296096E-3</v>
      </c>
      <c r="DI40" s="25">
        <f>Kaspakas!DI47</f>
        <v>1.0171023823068395</v>
      </c>
      <c r="DJ40" s="25">
        <f>Kaspakas!DJ47</f>
        <v>6.5774849667671859E-2</v>
      </c>
      <c r="DK40" s="25">
        <f>Kaspakas!DK47</f>
        <v>2.8759163760219323E-4</v>
      </c>
      <c r="DL40" s="25">
        <f>Kaspakas!DL47</f>
        <v>1.8649135969521222E-3</v>
      </c>
      <c r="DM40" s="25">
        <f>Kaspakas!DM47</f>
        <v>8.3989138478562423E-5</v>
      </c>
      <c r="DN40" s="25">
        <f>Kaspakas!DN47</f>
        <v>1.3132095581357846E-3</v>
      </c>
      <c r="DO40" s="25">
        <f>Kaspakas!DO47</f>
        <v>7.3100243009191273E-4</v>
      </c>
      <c r="DP40" s="25">
        <f>Kaspakas!DP47</f>
        <v>5.2624534719035738E-3</v>
      </c>
      <c r="DQ40" s="25">
        <f>Kaspakas!DQ47</f>
        <v>1.776997491127006E-4</v>
      </c>
      <c r="DR40" s="25">
        <f>Kaspakas!DR47</f>
        <v>7.7679297197133032E-5</v>
      </c>
      <c r="DS40" s="25">
        <f>Kaspakas!DS47</f>
        <v>2.6158393468332722E-2</v>
      </c>
      <c r="DT40" s="25">
        <f>Kaspakas!DT47</f>
        <v>4.6482459552920187E-3</v>
      </c>
      <c r="DV40" s="25">
        <f>Kaspakas!DV47</f>
        <v>5.1150997562927061E-3</v>
      </c>
      <c r="DW40" s="25">
        <f>Kaspakas!DW47</f>
        <v>99.943034425714899</v>
      </c>
      <c r="DX40" s="25">
        <f>Kaspakas!DX47</f>
        <v>1.0583970894344824E-2</v>
      </c>
      <c r="DY40" s="25">
        <f>Kaspakas!DY47</f>
        <v>8.538959281977598E-3</v>
      </c>
      <c r="DZ40" s="25">
        <f>Kaspakas!DZ47</f>
        <v>2.3376902982299774E-4</v>
      </c>
      <c r="EA40" s="25">
        <f>Kaspakas!EA47</f>
        <v>8.4267266333585688E-4</v>
      </c>
      <c r="EB40" s="25">
        <f>Kaspakas!EB47</f>
        <v>1.3174875365479578E-5</v>
      </c>
      <c r="EC40" s="25">
        <f>Kaspakas!EC47</f>
        <v>1.1456849377229207E-4</v>
      </c>
      <c r="ED40" s="25">
        <f>Kaspakas!ED47</f>
        <v>1.4881766974707335E-2</v>
      </c>
      <c r="EE40" s="25">
        <f>Kaspakas!EE47</f>
        <v>9.6238687724890272E-4</v>
      </c>
      <c r="EF40" s="25">
        <f>Kaspakas!EF47</f>
        <v>4.20790650884462E-6</v>
      </c>
      <c r="EG40" s="25">
        <f>Kaspakas!EG47</f>
        <v>2.7286544659210297E-5</v>
      </c>
      <c r="EH40" s="25">
        <f>Kaspakas!EH47</f>
        <v>1.2288898433307567E-6</v>
      </c>
      <c r="EI40" s="25">
        <f>Kaspakas!EI47</f>
        <v>1.9214268861322392E-5</v>
      </c>
      <c r="EJ40" s="25">
        <f>Kaspakas!EJ47</f>
        <v>1.069568610969075E-5</v>
      </c>
      <c r="EK40" s="25">
        <f>Kaspakas!EK47</f>
        <v>7.6997761136383421E-5</v>
      </c>
      <c r="EL40" s="25">
        <f>Kaspakas!EL47</f>
        <v>2.6000197263930685E-6</v>
      </c>
      <c r="EM40" s="25">
        <f>Kaspakas!EM47</f>
        <v>1.1365671929947625E-6</v>
      </c>
      <c r="EN40" s="25">
        <f>Kaspakas!EN47</f>
        <v>3.827373947797863E-4</v>
      </c>
      <c r="EO40" s="25">
        <f>Kaspakas!EO47</f>
        <v>6.8010963646443669E-5</v>
      </c>
      <c r="EQ40" s="25">
        <f>Kaspakas!EQ47</f>
        <v>199.8860688514298</v>
      </c>
    </row>
    <row r="41" spans="1:147">
      <c r="A41" s="25" t="str">
        <f>Kaspakas!A48</f>
        <v>LEM6-3.d</v>
      </c>
      <c r="B41" s="25" t="str">
        <f>Kaspakas!B48</f>
        <v>Kaspakas</v>
      </c>
      <c r="C41" s="25" t="str">
        <f>Kaspakas!C48</f>
        <v>epithermal</v>
      </c>
      <c r="D41" s="25" t="str">
        <f>Kaspakas!D48</f>
        <v>epithermal IS overprinting sericitic</v>
      </c>
      <c r="E41" s="25" t="str">
        <f>Kaspakas!E48</f>
        <v>pyrite</v>
      </c>
      <c r="F41" s="25" t="str">
        <f>Kaspakas!F48</f>
        <v>anhedral, inclusions</v>
      </c>
      <c r="G41" s="25">
        <f>Kaspakas!G48</f>
        <v>18.705325092692402</v>
      </c>
      <c r="H41" s="25">
        <f>Kaspakas!H48</f>
        <v>381805.27232277603</v>
      </c>
      <c r="I41" s="25">
        <f>Kaspakas!I48</f>
        <v>2.8358686898514298</v>
      </c>
      <c r="J41" s="25">
        <f>Kaspakas!J48</f>
        <v>41.3201321842174</v>
      </c>
      <c r="K41" s="25">
        <f>Kaspakas!K48</f>
        <v>0.57721230752896402</v>
      </c>
      <c r="L41" s="25">
        <f>Kaspakas!L48</f>
        <v>4.42078910295184</v>
      </c>
      <c r="M41" s="25">
        <f>Kaspakas!M48</f>
        <v>5.6970073454467203E-2</v>
      </c>
      <c r="N41" s="25">
        <f>Kaspakas!N48</f>
        <v>0.63784723758685802</v>
      </c>
      <c r="O41" s="25">
        <f>Kaspakas!O48</f>
        <v>5.8132029630403999</v>
      </c>
      <c r="P41" s="25">
        <f>Kaspakas!P48</f>
        <v>5.9613567299344004</v>
      </c>
      <c r="Q41" s="25">
        <f>Kaspakas!Q48</f>
        <v>2.79493191704192E-2</v>
      </c>
      <c r="R41" s="25">
        <f>Kaspakas!R48</f>
        <v>0.24057147393098599</v>
      </c>
      <c r="S41" s="25">
        <f>Kaspakas!S48</f>
        <v>1.24322699959386E-2</v>
      </c>
      <c r="T41" s="25">
        <f>Kaspakas!T48</f>
        <v>0.180776727054277</v>
      </c>
      <c r="U41" s="25">
        <f>Kaspakas!U48</f>
        <v>6.5047471018161093E-2</v>
      </c>
      <c r="V41" s="25">
        <f>Kaspakas!V48</f>
        <v>0.65286800669060396</v>
      </c>
      <c r="W41" s="25">
        <f>Kaspakas!W48</f>
        <v>7.1091694136198202E-2</v>
      </c>
      <c r="X41" s="25">
        <f>Kaspakas!X48</f>
        <v>8.9534074322415898E-3</v>
      </c>
      <c r="Y41" s="25">
        <f>Kaspakas!Y48</f>
        <v>0.304180663611823</v>
      </c>
      <c r="Z41" s="25">
        <f>Kaspakas!Z48</f>
        <v>6.1821758843327503E-2</v>
      </c>
      <c r="AA41" s="25">
        <f>Kaspakas!AA48</f>
        <v>6.8631646123693074E-2</v>
      </c>
      <c r="AB41" s="25">
        <f>Kaspakas!AB48</f>
        <v>19.598079178175258</v>
      </c>
      <c r="AC41" s="25">
        <f>Kaspakas!AC48</f>
        <v>0.20324026553581559</v>
      </c>
      <c r="AD41" s="25">
        <f>Kaspakas!AD48</f>
        <v>0.48783238911173754</v>
      </c>
      <c r="AE41" s="25">
        <f>Kaspakas!AE48</f>
        <v>2.9434505553145179E-2</v>
      </c>
      <c r="AF41" s="25">
        <f>Kaspakas!AF48</f>
        <v>0.21384485866324082</v>
      </c>
      <c r="AG41" s="25">
        <f>Kaspakas!AG48</f>
        <v>9.8556464445761962E-3</v>
      </c>
      <c r="AH41" s="25">
        <f>Kaspakas!AH48</f>
        <v>9.1883944359087977E-2</v>
      </c>
      <c r="AI41" s="25">
        <f>Kaspakas!AI48</f>
        <v>2.1799937022671641E-2</v>
      </c>
      <c r="AJ41" s="25">
        <f>Kaspakas!AJ48</f>
        <v>2.102127207535379</v>
      </c>
      <c r="AK41" s="25">
        <f>Kaspakas!AK48</f>
        <v>3.1572009889888997E-3</v>
      </c>
      <c r="AL41" s="25">
        <f>Kaspakas!AL48</f>
        <v>2.2937405829452882E-2</v>
      </c>
      <c r="AM41" s="25">
        <f>Kaspakas!AM48</f>
        <v>9.8556464445761962E-3</v>
      </c>
      <c r="AP41" s="25">
        <f>Kaspakas!AP48</f>
        <v>0.38908620585776599</v>
      </c>
      <c r="AQ41" s="25">
        <f>Kaspakas!AQ48</f>
        <v>9.4384970970381303</v>
      </c>
      <c r="AR41" s="25">
        <f>Kaspakas!AR48</f>
        <v>3.08195088836682E-2</v>
      </c>
      <c r="AS41" s="25">
        <f>Kaspakas!AS48</f>
        <v>0.33933646402166301</v>
      </c>
      <c r="AT41" s="25">
        <f>Kaspakas!AT48</f>
        <v>0.281146186847885</v>
      </c>
      <c r="AU41" s="25">
        <f>Kaspakas!AU48</f>
        <v>4.42078910295184</v>
      </c>
      <c r="AV41" s="25">
        <f>Kaspakas!AV48</f>
        <v>5.6970073454467203E-2</v>
      </c>
      <c r="AW41" s="25">
        <f>Kaspakas!AW48</f>
        <v>0.63784723758685802</v>
      </c>
      <c r="AX41" s="25">
        <f>Kaspakas!AX48</f>
        <v>0.44390400682522202</v>
      </c>
      <c r="AY41" s="25">
        <f>Kaspakas!AY48</f>
        <v>1.79732593902277</v>
      </c>
      <c r="AZ41" s="25">
        <f>Kaspakas!AZ48</f>
        <v>2.79493191704192E-2</v>
      </c>
      <c r="BA41" s="25">
        <f>Kaspakas!BA48</f>
        <v>0.24057147393098599</v>
      </c>
      <c r="BB41" s="25">
        <f>Kaspakas!BB48</f>
        <v>1.24322699959386E-2</v>
      </c>
      <c r="BC41" s="25">
        <f>Kaspakas!BC48</f>
        <v>0.180776727054277</v>
      </c>
      <c r="BD41" s="25">
        <f>Kaspakas!BD48</f>
        <v>6.5047471018161093E-2</v>
      </c>
      <c r="BE41" s="25">
        <f>Kaspakas!BE48</f>
        <v>0.28402769309755199</v>
      </c>
      <c r="BF41" s="25">
        <f>Kaspakas!BF48</f>
        <v>7.1091694136198202E-2</v>
      </c>
      <c r="BG41" s="25">
        <f>Kaspakas!BG48</f>
        <v>8.9534074322415898E-3</v>
      </c>
      <c r="BH41" s="25">
        <f>Kaspakas!BH48</f>
        <v>0.304180663611823</v>
      </c>
      <c r="BI41" s="25">
        <f>Kaspakas!BI48</f>
        <v>1.47105972717302E-2</v>
      </c>
      <c r="BK41" s="25">
        <f>Kaspakas!BK48</f>
        <v>2.1595198527404</v>
      </c>
      <c r="BL41" s="25">
        <f>Kaspakas!BL48</f>
        <v>61178.807208940503</v>
      </c>
      <c r="BM41" s="25">
        <f>Kaspakas!BM48</f>
        <v>0.35819474066866902</v>
      </c>
      <c r="BN41" s="25">
        <f>Kaspakas!BN48</f>
        <v>6.0976233156552402</v>
      </c>
      <c r="BO41" s="25">
        <f>Kaspakas!BO48</f>
        <v>0.35890340637165202</v>
      </c>
      <c r="BP41" s="25">
        <f>Kaspakas!BP48</f>
        <v>1.5528712708236001</v>
      </c>
      <c r="BQ41" s="25">
        <f>Kaspakas!BQ48</f>
        <v>3.7443752894637702E-4</v>
      </c>
      <c r="BR41" s="25">
        <f>Kaspakas!BR48</f>
        <v>0.36014113474985499</v>
      </c>
      <c r="BS41" s="25">
        <f>Kaspakas!BS48</f>
        <v>3.3492936019610902</v>
      </c>
      <c r="BT41" s="25">
        <f>Kaspakas!BT48</f>
        <v>0.795851869636788</v>
      </c>
      <c r="BU41" s="25">
        <f>Kaspakas!BU48</f>
        <v>2.03461885130959E-2</v>
      </c>
      <c r="BV41" s="25">
        <f>Kaspakas!BV48</f>
        <v>0.24659266301084301</v>
      </c>
      <c r="BW41" s="25">
        <f>Kaspakas!BW48</f>
        <v>8.7131007784973097E-3</v>
      </c>
      <c r="BX41" s="25">
        <f>Kaspakas!BX48</f>
        <v>0.19969177679470199</v>
      </c>
      <c r="BY41" s="25">
        <f>Kaspakas!BY48</f>
        <v>4.66302233339261E-2</v>
      </c>
      <c r="BZ41" s="25">
        <f>Kaspakas!BZ48</f>
        <v>0.75909839633432696</v>
      </c>
      <c r="CA41" s="25">
        <f>Kaspakas!CA48</f>
        <v>2.76797429307949E-2</v>
      </c>
      <c r="CB41" s="25">
        <f>Kaspakas!CB48</f>
        <v>1.1243371446010401E-4</v>
      </c>
      <c r="CC41" s="25">
        <f>Kaspakas!CC48</f>
        <v>0.182564628582742</v>
      </c>
      <c r="CD41" s="25">
        <f>Kaspakas!CD48</f>
        <v>5.26289592398963E-2</v>
      </c>
      <c r="CF41" s="25">
        <f>Kaspakas!CF48</f>
        <v>18.705325092692402</v>
      </c>
      <c r="CG41" s="25">
        <f>Kaspakas!CG48</f>
        <v>381805.27232277603</v>
      </c>
      <c r="CH41" s="25">
        <f>Kaspakas!CH48</f>
        <v>2.8358686898514298</v>
      </c>
      <c r="CI41" s="25">
        <f>Kaspakas!CI48</f>
        <v>41.3201321842174</v>
      </c>
      <c r="CJ41" s="25">
        <f>Kaspakas!CJ48</f>
        <v>0.57721230752896402</v>
      </c>
      <c r="CK41" s="25">
        <f>Kaspakas!CK48</f>
        <v>4.42078910295184</v>
      </c>
      <c r="CL41" s="25">
        <f>Kaspakas!CL48</f>
        <v>5.6970073454467203E-2</v>
      </c>
      <c r="CM41" s="25">
        <f>Kaspakas!CM48</f>
        <v>0.63784723758685802</v>
      </c>
      <c r="CN41" s="25">
        <f>Kaspakas!CN48</f>
        <v>5.8132029630403999</v>
      </c>
      <c r="CO41" s="25">
        <f>Kaspakas!CO48</f>
        <v>5.9613567299344004</v>
      </c>
      <c r="CP41" s="25">
        <f>Kaspakas!CP48</f>
        <v>2.79493191704192E-2</v>
      </c>
      <c r="CQ41" s="25">
        <f>Kaspakas!CQ48</f>
        <v>0.24057147393098599</v>
      </c>
      <c r="CR41" s="25">
        <f>Kaspakas!CR48</f>
        <v>1.24322699959386E-2</v>
      </c>
      <c r="CS41" s="25">
        <f>Kaspakas!CS48</f>
        <v>0.180776727054277</v>
      </c>
      <c r="CT41" s="25">
        <f>Kaspakas!CT48</f>
        <v>6.5047471018161093E-2</v>
      </c>
      <c r="CU41" s="25">
        <f>Kaspakas!CU48</f>
        <v>0.65286800669060396</v>
      </c>
      <c r="CV41" s="25">
        <f>Kaspakas!CV48</f>
        <v>7.1091694136198202E-2</v>
      </c>
      <c r="CW41" s="25">
        <f>Kaspakas!CW48</f>
        <v>8.9534074322415898E-3</v>
      </c>
      <c r="CX41" s="25">
        <f>Kaspakas!CX48</f>
        <v>0.304180663611823</v>
      </c>
      <c r="CY41" s="25">
        <f>Kaspakas!CY48</f>
        <v>6.1821758843327503E-2</v>
      </c>
      <c r="DA41" s="25">
        <f>Kaspakas!DA48</f>
        <v>0.34048033072110734</v>
      </c>
      <c r="DB41" s="25">
        <f>Kaspakas!DB48</f>
        <v>6836.8747841843679</v>
      </c>
      <c r="DC41" s="25">
        <f>Kaspakas!DC48</f>
        <v>4.8120052701218156E-2</v>
      </c>
      <c r="DD41" s="25">
        <f>Kaspakas!DD48</f>
        <v>0.70399963512451824</v>
      </c>
      <c r="DE41" s="25">
        <f>Kaspakas!DE48</f>
        <v>9.0833775143827154E-3</v>
      </c>
      <c r="DF41" s="25">
        <f>Kaspakas!DF48</f>
        <v>6.7606501039177855E-2</v>
      </c>
      <c r="DG41" s="25">
        <f>Kaspakas!DG48</f>
        <v>8.1709154015844416E-4</v>
      </c>
      <c r="DH41" s="25">
        <f>Kaspakas!DH48</f>
        <v>8.784564627280788E-3</v>
      </c>
      <c r="DI41" s="25">
        <f>Kaspakas!DI48</f>
        <v>7.7590480756422719E-2</v>
      </c>
      <c r="DJ41" s="25">
        <f>Kaspakas!DJ48</f>
        <v>7.5498438828956446E-2</v>
      </c>
      <c r="DK41" s="25">
        <f>Kaspakas!DK48</f>
        <v>2.5910619784532606E-4</v>
      </c>
      <c r="DL41" s="25">
        <f>Kaspakas!DL48</f>
        <v>2.1401061633735665E-3</v>
      </c>
      <c r="DM41" s="25">
        <f>Kaspakas!DM48</f>
        <v>1.0827805741206605E-4</v>
      </c>
      <c r="DN41" s="25">
        <f>Kaspakas!DN48</f>
        <v>1.5228432908287171E-3</v>
      </c>
      <c r="DO41" s="25">
        <f>Kaspakas!DO48</f>
        <v>5.3422693017543597E-4</v>
      </c>
      <c r="DP41" s="25">
        <f>Kaspakas!DP48</f>
        <v>5.1165204286097495E-3</v>
      </c>
      <c r="DQ41" s="25">
        <f>Kaspakas!DQ48</f>
        <v>3.6093282913366863E-4</v>
      </c>
      <c r="DR41" s="25">
        <f>Kaspakas!DR48</f>
        <v>4.3806942310069316E-5</v>
      </c>
      <c r="DS41" s="25">
        <f>Kaspakas!DS48</f>
        <v>1.4680533958099566E-3</v>
      </c>
      <c r="DT41" s="25">
        <f>Kaspakas!DT48</f>
        <v>2.9582566001328691E-4</v>
      </c>
      <c r="DV41" s="25">
        <f>Kaspakas!DV48</f>
        <v>4.9783287639886568E-3</v>
      </c>
      <c r="DW41" s="25">
        <f>Kaspakas!DW48</f>
        <v>99.9652764722358</v>
      </c>
      <c r="DX41" s="25">
        <f>Kaspakas!DX48</f>
        <v>7.035867298993832E-4</v>
      </c>
      <c r="DY41" s="25">
        <f>Kaspakas!DY48</f>
        <v>1.0293521584507317E-2</v>
      </c>
      <c r="DZ41" s="25">
        <f>Kaspakas!DZ48</f>
        <v>1.328124871655499E-4</v>
      </c>
      <c r="EA41" s="25">
        <f>Kaspakas!EA48</f>
        <v>9.8850758292894059E-4</v>
      </c>
      <c r="EB41" s="25">
        <f>Kaspakas!EB48</f>
        <v>1.194709341525673E-5</v>
      </c>
      <c r="EC41" s="25">
        <f>Kaspakas!EC48</f>
        <v>1.2844339839099592E-4</v>
      </c>
      <c r="ED41" s="25">
        <f>Kaspakas!ED48</f>
        <v>1.1344882135873157E-3</v>
      </c>
      <c r="EE41" s="25">
        <f>Kaspakas!EE48</f>
        <v>1.1038994495288523E-3</v>
      </c>
      <c r="EF41" s="25">
        <f>Kaspakas!EF48</f>
        <v>3.7885179297411817E-6</v>
      </c>
      <c r="EG41" s="25">
        <f>Kaspakas!EG48</f>
        <v>3.1291534663830593E-5</v>
      </c>
      <c r="EH41" s="25">
        <f>Kaspakas!EH48</f>
        <v>1.5831862198372997E-6</v>
      </c>
      <c r="EI41" s="25">
        <f>Kaspakas!EI48</f>
        <v>2.2266233534616819E-5</v>
      </c>
      <c r="EJ41" s="25">
        <f>Kaspakas!EJ48</f>
        <v>7.8111921688898287E-6</v>
      </c>
      <c r="EK41" s="25">
        <f>Kaspakas!EK48</f>
        <v>7.4811137452012648E-5</v>
      </c>
      <c r="EL41" s="25">
        <f>Kaspakas!EL48</f>
        <v>5.2773747057235047E-6</v>
      </c>
      <c r="EM41" s="25">
        <f>Kaspakas!EM48</f>
        <v>6.4052264194740468E-7</v>
      </c>
      <c r="EN41" s="25">
        <f>Kaspakas!EN48</f>
        <v>2.1465123791301756E-5</v>
      </c>
      <c r="EO41" s="25">
        <f>Kaspakas!EO48</f>
        <v>4.32541107220787E-6</v>
      </c>
      <c r="EQ41" s="25">
        <f>Kaspakas!EQ48</f>
        <v>199.9305529444716</v>
      </c>
    </row>
    <row r="42" spans="1:147">
      <c r="A42" s="25" t="str">
        <f>Kaspakas!A49</f>
        <v>LEM6-5.d</v>
      </c>
      <c r="B42" s="25" t="str">
        <f>Kaspakas!B49</f>
        <v>Kaspakas</v>
      </c>
      <c r="C42" s="25" t="str">
        <f>Kaspakas!C49</f>
        <v>epithermal</v>
      </c>
      <c r="D42" s="25" t="str">
        <f>Kaspakas!D49</f>
        <v>epithermal IS overprinting sericitic</v>
      </c>
      <c r="E42" s="25" t="str">
        <f>Kaspakas!E49</f>
        <v>pyrite</v>
      </c>
      <c r="F42" s="25" t="str">
        <f>Kaspakas!F49</f>
        <v>anhedral, inclusions</v>
      </c>
      <c r="G42" s="25">
        <f>Kaspakas!G49</f>
        <v>17.614752736142901</v>
      </c>
      <c r="H42" s="25">
        <f>Kaspakas!H49</f>
        <v>389002.07054584502</v>
      </c>
      <c r="I42" s="25">
        <f>Kaspakas!I49</f>
        <v>19.221869213085</v>
      </c>
      <c r="J42" s="25">
        <f>Kaspakas!J49</f>
        <v>59.138992704019799</v>
      </c>
      <c r="K42" s="25">
        <f>Kaspakas!K49</f>
        <v>0.28626672498518602</v>
      </c>
      <c r="L42" s="25">
        <f>Kaspakas!L49</f>
        <v>2.8561531201139401</v>
      </c>
      <c r="M42" s="25">
        <f>Kaspakas!M49</f>
        <v>5.3540374743019002E-2</v>
      </c>
      <c r="N42" s="25">
        <f>Kaspakas!N49</f>
        <v>0.65998531710705399</v>
      </c>
      <c r="O42" s="25">
        <f>Kaspakas!O49</f>
        <v>38.8792139025444</v>
      </c>
      <c r="P42" s="25">
        <f>Kaspakas!P49</f>
        <v>6.7421042247144403</v>
      </c>
      <c r="Q42" s="25">
        <f>Kaspakas!Q49</f>
        <v>2.3009576773358201E-2</v>
      </c>
      <c r="R42" s="25">
        <f>Kaspakas!R49</f>
        <v>0.27675736935997702</v>
      </c>
      <c r="S42" s="25">
        <f>Kaspakas!S49</f>
        <v>1.4152876381626401E-2</v>
      </c>
      <c r="T42" s="25">
        <f>Kaspakas!T49</f>
        <v>0.101528784546098</v>
      </c>
      <c r="U42" s="25">
        <f>Kaspakas!U49</f>
        <v>3.1784593436772098E-2</v>
      </c>
      <c r="V42" s="25">
        <f>Kaspakas!V49</f>
        <v>0.98430089702244905</v>
      </c>
      <c r="W42" s="25">
        <f>Kaspakas!W49</f>
        <v>2.77939242111136E-2</v>
      </c>
      <c r="X42" s="25">
        <f>Kaspakas!X49</f>
        <v>1.2516260855620499E-2</v>
      </c>
      <c r="Y42" s="25">
        <f>Kaspakas!Y49</f>
        <v>1.13089533521327</v>
      </c>
      <c r="Z42" s="25">
        <f>Kaspakas!Z49</f>
        <v>0.42675152120849902</v>
      </c>
      <c r="AA42" s="25">
        <f>Kaspakas!AA49</f>
        <v>0.3250286880821095</v>
      </c>
      <c r="AB42" s="25">
        <f>Kaspakas!AB49</f>
        <v>5.9617402378293303</v>
      </c>
      <c r="AC42" s="25">
        <f>Kaspakas!AC49</f>
        <v>0.37735722123924054</v>
      </c>
      <c r="AD42" s="25">
        <f>Kaspakas!AD49</f>
        <v>0.4943996363009554</v>
      </c>
      <c r="AE42" s="25">
        <f>Kaspakas!AE49</f>
        <v>1.1067567851679323E-2</v>
      </c>
      <c r="AF42" s="25">
        <f>Kaspakas!AF49</f>
        <v>2.8105689754903795E-2</v>
      </c>
      <c r="AG42" s="25">
        <f>Kaspakas!AG49</f>
        <v>1.1970519889759096E-3</v>
      </c>
      <c r="AH42" s="25">
        <f>Kaspakas!AH49</f>
        <v>2.0346336267289437E-2</v>
      </c>
      <c r="AI42" s="25">
        <f>Kaspakas!AI49</f>
        <v>2.2201353909847347E-2</v>
      </c>
      <c r="AJ42" s="25">
        <f>Kaspakas!AJ49</f>
        <v>0.350751747916631</v>
      </c>
      <c r="AK42" s="25">
        <f>Kaspakas!AK49</f>
        <v>6.511469158837186E-4</v>
      </c>
      <c r="AL42" s="25">
        <f>Kaspakas!AL49</f>
        <v>1.6535641297119642E-3</v>
      </c>
      <c r="AM42" s="25">
        <f>Kaspakas!AM49</f>
        <v>1.1970519889759096E-3</v>
      </c>
      <c r="AP42" s="25">
        <f>Kaspakas!AP49</f>
        <v>0.311910051274358</v>
      </c>
      <c r="AQ42" s="25">
        <f>Kaspakas!AQ49</f>
        <v>11.2865381456909</v>
      </c>
      <c r="AR42" s="25">
        <f>Kaspakas!AR49</f>
        <v>3.3223623486417199E-2</v>
      </c>
      <c r="AS42" s="25">
        <f>Kaspakas!AS49</f>
        <v>0.186501618472664</v>
      </c>
      <c r="AT42" s="25">
        <f>Kaspakas!AT49</f>
        <v>0.28626672498518602</v>
      </c>
      <c r="AU42" s="25">
        <f>Kaspakas!AU49</f>
        <v>2.8561531201139401</v>
      </c>
      <c r="AV42" s="25">
        <f>Kaspakas!AV49</f>
        <v>5.3540374743019002E-2</v>
      </c>
      <c r="AW42" s="25">
        <f>Kaspakas!AW49</f>
        <v>0.59200934680772799</v>
      </c>
      <c r="AX42" s="25">
        <f>Kaspakas!AX49</f>
        <v>0.38447027234495201</v>
      </c>
      <c r="AY42" s="25">
        <f>Kaspakas!AY49</f>
        <v>1.3856309831176301</v>
      </c>
      <c r="AZ42" s="25">
        <f>Kaspakas!AZ49</f>
        <v>2.3009576773358201E-2</v>
      </c>
      <c r="BA42" s="25">
        <f>Kaspakas!BA49</f>
        <v>0.27675736935997702</v>
      </c>
      <c r="BB42" s="25">
        <f>Kaspakas!BB49</f>
        <v>1.4152876381626401E-2</v>
      </c>
      <c r="BC42" s="25">
        <f>Kaspakas!BC49</f>
        <v>0.101528784546098</v>
      </c>
      <c r="BD42" s="25">
        <f>Kaspakas!BD49</f>
        <v>2.7923305966316501E-2</v>
      </c>
      <c r="BE42" s="25">
        <f>Kaspakas!BE49</f>
        <v>0.24320633619653501</v>
      </c>
      <c r="BF42" s="25">
        <f>Kaspakas!BF49</f>
        <v>2.77939242111136E-2</v>
      </c>
      <c r="BG42" s="25">
        <f>Kaspakas!BG49</f>
        <v>1.2516260855620499E-2</v>
      </c>
      <c r="BH42" s="25">
        <f>Kaspakas!BH49</f>
        <v>0.18528680225673499</v>
      </c>
      <c r="BI42" s="25">
        <f>Kaspakas!BI49</f>
        <v>3.1744267913116998E-2</v>
      </c>
      <c r="BK42" s="25">
        <f>Kaspakas!BK49</f>
        <v>1.8453281816568301</v>
      </c>
      <c r="BL42" s="25">
        <f>Kaspakas!BL49</f>
        <v>43134.348778212603</v>
      </c>
      <c r="BM42" s="25">
        <f>Kaspakas!BM49</f>
        <v>4.4703870651944602</v>
      </c>
      <c r="BN42" s="25">
        <f>Kaspakas!BN49</f>
        <v>7.5417934317740603</v>
      </c>
      <c r="BO42" s="25">
        <f>Kaspakas!BO49</f>
        <v>0.114495984130378</v>
      </c>
      <c r="BP42" s="25">
        <f>Kaspakas!BP49</f>
        <v>1.4343374976160601</v>
      </c>
      <c r="BQ42" s="25">
        <f>Kaspakas!BQ49</f>
        <v>4.3956548935357102E-2</v>
      </c>
      <c r="BR42" s="25">
        <f>Kaspakas!BR49</f>
        <v>0.427269536541655</v>
      </c>
      <c r="BS42" s="25">
        <f>Kaspakas!BS49</f>
        <v>14.6441956001539</v>
      </c>
      <c r="BT42" s="25">
        <f>Kaspakas!BT49</f>
        <v>1.5409766883268901</v>
      </c>
      <c r="BU42" s="25">
        <f>Kaspakas!BU49</f>
        <v>9.4078815346409304E-3</v>
      </c>
      <c r="BV42" s="25">
        <f>Kaspakas!BV49</f>
        <v>9.5444726872582E-2</v>
      </c>
      <c r="BW42" s="25">
        <f>Kaspakas!BW49</f>
        <v>1.1107604762084101E-3</v>
      </c>
      <c r="BX42" s="25">
        <f>Kaspakas!BX49</f>
        <v>6.5194786214914396E-2</v>
      </c>
      <c r="BY42" s="25">
        <f>Kaspakas!BY49</f>
        <v>3.1199744520631401E-2</v>
      </c>
      <c r="BZ42" s="25">
        <f>Kaspakas!BZ49</f>
        <v>0.43528212505620301</v>
      </c>
      <c r="CA42" s="25">
        <f>Kaspakas!CA49</f>
        <v>2.3179278481845599E-3</v>
      </c>
      <c r="CB42" s="25">
        <f>Kaspakas!CB49</f>
        <v>9.3459140716467808E-3</v>
      </c>
      <c r="CC42" s="25">
        <f>Kaspakas!CC49</f>
        <v>1.0378370844744</v>
      </c>
      <c r="CD42" s="25">
        <f>Kaspakas!CD49</f>
        <v>0.46839084810382098</v>
      </c>
      <c r="CF42" s="25">
        <f>Kaspakas!CF49</f>
        <v>17.614752736142901</v>
      </c>
      <c r="CG42" s="25">
        <f>Kaspakas!CG49</f>
        <v>389002.07054584502</v>
      </c>
      <c r="CH42" s="25">
        <f>Kaspakas!CH49</f>
        <v>19.221869213085</v>
      </c>
      <c r="CI42" s="25">
        <f>Kaspakas!CI49</f>
        <v>59.138992704019799</v>
      </c>
      <c r="CJ42" s="25">
        <f>Kaspakas!CJ49</f>
        <v>0.28626672498518602</v>
      </c>
      <c r="CK42" s="25">
        <f>Kaspakas!CK49</f>
        <v>2.8561531201139401</v>
      </c>
      <c r="CL42" s="25">
        <f>Kaspakas!CL49</f>
        <v>5.3540374743019002E-2</v>
      </c>
      <c r="CM42" s="25">
        <f>Kaspakas!CM49</f>
        <v>0.65998531710705399</v>
      </c>
      <c r="CN42" s="25">
        <f>Kaspakas!CN49</f>
        <v>38.8792139025444</v>
      </c>
      <c r="CO42" s="25">
        <f>Kaspakas!CO49</f>
        <v>6.7421042247144403</v>
      </c>
      <c r="CP42" s="25">
        <f>Kaspakas!CP49</f>
        <v>2.3009576773358201E-2</v>
      </c>
      <c r="CQ42" s="25">
        <f>Kaspakas!CQ49</f>
        <v>0.27675736935997702</v>
      </c>
      <c r="CR42" s="25">
        <f>Kaspakas!CR49</f>
        <v>1.4152876381626401E-2</v>
      </c>
      <c r="CS42" s="25">
        <f>Kaspakas!CS49</f>
        <v>0.101528784546098</v>
      </c>
      <c r="CT42" s="25">
        <f>Kaspakas!CT49</f>
        <v>3.1784593436772098E-2</v>
      </c>
      <c r="CU42" s="25">
        <f>Kaspakas!CU49</f>
        <v>0.98430089702244905</v>
      </c>
      <c r="CV42" s="25">
        <f>Kaspakas!CV49</f>
        <v>2.77939242111136E-2</v>
      </c>
      <c r="CW42" s="25">
        <f>Kaspakas!CW49</f>
        <v>1.2516260855620499E-2</v>
      </c>
      <c r="CX42" s="25">
        <f>Kaspakas!CX49</f>
        <v>1.13089533521327</v>
      </c>
      <c r="CY42" s="25">
        <f>Kaspakas!CY49</f>
        <v>0.42675152120849902</v>
      </c>
      <c r="DA42" s="25">
        <f>Kaspakas!DA49</f>
        <v>0.32062938267325258</v>
      </c>
      <c r="DB42" s="25">
        <f>Kaspakas!DB49</f>
        <v>6965.7457345482144</v>
      </c>
      <c r="DC42" s="25">
        <f>Kaspakas!DC49</f>
        <v>0.32616367706292887</v>
      </c>
      <c r="DD42" s="25">
        <f>Kaspakas!DD49</f>
        <v>1.0075918707047096</v>
      </c>
      <c r="DE42" s="25">
        <f>Kaspakas!DE49</f>
        <v>4.5048740280298682E-3</v>
      </c>
      <c r="DF42" s="25">
        <f>Kaspakas!DF49</f>
        <v>4.3678744763938522E-2</v>
      </c>
      <c r="DG42" s="25">
        <f>Kaspakas!DG49</f>
        <v>7.6790119104196608E-4</v>
      </c>
      <c r="DH42" s="25">
        <f>Kaspakas!DH49</f>
        <v>9.0894548561775788E-3</v>
      </c>
      <c r="DI42" s="25">
        <f>Kaspakas!DI49</f>
        <v>0.51893197559241133</v>
      </c>
      <c r="DJ42" s="25">
        <f>Kaspakas!DJ49</f>
        <v>8.5386325034377417E-2</v>
      </c>
      <c r="DK42" s="25">
        <f>Kaspakas!DK49</f>
        <v>2.1331195638156752E-4</v>
      </c>
      <c r="DL42" s="25">
        <f>Kaspakas!DL49</f>
        <v>2.4620132314451169E-3</v>
      </c>
      <c r="DM42" s="25">
        <f>Kaspakas!DM49</f>
        <v>1.2326356827001343E-4</v>
      </c>
      <c r="DN42" s="25">
        <f>Kaspakas!DN49</f>
        <v>8.5526732833036815E-4</v>
      </c>
      <c r="DO42" s="25">
        <f>Kaspakas!DO49</f>
        <v>2.6104298157664338E-4</v>
      </c>
      <c r="DP42" s="25">
        <f>Kaspakas!DP49</f>
        <v>7.7139568732166857E-3</v>
      </c>
      <c r="DQ42" s="25">
        <f>Kaspakas!DQ49</f>
        <v>1.4110986972718767E-4</v>
      </c>
      <c r="DR42" s="25">
        <f>Kaspakas!DR49</f>
        <v>6.1239156308859384E-5</v>
      </c>
      <c r="DS42" s="25">
        <f>Kaspakas!DS49</f>
        <v>5.4579890695621146E-3</v>
      </c>
      <c r="DT42" s="25">
        <f>Kaspakas!DT49</f>
        <v>2.0420650072915888E-3</v>
      </c>
      <c r="DV42" s="25">
        <f>Kaspakas!DV49</f>
        <v>4.600720227667633E-3</v>
      </c>
      <c r="DW42" s="25">
        <f>Kaspakas!DW49</f>
        <v>99.951685757959567</v>
      </c>
      <c r="DX42" s="25">
        <f>Kaspakas!DX49</f>
        <v>4.6801319769345399E-3</v>
      </c>
      <c r="DY42" s="25">
        <f>Kaspakas!DY49</f>
        <v>1.4457964713448394E-2</v>
      </c>
      <c r="DZ42" s="25">
        <f>Kaspakas!DZ49</f>
        <v>6.4640566909529687E-5</v>
      </c>
      <c r="EA42" s="25">
        <f>Kaspakas!EA49</f>
        <v>6.2674756405395272E-4</v>
      </c>
      <c r="EB42" s="25">
        <f>Kaspakas!EB49</f>
        <v>1.1018636261659001E-5</v>
      </c>
      <c r="EC42" s="25">
        <f>Kaspakas!EC49</f>
        <v>1.3042484898492278E-4</v>
      </c>
      <c r="ED42" s="25">
        <f>Kaspakas!ED49</f>
        <v>7.4461698331763637E-3</v>
      </c>
      <c r="EE42" s="25">
        <f>Kaspakas!EE49</f>
        <v>1.2252108321344892E-3</v>
      </c>
      <c r="EF42" s="25">
        <f>Kaspakas!EF49</f>
        <v>3.0608193932374199E-6</v>
      </c>
      <c r="EG42" s="25">
        <f>Kaspakas!EG49</f>
        <v>3.5327498622414377E-5</v>
      </c>
      <c r="EH42" s="25">
        <f>Kaspakas!EH49</f>
        <v>1.7687124840091881E-6</v>
      </c>
      <c r="EI42" s="25">
        <f>Kaspakas!EI49</f>
        <v>1.2272255476731239E-5</v>
      </c>
      <c r="EJ42" s="25">
        <f>Kaspakas!EJ49</f>
        <v>3.7457132456704216E-6</v>
      </c>
      <c r="EK42" s="25">
        <f>Kaspakas!EK49</f>
        <v>1.1068778889217002E-4</v>
      </c>
      <c r="EL42" s="25">
        <f>Kaspakas!EL49</f>
        <v>2.0247895765654504E-6</v>
      </c>
      <c r="EM42" s="25">
        <f>Kaspakas!EM49</f>
        <v>8.7872241404210171E-7</v>
      </c>
      <c r="EN42" s="25">
        <f>Kaspakas!EN49</f>
        <v>7.8316842035382298E-5</v>
      </c>
      <c r="EO42" s="25">
        <f>Kaspakas!EO49</f>
        <v>2.9301649483674754E-5</v>
      </c>
      <c r="EQ42" s="25">
        <f>Kaspakas!EQ49</f>
        <v>199.90337151591913</v>
      </c>
    </row>
    <row r="43" spans="1:147">
      <c r="A43" s="25" t="str">
        <f>Kaspakas!A50</f>
        <v>LEM6-6a.d</v>
      </c>
      <c r="B43" s="25" t="str">
        <f>Kaspakas!B50</f>
        <v>Kaspakas</v>
      </c>
      <c r="C43" s="25" t="str">
        <f>Kaspakas!C50</f>
        <v>epithermal</v>
      </c>
      <c r="D43" s="25" t="str">
        <f>Kaspakas!D50</f>
        <v>epithermal IS overprinting sericitic</v>
      </c>
      <c r="E43" s="25" t="str">
        <f>Kaspakas!E50</f>
        <v>pyrite</v>
      </c>
      <c r="F43" s="25" t="str">
        <f>Kaspakas!F50</f>
        <v>anhedral, inclusions</v>
      </c>
      <c r="G43" s="25">
        <f>Kaspakas!G50</f>
        <v>248.19205627549499</v>
      </c>
      <c r="H43" s="25">
        <f>Kaspakas!H50</f>
        <v>419361.59906924202</v>
      </c>
      <c r="I43" s="25">
        <f>Kaspakas!I50</f>
        <v>162.03413497489399</v>
      </c>
      <c r="J43" s="25">
        <f>Kaspakas!J50</f>
        <v>25.872336872161799</v>
      </c>
      <c r="K43" s="25">
        <f>Kaspakas!K50</f>
        <v>17.588700714671699</v>
      </c>
      <c r="L43" s="25">
        <f>Kaspakas!L50</f>
        <v>3.2894056617422298</v>
      </c>
      <c r="M43" s="25">
        <f>Kaspakas!M50</f>
        <v>1.3646094493199401</v>
      </c>
      <c r="N43" s="25">
        <f>Kaspakas!N50</f>
        <v>0.51042899189784696</v>
      </c>
      <c r="O43" s="25">
        <f>Kaspakas!O50</f>
        <v>6.05651224795779</v>
      </c>
      <c r="P43" s="25">
        <f>Kaspakas!P50</f>
        <v>11.8195231459501</v>
      </c>
      <c r="Q43" s="25">
        <f>Kaspakas!Q50</f>
        <v>7.3867693201383006E-2</v>
      </c>
      <c r="R43" s="25">
        <f>Kaspakas!R50</f>
        <v>0.13330514259732401</v>
      </c>
      <c r="S43" s="25">
        <f>Kaspakas!S50</f>
        <v>4.6773637025964897E-2</v>
      </c>
      <c r="T43" s="25">
        <f>Kaspakas!T50</f>
        <v>0.105703182377508</v>
      </c>
      <c r="U43" s="25">
        <f>Kaspakas!U50</f>
        <v>3.37615249503668E-2</v>
      </c>
      <c r="V43" s="25">
        <f>Kaspakas!V50</f>
        <v>2.91812619711127</v>
      </c>
      <c r="W43" s="25">
        <f>Kaspakas!W50</f>
        <v>3.4795086969730403E-2</v>
      </c>
      <c r="X43" s="25">
        <f>Kaspakas!X50</f>
        <v>9.7890154246088504E-2</v>
      </c>
      <c r="Y43" s="25">
        <f>Kaspakas!Y50</f>
        <v>31.248857210612901</v>
      </c>
      <c r="Z43" s="25">
        <f>Kaspakas!Z50</f>
        <v>14.001095827388101</v>
      </c>
      <c r="AA43" s="25">
        <f>Kaspakas!AA50</f>
        <v>6.262833379741588</v>
      </c>
      <c r="AB43" s="25">
        <f>Kaspakas!AB50</f>
        <v>0.37823857257525217</v>
      </c>
      <c r="AC43" s="25">
        <f>Kaspakas!AC50</f>
        <v>0.44805145138661184</v>
      </c>
      <c r="AD43" s="25">
        <f>Kaspakas!AD50</f>
        <v>26.753703838299124</v>
      </c>
      <c r="AE43" s="25">
        <f>Kaspakas!AE50</f>
        <v>3.13259949272137E-3</v>
      </c>
      <c r="AF43" s="25">
        <f>Kaspakas!AF50</f>
        <v>1.0804083081444825E-3</v>
      </c>
      <c r="AG43" s="25">
        <f>Kaspakas!AG50</f>
        <v>4.5587735703238254E-4</v>
      </c>
      <c r="AH43" s="25">
        <f>Kaspakas!AH50</f>
        <v>2.3638526267864821E-3</v>
      </c>
      <c r="AI43" s="25">
        <f>Kaspakas!AI50</f>
        <v>8.6408310381991232E-2</v>
      </c>
      <c r="AJ43" s="25">
        <f>Kaspakas!AJ50</f>
        <v>7.2944649272706955E-2</v>
      </c>
      <c r="AK43" s="25">
        <f>Kaspakas!AK50</f>
        <v>6.0413291471735802E-4</v>
      </c>
      <c r="AL43" s="25">
        <f>Kaspakas!AL50</f>
        <v>2.0836057140427789E-4</v>
      </c>
      <c r="AM43" s="25">
        <f>Kaspakas!AM50</f>
        <v>4.5587735703238254E-4</v>
      </c>
      <c r="AP43" s="25">
        <f>Kaspakas!AP50</f>
        <v>0.28556129654449203</v>
      </c>
      <c r="AQ43" s="25">
        <f>Kaspakas!AQ50</f>
        <v>4.9248436757124603</v>
      </c>
      <c r="AR43" s="25">
        <f>Kaspakas!AR50</f>
        <v>2.5706850664824699E-2</v>
      </c>
      <c r="AS43" s="25">
        <f>Kaspakas!AS50</f>
        <v>0.147323906860159</v>
      </c>
      <c r="AT43" s="25">
        <f>Kaspakas!AT50</f>
        <v>0.192209783628699</v>
      </c>
      <c r="AU43" s="25">
        <f>Kaspakas!AU50</f>
        <v>3.2894056617422298</v>
      </c>
      <c r="AV43" s="25">
        <f>Kaspakas!AV50</f>
        <v>2.6297386541327499E-2</v>
      </c>
      <c r="AW43" s="25">
        <f>Kaspakas!AW50</f>
        <v>0.51042899189784696</v>
      </c>
      <c r="AX43" s="25">
        <f>Kaspakas!AX50</f>
        <v>0.15127115632849999</v>
      </c>
      <c r="AY43" s="25">
        <f>Kaspakas!AY50</f>
        <v>0.76702511625359304</v>
      </c>
      <c r="AZ43" s="25">
        <f>Kaspakas!AZ50</f>
        <v>1.39998948185815E-2</v>
      </c>
      <c r="BA43" s="25">
        <f>Kaspakas!BA50</f>
        <v>0.13330514259732401</v>
      </c>
      <c r="BB43" s="25">
        <f>Kaspakas!BB50</f>
        <v>3.59034099536177E-3</v>
      </c>
      <c r="BC43" s="25">
        <f>Kaspakas!BC50</f>
        <v>0.105703182377508</v>
      </c>
      <c r="BD43" s="25">
        <f>Kaspakas!BD50</f>
        <v>1.5424224342857999E-2</v>
      </c>
      <c r="BE43" s="25">
        <f>Kaspakas!BE50</f>
        <v>9.9958618484288594E-2</v>
      </c>
      <c r="BF43" s="25">
        <f>Kaspakas!BF50</f>
        <v>3.4795086969730403E-2</v>
      </c>
      <c r="BG43" s="25">
        <f>Kaspakas!BG50</f>
        <v>3.6745388187337498E-3</v>
      </c>
      <c r="BH43" s="25">
        <f>Kaspakas!BH50</f>
        <v>0.142903023167024</v>
      </c>
      <c r="BI43" s="25">
        <f>Kaspakas!BI50</f>
        <v>5.9888323677689302E-3</v>
      </c>
      <c r="BK43" s="25">
        <f>Kaspakas!BK50</f>
        <v>187.06435019538699</v>
      </c>
      <c r="BL43" s="25">
        <f>Kaspakas!BL50</f>
        <v>40111.268010064399</v>
      </c>
      <c r="BM43" s="25">
        <f>Kaspakas!BM50</f>
        <v>71.197404728798503</v>
      </c>
      <c r="BN43" s="25">
        <f>Kaspakas!BN50</f>
        <v>2.3563407646128498</v>
      </c>
      <c r="BO43" s="25">
        <f>Kaspakas!BO50</f>
        <v>29.301520009371298</v>
      </c>
      <c r="BP43" s="25">
        <f>Kaspakas!BP50</f>
        <v>0.20708466306901599</v>
      </c>
      <c r="BQ43" s="25">
        <f>Kaspakas!BQ50</f>
        <v>0.436026212644398</v>
      </c>
      <c r="BR43" s="25">
        <f>Kaspakas!BR50</f>
        <v>2.05578467374876E-2</v>
      </c>
      <c r="BS43" s="25">
        <f>Kaspakas!BS50</f>
        <v>0.85221839260712395</v>
      </c>
      <c r="BT43" s="25">
        <f>Kaspakas!BT50</f>
        <v>0.496275120275877</v>
      </c>
      <c r="BU43" s="25">
        <f>Kaspakas!BU50</f>
        <v>9.9445461893173298E-2</v>
      </c>
      <c r="BV43" s="25">
        <f>Kaspakas!BV50</f>
        <v>2.5065289830637199E-3</v>
      </c>
      <c r="BW43" s="25">
        <f>Kaspakas!BW50</f>
        <v>9.4374241277013896E-2</v>
      </c>
      <c r="BX43" s="25">
        <f>Kaspakas!BX50</f>
        <v>0.124602356675904</v>
      </c>
      <c r="BY43" s="25">
        <f>Kaspakas!BY50</f>
        <v>7.3136045459030699E-2</v>
      </c>
      <c r="BZ43" s="25">
        <f>Kaspakas!BZ50</f>
        <v>5.5572503131560902</v>
      </c>
      <c r="CA43" s="25">
        <f>Kaspakas!CA50</f>
        <v>3.89001812811672E-2</v>
      </c>
      <c r="CB43" s="25">
        <f>Kaspakas!CB50</f>
        <v>4.6770970361632497E-2</v>
      </c>
      <c r="CC43" s="25">
        <f>Kaspakas!CC50</f>
        <v>0.73534634923306497</v>
      </c>
      <c r="CD43" s="25">
        <f>Kaspakas!CD50</f>
        <v>0.63343095650120196</v>
      </c>
      <c r="CF43" s="25">
        <f>Kaspakas!CF50</f>
        <v>248.19205627549499</v>
      </c>
      <c r="CG43" s="25">
        <f>Kaspakas!CG50</f>
        <v>419361.59906924202</v>
      </c>
      <c r="CH43" s="25">
        <f>Kaspakas!CH50</f>
        <v>162.03413497489399</v>
      </c>
      <c r="CI43" s="25">
        <f>Kaspakas!CI50</f>
        <v>25.872336872161799</v>
      </c>
      <c r="CJ43" s="25">
        <f>Kaspakas!CJ50</f>
        <v>17.588700714671699</v>
      </c>
      <c r="CK43" s="25">
        <f>Kaspakas!CK50</f>
        <v>3.2894056617422298</v>
      </c>
      <c r="CL43" s="25">
        <f>Kaspakas!CL50</f>
        <v>1.3646094493199401</v>
      </c>
      <c r="CM43" s="25">
        <f>Kaspakas!CM50</f>
        <v>0.51042899189784696</v>
      </c>
      <c r="CN43" s="25">
        <f>Kaspakas!CN50</f>
        <v>6.05651224795779</v>
      </c>
      <c r="CO43" s="25">
        <f>Kaspakas!CO50</f>
        <v>11.8195231459501</v>
      </c>
      <c r="CP43" s="25">
        <f>Kaspakas!CP50</f>
        <v>7.3867693201383006E-2</v>
      </c>
      <c r="CQ43" s="25">
        <f>Kaspakas!CQ50</f>
        <v>0.13330514259732401</v>
      </c>
      <c r="CR43" s="25">
        <f>Kaspakas!CR50</f>
        <v>4.6773637025964897E-2</v>
      </c>
      <c r="CS43" s="25">
        <f>Kaspakas!CS50</f>
        <v>0.105703182377508</v>
      </c>
      <c r="CT43" s="25">
        <f>Kaspakas!CT50</f>
        <v>3.37615249503668E-2</v>
      </c>
      <c r="CU43" s="25">
        <f>Kaspakas!CU50</f>
        <v>2.91812619711127</v>
      </c>
      <c r="CV43" s="25">
        <f>Kaspakas!CV50</f>
        <v>3.4795086969730403E-2</v>
      </c>
      <c r="CW43" s="25">
        <f>Kaspakas!CW50</f>
        <v>9.7890154246088504E-2</v>
      </c>
      <c r="CX43" s="25">
        <f>Kaspakas!CX50</f>
        <v>31.248857210612901</v>
      </c>
      <c r="CY43" s="25">
        <f>Kaspakas!CY50</f>
        <v>14.001095827388101</v>
      </c>
      <c r="DA43" s="25">
        <f>Kaspakas!DA50</f>
        <v>4.5176714643706219</v>
      </c>
      <c r="DB43" s="25">
        <f>Kaspakas!DB50</f>
        <v>7509.3848879799807</v>
      </c>
      <c r="DC43" s="25">
        <f>Kaspakas!DC50</f>
        <v>2.7494542121400838</v>
      </c>
      <c r="DD43" s="25">
        <f>Kaspakas!DD50</f>
        <v>0.44080487537204865</v>
      </c>
      <c r="DE43" s="25">
        <f>Kaspakas!DE50</f>
        <v>0.27678690577961945</v>
      </c>
      <c r="DF43" s="25">
        <f>Kaspakas!DF50</f>
        <v>5.0304414463101847E-2</v>
      </c>
      <c r="DG43" s="25">
        <f>Kaspakas!DG50</f>
        <v>1.9571869387719119E-2</v>
      </c>
      <c r="DH43" s="25">
        <f>Kaspakas!DH50</f>
        <v>7.0297340848071476E-3</v>
      </c>
      <c r="DI43" s="25">
        <f>Kaspakas!DI50</f>
        <v>8.0837999294699925E-2</v>
      </c>
      <c r="DJ43" s="25">
        <f>Kaspakas!DJ50</f>
        <v>0.14969000944718974</v>
      </c>
      <c r="DK43" s="25">
        <f>Kaspakas!DK50</f>
        <v>6.8479582677177342E-4</v>
      </c>
      <c r="DL43" s="25">
        <f>Kaspakas!DL50</f>
        <v>1.1858727579803045E-3</v>
      </c>
      <c r="DM43" s="25">
        <f>Kaspakas!DM50</f>
        <v>4.0737198893871083E-4</v>
      </c>
      <c r="DN43" s="25">
        <f>Kaspakas!DN50</f>
        <v>8.9043199711488514E-4</v>
      </c>
      <c r="DO43" s="25">
        <f>Kaspakas!DO50</f>
        <v>2.7727927850169839E-4</v>
      </c>
      <c r="DP43" s="25">
        <f>Kaspakas!DP50</f>
        <v>2.2869327563567948E-2</v>
      </c>
      <c r="DQ43" s="25">
        <f>Kaspakas!DQ50</f>
        <v>1.7665480240035885E-4</v>
      </c>
      <c r="DR43" s="25">
        <f>Kaspakas!DR50</f>
        <v>4.7895378069582256E-4</v>
      </c>
      <c r="DS43" s="25">
        <f>Kaspakas!DS50</f>
        <v>0.15081494792766845</v>
      </c>
      <c r="DT43" s="25">
        <f>Kaspakas!DT50</f>
        <v>6.6997178526463114E-2</v>
      </c>
      <c r="DV43" s="25">
        <f>Kaspakas!DV50</f>
        <v>6.0083785229329008E-2</v>
      </c>
      <c r="DW43" s="25">
        <f>Kaspakas!DW50</f>
        <v>99.872749130201683</v>
      </c>
      <c r="DX43" s="25">
        <f>Kaspakas!DX50</f>
        <v>3.6566983164437183E-2</v>
      </c>
      <c r="DY43" s="25">
        <f>Kaspakas!DY50</f>
        <v>5.8625833393985173E-3</v>
      </c>
      <c r="DZ43" s="25">
        <f>Kaspakas!DZ50</f>
        <v>3.681189553581236E-3</v>
      </c>
      <c r="EA43" s="25">
        <f>Kaspakas!EA50</f>
        <v>6.6903484649679789E-4</v>
      </c>
      <c r="EB43" s="25">
        <f>Kaspakas!EB50</f>
        <v>2.6030046808461798E-4</v>
      </c>
      <c r="EC43" s="25">
        <f>Kaspakas!EC50</f>
        <v>9.3493525658508482E-5</v>
      </c>
      <c r="ED43" s="25">
        <f>Kaspakas!ED50</f>
        <v>1.0751231085078603E-3</v>
      </c>
      <c r="EE43" s="25">
        <f>Kaspakas!EE50</f>
        <v>1.9908358652313304E-3</v>
      </c>
      <c r="EF43" s="25">
        <f>Kaspakas!EF50</f>
        <v>9.1075957395738027E-6</v>
      </c>
      <c r="EG43" s="25">
        <f>Kaspakas!EG50</f>
        <v>1.5771780808263594E-5</v>
      </c>
      <c r="EH43" s="25">
        <f>Kaspakas!EH50</f>
        <v>5.4179351652451388E-6</v>
      </c>
      <c r="EI43" s="25">
        <f>Kaspakas!EI50</f>
        <v>1.1842500123772651E-5</v>
      </c>
      <c r="EJ43" s="25">
        <f>Kaspakas!EJ50</f>
        <v>3.6877379750677225E-6</v>
      </c>
      <c r="EK43" s="25">
        <f>Kaspakas!EK50</f>
        <v>3.0415575291507384E-4</v>
      </c>
      <c r="EL43" s="25">
        <f>Kaspakas!EL50</f>
        <v>2.3494601789577925E-6</v>
      </c>
      <c r="EM43" s="25">
        <f>Kaspakas!EM50</f>
        <v>6.3699532648755931E-6</v>
      </c>
      <c r="EN43" s="25">
        <f>Kaspakas!EN50</f>
        <v>2.005797236944691E-3</v>
      </c>
      <c r="EO43" s="25">
        <f>Kaspakas!EO50</f>
        <v>8.9104400736139547E-4</v>
      </c>
      <c r="EQ43" s="25">
        <f>Kaspakas!EQ50</f>
        <v>199.74549826040337</v>
      </c>
    </row>
    <row r="44" spans="1:147">
      <c r="A44" s="25" t="str">
        <f>Kaspakas!A51</f>
        <v>LEM6-7.d</v>
      </c>
      <c r="B44" s="25" t="str">
        <f>Kaspakas!B51</f>
        <v>Kaspakas</v>
      </c>
      <c r="C44" s="25" t="str">
        <f>Kaspakas!C51</f>
        <v>epithermal</v>
      </c>
      <c r="D44" s="25" t="str">
        <f>Kaspakas!D51</f>
        <v>epithermal IS overprinting sericitic</v>
      </c>
      <c r="E44" s="25" t="str">
        <f>Kaspakas!E51</f>
        <v>pyrite</v>
      </c>
      <c r="F44" s="25" t="str">
        <f>Kaspakas!F51</f>
        <v>anhedral, inclusions</v>
      </c>
      <c r="G44" s="25">
        <f>Kaspakas!G51</f>
        <v>30.614040417766201</v>
      </c>
      <c r="H44" s="25">
        <f>Kaspakas!H51</f>
        <v>402691.200784571</v>
      </c>
      <c r="I44" s="25">
        <f>Kaspakas!I51</f>
        <v>19.7195418941265</v>
      </c>
      <c r="J44" s="25">
        <f>Kaspakas!J51</f>
        <v>49.523356836581002</v>
      </c>
      <c r="K44" s="25">
        <f>Kaspakas!K51</f>
        <v>0.73655016673146401</v>
      </c>
      <c r="L44" s="25">
        <f>Kaspakas!L51</f>
        <v>3.2891963594331202</v>
      </c>
      <c r="M44" s="25">
        <f>Kaspakas!M51</f>
        <v>6.7149044799455396E-2</v>
      </c>
      <c r="N44" s="25">
        <f>Kaspakas!N51</f>
        <v>0.99266265840893997</v>
      </c>
      <c r="O44" s="25">
        <f>Kaspakas!O51</f>
        <v>10.5570842796671</v>
      </c>
      <c r="P44" s="25">
        <f>Kaspakas!P51</f>
        <v>6.5113578205305203</v>
      </c>
      <c r="Q44" s="25">
        <f>Kaspakas!Q51</f>
        <v>1.6504915911143898E-2</v>
      </c>
      <c r="R44" s="25">
        <f>Kaspakas!R51</f>
        <v>0.12549424107056201</v>
      </c>
      <c r="S44" s="25">
        <f>Kaspakas!S51</f>
        <v>4.9762066160118999E-3</v>
      </c>
      <c r="T44" s="25">
        <f>Kaspakas!T51</f>
        <v>8.2635221246379703E-2</v>
      </c>
      <c r="U44" s="25">
        <f>Kaspakas!U51</f>
        <v>5.0736833898716797E-2</v>
      </c>
      <c r="V44" s="25">
        <f>Kaspakas!V51</f>
        <v>0.29865569658249602</v>
      </c>
      <c r="W44" s="25">
        <f>Kaspakas!W51</f>
        <v>2.1339033747193599E-2</v>
      </c>
      <c r="X44" s="25">
        <f>Kaspakas!X51</f>
        <v>1.3951681924461E-2</v>
      </c>
      <c r="Y44" s="25">
        <f>Kaspakas!Y51</f>
        <v>8.0799207386560994</v>
      </c>
      <c r="Z44" s="25">
        <f>Kaspakas!Z51</f>
        <v>5.64091131817574</v>
      </c>
      <c r="AA44" s="25">
        <f>Kaspakas!AA51</f>
        <v>0.39818669722243932</v>
      </c>
      <c r="AB44" s="25">
        <f>Kaspakas!AB51</f>
        <v>0.80586902163269591</v>
      </c>
      <c r="AC44" s="25">
        <f>Kaspakas!AC51</f>
        <v>0.69813943733239769</v>
      </c>
      <c r="AD44" s="25">
        <f>Kaspakas!AD51</f>
        <v>1.8678966058939452</v>
      </c>
      <c r="AE44" s="25">
        <f>Kaspakas!AE51</f>
        <v>1.7267102457717335E-3</v>
      </c>
      <c r="AF44" s="25">
        <f>Kaspakas!AF51</f>
        <v>6.2793727240393268E-3</v>
      </c>
      <c r="AG44" s="25">
        <f>Kaspakas!AG51</f>
        <v>8.3698272504291373E-4</v>
      </c>
      <c r="AH44" s="25">
        <f>Kaspakas!AH51</f>
        <v>2.0427076508536513E-3</v>
      </c>
      <c r="AI44" s="25">
        <f>Kaspakas!AI51</f>
        <v>0.28605691493552876</v>
      </c>
      <c r="AJ44" s="25">
        <f>Kaspakas!AJ51</f>
        <v>0.33019822952732686</v>
      </c>
      <c r="AK44" s="25">
        <f>Kaspakas!AK51</f>
        <v>7.0750537712118615E-4</v>
      </c>
      <c r="AL44" s="25">
        <f>Kaspakas!AL51</f>
        <v>2.5729215298773674E-3</v>
      </c>
      <c r="AM44" s="25">
        <f>Kaspakas!AM51</f>
        <v>8.3698272504291373E-4</v>
      </c>
      <c r="AP44" s="25">
        <f>Kaspakas!AP51</f>
        <v>0.37304299912622402</v>
      </c>
      <c r="AQ44" s="25">
        <f>Kaspakas!AQ51</f>
        <v>7.2416663305642901</v>
      </c>
      <c r="AR44" s="25">
        <f>Kaspakas!AR51</f>
        <v>4.5548984739076898E-2</v>
      </c>
      <c r="AS44" s="25">
        <f>Kaspakas!AS51</f>
        <v>0.24592223563896301</v>
      </c>
      <c r="AT44" s="25">
        <f>Kaspakas!AT51</f>
        <v>0.20158701711343599</v>
      </c>
      <c r="AU44" s="25">
        <f>Kaspakas!AU51</f>
        <v>3.2891963594331202</v>
      </c>
      <c r="AV44" s="25">
        <f>Kaspakas!AV51</f>
        <v>5.1103244659150698E-2</v>
      </c>
      <c r="AW44" s="25">
        <f>Kaspakas!AW51</f>
        <v>0.51870438089938897</v>
      </c>
      <c r="AX44" s="25">
        <f>Kaspakas!AX51</f>
        <v>0.35107236102581502</v>
      </c>
      <c r="AY44" s="25">
        <f>Kaspakas!AY51</f>
        <v>1.2526117861067101</v>
      </c>
      <c r="AZ44" s="25">
        <f>Kaspakas!AZ51</f>
        <v>1.6504915911143898E-2</v>
      </c>
      <c r="BA44" s="25">
        <f>Kaspakas!BA51</f>
        <v>0.12549424107056201</v>
      </c>
      <c r="BB44" s="25">
        <f>Kaspakas!BB51</f>
        <v>4.9762066160118999E-3</v>
      </c>
      <c r="BC44" s="25">
        <f>Kaspakas!BC51</f>
        <v>8.2635221246379703E-2</v>
      </c>
      <c r="BD44" s="25">
        <f>Kaspakas!BD51</f>
        <v>2.9422369508190299E-2</v>
      </c>
      <c r="BE44" s="25">
        <f>Kaspakas!BE51</f>
        <v>0.29865569658249602</v>
      </c>
      <c r="BF44" s="25">
        <f>Kaspakas!BF51</f>
        <v>2.1339033747193599E-2</v>
      </c>
      <c r="BG44" s="25">
        <f>Kaspakas!BG51</f>
        <v>9.5067574838297603E-3</v>
      </c>
      <c r="BH44" s="25">
        <f>Kaspakas!BH51</f>
        <v>0.14989064642024499</v>
      </c>
      <c r="BI44" s="25">
        <f>Kaspakas!BI51</f>
        <v>1.61342767394323E-2</v>
      </c>
      <c r="BK44" s="25">
        <f>Kaspakas!BK51</f>
        <v>15.1171678722229</v>
      </c>
      <c r="BL44" s="25">
        <f>Kaspakas!BL51</f>
        <v>41231.403302441802</v>
      </c>
      <c r="BM44" s="25">
        <f>Kaspakas!BM51</f>
        <v>6.9662201240357797</v>
      </c>
      <c r="BN44" s="25">
        <f>Kaspakas!BN51</f>
        <v>22.119039492066399</v>
      </c>
      <c r="BO44" s="25">
        <f>Kaspakas!BO51</f>
        <v>0.33459379972416398</v>
      </c>
      <c r="BP44" s="25">
        <f>Kaspakas!BP51</f>
        <v>3.29560075051972</v>
      </c>
      <c r="BQ44" s="25">
        <f>Kaspakas!BQ51</f>
        <v>0.14531553793732199</v>
      </c>
      <c r="BR44" s="25">
        <f>Kaspakas!BR51</f>
        <v>0.43423734403570602</v>
      </c>
      <c r="BS44" s="25">
        <f>Kaspakas!BS51</f>
        <v>3.5119677587624398</v>
      </c>
      <c r="BT44" s="25">
        <f>Kaspakas!BT51</f>
        <v>2.8875329695322298</v>
      </c>
      <c r="BU44" s="25">
        <f>Kaspakas!BU51</f>
        <v>9.6612592994880994E-3</v>
      </c>
      <c r="BV44" s="25">
        <f>Kaspakas!BV51</f>
        <v>0.145337601220454</v>
      </c>
      <c r="BW44" s="25">
        <f>Kaspakas!BW51</f>
        <v>6.1256299220061499E-3</v>
      </c>
      <c r="BX44" s="25">
        <f>Kaspakas!BX51</f>
        <v>3.7719674756645699E-2</v>
      </c>
      <c r="BY44" s="25">
        <f>Kaspakas!BY51</f>
        <v>7.8887940518596794E-2</v>
      </c>
      <c r="BZ44" s="25">
        <f>Kaspakas!BZ51</f>
        <v>8.6227721846817602E-3</v>
      </c>
      <c r="CA44" s="25">
        <f>Kaspakas!CA51</f>
        <v>1.3177609369194401E-2</v>
      </c>
      <c r="CB44" s="25">
        <f>Kaspakas!CB51</f>
        <v>7.7326919404169603E-3</v>
      </c>
      <c r="CC44" s="25">
        <f>Kaspakas!CC51</f>
        <v>6.1682481560601801</v>
      </c>
      <c r="CD44" s="25">
        <f>Kaspakas!CD51</f>
        <v>2.1373962220025899</v>
      </c>
      <c r="CF44" s="25">
        <f>Kaspakas!CF51</f>
        <v>30.614040417766201</v>
      </c>
      <c r="CG44" s="25">
        <f>Kaspakas!CG51</f>
        <v>402691.200784571</v>
      </c>
      <c r="CH44" s="25">
        <f>Kaspakas!CH51</f>
        <v>19.7195418941265</v>
      </c>
      <c r="CI44" s="25">
        <f>Kaspakas!CI51</f>
        <v>49.523356836581002</v>
      </c>
      <c r="CJ44" s="25">
        <f>Kaspakas!CJ51</f>
        <v>0.73655016673146401</v>
      </c>
      <c r="CK44" s="25">
        <f>Kaspakas!CK51</f>
        <v>3.2891963594331202</v>
      </c>
      <c r="CL44" s="25">
        <f>Kaspakas!CL51</f>
        <v>6.7149044799455396E-2</v>
      </c>
      <c r="CM44" s="25">
        <f>Kaspakas!CM51</f>
        <v>0.99266265840893997</v>
      </c>
      <c r="CN44" s="25">
        <f>Kaspakas!CN51</f>
        <v>10.5570842796671</v>
      </c>
      <c r="CO44" s="25">
        <f>Kaspakas!CO51</f>
        <v>6.5113578205305203</v>
      </c>
      <c r="CP44" s="25">
        <f>Kaspakas!CP51</f>
        <v>1.6504915911143898E-2</v>
      </c>
      <c r="CQ44" s="25">
        <f>Kaspakas!CQ51</f>
        <v>0.12549424107056201</v>
      </c>
      <c r="CR44" s="25">
        <f>Kaspakas!CR51</f>
        <v>4.9762066160118999E-3</v>
      </c>
      <c r="CS44" s="25">
        <f>Kaspakas!CS51</f>
        <v>8.2635221246379703E-2</v>
      </c>
      <c r="CT44" s="25">
        <f>Kaspakas!CT51</f>
        <v>5.0736833898716797E-2</v>
      </c>
      <c r="CU44" s="25">
        <f>Kaspakas!CU51</f>
        <v>0.29865569658249602</v>
      </c>
      <c r="CV44" s="25">
        <f>Kaspakas!CV51</f>
        <v>2.1339033747193599E-2</v>
      </c>
      <c r="CW44" s="25">
        <f>Kaspakas!CW51</f>
        <v>1.3951681924461E-2</v>
      </c>
      <c r="CX44" s="25">
        <f>Kaspakas!CX51</f>
        <v>8.0799207386560994</v>
      </c>
      <c r="CY44" s="25">
        <f>Kaspakas!CY51</f>
        <v>5.64091131817574</v>
      </c>
      <c r="DA44" s="25">
        <f>Kaspakas!DA51</f>
        <v>0.55724658911287883</v>
      </c>
      <c r="DB44" s="25">
        <f>Kaspakas!DB51</f>
        <v>7210.8729659695764</v>
      </c>
      <c r="DC44" s="25">
        <f>Kaspakas!DC51</f>
        <v>0.33460836835818353</v>
      </c>
      <c r="DD44" s="25">
        <f>Kaspakas!DD51</f>
        <v>0.84376364014660943</v>
      </c>
      <c r="DE44" s="25">
        <f>Kaspakas!DE51</f>
        <v>1.1590818725513236E-2</v>
      </c>
      <c r="DF44" s="25">
        <f>Kaspakas!DF51</f>
        <v>5.0301213632560335E-2</v>
      </c>
      <c r="DG44" s="25">
        <f>Kaspakas!DG51</f>
        <v>9.6308312607683831E-4</v>
      </c>
      <c r="DH44" s="25">
        <f>Kaspakas!DH51</f>
        <v>1.3671156292644815E-2</v>
      </c>
      <c r="DI44" s="25">
        <f>Kaspakas!DI51</f>
        <v>0.14090841999726514</v>
      </c>
      <c r="DJ44" s="25">
        <f>Kaspakas!DJ51</f>
        <v>8.2464004819282177E-2</v>
      </c>
      <c r="DK44" s="25">
        <f>Kaspakas!DK51</f>
        <v>1.5301002437366989E-4</v>
      </c>
      <c r="DL44" s="25">
        <f>Kaspakas!DL51</f>
        <v>1.1163875516680931E-3</v>
      </c>
      <c r="DM44" s="25">
        <f>Kaspakas!DM51</f>
        <v>4.3339952063368985E-5</v>
      </c>
      <c r="DN44" s="25">
        <f>Kaspakas!DN51</f>
        <v>6.9611002650475705E-4</v>
      </c>
      <c r="DO44" s="25">
        <f>Kaspakas!DO51</f>
        <v>4.1669541638236529E-4</v>
      </c>
      <c r="DP44" s="25">
        <f>Kaspakas!DP51</f>
        <v>2.3405618854427587E-3</v>
      </c>
      <c r="DQ44" s="25">
        <f>Kaspakas!DQ51</f>
        <v>1.0833836378407195E-4</v>
      </c>
      <c r="DR44" s="25">
        <f>Kaspakas!DR51</f>
        <v>6.8262338089565043E-5</v>
      </c>
      <c r="DS44" s="25">
        <f>Kaspakas!DS51</f>
        <v>3.899575646069546E-2</v>
      </c>
      <c r="DT44" s="25">
        <f>Kaspakas!DT51</f>
        <v>2.6992540247920596E-2</v>
      </c>
      <c r="DV44" s="25">
        <f>Kaspakas!DV51</f>
        <v>7.7245049178430343E-3</v>
      </c>
      <c r="DW44" s="25">
        <f>Kaspakas!DW51</f>
        <v>99.956508977913913</v>
      </c>
      <c r="DX44" s="25">
        <f>Kaspakas!DX51</f>
        <v>4.6383127998126782E-3</v>
      </c>
      <c r="DY44" s="25">
        <f>Kaspakas!DY51</f>
        <v>1.16961799590116E-2</v>
      </c>
      <c r="DZ44" s="25">
        <f>Kaspakas!DZ51</f>
        <v>1.6067094531630729E-4</v>
      </c>
      <c r="EA44" s="25">
        <f>Kaspakas!EA51</f>
        <v>6.9727115368574866E-4</v>
      </c>
      <c r="EB44" s="25">
        <f>Kaspakas!EB51</f>
        <v>1.335017654484957E-5</v>
      </c>
      <c r="EC44" s="25">
        <f>Kaspakas!EC51</f>
        <v>1.8950840808779564E-4</v>
      </c>
      <c r="ED44" s="25">
        <f>Kaspakas!ED51</f>
        <v>1.9532605573542318E-3</v>
      </c>
      <c r="EE44" s="25">
        <f>Kaspakas!EE51</f>
        <v>1.1431090350604984E-3</v>
      </c>
      <c r="EF44" s="25">
        <f>Kaspakas!EF51</f>
        <v>2.1210119700064744E-6</v>
      </c>
      <c r="EG44" s="25">
        <f>Kaspakas!EG51</f>
        <v>1.5475269479544717E-5</v>
      </c>
      <c r="EH44" s="25">
        <f>Kaspakas!EH51</f>
        <v>6.0077473670235482E-7</v>
      </c>
      <c r="EI44" s="25">
        <f>Kaspakas!EI51</f>
        <v>9.6494180999044686E-6</v>
      </c>
      <c r="EJ44" s="25">
        <f>Kaspakas!EJ51</f>
        <v>5.7761964917765005E-6</v>
      </c>
      <c r="EK44" s="25">
        <f>Kaspakas!EK51</f>
        <v>3.2444670183447701E-5</v>
      </c>
      <c r="EL44" s="25">
        <f>Kaspakas!EL51</f>
        <v>1.501777202752178E-6</v>
      </c>
      <c r="EM44" s="25">
        <f>Kaspakas!EM51</f>
        <v>9.4624673632501645E-7</v>
      </c>
      <c r="EN44" s="25">
        <f>Kaspakas!EN51</f>
        <v>5.4055586600393541E-4</v>
      </c>
      <c r="EO44" s="25">
        <f>Kaspakas!EO51</f>
        <v>3.7416830172450462E-4</v>
      </c>
      <c r="EQ44" s="25">
        <f>Kaspakas!EQ51</f>
        <v>199.91301795582783</v>
      </c>
    </row>
    <row r="45" spans="1:147">
      <c r="A45" s="25" t="str">
        <f>Kaspakas!A52</f>
        <v>LEM6-8.d</v>
      </c>
      <c r="B45" s="25" t="str">
        <f>Kaspakas!B52</f>
        <v>Kaspakas</v>
      </c>
      <c r="C45" s="25" t="str">
        <f>Kaspakas!C52</f>
        <v>epithermal</v>
      </c>
      <c r="D45" s="25" t="str">
        <f>Kaspakas!D52</f>
        <v>epithermal IS overprinting sericitic</v>
      </c>
      <c r="E45" s="25" t="str">
        <f>Kaspakas!E52</f>
        <v>pyrite</v>
      </c>
      <c r="F45" s="25" t="str">
        <f>Kaspakas!F52</f>
        <v>anhedral, inclusions</v>
      </c>
      <c r="G45" s="25">
        <f>Kaspakas!G52</f>
        <v>47.154703489972398</v>
      </c>
      <c r="H45" s="25">
        <f>Kaspakas!H52</f>
        <v>423781.76133490098</v>
      </c>
      <c r="I45" s="25">
        <f>Kaspakas!I52</f>
        <v>78.652562795099399</v>
      </c>
      <c r="J45" s="25">
        <f>Kaspakas!J52</f>
        <v>30.936761422542698</v>
      </c>
      <c r="K45" s="25">
        <f>Kaspakas!K52</f>
        <v>6.5931321047161902</v>
      </c>
      <c r="L45" s="25">
        <f>Kaspakas!L52</f>
        <v>3.7653371588983999</v>
      </c>
      <c r="M45" s="25">
        <f>Kaspakas!M52</f>
        <v>0.50624798896915801</v>
      </c>
      <c r="N45" s="25">
        <f>Kaspakas!N52</f>
        <v>3.2095666746065099</v>
      </c>
      <c r="O45" s="25">
        <f>Kaspakas!O52</f>
        <v>18.972363225197199</v>
      </c>
      <c r="P45" s="25">
        <f>Kaspakas!P52</f>
        <v>17.0215749202947</v>
      </c>
      <c r="Q45" s="25">
        <f>Kaspakas!Q52</f>
        <v>1.8891247952173201E-2</v>
      </c>
      <c r="R45" s="25">
        <f>Kaspakas!R52</f>
        <v>0.14364052021316701</v>
      </c>
      <c r="S45" s="25">
        <f>Kaspakas!S52</f>
        <v>5.6968566372901904E-3</v>
      </c>
      <c r="T45" s="25">
        <f>Kaspakas!T52</f>
        <v>9.4590209457259697E-2</v>
      </c>
      <c r="U45" s="25">
        <f>Kaspakas!U52</f>
        <v>3.3681775407067398E-2</v>
      </c>
      <c r="V45" s="25">
        <f>Kaspakas!V52</f>
        <v>0.34186589853071597</v>
      </c>
      <c r="W45" s="25">
        <f>Kaspakas!W52</f>
        <v>2.44345962211295E-2</v>
      </c>
      <c r="X45" s="25">
        <f>Kaspakas!X52</f>
        <v>2.7488936510023501E-2</v>
      </c>
      <c r="Y45" s="25">
        <f>Kaspakas!Y52</f>
        <v>6.7355570846454</v>
      </c>
      <c r="Z45" s="25">
        <f>Kaspakas!Z52</f>
        <v>4.4900686767124096</v>
      </c>
      <c r="AA45" s="25">
        <f>Kaspakas!AA52</f>
        <v>2.5423657544770544</v>
      </c>
      <c r="AB45" s="25">
        <f>Kaspakas!AB52</f>
        <v>2.5271220637558915</v>
      </c>
      <c r="AC45" s="25">
        <f>Kaspakas!AC52</f>
        <v>0.66662172412555443</v>
      </c>
      <c r="AD45" s="25">
        <f>Kaspakas!AD52</f>
        <v>4.1456386777710916</v>
      </c>
      <c r="AE45" s="25">
        <f>Kaspakas!AE52</f>
        <v>4.0811674765088395E-3</v>
      </c>
      <c r="AF45" s="25">
        <f>Kaspakas!AF52</f>
        <v>5.0005923762192579E-3</v>
      </c>
      <c r="AG45" s="25">
        <f>Kaspakas!AG52</f>
        <v>2.4018604455887174E-4</v>
      </c>
      <c r="AH45" s="25">
        <f>Kaspakas!AH52</f>
        <v>2.8047046019754355E-3</v>
      </c>
      <c r="AI45" s="25">
        <f>Kaspakas!AI52</f>
        <v>5.7087379192076015E-2</v>
      </c>
      <c r="AJ45" s="25">
        <f>Kaspakas!AJ52</f>
        <v>0.21641475262081686</v>
      </c>
      <c r="AK45" s="25">
        <f>Kaspakas!AK52</f>
        <v>3.4949829392890748E-4</v>
      </c>
      <c r="AL45" s="25">
        <f>Kaspakas!AL52</f>
        <v>4.2823493869885708E-4</v>
      </c>
      <c r="AM45" s="25">
        <f>Kaspakas!AM52</f>
        <v>2.4018604455887174E-4</v>
      </c>
      <c r="AP45" s="25">
        <f>Kaspakas!AP52</f>
        <v>0.42707340708531999</v>
      </c>
      <c r="AQ45" s="25">
        <f>Kaspakas!AQ52</f>
        <v>8.2905607735305296</v>
      </c>
      <c r="AR45" s="25">
        <f>Kaspakas!AR52</f>
        <v>5.2146923093510197E-2</v>
      </c>
      <c r="AS45" s="25">
        <f>Kaspakas!AS52</f>
        <v>0.28154704905863598</v>
      </c>
      <c r="AT45" s="25">
        <f>Kaspakas!AT52</f>
        <v>0.23070749444667599</v>
      </c>
      <c r="AU45" s="25">
        <f>Kaspakas!AU52</f>
        <v>3.7653371588983999</v>
      </c>
      <c r="AV45" s="25">
        <f>Kaspakas!AV52</f>
        <v>5.8504875939707601E-2</v>
      </c>
      <c r="AW45" s="25">
        <f>Kaspakas!AW52</f>
        <v>0.59385642400314997</v>
      </c>
      <c r="AX45" s="25">
        <f>Kaspakas!AX52</f>
        <v>0.40190952950209202</v>
      </c>
      <c r="AY45" s="25">
        <f>Kaspakas!AY52</f>
        <v>1.4339944631103001</v>
      </c>
      <c r="AZ45" s="25">
        <f>Kaspakas!AZ52</f>
        <v>1.8891247952173201E-2</v>
      </c>
      <c r="BA45" s="25">
        <f>Kaspakas!BA52</f>
        <v>0.14364052021316701</v>
      </c>
      <c r="BB45" s="25">
        <f>Kaspakas!BB52</f>
        <v>5.6968566372901904E-3</v>
      </c>
      <c r="BC45" s="25">
        <f>Kaspakas!BC52</f>
        <v>9.4590209457259697E-2</v>
      </c>
      <c r="BD45" s="25">
        <f>Kaspakas!BD52</f>
        <v>3.3681775407067398E-2</v>
      </c>
      <c r="BE45" s="25">
        <f>Kaspakas!BE52</f>
        <v>0.34186589853071597</v>
      </c>
      <c r="BF45" s="25">
        <f>Kaspakas!BF52</f>
        <v>2.44345962211295E-2</v>
      </c>
      <c r="BG45" s="25">
        <f>Kaspakas!BG52</f>
        <v>1.0883161001142099E-2</v>
      </c>
      <c r="BH45" s="25">
        <f>Kaspakas!BH52</f>
        <v>0.171575884414292</v>
      </c>
      <c r="BI45" s="25">
        <f>Kaspakas!BI52</f>
        <v>1.8467495337652701E-2</v>
      </c>
      <c r="BK45" s="25">
        <f>Kaspakas!BK52</f>
        <v>27.719957060590801</v>
      </c>
      <c r="BL45" s="25">
        <f>Kaspakas!BL52</f>
        <v>17573.605234946899</v>
      </c>
      <c r="BM45" s="25">
        <f>Kaspakas!BM52</f>
        <v>76.333398365031798</v>
      </c>
      <c r="BN45" s="25">
        <f>Kaspakas!BN52</f>
        <v>27.4949011059974</v>
      </c>
      <c r="BO45" s="25">
        <f>Kaspakas!BO52</f>
        <v>4.6550694816329798</v>
      </c>
      <c r="BP45" s="25">
        <f>Kaspakas!BP52</f>
        <v>3.8430393407350998</v>
      </c>
      <c r="BQ45" s="25">
        <f>Kaspakas!BQ52</f>
        <v>2.6262871057567301</v>
      </c>
      <c r="BR45" s="25">
        <f>Kaspakas!BR52</f>
        <v>1.37934056205458</v>
      </c>
      <c r="BS45" s="25">
        <f>Kaspakas!BS52</f>
        <v>14.9599174512201</v>
      </c>
      <c r="BT45" s="25">
        <f>Kaspakas!BT52</f>
        <v>10.2600881569875</v>
      </c>
      <c r="BU45" s="25">
        <f>Kaspakas!BU52</f>
        <v>7.8489475396555498E-4</v>
      </c>
      <c r="BV45" s="25">
        <f>Kaspakas!BV52</f>
        <v>7.5135096052249698E-3</v>
      </c>
      <c r="BW45" s="25">
        <f>Kaspakas!BW52</f>
        <v>1.0809280459355399E-4</v>
      </c>
      <c r="BX45" s="25">
        <f>Kaspakas!BX52</f>
        <v>8.3915498708051605E-3</v>
      </c>
      <c r="BY45" s="25">
        <f>Kaspakas!BY52</f>
        <v>2.15809809525732E-2</v>
      </c>
      <c r="BZ45" s="25">
        <f>Kaspakas!BZ52</f>
        <v>8.8795484665747607E-3</v>
      </c>
      <c r="CA45" s="25">
        <f>Kaspakas!CA52</f>
        <v>2.4311592691171901E-2</v>
      </c>
      <c r="CB45" s="25">
        <f>Kaspakas!CB52</f>
        <v>1.9357721683767599E-2</v>
      </c>
      <c r="CC45" s="25">
        <f>Kaspakas!CC52</f>
        <v>1.6242527760533401</v>
      </c>
      <c r="CD45" s="25">
        <f>Kaspakas!CD52</f>
        <v>3.1147574285479598</v>
      </c>
      <c r="CF45" s="25">
        <f>Kaspakas!CF52</f>
        <v>47.154703489972398</v>
      </c>
      <c r="CG45" s="25">
        <f>Kaspakas!CG52</f>
        <v>423781.76133490098</v>
      </c>
      <c r="CH45" s="25">
        <f>Kaspakas!CH52</f>
        <v>78.652562795099399</v>
      </c>
      <c r="CI45" s="25">
        <f>Kaspakas!CI52</f>
        <v>30.936761422542698</v>
      </c>
      <c r="CJ45" s="25">
        <f>Kaspakas!CJ52</f>
        <v>6.5931321047161902</v>
      </c>
      <c r="CK45" s="25">
        <f>Kaspakas!CK52</f>
        <v>3.7653371588983999</v>
      </c>
      <c r="CL45" s="25">
        <f>Kaspakas!CL52</f>
        <v>0.50624798896915801</v>
      </c>
      <c r="CM45" s="25">
        <f>Kaspakas!CM52</f>
        <v>3.2095666746065099</v>
      </c>
      <c r="CN45" s="25">
        <f>Kaspakas!CN52</f>
        <v>18.972363225197199</v>
      </c>
      <c r="CO45" s="25">
        <f>Kaspakas!CO52</f>
        <v>17.0215749202947</v>
      </c>
      <c r="CP45" s="25">
        <f>Kaspakas!CP52</f>
        <v>1.8891247952173201E-2</v>
      </c>
      <c r="CQ45" s="25">
        <f>Kaspakas!CQ52</f>
        <v>0.14364052021316701</v>
      </c>
      <c r="CR45" s="25">
        <f>Kaspakas!CR52</f>
        <v>5.6968566372901904E-3</v>
      </c>
      <c r="CS45" s="25">
        <f>Kaspakas!CS52</f>
        <v>9.4590209457259697E-2</v>
      </c>
      <c r="CT45" s="25">
        <f>Kaspakas!CT52</f>
        <v>3.3681775407067398E-2</v>
      </c>
      <c r="CU45" s="25">
        <f>Kaspakas!CU52</f>
        <v>0.34186589853071597</v>
      </c>
      <c r="CV45" s="25">
        <f>Kaspakas!CV52</f>
        <v>2.44345962211295E-2</v>
      </c>
      <c r="CW45" s="25">
        <f>Kaspakas!CW52</f>
        <v>2.7488936510023501E-2</v>
      </c>
      <c r="CX45" s="25">
        <f>Kaspakas!CX52</f>
        <v>6.7355570846454</v>
      </c>
      <c r="CY45" s="25">
        <f>Kaspakas!CY52</f>
        <v>4.4900686767124096</v>
      </c>
      <c r="DA45" s="25">
        <f>Kaspakas!DA52</f>
        <v>0.85832504699925549</v>
      </c>
      <c r="DB45" s="25">
        <f>Kaspakas!DB52</f>
        <v>7588.5354344149164</v>
      </c>
      <c r="DC45" s="25">
        <f>Kaspakas!DC52</f>
        <v>1.334605329340667</v>
      </c>
      <c r="DD45" s="25">
        <f>Kaspakas!DD52</f>
        <v>0.52709097483776202</v>
      </c>
      <c r="DE45" s="25">
        <f>Kaspakas!DE52</f>
        <v>0.10375369188802112</v>
      </c>
      <c r="DF45" s="25">
        <f>Kaspakas!DF52</f>
        <v>5.7582767378779626E-2</v>
      </c>
      <c r="DG45" s="25">
        <f>Kaspakas!DG52</f>
        <v>7.260846334339573E-3</v>
      </c>
      <c r="DH45" s="25">
        <f>Kaspakas!DH52</f>
        <v>4.4202818821188677E-2</v>
      </c>
      <c r="DI45" s="25">
        <f>Kaspakas!DI52</f>
        <v>0.25322955229462796</v>
      </c>
      <c r="DJ45" s="25">
        <f>Kaspakas!DJ52</f>
        <v>0.21557212411720747</v>
      </c>
      <c r="DK45" s="25">
        <f>Kaspakas!DK52</f>
        <v>1.7513268926498449E-4</v>
      </c>
      <c r="DL45" s="25">
        <f>Kaspakas!DL52</f>
        <v>1.2778155181714156E-3</v>
      </c>
      <c r="DM45" s="25">
        <f>Kaspakas!DM52</f>
        <v>4.9616407159941736E-5</v>
      </c>
      <c r="DN45" s="25">
        <f>Kaspakas!DN52</f>
        <v>7.9681753396731276E-4</v>
      </c>
      <c r="DO45" s="25">
        <f>Kaspakas!DO52</f>
        <v>2.7662430524858243E-4</v>
      </c>
      <c r="DP45" s="25">
        <f>Kaspakas!DP52</f>
        <v>2.6791998317454231E-3</v>
      </c>
      <c r="DQ45" s="25">
        <f>Kaspakas!DQ52</f>
        <v>1.2405454744031155E-4</v>
      </c>
      <c r="DR45" s="25">
        <f>Kaspakas!DR52</f>
        <v>1.3449697949892924E-4</v>
      </c>
      <c r="DS45" s="25">
        <f>Kaspakas!DS52</f>
        <v>3.2507514887284754E-2</v>
      </c>
      <c r="DT45" s="25">
        <f>Kaspakas!DT52</f>
        <v>2.1485599158698101E-2</v>
      </c>
      <c r="DV45" s="25">
        <f>Kaspakas!DV52</f>
        <v>1.1304121312311581E-2</v>
      </c>
      <c r="DW45" s="25">
        <f>Kaspakas!DW52</f>
        <v>99.940838768830304</v>
      </c>
      <c r="DX45" s="25">
        <f>Kaspakas!DX52</f>
        <v>1.757672177885022E-2</v>
      </c>
      <c r="DY45" s="25">
        <f>Kaspakas!DY52</f>
        <v>6.9417761290097848E-3</v>
      </c>
      <c r="DZ45" s="25">
        <f>Kaspakas!DZ52</f>
        <v>1.3664337581697137E-3</v>
      </c>
      <c r="EA45" s="25">
        <f>Kaspakas!EA52</f>
        <v>7.5836373437312434E-4</v>
      </c>
      <c r="EB45" s="25">
        <f>Kaspakas!EB52</f>
        <v>9.5625180787132016E-5</v>
      </c>
      <c r="EC45" s="25">
        <f>Kaspakas!EC52</f>
        <v>5.8215011672760829E-4</v>
      </c>
      <c r="ED45" s="25">
        <f>Kaspakas!ED52</f>
        <v>3.3350274339638453E-3</v>
      </c>
      <c r="EE45" s="25">
        <f>Kaspakas!EE52</f>
        <v>2.8390799628799789E-3</v>
      </c>
      <c r="EF45" s="25">
        <f>Kaspakas!EF52</f>
        <v>2.3064935272761181E-6</v>
      </c>
      <c r="EG45" s="25">
        <f>Kaspakas!EG52</f>
        <v>1.6828801259689321E-5</v>
      </c>
      <c r="EH45" s="25">
        <f>Kaspakas!EH52</f>
        <v>6.5344695180206346E-7</v>
      </c>
      <c r="EI45" s="25">
        <f>Kaspakas!EI52</f>
        <v>1.0494068767110406E-5</v>
      </c>
      <c r="EJ45" s="25">
        <f>Kaspakas!EJ52</f>
        <v>3.643135797325273E-6</v>
      </c>
      <c r="EK45" s="25">
        <f>Kaspakas!EK52</f>
        <v>3.5285000739354296E-5</v>
      </c>
      <c r="EL45" s="25">
        <f>Kaspakas!EL52</f>
        <v>1.6337955632447138E-6</v>
      </c>
      <c r="EM45" s="25">
        <f>Kaspakas!EM52</f>
        <v>1.7713221555291496E-6</v>
      </c>
      <c r="EN45" s="25">
        <f>Kaspakas!EN52</f>
        <v>4.2812323039194769E-4</v>
      </c>
      <c r="EO45" s="25">
        <f>Kaspakas!EO52</f>
        <v>2.8296485137737531E-4</v>
      </c>
      <c r="EQ45" s="25">
        <f>Kaspakas!EQ52</f>
        <v>199.88167753766061</v>
      </c>
    </row>
    <row r="46" spans="1:147">
      <c r="A46" s="25" t="str">
        <f>Kaspakas!A53</f>
        <v>LEM6-9.d</v>
      </c>
      <c r="B46" s="25" t="str">
        <f>Kaspakas!B53</f>
        <v>Kaspakas</v>
      </c>
      <c r="C46" s="25" t="str">
        <f>Kaspakas!C53</f>
        <v>epithermal</v>
      </c>
      <c r="D46" s="25" t="str">
        <f>Kaspakas!D53</f>
        <v>epithermal IS overprinting sericitic</v>
      </c>
      <c r="E46" s="25" t="str">
        <f>Kaspakas!E53</f>
        <v>pyrite</v>
      </c>
      <c r="F46" s="25" t="str">
        <f>Kaspakas!F53</f>
        <v>anhedral, inclusions</v>
      </c>
      <c r="G46" s="25">
        <f>Kaspakas!G53</f>
        <v>22.332414291813599</v>
      </c>
      <c r="H46" s="25">
        <f>Kaspakas!H53</f>
        <v>444704.41906013398</v>
      </c>
      <c r="I46" s="25">
        <f>Kaspakas!I53</f>
        <v>82.193189930307398</v>
      </c>
      <c r="J46" s="25">
        <f>Kaspakas!J53</f>
        <v>59.177484965604599</v>
      </c>
      <c r="K46" s="25">
        <f>Kaspakas!K53</f>
        <v>3.9939966004009402</v>
      </c>
      <c r="L46" s="25">
        <f>Kaspakas!L53</f>
        <v>11.1637027174244</v>
      </c>
      <c r="M46" s="25">
        <f>Kaspakas!M53</f>
        <v>2.7744673360922301</v>
      </c>
      <c r="N46" s="25">
        <f>Kaspakas!N53</f>
        <v>0.75525357879198796</v>
      </c>
      <c r="O46" s="25">
        <f>Kaspakas!O53</f>
        <v>69.942802009960303</v>
      </c>
      <c r="P46" s="25">
        <f>Kaspakas!P53</f>
        <v>3.3415838764737802</v>
      </c>
      <c r="Q46" s="25">
        <f>Kaspakas!Q53</f>
        <v>0.27844822594185997</v>
      </c>
      <c r="R46" s="25">
        <f>Kaspakas!R53</f>
        <v>0.27990574273681501</v>
      </c>
      <c r="S46" s="25">
        <f>Kaspakas!S53</f>
        <v>6.29590655752488E-3</v>
      </c>
      <c r="T46" s="25">
        <f>Kaspakas!T53</f>
        <v>0.19692399859715101</v>
      </c>
      <c r="U46" s="25">
        <f>Kaspakas!U53</f>
        <v>9.16037884652907E-2</v>
      </c>
      <c r="V46" s="25">
        <f>Kaspakas!V53</f>
        <v>0.63575421012487499</v>
      </c>
      <c r="W46" s="25">
        <f>Kaspakas!W53</f>
        <v>3.4785508979345597E-2</v>
      </c>
      <c r="X46" s="25">
        <f>Kaspakas!X53</f>
        <v>0.17395112635578699</v>
      </c>
      <c r="Y46" s="25">
        <f>Kaspakas!Y53</f>
        <v>228.967525958968</v>
      </c>
      <c r="Z46" s="25">
        <f>Kaspakas!Z53</f>
        <v>1.73276416761671</v>
      </c>
      <c r="AA46" s="25">
        <f>Kaspakas!AA53</f>
        <v>1.3889267172824273</v>
      </c>
      <c r="AB46" s="25">
        <f>Kaspakas!AB53</f>
        <v>1.459413889580397E-2</v>
      </c>
      <c r="AC46" s="25">
        <f>Kaspakas!AC53</f>
        <v>7.5677289185857258E-3</v>
      </c>
      <c r="AD46" s="25">
        <f>Kaspakas!AD53</f>
        <v>1.1751486581650326</v>
      </c>
      <c r="AE46" s="25">
        <f>Kaspakas!AE53</f>
        <v>7.5971963983643607E-4</v>
      </c>
      <c r="AF46" s="25">
        <f>Kaspakas!AF53</f>
        <v>4.0007327712361494E-4</v>
      </c>
      <c r="AG46" s="25">
        <f>Kaspakas!AG53</f>
        <v>3.3877286692238079E-3</v>
      </c>
      <c r="AH46" s="25">
        <f>Kaspakas!AH53</f>
        <v>1.216103570913192E-3</v>
      </c>
      <c r="AI46" s="25">
        <f>Kaspakas!AI53</f>
        <v>2.1081602613135488E-2</v>
      </c>
      <c r="AJ46" s="25">
        <f>Kaspakas!AJ53</f>
        <v>4.0655240164144374E-2</v>
      </c>
      <c r="AK46" s="25">
        <f>Kaspakas!AK53</f>
        <v>2.116369087308599E-3</v>
      </c>
      <c r="AL46" s="25">
        <f>Kaspakas!AL53</f>
        <v>1.1144936526123717E-3</v>
      </c>
      <c r="AM46" s="25">
        <f>Kaspakas!AM53</f>
        <v>3.3877286692238079E-3</v>
      </c>
      <c r="AP46" s="25">
        <f>Kaspakas!AP53</f>
        <v>0.31689580552683899</v>
      </c>
      <c r="AQ46" s="25">
        <f>Kaspakas!AQ53</f>
        <v>10.884315520593001</v>
      </c>
      <c r="AR46" s="25">
        <f>Kaspakas!AR53</f>
        <v>5.30664162546527E-2</v>
      </c>
      <c r="AS46" s="25">
        <f>Kaspakas!AS53</f>
        <v>0.36039010828199203</v>
      </c>
      <c r="AT46" s="25">
        <f>Kaspakas!AT53</f>
        <v>0.20036756065309499</v>
      </c>
      <c r="AU46" s="25">
        <f>Kaspakas!AU53</f>
        <v>5.3910812814702496</v>
      </c>
      <c r="AV46" s="25">
        <f>Kaspakas!AV53</f>
        <v>6.6132391698976598E-2</v>
      </c>
      <c r="AW46" s="25">
        <f>Kaspakas!AW53</f>
        <v>0.75525357879198796</v>
      </c>
      <c r="AX46" s="25">
        <f>Kaspakas!AX53</f>
        <v>0.72385348782661396</v>
      </c>
      <c r="AY46" s="25">
        <f>Kaspakas!AY53</f>
        <v>1.1369350990260101</v>
      </c>
      <c r="AZ46" s="25">
        <f>Kaspakas!AZ53</f>
        <v>3.5157989517738103E-2</v>
      </c>
      <c r="BA46" s="25">
        <f>Kaspakas!BA53</f>
        <v>0.27990574273681501</v>
      </c>
      <c r="BB46" s="25">
        <f>Kaspakas!BB53</f>
        <v>6.29590655752488E-3</v>
      </c>
      <c r="BC46" s="25">
        <f>Kaspakas!BC53</f>
        <v>0.160649614390309</v>
      </c>
      <c r="BD46" s="25">
        <f>Kaspakas!BD53</f>
        <v>4.5752665475122099E-2</v>
      </c>
      <c r="BE46" s="25">
        <f>Kaspakas!BE53</f>
        <v>0.27747573514910701</v>
      </c>
      <c r="BF46" s="25">
        <f>Kaspakas!BF53</f>
        <v>3.4785508979345597E-2</v>
      </c>
      <c r="BG46" s="25">
        <f>Kaspakas!BG53</f>
        <v>1.48103423549391E-2</v>
      </c>
      <c r="BH46" s="25">
        <f>Kaspakas!BH53</f>
        <v>0.116879426449571</v>
      </c>
      <c r="BI46" s="25">
        <f>Kaspakas!BI53</f>
        <v>6.6116008305327299E-3</v>
      </c>
      <c r="BK46" s="25">
        <f>Kaspakas!BK53</f>
        <v>3.9430067442714898</v>
      </c>
      <c r="BL46" s="25">
        <f>Kaspakas!BL53</f>
        <v>1096.9410687485399</v>
      </c>
      <c r="BM46" s="25">
        <f>Kaspakas!BM53</f>
        <v>35.100096476212698</v>
      </c>
      <c r="BN46" s="25">
        <f>Kaspakas!BN53</f>
        <v>20.156351699749401</v>
      </c>
      <c r="BO46" s="25">
        <f>Kaspakas!BO53</f>
        <v>4.1470720496097302</v>
      </c>
      <c r="BP46" s="25">
        <f>Kaspakas!BP53</f>
        <v>26.291591810401201</v>
      </c>
      <c r="BQ46" s="25">
        <f>Kaspakas!BQ53</f>
        <v>0.48830320752748002</v>
      </c>
      <c r="BR46" s="25">
        <f>Kaspakas!BR53</f>
        <v>1.1472448968184099</v>
      </c>
      <c r="BS46" s="25">
        <f>Kaspakas!BS53</f>
        <v>63.273955459749601</v>
      </c>
      <c r="BT46" s="25">
        <f>Kaspakas!BT53</f>
        <v>2.5847835148719498</v>
      </c>
      <c r="BU46" s="25">
        <f>Kaspakas!BU53</f>
        <v>0.47964311666291198</v>
      </c>
      <c r="BV46" s="25">
        <f>Kaspakas!BV53</f>
        <v>0.157216961860841</v>
      </c>
      <c r="BW46" s="25">
        <f>Kaspakas!BW53</f>
        <v>1.2344815102927599E-4</v>
      </c>
      <c r="BX46" s="25">
        <f>Kaspakas!BX53</f>
        <v>0.208462016880783</v>
      </c>
      <c r="BY46" s="25">
        <f>Kaspakas!BY53</f>
        <v>0.140831095365757</v>
      </c>
      <c r="BZ46" s="25">
        <f>Kaspakas!BZ53</f>
        <v>0.37423472644292599</v>
      </c>
      <c r="CA46" s="25">
        <f>Kaspakas!CA53</f>
        <v>3.2098263089738302E-2</v>
      </c>
      <c r="CB46" s="25">
        <f>Kaspakas!CB53</f>
        <v>0.31612938894575898</v>
      </c>
      <c r="CC46" s="25">
        <f>Kaspakas!CC53</f>
        <v>207.22407949602601</v>
      </c>
      <c r="CD46" s="25">
        <f>Kaspakas!CD53</f>
        <v>0.40005557650819801</v>
      </c>
      <c r="CF46" s="25">
        <f>Kaspakas!CF53</f>
        <v>22.332414291813599</v>
      </c>
      <c r="CG46" s="25">
        <f>Kaspakas!CG53</f>
        <v>444704.41906013398</v>
      </c>
      <c r="CH46" s="25">
        <f>Kaspakas!CH53</f>
        <v>82.193189930307398</v>
      </c>
      <c r="CI46" s="25">
        <f>Kaspakas!CI53</f>
        <v>59.177484965604599</v>
      </c>
      <c r="CJ46" s="25">
        <f>Kaspakas!CJ53</f>
        <v>3.9939966004009402</v>
      </c>
      <c r="CK46" s="25">
        <f>Kaspakas!CK53</f>
        <v>11.1637027174244</v>
      </c>
      <c r="CL46" s="25">
        <f>Kaspakas!CL53</f>
        <v>2.7744673360922301</v>
      </c>
      <c r="CM46" s="25">
        <f>Kaspakas!CM53</f>
        <v>0.75525357879198796</v>
      </c>
      <c r="CN46" s="25">
        <f>Kaspakas!CN53</f>
        <v>69.942802009960303</v>
      </c>
      <c r="CO46" s="25">
        <f>Kaspakas!CO53</f>
        <v>3.3415838764737802</v>
      </c>
      <c r="CP46" s="25">
        <f>Kaspakas!CP53</f>
        <v>0.27844822594185997</v>
      </c>
      <c r="CQ46" s="25">
        <f>Kaspakas!CQ53</f>
        <v>0.27990574273681501</v>
      </c>
      <c r="CR46" s="25">
        <f>Kaspakas!CR53</f>
        <v>6.29590655752488E-3</v>
      </c>
      <c r="CS46" s="25">
        <f>Kaspakas!CS53</f>
        <v>0.19692399859715101</v>
      </c>
      <c r="CT46" s="25">
        <f>Kaspakas!CT53</f>
        <v>9.16037884652907E-2</v>
      </c>
      <c r="CU46" s="25">
        <f>Kaspakas!CU53</f>
        <v>0.63575421012487499</v>
      </c>
      <c r="CV46" s="25">
        <f>Kaspakas!CV53</f>
        <v>3.4785508979345597E-2</v>
      </c>
      <c r="CW46" s="25">
        <f>Kaspakas!CW53</f>
        <v>0.17395112635578699</v>
      </c>
      <c r="CX46" s="25">
        <f>Kaspakas!CX53</f>
        <v>228.967525958968</v>
      </c>
      <c r="CY46" s="25">
        <f>Kaspakas!CY53</f>
        <v>1.73276416761671</v>
      </c>
      <c r="DA46" s="25">
        <f>Kaspakas!DA53</f>
        <v>0.40650177242030561</v>
      </c>
      <c r="DB46" s="25">
        <f>Kaspakas!DB53</f>
        <v>7963.1913163243617</v>
      </c>
      <c r="DC46" s="25">
        <f>Kaspakas!DC53</f>
        <v>1.3946839800029083</v>
      </c>
      <c r="DD46" s="25">
        <f>Kaspakas!DD53</f>
        <v>1.0082476899549966</v>
      </c>
      <c r="DE46" s="25">
        <f>Kaspakas!DE53</f>
        <v>6.2852053636750393E-2</v>
      </c>
      <c r="DF46" s="25">
        <f>Kaspakas!DF53</f>
        <v>0.17072492303753478</v>
      </c>
      <c r="DG46" s="25">
        <f>Kaspakas!DG53</f>
        <v>3.979271310890567E-2</v>
      </c>
      <c r="DH46" s="25">
        <f>Kaspakas!DH53</f>
        <v>1.0401509141881118E-2</v>
      </c>
      <c r="DI46" s="25">
        <f>Kaspakas!DI53</f>
        <v>0.93354656080436493</v>
      </c>
      <c r="DJ46" s="25">
        <f>Kaspakas!DJ53</f>
        <v>4.2319957908735821E-2</v>
      </c>
      <c r="DK46" s="25">
        <f>Kaspakas!DK53</f>
        <v>2.5813745472888206E-3</v>
      </c>
      <c r="DL46" s="25">
        <f>Kaspakas!DL53</f>
        <v>2.4900209297739101E-3</v>
      </c>
      <c r="DM46" s="25">
        <f>Kaspakas!DM53</f>
        <v>5.4833793982867499E-5</v>
      </c>
      <c r="DN46" s="25">
        <f>Kaspakas!DN53</f>
        <v>1.6588661325680316E-3</v>
      </c>
      <c r="DO46" s="25">
        <f>Kaspakas!DO53</f>
        <v>7.5233071998431907E-4</v>
      </c>
      <c r="DP46" s="25">
        <f>Kaspakas!DP53</f>
        <v>4.9823997658689266E-3</v>
      </c>
      <c r="DQ46" s="25">
        <f>Kaspakas!DQ53</f>
        <v>1.766061749030259E-4</v>
      </c>
      <c r="DR46" s="25">
        <f>Kaspakas!DR53</f>
        <v>8.5110244504216833E-4</v>
      </c>
      <c r="DS46" s="25">
        <f>Kaspakas!DS53</f>
        <v>1.1050556272150966</v>
      </c>
      <c r="DT46" s="25">
        <f>Kaspakas!DT53</f>
        <v>8.2915160151240518E-3</v>
      </c>
      <c r="DV46" s="25">
        <f>Kaspakas!DV53</f>
        <v>5.1007709484059546E-3</v>
      </c>
      <c r="DW46" s="25">
        <f>Kaspakas!DW53</f>
        <v>99.921864254279697</v>
      </c>
      <c r="DX46" s="25">
        <f>Kaspakas!DX53</f>
        <v>1.7500448977256829E-2</v>
      </c>
      <c r="DY46" s="25">
        <f>Kaspakas!DY53</f>
        <v>1.265145904555216E-2</v>
      </c>
      <c r="DZ46" s="25">
        <f>Kaspakas!DZ53</f>
        <v>7.8866551387753528E-4</v>
      </c>
      <c r="EA46" s="25">
        <f>Kaspakas!EA53</f>
        <v>2.1422507518572389E-3</v>
      </c>
      <c r="EB46" s="25">
        <f>Kaspakas!EB53</f>
        <v>4.9931766293577885E-4</v>
      </c>
      <c r="EC46" s="25">
        <f>Kaspakas!EC53</f>
        <v>1.3051779660047533E-4</v>
      </c>
      <c r="ED46" s="25">
        <f>Kaspakas!ED53</f>
        <v>1.1714111719571275E-2</v>
      </c>
      <c r="EE46" s="25">
        <f>Kaspakas!EE53</f>
        <v>5.3102944804739457E-4</v>
      </c>
      <c r="EF46" s="25">
        <f>Kaspakas!EF53</f>
        <v>3.2391003412775449E-5</v>
      </c>
      <c r="EG46" s="25">
        <f>Kaspakas!EG53</f>
        <v>3.1244701207307951E-5</v>
      </c>
      <c r="EH46" s="25">
        <f>Kaspakas!EH53</f>
        <v>6.8805265392421312E-7</v>
      </c>
      <c r="EI46" s="25">
        <f>Kaspakas!EI53</f>
        <v>2.0815397989332083E-5</v>
      </c>
      <c r="EJ46" s="25">
        <f>Kaspakas!EJ53</f>
        <v>9.4402212744144487E-6</v>
      </c>
      <c r="EK46" s="25">
        <f>Kaspakas!EK53</f>
        <v>6.2518989346033578E-5</v>
      </c>
      <c r="EL46" s="25">
        <f>Kaspakas!EL53</f>
        <v>2.21604850795838E-6</v>
      </c>
      <c r="EM46" s="25">
        <f>Kaspakas!EM53</f>
        <v>1.0679605650771111E-5</v>
      </c>
      <c r="EN46" s="25">
        <f>Kaspakas!EN53</f>
        <v>1.3866201876835219E-2</v>
      </c>
      <c r="EO46" s="25">
        <f>Kaspakas!EO53</f>
        <v>1.0404167183915294E-4</v>
      </c>
      <c r="EQ46" s="25">
        <f>Kaspakas!EQ53</f>
        <v>199.84372850855939</v>
      </c>
    </row>
    <row r="47" spans="1:147">
      <c r="A47" s="25" t="str">
        <f>Kaspakas!A54</f>
        <v>LEM6-10.d</v>
      </c>
      <c r="B47" s="25" t="str">
        <f>Kaspakas!B54</f>
        <v>Kaspakas</v>
      </c>
      <c r="C47" s="25" t="str">
        <f>Kaspakas!C54</f>
        <v>epithermal</v>
      </c>
      <c r="D47" s="25" t="str">
        <f>Kaspakas!D54</f>
        <v>epithermal IS overprinting sericitic</v>
      </c>
      <c r="E47" s="25" t="str">
        <f>Kaspakas!E54</f>
        <v>pyrite</v>
      </c>
      <c r="F47" s="25" t="str">
        <f>Kaspakas!F54</f>
        <v>anhedral, inclusions</v>
      </c>
      <c r="G47" s="25">
        <f>Kaspakas!G54</f>
        <v>48.428269034047297</v>
      </c>
      <c r="H47" s="25">
        <f>Kaspakas!H54</f>
        <v>415400.47801211901</v>
      </c>
      <c r="I47" s="25">
        <f>Kaspakas!I54</f>
        <v>712.16493736296502</v>
      </c>
      <c r="J47" s="25">
        <f>Kaspakas!J54</f>
        <v>78.182177662515898</v>
      </c>
      <c r="K47" s="25">
        <f>Kaspakas!K54</f>
        <v>3.5253670620534501</v>
      </c>
      <c r="L47" s="25">
        <f>Kaspakas!L54</f>
        <v>3.7262152691371901</v>
      </c>
      <c r="M47" s="25">
        <f>Kaspakas!M54</f>
        <v>0.43709617445003901</v>
      </c>
      <c r="N47" s="25">
        <f>Kaspakas!N54</f>
        <v>0.57084072610429004</v>
      </c>
      <c r="O47" s="25">
        <f>Kaspakas!O54</f>
        <v>182.928070355979</v>
      </c>
      <c r="P47" s="25">
        <f>Kaspakas!P54</f>
        <v>5.0586057170243199</v>
      </c>
      <c r="Q47" s="25">
        <f>Kaspakas!Q54</f>
        <v>3.0255729206188301E-2</v>
      </c>
      <c r="R47" s="25">
        <f>Kaspakas!R54</f>
        <v>0.16885308113775299</v>
      </c>
      <c r="S47" s="25">
        <f>Kaspakas!S54</f>
        <v>6.5870275362702397E-3</v>
      </c>
      <c r="T47" s="25">
        <f>Kaspakas!T54</f>
        <v>0.21479306098028</v>
      </c>
      <c r="U47" s="25">
        <f>Kaspakas!U54</f>
        <v>2.7810654429624E-2</v>
      </c>
      <c r="V47" s="25">
        <f>Kaspakas!V54</f>
        <v>0.953973662007368</v>
      </c>
      <c r="W47" s="25">
        <f>Kaspakas!W54</f>
        <v>3.1625855467298798E-2</v>
      </c>
      <c r="X47" s="25">
        <f>Kaspakas!X54</f>
        <v>1.51826710829569E-2</v>
      </c>
      <c r="Y47" s="25">
        <f>Kaspakas!Y54</f>
        <v>11.689798291026101</v>
      </c>
      <c r="Z47" s="25">
        <f>Kaspakas!Z54</f>
        <v>3.8929237548620099</v>
      </c>
      <c r="AA47" s="25">
        <f>Kaspakas!AA54</f>
        <v>9.1090445246629326</v>
      </c>
      <c r="AB47" s="25">
        <f>Kaspakas!AB54</f>
        <v>0.43273678391077597</v>
      </c>
      <c r="AC47" s="25">
        <f>Kaspakas!AC54</f>
        <v>0.33301889886761243</v>
      </c>
      <c r="AD47" s="25">
        <f>Kaspakas!AD54</f>
        <v>3.8931419107908822</v>
      </c>
      <c r="AE47" s="25">
        <f>Kaspakas!AE54</f>
        <v>1.2987966691103789E-3</v>
      </c>
      <c r="AF47" s="25">
        <f>Kaspakas!AF54</f>
        <v>2.3790534051364586E-3</v>
      </c>
      <c r="AG47" s="25">
        <f>Kaspakas!AG54</f>
        <v>4.2484160085471939E-5</v>
      </c>
      <c r="AH47" s="25">
        <f>Kaspakas!AH54</f>
        <v>2.5882165331641946E-3</v>
      </c>
      <c r="AI47" s="25">
        <f>Kaspakas!AI54</f>
        <v>5.4663232498877237E-3</v>
      </c>
      <c r="AJ47" s="25">
        <f>Kaspakas!AJ54</f>
        <v>7.1031378429771376E-3</v>
      </c>
      <c r="AK47" s="25">
        <f>Kaspakas!AK54</f>
        <v>2.1319037608304543E-5</v>
      </c>
      <c r="AL47" s="25">
        <f>Kaspakas!AL54</f>
        <v>3.9050861634107529E-5</v>
      </c>
      <c r="AM47" s="25">
        <f>Kaspakas!AM54</f>
        <v>4.2484160085471939E-5</v>
      </c>
      <c r="AP47" s="25">
        <f>Kaspakas!AP54</f>
        <v>0.219236575298422</v>
      </c>
      <c r="AQ47" s="25">
        <f>Kaspakas!AQ54</f>
        <v>6.0176102276865402</v>
      </c>
      <c r="AR47" s="25">
        <f>Kaspakas!AR54</f>
        <v>3.3798707956169502E-2</v>
      </c>
      <c r="AS47" s="25">
        <f>Kaspakas!AS54</f>
        <v>0.50655183313529695</v>
      </c>
      <c r="AT47" s="25">
        <f>Kaspakas!AT54</f>
        <v>0.17255175223040001</v>
      </c>
      <c r="AU47" s="25">
        <f>Kaspakas!AU54</f>
        <v>3.7262152691371901</v>
      </c>
      <c r="AV47" s="25">
        <f>Kaspakas!AV54</f>
        <v>4.3179063630899003E-2</v>
      </c>
      <c r="AW47" s="25">
        <f>Kaspakas!AW54</f>
        <v>0.57084072610429004</v>
      </c>
      <c r="AX47" s="25">
        <f>Kaspakas!AX54</f>
        <v>0.59453402803840005</v>
      </c>
      <c r="AY47" s="25">
        <f>Kaspakas!AY54</f>
        <v>1.0041675038669</v>
      </c>
      <c r="AZ47" s="25">
        <f>Kaspakas!AZ54</f>
        <v>2.1378229839085799E-2</v>
      </c>
      <c r="BA47" s="25">
        <f>Kaspakas!BA54</f>
        <v>0.16885308113775299</v>
      </c>
      <c r="BB47" s="25">
        <f>Kaspakas!BB54</f>
        <v>6.5870275362702397E-3</v>
      </c>
      <c r="BC47" s="25">
        <f>Kaspakas!BC54</f>
        <v>0.21479306098028</v>
      </c>
      <c r="BD47" s="25">
        <f>Kaspakas!BD54</f>
        <v>2.7810654429624E-2</v>
      </c>
      <c r="BE47" s="25">
        <f>Kaspakas!BE54</f>
        <v>0.278198967257484</v>
      </c>
      <c r="BF47" s="25">
        <f>Kaspakas!BF54</f>
        <v>3.1625855467298798E-2</v>
      </c>
      <c r="BG47" s="25">
        <f>Kaspakas!BG54</f>
        <v>9.0013209583714397E-3</v>
      </c>
      <c r="BH47" s="25">
        <f>Kaspakas!BH54</f>
        <v>0.14774126379782701</v>
      </c>
      <c r="BI47" s="25">
        <f>Kaspakas!BI54</f>
        <v>6.8644410567321301E-3</v>
      </c>
      <c r="BK47" s="25">
        <f>Kaspakas!BK54</f>
        <v>22.5226089102331</v>
      </c>
      <c r="BL47" s="25">
        <f>Kaspakas!BL54</f>
        <v>57649.855041611503</v>
      </c>
      <c r="BM47" s="25">
        <f>Kaspakas!BM54</f>
        <v>131.31766568667101</v>
      </c>
      <c r="BN47" s="25">
        <f>Kaspakas!BN54</f>
        <v>39.593491217873598</v>
      </c>
      <c r="BO47" s="25">
        <f>Kaspakas!BO54</f>
        <v>4.3330876821103299</v>
      </c>
      <c r="BP47" s="25">
        <f>Kaspakas!BP54</f>
        <v>2.2931091725030801</v>
      </c>
      <c r="BQ47" s="25">
        <f>Kaspakas!BQ54</f>
        <v>5.2797110155910397E-2</v>
      </c>
      <c r="BR47" s="25">
        <f>Kaspakas!BR54</f>
        <v>0.90909052935243195</v>
      </c>
      <c r="BS47" s="25">
        <f>Kaspakas!BS54</f>
        <v>156.72078332218999</v>
      </c>
      <c r="BT47" s="25">
        <f>Kaspakas!BT54</f>
        <v>3.5088942023240701</v>
      </c>
      <c r="BU47" s="25">
        <f>Kaspakas!BU54</f>
        <v>3.0180421383228399E-2</v>
      </c>
      <c r="BV47" s="25">
        <f>Kaspakas!BV54</f>
        <v>0.10050162766786901</v>
      </c>
      <c r="BW47" s="25">
        <f>Kaspakas!BW54</f>
        <v>7.0685411368687596E-3</v>
      </c>
      <c r="BX47" s="25">
        <f>Kaspakas!BX54</f>
        <v>0.110942976944171</v>
      </c>
      <c r="BY47" s="25">
        <f>Kaspakas!BY54</f>
        <v>1.81844796414793E-2</v>
      </c>
      <c r="BZ47" s="25">
        <f>Kaspakas!BZ54</f>
        <v>1.2739529079476</v>
      </c>
      <c r="CA47" s="25">
        <f>Kaspakas!CA54</f>
        <v>3.2808897333975698E-2</v>
      </c>
      <c r="CB47" s="25">
        <f>Kaspakas!CB54</f>
        <v>1.40859199437637E-2</v>
      </c>
      <c r="CC47" s="25">
        <f>Kaspakas!CC54</f>
        <v>15.8718496047149</v>
      </c>
      <c r="CD47" s="25">
        <f>Kaspakas!CD54</f>
        <v>4.3461178242910199</v>
      </c>
      <c r="CF47" s="25">
        <f>Kaspakas!CF54</f>
        <v>48.428269034047297</v>
      </c>
      <c r="CG47" s="25">
        <f>Kaspakas!CG54</f>
        <v>415400.47801211901</v>
      </c>
      <c r="CH47" s="25">
        <f>Kaspakas!CH54</f>
        <v>712.16493736296502</v>
      </c>
      <c r="CI47" s="25">
        <f>Kaspakas!CI54</f>
        <v>78.182177662515898</v>
      </c>
      <c r="CJ47" s="25">
        <f>Kaspakas!CJ54</f>
        <v>3.5253670620534501</v>
      </c>
      <c r="CK47" s="25">
        <f>Kaspakas!CK54</f>
        <v>3.7262152691371901</v>
      </c>
      <c r="CL47" s="25">
        <f>Kaspakas!CL54</f>
        <v>0.43709617445003901</v>
      </c>
      <c r="CM47" s="25">
        <f>Kaspakas!CM54</f>
        <v>0.57084072610429004</v>
      </c>
      <c r="CN47" s="25">
        <f>Kaspakas!CN54</f>
        <v>182.928070355979</v>
      </c>
      <c r="CO47" s="25">
        <f>Kaspakas!CO54</f>
        <v>5.0586057170243199</v>
      </c>
      <c r="CP47" s="25">
        <f>Kaspakas!CP54</f>
        <v>3.0255729206188301E-2</v>
      </c>
      <c r="CQ47" s="25">
        <f>Kaspakas!CQ54</f>
        <v>0.16885308113775299</v>
      </c>
      <c r="CR47" s="25">
        <f>Kaspakas!CR54</f>
        <v>6.5870275362702397E-3</v>
      </c>
      <c r="CS47" s="25">
        <f>Kaspakas!CS54</f>
        <v>0.21479306098028</v>
      </c>
      <c r="CT47" s="25">
        <f>Kaspakas!CT54</f>
        <v>2.7810654429624E-2</v>
      </c>
      <c r="CU47" s="25">
        <f>Kaspakas!CU54</f>
        <v>0.953973662007368</v>
      </c>
      <c r="CV47" s="25">
        <f>Kaspakas!CV54</f>
        <v>3.1625855467298798E-2</v>
      </c>
      <c r="CW47" s="25">
        <f>Kaspakas!CW54</f>
        <v>1.51826710829569E-2</v>
      </c>
      <c r="CX47" s="25">
        <f>Kaspakas!CX54</f>
        <v>11.689798291026101</v>
      </c>
      <c r="CY47" s="25">
        <f>Kaspakas!CY54</f>
        <v>3.8929237548620099</v>
      </c>
      <c r="DA47" s="25">
        <f>Kaspakas!DA54</f>
        <v>0.88150689577722896</v>
      </c>
      <c r="DB47" s="25">
        <f>Kaspakas!DB54</f>
        <v>7438.4542575363776</v>
      </c>
      <c r="DC47" s="25">
        <f>Kaspakas!DC54</f>
        <v>12.084274014697403</v>
      </c>
      <c r="DD47" s="25">
        <f>Kaspakas!DD54</f>
        <v>1.332043767485201</v>
      </c>
      <c r="DE47" s="25">
        <f>Kaspakas!DE54</f>
        <v>5.5477403173346082E-2</v>
      </c>
      <c r="DF47" s="25">
        <f>Kaspakas!DF54</f>
        <v>5.6984481864768163E-2</v>
      </c>
      <c r="DG47" s="25">
        <f>Kaspakas!DG54</f>
        <v>6.2690385446701807E-3</v>
      </c>
      <c r="DH47" s="25">
        <f>Kaspakas!DH54</f>
        <v>7.8617370349027688E-3</v>
      </c>
      <c r="DI47" s="25">
        <f>Kaspakas!DI54</f>
        <v>2.4415932168557402</v>
      </c>
      <c r="DJ47" s="25">
        <f>Kaspakas!DJ54</f>
        <v>6.4065421948129683E-2</v>
      </c>
      <c r="DK47" s="25">
        <f>Kaspakas!DK54</f>
        <v>2.8048793996922447E-4</v>
      </c>
      <c r="DL47" s="25">
        <f>Kaspakas!DL54</f>
        <v>1.5021046084258034E-3</v>
      </c>
      <c r="DM47" s="25">
        <f>Kaspakas!DM54</f>
        <v>5.7369293458083577E-5</v>
      </c>
      <c r="DN47" s="25">
        <f>Kaspakas!DN54</f>
        <v>1.8093931512111871E-3</v>
      </c>
      <c r="DO47" s="25">
        <f>Kaspakas!DO54</f>
        <v>2.2840550615657029E-4</v>
      </c>
      <c r="DP47" s="25">
        <f>Kaspakas!DP54</f>
        <v>7.4762826176126024E-3</v>
      </c>
      <c r="DQ47" s="25">
        <f>Kaspakas!DQ54</f>
        <v>1.6056460077763863E-4</v>
      </c>
      <c r="DR47" s="25">
        <f>Kaspakas!DR54</f>
        <v>7.4285282031148826E-5</v>
      </c>
      <c r="DS47" s="25">
        <f>Kaspakas!DS54</f>
        <v>5.6417945420010142E-2</v>
      </c>
      <c r="DT47" s="25">
        <f>Kaspakas!DT54</f>
        <v>1.8628178180468472E-2</v>
      </c>
      <c r="DV47" s="25">
        <f>Kaspakas!DV54</f>
        <v>1.1821989716721834E-2</v>
      </c>
      <c r="DW47" s="25">
        <f>Kaspakas!DW54</f>
        <v>99.757960104629731</v>
      </c>
      <c r="DX47" s="25">
        <f>Kaspakas!DX54</f>
        <v>0.1620635797861128</v>
      </c>
      <c r="DY47" s="25">
        <f>Kaspakas!DY54</f>
        <v>1.7864191189961017E-2</v>
      </c>
      <c r="DZ47" s="25">
        <f>Kaspakas!DZ54</f>
        <v>7.4401379384271256E-4</v>
      </c>
      <c r="EA47" s="25">
        <f>Kaspakas!EA54</f>
        <v>7.6422539840035296E-4</v>
      </c>
      <c r="EB47" s="25">
        <f>Kaspakas!EB54</f>
        <v>8.4074792340085248E-5</v>
      </c>
      <c r="EC47" s="25">
        <f>Kaspakas!EC54</f>
        <v>1.0543465380409177E-4</v>
      </c>
      <c r="ED47" s="25">
        <f>Kaspakas!ED54</f>
        <v>3.2744485653327063E-2</v>
      </c>
      <c r="EE47" s="25">
        <f>Kaspakas!EE54</f>
        <v>8.5918869505887199E-4</v>
      </c>
      <c r="EF47" s="25">
        <f>Kaspakas!EF54</f>
        <v>3.7616558167216549E-6</v>
      </c>
      <c r="EG47" s="25">
        <f>Kaspakas!EG54</f>
        <v>2.0144896562145586E-5</v>
      </c>
      <c r="EH47" s="25">
        <f>Kaspakas!EH54</f>
        <v>7.6938615065407074E-7</v>
      </c>
      <c r="EI47" s="25">
        <f>Kaspakas!EI54</f>
        <v>2.4265978325972536E-5</v>
      </c>
      <c r="EJ47" s="25">
        <f>Kaspakas!EJ54</f>
        <v>3.063172344947833E-6</v>
      </c>
      <c r="EK47" s="25">
        <f>Kaspakas!EK54</f>
        <v>1.0026528056458742E-4</v>
      </c>
      <c r="EL47" s="25">
        <f>Kaspakas!EL54</f>
        <v>2.1533502101411746E-6</v>
      </c>
      <c r="EM47" s="25">
        <f>Kaspakas!EM54</f>
        <v>9.9624840654446572E-7</v>
      </c>
      <c r="EN47" s="25">
        <f>Kaspakas!EN54</f>
        <v>7.566275133966602E-4</v>
      </c>
      <c r="EO47" s="25">
        <f>Kaspakas!EO54</f>
        <v>2.4982462638206525E-4</v>
      </c>
      <c r="EQ47" s="25">
        <f>Kaspakas!EQ54</f>
        <v>199.51592020925946</v>
      </c>
    </row>
    <row r="48" spans="1:147">
      <c r="A48" s="25" t="str">
        <f>Kaspakas!A55</f>
        <v>LEM6-11.d</v>
      </c>
      <c r="B48" s="25" t="str">
        <f>Kaspakas!B55</f>
        <v>Kaspakas</v>
      </c>
      <c r="C48" s="25" t="str">
        <f>Kaspakas!C55</f>
        <v>epithermal</v>
      </c>
      <c r="D48" s="25" t="str">
        <f>Kaspakas!D55</f>
        <v>epithermal IS overprinting sericitic</v>
      </c>
      <c r="E48" s="25" t="str">
        <f>Kaspakas!E55</f>
        <v>pyrite</v>
      </c>
      <c r="F48" s="25" t="str">
        <f>Kaspakas!F55</f>
        <v>anhedral, inclusions</v>
      </c>
      <c r="G48" s="25">
        <f>Kaspakas!G55</f>
        <v>211.54632812523801</v>
      </c>
      <c r="H48" s="25">
        <f>Kaspakas!H55</f>
        <v>393683.26962639001</v>
      </c>
      <c r="I48" s="25">
        <f>Kaspakas!I55</f>
        <v>23.1148166523611</v>
      </c>
      <c r="J48" s="25">
        <f>Kaspakas!J55</f>
        <v>36.471823643171703</v>
      </c>
      <c r="K48" s="25">
        <f>Kaspakas!K55</f>
        <v>3.4540094774442101</v>
      </c>
      <c r="L48" s="25">
        <f>Kaspakas!L55</f>
        <v>11.5987840824858</v>
      </c>
      <c r="M48" s="25">
        <f>Kaspakas!M55</f>
        <v>0.93892083176892605</v>
      </c>
      <c r="N48" s="25">
        <f>Kaspakas!N55</f>
        <v>0.62104750128077901</v>
      </c>
      <c r="O48" s="25">
        <f>Kaspakas!O55</f>
        <v>1.0459769041376601</v>
      </c>
      <c r="P48" s="25">
        <f>Kaspakas!P55</f>
        <v>36.413339006103698</v>
      </c>
      <c r="Q48" s="25">
        <f>Kaspakas!Q55</f>
        <v>3.7688614600121101E-2</v>
      </c>
      <c r="R48" s="25">
        <f>Kaspakas!R55</f>
        <v>0.26039725871642999</v>
      </c>
      <c r="S48" s="25">
        <f>Kaspakas!S55</f>
        <v>1.2287686019864699E-2</v>
      </c>
      <c r="T48" s="25">
        <f>Kaspakas!T55</f>
        <v>0.13562844152564499</v>
      </c>
      <c r="U48" s="25">
        <f>Kaspakas!U55</f>
        <v>4.4833612452759297E-2</v>
      </c>
      <c r="V48" s="25">
        <f>Kaspakas!V55</f>
        <v>0.34878871094098901</v>
      </c>
      <c r="W48" s="25">
        <f>Kaspakas!W55</f>
        <v>7.2716746822056705E-4</v>
      </c>
      <c r="X48" s="25">
        <f>Kaspakas!X55</f>
        <v>4.5208656290949001E-2</v>
      </c>
      <c r="Y48" s="25">
        <f>Kaspakas!Y55</f>
        <v>29.537583555556601</v>
      </c>
      <c r="Z48" s="25">
        <f>Kaspakas!Z55</f>
        <v>9.4658026393884196</v>
      </c>
      <c r="AA48" s="25">
        <f>Kaspakas!AA55</f>
        <v>0.6337718913786391</v>
      </c>
      <c r="AB48" s="25">
        <f>Kaspakas!AB55</f>
        <v>1.2327798899870952</v>
      </c>
      <c r="AC48" s="25">
        <f>Kaspakas!AC55</f>
        <v>0.32046638553165313</v>
      </c>
      <c r="AD48" s="25">
        <f>Kaspakas!AD55</f>
        <v>22.09878302372055</v>
      </c>
      <c r="AE48" s="25">
        <f>Kaspakas!AE55</f>
        <v>1.5305468778756739E-3</v>
      </c>
      <c r="AF48" s="25">
        <f>Kaspakas!AF55</f>
        <v>1.5178497038673704E-3</v>
      </c>
      <c r="AG48" s="25">
        <f>Kaspakas!AG55</f>
        <v>1.6304959354402379E-3</v>
      </c>
      <c r="AH48" s="25">
        <f>Kaspakas!AH55</f>
        <v>1.2759545657901705E-3</v>
      </c>
      <c r="AI48" s="25">
        <f>Kaspakas!AI55</f>
        <v>0.40951233928223785</v>
      </c>
      <c r="AJ48" s="25">
        <f>Kaspakas!AJ55</f>
        <v>1.5753245874171449</v>
      </c>
      <c r="AK48" s="25">
        <f>Kaspakas!AK55</f>
        <v>1.9558301919877477E-3</v>
      </c>
      <c r="AL48" s="25">
        <f>Kaspakas!AL55</f>
        <v>1.9396049350960218E-3</v>
      </c>
      <c r="AM48" s="25">
        <f>Kaspakas!AM55</f>
        <v>1.6304959354402379E-3</v>
      </c>
      <c r="AP48" s="25">
        <f>Kaspakas!AP55</f>
        <v>0.326257289966775</v>
      </c>
      <c r="AQ48" s="25">
        <f>Kaspakas!AQ55</f>
        <v>12.005036143742901</v>
      </c>
      <c r="AR48" s="25">
        <f>Kaspakas!AR55</f>
        <v>3.59337611414174E-2</v>
      </c>
      <c r="AS48" s="25">
        <f>Kaspakas!AS55</f>
        <v>0.26001308793872902</v>
      </c>
      <c r="AT48" s="25">
        <f>Kaspakas!AT55</f>
        <v>0.18904613473307899</v>
      </c>
      <c r="AU48" s="25">
        <f>Kaspakas!AU55</f>
        <v>4.8914528423707404</v>
      </c>
      <c r="AV48" s="25">
        <f>Kaspakas!AV55</f>
        <v>6.2738920926309005E-2</v>
      </c>
      <c r="AW48" s="25">
        <f>Kaspakas!AW55</f>
        <v>0.47920079996197301</v>
      </c>
      <c r="AX48" s="25">
        <f>Kaspakas!AX55</f>
        <v>0.37743898465776698</v>
      </c>
      <c r="AY48" s="25">
        <f>Kaspakas!AY55</f>
        <v>1.23408294576719</v>
      </c>
      <c r="AZ48" s="25">
        <f>Kaspakas!AZ55</f>
        <v>1.2509600191987401E-2</v>
      </c>
      <c r="BA48" s="25">
        <f>Kaspakas!BA55</f>
        <v>0.26039725871642999</v>
      </c>
      <c r="BB48" s="25">
        <f>Kaspakas!BB55</f>
        <v>1.2287686019864699E-2</v>
      </c>
      <c r="BC48" s="25">
        <f>Kaspakas!BC55</f>
        <v>0.13562844152564499</v>
      </c>
      <c r="BD48" s="25">
        <f>Kaspakas!BD55</f>
        <v>2.6479078141814199E-2</v>
      </c>
      <c r="BE48" s="25">
        <f>Kaspakas!BE55</f>
        <v>0.34878871094098901</v>
      </c>
      <c r="BF48" s="25">
        <f>Kaspakas!BF55</f>
        <v>7.2716746822056705E-4</v>
      </c>
      <c r="BG48" s="25">
        <f>Kaspakas!BG55</f>
        <v>9.9372362636549107E-3</v>
      </c>
      <c r="BH48" s="25">
        <f>Kaspakas!BH55</f>
        <v>0.15548137250899799</v>
      </c>
      <c r="BI48" s="25">
        <f>Kaspakas!BI55</f>
        <v>9.5716335658320092E-3</v>
      </c>
      <c r="BK48" s="25">
        <f>Kaspakas!BK55</f>
        <v>242.68774243756999</v>
      </c>
      <c r="BL48" s="25">
        <f>Kaspakas!BL55</f>
        <v>27551.4205965158</v>
      </c>
      <c r="BM48" s="25">
        <f>Kaspakas!BM55</f>
        <v>4.0477428943416998</v>
      </c>
      <c r="BN48" s="25">
        <f>Kaspakas!BN55</f>
        <v>4.5674742744486601</v>
      </c>
      <c r="BO48" s="25">
        <f>Kaspakas!BO55</f>
        <v>1.5168536972088</v>
      </c>
      <c r="BP48" s="25">
        <f>Kaspakas!BP55</f>
        <v>15.7207690288602</v>
      </c>
      <c r="BQ48" s="25">
        <f>Kaspakas!BQ55</f>
        <v>0.72641054000557903</v>
      </c>
      <c r="BR48" s="25">
        <f>Kaspakas!BR55</f>
        <v>0.55838628754119501</v>
      </c>
      <c r="BS48" s="25">
        <f>Kaspakas!BS55</f>
        <v>0.26013915750695998</v>
      </c>
      <c r="BT48" s="25">
        <f>Kaspakas!BT55</f>
        <v>2.6610010776669601</v>
      </c>
      <c r="BU48" s="25">
        <f>Kaspakas!BU55</f>
        <v>1.9954911591753801E-2</v>
      </c>
      <c r="BV48" s="25">
        <f>Kaspakas!BV55</f>
        <v>0.103651195924675</v>
      </c>
      <c r="BW48" s="25">
        <f>Kaspakas!BW55</f>
        <v>1.2118513402804801E-2</v>
      </c>
      <c r="BX48" s="25">
        <f>Kaspakas!BX55</f>
        <v>5.6376121833062502E-2</v>
      </c>
      <c r="BY48" s="25">
        <f>Kaspakas!BY55</f>
        <v>2.2299056531528499E-2</v>
      </c>
      <c r="BZ48" s="25">
        <f>Kaspakas!BZ55</f>
        <v>0.15861636983318</v>
      </c>
      <c r="CA48" s="25">
        <f>Kaspakas!CA55</f>
        <v>4.32931901542621E-4</v>
      </c>
      <c r="CB48" s="25">
        <f>Kaspakas!CB55</f>
        <v>3.3918496922615497E-2</v>
      </c>
      <c r="CC48" s="25">
        <f>Kaspakas!CC55</f>
        <v>23.715302214102099</v>
      </c>
      <c r="CD48" s="25">
        <f>Kaspakas!CD55</f>
        <v>5.4566940446965004</v>
      </c>
      <c r="CF48" s="25">
        <f>Kaspakas!CF55</f>
        <v>211.54632812523801</v>
      </c>
      <c r="CG48" s="25">
        <f>Kaspakas!CG55</f>
        <v>393683.26962639001</v>
      </c>
      <c r="CH48" s="25">
        <f>Kaspakas!CH55</f>
        <v>23.1148166523611</v>
      </c>
      <c r="CI48" s="25">
        <f>Kaspakas!CI55</f>
        <v>36.471823643171703</v>
      </c>
      <c r="CJ48" s="25">
        <f>Kaspakas!CJ55</f>
        <v>3.4540094774442101</v>
      </c>
      <c r="CK48" s="25">
        <f>Kaspakas!CK55</f>
        <v>11.5987840824858</v>
      </c>
      <c r="CL48" s="25">
        <f>Kaspakas!CL55</f>
        <v>0.93892083176892605</v>
      </c>
      <c r="CM48" s="25">
        <f>Kaspakas!CM55</f>
        <v>0.62104750128077901</v>
      </c>
      <c r="CN48" s="25">
        <f>Kaspakas!CN55</f>
        <v>1.0459769041376601</v>
      </c>
      <c r="CO48" s="25">
        <f>Kaspakas!CO55</f>
        <v>36.413339006103698</v>
      </c>
      <c r="CP48" s="25">
        <f>Kaspakas!CP55</f>
        <v>3.7688614600121101E-2</v>
      </c>
      <c r="CQ48" s="25">
        <f>Kaspakas!CQ55</f>
        <v>0.26039725871642999</v>
      </c>
      <c r="CR48" s="25">
        <f>Kaspakas!CR55</f>
        <v>1.2287686019864699E-2</v>
      </c>
      <c r="CS48" s="25">
        <f>Kaspakas!CS55</f>
        <v>0.13562844152564499</v>
      </c>
      <c r="CT48" s="25">
        <f>Kaspakas!CT55</f>
        <v>4.4833612452759297E-2</v>
      </c>
      <c r="CU48" s="25">
        <f>Kaspakas!CU55</f>
        <v>0.34878871094098901</v>
      </c>
      <c r="CV48" s="25">
        <f>Kaspakas!CV55</f>
        <v>7.2716746822056705E-4</v>
      </c>
      <c r="CW48" s="25">
        <f>Kaspakas!CW55</f>
        <v>4.5208656290949001E-2</v>
      </c>
      <c r="CX48" s="25">
        <f>Kaspakas!CX55</f>
        <v>29.537583555556601</v>
      </c>
      <c r="CY48" s="25">
        <f>Kaspakas!CY55</f>
        <v>9.4658026393884196</v>
      </c>
      <c r="DA48" s="25">
        <f>Kaspakas!DA55</f>
        <v>3.8506341593098439</v>
      </c>
      <c r="DB48" s="25">
        <f>Kaspakas!DB55</f>
        <v>7049.5705904985234</v>
      </c>
      <c r="DC48" s="25">
        <f>Kaspakas!DC55</f>
        <v>0.39222062695324705</v>
      </c>
      <c r="DD48" s="25">
        <f>Kaspakas!DD55</f>
        <v>0.62139565339836689</v>
      </c>
      <c r="DE48" s="25">
        <f>Kaspakas!DE55</f>
        <v>5.4354475143112237E-2</v>
      </c>
      <c r="DF48" s="25">
        <f>Kaspakas!DF55</f>
        <v>0.17737856067419788</v>
      </c>
      <c r="DG48" s="25">
        <f>Kaspakas!DG55</f>
        <v>1.3466443379787531E-2</v>
      </c>
      <c r="DH48" s="25">
        <f>Kaspakas!DH55</f>
        <v>8.5531951698220501E-3</v>
      </c>
      <c r="DI48" s="25">
        <f>Kaspakas!DI55</f>
        <v>1.396095257092294E-2</v>
      </c>
      <c r="DJ48" s="25">
        <f>Kaspakas!DJ55</f>
        <v>0.46116184151600431</v>
      </c>
      <c r="DK48" s="25">
        <f>Kaspakas!DK55</f>
        <v>3.4939504506537701E-4</v>
      </c>
      <c r="DL48" s="25">
        <f>Kaspakas!DL55</f>
        <v>2.31647488872468E-3</v>
      </c>
      <c r="DM48" s="25">
        <f>Kaspakas!DM55</f>
        <v>1.0701881255434426E-4</v>
      </c>
      <c r="DN48" s="25">
        <f>Kaspakas!DN55</f>
        <v>1.1425190929630611E-3</v>
      </c>
      <c r="DO48" s="25">
        <f>Kaspakas!DO55</f>
        <v>3.6821298006536874E-4</v>
      </c>
      <c r="DP48" s="25">
        <f>Kaspakas!DP55</f>
        <v>2.7334538474999138E-3</v>
      </c>
      <c r="DQ48" s="25">
        <f>Kaspakas!DQ55</f>
        <v>3.6918322843171441E-6</v>
      </c>
      <c r="DR48" s="25">
        <f>Kaspakas!DR55</f>
        <v>2.2119545134533498E-4</v>
      </c>
      <c r="DS48" s="25">
        <f>Kaspakas!DS55</f>
        <v>0.14255590519091024</v>
      </c>
      <c r="DT48" s="25">
        <f>Kaspakas!DT55</f>
        <v>4.5295173831095624E-2</v>
      </c>
      <c r="DV48" s="25">
        <f>Kaspakas!DV55</f>
        <v>5.4569464897434569E-2</v>
      </c>
      <c r="DW48" s="25">
        <f>Kaspakas!DW55</f>
        <v>99.903361099654603</v>
      </c>
      <c r="DX48" s="25">
        <f>Kaspakas!DX55</f>
        <v>5.5583752828939591E-3</v>
      </c>
      <c r="DY48" s="25">
        <f>Kaspakas!DY55</f>
        <v>8.806141246515669E-3</v>
      </c>
      <c r="DZ48" s="25">
        <f>Kaspakas!DZ55</f>
        <v>7.7028730869415068E-4</v>
      </c>
      <c r="EA48" s="25">
        <f>Kaspakas!EA55</f>
        <v>2.5137296195395968E-3</v>
      </c>
      <c r="EB48" s="25">
        <f>Kaspakas!EB55</f>
        <v>1.9084041196952231E-4</v>
      </c>
      <c r="EC48" s="25">
        <f>Kaspakas!EC55</f>
        <v>1.2121205605888214E-4</v>
      </c>
      <c r="ED48" s="25">
        <f>Kaspakas!ED55</f>
        <v>1.9784837502980924E-4</v>
      </c>
      <c r="EE48" s="25">
        <f>Kaspakas!EE55</f>
        <v>6.5353793379203575E-3</v>
      </c>
      <c r="EF48" s="25">
        <f>Kaspakas!EF55</f>
        <v>4.9514702924803288E-6</v>
      </c>
      <c r="EG48" s="25">
        <f>Kaspakas!EG55</f>
        <v>3.2828045951970302E-5</v>
      </c>
      <c r="EH48" s="25">
        <f>Kaspakas!EH55</f>
        <v>1.516622741459325E-6</v>
      </c>
      <c r="EI48" s="25">
        <f>Kaspakas!EI55</f>
        <v>1.619126953085334E-5</v>
      </c>
      <c r="EJ48" s="25">
        <f>Kaspakas!EJ55</f>
        <v>5.2181496499418821E-6</v>
      </c>
      <c r="EK48" s="25">
        <f>Kaspakas!EK55</f>
        <v>3.8737285238917316E-5</v>
      </c>
      <c r="EL48" s="25">
        <f>Kaspakas!EL55</f>
        <v>5.2318995757926883E-8</v>
      </c>
      <c r="EM48" s="25">
        <f>Kaspakas!EM55</f>
        <v>3.134682994612211E-6</v>
      </c>
      <c r="EN48" s="25">
        <f>Kaspakas!EN55</f>
        <v>2.0202385223818992E-3</v>
      </c>
      <c r="EO48" s="25">
        <f>Kaspakas!EO55</f>
        <v>6.4190294277194663E-4</v>
      </c>
      <c r="EQ48" s="25">
        <f>Kaspakas!EQ55</f>
        <v>199.80672219930921</v>
      </c>
    </row>
    <row r="49" spans="1:147">
      <c r="A49" s="25" t="str">
        <f>Kaspakas!A56</f>
        <v>LEM6-12.d</v>
      </c>
      <c r="B49" s="25" t="str">
        <f>Kaspakas!B56</f>
        <v>Kaspakas</v>
      </c>
      <c r="C49" s="25" t="str">
        <f>Kaspakas!C56</f>
        <v>epithermal</v>
      </c>
      <c r="D49" s="25" t="str">
        <f>Kaspakas!D56</f>
        <v>epithermal IS overprinting sericitic</v>
      </c>
      <c r="E49" s="25" t="str">
        <f>Kaspakas!E56</f>
        <v>pyrite</v>
      </c>
      <c r="F49" s="25" t="str">
        <f>Kaspakas!F56</f>
        <v>anhedral, inclusions</v>
      </c>
      <c r="G49" s="25">
        <f>Kaspakas!G56</f>
        <v>34.536983657537199</v>
      </c>
      <c r="H49" s="25">
        <f>Kaspakas!H56</f>
        <v>458789.81930788298</v>
      </c>
      <c r="I49" s="25">
        <f>Kaspakas!I56</f>
        <v>137.68056683052501</v>
      </c>
      <c r="J49" s="25">
        <f>Kaspakas!J56</f>
        <v>73.970064987936794</v>
      </c>
      <c r="K49" s="25">
        <f>Kaspakas!K56</f>
        <v>2.4182874185590002</v>
      </c>
      <c r="L49" s="25">
        <f>Kaspakas!L56</f>
        <v>13.748038228390101</v>
      </c>
      <c r="M49" s="25">
        <f>Kaspakas!M56</f>
        <v>0.20160344399330701</v>
      </c>
      <c r="N49" s="25">
        <f>Kaspakas!N56</f>
        <v>0.98680930910471498</v>
      </c>
      <c r="O49" s="25">
        <f>Kaspakas!O56</f>
        <v>267.516509693209</v>
      </c>
      <c r="P49" s="25">
        <f>Kaspakas!P56</f>
        <v>10.6731287861389</v>
      </c>
      <c r="Q49" s="25">
        <f>Kaspakas!Q56</f>
        <v>0.155519898361724</v>
      </c>
      <c r="R49" s="25">
        <f>Kaspakas!R56</f>
        <v>2.5792225487362699E-3</v>
      </c>
      <c r="S49" s="25">
        <f>Kaspakas!S56</f>
        <v>5.8691259382831597E-3</v>
      </c>
      <c r="T49" s="25">
        <f>Kaspakas!T56</f>
        <v>0.21147324319569999</v>
      </c>
      <c r="U49" s="25">
        <f>Kaspakas!U56</f>
        <v>0.113318367421969</v>
      </c>
      <c r="V49" s="25">
        <f>Kaspakas!V56</f>
        <v>0.98086769030625398</v>
      </c>
      <c r="W49" s="25">
        <f>Kaspakas!W56</f>
        <v>5.5514733394191003E-2</v>
      </c>
      <c r="X49" s="25">
        <f>Kaspakas!X56</f>
        <v>4.2228423022815001E-2</v>
      </c>
      <c r="Y49" s="25">
        <f>Kaspakas!Y56</f>
        <v>284.08997630240202</v>
      </c>
      <c r="Z49" s="25">
        <f>Kaspakas!Z56</f>
        <v>8.1971914272995896</v>
      </c>
      <c r="AA49" s="25">
        <f>Kaspakas!AA56</f>
        <v>1.8613011473354562</v>
      </c>
      <c r="AB49" s="25">
        <f>Kaspakas!AB56</f>
        <v>3.756953668360969E-2</v>
      </c>
      <c r="AC49" s="25">
        <f>Kaspakas!AC56</f>
        <v>2.8854208564451492E-2</v>
      </c>
      <c r="AD49" s="25">
        <f>Kaspakas!AD56</f>
        <v>0.51466194362515671</v>
      </c>
      <c r="AE49" s="25">
        <f>Kaspakas!AE56</f>
        <v>1.4864453710209259E-4</v>
      </c>
      <c r="AF49" s="25">
        <f>Kaspakas!AF56</f>
        <v>3.9888196302056885E-4</v>
      </c>
      <c r="AG49" s="25">
        <f>Kaspakas!AG56</f>
        <v>1.1295704393282891E-3</v>
      </c>
      <c r="AH49" s="25">
        <f>Kaspakas!AH56</f>
        <v>5.474318396794807E-4</v>
      </c>
      <c r="AI49" s="25">
        <f>Kaspakas!AI56</f>
        <v>5.9537751884692264E-2</v>
      </c>
      <c r="AJ49" s="25">
        <f>Kaspakas!AJ56</f>
        <v>7.7520953260431902E-2</v>
      </c>
      <c r="AK49" s="25">
        <f>Kaspakas!AK56</f>
        <v>3.0671302417570074E-4</v>
      </c>
      <c r="AL49" s="25">
        <f>Kaspakas!AL56</f>
        <v>8.230527374386529E-4</v>
      </c>
      <c r="AM49" s="25">
        <f>Kaspakas!AM56</f>
        <v>1.1295704393282891E-3</v>
      </c>
      <c r="AP49" s="25">
        <f>Kaspakas!AP56</f>
        <v>0.30368819209200598</v>
      </c>
      <c r="AQ49" s="25">
        <f>Kaspakas!AQ56</f>
        <v>5.47488490171449</v>
      </c>
      <c r="AR49" s="25">
        <f>Kaspakas!AR56</f>
        <v>3.9431659185083297E-2</v>
      </c>
      <c r="AS49" s="25">
        <f>Kaspakas!AS56</f>
        <v>0.27274007609933298</v>
      </c>
      <c r="AT49" s="25">
        <f>Kaspakas!AT56</f>
        <v>0.34354423392790501</v>
      </c>
      <c r="AU49" s="25">
        <f>Kaspakas!AU56</f>
        <v>4.19955859301046</v>
      </c>
      <c r="AV49" s="25">
        <f>Kaspakas!AV56</f>
        <v>6.1151431433239298E-2</v>
      </c>
      <c r="AW49" s="25">
        <f>Kaspakas!AW56</f>
        <v>0.68785061673117198</v>
      </c>
      <c r="AX49" s="25">
        <f>Kaspakas!AX56</f>
        <v>0.816561735558336</v>
      </c>
      <c r="AY49" s="25">
        <f>Kaspakas!AY56</f>
        <v>1.68911185589025</v>
      </c>
      <c r="AZ49" s="25">
        <f>Kaspakas!AZ56</f>
        <v>5.02780795022503E-2</v>
      </c>
      <c r="BA49" s="25">
        <f>Kaspakas!BA56</f>
        <v>2.5792225487362699E-3</v>
      </c>
      <c r="BB49" s="25">
        <f>Kaspakas!BB56</f>
        <v>5.8691259382831597E-3</v>
      </c>
      <c r="BC49" s="25">
        <f>Kaspakas!BC56</f>
        <v>0.196465696752473</v>
      </c>
      <c r="BD49" s="25">
        <f>Kaspakas!BD56</f>
        <v>5.8883242481590999E-2</v>
      </c>
      <c r="BE49" s="25">
        <f>Kaspakas!BE56</f>
        <v>0.56395201002613504</v>
      </c>
      <c r="BF49" s="25">
        <f>Kaspakas!BF56</f>
        <v>4.4059038053207301E-2</v>
      </c>
      <c r="BG49" s="25">
        <f>Kaspakas!BG56</f>
        <v>1.8583673794946E-2</v>
      </c>
      <c r="BH49" s="25">
        <f>Kaspakas!BH56</f>
        <v>0.154579652021684</v>
      </c>
      <c r="BI49" s="25">
        <f>Kaspakas!BI56</f>
        <v>6.1498106173413598E-3</v>
      </c>
      <c r="BK49" s="25">
        <f>Kaspakas!BK56</f>
        <v>6.4259997482734201</v>
      </c>
      <c r="BL49" s="25">
        <f>Kaspakas!BL56</f>
        <v>27652.470322244499</v>
      </c>
      <c r="BM49" s="25">
        <f>Kaspakas!BM56</f>
        <v>16.504844457406399</v>
      </c>
      <c r="BN49" s="25">
        <f>Kaspakas!BN56</f>
        <v>43.045381061976002</v>
      </c>
      <c r="BO49" s="25">
        <f>Kaspakas!BO56</f>
        <v>3.7181565895579101</v>
      </c>
      <c r="BP49" s="25">
        <f>Kaspakas!BP56</f>
        <v>25.733988737225001</v>
      </c>
      <c r="BQ49" s="25">
        <f>Kaspakas!BQ56</f>
        <v>0.32730473987375402</v>
      </c>
      <c r="BR49" s="25">
        <f>Kaspakas!BR56</f>
        <v>0.90148882360335103</v>
      </c>
      <c r="BS49" s="25">
        <f>Kaspakas!BS56</f>
        <v>510.73227470928299</v>
      </c>
      <c r="BT49" s="25">
        <f>Kaspakas!BT56</f>
        <v>0.58823105251353902</v>
      </c>
      <c r="BU49" s="25">
        <f>Kaspakas!BU56</f>
        <v>0.33683056411959</v>
      </c>
      <c r="BV49" s="25">
        <f>Kaspakas!BV56</f>
        <v>5.6884560996379899E-4</v>
      </c>
      <c r="BW49" s="25">
        <f>Kaspakas!BW56</f>
        <v>9.35201570600812E-3</v>
      </c>
      <c r="BX49" s="25">
        <f>Kaspakas!BX56</f>
        <v>0.48340036060232999</v>
      </c>
      <c r="BY49" s="25">
        <f>Kaspakas!BY56</f>
        <v>0.12946227507434299</v>
      </c>
      <c r="BZ49" s="25">
        <f>Kaspakas!BZ56</f>
        <v>0.594142453900107</v>
      </c>
      <c r="CA49" s="25">
        <f>Kaspakas!CA56</f>
        <v>0.13133836666684301</v>
      </c>
      <c r="CB49" s="25">
        <f>Kaspakas!CB56</f>
        <v>8.9259515325868094E-2</v>
      </c>
      <c r="CC49" s="25">
        <f>Kaspakas!CC56</f>
        <v>564.65053869490805</v>
      </c>
      <c r="CD49" s="25">
        <f>Kaspakas!CD56</f>
        <v>8.4398578285491208</v>
      </c>
      <c r="CF49" s="25">
        <f>Kaspakas!CF56</f>
        <v>34.536983657537199</v>
      </c>
      <c r="CG49" s="25">
        <f>Kaspakas!CG56</f>
        <v>458789.81930788298</v>
      </c>
      <c r="CH49" s="25">
        <f>Kaspakas!CH56</f>
        <v>137.68056683052501</v>
      </c>
      <c r="CI49" s="25">
        <f>Kaspakas!CI56</f>
        <v>73.970064987936794</v>
      </c>
      <c r="CJ49" s="25">
        <f>Kaspakas!CJ56</f>
        <v>2.4182874185590002</v>
      </c>
      <c r="CK49" s="25">
        <f>Kaspakas!CK56</f>
        <v>13.748038228390101</v>
      </c>
      <c r="CL49" s="25">
        <f>Kaspakas!CL56</f>
        <v>0.20160344399330701</v>
      </c>
      <c r="CM49" s="25">
        <f>Kaspakas!CM56</f>
        <v>0.98680930910471498</v>
      </c>
      <c r="CN49" s="25">
        <f>Kaspakas!CN56</f>
        <v>267.516509693209</v>
      </c>
      <c r="CO49" s="25">
        <f>Kaspakas!CO56</f>
        <v>10.6731287861389</v>
      </c>
      <c r="CP49" s="25">
        <f>Kaspakas!CP56</f>
        <v>0.155519898361724</v>
      </c>
      <c r="CQ49" s="25">
        <f>Kaspakas!CQ56</f>
        <v>2.5792225487362699E-3</v>
      </c>
      <c r="CR49" s="25">
        <f>Kaspakas!CR56</f>
        <v>5.8691259382831597E-3</v>
      </c>
      <c r="CS49" s="25">
        <f>Kaspakas!CS56</f>
        <v>0.21147324319569999</v>
      </c>
      <c r="CT49" s="25">
        <f>Kaspakas!CT56</f>
        <v>0.113318367421969</v>
      </c>
      <c r="CU49" s="25">
        <f>Kaspakas!CU56</f>
        <v>0.98086769030625398</v>
      </c>
      <c r="CV49" s="25">
        <f>Kaspakas!CV56</f>
        <v>5.5514733394191003E-2</v>
      </c>
      <c r="CW49" s="25">
        <f>Kaspakas!CW56</f>
        <v>4.2228423022815001E-2</v>
      </c>
      <c r="CX49" s="25">
        <f>Kaspakas!CX56</f>
        <v>284.08997630240202</v>
      </c>
      <c r="CY49" s="25">
        <f>Kaspakas!CY56</f>
        <v>8.1971914272995896</v>
      </c>
      <c r="DA49" s="25">
        <f>Kaspakas!DA56</f>
        <v>0.62865326101291297</v>
      </c>
      <c r="DB49" s="25">
        <f>Kaspakas!DB56</f>
        <v>8215.4144383182556</v>
      </c>
      <c r="DC49" s="25">
        <f>Kaspakas!DC56</f>
        <v>2.3362139987396748</v>
      </c>
      <c r="DD49" s="25">
        <f>Kaspakas!DD56</f>
        <v>1.2602790942071307</v>
      </c>
      <c r="DE49" s="25">
        <f>Kaspakas!DE56</f>
        <v>3.805569852640607E-2</v>
      </c>
      <c r="DF49" s="25">
        <f>Kaspakas!DF56</f>
        <v>0.21024679963893717</v>
      </c>
      <c r="DG49" s="25">
        <f>Kaspakas!DG56</f>
        <v>2.8914912438263848E-3</v>
      </c>
      <c r="DH49" s="25">
        <f>Kaspakas!DH56</f>
        <v>1.359054275037481E-2</v>
      </c>
      <c r="DI49" s="25">
        <f>Kaspakas!DI56</f>
        <v>3.570619283266895</v>
      </c>
      <c r="DJ49" s="25">
        <f>Kaspakas!DJ56</f>
        <v>0.13517133721047239</v>
      </c>
      <c r="DK49" s="25">
        <f>Kaspakas!DK56</f>
        <v>1.4417585383062293E-3</v>
      </c>
      <c r="DL49" s="25">
        <f>Kaspakas!DL56</f>
        <v>2.2944574363151914E-5</v>
      </c>
      <c r="DM49" s="25">
        <f>Kaspakas!DM56</f>
        <v>5.1116775577724395E-5</v>
      </c>
      <c r="DN49" s="25">
        <f>Kaspakas!DN56</f>
        <v>1.7814273708676607E-3</v>
      </c>
      <c r="DO49" s="25">
        <f>Kaspakas!DO56</f>
        <v>9.3066990326847072E-4</v>
      </c>
      <c r="DP49" s="25">
        <f>Kaspakas!DP56</f>
        <v>7.6870508644690753E-3</v>
      </c>
      <c r="DQ49" s="25">
        <f>Kaspakas!DQ56</f>
        <v>2.8184853415054992E-4</v>
      </c>
      <c r="DR49" s="25">
        <f>Kaspakas!DR56</f>
        <v>2.0661386239881146E-4</v>
      </c>
      <c r="DS49" s="25">
        <f>Kaspakas!DS56</f>
        <v>1.3710906192200871</v>
      </c>
      <c r="DT49" s="25">
        <f>Kaspakas!DT56</f>
        <v>3.9224693855469062E-2</v>
      </c>
      <c r="DV49" s="25">
        <f>Kaspakas!DV56</f>
        <v>7.642212246374549E-3</v>
      </c>
      <c r="DW49" s="25">
        <f>Kaspakas!DW56</f>
        <v>99.870540285431574</v>
      </c>
      <c r="DX49" s="25">
        <f>Kaspakas!DX56</f>
        <v>2.8400144147113979E-2</v>
      </c>
      <c r="DY49" s="25">
        <f>Kaspakas!DY56</f>
        <v>1.5320560513885131E-2</v>
      </c>
      <c r="DZ49" s="25">
        <f>Kaspakas!DZ56</f>
        <v>4.6262342591564873E-4</v>
      </c>
      <c r="EA49" s="25">
        <f>Kaspakas!EA56</f>
        <v>2.5558615004603277E-3</v>
      </c>
      <c r="EB49" s="25">
        <f>Kaspakas!EB56</f>
        <v>3.5150362153932867E-5</v>
      </c>
      <c r="EC49" s="25">
        <f>Kaspakas!EC56</f>
        <v>1.6521319252276625E-4</v>
      </c>
      <c r="ED49" s="25">
        <f>Kaspakas!ED56</f>
        <v>4.3406170151343376E-2</v>
      </c>
      <c r="EE49" s="25">
        <f>Kaspakas!EE56</f>
        <v>1.6432079695638086E-3</v>
      </c>
      <c r="EF49" s="25">
        <f>Kaspakas!EF56</f>
        <v>1.7526712165631498E-5</v>
      </c>
      <c r="EG49" s="25">
        <f>Kaspakas!EG56</f>
        <v>2.7892531234691125E-7</v>
      </c>
      <c r="EH49" s="25">
        <f>Kaspakas!EH56</f>
        <v>6.2140017803429594E-7</v>
      </c>
      <c r="EI49" s="25">
        <f>Kaspakas!EI56</f>
        <v>2.1655890319786332E-5</v>
      </c>
      <c r="EJ49" s="25">
        <f>Kaspakas!EJ56</f>
        <v>1.1313672215158415E-5</v>
      </c>
      <c r="EK49" s="25">
        <f>Kaspakas!EK56</f>
        <v>9.3447497846898067E-5</v>
      </c>
      <c r="EL49" s="25">
        <f>Kaspakas!EL56</f>
        <v>3.4262867193872782E-6</v>
      </c>
      <c r="EM49" s="25">
        <f>Kaspakas!EM56</f>
        <v>2.5116977631688595E-6</v>
      </c>
      <c r="EN49" s="25">
        <f>Kaspakas!EN56</f>
        <v>1.6667638857404708E-2</v>
      </c>
      <c r="EO49" s="25">
        <f>Kaspakas!EO56</f>
        <v>4.7683429695340569E-4</v>
      </c>
      <c r="EQ49" s="25">
        <f>Kaspakas!EQ56</f>
        <v>199.74108057086315</v>
      </c>
    </row>
    <row r="50" spans="1:147">
      <c r="A50" s="25" t="str">
        <f>Kaspakas!A57</f>
        <v>LEM6-13.d</v>
      </c>
      <c r="B50" s="25" t="str">
        <f>Kaspakas!B57</f>
        <v>Kaspakas</v>
      </c>
      <c r="C50" s="25" t="str">
        <f>Kaspakas!C57</f>
        <v>epithermal</v>
      </c>
      <c r="D50" s="25" t="str">
        <f>Kaspakas!D57</f>
        <v>epithermal IS overprinting sericitic</v>
      </c>
      <c r="E50" s="25" t="str">
        <f>Kaspakas!E57</f>
        <v>pyrite</v>
      </c>
      <c r="F50" s="25" t="str">
        <f>Kaspakas!F57</f>
        <v>anhedral, inclusions</v>
      </c>
      <c r="G50" s="25">
        <f>Kaspakas!G57</f>
        <v>19.635070391986599</v>
      </c>
      <c r="H50" s="25">
        <f>Kaspakas!H57</f>
        <v>444751.48798654898</v>
      </c>
      <c r="I50" s="25">
        <f>Kaspakas!I57</f>
        <v>315.09623366706597</v>
      </c>
      <c r="J50" s="25">
        <f>Kaspakas!J57</f>
        <v>48.879071897375901</v>
      </c>
      <c r="K50" s="25">
        <f>Kaspakas!K57</f>
        <v>2.3226058947789801</v>
      </c>
      <c r="L50" s="25">
        <f>Kaspakas!L57</f>
        <v>3.3015146027317601</v>
      </c>
      <c r="M50" s="25">
        <f>Kaspakas!M57</f>
        <v>0.38901227220228102</v>
      </c>
      <c r="N50" s="25">
        <f>Kaspakas!N57</f>
        <v>1.1119652563798601</v>
      </c>
      <c r="O50" s="25">
        <f>Kaspakas!O57</f>
        <v>299.507130404728</v>
      </c>
      <c r="P50" s="25">
        <f>Kaspakas!P57</f>
        <v>2.1802805729495698</v>
      </c>
      <c r="Q50" s="25">
        <f>Kaspakas!Q57</f>
        <v>2.0549330858268999E-2</v>
      </c>
      <c r="R50" s="25">
        <f>Kaspakas!R57</f>
        <v>0.238787582596619</v>
      </c>
      <c r="S50" s="25">
        <f>Kaspakas!S57</f>
        <v>6.1567660937444603E-3</v>
      </c>
      <c r="T50" s="25">
        <f>Kaspakas!T57</f>
        <v>0.20386229442953299</v>
      </c>
      <c r="U50" s="25">
        <f>Kaspakas!U57</f>
        <v>0.305236028218211</v>
      </c>
      <c r="V50" s="25">
        <f>Kaspakas!V57</f>
        <v>4.2110016771120797</v>
      </c>
      <c r="W50" s="25">
        <f>Kaspakas!W57</f>
        <v>4.4962389024866697E-2</v>
      </c>
      <c r="X50" s="25">
        <f>Kaspakas!X57</f>
        <v>2.4483369491290499E-2</v>
      </c>
      <c r="Y50" s="25">
        <f>Kaspakas!Y57</f>
        <v>11.952665525316799</v>
      </c>
      <c r="Z50" s="25">
        <f>Kaspakas!Z57</f>
        <v>6.0170559888305499</v>
      </c>
      <c r="AA50" s="25">
        <f>Kaspakas!AA57</f>
        <v>6.446444693725498</v>
      </c>
      <c r="AB50" s="25">
        <f>Kaspakas!AB57</f>
        <v>0.1824095695082861</v>
      </c>
      <c r="AC50" s="25">
        <f>Kaspakas!AC57</f>
        <v>0.50340704139054959</v>
      </c>
      <c r="AD50" s="25">
        <f>Kaspakas!AD57</f>
        <v>1.052049189083653</v>
      </c>
      <c r="AE50" s="25">
        <f>Kaspakas!AE57</f>
        <v>2.0483606304746473E-3</v>
      </c>
      <c r="AF50" s="25">
        <f>Kaspakas!AF57</f>
        <v>2.5537067658397548E-2</v>
      </c>
      <c r="AG50" s="25">
        <f>Kaspakas!AG57</f>
        <v>6.5216047234577991E-5</v>
      </c>
      <c r="AH50" s="25">
        <f>Kaspakas!AH57</f>
        <v>1.7192257923342457E-3</v>
      </c>
      <c r="AI50" s="25">
        <f>Kaspakas!AI57</f>
        <v>1.9095931166185361E-2</v>
      </c>
      <c r="AJ50" s="25">
        <f>Kaspakas!AJ57</f>
        <v>6.9194117224938888E-3</v>
      </c>
      <c r="AK50" s="25">
        <f>Kaspakas!AK57</f>
        <v>7.7701244493959536E-5</v>
      </c>
      <c r="AL50" s="25">
        <f>Kaspakas!AL57</f>
        <v>9.687073205093483E-4</v>
      </c>
      <c r="AM50" s="25">
        <f>Kaspakas!AM57</f>
        <v>6.5216047234577991E-5</v>
      </c>
      <c r="AP50" s="25">
        <f>Kaspakas!AP57</f>
        <v>0.331334170318281</v>
      </c>
      <c r="AQ50" s="25">
        <f>Kaspakas!AQ57</f>
        <v>10.955550279219301</v>
      </c>
      <c r="AR50" s="25">
        <f>Kaspakas!AR57</f>
        <v>3.8642536326472098E-2</v>
      </c>
      <c r="AS50" s="25">
        <f>Kaspakas!AS57</f>
        <v>0.38584506120093898</v>
      </c>
      <c r="AT50" s="25">
        <f>Kaspakas!AT57</f>
        <v>0.28342106934030697</v>
      </c>
      <c r="AU50" s="25">
        <f>Kaspakas!AU57</f>
        <v>3.3015146027317601</v>
      </c>
      <c r="AV50" s="25">
        <f>Kaspakas!AV57</f>
        <v>7.9799832730244297E-2</v>
      </c>
      <c r="AW50" s="25">
        <f>Kaspakas!AW57</f>
        <v>0.68013285809254698</v>
      </c>
      <c r="AX50" s="25">
        <f>Kaspakas!AX57</f>
        <v>0.57866384666334403</v>
      </c>
      <c r="AY50" s="25">
        <f>Kaspakas!AY57</f>
        <v>2.1802805729495698</v>
      </c>
      <c r="AZ50" s="25">
        <f>Kaspakas!AZ57</f>
        <v>2.0549330858268999E-2</v>
      </c>
      <c r="BA50" s="25">
        <f>Kaspakas!BA57</f>
        <v>0.238787582596619</v>
      </c>
      <c r="BB50" s="25">
        <f>Kaspakas!BB57</f>
        <v>6.1567660937444603E-3</v>
      </c>
      <c r="BC50" s="25">
        <f>Kaspakas!BC57</f>
        <v>0.20386229442953299</v>
      </c>
      <c r="BD50" s="25">
        <f>Kaspakas!BD57</f>
        <v>9.9094900453439397E-2</v>
      </c>
      <c r="BE50" s="25">
        <f>Kaspakas!BE57</f>
        <v>3.2202971954538701E-3</v>
      </c>
      <c r="BF50" s="25">
        <f>Kaspakas!BF57</f>
        <v>4.4962389024866697E-2</v>
      </c>
      <c r="BG50" s="25">
        <f>Kaspakas!BG57</f>
        <v>8.6308962089673893E-3</v>
      </c>
      <c r="BH50" s="25">
        <f>Kaspakas!BH57</f>
        <v>0.175688183426606</v>
      </c>
      <c r="BI50" s="25">
        <f>Kaspakas!BI57</f>
        <v>1.0414190989134301E-2</v>
      </c>
      <c r="BK50" s="25">
        <f>Kaspakas!BK57</f>
        <v>2.6031340270227701</v>
      </c>
      <c r="BL50" s="25">
        <f>Kaspakas!BL57</f>
        <v>2160.5103024068499</v>
      </c>
      <c r="BM50" s="25">
        <f>Kaspakas!BM57</f>
        <v>145.25664218422401</v>
      </c>
      <c r="BN50" s="25">
        <f>Kaspakas!BN57</f>
        <v>22.7024257114299</v>
      </c>
      <c r="BO50" s="25">
        <f>Kaspakas!BO57</f>
        <v>1.71907583643092</v>
      </c>
      <c r="BP50" s="25">
        <f>Kaspakas!BP57</f>
        <v>4.2622569931249297</v>
      </c>
      <c r="BQ50" s="25">
        <f>Kaspakas!BQ57</f>
        <v>4.1593375875109299E-2</v>
      </c>
      <c r="BR50" s="25">
        <f>Kaspakas!BR57</f>
        <v>0.62318794337633598</v>
      </c>
      <c r="BS50" s="25">
        <f>Kaspakas!BS57</f>
        <v>46.192653194058202</v>
      </c>
      <c r="BT50" s="25">
        <f>Kaspakas!BT57</f>
        <v>2.13617199923159</v>
      </c>
      <c r="BU50" s="25">
        <f>Kaspakas!BU57</f>
        <v>1.25106917419321E-4</v>
      </c>
      <c r="BV50" s="25">
        <f>Kaspakas!BV57</f>
        <v>1.6699852356920201E-3</v>
      </c>
      <c r="BW50" s="25">
        <f>Kaspakas!BW57</f>
        <v>4.47620627065411E-5</v>
      </c>
      <c r="BX50" s="25">
        <f>Kaspakas!BX57</f>
        <v>9.3210052816254094E-2</v>
      </c>
      <c r="BY50" s="25">
        <f>Kaspakas!BY57</f>
        <v>7.5329596348707006E-2</v>
      </c>
      <c r="BZ50" s="25">
        <f>Kaspakas!BZ57</f>
        <v>4.0502204485659696</v>
      </c>
      <c r="CA50" s="25">
        <f>Kaspakas!CA57</f>
        <v>9.7446133962027595E-4</v>
      </c>
      <c r="CB50" s="25">
        <f>Kaspakas!CB57</f>
        <v>3.1360853555244102E-2</v>
      </c>
      <c r="CC50" s="25">
        <f>Kaspakas!CC57</f>
        <v>8.6522619711042204</v>
      </c>
      <c r="CD50" s="25">
        <f>Kaspakas!CD57</f>
        <v>0.95283665126719297</v>
      </c>
      <c r="CF50" s="25">
        <f>Kaspakas!CF57</f>
        <v>19.635070391986599</v>
      </c>
      <c r="CG50" s="25">
        <f>Kaspakas!CG57</f>
        <v>444751.48798654898</v>
      </c>
      <c r="CH50" s="25">
        <f>Kaspakas!CH57</f>
        <v>315.09623366706597</v>
      </c>
      <c r="CI50" s="25">
        <f>Kaspakas!CI57</f>
        <v>48.879071897375901</v>
      </c>
      <c r="CJ50" s="25">
        <f>Kaspakas!CJ57</f>
        <v>2.3226058947789801</v>
      </c>
      <c r="CK50" s="25">
        <f>Kaspakas!CK57</f>
        <v>3.3015146027317601</v>
      </c>
      <c r="CL50" s="25">
        <f>Kaspakas!CL57</f>
        <v>0.38901227220228102</v>
      </c>
      <c r="CM50" s="25">
        <f>Kaspakas!CM57</f>
        <v>1.1119652563798601</v>
      </c>
      <c r="CN50" s="25">
        <f>Kaspakas!CN57</f>
        <v>299.507130404728</v>
      </c>
      <c r="CO50" s="25">
        <f>Kaspakas!CO57</f>
        <v>2.1802805729495698</v>
      </c>
      <c r="CP50" s="25">
        <f>Kaspakas!CP57</f>
        <v>2.0549330858268999E-2</v>
      </c>
      <c r="CQ50" s="25">
        <f>Kaspakas!CQ57</f>
        <v>0.238787582596619</v>
      </c>
      <c r="CR50" s="25">
        <f>Kaspakas!CR57</f>
        <v>6.1567660937444603E-3</v>
      </c>
      <c r="CS50" s="25">
        <f>Kaspakas!CS57</f>
        <v>0.20386229442953299</v>
      </c>
      <c r="CT50" s="25">
        <f>Kaspakas!CT57</f>
        <v>0.305236028218211</v>
      </c>
      <c r="CU50" s="25">
        <f>Kaspakas!CU57</f>
        <v>4.2110016771120797</v>
      </c>
      <c r="CV50" s="25">
        <f>Kaspakas!CV57</f>
        <v>4.4962389024866697E-2</v>
      </c>
      <c r="CW50" s="25">
        <f>Kaspakas!CW57</f>
        <v>2.4483369491290499E-2</v>
      </c>
      <c r="CX50" s="25">
        <f>Kaspakas!CX57</f>
        <v>11.952665525316799</v>
      </c>
      <c r="CY50" s="25">
        <f>Kaspakas!CY57</f>
        <v>6.0170559888305499</v>
      </c>
      <c r="DA50" s="25">
        <f>Kaspakas!DA57</f>
        <v>0.35740385305613237</v>
      </c>
      <c r="DB50" s="25">
        <f>Kaspakas!DB57</f>
        <v>7964.0341657543022</v>
      </c>
      <c r="DC50" s="25">
        <f>Kaspakas!DC57</f>
        <v>5.3466676451824435</v>
      </c>
      <c r="DD50" s="25">
        <f>Kaspakas!DD57</f>
        <v>0.83278651257851655</v>
      </c>
      <c r="DE50" s="25">
        <f>Kaspakas!DE57</f>
        <v>3.654999362318604E-2</v>
      </c>
      <c r="DF50" s="25">
        <f>Kaspakas!DF57</f>
        <v>5.0489594781033188E-2</v>
      </c>
      <c r="DG50" s="25">
        <f>Kaspakas!DG57</f>
        <v>5.5793966438948553E-3</v>
      </c>
      <c r="DH50" s="25">
        <f>Kaspakas!DH57</f>
        <v>1.5314216449247488E-2</v>
      </c>
      <c r="DI50" s="25">
        <f>Kaspakas!DI57</f>
        <v>3.997607237495302</v>
      </c>
      <c r="DJ50" s="25">
        <f>Kaspakas!DJ57</f>
        <v>2.7612469262279254E-2</v>
      </c>
      <c r="DK50" s="25">
        <f>Kaspakas!DK57</f>
        <v>1.9050406754047067E-4</v>
      </c>
      <c r="DL50" s="25">
        <f>Kaspakas!DL57</f>
        <v>2.124236797080526E-3</v>
      </c>
      <c r="DM50" s="25">
        <f>Kaspakas!DM57</f>
        <v>5.3621959046007249E-5</v>
      </c>
      <c r="DN50" s="25">
        <f>Kaspakas!DN57</f>
        <v>1.7173135745053745E-3</v>
      </c>
      <c r="DO50" s="25">
        <f>Kaspakas!DO57</f>
        <v>2.5068661975871467E-3</v>
      </c>
      <c r="DP50" s="25">
        <f>Kaspakas!DP57</f>
        <v>3.3001580541630722E-2</v>
      </c>
      <c r="DQ50" s="25">
        <f>Kaspakas!DQ57</f>
        <v>2.2827423755387245E-4</v>
      </c>
      <c r="DR50" s="25">
        <f>Kaspakas!DR57</f>
        <v>1.1979143839682841E-4</v>
      </c>
      <c r="DS50" s="25">
        <f>Kaspakas!DS57</f>
        <v>5.7686609678169888E-2</v>
      </c>
      <c r="DT50" s="25">
        <f>Kaspakas!DT57</f>
        <v>2.8792444481297957E-2</v>
      </c>
      <c r="DV50" s="25">
        <f>Kaspakas!DV57</f>
        <v>4.4810688943472277E-3</v>
      </c>
      <c r="DW50" s="25">
        <f>Kaspakas!DW57</f>
        <v>99.851709679456818</v>
      </c>
      <c r="DX50" s="25">
        <f>Kaspakas!DX57</f>
        <v>6.7035612146791601E-2</v>
      </c>
      <c r="DY50" s="25">
        <f>Kaspakas!DY57</f>
        <v>1.0441336055102349E-2</v>
      </c>
      <c r="DZ50" s="25">
        <f>Kaspakas!DZ57</f>
        <v>4.5825762121183794E-4</v>
      </c>
      <c r="EA50" s="25">
        <f>Kaspakas!EA57</f>
        <v>6.3302997638906391E-4</v>
      </c>
      <c r="EB50" s="25">
        <f>Kaspakas!EB57</f>
        <v>6.9953528862085025E-5</v>
      </c>
      <c r="EC50" s="25">
        <f>Kaspakas!EC57</f>
        <v>1.9200704856767663E-4</v>
      </c>
      <c r="ED50" s="25">
        <f>Kaspakas!ED57</f>
        <v>5.012132155425901E-2</v>
      </c>
      <c r="EE50" s="25">
        <f>Kaspakas!EE57</f>
        <v>3.462004565683444E-4</v>
      </c>
      <c r="EF50" s="25">
        <f>Kaspakas!EF57</f>
        <v>2.3885076895579909E-6</v>
      </c>
      <c r="EG50" s="25">
        <f>Kaspakas!EG57</f>
        <v>2.6633320693748474E-5</v>
      </c>
      <c r="EH50" s="25">
        <f>Kaspakas!EH57</f>
        <v>6.7230302829803593E-7</v>
      </c>
      <c r="EI50" s="25">
        <f>Kaspakas!EI57</f>
        <v>2.1531386342798259E-5</v>
      </c>
      <c r="EJ50" s="25">
        <f>Kaspakas!EJ57</f>
        <v>3.1430663223806924E-5</v>
      </c>
      <c r="EK50" s="25">
        <f>Kaspakas!EK57</f>
        <v>4.1376821980195708E-4</v>
      </c>
      <c r="EL50" s="25">
        <f>Kaspakas!EL57</f>
        <v>2.8620636754098819E-6</v>
      </c>
      <c r="EM50" s="25">
        <f>Kaspakas!EM57</f>
        <v>1.5019247381332323E-6</v>
      </c>
      <c r="EN50" s="25">
        <f>Kaspakas!EN57</f>
        <v>7.2326492856415357E-4</v>
      </c>
      <c r="EO50" s="25">
        <f>Kaspakas!EO57</f>
        <v>3.6099478574200001E-4</v>
      </c>
      <c r="EQ50" s="25">
        <f>Kaspakas!EQ57</f>
        <v>199.70341935891364</v>
      </c>
    </row>
    <row r="51" spans="1:147">
      <c r="A51" s="25" t="str">
        <f>Kaspakas!A58</f>
        <v>LEM6-15.d</v>
      </c>
      <c r="B51" s="25" t="str">
        <f>Kaspakas!B58</f>
        <v>Kaspakas</v>
      </c>
      <c r="C51" s="25" t="str">
        <f>Kaspakas!C58</f>
        <v>epithermal</v>
      </c>
      <c r="D51" s="25" t="str">
        <f>Kaspakas!D58</f>
        <v>epithermal IS overprinting sericitic</v>
      </c>
      <c r="E51" s="25" t="str">
        <f>Kaspakas!E58</f>
        <v>pyrite</v>
      </c>
      <c r="F51" s="25" t="str">
        <f>Kaspakas!F58</f>
        <v>anhedral, inclusions</v>
      </c>
      <c r="G51" s="25">
        <f>Kaspakas!G58</f>
        <v>22.2563278500003</v>
      </c>
      <c r="H51" s="25">
        <f>Kaspakas!H58</f>
        <v>401107.82626583398</v>
      </c>
      <c r="I51" s="25">
        <f>Kaspakas!I58</f>
        <v>414.02171530657</v>
      </c>
      <c r="J51" s="25">
        <f>Kaspakas!J58</f>
        <v>9.3060592479806896</v>
      </c>
      <c r="K51" s="25">
        <f>Kaspakas!K58</f>
        <v>5.3278549082895701</v>
      </c>
      <c r="L51" s="25">
        <f>Kaspakas!L58</f>
        <v>3.0413869319107398</v>
      </c>
      <c r="M51" s="25">
        <f>Kaspakas!M58</f>
        <v>0.47207889345929399</v>
      </c>
      <c r="N51" s="25">
        <f>Kaspakas!N58</f>
        <v>0.264061330850966</v>
      </c>
      <c r="O51" s="25">
        <f>Kaspakas!O58</f>
        <v>8.5619574683186794</v>
      </c>
      <c r="P51" s="25">
        <f>Kaspakas!P58</f>
        <v>12.275541028718401</v>
      </c>
      <c r="Q51" s="25">
        <f>Kaspakas!Q58</f>
        <v>22.029324010446199</v>
      </c>
      <c r="R51" s="25">
        <f>Kaspakas!R58</f>
        <v>5.8640447894849103E-2</v>
      </c>
      <c r="S51" s="25">
        <f>Kaspakas!S58</f>
        <v>8.1246430643543994E-3</v>
      </c>
      <c r="T51" s="25">
        <f>Kaspakas!T58</f>
        <v>0.103655875058349</v>
      </c>
      <c r="U51" s="25">
        <f>Kaspakas!U58</f>
        <v>0.67555155469479</v>
      </c>
      <c r="V51" s="25">
        <f>Kaspakas!V58</f>
        <v>2.4955763181436201</v>
      </c>
      <c r="W51" s="25">
        <f>Kaspakas!W58</f>
        <v>3.33744611853573E-2</v>
      </c>
      <c r="X51" s="25">
        <f>Kaspakas!X58</f>
        <v>0.13726470783883099</v>
      </c>
      <c r="Y51" s="25">
        <f>Kaspakas!Y58</f>
        <v>2442.7384349225399</v>
      </c>
      <c r="Z51" s="25">
        <f>Kaspakas!Z58</f>
        <v>17.4776244349503</v>
      </c>
      <c r="AA51" s="25">
        <f>Kaspakas!AA58</f>
        <v>44.489477691258848</v>
      </c>
      <c r="AB51" s="25">
        <f>Kaspakas!AB58</f>
        <v>5.0253194747425598E-3</v>
      </c>
      <c r="AC51" s="25">
        <f>Kaspakas!AC58</f>
        <v>7.1549307879558224E-3</v>
      </c>
      <c r="AD51" s="25">
        <f>Kaspakas!AD58</f>
        <v>48.355964957610553</v>
      </c>
      <c r="AE51" s="25">
        <f>Kaspakas!AE58</f>
        <v>5.6192961913739938E-5</v>
      </c>
      <c r="AF51" s="25">
        <f>Kaspakas!AF58</f>
        <v>2.7655501098144058E-4</v>
      </c>
      <c r="AG51" s="25">
        <f>Kaspakas!AG58</f>
        <v>5.320813666532969E-2</v>
      </c>
      <c r="AH51" s="25">
        <f>Kaspakas!AH58</f>
        <v>9.0182901679134366E-3</v>
      </c>
      <c r="AI51" s="25">
        <f>Kaspakas!AI58</f>
        <v>4.2214269901298951E-2</v>
      </c>
      <c r="AJ51" s="25">
        <f>Kaspakas!AJ58</f>
        <v>2.964951009786709E-2</v>
      </c>
      <c r="AK51" s="25">
        <f>Kaspakas!AK58</f>
        <v>3.3153987523864734E-4</v>
      </c>
      <c r="AL51" s="25">
        <f>Kaspakas!AL58</f>
        <v>1.6316814546661288E-3</v>
      </c>
      <c r="AM51" s="25">
        <f>Kaspakas!AM58</f>
        <v>5.320813666532969E-2</v>
      </c>
      <c r="AP51" s="25">
        <f>Kaspakas!AP58</f>
        <v>0.228088758329105</v>
      </c>
      <c r="AQ51" s="25">
        <f>Kaspakas!AQ58</f>
        <v>4.3241634393853596</v>
      </c>
      <c r="AR51" s="25">
        <f>Kaspakas!AR58</f>
        <v>1.7239620184351399E-2</v>
      </c>
      <c r="AS51" s="25">
        <f>Kaspakas!AS58</f>
        <v>0.201368397833906</v>
      </c>
      <c r="AT51" s="25">
        <f>Kaspakas!AT58</f>
        <v>9.2191045226083901E-2</v>
      </c>
      <c r="AU51" s="25">
        <f>Kaspakas!AU58</f>
        <v>3.0413869319107398</v>
      </c>
      <c r="AV51" s="25">
        <f>Kaspakas!AV58</f>
        <v>4.2118363552147299E-2</v>
      </c>
      <c r="AW51" s="25">
        <f>Kaspakas!AW58</f>
        <v>0.24409488950824201</v>
      </c>
      <c r="AX51" s="25">
        <f>Kaspakas!AX58</f>
        <v>0.36177791274010801</v>
      </c>
      <c r="AY51" s="25">
        <f>Kaspakas!AY58</f>
        <v>0.86501239270414598</v>
      </c>
      <c r="AZ51" s="25">
        <f>Kaspakas!AZ58</f>
        <v>1.23797793309372E-2</v>
      </c>
      <c r="BA51" s="25">
        <f>Kaspakas!BA58</f>
        <v>5.8640447894849103E-2</v>
      </c>
      <c r="BB51" s="25">
        <f>Kaspakas!BB58</f>
        <v>8.1246430643543994E-3</v>
      </c>
      <c r="BC51" s="25">
        <f>Kaspakas!BC58</f>
        <v>0.103655875058349</v>
      </c>
      <c r="BD51" s="25">
        <f>Kaspakas!BD58</f>
        <v>1.6253126323174799E-2</v>
      </c>
      <c r="BE51" s="25">
        <f>Kaspakas!BE58</f>
        <v>0.20886413638767001</v>
      </c>
      <c r="BF51" s="25">
        <f>Kaspakas!BF58</f>
        <v>2.3206826297039699E-4</v>
      </c>
      <c r="BG51" s="25">
        <f>Kaspakas!BG58</f>
        <v>1.13003078480738E-4</v>
      </c>
      <c r="BH51" s="25">
        <f>Kaspakas!BH58</f>
        <v>8.9284806320416799E-2</v>
      </c>
      <c r="BI51" s="25">
        <f>Kaspakas!BI58</f>
        <v>6.24343311838098E-3</v>
      </c>
      <c r="BK51" s="25">
        <f>Kaspakas!BK58</f>
        <v>5.1939436914526098</v>
      </c>
      <c r="BL51" s="25">
        <f>Kaspakas!BL58</f>
        <v>16662.460383626199</v>
      </c>
      <c r="BM51" s="25">
        <f>Kaspakas!BM58</f>
        <v>53.081726098530403</v>
      </c>
      <c r="BN51" s="25">
        <f>Kaspakas!BN58</f>
        <v>0.41015185347162902</v>
      </c>
      <c r="BO51" s="25">
        <f>Kaspakas!BO58</f>
        <v>1.37077174010606</v>
      </c>
      <c r="BP51" s="25">
        <f>Kaspakas!BP58</f>
        <v>0.454106554904816</v>
      </c>
      <c r="BQ51" s="25">
        <f>Kaspakas!BQ58</f>
        <v>0.22812310817617101</v>
      </c>
      <c r="BR51" s="25">
        <f>Kaspakas!BR58</f>
        <v>0.76600806069435701</v>
      </c>
      <c r="BS51" s="25">
        <f>Kaspakas!BS58</f>
        <v>1.54900655936799</v>
      </c>
      <c r="BT51" s="25">
        <f>Kaspakas!BT58</f>
        <v>9.0386615874308092</v>
      </c>
      <c r="BU51" s="25">
        <f>Kaspakas!BU58</f>
        <v>39.335205821213201</v>
      </c>
      <c r="BV51" s="25">
        <f>Kaspakas!BV58</f>
        <v>6.4391783336392699E-2</v>
      </c>
      <c r="BW51" s="25">
        <f>Kaspakas!BW58</f>
        <v>4.3091391470976501E-3</v>
      </c>
      <c r="BX51" s="25">
        <f>Kaspakas!BX58</f>
        <v>1.8430681272652401E-2</v>
      </c>
      <c r="BY51" s="25">
        <f>Kaspakas!BY58</f>
        <v>0.29985949421502001</v>
      </c>
      <c r="BZ51" s="25">
        <f>Kaspakas!BZ58</f>
        <v>2.4589267296540598</v>
      </c>
      <c r="CA51" s="25">
        <f>Kaspakas!CA58</f>
        <v>6.8177515117736995E-2</v>
      </c>
      <c r="CB51" s="25">
        <f>Kaspakas!CB58</f>
        <v>6.3551561520988106E-2</v>
      </c>
      <c r="CC51" s="25">
        <f>Kaspakas!CC58</f>
        <v>4425.3760603542896</v>
      </c>
      <c r="CD51" s="25">
        <f>Kaspakas!CD58</f>
        <v>23.839678558214199</v>
      </c>
      <c r="CF51" s="25">
        <f>Kaspakas!CF58</f>
        <v>22.2563278500003</v>
      </c>
      <c r="CG51" s="25">
        <f>Kaspakas!CG58</f>
        <v>401107.82626583398</v>
      </c>
      <c r="CH51" s="25">
        <f>Kaspakas!CH58</f>
        <v>414.02171530657</v>
      </c>
      <c r="CI51" s="25">
        <f>Kaspakas!CI58</f>
        <v>9.3060592479806896</v>
      </c>
      <c r="CJ51" s="25">
        <f>Kaspakas!CJ58</f>
        <v>5.3278549082895701</v>
      </c>
      <c r="CK51" s="25">
        <f>Kaspakas!CK58</f>
        <v>3.0413869319107398</v>
      </c>
      <c r="CL51" s="25">
        <f>Kaspakas!CL58</f>
        <v>0.47207889345929399</v>
      </c>
      <c r="CM51" s="25">
        <f>Kaspakas!CM58</f>
        <v>0.264061330850966</v>
      </c>
      <c r="CN51" s="25">
        <f>Kaspakas!CN58</f>
        <v>8.5619574683186794</v>
      </c>
      <c r="CO51" s="25">
        <f>Kaspakas!CO58</f>
        <v>12.275541028718401</v>
      </c>
      <c r="CP51" s="25">
        <f>Kaspakas!CP58</f>
        <v>22.029324010446199</v>
      </c>
      <c r="CQ51" s="25">
        <f>Kaspakas!CQ58</f>
        <v>5.8640447894849103E-2</v>
      </c>
      <c r="CR51" s="25">
        <f>Kaspakas!CR58</f>
        <v>8.1246430643543994E-3</v>
      </c>
      <c r="CS51" s="25">
        <f>Kaspakas!CS58</f>
        <v>0.103655875058349</v>
      </c>
      <c r="CT51" s="25">
        <f>Kaspakas!CT58</f>
        <v>0.67555155469479</v>
      </c>
      <c r="CU51" s="25">
        <f>Kaspakas!CU58</f>
        <v>2.4955763181436201</v>
      </c>
      <c r="CV51" s="25">
        <f>Kaspakas!CV58</f>
        <v>3.33744611853573E-2</v>
      </c>
      <c r="CW51" s="25">
        <f>Kaspakas!CW58</f>
        <v>0.13726470783883099</v>
      </c>
      <c r="CX51" s="25">
        <f>Kaspakas!CX58</f>
        <v>2442.7384349225399</v>
      </c>
      <c r="CY51" s="25">
        <f>Kaspakas!CY58</f>
        <v>17.4776244349503</v>
      </c>
      <c r="DA51" s="25">
        <f>Kaspakas!DA58</f>
        <v>0.40511682258684323</v>
      </c>
      <c r="DB51" s="25">
        <f>Kaspakas!DB58</f>
        <v>7182.5199438774107</v>
      </c>
      <c r="DC51" s="25">
        <f>Kaspakas!DC58</f>
        <v>7.025271244503438</v>
      </c>
      <c r="DD51" s="25">
        <f>Kaspakas!DD58</f>
        <v>0.15855375984319686</v>
      </c>
      <c r="DE51" s="25">
        <f>Kaspakas!DE58</f>
        <v>8.3842490609787712E-2</v>
      </c>
      <c r="DF51" s="25">
        <f>Kaspakas!DF58</f>
        <v>4.6511499188113467E-2</v>
      </c>
      <c r="DG51" s="25">
        <f>Kaspakas!DG58</f>
        <v>6.7707771246115914E-3</v>
      </c>
      <c r="DH51" s="25">
        <f>Kaspakas!DH58</f>
        <v>3.6367074900284535E-3</v>
      </c>
      <c r="DI51" s="25">
        <f>Kaspakas!DI58</f>
        <v>0.11427889244648645</v>
      </c>
      <c r="DJ51" s="25">
        <f>Kaspakas!DJ58</f>
        <v>0.1554653119138602</v>
      </c>
      <c r="DK51" s="25">
        <f>Kaspakas!DK58</f>
        <v>0.20422445178881449</v>
      </c>
      <c r="DL51" s="25">
        <f>Kaspakas!DL58</f>
        <v>5.2166111763839043E-4</v>
      </c>
      <c r="DM51" s="25">
        <f>Kaspakas!DM58</f>
        <v>7.0761057189242107E-5</v>
      </c>
      <c r="DN51" s="25">
        <f>Kaspakas!DN58</f>
        <v>8.7318570514993688E-4</v>
      </c>
      <c r="DO51" s="25">
        <f>Kaspakas!DO58</f>
        <v>5.5482223611595764E-3</v>
      </c>
      <c r="DP51" s="25">
        <f>Kaspakas!DP58</f>
        <v>1.9557808135921787E-2</v>
      </c>
      <c r="DQ51" s="25">
        <f>Kaspakas!DQ58</f>
        <v>1.6944227933807693E-4</v>
      </c>
      <c r="DR51" s="25">
        <f>Kaspakas!DR58</f>
        <v>6.7160432304807192E-4</v>
      </c>
      <c r="DS51" s="25">
        <f>Kaspakas!DS58</f>
        <v>11.78927816082307</v>
      </c>
      <c r="DT51" s="25">
        <f>Kaspakas!DT58</f>
        <v>8.3632848380074246E-2</v>
      </c>
      <c r="DV51" s="25">
        <f>Kaspakas!DV58</f>
        <v>5.6237677410739704E-3</v>
      </c>
      <c r="DW51" s="25">
        <f>Kaspakas!DW58</f>
        <v>99.706607348647836</v>
      </c>
      <c r="DX51" s="25">
        <f>Kaspakas!DX58</f>
        <v>9.7523705742097996E-2</v>
      </c>
      <c r="DY51" s="25">
        <f>Kaspakas!DY58</f>
        <v>2.2010182498432692E-3</v>
      </c>
      <c r="DZ51" s="25">
        <f>Kaspakas!DZ58</f>
        <v>1.1638882113357452E-3</v>
      </c>
      <c r="EA51" s="25">
        <f>Kaspakas!EA58</f>
        <v>6.4566528502288758E-4</v>
      </c>
      <c r="EB51" s="25">
        <f>Kaspakas!EB58</f>
        <v>9.3990858568283159E-5</v>
      </c>
      <c r="EC51" s="25">
        <f>Kaspakas!EC58</f>
        <v>5.0484198941800038E-5</v>
      </c>
      <c r="ED51" s="25">
        <f>Kaspakas!ED58</f>
        <v>1.586401534062299E-3</v>
      </c>
      <c r="EE51" s="25">
        <f>Kaspakas!EE58</f>
        <v>2.1581449035228584E-3</v>
      </c>
      <c r="EF51" s="25">
        <f>Kaspakas!EF58</f>
        <v>2.8350115815352242E-3</v>
      </c>
      <c r="EG51" s="25">
        <f>Kaspakas!EG58</f>
        <v>7.2416172362688996E-6</v>
      </c>
      <c r="EH51" s="25">
        <f>Kaspakas!EH58</f>
        <v>9.8229381886466724E-7</v>
      </c>
      <c r="EI51" s="25">
        <f>Kaspakas!EI58</f>
        <v>1.2121426035169099E-5</v>
      </c>
      <c r="EJ51" s="25">
        <f>Kaspakas!EJ58</f>
        <v>7.7019546450223886E-5</v>
      </c>
      <c r="EK51" s="25">
        <f>Kaspakas!EK58</f>
        <v>2.7149840329657795E-4</v>
      </c>
      <c r="EL51" s="25">
        <f>Kaspakas!EL58</f>
        <v>2.3521709575791597E-6</v>
      </c>
      <c r="EM51" s="25">
        <f>Kaspakas!EM58</f>
        <v>9.3231051295430227E-6</v>
      </c>
      <c r="EN51" s="25">
        <f>Kaspakas!EN58</f>
        <v>0.16365689725751181</v>
      </c>
      <c r="EO51" s="25">
        <f>Kaspakas!EO58</f>
        <v>1.1609779910168232E-3</v>
      </c>
      <c r="EQ51" s="25">
        <f>Kaspakas!EQ58</f>
        <v>199.41321469729567</v>
      </c>
    </row>
    <row r="52" spans="1:147">
      <c r="A52" s="25" t="str">
        <f>Kaspakas!A59</f>
        <v>LEM6-16.d</v>
      </c>
      <c r="B52" s="25" t="str">
        <f>Kaspakas!B59</f>
        <v>Kaspakas</v>
      </c>
      <c r="C52" s="25" t="str">
        <f>Kaspakas!C59</f>
        <v>epithermal</v>
      </c>
      <c r="D52" s="25" t="str">
        <f>Kaspakas!D59</f>
        <v>epithermal IS overprinting sericitic</v>
      </c>
      <c r="E52" s="25" t="str">
        <f>Kaspakas!E59</f>
        <v>pyrite</v>
      </c>
      <c r="F52" s="25" t="str">
        <f>Kaspakas!F59</f>
        <v>anhedral, inclusions</v>
      </c>
      <c r="G52" s="25">
        <f>Kaspakas!G59</f>
        <v>19.542390866946601</v>
      </c>
      <c r="H52" s="25">
        <f>Kaspakas!H59</f>
        <v>415322.02190062503</v>
      </c>
      <c r="I52" s="25">
        <f>Kaspakas!I59</f>
        <v>35.328460074295698</v>
      </c>
      <c r="J52" s="25">
        <f>Kaspakas!J59</f>
        <v>32.812864475559699</v>
      </c>
      <c r="K52" s="25">
        <f>Kaspakas!K59</f>
        <v>1.2389849764186101</v>
      </c>
      <c r="L52" s="25">
        <f>Kaspakas!L59</f>
        <v>2.3733340891696102</v>
      </c>
      <c r="M52" s="25">
        <f>Kaspakas!M59</f>
        <v>3.3419764239990497E-2</v>
      </c>
      <c r="N52" s="25">
        <f>Kaspakas!N59</f>
        <v>0.50811752562466195</v>
      </c>
      <c r="O52" s="25">
        <f>Kaspakas!O59</f>
        <v>84.348379490092597</v>
      </c>
      <c r="P52" s="25">
        <f>Kaspakas!P59</f>
        <v>15.2462613155536</v>
      </c>
      <c r="Q52" s="25">
        <f>Kaspakas!Q59</f>
        <v>11.4878880987355</v>
      </c>
      <c r="R52" s="25">
        <f>Kaspakas!R59</f>
        <v>0.116007535562504</v>
      </c>
      <c r="S52" s="25">
        <f>Kaspakas!S59</f>
        <v>6.8941931700841801E-3</v>
      </c>
      <c r="T52" s="25">
        <f>Kaspakas!T59</f>
        <v>6.1737150841899097E-2</v>
      </c>
      <c r="U52" s="25">
        <f>Kaspakas!U59</f>
        <v>0.23854793756811901</v>
      </c>
      <c r="V52" s="25">
        <f>Kaspakas!V59</f>
        <v>2.4706960873870001</v>
      </c>
      <c r="W52" s="25">
        <f>Kaspakas!W59</f>
        <v>1.3049911809382799E-2</v>
      </c>
      <c r="X52" s="25">
        <f>Kaspakas!X59</f>
        <v>0.14798864516950799</v>
      </c>
      <c r="Y52" s="25">
        <f>Kaspakas!Y59</f>
        <v>5996.2958699679602</v>
      </c>
      <c r="Z52" s="25">
        <f>Kaspakas!Z59</f>
        <v>30.474939936599299</v>
      </c>
      <c r="AA52" s="25">
        <f>Kaspakas!AA59</f>
        <v>1.076664919047519</v>
      </c>
      <c r="AB52" s="25">
        <f>Kaspakas!AB59</f>
        <v>2.5426132476073205E-3</v>
      </c>
      <c r="AC52" s="25">
        <f>Kaspakas!AC59</f>
        <v>5.0822942358850175E-3</v>
      </c>
      <c r="AD52" s="25">
        <f>Kaspakas!AD59</f>
        <v>0.41883981989772917</v>
      </c>
      <c r="AE52" s="25">
        <f>Kaspakas!AE59</f>
        <v>2.4680010522946183E-5</v>
      </c>
      <c r="AF52" s="25">
        <f>Kaspakas!AF59</f>
        <v>3.978254955077686E-5</v>
      </c>
      <c r="AG52" s="25">
        <f>Kaspakas!AG59</f>
        <v>0.32517375720811176</v>
      </c>
      <c r="AH52" s="25">
        <f>Kaspakas!AH59</f>
        <v>1.9158307641675598E-3</v>
      </c>
      <c r="AI52" s="25">
        <f>Kaspakas!AI59</f>
        <v>0.86261727435927138</v>
      </c>
      <c r="AJ52" s="25">
        <f>Kaspakas!AJ59</f>
        <v>0.43155748321581905</v>
      </c>
      <c r="AK52" s="25">
        <f>Kaspakas!AK59</f>
        <v>4.1889356303186753E-3</v>
      </c>
      <c r="AL52" s="25">
        <f>Kaspakas!AL59</f>
        <v>6.7522880155674227E-3</v>
      </c>
      <c r="AM52" s="25">
        <f>Kaspakas!AM59</f>
        <v>0.32517375720811176</v>
      </c>
      <c r="AP52" s="25">
        <f>Kaspakas!AP59</f>
        <v>0.18940225822499601</v>
      </c>
      <c r="AQ52" s="25">
        <f>Kaspakas!AQ59</f>
        <v>4.47731048684948</v>
      </c>
      <c r="AR52" s="25">
        <f>Kaspakas!AR59</f>
        <v>2.3365381761238799E-2</v>
      </c>
      <c r="AS52" s="25">
        <f>Kaspakas!AS59</f>
        <v>0.167335587040367</v>
      </c>
      <c r="AT52" s="25">
        <f>Kaspakas!AT59</f>
        <v>0.10671975233496001</v>
      </c>
      <c r="AU52" s="25">
        <f>Kaspakas!AU59</f>
        <v>2.3733340891696102</v>
      </c>
      <c r="AV52" s="25">
        <f>Kaspakas!AV59</f>
        <v>3.3419764239990497E-2</v>
      </c>
      <c r="AW52" s="25">
        <f>Kaspakas!AW59</f>
        <v>0.33001889653029898</v>
      </c>
      <c r="AX52" s="25">
        <f>Kaspakas!AX59</f>
        <v>0.24307062554039899</v>
      </c>
      <c r="AY52" s="25">
        <f>Kaspakas!AY59</f>
        <v>0.89418388268321702</v>
      </c>
      <c r="AZ52" s="25">
        <f>Kaspakas!AZ59</f>
        <v>1.59965644278693E-2</v>
      </c>
      <c r="BA52" s="25">
        <f>Kaspakas!BA59</f>
        <v>8.2680108067178099E-2</v>
      </c>
      <c r="BB52" s="25">
        <f>Kaspakas!BB59</f>
        <v>6.8941931700841801E-3</v>
      </c>
      <c r="BC52" s="25">
        <f>Kaspakas!BC59</f>
        <v>6.1737150841899097E-2</v>
      </c>
      <c r="BD52" s="25">
        <f>Kaspakas!BD59</f>
        <v>2.6968991977121999E-2</v>
      </c>
      <c r="BE52" s="25">
        <f>Kaspakas!BE59</f>
        <v>0.113745737352378</v>
      </c>
      <c r="BF52" s="25">
        <f>Kaspakas!BF59</f>
        <v>1.3049911809382799E-2</v>
      </c>
      <c r="BG52" s="25">
        <f>Kaspakas!BG59</f>
        <v>4.9323373755010697E-3</v>
      </c>
      <c r="BH52" s="25">
        <f>Kaspakas!BH59</f>
        <v>6.7508936253637894E-2</v>
      </c>
      <c r="BI52" s="25">
        <f>Kaspakas!BI59</f>
        <v>9.9791125481524506E-3</v>
      </c>
      <c r="BK52" s="25">
        <f>Kaspakas!BK59</f>
        <v>1.97870432091043</v>
      </c>
      <c r="BL52" s="25">
        <f>Kaspakas!BL59</f>
        <v>57861.700100479298</v>
      </c>
      <c r="BM52" s="25">
        <f>Kaspakas!BM59</f>
        <v>17.3926374456627</v>
      </c>
      <c r="BN52" s="25">
        <f>Kaspakas!BN59</f>
        <v>12.2990800804437</v>
      </c>
      <c r="BO52" s="25">
        <f>Kaspakas!BO59</f>
        <v>1.16907638696537</v>
      </c>
      <c r="BP52" s="25">
        <f>Kaspakas!BP59</f>
        <v>1.4364035760188101</v>
      </c>
      <c r="BQ52" s="25">
        <f>Kaspakas!BQ59</f>
        <v>0.10424668669305499</v>
      </c>
      <c r="BR52" s="25">
        <f>Kaspakas!BR59</f>
        <v>0.253809921344467</v>
      </c>
      <c r="BS52" s="25">
        <f>Kaspakas!BS59</f>
        <v>54.785726984947601</v>
      </c>
      <c r="BT52" s="25">
        <f>Kaspakas!BT59</f>
        <v>6.34355116113636</v>
      </c>
      <c r="BU52" s="25">
        <f>Kaspakas!BU59</f>
        <v>13.927753993912001</v>
      </c>
      <c r="BV52" s="25">
        <f>Kaspakas!BV59</f>
        <v>0.12510096899217901</v>
      </c>
      <c r="BW52" s="25">
        <f>Kaspakas!BW59</f>
        <v>2.8684350946814601E-3</v>
      </c>
      <c r="BX52" s="25">
        <f>Kaspakas!BX59</f>
        <v>9.0175548706691505E-2</v>
      </c>
      <c r="BY52" s="25">
        <f>Kaspakas!BY59</f>
        <v>0.25822479675418802</v>
      </c>
      <c r="BZ52" s="25">
        <f>Kaspakas!BZ59</f>
        <v>3.8118070824047199</v>
      </c>
      <c r="CA52" s="25">
        <f>Kaspakas!CA59</f>
        <v>1.9281394784578999E-2</v>
      </c>
      <c r="CB52" s="25">
        <f>Kaspakas!CB59</f>
        <v>0.27739324479421201</v>
      </c>
      <c r="CC52" s="25">
        <f>Kaspakas!CC59</f>
        <v>11544.1392742811</v>
      </c>
      <c r="CD52" s="25">
        <f>Kaspakas!CD59</f>
        <v>59.257891695800403</v>
      </c>
      <c r="CF52" s="25">
        <f>Kaspakas!CF59</f>
        <v>19.542390866946601</v>
      </c>
      <c r="CG52" s="25">
        <f>Kaspakas!CG59</f>
        <v>415322.02190062503</v>
      </c>
      <c r="CH52" s="25">
        <f>Kaspakas!CH59</f>
        <v>35.328460074295698</v>
      </c>
      <c r="CI52" s="25">
        <f>Kaspakas!CI59</f>
        <v>32.812864475559699</v>
      </c>
      <c r="CJ52" s="25">
        <f>Kaspakas!CJ59</f>
        <v>1.2389849764186101</v>
      </c>
      <c r="CK52" s="25">
        <f>Kaspakas!CK59</f>
        <v>2.3733340891696102</v>
      </c>
      <c r="CL52" s="25">
        <f>Kaspakas!CL59</f>
        <v>3.3419764239990497E-2</v>
      </c>
      <c r="CM52" s="25">
        <f>Kaspakas!CM59</f>
        <v>0.50811752562466195</v>
      </c>
      <c r="CN52" s="25">
        <f>Kaspakas!CN59</f>
        <v>84.348379490092597</v>
      </c>
      <c r="CO52" s="25">
        <f>Kaspakas!CO59</f>
        <v>15.2462613155536</v>
      </c>
      <c r="CP52" s="25">
        <f>Kaspakas!CP59</f>
        <v>11.4878880987355</v>
      </c>
      <c r="CQ52" s="25">
        <f>Kaspakas!CQ59</f>
        <v>0.116007535562504</v>
      </c>
      <c r="CR52" s="25">
        <f>Kaspakas!CR59</f>
        <v>6.8941931700841801E-3</v>
      </c>
      <c r="CS52" s="25">
        <f>Kaspakas!CS59</f>
        <v>6.1737150841899097E-2</v>
      </c>
      <c r="CT52" s="25">
        <f>Kaspakas!CT59</f>
        <v>0.23854793756811901</v>
      </c>
      <c r="CU52" s="25">
        <f>Kaspakas!CU59</f>
        <v>2.4706960873870001</v>
      </c>
      <c r="CV52" s="25">
        <f>Kaspakas!CV59</f>
        <v>1.3049911809382799E-2</v>
      </c>
      <c r="CW52" s="25">
        <f>Kaspakas!CW59</f>
        <v>0.14798864516950799</v>
      </c>
      <c r="CX52" s="25">
        <f>Kaspakas!CX59</f>
        <v>5996.2958699679602</v>
      </c>
      <c r="CY52" s="25">
        <f>Kaspakas!CY59</f>
        <v>30.474939936599299</v>
      </c>
      <c r="DA52" s="25">
        <f>Kaspakas!DA59</f>
        <v>0.35571687059630752</v>
      </c>
      <c r="DB52" s="25">
        <f>Kaspakas!DB59</f>
        <v>7437.0493670091328</v>
      </c>
      <c r="DC52" s="25">
        <f>Kaspakas!DC59</f>
        <v>0.59946617652351641</v>
      </c>
      <c r="DD52" s="25">
        <f>Kaspakas!DD59</f>
        <v>0.55905543852562134</v>
      </c>
      <c r="DE52" s="25">
        <f>Kaspakas!DE59</f>
        <v>1.9497450294567873E-2</v>
      </c>
      <c r="DF52" s="25">
        <f>Kaspakas!DF59</f>
        <v>3.6295061770448236E-2</v>
      </c>
      <c r="DG52" s="25">
        <f>Kaspakas!DG59</f>
        <v>4.7932194885461754E-4</v>
      </c>
      <c r="DH52" s="25">
        <f>Kaspakas!DH59</f>
        <v>6.9979000912362204E-3</v>
      </c>
      <c r="DI52" s="25">
        <f>Kaspakas!DI59</f>
        <v>1.1258219190472787</v>
      </c>
      <c r="DJ52" s="25">
        <f>Kaspakas!DJ59</f>
        <v>0.1930884158504762</v>
      </c>
      <c r="DK52" s="25">
        <f>Kaspakas!DK59</f>
        <v>0.10649930284120343</v>
      </c>
      <c r="DL52" s="25">
        <f>Kaspakas!DL59</f>
        <v>1.0319945162173096E-3</v>
      </c>
      <c r="DM52" s="25">
        <f>Kaspakas!DM59</f>
        <v>6.0044532826596704E-5</v>
      </c>
      <c r="DN52" s="25">
        <f>Kaspakas!DN59</f>
        <v>5.2006697701877764E-4</v>
      </c>
      <c r="DO52" s="25">
        <f>Kaspakas!DO59</f>
        <v>1.9591650588708853E-3</v>
      </c>
      <c r="DP52" s="25">
        <f>Kaspakas!DP59</f>
        <v>1.936282200146552E-2</v>
      </c>
      <c r="DQ52" s="25">
        <f>Kaspakas!DQ59</f>
        <v>6.6254456959228858E-5</v>
      </c>
      <c r="DR52" s="25">
        <f>Kaspakas!DR59</f>
        <v>7.2407405678207568E-4</v>
      </c>
      <c r="DS52" s="25">
        <f>Kaspakas!DS59</f>
        <v>28.939651882084753</v>
      </c>
      <c r="DT52" s="25">
        <f>Kaspakas!DT59</f>
        <v>0.14582679932249765</v>
      </c>
      <c r="DV52" s="25">
        <f>Kaspakas!DV59</f>
        <v>4.7618166631915046E-3</v>
      </c>
      <c r="DW52" s="25">
        <f>Kaspakas!DW59</f>
        <v>99.556328440188196</v>
      </c>
      <c r="DX52" s="25">
        <f>Kaspakas!DX59</f>
        <v>8.024775500819363E-3</v>
      </c>
      <c r="DY52" s="25">
        <f>Kaspakas!DY59</f>
        <v>7.4838157053290222E-3</v>
      </c>
      <c r="DZ52" s="25">
        <f>Kaspakas!DZ59</f>
        <v>2.6100331858532088E-4</v>
      </c>
      <c r="EA52" s="25">
        <f>Kaspakas!EA59</f>
        <v>4.8586514786425593E-4</v>
      </c>
      <c r="EB52" s="25">
        <f>Kaspakas!EB59</f>
        <v>6.4164604823582313E-6</v>
      </c>
      <c r="EC52" s="25">
        <f>Kaspakas!EC59</f>
        <v>9.367764088877005E-5</v>
      </c>
      <c r="ED52" s="25">
        <f>Kaspakas!ED59</f>
        <v>1.5070855551266667E-2</v>
      </c>
      <c r="EE52" s="25">
        <f>Kaspakas!EE59</f>
        <v>2.5847850132177355E-3</v>
      </c>
      <c r="EF52" s="25">
        <f>Kaspakas!EF59</f>
        <v>1.4256567422213937E-3</v>
      </c>
      <c r="EG52" s="25">
        <f>Kaspakas!EG59</f>
        <v>1.3814831653634961E-5</v>
      </c>
      <c r="EH52" s="25">
        <f>Kaspakas!EH59</f>
        <v>8.0378829507842142E-7</v>
      </c>
      <c r="EI52" s="25">
        <f>Kaspakas!EI59</f>
        <v>6.9618952651647313E-6</v>
      </c>
      <c r="EJ52" s="25">
        <f>Kaspakas!EJ59</f>
        <v>2.6226433420587915E-5</v>
      </c>
      <c r="EK52" s="25">
        <f>Kaspakas!EK59</f>
        <v>2.5920111210476474E-4</v>
      </c>
      <c r="EL52" s="25">
        <f>Kaspakas!EL59</f>
        <v>8.8691766749854905E-7</v>
      </c>
      <c r="EM52" s="25">
        <f>Kaspakas!EM59</f>
        <v>9.6928433649763198E-6</v>
      </c>
      <c r="EN52" s="25">
        <f>Kaspakas!EN59</f>
        <v>0.38740168923689794</v>
      </c>
      <c r="EO52" s="25">
        <f>Kaspakas!EO59</f>
        <v>1.9521156862470188E-3</v>
      </c>
      <c r="EQ52" s="25">
        <f>Kaspakas!EQ59</f>
        <v>199.11265688037639</v>
      </c>
    </row>
    <row r="53" spans="1:147">
      <c r="A53" s="25" t="str">
        <f>Kaspakas!A60</f>
        <v>LEM6-17.d</v>
      </c>
      <c r="B53" s="25" t="str">
        <f>Kaspakas!B60</f>
        <v>Kaspakas</v>
      </c>
      <c r="C53" s="25" t="str">
        <f>Kaspakas!C60</f>
        <v>epithermal</v>
      </c>
      <c r="D53" s="25" t="str">
        <f>Kaspakas!D60</f>
        <v>epithermal IS overprinting sericitic</v>
      </c>
      <c r="E53" s="25" t="str">
        <f>Kaspakas!E60</f>
        <v>pyrite</v>
      </c>
      <c r="F53" s="25" t="str">
        <f>Kaspakas!F60</f>
        <v>anhedral, inclusions</v>
      </c>
      <c r="G53" s="25">
        <f>Kaspakas!G60</f>
        <v>24.615311779003601</v>
      </c>
      <c r="H53" s="25">
        <f>Kaspakas!H60</f>
        <v>444525.192349374</v>
      </c>
      <c r="I53" s="25">
        <f>Kaspakas!I60</f>
        <v>232.446241782947</v>
      </c>
      <c r="J53" s="25">
        <f>Kaspakas!J60</f>
        <v>41.120241328688799</v>
      </c>
      <c r="K53" s="25">
        <f>Kaspakas!K60</f>
        <v>12.261715097490599</v>
      </c>
      <c r="L53" s="25">
        <f>Kaspakas!L60</f>
        <v>5.5029341739541398</v>
      </c>
      <c r="M53" s="25">
        <f>Kaspakas!M60</f>
        <v>2.1124621116217699</v>
      </c>
      <c r="N53" s="25">
        <f>Kaspakas!N60</f>
        <v>0.62714540362231197</v>
      </c>
      <c r="O53" s="25">
        <f>Kaspakas!O60</f>
        <v>732.87300750720397</v>
      </c>
      <c r="P53" s="25">
        <f>Kaspakas!P60</f>
        <v>2.8694807125534099</v>
      </c>
      <c r="Q53" s="25">
        <f>Kaspakas!Q60</f>
        <v>0.71532085138922297</v>
      </c>
      <c r="R53" s="25">
        <f>Kaspakas!R60</f>
        <v>0.26863511514101601</v>
      </c>
      <c r="S53" s="25">
        <f>Kaspakas!S60</f>
        <v>8.0303361746569199E-3</v>
      </c>
      <c r="T53" s="25">
        <f>Kaspakas!T60</f>
        <v>0.60807169842086595</v>
      </c>
      <c r="U53" s="25">
        <f>Kaspakas!U60</f>
        <v>26.227333589751101</v>
      </c>
      <c r="V53" s="25">
        <f>Kaspakas!V60</f>
        <v>3.6525420210514299</v>
      </c>
      <c r="W53" s="25">
        <f>Kaspakas!W60</f>
        <v>2.5372916696587901E-2</v>
      </c>
      <c r="X53" s="25">
        <f>Kaspakas!X60</f>
        <v>0.27372718982593403</v>
      </c>
      <c r="Y53" s="25">
        <f>Kaspakas!Y60</f>
        <v>381.07025707302802</v>
      </c>
      <c r="Z53" s="25">
        <f>Kaspakas!Z60</f>
        <v>6.7440481591389201</v>
      </c>
      <c r="AA53" s="25">
        <f>Kaspakas!AA60</f>
        <v>5.652842353840315</v>
      </c>
      <c r="AB53" s="25">
        <f>Kaspakas!AB60</f>
        <v>7.5300568839816451E-3</v>
      </c>
      <c r="AC53" s="25">
        <f>Kaspakas!AC60</f>
        <v>1.7697650325531694E-2</v>
      </c>
      <c r="AD53" s="25">
        <f>Kaspakas!AD60</f>
        <v>0.31717124167744998</v>
      </c>
      <c r="AE53" s="25">
        <f>Kaspakas!AE60</f>
        <v>7.1831160985486508E-4</v>
      </c>
      <c r="AF53" s="25">
        <f>Kaspakas!AF60</f>
        <v>6.8825454369494166E-2</v>
      </c>
      <c r="AG53" s="25">
        <f>Kaspakas!AG60</f>
        <v>3.077360364712514E-3</v>
      </c>
      <c r="AH53" s="25">
        <f>Kaspakas!AH60</f>
        <v>1.8771364023095075E-3</v>
      </c>
      <c r="AI53" s="25">
        <f>Kaspakas!AI60</f>
        <v>2.9013367165713778E-2</v>
      </c>
      <c r="AJ53" s="25">
        <f>Kaspakas!AJ60</f>
        <v>1.2344706847241116E-2</v>
      </c>
      <c r="AK53" s="25">
        <f>Kaspakas!AK60</f>
        <v>1.1775935275457549E-3</v>
      </c>
      <c r="AL53" s="25">
        <f>Kaspakas!AL60</f>
        <v>0.11283182463428076</v>
      </c>
      <c r="AM53" s="25">
        <f>Kaspakas!AM60</f>
        <v>3.077360364712514E-3</v>
      </c>
      <c r="AP53" s="25">
        <f>Kaspakas!AP60</f>
        <v>0.28789600499991203</v>
      </c>
      <c r="AQ53" s="25">
        <f>Kaspakas!AQ60</f>
        <v>12.970547406231001</v>
      </c>
      <c r="AR53" s="25">
        <f>Kaspakas!AR60</f>
        <v>5.9785150583215201E-2</v>
      </c>
      <c r="AS53" s="25">
        <f>Kaspakas!AS60</f>
        <v>0.40384500090930803</v>
      </c>
      <c r="AT53" s="25">
        <f>Kaspakas!AT60</f>
        <v>0.19663156450364899</v>
      </c>
      <c r="AU53" s="25">
        <f>Kaspakas!AU60</f>
        <v>5.5029341739541398</v>
      </c>
      <c r="AV53" s="25">
        <f>Kaspakas!AV60</f>
        <v>6.2580193303509904E-2</v>
      </c>
      <c r="AW53" s="25">
        <f>Kaspakas!AW60</f>
        <v>0.62714540362231197</v>
      </c>
      <c r="AX53" s="25">
        <f>Kaspakas!AX60</f>
        <v>0.46675304050941802</v>
      </c>
      <c r="AY53" s="25">
        <f>Kaspakas!AY60</f>
        <v>1.53161368873704</v>
      </c>
      <c r="AZ53" s="25">
        <f>Kaspakas!AZ60</f>
        <v>2.5987307927233399E-2</v>
      </c>
      <c r="BA53" s="25">
        <f>Kaspakas!BA60</f>
        <v>0.26863511514101601</v>
      </c>
      <c r="BB53" s="25">
        <f>Kaspakas!BB60</f>
        <v>8.0303361746569199E-3</v>
      </c>
      <c r="BC53" s="25">
        <f>Kaspakas!BC60</f>
        <v>0.174616453905792</v>
      </c>
      <c r="BD53" s="25">
        <f>Kaspakas!BD60</f>
        <v>3.3953988513991097E-2</v>
      </c>
      <c r="BE53" s="25">
        <f>Kaspakas!BE60</f>
        <v>0.44364225516683897</v>
      </c>
      <c r="BF53" s="25">
        <f>Kaspakas!BF60</f>
        <v>2.5372916696587901E-2</v>
      </c>
      <c r="BG53" s="25">
        <f>Kaspakas!BG60</f>
        <v>1.8345582553177801E-2</v>
      </c>
      <c r="BH53" s="25">
        <f>Kaspakas!BH60</f>
        <v>0.101661232296252</v>
      </c>
      <c r="BI53" s="25">
        <f>Kaspakas!BI60</f>
        <v>1.13987193033452E-2</v>
      </c>
      <c r="BK53" s="25">
        <f>Kaspakas!BK60</f>
        <v>2.2793010660864201</v>
      </c>
      <c r="BL53" s="25">
        <f>Kaspakas!BL60</f>
        <v>69896.374448061193</v>
      </c>
      <c r="BM53" s="25">
        <f>Kaspakas!BM60</f>
        <v>79.907562892074395</v>
      </c>
      <c r="BN53" s="25">
        <f>Kaspakas!BN60</f>
        <v>2.7622619611889001</v>
      </c>
      <c r="BO53" s="25">
        <f>Kaspakas!BO60</f>
        <v>4.2613114471640499</v>
      </c>
      <c r="BP53" s="25">
        <f>Kaspakas!BP60</f>
        <v>6.0925448388199301</v>
      </c>
      <c r="BQ53" s="25">
        <f>Kaspakas!BQ60</f>
        <v>1.46992600711747</v>
      </c>
      <c r="BR53" s="25">
        <f>Kaspakas!BR60</f>
        <v>5.92138651705146E-2</v>
      </c>
      <c r="BS53" s="25">
        <f>Kaspakas!BS60</f>
        <v>51.357812244863197</v>
      </c>
      <c r="BT53" s="25">
        <f>Kaspakas!BT60</f>
        <v>0.40278400427271499</v>
      </c>
      <c r="BU53" s="25">
        <f>Kaspakas!BU60</f>
        <v>0.35267852239495101</v>
      </c>
      <c r="BV53" s="25">
        <f>Kaspakas!BV60</f>
        <v>7.3039231661351E-3</v>
      </c>
      <c r="BW53" s="25">
        <f>Kaspakas!BW60</f>
        <v>1.8467366703628301E-4</v>
      </c>
      <c r="BX53" s="25">
        <f>Kaspakas!BX60</f>
        <v>1.1501988967329699</v>
      </c>
      <c r="BY53" s="25">
        <f>Kaspakas!BY60</f>
        <v>7.3801518102955699</v>
      </c>
      <c r="BZ53" s="25">
        <f>Kaspakas!BZ60</f>
        <v>3.6579306917052201</v>
      </c>
      <c r="CA53" s="25">
        <f>Kaspakas!CA60</f>
        <v>5.2291083521537995E-4</v>
      </c>
      <c r="CB53" s="25">
        <f>Kaspakas!CB60</f>
        <v>0.34109970272130202</v>
      </c>
      <c r="CC53" s="25">
        <f>Kaspakas!CC60</f>
        <v>74.884310142512206</v>
      </c>
      <c r="CD53" s="25">
        <f>Kaspakas!CD60</f>
        <v>4.0891359400739598</v>
      </c>
      <c r="CF53" s="25">
        <f>Kaspakas!CF60</f>
        <v>24.615311779003601</v>
      </c>
      <c r="CG53" s="25">
        <f>Kaspakas!CG60</f>
        <v>444525.192349374</v>
      </c>
      <c r="CH53" s="25">
        <f>Kaspakas!CH60</f>
        <v>232.446241782947</v>
      </c>
      <c r="CI53" s="25">
        <f>Kaspakas!CI60</f>
        <v>41.120241328688799</v>
      </c>
      <c r="CJ53" s="25">
        <f>Kaspakas!CJ60</f>
        <v>12.261715097490599</v>
      </c>
      <c r="CK53" s="25">
        <f>Kaspakas!CK60</f>
        <v>5.5029341739541398</v>
      </c>
      <c r="CL53" s="25">
        <f>Kaspakas!CL60</f>
        <v>2.1124621116217699</v>
      </c>
      <c r="CM53" s="25">
        <f>Kaspakas!CM60</f>
        <v>0.62714540362231197</v>
      </c>
      <c r="CN53" s="25">
        <f>Kaspakas!CN60</f>
        <v>732.87300750720397</v>
      </c>
      <c r="CO53" s="25">
        <f>Kaspakas!CO60</f>
        <v>2.8694807125534099</v>
      </c>
      <c r="CP53" s="25">
        <f>Kaspakas!CP60</f>
        <v>0.71532085138922297</v>
      </c>
      <c r="CQ53" s="25">
        <f>Kaspakas!CQ60</f>
        <v>0.26863511514101601</v>
      </c>
      <c r="CR53" s="25">
        <f>Kaspakas!CR60</f>
        <v>8.0303361746569199E-3</v>
      </c>
      <c r="CS53" s="25">
        <f>Kaspakas!CS60</f>
        <v>0.60807169842086595</v>
      </c>
      <c r="CT53" s="25">
        <f>Kaspakas!CT60</f>
        <v>26.227333589751101</v>
      </c>
      <c r="CU53" s="25">
        <f>Kaspakas!CU60</f>
        <v>3.6525420210514299</v>
      </c>
      <c r="CV53" s="25">
        <f>Kaspakas!CV60</f>
        <v>2.5372916696587901E-2</v>
      </c>
      <c r="CW53" s="25">
        <f>Kaspakas!CW60</f>
        <v>0.27372718982593403</v>
      </c>
      <c r="CX53" s="25">
        <f>Kaspakas!CX60</f>
        <v>381.07025707302802</v>
      </c>
      <c r="CY53" s="25">
        <f>Kaspakas!CY60</f>
        <v>6.7440481591389201</v>
      </c>
      <c r="DA53" s="25">
        <f>Kaspakas!DA60</f>
        <v>0.44805580516708193</v>
      </c>
      <c r="DB53" s="25">
        <f>Kaspakas!DB60</f>
        <v>7959.9819562964276</v>
      </c>
      <c r="DC53" s="25">
        <f>Kaspakas!DC60</f>
        <v>3.9442324832682938</v>
      </c>
      <c r="DD53" s="25">
        <f>Kaspakas!DD60</f>
        <v>0.70059395653836376</v>
      </c>
      <c r="DE53" s="25">
        <f>Kaspakas!DE60</f>
        <v>0.19295809488387308</v>
      </c>
      <c r="DF53" s="25">
        <f>Kaspakas!DF60</f>
        <v>8.4155592199940968E-2</v>
      </c>
      <c r="DG53" s="25">
        <f>Kaspakas!DG60</f>
        <v>3.0297923377103249E-2</v>
      </c>
      <c r="DH53" s="25">
        <f>Kaspakas!DH60</f>
        <v>8.6371767473118304E-3</v>
      </c>
      <c r="DI53" s="25">
        <f>Kaspakas!DI60</f>
        <v>9.7818654100713811</v>
      </c>
      <c r="DJ53" s="25">
        <f>Kaspakas!DJ60</f>
        <v>3.6340941141760515E-2</v>
      </c>
      <c r="DK53" s="25">
        <f>Kaspakas!DK60</f>
        <v>6.6314340221605896E-3</v>
      </c>
      <c r="DL53" s="25">
        <f>Kaspakas!DL60</f>
        <v>2.3897582544503298E-3</v>
      </c>
      <c r="DM53" s="25">
        <f>Kaspakas!DM60</f>
        <v>6.9939697387665E-5</v>
      </c>
      <c r="DN53" s="25">
        <f>Kaspakas!DN60</f>
        <v>5.1223291923247075E-3</v>
      </c>
      <c r="DO53" s="25">
        <f>Kaspakas!DO60</f>
        <v>0.21540188559256818</v>
      </c>
      <c r="DP53" s="25">
        <f>Kaspakas!DP60</f>
        <v>2.8624937469055093E-2</v>
      </c>
      <c r="DQ53" s="25">
        <f>Kaspakas!DQ60</f>
        <v>1.2881840442749239E-4</v>
      </c>
      <c r="DR53" s="25">
        <f>Kaspakas!DR60</f>
        <v>1.3392835413946933E-3</v>
      </c>
      <c r="DS53" s="25">
        <f>Kaspakas!DS60</f>
        <v>1.839142167340869</v>
      </c>
      <c r="DT53" s="25">
        <f>Kaspakas!DT60</f>
        <v>3.2271202488668653E-2</v>
      </c>
      <c r="DV53" s="25">
        <f>Kaspakas!DV60</f>
        <v>5.6158806496843169E-3</v>
      </c>
      <c r="DW53" s="25">
        <f>Kaspakas!DW60</f>
        <v>99.769511129382067</v>
      </c>
      <c r="DX53" s="25">
        <f>Kaspakas!DX60</f>
        <v>4.9436562645099033E-2</v>
      </c>
      <c r="DY53" s="25">
        <f>Kaspakas!DY60</f>
        <v>8.7811651995947215E-3</v>
      </c>
      <c r="DZ53" s="25">
        <f>Kaspakas!DZ60</f>
        <v>2.418514878641519E-3</v>
      </c>
      <c r="EA53" s="25">
        <f>Kaspakas!EA60</f>
        <v>1.0547966488730917E-3</v>
      </c>
      <c r="EB53" s="25">
        <f>Kaspakas!EB60</f>
        <v>3.797507356380368E-4</v>
      </c>
      <c r="EC53" s="25">
        <f>Kaspakas!EC60</f>
        <v>1.0825739384192105E-4</v>
      </c>
      <c r="ED53" s="25">
        <f>Kaspakas!ED60</f>
        <v>0.1226047917262252</v>
      </c>
      <c r="EE53" s="25">
        <f>Kaspakas!EE60</f>
        <v>4.5549323498492525E-4</v>
      </c>
      <c r="EF53" s="25">
        <f>Kaspakas!EF60</f>
        <v>8.3117641988418017E-5</v>
      </c>
      <c r="EG53" s="25">
        <f>Kaspakas!EG60</f>
        <v>2.995295894801849E-5</v>
      </c>
      <c r="EH53" s="25">
        <f>Kaspakas!EH60</f>
        <v>8.7661623546579848E-7</v>
      </c>
      <c r="EI53" s="25">
        <f>Kaspakas!EI60</f>
        <v>6.4202693193010432E-5</v>
      </c>
      <c r="EJ53" s="25">
        <f>Kaspakas!EJ60</f>
        <v>2.6998228061206062E-3</v>
      </c>
      <c r="EK53" s="25">
        <f>Kaspakas!EK60</f>
        <v>3.5878171999343729E-4</v>
      </c>
      <c r="EL53" s="25">
        <f>Kaspakas!EL60</f>
        <v>1.6145952722960331E-6</v>
      </c>
      <c r="EM53" s="25">
        <f>Kaspakas!EM60</f>
        <v>1.678642802486274E-5</v>
      </c>
      <c r="EN53" s="25">
        <f>Kaspakas!EN60</f>
        <v>2.3051599355434212E-2</v>
      </c>
      <c r="EO53" s="25">
        <f>Kaspakas!EO60</f>
        <v>4.0448359224042805E-4</v>
      </c>
      <c r="EQ53" s="25">
        <f>Kaspakas!EQ60</f>
        <v>199.53902225876413</v>
      </c>
    </row>
    <row r="54" spans="1:147">
      <c r="A54" s="25" t="str">
        <f>Kaspakas!A61</f>
        <v>LEM6-18.d</v>
      </c>
      <c r="B54" s="25" t="str">
        <f>Kaspakas!B61</f>
        <v>Kaspakas</v>
      </c>
      <c r="C54" s="25" t="str">
        <f>Kaspakas!C61</f>
        <v>epithermal</v>
      </c>
      <c r="D54" s="25" t="str">
        <f>Kaspakas!D61</f>
        <v>epithermal IS overprinting sericitic</v>
      </c>
      <c r="E54" s="25" t="str">
        <f>Kaspakas!E61</f>
        <v>pyrite</v>
      </c>
      <c r="F54" s="25" t="str">
        <f>Kaspakas!F61</f>
        <v>anhedral, inclusions</v>
      </c>
      <c r="G54" s="25">
        <f>Kaspakas!G61</f>
        <v>612.93039243107603</v>
      </c>
      <c r="H54" s="25">
        <f>Kaspakas!H61</f>
        <v>435405.83189721598</v>
      </c>
      <c r="I54" s="25">
        <f>Kaspakas!I61</f>
        <v>240.32077713713699</v>
      </c>
      <c r="J54" s="25">
        <f>Kaspakas!J61</f>
        <v>36.787824104912403</v>
      </c>
      <c r="K54" s="25">
        <f>Kaspakas!K61</f>
        <v>24.220881701386698</v>
      </c>
      <c r="L54" s="25">
        <f>Kaspakas!L61</f>
        <v>3.1824832425477698</v>
      </c>
      <c r="M54" s="25">
        <f>Kaspakas!M61</f>
        <v>0.48976562993954798</v>
      </c>
      <c r="N54" s="25">
        <f>Kaspakas!N61</f>
        <v>0.87703604710190397</v>
      </c>
      <c r="O54" s="25">
        <f>Kaspakas!O61</f>
        <v>111.748043000979</v>
      </c>
      <c r="P54" s="25">
        <f>Kaspakas!P61</f>
        <v>3.2693261289425299</v>
      </c>
      <c r="Q54" s="25">
        <f>Kaspakas!Q61</f>
        <v>71.494042215757602</v>
      </c>
      <c r="R54" s="25">
        <f>Kaspakas!R61</f>
        <v>0.79174492794647899</v>
      </c>
      <c r="S54" s="25">
        <f>Kaspakas!S61</f>
        <v>9.1632423758125706E-3</v>
      </c>
      <c r="T54" s="25">
        <f>Kaspakas!T61</f>
        <v>0.199996297895916</v>
      </c>
      <c r="U54" s="25">
        <f>Kaspakas!U61</f>
        <v>0.26872998887828597</v>
      </c>
      <c r="V54" s="25">
        <f>Kaspakas!V61</f>
        <v>32.2555481874573</v>
      </c>
      <c r="W54" s="25">
        <f>Kaspakas!W61</f>
        <v>0.27450536602659498</v>
      </c>
      <c r="X54" s="25">
        <f>Kaspakas!X61</f>
        <v>3.6718590132675803E-2</v>
      </c>
      <c r="Y54" s="25">
        <f>Kaspakas!Y61</f>
        <v>602.17815868468495</v>
      </c>
      <c r="Z54" s="25">
        <f>Kaspakas!Z61</f>
        <v>15.999632979529</v>
      </c>
      <c r="AA54" s="25">
        <f>Kaspakas!AA61</f>
        <v>6.5326173260963847</v>
      </c>
      <c r="AB54" s="25">
        <f>Kaspakas!AB61</f>
        <v>5.4291675674248896E-3</v>
      </c>
      <c r="AC54" s="25">
        <f>Kaspakas!AC61</f>
        <v>2.6569600289848432E-2</v>
      </c>
      <c r="AD54" s="25">
        <f>Kaspakas!AD61</f>
        <v>2.150559156861759</v>
      </c>
      <c r="AE54" s="25">
        <f>Kaspakas!AE61</f>
        <v>6.0976290161168971E-5</v>
      </c>
      <c r="AF54" s="25">
        <f>Kaspakas!AF61</f>
        <v>4.4626326113398528E-4</v>
      </c>
      <c r="AG54" s="25">
        <f>Kaspakas!AG61</f>
        <v>0.29749422029773209</v>
      </c>
      <c r="AH54" s="25">
        <f>Kaspakas!AH61</f>
        <v>0.11872573122200138</v>
      </c>
      <c r="AI54" s="25">
        <f>Kaspakas!AI61</f>
        <v>6.6576153631522861E-2</v>
      </c>
      <c r="AJ54" s="25">
        <f>Kaspakas!AJ61</f>
        <v>1.360400947387465E-2</v>
      </c>
      <c r="AK54" s="25">
        <f>Kaspakas!AK61</f>
        <v>1.5278991092693852E-4</v>
      </c>
      <c r="AL54" s="25">
        <f>Kaspakas!AL61</f>
        <v>1.1182137145176487E-3</v>
      </c>
      <c r="AM54" s="25">
        <f>Kaspakas!AM61</f>
        <v>0.29749422029773209</v>
      </c>
      <c r="AP54" s="25">
        <f>Kaspakas!AP61</f>
        <v>0.30963601362792897</v>
      </c>
      <c r="AQ54" s="25">
        <f>Kaspakas!AQ61</f>
        <v>8.2914593065050006</v>
      </c>
      <c r="AR54" s="25">
        <f>Kaspakas!AR61</f>
        <v>3.7777840729920402E-2</v>
      </c>
      <c r="AS54" s="25">
        <f>Kaspakas!AS61</f>
        <v>0.30947087858948302</v>
      </c>
      <c r="AT54" s="25">
        <f>Kaspakas!AT61</f>
        <v>0.30710244552070298</v>
      </c>
      <c r="AU54" s="25">
        <f>Kaspakas!AU61</f>
        <v>3.1824832425477698</v>
      </c>
      <c r="AV54" s="25">
        <f>Kaspakas!AV61</f>
        <v>5.3014408120049698E-2</v>
      </c>
      <c r="AW54" s="25">
        <f>Kaspakas!AW61</f>
        <v>0.47490585390240098</v>
      </c>
      <c r="AX54" s="25">
        <f>Kaspakas!AX61</f>
        <v>0.430529632151464</v>
      </c>
      <c r="AY54" s="25">
        <f>Kaspakas!AY61</f>
        <v>1.3323212200849901</v>
      </c>
      <c r="AZ54" s="25">
        <f>Kaspakas!AZ61</f>
        <v>2.2061359777224201E-2</v>
      </c>
      <c r="BA54" s="25">
        <f>Kaspakas!BA61</f>
        <v>0.176662662136847</v>
      </c>
      <c r="BB54" s="25">
        <f>Kaspakas!BB61</f>
        <v>9.1632423758125706E-3</v>
      </c>
      <c r="BC54" s="25">
        <f>Kaspakas!BC61</f>
        <v>0.199996297895916</v>
      </c>
      <c r="BD54" s="25">
        <f>Kaspakas!BD61</f>
        <v>2.4426349849233302E-2</v>
      </c>
      <c r="BE54" s="25">
        <f>Kaspakas!BE61</f>
        <v>0.31151776656035002</v>
      </c>
      <c r="BF54" s="25">
        <f>Kaspakas!BF61</f>
        <v>2.4396554735897E-2</v>
      </c>
      <c r="BG54" s="25">
        <f>Kaspakas!BG61</f>
        <v>1.2709281622638799E-2</v>
      </c>
      <c r="BH54" s="25">
        <f>Kaspakas!BH61</f>
        <v>2.0517858978034198</v>
      </c>
      <c r="BI54" s="25">
        <f>Kaspakas!BI61</f>
        <v>0.26587620832908399</v>
      </c>
      <c r="BK54" s="25">
        <f>Kaspakas!BK61</f>
        <v>261.24987838680403</v>
      </c>
      <c r="BL54" s="25">
        <f>Kaspakas!BL61</f>
        <v>15138.310354650899</v>
      </c>
      <c r="BM54" s="25">
        <f>Kaspakas!BM61</f>
        <v>52.943041069181703</v>
      </c>
      <c r="BN54" s="25">
        <f>Kaspakas!BN61</f>
        <v>1.49330515233142</v>
      </c>
      <c r="BO54" s="25">
        <f>Kaspakas!BO61</f>
        <v>31.346728928766002</v>
      </c>
      <c r="BP54" s="25">
        <f>Kaspakas!BP61</f>
        <v>2.8345897543545</v>
      </c>
      <c r="BQ54" s="25">
        <f>Kaspakas!BQ61</f>
        <v>7.2010515933910599E-2</v>
      </c>
      <c r="BR54" s="25">
        <f>Kaspakas!BR61</f>
        <v>0.45964251041139398</v>
      </c>
      <c r="BS54" s="25">
        <f>Kaspakas!BS61</f>
        <v>50.262180103175503</v>
      </c>
      <c r="BT54" s="25">
        <f>Kaspakas!BT61</f>
        <v>3.13641481438713</v>
      </c>
      <c r="BU54" s="25">
        <f>Kaspakas!BU61</f>
        <v>46.486289233847998</v>
      </c>
      <c r="BV54" s="25">
        <f>Kaspakas!BV61</f>
        <v>0.71759654943821705</v>
      </c>
      <c r="BW54" s="25">
        <f>Kaspakas!BW61</f>
        <v>7.9926055229492792E-3</v>
      </c>
      <c r="BX54" s="25">
        <f>Kaspakas!BX61</f>
        <v>0.123667547437447</v>
      </c>
      <c r="BY54" s="25">
        <f>Kaspakas!BY61</f>
        <v>0.114889974649729</v>
      </c>
      <c r="BZ54" s="25">
        <f>Kaspakas!BZ61</f>
        <v>13.604475149553499</v>
      </c>
      <c r="CA54" s="25">
        <f>Kaspakas!CA61</f>
        <v>0.20699959992491601</v>
      </c>
      <c r="CB54" s="25">
        <f>Kaspakas!CB61</f>
        <v>1.90550838651833E-2</v>
      </c>
      <c r="CC54" s="25">
        <f>Kaspakas!CC61</f>
        <v>350.525194418176</v>
      </c>
      <c r="CD54" s="25">
        <f>Kaspakas!CD61</f>
        <v>1.5137536861110901</v>
      </c>
      <c r="CF54" s="25">
        <f>Kaspakas!CF61</f>
        <v>612.93039243107603</v>
      </c>
      <c r="CG54" s="25">
        <f>Kaspakas!CG61</f>
        <v>435405.83189721598</v>
      </c>
      <c r="CH54" s="25">
        <f>Kaspakas!CH61</f>
        <v>240.32077713713699</v>
      </c>
      <c r="CI54" s="25">
        <f>Kaspakas!CI61</f>
        <v>36.787824104912403</v>
      </c>
      <c r="CJ54" s="25">
        <f>Kaspakas!CJ61</f>
        <v>24.220881701386698</v>
      </c>
      <c r="CK54" s="25">
        <f>Kaspakas!CK61</f>
        <v>3.1824832425477698</v>
      </c>
      <c r="CL54" s="25">
        <f>Kaspakas!CL61</f>
        <v>0.48976562993954798</v>
      </c>
      <c r="CM54" s="25">
        <f>Kaspakas!CM61</f>
        <v>0.87703604710190397</v>
      </c>
      <c r="CN54" s="25">
        <f>Kaspakas!CN61</f>
        <v>111.748043000979</v>
      </c>
      <c r="CO54" s="25">
        <f>Kaspakas!CO61</f>
        <v>3.2693261289425299</v>
      </c>
      <c r="CP54" s="25">
        <f>Kaspakas!CP61</f>
        <v>71.494042215757602</v>
      </c>
      <c r="CQ54" s="25">
        <f>Kaspakas!CQ61</f>
        <v>0.79174492794647899</v>
      </c>
      <c r="CR54" s="25">
        <f>Kaspakas!CR61</f>
        <v>9.1632423758125706E-3</v>
      </c>
      <c r="CS54" s="25">
        <f>Kaspakas!CS61</f>
        <v>0.199996297895916</v>
      </c>
      <c r="CT54" s="25">
        <f>Kaspakas!CT61</f>
        <v>0.26872998887828597</v>
      </c>
      <c r="CU54" s="25">
        <f>Kaspakas!CU61</f>
        <v>32.2555481874573</v>
      </c>
      <c r="CV54" s="25">
        <f>Kaspakas!CV61</f>
        <v>0.27450536602659498</v>
      </c>
      <c r="CW54" s="25">
        <f>Kaspakas!CW61</f>
        <v>3.6718590132675803E-2</v>
      </c>
      <c r="CX54" s="25">
        <f>Kaspakas!CX61</f>
        <v>602.17815868468495</v>
      </c>
      <c r="CY54" s="25">
        <f>Kaspakas!CY61</f>
        <v>15.999632979529</v>
      </c>
      <c r="DA54" s="25">
        <f>Kaspakas!DA61</f>
        <v>11.156755720085291</v>
      </c>
      <c r="DB54" s="25">
        <f>Kaspakas!DB61</f>
        <v>7796.6842492114956</v>
      </c>
      <c r="DC54" s="25">
        <f>Kaspakas!DC61</f>
        <v>4.0778504669208013</v>
      </c>
      <c r="DD54" s="25">
        <f>Kaspakas!DD61</f>
        <v>0.6267795715516975</v>
      </c>
      <c r="DE54" s="25">
        <f>Kaspakas!DE61</f>
        <v>0.38115509554317656</v>
      </c>
      <c r="DF54" s="25">
        <f>Kaspakas!DF61</f>
        <v>4.8669265064195895E-2</v>
      </c>
      <c r="DG54" s="25">
        <f>Kaspakas!DG61</f>
        <v>7.024448602893564E-3</v>
      </c>
      <c r="DH54" s="25">
        <f>Kaspakas!DH61</f>
        <v>1.2078722587824046E-2</v>
      </c>
      <c r="DI54" s="25">
        <f>Kaspakas!DI61</f>
        <v>1.4915330559008217</v>
      </c>
      <c r="DJ54" s="25">
        <f>Kaspakas!DJ61</f>
        <v>4.140483952561462E-2</v>
      </c>
      <c r="DK54" s="25">
        <f>Kaspakas!DK61</f>
        <v>0.66279072252765503</v>
      </c>
      <c r="DL54" s="25">
        <f>Kaspakas!DL61</f>
        <v>7.0433047294880301E-3</v>
      </c>
      <c r="DM54" s="25">
        <f>Kaspakas!DM61</f>
        <v>7.9806671217166037E-5</v>
      </c>
      <c r="DN54" s="25">
        <f>Kaspakas!DN61</f>
        <v>1.6847468443763457E-3</v>
      </c>
      <c r="DO54" s="25">
        <f>Kaspakas!DO61</f>
        <v>2.2070465578045823E-3</v>
      </c>
      <c r="DP54" s="25">
        <f>Kaspakas!DP61</f>
        <v>0.25278642780138949</v>
      </c>
      <c r="DQ54" s="25">
        <f>Kaspakas!DQ61</f>
        <v>1.3936648939964424E-3</v>
      </c>
      <c r="DR54" s="25">
        <f>Kaspakas!DR61</f>
        <v>1.7965553023498399E-4</v>
      </c>
      <c r="DS54" s="25">
        <f>Kaspakas!DS61</f>
        <v>2.9062652446172055</v>
      </c>
      <c r="DT54" s="25">
        <f>Kaspakas!DT61</f>
        <v>7.656045500313953E-2</v>
      </c>
      <c r="DV54" s="25">
        <f>Kaspakas!DV61</f>
        <v>0.14267918986446737</v>
      </c>
      <c r="DW54" s="25">
        <f>Kaspakas!DW61</f>
        <v>99.708608865915451</v>
      </c>
      <c r="DX54" s="25">
        <f>Kaspakas!DX61</f>
        <v>5.2149963269452308E-2</v>
      </c>
      <c r="DY54" s="25">
        <f>Kaspakas!DY61</f>
        <v>8.0156278165701821E-3</v>
      </c>
      <c r="DZ54" s="25">
        <f>Kaspakas!DZ61</f>
        <v>4.8744367636291974E-3</v>
      </c>
      <c r="EA54" s="25">
        <f>Kaspakas!EA61</f>
        <v>6.2241134294597675E-4</v>
      </c>
      <c r="EB54" s="25">
        <f>Kaspakas!EB61</f>
        <v>8.9832802747587753E-5</v>
      </c>
      <c r="EC54" s="25">
        <f>Kaspakas!EC61</f>
        <v>1.5446984738814402E-4</v>
      </c>
      <c r="ED54" s="25">
        <f>Kaspakas!ED61</f>
        <v>1.9074606759461762E-2</v>
      </c>
      <c r="EE54" s="25">
        <f>Kaspakas!EE61</f>
        <v>5.2950957323082885E-4</v>
      </c>
      <c r="EF54" s="25">
        <f>Kaspakas!EF61</f>
        <v>8.4761597109888013E-3</v>
      </c>
      <c r="EG54" s="25">
        <f>Kaspakas!EG61</f>
        <v>9.0073946045333072E-5</v>
      </c>
      <c r="EH54" s="25">
        <f>Kaspakas!EH61</f>
        <v>1.0206149064056147E-6</v>
      </c>
      <c r="EI54" s="25">
        <f>Kaspakas!EI61</f>
        <v>2.1545538946379053E-5</v>
      </c>
      <c r="EJ54" s="25">
        <f>Kaspakas!EJ61</f>
        <v>2.8225016551524157E-5</v>
      </c>
      <c r="EK54" s="25">
        <f>Kaspakas!EK61</f>
        <v>3.2327823277965607E-3</v>
      </c>
      <c r="EL54" s="25">
        <f>Kaspakas!EL61</f>
        <v>1.7823010829212725E-5</v>
      </c>
      <c r="EM54" s="25">
        <f>Kaspakas!EM61</f>
        <v>2.2975411626564569E-6</v>
      </c>
      <c r="EN54" s="25">
        <f>Kaspakas!EN61</f>
        <v>3.7167038612016048E-2</v>
      </c>
      <c r="EO54" s="25">
        <f>Kaspakas!EO61</f>
        <v>9.7910037376165173E-4</v>
      </c>
      <c r="EQ54" s="25">
        <f>Kaspakas!EQ61</f>
        <v>199.4172177318309</v>
      </c>
    </row>
    <row r="55" spans="1:147">
      <c r="A55" s="25" t="str">
        <f>Kaspakas!A62</f>
        <v>LEM6-19.d</v>
      </c>
      <c r="B55" s="25" t="str">
        <f>Kaspakas!B62</f>
        <v>Kaspakas</v>
      </c>
      <c r="C55" s="25" t="str">
        <f>Kaspakas!C62</f>
        <v>epithermal</v>
      </c>
      <c r="D55" s="25" t="str">
        <f>Kaspakas!D62</f>
        <v>epithermal IS overprinting sericitic</v>
      </c>
      <c r="E55" s="25" t="str">
        <f>Kaspakas!E62</f>
        <v>pyrite</v>
      </c>
      <c r="F55" s="25" t="str">
        <f>Kaspakas!F62</f>
        <v>anhedral, inclusions</v>
      </c>
      <c r="G55" s="25">
        <f>Kaspakas!G62</f>
        <v>27.563580322745899</v>
      </c>
      <c r="H55" s="25">
        <f>Kaspakas!H62</f>
        <v>429896.66401333502</v>
      </c>
      <c r="I55" s="25">
        <f>Kaspakas!I62</f>
        <v>87.967309743060397</v>
      </c>
      <c r="J55" s="25">
        <f>Kaspakas!J62</f>
        <v>180.78892052833899</v>
      </c>
      <c r="K55" s="25">
        <f>Kaspakas!K62</f>
        <v>7.60061439543649</v>
      </c>
      <c r="L55" s="25">
        <f>Kaspakas!L62</f>
        <v>4.6285789482685802</v>
      </c>
      <c r="M55" s="25">
        <f>Kaspakas!M62</f>
        <v>1.08099588524909</v>
      </c>
      <c r="N55" s="25">
        <f>Kaspakas!N62</f>
        <v>0.53143040007416598</v>
      </c>
      <c r="O55" s="25">
        <f>Kaspakas!O62</f>
        <v>464.68407318834397</v>
      </c>
      <c r="P55" s="25">
        <f>Kaspakas!P62</f>
        <v>3.2160579749687899</v>
      </c>
      <c r="Q55" s="25">
        <f>Kaspakas!Q62</f>
        <v>5.53801984873004E-2</v>
      </c>
      <c r="R55" s="25">
        <f>Kaspakas!R62</f>
        <v>7.9752548634640194E-2</v>
      </c>
      <c r="S55" s="25">
        <f>Kaspakas!S62</f>
        <v>6.3345743378294302E-3</v>
      </c>
      <c r="T55" s="25">
        <f>Kaspakas!T62</f>
        <v>0.28672920692189602</v>
      </c>
      <c r="U55" s="25">
        <f>Kaspakas!U62</f>
        <v>2.8314153452447099</v>
      </c>
      <c r="V55" s="25">
        <f>Kaspakas!V62</f>
        <v>7.1354738041999797</v>
      </c>
      <c r="W55" s="25">
        <f>Kaspakas!W62</f>
        <v>0.12564062027369499</v>
      </c>
      <c r="X55" s="25">
        <f>Kaspakas!X62</f>
        <v>1.66225739052712E-2</v>
      </c>
      <c r="Y55" s="25">
        <f>Kaspakas!Y62</f>
        <v>85.426795246735395</v>
      </c>
      <c r="Z55" s="25">
        <f>Kaspakas!Z62</f>
        <v>40.067457221150697</v>
      </c>
      <c r="AA55" s="25">
        <f>Kaspakas!AA62</f>
        <v>0.48657467219774325</v>
      </c>
      <c r="AB55" s="25">
        <f>Kaspakas!AB62</f>
        <v>3.764694632029629E-2</v>
      </c>
      <c r="AC55" s="25">
        <f>Kaspakas!AC62</f>
        <v>0.4690268095089507</v>
      </c>
      <c r="AD55" s="25">
        <f>Kaspakas!AD62</f>
        <v>0.18930562680896065</v>
      </c>
      <c r="AE55" s="25">
        <f>Kaspakas!AE62</f>
        <v>1.9458266996041194E-4</v>
      </c>
      <c r="AF55" s="25">
        <f>Kaspakas!AF62</f>
        <v>3.3144347005723745E-2</v>
      </c>
      <c r="AG55" s="25">
        <f>Kaspakas!AG62</f>
        <v>6.295543043098378E-4</v>
      </c>
      <c r="AH55" s="25">
        <f>Kaspakas!AH62</f>
        <v>6.4827667159171305E-4</v>
      </c>
      <c r="AI55" s="25">
        <f>Kaspakas!AI62</f>
        <v>0.45548121612655723</v>
      </c>
      <c r="AJ55" s="25">
        <f>Kaspakas!AJ62</f>
        <v>3.6559694554288667E-2</v>
      </c>
      <c r="AK55" s="25">
        <f>Kaspakas!AK62</f>
        <v>1.8896308132899936E-4</v>
      </c>
      <c r="AL55" s="25">
        <f>Kaspakas!AL62</f>
        <v>3.2187131259496952E-2</v>
      </c>
      <c r="AM55" s="25">
        <f>Kaspakas!AM62</f>
        <v>6.295543043098378E-4</v>
      </c>
      <c r="AP55" s="25">
        <f>Kaspakas!AP62</f>
        <v>0.20499382787064199</v>
      </c>
      <c r="AQ55" s="25">
        <f>Kaspakas!AQ62</f>
        <v>8.8923562901668394</v>
      </c>
      <c r="AR55" s="25">
        <f>Kaspakas!AR62</f>
        <v>3.4158367934098599E-2</v>
      </c>
      <c r="AS55" s="25">
        <f>Kaspakas!AS62</f>
        <v>0.26937598941024599</v>
      </c>
      <c r="AT55" s="25">
        <f>Kaspakas!AT62</f>
        <v>0.22643563738206601</v>
      </c>
      <c r="AU55" s="25">
        <f>Kaspakas!AU62</f>
        <v>4.6285789482685802</v>
      </c>
      <c r="AV55" s="25">
        <f>Kaspakas!AV62</f>
        <v>3.9801052595609399E-2</v>
      </c>
      <c r="AW55" s="25">
        <f>Kaspakas!AW62</f>
        <v>0.46003364264987001</v>
      </c>
      <c r="AX55" s="25">
        <f>Kaspakas!AX62</f>
        <v>0.28383459035602199</v>
      </c>
      <c r="AY55" s="25">
        <f>Kaspakas!AY62</f>
        <v>1.6472634706165701</v>
      </c>
      <c r="AZ55" s="25">
        <f>Kaspakas!AZ62</f>
        <v>1.6737482918486798E-2</v>
      </c>
      <c r="BA55" s="25">
        <f>Kaspakas!BA62</f>
        <v>7.9752548634640194E-2</v>
      </c>
      <c r="BB55" s="25">
        <f>Kaspakas!BB62</f>
        <v>5.0294435833018701E-3</v>
      </c>
      <c r="BC55" s="25">
        <f>Kaspakas!BC62</f>
        <v>0.28672920692189602</v>
      </c>
      <c r="BD55" s="25">
        <f>Kaspakas!BD62</f>
        <v>2.5713423547887301E-2</v>
      </c>
      <c r="BE55" s="25">
        <f>Kaspakas!BE62</f>
        <v>0.189714991543075</v>
      </c>
      <c r="BF55" s="25">
        <f>Kaspakas!BF62</f>
        <v>2.1796097645905201E-2</v>
      </c>
      <c r="BG55" s="25">
        <f>Kaspakas!BG62</f>
        <v>1.28333707459068E-2</v>
      </c>
      <c r="BH55" s="25">
        <f>Kaspakas!BH62</f>
        <v>0.104659390616731</v>
      </c>
      <c r="BI55" s="25">
        <f>Kaspakas!BI62</f>
        <v>7.6408726592139204E-3</v>
      </c>
      <c r="BK55" s="25">
        <f>Kaspakas!BK62</f>
        <v>9.2786690814970108</v>
      </c>
      <c r="BL55" s="25">
        <f>Kaspakas!BL62</f>
        <v>26022.7161648494</v>
      </c>
      <c r="BM55" s="25">
        <f>Kaspakas!BM62</f>
        <v>21.521538070943699</v>
      </c>
      <c r="BN55" s="25">
        <f>Kaspakas!BN62</f>
        <v>129.145239720597</v>
      </c>
      <c r="BO55" s="25">
        <f>Kaspakas!BO62</f>
        <v>4.1338054108847002</v>
      </c>
      <c r="BP55" s="25">
        <f>Kaspakas!BP62</f>
        <v>2.69156448204967</v>
      </c>
      <c r="BQ55" s="25">
        <f>Kaspakas!BQ62</f>
        <v>0.139577339557452</v>
      </c>
      <c r="BR55" s="25">
        <f>Kaspakas!BR62</f>
        <v>0.220232764617426</v>
      </c>
      <c r="BS55" s="25">
        <f>Kaspakas!BS62</f>
        <v>130.337153083906</v>
      </c>
      <c r="BT55" s="25">
        <f>Kaspakas!BT62</f>
        <v>3.2420288045393302</v>
      </c>
      <c r="BU55" s="25">
        <f>Kaspakas!BU62</f>
        <v>5.1561610628105201E-2</v>
      </c>
      <c r="BV55" s="25">
        <f>Kaspakas!BV62</f>
        <v>8.8211700505276394E-2</v>
      </c>
      <c r="BW55" s="25">
        <f>Kaspakas!BW62</f>
        <v>5.9725771646803602E-3</v>
      </c>
      <c r="BX55" s="25">
        <f>Kaspakas!BX62</f>
        <v>9.5233768467772095E-2</v>
      </c>
      <c r="BY55" s="25">
        <f>Kaspakas!BY62</f>
        <v>0.40835266653733299</v>
      </c>
      <c r="BZ55" s="25">
        <f>Kaspakas!BZ62</f>
        <v>1.5069081404729701</v>
      </c>
      <c r="CA55" s="25">
        <f>Kaspakas!CA62</f>
        <v>5.6189763699493897E-2</v>
      </c>
      <c r="CB55" s="25">
        <f>Kaspakas!CB62</f>
        <v>1.6499403501138599E-2</v>
      </c>
      <c r="CC55" s="25">
        <f>Kaspakas!CC62</f>
        <v>21.794703457652702</v>
      </c>
      <c r="CD55" s="25">
        <f>Kaspakas!CD62</f>
        <v>6.8930357369157997</v>
      </c>
      <c r="CF55" s="25">
        <f>Kaspakas!CF62</f>
        <v>27.563580322745899</v>
      </c>
      <c r="CG55" s="25">
        <f>Kaspakas!CG62</f>
        <v>429896.66401333502</v>
      </c>
      <c r="CH55" s="25">
        <f>Kaspakas!CH62</f>
        <v>87.967309743060397</v>
      </c>
      <c r="CI55" s="25">
        <f>Kaspakas!CI62</f>
        <v>180.78892052833899</v>
      </c>
      <c r="CJ55" s="25">
        <f>Kaspakas!CJ62</f>
        <v>7.60061439543649</v>
      </c>
      <c r="CK55" s="25">
        <f>Kaspakas!CK62</f>
        <v>4.6285789482685802</v>
      </c>
      <c r="CL55" s="25">
        <f>Kaspakas!CL62</f>
        <v>1.08099588524909</v>
      </c>
      <c r="CM55" s="25">
        <f>Kaspakas!CM62</f>
        <v>0.53143040007416598</v>
      </c>
      <c r="CN55" s="25">
        <f>Kaspakas!CN62</f>
        <v>464.68407318834397</v>
      </c>
      <c r="CO55" s="25">
        <f>Kaspakas!CO62</f>
        <v>3.2160579749687899</v>
      </c>
      <c r="CP55" s="25">
        <f>Kaspakas!CP62</f>
        <v>5.53801984873004E-2</v>
      </c>
      <c r="CQ55" s="25">
        <f>Kaspakas!CQ62</f>
        <v>7.9752548634640194E-2</v>
      </c>
      <c r="CR55" s="25">
        <f>Kaspakas!CR62</f>
        <v>6.3345743378294302E-3</v>
      </c>
      <c r="CS55" s="25">
        <f>Kaspakas!CS62</f>
        <v>0.28672920692189602</v>
      </c>
      <c r="CT55" s="25">
        <f>Kaspakas!CT62</f>
        <v>2.8314153452447099</v>
      </c>
      <c r="CU55" s="25">
        <f>Kaspakas!CU62</f>
        <v>7.1354738041999797</v>
      </c>
      <c r="CV55" s="25">
        <f>Kaspakas!CV62</f>
        <v>0.12564062027369499</v>
      </c>
      <c r="CW55" s="25">
        <f>Kaspakas!CW62</f>
        <v>1.66225739052712E-2</v>
      </c>
      <c r="CX55" s="25">
        <f>Kaspakas!CX62</f>
        <v>85.426795246735395</v>
      </c>
      <c r="CY55" s="25">
        <f>Kaspakas!CY62</f>
        <v>40.067457221150697</v>
      </c>
      <c r="DA55" s="25">
        <f>Kaspakas!DA62</f>
        <v>0.50172113543285635</v>
      </c>
      <c r="DB55" s="25">
        <f>Kaspakas!DB62</f>
        <v>7698.0331992718238</v>
      </c>
      <c r="DC55" s="25">
        <f>Kaspakas!DC62</f>
        <v>1.4926613478151602</v>
      </c>
      <c r="DD55" s="25">
        <f>Kaspakas!DD62</f>
        <v>3.0802257243291238</v>
      </c>
      <c r="DE55" s="25">
        <f>Kaspakas!DE62</f>
        <v>0.11960806967293756</v>
      </c>
      <c r="DF55" s="25">
        <f>Kaspakas!DF62</f>
        <v>7.0784201686321768E-2</v>
      </c>
      <c r="DG55" s="25">
        <f>Kaspakas!DG62</f>
        <v>1.5504150499104885E-2</v>
      </c>
      <c r="DH55" s="25">
        <f>Kaspakas!DH62</f>
        <v>7.3189698398865993E-3</v>
      </c>
      <c r="DI55" s="25">
        <f>Kaspakas!DI62</f>
        <v>6.2022710832169095</v>
      </c>
      <c r="DJ55" s="25">
        <f>Kaspakas!DJ62</f>
        <v>4.0730217514802304E-2</v>
      </c>
      <c r="DK55" s="25">
        <f>Kaspakas!DK62</f>
        <v>5.1340616129035618E-4</v>
      </c>
      <c r="DL55" s="25">
        <f>Kaspakas!DL62</f>
        <v>7.0947281524619645E-4</v>
      </c>
      <c r="DM55" s="25">
        <f>Kaspakas!DM62</f>
        <v>5.5170568533064765E-5</v>
      </c>
      <c r="DN55" s="25">
        <f>Kaspakas!DN62</f>
        <v>2.4153753426155843E-3</v>
      </c>
      <c r="DO55" s="25">
        <f>Kaspakas!DO62</f>
        <v>2.3254068209959837E-2</v>
      </c>
      <c r="DP55" s="25">
        <f>Kaspakas!DP62</f>
        <v>5.5920641098745921E-2</v>
      </c>
      <c r="DQ55" s="25">
        <f>Kaspakas!DQ62</f>
        <v>6.3787795579348366E-4</v>
      </c>
      <c r="DR55" s="25">
        <f>Kaspakas!DR62</f>
        <v>8.133039199030058E-5</v>
      </c>
      <c r="DS55" s="25">
        <f>Kaspakas!DS62</f>
        <v>0.41229148285103956</v>
      </c>
      <c r="DT55" s="25">
        <f>Kaspakas!DT62</f>
        <v>0.19172832024303285</v>
      </c>
      <c r="DV55" s="25">
        <f>Kaspakas!DV62</f>
        <v>6.506325335406276E-3</v>
      </c>
      <c r="DW55" s="25">
        <f>Kaspakas!DW62</f>
        <v>99.828181234600848</v>
      </c>
      <c r="DX55" s="25">
        <f>Kaspakas!DX62</f>
        <v>1.9356849170989621E-2</v>
      </c>
      <c r="DY55" s="25">
        <f>Kaspakas!DY62</f>
        <v>3.9944401887081232E-2</v>
      </c>
      <c r="DZ55" s="25">
        <f>Kaspakas!DZ62</f>
        <v>1.5510787947186607E-3</v>
      </c>
      <c r="EA55" s="25">
        <f>Kaspakas!EA62</f>
        <v>9.1793032474282959E-4</v>
      </c>
      <c r="EB55" s="25">
        <f>Kaspakas!EB62</f>
        <v>2.0105799830268012E-4</v>
      </c>
      <c r="EC55" s="25">
        <f>Kaspakas!EC62</f>
        <v>9.4912483320530477E-5</v>
      </c>
      <c r="ED55" s="25">
        <f>Kaspakas!ED62</f>
        <v>8.0431121266152719E-2</v>
      </c>
      <c r="EE55" s="25">
        <f>Kaspakas!EE62</f>
        <v>5.2818991949489297E-4</v>
      </c>
      <c r="EF55" s="25">
        <f>Kaspakas!EF62</f>
        <v>6.6578568823400857E-6</v>
      </c>
      <c r="EG55" s="25">
        <f>Kaspakas!EG62</f>
        <v>9.2004514592271866E-6</v>
      </c>
      <c r="EH55" s="25">
        <f>Kaspakas!EH62</f>
        <v>7.1545255414795179E-7</v>
      </c>
      <c r="EI55" s="25">
        <f>Kaspakas!EI62</f>
        <v>3.1322614648508274E-5</v>
      </c>
      <c r="EJ55" s="25">
        <f>Kaspakas!EJ62</f>
        <v>3.0155901846788978E-4</v>
      </c>
      <c r="EK55" s="25">
        <f>Kaspakas!EK62</f>
        <v>7.2517950362811301E-4</v>
      </c>
      <c r="EL55" s="25">
        <f>Kaspakas!EL62</f>
        <v>8.2720085154389912E-6</v>
      </c>
      <c r="EM55" s="25">
        <f>Kaspakas!EM62</f>
        <v>1.0546934393913574E-6</v>
      </c>
      <c r="EN55" s="25">
        <f>Kaspakas!EN62</f>
        <v>5.3466005934384858E-3</v>
      </c>
      <c r="EO55" s="25">
        <f>Kaspakas!EO62</f>
        <v>2.4863350164347907E-3</v>
      </c>
      <c r="EQ55" s="25">
        <f>Kaspakas!EQ62</f>
        <v>199.6563624692017</v>
      </c>
    </row>
    <row r="57" spans="1:147">
      <c r="A57" s="25" t="s">
        <v>614</v>
      </c>
      <c r="B57" s="25">
        <f>MIN(B1:B55)</f>
        <v>0</v>
      </c>
      <c r="C57" s="25">
        <f t="shared" ref="C57:AM57" si="0">MIN(C1:C55)</f>
        <v>0</v>
      </c>
      <c r="D57" s="25">
        <f t="shared" si="0"/>
        <v>0</v>
      </c>
      <c r="E57" s="25">
        <f t="shared" si="0"/>
        <v>0</v>
      </c>
      <c r="F57" s="25">
        <f t="shared" si="0"/>
        <v>0</v>
      </c>
      <c r="G57" s="25">
        <f t="shared" si="0"/>
        <v>16.212212560748</v>
      </c>
      <c r="H57" s="25">
        <f t="shared" si="0"/>
        <v>337860.14865344099</v>
      </c>
      <c r="I57" s="25">
        <f t="shared" si="0"/>
        <v>0.23082793267115001</v>
      </c>
      <c r="J57" s="25">
        <f t="shared" si="0"/>
        <v>2.6667759596165799</v>
      </c>
      <c r="K57" s="25">
        <f t="shared" si="0"/>
        <v>0.27365200612330698</v>
      </c>
      <c r="L57" s="25">
        <f t="shared" si="0"/>
        <v>1.5211962700514201</v>
      </c>
      <c r="M57" s="25">
        <f t="shared" si="0"/>
        <v>2.2869899186093098E-2</v>
      </c>
      <c r="N57" s="25">
        <f t="shared" si="0"/>
        <v>0.264061330850966</v>
      </c>
      <c r="O57" s="25">
        <f t="shared" si="0"/>
        <v>1.0459769041376601</v>
      </c>
      <c r="P57" s="25">
        <f t="shared" si="0"/>
        <v>0.64914442078272006</v>
      </c>
      <c r="Q57" s="25">
        <f t="shared" si="0"/>
        <v>1.0427957021209701E-2</v>
      </c>
      <c r="R57" s="25">
        <f t="shared" si="0"/>
        <v>2.5792225487362699E-3</v>
      </c>
      <c r="S57" s="25">
        <f t="shared" si="0"/>
        <v>2.6763426082873267E-3</v>
      </c>
      <c r="T57" s="25">
        <f t="shared" si="0"/>
        <v>5.07132591968395E-2</v>
      </c>
      <c r="U57" s="25">
        <f t="shared" si="0"/>
        <v>1.2381011533510599E-2</v>
      </c>
      <c r="V57" s="25">
        <f t="shared" si="0"/>
        <v>0.22626951004510401</v>
      </c>
      <c r="W57" s="25">
        <f t="shared" si="0"/>
        <v>7.2716746822056705E-4</v>
      </c>
      <c r="X57" s="25">
        <f t="shared" si="0"/>
        <v>4.42013822660279E-3</v>
      </c>
      <c r="Y57" s="25">
        <f t="shared" si="0"/>
        <v>0.304180663611823</v>
      </c>
      <c r="Z57" s="25">
        <f t="shared" si="0"/>
        <v>4.6934977901846399E-2</v>
      </c>
      <c r="AA57" s="25">
        <f t="shared" si="0"/>
        <v>3.8873185698696057E-2</v>
      </c>
      <c r="AB57" s="25">
        <f t="shared" si="0"/>
        <v>1.1129560483345076E-4</v>
      </c>
      <c r="AC57" s="25">
        <f t="shared" si="0"/>
        <v>1.8349445697712273E-4</v>
      </c>
      <c r="AD57" s="25">
        <f t="shared" si="0"/>
        <v>6.8491924893421111E-4</v>
      </c>
      <c r="AE57" s="25">
        <f t="shared" si="0"/>
        <v>2.4680010522946183E-5</v>
      </c>
      <c r="AF57" s="25">
        <f t="shared" si="0"/>
        <v>3.978254955077686E-5</v>
      </c>
      <c r="AG57" s="25">
        <f t="shared" si="0"/>
        <v>3.544510714844994E-5</v>
      </c>
      <c r="AH57" s="25">
        <f t="shared" si="0"/>
        <v>8.8723902542420816E-5</v>
      </c>
      <c r="AI57" s="25">
        <f t="shared" si="0"/>
        <v>1.2081920630608586E-4</v>
      </c>
      <c r="AJ57" s="25">
        <f t="shared" si="0"/>
        <v>4.8632935148230921E-4</v>
      </c>
      <c r="AK57" s="25">
        <f t="shared" si="0"/>
        <v>3.8544255230759986E-6</v>
      </c>
      <c r="AL57" s="25">
        <f t="shared" si="0"/>
        <v>3.9050861634107529E-5</v>
      </c>
      <c r="AM57" s="25">
        <f t="shared" si="0"/>
        <v>3.544510714844994E-5</v>
      </c>
    </row>
    <row r="58" spans="1:147">
      <c r="A58" s="25" t="s">
        <v>615</v>
      </c>
      <c r="B58" s="25">
        <f>MAX(B1:B55)</f>
        <v>0</v>
      </c>
      <c r="C58" s="25">
        <f t="shared" ref="C58:AM58" si="1">MAX(C1:C55)</f>
        <v>0</v>
      </c>
      <c r="D58" s="25">
        <f t="shared" si="1"/>
        <v>0</v>
      </c>
      <c r="E58" s="25">
        <f t="shared" si="1"/>
        <v>0</v>
      </c>
      <c r="F58" s="25">
        <f t="shared" si="1"/>
        <v>0</v>
      </c>
      <c r="G58" s="25">
        <f t="shared" si="1"/>
        <v>612.93039243107603</v>
      </c>
      <c r="H58" s="25">
        <f t="shared" si="1"/>
        <v>528739.802858899</v>
      </c>
      <c r="I58" s="25">
        <f t="shared" si="1"/>
        <v>2352.7268413402799</v>
      </c>
      <c r="J58" s="25">
        <f t="shared" si="1"/>
        <v>375.34948804196199</v>
      </c>
      <c r="K58" s="25">
        <f t="shared" si="1"/>
        <v>440.22018568396197</v>
      </c>
      <c r="L58" s="25">
        <f t="shared" si="1"/>
        <v>7189.6897793807002</v>
      </c>
      <c r="M58" s="25">
        <f t="shared" si="1"/>
        <v>4.0187963163236997</v>
      </c>
      <c r="N58" s="25">
        <f t="shared" si="1"/>
        <v>10.245324872363501</v>
      </c>
      <c r="O58" s="25">
        <f t="shared" si="1"/>
        <v>10663.1362120015</v>
      </c>
      <c r="P58" s="25">
        <f t="shared" si="1"/>
        <v>173.34634933479501</v>
      </c>
      <c r="Q58" s="25">
        <f t="shared" si="1"/>
        <v>71.494042215757602</v>
      </c>
      <c r="R58" s="25">
        <f t="shared" si="1"/>
        <v>66.282563390006999</v>
      </c>
      <c r="S58" s="25">
        <f t="shared" si="1"/>
        <v>2.7576513918049859</v>
      </c>
      <c r="T58" s="25">
        <f t="shared" si="1"/>
        <v>22.409913129045901</v>
      </c>
      <c r="U58" s="25">
        <f t="shared" si="1"/>
        <v>122.603233841159</v>
      </c>
      <c r="V58" s="25">
        <f t="shared" si="1"/>
        <v>56.554844624690702</v>
      </c>
      <c r="W58" s="25">
        <f t="shared" si="1"/>
        <v>7.0687409224910498</v>
      </c>
      <c r="X58" s="25">
        <f t="shared" si="1"/>
        <v>0.76384687505448701</v>
      </c>
      <c r="Y58" s="25">
        <f t="shared" si="1"/>
        <v>15029.066053284399</v>
      </c>
      <c r="Z58" s="25">
        <f t="shared" si="1"/>
        <v>138.34664448770201</v>
      </c>
      <c r="AA58" s="25">
        <f t="shared" si="1"/>
        <v>44.489477691258848</v>
      </c>
      <c r="AB58" s="25">
        <f t="shared" si="1"/>
        <v>19.598079178175258</v>
      </c>
      <c r="AC58" s="25">
        <f t="shared" si="1"/>
        <v>1.3160232934804397</v>
      </c>
      <c r="AD58" s="25">
        <f t="shared" si="1"/>
        <v>48.355964957610553</v>
      </c>
      <c r="AE58" s="25">
        <f t="shared" si="1"/>
        <v>2.9434505553145179E-2</v>
      </c>
      <c r="AF58" s="25">
        <f t="shared" si="1"/>
        <v>0.21999007866477699</v>
      </c>
      <c r="AG58" s="25">
        <f t="shared" si="1"/>
        <v>6.5095662507780236</v>
      </c>
      <c r="AH58" s="25">
        <f t="shared" si="1"/>
        <v>0.11872573122200138</v>
      </c>
      <c r="AI58" s="25">
        <f t="shared" si="1"/>
        <v>2.9628730934456611</v>
      </c>
      <c r="AJ58" s="25">
        <f t="shared" si="1"/>
        <v>19.86385953328023</v>
      </c>
      <c r="AK58" s="25">
        <f t="shared" si="1"/>
        <v>1.3752064179020163</v>
      </c>
      <c r="AL58" s="25">
        <f t="shared" si="1"/>
        <v>420.81359080912688</v>
      </c>
      <c r="AM58" s="25">
        <f t="shared" si="1"/>
        <v>6.5095662507780236</v>
      </c>
    </row>
    <row r="59" spans="1:147">
      <c r="A59" s="25" t="s">
        <v>616</v>
      </c>
      <c r="B59" s="25" t="e">
        <f>STDEV(B1:B55)</f>
        <v>#DIV/0!</v>
      </c>
      <c r="C59" s="25" t="e">
        <f t="shared" ref="C59:AM59" si="2">STDEV(C1:C55)</f>
        <v>#DIV/0!</v>
      </c>
      <c r="D59" s="25" t="e">
        <f t="shared" si="2"/>
        <v>#DIV/0!</v>
      </c>
      <c r="E59" s="25" t="e">
        <f t="shared" si="2"/>
        <v>#DIV/0!</v>
      </c>
      <c r="F59" s="25" t="e">
        <f t="shared" si="2"/>
        <v>#DIV/0!</v>
      </c>
      <c r="G59" s="25">
        <f t="shared" si="2"/>
        <v>96.922821717939385</v>
      </c>
      <c r="H59" s="25">
        <f t="shared" si="2"/>
        <v>39945.707630668257</v>
      </c>
      <c r="I59" s="25">
        <f t="shared" si="2"/>
        <v>426.66314342923204</v>
      </c>
      <c r="J59" s="25">
        <f t="shared" si="2"/>
        <v>75.973767002140207</v>
      </c>
      <c r="K59" s="25">
        <f t="shared" si="2"/>
        <v>93.51363447076443</v>
      </c>
      <c r="L59" s="25">
        <f t="shared" si="2"/>
        <v>979.12477265810276</v>
      </c>
      <c r="M59" s="25">
        <f t="shared" si="2"/>
        <v>0.97373039429552544</v>
      </c>
      <c r="N59" s="25">
        <f t="shared" si="2"/>
        <v>1.8205464375514682</v>
      </c>
      <c r="O59" s="25">
        <f t="shared" si="2"/>
        <v>2733.6185745448161</v>
      </c>
      <c r="P59" s="25">
        <f t="shared" si="2"/>
        <v>25.397546332089949</v>
      </c>
      <c r="Q59" s="25">
        <f t="shared" si="2"/>
        <v>10.582547222515895</v>
      </c>
      <c r="R59" s="25">
        <f t="shared" si="2"/>
        <v>9.0408819268897052</v>
      </c>
      <c r="S59" s="25">
        <f t="shared" si="2"/>
        <v>0.37762690072710892</v>
      </c>
      <c r="T59" s="25">
        <f t="shared" si="2"/>
        <v>3.1964742461381239</v>
      </c>
      <c r="U59" s="25">
        <f t="shared" si="2"/>
        <v>27.100997710757166</v>
      </c>
      <c r="V59" s="25">
        <f t="shared" si="2"/>
        <v>11.645324625717688</v>
      </c>
      <c r="W59" s="25">
        <f t="shared" si="2"/>
        <v>0.98397260485689964</v>
      </c>
      <c r="X59" s="25">
        <f t="shared" si="2"/>
        <v>0.12951900874070685</v>
      </c>
      <c r="Y59" s="25">
        <f t="shared" si="2"/>
        <v>2197.3148609169225</v>
      </c>
      <c r="Z59" s="25">
        <f t="shared" si="2"/>
        <v>19.840777328755106</v>
      </c>
      <c r="AA59" s="25">
        <f t="shared" si="2"/>
        <v>8.4741498760571385</v>
      </c>
      <c r="AB59" s="25">
        <f t="shared" si="2"/>
        <v>3.2016445690406576</v>
      </c>
      <c r="AC59" s="25">
        <f t="shared" si="2"/>
        <v>0.27846277423427829</v>
      </c>
      <c r="AD59" s="25">
        <f t="shared" si="2"/>
        <v>9.2391578492777811</v>
      </c>
      <c r="AE59" s="25">
        <f t="shared" si="2"/>
        <v>4.430593377504107E-3</v>
      </c>
      <c r="AF59" s="25">
        <f t="shared" si="2"/>
        <v>5.2569969041349342E-2</v>
      </c>
      <c r="AG59" s="25">
        <f t="shared" si="2"/>
        <v>0.9079746176559661</v>
      </c>
      <c r="AH59" s="25">
        <f t="shared" si="2"/>
        <v>2.1784142309156294E-2</v>
      </c>
      <c r="AI59" s="25">
        <f t="shared" si="2"/>
        <v>0.43907327347555641</v>
      </c>
      <c r="AJ59" s="25">
        <f t="shared" si="2"/>
        <v>2.7968277438922033</v>
      </c>
      <c r="AK59" s="25">
        <f t="shared" si="2"/>
        <v>0.18729352893314455</v>
      </c>
      <c r="AL59" s="25">
        <f t="shared" si="2"/>
        <v>57.33223506944325</v>
      </c>
      <c r="AM59" s="25">
        <f t="shared" si="2"/>
        <v>0.9079746176559661</v>
      </c>
    </row>
    <row r="60" spans="1:147">
      <c r="A60" s="25" t="s">
        <v>617</v>
      </c>
      <c r="B60" s="25" t="e">
        <f t="shared" ref="B60:AM60" si="3">MEDIAN(B1:B55)</f>
        <v>#NUM!</v>
      </c>
      <c r="C60" s="25" t="e">
        <f t="shared" si="3"/>
        <v>#NUM!</v>
      </c>
      <c r="D60" s="25" t="e">
        <f t="shared" si="3"/>
        <v>#NUM!</v>
      </c>
      <c r="E60" s="25" t="e">
        <f t="shared" si="3"/>
        <v>#NUM!</v>
      </c>
      <c r="F60" s="25" t="e">
        <f t="shared" si="3"/>
        <v>#NUM!</v>
      </c>
      <c r="G60" s="25">
        <f t="shared" si="3"/>
        <v>23.31779935379565</v>
      </c>
      <c r="H60" s="25">
        <f t="shared" si="3"/>
        <v>422653.825384147</v>
      </c>
      <c r="I60" s="25">
        <f t="shared" si="3"/>
        <v>43.350865253682052</v>
      </c>
      <c r="J60" s="25">
        <f t="shared" si="3"/>
        <v>48.379659401048052</v>
      </c>
      <c r="K60" s="25">
        <f t="shared" si="3"/>
        <v>6.4839602857089451</v>
      </c>
      <c r="L60" s="25">
        <f t="shared" si="3"/>
        <v>3.5752062881825903</v>
      </c>
      <c r="M60" s="25">
        <f t="shared" si="3"/>
        <v>0.34670499675668853</v>
      </c>
      <c r="N60" s="25">
        <f t="shared" si="3"/>
        <v>0.88869661826267099</v>
      </c>
      <c r="O60" s="25">
        <f t="shared" si="3"/>
        <v>329.41485699282703</v>
      </c>
      <c r="P60" s="25">
        <f t="shared" si="3"/>
        <v>4.3476898731862796</v>
      </c>
      <c r="Q60" s="25">
        <f t="shared" si="3"/>
        <v>0.15311184000315051</v>
      </c>
      <c r="R60" s="25">
        <f t="shared" si="3"/>
        <v>0.19903328094992101</v>
      </c>
      <c r="S60" s="25">
        <f t="shared" si="3"/>
        <v>7.0114474209668652E-3</v>
      </c>
      <c r="T60" s="25">
        <f t="shared" si="3"/>
        <v>0.14631330258132599</v>
      </c>
      <c r="U60" s="25">
        <f t="shared" si="3"/>
        <v>1.0739028203739645</v>
      </c>
      <c r="V60" s="25">
        <f t="shared" si="3"/>
        <v>3.9317718490817546</v>
      </c>
      <c r="W60" s="25">
        <f t="shared" si="3"/>
        <v>4.3730700371297247E-2</v>
      </c>
      <c r="X60" s="25">
        <f t="shared" si="3"/>
        <v>3.6957111340426854E-2</v>
      </c>
      <c r="Y60" s="25">
        <f t="shared" si="3"/>
        <v>119.281875085984</v>
      </c>
      <c r="Z60" s="25">
        <f t="shared" si="3"/>
        <v>4.1367776651853703</v>
      </c>
      <c r="AA60" s="25">
        <f t="shared" si="3"/>
        <v>1.1259988121816393</v>
      </c>
      <c r="AB60" s="25">
        <f t="shared" si="3"/>
        <v>2.4278021437823691E-2</v>
      </c>
      <c r="AC60" s="25">
        <f t="shared" si="3"/>
        <v>3.141935979344828E-2</v>
      </c>
      <c r="AD60" s="25">
        <f t="shared" si="3"/>
        <v>0.29147814784017345</v>
      </c>
      <c r="AE60" s="25">
        <f t="shared" si="3"/>
        <v>6.5813022793659965E-4</v>
      </c>
      <c r="AF60" s="25">
        <f t="shared" si="3"/>
        <v>2.4678349939961271E-2</v>
      </c>
      <c r="AG60" s="25">
        <f t="shared" si="3"/>
        <v>2.5696835385130884E-3</v>
      </c>
      <c r="AH60" s="25">
        <f t="shared" si="3"/>
        <v>1.9792692075106056E-3</v>
      </c>
      <c r="AI60" s="25">
        <f t="shared" si="3"/>
        <v>6.3660625242951296E-2</v>
      </c>
      <c r="AJ60" s="25">
        <f t="shared" si="3"/>
        <v>0.10548912357709567</v>
      </c>
      <c r="AK60" s="25">
        <f t="shared" si="3"/>
        <v>6.3602227053314599E-4</v>
      </c>
      <c r="AL60" s="25">
        <f t="shared" si="3"/>
        <v>2.2137282026324059E-2</v>
      </c>
      <c r="AM60" s="25">
        <f t="shared" si="3"/>
        <v>2.5696835385130884E-3</v>
      </c>
    </row>
  </sheetData>
  <conditionalFormatting sqref="EV2:FO21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8F5B1-5BD9-0D40-AF6B-2526E476D4E2}">
  <sheetPr codeName="Tabelle16"/>
  <dimension ref="A1:FO33"/>
  <sheetViews>
    <sheetView workbookViewId="0">
      <selection activeCell="AQ33" sqref="AQ33"/>
    </sheetView>
  </sheetViews>
  <sheetFormatPr baseColWidth="10" defaultRowHeight="16"/>
  <cols>
    <col min="1" max="16384" width="10.83203125" style="25"/>
  </cols>
  <sheetData>
    <row r="1" spans="1:171">
      <c r="A1" s="25" t="str">
        <f>CONCATENATE(all!A2," Sardes I")</f>
        <v>sample ID Sardes I</v>
      </c>
      <c r="B1" s="25" t="str">
        <f>CONCATENATE(all!B2," Sardes I")</f>
        <v>loc Sardes I</v>
      </c>
      <c r="C1" s="25" t="str">
        <f>CONCATENATE(all!C2," Sardes I")</f>
        <v>type Sardes I</v>
      </c>
      <c r="D1" s="25" t="str">
        <f>CONCATENATE(all!D2," Sardes I")</f>
        <v>subtype Sardes I</v>
      </c>
      <c r="E1" s="25" t="str">
        <f>CONCATENATE(all!E2," Sardes I")</f>
        <v>mineral Sardes I</v>
      </c>
      <c r="F1" s="25" t="str">
        <f>CONCATENATE(all!F2," Sardes I")</f>
        <v>texture Sardes I</v>
      </c>
      <c r="G1" s="25" t="str">
        <f>CONCATENATE(all!G2," Sardes I")</f>
        <v>Mn (ppm) Sardes I</v>
      </c>
      <c r="H1" s="25" t="str">
        <f>CONCATENATE(all!H2," Sardes I")</f>
        <v>Fe (ppm) Sardes I</v>
      </c>
      <c r="I1" s="25" t="str">
        <f>CONCATENATE(all!I2," Sardes I")</f>
        <v>Co (ppm) Sardes I</v>
      </c>
      <c r="J1" s="25" t="str">
        <f>CONCATENATE(all!J2," Sardes I")</f>
        <v>Ni (ppm) Sardes I</v>
      </c>
      <c r="K1" s="25" t="str">
        <f>CONCATENATE(all!K2," Sardes I")</f>
        <v>Cu (ppm) Sardes I</v>
      </c>
      <c r="L1" s="25" t="str">
        <f>CONCATENATE(all!L2," Sardes I")</f>
        <v>Zn (ppm) Sardes I</v>
      </c>
      <c r="M1" s="25" t="str">
        <f>CONCATENATE(all!M2," Sardes I")</f>
        <v>Ga (ppm) Sardes I</v>
      </c>
      <c r="N1" s="25" t="str">
        <f>CONCATENATE(all!N2," Sardes I")</f>
        <v>Ge (ppm) Sardes I</v>
      </c>
      <c r="O1" s="25" t="str">
        <f>CONCATENATE(all!O2," Sardes I")</f>
        <v>As (ppm) Sardes I</v>
      </c>
      <c r="P1" s="25" t="str">
        <f>CONCATENATE(all!P2," Sardes I")</f>
        <v>Se (ppm) Sardes I</v>
      </c>
      <c r="Q1" s="25" t="str">
        <f>CONCATENATE(all!Q2," Sardes I")</f>
        <v>Ag (ppm) Sardes I</v>
      </c>
      <c r="R1" s="25" t="str">
        <f>CONCATENATE(all!R2," Sardes I")</f>
        <v>Cd (ppm) Sardes I</v>
      </c>
      <c r="S1" s="25" t="str">
        <f>CONCATENATE(all!S2," Sardes I")</f>
        <v>In (ppm) Sardes I</v>
      </c>
      <c r="T1" s="25" t="str">
        <f>CONCATENATE(all!T2," Sardes I")</f>
        <v>Sn (ppm) Sardes I</v>
      </c>
      <c r="U1" s="25" t="str">
        <f>CONCATENATE(all!U2," Sardes I")</f>
        <v>Sb (ppm) Sardes I</v>
      </c>
      <c r="V1" s="25" t="str">
        <f>CONCATENATE(all!V2," Sardes I")</f>
        <v>Te (ppm) Sardes I</v>
      </c>
      <c r="W1" s="25" t="str">
        <f>CONCATENATE(all!W2," Sardes I")</f>
        <v>Au (ppm) Sardes I</v>
      </c>
      <c r="X1" s="25" t="str">
        <f>CONCATENATE(all!X2," Sardes I")</f>
        <v>Tl (ppm) Sardes I</v>
      </c>
      <c r="Y1" s="25" t="str">
        <f>CONCATENATE(all!Y2," Sardes I")</f>
        <v>Pb (ppm) Sardes I</v>
      </c>
      <c r="Z1" s="25" t="str">
        <f>CONCATENATE(all!Z2," Sardes I")</f>
        <v>Bi (ppm) Sardes I</v>
      </c>
      <c r="AA1" s="25" t="str">
        <f>CONCATENATE(all!AA2," Sardes I")</f>
        <v>Co/Ni (ppm) Sardes I</v>
      </c>
      <c r="AB1" s="25" t="str">
        <f>CONCATENATE(all!AB2," Sardes I")</f>
        <v>Se/Pb (ppm) Sardes I</v>
      </c>
      <c r="AC1" s="25" t="str">
        <f>CONCATENATE(all!AC2," Sardes I")</f>
        <v>Bi/Pb (ppm) Sardes I</v>
      </c>
      <c r="AD1" s="25" t="str">
        <f>CONCATENATE(all!AD2," Sardes I")</f>
        <v>Co/As (ppm) Sardes I</v>
      </c>
      <c r="AE1" s="25" t="str">
        <f>CONCATENATE(all!AE2," Sardes I")</f>
        <v>Tl/Pb (ppm) Sardes I</v>
      </c>
      <c r="AF1" s="25" t="str">
        <f>CONCATENATE(all!AF2," Sardes I")</f>
        <v>Sb/Pb (ppm) Sardes I</v>
      </c>
      <c r="AG1" s="25" t="str">
        <f>CONCATENATE(all!AG2," Sardes I")</f>
        <v>Ag/Co (ppm) Sardes I</v>
      </c>
      <c r="AH1" s="25" t="str">
        <f>CONCATENATE(all!AH2," Sardes I")</f>
        <v>Ag/Pb (ppm) Sardes I</v>
      </c>
      <c r="AI1" s="25" t="str">
        <f>CONCATENATE(all!AI2," Sardes I")</f>
        <v>Bi/Co (ppm) Sardes I</v>
      </c>
      <c r="AJ1" s="25" t="str">
        <f>CONCATENATE(all!AJ2," Sardes I")</f>
        <v>Se/Co (ppm) Sardes I</v>
      </c>
      <c r="AK1" s="25" t="str">
        <f>CONCATENATE(all!AK2," Sardes I")</f>
        <v>Tl/Co (ppm) Sardes I</v>
      </c>
      <c r="AL1" s="25" t="str">
        <f>CONCATENATE(all!AL2," Sardes I")</f>
        <v>Sb/Co (ppm) Sardes I</v>
      </c>
      <c r="AM1" s="25" t="str">
        <f>CONCATENATE(all!AM2," Sardes I")</f>
        <v>Ag/Co (ppm) Sardes I</v>
      </c>
      <c r="AP1" s="25" t="str">
        <f>CONCATENATE(all!AP2," Sardes I")</f>
        <v>Mn L.O.D. Howell Sardes I</v>
      </c>
      <c r="AQ1" s="25" t="str">
        <f>CONCATENATE(all!AQ2," Sardes I")</f>
        <v>Fe L.O.D. Howell Sardes I</v>
      </c>
      <c r="AR1" s="25" t="str">
        <f>CONCATENATE(all!AR2," Sardes I")</f>
        <v>Co L.O.D. Howell Sardes I</v>
      </c>
      <c r="AS1" s="25" t="str">
        <f>CONCATENATE(all!AS2," Sardes I")</f>
        <v>Ni L.O.D. Howell Sardes I</v>
      </c>
      <c r="AT1" s="25" t="str">
        <f>CONCATENATE(all!AT2," Sardes I")</f>
        <v>Cu L.O.D. Howell Sardes I</v>
      </c>
      <c r="AU1" s="25" t="str">
        <f>CONCATENATE(all!AU2," Sardes I")</f>
        <v>Zn L.O.D. Howell Sardes I</v>
      </c>
      <c r="AV1" s="25" t="str">
        <f>CONCATENATE(all!AV2," Sardes I")</f>
        <v>Ga L.O.D. Howell Sardes I</v>
      </c>
      <c r="AW1" s="25" t="str">
        <f>CONCATENATE(all!AW2," Sardes I")</f>
        <v>Ge L.O.D. Howell Sardes I</v>
      </c>
      <c r="AX1" s="25" t="str">
        <f>CONCATENATE(all!AX2," Sardes I")</f>
        <v>As L.O.D. Howell Sardes I</v>
      </c>
      <c r="AY1" s="25" t="str">
        <f>CONCATENATE(all!AY2," Sardes I")</f>
        <v>Se L.O.D. Howell Sardes I</v>
      </c>
      <c r="AZ1" s="25" t="str">
        <f>CONCATENATE(all!AZ2," Sardes I")</f>
        <v>Ag L.O.D. Howell Sardes I</v>
      </c>
      <c r="BA1" s="25" t="str">
        <f>CONCATENATE(all!BA2," Sardes I")</f>
        <v>Cd L.O.D. Howell Sardes I</v>
      </c>
      <c r="BB1" s="25" t="str">
        <f>CONCATENATE(all!BB2," Sardes I")</f>
        <v>In L.O.D. Howell Sardes I</v>
      </c>
      <c r="BC1" s="25" t="str">
        <f>CONCATENATE(all!BC2," Sardes I")</f>
        <v>Sn L.O.D. Howell Sardes I</v>
      </c>
      <c r="BD1" s="25" t="str">
        <f>CONCATENATE(all!BD2," Sardes I")</f>
        <v>Sb L.O.D. Howell Sardes I</v>
      </c>
      <c r="BE1" s="25" t="str">
        <f>CONCATENATE(all!BE2," Sardes I")</f>
        <v>Te L.O.D. Howell Sardes I</v>
      </c>
      <c r="BF1" s="25" t="str">
        <f>CONCATENATE(all!BF2," Sardes I")</f>
        <v>Au L.O.D. Howell Sardes I</v>
      </c>
      <c r="BG1" s="25" t="str">
        <f>CONCATENATE(all!BG2," Sardes I")</f>
        <v>Tl L.O.D. Howell Sardes I</v>
      </c>
      <c r="BH1" s="25" t="str">
        <f>CONCATENATE(all!BH2," Sardes I")</f>
        <v>Pb L.O.D. Howell Sardes I</v>
      </c>
      <c r="BI1" s="25" t="str">
        <f>CONCATENATE(all!BI2," Sardes I")</f>
        <v>Bi L.O.D. Howell Sardes I</v>
      </c>
      <c r="BK1" s="25" t="str">
        <f>CONCATENATE(all!BK2," Sardes I")</f>
        <v>Mn 2SE(int) Sardes I</v>
      </c>
      <c r="BL1" s="25" t="str">
        <f>CONCATENATE(all!BL2," Sardes I")</f>
        <v>Fe 2SE(int) Sardes I</v>
      </c>
      <c r="BM1" s="25" t="str">
        <f>CONCATENATE(all!BM2," Sardes I")</f>
        <v>Co 2SE(int) Sardes I</v>
      </c>
      <c r="BN1" s="25" t="str">
        <f>CONCATENATE(all!BN2," Sardes I")</f>
        <v>Ni 2SE(int) Sardes I</v>
      </c>
      <c r="BO1" s="25" t="str">
        <f>CONCATENATE(all!BO2," Sardes I")</f>
        <v>Cu 2SE(int) Sardes I</v>
      </c>
      <c r="BP1" s="25" t="str">
        <f>CONCATENATE(all!BP2," Sardes I")</f>
        <v>Zn 2SE(int) Sardes I</v>
      </c>
      <c r="BQ1" s="25" t="str">
        <f>CONCATENATE(all!BQ2," Sardes I")</f>
        <v>Ga 2SE(int) Sardes I</v>
      </c>
      <c r="BR1" s="25" t="str">
        <f>CONCATENATE(all!BR2," Sardes I")</f>
        <v>Ge 2SE(int) Sardes I</v>
      </c>
      <c r="BS1" s="25" t="str">
        <f>CONCATENATE(all!BS2," Sardes I")</f>
        <v>As 2SE(int) Sardes I</v>
      </c>
      <c r="BT1" s="25" t="str">
        <f>CONCATENATE(all!BT2," Sardes I")</f>
        <v>Se 2SE(int) Sardes I</v>
      </c>
      <c r="BU1" s="25" t="str">
        <f>CONCATENATE(all!BU2," Sardes I")</f>
        <v>Ag 2SE(int) Sardes I</v>
      </c>
      <c r="BV1" s="25" t="str">
        <f>CONCATENATE(all!BV2," Sardes I")</f>
        <v>Cd 2SE(int) Sardes I</v>
      </c>
      <c r="BW1" s="25" t="str">
        <f>CONCATENATE(all!BW2," Sardes I")</f>
        <v>In 2SE(int) Sardes I</v>
      </c>
      <c r="BX1" s="25" t="str">
        <f>CONCATENATE(all!BX2," Sardes I")</f>
        <v>Sn 2SE(int) Sardes I</v>
      </c>
      <c r="BY1" s="25" t="str">
        <f>CONCATENATE(all!BY2," Sardes I")</f>
        <v>Sb 2SE(int) Sardes I</v>
      </c>
      <c r="BZ1" s="25" t="str">
        <f>CONCATENATE(all!BZ2," Sardes I")</f>
        <v>Te 2SE(int) Sardes I</v>
      </c>
      <c r="CA1" s="25" t="str">
        <f>CONCATENATE(all!CA2," Sardes I")</f>
        <v>Au 2SE(int) Sardes I</v>
      </c>
      <c r="CB1" s="25" t="str">
        <f>CONCATENATE(all!CB2," Sardes I")</f>
        <v>Tl 2SE(int) Sardes I</v>
      </c>
      <c r="CC1" s="25" t="str">
        <f>CONCATENATE(all!CC2," Sardes I")</f>
        <v>Pb 2SE(int) Sardes I</v>
      </c>
      <c r="CD1" s="25" t="str">
        <f>CONCATENATE(all!CD2," Sardes I")</f>
        <v>Bi 2SE(int) Sardes I</v>
      </c>
      <c r="CF1" s="25" t="str">
        <f>CONCATENATE(all!CF2," Sardes I")</f>
        <v>Mn (ppm) + lod Sardes I</v>
      </c>
      <c r="CG1" s="25" t="str">
        <f>CONCATENATE(all!CG2," Sardes I")</f>
        <v>Fe (ppm) + lod Sardes I</v>
      </c>
      <c r="CH1" s="25" t="str">
        <f>CONCATENATE(all!CH2," Sardes I")</f>
        <v>Co (ppm) + lod Sardes I</v>
      </c>
      <c r="CI1" s="25" t="str">
        <f>CONCATENATE(all!CI2," Sardes I")</f>
        <v>Ni (ppm) + lod Sardes I</v>
      </c>
      <c r="CJ1" s="25" t="str">
        <f>CONCATENATE(all!CJ2," Sardes I")</f>
        <v>Cu (ppm) + lod Sardes I</v>
      </c>
      <c r="CK1" s="25" t="str">
        <f>CONCATENATE(all!CK2," Sardes I")</f>
        <v>Zn (ppm) + lod Sardes I</v>
      </c>
      <c r="CL1" s="25" t="str">
        <f>CONCATENATE(all!CL2," Sardes I")</f>
        <v>Ga (ppm) + lod Sardes I</v>
      </c>
      <c r="CM1" s="25" t="str">
        <f>CONCATENATE(all!CM2," Sardes I")</f>
        <v>Ge (ppm) + lod Sardes I</v>
      </c>
      <c r="CN1" s="25" t="str">
        <f>CONCATENATE(all!CN2," Sardes I")</f>
        <v>As (ppm) + lod Sardes I</v>
      </c>
      <c r="CO1" s="25" t="str">
        <f>CONCATENATE(all!CO2," Sardes I")</f>
        <v>Se (ppm) + lod Sardes I</v>
      </c>
      <c r="CP1" s="25" t="str">
        <f>CONCATENATE(all!CP2," Sardes I")</f>
        <v>Ag (ppm) + lod Sardes I</v>
      </c>
      <c r="CQ1" s="25" t="str">
        <f>CONCATENATE(all!CQ2," Sardes I")</f>
        <v>Cd (ppm) + lod Sardes I</v>
      </c>
      <c r="CR1" s="25" t="str">
        <f>CONCATENATE(all!CR2," Sardes I")</f>
        <v>In (ppm) + lod Sardes I</v>
      </c>
      <c r="CS1" s="25" t="str">
        <f>CONCATENATE(all!CS2," Sardes I")</f>
        <v>Sn (ppm) + lod Sardes I</v>
      </c>
      <c r="CT1" s="25" t="str">
        <f>CONCATENATE(all!CT2," Sardes I")</f>
        <v>Sb (ppm) + lod Sardes I</v>
      </c>
      <c r="CU1" s="25" t="str">
        <f>CONCATENATE(all!CU2," Sardes I")</f>
        <v>Te (ppm) + lod Sardes I</v>
      </c>
      <c r="CV1" s="25" t="str">
        <f>CONCATENATE(all!CV2," Sardes I")</f>
        <v>Au (ppm) + lod Sardes I</v>
      </c>
      <c r="CW1" s="25" t="str">
        <f>CONCATENATE(all!CW2," Sardes I")</f>
        <v>Tl (ppm) + lod Sardes I</v>
      </c>
      <c r="CX1" s="25" t="str">
        <f>CONCATENATE(all!CX2," Sardes I")</f>
        <v>Pb (ppm) + lod Sardes I</v>
      </c>
      <c r="CY1" s="25" t="str">
        <f>CONCATENATE(all!CY2," Sardes I")</f>
        <v>Bi (ppm) + lod Sardes I</v>
      </c>
      <c r="DA1" s="25" t="str">
        <f>CONCATENATE(all!DA2," Sardes I")</f>
        <v>Mn (ppm) at. gew. Sardes I</v>
      </c>
      <c r="DB1" s="25" t="str">
        <f>CONCATENATE(all!DB2," Sardes I")</f>
        <v>Fe (ppm) at. gew. Sardes I</v>
      </c>
      <c r="DC1" s="25" t="str">
        <f>CONCATENATE(all!DC2," Sardes I")</f>
        <v>Co (ppm) at. gew. Sardes I</v>
      </c>
      <c r="DD1" s="25" t="str">
        <f>CONCATENATE(all!DD2," Sardes I")</f>
        <v>Ni (ppm) at. gew. Sardes I</v>
      </c>
      <c r="DE1" s="25" t="str">
        <f>CONCATENATE(all!DE2," Sardes I")</f>
        <v>Cu (ppm) at. gew. Sardes I</v>
      </c>
      <c r="DF1" s="25" t="str">
        <f>CONCATENATE(all!DF2," Sardes I")</f>
        <v>Zn (ppm) at. gew. Sardes I</v>
      </c>
      <c r="DG1" s="25" t="str">
        <f>CONCATENATE(all!DG2," Sardes I")</f>
        <v>Ga (ppm) at. gew. Sardes I</v>
      </c>
      <c r="DH1" s="25" t="str">
        <f>CONCATENATE(all!DH2," Sardes I")</f>
        <v>Ge (ppm) at. gew. Sardes I</v>
      </c>
      <c r="DI1" s="25" t="str">
        <f>CONCATENATE(all!DI2," Sardes I")</f>
        <v>As (ppm) at. gew. Sardes I</v>
      </c>
      <c r="DJ1" s="25" t="str">
        <f>CONCATENATE(all!DJ2," Sardes I")</f>
        <v>Se (ppm) at. gew. Sardes I</v>
      </c>
      <c r="DK1" s="25" t="str">
        <f>CONCATENATE(all!DK2," Sardes I")</f>
        <v>Ag (ppm) at. gew. Sardes I</v>
      </c>
      <c r="DL1" s="25" t="str">
        <f>CONCATENATE(all!DL2," Sardes I")</f>
        <v>Cd (ppm) at. gew. Sardes I</v>
      </c>
      <c r="DM1" s="25" t="str">
        <f>CONCATENATE(all!DM2," Sardes I")</f>
        <v>In (ppm) at. gew. Sardes I</v>
      </c>
      <c r="DN1" s="25" t="str">
        <f>CONCATENATE(all!DN2," Sardes I")</f>
        <v>Sn (ppm) at. gew. Sardes I</v>
      </c>
      <c r="DO1" s="25" t="str">
        <f>CONCATENATE(all!DO2," Sardes I")</f>
        <v>Sb (ppm) at. gew. Sardes I</v>
      </c>
      <c r="DP1" s="25" t="str">
        <f>CONCATENATE(all!DP2," Sardes I")</f>
        <v>Te (ppm) at. gew. Sardes I</v>
      </c>
      <c r="DQ1" s="25" t="str">
        <f>CONCATENATE(all!DQ2," Sardes I")</f>
        <v>Au (ppm) at. gew. Sardes I</v>
      </c>
      <c r="DR1" s="25" t="str">
        <f>CONCATENATE(all!DR2," Sardes I")</f>
        <v>Tl (ppm) at. gew. Sardes I</v>
      </c>
      <c r="DS1" s="25" t="str">
        <f>CONCATENATE(all!DS2," Sardes I")</f>
        <v>Pb (ppm) at. gew. Sardes I</v>
      </c>
      <c r="DT1" s="25" t="str">
        <f>CONCATENATE(all!DT2," Sardes I")</f>
        <v>Bi (ppm) at. gew. Sardes I</v>
      </c>
      <c r="DV1" s="25" t="str">
        <f>CONCATENATE(all!DV2," Sardes I")</f>
        <v>Mn (ppm) at.% Sardes I</v>
      </c>
      <c r="DW1" s="25" t="str">
        <f>CONCATENATE(all!DW2," Sardes I")</f>
        <v>Fe (ppm) at.% Sardes I</v>
      </c>
      <c r="DX1" s="25" t="str">
        <f>CONCATENATE(all!DX2," Sardes I")</f>
        <v>Co (ppm) at.% Sardes I</v>
      </c>
      <c r="DY1" s="25" t="str">
        <f>CONCATENATE(all!DY2," Sardes I")</f>
        <v>Ni (ppm) at.% Sardes I</v>
      </c>
      <c r="DZ1" s="25" t="str">
        <f>CONCATENATE(all!DZ2," Sardes I")</f>
        <v>Cu (ppm) at.% Sardes I</v>
      </c>
      <c r="EA1" s="25" t="str">
        <f>CONCATENATE(all!EA2," Sardes I")</f>
        <v>Zn (ppm) at.% Sardes I</v>
      </c>
      <c r="EB1" s="25" t="str">
        <f>CONCATENATE(all!EB2," Sardes I")</f>
        <v>Ga (ppm) at.% Sardes I</v>
      </c>
      <c r="EC1" s="25" t="str">
        <f>CONCATENATE(all!EC2," Sardes I")</f>
        <v>Ge (ppm) at.% Sardes I</v>
      </c>
      <c r="ED1" s="25" t="str">
        <f>CONCATENATE(all!ED2," Sardes I")</f>
        <v>As (ppm) at.% Sardes I</v>
      </c>
      <c r="EE1" s="25" t="str">
        <f>CONCATENATE(all!EE2," Sardes I")</f>
        <v>Se (ppm) at.% Sardes I</v>
      </c>
      <c r="EF1" s="25" t="str">
        <f>CONCATENATE(all!EF2," Sardes I")</f>
        <v>Ag (ppm) at.% Sardes I</v>
      </c>
      <c r="EG1" s="25" t="str">
        <f>CONCATENATE(all!EG2," Sardes I")</f>
        <v>Cd (ppm) at.% Sardes I</v>
      </c>
      <c r="EH1" s="25" t="str">
        <f>CONCATENATE(all!EH2," Sardes I")</f>
        <v>In (ppm) at.% Sardes I</v>
      </c>
      <c r="EI1" s="25" t="str">
        <f>CONCATENATE(all!EI2," Sardes I")</f>
        <v>Sn (ppm) at.% Sardes I</v>
      </c>
      <c r="EJ1" s="25" t="str">
        <f>CONCATENATE(all!EJ2," Sardes I")</f>
        <v>Sb (ppm) at.% Sardes I</v>
      </c>
      <c r="EK1" s="25" t="str">
        <f>CONCATENATE(all!EK2," Sardes I")</f>
        <v>Te (ppm) at.% Sardes I</v>
      </c>
      <c r="EL1" s="25" t="str">
        <f>CONCATENATE(all!EL2," Sardes I")</f>
        <v>Au (ppm) at.% Sardes I</v>
      </c>
      <c r="EM1" s="25" t="str">
        <f>CONCATENATE(all!EM2," Sardes I")</f>
        <v>Tl (ppm) at.% Sardes I</v>
      </c>
      <c r="EN1" s="25" t="str">
        <f>CONCATENATE(all!EN2," Sardes I")</f>
        <v>Pb (ppm) at.% Sardes I</v>
      </c>
      <c r="EO1" s="25" t="str">
        <f>CONCATENATE(all!EO2," Sardes I")</f>
        <v>Bi (ppm) at.% Sardes I</v>
      </c>
      <c r="EQ1" s="25" t="str">
        <f>CONCATENATE(all!EQ2," Sardes I")</f>
        <v>Mol % FeS in sphalerite Sardes I</v>
      </c>
      <c r="EU1" s="28"/>
      <c r="EV1" s="28" t="s">
        <v>379</v>
      </c>
      <c r="EW1" s="28" t="s">
        <v>380</v>
      </c>
      <c r="EX1" s="28" t="s">
        <v>381</v>
      </c>
      <c r="EY1" s="28" t="s">
        <v>382</v>
      </c>
      <c r="EZ1" s="28" t="s">
        <v>383</v>
      </c>
      <c r="FA1" s="28" t="s">
        <v>384</v>
      </c>
      <c r="FB1" s="28" t="s">
        <v>385</v>
      </c>
      <c r="FC1" s="28" t="s">
        <v>386</v>
      </c>
      <c r="FD1" s="28" t="s">
        <v>387</v>
      </c>
      <c r="FE1" s="28" t="s">
        <v>388</v>
      </c>
      <c r="FF1" s="28" t="s">
        <v>389</v>
      </c>
      <c r="FG1" s="28" t="s">
        <v>390</v>
      </c>
      <c r="FH1" s="28" t="s">
        <v>391</v>
      </c>
      <c r="FI1" s="28" t="s">
        <v>392</v>
      </c>
      <c r="FJ1" s="28" t="s">
        <v>393</v>
      </c>
      <c r="FK1" s="28" t="s">
        <v>394</v>
      </c>
      <c r="FL1" s="28" t="s">
        <v>395</v>
      </c>
      <c r="FM1" s="28" t="s">
        <v>396</v>
      </c>
      <c r="FN1" s="28" t="s">
        <v>377</v>
      </c>
      <c r="FO1" s="28" t="s">
        <v>378</v>
      </c>
    </row>
    <row r="2" spans="1:171">
      <c r="A2" s="25" t="str">
        <f>Sardes!A2</f>
        <v>lem35-1.d</v>
      </c>
      <c r="B2" s="25" t="str">
        <f>Sardes!B2</f>
        <v>Sardes</v>
      </c>
      <c r="C2" s="25" t="str">
        <f>Sardes!C2</f>
        <v>porphyry</v>
      </c>
      <c r="D2" s="25" t="str">
        <f>Sardes!D2</f>
        <v>potassic</v>
      </c>
      <c r="E2" s="25" t="str">
        <f>Sardes!E2</f>
        <v>pyrite</v>
      </c>
      <c r="F2" s="25" t="str">
        <f>Sardes!F2</f>
        <v>anhedral</v>
      </c>
      <c r="G2" s="25">
        <f>Sardes!G2</f>
        <v>65.282561780064199</v>
      </c>
      <c r="H2" s="25">
        <f>Sardes!H2</f>
        <v>355220.36255517998</v>
      </c>
      <c r="I2" s="25">
        <f>Sardes!I2</f>
        <v>178.68088381164901</v>
      </c>
      <c r="J2" s="25">
        <f>Sardes!J2</f>
        <v>64.326495008290493</v>
      </c>
      <c r="K2" s="25">
        <f>Sardes!K2</f>
        <v>0.26714399268719802</v>
      </c>
      <c r="L2" s="25">
        <f>Sardes!L2</f>
        <v>4.6326987858926998</v>
      </c>
      <c r="M2" s="25">
        <f>Sardes!M2</f>
        <v>4.0441126988827299E-2</v>
      </c>
      <c r="N2" s="25">
        <f>Sardes!N2</f>
        <v>0.56805464361666702</v>
      </c>
      <c r="O2" s="25">
        <f>Sardes!O2</f>
        <v>0.851233296504185</v>
      </c>
      <c r="P2" s="25">
        <f>Sardes!P2</f>
        <v>29.668434688062501</v>
      </c>
      <c r="Q2" s="25">
        <f>Sardes!Q2</f>
        <v>2.5121983236191098E-2</v>
      </c>
      <c r="R2" s="25">
        <f>Sardes!R2</f>
        <v>0.23423181704328699</v>
      </c>
      <c r="S2" s="25">
        <f>Sardes!S2</f>
        <v>8.1578906339201396E-3</v>
      </c>
      <c r="T2" s="25">
        <f>Sardes!T2</f>
        <v>0.100760657084131</v>
      </c>
      <c r="U2" s="25">
        <f>Sardes!U2</f>
        <v>1.51558943680193E-2</v>
      </c>
      <c r="V2" s="25">
        <f>Sardes!V2</f>
        <v>0.40621749668723101</v>
      </c>
      <c r="W2" s="25">
        <f>Sardes!W2</f>
        <v>1.7689016757280501E-2</v>
      </c>
      <c r="X2" s="25">
        <f>Sardes!X2</f>
        <v>4.3251622464201703E-3</v>
      </c>
      <c r="Y2" s="25">
        <f>Sardes!Y2</f>
        <v>1.4896463708824099</v>
      </c>
      <c r="Z2" s="25">
        <f>Sardes!Z2</f>
        <v>1.2788431755984799</v>
      </c>
      <c r="AA2" s="25">
        <f>Sardes!AA2</f>
        <v>2.7777183225764182</v>
      </c>
      <c r="AB2" s="25">
        <f>Sardes!AB2</f>
        <v>19.916427997933528</v>
      </c>
      <c r="AC2" s="25">
        <f>Sardes!AC2</f>
        <v>0.85848775964253976</v>
      </c>
      <c r="AD2" s="25">
        <f>Sardes!AD2</f>
        <v>209.90824083767563</v>
      </c>
      <c r="AE2" s="25">
        <f>Sardes!AE2</f>
        <v>2.9034825519415781E-3</v>
      </c>
      <c r="AF2" s="25">
        <f>Sardes!AF2</f>
        <v>1.0174155869652155E-2</v>
      </c>
      <c r="AG2" s="25">
        <f>Sardes!AG2</f>
        <v>1.4059692732812241E-4</v>
      </c>
      <c r="AH2" s="25">
        <f>Sardes!AH2</f>
        <v>1.6864393944255231E-2</v>
      </c>
      <c r="AI2" s="25">
        <f>Sardes!AI2</f>
        <v>7.1571348222484359E-3</v>
      </c>
      <c r="AJ2" s="25">
        <f>Sardes!AJ2</f>
        <v>0.16604145924942129</v>
      </c>
      <c r="AK2" s="25">
        <f>Sardes!AK2</f>
        <v>2.4206071484285961E-5</v>
      </c>
      <c r="AL2" s="25">
        <f>Sardes!AL2</f>
        <v>8.4821017473785405E-5</v>
      </c>
      <c r="AM2" s="25">
        <f>Sardes!AM2</f>
        <v>1.4059692732812241E-4</v>
      </c>
      <c r="AP2" s="25">
        <f>Sardes!AP2</f>
        <v>0.130059996127731</v>
      </c>
      <c r="AQ2" s="25">
        <f>Sardes!AQ2</f>
        <v>4.2139599572128903</v>
      </c>
      <c r="AR2" s="25">
        <f>Sardes!AR2</f>
        <v>2.4825030357146002E-2</v>
      </c>
      <c r="AS2" s="25">
        <f>Sardes!AS2</f>
        <v>0.16107565354540701</v>
      </c>
      <c r="AT2" s="25">
        <f>Sardes!AT2</f>
        <v>0.15115834938998399</v>
      </c>
      <c r="AU2" s="25">
        <f>Sardes!AU2</f>
        <v>2.90289999114158</v>
      </c>
      <c r="AV2" s="25">
        <f>Sardes!AV2</f>
        <v>4.0441126988827299E-2</v>
      </c>
      <c r="AW2" s="25">
        <f>Sardes!AW2</f>
        <v>0.22372947710372201</v>
      </c>
      <c r="AX2" s="25">
        <f>Sardes!AX2</f>
        <v>0.34243867112514498</v>
      </c>
      <c r="AY2" s="25">
        <f>Sardes!AY2</f>
        <v>1.01274374687945</v>
      </c>
      <c r="AZ2" s="25">
        <f>Sardes!AZ2</f>
        <v>1.23904907310132E-2</v>
      </c>
      <c r="BA2" s="25">
        <f>Sardes!BA2</f>
        <v>0.23423181704328699</v>
      </c>
      <c r="BB2" s="25">
        <f>Sardes!BB2</f>
        <v>8.1578906339201396E-3</v>
      </c>
      <c r="BC2" s="25">
        <f>Sardes!BC2</f>
        <v>0.100760657084131</v>
      </c>
      <c r="BD2" s="25">
        <f>Sardes!BD2</f>
        <v>1.51558943680193E-2</v>
      </c>
      <c r="BE2" s="25">
        <f>Sardes!BE2</f>
        <v>0.11416506827729</v>
      </c>
      <c r="BF2" s="25">
        <f>Sardes!BF2</f>
        <v>1.7689016757280501E-2</v>
      </c>
      <c r="BG2" s="25">
        <f>Sardes!BG2</f>
        <v>4.3251622464201703E-3</v>
      </c>
      <c r="BH2" s="25">
        <f>Sardes!BH2</f>
        <v>5.7401725057669599E-2</v>
      </c>
      <c r="BI2" s="25">
        <f>Sardes!BI2</f>
        <v>8.1186559945338899E-3</v>
      </c>
      <c r="BK2" s="25">
        <f>Sardes!BK2</f>
        <v>66.250662175147099</v>
      </c>
      <c r="BL2" s="25">
        <f>Sardes!BL2</f>
        <v>28854.738563400399</v>
      </c>
      <c r="BM2" s="25">
        <f>Sardes!BM2</f>
        <v>16.985648804373302</v>
      </c>
      <c r="BN2" s="25">
        <f>Sardes!BN2</f>
        <v>10.646806841726001</v>
      </c>
      <c r="BO2" s="25">
        <f>Sardes!BO2</f>
        <v>0.218818304922135</v>
      </c>
      <c r="BP2" s="25">
        <f>Sardes!BP2</f>
        <v>7.9055410196143603</v>
      </c>
      <c r="BQ2" s="25">
        <f>Sardes!BQ2</f>
        <v>0.10333793453168499</v>
      </c>
      <c r="BR2" s="25">
        <f>Sardes!BR2</f>
        <v>0.53405462065895304</v>
      </c>
      <c r="BS2" s="25">
        <f>Sardes!BS2</f>
        <v>0.50635394327275296</v>
      </c>
      <c r="BT2" s="25">
        <f>Sardes!BT2</f>
        <v>4.7341736092126396</v>
      </c>
      <c r="BU2" s="25">
        <f>Sardes!BU2</f>
        <v>3.47022192605215E-2</v>
      </c>
      <c r="BV2" s="25">
        <f>Sardes!BV2</f>
        <v>0.18832188194844501</v>
      </c>
      <c r="BW2" s="25">
        <f>Sardes!BW2</f>
        <v>1.00611343569904E-4</v>
      </c>
      <c r="BX2" s="25">
        <f>Sardes!BX2</f>
        <v>5.3191510036963797E-2</v>
      </c>
      <c r="BY2" s="25">
        <f>Sardes!BY2</f>
        <v>2.22124058423048E-2</v>
      </c>
      <c r="BZ2" s="25">
        <f>Sardes!BZ2</f>
        <v>0.55327254719858698</v>
      </c>
      <c r="CA2" s="25">
        <f>Sardes!CA2</f>
        <v>1.16672353796937E-2</v>
      </c>
      <c r="CB2" s="25">
        <f>Sardes!CB2</f>
        <v>3.8796785634513799E-3</v>
      </c>
      <c r="CC2" s="25">
        <f>Sardes!CC2</f>
        <v>0.89806293298093498</v>
      </c>
      <c r="CD2" s="25">
        <f>Sardes!CD2</f>
        <v>1.26595683396897</v>
      </c>
      <c r="CF2" s="25">
        <f>Sardes!CF2</f>
        <v>65.282561780064199</v>
      </c>
      <c r="CG2" s="25">
        <f>Sardes!CG2</f>
        <v>355220.36255517998</v>
      </c>
      <c r="CH2" s="25">
        <f>Sardes!CH2</f>
        <v>178.68088381164901</v>
      </c>
      <c r="CI2" s="25">
        <f>Sardes!CI2</f>
        <v>64.326495008290493</v>
      </c>
      <c r="CJ2" s="25">
        <f>Sardes!CJ2</f>
        <v>0.26714399268719802</v>
      </c>
      <c r="CK2" s="25">
        <f>Sardes!CK2</f>
        <v>4.6326987858926998</v>
      </c>
      <c r="CL2" s="25">
        <f>Sardes!CL2</f>
        <v>4.0441126988827299E-2</v>
      </c>
      <c r="CM2" s="25">
        <f>Sardes!CM2</f>
        <v>0.56805464361666702</v>
      </c>
      <c r="CN2" s="25">
        <f>Sardes!CN2</f>
        <v>0.851233296504185</v>
      </c>
      <c r="CO2" s="25">
        <f>Sardes!CO2</f>
        <v>29.668434688062501</v>
      </c>
      <c r="CP2" s="25">
        <f>Sardes!CP2</f>
        <v>2.5121983236191098E-2</v>
      </c>
      <c r="CQ2" s="25">
        <f>Sardes!CQ2</f>
        <v>0.23423181704328699</v>
      </c>
      <c r="CR2" s="25">
        <f>Sardes!CR2</f>
        <v>8.1578906339201396E-3</v>
      </c>
      <c r="CS2" s="25">
        <f>Sardes!CS2</f>
        <v>0.100760657084131</v>
      </c>
      <c r="CT2" s="25">
        <f>Sardes!CT2</f>
        <v>1.51558943680193E-2</v>
      </c>
      <c r="CU2" s="25">
        <f>Sardes!CU2</f>
        <v>0.40621749668723101</v>
      </c>
      <c r="CV2" s="25">
        <f>Sardes!CV2</f>
        <v>1.7689016757280501E-2</v>
      </c>
      <c r="CW2" s="25">
        <f>Sardes!CW2</f>
        <v>4.3251622464201703E-3</v>
      </c>
      <c r="CX2" s="25">
        <f>Sardes!CX2</f>
        <v>1.4896463708824099</v>
      </c>
      <c r="CY2" s="25">
        <f>Sardes!CY2</f>
        <v>1.2788431755984799</v>
      </c>
      <c r="DA2" s="25">
        <f>Sardes!DA2</f>
        <v>1.1882941416442401</v>
      </c>
      <c r="DB2" s="25">
        <f>Sardes!DB2</f>
        <v>6360.826619306652</v>
      </c>
      <c r="DC2" s="25">
        <f>Sardes!DC2</f>
        <v>3.0319223088454219</v>
      </c>
      <c r="DD2" s="25">
        <f>Sardes!DD2</f>
        <v>1.095974930883038</v>
      </c>
      <c r="DE2" s="25">
        <f>Sardes!DE2</f>
        <v>4.2039466321593492E-3</v>
      </c>
      <c r="DF2" s="25">
        <f>Sardes!DF2</f>
        <v>7.084720577905948E-2</v>
      </c>
      <c r="DG2" s="25">
        <f>Sardes!DG2</f>
        <v>5.8002562983272804E-4</v>
      </c>
      <c r="DH2" s="25">
        <f>Sardes!DH2</f>
        <v>7.8233665282559841E-3</v>
      </c>
      <c r="DI2" s="25">
        <f>Sardes!DI2</f>
        <v>1.1361654002372948E-2</v>
      </c>
      <c r="DJ2" s="25">
        <f>Sardes!DJ2</f>
        <v>0.37574005430676927</v>
      </c>
      <c r="DK2" s="25">
        <f>Sardes!DK2</f>
        <v>2.3289517426072835E-4</v>
      </c>
      <c r="DL2" s="25">
        <f>Sardes!DL2</f>
        <v>2.0837090413152359E-3</v>
      </c>
      <c r="DM2" s="25">
        <f>Sardes!DM2</f>
        <v>7.1050624761972333E-5</v>
      </c>
      <c r="DN2" s="25">
        <f>Sardes!DN2</f>
        <v>8.4879670696766071E-4</v>
      </c>
      <c r="DO2" s="25">
        <f>Sardes!DO2</f>
        <v>1.2447350827873933E-4</v>
      </c>
      <c r="DP2" s="25">
        <f>Sardes!DP2</f>
        <v>3.183522701310588E-3</v>
      </c>
      <c r="DQ2" s="25">
        <f>Sardes!DQ2</f>
        <v>8.9807212226037866E-5</v>
      </c>
      <c r="DR2" s="25">
        <f>Sardes!DR2</f>
        <v>2.1162013953293495E-5</v>
      </c>
      <c r="DS2" s="25">
        <f>Sardes!DS2</f>
        <v>7.1894129868842185E-3</v>
      </c>
      <c r="DT2" s="25">
        <f>Sardes!DT2</f>
        <v>6.1194413351075344E-3</v>
      </c>
      <c r="DV2" s="25">
        <f>Sardes!DV2</f>
        <v>1.8661381632309296E-2</v>
      </c>
      <c r="DW2" s="25">
        <f>Sardes!DW2</f>
        <v>99.892618233046022</v>
      </c>
      <c r="DX2" s="25">
        <f>Sardes!DX2</f>
        <v>4.7614355151652361E-2</v>
      </c>
      <c r="DY2" s="25">
        <f>Sardes!DY2</f>
        <v>1.7211568859838208E-2</v>
      </c>
      <c r="DZ2" s="25">
        <f>Sardes!DZ2</f>
        <v>6.6020229937373837E-5</v>
      </c>
      <c r="EA2" s="25">
        <f>Sardes!EA2</f>
        <v>1.1126089898889691E-3</v>
      </c>
      <c r="EB2" s="25">
        <f>Sardes!EB2</f>
        <v>9.1089228293693731E-6</v>
      </c>
      <c r="EC2" s="25">
        <f>Sardes!EC2</f>
        <v>1.2286085011847895E-4</v>
      </c>
      <c r="ED2" s="25">
        <f>Sardes!ED2</f>
        <v>1.7842733872200912E-4</v>
      </c>
      <c r="EE2" s="25">
        <f>Sardes!EE2</f>
        <v>5.9007515919088762E-3</v>
      </c>
      <c r="EF2" s="25">
        <f>Sardes!EF2</f>
        <v>3.657466257629509E-6</v>
      </c>
      <c r="EG2" s="25">
        <f>Sardes!EG2</f>
        <v>3.2723286489380496E-5</v>
      </c>
      <c r="EH2" s="25">
        <f>Sardes!EH2</f>
        <v>1.1158035518567158E-6</v>
      </c>
      <c r="EI2" s="25">
        <f>Sardes!EI2</f>
        <v>1.3329796657125258E-5</v>
      </c>
      <c r="EJ2" s="25">
        <f>Sardes!EJ2</f>
        <v>1.9547749666491211E-6</v>
      </c>
      <c r="EK2" s="25">
        <f>Sardes!EK2</f>
        <v>4.9995140077079796E-5</v>
      </c>
      <c r="EL2" s="25">
        <f>Sardes!EL2</f>
        <v>1.4103634798408664E-6</v>
      </c>
      <c r="EM2" s="25">
        <f>Sardes!EM2</f>
        <v>3.3233557639544095E-7</v>
      </c>
      <c r="EN2" s="25">
        <f>Sardes!EN2</f>
        <v>1.1290502473982082E-4</v>
      </c>
      <c r="EO2" s="25">
        <f>Sardes!EO2</f>
        <v>9.610182035649486E-5</v>
      </c>
      <c r="EQ2" s="25">
        <f>Sardes!EQ2</f>
        <v>199.78523646609204</v>
      </c>
      <c r="EU2" s="29" t="s">
        <v>551</v>
      </c>
      <c r="EV2" s="29">
        <v>1</v>
      </c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</row>
    <row r="3" spans="1:171">
      <c r="A3" s="25" t="str">
        <f>Sardes!A3</f>
        <v>LEM35-3.d</v>
      </c>
      <c r="B3" s="25" t="str">
        <f>Sardes!B3</f>
        <v>Sardes</v>
      </c>
      <c r="C3" s="25" t="str">
        <f>Sardes!C3</f>
        <v>porphyry</v>
      </c>
      <c r="D3" s="25" t="str">
        <f>Sardes!D3</f>
        <v>potassic</v>
      </c>
      <c r="E3" s="25" t="str">
        <f>Sardes!E3</f>
        <v>pyrite</v>
      </c>
      <c r="F3" s="25" t="str">
        <f>Sardes!F3</f>
        <v>anhedral, inclusions</v>
      </c>
      <c r="G3" s="25">
        <f>Sardes!G3</f>
        <v>20.081236121655699</v>
      </c>
      <c r="H3" s="25">
        <f>Sardes!H3</f>
        <v>365670.16584556497</v>
      </c>
      <c r="I3" s="25">
        <f>Sardes!I3</f>
        <v>80.249336979000802</v>
      </c>
      <c r="J3" s="25">
        <f>Sardes!J3</f>
        <v>55.1799134692953</v>
      </c>
      <c r="K3" s="25">
        <f>Sardes!K3</f>
        <v>1.4038220162808599</v>
      </c>
      <c r="L3" s="25">
        <f>Sardes!L3</f>
        <v>3.00120604942374</v>
      </c>
      <c r="M3" s="25">
        <f>Sardes!M3</f>
        <v>0.41228275786496799</v>
      </c>
      <c r="N3" s="25">
        <f>Sardes!N3</f>
        <v>1.22863197771903</v>
      </c>
      <c r="O3" s="25">
        <f>Sardes!O3</f>
        <v>9.1494169411239099</v>
      </c>
      <c r="P3" s="25">
        <f>Sardes!P3</f>
        <v>13.136550136776</v>
      </c>
      <c r="Q3" s="25">
        <f>Sardes!Q3</f>
        <v>8.5229855567783605E-2</v>
      </c>
      <c r="R3" s="25">
        <f>Sardes!R3</f>
        <v>0.18352202346694199</v>
      </c>
      <c r="S3" s="25">
        <f>Sardes!S3</f>
        <v>4.3422006994597888E-3</v>
      </c>
      <c r="T3" s="25">
        <f>Sardes!T3</f>
        <v>1.59130535389023</v>
      </c>
      <c r="U3" s="25">
        <f>Sardes!U3</f>
        <v>0.21941983007961699</v>
      </c>
      <c r="V3" s="25">
        <f>Sardes!V3</f>
        <v>0.95480298067869296</v>
      </c>
      <c r="W3" s="25">
        <f>Sardes!W3</f>
        <v>3.1483124859307203E-2</v>
      </c>
      <c r="X3" s="25">
        <f>Sardes!X3</f>
        <v>5.0602418359235804E-3</v>
      </c>
      <c r="Y3" s="25">
        <f>Sardes!Y3</f>
        <v>3.8668581892388998</v>
      </c>
      <c r="Z3" s="25">
        <f>Sardes!Z3</f>
        <v>2.0401991821836001</v>
      </c>
      <c r="AA3" s="25">
        <f>Sardes!AA3</f>
        <v>1.4543215444448876</v>
      </c>
      <c r="AB3" s="25">
        <f>Sardes!AB3</f>
        <v>3.3972153862103802</v>
      </c>
      <c r="AC3" s="25">
        <f>Sardes!AC3</f>
        <v>0.52761158603159564</v>
      </c>
      <c r="AD3" s="25">
        <f>Sardes!AD3</f>
        <v>8.7709782487126464</v>
      </c>
      <c r="AE3" s="25">
        <f>Sardes!AE3</f>
        <v>1.3086184153341218E-3</v>
      </c>
      <c r="AF3" s="25">
        <f>Sardes!AF3</f>
        <v>5.6743697167442445E-2</v>
      </c>
      <c r="AG3" s="25">
        <f>Sardes!AG3</f>
        <v>1.0620630496933087E-3</v>
      </c>
      <c r="AH3" s="25">
        <f>Sardes!AH3</f>
        <v>2.2041112292395471E-2</v>
      </c>
      <c r="AI3" s="25">
        <f>Sardes!AI3</f>
        <v>2.5423252814131884E-2</v>
      </c>
      <c r="AJ3" s="25">
        <f>Sardes!AJ3</f>
        <v>0.16369668125997724</v>
      </c>
      <c r="AK3" s="25">
        <f>Sardes!AK3</f>
        <v>6.305649400253258E-5</v>
      </c>
      <c r="AL3" s="25">
        <f>Sardes!AL3</f>
        <v>2.7342260801112108E-3</v>
      </c>
      <c r="AM3" s="25">
        <f>Sardes!AM3</f>
        <v>1.0620630496933087E-3</v>
      </c>
      <c r="AP3" s="25">
        <f>Sardes!AP3</f>
        <v>0.17413408440148601</v>
      </c>
      <c r="AQ3" s="25">
        <f>Sardes!AQ3</f>
        <v>3.94773631577119</v>
      </c>
      <c r="AR3" s="25">
        <f>Sardes!AR3</f>
        <v>2.3638692469279701E-2</v>
      </c>
      <c r="AS3" s="25">
        <f>Sardes!AS3</f>
        <v>9.8337828133348501E-2</v>
      </c>
      <c r="AT3" s="25">
        <f>Sardes!AT3</f>
        <v>0.19111613816433801</v>
      </c>
      <c r="AU3" s="25">
        <f>Sardes!AU3</f>
        <v>3.00120604942374</v>
      </c>
      <c r="AV3" s="25">
        <f>Sardes!AV3</f>
        <v>1.67432699705506E-2</v>
      </c>
      <c r="AW3" s="25">
        <f>Sardes!AW3</f>
        <v>0.29808894706205302</v>
      </c>
      <c r="AX3" s="25">
        <f>Sardes!AX3</f>
        <v>0.27766517555132902</v>
      </c>
      <c r="AY3" s="25">
        <f>Sardes!AY3</f>
        <v>1.0296574013045401</v>
      </c>
      <c r="AZ3" s="25">
        <f>Sardes!AZ3</f>
        <v>1.5555895361718501E-2</v>
      </c>
      <c r="BA3" s="25">
        <f>Sardes!BA3</f>
        <v>0.18352202346694199</v>
      </c>
      <c r="BB3" s="25">
        <f>Sardes!BB3</f>
        <v>3.6124395135709299E-6</v>
      </c>
      <c r="BC3" s="25">
        <f>Sardes!BC3</f>
        <v>0.173290319301725</v>
      </c>
      <c r="BD3" s="25">
        <f>Sardes!BD3</f>
        <v>1.9020441819333201E-2</v>
      </c>
      <c r="BE3" s="25">
        <f>Sardes!BE3</f>
        <v>1.33283446068572E-5</v>
      </c>
      <c r="BF3" s="25">
        <f>Sardes!BF3</f>
        <v>1.7892428585957802E-2</v>
      </c>
      <c r="BG3" s="25">
        <f>Sardes!BG3</f>
        <v>5.0602418359235804E-3</v>
      </c>
      <c r="BH3" s="25">
        <f>Sardes!BH3</f>
        <v>1.92279772906934E-2</v>
      </c>
      <c r="BI3" s="25">
        <f>Sardes!BI3</f>
        <v>6.6314944696787498E-3</v>
      </c>
      <c r="BK3" s="25">
        <f>Sardes!BK3</f>
        <v>3.4293890208923798</v>
      </c>
      <c r="BL3" s="25">
        <f>Sardes!BL3</f>
        <v>13629.4220446381</v>
      </c>
      <c r="BM3" s="25">
        <f>Sardes!BM3</f>
        <v>52.410586618324899</v>
      </c>
      <c r="BN3" s="25">
        <f>Sardes!BN3</f>
        <v>20.0536639066292</v>
      </c>
      <c r="BO3" s="25">
        <f>Sardes!BO3</f>
        <v>1.04482734398694</v>
      </c>
      <c r="BP3" s="25">
        <f>Sardes!BP3</f>
        <v>1.2589386214715801</v>
      </c>
      <c r="BQ3" s="25">
        <f>Sardes!BQ3</f>
        <v>0.51696399486815703</v>
      </c>
      <c r="BR3" s="25">
        <f>Sardes!BR3</f>
        <v>0.73265245863740802</v>
      </c>
      <c r="BS3" s="25">
        <f>Sardes!BS3</f>
        <v>2.1846203068419001</v>
      </c>
      <c r="BT3" s="25">
        <f>Sardes!BT3</f>
        <v>2.4708139065234498</v>
      </c>
      <c r="BU3" s="25">
        <f>Sardes!BU3</f>
        <v>7.3956200669427902E-2</v>
      </c>
      <c r="BV3" s="25">
        <f>Sardes!BV3</f>
        <v>0.15417376897293</v>
      </c>
      <c r="BW3" s="25">
        <f>Sardes!BW3</f>
        <v>7.1493207983568596E-3</v>
      </c>
      <c r="BX3" s="25">
        <f>Sardes!BX3</f>
        <v>1.1684391850387901</v>
      </c>
      <c r="BY3" s="25">
        <f>Sardes!BY3</f>
        <v>0.19394670972025699</v>
      </c>
      <c r="BZ3" s="25">
        <f>Sardes!BZ3</f>
        <v>0.68549328418587396</v>
      </c>
      <c r="CA3" s="25">
        <f>Sardes!CA3</f>
        <v>2.47603963647994E-2</v>
      </c>
      <c r="CB3" s="25">
        <f>Sardes!CB3</f>
        <v>7.1175593711696496E-3</v>
      </c>
      <c r="CC3" s="25">
        <f>Sardes!CC3</f>
        <v>2.0842383800990301</v>
      </c>
      <c r="CD3" s="25">
        <f>Sardes!CD3</f>
        <v>1.20398711889281</v>
      </c>
      <c r="CF3" s="25">
        <f>Sardes!CF3</f>
        <v>20.081236121655699</v>
      </c>
      <c r="CG3" s="25">
        <f>Sardes!CG3</f>
        <v>365670.16584556497</v>
      </c>
      <c r="CH3" s="25">
        <f>Sardes!CH3</f>
        <v>80.249336979000802</v>
      </c>
      <c r="CI3" s="25">
        <f>Sardes!CI3</f>
        <v>55.1799134692953</v>
      </c>
      <c r="CJ3" s="25">
        <f>Sardes!CJ3</f>
        <v>1.4038220162808599</v>
      </c>
      <c r="CK3" s="25">
        <f>Sardes!CK3</f>
        <v>3.00120604942374</v>
      </c>
      <c r="CL3" s="25">
        <f>Sardes!CL3</f>
        <v>0.41228275786496799</v>
      </c>
      <c r="CM3" s="25">
        <f>Sardes!CM3</f>
        <v>1.22863197771903</v>
      </c>
      <c r="CN3" s="25">
        <f>Sardes!CN3</f>
        <v>9.1494169411239099</v>
      </c>
      <c r="CO3" s="25">
        <f>Sardes!CO3</f>
        <v>13.136550136776</v>
      </c>
      <c r="CP3" s="25">
        <f>Sardes!CP3</f>
        <v>8.5229855567783605E-2</v>
      </c>
      <c r="CQ3" s="25">
        <f>Sardes!CQ3</f>
        <v>0.18352202346694199</v>
      </c>
      <c r="CR3" s="25">
        <f>Sardes!CR3</f>
        <v>4.3422006994597888E-3</v>
      </c>
      <c r="CS3" s="25">
        <f>Sardes!CS3</f>
        <v>1.59130535389023</v>
      </c>
      <c r="CT3" s="25">
        <f>Sardes!CT3</f>
        <v>0.21941983007961699</v>
      </c>
      <c r="CU3" s="25">
        <f>Sardes!CU3</f>
        <v>0.95480298067869296</v>
      </c>
      <c r="CV3" s="25">
        <f>Sardes!CV3</f>
        <v>3.1483124859307203E-2</v>
      </c>
      <c r="CW3" s="25">
        <f>Sardes!CW3</f>
        <v>5.0602418359235804E-3</v>
      </c>
      <c r="CX3" s="25">
        <f>Sardes!CX3</f>
        <v>3.8668581892388998</v>
      </c>
      <c r="CY3" s="25">
        <f>Sardes!CY3</f>
        <v>2.0401991821836001</v>
      </c>
      <c r="DA3" s="25">
        <f>Sardes!DA3</f>
        <v>0.36552510486230955</v>
      </c>
      <c r="DB3" s="25">
        <f>Sardes!DB3</f>
        <v>6547.9481752272359</v>
      </c>
      <c r="DC3" s="25">
        <f>Sardes!DC3</f>
        <v>1.3616999752092336</v>
      </c>
      <c r="DD3" s="25">
        <f>Sardes!DD3</f>
        <v>0.94013830293176581</v>
      </c>
      <c r="DE3" s="25">
        <f>Sardes!DE3</f>
        <v>2.2091430086565007E-2</v>
      </c>
      <c r="DF3" s="25">
        <f>Sardes!DF3</f>
        <v>4.5897018648474383E-2</v>
      </c>
      <c r="DG3" s="25">
        <f>Sardes!DG3</f>
        <v>5.9131528744455633E-3</v>
      </c>
      <c r="DH3" s="25">
        <f>Sardes!DH3</f>
        <v>1.6920974765445945E-2</v>
      </c>
      <c r="DI3" s="25">
        <f>Sardes!DI3</f>
        <v>0.12211988186482817</v>
      </c>
      <c r="DJ3" s="25">
        <f>Sardes!DJ3</f>
        <v>0.16636968258328269</v>
      </c>
      <c r="DK3" s="25">
        <f>Sardes!DK3</f>
        <v>7.9012958005958759E-4</v>
      </c>
      <c r="DL3" s="25">
        <f>Sardes!DL3</f>
        <v>1.6325984420291785E-3</v>
      </c>
      <c r="DM3" s="25">
        <f>Sardes!DM3</f>
        <v>3.7818118234595525E-5</v>
      </c>
      <c r="DN3" s="25">
        <f>Sardes!DN3</f>
        <v>1.3404981500212534E-2</v>
      </c>
      <c r="DO3" s="25">
        <f>Sardes!DO3</f>
        <v>1.8020682496683392E-3</v>
      </c>
      <c r="DP3" s="25">
        <f>Sardes!DP3</f>
        <v>7.4827819802405406E-3</v>
      </c>
      <c r="DQ3" s="25">
        <f>Sardes!DQ3</f>
        <v>1.5983995688256307E-4</v>
      </c>
      <c r="DR3" s="25">
        <f>Sardes!DR3</f>
        <v>2.4758587594600834E-5</v>
      </c>
      <c r="DS3" s="25">
        <f>Sardes!DS3</f>
        <v>1.8662442998257239E-2</v>
      </c>
      <c r="DT3" s="25">
        <f>Sardes!DT3</f>
        <v>9.7626350482451999E-3</v>
      </c>
      <c r="DV3" s="25">
        <f>Sardes!DV3</f>
        <v>5.5787647076132058E-3</v>
      </c>
      <c r="DW3" s="25">
        <f>Sardes!DW3</f>
        <v>99.936944689471758</v>
      </c>
      <c r="DX3" s="25">
        <f>Sardes!DX3</f>
        <v>2.078271413646576E-2</v>
      </c>
      <c r="DY3" s="25">
        <f>Sardes!DY3</f>
        <v>1.4348700855025504E-2</v>
      </c>
      <c r="DZ3" s="25">
        <f>Sardes!DZ3</f>
        <v>3.3716669215937454E-4</v>
      </c>
      <c r="EA3" s="25">
        <f>Sardes!EA3</f>
        <v>7.004954363318645E-4</v>
      </c>
      <c r="EB3" s="25">
        <f>Sardes!EB3</f>
        <v>9.0248489441251492E-5</v>
      </c>
      <c r="EC3" s="25">
        <f>Sardes!EC3</f>
        <v>2.5825349773291907E-4</v>
      </c>
      <c r="ED3" s="25">
        <f>Sardes!ED3</f>
        <v>1.8638339145050774E-3</v>
      </c>
      <c r="EE3" s="25">
        <f>Sardes!EE3</f>
        <v>2.5391889675048475E-3</v>
      </c>
      <c r="EF3" s="25">
        <f>Sardes!EF3</f>
        <v>1.2059218250790488E-5</v>
      </c>
      <c r="EG3" s="25">
        <f>Sardes!EG3</f>
        <v>2.4917255884592532E-5</v>
      </c>
      <c r="EH3" s="25">
        <f>Sardes!EH3</f>
        <v>5.7719259363861983E-7</v>
      </c>
      <c r="EI3" s="25">
        <f>Sardes!EI3</f>
        <v>2.0459124887677377E-4</v>
      </c>
      <c r="EJ3" s="25">
        <f>Sardes!EJ3</f>
        <v>2.7503759983181015E-5</v>
      </c>
      <c r="EK3" s="25">
        <f>Sardes!EK3</f>
        <v>1.1420468654774035E-4</v>
      </c>
      <c r="EL3" s="25">
        <f>Sardes!EL3</f>
        <v>2.4395301402314333E-6</v>
      </c>
      <c r="EM3" s="25">
        <f>Sardes!EM3</f>
        <v>3.7787372972682368E-7</v>
      </c>
      <c r="EN3" s="25">
        <f>Sardes!EN3</f>
        <v>2.8483236027177769E-4</v>
      </c>
      <c r="EO3" s="25">
        <f>Sardes!EO3</f>
        <v>1.4900055601098594E-4</v>
      </c>
      <c r="EQ3" s="25">
        <f>Sardes!EQ3</f>
        <v>199.87388937894352</v>
      </c>
      <c r="EU3" s="29" t="s">
        <v>552</v>
      </c>
      <c r="EV3" s="29">
        <v>0.77203276279488076</v>
      </c>
      <c r="EW3" s="29">
        <v>1</v>
      </c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</row>
    <row r="4" spans="1:171">
      <c r="A4" s="25" t="str">
        <f>Sardes!A4</f>
        <v>LEM35-4.d</v>
      </c>
      <c r="B4" s="25" t="str">
        <f>Sardes!B4</f>
        <v>Sardes</v>
      </c>
      <c r="C4" s="25" t="str">
        <f>Sardes!C4</f>
        <v>porphyry</v>
      </c>
      <c r="D4" s="25" t="str">
        <f>Sardes!D4</f>
        <v>potassic</v>
      </c>
      <c r="E4" s="25" t="str">
        <f>Sardes!E4</f>
        <v>pyrite</v>
      </c>
      <c r="F4" s="25" t="str">
        <f>Sardes!F4</f>
        <v>anhedral, inclusions</v>
      </c>
      <c r="G4" s="25">
        <f>Sardes!G4</f>
        <v>16.041112038934099</v>
      </c>
      <c r="H4" s="25">
        <f>Sardes!H4</f>
        <v>357957.87945563201</v>
      </c>
      <c r="I4" s="25">
        <f>Sardes!I4</f>
        <v>1264.8159583372201</v>
      </c>
      <c r="J4" s="25">
        <f>Sardes!J4</f>
        <v>4.1911198462216301</v>
      </c>
      <c r="K4" s="25">
        <f>Sardes!K4</f>
        <v>0.24386110559924201</v>
      </c>
      <c r="L4" s="25">
        <f>Sardes!L4</f>
        <v>4.01823387245991</v>
      </c>
      <c r="M4" s="25">
        <f>Sardes!M4</f>
        <v>5.0830670471284901E-2</v>
      </c>
      <c r="N4" s="25">
        <f>Sardes!N4</f>
        <v>0.76609313814166302</v>
      </c>
      <c r="O4" s="25">
        <f>Sardes!O4</f>
        <v>18.198993103809801</v>
      </c>
      <c r="P4" s="25">
        <f>Sardes!P4</f>
        <v>12.112663290400199</v>
      </c>
      <c r="Q4" s="25">
        <f>Sardes!Q4</f>
        <v>2.03267216945371E-2</v>
      </c>
      <c r="R4" s="25">
        <f>Sardes!R4</f>
        <v>0.27352372111303802</v>
      </c>
      <c r="S4" s="25">
        <f>Sardes!S4</f>
        <v>7.60983042465965E-3</v>
      </c>
      <c r="T4" s="25">
        <f>Sardes!T4</f>
        <v>0.137413215226874</v>
      </c>
      <c r="U4" s="25">
        <f>Sardes!U4</f>
        <v>4.9098328880860603E-2</v>
      </c>
      <c r="V4" s="25">
        <f>Sardes!V4</f>
        <v>1.1820025193861201</v>
      </c>
      <c r="W4" s="25">
        <f>Sardes!W4</f>
        <v>1.45788042382092E-2</v>
      </c>
      <c r="X4" s="25">
        <f>Sardes!X4</f>
        <v>1.2457011970442401E-2</v>
      </c>
      <c r="Y4" s="25">
        <f>Sardes!Y4</f>
        <v>0.54858995404945898</v>
      </c>
      <c r="Z4" s="25">
        <f>Sardes!Z4</f>
        <v>1.2434765710041601E-2</v>
      </c>
      <c r="AA4" s="25">
        <f>Sardes!AA4</f>
        <v>301.78472693341718</v>
      </c>
      <c r="AB4" s="25">
        <f>Sardes!AB4</f>
        <v>22.079630151791228</v>
      </c>
      <c r="AC4" s="25">
        <f>Sardes!AC4</f>
        <v>2.2666776192770976E-2</v>
      </c>
      <c r="AD4" s="25">
        <f>Sardes!AD4</f>
        <v>69.499227299143371</v>
      </c>
      <c r="AE4" s="25">
        <f>Sardes!AE4</f>
        <v>2.2707327902179046E-2</v>
      </c>
      <c r="AF4" s="25">
        <f>Sardes!AF4</f>
        <v>8.9499139600420149E-2</v>
      </c>
      <c r="AG4" s="25">
        <f>Sardes!AG4</f>
        <v>1.6070892812942887E-5</v>
      </c>
      <c r="AH4" s="25">
        <f>Sardes!AH4</f>
        <v>3.705266847213267E-2</v>
      </c>
      <c r="AI4" s="25">
        <f>Sardes!AI4</f>
        <v>9.8312846450711003E-6</v>
      </c>
      <c r="AJ4" s="25">
        <f>Sardes!AJ4</f>
        <v>9.5766211760357715E-3</v>
      </c>
      <c r="AK4" s="25">
        <f>Sardes!AK4</f>
        <v>9.8488731805842405E-6</v>
      </c>
      <c r="AL4" s="25">
        <f>Sardes!AL4</f>
        <v>3.8818555820095217E-5</v>
      </c>
      <c r="AM4" s="25">
        <f>Sardes!AM4</f>
        <v>1.6070892812942887E-5</v>
      </c>
      <c r="AP4" s="25">
        <f>Sardes!AP4</f>
        <v>0.27411772391190198</v>
      </c>
      <c r="AQ4" s="25">
        <f>Sardes!AQ4</f>
        <v>9.8855787332853406</v>
      </c>
      <c r="AR4" s="25">
        <f>Sardes!AR4</f>
        <v>3.09242614195719E-2</v>
      </c>
      <c r="AS4" s="25">
        <f>Sardes!AS4</f>
        <v>0.28617191254201602</v>
      </c>
      <c r="AT4" s="25">
        <f>Sardes!AT4</f>
        <v>0.24386110559924201</v>
      </c>
      <c r="AU4" s="25">
        <f>Sardes!AU4</f>
        <v>4.01823387245991</v>
      </c>
      <c r="AV4" s="25">
        <f>Sardes!AV4</f>
        <v>5.0830670471284901E-2</v>
      </c>
      <c r="AW4" s="25">
        <f>Sardes!AW4</f>
        <v>0.76609313814166302</v>
      </c>
      <c r="AX4" s="25">
        <f>Sardes!AX4</f>
        <v>0.69086992936576297</v>
      </c>
      <c r="AY4" s="25">
        <f>Sardes!AY4</f>
        <v>1.4054483033374301</v>
      </c>
      <c r="AZ4" s="25">
        <f>Sardes!AZ4</f>
        <v>2.03267216945371E-2</v>
      </c>
      <c r="BA4" s="25">
        <f>Sardes!BA4</f>
        <v>0.27352372111303802</v>
      </c>
      <c r="BB4" s="25">
        <f>Sardes!BB4</f>
        <v>7.60983042465965E-3</v>
      </c>
      <c r="BC4" s="25">
        <f>Sardes!BC4</f>
        <v>0.137413215226874</v>
      </c>
      <c r="BD4" s="25">
        <f>Sardes!BD4</f>
        <v>4.9098328880860603E-2</v>
      </c>
      <c r="BE4" s="25">
        <f>Sardes!BE4</f>
        <v>0.18786581465491101</v>
      </c>
      <c r="BF4" s="25">
        <f>Sardes!BF4</f>
        <v>1.45788042382092E-2</v>
      </c>
      <c r="BG4" s="25">
        <f>Sardes!BG4</f>
        <v>1.2457011970442401E-2</v>
      </c>
      <c r="BH4" s="25">
        <f>Sardes!BH4</f>
        <v>2.3688284652064299E-2</v>
      </c>
      <c r="BI4" s="25">
        <f>Sardes!BI4</f>
        <v>1.2434765710041601E-2</v>
      </c>
      <c r="BK4" s="25">
        <f>Sardes!BK4</f>
        <v>1.9705597279960201</v>
      </c>
      <c r="BL4" s="25">
        <f>Sardes!BL4</f>
        <v>34709.635843547199</v>
      </c>
      <c r="BM4" s="25">
        <f>Sardes!BM4</f>
        <v>900.33114880004098</v>
      </c>
      <c r="BN4" s="25">
        <f>Sardes!BN4</f>
        <v>2.5845141633620501</v>
      </c>
      <c r="BO4" s="25">
        <f>Sardes!BO4</f>
        <v>0.211801811587918</v>
      </c>
      <c r="BP4" s="25">
        <f>Sardes!BP4</f>
        <v>3.08528630963096</v>
      </c>
      <c r="BQ4" s="25">
        <f>Sardes!BQ4</f>
        <v>4.3505488246540401E-2</v>
      </c>
      <c r="BR4" s="25">
        <f>Sardes!BR4</f>
        <v>0.50485136452823998</v>
      </c>
      <c r="BS4" s="25">
        <f>Sardes!BS4</f>
        <v>3.3499881880948701</v>
      </c>
      <c r="BT4" s="25">
        <f>Sardes!BT4</f>
        <v>3.0305943636585102</v>
      </c>
      <c r="BU4" s="25">
        <f>Sardes!BU4</f>
        <v>3.5166270155149802E-2</v>
      </c>
      <c r="BV4" s="25">
        <f>Sardes!BV4</f>
        <v>0.12552245498780201</v>
      </c>
      <c r="BW4" s="25">
        <f>Sardes!BW4</f>
        <v>5.5281642205919201E-3</v>
      </c>
      <c r="BX4" s="25">
        <f>Sardes!BX4</f>
        <v>0.11196184158811601</v>
      </c>
      <c r="BY4" s="25">
        <f>Sardes!BY4</f>
        <v>1.6520133847100198E-2</v>
      </c>
      <c r="BZ4" s="25">
        <f>Sardes!BZ4</f>
        <v>0.72289852238274999</v>
      </c>
      <c r="CA4" s="25">
        <f>Sardes!CA4</f>
        <v>7.1156763575599697E-4</v>
      </c>
      <c r="CB4" s="25">
        <f>Sardes!CB4</f>
        <v>6.3661973859011102E-3</v>
      </c>
      <c r="CC4" s="25">
        <f>Sardes!CC4</f>
        <v>0.65580678966203498</v>
      </c>
      <c r="CD4" s="25">
        <f>Sardes!CD4</f>
        <v>6.3096593377021696E-3</v>
      </c>
      <c r="CF4" s="25">
        <f>Sardes!CF4</f>
        <v>16.041112038934099</v>
      </c>
      <c r="CG4" s="25">
        <f>Sardes!CG4</f>
        <v>357957.87945563201</v>
      </c>
      <c r="CH4" s="25">
        <f>Sardes!CH4</f>
        <v>1264.8159583372201</v>
      </c>
      <c r="CI4" s="25">
        <f>Sardes!CI4</f>
        <v>4.1911198462216301</v>
      </c>
      <c r="CJ4" s="25">
        <f>Sardes!CJ4</f>
        <v>0.24386110559924201</v>
      </c>
      <c r="CK4" s="25">
        <f>Sardes!CK4</f>
        <v>4.01823387245991</v>
      </c>
      <c r="CL4" s="25">
        <f>Sardes!CL4</f>
        <v>5.0830670471284901E-2</v>
      </c>
      <c r="CM4" s="25">
        <f>Sardes!CM4</f>
        <v>0.76609313814166302</v>
      </c>
      <c r="CN4" s="25">
        <f>Sardes!CN4</f>
        <v>18.198993103809801</v>
      </c>
      <c r="CO4" s="25">
        <f>Sardes!CO4</f>
        <v>12.112663290400199</v>
      </c>
      <c r="CP4" s="25">
        <f>Sardes!CP4</f>
        <v>2.03267216945371E-2</v>
      </c>
      <c r="CQ4" s="25">
        <f>Sardes!CQ4</f>
        <v>0.27352372111303802</v>
      </c>
      <c r="CR4" s="25">
        <f>Sardes!CR4</f>
        <v>7.60983042465965E-3</v>
      </c>
      <c r="CS4" s="25">
        <f>Sardes!CS4</f>
        <v>0.137413215226874</v>
      </c>
      <c r="CT4" s="25">
        <f>Sardes!CT4</f>
        <v>4.9098328880860603E-2</v>
      </c>
      <c r="CU4" s="25">
        <f>Sardes!CU4</f>
        <v>1.1820025193861201</v>
      </c>
      <c r="CV4" s="25">
        <f>Sardes!CV4</f>
        <v>1.45788042382092E-2</v>
      </c>
      <c r="CW4" s="25">
        <f>Sardes!CW4</f>
        <v>1.2457011970442401E-2</v>
      </c>
      <c r="CX4" s="25">
        <f>Sardes!CX4</f>
        <v>0.54858995404945898</v>
      </c>
      <c r="CY4" s="25">
        <f>Sardes!CY4</f>
        <v>1.2434765710041601E-2</v>
      </c>
      <c r="DA4" s="25">
        <f>Sardes!DA4</f>
        <v>0.29198546965026184</v>
      </c>
      <c r="DB4" s="25">
        <f>Sardes!DB4</f>
        <v>6409.8465297812163</v>
      </c>
      <c r="DC4" s="25">
        <f>Sardes!DC4</f>
        <v>21.461857804042886</v>
      </c>
      <c r="DD4" s="25">
        <f>Sardes!DD4</f>
        <v>7.140700395992787E-2</v>
      </c>
      <c r="DE4" s="25">
        <f>Sardes!DE4</f>
        <v>3.8375524124137162E-3</v>
      </c>
      <c r="DF4" s="25">
        <f>Sardes!DF4</f>
        <v>6.1450280967424838E-2</v>
      </c>
      <c r="DG4" s="25">
        <f>Sardes!DG4</f>
        <v>7.2903734020746244E-4</v>
      </c>
      <c r="DH4" s="25">
        <f>Sardes!DH4</f>
        <v>1.0550793804457554E-2</v>
      </c>
      <c r="DI4" s="25">
        <f>Sardes!DI4</f>
        <v>0.24290716033573498</v>
      </c>
      <c r="DJ4" s="25">
        <f>Sardes!DJ4</f>
        <v>0.1534025239412386</v>
      </c>
      <c r="DK4" s="25">
        <f>Sardes!DK4</f>
        <v>1.8844035308401456E-4</v>
      </c>
      <c r="DL4" s="25">
        <f>Sardes!DL4</f>
        <v>2.4332469341348979E-3</v>
      </c>
      <c r="DM4" s="25">
        <f>Sardes!DM4</f>
        <v>6.627732955337709E-5</v>
      </c>
      <c r="DN4" s="25">
        <f>Sardes!DN4</f>
        <v>1.157553830569236E-3</v>
      </c>
      <c r="DO4" s="25">
        <f>Sardes!DO4</f>
        <v>4.0323857490851347E-4</v>
      </c>
      <c r="DP4" s="25">
        <f>Sardes!DP4</f>
        <v>9.2633426284178689E-3</v>
      </c>
      <c r="DQ4" s="25">
        <f>Sardes!DQ4</f>
        <v>7.4016650229235368E-5</v>
      </c>
      <c r="DR4" s="25">
        <f>Sardes!DR4</f>
        <v>6.094926527970926E-5</v>
      </c>
      <c r="DS4" s="25">
        <f>Sardes!DS4</f>
        <v>2.6476349133661148E-3</v>
      </c>
      <c r="DT4" s="25">
        <f>Sardes!DT4</f>
        <v>5.950207244355475E-5</v>
      </c>
      <c r="DV4" s="25">
        <f>Sardes!DV4</f>
        <v>4.5387339471356473E-3</v>
      </c>
      <c r="DW4" s="25">
        <f>Sardes!DW4</f>
        <v>99.637108913311792</v>
      </c>
      <c r="DX4" s="25">
        <f>Sardes!DX4</f>
        <v>0.33361133586710384</v>
      </c>
      <c r="DY4" s="25">
        <f>Sardes!DY4</f>
        <v>1.1099778126780616E-3</v>
      </c>
      <c r="DZ4" s="25">
        <f>Sardes!DZ4</f>
        <v>5.9652384171709463E-5</v>
      </c>
      <c r="EA4" s="25">
        <f>Sardes!EA4</f>
        <v>9.5520669786050279E-4</v>
      </c>
      <c r="EB4" s="25">
        <f>Sardes!EB4</f>
        <v>1.1332435578703541E-5</v>
      </c>
      <c r="EC4" s="25">
        <f>Sardes!EC4</f>
        <v>1.6400557899980082E-4</v>
      </c>
      <c r="ED4" s="25">
        <f>Sardes!ED4</f>
        <v>3.775841914115377E-3</v>
      </c>
      <c r="EE4" s="25">
        <f>Sardes!EE4</f>
        <v>2.3845475729403786E-3</v>
      </c>
      <c r="EF4" s="25">
        <f>Sardes!EF4</f>
        <v>2.9291890057991367E-6</v>
      </c>
      <c r="EG4" s="25">
        <f>Sardes!EG4</f>
        <v>3.7823322081575007E-5</v>
      </c>
      <c r="EH4" s="25">
        <f>Sardes!EH4</f>
        <v>1.0302401894509462E-6</v>
      </c>
      <c r="EI4" s="25">
        <f>Sardes!EI4</f>
        <v>1.7993459992151308E-5</v>
      </c>
      <c r="EJ4" s="25">
        <f>Sardes!EJ4</f>
        <v>6.2680948162388447E-6</v>
      </c>
      <c r="EK4" s="25">
        <f>Sardes!EK4</f>
        <v>1.4399294492944723E-4</v>
      </c>
      <c r="EL4" s="25">
        <f>Sardes!EL4</f>
        <v>1.1505431535722819E-6</v>
      </c>
      <c r="EM4" s="25">
        <f>Sardes!EM4</f>
        <v>9.4741871816204053E-7</v>
      </c>
      <c r="EN4" s="25">
        <f>Sardes!EN4</f>
        <v>4.1155850924054907E-5</v>
      </c>
      <c r="EO4" s="25">
        <f>Sardes!EO4</f>
        <v>9.2492299855868633E-7</v>
      </c>
      <c r="EQ4" s="25">
        <f>Sardes!EQ4</f>
        <v>199.27421782662358</v>
      </c>
      <c r="EU4" s="29" t="s">
        <v>553</v>
      </c>
      <c r="EV4" s="29">
        <v>-0.22989750188038865</v>
      </c>
      <c r="EW4" s="29">
        <v>-1.7103695312650099E-2</v>
      </c>
      <c r="EX4" s="29">
        <v>1</v>
      </c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</row>
    <row r="5" spans="1:171">
      <c r="A5" s="25" t="str">
        <f>Sardes!A5</f>
        <v>LEM35-5.d</v>
      </c>
      <c r="B5" s="25" t="str">
        <f>Sardes!B5</f>
        <v>Sardes</v>
      </c>
      <c r="C5" s="25" t="str">
        <f>Sardes!C5</f>
        <v>porphyry</v>
      </c>
      <c r="D5" s="25" t="str">
        <f>Sardes!D5</f>
        <v>potassic</v>
      </c>
      <c r="E5" s="25" t="str">
        <f>Sardes!E5</f>
        <v>pyrite</v>
      </c>
      <c r="F5" s="25" t="str">
        <f>Sardes!F5</f>
        <v>anhedral, inclusions</v>
      </c>
      <c r="G5" s="25">
        <f>Sardes!G5</f>
        <v>16.5295205157454</v>
      </c>
      <c r="H5" s="25">
        <f>Sardes!H5</f>
        <v>386282.26363172103</v>
      </c>
      <c r="I5" s="25">
        <f>Sardes!I5</f>
        <v>107.19893424550899</v>
      </c>
      <c r="J5" s="25">
        <f>Sardes!J5</f>
        <v>85.945216482061596</v>
      </c>
      <c r="K5" s="25">
        <f>Sardes!K5</f>
        <v>0.27351093336693599</v>
      </c>
      <c r="L5" s="25">
        <f>Sardes!L5</f>
        <v>4.4305621930308599</v>
      </c>
      <c r="M5" s="25">
        <f>Sardes!M5</f>
        <v>3.1771333613488703E-2</v>
      </c>
      <c r="N5" s="25">
        <f>Sardes!N5</f>
        <v>0.61461401850662201</v>
      </c>
      <c r="O5" s="25">
        <f>Sardes!O5</f>
        <v>19.3678216968977</v>
      </c>
      <c r="P5" s="25">
        <f>Sardes!P5</f>
        <v>12.8884082054077</v>
      </c>
      <c r="Q5" s="25">
        <f>Sardes!Q5</f>
        <v>3.7296891350184297E-2</v>
      </c>
      <c r="R5" s="25">
        <f>Sardes!R5</f>
        <v>0.43644940053886</v>
      </c>
      <c r="S5" s="25">
        <f>Sardes!S5</f>
        <v>1.6408046796820001E-2</v>
      </c>
      <c r="T5" s="25">
        <f>Sardes!T5</f>
        <v>0.103944520293697</v>
      </c>
      <c r="U5" s="25">
        <f>Sardes!U5</f>
        <v>0.15838440135155099</v>
      </c>
      <c r="V5" s="25">
        <f>Sardes!V5</f>
        <v>1.01828427429282</v>
      </c>
      <c r="W5" s="25">
        <f>Sardes!W5</f>
        <v>1.89956689928702E-2</v>
      </c>
      <c r="X5" s="25">
        <f>Sardes!X5</f>
        <v>7.9410247002010104E-2</v>
      </c>
      <c r="Y5" s="25">
        <f>Sardes!Y5</f>
        <v>5.5882042448262297</v>
      </c>
      <c r="Z5" s="25">
        <f>Sardes!Z5</f>
        <v>3.6851515869853402</v>
      </c>
      <c r="AA5" s="25">
        <f>Sardes!AA5</f>
        <v>1.2472937835683207</v>
      </c>
      <c r="AB5" s="25">
        <f>Sardes!AB5</f>
        <v>2.3063595460635273</v>
      </c>
      <c r="AC5" s="25">
        <f>Sardes!AC5</f>
        <v>0.65945184276276092</v>
      </c>
      <c r="AD5" s="25">
        <f>Sardes!AD5</f>
        <v>5.5348988607572691</v>
      </c>
      <c r="AE5" s="25">
        <f>Sardes!AE5</f>
        <v>1.4210333681975046E-2</v>
      </c>
      <c r="AF5" s="25">
        <f>Sardes!AF5</f>
        <v>2.8342629297808727E-2</v>
      </c>
      <c r="AG5" s="25">
        <f>Sardes!AG5</f>
        <v>3.4792222154714957E-4</v>
      </c>
      <c r="AH5" s="25">
        <f>Sardes!AH5</f>
        <v>6.6742176406159757E-3</v>
      </c>
      <c r="AI5" s="25">
        <f>Sardes!AI5</f>
        <v>3.4376755822455633E-2</v>
      </c>
      <c r="AJ5" s="25">
        <f>Sardes!AJ5</f>
        <v>0.12022888376754221</v>
      </c>
      <c r="AK5" s="25">
        <f>Sardes!AK5</f>
        <v>7.4077459408452022E-4</v>
      </c>
      <c r="AL5" s="25">
        <f>Sardes!AL5</f>
        <v>1.4774811192508322E-3</v>
      </c>
      <c r="AM5" s="25">
        <f>Sardes!AM5</f>
        <v>3.4792222154714957E-4</v>
      </c>
      <c r="AP5" s="25">
        <f>Sardes!AP5</f>
        <v>0.336050113483361</v>
      </c>
      <c r="AQ5" s="25">
        <f>Sardes!AQ5</f>
        <v>8.2271814403941903</v>
      </c>
      <c r="AR5" s="25">
        <f>Sardes!AR5</f>
        <v>4.4798735981655999E-2</v>
      </c>
      <c r="AS5" s="25">
        <f>Sardes!AS5</f>
        <v>0.181662509450641</v>
      </c>
      <c r="AT5" s="25">
        <f>Sardes!AT5</f>
        <v>0.22655099147157501</v>
      </c>
      <c r="AU5" s="25">
        <f>Sardes!AU5</f>
        <v>4.4305621930308599</v>
      </c>
      <c r="AV5" s="25">
        <f>Sardes!AV5</f>
        <v>3.1771333613488703E-2</v>
      </c>
      <c r="AW5" s="25">
        <f>Sardes!AW5</f>
        <v>0.61461401850662201</v>
      </c>
      <c r="AX5" s="25">
        <f>Sardes!AX5</f>
        <v>0.84157296726404596</v>
      </c>
      <c r="AY5" s="25">
        <f>Sardes!AY5</f>
        <v>1.45550159776953</v>
      </c>
      <c r="AZ5" s="25">
        <f>Sardes!AZ5</f>
        <v>3.7296891350184297E-2</v>
      </c>
      <c r="BA5" s="25">
        <f>Sardes!BA5</f>
        <v>0.43644940053886</v>
      </c>
      <c r="BB5" s="25">
        <f>Sardes!BB5</f>
        <v>1.6408046796820001E-2</v>
      </c>
      <c r="BC5" s="25">
        <f>Sardes!BC5</f>
        <v>0.103944520293697</v>
      </c>
      <c r="BD5" s="25">
        <f>Sardes!BD5</f>
        <v>3.4534506547033897E-2</v>
      </c>
      <c r="BE5" s="25">
        <f>Sardes!BE5</f>
        <v>2.1558036060535501E-5</v>
      </c>
      <c r="BF5" s="25">
        <f>Sardes!BF5</f>
        <v>1.89956689928702E-2</v>
      </c>
      <c r="BG5" s="25">
        <f>Sardes!BG5</f>
        <v>1.06457459568666E-2</v>
      </c>
      <c r="BH5" s="25">
        <f>Sardes!BH5</f>
        <v>2.5221415335461898E-2</v>
      </c>
      <c r="BI5" s="25">
        <f>Sardes!BI5</f>
        <v>1.63199413555257E-2</v>
      </c>
      <c r="BK5" s="25">
        <f>Sardes!BK5</f>
        <v>2.6551978905533999E-2</v>
      </c>
      <c r="BL5" s="25">
        <f>Sardes!BL5</f>
        <v>13723.869387775299</v>
      </c>
      <c r="BM5" s="25">
        <f>Sardes!BM5</f>
        <v>154.09938975199199</v>
      </c>
      <c r="BN5" s="25">
        <f>Sardes!BN5</f>
        <v>149.21675191123799</v>
      </c>
      <c r="BO5" s="25">
        <f>Sardes!BO5</f>
        <v>0.29753174484926997</v>
      </c>
      <c r="BP5" s="25">
        <f>Sardes!BP5</f>
        <v>5.6766615275438301</v>
      </c>
      <c r="BQ5" s="25">
        <f>Sardes!BQ5</f>
        <v>4.2068735712850303E-2</v>
      </c>
      <c r="BR5" s="25">
        <f>Sardes!BR5</f>
        <v>0.88700491203529097</v>
      </c>
      <c r="BS5" s="25">
        <f>Sardes!BS5</f>
        <v>7.8606063306412004</v>
      </c>
      <c r="BT5" s="25">
        <f>Sardes!BT5</f>
        <v>0.85797988900281497</v>
      </c>
      <c r="BU5" s="25">
        <f>Sardes!BU5</f>
        <v>2.42542005422293E-2</v>
      </c>
      <c r="BV5" s="25">
        <f>Sardes!BV5</f>
        <v>0.15993586997966799</v>
      </c>
      <c r="BW5" s="25">
        <f>Sardes!BW5</f>
        <v>2.2434690058305699E-4</v>
      </c>
      <c r="BX5" s="25">
        <f>Sardes!BX5</f>
        <v>8.4901663163695407E-2</v>
      </c>
      <c r="BY5" s="25">
        <f>Sardes!BY5</f>
        <v>0.33468586233540798</v>
      </c>
      <c r="BZ5" s="25">
        <f>Sardes!BZ5</f>
        <v>2.07011202301539</v>
      </c>
      <c r="CA5" s="25">
        <f>Sardes!CA5</f>
        <v>6.4050622947332695E-4</v>
      </c>
      <c r="CB5" s="25">
        <f>Sardes!CB5</f>
        <v>0.12534951347884701</v>
      </c>
      <c r="CC5" s="25">
        <f>Sardes!CC5</f>
        <v>9.2048785197688208</v>
      </c>
      <c r="CD5" s="25">
        <f>Sardes!CD5</f>
        <v>7.0954033981990499</v>
      </c>
      <c r="CF5" s="25">
        <f>Sardes!CF5</f>
        <v>16.5295205157454</v>
      </c>
      <c r="CG5" s="25">
        <f>Sardes!CG5</f>
        <v>386282.26363172103</v>
      </c>
      <c r="CH5" s="25">
        <f>Sardes!CH5</f>
        <v>107.19893424550899</v>
      </c>
      <c r="CI5" s="25">
        <f>Sardes!CI5</f>
        <v>85.945216482061596</v>
      </c>
      <c r="CJ5" s="25">
        <f>Sardes!CJ5</f>
        <v>0.27351093336693599</v>
      </c>
      <c r="CK5" s="25">
        <f>Sardes!CK5</f>
        <v>4.4305621930308599</v>
      </c>
      <c r="CL5" s="25">
        <f>Sardes!CL5</f>
        <v>3.1771333613488703E-2</v>
      </c>
      <c r="CM5" s="25">
        <f>Sardes!CM5</f>
        <v>0.61461401850662201</v>
      </c>
      <c r="CN5" s="25">
        <f>Sardes!CN5</f>
        <v>19.3678216968977</v>
      </c>
      <c r="CO5" s="25">
        <f>Sardes!CO5</f>
        <v>12.8884082054077</v>
      </c>
      <c r="CP5" s="25">
        <f>Sardes!CP5</f>
        <v>3.7296891350184297E-2</v>
      </c>
      <c r="CQ5" s="25">
        <f>Sardes!CQ5</f>
        <v>0.43644940053886</v>
      </c>
      <c r="CR5" s="25">
        <f>Sardes!CR5</f>
        <v>1.6408046796820001E-2</v>
      </c>
      <c r="CS5" s="25">
        <f>Sardes!CS5</f>
        <v>0.103944520293697</v>
      </c>
      <c r="CT5" s="25">
        <f>Sardes!CT5</f>
        <v>0.15838440135155099</v>
      </c>
      <c r="CU5" s="25">
        <f>Sardes!CU5</f>
        <v>1.01828427429282</v>
      </c>
      <c r="CV5" s="25">
        <f>Sardes!CV5</f>
        <v>1.89956689928702E-2</v>
      </c>
      <c r="CW5" s="25">
        <f>Sardes!CW5</f>
        <v>7.9410247002010104E-2</v>
      </c>
      <c r="CX5" s="25">
        <f>Sardes!CX5</f>
        <v>5.5882042448262297</v>
      </c>
      <c r="CY5" s="25">
        <f>Sardes!CY5</f>
        <v>3.6851515869853402</v>
      </c>
      <c r="DA5" s="25">
        <f>Sardes!DA5</f>
        <v>0.30087563749752744</v>
      </c>
      <c r="DB5" s="25">
        <f>Sardes!DB5</f>
        <v>6917.0429515931783</v>
      </c>
      <c r="DC5" s="25">
        <f>Sardes!DC5</f>
        <v>1.8189905561807096</v>
      </c>
      <c r="DD5" s="25">
        <f>Sardes!DD5</f>
        <v>1.4643080224022054</v>
      </c>
      <c r="DE5" s="25">
        <f>Sardes!DE5</f>
        <v>4.3041408328917006E-3</v>
      </c>
      <c r="DF5" s="25">
        <f>Sardes!DF5</f>
        <v>6.7755959520276188E-2</v>
      </c>
      <c r="DG5" s="25">
        <f>Sardes!DG5</f>
        <v>4.5567938289357461E-4</v>
      </c>
      <c r="DH5" s="25">
        <f>Sardes!DH5</f>
        <v>8.4645919089191852E-3</v>
      </c>
      <c r="DI5" s="25">
        <f>Sardes!DI5</f>
        <v>0.25850784949731054</v>
      </c>
      <c r="DJ5" s="25">
        <f>Sardes!DJ5</f>
        <v>0.16322705427314718</v>
      </c>
      <c r="DK5" s="25">
        <f>Sardes!DK5</f>
        <v>3.4576354616267164E-4</v>
      </c>
      <c r="DL5" s="25">
        <f>Sardes!DL5</f>
        <v>3.8826218122680165E-3</v>
      </c>
      <c r="DM5" s="25">
        <f>Sardes!DM5</f>
        <v>1.4290483022540021E-4</v>
      </c>
      <c r="DN5" s="25">
        <f>Sardes!DN5</f>
        <v>8.7561722090554297E-4</v>
      </c>
      <c r="DO5" s="25">
        <f>Sardes!DO5</f>
        <v>1.3007917325193084E-3</v>
      </c>
      <c r="DP5" s="25">
        <f>Sardes!DP5</f>
        <v>7.9802842812916937E-3</v>
      </c>
      <c r="DQ5" s="25">
        <f>Sardes!DQ5</f>
        <v>9.6441091103388865E-5</v>
      </c>
      <c r="DR5" s="25">
        <f>Sardes!DR5</f>
        <v>3.8853588821596532E-4</v>
      </c>
      <c r="DS5" s="25">
        <f>Sardes!DS5</f>
        <v>2.6970097706690298E-2</v>
      </c>
      <c r="DT5" s="25">
        <f>Sardes!DT5</f>
        <v>1.7633959642457057E-2</v>
      </c>
      <c r="DV5" s="25">
        <f>Sardes!DV5</f>
        <v>4.3465191462907921E-3</v>
      </c>
      <c r="DW5" s="25">
        <f>Sardes!DW5</f>
        <v>99.925204562508284</v>
      </c>
      <c r="DX5" s="25">
        <f>Sardes!DX5</f>
        <v>2.6277558878214469E-2</v>
      </c>
      <c r="DY5" s="25">
        <f>Sardes!DY5</f>
        <v>2.1153732845819711E-2</v>
      </c>
      <c r="DZ5" s="25">
        <f>Sardes!DZ5</f>
        <v>6.2178615371108305E-5</v>
      </c>
      <c r="EA5" s="25">
        <f>Sardes!EA5</f>
        <v>9.7881828445682811E-4</v>
      </c>
      <c r="EB5" s="25">
        <f>Sardes!EB5</f>
        <v>6.5828499069924561E-6</v>
      </c>
      <c r="EC5" s="25">
        <f>Sardes!EC5</f>
        <v>1.2228145523400082E-4</v>
      </c>
      <c r="ED5" s="25">
        <f>Sardes!ED5</f>
        <v>3.7344642678679902E-3</v>
      </c>
      <c r="EE5" s="25">
        <f>Sardes!EE5</f>
        <v>2.3580158316962793E-3</v>
      </c>
      <c r="EF5" s="25">
        <f>Sardes!EF5</f>
        <v>4.9949802715342895E-6</v>
      </c>
      <c r="EG5" s="25">
        <f>Sardes!EG5</f>
        <v>5.6089253969483882E-5</v>
      </c>
      <c r="EH5" s="25">
        <f>Sardes!EH5</f>
        <v>2.0644362761914929E-6</v>
      </c>
      <c r="EI5" s="25">
        <f>Sardes!EI5</f>
        <v>1.2649369178384051E-5</v>
      </c>
      <c r="EJ5" s="25">
        <f>Sardes!EJ5</f>
        <v>1.8791538649513977E-5</v>
      </c>
      <c r="EK5" s="25">
        <f>Sardes!EK5</f>
        <v>1.1528503507288072E-4</v>
      </c>
      <c r="EL5" s="25">
        <f>Sardes!EL5</f>
        <v>1.3932103391837401E-6</v>
      </c>
      <c r="EM5" s="25">
        <f>Sardes!EM5</f>
        <v>5.6128794315082093E-6</v>
      </c>
      <c r="EN5" s="25">
        <f>Sardes!EN5</f>
        <v>3.8961627812230591E-4</v>
      </c>
      <c r="EO5" s="25">
        <f>Sardes!EO5</f>
        <v>2.5474426526637137E-4</v>
      </c>
      <c r="EQ5" s="25">
        <f>Sardes!EQ5</f>
        <v>199.85040912501657</v>
      </c>
      <c r="EU5" s="29" t="s">
        <v>554</v>
      </c>
      <c r="EV5" s="29">
        <v>0.51447148137360688</v>
      </c>
      <c r="EW5" s="29">
        <v>0.35475780515058297</v>
      </c>
      <c r="EX5" s="29">
        <v>-0.20988335596009033</v>
      </c>
      <c r="EY5" s="29">
        <v>1</v>
      </c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</row>
    <row r="6" spans="1:171">
      <c r="A6" s="25" t="str">
        <f>Sardes!A6</f>
        <v>LEM35-6.d</v>
      </c>
      <c r="B6" s="25" t="str">
        <f>Sardes!B6</f>
        <v>Sardes</v>
      </c>
      <c r="C6" s="25" t="str">
        <f>Sardes!C6</f>
        <v>porphyry</v>
      </c>
      <c r="D6" s="25" t="str">
        <f>Sardes!D6</f>
        <v>potassic</v>
      </c>
      <c r="E6" s="25" t="str">
        <f>Sardes!E6</f>
        <v>pyrite</v>
      </c>
      <c r="F6" s="25" t="str">
        <f>Sardes!F6</f>
        <v>anhedral</v>
      </c>
      <c r="G6" s="25">
        <f>Sardes!G6</f>
        <v>15.763158619339301</v>
      </c>
      <c r="H6" s="25">
        <f>Sardes!H6</f>
        <v>347853.87686104001</v>
      </c>
      <c r="I6" s="25">
        <f>Sardes!I6</f>
        <v>304.81348523691798</v>
      </c>
      <c r="J6" s="25">
        <f>Sardes!J6</f>
        <v>23.421619375850501</v>
      </c>
      <c r="K6" s="25">
        <f>Sardes!K6</f>
        <v>0.26510078778547302</v>
      </c>
      <c r="L6" s="25">
        <f>Sardes!L6</f>
        <v>1.69481455409627</v>
      </c>
      <c r="M6" s="25">
        <f>Sardes!M6</f>
        <v>1.6770030056315399E-2</v>
      </c>
      <c r="N6" s="25">
        <f>Sardes!N6</f>
        <v>0.77529961775366696</v>
      </c>
      <c r="O6" s="25">
        <f>Sardes!O6</f>
        <v>20.3522603360523</v>
      </c>
      <c r="P6" s="25">
        <f>Sardes!P6</f>
        <v>10.689806996091299</v>
      </c>
      <c r="Q6" s="25">
        <f>Sardes!Q6</f>
        <v>1.4203143163874801E-2</v>
      </c>
      <c r="R6" s="25">
        <f>Sardes!R6</f>
        <v>0.22365684737202501</v>
      </c>
      <c r="S6" s="25">
        <f>Sardes!S6</f>
        <v>8.4376056909163492E-3</v>
      </c>
      <c r="T6" s="25">
        <f>Sardes!T6</f>
        <v>8.2262844159210105E-2</v>
      </c>
      <c r="U6" s="25">
        <f>Sardes!U6</f>
        <v>1.28675357469831E-2</v>
      </c>
      <c r="V6" s="25">
        <f>Sardes!V6</f>
        <v>8.8064950820744295E-2</v>
      </c>
      <c r="W6" s="25">
        <f>Sardes!W6</f>
        <v>1.4828561344204599E-2</v>
      </c>
      <c r="X6" s="25">
        <f>Sardes!X6</f>
        <v>4.3320601588622597E-3</v>
      </c>
      <c r="Y6" s="25">
        <f>Sardes!Y6</f>
        <v>1.73864497851134E-2</v>
      </c>
      <c r="Z6" s="25">
        <f>Sardes!Z6</f>
        <v>4.7876137150057304E-3</v>
      </c>
      <c r="AA6" s="25">
        <f>Sardes!AA6</f>
        <v>13.014193440066071</v>
      </c>
      <c r="AB6" s="25">
        <f>Sardes!AB6</f>
        <v>614.83552583829453</v>
      </c>
      <c r="AC6" s="25">
        <f>Sardes!AC6</f>
        <v>0.27536465317404674</v>
      </c>
      <c r="AD6" s="25">
        <f>Sardes!AD6</f>
        <v>14.976886115050661</v>
      </c>
      <c r="AE6" s="25">
        <f>Sardes!AE6</f>
        <v>0.2491630098383541</v>
      </c>
      <c r="AF6" s="25">
        <f>Sardes!AF6</f>
        <v>0.74008989218722054</v>
      </c>
      <c r="AG6" s="25">
        <f>Sardes!AG6</f>
        <v>4.6596177176463597E-5</v>
      </c>
      <c r="AH6" s="25">
        <f>Sardes!AH6</f>
        <v>0.81690876167461135</v>
      </c>
      <c r="AI6" s="25">
        <f>Sardes!AI6</f>
        <v>1.5706699168130738E-5</v>
      </c>
      <c r="AJ6" s="25">
        <f>Sardes!AJ6</f>
        <v>3.5069993664429207E-2</v>
      </c>
      <c r="AK6" s="25">
        <f>Sardes!AK6</f>
        <v>1.4212167009261882E-5</v>
      </c>
      <c r="AL6" s="25">
        <f>Sardes!AL6</f>
        <v>4.2214456939074515E-5</v>
      </c>
      <c r="AM6" s="25">
        <f>Sardes!AM6</f>
        <v>4.6596177176463597E-5</v>
      </c>
      <c r="AP6" s="25">
        <f>Sardes!AP6</f>
        <v>0.100823518444028</v>
      </c>
      <c r="AQ6" s="25">
        <f>Sardes!AQ6</f>
        <v>4.2179754622898802</v>
      </c>
      <c r="AR6" s="25">
        <f>Sardes!AR6</f>
        <v>1.85399316602942E-2</v>
      </c>
      <c r="AS6" s="25">
        <f>Sardes!AS6</f>
        <v>0.18872579832441599</v>
      </c>
      <c r="AT6" s="25">
        <f>Sardes!AT6</f>
        <v>8.5486200464670897E-2</v>
      </c>
      <c r="AU6" s="25">
        <f>Sardes!AU6</f>
        <v>1.69481455409627</v>
      </c>
      <c r="AV6" s="25">
        <f>Sardes!AV6</f>
        <v>1.6770030056315399E-2</v>
      </c>
      <c r="AW6" s="25">
        <f>Sardes!AW6</f>
        <v>0.340167743759412</v>
      </c>
      <c r="AX6" s="25">
        <f>Sardes!AX6</f>
        <v>0.18038768993387699</v>
      </c>
      <c r="AY6" s="25">
        <f>Sardes!AY6</f>
        <v>0.74477577236266801</v>
      </c>
      <c r="AZ6" s="25">
        <f>Sardes!AZ6</f>
        <v>1.4203143163874801E-2</v>
      </c>
      <c r="BA6" s="25">
        <f>Sardes!BA6</f>
        <v>0.22365684737202501</v>
      </c>
      <c r="BB6" s="25">
        <f>Sardes!BB6</f>
        <v>8.4376056909163492E-3</v>
      </c>
      <c r="BC6" s="25">
        <f>Sardes!BC6</f>
        <v>8.2262844159210105E-2</v>
      </c>
      <c r="BD6" s="25">
        <f>Sardes!BD6</f>
        <v>1.28675357469831E-2</v>
      </c>
      <c r="BE6" s="25">
        <f>Sardes!BE6</f>
        <v>8.8064950820744295E-2</v>
      </c>
      <c r="BF6" s="25">
        <f>Sardes!BF6</f>
        <v>1.4828561344204599E-2</v>
      </c>
      <c r="BG6" s="25">
        <f>Sardes!BG6</f>
        <v>4.3320601588622597E-3</v>
      </c>
      <c r="BH6" s="25">
        <f>Sardes!BH6</f>
        <v>1.73864497851134E-2</v>
      </c>
      <c r="BI6" s="25">
        <f>Sardes!BI6</f>
        <v>4.7876137150057304E-3</v>
      </c>
      <c r="BK6" s="25">
        <f>Sardes!BK6</f>
        <v>0.95107578414625205</v>
      </c>
      <c r="BL6" s="25">
        <f>Sardes!BL6</f>
        <v>16223.559318478099</v>
      </c>
      <c r="BM6" s="25">
        <f>Sardes!BM6</f>
        <v>114.49733462767399</v>
      </c>
      <c r="BN6" s="25">
        <f>Sardes!BN6</f>
        <v>5.6378525560170702</v>
      </c>
      <c r="BO6" s="25">
        <f>Sardes!BO6</f>
        <v>0.51966359881816604</v>
      </c>
      <c r="BP6" s="25">
        <f>Sardes!BP6</f>
        <v>0.680708295083711</v>
      </c>
      <c r="BQ6" s="25">
        <f>Sardes!BQ6</f>
        <v>1.6769800147850299E-2</v>
      </c>
      <c r="BR6" s="25">
        <f>Sardes!BR6</f>
        <v>0.377594764360348</v>
      </c>
      <c r="BS6" s="25">
        <f>Sardes!BS6</f>
        <v>3.7660984130475201</v>
      </c>
      <c r="BT6" s="25">
        <f>Sardes!BT6</f>
        <v>1.2928234197848101</v>
      </c>
      <c r="BU6" s="25">
        <f>Sardes!BU6</f>
        <v>3.91728047231517E-3</v>
      </c>
      <c r="BV6" s="25">
        <f>Sardes!BV6</f>
        <v>8.0133320133255304E-2</v>
      </c>
      <c r="BW6" s="25">
        <f>Sardes!BW6</f>
        <v>2.9075099498176399E-3</v>
      </c>
      <c r="BX6" s="25">
        <f>Sardes!BX6</f>
        <v>5.1301227873900603E-2</v>
      </c>
      <c r="BY6" s="25">
        <f>Sardes!BY6</f>
        <v>1.33336838838682E-2</v>
      </c>
      <c r="BZ6" s="25">
        <f>Sardes!BZ6</f>
        <v>7.7238741930889504E-2</v>
      </c>
      <c r="CA6" s="25">
        <f>Sardes!CA6</f>
        <v>5.0017348709354703E-3</v>
      </c>
      <c r="CB6" s="25">
        <f>Sardes!CB6</f>
        <v>2.0922810994505698E-3</v>
      </c>
      <c r="CC6" s="25">
        <f>Sardes!CC6</f>
        <v>1.14455507049235E-2</v>
      </c>
      <c r="CD6" s="25">
        <f>Sardes!CD6</f>
        <v>4.9061340825854397E-3</v>
      </c>
      <c r="CF6" s="25">
        <f>Sardes!CF6</f>
        <v>15.763158619339301</v>
      </c>
      <c r="CG6" s="25">
        <f>Sardes!CG6</f>
        <v>347853.87686104001</v>
      </c>
      <c r="CH6" s="25">
        <f>Sardes!CH6</f>
        <v>304.81348523691798</v>
      </c>
      <c r="CI6" s="25">
        <f>Sardes!CI6</f>
        <v>23.421619375850501</v>
      </c>
      <c r="CJ6" s="25">
        <f>Sardes!CJ6</f>
        <v>0.26510078778547302</v>
      </c>
      <c r="CK6" s="25">
        <f>Sardes!CK6</f>
        <v>1.69481455409627</v>
      </c>
      <c r="CL6" s="25">
        <f>Sardes!CL6</f>
        <v>1.6770030056315399E-2</v>
      </c>
      <c r="CM6" s="25">
        <f>Sardes!CM6</f>
        <v>0.77529961775366696</v>
      </c>
      <c r="CN6" s="25">
        <f>Sardes!CN6</f>
        <v>20.3522603360523</v>
      </c>
      <c r="CO6" s="25">
        <f>Sardes!CO6</f>
        <v>10.689806996091299</v>
      </c>
      <c r="CP6" s="25">
        <f>Sardes!CP6</f>
        <v>1.4203143163874801E-2</v>
      </c>
      <c r="CQ6" s="25">
        <f>Sardes!CQ6</f>
        <v>0.22365684737202501</v>
      </c>
      <c r="CR6" s="25">
        <f>Sardes!CR6</f>
        <v>8.4376056909163492E-3</v>
      </c>
      <c r="CS6" s="25">
        <f>Sardes!CS6</f>
        <v>8.2262844159210105E-2</v>
      </c>
      <c r="CT6" s="25">
        <f>Sardes!CT6</f>
        <v>1.28675357469831E-2</v>
      </c>
      <c r="CU6" s="25">
        <f>Sardes!CU6</f>
        <v>8.8064950820744295E-2</v>
      </c>
      <c r="CV6" s="25">
        <f>Sardes!CV6</f>
        <v>1.4828561344204599E-2</v>
      </c>
      <c r="CW6" s="25">
        <f>Sardes!CW6</f>
        <v>4.3320601588622597E-3</v>
      </c>
      <c r="CX6" s="25">
        <f>Sardes!CX6</f>
        <v>1.73864497851134E-2</v>
      </c>
      <c r="CY6" s="25">
        <f>Sardes!CY6</f>
        <v>4.7876137150057304E-3</v>
      </c>
      <c r="DA6" s="25">
        <f>Sardes!DA6</f>
        <v>0.2869260722989872</v>
      </c>
      <c r="DB6" s="25">
        <f>Sardes!DB6</f>
        <v>6228.9171252760325</v>
      </c>
      <c r="DC6" s="25">
        <f>Sardes!DC6</f>
        <v>5.1721862250296606</v>
      </c>
      <c r="DD6" s="25">
        <f>Sardes!DD6</f>
        <v>0.39905030848188217</v>
      </c>
      <c r="DE6" s="25">
        <f>Sardes!DE6</f>
        <v>4.1717934690692262E-3</v>
      </c>
      <c r="DF6" s="25">
        <f>Sardes!DF6</f>
        <v>2.5918558710755008E-2</v>
      </c>
      <c r="DG6" s="25">
        <f>Sardes!DG6</f>
        <v>2.4052364436865021E-4</v>
      </c>
      <c r="DH6" s="25">
        <f>Sardes!DH6</f>
        <v>1.0677587353720796E-2</v>
      </c>
      <c r="DI6" s="25">
        <f>Sardes!DI6</f>
        <v>0.2716474332642696</v>
      </c>
      <c r="DJ6" s="25">
        <f>Sardes!DJ6</f>
        <v>0.13538256074077126</v>
      </c>
      <c r="DK6" s="25">
        <f>Sardes!DK6</f>
        <v>1.3167127257036643E-4</v>
      </c>
      <c r="DL6" s="25">
        <f>Sardes!DL6</f>
        <v>1.9896348877959007E-3</v>
      </c>
      <c r="DM6" s="25">
        <f>Sardes!DM6</f>
        <v>7.3486785093943016E-5</v>
      </c>
      <c r="DN6" s="25">
        <f>Sardes!DN6</f>
        <v>6.9297316282714266E-4</v>
      </c>
      <c r="DO6" s="25">
        <f>Sardes!DO6</f>
        <v>1.0567949857903334E-4</v>
      </c>
      <c r="DP6" s="25">
        <f>Sardes!DP6</f>
        <v>6.9016419138514336E-4</v>
      </c>
      <c r="DQ6" s="25">
        <f>Sardes!DQ6</f>
        <v>7.5284668103312968E-5</v>
      </c>
      <c r="DR6" s="25">
        <f>Sardes!DR6</f>
        <v>2.1195763836195323E-5</v>
      </c>
      <c r="DS6" s="25">
        <f>Sardes!DS6</f>
        <v>8.3911437186840742E-5</v>
      </c>
      <c r="DT6" s="25">
        <f>Sardes!DT6</f>
        <v>2.2909393288526563E-5</v>
      </c>
      <c r="DV6" s="25">
        <f>Sardes!DV6</f>
        <v>4.6009331646236487E-3</v>
      </c>
      <c r="DW6" s="25">
        <f>Sardes!DW6</f>
        <v>99.882283794381607</v>
      </c>
      <c r="DX6" s="25">
        <f>Sardes!DX6</f>
        <v>8.2937332761978358E-2</v>
      </c>
      <c r="DY6" s="25">
        <f>Sardes!DY6</f>
        <v>6.3988740512030155E-3</v>
      </c>
      <c r="DZ6" s="25">
        <f>Sardes!DZ6</f>
        <v>6.689577832369296E-5</v>
      </c>
      <c r="EA6" s="25">
        <f>Sardes!EA6</f>
        <v>4.1561073692632434E-4</v>
      </c>
      <c r="EB6" s="25">
        <f>Sardes!EB6</f>
        <v>3.8568583307365516E-6</v>
      </c>
      <c r="EC6" s="25">
        <f>Sardes!EC6</f>
        <v>1.7121785197236496E-4</v>
      </c>
      <c r="ED6" s="25">
        <f>Sardes!ED6</f>
        <v>4.3559362687964377E-3</v>
      </c>
      <c r="EE6" s="25">
        <f>Sardes!EE6</f>
        <v>2.170894086525607E-3</v>
      </c>
      <c r="EF6" s="25">
        <f>Sardes!EF6</f>
        <v>2.1113826287836354E-6</v>
      </c>
      <c r="EG6" s="25">
        <f>Sardes!EG6</f>
        <v>3.190430575863957E-5</v>
      </c>
      <c r="EH6" s="25">
        <f>Sardes!EH6</f>
        <v>1.1783794480272006E-6</v>
      </c>
      <c r="EI6" s="25">
        <f>Sardes!EI6</f>
        <v>1.11120024105833E-5</v>
      </c>
      <c r="EJ6" s="25">
        <f>Sardes!EJ6</f>
        <v>1.6945978660538356E-6</v>
      </c>
      <c r="EK6" s="25">
        <f>Sardes!EK6</f>
        <v>1.1066959833021691E-5</v>
      </c>
      <c r="EL6" s="25">
        <f>Sardes!EL6</f>
        <v>1.2072089632317441E-6</v>
      </c>
      <c r="EM6" s="25">
        <f>Sardes!EM6</f>
        <v>3.3987950973608986E-7</v>
      </c>
      <c r="EN6" s="25">
        <f>Sardes!EN6</f>
        <v>1.3455414182154559E-6</v>
      </c>
      <c r="EO6" s="25">
        <f>Sardes!EO6</f>
        <v>3.6735799754284077E-7</v>
      </c>
      <c r="EQ6" s="25">
        <f>Sardes!EQ6</f>
        <v>199.76456758876321</v>
      </c>
      <c r="EU6" s="29" t="s">
        <v>555</v>
      </c>
      <c r="EV6" s="29">
        <v>0.30000479641905614</v>
      </c>
      <c r="EW6" s="29">
        <v>0.2208291985026701</v>
      </c>
      <c r="EX6" s="29">
        <v>-0.10131179879379379</v>
      </c>
      <c r="EY6" s="29">
        <v>0.8119704494084875</v>
      </c>
      <c r="EZ6" s="29">
        <v>1</v>
      </c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</row>
    <row r="7" spans="1:171">
      <c r="A7" s="25" t="str">
        <f>Sardes!A7</f>
        <v>LEM35-7.d</v>
      </c>
      <c r="B7" s="25" t="str">
        <f>Sardes!B7</f>
        <v>Sardes</v>
      </c>
      <c r="C7" s="25" t="str">
        <f>Sardes!C7</f>
        <v>porphyry</v>
      </c>
      <c r="D7" s="25" t="str">
        <f>Sardes!D7</f>
        <v>potassic</v>
      </c>
      <c r="E7" s="25" t="str">
        <f>Sardes!E7</f>
        <v>pyrite</v>
      </c>
      <c r="F7" s="25" t="str">
        <f>Sardes!F7</f>
        <v>anhedral</v>
      </c>
      <c r="G7" s="25">
        <f>Sardes!G7</f>
        <v>16.960076584805599</v>
      </c>
      <c r="H7" s="25">
        <f>Sardes!H7</f>
        <v>370856.47157542</v>
      </c>
      <c r="I7" s="25">
        <f>Sardes!I7</f>
        <v>338.23514555539799</v>
      </c>
      <c r="J7" s="25">
        <f>Sardes!J7</f>
        <v>19.057105281460402</v>
      </c>
      <c r="K7" s="25">
        <f>Sardes!K7</f>
        <v>0.12713176387793501</v>
      </c>
      <c r="L7" s="25">
        <f>Sardes!L7</f>
        <v>1.5544473997264601</v>
      </c>
      <c r="M7" s="25">
        <f>Sardes!M7</f>
        <v>3.2382362524242203E-2</v>
      </c>
      <c r="N7" s="25">
        <f>Sardes!N7</f>
        <v>0.63115559835317003</v>
      </c>
      <c r="O7" s="25">
        <f>Sardes!O7</f>
        <v>11.4541423057942</v>
      </c>
      <c r="P7" s="25">
        <f>Sardes!P7</f>
        <v>15.9332661937122</v>
      </c>
      <c r="Q7" s="25">
        <f>Sardes!Q7</f>
        <v>8.8838692958449501E-3</v>
      </c>
      <c r="R7" s="25">
        <f>Sardes!R7</f>
        <v>0.20951879114416799</v>
      </c>
      <c r="S7" s="25">
        <f>Sardes!S7</f>
        <v>5.7172127326333604E-3</v>
      </c>
      <c r="T7" s="25">
        <f>Sardes!T7</f>
        <v>6.1480609603268399E-2</v>
      </c>
      <c r="U7" s="25">
        <f>Sardes!U7</f>
        <v>2.1759812572558698E-2</v>
      </c>
      <c r="V7" s="25">
        <f>Sardes!V7</f>
        <v>0.143457590703294</v>
      </c>
      <c r="W7" s="25">
        <f>Sardes!W7</f>
        <v>1.3361022720468499E-2</v>
      </c>
      <c r="X7" s="25">
        <f>Sardes!X7</f>
        <v>7.683971875192E-3</v>
      </c>
      <c r="Y7" s="25">
        <f>Sardes!Y7</f>
        <v>0.13333235521953901</v>
      </c>
      <c r="Z7" s="25">
        <f>Sardes!Z7</f>
        <v>3.9431916174666599E-4</v>
      </c>
      <c r="AA7" s="25">
        <f>Sardes!AA7</f>
        <v>17.748505901599241</v>
      </c>
      <c r="AB7" s="25">
        <f>Sardes!AB7</f>
        <v>119.50037309006659</v>
      </c>
      <c r="AC7" s="25">
        <f>Sardes!AC7</f>
        <v>2.9574154082660426E-3</v>
      </c>
      <c r="AD7" s="25">
        <f>Sardes!AD7</f>
        <v>29.529504394606494</v>
      </c>
      <c r="AE7" s="25">
        <f>Sardes!AE7</f>
        <v>5.7630211830728709E-2</v>
      </c>
      <c r="AF7" s="25">
        <f>Sardes!AF7</f>
        <v>0.16319979150394498</v>
      </c>
      <c r="AG7" s="25">
        <f>Sardes!AG7</f>
        <v>2.6265364237229753E-5</v>
      </c>
      <c r="AH7" s="25">
        <f>Sardes!AH7</f>
        <v>6.6629508503147444E-2</v>
      </c>
      <c r="AI7" s="25">
        <f>Sardes!AI7</f>
        <v>1.165813685917161E-6</v>
      </c>
      <c r="AJ7" s="25">
        <f>Sardes!AJ7</f>
        <v>4.710706856778301E-2</v>
      </c>
      <c r="AK7" s="25">
        <f>Sardes!AK7</f>
        <v>2.2717839870172442E-5</v>
      </c>
      <c r="AL7" s="25">
        <f>Sardes!AL7</f>
        <v>6.433338716716757E-5</v>
      </c>
      <c r="AM7" s="25">
        <f>Sardes!AM7</f>
        <v>2.6265364237229753E-5</v>
      </c>
      <c r="AP7" s="25">
        <f>Sardes!AP7</f>
        <v>0.16471348904954899</v>
      </c>
      <c r="AQ7" s="25">
        <f>Sardes!AQ7</f>
        <v>5.1370651193747996</v>
      </c>
      <c r="AR7" s="25">
        <f>Sardes!AR7</f>
        <v>1.5928964019576799E-2</v>
      </c>
      <c r="AS7" s="25">
        <f>Sardes!AS7</f>
        <v>0.24006949450092299</v>
      </c>
      <c r="AT7" s="25">
        <f>Sardes!AT7</f>
        <v>0.12713176387793501</v>
      </c>
      <c r="AU7" s="25">
        <f>Sardes!AU7</f>
        <v>1.5544473997264601</v>
      </c>
      <c r="AV7" s="25">
        <f>Sardes!AV7</f>
        <v>3.2382362524242203E-2</v>
      </c>
      <c r="AW7" s="25">
        <f>Sardes!AW7</f>
        <v>0.19070374485024399</v>
      </c>
      <c r="AX7" s="25">
        <f>Sardes!AX7</f>
        <v>0.243995277084842</v>
      </c>
      <c r="AY7" s="25">
        <f>Sardes!AY7</f>
        <v>0.75227957623186803</v>
      </c>
      <c r="AZ7" s="25">
        <f>Sardes!AZ7</f>
        <v>8.8838692958449501E-3</v>
      </c>
      <c r="BA7" s="25">
        <f>Sardes!BA7</f>
        <v>0.20951879114416799</v>
      </c>
      <c r="BB7" s="25">
        <f>Sardes!BB7</f>
        <v>5.7172127326333604E-3</v>
      </c>
      <c r="BC7" s="25">
        <f>Sardes!BC7</f>
        <v>6.1480609603268399E-2</v>
      </c>
      <c r="BD7" s="25">
        <f>Sardes!BD7</f>
        <v>2.1759812572558698E-2</v>
      </c>
      <c r="BE7" s="25">
        <f>Sardes!BE7</f>
        <v>9.6619876374310104E-2</v>
      </c>
      <c r="BF7" s="25">
        <f>Sardes!BF7</f>
        <v>1.3361022720468499E-2</v>
      </c>
      <c r="BG7" s="25">
        <f>Sardes!BG7</f>
        <v>7.683971875192E-3</v>
      </c>
      <c r="BH7" s="25">
        <f>Sardes!BH7</f>
        <v>1.8986790896264202E-2</v>
      </c>
      <c r="BI7" s="25">
        <f>Sardes!BI7</f>
        <v>3.0847123222871801E-6</v>
      </c>
      <c r="BK7" s="25">
        <f>Sardes!BK7</f>
        <v>1.3830796562305301</v>
      </c>
      <c r="BL7" s="25">
        <f>Sardes!BL7</f>
        <v>15354.5237379389</v>
      </c>
      <c r="BM7" s="25">
        <f>Sardes!BM7</f>
        <v>122.735741769478</v>
      </c>
      <c r="BN7" s="25">
        <f>Sardes!BN7</f>
        <v>6.3533893242746702</v>
      </c>
      <c r="BO7" s="25">
        <f>Sardes!BO7</f>
        <v>0.13907261042244701</v>
      </c>
      <c r="BP7" s="25">
        <f>Sardes!BP7</f>
        <v>1.7497999379181901</v>
      </c>
      <c r="BQ7" s="25">
        <f>Sardes!BQ7</f>
        <v>1.1793262455362699E-2</v>
      </c>
      <c r="BR7" s="25">
        <f>Sardes!BR7</f>
        <v>0.28206008555678802</v>
      </c>
      <c r="BS7" s="25">
        <f>Sardes!BS7</f>
        <v>1.7341626966839201</v>
      </c>
      <c r="BT7" s="25">
        <f>Sardes!BT7</f>
        <v>3.2496963037067901</v>
      </c>
      <c r="BU7" s="25">
        <f>Sardes!BU7</f>
        <v>2.8384390668414799E-4</v>
      </c>
      <c r="BV7" s="25">
        <f>Sardes!BV7</f>
        <v>3.83117469320189E-2</v>
      </c>
      <c r="BW7" s="25">
        <f>Sardes!BW7</f>
        <v>2.73202476564075E-3</v>
      </c>
      <c r="BX7" s="25">
        <f>Sardes!BX7</f>
        <v>4.2638685443479402E-2</v>
      </c>
      <c r="BY7" s="25">
        <f>Sardes!BY7</f>
        <v>6.4817785770366499E-3</v>
      </c>
      <c r="BZ7" s="25">
        <f>Sardes!BZ7</f>
        <v>0.152907210853991</v>
      </c>
      <c r="CA7" s="25">
        <f>Sardes!CA7</f>
        <v>4.0113898525200199E-4</v>
      </c>
      <c r="CB7" s="25">
        <f>Sardes!CB7</f>
        <v>5.5286530175543197E-3</v>
      </c>
      <c r="CC7" s="25">
        <f>Sardes!CC7</f>
        <v>0.11753652772117799</v>
      </c>
      <c r="CD7" s="25">
        <f>Sardes!CD7</f>
        <v>2.21225192871619E-3</v>
      </c>
      <c r="CF7" s="25">
        <f>Sardes!CF7</f>
        <v>16.960076584805599</v>
      </c>
      <c r="CG7" s="25">
        <f>Sardes!CG7</f>
        <v>370856.47157542</v>
      </c>
      <c r="CH7" s="25">
        <f>Sardes!CH7</f>
        <v>338.23514555539799</v>
      </c>
      <c r="CI7" s="25">
        <f>Sardes!CI7</f>
        <v>19.057105281460402</v>
      </c>
      <c r="CJ7" s="25">
        <f>Sardes!CJ7</f>
        <v>0.12713176387793501</v>
      </c>
      <c r="CK7" s="25">
        <f>Sardes!CK7</f>
        <v>1.5544473997264601</v>
      </c>
      <c r="CL7" s="25">
        <f>Sardes!CL7</f>
        <v>3.2382362524242203E-2</v>
      </c>
      <c r="CM7" s="25">
        <f>Sardes!CM7</f>
        <v>0.63115559835317003</v>
      </c>
      <c r="CN7" s="25">
        <f>Sardes!CN7</f>
        <v>11.4541423057942</v>
      </c>
      <c r="CO7" s="25">
        <f>Sardes!CO7</f>
        <v>15.9332661937122</v>
      </c>
      <c r="CP7" s="25">
        <f>Sardes!CP7</f>
        <v>8.8838692958449501E-3</v>
      </c>
      <c r="CQ7" s="25">
        <f>Sardes!CQ7</f>
        <v>0.20951879114416799</v>
      </c>
      <c r="CR7" s="25">
        <f>Sardes!CR7</f>
        <v>5.7172127326333604E-3</v>
      </c>
      <c r="CS7" s="25">
        <f>Sardes!CS7</f>
        <v>6.1480609603268399E-2</v>
      </c>
      <c r="CT7" s="25">
        <f>Sardes!CT7</f>
        <v>2.1759812572558698E-2</v>
      </c>
      <c r="CU7" s="25">
        <f>Sardes!CU7</f>
        <v>0.143457590703294</v>
      </c>
      <c r="CV7" s="25">
        <f>Sardes!CV7</f>
        <v>1.3361022720468499E-2</v>
      </c>
      <c r="CW7" s="25">
        <f>Sardes!CW7</f>
        <v>7.683971875192E-3</v>
      </c>
      <c r="CX7" s="25">
        <f>Sardes!CX7</f>
        <v>0.13333235521953901</v>
      </c>
      <c r="CY7" s="25">
        <f>Sardes!CY7</f>
        <v>3.9431916174666599E-4</v>
      </c>
      <c r="DA7" s="25">
        <f>Sardes!DA7</f>
        <v>0.30871275725145608</v>
      </c>
      <c r="DB7" s="25">
        <f>Sardes!DB7</f>
        <v>6640.8178274764077</v>
      </c>
      <c r="DC7" s="25">
        <f>Sardes!DC7</f>
        <v>5.7392971288746919</v>
      </c>
      <c r="DD7" s="25">
        <f>Sardes!DD7</f>
        <v>0.32468906693870864</v>
      </c>
      <c r="DE7" s="25">
        <f>Sardes!DE7</f>
        <v>2.0006257495032735E-3</v>
      </c>
      <c r="DF7" s="25">
        <f>Sardes!DF7</f>
        <v>2.3771943718098487E-2</v>
      </c>
      <c r="DG7" s="25">
        <f>Sardes!DG7</f>
        <v>4.6444304640136261E-4</v>
      </c>
      <c r="DH7" s="25">
        <f>Sardes!DH7</f>
        <v>8.6924059820020667E-3</v>
      </c>
      <c r="DI7" s="25">
        <f>Sardes!DI7</f>
        <v>0.15288170975785623</v>
      </c>
      <c r="DJ7" s="25">
        <f>Sardes!DJ7</f>
        <v>0.20178908553333588</v>
      </c>
      <c r="DK7" s="25">
        <f>Sardes!DK7</f>
        <v>8.2358556978284146E-5</v>
      </c>
      <c r="DL7" s="25">
        <f>Sardes!DL7</f>
        <v>1.8638637779591677E-3</v>
      </c>
      <c r="DM7" s="25">
        <f>Sardes!DM7</f>
        <v>4.9793697265527708E-5</v>
      </c>
      <c r="DN7" s="25">
        <f>Sardes!DN7</f>
        <v>5.1790590180497351E-4</v>
      </c>
      <c r="DO7" s="25">
        <f>Sardes!DO7</f>
        <v>1.787106814434847E-4</v>
      </c>
      <c r="DP7" s="25">
        <f>Sardes!DP7</f>
        <v>1.124275789210768E-3</v>
      </c>
      <c r="DQ7" s="25">
        <f>Sardes!DQ7</f>
        <v>6.7833968358934542E-5</v>
      </c>
      <c r="DR7" s="25">
        <f>Sardes!DR7</f>
        <v>3.7595889073089633E-5</v>
      </c>
      <c r="DS7" s="25">
        <f>Sardes!DS7</f>
        <v>6.4349592287422312E-4</v>
      </c>
      <c r="DT7" s="25">
        <f>Sardes!DT7</f>
        <v>1.886871685019742E-6</v>
      </c>
      <c r="DV7" s="25">
        <f>Sardes!DV7</f>
        <v>4.6432636733650485E-3</v>
      </c>
      <c r="DW7" s="25">
        <f>Sardes!DW7</f>
        <v>99.882714450443288</v>
      </c>
      <c r="DX7" s="25">
        <f>Sardes!DX7</f>
        <v>8.6323189577312109E-2</v>
      </c>
      <c r="DY7" s="25">
        <f>Sardes!DY7</f>
        <v>4.8835589532417595E-3</v>
      </c>
      <c r="DZ7" s="25">
        <f>Sardes!DZ7</f>
        <v>3.0090861645541722E-5</v>
      </c>
      <c r="EA7" s="25">
        <f>Sardes!EA7</f>
        <v>3.5754726722102298E-4</v>
      </c>
      <c r="EB7" s="25">
        <f>Sardes!EB7</f>
        <v>6.9855601203609578E-6</v>
      </c>
      <c r="EC7" s="25">
        <f>Sardes!EC7</f>
        <v>1.3074008761321078E-4</v>
      </c>
      <c r="ED7" s="25">
        <f>Sardes!ED7</f>
        <v>2.2994517478342547E-3</v>
      </c>
      <c r="EE7" s="25">
        <f>Sardes!EE7</f>
        <v>3.0350541353731885E-3</v>
      </c>
      <c r="EF7" s="25">
        <f>Sardes!EF7</f>
        <v>1.2387324035868901E-6</v>
      </c>
      <c r="EG7" s="25">
        <f>Sardes!EG7</f>
        <v>2.8033862446602606E-5</v>
      </c>
      <c r="EH7" s="25">
        <f>Sardes!EH7</f>
        <v>7.4893330529660462E-7</v>
      </c>
      <c r="EI7" s="25">
        <f>Sardes!EI7</f>
        <v>7.7896802240460587E-6</v>
      </c>
      <c r="EJ7" s="25">
        <f>Sardes!EJ7</f>
        <v>2.6879382069492754E-6</v>
      </c>
      <c r="EK7" s="25">
        <f>Sardes!EK7</f>
        <v>1.6909922924351574E-5</v>
      </c>
      <c r="EL7" s="25">
        <f>Sardes!EL7</f>
        <v>1.0202720610106866E-6</v>
      </c>
      <c r="EM7" s="25">
        <f>Sardes!EM7</f>
        <v>5.6546942716315515E-7</v>
      </c>
      <c r="EN7" s="25">
        <f>Sardes!EN7</f>
        <v>9.6786451886296453E-6</v>
      </c>
      <c r="EO7" s="25">
        <f>Sardes!EO7</f>
        <v>2.8379918048598691E-8</v>
      </c>
      <c r="EQ7" s="25">
        <f>Sardes!EQ7</f>
        <v>199.76542890088658</v>
      </c>
      <c r="EU7" s="29" t="s">
        <v>556</v>
      </c>
      <c r="EV7" s="29">
        <v>4.2135364534938165E-2</v>
      </c>
      <c r="EW7" s="29">
        <v>2.5822592021936382E-4</v>
      </c>
      <c r="EX7" s="29">
        <v>0.43721718065158843</v>
      </c>
      <c r="EY7" s="29">
        <v>-4.796205792115911E-2</v>
      </c>
      <c r="EZ7" s="29">
        <v>0.11090263919908393</v>
      </c>
      <c r="FA7" s="29">
        <v>1</v>
      </c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</row>
    <row r="8" spans="1:171">
      <c r="A8" s="25" t="str">
        <f>Sardes!A8</f>
        <v>LEM35-8.d</v>
      </c>
      <c r="B8" s="25" t="str">
        <f>Sardes!B8</f>
        <v>Sardes</v>
      </c>
      <c r="C8" s="25" t="str">
        <f>Sardes!C8</f>
        <v>porphyry</v>
      </c>
      <c r="D8" s="25" t="str">
        <f>Sardes!D8</f>
        <v>potassic</v>
      </c>
      <c r="E8" s="25" t="str">
        <f>Sardes!E8</f>
        <v>pyrite</v>
      </c>
      <c r="F8" s="25" t="str">
        <f>Sardes!F8</f>
        <v>anhedral</v>
      </c>
      <c r="G8" s="25">
        <f>Sardes!G8</f>
        <v>15.966494756614001</v>
      </c>
      <c r="H8" s="25">
        <f>Sardes!H8</f>
        <v>347472.985659517</v>
      </c>
      <c r="I8" s="25">
        <f>Sardes!I8</f>
        <v>1.78489725941119</v>
      </c>
      <c r="J8" s="25">
        <f>Sardes!J8</f>
        <v>8.5143747661401399</v>
      </c>
      <c r="K8" s="25">
        <f>Sardes!K8</f>
        <v>0.110291520673003</v>
      </c>
      <c r="L8" s="25">
        <f>Sardes!L8</f>
        <v>2.1190064911346802</v>
      </c>
      <c r="M8" s="25">
        <f>Sardes!M8</f>
        <v>2.5137271783801499E-2</v>
      </c>
      <c r="N8" s="25">
        <f>Sardes!N8</f>
        <v>0.70833097286789104</v>
      </c>
      <c r="O8" s="25">
        <f>Sardes!O8</f>
        <v>9.1018193702604204</v>
      </c>
      <c r="P8" s="25">
        <f>Sardes!P8</f>
        <v>14.774265357980299</v>
      </c>
      <c r="Q8" s="25">
        <f>Sardes!Q8</f>
        <v>1.74945879806674E-2</v>
      </c>
      <c r="R8" s="25">
        <f>Sardes!R8</f>
        <v>0.19700436356418299</v>
      </c>
      <c r="S8" s="25">
        <f>Sardes!S8</f>
        <v>3.12593640376667E-3</v>
      </c>
      <c r="T8" s="25">
        <f>Sardes!T8</f>
        <v>0.124193747242218</v>
      </c>
      <c r="U8" s="25">
        <f>Sardes!U8</f>
        <v>1.4743231746513199E-2</v>
      </c>
      <c r="V8" s="25">
        <f>Sardes!V8</f>
        <v>0.59483746229059697</v>
      </c>
      <c r="W8" s="25">
        <f>Sardes!W8</f>
        <v>1.25138448136416E-2</v>
      </c>
      <c r="X8" s="25">
        <f>Sardes!X8</f>
        <v>3.4181270994357599E-3</v>
      </c>
      <c r="Y8" s="25">
        <f>Sardes!Y8</f>
        <v>8.8103027386408198E-2</v>
      </c>
      <c r="Z8" s="25">
        <f>Sardes!Z8</f>
        <v>5.35712674609837E-3</v>
      </c>
      <c r="AA8" s="25">
        <f>Sardes!AA8</f>
        <v>0.20963339158024233</v>
      </c>
      <c r="AB8" s="25">
        <f>Sardes!AB8</f>
        <v>167.69304978797527</v>
      </c>
      <c r="AC8" s="25">
        <f>Sardes!AC8</f>
        <v>6.0805251590308265E-2</v>
      </c>
      <c r="AD8" s="25">
        <f>Sardes!AD8</f>
        <v>0.19610334888024927</v>
      </c>
      <c r="AE8" s="25">
        <f>Sardes!AE8</f>
        <v>3.8796931284146546E-2</v>
      </c>
      <c r="AF8" s="25">
        <f>Sardes!AF8</f>
        <v>0.16734080750541452</v>
      </c>
      <c r="AG8" s="25">
        <f>Sardes!AG8</f>
        <v>9.8014537746775373E-3</v>
      </c>
      <c r="AH8" s="25">
        <f>Sardes!AH8</f>
        <v>0.1985696575889323</v>
      </c>
      <c r="AI8" s="25">
        <f>Sardes!AI8</f>
        <v>3.0013642061759919E-3</v>
      </c>
      <c r="AJ8" s="25">
        <f>Sardes!AJ8</f>
        <v>8.2773757873627414</v>
      </c>
      <c r="AK8" s="25">
        <f>Sardes!AK8</f>
        <v>1.9150273672129158E-3</v>
      </c>
      <c r="AL8" s="25">
        <f>Sardes!AL8</f>
        <v>8.259989009886632E-3</v>
      </c>
      <c r="AM8" s="25">
        <f>Sardes!AM8</f>
        <v>9.8014537746775373E-3</v>
      </c>
      <c r="AP8" s="25">
        <f>Sardes!AP8</f>
        <v>8.5374435559932904E-2</v>
      </c>
      <c r="AQ8" s="25">
        <f>Sardes!AQ8</f>
        <v>2.1083075624744598</v>
      </c>
      <c r="AR8" s="25">
        <f>Sardes!AR8</f>
        <v>1.32986566063267E-2</v>
      </c>
      <c r="AS8" s="25">
        <f>Sardes!AS8</f>
        <v>0.19748229914349899</v>
      </c>
      <c r="AT8" s="25">
        <f>Sardes!AT8</f>
        <v>8.4437806469578505E-2</v>
      </c>
      <c r="AU8" s="25">
        <f>Sardes!AU8</f>
        <v>2.1190064911346802</v>
      </c>
      <c r="AV8" s="25">
        <f>Sardes!AV8</f>
        <v>2.5137271783801499E-2</v>
      </c>
      <c r="AW8" s="25">
        <f>Sardes!AW8</f>
        <v>0.19111461858836401</v>
      </c>
      <c r="AX8" s="25">
        <f>Sardes!AX8</f>
        <v>0.24138053162891401</v>
      </c>
      <c r="AY8" s="25">
        <f>Sardes!AY8</f>
        <v>0.74758077466764905</v>
      </c>
      <c r="AZ8" s="25">
        <f>Sardes!AZ8</f>
        <v>1.74945879806674E-2</v>
      </c>
      <c r="BA8" s="25">
        <f>Sardes!BA8</f>
        <v>0.19700436356418299</v>
      </c>
      <c r="BB8" s="25">
        <f>Sardes!BB8</f>
        <v>1.35628971042196E-6</v>
      </c>
      <c r="BC8" s="25">
        <f>Sardes!BC8</f>
        <v>0.124193747242218</v>
      </c>
      <c r="BD8" s="25">
        <f>Sardes!BD8</f>
        <v>1.0164824082606799E-2</v>
      </c>
      <c r="BE8" s="25">
        <f>Sardes!BE8</f>
        <v>0.19031785212941801</v>
      </c>
      <c r="BF8" s="25">
        <f>Sardes!BF8</f>
        <v>1.25138448136416E-2</v>
      </c>
      <c r="BG8" s="25">
        <f>Sardes!BG8</f>
        <v>3.4181270994357599E-3</v>
      </c>
      <c r="BH8" s="25">
        <f>Sardes!BH8</f>
        <v>1.35522059135925E-2</v>
      </c>
      <c r="BI8" s="25">
        <f>Sardes!BI8</f>
        <v>5.35712674609837E-3</v>
      </c>
      <c r="BK8" s="25">
        <f>Sardes!BK8</f>
        <v>1.0624935228716199</v>
      </c>
      <c r="BL8" s="25">
        <f>Sardes!BL8</f>
        <v>16167.293118519399</v>
      </c>
      <c r="BM8" s="25">
        <f>Sardes!BM8</f>
        <v>0.20056924039791801</v>
      </c>
      <c r="BN8" s="25">
        <f>Sardes!BN8</f>
        <v>1.32517695483727</v>
      </c>
      <c r="BO8" s="25">
        <f>Sardes!BO8</f>
        <v>7.8963579496371103E-2</v>
      </c>
      <c r="BP8" s="25">
        <f>Sardes!BP8</f>
        <v>1.4307920256200899</v>
      </c>
      <c r="BQ8" s="25">
        <f>Sardes!BQ8</f>
        <v>1.1077378217135701E-2</v>
      </c>
      <c r="BR8" s="25">
        <f>Sardes!BR8</f>
        <v>0.15813737315724299</v>
      </c>
      <c r="BS8" s="25">
        <f>Sardes!BS8</f>
        <v>0.38749682910342198</v>
      </c>
      <c r="BT8" s="25">
        <f>Sardes!BT8</f>
        <v>1.4275302916819299</v>
      </c>
      <c r="BU8" s="25">
        <f>Sardes!BU8</f>
        <v>9.3097517702894692E-3</v>
      </c>
      <c r="BV8" s="25">
        <f>Sardes!BV8</f>
        <v>8.7293754724762807E-2</v>
      </c>
      <c r="BW8" s="25">
        <f>Sardes!BW8</f>
        <v>5.5326509255914898E-3</v>
      </c>
      <c r="BX8" s="25">
        <f>Sardes!BX8</f>
        <v>2.8263058849532199E-2</v>
      </c>
      <c r="BY8" s="25">
        <f>Sardes!BY8</f>
        <v>1.1836184930278101E-2</v>
      </c>
      <c r="BZ8" s="25">
        <f>Sardes!BZ8</f>
        <v>0.26395180657474399</v>
      </c>
      <c r="CA8" s="25">
        <f>Sardes!CA8</f>
        <v>9.5316686714851905E-3</v>
      </c>
      <c r="CB8" s="25">
        <f>Sardes!CB8</f>
        <v>1.6873564147800301E-3</v>
      </c>
      <c r="CC8" s="25">
        <f>Sardes!CC8</f>
        <v>6.4411732024699506E-2</v>
      </c>
      <c r="CD8" s="25">
        <f>Sardes!CD8</f>
        <v>1.75639048023895E-3</v>
      </c>
      <c r="CF8" s="25">
        <f>Sardes!CF8</f>
        <v>15.966494756614001</v>
      </c>
      <c r="CG8" s="25">
        <f>Sardes!CG8</f>
        <v>347472.985659517</v>
      </c>
      <c r="CH8" s="25">
        <f>Sardes!CH8</f>
        <v>1.78489725941119</v>
      </c>
      <c r="CI8" s="25">
        <f>Sardes!CI8</f>
        <v>8.5143747661401399</v>
      </c>
      <c r="CJ8" s="25">
        <f>Sardes!CJ8</f>
        <v>0.110291520673003</v>
      </c>
      <c r="CK8" s="25">
        <f>Sardes!CK8</f>
        <v>2.1190064911346802</v>
      </c>
      <c r="CL8" s="25">
        <f>Sardes!CL8</f>
        <v>2.5137271783801499E-2</v>
      </c>
      <c r="CM8" s="25">
        <f>Sardes!CM8</f>
        <v>0.70833097286789104</v>
      </c>
      <c r="CN8" s="25">
        <f>Sardes!CN8</f>
        <v>9.1018193702604204</v>
      </c>
      <c r="CO8" s="25">
        <f>Sardes!CO8</f>
        <v>14.774265357980299</v>
      </c>
      <c r="CP8" s="25">
        <f>Sardes!CP8</f>
        <v>1.74945879806674E-2</v>
      </c>
      <c r="CQ8" s="25">
        <f>Sardes!CQ8</f>
        <v>0.19700436356418299</v>
      </c>
      <c r="CR8" s="25">
        <f>Sardes!CR8</f>
        <v>3.12593640376667E-3</v>
      </c>
      <c r="CS8" s="25">
        <f>Sardes!CS8</f>
        <v>0.124193747242218</v>
      </c>
      <c r="CT8" s="25">
        <f>Sardes!CT8</f>
        <v>1.4743231746513199E-2</v>
      </c>
      <c r="CU8" s="25">
        <f>Sardes!CU8</f>
        <v>0.59483746229059697</v>
      </c>
      <c r="CV8" s="25">
        <f>Sardes!CV8</f>
        <v>1.25138448136416E-2</v>
      </c>
      <c r="CW8" s="25">
        <f>Sardes!CW8</f>
        <v>3.4181270994357599E-3</v>
      </c>
      <c r="CX8" s="25">
        <f>Sardes!CX8</f>
        <v>8.8103027386408198E-2</v>
      </c>
      <c r="CY8" s="25">
        <f>Sardes!CY8</f>
        <v>5.35712674609837E-3</v>
      </c>
      <c r="DA8" s="25">
        <f>Sardes!DA8</f>
        <v>0.29062726192941435</v>
      </c>
      <c r="DB8" s="25">
        <f>Sardes!DB8</f>
        <v>6222.0966184889785</v>
      </c>
      <c r="DC8" s="25">
        <f>Sardes!DC8</f>
        <v>3.0286786724820474E-2</v>
      </c>
      <c r="DD8" s="25">
        <f>Sardes!DD8</f>
        <v>0.14506528444663525</v>
      </c>
      <c r="DE8" s="25">
        <f>Sardes!DE8</f>
        <v>1.7356170439209865E-3</v>
      </c>
      <c r="DF8" s="25">
        <f>Sardes!DF8</f>
        <v>3.2405665868400067E-2</v>
      </c>
      <c r="DG8" s="25">
        <f>Sardes!DG8</f>
        <v>3.6053055353042036E-4</v>
      </c>
      <c r="DH8" s="25">
        <f>Sardes!DH8</f>
        <v>9.7552812679781165E-3</v>
      </c>
      <c r="DI8" s="25">
        <f>Sardes!DI8</f>
        <v>0.12148458348807847</v>
      </c>
      <c r="DJ8" s="25">
        <f>Sardes!DJ8</f>
        <v>0.18711075681332701</v>
      </c>
      <c r="DK8" s="25">
        <f>Sardes!DK8</f>
        <v>1.6218485133401132E-4</v>
      </c>
      <c r="DL8" s="25">
        <f>Sardes!DL8</f>
        <v>1.7525363493268718E-3</v>
      </c>
      <c r="DM8" s="25">
        <f>Sardes!DM8</f>
        <v>2.7225142432080945E-5</v>
      </c>
      <c r="DN8" s="25">
        <f>Sardes!DN8</f>
        <v>1.0461944843923681E-3</v>
      </c>
      <c r="DO8" s="25">
        <f>Sardes!DO8</f>
        <v>1.2108436059882719E-4</v>
      </c>
      <c r="DP8" s="25">
        <f>Sardes!DP8</f>
        <v>4.661735597888691E-3</v>
      </c>
      <c r="DQ8" s="25">
        <f>Sardes!DQ8</f>
        <v>6.3532842574749867E-5</v>
      </c>
      <c r="DR8" s="25">
        <f>Sardes!DR8</f>
        <v>1.6724101721793123E-5</v>
      </c>
      <c r="DS8" s="25">
        <f>Sardes!DS8</f>
        <v>4.2520766113131374E-4</v>
      </c>
      <c r="DT8" s="25">
        <f>Sardes!DT8</f>
        <v>2.5634591850672155E-5</v>
      </c>
      <c r="DV8" s="25">
        <f>Sardes!DV8</f>
        <v>4.6694950969591066E-3</v>
      </c>
      <c r="DW8" s="25">
        <f>Sardes!DW8</f>
        <v>99.970145470718364</v>
      </c>
      <c r="DX8" s="25">
        <f>Sardes!DX8</f>
        <v>4.8661643500100661E-4</v>
      </c>
      <c r="DY8" s="25">
        <f>Sardes!DY8</f>
        <v>2.3307573761853747E-3</v>
      </c>
      <c r="DZ8" s="25">
        <f>Sardes!DZ8</f>
        <v>2.7886080689691328E-5</v>
      </c>
      <c r="EA8" s="25">
        <f>Sardes!EA8</f>
        <v>5.2066037054342249E-4</v>
      </c>
      <c r="EB8" s="25">
        <f>Sardes!EB8</f>
        <v>5.7926281273059893E-6</v>
      </c>
      <c r="EC8" s="25">
        <f>Sardes!EC8</f>
        <v>1.5673766372730809E-4</v>
      </c>
      <c r="ED8" s="25">
        <f>Sardes!ED8</f>
        <v>1.9518873184425382E-3</v>
      </c>
      <c r="EE8" s="25">
        <f>Sardes!EE8</f>
        <v>3.0063000825446989E-3</v>
      </c>
      <c r="EF8" s="25">
        <f>Sardes!EF8</f>
        <v>2.6058166844965176E-6</v>
      </c>
      <c r="EG8" s="25">
        <f>Sardes!EG8</f>
        <v>2.8157922405820228E-5</v>
      </c>
      <c r="EH8" s="25">
        <f>Sardes!EH8</f>
        <v>4.3742513436847241E-7</v>
      </c>
      <c r="EI8" s="25">
        <f>Sardes!EI8</f>
        <v>1.6809159549947206E-5</v>
      </c>
      <c r="EJ8" s="25">
        <f>Sardes!EJ8</f>
        <v>1.945456955349128E-6</v>
      </c>
      <c r="EK8" s="25">
        <f>Sardes!EK8</f>
        <v>7.4899895395731425E-5</v>
      </c>
      <c r="EL8" s="25">
        <f>Sardes!EL8</f>
        <v>1.020779313437986E-6</v>
      </c>
      <c r="EM8" s="25">
        <f>Sardes!EM8</f>
        <v>2.6870538734912308E-7</v>
      </c>
      <c r="EN8" s="25">
        <f>Sardes!EN8</f>
        <v>6.8317922952608125E-6</v>
      </c>
      <c r="EO8" s="25">
        <f>Sardes!EO8</f>
        <v>4.118698299828927E-7</v>
      </c>
      <c r="EQ8" s="25">
        <f>Sardes!EQ8</f>
        <v>199.94029094143673</v>
      </c>
      <c r="EU8" s="29" t="s">
        <v>557</v>
      </c>
      <c r="EV8" s="29">
        <v>8.3545391249512171E-2</v>
      </c>
      <c r="EW8" s="29">
        <v>0.26454084628189883</v>
      </c>
      <c r="EX8" s="29">
        <v>-0.16023784372677785</v>
      </c>
      <c r="EY8" s="29">
        <v>0.17003747312911893</v>
      </c>
      <c r="EZ8" s="29">
        <v>0.11760785969901127</v>
      </c>
      <c r="FA8" s="29">
        <v>-6.1595357112469142E-2</v>
      </c>
      <c r="FB8" s="29">
        <v>1</v>
      </c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</row>
    <row r="9" spans="1:171">
      <c r="A9" s="25" t="str">
        <f>Sardes!A9</f>
        <v>LEM35-9.d</v>
      </c>
      <c r="B9" s="25" t="str">
        <f>Sardes!B9</f>
        <v>Sardes</v>
      </c>
      <c r="C9" s="25" t="str">
        <f>Sardes!C9</f>
        <v>porphyry</v>
      </c>
      <c r="D9" s="25" t="str">
        <f>Sardes!D9</f>
        <v>potassic</v>
      </c>
      <c r="E9" s="25" t="str">
        <f>Sardes!E9</f>
        <v>pyrite</v>
      </c>
      <c r="F9" s="25" t="str">
        <f>Sardes!F9</f>
        <v>anhedral</v>
      </c>
      <c r="G9" s="25">
        <f>Sardes!G9</f>
        <v>15.6378330101843</v>
      </c>
      <c r="H9" s="25">
        <f>Sardes!H9</f>
        <v>338837.97376538301</v>
      </c>
      <c r="I9" s="25">
        <f>Sardes!I9</f>
        <v>0.161320238192695</v>
      </c>
      <c r="J9" s="25">
        <f>Sardes!J9</f>
        <v>3.1103456893577799</v>
      </c>
      <c r="K9" s="25">
        <f>Sardes!K9</f>
        <v>0.105111074397526</v>
      </c>
      <c r="L9" s="25">
        <f>Sardes!L9</f>
        <v>1.74782229095681</v>
      </c>
      <c r="M9" s="25">
        <f>Sardes!M9</f>
        <v>2.93792856172327E-2</v>
      </c>
      <c r="N9" s="25">
        <f>Sardes!N9</f>
        <v>0.69817876294657799</v>
      </c>
      <c r="O9" s="25">
        <f>Sardes!O9</f>
        <v>6.0294596121920501</v>
      </c>
      <c r="P9" s="25">
        <f>Sardes!P9</f>
        <v>14.8424598022391</v>
      </c>
      <c r="Q9" s="25">
        <f>Sardes!Q9</f>
        <v>6.3229009639117102E-3</v>
      </c>
      <c r="R9" s="25">
        <f>Sardes!R9</f>
        <v>0.17293065524530701</v>
      </c>
      <c r="S9" s="25">
        <f>Sardes!S9</f>
        <v>1.18453662227121E-2</v>
      </c>
      <c r="T9" s="25">
        <f>Sardes!T9</f>
        <v>7.6301503928717596E-2</v>
      </c>
      <c r="U9" s="25">
        <f>Sardes!U9</f>
        <v>1.54902823369737E-2</v>
      </c>
      <c r="V9" s="25">
        <f>Sardes!V9</f>
        <v>0.41730790053474198</v>
      </c>
      <c r="W9" s="25">
        <f>Sardes!W9</f>
        <v>1.27348157935259E-2</v>
      </c>
      <c r="X9" s="25">
        <f>Sardes!X9</f>
        <v>8.1865911543552005E-3</v>
      </c>
      <c r="Y9" s="25">
        <f>Sardes!Y9</f>
        <v>2.5291159979164899E-2</v>
      </c>
      <c r="Z9" s="25">
        <f>Sardes!Z9</f>
        <v>3.66317538495433E-3</v>
      </c>
      <c r="AA9" s="25">
        <f>Sardes!AA9</f>
        <v>5.1865694139613207E-2</v>
      </c>
      <c r="AB9" s="25">
        <f>Sardes!AB9</f>
        <v>586.86354498830667</v>
      </c>
      <c r="AC9" s="25">
        <f>Sardes!AC9</f>
        <v>0.14484014920518035</v>
      </c>
      <c r="AD9" s="25">
        <f>Sardes!AD9</f>
        <v>2.6755339378423327E-2</v>
      </c>
      <c r="AE9" s="25">
        <f>Sardes!AE9</f>
        <v>0.32369377921374082</v>
      </c>
      <c r="AF9" s="25">
        <f>Sardes!AF9</f>
        <v>0.61247812871116802</v>
      </c>
      <c r="AG9" s="25">
        <f>Sardes!AG9</f>
        <v>3.9194716265910076E-2</v>
      </c>
      <c r="AH9" s="25">
        <f>Sardes!AH9</f>
        <v>0.25000438766432925</v>
      </c>
      <c r="AI9" s="25">
        <f>Sardes!AI9</f>
        <v>2.2707475676912361E-2</v>
      </c>
      <c r="AJ9" s="25">
        <f>Sardes!AJ9</f>
        <v>92.006185761453978</v>
      </c>
      <c r="AK9" s="25">
        <f>Sardes!AK9</f>
        <v>5.0747452682139114E-2</v>
      </c>
      <c r="AL9" s="25">
        <f>Sardes!AL9</f>
        <v>9.6021940647463902E-2</v>
      </c>
      <c r="AM9" s="25">
        <f>Sardes!AM9</f>
        <v>3.9194716265910076E-2</v>
      </c>
      <c r="AP9" s="25">
        <f>Sardes!AP9</f>
        <v>0.130795240684634</v>
      </c>
      <c r="AQ9" s="25">
        <f>Sardes!AQ9</f>
        <v>4.2619256394679201</v>
      </c>
      <c r="AR9" s="25">
        <f>Sardes!AR9</f>
        <v>1.38567498204976E-2</v>
      </c>
      <c r="AS9" s="25">
        <f>Sardes!AS9</f>
        <v>0.12537338414757301</v>
      </c>
      <c r="AT9" s="25">
        <f>Sardes!AT9</f>
        <v>7.7628499979349896E-2</v>
      </c>
      <c r="AU9" s="25">
        <f>Sardes!AU9</f>
        <v>1.74782229095681</v>
      </c>
      <c r="AV9" s="25">
        <f>Sardes!AV9</f>
        <v>2.93792856172327E-2</v>
      </c>
      <c r="AW9" s="25">
        <f>Sardes!AW9</f>
        <v>0.14957883701521599</v>
      </c>
      <c r="AX9" s="25">
        <f>Sardes!AX9</f>
        <v>0.207208574157312</v>
      </c>
      <c r="AY9" s="25">
        <f>Sardes!AY9</f>
        <v>0.93563111765198603</v>
      </c>
      <c r="AZ9" s="25">
        <f>Sardes!AZ9</f>
        <v>6.3229009639117102E-3</v>
      </c>
      <c r="BA9" s="25">
        <f>Sardes!BA9</f>
        <v>0.17293065524530701</v>
      </c>
      <c r="BB9" s="25">
        <f>Sardes!BB9</f>
        <v>1.18453662227121E-2</v>
      </c>
      <c r="BC9" s="25">
        <f>Sardes!BC9</f>
        <v>7.6301503928717596E-2</v>
      </c>
      <c r="BD9" s="25">
        <f>Sardes!BD9</f>
        <v>1.54902823369737E-2</v>
      </c>
      <c r="BE9" s="25">
        <f>Sardes!BE9</f>
        <v>6.8797535137459301E-2</v>
      </c>
      <c r="BF9" s="25">
        <f>Sardes!BF9</f>
        <v>1.27348157935259E-2</v>
      </c>
      <c r="BG9" s="25">
        <f>Sardes!BG9</f>
        <v>8.1865911543552005E-3</v>
      </c>
      <c r="BH9" s="25">
        <f>Sardes!BH9</f>
        <v>1.7588255326828901E-2</v>
      </c>
      <c r="BI9" s="25">
        <f>Sardes!BI9</f>
        <v>3.66317538495433E-3</v>
      </c>
      <c r="BK9" s="25">
        <f>Sardes!BK9</f>
        <v>0.74649910518509699</v>
      </c>
      <c r="BL9" s="25">
        <f>Sardes!BL9</f>
        <v>19427.486221947001</v>
      </c>
      <c r="BM9" s="25">
        <f>Sardes!BM9</f>
        <v>4.1199498910425701E-2</v>
      </c>
      <c r="BN9" s="25">
        <f>Sardes!BN9</f>
        <v>0.70345499875691497</v>
      </c>
      <c r="BO9" s="25">
        <f>Sardes!BO9</f>
        <v>8.4050755899106003E-2</v>
      </c>
      <c r="BP9" s="25">
        <f>Sardes!BP9</f>
        <v>0.96072103441684797</v>
      </c>
      <c r="BQ9" s="25">
        <f>Sardes!BQ9</f>
        <v>2.5091604462017199E-2</v>
      </c>
      <c r="BR9" s="25">
        <f>Sardes!BR9</f>
        <v>0.246485953863298</v>
      </c>
      <c r="BS9" s="25">
        <f>Sardes!BS9</f>
        <v>0.67215923678143996</v>
      </c>
      <c r="BT9" s="25">
        <f>Sardes!BT9</f>
        <v>1.83126998180832</v>
      </c>
      <c r="BU9" s="25">
        <f>Sardes!BU9</f>
        <v>9.7960213744804191E-3</v>
      </c>
      <c r="BV9" s="25">
        <f>Sardes!BV9</f>
        <v>6.0587783899133503E-2</v>
      </c>
      <c r="BW9" s="25">
        <f>Sardes!BW9</f>
        <v>2.3280202394774601E-3</v>
      </c>
      <c r="BX9" s="25">
        <f>Sardes!BX9</f>
        <v>3.7921105797309999E-2</v>
      </c>
      <c r="BY9" s="25">
        <f>Sardes!BY9</f>
        <v>8.57097254845441E-3</v>
      </c>
      <c r="BZ9" s="25">
        <f>Sardes!BZ9</f>
        <v>0.26731222845561098</v>
      </c>
      <c r="CA9" s="25">
        <f>Sardes!CA9</f>
        <v>7.2423128592181002E-3</v>
      </c>
      <c r="CB9" s="25">
        <f>Sardes!CB9</f>
        <v>3.8813605023814299E-4</v>
      </c>
      <c r="CC9" s="25">
        <f>Sardes!CC9</f>
        <v>1.14165813334288E-2</v>
      </c>
      <c r="CD9" s="25">
        <f>Sardes!CD9</f>
        <v>2.4086733993111901E-3</v>
      </c>
      <c r="CF9" s="25">
        <f>Sardes!CF9</f>
        <v>15.6378330101843</v>
      </c>
      <c r="CG9" s="25">
        <f>Sardes!CG9</f>
        <v>338837.97376538301</v>
      </c>
      <c r="CH9" s="25">
        <f>Sardes!CH9</f>
        <v>0.161320238192695</v>
      </c>
      <c r="CI9" s="25">
        <f>Sardes!CI9</f>
        <v>3.1103456893577799</v>
      </c>
      <c r="CJ9" s="25">
        <f>Sardes!CJ9</f>
        <v>0.105111074397526</v>
      </c>
      <c r="CK9" s="25">
        <f>Sardes!CK9</f>
        <v>1.74782229095681</v>
      </c>
      <c r="CL9" s="25">
        <f>Sardes!CL9</f>
        <v>2.93792856172327E-2</v>
      </c>
      <c r="CM9" s="25">
        <f>Sardes!CM9</f>
        <v>0.69817876294657799</v>
      </c>
      <c r="CN9" s="25">
        <f>Sardes!CN9</f>
        <v>6.0294596121920501</v>
      </c>
      <c r="CO9" s="25">
        <f>Sardes!CO9</f>
        <v>14.8424598022391</v>
      </c>
      <c r="CP9" s="25">
        <f>Sardes!CP9</f>
        <v>6.3229009639117102E-3</v>
      </c>
      <c r="CQ9" s="25">
        <f>Sardes!CQ9</f>
        <v>0.17293065524530701</v>
      </c>
      <c r="CR9" s="25">
        <f>Sardes!CR9</f>
        <v>1.18453662227121E-2</v>
      </c>
      <c r="CS9" s="25">
        <f>Sardes!CS9</f>
        <v>7.6301503928717596E-2</v>
      </c>
      <c r="CT9" s="25">
        <f>Sardes!CT9</f>
        <v>1.54902823369737E-2</v>
      </c>
      <c r="CU9" s="25">
        <f>Sardes!CU9</f>
        <v>0.41730790053474198</v>
      </c>
      <c r="CV9" s="25">
        <f>Sardes!CV9</f>
        <v>1.27348157935259E-2</v>
      </c>
      <c r="CW9" s="25">
        <f>Sardes!CW9</f>
        <v>8.1865911543552005E-3</v>
      </c>
      <c r="CX9" s="25">
        <f>Sardes!CX9</f>
        <v>2.5291159979164899E-2</v>
      </c>
      <c r="CY9" s="25">
        <f>Sardes!CY9</f>
        <v>3.66317538495433E-3</v>
      </c>
      <c r="DA9" s="25">
        <f>Sardes!DA9</f>
        <v>0.28464485533849776</v>
      </c>
      <c r="DB9" s="25">
        <f>Sardes!DB9</f>
        <v>6067.4719986638556</v>
      </c>
      <c r="DC9" s="25">
        <f>Sardes!DC9</f>
        <v>2.7373405515515024E-3</v>
      </c>
      <c r="DD9" s="25">
        <f>Sardes!DD9</f>
        <v>5.2993108072760822E-2</v>
      </c>
      <c r="DE9" s="25">
        <f>Sardes!DE9</f>
        <v>1.6540942686797909E-3</v>
      </c>
      <c r="DF9" s="25">
        <f>Sardes!DF9</f>
        <v>2.6729198515932251E-2</v>
      </c>
      <c r="DG9" s="25">
        <f>Sardes!DG9</f>
        <v>4.2137150749727779E-4</v>
      </c>
      <c r="DH9" s="25">
        <f>Sardes!DH9</f>
        <v>9.6154629244811739E-3</v>
      </c>
      <c r="DI9" s="25">
        <f>Sardes!DI9</f>
        <v>8.0476920036305286E-2</v>
      </c>
      <c r="DJ9" s="25">
        <f>Sardes!DJ9</f>
        <v>0.18797441492197442</v>
      </c>
      <c r="DK9" s="25">
        <f>Sardes!DK9</f>
        <v>5.8616913640087721E-5</v>
      </c>
      <c r="DL9" s="25">
        <f>Sardes!DL9</f>
        <v>1.538378408210113E-3</v>
      </c>
      <c r="DM9" s="25">
        <f>Sardes!DM9</f>
        <v>1.0316645667675888E-4</v>
      </c>
      <c r="DN9" s="25">
        <f>Sardes!DN9</f>
        <v>6.4275548756395921E-4</v>
      </c>
      <c r="DO9" s="25">
        <f>Sardes!DO9</f>
        <v>1.2721979580300344E-4</v>
      </c>
      <c r="DP9" s="25">
        <f>Sardes!DP9</f>
        <v>3.2704380919650628E-3</v>
      </c>
      <c r="DQ9" s="25">
        <f>Sardes!DQ9</f>
        <v>6.4654713165894918E-5</v>
      </c>
      <c r="DR9" s="25">
        <f>Sardes!DR9</f>
        <v>4.0055088426281409E-5</v>
      </c>
      <c r="DS9" s="25">
        <f>Sardes!DS9</f>
        <v>1.2206158291102751E-4</v>
      </c>
      <c r="DT9" s="25">
        <f>Sardes!DT9</f>
        <v>1.7528800478563252E-5</v>
      </c>
      <c r="DV9" s="25">
        <f>Sardes!DV9</f>
        <v>4.690023532174882E-3</v>
      </c>
      <c r="DW9" s="25">
        <f>Sardes!DW9</f>
        <v>99.972249351583272</v>
      </c>
      <c r="DX9" s="25">
        <f>Sardes!DX9</f>
        <v>4.5102489511310599E-5</v>
      </c>
      <c r="DY9" s="25">
        <f>Sardes!DY9</f>
        <v>8.7315445630933386E-4</v>
      </c>
      <c r="DZ9" s="25">
        <f>Sardes!DZ9</f>
        <v>2.7254105946578127E-5</v>
      </c>
      <c r="EA9" s="25">
        <f>Sardes!EA9</f>
        <v>4.4041045423715193E-4</v>
      </c>
      <c r="EB9" s="25">
        <f>Sardes!EB9</f>
        <v>6.9428350763624509E-6</v>
      </c>
      <c r="EC9" s="25">
        <f>Sardes!EC9</f>
        <v>1.584316264382965E-4</v>
      </c>
      <c r="ED9" s="25">
        <f>Sardes!ED9</f>
        <v>1.3259984914126782E-3</v>
      </c>
      <c r="EE9" s="25">
        <f>Sardes!EE9</f>
        <v>3.097208373509745E-3</v>
      </c>
      <c r="EF9" s="25">
        <f>Sardes!EF9</f>
        <v>9.6581652258758563E-7</v>
      </c>
      <c r="EG9" s="25">
        <f>Sardes!EG9</f>
        <v>2.5347484068577672E-5</v>
      </c>
      <c r="EH9" s="25">
        <f>Sardes!EH9</f>
        <v>1.6998484268043585E-6</v>
      </c>
      <c r="EI9" s="25">
        <f>Sardes!EI9</f>
        <v>1.0590524668097864E-5</v>
      </c>
      <c r="EJ9" s="25">
        <f>Sardes!EJ9</f>
        <v>2.0961694015689158E-6</v>
      </c>
      <c r="EK9" s="25">
        <f>Sardes!EK9</f>
        <v>5.3886207054741623E-5</v>
      </c>
      <c r="EL9" s="25">
        <f>Sardes!EL9</f>
        <v>1.0652998658748381E-6</v>
      </c>
      <c r="EM9" s="25">
        <f>Sardes!EM9</f>
        <v>6.5997787692036295E-7</v>
      </c>
      <c r="EN9" s="25">
        <f>Sardes!EN9</f>
        <v>2.0111787917138181E-6</v>
      </c>
      <c r="EO9" s="25">
        <f>Sardes!EO9</f>
        <v>2.8881775023650373E-7</v>
      </c>
      <c r="EQ9" s="25">
        <f>Sardes!EQ9</f>
        <v>199.94449870316654</v>
      </c>
      <c r="EU9" s="29" t="s">
        <v>558</v>
      </c>
      <c r="EV9" s="29">
        <v>-4.6885601986382475E-2</v>
      </c>
      <c r="EW9" s="29">
        <v>0.15639493051091724</v>
      </c>
      <c r="EX9" s="29">
        <v>-8.9765657048328548E-2</v>
      </c>
      <c r="EY9" s="29">
        <v>-1.4892220234908514E-2</v>
      </c>
      <c r="EZ9" s="29">
        <v>-6.1957247311088412E-2</v>
      </c>
      <c r="FA9" s="29">
        <v>-5.0041135598888904E-2</v>
      </c>
      <c r="FB9" s="29">
        <v>0.96203420104513204</v>
      </c>
      <c r="FC9" s="29">
        <v>1</v>
      </c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</row>
    <row r="10" spans="1:171">
      <c r="A10" s="25" t="str">
        <f>Sardes!A10</f>
        <v>LEM35-10.d</v>
      </c>
      <c r="B10" s="25" t="str">
        <f>Sardes!B10</f>
        <v>Sardes</v>
      </c>
      <c r="C10" s="25" t="str">
        <f>Sardes!C10</f>
        <v>porphyry</v>
      </c>
      <c r="D10" s="25" t="str">
        <f>Sardes!D10</f>
        <v>potassic</v>
      </c>
      <c r="E10" s="25" t="str">
        <f>Sardes!E10</f>
        <v>pyrite</v>
      </c>
      <c r="F10" s="25" t="str">
        <f>Sardes!F10</f>
        <v>anhedral</v>
      </c>
      <c r="G10" s="25">
        <f>Sardes!G10</f>
        <v>16.181695742392598</v>
      </c>
      <c r="H10" s="25">
        <f>Sardes!H10</f>
        <v>345588.02593045903</v>
      </c>
      <c r="I10" s="25">
        <f>Sardes!I10</f>
        <v>0.67476555191133503</v>
      </c>
      <c r="J10" s="25">
        <f>Sardes!J10</f>
        <v>1.6384734884482099</v>
      </c>
      <c r="K10" s="25">
        <f>Sardes!K10</f>
        <v>0.112570078024193</v>
      </c>
      <c r="L10" s="25">
        <f>Sardes!L10</f>
        <v>1.84209460769169</v>
      </c>
      <c r="M10" s="25">
        <f>Sardes!M10</f>
        <v>2.5676270371846201E-2</v>
      </c>
      <c r="N10" s="25">
        <f>Sardes!N10</f>
        <v>0.75634258555967004</v>
      </c>
      <c r="O10" s="25">
        <f>Sardes!O10</f>
        <v>5.8488402563535802</v>
      </c>
      <c r="P10" s="25">
        <f>Sardes!P10</f>
        <v>17.335642318855101</v>
      </c>
      <c r="Q10" s="25">
        <f>Sardes!Q10</f>
        <v>1.01136471826677E-2</v>
      </c>
      <c r="R10" s="25">
        <f>Sardes!R10</f>
        <v>0.12956229150448301</v>
      </c>
      <c r="S10" s="25">
        <f>Sardes!S10</f>
        <v>4.4442653614552999E-3</v>
      </c>
      <c r="T10" s="25">
        <f>Sardes!T10</f>
        <v>8.03775376860726E-2</v>
      </c>
      <c r="U10" s="25">
        <f>Sardes!U10</f>
        <v>7.8452792837760202E-3</v>
      </c>
      <c r="V10" s="25">
        <f>Sardes!V10</f>
        <v>0.200721433894999</v>
      </c>
      <c r="W10" s="25">
        <f>Sardes!W10</f>
        <v>1.16201739006576E-2</v>
      </c>
      <c r="X10" s="25">
        <f>Sardes!X10</f>
        <v>5.6766363606783896E-3</v>
      </c>
      <c r="Y10" s="25">
        <f>Sardes!Y10</f>
        <v>0.17867927127255601</v>
      </c>
      <c r="Z10" s="25">
        <f>Sardes!Z10</f>
        <v>2.7256745367367999E-3</v>
      </c>
      <c r="AA10" s="25">
        <f>Sardes!AA10</f>
        <v>0.41182573698546815</v>
      </c>
      <c r="AB10" s="25">
        <f>Sardes!AB10</f>
        <v>97.021004145530924</v>
      </c>
      <c r="AC10" s="25">
        <f>Sardes!AC10</f>
        <v>1.5254564882230108E-2</v>
      </c>
      <c r="AD10" s="25">
        <f>Sardes!AD10</f>
        <v>0.11536741000548595</v>
      </c>
      <c r="AE10" s="25">
        <f>Sardes!AE10</f>
        <v>3.1769977122971874E-2</v>
      </c>
      <c r="AF10" s="25">
        <f>Sardes!AF10</f>
        <v>4.390704768326982E-2</v>
      </c>
      <c r="AG10" s="25">
        <f>Sardes!AG10</f>
        <v>1.498838693531386E-2</v>
      </c>
      <c r="AH10" s="25">
        <f>Sardes!AH10</f>
        <v>5.6602241046978634E-2</v>
      </c>
      <c r="AI10" s="25">
        <f>Sardes!AI10</f>
        <v>4.0394393712246835E-3</v>
      </c>
      <c r="AJ10" s="25">
        <f>Sardes!AJ10</f>
        <v>25.691356456698642</v>
      </c>
      <c r="AK10" s="25">
        <f>Sardes!AK10</f>
        <v>8.4127536513961022E-3</v>
      </c>
      <c r="AL10" s="25">
        <f>Sardes!AL10</f>
        <v>1.1626674274573666E-2</v>
      </c>
      <c r="AM10" s="25">
        <f>Sardes!AM10</f>
        <v>1.498838693531386E-2</v>
      </c>
      <c r="AP10" s="25">
        <f>Sardes!AP10</f>
        <v>0.11969124707293</v>
      </c>
      <c r="AQ10" s="25">
        <f>Sardes!AQ10</f>
        <v>2.6223645235256399</v>
      </c>
      <c r="AR10" s="25">
        <f>Sardes!AR10</f>
        <v>2.2440317123128498E-2</v>
      </c>
      <c r="AS10" s="25">
        <f>Sardes!AS10</f>
        <v>0.18878034331295701</v>
      </c>
      <c r="AT10" s="25">
        <f>Sardes!AT10</f>
        <v>0.112570078024193</v>
      </c>
      <c r="AU10" s="25">
        <f>Sardes!AU10</f>
        <v>1.84209460769169</v>
      </c>
      <c r="AV10" s="25">
        <f>Sardes!AV10</f>
        <v>2.5676270371846201E-2</v>
      </c>
      <c r="AW10" s="25">
        <f>Sardes!AW10</f>
        <v>0.25094754877485997</v>
      </c>
      <c r="AX10" s="25">
        <f>Sardes!AX10</f>
        <v>0.29337212745748498</v>
      </c>
      <c r="AY10" s="25">
        <f>Sardes!AY10</f>
        <v>0.70350557424023197</v>
      </c>
      <c r="AZ10" s="25">
        <f>Sardes!AZ10</f>
        <v>1.01136471826677E-2</v>
      </c>
      <c r="BA10" s="25">
        <f>Sardes!BA10</f>
        <v>0.12956229150448301</v>
      </c>
      <c r="BB10" s="25">
        <f>Sardes!BB10</f>
        <v>4.4442653614552999E-3</v>
      </c>
      <c r="BC10" s="25">
        <f>Sardes!BC10</f>
        <v>8.03775376860726E-2</v>
      </c>
      <c r="BD10" s="25">
        <f>Sardes!BD10</f>
        <v>7.8452792837760202E-3</v>
      </c>
      <c r="BE10" s="25">
        <f>Sardes!BE10</f>
        <v>6.9582493415118796E-2</v>
      </c>
      <c r="BF10" s="25">
        <f>Sardes!BF10</f>
        <v>1.16201739006576E-2</v>
      </c>
      <c r="BG10" s="25">
        <f>Sardes!BG10</f>
        <v>5.6766363606783896E-3</v>
      </c>
      <c r="BH10" s="25">
        <f>Sardes!BH10</f>
        <v>1.1605690560228501E-2</v>
      </c>
      <c r="BI10" s="25">
        <f>Sardes!BI10</f>
        <v>2.7256745367367999E-3</v>
      </c>
      <c r="BK10" s="25">
        <f>Sardes!BK10</f>
        <v>0.66627851649053504</v>
      </c>
      <c r="BL10" s="25">
        <f>Sardes!BL10</f>
        <v>16417.016034164299</v>
      </c>
      <c r="BM10" s="25">
        <f>Sardes!BM10</f>
        <v>8.3190581055547094E-2</v>
      </c>
      <c r="BN10" s="25">
        <f>Sardes!BN10</f>
        <v>0.26512270122084403</v>
      </c>
      <c r="BO10" s="25">
        <f>Sardes!BO10</f>
        <v>9.1268747048961901E-2</v>
      </c>
      <c r="BP10" s="25">
        <f>Sardes!BP10</f>
        <v>1.5464037949015801</v>
      </c>
      <c r="BQ10" s="25">
        <f>Sardes!BQ10</f>
        <v>2.8999885430298401E-2</v>
      </c>
      <c r="BR10" s="25">
        <f>Sardes!BR10</f>
        <v>0.254296557413276</v>
      </c>
      <c r="BS10" s="25">
        <f>Sardes!BS10</f>
        <v>0.38713560296683902</v>
      </c>
      <c r="BT10" s="25">
        <f>Sardes!BT10</f>
        <v>1.84550320907101</v>
      </c>
      <c r="BU10" s="25">
        <f>Sardes!BU10</f>
        <v>3.8001140818383701E-3</v>
      </c>
      <c r="BV10" s="25">
        <f>Sardes!BV10</f>
        <v>4.9079137988124903E-2</v>
      </c>
      <c r="BW10" s="25">
        <f>Sardes!BW10</f>
        <v>2.4287254295660698E-3</v>
      </c>
      <c r="BX10" s="25">
        <f>Sardes!BX10</f>
        <v>3.9069832189264402E-2</v>
      </c>
      <c r="BY10" s="25">
        <f>Sardes!BY10</f>
        <v>4.65457834840335E-4</v>
      </c>
      <c r="BZ10" s="25">
        <f>Sardes!BZ10</f>
        <v>0.14283780760869499</v>
      </c>
      <c r="CA10" s="25">
        <f>Sardes!CA10</f>
        <v>8.5994906266699902E-4</v>
      </c>
      <c r="CB10" s="25">
        <f>Sardes!CB10</f>
        <v>1.9996035281323599E-3</v>
      </c>
      <c r="CC10" s="25">
        <f>Sardes!CC10</f>
        <v>8.9157411181022606E-2</v>
      </c>
      <c r="CD10" s="25">
        <f>Sardes!CD10</f>
        <v>1.8257391942607399E-3</v>
      </c>
      <c r="CF10" s="25">
        <f>Sardes!CF10</f>
        <v>16.181695742392598</v>
      </c>
      <c r="CG10" s="25">
        <f>Sardes!CG10</f>
        <v>345588.02593045903</v>
      </c>
      <c r="CH10" s="25">
        <f>Sardes!CH10</f>
        <v>0.67476555191133503</v>
      </c>
      <c r="CI10" s="25">
        <f>Sardes!CI10</f>
        <v>1.6384734884482099</v>
      </c>
      <c r="CJ10" s="25">
        <f>Sardes!CJ10</f>
        <v>0.112570078024193</v>
      </c>
      <c r="CK10" s="25">
        <f>Sardes!CK10</f>
        <v>1.84209460769169</v>
      </c>
      <c r="CL10" s="25">
        <f>Sardes!CL10</f>
        <v>2.5676270371846201E-2</v>
      </c>
      <c r="CM10" s="25">
        <f>Sardes!CM10</f>
        <v>0.75634258555967004</v>
      </c>
      <c r="CN10" s="25">
        <f>Sardes!CN10</f>
        <v>5.8488402563535802</v>
      </c>
      <c r="CO10" s="25">
        <f>Sardes!CO10</f>
        <v>17.335642318855101</v>
      </c>
      <c r="CP10" s="25">
        <f>Sardes!CP10</f>
        <v>1.01136471826677E-2</v>
      </c>
      <c r="CQ10" s="25">
        <f>Sardes!CQ10</f>
        <v>0.12956229150448301</v>
      </c>
      <c r="CR10" s="25">
        <f>Sardes!CR10</f>
        <v>4.4442653614552999E-3</v>
      </c>
      <c r="CS10" s="25">
        <f>Sardes!CS10</f>
        <v>8.03775376860726E-2</v>
      </c>
      <c r="CT10" s="25">
        <f>Sardes!CT10</f>
        <v>7.8452792837760202E-3</v>
      </c>
      <c r="CU10" s="25">
        <f>Sardes!CU10</f>
        <v>0.200721433894999</v>
      </c>
      <c r="CV10" s="25">
        <f>Sardes!CV10</f>
        <v>1.16201739006576E-2</v>
      </c>
      <c r="CW10" s="25">
        <f>Sardes!CW10</f>
        <v>5.6766363606783896E-3</v>
      </c>
      <c r="CX10" s="25">
        <f>Sardes!CX10</f>
        <v>0.17867927127255601</v>
      </c>
      <c r="CY10" s="25">
        <f>Sardes!CY10</f>
        <v>2.7256745367367999E-3</v>
      </c>
      <c r="DA10" s="25">
        <f>Sardes!DA10</f>
        <v>0.29454441934027542</v>
      </c>
      <c r="DB10" s="25">
        <f>Sardes!DB10</f>
        <v>6188.3431986831238</v>
      </c>
      <c r="DC10" s="25">
        <f>Sardes!DC10</f>
        <v>1.1449667622177907E-2</v>
      </c>
      <c r="DD10" s="25">
        <f>Sardes!DD10</f>
        <v>2.7915804646658909E-2</v>
      </c>
      <c r="DE10" s="25">
        <f>Sardes!DE10</f>
        <v>1.7714738618354105E-3</v>
      </c>
      <c r="DF10" s="25">
        <f>Sardes!DF10</f>
        <v>2.8170891691263036E-2</v>
      </c>
      <c r="DG10" s="25">
        <f>Sardes!DG10</f>
        <v>3.682611243326621E-4</v>
      </c>
      <c r="DH10" s="25">
        <f>Sardes!DH10</f>
        <v>1.0416507169255889E-2</v>
      </c>
      <c r="DI10" s="25">
        <f>Sardes!DI10</f>
        <v>7.8066141891705201E-2</v>
      </c>
      <c r="DJ10" s="25">
        <f>Sardes!DJ10</f>
        <v>0.21954967475753676</v>
      </c>
      <c r="DK10" s="25">
        <f>Sardes!DK10</f>
        <v>9.3759302395587393E-5</v>
      </c>
      <c r="DL10" s="25">
        <f>Sardes!DL10</f>
        <v>1.1525766295512273E-3</v>
      </c>
      <c r="DM10" s="25">
        <f>Sardes!DM10</f>
        <v>3.8707043855974672E-5</v>
      </c>
      <c r="DN10" s="25">
        <f>Sardes!DN10</f>
        <v>6.7709154819368717E-4</v>
      </c>
      <c r="DO10" s="25">
        <f>Sardes!DO10</f>
        <v>6.4432320004730785E-5</v>
      </c>
      <c r="DP10" s="25">
        <f>Sardes!DP10</f>
        <v>1.5730519897727195E-3</v>
      </c>
      <c r="DQ10" s="25">
        <f>Sardes!DQ10</f>
        <v>5.899567160341489E-5</v>
      </c>
      <c r="DR10" s="25">
        <f>Sardes!DR10</f>
        <v>2.7774462789662314E-5</v>
      </c>
      <c r="DS10" s="25">
        <f>Sardes!DS10</f>
        <v>8.6235169533086875E-4</v>
      </c>
      <c r="DT10" s="25">
        <f>Sardes!DT10</f>
        <v>1.3042729354481985E-5</v>
      </c>
      <c r="DV10" s="25">
        <f>Sardes!DV10</f>
        <v>4.7583520519502171E-3</v>
      </c>
      <c r="DW10" s="25">
        <f>Sardes!DW10</f>
        <v>99.972410353522463</v>
      </c>
      <c r="DX10" s="25">
        <f>Sardes!DX10</f>
        <v>1.8496887344247336E-4</v>
      </c>
      <c r="DY10" s="25">
        <f>Sardes!DY10</f>
        <v>4.5097858794878026E-4</v>
      </c>
      <c r="DZ10" s="25">
        <f>Sardes!DZ10</f>
        <v>2.861808179669726E-5</v>
      </c>
      <c r="EA10" s="25">
        <f>Sardes!EA10</f>
        <v>4.5509950785904934E-4</v>
      </c>
      <c r="EB10" s="25">
        <f>Sardes!EB10</f>
        <v>5.9492421569102476E-6</v>
      </c>
      <c r="EC10" s="25">
        <f>Sardes!EC10</f>
        <v>1.6827821207409115E-4</v>
      </c>
      <c r="ED10" s="25">
        <f>Sardes!ED10</f>
        <v>1.2611550654744951E-3</v>
      </c>
      <c r="EE10" s="25">
        <f>Sardes!EE10</f>
        <v>3.5468152739999252E-3</v>
      </c>
      <c r="EF10" s="25">
        <f>Sardes!EF10</f>
        <v>1.5146773785180993E-6</v>
      </c>
      <c r="EG10" s="25">
        <f>Sardes!EG10</f>
        <v>1.8619824414052398E-5</v>
      </c>
      <c r="EH10" s="25">
        <f>Sardes!EH10</f>
        <v>6.2531057953682123E-7</v>
      </c>
      <c r="EI10" s="25">
        <f>Sardes!EI10</f>
        <v>1.0938383979305741E-5</v>
      </c>
      <c r="EJ10" s="25">
        <f>Sardes!EJ10</f>
        <v>1.0409012765990675E-6</v>
      </c>
      <c r="EK10" s="25">
        <f>Sardes!EK10</f>
        <v>2.54125852396888E-5</v>
      </c>
      <c r="EL10" s="25">
        <f>Sardes!EL10</f>
        <v>9.5307246241180104E-7</v>
      </c>
      <c r="EM10" s="25">
        <f>Sardes!EM10</f>
        <v>4.4869521650764897E-7</v>
      </c>
      <c r="EN10" s="25">
        <f>Sardes!EN10</f>
        <v>1.3931253452946682E-5</v>
      </c>
      <c r="EO10" s="25">
        <f>Sardes!EO10</f>
        <v>2.1070471518672042E-7</v>
      </c>
      <c r="EQ10" s="25">
        <f>Sardes!EQ10</f>
        <v>199.94482070704493</v>
      </c>
      <c r="EU10" s="29" t="s">
        <v>559</v>
      </c>
      <c r="EV10" s="29">
        <v>3.2066384420865159E-2</v>
      </c>
      <c r="EW10" s="29">
        <v>-1.4531255216402932E-2</v>
      </c>
      <c r="EX10" s="29">
        <v>-2.5615593103536232E-3</v>
      </c>
      <c r="EY10" s="29">
        <v>0.26954429161936538</v>
      </c>
      <c r="EZ10" s="29">
        <v>0.52056639518254955</v>
      </c>
      <c r="FA10" s="29">
        <v>0.16013955412676331</v>
      </c>
      <c r="FB10" s="29">
        <v>3.8404340877914979E-2</v>
      </c>
      <c r="FC10" s="29">
        <v>-6.12168339870292E-2</v>
      </c>
      <c r="FD10" s="29">
        <v>1</v>
      </c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</row>
    <row r="11" spans="1:171">
      <c r="A11" s="25" t="str">
        <f>Sardes!A11</f>
        <v>LEM35-11.d</v>
      </c>
      <c r="B11" s="25" t="str">
        <f>Sardes!B11</f>
        <v>Sardes</v>
      </c>
      <c r="C11" s="25" t="str">
        <f>Sardes!C11</f>
        <v>porphyry</v>
      </c>
      <c r="D11" s="25" t="str">
        <f>Sardes!D11</f>
        <v>potassic</v>
      </c>
      <c r="E11" s="25" t="str">
        <f>Sardes!E11</f>
        <v>pyrite</v>
      </c>
      <c r="F11" s="25" t="str">
        <f>Sardes!F11</f>
        <v>anhedral</v>
      </c>
      <c r="G11" s="25">
        <f>Sardes!G11</f>
        <v>17.751874289547601</v>
      </c>
      <c r="H11" s="25">
        <f>Sardes!H11</f>
        <v>358660.42785129999</v>
      </c>
      <c r="I11" s="25">
        <f>Sardes!I11</f>
        <v>993.64825646145698</v>
      </c>
      <c r="J11" s="25">
        <f>Sardes!J11</f>
        <v>2.1995128284855698</v>
      </c>
      <c r="K11" s="25">
        <f>Sardes!K11</f>
        <v>0.41300247222432002</v>
      </c>
      <c r="L11" s="25">
        <f>Sardes!L11</f>
        <v>1.79981890291166</v>
      </c>
      <c r="M11" s="25">
        <f>Sardes!M11</f>
        <v>5.7021191382228602E-2</v>
      </c>
      <c r="N11" s="25">
        <f>Sardes!N11</f>
        <v>0.66075334863371304</v>
      </c>
      <c r="O11" s="25">
        <f>Sardes!O11</f>
        <v>22.157342243050898</v>
      </c>
      <c r="P11" s="25">
        <f>Sardes!P11</f>
        <v>14.016255562343099</v>
      </c>
      <c r="Q11" s="25">
        <f>Sardes!Q11</f>
        <v>4.4708526150381997E-2</v>
      </c>
      <c r="R11" s="25">
        <f>Sardes!R11</f>
        <v>0.22252812091840099</v>
      </c>
      <c r="S11" s="25">
        <f>Sardes!S11</f>
        <v>5.2735794407559704E-3</v>
      </c>
      <c r="T11" s="25">
        <f>Sardes!T11</f>
        <v>8.4626707325477196E-2</v>
      </c>
      <c r="U11" s="25">
        <f>Sardes!U11</f>
        <v>1.7143407553828999E-2</v>
      </c>
      <c r="V11" s="25">
        <f>Sardes!V11</f>
        <v>2.0721878094270698</v>
      </c>
      <c r="W11" s="25">
        <f>Sardes!W11</f>
        <v>2.2006114876728801E-2</v>
      </c>
      <c r="X11" s="25">
        <f>Sardes!X11</f>
        <v>1.2668409107316699E-2</v>
      </c>
      <c r="Y11" s="25">
        <f>Sardes!Y11</f>
        <v>3.76840921162459</v>
      </c>
      <c r="Z11" s="25">
        <f>Sardes!Z11</f>
        <v>0.58242829767225801</v>
      </c>
      <c r="AA11" s="25">
        <f>Sardes!AA11</f>
        <v>451.75833647927095</v>
      </c>
      <c r="AB11" s="25">
        <f>Sardes!AB11</f>
        <v>3.7194091127647426</v>
      </c>
      <c r="AC11" s="25">
        <f>Sardes!AC11</f>
        <v>0.15455548083143783</v>
      </c>
      <c r="AD11" s="25">
        <f>Sardes!AD11</f>
        <v>44.845101256360749</v>
      </c>
      <c r="AE11" s="25">
        <f>Sardes!AE11</f>
        <v>3.3617392368742384E-3</v>
      </c>
      <c r="AF11" s="25">
        <f>Sardes!AF11</f>
        <v>4.5492425559692188E-3</v>
      </c>
      <c r="AG11" s="25">
        <f>Sardes!AG11</f>
        <v>4.4994318522327339E-5</v>
      </c>
      <c r="AH11" s="25">
        <f>Sardes!AH11</f>
        <v>1.1864031648279464E-2</v>
      </c>
      <c r="AI11" s="25">
        <f>Sardes!AI11</f>
        <v>5.8615138091861591E-4</v>
      </c>
      <c r="AJ11" s="25">
        <f>Sardes!AJ11</f>
        <v>1.4105852318663814E-2</v>
      </c>
      <c r="AK11" s="25">
        <f>Sardes!AK11</f>
        <v>1.2749389962632213E-5</v>
      </c>
      <c r="AL11" s="25">
        <f>Sardes!AL11</f>
        <v>1.7252994147928625E-5</v>
      </c>
      <c r="AM11" s="25">
        <f>Sardes!AM11</f>
        <v>4.4994318522327339E-5</v>
      </c>
      <c r="AP11" s="25">
        <f>Sardes!AP11</f>
        <v>0.152656215965251</v>
      </c>
      <c r="AQ11" s="25">
        <f>Sardes!AQ11</f>
        <v>4.9484323742888199</v>
      </c>
      <c r="AR11" s="25">
        <f>Sardes!AR11</f>
        <v>2.03008006436971E-2</v>
      </c>
      <c r="AS11" s="25">
        <f>Sardes!AS11</f>
        <v>0.13360370962745399</v>
      </c>
      <c r="AT11" s="25">
        <f>Sardes!AT11</f>
        <v>0.124115575601359</v>
      </c>
      <c r="AU11" s="25">
        <f>Sardes!AU11</f>
        <v>1.79981890291166</v>
      </c>
      <c r="AV11" s="25">
        <f>Sardes!AV11</f>
        <v>5.7021191382228602E-2</v>
      </c>
      <c r="AW11" s="25">
        <f>Sardes!AW11</f>
        <v>0.28841235553536398</v>
      </c>
      <c r="AX11" s="25">
        <f>Sardes!AX11</f>
        <v>0.35157825223692102</v>
      </c>
      <c r="AY11" s="25">
        <f>Sardes!AY11</f>
        <v>0.78396331230487104</v>
      </c>
      <c r="AZ11" s="25">
        <f>Sardes!AZ11</f>
        <v>8.9001648758874896E-3</v>
      </c>
      <c r="BA11" s="25">
        <f>Sardes!BA11</f>
        <v>0.22252812091840099</v>
      </c>
      <c r="BB11" s="25">
        <f>Sardes!BB11</f>
        <v>5.2735794407559704E-3</v>
      </c>
      <c r="BC11" s="25">
        <f>Sardes!BC11</f>
        <v>8.4626707325477196E-2</v>
      </c>
      <c r="BD11" s="25">
        <f>Sardes!BD11</f>
        <v>1.7143407553828999E-2</v>
      </c>
      <c r="BE11" s="25">
        <f>Sardes!BE11</f>
        <v>0.13060421190850899</v>
      </c>
      <c r="BF11" s="25">
        <f>Sardes!BF11</f>
        <v>2.2006114876728801E-2</v>
      </c>
      <c r="BG11" s="25">
        <f>Sardes!BG11</f>
        <v>1.2668409107316699E-2</v>
      </c>
      <c r="BH11" s="25">
        <f>Sardes!BH11</f>
        <v>2.0860864300505402E-2</v>
      </c>
      <c r="BI11" s="25">
        <f>Sardes!BI11</f>
        <v>1.1887187377287599E-2</v>
      </c>
      <c r="BK11" s="25">
        <f>Sardes!BK11</f>
        <v>0.80036329881242796</v>
      </c>
      <c r="BL11" s="25">
        <f>Sardes!BL11</f>
        <v>66398.870370422301</v>
      </c>
      <c r="BM11" s="25">
        <f>Sardes!BM11</f>
        <v>12.1347089948729</v>
      </c>
      <c r="BN11" s="25">
        <f>Sardes!BN11</f>
        <v>0.341626483864157</v>
      </c>
      <c r="BO11" s="25">
        <f>Sardes!BO11</f>
        <v>0.21453228939170199</v>
      </c>
      <c r="BP11" s="25">
        <f>Sardes!BP11</f>
        <v>1.68011666120946E-2</v>
      </c>
      <c r="BQ11" s="25">
        <f>Sardes!BQ11</f>
        <v>5.75979777584649E-3</v>
      </c>
      <c r="BR11" s="25">
        <f>Sardes!BR11</f>
        <v>0.90470171891795004</v>
      </c>
      <c r="BS11" s="25">
        <f>Sardes!BS11</f>
        <v>0.88813186717336701</v>
      </c>
      <c r="BT11" s="25">
        <f>Sardes!BT11</f>
        <v>3.63203234465619</v>
      </c>
      <c r="BU11" s="25">
        <f>Sardes!BU11</f>
        <v>3.4081850753256003E-2</v>
      </c>
      <c r="BV11" s="25">
        <f>Sardes!BV11</f>
        <v>0.15664264712346801</v>
      </c>
      <c r="BW11" s="25">
        <f>Sardes!BW11</f>
        <v>1.06451930665021E-4</v>
      </c>
      <c r="BX11" s="25">
        <f>Sardes!BX11</f>
        <v>0.118572944026497</v>
      </c>
      <c r="BY11" s="25">
        <f>Sardes!BY11</f>
        <v>1.74015323522064E-2</v>
      </c>
      <c r="BZ11" s="25">
        <f>Sardes!BZ11</f>
        <v>0.61596915675573005</v>
      </c>
      <c r="CA11" s="25">
        <f>Sardes!CA11</f>
        <v>1.4918425503009401E-2</v>
      </c>
      <c r="CB11" s="25">
        <f>Sardes!CB11</f>
        <v>5.3578480471792997E-3</v>
      </c>
      <c r="CC11" s="25">
        <f>Sardes!CC11</f>
        <v>3.6901280751407799</v>
      </c>
      <c r="CD11" s="25">
        <f>Sardes!CD11</f>
        <v>0.332302644081714</v>
      </c>
      <c r="CF11" s="25">
        <f>Sardes!CF11</f>
        <v>17.751874289547601</v>
      </c>
      <c r="CG11" s="25">
        <f>Sardes!CG11</f>
        <v>358660.42785129999</v>
      </c>
      <c r="CH11" s="25">
        <f>Sardes!CH11</f>
        <v>993.64825646145698</v>
      </c>
      <c r="CI11" s="25">
        <f>Sardes!CI11</f>
        <v>2.1995128284855698</v>
      </c>
      <c r="CJ11" s="25">
        <f>Sardes!CJ11</f>
        <v>0.41300247222432002</v>
      </c>
      <c r="CK11" s="25">
        <f>Sardes!CK11</f>
        <v>1.79981890291166</v>
      </c>
      <c r="CL11" s="25">
        <f>Sardes!CL11</f>
        <v>5.7021191382228602E-2</v>
      </c>
      <c r="CM11" s="25">
        <f>Sardes!CM11</f>
        <v>0.66075334863371304</v>
      </c>
      <c r="CN11" s="25">
        <f>Sardes!CN11</f>
        <v>22.157342243050898</v>
      </c>
      <c r="CO11" s="25">
        <f>Sardes!CO11</f>
        <v>14.016255562343099</v>
      </c>
      <c r="CP11" s="25">
        <f>Sardes!CP11</f>
        <v>4.4708526150381997E-2</v>
      </c>
      <c r="CQ11" s="25">
        <f>Sardes!CQ11</f>
        <v>0.22252812091840099</v>
      </c>
      <c r="CR11" s="25">
        <f>Sardes!CR11</f>
        <v>5.2735794407559704E-3</v>
      </c>
      <c r="CS11" s="25">
        <f>Sardes!CS11</f>
        <v>8.4626707325477196E-2</v>
      </c>
      <c r="CT11" s="25">
        <f>Sardes!CT11</f>
        <v>1.7143407553828999E-2</v>
      </c>
      <c r="CU11" s="25">
        <f>Sardes!CU11</f>
        <v>2.0721878094270698</v>
      </c>
      <c r="CV11" s="25">
        <f>Sardes!CV11</f>
        <v>2.2006114876728801E-2</v>
      </c>
      <c r="CW11" s="25">
        <f>Sardes!CW11</f>
        <v>1.2668409107316699E-2</v>
      </c>
      <c r="CX11" s="25">
        <f>Sardes!CX11</f>
        <v>3.76840921162459</v>
      </c>
      <c r="CY11" s="25">
        <f>Sardes!CY11</f>
        <v>0.58242829767225801</v>
      </c>
      <c r="DA11" s="25">
        <f>Sardes!DA11</f>
        <v>0.32312531319682652</v>
      </c>
      <c r="DB11" s="25">
        <f>Sardes!DB11</f>
        <v>6422.4268573963645</v>
      </c>
      <c r="DC11" s="25">
        <f>Sardes!DC11</f>
        <v>16.860585484267901</v>
      </c>
      <c r="DD11" s="25">
        <f>Sardes!DD11</f>
        <v>3.7474619437374047E-2</v>
      </c>
      <c r="DE11" s="25">
        <f>Sardes!DE11</f>
        <v>6.4992678095288454E-3</v>
      </c>
      <c r="DF11" s="25">
        <f>Sardes!DF11</f>
        <v>2.7524375331268697E-2</v>
      </c>
      <c r="DG11" s="25">
        <f>Sardes!DG11</f>
        <v>8.1782469747756982E-4</v>
      </c>
      <c r="DH11" s="25">
        <f>Sardes!DH11</f>
        <v>9.1000323458712718E-3</v>
      </c>
      <c r="DI11" s="25">
        <f>Sardes!DI11</f>
        <v>0.29574037718162582</v>
      </c>
      <c r="DJ11" s="25">
        <f>Sardes!DJ11</f>
        <v>0.17751083538935031</v>
      </c>
      <c r="DK11" s="25">
        <f>Sardes!DK11</f>
        <v>4.1447364608273798E-4</v>
      </c>
      <c r="DL11" s="25">
        <f>Sardes!DL11</f>
        <v>1.9795938201635161E-3</v>
      </c>
      <c r="DM11" s="25">
        <f>Sardes!DM11</f>
        <v>4.5929901589959503E-5</v>
      </c>
      <c r="DN11" s="25">
        <f>Sardes!DN11</f>
        <v>7.1288608647525234E-4</v>
      </c>
      <c r="DO11" s="25">
        <f>Sardes!DO11</f>
        <v>1.4079671118453514E-4</v>
      </c>
      <c r="DP11" s="25">
        <f>Sardes!DP11</f>
        <v>1.6239716374820298E-2</v>
      </c>
      <c r="DQ11" s="25">
        <f>Sardes!DQ11</f>
        <v>1.1172513747501188E-4</v>
      </c>
      <c r="DR11" s="25">
        <f>Sardes!DR11</f>
        <v>6.198358235392373E-5</v>
      </c>
      <c r="DS11" s="25">
        <f>Sardes!DS11</f>
        <v>1.8187303144906325E-2</v>
      </c>
      <c r="DT11" s="25">
        <f>Sardes!DT11</f>
        <v>2.7869998976566986E-3</v>
      </c>
      <c r="DV11" s="25">
        <f>Sardes!DV11</f>
        <v>5.0165102981894402E-3</v>
      </c>
      <c r="DW11" s="25">
        <f>Sardes!DW11</f>
        <v>99.707974441086677</v>
      </c>
      <c r="DX11" s="25">
        <f>Sardes!DX11</f>
        <v>0.26176005797420149</v>
      </c>
      <c r="DY11" s="25">
        <f>Sardes!DY11</f>
        <v>5.8179228506868765E-4</v>
      </c>
      <c r="DZ11" s="25">
        <f>Sardes!DZ11</f>
        <v>1.0090092779989849E-4</v>
      </c>
      <c r="EA11" s="25">
        <f>Sardes!EA11</f>
        <v>4.273150590849373E-4</v>
      </c>
      <c r="EB11" s="25">
        <f>Sardes!EB11</f>
        <v>1.2696702639668606E-5</v>
      </c>
      <c r="EC11" s="25">
        <f>Sardes!EC11</f>
        <v>1.4127771521605626E-4</v>
      </c>
      <c r="ED11" s="25">
        <f>Sardes!ED11</f>
        <v>4.591360030089483E-3</v>
      </c>
      <c r="EE11" s="25">
        <f>Sardes!EE11</f>
        <v>2.7558501219261083E-3</v>
      </c>
      <c r="EF11" s="25">
        <f>Sardes!EF11</f>
        <v>6.4346902857333956E-6</v>
      </c>
      <c r="EG11" s="25">
        <f>Sardes!EG11</f>
        <v>3.07331316350117E-5</v>
      </c>
      <c r="EH11" s="25">
        <f>Sardes!EH11</f>
        <v>7.130602738650506E-7</v>
      </c>
      <c r="EI11" s="25">
        <f>Sardes!EI11</f>
        <v>1.1067534012913085E-5</v>
      </c>
      <c r="EJ11" s="25">
        <f>Sardes!EJ11</f>
        <v>2.1858645013620113E-6</v>
      </c>
      <c r="EK11" s="25">
        <f>Sardes!EK11</f>
        <v>2.5212108462804828E-4</v>
      </c>
      <c r="EL11" s="25">
        <f>Sardes!EL11</f>
        <v>1.7345292362428651E-6</v>
      </c>
      <c r="EM11" s="25">
        <f>Sardes!EM11</f>
        <v>9.6229316150086578E-7</v>
      </c>
      <c r="EN11" s="25">
        <f>Sardes!EN11</f>
        <v>2.8235730781989328E-4</v>
      </c>
      <c r="EO11" s="25">
        <f>Sardes!EO11</f>
        <v>4.3268085527955649E-5</v>
      </c>
      <c r="EQ11" s="25">
        <f>Sardes!EQ11</f>
        <v>199.41594888217335</v>
      </c>
      <c r="EU11" s="29" t="s">
        <v>560</v>
      </c>
      <c r="EV11" s="29">
        <v>5.6074079371663789E-2</v>
      </c>
      <c r="EW11" s="29">
        <v>0.11359041469415247</v>
      </c>
      <c r="EX11" s="29">
        <v>8.4048045843704747E-2</v>
      </c>
      <c r="EY11" s="29">
        <v>0.11052877557572049</v>
      </c>
      <c r="EZ11" s="29">
        <v>0.2312620536371793</v>
      </c>
      <c r="FA11" s="29">
        <v>0.18452555050305022</v>
      </c>
      <c r="FB11" s="29">
        <v>6.4507567438578009E-2</v>
      </c>
      <c r="FC11" s="29">
        <v>5.4772770875727711E-2</v>
      </c>
      <c r="FD11" s="29">
        <v>0.26917798197052051</v>
      </c>
      <c r="FE11" s="29">
        <v>1</v>
      </c>
      <c r="FF11" s="29"/>
      <c r="FG11" s="29"/>
      <c r="FH11" s="29"/>
      <c r="FI11" s="29"/>
      <c r="FJ11" s="29"/>
      <c r="FK11" s="29"/>
      <c r="FL11" s="29"/>
      <c r="FM11" s="29"/>
      <c r="FN11" s="29"/>
      <c r="FO11" s="29"/>
    </row>
    <row r="12" spans="1:171">
      <c r="A12" s="25" t="str">
        <f>Sardes!A12</f>
        <v>lem65-1.d</v>
      </c>
      <c r="B12" s="25" t="str">
        <f>Sardes!B12</f>
        <v>Sardes</v>
      </c>
      <c r="C12" s="25" t="str">
        <f>Sardes!C12</f>
        <v>porphyry</v>
      </c>
      <c r="D12" s="25" t="str">
        <f>Sardes!D12</f>
        <v>potassic</v>
      </c>
      <c r="E12" s="25" t="str">
        <f>Sardes!E12</f>
        <v>pyrite</v>
      </c>
      <c r="F12" s="25" t="str">
        <f>Sardes!F12</f>
        <v>anhedral, inclusions</v>
      </c>
      <c r="G12" s="25">
        <f>Sardes!G12</f>
        <v>36.5597010258235</v>
      </c>
      <c r="H12" s="25">
        <f>Sardes!H12</f>
        <v>374369.59055994399</v>
      </c>
      <c r="I12" s="25">
        <f>Sardes!I12</f>
        <v>50.781745024780598</v>
      </c>
      <c r="J12" s="25">
        <f>Sardes!J12</f>
        <v>16.115756608831301</v>
      </c>
      <c r="K12" s="25">
        <f>Sardes!K12</f>
        <v>0.34449233882527602</v>
      </c>
      <c r="L12" s="25">
        <f>Sardes!L12</f>
        <v>2.9141755023265001</v>
      </c>
      <c r="M12" s="25">
        <f>Sardes!M12</f>
        <v>6.5866963091464004E-2</v>
      </c>
      <c r="N12" s="25">
        <f>Sardes!N12</f>
        <v>0.59060057986302394</v>
      </c>
      <c r="O12" s="25">
        <f>Sardes!O12</f>
        <v>14.031285704975099</v>
      </c>
      <c r="P12" s="25">
        <f>Sardes!P12</f>
        <v>15.2242779566728</v>
      </c>
      <c r="Q12" s="25">
        <f>Sardes!Q12</f>
        <v>2.80940875210209E-2</v>
      </c>
      <c r="R12" s="25">
        <f>Sardes!R12</f>
        <v>0.162403683709435</v>
      </c>
      <c r="S12" s="25">
        <f>Sardes!S12</f>
        <v>3.5202232030898798E-3</v>
      </c>
      <c r="T12" s="25">
        <f>Sardes!T12</f>
        <v>0.104005789176133</v>
      </c>
      <c r="U12" s="25">
        <f>Sardes!U12</f>
        <v>2.2738647528381301E-2</v>
      </c>
      <c r="V12" s="25">
        <f>Sardes!V12</f>
        <v>1.36269489474608</v>
      </c>
      <c r="W12" s="25">
        <f>Sardes!W12</f>
        <v>2.1483976937467401E-2</v>
      </c>
      <c r="X12" s="25">
        <f>Sardes!X12</f>
        <v>5.6146802076052701E-3</v>
      </c>
      <c r="Y12" s="25">
        <f>Sardes!Y12</f>
        <v>3.20965506318701</v>
      </c>
      <c r="Z12" s="25">
        <f>Sardes!Z12</f>
        <v>0.37547601299181399</v>
      </c>
      <c r="AA12" s="25">
        <f>Sardes!AA12</f>
        <v>3.1510617997887</v>
      </c>
      <c r="AB12" s="25">
        <f>Sardes!AB12</f>
        <v>4.7432754165040816</v>
      </c>
      <c r="AC12" s="25">
        <f>Sardes!AC12</f>
        <v>0.1169832912260008</v>
      </c>
      <c r="AD12" s="25">
        <f>Sardes!AD12</f>
        <v>3.6191797453582475</v>
      </c>
      <c r="AE12" s="25">
        <f>Sardes!AE12</f>
        <v>1.7493095354708314E-3</v>
      </c>
      <c r="AF12" s="25">
        <f>Sardes!AF12</f>
        <v>7.0844520924323506E-3</v>
      </c>
      <c r="AG12" s="25">
        <f>Sardes!AG12</f>
        <v>5.5323202279306232E-4</v>
      </c>
      <c r="AH12" s="25">
        <f>Sardes!AH12</f>
        <v>8.7529927571484978E-3</v>
      </c>
      <c r="AI12" s="25">
        <f>Sardes!AI12</f>
        <v>7.3939171016787295E-3</v>
      </c>
      <c r="AJ12" s="25">
        <f>Sardes!AJ12</f>
        <v>0.29979824342868922</v>
      </c>
      <c r="AK12" s="25">
        <f>Sardes!AK12</f>
        <v>1.1056493243517735E-4</v>
      </c>
      <c r="AL12" s="25">
        <f>Sardes!AL12</f>
        <v>4.4777207867286248E-4</v>
      </c>
      <c r="AM12" s="25">
        <f>Sardes!AM12</f>
        <v>5.5323202279306232E-4</v>
      </c>
      <c r="AP12" s="25">
        <f>Sardes!AP12</f>
        <v>8.9283360390932501E-2</v>
      </c>
      <c r="AQ12" s="25">
        <f>Sardes!AQ12</f>
        <v>4.8080476423654801</v>
      </c>
      <c r="AR12" s="25">
        <f>Sardes!AR12</f>
        <v>1.8983383671619499E-2</v>
      </c>
      <c r="AS12" s="25">
        <f>Sardes!AS12</f>
        <v>0.145855860613476</v>
      </c>
      <c r="AT12" s="25">
        <f>Sardes!AT12</f>
        <v>0.136243886493082</v>
      </c>
      <c r="AU12" s="25">
        <f>Sardes!AU12</f>
        <v>2.9141755023265001</v>
      </c>
      <c r="AV12" s="25">
        <f>Sardes!AV12</f>
        <v>2.3776880342016301E-2</v>
      </c>
      <c r="AW12" s="25">
        <f>Sardes!AW12</f>
        <v>0.51959891558679105</v>
      </c>
      <c r="AX12" s="25">
        <f>Sardes!AX12</f>
        <v>0.319050848994609</v>
      </c>
      <c r="AY12" s="25">
        <f>Sardes!AY12</f>
        <v>0.70621906040876603</v>
      </c>
      <c r="AZ12" s="25">
        <f>Sardes!AZ12</f>
        <v>2.4991627041860101E-2</v>
      </c>
      <c r="BA12" s="25">
        <f>Sardes!BA12</f>
        <v>0.162403683709435</v>
      </c>
      <c r="BB12" s="25">
        <f>Sardes!BB12</f>
        <v>3.5202232030898798E-3</v>
      </c>
      <c r="BC12" s="25">
        <f>Sardes!BC12</f>
        <v>0.104005789176133</v>
      </c>
      <c r="BD12" s="25">
        <f>Sardes!BD12</f>
        <v>2.2738647528381301E-2</v>
      </c>
      <c r="BE12" s="25">
        <f>Sardes!BE12</f>
        <v>0.117578184894595</v>
      </c>
      <c r="BF12" s="25">
        <f>Sardes!BF12</f>
        <v>2.1483976937467401E-2</v>
      </c>
      <c r="BG12" s="25">
        <f>Sardes!BG12</f>
        <v>5.6146802076052701E-3</v>
      </c>
      <c r="BH12" s="25">
        <f>Sardes!BH12</f>
        <v>1.4264276124885599E-2</v>
      </c>
      <c r="BI12" s="25">
        <f>Sardes!BI12</f>
        <v>7.7053632941863903E-3</v>
      </c>
      <c r="BK12" s="25">
        <f>Sardes!BK12</f>
        <v>25.5587953005912</v>
      </c>
      <c r="BL12" s="25">
        <f>Sardes!BL12</f>
        <v>51732.391884224598</v>
      </c>
      <c r="BM12" s="25">
        <f>Sardes!BM12</f>
        <v>7.9152190207121604</v>
      </c>
      <c r="BN12" s="25">
        <f>Sardes!BN12</f>
        <v>3.27469628394861</v>
      </c>
      <c r="BO12" s="25">
        <f>Sardes!BO12</f>
        <v>9.7871104713247697E-2</v>
      </c>
      <c r="BP12" s="25">
        <f>Sardes!BP12</f>
        <v>1.6182344980355401</v>
      </c>
      <c r="BQ12" s="25">
        <f>Sardes!BQ12</f>
        <v>2.65734555359299E-2</v>
      </c>
      <c r="BR12" s="25">
        <f>Sardes!BR12</f>
        <v>0.52674948699780999</v>
      </c>
      <c r="BS12" s="25">
        <f>Sardes!BS12</f>
        <v>0.66451008642308995</v>
      </c>
      <c r="BT12" s="25">
        <f>Sardes!BT12</f>
        <v>4.1009006330127198</v>
      </c>
      <c r="BU12" s="25">
        <f>Sardes!BU12</f>
        <v>3.4462158470969499E-2</v>
      </c>
      <c r="BV12" s="25">
        <f>Sardes!BV12</f>
        <v>0.15440590729529399</v>
      </c>
      <c r="BW12" s="25">
        <f>Sardes!BW12</f>
        <v>4.2731106731601301E-5</v>
      </c>
      <c r="BX12" s="25">
        <f>Sardes!BX12</f>
        <v>8.0374590521770303E-2</v>
      </c>
      <c r="BY12" s="25">
        <f>Sardes!BY12</f>
        <v>2.09412601075822E-2</v>
      </c>
      <c r="BZ12" s="25">
        <f>Sardes!BZ12</f>
        <v>0.89630606540804503</v>
      </c>
      <c r="CA12" s="25">
        <f>Sardes!CA12</f>
        <v>6.9357170887757104E-4</v>
      </c>
      <c r="CB12" s="25">
        <f>Sardes!CB12</f>
        <v>4.0046467724233203E-3</v>
      </c>
      <c r="CC12" s="25">
        <f>Sardes!CC12</f>
        <v>0.458684168182176</v>
      </c>
      <c r="CD12" s="25">
        <f>Sardes!CD12</f>
        <v>0.26175988523341498</v>
      </c>
      <c r="CF12" s="25">
        <f>Sardes!CF12</f>
        <v>36.5597010258235</v>
      </c>
      <c r="CG12" s="25">
        <f>Sardes!CG12</f>
        <v>374369.59055994399</v>
      </c>
      <c r="CH12" s="25">
        <f>Sardes!CH12</f>
        <v>50.781745024780598</v>
      </c>
      <c r="CI12" s="25">
        <f>Sardes!CI12</f>
        <v>16.115756608831301</v>
      </c>
      <c r="CJ12" s="25">
        <f>Sardes!CJ12</f>
        <v>0.34449233882527602</v>
      </c>
      <c r="CK12" s="25">
        <f>Sardes!CK12</f>
        <v>2.9141755023265001</v>
      </c>
      <c r="CL12" s="25">
        <f>Sardes!CL12</f>
        <v>6.5866963091464004E-2</v>
      </c>
      <c r="CM12" s="25">
        <f>Sardes!CM12</f>
        <v>0.59060057986302394</v>
      </c>
      <c r="CN12" s="25">
        <f>Sardes!CN12</f>
        <v>14.031285704975099</v>
      </c>
      <c r="CO12" s="25">
        <f>Sardes!CO12</f>
        <v>15.2242779566728</v>
      </c>
      <c r="CP12" s="25">
        <f>Sardes!CP12</f>
        <v>2.80940875210209E-2</v>
      </c>
      <c r="CQ12" s="25">
        <f>Sardes!CQ12</f>
        <v>0.162403683709435</v>
      </c>
      <c r="CR12" s="25">
        <f>Sardes!CR12</f>
        <v>3.5202232030898798E-3</v>
      </c>
      <c r="CS12" s="25">
        <f>Sardes!CS12</f>
        <v>0.104005789176133</v>
      </c>
      <c r="CT12" s="25">
        <f>Sardes!CT12</f>
        <v>2.2738647528381301E-2</v>
      </c>
      <c r="CU12" s="25">
        <f>Sardes!CU12</f>
        <v>1.36269489474608</v>
      </c>
      <c r="CV12" s="25">
        <f>Sardes!CV12</f>
        <v>2.1483976937467401E-2</v>
      </c>
      <c r="CW12" s="25">
        <f>Sardes!CW12</f>
        <v>5.6146802076052701E-3</v>
      </c>
      <c r="CX12" s="25">
        <f>Sardes!CX12</f>
        <v>3.20965506318701</v>
      </c>
      <c r="CY12" s="25">
        <f>Sardes!CY12</f>
        <v>0.37547601299181399</v>
      </c>
      <c r="DA12" s="25">
        <f>Sardes!DA12</f>
        <v>0.66547141173184909</v>
      </c>
      <c r="DB12" s="25">
        <f>Sardes!DB12</f>
        <v>6703.7262164910735</v>
      </c>
      <c r="DC12" s="25">
        <f>Sardes!DC12</f>
        <v>0.86168314336877339</v>
      </c>
      <c r="DD12" s="25">
        <f>Sardes!DD12</f>
        <v>0.27457527777963625</v>
      </c>
      <c r="DE12" s="25">
        <f>Sardes!DE12</f>
        <v>5.4211490703628242E-3</v>
      </c>
      <c r="DF12" s="25">
        <f>Sardes!DF12</f>
        <v>4.4566072829584039E-2</v>
      </c>
      <c r="DG12" s="25">
        <f>Sardes!DG12</f>
        <v>9.4469490830090513E-4</v>
      </c>
      <c r="DH12" s="25">
        <f>Sardes!DH12</f>
        <v>8.1338738446911432E-3</v>
      </c>
      <c r="DI12" s="25">
        <f>Sardes!DI12</f>
        <v>0.18727957898623493</v>
      </c>
      <c r="DJ12" s="25">
        <f>Sardes!DJ12</f>
        <v>0.19281000451713273</v>
      </c>
      <c r="DK12" s="25">
        <f>Sardes!DK12</f>
        <v>2.6044828337750049E-4</v>
      </c>
      <c r="DL12" s="25">
        <f>Sardes!DL12</f>
        <v>1.4447312425779951E-3</v>
      </c>
      <c r="DM12" s="25">
        <f>Sardes!DM12</f>
        <v>3.0659157998657701E-5</v>
      </c>
      <c r="DN12" s="25">
        <f>Sardes!DN12</f>
        <v>8.7613334324094854E-4</v>
      </c>
      <c r="DO12" s="25">
        <f>Sardes!DO12</f>
        <v>1.8674973331456391E-4</v>
      </c>
      <c r="DP12" s="25">
        <f>Sardes!DP12</f>
        <v>1.067942707481254E-2</v>
      </c>
      <c r="DQ12" s="25">
        <f>Sardes!DQ12</f>
        <v>1.0907424096866904E-4</v>
      </c>
      <c r="DR12" s="25">
        <f>Sardes!DR12</f>
        <v>2.747132572771489E-5</v>
      </c>
      <c r="DS12" s="25">
        <f>Sardes!DS12</f>
        <v>1.5490613239319547E-2</v>
      </c>
      <c r="DT12" s="25">
        <f>Sardes!DT12</f>
        <v>1.7967046140494815E-3</v>
      </c>
      <c r="DV12" s="25">
        <f>Sardes!DV12</f>
        <v>9.9219999124208636E-3</v>
      </c>
      <c r="DW12" s="25">
        <f>Sardes!DW12</f>
        <v>99.950756351528682</v>
      </c>
      <c r="DX12" s="25">
        <f>Sardes!DX12</f>
        <v>1.2847464101860715E-2</v>
      </c>
      <c r="DY12" s="25">
        <f>Sardes!DY12</f>
        <v>4.0938436032775102E-3</v>
      </c>
      <c r="DZ12" s="25">
        <f>Sardes!DZ12</f>
        <v>8.0827875778132527E-5</v>
      </c>
      <c r="EA12" s="25">
        <f>Sardes!EA12</f>
        <v>6.6446816935578957E-4</v>
      </c>
      <c r="EB12" s="25">
        <f>Sardes!EB12</f>
        <v>1.4085147208702274E-5</v>
      </c>
      <c r="EC12" s="25">
        <f>Sardes!EC12</f>
        <v>1.2127387315503129E-4</v>
      </c>
      <c r="ED12" s="25">
        <f>Sardes!ED12</f>
        <v>2.7922881938140924E-3</v>
      </c>
      <c r="EE12" s="25">
        <f>Sardes!EE12</f>
        <v>2.8747453522522206E-3</v>
      </c>
      <c r="EF12" s="25">
        <f>Sardes!EF12</f>
        <v>3.8832139131816093E-6</v>
      </c>
      <c r="EG12" s="25">
        <f>Sardes!EG12</f>
        <v>2.1540554574727053E-5</v>
      </c>
      <c r="EH12" s="25">
        <f>Sardes!EH12</f>
        <v>4.5711980652319324E-7</v>
      </c>
      <c r="EI12" s="25">
        <f>Sardes!EI12</f>
        <v>1.3062912698657777E-5</v>
      </c>
      <c r="EJ12" s="25">
        <f>Sardes!EJ12</f>
        <v>2.7843883372383829E-6</v>
      </c>
      <c r="EK12" s="25">
        <f>Sardes!EK12</f>
        <v>1.5922738773291133E-4</v>
      </c>
      <c r="EL12" s="25">
        <f>Sardes!EL12</f>
        <v>1.6262676206060549E-6</v>
      </c>
      <c r="EM12" s="25">
        <f>Sardes!EM12</f>
        <v>4.0959008405052879E-7</v>
      </c>
      <c r="EN12" s="25">
        <f>Sardes!EN12</f>
        <v>2.3096088050406947E-4</v>
      </c>
      <c r="EO12" s="25">
        <f>Sardes!EO12</f>
        <v>2.6788382955252245E-5</v>
      </c>
      <c r="EQ12" s="25">
        <f>Sardes!EQ12</f>
        <v>199.90151270305736</v>
      </c>
      <c r="EU12" s="29" t="s">
        <v>561</v>
      </c>
      <c r="EV12" s="29">
        <v>0.66820965056597603</v>
      </c>
      <c r="EW12" s="29">
        <v>0.56219584011638957</v>
      </c>
      <c r="EX12" s="29">
        <v>-0.15480592171570362</v>
      </c>
      <c r="EY12" s="29">
        <v>0.1293926635650314</v>
      </c>
      <c r="EZ12" s="29">
        <v>0.11047162246599899</v>
      </c>
      <c r="FA12" s="29">
        <v>8.0072681543672447E-2</v>
      </c>
      <c r="FB12" s="29">
        <v>9.5365760553493051E-2</v>
      </c>
      <c r="FC12" s="29">
        <v>-7.4404869762790093E-2</v>
      </c>
      <c r="FD12" s="29">
        <v>0.17321340874698751</v>
      </c>
      <c r="FE12" s="29">
        <v>-8.7591448410205025E-2</v>
      </c>
      <c r="FF12" s="29">
        <v>1</v>
      </c>
      <c r="FG12" s="29"/>
      <c r="FH12" s="29"/>
      <c r="FI12" s="29"/>
      <c r="FJ12" s="29"/>
      <c r="FK12" s="29"/>
      <c r="FL12" s="29"/>
      <c r="FM12" s="29"/>
      <c r="FN12" s="29"/>
      <c r="FO12" s="29"/>
    </row>
    <row r="13" spans="1:171">
      <c r="A13" s="25" t="str">
        <f>Sardes!A13</f>
        <v>LEM65-2.d</v>
      </c>
      <c r="B13" s="25" t="str">
        <f>Sardes!B13</f>
        <v>Sardes</v>
      </c>
      <c r="C13" s="25" t="str">
        <f>Sardes!C13</f>
        <v>porphyry</v>
      </c>
      <c r="D13" s="25" t="str">
        <f>Sardes!D13</f>
        <v>potassic</v>
      </c>
      <c r="E13" s="25" t="str">
        <f>Sardes!E13</f>
        <v>pyrite</v>
      </c>
      <c r="F13" s="25" t="str">
        <f>Sardes!F13</f>
        <v>anhedral, inclusions</v>
      </c>
      <c r="G13" s="25">
        <f>Sardes!G13</f>
        <v>233.84476275580101</v>
      </c>
      <c r="H13" s="25">
        <f>Sardes!H13</f>
        <v>518473.80860157899</v>
      </c>
      <c r="I13" s="25">
        <f>Sardes!I13</f>
        <v>32.924517522051097</v>
      </c>
      <c r="J13" s="25">
        <f>Sardes!J13</f>
        <v>98.773778492352406</v>
      </c>
      <c r="K13" s="25">
        <f>Sardes!K13</f>
        <v>7.1177518936018602</v>
      </c>
      <c r="L13" s="25">
        <f>Sardes!L13</f>
        <v>9.1523329173177093</v>
      </c>
      <c r="M13" s="25">
        <f>Sardes!M13</f>
        <v>0.298462335745869</v>
      </c>
      <c r="N13" s="25">
        <f>Sardes!N13</f>
        <v>0.99137549419426596</v>
      </c>
      <c r="O13" s="25">
        <f>Sardes!O13</f>
        <v>5.0972920399284103</v>
      </c>
      <c r="P13" s="25">
        <f>Sardes!P13</f>
        <v>39.489295025173</v>
      </c>
      <c r="Q13" s="25">
        <f>Sardes!Q13</f>
        <v>2.4473463641381601</v>
      </c>
      <c r="R13" s="25">
        <f>Sardes!R13</f>
        <v>0.59927825800368495</v>
      </c>
      <c r="S13" s="25">
        <f>Sardes!S13</f>
        <v>0.59927825800368495</v>
      </c>
      <c r="T13" s="25">
        <f>Sardes!T13</f>
        <v>700.66258973176105</v>
      </c>
      <c r="U13" s="25">
        <f>Sardes!U13</f>
        <v>83.403308271025395</v>
      </c>
      <c r="V13" s="25">
        <f>Sardes!V13</f>
        <v>0.65658434683135602</v>
      </c>
      <c r="W13" s="25">
        <f>Sardes!W13</f>
        <v>2.6527211865482798E-2</v>
      </c>
      <c r="X13" s="25">
        <f>Sardes!X13</f>
        <v>0.27023952192666101</v>
      </c>
      <c r="Y13" s="25">
        <f>Sardes!Y13</f>
        <v>11168.2129945708</v>
      </c>
      <c r="Z13" s="25">
        <f>Sardes!Z13</f>
        <v>2.9860334740820198</v>
      </c>
      <c r="AA13" s="25">
        <f>Sardes!AA13</f>
        <v>0.33333257089684271</v>
      </c>
      <c r="AB13" s="25">
        <f>Sardes!AB13</f>
        <v>3.5358651419318309E-3</v>
      </c>
      <c r="AC13" s="25">
        <f>Sardes!AC13</f>
        <v>2.6736895826875968E-4</v>
      </c>
      <c r="AD13" s="25">
        <f>Sardes!AD13</f>
        <v>6.4592174166488432</v>
      </c>
      <c r="AE13" s="25">
        <f>Sardes!AE13</f>
        <v>2.4197203443203712E-5</v>
      </c>
      <c r="AF13" s="25">
        <f>Sardes!AF13</f>
        <v>7.4679188435580711E-3</v>
      </c>
      <c r="AG13" s="25">
        <f>Sardes!AG13</f>
        <v>7.4332034250739046E-2</v>
      </c>
      <c r="AH13" s="25">
        <f>Sardes!AH13</f>
        <v>2.1913500085715484E-4</v>
      </c>
      <c r="AI13" s="25">
        <f>Sardes!AI13</f>
        <v>9.069330999557193E-2</v>
      </c>
      <c r="AJ13" s="25">
        <f>Sardes!AJ13</f>
        <v>1.1993887229699012</v>
      </c>
      <c r="AK13" s="25">
        <f>Sardes!AK13</f>
        <v>8.2078506312406527E-3</v>
      </c>
      <c r="AL13" s="25">
        <f>Sardes!AL13</f>
        <v>2.5331672124023163</v>
      </c>
      <c r="AM13" s="25">
        <f>Sardes!AM13</f>
        <v>7.4332034250739046E-2</v>
      </c>
      <c r="AP13" s="25">
        <f>Sardes!AP13</f>
        <v>0.41044048490660701</v>
      </c>
      <c r="AQ13" s="25">
        <f>Sardes!AQ13</f>
        <v>13.210640289571</v>
      </c>
      <c r="AR13" s="25">
        <f>Sardes!AR13</f>
        <v>4.5717043828055699E-2</v>
      </c>
      <c r="AS13" s="25">
        <f>Sardes!AS13</f>
        <v>0.27996514164823999</v>
      </c>
      <c r="AT13" s="25">
        <f>Sardes!AT13</f>
        <v>0.407058287420067</v>
      </c>
      <c r="AU13" s="25">
        <f>Sardes!AU13</f>
        <v>3.8187078838615802</v>
      </c>
      <c r="AV13" s="25">
        <f>Sardes!AV13</f>
        <v>6.0122702329590397E-2</v>
      </c>
      <c r="AW13" s="25">
        <f>Sardes!AW13</f>
        <v>0.82762136976204304</v>
      </c>
      <c r="AX13" s="25">
        <f>Sardes!AX13</f>
        <v>0.78320938444565202</v>
      </c>
      <c r="AY13" s="25">
        <f>Sardes!AY13</f>
        <v>2.6339575940599902</v>
      </c>
      <c r="AZ13" s="25">
        <f>Sardes!AZ13</f>
        <v>2.3265937608296199E-2</v>
      </c>
      <c r="BA13" s="25">
        <f>Sardes!BA13</f>
        <v>0.59927825800368495</v>
      </c>
      <c r="BB13" s="25">
        <f>Sardes!BB13</f>
        <v>1.0150427029680701E-2</v>
      </c>
      <c r="BC13" s="25">
        <f>Sardes!BC13</f>
        <v>0.23950725747072099</v>
      </c>
      <c r="BD13" s="25">
        <f>Sardes!BD13</f>
        <v>4.8449754244090003E-2</v>
      </c>
      <c r="BE13" s="25">
        <f>Sardes!BE13</f>
        <v>0.372231105885378</v>
      </c>
      <c r="BF13" s="25">
        <f>Sardes!BF13</f>
        <v>2.6527211865482798E-2</v>
      </c>
      <c r="BG13" s="25">
        <f>Sardes!BG13</f>
        <v>9.5052328469412695E-3</v>
      </c>
      <c r="BH13" s="25">
        <f>Sardes!BH13</f>
        <v>3.0996429390618901E-2</v>
      </c>
      <c r="BI13" s="25">
        <f>Sardes!BI13</f>
        <v>1.4520254437515499E-2</v>
      </c>
      <c r="BK13" s="25">
        <f>Sardes!BK13</f>
        <v>152.13118705968401</v>
      </c>
      <c r="BL13" s="25">
        <f>Sardes!BL13</f>
        <v>38501.451137970602</v>
      </c>
      <c r="BM13" s="25">
        <f>Sardes!BM13</f>
        <v>11.086443420939901</v>
      </c>
      <c r="BN13" s="25">
        <f>Sardes!BN13</f>
        <v>14.6090393504894</v>
      </c>
      <c r="BO13" s="25">
        <f>Sardes!BO13</f>
        <v>8.9130371288897905</v>
      </c>
      <c r="BP13" s="25">
        <f>Sardes!BP13</f>
        <v>2.9972214623635298</v>
      </c>
      <c r="BQ13" s="25">
        <f>Sardes!BQ13</f>
        <v>0.20601917592270599</v>
      </c>
      <c r="BR13" s="25">
        <f>Sardes!BR13</f>
        <v>1.4204258475452101</v>
      </c>
      <c r="BS13" s="25">
        <f>Sardes!BS13</f>
        <v>5.2360592438935196</v>
      </c>
      <c r="BT13" s="25">
        <f>Sardes!BT13</f>
        <v>10.810644643238501</v>
      </c>
      <c r="BU13" s="25">
        <f>Sardes!BU13</f>
        <v>1.49293243380864</v>
      </c>
      <c r="BV13" s="25">
        <f>Sardes!BV13</f>
        <v>0.444110932064536</v>
      </c>
      <c r="BW13" s="25">
        <f>Sardes!BW13</f>
        <v>1.3827243132124201</v>
      </c>
      <c r="BX13" s="25">
        <f>Sardes!BX13</f>
        <v>677.759023245256</v>
      </c>
      <c r="BY13" s="25">
        <f>Sardes!BY13</f>
        <v>79.391106876831202</v>
      </c>
      <c r="BZ13" s="25">
        <f>Sardes!BZ13</f>
        <v>0.68908702276285705</v>
      </c>
      <c r="CA13" s="25">
        <f>Sardes!CA13</f>
        <v>2.3132225416466999E-2</v>
      </c>
      <c r="CB13" s="25">
        <f>Sardes!CB13</f>
        <v>0.24418884790332299</v>
      </c>
      <c r="CC13" s="25">
        <f>Sardes!CC13</f>
        <v>9649.1932566637097</v>
      </c>
      <c r="CD13" s="25">
        <f>Sardes!CD13</f>
        <v>2.9344273884837202</v>
      </c>
      <c r="CF13" s="25">
        <f>Sardes!CF13</f>
        <v>233.84476275580101</v>
      </c>
      <c r="CG13" s="25">
        <f>Sardes!CG13</f>
        <v>518473.80860157899</v>
      </c>
      <c r="CH13" s="25">
        <f>Sardes!CH13</f>
        <v>32.924517522051097</v>
      </c>
      <c r="CI13" s="25">
        <f>Sardes!CI13</f>
        <v>98.773778492352406</v>
      </c>
      <c r="CJ13" s="25">
        <f>Sardes!CJ13</f>
        <v>7.1177518936018602</v>
      </c>
      <c r="CK13" s="25">
        <f>Sardes!CK13</f>
        <v>9.1523329173177093</v>
      </c>
      <c r="CL13" s="25">
        <f>Sardes!CL13</f>
        <v>0.298462335745869</v>
      </c>
      <c r="CM13" s="25">
        <f>Sardes!CM13</f>
        <v>0.99137549419426596</v>
      </c>
      <c r="CN13" s="25">
        <f>Sardes!CN13</f>
        <v>5.0972920399284103</v>
      </c>
      <c r="CO13" s="25">
        <f>Sardes!CO13</f>
        <v>39.489295025173</v>
      </c>
      <c r="CP13" s="25">
        <f>Sardes!CP13</f>
        <v>2.4473463641381601</v>
      </c>
      <c r="CQ13" s="25">
        <f>Sardes!CQ13</f>
        <v>0.59927825800368495</v>
      </c>
      <c r="CR13" s="25">
        <f>Sardes!CR13</f>
        <v>0.59927825800368495</v>
      </c>
      <c r="CS13" s="25">
        <f>Sardes!CS13</f>
        <v>700.66258973176105</v>
      </c>
      <c r="CT13" s="25">
        <f>Sardes!CT13</f>
        <v>83.403308271025395</v>
      </c>
      <c r="CU13" s="25">
        <f>Sardes!CU13</f>
        <v>0.65658434683135602</v>
      </c>
      <c r="CV13" s="25">
        <f>Sardes!CV13</f>
        <v>2.6527211865482798E-2</v>
      </c>
      <c r="CW13" s="25">
        <f>Sardes!CW13</f>
        <v>0.27023952192666101</v>
      </c>
      <c r="CX13" s="25">
        <f>Sardes!CX13</f>
        <v>11168.2129945708</v>
      </c>
      <c r="CY13" s="25">
        <f>Sardes!CY13</f>
        <v>2.9860334740820198</v>
      </c>
      <c r="DA13" s="25">
        <f>Sardes!DA13</f>
        <v>4.2565174230304574</v>
      </c>
      <c r="DB13" s="25">
        <f>Sardes!DB13</f>
        <v>9284.158091173409</v>
      </c>
      <c r="DC13" s="25">
        <f>Sardes!DC13</f>
        <v>0.55867520382485758</v>
      </c>
      <c r="DD13" s="25">
        <f>Sardes!DD13</f>
        <v>1.6828770950797263</v>
      </c>
      <c r="DE13" s="25">
        <f>Sardes!DE13</f>
        <v>0.11200944030469047</v>
      </c>
      <c r="DF13" s="25">
        <f>Sardes!DF13</f>
        <v>0.13996532982593224</v>
      </c>
      <c r="DG13" s="25">
        <f>Sardes!DG13</f>
        <v>4.2806869432736542E-3</v>
      </c>
      <c r="DH13" s="25">
        <f>Sardes!DH13</f>
        <v>1.3653429199755764E-2</v>
      </c>
      <c r="DI13" s="25">
        <f>Sardes!DI13</f>
        <v>6.8035013132773603E-2</v>
      </c>
      <c r="DJ13" s="25">
        <f>Sardes!DJ13</f>
        <v>0.50011771815062056</v>
      </c>
      <c r="DK13" s="25">
        <f>Sardes!DK13</f>
        <v>2.2688302615026117E-2</v>
      </c>
      <c r="DL13" s="25">
        <f>Sardes!DL13</f>
        <v>5.3311353693471716E-3</v>
      </c>
      <c r="DM13" s="25">
        <f>Sardes!DM13</f>
        <v>5.2193755160661656E-3</v>
      </c>
      <c r="DN13" s="25">
        <f>Sardes!DN13</f>
        <v>5.9023046898471998</v>
      </c>
      <c r="DO13" s="25">
        <f>Sardes!DO13</f>
        <v>0.68498117830999827</v>
      </c>
      <c r="DP13" s="25">
        <f>Sardes!DP13</f>
        <v>5.1456453513429156E-3</v>
      </c>
      <c r="DQ13" s="25">
        <f>Sardes!DQ13</f>
        <v>1.3467876583857919E-4</v>
      </c>
      <c r="DR13" s="25">
        <f>Sardes!DR13</f>
        <v>1.3222191926965706E-3</v>
      </c>
      <c r="DS13" s="25">
        <f>Sardes!DS13</f>
        <v>53.900641865689195</v>
      </c>
      <c r="DT13" s="25">
        <f>Sardes!DT13</f>
        <v>1.4288582852045822E-2</v>
      </c>
      <c r="DV13" s="25">
        <f>Sardes!DV13</f>
        <v>4.5509321126132991E-2</v>
      </c>
      <c r="DW13" s="25">
        <f>Sardes!DW13</f>
        <v>99.263245034759777</v>
      </c>
      <c r="DX13" s="25">
        <f>Sardes!DX13</f>
        <v>5.9731763620908158E-3</v>
      </c>
      <c r="DY13" s="25">
        <f>Sardes!DY13</f>
        <v>1.7992782954773089E-2</v>
      </c>
      <c r="DZ13" s="25">
        <f>Sardes!DZ13</f>
        <v>1.1975690644196635E-3</v>
      </c>
      <c r="EA13" s="25">
        <f>Sardes!EA13</f>
        <v>1.4964644822335761E-3</v>
      </c>
      <c r="EB13" s="25">
        <f>Sardes!EB13</f>
        <v>4.576773389622077E-5</v>
      </c>
      <c r="EC13" s="25">
        <f>Sardes!EC13</f>
        <v>1.4597809245714906E-4</v>
      </c>
      <c r="ED13" s="25">
        <f>Sardes!ED13</f>
        <v>7.2740857202357892E-4</v>
      </c>
      <c r="EE13" s="25">
        <f>Sardes!EE13</f>
        <v>5.3470984784507953E-3</v>
      </c>
      <c r="EF13" s="25">
        <f>Sardes!EF13</f>
        <v>2.4257606557122699E-4</v>
      </c>
      <c r="EG13" s="25">
        <f>Sardes!EG13</f>
        <v>5.6998792058925391E-5</v>
      </c>
      <c r="EH13" s="25">
        <f>Sardes!EH13</f>
        <v>5.5803891499032068E-5</v>
      </c>
      <c r="EI13" s="25">
        <f>Sardes!EI13</f>
        <v>6.310555151523338E-2</v>
      </c>
      <c r="EJ13" s="25">
        <f>Sardes!EJ13</f>
        <v>7.3235993914651512E-3</v>
      </c>
      <c r="EK13" s="25">
        <f>Sardes!EK13</f>
        <v>5.5015592190090396E-5</v>
      </c>
      <c r="EL13" s="25">
        <f>Sardes!EL13</f>
        <v>1.4399422331168293E-6</v>
      </c>
      <c r="EM13" s="25">
        <f>Sardes!EM13</f>
        <v>1.4136744164134948E-5</v>
      </c>
      <c r="EN13" s="25">
        <f>Sardes!EN13</f>
        <v>0.57628840100551493</v>
      </c>
      <c r="EO13" s="25">
        <f>Sardes!EO13</f>
        <v>1.5276895189780538E-4</v>
      </c>
      <c r="EQ13" s="25">
        <f>Sardes!EQ13</f>
        <v>198.52649006951955</v>
      </c>
      <c r="EU13" s="29" t="s">
        <v>562</v>
      </c>
      <c r="EV13" s="29">
        <v>3.8702253628194301E-2</v>
      </c>
      <c r="EW13" s="29">
        <v>-3.3328280655441035E-4</v>
      </c>
      <c r="EX13" s="29">
        <v>0.43836683909064844</v>
      </c>
      <c r="EY13" s="29">
        <v>-6.2733934144168862E-2</v>
      </c>
      <c r="EZ13" s="29">
        <v>0.10258995441121484</v>
      </c>
      <c r="FA13" s="29">
        <v>0.99948779505591323</v>
      </c>
      <c r="FB13" s="29">
        <v>-6.2613764884151782E-2</v>
      </c>
      <c r="FC13" s="29">
        <v>-4.9444990231556483E-2</v>
      </c>
      <c r="FD13" s="29">
        <v>0.17713608220261318</v>
      </c>
      <c r="FE13" s="29">
        <v>0.18261990163256239</v>
      </c>
      <c r="FF13" s="29">
        <v>8.7025337501812725E-2</v>
      </c>
      <c r="FG13" s="29">
        <v>1</v>
      </c>
      <c r="FH13" s="29"/>
      <c r="FI13" s="29"/>
      <c r="FJ13" s="29"/>
      <c r="FK13" s="29"/>
      <c r="FL13" s="29"/>
      <c r="FM13" s="29"/>
      <c r="FN13" s="29"/>
      <c r="FO13" s="29"/>
    </row>
    <row r="14" spans="1:171">
      <c r="A14" s="25" t="str">
        <f>Sardes!A14</f>
        <v>LEM65-3.d</v>
      </c>
      <c r="B14" s="25" t="str">
        <f>Sardes!B14</f>
        <v>Sardes</v>
      </c>
      <c r="C14" s="25" t="str">
        <f>Sardes!C14</f>
        <v>porphyry</v>
      </c>
      <c r="D14" s="25" t="str">
        <f>Sardes!D14</f>
        <v>potassic</v>
      </c>
      <c r="E14" s="25" t="str">
        <f>Sardes!E14</f>
        <v>pyrite</v>
      </c>
      <c r="F14" s="25" t="str">
        <f>Sardes!F14</f>
        <v>anhedral, inclusions</v>
      </c>
      <c r="G14" s="25">
        <f>Sardes!G14</f>
        <v>23.423514025339699</v>
      </c>
      <c r="H14" s="25">
        <f>Sardes!H14</f>
        <v>410729.96447697899</v>
      </c>
      <c r="I14" s="25">
        <f>Sardes!I14</f>
        <v>880.00092681492504</v>
      </c>
      <c r="J14" s="25">
        <f>Sardes!J14</f>
        <v>35.550716349672001</v>
      </c>
      <c r="K14" s="25">
        <f>Sardes!K14</f>
        <v>0.13544057508671301</v>
      </c>
      <c r="L14" s="25">
        <f>Sardes!L14</f>
        <v>1.72475423566232</v>
      </c>
      <c r="M14" s="25">
        <f>Sardes!M14</f>
        <v>3.3053363718894002E-2</v>
      </c>
      <c r="N14" s="25">
        <f>Sardes!N14</f>
        <v>1.2218404978523001</v>
      </c>
      <c r="O14" s="25">
        <f>Sardes!O14</f>
        <v>15.2061809336072</v>
      </c>
      <c r="P14" s="25">
        <f>Sardes!P14</f>
        <v>38.4680193149918</v>
      </c>
      <c r="Q14" s="25">
        <f>Sardes!Q14</f>
        <v>1.0612402782712801E-2</v>
      </c>
      <c r="R14" s="25">
        <f>Sardes!R14</f>
        <v>0.127837424296109</v>
      </c>
      <c r="S14" s="25">
        <f>Sardes!S14</f>
        <v>1.1774759532557401E-5</v>
      </c>
      <c r="T14" s="25">
        <f>Sardes!T14</f>
        <v>9.5499153294316297E-2</v>
      </c>
      <c r="U14" s="25">
        <f>Sardes!U14</f>
        <v>6.7628588295625194E-2</v>
      </c>
      <c r="V14" s="25">
        <f>Sardes!V14</f>
        <v>2.72350523927373</v>
      </c>
      <c r="W14" s="25">
        <f>Sardes!W14</f>
        <v>1.64538254363156E-2</v>
      </c>
      <c r="X14" s="25">
        <f>Sardes!X14</f>
        <v>5.8916765187417997E-3</v>
      </c>
      <c r="Y14" s="25">
        <f>Sardes!Y14</f>
        <v>0.20097356310457801</v>
      </c>
      <c r="Z14" s="25">
        <f>Sardes!Z14</f>
        <v>3.2795631413608299E-2</v>
      </c>
      <c r="AA14" s="25">
        <f>Sardes!AA14</f>
        <v>24.753395069718309</v>
      </c>
      <c r="AB14" s="25">
        <f>Sardes!AB14</f>
        <v>191.40835600837059</v>
      </c>
      <c r="AC14" s="25">
        <f>Sardes!AC14</f>
        <v>0.16318380839246435</v>
      </c>
      <c r="AD14" s="25">
        <f>Sardes!AD14</f>
        <v>57.871265024213535</v>
      </c>
      <c r="AE14" s="25">
        <f>Sardes!AE14</f>
        <v>2.9315679275069749E-2</v>
      </c>
      <c r="AF14" s="25">
        <f>Sardes!AF14</f>
        <v>0.33650489771350761</v>
      </c>
      <c r="AG14" s="25">
        <f>Sardes!AG14</f>
        <v>1.2059535915630596E-5</v>
      </c>
      <c r="AH14" s="25">
        <f>Sardes!AH14</f>
        <v>5.2804969065461421E-2</v>
      </c>
      <c r="AI14" s="25">
        <f>Sardes!AI14</f>
        <v>3.7267723719688332E-5</v>
      </c>
      <c r="AJ14" s="25">
        <f>Sardes!AJ14</f>
        <v>4.3713612273367633E-2</v>
      </c>
      <c r="AK14" s="25">
        <f>Sardes!AK14</f>
        <v>6.695079901865707E-6</v>
      </c>
      <c r="AL14" s="25">
        <f>Sardes!AL14</f>
        <v>7.6850587578810935E-5</v>
      </c>
      <c r="AM14" s="25">
        <f>Sardes!AM14</f>
        <v>1.2059535915630596E-5</v>
      </c>
      <c r="AP14" s="25">
        <f>Sardes!AP14</f>
        <v>0.201439941436066</v>
      </c>
      <c r="AQ14" s="25">
        <f>Sardes!AQ14</f>
        <v>4.7884759031975799</v>
      </c>
      <c r="AR14" s="25">
        <f>Sardes!AR14</f>
        <v>2.2844102112264699E-2</v>
      </c>
      <c r="AS14" s="25">
        <f>Sardes!AS14</f>
        <v>0.24534636538858901</v>
      </c>
      <c r="AT14" s="25">
        <f>Sardes!AT14</f>
        <v>0.12795285263905901</v>
      </c>
      <c r="AU14" s="25">
        <f>Sardes!AU14</f>
        <v>1.72475423566232</v>
      </c>
      <c r="AV14" s="25">
        <f>Sardes!AV14</f>
        <v>3.3053363718894002E-2</v>
      </c>
      <c r="AW14" s="25">
        <f>Sardes!AW14</f>
        <v>0.216529352405607</v>
      </c>
      <c r="AX14" s="25">
        <f>Sardes!AX14</f>
        <v>0.197006094567127</v>
      </c>
      <c r="AY14" s="25">
        <f>Sardes!AY14</f>
        <v>1.01546242720014</v>
      </c>
      <c r="AZ14" s="25">
        <f>Sardes!AZ14</f>
        <v>1.0612402782712801E-2</v>
      </c>
      <c r="BA14" s="25">
        <f>Sardes!BA14</f>
        <v>0.127837424296109</v>
      </c>
      <c r="BB14" s="25">
        <f>Sardes!BB14</f>
        <v>1.1774759532557401E-5</v>
      </c>
      <c r="BC14" s="25">
        <f>Sardes!BC14</f>
        <v>9.5499153294316297E-2</v>
      </c>
      <c r="BD14" s="25">
        <f>Sardes!BD14</f>
        <v>1.3099738551607201E-2</v>
      </c>
      <c r="BE14" s="25">
        <f>Sardes!BE14</f>
        <v>9.8634327361435403E-2</v>
      </c>
      <c r="BF14" s="25">
        <f>Sardes!BF14</f>
        <v>1.64538254363156E-2</v>
      </c>
      <c r="BG14" s="25">
        <f>Sardes!BG14</f>
        <v>5.8916765187417997E-3</v>
      </c>
      <c r="BH14" s="25">
        <f>Sardes!BH14</f>
        <v>1.63596046826682E-2</v>
      </c>
      <c r="BI14" s="25">
        <f>Sardes!BI14</f>
        <v>6.4802994401192303E-3</v>
      </c>
      <c r="BK14" s="25">
        <f>Sardes!BK14</f>
        <v>2.1557009500863402</v>
      </c>
      <c r="BL14" s="25">
        <f>Sardes!BL14</f>
        <v>32156.426708493502</v>
      </c>
      <c r="BM14" s="25">
        <f>Sardes!BM14</f>
        <v>193.501415856232</v>
      </c>
      <c r="BN14" s="25">
        <f>Sardes!BN14</f>
        <v>5.7454833373544902</v>
      </c>
      <c r="BO14" s="25">
        <f>Sardes!BO14</f>
        <v>0.13819187843436401</v>
      </c>
      <c r="BP14" s="25">
        <f>Sardes!BP14</f>
        <v>1.77033258633125</v>
      </c>
      <c r="BQ14" s="25">
        <f>Sardes!BQ14</f>
        <v>2.8211972872866201E-2</v>
      </c>
      <c r="BR14" s="25">
        <f>Sardes!BR14</f>
        <v>0.57264091643996795</v>
      </c>
      <c r="BS14" s="25">
        <f>Sardes!BS14</f>
        <v>11.8026041717895</v>
      </c>
      <c r="BT14" s="25">
        <f>Sardes!BT14</f>
        <v>2.6656867889001101</v>
      </c>
      <c r="BU14" s="25">
        <f>Sardes!BU14</f>
        <v>2.4802679193134698E-4</v>
      </c>
      <c r="BV14" s="25">
        <f>Sardes!BV14</f>
        <v>4.7915053134724002E-2</v>
      </c>
      <c r="BW14" s="25">
        <f>Sardes!BW14</f>
        <v>5.1503406658904797E-5</v>
      </c>
      <c r="BX14" s="25">
        <f>Sardes!BX14</f>
        <v>1.41828967758283E-2</v>
      </c>
      <c r="BY14" s="25">
        <f>Sardes!BY14</f>
        <v>0.12657021030042401</v>
      </c>
      <c r="BZ14" s="25">
        <f>Sardes!BZ14</f>
        <v>1.0442997130337099</v>
      </c>
      <c r="CA14" s="25">
        <f>Sardes!CA14</f>
        <v>6.9972112381249804E-3</v>
      </c>
      <c r="CB14" s="25">
        <f>Sardes!CB14</f>
        <v>2.5264312008316898E-3</v>
      </c>
      <c r="CC14" s="25">
        <f>Sardes!CC14</f>
        <v>0.24778710268565499</v>
      </c>
      <c r="CD14" s="25">
        <f>Sardes!CD14</f>
        <v>4.0016290899164399E-2</v>
      </c>
      <c r="CF14" s="25">
        <f>Sardes!CF14</f>
        <v>23.423514025339699</v>
      </c>
      <c r="CG14" s="25">
        <f>Sardes!CG14</f>
        <v>410729.96447697899</v>
      </c>
      <c r="CH14" s="25">
        <f>Sardes!CH14</f>
        <v>880.00092681492504</v>
      </c>
      <c r="CI14" s="25">
        <f>Sardes!CI14</f>
        <v>35.550716349672001</v>
      </c>
      <c r="CJ14" s="25">
        <f>Sardes!CJ14</f>
        <v>0.13544057508671301</v>
      </c>
      <c r="CK14" s="25">
        <f>Sardes!CK14</f>
        <v>1.72475423566232</v>
      </c>
      <c r="CL14" s="25">
        <f>Sardes!CL14</f>
        <v>3.3053363718894002E-2</v>
      </c>
      <c r="CM14" s="25">
        <f>Sardes!CM14</f>
        <v>1.2218404978523001</v>
      </c>
      <c r="CN14" s="25">
        <f>Sardes!CN14</f>
        <v>15.2061809336072</v>
      </c>
      <c r="CO14" s="25">
        <f>Sardes!CO14</f>
        <v>38.4680193149918</v>
      </c>
      <c r="CP14" s="25">
        <f>Sardes!CP14</f>
        <v>1.0612402782712801E-2</v>
      </c>
      <c r="CQ14" s="25">
        <f>Sardes!CQ14</f>
        <v>0.127837424296109</v>
      </c>
      <c r="CR14" s="25">
        <f>Sardes!CR14</f>
        <v>1.1774759532557401E-5</v>
      </c>
      <c r="CS14" s="25">
        <f>Sardes!CS14</f>
        <v>9.5499153294316297E-2</v>
      </c>
      <c r="CT14" s="25">
        <f>Sardes!CT14</f>
        <v>6.7628588295625194E-2</v>
      </c>
      <c r="CU14" s="25">
        <f>Sardes!CU14</f>
        <v>2.72350523927373</v>
      </c>
      <c r="CV14" s="25">
        <f>Sardes!CV14</f>
        <v>1.64538254363156E-2</v>
      </c>
      <c r="CW14" s="25">
        <f>Sardes!CW14</f>
        <v>5.8916765187417997E-3</v>
      </c>
      <c r="CX14" s="25">
        <f>Sardes!CX14</f>
        <v>0.20097356310457801</v>
      </c>
      <c r="CY14" s="25">
        <f>Sardes!CY14</f>
        <v>3.2795631413608299E-2</v>
      </c>
      <c r="DA14" s="25">
        <f>Sardes!DA14</f>
        <v>0.42636231995314761</v>
      </c>
      <c r="DB14" s="25">
        <f>Sardes!DB14</f>
        <v>7354.8207445067419</v>
      </c>
      <c r="DC14" s="25">
        <f>Sardes!DC14</f>
        <v>14.932176206534264</v>
      </c>
      <c r="DD14" s="25">
        <f>Sardes!DD14</f>
        <v>0.60570211215693759</v>
      </c>
      <c r="DE14" s="25">
        <f>Sardes!DE14</f>
        <v>2.131378451621078E-3</v>
      </c>
      <c r="DF14" s="25">
        <f>Sardes!DF14</f>
        <v>2.6376422016551767E-2</v>
      </c>
      <c r="DG14" s="25">
        <f>Sardes!DG14</f>
        <v>4.7406686056099137E-4</v>
      </c>
      <c r="DH14" s="25">
        <f>Sardes!DH14</f>
        <v>1.6827441094233578E-2</v>
      </c>
      <c r="DI14" s="25">
        <f>Sardes!DI14</f>
        <v>0.20296124126563234</v>
      </c>
      <c r="DJ14" s="25">
        <f>Sardes!DJ14</f>
        <v>0.48718362860931869</v>
      </c>
      <c r="DK14" s="25">
        <f>Sardes!DK14</f>
        <v>9.8383052491028867E-5</v>
      </c>
      <c r="DL14" s="25">
        <f>Sardes!DL14</f>
        <v>1.1372323375480069E-3</v>
      </c>
      <c r="DM14" s="25">
        <f>Sardes!DM14</f>
        <v>1.0255151224161195E-7</v>
      </c>
      <c r="DN14" s="25">
        <f>Sardes!DN14</f>
        <v>8.0447437700544434E-4</v>
      </c>
      <c r="DO14" s="25">
        <f>Sardes!DO14</f>
        <v>5.5542533094304523E-4</v>
      </c>
      <c r="DP14" s="25">
        <f>Sardes!DP14</f>
        <v>2.1344084947286287E-2</v>
      </c>
      <c r="DQ14" s="25">
        <f>Sardes!DQ14</f>
        <v>8.3536140711788881E-5</v>
      </c>
      <c r="DR14" s="25">
        <f>Sardes!DR14</f>
        <v>2.8826604320126938E-5</v>
      </c>
      <c r="DS14" s="25">
        <f>Sardes!DS14</f>
        <v>9.6994962888309849E-4</v>
      </c>
      <c r="DT14" s="25">
        <f>Sardes!DT14</f>
        <v>1.5693162876633825E-4</v>
      </c>
      <c r="DV14" s="25">
        <f>Sardes!DV14</f>
        <v>5.7830838958540347E-3</v>
      </c>
      <c r="DW14" s="25">
        <f>Sardes!DW14</f>
        <v>99.759156505959709</v>
      </c>
      <c r="DX14" s="25">
        <f>Sardes!DX14</f>
        <v>0.20253672453877355</v>
      </c>
      <c r="DY14" s="25">
        <f>Sardes!DY14</f>
        <v>8.2156090408844768E-3</v>
      </c>
      <c r="DZ14" s="25">
        <f>Sardes!DZ14</f>
        <v>2.8909544353953803E-5</v>
      </c>
      <c r="EA14" s="25">
        <f>Sardes!EA14</f>
        <v>3.5776393516887803E-4</v>
      </c>
      <c r="EB14" s="25">
        <f>Sardes!EB14</f>
        <v>6.4301376987760472E-6</v>
      </c>
      <c r="EC14" s="25">
        <f>Sardes!EC14</f>
        <v>2.282436769065061E-4</v>
      </c>
      <c r="ED14" s="25">
        <f>Sardes!ED14</f>
        <v>2.7529212383843034E-3</v>
      </c>
      <c r="EE14" s="25">
        <f>Sardes!EE14</f>
        <v>6.6080506299053031E-3</v>
      </c>
      <c r="EF14" s="25">
        <f>Sardes!EF14</f>
        <v>1.334445892283242E-6</v>
      </c>
      <c r="EG14" s="25">
        <f>Sardes!EG14</f>
        <v>1.5425167068799664E-5</v>
      </c>
      <c r="EH14" s="25">
        <f>Sardes!EH14</f>
        <v>1.3909859553375048E-9</v>
      </c>
      <c r="EI14" s="25">
        <f>Sardes!EI14</f>
        <v>1.0911711932702289E-5</v>
      </c>
      <c r="EJ14" s="25">
        <f>Sardes!EJ14</f>
        <v>7.5336659371754349E-6</v>
      </c>
      <c r="EK14" s="25">
        <f>Sardes!EK14</f>
        <v>2.8950643186282483E-4</v>
      </c>
      <c r="EL14" s="25">
        <f>Sardes!EL14</f>
        <v>1.1330656755156736E-6</v>
      </c>
      <c r="EM14" s="25">
        <f>Sardes!EM14</f>
        <v>3.909976642265236E-7</v>
      </c>
      <c r="EN14" s="25">
        <f>Sardes!EN14</f>
        <v>1.3156181529361795E-5</v>
      </c>
      <c r="EO14" s="25">
        <f>Sardes!EO14</f>
        <v>2.1285857886515013E-6</v>
      </c>
      <c r="EQ14" s="25">
        <f>Sardes!EQ14</f>
        <v>199.51831301191942</v>
      </c>
      <c r="EU14" s="29" t="s">
        <v>563</v>
      </c>
      <c r="EV14" s="29">
        <v>0.45371014949162719</v>
      </c>
      <c r="EW14" s="29">
        <v>0.34854103346441462</v>
      </c>
      <c r="EX14" s="29">
        <v>0.28268427697486254</v>
      </c>
      <c r="EY14" s="29">
        <v>0.11425373592014385</v>
      </c>
      <c r="EZ14" s="29">
        <v>0.25583349436966424</v>
      </c>
      <c r="FA14" s="29">
        <v>0.83913396949250108</v>
      </c>
      <c r="FB14" s="29">
        <v>-2.4711700109886908E-2</v>
      </c>
      <c r="FC14" s="29">
        <v>-6.4474960960634917E-2</v>
      </c>
      <c r="FD14" s="29">
        <v>0.28076750598796946</v>
      </c>
      <c r="FE14" s="29">
        <v>0.21315297521081428</v>
      </c>
      <c r="FF14" s="29">
        <v>0.41053348504977805</v>
      </c>
      <c r="FG14" s="29">
        <v>0.8449380106374591</v>
      </c>
      <c r="FH14" s="29">
        <v>1</v>
      </c>
      <c r="FI14" s="29"/>
      <c r="FJ14" s="29"/>
      <c r="FK14" s="29"/>
      <c r="FL14" s="29"/>
      <c r="FM14" s="29"/>
      <c r="FN14" s="29"/>
      <c r="FO14" s="29"/>
    </row>
    <row r="15" spans="1:171">
      <c r="A15" s="25" t="str">
        <f>Sardes!A15</f>
        <v>LEM65-5.d</v>
      </c>
      <c r="B15" s="25" t="str">
        <f>Sardes!B15</f>
        <v>Sardes</v>
      </c>
      <c r="C15" s="25" t="str">
        <f>Sardes!C15</f>
        <v>porphyry</v>
      </c>
      <c r="D15" s="25" t="str">
        <f>Sardes!D15</f>
        <v>potassic</v>
      </c>
      <c r="E15" s="25" t="str">
        <f>Sardes!E15</f>
        <v>pyrite</v>
      </c>
      <c r="F15" s="25" t="str">
        <f>Sardes!F15</f>
        <v>anhedral, inclusions</v>
      </c>
      <c r="G15" s="25">
        <f>Sardes!G15</f>
        <v>70.071968459092602</v>
      </c>
      <c r="H15" s="25">
        <f>Sardes!H15</f>
        <v>446519.656305535</v>
      </c>
      <c r="I15" s="25">
        <f>Sardes!I15</f>
        <v>63.773342908692598</v>
      </c>
      <c r="J15" s="25">
        <f>Sardes!J15</f>
        <v>24.718421708035802</v>
      </c>
      <c r="K15" s="25">
        <f>Sardes!K15</f>
        <v>94.896082976378196</v>
      </c>
      <c r="L15" s="25">
        <f>Sardes!L15</f>
        <v>6.7987292681532097</v>
      </c>
      <c r="M15" s="25">
        <f>Sardes!M15</f>
        <v>0.173572755842581</v>
      </c>
      <c r="N15" s="25">
        <f>Sardes!N15</f>
        <v>0.719322667709407</v>
      </c>
      <c r="O15" s="25">
        <f>Sardes!O15</f>
        <v>0.87515465910697399</v>
      </c>
      <c r="P15" s="25">
        <f>Sardes!P15</f>
        <v>29.462469169588299</v>
      </c>
      <c r="Q15" s="25">
        <f>Sardes!Q15</f>
        <v>0.15071414536899899</v>
      </c>
      <c r="R15" s="25">
        <f>Sardes!R15</f>
        <v>9.1412796705886507E-2</v>
      </c>
      <c r="S15" s="25">
        <f>Sardes!S15</f>
        <v>7.1725510687018022E-4</v>
      </c>
      <c r="T15" s="25">
        <f>Sardes!T15</f>
        <v>1.2711963552568499</v>
      </c>
      <c r="U15" s="25">
        <f>Sardes!U15</f>
        <v>9.83417403186682E-2</v>
      </c>
      <c r="V15" s="25">
        <f>Sardes!V15</f>
        <v>0.17325013845329501</v>
      </c>
      <c r="W15" s="25">
        <f>Sardes!W15</f>
        <v>3.6457498159510202E-2</v>
      </c>
      <c r="X15" s="25">
        <f>Sardes!X15</f>
        <v>1.0801964363035699E-2</v>
      </c>
      <c r="Y15" s="25">
        <f>Sardes!Y15</f>
        <v>8.8953611086943507</v>
      </c>
      <c r="Z15" s="25">
        <f>Sardes!Z15</f>
        <v>1.94763892817688</v>
      </c>
      <c r="AA15" s="25">
        <f>Sardes!AA15</f>
        <v>2.5799925117371183</v>
      </c>
      <c r="AB15" s="25">
        <f>Sardes!AB15</f>
        <v>3.3121161479090038</v>
      </c>
      <c r="AC15" s="25">
        <f>Sardes!AC15</f>
        <v>0.21894995654232094</v>
      </c>
      <c r="AD15" s="25">
        <f>Sardes!AD15</f>
        <v>72.870940290449056</v>
      </c>
      <c r="AE15" s="25">
        <f>Sardes!AE15</f>
        <v>1.214336802187584E-3</v>
      </c>
      <c r="AF15" s="25">
        <f>Sardes!AF15</f>
        <v>1.1055396078586254E-2</v>
      </c>
      <c r="AG15" s="25">
        <f>Sardes!AG15</f>
        <v>2.363278111118995E-3</v>
      </c>
      <c r="AH15" s="25">
        <f>Sardes!AH15</f>
        <v>1.6943004733297514E-2</v>
      </c>
      <c r="AI15" s="25">
        <f>Sardes!AI15</f>
        <v>3.054001624103992E-2</v>
      </c>
      <c r="AJ15" s="25">
        <f>Sardes!AJ15</f>
        <v>0.46198721637928175</v>
      </c>
      <c r="AK15" s="25">
        <f>Sardes!AK15</f>
        <v>1.6938055730434892E-4</v>
      </c>
      <c r="AL15" s="25">
        <f>Sardes!AL15</f>
        <v>1.5420508920077917E-3</v>
      </c>
      <c r="AM15" s="25">
        <f>Sardes!AM15</f>
        <v>2.363278111118995E-3</v>
      </c>
      <c r="AP15" s="25">
        <f>Sardes!AP15</f>
        <v>0.205799566844239</v>
      </c>
      <c r="AQ15" s="25">
        <f>Sardes!AQ15</f>
        <v>5.08222139932787</v>
      </c>
      <c r="AR15" s="25">
        <f>Sardes!AR15</f>
        <v>2.3052532084726299E-2</v>
      </c>
      <c r="AS15" s="25">
        <f>Sardes!AS15</f>
        <v>0.15845529452375801</v>
      </c>
      <c r="AT15" s="25">
        <f>Sardes!AT15</f>
        <v>0.16314322194444</v>
      </c>
      <c r="AU15" s="25">
        <f>Sardes!AU15</f>
        <v>2.83206855975792</v>
      </c>
      <c r="AV15" s="25">
        <f>Sardes!AV15</f>
        <v>3.5444055927318502E-2</v>
      </c>
      <c r="AW15" s="25">
        <f>Sardes!AW15</f>
        <v>0.28883068140880103</v>
      </c>
      <c r="AX15" s="25">
        <f>Sardes!AX15</f>
        <v>0.41953350980267501</v>
      </c>
      <c r="AY15" s="25">
        <f>Sardes!AY15</f>
        <v>0.69306858311776298</v>
      </c>
      <c r="AZ15" s="25">
        <f>Sardes!AZ15</f>
        <v>1.25816107233692E-2</v>
      </c>
      <c r="BA15" s="25">
        <f>Sardes!BA15</f>
        <v>9.1412796705886507E-2</v>
      </c>
      <c r="BB15" s="25">
        <f>Sardes!BB15</f>
        <v>4.6837174734667602E-3</v>
      </c>
      <c r="BC15" s="25">
        <f>Sardes!BC15</f>
        <v>0.116504997846837</v>
      </c>
      <c r="BD15" s="25">
        <f>Sardes!BD15</f>
        <v>2.2302523733514198E-2</v>
      </c>
      <c r="BE15" s="25">
        <f>Sardes!BE15</f>
        <v>0.11699785625734101</v>
      </c>
      <c r="BF15" s="25">
        <f>Sardes!BF15</f>
        <v>1.22386330508929E-2</v>
      </c>
      <c r="BG15" s="25">
        <f>Sardes!BG15</f>
        <v>4.3780830997084998E-3</v>
      </c>
      <c r="BH15" s="25">
        <f>Sardes!BH15</f>
        <v>1.8888772205295001E-2</v>
      </c>
      <c r="BI15" s="25">
        <f>Sardes!BI15</f>
        <v>1.36900047773394E-2</v>
      </c>
      <c r="BK15" s="25">
        <f>Sardes!BK15</f>
        <v>71.788131293422694</v>
      </c>
      <c r="BL15" s="25">
        <f>Sardes!BL15</f>
        <v>12078.171743712501</v>
      </c>
      <c r="BM15" s="25">
        <f>Sardes!BM15</f>
        <v>27.551947053988101</v>
      </c>
      <c r="BN15" s="25">
        <f>Sardes!BN15</f>
        <v>1.19965892707051</v>
      </c>
      <c r="BO15" s="25">
        <f>Sardes!BO15</f>
        <v>68.4532519840036</v>
      </c>
      <c r="BP15" s="25">
        <f>Sardes!BP15</f>
        <v>8.3809562096786507</v>
      </c>
      <c r="BQ15" s="25">
        <f>Sardes!BQ15</f>
        <v>6.5600004249212501E-2</v>
      </c>
      <c r="BR15" s="25">
        <f>Sardes!BR15</f>
        <v>0.42371371127754798</v>
      </c>
      <c r="BS15" s="25">
        <f>Sardes!BS15</f>
        <v>0.49622719298755602</v>
      </c>
      <c r="BT15" s="25">
        <f>Sardes!BT15</f>
        <v>3.1454457065138999</v>
      </c>
      <c r="BU15" s="25">
        <f>Sardes!BU15</f>
        <v>7.3117164939187101E-2</v>
      </c>
      <c r="BV15" s="25">
        <f>Sardes!BV15</f>
        <v>6.1342922931485099E-2</v>
      </c>
      <c r="BW15" s="25">
        <f>Sardes!BW15</f>
        <v>3.89864985856655E-3</v>
      </c>
      <c r="BX15" s="25">
        <f>Sardes!BX15</f>
        <v>0.50352496096877597</v>
      </c>
      <c r="BY15" s="25">
        <f>Sardes!BY15</f>
        <v>6.4951211591006905E-2</v>
      </c>
      <c r="BZ15" s="25">
        <f>Sardes!BZ15</f>
        <v>0.175558136750086</v>
      </c>
      <c r="CA15" s="25">
        <f>Sardes!CA15</f>
        <v>1.7046087000461601E-2</v>
      </c>
      <c r="CB15" s="25">
        <f>Sardes!CB15</f>
        <v>1.0110270906024701E-2</v>
      </c>
      <c r="CC15" s="25">
        <f>Sardes!CC15</f>
        <v>4.0049862741304798</v>
      </c>
      <c r="CD15" s="25">
        <f>Sardes!CD15</f>
        <v>0.87406956806772795</v>
      </c>
      <c r="CF15" s="25">
        <f>Sardes!CF15</f>
        <v>70.071968459092602</v>
      </c>
      <c r="CG15" s="25">
        <f>Sardes!CG15</f>
        <v>446519.656305535</v>
      </c>
      <c r="CH15" s="25">
        <f>Sardes!CH15</f>
        <v>63.773342908692598</v>
      </c>
      <c r="CI15" s="25">
        <f>Sardes!CI15</f>
        <v>24.718421708035802</v>
      </c>
      <c r="CJ15" s="25">
        <f>Sardes!CJ15</f>
        <v>94.896082976378196</v>
      </c>
      <c r="CK15" s="25">
        <f>Sardes!CK15</f>
        <v>6.7987292681532097</v>
      </c>
      <c r="CL15" s="25">
        <f>Sardes!CL15</f>
        <v>0.173572755842581</v>
      </c>
      <c r="CM15" s="25">
        <f>Sardes!CM15</f>
        <v>0.719322667709407</v>
      </c>
      <c r="CN15" s="25">
        <f>Sardes!CN15</f>
        <v>0.87515465910697399</v>
      </c>
      <c r="CO15" s="25">
        <f>Sardes!CO15</f>
        <v>29.462469169588299</v>
      </c>
      <c r="CP15" s="25">
        <f>Sardes!CP15</f>
        <v>0.15071414536899899</v>
      </c>
      <c r="CQ15" s="25">
        <f>Sardes!CQ15</f>
        <v>9.1412796705886507E-2</v>
      </c>
      <c r="CR15" s="25">
        <f>Sardes!CR15</f>
        <v>7.1725510687018022E-4</v>
      </c>
      <c r="CS15" s="25">
        <f>Sardes!CS15</f>
        <v>1.2711963552568499</v>
      </c>
      <c r="CT15" s="25">
        <f>Sardes!CT15</f>
        <v>9.83417403186682E-2</v>
      </c>
      <c r="CU15" s="25">
        <f>Sardes!CU15</f>
        <v>0.17325013845329501</v>
      </c>
      <c r="CV15" s="25">
        <f>Sardes!CV15</f>
        <v>3.6457498159510202E-2</v>
      </c>
      <c r="CW15" s="25">
        <f>Sardes!CW15</f>
        <v>1.0801964363035699E-2</v>
      </c>
      <c r="CX15" s="25">
        <f>Sardes!CX15</f>
        <v>8.8953611086943507</v>
      </c>
      <c r="CY15" s="25">
        <f>Sardes!CY15</f>
        <v>1.94763892817688</v>
      </c>
      <c r="DA15" s="25">
        <f>Sardes!DA15</f>
        <v>1.2754724591529016</v>
      </c>
      <c r="DB15" s="25">
        <f>Sardes!DB15</f>
        <v>7995.6962361094993</v>
      </c>
      <c r="DC15" s="25">
        <f>Sardes!DC15</f>
        <v>1.0821293075667466</v>
      </c>
      <c r="DD15" s="25">
        <f>Sardes!DD15</f>
        <v>0.4211448256198449</v>
      </c>
      <c r="DE15" s="25">
        <f>Sardes!DE15</f>
        <v>1.4933447105463475</v>
      </c>
      <c r="DF15" s="25">
        <f>Sardes!DF15</f>
        <v>0.10397200287740035</v>
      </c>
      <c r="DG15" s="25">
        <f>Sardes!DG15</f>
        <v>2.4894619543419103E-3</v>
      </c>
      <c r="DH15" s="25">
        <f>Sardes!DH15</f>
        <v>9.9066611721444296E-3</v>
      </c>
      <c r="DI15" s="25">
        <f>Sardes!DI15</f>
        <v>1.1680939263269524E-2</v>
      </c>
      <c r="DJ15" s="25">
        <f>Sardes!DJ15</f>
        <v>0.37313157509610312</v>
      </c>
      <c r="DK15" s="25">
        <f>Sardes!DK15</f>
        <v>1.397206455368672E-3</v>
      </c>
      <c r="DL15" s="25">
        <f>Sardes!DL15</f>
        <v>8.1320152570377017E-4</v>
      </c>
      <c r="DM15" s="25">
        <f>Sardes!DM15</f>
        <v>6.246887307479491E-6</v>
      </c>
      <c r="DN15" s="25">
        <f>Sardes!DN15</f>
        <v>1.0708418458907E-2</v>
      </c>
      <c r="DO15" s="25">
        <f>Sardes!DO15</f>
        <v>8.0766869512703839E-4</v>
      </c>
      <c r="DP15" s="25">
        <f>Sardes!DP15</f>
        <v>1.3577597057468263E-3</v>
      </c>
      <c r="DQ15" s="25">
        <f>Sardes!DQ15</f>
        <v>1.850948709794135E-4</v>
      </c>
      <c r="DR15" s="25">
        <f>Sardes!DR15</f>
        <v>5.2851501874349323E-5</v>
      </c>
      <c r="DS15" s="25">
        <f>Sardes!DS15</f>
        <v>4.2931279482115593E-2</v>
      </c>
      <c r="DT15" s="25">
        <f>Sardes!DT15</f>
        <v>9.3197214407251053E-3</v>
      </c>
      <c r="DV15" s="25">
        <f>Sardes!DV15</f>
        <v>1.5940281272789819E-2</v>
      </c>
      <c r="DW15" s="25">
        <f>Sardes!DW15</f>
        <v>99.926616259530959</v>
      </c>
      <c r="DX15" s="25">
        <f>Sardes!DX15</f>
        <v>1.3523965501849686E-2</v>
      </c>
      <c r="DY15" s="25">
        <f>Sardes!DY15</f>
        <v>5.2632786610060257E-3</v>
      </c>
      <c r="DZ15" s="25">
        <f>Sardes!DZ15</f>
        <v>1.8663150703505743E-2</v>
      </c>
      <c r="EA15" s="25">
        <f>Sardes!EA15</f>
        <v>1.2993953405013461E-3</v>
      </c>
      <c r="EB15" s="25">
        <f>Sardes!EB15</f>
        <v>3.1112176108039341E-5</v>
      </c>
      <c r="EC15" s="25">
        <f>Sardes!EC15</f>
        <v>1.238089967564539E-4</v>
      </c>
      <c r="ED15" s="25">
        <f>Sardes!ED15</f>
        <v>1.4598312652752422E-4</v>
      </c>
      <c r="EE15" s="25">
        <f>Sardes!EE15</f>
        <v>4.6632306453258856E-3</v>
      </c>
      <c r="EF15" s="25">
        <f>Sardes!EF15</f>
        <v>1.7461658019277051E-5</v>
      </c>
      <c r="EG15" s="25">
        <f>Sardes!EG15</f>
        <v>1.0163027008665479E-5</v>
      </c>
      <c r="EH15" s="25">
        <f>Sardes!EH15</f>
        <v>7.807078862900526E-8</v>
      </c>
      <c r="EI15" s="25">
        <f>Sardes!EI15</f>
        <v>1.3382899881278376E-4</v>
      </c>
      <c r="EJ15" s="25">
        <f>Sardes!EJ15</f>
        <v>1.0093880179978664E-5</v>
      </c>
      <c r="EK15" s="25">
        <f>Sardes!EK15</f>
        <v>1.6968670279904657E-5</v>
      </c>
      <c r="EL15" s="25">
        <f>Sardes!EL15</f>
        <v>2.3132324687920958E-6</v>
      </c>
      <c r="EM15" s="25">
        <f>Sardes!EM15</f>
        <v>6.6051430551940503E-7</v>
      </c>
      <c r="EN15" s="25">
        <f>Sardes!EN15</f>
        <v>5.3653582673213629E-4</v>
      </c>
      <c r="EO15" s="25">
        <f>Sardes!EO15</f>
        <v>1.1647368791316184E-4</v>
      </c>
      <c r="EQ15" s="25">
        <f>Sardes!EQ15</f>
        <v>199.85323251906192</v>
      </c>
      <c r="EU15" s="29" t="s">
        <v>564</v>
      </c>
      <c r="EV15" s="29">
        <v>0.75554527617933387</v>
      </c>
      <c r="EW15" s="29">
        <v>0.65302565433580972</v>
      </c>
      <c r="EX15" s="29">
        <v>-0.11942114676921384</v>
      </c>
      <c r="EY15" s="29">
        <v>3.5509427765463064E-2</v>
      </c>
      <c r="EZ15" s="29">
        <v>-4.5619780947315794E-2</v>
      </c>
      <c r="FA15" s="29">
        <v>-3.7354066430720964E-2</v>
      </c>
      <c r="FB15" s="29">
        <v>5.8612391915691998E-4</v>
      </c>
      <c r="FC15" s="29">
        <v>-2.956898558021093E-2</v>
      </c>
      <c r="FD15" s="29">
        <v>-9.4612392769772652E-2</v>
      </c>
      <c r="FE15" s="29">
        <v>-2.7407984866117392E-3</v>
      </c>
      <c r="FF15" s="29">
        <v>0.61325686987385197</v>
      </c>
      <c r="FG15" s="29">
        <v>-2.8249889689383859E-2</v>
      </c>
      <c r="FH15" s="29">
        <v>0.46508471453916217</v>
      </c>
      <c r="FI15" s="29">
        <v>1</v>
      </c>
      <c r="FJ15" s="29"/>
      <c r="FK15" s="29"/>
      <c r="FL15" s="29"/>
      <c r="FM15" s="29"/>
      <c r="FN15" s="29"/>
      <c r="FO15" s="29"/>
    </row>
    <row r="16" spans="1:171">
      <c r="A16" s="25" t="str">
        <f>Sardes!A16</f>
        <v>LEM65-6.d</v>
      </c>
      <c r="B16" s="25" t="str">
        <f>Sardes!B16</f>
        <v>Sardes</v>
      </c>
      <c r="C16" s="25" t="str">
        <f>Sardes!C16</f>
        <v>porphyry</v>
      </c>
      <c r="D16" s="25" t="str">
        <f>Sardes!D16</f>
        <v>potassic</v>
      </c>
      <c r="E16" s="25" t="str">
        <f>Sardes!E16</f>
        <v>pyrite</v>
      </c>
      <c r="F16" s="25" t="str">
        <f>Sardes!F16</f>
        <v>anhedral, inclusions</v>
      </c>
      <c r="G16" s="25">
        <f>Sardes!G16</f>
        <v>31.335260708286398</v>
      </c>
      <c r="H16" s="25">
        <f>Sardes!H16</f>
        <v>410605.537887824</v>
      </c>
      <c r="I16" s="25">
        <f>Sardes!I16</f>
        <v>88.336400554285404</v>
      </c>
      <c r="J16" s="25">
        <f>Sardes!J16</f>
        <v>54.8902370273155</v>
      </c>
      <c r="K16" s="25">
        <f>Sardes!K16</f>
        <v>0.53736465990864701</v>
      </c>
      <c r="L16" s="25">
        <f>Sardes!L16</f>
        <v>4.46249144353538</v>
      </c>
      <c r="M16" s="25">
        <f>Sardes!M16</f>
        <v>3.8668416190020598</v>
      </c>
      <c r="N16" s="25">
        <f>Sardes!N16</f>
        <v>29.1821124661505</v>
      </c>
      <c r="O16" s="25">
        <f>Sardes!O16</f>
        <v>15.006577669371</v>
      </c>
      <c r="P16" s="25">
        <f>Sardes!P16</f>
        <v>51.2916459775956</v>
      </c>
      <c r="Q16" s="25">
        <f>Sardes!Q16</f>
        <v>3.3471429721385199E-2</v>
      </c>
      <c r="R16" s="25">
        <f>Sardes!R16</f>
        <v>0.24737346640202501</v>
      </c>
      <c r="S16" s="25">
        <f>Sardes!S16</f>
        <v>1.5430237991391401E-2</v>
      </c>
      <c r="T16" s="25">
        <f>Sardes!T16</f>
        <v>0.16266494293936501</v>
      </c>
      <c r="U16" s="25">
        <f>Sardes!U16</f>
        <v>0.33791607776481603</v>
      </c>
      <c r="V16" s="25">
        <f>Sardes!V16</f>
        <v>0.22078331862681</v>
      </c>
      <c r="W16" s="25">
        <f>Sardes!W16</f>
        <v>2.56106660251228E-2</v>
      </c>
      <c r="X16" s="25">
        <f>Sardes!X16</f>
        <v>1.23588865023444E-2</v>
      </c>
      <c r="Y16" s="25">
        <f>Sardes!Y16</f>
        <v>8.2472456050926599</v>
      </c>
      <c r="Z16" s="25">
        <f>Sardes!Z16</f>
        <v>1.1044818705486099</v>
      </c>
      <c r="AA16" s="25">
        <f>Sardes!AA16</f>
        <v>1.6093280943626789</v>
      </c>
      <c r="AB16" s="25">
        <f>Sardes!AB16</f>
        <v>6.2192456043655469</v>
      </c>
      <c r="AC16" s="25">
        <f>Sardes!AC16</f>
        <v>0.13392130214560291</v>
      </c>
      <c r="AD16" s="25">
        <f>Sardes!AD16</f>
        <v>5.886512068276792</v>
      </c>
      <c r="AE16" s="25">
        <f>Sardes!AE16</f>
        <v>1.4985471627900603E-3</v>
      </c>
      <c r="AF16" s="25">
        <f>Sardes!AF16</f>
        <v>4.0973204139349677E-2</v>
      </c>
      <c r="AG16" s="25">
        <f>Sardes!AG16</f>
        <v>3.7890868895904342E-4</v>
      </c>
      <c r="AH16" s="25">
        <f>Sardes!AH16</f>
        <v>4.0584979912222634E-3</v>
      </c>
      <c r="AI16" s="25">
        <f>Sardes!AI16</f>
        <v>1.2503134196303054E-2</v>
      </c>
      <c r="AJ16" s="25">
        <f>Sardes!AJ16</f>
        <v>0.58063998143183704</v>
      </c>
      <c r="AK16" s="25">
        <f>Sardes!AK16</f>
        <v>1.3990706463921958E-4</v>
      </c>
      <c r="AL16" s="25">
        <f>Sardes!AL16</f>
        <v>3.8253322033101893E-3</v>
      </c>
      <c r="AM16" s="25">
        <f>Sardes!AM16</f>
        <v>3.7890868895904342E-4</v>
      </c>
      <c r="AP16" s="25">
        <f>Sardes!AP16</f>
        <v>0.31627426087963201</v>
      </c>
      <c r="AQ16" s="25">
        <f>Sardes!AQ16</f>
        <v>10.4297101321055</v>
      </c>
      <c r="AR16" s="25">
        <f>Sardes!AR16</f>
        <v>2.9551806946688901E-2</v>
      </c>
      <c r="AS16" s="25">
        <f>Sardes!AS16</f>
        <v>0.28347203149571998</v>
      </c>
      <c r="AT16" s="25">
        <f>Sardes!AT16</f>
        <v>0.20643717325524799</v>
      </c>
      <c r="AU16" s="25">
        <f>Sardes!AU16</f>
        <v>4.46249144353538</v>
      </c>
      <c r="AV16" s="25">
        <f>Sardes!AV16</f>
        <v>4.4222348640005599E-2</v>
      </c>
      <c r="AW16" s="25">
        <f>Sardes!AW16</f>
        <v>0.50736940556093701</v>
      </c>
      <c r="AX16" s="25">
        <f>Sardes!AX16</f>
        <v>0.68303885579277601</v>
      </c>
      <c r="AY16" s="25">
        <f>Sardes!AY16</f>
        <v>1.24198038340001</v>
      </c>
      <c r="AZ16" s="25">
        <f>Sardes!AZ16</f>
        <v>1.7159595319768201E-2</v>
      </c>
      <c r="BA16" s="25">
        <f>Sardes!BA16</f>
        <v>0.24737346640202501</v>
      </c>
      <c r="BB16" s="25">
        <f>Sardes!BB16</f>
        <v>1.5430237991391401E-2</v>
      </c>
      <c r="BC16" s="25">
        <f>Sardes!BC16</f>
        <v>0.16266494293936501</v>
      </c>
      <c r="BD16" s="25">
        <f>Sardes!BD16</f>
        <v>5.0048676275072E-2</v>
      </c>
      <c r="BE16" s="25">
        <f>Sardes!BE16</f>
        <v>0.22078331862681</v>
      </c>
      <c r="BF16" s="25">
        <f>Sardes!BF16</f>
        <v>2.56106660251228E-2</v>
      </c>
      <c r="BG16" s="25">
        <f>Sardes!BG16</f>
        <v>1.23588865023444E-2</v>
      </c>
      <c r="BH16" s="25">
        <f>Sardes!BH16</f>
        <v>0.41006975647021099</v>
      </c>
      <c r="BI16" s="25">
        <f>Sardes!BI16</f>
        <v>0.17538262223084</v>
      </c>
      <c r="BK16" s="25">
        <f>Sardes!BK16</f>
        <v>6.2765548412655496</v>
      </c>
      <c r="BL16" s="25">
        <f>Sardes!BL16</f>
        <v>22422.157492214301</v>
      </c>
      <c r="BM16" s="25">
        <f>Sardes!BM16</f>
        <v>47.033244640680401</v>
      </c>
      <c r="BN16" s="25">
        <f>Sardes!BN16</f>
        <v>15.8648789066593</v>
      </c>
      <c r="BO16" s="25">
        <f>Sardes!BO16</f>
        <v>0.31885027393864301</v>
      </c>
      <c r="BP16" s="25">
        <f>Sardes!BP16</f>
        <v>1.7039599368755101</v>
      </c>
      <c r="BQ16" s="25">
        <f>Sardes!BQ16</f>
        <v>36.993097171160599</v>
      </c>
      <c r="BR16" s="25">
        <f>Sardes!BR16</f>
        <v>22.829059247793499</v>
      </c>
      <c r="BS16" s="25">
        <f>Sardes!BS16</f>
        <v>6.7118266982692001</v>
      </c>
      <c r="BT16" s="25">
        <f>Sardes!BT16</f>
        <v>6.8715783834523299</v>
      </c>
      <c r="BU16" s="25">
        <f>Sardes!BU16</f>
        <v>1.4169635142495699E-2</v>
      </c>
      <c r="BV16" s="25">
        <f>Sardes!BV16</f>
        <v>9.7340343928605105E-2</v>
      </c>
      <c r="BW16" s="25">
        <f>Sardes!BW16</f>
        <v>7.5529242877485697E-3</v>
      </c>
      <c r="BX16" s="25">
        <f>Sardes!BX16</f>
        <v>7.1127987594436504E-2</v>
      </c>
      <c r="BY16" s="25">
        <f>Sardes!BY16</f>
        <v>4.2856620921517298E-2</v>
      </c>
      <c r="BZ16" s="25">
        <f>Sardes!BZ16</f>
        <v>7.5907641115359904E-3</v>
      </c>
      <c r="CA16" s="25">
        <f>Sardes!CA16</f>
        <v>2.8745998935206501E-2</v>
      </c>
      <c r="CB16" s="25">
        <f>Sardes!CB16</f>
        <v>6.0893616253110102E-4</v>
      </c>
      <c r="CC16" s="25">
        <f>Sardes!CC16</f>
        <v>2.3689186409570899</v>
      </c>
      <c r="CD16" s="25">
        <f>Sardes!CD16</f>
        <v>0.58067234087070696</v>
      </c>
      <c r="CF16" s="25">
        <f>Sardes!CF16</f>
        <v>31.335260708286398</v>
      </c>
      <c r="CG16" s="25">
        <f>Sardes!CG16</f>
        <v>410605.537887824</v>
      </c>
      <c r="CH16" s="25">
        <f>Sardes!CH16</f>
        <v>88.336400554285404</v>
      </c>
      <c r="CI16" s="25">
        <f>Sardes!CI16</f>
        <v>54.8902370273155</v>
      </c>
      <c r="CJ16" s="25">
        <f>Sardes!CJ16</f>
        <v>0.53736465990864701</v>
      </c>
      <c r="CK16" s="25">
        <f>Sardes!CK16</f>
        <v>4.46249144353538</v>
      </c>
      <c r="CL16" s="25">
        <f>Sardes!CL16</f>
        <v>3.8668416190020598</v>
      </c>
      <c r="CM16" s="25">
        <f>Sardes!CM16</f>
        <v>29.1821124661505</v>
      </c>
      <c r="CN16" s="25">
        <f>Sardes!CN16</f>
        <v>15.006577669371</v>
      </c>
      <c r="CO16" s="25">
        <f>Sardes!CO16</f>
        <v>51.2916459775956</v>
      </c>
      <c r="CP16" s="25">
        <f>Sardes!CP16</f>
        <v>3.3471429721385199E-2</v>
      </c>
      <c r="CQ16" s="25">
        <f>Sardes!CQ16</f>
        <v>0.24737346640202501</v>
      </c>
      <c r="CR16" s="25">
        <f>Sardes!CR16</f>
        <v>1.5430237991391401E-2</v>
      </c>
      <c r="CS16" s="25">
        <f>Sardes!CS16</f>
        <v>0.16266494293936501</v>
      </c>
      <c r="CT16" s="25">
        <f>Sardes!CT16</f>
        <v>0.33791607776481603</v>
      </c>
      <c r="CU16" s="25">
        <f>Sardes!CU16</f>
        <v>0.22078331862681</v>
      </c>
      <c r="CV16" s="25">
        <f>Sardes!CV16</f>
        <v>2.56106660251228E-2</v>
      </c>
      <c r="CW16" s="25">
        <f>Sardes!CW16</f>
        <v>1.23588865023444E-2</v>
      </c>
      <c r="CX16" s="25">
        <f>Sardes!CX16</f>
        <v>8.2472456050926599</v>
      </c>
      <c r="CY16" s="25">
        <f>Sardes!CY16</f>
        <v>1.1044818705486099</v>
      </c>
      <c r="DA16" s="25">
        <f>Sardes!DA16</f>
        <v>0.57037447231310301</v>
      </c>
      <c r="DB16" s="25">
        <f>Sardes!DB16</f>
        <v>7352.5926741485182</v>
      </c>
      <c r="DC16" s="25">
        <f>Sardes!DC16</f>
        <v>1.4989242151161892</v>
      </c>
      <c r="DD16" s="25">
        <f>Sardes!DD16</f>
        <v>0.93520288528719586</v>
      </c>
      <c r="DE16" s="25">
        <f>Sardes!DE16</f>
        <v>8.4563097584214111E-3</v>
      </c>
      <c r="DF16" s="25">
        <f>Sardes!DF16</f>
        <v>6.824424902179814E-2</v>
      </c>
      <c r="DG16" s="25">
        <f>Sardes!DG16</f>
        <v>5.5460057929263798E-2</v>
      </c>
      <c r="DH16" s="25">
        <f>Sardes!DH16</f>
        <v>0.40190211356769728</v>
      </c>
      <c r="DI16" s="25">
        <f>Sardes!DI16</f>
        <v>0.20029707947202141</v>
      </c>
      <c r="DJ16" s="25">
        <f>Sardes!DJ16</f>
        <v>0.64959024794320674</v>
      </c>
      <c r="DK16" s="25">
        <f>Sardes!DK16</f>
        <v>3.1029932567137674E-4</v>
      </c>
      <c r="DL16" s="25">
        <f>Sardes!DL16</f>
        <v>2.2006161888251594E-3</v>
      </c>
      <c r="DM16" s="25">
        <f>Sardes!DM16</f>
        <v>1.3438866720715743E-4</v>
      </c>
      <c r="DN16" s="25">
        <f>Sardes!DN16</f>
        <v>1.3702716109794037E-3</v>
      </c>
      <c r="DO16" s="25">
        <f>Sardes!DO16</f>
        <v>2.7752634507622865E-3</v>
      </c>
      <c r="DP16" s="25">
        <f>Sardes!DP16</f>
        <v>1.7302767917461599E-3</v>
      </c>
      <c r="DQ16" s="25">
        <f>Sardes!DQ16</f>
        <v>1.3002545876506847E-4</v>
      </c>
      <c r="DR16" s="25">
        <f>Sardes!DR16</f>
        <v>6.0469160163009408E-5</v>
      </c>
      <c r="DS16" s="25">
        <f>Sardes!DS16</f>
        <v>3.9803308904887355E-2</v>
      </c>
      <c r="DT16" s="25">
        <f>Sardes!DT16</f>
        <v>5.2850983932013615E-3</v>
      </c>
      <c r="DV16" s="25">
        <f>Sardes!DV16</f>
        <v>7.7516901611958955E-3</v>
      </c>
      <c r="DW16" s="25">
        <f>Sardes!DW16</f>
        <v>99.925615640440299</v>
      </c>
      <c r="DX16" s="25">
        <f>Sardes!DX16</f>
        <v>2.0371171317632476E-2</v>
      </c>
      <c r="DY16" s="25">
        <f>Sardes!DY16</f>
        <v>1.2709900874776985E-2</v>
      </c>
      <c r="DZ16" s="25">
        <f>Sardes!DZ16</f>
        <v>1.1492571343269464E-4</v>
      </c>
      <c r="EA16" s="25">
        <f>Sardes!EA16</f>
        <v>9.2747536816493417E-4</v>
      </c>
      <c r="EB16" s="25">
        <f>Sardes!EB16</f>
        <v>7.5373146285136162E-4</v>
      </c>
      <c r="EC16" s="25">
        <f>Sardes!EC16</f>
        <v>5.4620618746702371E-3</v>
      </c>
      <c r="ED16" s="25">
        <f>Sardes!ED16</f>
        <v>2.7221430404536576E-3</v>
      </c>
      <c r="EE16" s="25">
        <f>Sardes!EE16</f>
        <v>8.8282743674860664E-3</v>
      </c>
      <c r="EF16" s="25">
        <f>Sardes!EF16</f>
        <v>4.2171316329741618E-6</v>
      </c>
      <c r="EG16" s="25">
        <f>Sardes!EG16</f>
        <v>2.9907535641111679E-5</v>
      </c>
      <c r="EH16" s="25">
        <f>Sardes!EH16</f>
        <v>1.8264129268290541E-6</v>
      </c>
      <c r="EI16" s="25">
        <f>Sardes!EI16</f>
        <v>1.862271451581421E-5</v>
      </c>
      <c r="EJ16" s="25">
        <f>Sardes!EJ16</f>
        <v>3.7717295268767198E-5</v>
      </c>
      <c r="EK16" s="25">
        <f>Sardes!EK16</f>
        <v>2.3515374957667411E-5</v>
      </c>
      <c r="EL16" s="25">
        <f>Sardes!EL16</f>
        <v>1.7671146209027303E-6</v>
      </c>
      <c r="EM16" s="25">
        <f>Sardes!EM16</f>
        <v>8.2180780635299606E-7</v>
      </c>
      <c r="EN16" s="25">
        <f>Sardes!EN16</f>
        <v>5.4094797891249919E-4</v>
      </c>
      <c r="EO16" s="25">
        <f>Sardes!EO16</f>
        <v>7.1827276998192669E-5</v>
      </c>
      <c r="EQ16" s="25">
        <f>Sardes!EQ16</f>
        <v>199.8512312808806</v>
      </c>
      <c r="EU16" s="29" t="s">
        <v>565</v>
      </c>
      <c r="EV16" s="29">
        <v>0.75704085735105053</v>
      </c>
      <c r="EW16" s="29">
        <v>0.65497679040748524</v>
      </c>
      <c r="EX16" s="29">
        <v>-0.11945687483689402</v>
      </c>
      <c r="EY16" s="29">
        <v>3.7011347392014469E-2</v>
      </c>
      <c r="EZ16" s="29">
        <v>-4.4241053628100831E-2</v>
      </c>
      <c r="FA16" s="29">
        <v>-3.5309680928541178E-2</v>
      </c>
      <c r="FB16" s="29">
        <v>4.5623015207661736E-3</v>
      </c>
      <c r="FC16" s="29">
        <v>-2.6431658543224053E-2</v>
      </c>
      <c r="FD16" s="29">
        <v>-9.099734858391452E-2</v>
      </c>
      <c r="FE16" s="29">
        <v>-3.015279275179653E-3</v>
      </c>
      <c r="FF16" s="29">
        <v>0.61704930234944921</v>
      </c>
      <c r="FG16" s="29">
        <v>-2.6141379887524224E-2</v>
      </c>
      <c r="FH16" s="29">
        <v>0.4674298881396608</v>
      </c>
      <c r="FI16" s="29">
        <v>0.99997480753442003</v>
      </c>
      <c r="FJ16" s="29">
        <v>1</v>
      </c>
      <c r="FK16" s="29"/>
      <c r="FL16" s="29"/>
      <c r="FM16" s="29"/>
      <c r="FN16" s="29"/>
      <c r="FO16" s="29"/>
    </row>
    <row r="17" spans="1:171">
      <c r="A17" s="25" t="str">
        <f>Sardes!A17</f>
        <v>LEM65-8.d</v>
      </c>
      <c r="B17" s="25" t="str">
        <f>Sardes!B17</f>
        <v>Sardes</v>
      </c>
      <c r="C17" s="25" t="str">
        <f>Sardes!C17</f>
        <v>porphyry</v>
      </c>
      <c r="D17" s="25" t="str">
        <f>Sardes!D17</f>
        <v>potassic</v>
      </c>
      <c r="E17" s="25" t="str">
        <f>Sardes!E17</f>
        <v>pyrite</v>
      </c>
      <c r="F17" s="25" t="str">
        <f>Sardes!F17</f>
        <v>anhedral, inclusions</v>
      </c>
      <c r="G17" s="25">
        <f>Sardes!G17</f>
        <v>53.335875814363703</v>
      </c>
      <c r="H17" s="25">
        <f>Sardes!H17</f>
        <v>378491.23901357001</v>
      </c>
      <c r="I17" s="25">
        <f>Sardes!I17</f>
        <v>1071.4607480336599</v>
      </c>
      <c r="J17" s="25">
        <f>Sardes!J17</f>
        <v>20.210416161501499</v>
      </c>
      <c r="K17" s="25">
        <f>Sardes!K17</f>
        <v>70.382535961021901</v>
      </c>
      <c r="L17" s="25">
        <f>Sardes!L17</f>
        <v>2714.4131492421202</v>
      </c>
      <c r="M17" s="25">
        <f>Sardes!M17</f>
        <v>5.7890141444176098E-2</v>
      </c>
      <c r="N17" s="25">
        <f>Sardes!N17</f>
        <v>0.43793356665993</v>
      </c>
      <c r="O17" s="25">
        <f>Sardes!O17</f>
        <v>67.702616563909999</v>
      </c>
      <c r="P17" s="25">
        <f>Sardes!P17</f>
        <v>72.543286171903503</v>
      </c>
      <c r="Q17" s="25">
        <f>Sardes!Q17</f>
        <v>0.58665283584304695</v>
      </c>
      <c r="R17" s="25">
        <f>Sardes!R17</f>
        <v>36.240822938115798</v>
      </c>
      <c r="S17" s="25">
        <f>Sardes!S17</f>
        <v>1.0131228402652901</v>
      </c>
      <c r="T17" s="25">
        <f>Sardes!T17</f>
        <v>0.138207730509909</v>
      </c>
      <c r="U17" s="25">
        <f>Sardes!U17</f>
        <v>0.244391750921022</v>
      </c>
      <c r="V17" s="25">
        <f>Sardes!V17</f>
        <v>4.8178430173929403</v>
      </c>
      <c r="W17" s="25">
        <f>Sardes!W17</f>
        <v>0.30973968902126697</v>
      </c>
      <c r="X17" s="25">
        <f>Sardes!X17</f>
        <v>8.8024334389874906E-3</v>
      </c>
      <c r="Y17" s="25">
        <f>Sardes!Y17</f>
        <v>27.1320131277547</v>
      </c>
      <c r="Z17" s="25">
        <f>Sardes!Z17</f>
        <v>3.1685052437291299</v>
      </c>
      <c r="AA17" s="25">
        <f>Sardes!AA17</f>
        <v>53.01527388014248</v>
      </c>
      <c r="AB17" s="25">
        <f>Sardes!AB17</f>
        <v>2.6737155783584421</v>
      </c>
      <c r="AC17" s="25">
        <f>Sardes!AC17</f>
        <v>0.11678105965855909</v>
      </c>
      <c r="AD17" s="25">
        <f>Sardes!AD17</f>
        <v>15.825987272179075</v>
      </c>
      <c r="AE17" s="25">
        <f>Sardes!AE17</f>
        <v>3.2442979433704606E-4</v>
      </c>
      <c r="AF17" s="25">
        <f>Sardes!AF17</f>
        <v>9.0075052584661103E-3</v>
      </c>
      <c r="AG17" s="25">
        <f>Sardes!AG17</f>
        <v>5.475262037547056E-4</v>
      </c>
      <c r="AH17" s="25">
        <f>Sardes!AH17</f>
        <v>2.1622163938986534E-2</v>
      </c>
      <c r="AI17" s="25">
        <f>Sardes!AI17</f>
        <v>2.9571827521857027E-3</v>
      </c>
      <c r="AJ17" s="25">
        <f>Sardes!AJ17</f>
        <v>6.7705033810183557E-2</v>
      </c>
      <c r="AK17" s="25">
        <f>Sardes!AK17</f>
        <v>8.2153578235522656E-6</v>
      </c>
      <c r="AL17" s="25">
        <f>Sardes!AL17</f>
        <v>2.2809211757829549E-4</v>
      </c>
      <c r="AM17" s="25">
        <f>Sardes!AM17</f>
        <v>5.475262037547056E-4</v>
      </c>
      <c r="AP17" s="25">
        <f>Sardes!AP17</f>
        <v>0.21863107744620799</v>
      </c>
      <c r="AQ17" s="25">
        <f>Sardes!AQ17</f>
        <v>7.3415990572371399</v>
      </c>
      <c r="AR17" s="25">
        <f>Sardes!AR17</f>
        <v>3.9164654500868E-2</v>
      </c>
      <c r="AS17" s="25">
        <f>Sardes!AS17</f>
        <v>0.158749046381576</v>
      </c>
      <c r="AT17" s="25">
        <f>Sardes!AT17</f>
        <v>0.206123589431249</v>
      </c>
      <c r="AU17" s="25">
        <f>Sardes!AU17</f>
        <v>3.8208095187437698</v>
      </c>
      <c r="AV17" s="25">
        <f>Sardes!AV17</f>
        <v>3.6474039983219297E-2</v>
      </c>
      <c r="AW17" s="25">
        <f>Sardes!AW17</f>
        <v>0.36633983730216702</v>
      </c>
      <c r="AX17" s="25">
        <f>Sardes!AX17</f>
        <v>0.49052836768267599</v>
      </c>
      <c r="AY17" s="25">
        <f>Sardes!AY17</f>
        <v>1.43103546191093</v>
      </c>
      <c r="AZ17" s="25">
        <f>Sardes!AZ17</f>
        <v>2.2858110152242799E-2</v>
      </c>
      <c r="BA17" s="25">
        <f>Sardes!BA17</f>
        <v>0.30498208204014898</v>
      </c>
      <c r="BB17" s="25">
        <f>Sardes!BB17</f>
        <v>1.2244368572676001E-2</v>
      </c>
      <c r="BC17" s="25">
        <f>Sardes!BC17</f>
        <v>0.138207730509909</v>
      </c>
      <c r="BD17" s="25">
        <f>Sardes!BD17</f>
        <v>3.67258164371356E-2</v>
      </c>
      <c r="BE17" s="25">
        <f>Sardes!BE17</f>
        <v>0.13398390568640101</v>
      </c>
      <c r="BF17" s="25">
        <f>Sardes!BF17</f>
        <v>2.2324641801205001E-2</v>
      </c>
      <c r="BG17" s="25">
        <f>Sardes!BG17</f>
        <v>8.8024334389874906E-3</v>
      </c>
      <c r="BH17" s="25">
        <f>Sardes!BH17</f>
        <v>3.3123342542623301E-2</v>
      </c>
      <c r="BI17" s="25">
        <f>Sardes!BI17</f>
        <v>7.0923083088388697E-3</v>
      </c>
      <c r="BK17" s="25">
        <f>Sardes!BK17</f>
        <v>31.697602573758601</v>
      </c>
      <c r="BL17" s="25">
        <f>Sardes!BL17</f>
        <v>34036.183818186502</v>
      </c>
      <c r="BM17" s="25">
        <f>Sardes!BM17</f>
        <v>666.76204606671797</v>
      </c>
      <c r="BN17" s="25">
        <f>Sardes!BN17</f>
        <v>4.9136466238308198</v>
      </c>
      <c r="BO17" s="25">
        <f>Sardes!BO17</f>
        <v>131.03499462543499</v>
      </c>
      <c r="BP17" s="25">
        <f>Sardes!BP17</f>
        <v>3913.6098067611902</v>
      </c>
      <c r="BQ17" s="25">
        <f>Sardes!BQ17</f>
        <v>3.2052781574546302E-2</v>
      </c>
      <c r="BR17" s="25">
        <f>Sardes!BR17</f>
        <v>0.669602087536744</v>
      </c>
      <c r="BS17" s="25">
        <f>Sardes!BS17</f>
        <v>48.048114583232099</v>
      </c>
      <c r="BT17" s="25">
        <f>Sardes!BT17</f>
        <v>9.8444026775679596</v>
      </c>
      <c r="BU17" s="25">
        <f>Sardes!BU17</f>
        <v>0.71966279477754402</v>
      </c>
      <c r="BV17" s="25">
        <f>Sardes!BV17</f>
        <v>55.526474084575099</v>
      </c>
      <c r="BW17" s="25">
        <f>Sardes!BW17</f>
        <v>1.6539415850178101</v>
      </c>
      <c r="BX17" s="25">
        <f>Sardes!BX17</f>
        <v>0.114094336935448</v>
      </c>
      <c r="BY17" s="25">
        <f>Sardes!BY17</f>
        <v>9.0337621341389299E-2</v>
      </c>
      <c r="BZ17" s="25">
        <f>Sardes!BZ17</f>
        <v>1.4716839736315299</v>
      </c>
      <c r="CA17" s="25">
        <f>Sardes!CA17</f>
        <v>0.301772761487615</v>
      </c>
      <c r="CB17" s="25">
        <f>Sardes!CB17</f>
        <v>8.9743876982589805E-3</v>
      </c>
      <c r="CC17" s="25">
        <f>Sardes!CC17</f>
        <v>20.977383813391199</v>
      </c>
      <c r="CD17" s="25">
        <f>Sardes!CD17</f>
        <v>2.3370082922663</v>
      </c>
      <c r="CF17" s="25">
        <f>Sardes!CF17</f>
        <v>53.335875814363703</v>
      </c>
      <c r="CG17" s="25">
        <f>Sardes!CG17</f>
        <v>378491.23901357001</v>
      </c>
      <c r="CH17" s="25">
        <f>Sardes!CH17</f>
        <v>1071.4607480336599</v>
      </c>
      <c r="CI17" s="25">
        <f>Sardes!CI17</f>
        <v>20.210416161501499</v>
      </c>
      <c r="CJ17" s="25">
        <f>Sardes!CJ17</f>
        <v>70.382535961021901</v>
      </c>
      <c r="CK17" s="25">
        <f>Sardes!CK17</f>
        <v>2714.4131492421202</v>
      </c>
      <c r="CL17" s="25">
        <f>Sardes!CL17</f>
        <v>5.7890141444176098E-2</v>
      </c>
      <c r="CM17" s="25">
        <f>Sardes!CM17</f>
        <v>0.43793356665993</v>
      </c>
      <c r="CN17" s="25">
        <f>Sardes!CN17</f>
        <v>67.702616563909999</v>
      </c>
      <c r="CO17" s="25">
        <f>Sardes!CO17</f>
        <v>72.543286171903503</v>
      </c>
      <c r="CP17" s="25">
        <f>Sardes!CP17</f>
        <v>0.58665283584304695</v>
      </c>
      <c r="CQ17" s="25">
        <f>Sardes!CQ17</f>
        <v>36.240822938115798</v>
      </c>
      <c r="CR17" s="25">
        <f>Sardes!CR17</f>
        <v>1.0131228402652901</v>
      </c>
      <c r="CS17" s="25">
        <f>Sardes!CS17</f>
        <v>0.138207730509909</v>
      </c>
      <c r="CT17" s="25">
        <f>Sardes!CT17</f>
        <v>0.244391750921022</v>
      </c>
      <c r="CU17" s="25">
        <f>Sardes!CU17</f>
        <v>4.8178430173929403</v>
      </c>
      <c r="CV17" s="25">
        <f>Sardes!CV17</f>
        <v>0.30973968902126697</v>
      </c>
      <c r="CW17" s="25">
        <f>Sardes!CW17</f>
        <v>8.8024334389874906E-3</v>
      </c>
      <c r="CX17" s="25">
        <f>Sardes!CX17</f>
        <v>27.1320131277547</v>
      </c>
      <c r="CY17" s="25">
        <f>Sardes!CY17</f>
        <v>3.1685052437291299</v>
      </c>
      <c r="DA17" s="25">
        <f>Sardes!DA17</f>
        <v>0.97083672946528743</v>
      </c>
      <c r="DB17" s="25">
        <f>Sardes!DB17</f>
        <v>6777.5313638386606</v>
      </c>
      <c r="DC17" s="25">
        <f>Sardes!DC17</f>
        <v>18.180936179159794</v>
      </c>
      <c r="DD17" s="25">
        <f>Sardes!DD17</f>
        <v>0.34433882108553093</v>
      </c>
      <c r="DE17" s="25">
        <f>Sardes!DE17</f>
        <v>1.107584048736693</v>
      </c>
      <c r="DF17" s="25">
        <f>Sardes!DF17</f>
        <v>41.511135483133813</v>
      </c>
      <c r="DG17" s="25">
        <f>Sardes!DG17</f>
        <v>8.3028758722625392E-4</v>
      </c>
      <c r="DH17" s="25">
        <f>Sardes!DH17</f>
        <v>6.0313120322260019E-3</v>
      </c>
      <c r="DI17" s="25">
        <f>Sardes!DI17</f>
        <v>0.90364616564395317</v>
      </c>
      <c r="DJ17" s="25">
        <f>Sardes!DJ17</f>
        <v>0.91873462730374256</v>
      </c>
      <c r="DK17" s="25">
        <f>Sardes!DK17</f>
        <v>5.4386078180876938E-3</v>
      </c>
      <c r="DL17" s="25">
        <f>Sardes!DL17</f>
        <v>0.3223956991585859</v>
      </c>
      <c r="DM17" s="25">
        <f>Sardes!DM17</f>
        <v>8.8237283375889684E-3</v>
      </c>
      <c r="DN17" s="25">
        <f>Sardes!DN17</f>
        <v>1.1642467400379834E-3</v>
      </c>
      <c r="DO17" s="25">
        <f>Sardes!DO17</f>
        <v>2.0071595837797469E-3</v>
      </c>
      <c r="DP17" s="25">
        <f>Sardes!DP17</f>
        <v>3.7757390418439972E-2</v>
      </c>
      <c r="DQ17" s="25">
        <f>Sardes!DQ17</f>
        <v>1.5725496995366317E-3</v>
      </c>
      <c r="DR17" s="25">
        <f>Sardes!DR17</f>
        <v>4.3068261638732179E-5</v>
      </c>
      <c r="DS17" s="25">
        <f>Sardes!DS17</f>
        <v>0.13094600930383543</v>
      </c>
      <c r="DT17" s="25">
        <f>Sardes!DT17</f>
        <v>1.5161735487939729E-2</v>
      </c>
      <c r="DV17" s="25">
        <f>Sardes!DV17</f>
        <v>1.418723112013724E-2</v>
      </c>
      <c r="DW17" s="25">
        <f>Sardes!DW17</f>
        <v>99.042816329906955</v>
      </c>
      <c r="DX17" s="25">
        <f>Sardes!DX17</f>
        <v>0.26568539871402497</v>
      </c>
      <c r="DY17" s="25">
        <f>Sardes!DY17</f>
        <v>5.0319629347631584E-3</v>
      </c>
      <c r="DZ17" s="25">
        <f>Sardes!DZ17</f>
        <v>1.6185575192503732E-2</v>
      </c>
      <c r="EA17" s="25">
        <f>Sardes!EA17</f>
        <v>0.60661906918469821</v>
      </c>
      <c r="EB17" s="25">
        <f>Sardes!EB17</f>
        <v>1.2133329465859636E-5</v>
      </c>
      <c r="EC17" s="25">
        <f>Sardes!EC17</f>
        <v>8.8138010400557682E-5</v>
      </c>
      <c r="ED17" s="25">
        <f>Sardes!ED17</f>
        <v>1.3205348143222445E-2</v>
      </c>
      <c r="EE17" s="25">
        <f>Sardes!EE17</f>
        <v>1.3425841956773012E-2</v>
      </c>
      <c r="EF17" s="25">
        <f>Sardes!EF17</f>
        <v>7.9476583183551942E-5</v>
      </c>
      <c r="EG17" s="25">
        <f>Sardes!EG17</f>
        <v>4.7112991889174654E-3</v>
      </c>
      <c r="EH17" s="25">
        <f>Sardes!EH17</f>
        <v>1.2894472311078238E-4</v>
      </c>
      <c r="EI17" s="25">
        <f>Sardes!EI17</f>
        <v>1.7013610095780578E-5</v>
      </c>
      <c r="EJ17" s="25">
        <f>Sardes!EJ17</f>
        <v>2.9331437558780476E-5</v>
      </c>
      <c r="EK17" s="25">
        <f>Sardes!EK17</f>
        <v>5.5176406918050827E-4</v>
      </c>
      <c r="EL17" s="25">
        <f>Sardes!EL17</f>
        <v>2.2980306943595371E-5</v>
      </c>
      <c r="EM17" s="25">
        <f>Sardes!EM17</f>
        <v>6.2937398562142194E-7</v>
      </c>
      <c r="EN17" s="25">
        <f>Sardes!EN17</f>
        <v>1.9135671754779643E-3</v>
      </c>
      <c r="EO17" s="25">
        <f>Sardes!EO17</f>
        <v>2.2156459373787914E-4</v>
      </c>
      <c r="EQ17" s="25">
        <f>Sardes!EQ17</f>
        <v>198.08563265981391</v>
      </c>
      <c r="EU17" s="29" t="s">
        <v>566</v>
      </c>
      <c r="EV17" s="29">
        <v>5.1879798021603224E-2</v>
      </c>
      <c r="EW17" s="29">
        <v>1.8993003019406672E-2</v>
      </c>
      <c r="EX17" s="29">
        <v>0.4167759788024365</v>
      </c>
      <c r="EY17" s="29">
        <v>0.22514495661473763</v>
      </c>
      <c r="EZ17" s="29">
        <v>0.3749932895511619</v>
      </c>
      <c r="FA17" s="29">
        <v>0.58895026090545477</v>
      </c>
      <c r="FB17" s="29">
        <v>-0.13717252109162562</v>
      </c>
      <c r="FC17" s="29">
        <v>-0.16985425654400954</v>
      </c>
      <c r="FD17" s="29">
        <v>0.65940601411072608</v>
      </c>
      <c r="FE17" s="29">
        <v>0.43579238423914318</v>
      </c>
      <c r="FF17" s="29">
        <v>-1.2528412360914789E-2</v>
      </c>
      <c r="FG17" s="29">
        <v>0.59609265503744635</v>
      </c>
      <c r="FH17" s="29">
        <v>0.56981285999331999</v>
      </c>
      <c r="FI17" s="29">
        <v>-9.1325724862044919E-2</v>
      </c>
      <c r="FJ17" s="29">
        <v>-8.929865581523061E-2</v>
      </c>
      <c r="FK17" s="29">
        <v>1</v>
      </c>
      <c r="FL17" s="29"/>
      <c r="FM17" s="29"/>
      <c r="FN17" s="29"/>
      <c r="FO17" s="29"/>
    </row>
    <row r="18" spans="1:171">
      <c r="A18" s="25" t="str">
        <f>Sardes!A18</f>
        <v>LEM65-9.d</v>
      </c>
      <c r="B18" s="25" t="str">
        <f>Sardes!B18</f>
        <v>Sardes</v>
      </c>
      <c r="C18" s="25" t="str">
        <f>Sardes!C18</f>
        <v>porphyry</v>
      </c>
      <c r="D18" s="25" t="str">
        <f>Sardes!D18</f>
        <v>potassic</v>
      </c>
      <c r="E18" s="25" t="str">
        <f>Sardes!E18</f>
        <v>pyrite</v>
      </c>
      <c r="F18" s="25" t="str">
        <f>Sardes!F18</f>
        <v>anhedral</v>
      </c>
      <c r="G18" s="25">
        <f>Sardes!G18</f>
        <v>23.583363254897002</v>
      </c>
      <c r="H18" s="25">
        <f>Sardes!H18</f>
        <v>404739.127893731</v>
      </c>
      <c r="I18" s="25">
        <f>Sardes!I18</f>
        <v>308.47768438404302</v>
      </c>
      <c r="J18" s="25">
        <f>Sardes!J18</f>
        <v>38.652372598806998</v>
      </c>
      <c r="K18" s="25">
        <f>Sardes!K18</f>
        <v>2.43940171480559</v>
      </c>
      <c r="L18" s="25">
        <f>Sardes!L18</f>
        <v>2.6152863590938602</v>
      </c>
      <c r="M18" s="25">
        <f>Sardes!M18</f>
        <v>0.51394234324404497</v>
      </c>
      <c r="N18" s="25">
        <f>Sardes!N18</f>
        <v>0.974934295183291</v>
      </c>
      <c r="O18" s="25">
        <f>Sardes!O18</f>
        <v>7.9847712962594297</v>
      </c>
      <c r="P18" s="25">
        <f>Sardes!P18</f>
        <v>63.855556096912501</v>
      </c>
      <c r="Q18" s="25">
        <f>Sardes!Q18</f>
        <v>0.78335758609257999</v>
      </c>
      <c r="R18" s="25">
        <f>Sardes!R18</f>
        <v>0.165081817682075</v>
      </c>
      <c r="S18" s="25">
        <f>Sardes!S18</f>
        <v>8.1749344268230804E-3</v>
      </c>
      <c r="T18" s="25">
        <f>Sardes!T18</f>
        <v>0.150820920040456</v>
      </c>
      <c r="U18" s="25">
        <f>Sardes!U18</f>
        <v>7.2536869313267902E-2</v>
      </c>
      <c r="V18" s="25">
        <f>Sardes!V18</f>
        <v>0.49778009424585301</v>
      </c>
      <c r="W18" s="25">
        <f>Sardes!W18</f>
        <v>1.6412301659818999E-2</v>
      </c>
      <c r="X18" s="25">
        <f>Sardes!X18</f>
        <v>7.2814582263900002E-2</v>
      </c>
      <c r="Y18" s="25">
        <f>Sardes!Y18</f>
        <v>4.2183949949522201</v>
      </c>
      <c r="Z18" s="25">
        <f>Sardes!Z18</f>
        <v>0.90931811339917701</v>
      </c>
      <c r="AA18" s="25">
        <f>Sardes!AA18</f>
        <v>7.9808214513994455</v>
      </c>
      <c r="AB18" s="25">
        <f>Sardes!AB18</f>
        <v>15.137405618327064</v>
      </c>
      <c r="AC18" s="25">
        <f>Sardes!AC18</f>
        <v>0.21556021057470376</v>
      </c>
      <c r="AD18" s="25">
        <f>Sardes!AD18</f>
        <v>38.633252342312346</v>
      </c>
      <c r="AE18" s="25">
        <f>Sardes!AE18</f>
        <v>1.7261205352042841E-2</v>
      </c>
      <c r="AF18" s="25">
        <f>Sardes!AF18</f>
        <v>1.7195371557207503E-2</v>
      </c>
      <c r="AG18" s="25">
        <f>Sardes!AG18</f>
        <v>2.5394303242931814E-3</v>
      </c>
      <c r="AH18" s="25">
        <f>Sardes!AH18</f>
        <v>0.18570038771379985</v>
      </c>
      <c r="AI18" s="25">
        <f>Sardes!AI18</f>
        <v>2.9477597875997748E-3</v>
      </c>
      <c r="AJ18" s="25">
        <f>Sardes!AJ18</f>
        <v>0.20700218955681332</v>
      </c>
      <c r="AK18" s="25">
        <f>Sardes!AK18</f>
        <v>2.3604489384473144E-4</v>
      </c>
      <c r="AL18" s="25">
        <f>Sardes!AL18</f>
        <v>2.351446246690644E-4</v>
      </c>
      <c r="AM18" s="25">
        <f>Sardes!AM18</f>
        <v>2.5394303242931814E-3</v>
      </c>
      <c r="AP18" s="25">
        <f>Sardes!AP18</f>
        <v>0.17741938317494901</v>
      </c>
      <c r="AQ18" s="25">
        <f>Sardes!AQ18</f>
        <v>3.16055362232051</v>
      </c>
      <c r="AR18" s="25">
        <f>Sardes!AR18</f>
        <v>2.2129835598381699E-2</v>
      </c>
      <c r="AS18" s="25">
        <f>Sardes!AS18</f>
        <v>0.17413342104350699</v>
      </c>
      <c r="AT18" s="25">
        <f>Sardes!AT18</f>
        <v>7.8255812062627106E-2</v>
      </c>
      <c r="AU18" s="25">
        <f>Sardes!AU18</f>
        <v>2.6152863590938602</v>
      </c>
      <c r="AV18" s="25">
        <f>Sardes!AV18</f>
        <v>3.2900759794897198E-2</v>
      </c>
      <c r="AW18" s="25">
        <f>Sardes!AW18</f>
        <v>0.40270848470954701</v>
      </c>
      <c r="AX18" s="25">
        <f>Sardes!AX18</f>
        <v>0.41740903734238999</v>
      </c>
      <c r="AY18" s="25">
        <f>Sardes!AY18</f>
        <v>0.71407457294794696</v>
      </c>
      <c r="AZ18" s="25">
        <f>Sardes!AZ18</f>
        <v>1.36626161725492E-2</v>
      </c>
      <c r="BA18" s="25">
        <f>Sardes!BA18</f>
        <v>0.165081817682075</v>
      </c>
      <c r="BB18" s="25">
        <f>Sardes!BB18</f>
        <v>8.1749344268230804E-3</v>
      </c>
      <c r="BC18" s="25">
        <f>Sardes!BC18</f>
        <v>7.6982598276587502E-2</v>
      </c>
      <c r="BD18" s="25">
        <f>Sardes!BD18</f>
        <v>3.7275789543725901E-2</v>
      </c>
      <c r="BE18" s="25">
        <f>Sardes!BE18</f>
        <v>9.5083906884980196E-2</v>
      </c>
      <c r="BF18" s="25">
        <f>Sardes!BF18</f>
        <v>9.9287167898040995E-3</v>
      </c>
      <c r="BG18" s="25">
        <f>Sardes!BG18</f>
        <v>8.3103465272125407E-3</v>
      </c>
      <c r="BH18" s="25">
        <f>Sardes!BH18</f>
        <v>2.6683836536412899E-2</v>
      </c>
      <c r="BI18" s="25">
        <f>Sardes!BI18</f>
        <v>3.7057720087752101E-3</v>
      </c>
      <c r="BK18" s="25">
        <f>Sardes!BK18</f>
        <v>6.36275823593434</v>
      </c>
      <c r="BL18" s="25">
        <f>Sardes!BL18</f>
        <v>14596.735403914699</v>
      </c>
      <c r="BM18" s="25">
        <f>Sardes!BM18</f>
        <v>92.254846760698996</v>
      </c>
      <c r="BN18" s="25">
        <f>Sardes!BN18</f>
        <v>11.0530558416225</v>
      </c>
      <c r="BO18" s="25">
        <f>Sardes!BO18</f>
        <v>4.69231218149943</v>
      </c>
      <c r="BP18" s="25">
        <f>Sardes!BP18</f>
        <v>1.74905473140865</v>
      </c>
      <c r="BQ18" s="25">
        <f>Sardes!BQ18</f>
        <v>0.85287713635325202</v>
      </c>
      <c r="BR18" s="25">
        <f>Sardes!BR18</f>
        <v>0.189024425756288</v>
      </c>
      <c r="BS18" s="25">
        <f>Sardes!BS18</f>
        <v>5.5803469978064904</v>
      </c>
      <c r="BT18" s="25">
        <f>Sardes!BT18</f>
        <v>11.127969996926399</v>
      </c>
      <c r="BU18" s="25">
        <f>Sardes!BU18</f>
        <v>0.78108247231797501</v>
      </c>
      <c r="BV18" s="25">
        <f>Sardes!BV18</f>
        <v>6.2376508600385898E-2</v>
      </c>
      <c r="BW18" s="25">
        <f>Sardes!BW18</f>
        <v>1.6659761200848701E-4</v>
      </c>
      <c r="BX18" s="25">
        <f>Sardes!BX18</f>
        <v>0.179960000166386</v>
      </c>
      <c r="BY18" s="25">
        <f>Sardes!BY18</f>
        <v>0.156949849351392</v>
      </c>
      <c r="BZ18" s="25">
        <f>Sardes!BZ18</f>
        <v>0.52165272912799399</v>
      </c>
      <c r="CA18" s="25">
        <f>Sardes!CA18</f>
        <v>1.79372164608919E-3</v>
      </c>
      <c r="CB18" s="25">
        <f>Sardes!CB18</f>
        <v>9.6386534642142002E-2</v>
      </c>
      <c r="CC18" s="25">
        <f>Sardes!CC18</f>
        <v>2.4147031685665299</v>
      </c>
      <c r="CD18" s="25">
        <f>Sardes!CD18</f>
        <v>0.44603160375116402</v>
      </c>
      <c r="CF18" s="25">
        <f>Sardes!CF18</f>
        <v>23.583363254897002</v>
      </c>
      <c r="CG18" s="25">
        <f>Sardes!CG18</f>
        <v>404739.127893731</v>
      </c>
      <c r="CH18" s="25">
        <f>Sardes!CH18</f>
        <v>308.47768438404302</v>
      </c>
      <c r="CI18" s="25">
        <f>Sardes!CI18</f>
        <v>38.652372598806998</v>
      </c>
      <c r="CJ18" s="25">
        <f>Sardes!CJ18</f>
        <v>2.43940171480559</v>
      </c>
      <c r="CK18" s="25">
        <f>Sardes!CK18</f>
        <v>2.6152863590938602</v>
      </c>
      <c r="CL18" s="25">
        <f>Sardes!CL18</f>
        <v>0.51394234324404497</v>
      </c>
      <c r="CM18" s="25">
        <f>Sardes!CM18</f>
        <v>0.974934295183291</v>
      </c>
      <c r="CN18" s="25">
        <f>Sardes!CN18</f>
        <v>7.9847712962594297</v>
      </c>
      <c r="CO18" s="25">
        <f>Sardes!CO18</f>
        <v>63.855556096912501</v>
      </c>
      <c r="CP18" s="25">
        <f>Sardes!CP18</f>
        <v>0.78335758609257999</v>
      </c>
      <c r="CQ18" s="25">
        <f>Sardes!CQ18</f>
        <v>0.165081817682075</v>
      </c>
      <c r="CR18" s="25">
        <f>Sardes!CR18</f>
        <v>8.1749344268230804E-3</v>
      </c>
      <c r="CS18" s="25">
        <f>Sardes!CS18</f>
        <v>0.150820920040456</v>
      </c>
      <c r="CT18" s="25">
        <f>Sardes!CT18</f>
        <v>7.2536869313267902E-2</v>
      </c>
      <c r="CU18" s="25">
        <f>Sardes!CU18</f>
        <v>0.49778009424585301</v>
      </c>
      <c r="CV18" s="25">
        <f>Sardes!CV18</f>
        <v>1.6412301659818999E-2</v>
      </c>
      <c r="CW18" s="25">
        <f>Sardes!CW18</f>
        <v>7.2814582263900002E-2</v>
      </c>
      <c r="CX18" s="25">
        <f>Sardes!CX18</f>
        <v>4.2183949949522201</v>
      </c>
      <c r="CY18" s="25">
        <f>Sardes!CY18</f>
        <v>0.90931811339917701</v>
      </c>
      <c r="DA18" s="25">
        <f>Sardes!DA18</f>
        <v>0.42927194693238929</v>
      </c>
      <c r="DB18" s="25">
        <f>Sardes!DB18</f>
        <v>7247.5445947485186</v>
      </c>
      <c r="DC18" s="25">
        <f>Sardes!DC18</f>
        <v>5.2343616905927899</v>
      </c>
      <c r="DD18" s="25">
        <f>Sardes!DD18</f>
        <v>0.65854717223413539</v>
      </c>
      <c r="DE18" s="25">
        <f>Sardes!DE18</f>
        <v>3.8387966430705162E-2</v>
      </c>
      <c r="DF18" s="25">
        <f>Sardes!DF18</f>
        <v>3.9995203534085644E-2</v>
      </c>
      <c r="DG18" s="25">
        <f>Sardes!DG18</f>
        <v>7.3712023757446605E-3</v>
      </c>
      <c r="DH18" s="25">
        <f>Sardes!DH18</f>
        <v>1.3426997592387977E-2</v>
      </c>
      <c r="DI18" s="25">
        <f>Sardes!DI18</f>
        <v>0.10657502370824208</v>
      </c>
      <c r="DJ18" s="25">
        <f>Sardes!DJ18</f>
        <v>0.80870765067011785</v>
      </c>
      <c r="DK18" s="25">
        <f>Sardes!DK18</f>
        <v>7.262173523731554E-3</v>
      </c>
      <c r="DL18" s="25">
        <f>Sardes!DL18</f>
        <v>1.4685557257036678E-3</v>
      </c>
      <c r="DM18" s="25">
        <f>Sardes!DM18</f>
        <v>7.1199066582095842E-5</v>
      </c>
      <c r="DN18" s="25">
        <f>Sardes!DN18</f>
        <v>1.2704988631156264E-3</v>
      </c>
      <c r="DO18" s="25">
        <f>Sardes!DO18</f>
        <v>5.9573644311159573E-4</v>
      </c>
      <c r="DP18" s="25">
        <f>Sardes!DP18</f>
        <v>3.9010979172872493E-3</v>
      </c>
      <c r="DQ18" s="25">
        <f>Sardes!DQ18</f>
        <v>8.3325324324455075E-5</v>
      </c>
      <c r="DR18" s="25">
        <f>Sardes!DR18</f>
        <v>3.5626483310475957E-4</v>
      </c>
      <c r="DS18" s="25">
        <f>Sardes!DS18</f>
        <v>2.0359049203437358E-2</v>
      </c>
      <c r="DT18" s="25">
        <f>Sardes!DT18</f>
        <v>4.3512128430390311E-3</v>
      </c>
      <c r="DV18" s="25">
        <f>Sardes!DV18</f>
        <v>5.9161354631295298E-3</v>
      </c>
      <c r="DW18" s="25">
        <f>Sardes!DW18</f>
        <v>99.884131502209925</v>
      </c>
      <c r="DX18" s="25">
        <f>Sardes!DX18</f>
        <v>7.213886918503902E-2</v>
      </c>
      <c r="DY18" s="25">
        <f>Sardes!DY18</f>
        <v>9.0759582768907814E-3</v>
      </c>
      <c r="DZ18" s="25">
        <f>Sardes!DZ18</f>
        <v>5.2905485946858424E-4</v>
      </c>
      <c r="EA18" s="25">
        <f>Sardes!EA18</f>
        <v>5.5120546235078107E-4</v>
      </c>
      <c r="EB18" s="25">
        <f>Sardes!EB18</f>
        <v>1.0158835696737502E-4</v>
      </c>
      <c r="EC18" s="25">
        <f>Sardes!EC18</f>
        <v>1.8504804981396225E-4</v>
      </c>
      <c r="ED18" s="25">
        <f>Sardes!ED18</f>
        <v>1.4687945060232591E-3</v>
      </c>
      <c r="EE18" s="25">
        <f>Sardes!EE18</f>
        <v>1.1145438330232195E-2</v>
      </c>
      <c r="EF18" s="25">
        <f>Sardes!EF18</f>
        <v>1.0008574431702955E-4</v>
      </c>
      <c r="EG18" s="25">
        <f>Sardes!EG18</f>
        <v>2.023932537521672E-5</v>
      </c>
      <c r="EH18" s="25">
        <f>Sardes!EH18</f>
        <v>9.812505237254668E-7</v>
      </c>
      <c r="EI18" s="25">
        <f>Sardes!EI18</f>
        <v>1.7509747454165586E-5</v>
      </c>
      <c r="EJ18" s="25">
        <f>Sardes!EJ18</f>
        <v>8.2103140514007662E-6</v>
      </c>
      <c r="EK18" s="25">
        <f>Sardes!EK18</f>
        <v>5.3764108972252211E-5</v>
      </c>
      <c r="EL18" s="25">
        <f>Sardes!EL18</f>
        <v>1.1483720511797631E-6</v>
      </c>
      <c r="EM18" s="25">
        <f>Sardes!EM18</f>
        <v>4.9099668134823584E-6</v>
      </c>
      <c r="EN18" s="25">
        <f>Sardes!EN18</f>
        <v>2.8058412353469084E-4</v>
      </c>
      <c r="EO18" s="25">
        <f>Sardes!EO18</f>
        <v>5.9967497974849782E-5</v>
      </c>
      <c r="EQ18" s="25">
        <f>Sardes!EQ18</f>
        <v>199.76826300441985</v>
      </c>
      <c r="EU18" s="29" t="s">
        <v>567</v>
      </c>
      <c r="EV18" s="29">
        <v>0.39733531732660882</v>
      </c>
      <c r="EW18" s="29">
        <v>0.2560364760997178</v>
      </c>
      <c r="EX18" s="29">
        <v>-8.1726097331670466E-2</v>
      </c>
      <c r="EY18" s="29">
        <v>0.52644002096725739</v>
      </c>
      <c r="EZ18" s="29">
        <v>0.26946989688123901</v>
      </c>
      <c r="FA18" s="29">
        <v>0.22114324661922519</v>
      </c>
      <c r="FB18" s="29">
        <v>3.6563072487509903E-2</v>
      </c>
      <c r="FC18" s="29">
        <v>-7.0494027263606374E-2</v>
      </c>
      <c r="FD18" s="29">
        <v>0.48885011368885484</v>
      </c>
      <c r="FE18" s="29">
        <v>-1.4987001152242822E-2</v>
      </c>
      <c r="FF18" s="29">
        <v>0.19408093832735118</v>
      </c>
      <c r="FG18" s="29">
        <v>0.22111389853849428</v>
      </c>
      <c r="FH18" s="29">
        <v>0.24179196019782892</v>
      </c>
      <c r="FI18" s="29">
        <v>-6.6947965012842323E-2</v>
      </c>
      <c r="FJ18" s="29">
        <v>-6.3498953395671937E-2</v>
      </c>
      <c r="FK18" s="29">
        <v>0.447467864545607</v>
      </c>
      <c r="FL18" s="29">
        <v>1</v>
      </c>
      <c r="FM18" s="29"/>
      <c r="FN18" s="29"/>
      <c r="FO18" s="29"/>
    </row>
    <row r="19" spans="1:171">
      <c r="A19" s="25" t="str">
        <f>Sardes!A19</f>
        <v>LEM65-10.d</v>
      </c>
      <c r="B19" s="25" t="str">
        <f>Sardes!B19</f>
        <v>Sardes</v>
      </c>
      <c r="C19" s="25" t="str">
        <f>Sardes!C19</f>
        <v>porphyry</v>
      </c>
      <c r="D19" s="25" t="str">
        <f>Sardes!D19</f>
        <v>potassic</v>
      </c>
      <c r="E19" s="25" t="str">
        <f>Sardes!E19</f>
        <v>pyrite</v>
      </c>
      <c r="F19" s="25" t="str">
        <f>Sardes!F19</f>
        <v>anhedral</v>
      </c>
      <c r="G19" s="25">
        <f>Sardes!G19</f>
        <v>21.474760631121502</v>
      </c>
      <c r="H19" s="25">
        <f>Sardes!H19</f>
        <v>417915.08910021302</v>
      </c>
      <c r="I19" s="25">
        <f>Sardes!I19</f>
        <v>625.47360374372499</v>
      </c>
      <c r="J19" s="25">
        <f>Sardes!J19</f>
        <v>2.95815596092674</v>
      </c>
      <c r="K19" s="25">
        <f>Sardes!K19</f>
        <v>0.11926650227505201</v>
      </c>
      <c r="L19" s="25">
        <f>Sardes!L19</f>
        <v>1.4845176074634501</v>
      </c>
      <c r="M19" s="25">
        <f>Sardes!M19</f>
        <v>3.0271445050632902E-2</v>
      </c>
      <c r="N19" s="25">
        <f>Sardes!N19</f>
        <v>0.64477064661585703</v>
      </c>
      <c r="O19" s="25">
        <f>Sardes!O19</f>
        <v>17.5879872373689</v>
      </c>
      <c r="P19" s="25">
        <f>Sardes!P19</f>
        <v>122.886239231101</v>
      </c>
      <c r="Q19" s="25">
        <f>Sardes!Q19</f>
        <v>2.10510224587994E-2</v>
      </c>
      <c r="R19" s="25">
        <f>Sardes!R19</f>
        <v>8.7950234527419804E-2</v>
      </c>
      <c r="S19" s="25">
        <f>Sardes!S19</f>
        <v>4.1468681771777401E-3</v>
      </c>
      <c r="T19" s="25">
        <f>Sardes!T19</f>
        <v>8.6207254673385594E-2</v>
      </c>
      <c r="U19" s="25">
        <f>Sardes!U19</f>
        <v>1.9205279146229999E-2</v>
      </c>
      <c r="V19" s="25">
        <f>Sardes!V19</f>
        <v>0.87914559049446905</v>
      </c>
      <c r="W19" s="25">
        <f>Sardes!W19</f>
        <v>1.98519033449786E-5</v>
      </c>
      <c r="X19" s="25">
        <f>Sardes!X19</f>
        <v>5.9316814867998498E-3</v>
      </c>
      <c r="Y19" s="25">
        <f>Sardes!Y19</f>
        <v>1.8808696528219999E-2</v>
      </c>
      <c r="Z19" s="25">
        <f>Sardes!Z19</f>
        <v>1.90869424535877E-3</v>
      </c>
      <c r="AA19" s="25">
        <f>Sardes!AA19</f>
        <v>211.44037434313461</v>
      </c>
      <c r="AB19" s="25">
        <f>Sardes!AB19</f>
        <v>6533.4798212479109</v>
      </c>
      <c r="AC19" s="25">
        <f>Sardes!AC19</f>
        <v>0.10147934719957989</v>
      </c>
      <c r="AD19" s="25">
        <f>Sardes!AD19</f>
        <v>35.562545918545574</v>
      </c>
      <c r="AE19" s="25">
        <f>Sardes!AE19</f>
        <v>0.31536908886270426</v>
      </c>
      <c r="AF19" s="25">
        <f>Sardes!AF19</f>
        <v>1.0210850665496665</v>
      </c>
      <c r="AG19" s="25">
        <f>Sardes!AG19</f>
        <v>3.365613246154609E-5</v>
      </c>
      <c r="AH19" s="25">
        <f>Sardes!AH19</f>
        <v>1.1192175080934015</v>
      </c>
      <c r="AI19" s="25">
        <f>Sardes!AI19</f>
        <v>3.0515983950952124E-6</v>
      </c>
      <c r="AJ19" s="25">
        <f>Sardes!AJ19</f>
        <v>0.1964691051637906</v>
      </c>
      <c r="AK19" s="25">
        <f>Sardes!AK19</f>
        <v>9.4835041020056139E-6</v>
      </c>
      <c r="AL19" s="25">
        <f>Sardes!AL19</f>
        <v>3.0705179293383849E-5</v>
      </c>
      <c r="AM19" s="25">
        <f>Sardes!AM19</f>
        <v>3.365613246154609E-5</v>
      </c>
      <c r="AP19" s="25">
        <f>Sardes!AP19</f>
        <v>9.4505854627351796E-2</v>
      </c>
      <c r="AQ19" s="25">
        <f>Sardes!AQ19</f>
        <v>4.9647892795130097</v>
      </c>
      <c r="AR19" s="25">
        <f>Sardes!AR19</f>
        <v>2.4235895104076699E-2</v>
      </c>
      <c r="AS19" s="25">
        <f>Sardes!AS19</f>
        <v>0.14786605653886101</v>
      </c>
      <c r="AT19" s="25">
        <f>Sardes!AT19</f>
        <v>0.11926650227505201</v>
      </c>
      <c r="AU19" s="25">
        <f>Sardes!AU19</f>
        <v>1.4845176074634501</v>
      </c>
      <c r="AV19" s="25">
        <f>Sardes!AV19</f>
        <v>3.0271445050632902E-2</v>
      </c>
      <c r="AW19" s="25">
        <f>Sardes!AW19</f>
        <v>0.427363303307769</v>
      </c>
      <c r="AX19" s="25">
        <f>Sardes!AX19</f>
        <v>0.30675302385508901</v>
      </c>
      <c r="AY19" s="25">
        <f>Sardes!AY19</f>
        <v>0.84813661642246196</v>
      </c>
      <c r="AZ19" s="25">
        <f>Sardes!AZ19</f>
        <v>2.10510224587994E-2</v>
      </c>
      <c r="BA19" s="25">
        <f>Sardes!BA19</f>
        <v>8.7950234527419804E-2</v>
      </c>
      <c r="BB19" s="25">
        <f>Sardes!BB19</f>
        <v>4.1468681771777401E-3</v>
      </c>
      <c r="BC19" s="25">
        <f>Sardes!BC19</f>
        <v>8.6207254673385594E-2</v>
      </c>
      <c r="BD19" s="25">
        <f>Sardes!BD19</f>
        <v>1.9205279146229999E-2</v>
      </c>
      <c r="BE19" s="25">
        <f>Sardes!BE19</f>
        <v>0.35476463454150298</v>
      </c>
      <c r="BF19" s="25">
        <f>Sardes!BF19</f>
        <v>1.98519033449786E-5</v>
      </c>
      <c r="BG19" s="25">
        <f>Sardes!BG19</f>
        <v>5.9316814867998498E-3</v>
      </c>
      <c r="BH19" s="25">
        <f>Sardes!BH19</f>
        <v>1.8808696528219999E-2</v>
      </c>
      <c r="BI19" s="25">
        <f>Sardes!BI19</f>
        <v>3.9265409758830696E-6</v>
      </c>
      <c r="BK19" s="25">
        <f>Sardes!BK19</f>
        <v>8.2242146147396306E-2</v>
      </c>
      <c r="BL19" s="25">
        <f>Sardes!BL19</f>
        <v>32179.5214084205</v>
      </c>
      <c r="BM19" s="25">
        <f>Sardes!BM19</f>
        <v>119.168601628612</v>
      </c>
      <c r="BN19" s="25">
        <f>Sardes!BN19</f>
        <v>0.46950176082670603</v>
      </c>
      <c r="BO19" s="25">
        <f>Sardes!BO19</f>
        <v>5.7765379119029799E-2</v>
      </c>
      <c r="BP19" s="25">
        <f>Sardes!BP19</f>
        <v>2.15387729042508</v>
      </c>
      <c r="BQ19" s="25">
        <f>Sardes!BQ19</f>
        <v>4.9727076545305997E-2</v>
      </c>
      <c r="BR19" s="25">
        <f>Sardes!BR19</f>
        <v>0.451511479313282</v>
      </c>
      <c r="BS19" s="25">
        <f>Sardes!BS19</f>
        <v>3.3549619558449302</v>
      </c>
      <c r="BT19" s="25">
        <f>Sardes!BT19</f>
        <v>8.0385768115129608</v>
      </c>
      <c r="BU19" s="25">
        <f>Sardes!BU19</f>
        <v>2.1216935671587701E-2</v>
      </c>
      <c r="BV19" s="25">
        <f>Sardes!BV19</f>
        <v>4.9578549925075099E-2</v>
      </c>
      <c r="BW19" s="25">
        <f>Sardes!BW19</f>
        <v>4.1441388550967602E-3</v>
      </c>
      <c r="BX19" s="25">
        <f>Sardes!BX19</f>
        <v>5.30359871342325E-2</v>
      </c>
      <c r="BY19" s="25">
        <f>Sardes!BY19</f>
        <v>2.3860970413398599E-2</v>
      </c>
      <c r="BZ19" s="25">
        <f>Sardes!BZ19</f>
        <v>0.44864744234300202</v>
      </c>
      <c r="CA19" s="25">
        <f>Sardes!CA19</f>
        <v>1.08567431555243E-4</v>
      </c>
      <c r="CB19" s="25">
        <f>Sardes!CB19</f>
        <v>4.2247165653285096E-3</v>
      </c>
      <c r="CC19" s="25">
        <f>Sardes!CC19</f>
        <v>7.31423952861126E-3</v>
      </c>
      <c r="CD19" s="25">
        <f>Sardes!CD19</f>
        <v>4.4568608664179599E-3</v>
      </c>
      <c r="CF19" s="25">
        <f>Sardes!CF19</f>
        <v>21.474760631121502</v>
      </c>
      <c r="CG19" s="25">
        <f>Sardes!CG19</f>
        <v>417915.08910021302</v>
      </c>
      <c r="CH19" s="25">
        <f>Sardes!CH19</f>
        <v>625.47360374372499</v>
      </c>
      <c r="CI19" s="25">
        <f>Sardes!CI19</f>
        <v>2.95815596092674</v>
      </c>
      <c r="CJ19" s="25">
        <f>Sardes!CJ19</f>
        <v>0.11926650227505201</v>
      </c>
      <c r="CK19" s="25">
        <f>Sardes!CK19</f>
        <v>1.4845176074634501</v>
      </c>
      <c r="CL19" s="25">
        <f>Sardes!CL19</f>
        <v>3.0271445050632902E-2</v>
      </c>
      <c r="CM19" s="25">
        <f>Sardes!CM19</f>
        <v>0.64477064661585703</v>
      </c>
      <c r="CN19" s="25">
        <f>Sardes!CN19</f>
        <v>17.5879872373689</v>
      </c>
      <c r="CO19" s="25">
        <f>Sardes!CO19</f>
        <v>122.886239231101</v>
      </c>
      <c r="CP19" s="25">
        <f>Sardes!CP19</f>
        <v>2.10510224587994E-2</v>
      </c>
      <c r="CQ19" s="25">
        <f>Sardes!CQ19</f>
        <v>8.7950234527419804E-2</v>
      </c>
      <c r="CR19" s="25">
        <f>Sardes!CR19</f>
        <v>4.1468681771777401E-3</v>
      </c>
      <c r="CS19" s="25">
        <f>Sardes!CS19</f>
        <v>8.6207254673385594E-2</v>
      </c>
      <c r="CT19" s="25">
        <f>Sardes!CT19</f>
        <v>1.9205279146229999E-2</v>
      </c>
      <c r="CU19" s="25">
        <f>Sardes!CU19</f>
        <v>0.87914559049446905</v>
      </c>
      <c r="CV19" s="25">
        <f>Sardes!CV19</f>
        <v>1.98519033449786E-5</v>
      </c>
      <c r="CW19" s="25">
        <f>Sardes!CW19</f>
        <v>5.9316814867998498E-3</v>
      </c>
      <c r="CX19" s="25">
        <f>Sardes!CX19</f>
        <v>1.8808696528219999E-2</v>
      </c>
      <c r="CY19" s="25">
        <f>Sardes!CY19</f>
        <v>1.90869424535877E-3</v>
      </c>
      <c r="DA19" s="25">
        <f>Sardes!DA19</f>
        <v>0.39089048522857994</v>
      </c>
      <c r="DB19" s="25">
        <f>Sardes!DB19</f>
        <v>7483.4826591496649</v>
      </c>
      <c r="DC19" s="25">
        <f>Sardes!DC19</f>
        <v>10.613263894438534</v>
      </c>
      <c r="DD19" s="25">
        <f>Sardes!DD19</f>
        <v>5.0400146539930218E-2</v>
      </c>
      <c r="DE19" s="25">
        <f>Sardes!DE19</f>
        <v>1.8768530241880213E-3</v>
      </c>
      <c r="DF19" s="25">
        <f>Sardes!DF19</f>
        <v>2.2702517318602997E-2</v>
      </c>
      <c r="DG19" s="25">
        <f>Sardes!DG19</f>
        <v>4.3416727694782069E-4</v>
      </c>
      <c r="DH19" s="25">
        <f>Sardes!DH19</f>
        <v>8.8799152543156176E-3</v>
      </c>
      <c r="DI19" s="25">
        <f>Sardes!DI19</f>
        <v>0.23475189047442793</v>
      </c>
      <c r="DJ19" s="25">
        <f>Sardes!DJ19</f>
        <v>1.5563100206573077</v>
      </c>
      <c r="DK19" s="25">
        <f>Sardes!DK19</f>
        <v>1.9515503604212734E-4</v>
      </c>
      <c r="DL19" s="25">
        <f>Sardes!DL19</f>
        <v>7.8239882687121192E-4</v>
      </c>
      <c r="DM19" s="25">
        <f>Sardes!DM19</f>
        <v>3.6116882171591044E-5</v>
      </c>
      <c r="DN19" s="25">
        <f>Sardes!DN19</f>
        <v>7.2620044371481422E-4</v>
      </c>
      <c r="DO19" s="25">
        <f>Sardes!DO19</f>
        <v>1.5773061059650131E-4</v>
      </c>
      <c r="DP19" s="25">
        <f>Sardes!DP19</f>
        <v>6.8898557248782844E-3</v>
      </c>
      <c r="DQ19" s="25">
        <f>Sardes!DQ19</f>
        <v>1.0078819649823079E-7</v>
      </c>
      <c r="DR19" s="25">
        <f>Sardes!DR19</f>
        <v>2.9022339333985947E-5</v>
      </c>
      <c r="DS19" s="25">
        <f>Sardes!DS19</f>
        <v>9.0775562394884173E-5</v>
      </c>
      <c r="DT19" s="25">
        <f>Sardes!DT19</f>
        <v>9.1333657511713307E-6</v>
      </c>
      <c r="DV19" s="25">
        <f>Sardes!DV19</f>
        <v>5.2136790963608582E-3</v>
      </c>
      <c r="DW19" s="25">
        <f>Sardes!DW19</f>
        <v>99.814343358017581</v>
      </c>
      <c r="DX19" s="25">
        <f>Sardes!DX19</f>
        <v>0.14155921978565944</v>
      </c>
      <c r="DY19" s="25">
        <f>Sardes!DY19</f>
        <v>6.7223480846585152E-4</v>
      </c>
      <c r="DZ19" s="25">
        <f>Sardes!DZ19</f>
        <v>2.5033378270715948E-5</v>
      </c>
      <c r="EA19" s="25">
        <f>Sardes!EA19</f>
        <v>3.0280511921275242E-4</v>
      </c>
      <c r="EB19" s="25">
        <f>Sardes!EB19</f>
        <v>5.7909029298144305E-6</v>
      </c>
      <c r="EC19" s="25">
        <f>Sardes!EC19</f>
        <v>1.1843989630959745E-4</v>
      </c>
      <c r="ED19" s="25">
        <f>Sardes!ED19</f>
        <v>3.1311097876480921E-3</v>
      </c>
      <c r="EE19" s="25">
        <f>Sardes!EE19</f>
        <v>2.0757990610626092E-2</v>
      </c>
      <c r="EF19" s="25">
        <f>Sardes!EF19</f>
        <v>2.6029687864297917E-6</v>
      </c>
      <c r="EG19" s="25">
        <f>Sardes!EG19</f>
        <v>1.0435599132811654E-5</v>
      </c>
      <c r="EH19" s="25">
        <f>Sardes!EH19</f>
        <v>4.8172529319469014E-7</v>
      </c>
      <c r="EI19" s="25">
        <f>Sardes!EI19</f>
        <v>9.6860277142583176E-6</v>
      </c>
      <c r="EJ19" s="25">
        <f>Sardes!EJ19</f>
        <v>2.1038035419110442E-6</v>
      </c>
      <c r="EK19" s="25">
        <f>Sardes!EK19</f>
        <v>9.1896574941532238E-5</v>
      </c>
      <c r="EL19" s="25">
        <f>Sardes!EL19</f>
        <v>1.3443082732890122E-9</v>
      </c>
      <c r="EM19" s="25">
        <f>Sardes!EM19</f>
        <v>3.8709861107161781E-7</v>
      </c>
      <c r="EN19" s="25">
        <f>Sardes!EN19</f>
        <v>1.2107602256981334E-6</v>
      </c>
      <c r="EO19" s="25">
        <f>Sardes!EO19</f>
        <v>1.2182040723875499E-7</v>
      </c>
      <c r="EQ19" s="25">
        <f>Sardes!EQ19</f>
        <v>199.62868671603516</v>
      </c>
      <c r="EU19" s="29" t="s">
        <v>568</v>
      </c>
      <c r="EV19" s="29">
        <v>0.62446244813324026</v>
      </c>
      <c r="EW19" s="29">
        <v>0.62603303105574726</v>
      </c>
      <c r="EX19" s="29">
        <v>-0.1407817027142432</v>
      </c>
      <c r="EY19" s="29">
        <v>2.7519604297571748E-2</v>
      </c>
      <c r="EZ19" s="29">
        <v>-1.2683274689342773E-2</v>
      </c>
      <c r="FA19" s="29">
        <v>-6.3762915522577457E-2</v>
      </c>
      <c r="FB19" s="29">
        <v>6.1014061405653608E-3</v>
      </c>
      <c r="FC19" s="29">
        <v>-4.6075375255307673E-2</v>
      </c>
      <c r="FD19" s="29">
        <v>0.207392168774472</v>
      </c>
      <c r="FE19" s="29">
        <v>3.9849765499736491E-2</v>
      </c>
      <c r="FF19" s="29">
        <v>0.59713946573785781</v>
      </c>
      <c r="FG19" s="29">
        <v>-4.5452179233906896E-2</v>
      </c>
      <c r="FH19" s="29">
        <v>0.428263539003095</v>
      </c>
      <c r="FI19" s="29">
        <v>0.87700981216248863</v>
      </c>
      <c r="FJ19" s="29">
        <v>0.8782352310686482</v>
      </c>
      <c r="FK19" s="29">
        <v>6.4463609525927085E-2</v>
      </c>
      <c r="FL19" s="29">
        <v>9.1800918293522923E-2</v>
      </c>
      <c r="FM19" s="29">
        <v>1</v>
      </c>
      <c r="FN19" s="29"/>
      <c r="FO19" s="29"/>
    </row>
    <row r="20" spans="1:171">
      <c r="A20" s="25" t="str">
        <f>Sardes!A20</f>
        <v>LEM40A2-2.d</v>
      </c>
      <c r="B20" s="25" t="str">
        <f>Sardes!B20</f>
        <v>Sardes</v>
      </c>
      <c r="C20" s="25" t="str">
        <f>Sardes!C20</f>
        <v>porphyry</v>
      </c>
      <c r="D20" s="25" t="str">
        <f>Sardes!D20</f>
        <v>potassic</v>
      </c>
      <c r="E20" s="25" t="str">
        <f>Sardes!E20</f>
        <v>pyrite</v>
      </c>
      <c r="F20" s="25" t="str">
        <f>Sardes!F20</f>
        <v>anhedral</v>
      </c>
      <c r="G20" s="25">
        <f>Sardes!G20</f>
        <v>149.49042594724301</v>
      </c>
      <c r="H20" s="25">
        <f>Sardes!H20</f>
        <v>439013.85327554302</v>
      </c>
      <c r="I20" s="25">
        <f>Sardes!I20</f>
        <v>2.4911179265280698</v>
      </c>
      <c r="J20" s="25">
        <f>Sardes!J20</f>
        <v>454.83784679746799</v>
      </c>
      <c r="K20" s="25">
        <f>Sardes!K20</f>
        <v>15.7731099086756</v>
      </c>
      <c r="L20" s="25">
        <f>Sardes!L20</f>
        <v>29.691641485627802</v>
      </c>
      <c r="M20" s="25">
        <f>Sardes!M20</f>
        <v>0.37388206106671001</v>
      </c>
      <c r="N20" s="25">
        <f>Sardes!N20</f>
        <v>0.81965591950738304</v>
      </c>
      <c r="O20" s="25">
        <f>Sardes!O20</f>
        <v>1.25412229240686</v>
      </c>
      <c r="P20" s="25">
        <f>Sardes!P20</f>
        <v>11.9810597872217</v>
      </c>
      <c r="Q20" s="25">
        <f>Sardes!Q20</f>
        <v>0.511515099176856</v>
      </c>
      <c r="R20" s="25">
        <f>Sardes!R20</f>
        <v>0.124644383034943</v>
      </c>
      <c r="S20" s="25">
        <f>Sardes!S20</f>
        <v>5.3843841974126096E-3</v>
      </c>
      <c r="T20" s="25">
        <f>Sardes!T20</f>
        <v>0.105903462527911</v>
      </c>
      <c r="U20" s="25">
        <f>Sardes!U20</f>
        <v>0.168542047881589</v>
      </c>
      <c r="V20" s="25">
        <f>Sardes!V20</f>
        <v>1.3324288079002899</v>
      </c>
      <c r="W20" s="25">
        <f>Sardes!W20</f>
        <v>0.90143035848020603</v>
      </c>
      <c r="X20" s="25">
        <f>Sardes!X20</f>
        <v>1.2054979788038701E-2</v>
      </c>
      <c r="Y20" s="25">
        <f>Sardes!Y20</f>
        <v>79.470656757363898</v>
      </c>
      <c r="Z20" s="25">
        <f>Sardes!Z20</f>
        <v>5.6071267438158801</v>
      </c>
      <c r="AA20" s="25">
        <f>Sardes!AA20</f>
        <v>5.4769363281181056E-3</v>
      </c>
      <c r="AB20" s="25">
        <f>Sardes!AB20</f>
        <v>0.15076079997428124</v>
      </c>
      <c r="AC20" s="25">
        <f>Sardes!AC20</f>
        <v>7.055593816136814E-2</v>
      </c>
      <c r="AD20" s="25">
        <f>Sardes!AD20</f>
        <v>1.9863437095494241</v>
      </c>
      <c r="AE20" s="25">
        <f>Sardes!AE20</f>
        <v>1.5169095462296735E-4</v>
      </c>
      <c r="AF20" s="25">
        <f>Sardes!AF20</f>
        <v>2.1208085444187749E-3</v>
      </c>
      <c r="AG20" s="25">
        <f>Sardes!AG20</f>
        <v>0.20533556188958374</v>
      </c>
      <c r="AH20" s="25">
        <f>Sardes!AH20</f>
        <v>6.4365278965617468E-3</v>
      </c>
      <c r="AI20" s="25">
        <f>Sardes!AI20</f>
        <v>2.2508475749402459</v>
      </c>
      <c r="AJ20" s="25">
        <f>Sardes!AJ20</f>
        <v>4.809511287938097</v>
      </c>
      <c r="AK20" s="25">
        <f>Sardes!AK20</f>
        <v>4.8391847128811004E-3</v>
      </c>
      <c r="AL20" s="25">
        <f>Sardes!AL20</f>
        <v>6.7657193618485198E-2</v>
      </c>
      <c r="AM20" s="25">
        <f>Sardes!AM20</f>
        <v>0.20533556188958374</v>
      </c>
      <c r="AP20" s="25">
        <f>Sardes!AP20</f>
        <v>7.5891082284249706E-2</v>
      </c>
      <c r="AQ20" s="25">
        <f>Sardes!AQ20</f>
        <v>4.5397720426013501</v>
      </c>
      <c r="AR20" s="25">
        <f>Sardes!AR20</f>
        <v>2.00458239454556E-2</v>
      </c>
      <c r="AS20" s="25">
        <f>Sardes!AS20</f>
        <v>0.16215543698498799</v>
      </c>
      <c r="AT20" s="25">
        <f>Sardes!AT20</f>
        <v>0.107808674468638</v>
      </c>
      <c r="AU20" s="25">
        <f>Sardes!AU20</f>
        <v>2.3595929739282102</v>
      </c>
      <c r="AV20" s="25">
        <f>Sardes!AV20</f>
        <v>2.3292086523988901E-2</v>
      </c>
      <c r="AW20" s="25">
        <f>Sardes!AW20</f>
        <v>0.226710483045199</v>
      </c>
      <c r="AX20" s="25">
        <f>Sardes!AX20</f>
        <v>0.39388970346222901</v>
      </c>
      <c r="AY20" s="25">
        <f>Sardes!AY20</f>
        <v>1.11984604811758</v>
      </c>
      <c r="AZ20" s="25">
        <f>Sardes!AZ20</f>
        <v>1.0644184759055399E-2</v>
      </c>
      <c r="BA20" s="25">
        <f>Sardes!BA20</f>
        <v>0.124644383034943</v>
      </c>
      <c r="BB20" s="25">
        <f>Sardes!BB20</f>
        <v>5.3843841974126096E-3</v>
      </c>
      <c r="BC20" s="25">
        <f>Sardes!BC20</f>
        <v>0.105903462527911</v>
      </c>
      <c r="BD20" s="25">
        <f>Sardes!BD20</f>
        <v>9.7498808347904198E-3</v>
      </c>
      <c r="BE20" s="25">
        <f>Sardes!BE20</f>
        <v>0.146857028339764</v>
      </c>
      <c r="BF20" s="25">
        <f>Sardes!BF20</f>
        <v>8.9885434640566697E-3</v>
      </c>
      <c r="BG20" s="25">
        <f>Sardes!BG20</f>
        <v>4.3434733906825701E-3</v>
      </c>
      <c r="BH20" s="25">
        <f>Sardes!BH20</f>
        <v>2.65299239269631E-2</v>
      </c>
      <c r="BI20" s="25">
        <f>Sardes!BI20</f>
        <v>8.9306024309396397E-7</v>
      </c>
      <c r="BK20" s="25">
        <f>Sardes!BK20</f>
        <v>20.052522269952501</v>
      </c>
      <c r="BL20" s="25">
        <f>Sardes!BL20</f>
        <v>27162.461610537499</v>
      </c>
      <c r="BM20" s="25">
        <f>Sardes!BM20</f>
        <v>0.28163282788926502</v>
      </c>
      <c r="BN20" s="25">
        <f>Sardes!BN20</f>
        <v>58.957431389294797</v>
      </c>
      <c r="BO20" s="25">
        <f>Sardes!BO20</f>
        <v>6.6785055395500104</v>
      </c>
      <c r="BP20" s="25">
        <f>Sardes!BP20</f>
        <v>5.3115858203436099</v>
      </c>
      <c r="BQ20" s="25">
        <f>Sardes!BQ20</f>
        <v>8.9150370010597099E-2</v>
      </c>
      <c r="BR20" s="25">
        <f>Sardes!BR20</f>
        <v>0.45706110232364699</v>
      </c>
      <c r="BS20" s="25">
        <f>Sardes!BS20</f>
        <v>0.36574014133070099</v>
      </c>
      <c r="BT20" s="25">
        <f>Sardes!BT20</f>
        <v>1.84298652546361</v>
      </c>
      <c r="BU20" s="25">
        <f>Sardes!BU20</f>
        <v>6.4911456139444101E-2</v>
      </c>
      <c r="BV20" s="25">
        <f>Sardes!BV20</f>
        <v>9.0935020731084296E-2</v>
      </c>
      <c r="BW20" s="25">
        <f>Sardes!BW20</f>
        <v>6.8701973061350702E-3</v>
      </c>
      <c r="BX20" s="25">
        <f>Sardes!BX20</f>
        <v>2.7543561859444201E-2</v>
      </c>
      <c r="BY20" s="25">
        <f>Sardes!BY20</f>
        <v>0.13394447325626399</v>
      </c>
      <c r="BZ20" s="25">
        <f>Sardes!BZ20</f>
        <v>0.220517486165271</v>
      </c>
      <c r="CA20" s="25">
        <f>Sardes!CA20</f>
        <v>0.13946643470738901</v>
      </c>
      <c r="CB20" s="25">
        <f>Sardes!CB20</f>
        <v>5.4321193153131003E-3</v>
      </c>
      <c r="CC20" s="25">
        <f>Sardes!CC20</f>
        <v>5.1696302356119004</v>
      </c>
      <c r="CD20" s="25">
        <f>Sardes!CD20</f>
        <v>0.28698798821131899</v>
      </c>
      <c r="CF20" s="25">
        <f>Sardes!CF20</f>
        <v>149.49042594724301</v>
      </c>
      <c r="CG20" s="25">
        <f>Sardes!CG20</f>
        <v>439013.85327554302</v>
      </c>
      <c r="CH20" s="25">
        <f>Sardes!CH20</f>
        <v>2.4911179265280698</v>
      </c>
      <c r="CI20" s="25">
        <f>Sardes!CI20</f>
        <v>454.83784679746799</v>
      </c>
      <c r="CJ20" s="25">
        <f>Sardes!CJ20</f>
        <v>15.7731099086756</v>
      </c>
      <c r="CK20" s="25">
        <f>Sardes!CK20</f>
        <v>29.691641485627802</v>
      </c>
      <c r="CL20" s="25">
        <f>Sardes!CL20</f>
        <v>0.37388206106671001</v>
      </c>
      <c r="CM20" s="25">
        <f>Sardes!CM20</f>
        <v>0.81965591950738304</v>
      </c>
      <c r="CN20" s="25">
        <f>Sardes!CN20</f>
        <v>1.25412229240686</v>
      </c>
      <c r="CO20" s="25">
        <f>Sardes!CO20</f>
        <v>11.9810597872217</v>
      </c>
      <c r="CP20" s="25">
        <f>Sardes!CP20</f>
        <v>0.511515099176856</v>
      </c>
      <c r="CQ20" s="25">
        <f>Sardes!CQ20</f>
        <v>0.124644383034943</v>
      </c>
      <c r="CR20" s="25">
        <f>Sardes!CR20</f>
        <v>5.3843841974126096E-3</v>
      </c>
      <c r="CS20" s="25">
        <f>Sardes!CS20</f>
        <v>0.105903462527911</v>
      </c>
      <c r="CT20" s="25">
        <f>Sardes!CT20</f>
        <v>0.168542047881589</v>
      </c>
      <c r="CU20" s="25">
        <f>Sardes!CU20</f>
        <v>1.3324288079002899</v>
      </c>
      <c r="CV20" s="25">
        <f>Sardes!CV20</f>
        <v>0.90143035848020603</v>
      </c>
      <c r="CW20" s="25">
        <f>Sardes!CW20</f>
        <v>1.2054979788038701E-2</v>
      </c>
      <c r="CX20" s="25">
        <f>Sardes!CX20</f>
        <v>79.470656757363898</v>
      </c>
      <c r="CY20" s="25">
        <f>Sardes!CY20</f>
        <v>5.6071267438158801</v>
      </c>
      <c r="DA20" s="25">
        <f>Sardes!DA20</f>
        <v>2.7210727113233126</v>
      </c>
      <c r="DB20" s="25">
        <f>Sardes!DB20</f>
        <v>7861.2920274965172</v>
      </c>
      <c r="DC20" s="25">
        <f>Sardes!DC20</f>
        <v>4.2270196197187151E-2</v>
      </c>
      <c r="DD20" s="25">
        <f>Sardes!DD20</f>
        <v>7.7493865885681865</v>
      </c>
      <c r="DE20" s="25">
        <f>Sardes!DE20</f>
        <v>0.24821562189084442</v>
      </c>
      <c r="DF20" s="25">
        <f>Sardes!DF20</f>
        <v>0.4540700640102126</v>
      </c>
      <c r="DG20" s="25">
        <f>Sardes!DG20</f>
        <v>5.3623920523601975E-3</v>
      </c>
      <c r="DH20" s="25">
        <f>Sardes!DH20</f>
        <v>1.1288471553606707E-2</v>
      </c>
      <c r="DI20" s="25">
        <f>Sardes!DI20</f>
        <v>1.6739128534452814E-2</v>
      </c>
      <c r="DJ20" s="25">
        <f>Sardes!DJ20</f>
        <v>0.15173581290807625</v>
      </c>
      <c r="DK20" s="25">
        <f>Sardes!DK20</f>
        <v>4.7420379609269085E-3</v>
      </c>
      <c r="DL20" s="25">
        <f>Sardes!DL20</f>
        <v>1.1088272770008541E-3</v>
      </c>
      <c r="DM20" s="25">
        <f>Sardes!DM20</f>
        <v>4.6894948504699698E-5</v>
      </c>
      <c r="DN20" s="25">
        <f>Sardes!DN20</f>
        <v>8.9211913510160051E-4</v>
      </c>
      <c r="DO20" s="25">
        <f>Sardes!DO20</f>
        <v>1.3842152421286876E-3</v>
      </c>
      <c r="DP20" s="25">
        <f>Sardes!DP20</f>
        <v>1.0442232036836129E-2</v>
      </c>
      <c r="DQ20" s="25">
        <f>Sardes!DQ20</f>
        <v>4.5765657086454829E-3</v>
      </c>
      <c r="DR20" s="25">
        <f>Sardes!DR20</f>
        <v>5.8982215220317417E-5</v>
      </c>
      <c r="DS20" s="25">
        <f>Sardes!DS20</f>
        <v>0.38354564072086827</v>
      </c>
      <c r="DT20" s="25">
        <f>Sardes!DT20</f>
        <v>2.6830876390481633E-2</v>
      </c>
      <c r="DV20" s="25">
        <f>Sardes!DV20</f>
        <v>3.4557004413461621E-2</v>
      </c>
      <c r="DW20" s="25">
        <f>Sardes!DW20</f>
        <v>99.836620373732231</v>
      </c>
      <c r="DX20" s="25">
        <f>Sardes!DX20</f>
        <v>5.3682187560276633E-4</v>
      </c>
      <c r="DY20" s="25">
        <f>Sardes!DY20</f>
        <v>9.8415446756855207E-2</v>
      </c>
      <c r="DZ20" s="25">
        <f>Sardes!DZ20</f>
        <v>3.1522819311214137E-3</v>
      </c>
      <c r="EA20" s="25">
        <f>Sardes!EA20</f>
        <v>5.7665865159445603E-3</v>
      </c>
      <c r="EB20" s="25">
        <f>Sardes!EB20</f>
        <v>6.81011591674828E-5</v>
      </c>
      <c r="EC20" s="25">
        <f>Sardes!EC20</f>
        <v>1.4336102070183619E-4</v>
      </c>
      <c r="ED20" s="25">
        <f>Sardes!ED20</f>
        <v>2.1258312438158752E-4</v>
      </c>
      <c r="EE20" s="25">
        <f>Sardes!EE20</f>
        <v>1.9270103053565743E-3</v>
      </c>
      <c r="EF20" s="25">
        <f>Sardes!EF20</f>
        <v>6.0222803331433262E-5</v>
      </c>
      <c r="EG20" s="25">
        <f>Sardes!EG20</f>
        <v>1.4081854169361926E-5</v>
      </c>
      <c r="EH20" s="25">
        <f>Sardes!EH20</f>
        <v>5.9555517781730177E-7</v>
      </c>
      <c r="EI20" s="25">
        <f>Sardes!EI20</f>
        <v>1.1329710066456413E-5</v>
      </c>
      <c r="EJ20" s="25">
        <f>Sardes!EJ20</f>
        <v>1.7579218678121654E-5</v>
      </c>
      <c r="EK20" s="25">
        <f>Sardes!EK20</f>
        <v>1.3261397135097016E-4</v>
      </c>
      <c r="EL20" s="25">
        <f>Sardes!EL20</f>
        <v>5.8121343370955484E-5</v>
      </c>
      <c r="EM20" s="25">
        <f>Sardes!EM20</f>
        <v>7.4906071535773511E-7</v>
      </c>
      <c r="EN20" s="25">
        <f>Sardes!EN20</f>
        <v>4.870942383862E-3</v>
      </c>
      <c r="EO20" s="25">
        <f>Sardes!EO20</f>
        <v>3.4074602636840367E-4</v>
      </c>
      <c r="EQ20" s="25">
        <f>Sardes!EQ20</f>
        <v>199.67324074746446</v>
      </c>
      <c r="EU20" s="29" t="s">
        <v>569</v>
      </c>
      <c r="EV20" s="29">
        <v>0.75669987214805312</v>
      </c>
      <c r="EW20" s="29">
        <v>0.65420626608590038</v>
      </c>
      <c r="EX20" s="29">
        <v>-0.124591844738326</v>
      </c>
      <c r="EY20" s="29">
        <v>3.5188908067054249E-2</v>
      </c>
      <c r="EZ20" s="29">
        <v>-4.0727237802432599E-2</v>
      </c>
      <c r="FA20" s="29">
        <v>-3.7527585495652931E-2</v>
      </c>
      <c r="FB20" s="29">
        <v>8.0791386979989568E-4</v>
      </c>
      <c r="FC20" s="29">
        <v>-3.1990351707921777E-2</v>
      </c>
      <c r="FD20" s="29">
        <v>-5.1026013555023696E-2</v>
      </c>
      <c r="FE20" s="29">
        <v>3.1058955587322387E-4</v>
      </c>
      <c r="FF20" s="29">
        <v>0.62495057870173432</v>
      </c>
      <c r="FG20" s="29">
        <v>-2.7245660893763908E-2</v>
      </c>
      <c r="FH20" s="29">
        <v>0.47078432689291083</v>
      </c>
      <c r="FI20" s="29">
        <v>0.9986617770274373</v>
      </c>
      <c r="FJ20" s="29">
        <v>0.99882468660054546</v>
      </c>
      <c r="FK20" s="29">
        <v>-6.8603964050042404E-2</v>
      </c>
      <c r="FL20" s="29">
        <v>-3.6714959392063068E-2</v>
      </c>
      <c r="FM20" s="29">
        <v>0.89327273918562022</v>
      </c>
      <c r="FN20" s="29">
        <v>1</v>
      </c>
      <c r="FO20" s="29"/>
    </row>
    <row r="21" spans="1:171" ht="17" thickBot="1">
      <c r="A21" s="25" t="str">
        <f>Sardes!A21</f>
        <v>LEM40A2-10.d</v>
      </c>
      <c r="B21" s="25" t="str">
        <f>Sardes!B21</f>
        <v>Sardes</v>
      </c>
      <c r="C21" s="25" t="str">
        <f>Sardes!C21</f>
        <v>porphyry</v>
      </c>
      <c r="D21" s="25" t="str">
        <f>Sardes!D21</f>
        <v>potassic</v>
      </c>
      <c r="E21" s="25" t="str">
        <f>Sardes!E21</f>
        <v>pyrite</v>
      </c>
      <c r="F21" s="25" t="str">
        <f>Sardes!F21</f>
        <v>subhedral</v>
      </c>
      <c r="G21" s="25">
        <f>Sardes!G21</f>
        <v>74.098817195306196</v>
      </c>
      <c r="H21" s="25">
        <f>Sardes!H21</f>
        <v>389109.448975034</v>
      </c>
      <c r="I21" s="25">
        <f>Sardes!I21</f>
        <v>11.1088483471784</v>
      </c>
      <c r="J21" s="25">
        <f>Sardes!J21</f>
        <v>18.2583788334885</v>
      </c>
      <c r="K21" s="25">
        <f>Sardes!K21</f>
        <v>19.172626842962501</v>
      </c>
      <c r="L21" s="25">
        <f>Sardes!L21</f>
        <v>9.1568586805814505</v>
      </c>
      <c r="M21" s="25">
        <f>Sardes!M21</f>
        <v>0.64864904201557605</v>
      </c>
      <c r="N21" s="25">
        <f>Sardes!N21</f>
        <v>0.88357429374627205</v>
      </c>
      <c r="O21" s="25">
        <f>Sardes!O21</f>
        <v>47.679601552557202</v>
      </c>
      <c r="P21" s="25">
        <f>Sardes!P21</f>
        <v>1.4304741119325299</v>
      </c>
      <c r="Q21" s="25">
        <f>Sardes!Q21</f>
        <v>2.7195174338158701</v>
      </c>
      <c r="R21" s="25">
        <f>Sardes!R21</f>
        <v>0.30409662613375299</v>
      </c>
      <c r="S21" s="25">
        <f>Sardes!S21</f>
        <v>2.21518795473859E-2</v>
      </c>
      <c r="T21" s="25">
        <f>Sardes!T21</f>
        <v>0.125882346668168</v>
      </c>
      <c r="U21" s="25">
        <f>Sardes!U21</f>
        <v>0.38849239814269099</v>
      </c>
      <c r="V21" s="25">
        <f>Sardes!V21</f>
        <v>0.191135619856206</v>
      </c>
      <c r="W21" s="25">
        <f>Sardes!W21</f>
        <v>0.12156982100369</v>
      </c>
      <c r="X21" s="25">
        <f>Sardes!X21</f>
        <v>6.5178342635066003E-3</v>
      </c>
      <c r="Y21" s="25">
        <f>Sardes!Y21</f>
        <v>100.33855554941201</v>
      </c>
      <c r="Z21" s="25">
        <f>Sardes!Z21</f>
        <v>1.6227252200540001</v>
      </c>
      <c r="AA21" s="25">
        <f>Sardes!AA21</f>
        <v>0.60842468263409943</v>
      </c>
      <c r="AB21" s="25">
        <f>Sardes!AB21</f>
        <v>1.4256475031954081E-2</v>
      </c>
      <c r="AC21" s="25">
        <f>Sardes!AC21</f>
        <v>1.6172499306658691E-2</v>
      </c>
      <c r="AD21" s="25">
        <f>Sardes!AD21</f>
        <v>0.23298953819765297</v>
      </c>
      <c r="AE21" s="25">
        <f>Sardes!AE21</f>
        <v>6.4958422291587343E-5</v>
      </c>
      <c r="AF21" s="25">
        <f>Sardes!AF21</f>
        <v>3.8718157343951079E-3</v>
      </c>
      <c r="AG21" s="25">
        <f>Sardes!AG21</f>
        <v>0.24480642356654511</v>
      </c>
      <c r="AH21" s="25">
        <f>Sardes!AH21</f>
        <v>2.71034142252191E-2</v>
      </c>
      <c r="AI21" s="25">
        <f>Sardes!AI21</f>
        <v>0.14607501780021737</v>
      </c>
      <c r="AJ21" s="25">
        <f>Sardes!AJ21</f>
        <v>0.12876889369867617</v>
      </c>
      <c r="AK21" s="25">
        <f>Sardes!AK21</f>
        <v>5.8672456944306947E-4</v>
      </c>
      <c r="AL21" s="25">
        <f>Sardes!AL21</f>
        <v>3.4971437722558021E-2</v>
      </c>
      <c r="AM21" s="25">
        <f>Sardes!AM21</f>
        <v>0.24480642356654511</v>
      </c>
      <c r="AP21" s="25">
        <f>Sardes!AP21</f>
        <v>0.32220644933724202</v>
      </c>
      <c r="AQ21" s="25">
        <f>Sardes!AQ21</f>
        <v>10.880343867462001</v>
      </c>
      <c r="AR21" s="25">
        <f>Sardes!AR21</f>
        <v>2.8819381767747902E-2</v>
      </c>
      <c r="AS21" s="25">
        <f>Sardes!AS21</f>
        <v>0.237925774601737</v>
      </c>
      <c r="AT21" s="25">
        <f>Sardes!AT21</f>
        <v>0.43457680169393498</v>
      </c>
      <c r="AU21" s="25">
        <f>Sardes!AU21</f>
        <v>4.28752364533399</v>
      </c>
      <c r="AV21" s="25">
        <f>Sardes!AV21</f>
        <v>6.4219517405509005E-2</v>
      </c>
      <c r="AW21" s="25">
        <f>Sardes!AW21</f>
        <v>0.88357429374627205</v>
      </c>
      <c r="AX21" s="25">
        <f>Sardes!AX21</f>
        <v>0.44996799395635201</v>
      </c>
      <c r="AY21" s="25">
        <f>Sardes!AY21</f>
        <v>1.4304741119325299</v>
      </c>
      <c r="AZ21" s="25">
        <f>Sardes!AZ21</f>
        <v>2.1758611610150601E-2</v>
      </c>
      <c r="BA21" s="25">
        <f>Sardes!BA21</f>
        <v>0.181566505494517</v>
      </c>
      <c r="BB21" s="25">
        <f>Sardes!BB21</f>
        <v>2.21518795473859E-2</v>
      </c>
      <c r="BC21" s="25">
        <f>Sardes!BC21</f>
        <v>0.125882346668168</v>
      </c>
      <c r="BD21" s="25">
        <f>Sardes!BD21</f>
        <v>5.6192316136185999E-2</v>
      </c>
      <c r="BE21" s="25">
        <f>Sardes!BE21</f>
        <v>0.174833701492525</v>
      </c>
      <c r="BF21" s="25">
        <f>Sardes!BF21</f>
        <v>1.81749844007425E-2</v>
      </c>
      <c r="BG21" s="25">
        <f>Sardes!BG21</f>
        <v>6.5178342635066003E-3</v>
      </c>
      <c r="BH21" s="25">
        <f>Sardes!BH21</f>
        <v>2.3293195483011099E-2</v>
      </c>
      <c r="BI21" s="25">
        <f>Sardes!BI21</f>
        <v>1.5523385350581001E-5</v>
      </c>
      <c r="BK21" s="25">
        <f>Sardes!BK21</f>
        <v>31.230364005077298</v>
      </c>
      <c r="BL21" s="25">
        <f>Sardes!BL21</f>
        <v>22207.4249207514</v>
      </c>
      <c r="BM21" s="25">
        <f>Sardes!BM21</f>
        <v>3.3754752841096902</v>
      </c>
      <c r="BN21" s="25">
        <f>Sardes!BN21</f>
        <v>5.7284351220927698</v>
      </c>
      <c r="BO21" s="25">
        <f>Sardes!BO21</f>
        <v>8.3779659097302499</v>
      </c>
      <c r="BP21" s="25">
        <f>Sardes!BP21</f>
        <v>3.67316087756436</v>
      </c>
      <c r="BQ21" s="25">
        <f>Sardes!BQ21</f>
        <v>0.30783563871821701</v>
      </c>
      <c r="BR21" s="25">
        <f>Sardes!BR21</f>
        <v>0.62351444236863296</v>
      </c>
      <c r="BS21" s="25">
        <f>Sardes!BS21</f>
        <v>46.1651680476499</v>
      </c>
      <c r="BT21" s="25">
        <f>Sardes!BT21</f>
        <v>0.84226457758366902</v>
      </c>
      <c r="BU21" s="25">
        <f>Sardes!BU21</f>
        <v>1.3479329565473099</v>
      </c>
      <c r="BV21" s="25">
        <f>Sardes!BV21</f>
        <v>0.29195299402496999</v>
      </c>
      <c r="BW21" s="25">
        <f>Sardes!BW21</f>
        <v>3.1618875647819201E-4</v>
      </c>
      <c r="BX21" s="25">
        <f>Sardes!BX21</f>
        <v>0.19599154136105701</v>
      </c>
      <c r="BY21" s="25">
        <f>Sardes!BY21</f>
        <v>0.21707059199770301</v>
      </c>
      <c r="BZ21" s="25">
        <f>Sardes!BZ21</f>
        <v>0.22125806926145</v>
      </c>
      <c r="CA21" s="25">
        <f>Sardes!CA21</f>
        <v>5.0660539656128101E-2</v>
      </c>
      <c r="CB21" s="25">
        <f>Sardes!CB21</f>
        <v>1.41937857182789E-2</v>
      </c>
      <c r="CC21" s="25">
        <f>Sardes!CC21</f>
        <v>52.131076552220399</v>
      </c>
      <c r="CD21" s="25">
        <f>Sardes!CD21</f>
        <v>0.73396039375136102</v>
      </c>
      <c r="CF21" s="25">
        <f>Sardes!CF21</f>
        <v>74.098817195306196</v>
      </c>
      <c r="CG21" s="25">
        <f>Sardes!CG21</f>
        <v>389109.448975034</v>
      </c>
      <c r="CH21" s="25">
        <f>Sardes!CH21</f>
        <v>11.1088483471784</v>
      </c>
      <c r="CI21" s="25">
        <f>Sardes!CI21</f>
        <v>18.2583788334885</v>
      </c>
      <c r="CJ21" s="25">
        <f>Sardes!CJ21</f>
        <v>19.172626842962501</v>
      </c>
      <c r="CK21" s="25">
        <f>Sardes!CK21</f>
        <v>9.1568586805814505</v>
      </c>
      <c r="CL21" s="25">
        <f>Sardes!CL21</f>
        <v>0.64864904201557605</v>
      </c>
      <c r="CM21" s="25">
        <f>Sardes!CM21</f>
        <v>0.88357429374627205</v>
      </c>
      <c r="CN21" s="25">
        <f>Sardes!CN21</f>
        <v>47.679601552557202</v>
      </c>
      <c r="CO21" s="25">
        <f>Sardes!CO21</f>
        <v>1.4304741119325299</v>
      </c>
      <c r="CP21" s="25">
        <f>Sardes!CP21</f>
        <v>2.7195174338158701</v>
      </c>
      <c r="CQ21" s="25">
        <f>Sardes!CQ21</f>
        <v>0.30409662613375299</v>
      </c>
      <c r="CR21" s="25">
        <f>Sardes!CR21</f>
        <v>2.21518795473859E-2</v>
      </c>
      <c r="CS21" s="25">
        <f>Sardes!CS21</f>
        <v>0.125882346668168</v>
      </c>
      <c r="CT21" s="25">
        <f>Sardes!CT21</f>
        <v>0.38849239814269099</v>
      </c>
      <c r="CU21" s="25">
        <f>Sardes!CU21</f>
        <v>0.191135619856206</v>
      </c>
      <c r="CV21" s="25">
        <f>Sardes!CV21</f>
        <v>0.12156982100369</v>
      </c>
      <c r="CW21" s="25">
        <f>Sardes!CW21</f>
        <v>6.5178342635066003E-3</v>
      </c>
      <c r="CX21" s="25">
        <f>Sardes!CX21</f>
        <v>100.33855554941201</v>
      </c>
      <c r="CY21" s="25">
        <f>Sardes!CY21</f>
        <v>1.6227252200540001</v>
      </c>
      <c r="DA21" s="25">
        <f>Sardes!DA21</f>
        <v>1.348770452247152</v>
      </c>
      <c r="DB21" s="25">
        <f>Sardes!DB21</f>
        <v>6967.6685285170388</v>
      </c>
      <c r="DC21" s="25">
        <f>Sardes!DC21</f>
        <v>0.18849898439552579</v>
      </c>
      <c r="DD21" s="25">
        <f>Sardes!DD21</f>
        <v>0.31108061270072107</v>
      </c>
      <c r="DE21" s="25">
        <f>Sardes!DE21</f>
        <v>0.30171256795018569</v>
      </c>
      <c r="DF21" s="25">
        <f>Sardes!DF21</f>
        <v>0.14003454168193072</v>
      </c>
      <c r="DG21" s="25">
        <f>Sardes!DG21</f>
        <v>9.3032290924885061E-3</v>
      </c>
      <c r="DH21" s="25">
        <f>Sardes!DH21</f>
        <v>1.216876867850533E-2</v>
      </c>
      <c r="DI21" s="25">
        <f>Sardes!DI21</f>
        <v>0.63639326379251382</v>
      </c>
      <c r="DJ21" s="25">
        <f>Sardes!DJ21</f>
        <v>1.8116440120726066E-2</v>
      </c>
      <c r="DK21" s="25">
        <f>Sardes!DK21</f>
        <v>2.521148432824382E-2</v>
      </c>
      <c r="DL21" s="25">
        <f>Sardes!DL21</f>
        <v>2.7052212517792119E-3</v>
      </c>
      <c r="DM21" s="25">
        <f>Sardes!DM21</f>
        <v>1.9293037282817939E-4</v>
      </c>
      <c r="DN21" s="25">
        <f>Sardes!DN21</f>
        <v>1.0604190604680988E-3</v>
      </c>
      <c r="DO21" s="25">
        <f>Sardes!DO21</f>
        <v>3.1906405892139535E-3</v>
      </c>
      <c r="DP21" s="25">
        <f>Sardes!DP21</f>
        <v>1.4979280552994201E-3</v>
      </c>
      <c r="DQ21" s="25">
        <f>Sardes!DQ21</f>
        <v>6.1721049083557583E-4</v>
      </c>
      <c r="DR21" s="25">
        <f>Sardes!DR21</f>
        <v>3.1890248682287648E-5</v>
      </c>
      <c r="DS21" s="25">
        <f>Sardes!DS21</f>
        <v>0.48425943797978771</v>
      </c>
      <c r="DT21" s="25">
        <f>Sardes!DT21</f>
        <v>7.7649644433319537E-3</v>
      </c>
      <c r="DV21" s="25">
        <f>Sardes!DV21</f>
        <v>1.9344998323877448E-2</v>
      </c>
      <c r="DW21" s="25">
        <f>Sardes!DW21</f>
        <v>99.935119264309463</v>
      </c>
      <c r="DX21" s="25">
        <f>Sardes!DX21</f>
        <v>2.7035827565088529E-3</v>
      </c>
      <c r="DY21" s="25">
        <f>Sardes!DY21</f>
        <v>4.4617332187697513E-3</v>
      </c>
      <c r="DZ21" s="25">
        <f>Sardes!DZ21</f>
        <v>4.3273702441841335E-3</v>
      </c>
      <c r="EA21" s="25">
        <f>Sardes!EA21</f>
        <v>2.0084722123090357E-3</v>
      </c>
      <c r="EB21" s="25">
        <f>Sardes!EB21</f>
        <v>1.3343334360638837E-4</v>
      </c>
      <c r="EC21" s="25">
        <f>Sardes!EC21</f>
        <v>1.7453289349357858E-4</v>
      </c>
      <c r="ED21" s="25">
        <f>Sardes!ED21</f>
        <v>9.1275921717309198E-3</v>
      </c>
      <c r="EE21" s="25">
        <f>Sardes!EE21</f>
        <v>2.5983850935211049E-4</v>
      </c>
      <c r="EF21" s="25">
        <f>Sardes!EF21</f>
        <v>3.6160053866821291E-4</v>
      </c>
      <c r="EG21" s="25">
        <f>Sardes!EG21</f>
        <v>3.8800153498467187E-5</v>
      </c>
      <c r="EH21" s="25">
        <f>Sardes!EH21</f>
        <v>2.7671407931334761E-6</v>
      </c>
      <c r="EI21" s="25">
        <f>Sardes!EI21</f>
        <v>1.5209263305839435E-5</v>
      </c>
      <c r="EJ21" s="25">
        <f>Sardes!EJ21</f>
        <v>4.5762373239719384E-5</v>
      </c>
      <c r="EK21" s="25">
        <f>Sardes!EK21</f>
        <v>2.1484319789759448E-5</v>
      </c>
      <c r="EL21" s="25">
        <f>Sardes!EL21</f>
        <v>8.8524595796126534E-6</v>
      </c>
      <c r="EM21" s="25">
        <f>Sardes!EM21</f>
        <v>4.5739199452290798E-7</v>
      </c>
      <c r="EN21" s="25">
        <f>Sardes!EN21</f>
        <v>6.9455836613510069E-3</v>
      </c>
      <c r="EO21" s="25">
        <f>Sardes!EO21</f>
        <v>1.1137048850006923E-4</v>
      </c>
      <c r="EQ21" s="25">
        <f>Sardes!EQ21</f>
        <v>199.87023852861893</v>
      </c>
      <c r="EU21" s="30" t="s">
        <v>570</v>
      </c>
      <c r="EV21" s="30">
        <v>0.47915397603031434</v>
      </c>
      <c r="EW21" s="30">
        <v>0.37654906012839351</v>
      </c>
      <c r="EX21" s="30">
        <v>-0.18404941244663187</v>
      </c>
      <c r="EY21" s="30">
        <v>0.86553104299978934</v>
      </c>
      <c r="EZ21" s="30">
        <v>0.8676713702844252</v>
      </c>
      <c r="FA21" s="30">
        <v>0.11145096956561024</v>
      </c>
      <c r="FB21" s="30">
        <v>0.15803525760087131</v>
      </c>
      <c r="FC21" s="30">
        <v>-3.9451320675161668E-2</v>
      </c>
      <c r="FD21" s="30">
        <v>0.63391329138118602</v>
      </c>
      <c r="FE21" s="30">
        <v>0.12551715646832434</v>
      </c>
      <c r="FF21" s="30">
        <v>0.26269480479505425</v>
      </c>
      <c r="FG21" s="30">
        <v>0.11000922224883809</v>
      </c>
      <c r="FH21" s="30">
        <v>0.32676027811881364</v>
      </c>
      <c r="FI21" s="30">
        <v>8.7184115320628155E-2</v>
      </c>
      <c r="FJ21" s="30">
        <v>9.0244797878800312E-2</v>
      </c>
      <c r="FK21" s="30">
        <v>0.45458440528446253</v>
      </c>
      <c r="FL21" s="30">
        <v>0.59625484011060048</v>
      </c>
      <c r="FM21" s="30">
        <v>0.23900139878124713</v>
      </c>
      <c r="FN21" s="30">
        <v>0.10562497453001998</v>
      </c>
      <c r="FO21" s="30">
        <v>1</v>
      </c>
    </row>
    <row r="22" spans="1:171">
      <c r="A22" s="25" t="str">
        <f>Sardes!A24</f>
        <v>lem51-1.d</v>
      </c>
      <c r="B22" s="25" t="str">
        <f>Sardes!B24</f>
        <v>Sardes</v>
      </c>
      <c r="C22" s="25" t="str">
        <f>Sardes!C24</f>
        <v>porphyry</v>
      </c>
      <c r="D22" s="25" t="str">
        <f>Sardes!D24</f>
        <v>potassic</v>
      </c>
      <c r="E22" s="25" t="str">
        <f>Sardes!E24</f>
        <v>pyrite</v>
      </c>
      <c r="F22" s="25" t="str">
        <f>Sardes!F24</f>
        <v>anhedral, inclusions</v>
      </c>
      <c r="G22" s="25">
        <f>Sardes!G24</f>
        <v>110.172323150933</v>
      </c>
      <c r="H22" s="25">
        <f>Sardes!H24</f>
        <v>410940.443149934</v>
      </c>
      <c r="I22" s="25">
        <f>Sardes!I24</f>
        <v>22.1454577770605</v>
      </c>
      <c r="J22" s="25">
        <f>Sardes!J24</f>
        <v>752.82765749095995</v>
      </c>
      <c r="K22" s="25">
        <f>Sardes!K24</f>
        <v>441.14367000493002</v>
      </c>
      <c r="L22" s="25">
        <f>Sardes!L24</f>
        <v>34.843907416666703</v>
      </c>
      <c r="M22" s="25">
        <f>Sardes!M24</f>
        <v>0.81001176682935905</v>
      </c>
      <c r="N22" s="25">
        <f>Sardes!N24</f>
        <v>0.84722765947100898</v>
      </c>
      <c r="O22" s="25">
        <f>Sardes!O24</f>
        <v>133.001631054325</v>
      </c>
      <c r="P22" s="25">
        <f>Sardes!P24</f>
        <v>73.855909705645303</v>
      </c>
      <c r="Q22" s="25">
        <f>Sardes!Q24</f>
        <v>0.54416215098448395</v>
      </c>
      <c r="R22" s="25">
        <f>Sardes!R24</f>
        <v>0.26498560783380298</v>
      </c>
      <c r="S22" s="25">
        <f>Sardes!S24</f>
        <v>0.22882280718203693</v>
      </c>
      <c r="T22" s="25">
        <f>Sardes!T24</f>
        <v>1.22593422628355</v>
      </c>
      <c r="U22" s="25">
        <f>Sardes!U24</f>
        <v>0.28271100649213499</v>
      </c>
      <c r="V22" s="25">
        <f>Sardes!V24</f>
        <v>2.8404149341616201</v>
      </c>
      <c r="W22" s="25">
        <f>Sardes!W24</f>
        <v>0.26320209679065198</v>
      </c>
      <c r="X22" s="25">
        <f>Sardes!X24</f>
        <v>1.5955552014466599E-2</v>
      </c>
      <c r="Y22" s="25">
        <f>Sardes!Y24</f>
        <v>31.258588828631702</v>
      </c>
      <c r="Z22" s="25">
        <f>Sardes!Z24</f>
        <v>13.7806569916333</v>
      </c>
      <c r="AA22" s="25">
        <f>Sardes!AA24</f>
        <v>2.9416371139800248E-2</v>
      </c>
      <c r="AB22" s="25">
        <f>Sardes!AB24</f>
        <v>2.3627397292483034</v>
      </c>
      <c r="AC22" s="25">
        <f>Sardes!AC24</f>
        <v>0.44085985669995226</v>
      </c>
      <c r="AD22" s="25">
        <f>Sardes!AD24</f>
        <v>0.16650515938421165</v>
      </c>
      <c r="AE22" s="25">
        <f>Sardes!AE24</f>
        <v>5.1043737457053429E-4</v>
      </c>
      <c r="AF22" s="25">
        <f>Sardes!AF24</f>
        <v>9.0442664587974692E-3</v>
      </c>
      <c r="AG22" s="25">
        <f>Sardes!AG24</f>
        <v>2.4572178929990664E-2</v>
      </c>
      <c r="AH22" s="25">
        <f>Sardes!AH24</f>
        <v>1.7408404261872876E-2</v>
      </c>
      <c r="AI22" s="25">
        <f>Sardes!AI24</f>
        <v>0.62227916579390263</v>
      </c>
      <c r="AJ22" s="25">
        <f>Sardes!AJ24</f>
        <v>3.3350364869020397</v>
      </c>
      <c r="AK22" s="25">
        <f>Sardes!AK24</f>
        <v>7.2048869682857718E-4</v>
      </c>
      <c r="AL22" s="25">
        <f>Sardes!AL24</f>
        <v>1.2766094489362185E-2</v>
      </c>
      <c r="AM22" s="25">
        <f>Sardes!AM24</f>
        <v>2.4572178929990664E-2</v>
      </c>
      <c r="AP22" s="25">
        <f>Sardes!AP24</f>
        <v>0.18473138835483399</v>
      </c>
      <c r="AQ22" s="25">
        <f>Sardes!AQ24</f>
        <v>4.6948475006283097</v>
      </c>
      <c r="AR22" s="25">
        <f>Sardes!AR24</f>
        <v>5.41596987705203E-2</v>
      </c>
      <c r="AS22" s="25">
        <f>Sardes!AS24</f>
        <v>0.16890929597400101</v>
      </c>
      <c r="AT22" s="25">
        <f>Sardes!AT24</f>
        <v>0.122214774049199</v>
      </c>
      <c r="AU22" s="25">
        <f>Sardes!AU24</f>
        <v>2.9782153245087999</v>
      </c>
      <c r="AV22" s="25">
        <f>Sardes!AV24</f>
        <v>4.0141105324770297E-2</v>
      </c>
      <c r="AW22" s="25">
        <f>Sardes!AW24</f>
        <v>0.31794188881220597</v>
      </c>
      <c r="AX22" s="25">
        <f>Sardes!AX24</f>
        <v>0.34901487413795002</v>
      </c>
      <c r="AY22" s="25">
        <f>Sardes!AY24</f>
        <v>1.2029188551216601</v>
      </c>
      <c r="AZ22" s="25">
        <f>Sardes!AZ24</f>
        <v>1.4269547235236201E-2</v>
      </c>
      <c r="BA22" s="25">
        <f>Sardes!BA24</f>
        <v>0.26498560783380298</v>
      </c>
      <c r="BB22" s="25">
        <f>Sardes!BB24</f>
        <v>6.1446798199433798E-3</v>
      </c>
      <c r="BC22" s="25">
        <f>Sardes!BC24</f>
        <v>0.10666088801811301</v>
      </c>
      <c r="BD22" s="25">
        <f>Sardes!BD24</f>
        <v>1.7834710347971999E-2</v>
      </c>
      <c r="BE22" s="25">
        <f>Sardes!BE24</f>
        <v>9.1623223281341201E-6</v>
      </c>
      <c r="BF22" s="25">
        <f>Sardes!BF24</f>
        <v>2.5017753584795101E-6</v>
      </c>
      <c r="BG22" s="25">
        <f>Sardes!BG24</f>
        <v>7.30327262078045E-3</v>
      </c>
      <c r="BH22" s="25">
        <f>Sardes!BH24</f>
        <v>1.36144604018464E-2</v>
      </c>
      <c r="BI22" s="25">
        <f>Sardes!BI24</f>
        <v>1.0510126311898601E-6</v>
      </c>
      <c r="BK22" s="25">
        <f>Sardes!BK24</f>
        <v>84.554880908156306</v>
      </c>
      <c r="BL22" s="25">
        <f>Sardes!BL24</f>
        <v>33878.436401165898</v>
      </c>
      <c r="BM22" s="25">
        <f>Sardes!BM24</f>
        <v>9.0386386860950392</v>
      </c>
      <c r="BN22" s="25">
        <f>Sardes!BN24</f>
        <v>215.663136386845</v>
      </c>
      <c r="BO22" s="25">
        <f>Sardes!BO24</f>
        <v>388.084230307599</v>
      </c>
      <c r="BP22" s="25">
        <f>Sardes!BP24</f>
        <v>10.2367043716037</v>
      </c>
      <c r="BQ22" s="25">
        <f>Sardes!BQ24</f>
        <v>3.0616439289129799E-2</v>
      </c>
      <c r="BR22" s="25">
        <f>Sardes!BR24</f>
        <v>1.0611652121844899</v>
      </c>
      <c r="BS22" s="25">
        <f>Sardes!BS24</f>
        <v>6.1754418387176599</v>
      </c>
      <c r="BT22" s="25">
        <f>Sardes!BT24</f>
        <v>2.0691136551718299</v>
      </c>
      <c r="BU22" s="25">
        <f>Sardes!BU24</f>
        <v>0.24961705924800001</v>
      </c>
      <c r="BV22" s="25">
        <f>Sardes!BV24</f>
        <v>0.43000343509010402</v>
      </c>
      <c r="BW22" s="25">
        <f>Sardes!BW24</f>
        <v>5.7793636581738202E-2</v>
      </c>
      <c r="BX22" s="25">
        <f>Sardes!BX24</f>
        <v>0.331400100494677</v>
      </c>
      <c r="BY22" s="25">
        <f>Sardes!BY24</f>
        <v>5.4577026140265397E-2</v>
      </c>
      <c r="BZ22" s="25">
        <f>Sardes!BZ24</f>
        <v>1.7395428396371899</v>
      </c>
      <c r="CA22" s="25">
        <f>Sardes!CA24</f>
        <v>0.189864215151617</v>
      </c>
      <c r="CB22" s="25">
        <f>Sardes!CB24</f>
        <v>1.2441423115623801E-2</v>
      </c>
      <c r="CC22" s="25">
        <f>Sardes!CC24</f>
        <v>10.534906382425</v>
      </c>
      <c r="CD22" s="25">
        <f>Sardes!CD24</f>
        <v>4.6543760397904901</v>
      </c>
      <c r="CF22" s="25">
        <f>Sardes!CF24</f>
        <v>110.172323150933</v>
      </c>
      <c r="CG22" s="25">
        <f>Sardes!CG24</f>
        <v>410940.443149934</v>
      </c>
      <c r="CH22" s="25">
        <f>Sardes!CH24</f>
        <v>22.1454577770605</v>
      </c>
      <c r="CI22" s="25">
        <f>Sardes!CI24</f>
        <v>752.82765749095995</v>
      </c>
      <c r="CJ22" s="25">
        <f>Sardes!CJ24</f>
        <v>441.14367000493002</v>
      </c>
      <c r="CK22" s="25">
        <f>Sardes!CK24</f>
        <v>34.843907416666703</v>
      </c>
      <c r="CL22" s="25">
        <f>Sardes!CL24</f>
        <v>0.81001176682935905</v>
      </c>
      <c r="CM22" s="25">
        <f>Sardes!CM24</f>
        <v>0.84722765947100898</v>
      </c>
      <c r="CN22" s="25">
        <f>Sardes!CN24</f>
        <v>133.001631054325</v>
      </c>
      <c r="CO22" s="25">
        <f>Sardes!CO24</f>
        <v>73.855909705645303</v>
      </c>
      <c r="CP22" s="25">
        <f>Sardes!CP24</f>
        <v>0.54416215098448395</v>
      </c>
      <c r="CQ22" s="25">
        <f>Sardes!CQ24</f>
        <v>0.26498560783380298</v>
      </c>
      <c r="CR22" s="25">
        <f>Sardes!CR24</f>
        <v>0.22882280718203693</v>
      </c>
      <c r="CS22" s="25">
        <f>Sardes!CS24</f>
        <v>1.22593422628355</v>
      </c>
      <c r="CT22" s="25">
        <f>Sardes!CT24</f>
        <v>0.28271100649213499</v>
      </c>
      <c r="CU22" s="25">
        <f>Sardes!CU24</f>
        <v>2.8404149341616201</v>
      </c>
      <c r="CV22" s="25">
        <f>Sardes!CV24</f>
        <v>0.26320209679065198</v>
      </c>
      <c r="CW22" s="25">
        <f>Sardes!CW24</f>
        <v>1.5955552014466599E-2</v>
      </c>
      <c r="CX22" s="25">
        <f>Sardes!CX24</f>
        <v>31.258588828631702</v>
      </c>
      <c r="CY22" s="25">
        <f>Sardes!CY24</f>
        <v>13.7806569916333</v>
      </c>
      <c r="DA22" s="25">
        <f>Sardes!DA24</f>
        <v>2.0053919852693167</v>
      </c>
      <c r="DB22" s="25">
        <f>Sardes!DB24</f>
        <v>7358.589724235545</v>
      </c>
      <c r="DC22" s="25">
        <f>Sardes!DC24</f>
        <v>0.37577219253426764</v>
      </c>
      <c r="DD22" s="25">
        <f>Sardes!DD24</f>
        <v>12.826444838618311</v>
      </c>
      <c r="DE22" s="25">
        <f>Sardes!DE24</f>
        <v>6.9421154754812262</v>
      </c>
      <c r="DF22" s="25">
        <f>Sardes!DF24</f>
        <v>0.53286293648366267</v>
      </c>
      <c r="DG22" s="25">
        <f>Sardes!DG24</f>
        <v>1.161756904937193E-2</v>
      </c>
      <c r="DH22" s="25">
        <f>Sardes!DH24</f>
        <v>1.1668195282619597E-2</v>
      </c>
      <c r="DI22" s="25">
        <f>Sardes!DI24</f>
        <v>1.7752107677135167</v>
      </c>
      <c r="DJ22" s="25">
        <f>Sardes!DJ24</f>
        <v>0.93535853223968224</v>
      </c>
      <c r="DK22" s="25">
        <f>Sardes!DK24</f>
        <v>5.044694831141003E-3</v>
      </c>
      <c r="DL22" s="25">
        <f>Sardes!DL24</f>
        <v>2.3572925054825859E-3</v>
      </c>
      <c r="DM22" s="25">
        <f>Sardes!DM24</f>
        <v>1.9929175493566945E-3</v>
      </c>
      <c r="DN22" s="25">
        <f>Sardes!DN24</f>
        <v>1.0327135256368882E-2</v>
      </c>
      <c r="DO22" s="25">
        <f>Sardes!DO24</f>
        <v>2.321870946880215E-3</v>
      </c>
      <c r="DP22" s="25">
        <f>Sardes!DP24</f>
        <v>2.2260305126658466E-2</v>
      </c>
      <c r="DQ22" s="25">
        <f>Sardes!DQ24</f>
        <v>1.3362781487041935E-3</v>
      </c>
      <c r="DR22" s="25">
        <f>Sardes!DR24</f>
        <v>7.8066808856039609E-5</v>
      </c>
      <c r="DS22" s="25">
        <f>Sardes!DS24</f>
        <v>0.15086191519609896</v>
      </c>
      <c r="DT22" s="25">
        <f>Sardes!DT24</f>
        <v>6.594234823208428E-2</v>
      </c>
      <c r="DV22" s="25">
        <f>Sardes!DV24</f>
        <v>2.7153833560683533E-2</v>
      </c>
      <c r="DW22" s="25">
        <f>Sardes!DW24</f>
        <v>99.638336086405516</v>
      </c>
      <c r="DX22" s="25">
        <f>Sardes!DX24</f>
        <v>5.0881102785689646E-3</v>
      </c>
      <c r="DY22" s="25">
        <f>Sardes!DY24</f>
        <v>0.17367534670602383</v>
      </c>
      <c r="DZ22" s="25">
        <f>Sardes!DZ24</f>
        <v>9.3999103200238993E-2</v>
      </c>
      <c r="EA22" s="25">
        <f>Sardes!EA24</f>
        <v>7.215183661956886E-3</v>
      </c>
      <c r="EB22" s="25">
        <f>Sardes!EB24</f>
        <v>1.5730667054801681E-4</v>
      </c>
      <c r="EC22" s="25">
        <f>Sardes!EC24</f>
        <v>1.5799217060062968E-4</v>
      </c>
      <c r="ED22" s="25">
        <f>Sardes!ED24</f>
        <v>2.4037085056541941E-2</v>
      </c>
      <c r="EE22" s="25">
        <f>Sardes!EE24</f>
        <v>1.2665139828306755E-2</v>
      </c>
      <c r="EF22" s="25">
        <f>Sardes!EF24</f>
        <v>6.8307246072316896E-5</v>
      </c>
      <c r="EG22" s="25">
        <f>Sardes!EG24</f>
        <v>3.1918711562579903E-5</v>
      </c>
      <c r="EH22" s="25">
        <f>Sardes!EH24</f>
        <v>2.6984924559838361E-5</v>
      </c>
      <c r="EI22" s="25">
        <f>Sardes!EI24</f>
        <v>1.3983366542299607E-4</v>
      </c>
      <c r="EJ22" s="25">
        <f>Sardes!EJ24</f>
        <v>3.1439089067918543E-5</v>
      </c>
      <c r="EK22" s="25">
        <f>Sardes!EK24</f>
        <v>3.0141370109152928E-4</v>
      </c>
      <c r="EL22" s="25">
        <f>Sardes!EL24</f>
        <v>1.8093756585857225E-5</v>
      </c>
      <c r="EM22" s="25">
        <f>Sardes!EM24</f>
        <v>1.057056749933062E-6</v>
      </c>
      <c r="EN22" s="25">
        <f>Sardes!EN24</f>
        <v>2.0427324762299194E-3</v>
      </c>
      <c r="EO22" s="25">
        <f>Sardes!EO24</f>
        <v>8.928865586615882E-4</v>
      </c>
      <c r="EQ22" s="25">
        <f>Sardes!EQ24</f>
        <v>199.27667217281103</v>
      </c>
    </row>
    <row r="23" spans="1:171">
      <c r="A23" s="25" t="str">
        <f>Sardes!A25</f>
        <v>LEM51-2.d</v>
      </c>
      <c r="B23" s="25" t="str">
        <f>Sardes!B25</f>
        <v>Sardes</v>
      </c>
      <c r="C23" s="25" t="str">
        <f>Sardes!C25</f>
        <v>porphyry</v>
      </c>
      <c r="D23" s="25" t="str">
        <f>Sardes!D25</f>
        <v>potassic</v>
      </c>
      <c r="E23" s="25" t="str">
        <f>Sardes!E25</f>
        <v>pyrite</v>
      </c>
      <c r="F23" s="25" t="str">
        <f>Sardes!F25</f>
        <v>anhedral</v>
      </c>
      <c r="G23" s="25">
        <f>Sardes!G25</f>
        <v>24.435775070455101</v>
      </c>
      <c r="H23" s="25">
        <f>Sardes!H25</f>
        <v>370380.91884506802</v>
      </c>
      <c r="I23" s="25">
        <f>Sardes!I25</f>
        <v>103.04713525701</v>
      </c>
      <c r="J23" s="25">
        <f>Sardes!J25</f>
        <v>5.9261657003512003</v>
      </c>
      <c r="K23" s="25">
        <f>Sardes!K25</f>
        <v>61.774221758990301</v>
      </c>
      <c r="L23" s="25">
        <f>Sardes!L25</f>
        <v>6.3996960858513301</v>
      </c>
      <c r="M23" s="25">
        <f>Sardes!M25</f>
        <v>0.19979185508983999</v>
      </c>
      <c r="N23" s="25">
        <f>Sardes!N25</f>
        <v>0.54779957327607098</v>
      </c>
      <c r="O23" s="25">
        <f>Sardes!O25</f>
        <v>238.17056928418501</v>
      </c>
      <c r="P23" s="25">
        <f>Sardes!P25</f>
        <v>58.065619311282603</v>
      </c>
      <c r="Q23" s="25">
        <f>Sardes!Q25</f>
        <v>0.59199071096504596</v>
      </c>
      <c r="R23" s="25">
        <f>Sardes!R25</f>
        <v>1.09716093369987</v>
      </c>
      <c r="S23" s="25">
        <f>Sardes!S25</f>
        <v>0.16373183573964514</v>
      </c>
      <c r="T23" s="25">
        <f>Sardes!T25</f>
        <v>0.30530215252672299</v>
      </c>
      <c r="U23" s="25">
        <f>Sardes!U25</f>
        <v>0.31470071121349003</v>
      </c>
      <c r="V23" s="25">
        <f>Sardes!V25</f>
        <v>3.9231518336813198</v>
      </c>
      <c r="W23" s="25">
        <f>Sardes!W25</f>
        <v>0.56794284614176205</v>
      </c>
      <c r="X23" s="25">
        <f>Sardes!X25</f>
        <v>0.11390722468952801</v>
      </c>
      <c r="Y23" s="25">
        <f>Sardes!Y25</f>
        <v>574.08221493171402</v>
      </c>
      <c r="Z23" s="25">
        <f>Sardes!Z25</f>
        <v>6.1593269295098301</v>
      </c>
      <c r="AA23" s="25">
        <f>Sardes!AA25</f>
        <v>17.388500502256147</v>
      </c>
      <c r="AB23" s="25">
        <f>Sardes!AB25</f>
        <v>0.10114512834749531</v>
      </c>
      <c r="AC23" s="25">
        <f>Sardes!AC25</f>
        <v>1.0728997988977015E-2</v>
      </c>
      <c r="AD23" s="25">
        <f>Sardes!AD25</f>
        <v>0.43266107801108794</v>
      </c>
      <c r="AE23" s="25">
        <f>Sardes!AE25</f>
        <v>1.9841622284549792E-4</v>
      </c>
      <c r="AF23" s="25">
        <f>Sardes!AF25</f>
        <v>5.4818056199654793E-4</v>
      </c>
      <c r="AG23" s="25">
        <f>Sardes!AG25</f>
        <v>5.7448536486585594E-3</v>
      </c>
      <c r="AH23" s="25">
        <f>Sardes!AH25</f>
        <v>1.0311950023316123E-3</v>
      </c>
      <c r="AI23" s="25">
        <f>Sardes!AI25</f>
        <v>5.977193751333159E-2</v>
      </c>
      <c r="AJ23" s="25">
        <f>Sardes!AJ25</f>
        <v>0.56348601216774308</v>
      </c>
      <c r="AK23" s="25">
        <f>Sardes!AK25</f>
        <v>1.1053895327165753E-3</v>
      </c>
      <c r="AL23" s="25">
        <f>Sardes!AL25</f>
        <v>3.0539491508288375E-3</v>
      </c>
      <c r="AM23" s="25">
        <f>Sardes!AM25</f>
        <v>5.7448536486585594E-3</v>
      </c>
      <c r="AP23" s="25">
        <f>Sardes!AP25</f>
        <v>0.15316333752917499</v>
      </c>
      <c r="AQ23" s="25">
        <f>Sardes!AQ25</f>
        <v>5.8264750989590501</v>
      </c>
      <c r="AR23" s="25">
        <f>Sardes!AR25</f>
        <v>2.97218408727477E-2</v>
      </c>
      <c r="AS23" s="25">
        <f>Sardes!AS25</f>
        <v>0.245770879499945</v>
      </c>
      <c r="AT23" s="25">
        <f>Sardes!AT25</f>
        <v>0.18628937904012899</v>
      </c>
      <c r="AU23" s="25">
        <f>Sardes!AU25</f>
        <v>2.18792344661736</v>
      </c>
      <c r="AV23" s="25">
        <f>Sardes!AV25</f>
        <v>4.2482939085252899E-2</v>
      </c>
      <c r="AW23" s="25">
        <f>Sardes!AW25</f>
        <v>0.54779957327607098</v>
      </c>
      <c r="AX23" s="25">
        <f>Sardes!AX25</f>
        <v>0.33155421033861598</v>
      </c>
      <c r="AY23" s="25">
        <f>Sardes!AY25</f>
        <v>0.75742471421770996</v>
      </c>
      <c r="AZ23" s="25">
        <f>Sardes!AZ25</f>
        <v>9.6684696668565603E-3</v>
      </c>
      <c r="BA23" s="25">
        <f>Sardes!BA25</f>
        <v>0.13653158690033901</v>
      </c>
      <c r="BB23" s="25">
        <f>Sardes!BB25</f>
        <v>5.5810061880888001E-3</v>
      </c>
      <c r="BC23" s="25">
        <f>Sardes!BC25</f>
        <v>8.3548853120524694E-2</v>
      </c>
      <c r="BD23" s="25">
        <f>Sardes!BD25</f>
        <v>1.6223300660839799E-2</v>
      </c>
      <c r="BE23" s="25">
        <f>Sardes!BE25</f>
        <v>0.32776183970647599</v>
      </c>
      <c r="BF23" s="25">
        <f>Sardes!BF25</f>
        <v>1.4596235337724899E-2</v>
      </c>
      <c r="BG23" s="25">
        <f>Sardes!BG25</f>
        <v>8.3880602551618007E-3</v>
      </c>
      <c r="BH23" s="25">
        <f>Sardes!BH25</f>
        <v>1.6940947944521102E-2</v>
      </c>
      <c r="BI23" s="25">
        <f>Sardes!BI25</f>
        <v>6.3456445864668301E-3</v>
      </c>
      <c r="BK23" s="25">
        <f>Sardes!BK25</f>
        <v>1.32796733928055</v>
      </c>
      <c r="BL23" s="25">
        <f>Sardes!BL25</f>
        <v>13052.907210953001</v>
      </c>
      <c r="BM23" s="25">
        <f>Sardes!BM25</f>
        <v>11.608706602920501</v>
      </c>
      <c r="BN23" s="25">
        <f>Sardes!BN25</f>
        <v>1.9519560550981301</v>
      </c>
      <c r="BO23" s="25">
        <f>Sardes!BO25</f>
        <v>11.141523726967201</v>
      </c>
      <c r="BP23" s="25">
        <f>Sardes!BP25</f>
        <v>0.76426930067894605</v>
      </c>
      <c r="BQ23" s="25">
        <f>Sardes!BQ25</f>
        <v>2.3005838749306801E-2</v>
      </c>
      <c r="BR23" s="25">
        <f>Sardes!BR25</f>
        <v>0.31095481105427802</v>
      </c>
      <c r="BS23" s="25">
        <f>Sardes!BS25</f>
        <v>202.81470321414099</v>
      </c>
      <c r="BT23" s="25">
        <f>Sardes!BT25</f>
        <v>8.0933093523055692</v>
      </c>
      <c r="BU23" s="25">
        <f>Sardes!BU25</f>
        <v>4.44195305310046E-2</v>
      </c>
      <c r="BV23" s="25">
        <f>Sardes!BV25</f>
        <v>1.12355790091287</v>
      </c>
      <c r="BW23" s="25">
        <f>Sardes!BW25</f>
        <v>0.134059363719297</v>
      </c>
      <c r="BX23" s="25">
        <f>Sardes!BX25</f>
        <v>0.14364453246224501</v>
      </c>
      <c r="BY23" s="25">
        <f>Sardes!BY25</f>
        <v>0.13038495103603001</v>
      </c>
      <c r="BZ23" s="25">
        <f>Sardes!BZ25</f>
        <v>1.21147020746456</v>
      </c>
      <c r="CA23" s="25">
        <f>Sardes!CA25</f>
        <v>0.45651307975379701</v>
      </c>
      <c r="CB23" s="25">
        <f>Sardes!CB25</f>
        <v>4.7198287136776998E-2</v>
      </c>
      <c r="CC23" s="25">
        <f>Sardes!CC25</f>
        <v>591.19786253865198</v>
      </c>
      <c r="CD23" s="25">
        <f>Sardes!CD25</f>
        <v>2.54715729070056</v>
      </c>
      <c r="CF23" s="25">
        <f>Sardes!CF25</f>
        <v>24.435775070455101</v>
      </c>
      <c r="CG23" s="25">
        <f>Sardes!CG25</f>
        <v>370380.91884506802</v>
      </c>
      <c r="CH23" s="25">
        <f>Sardes!CH25</f>
        <v>103.04713525701</v>
      </c>
      <c r="CI23" s="25">
        <f>Sardes!CI25</f>
        <v>5.9261657003512003</v>
      </c>
      <c r="CJ23" s="25">
        <f>Sardes!CJ25</f>
        <v>61.774221758990301</v>
      </c>
      <c r="CK23" s="25">
        <f>Sardes!CK25</f>
        <v>6.3996960858513301</v>
      </c>
      <c r="CL23" s="25">
        <f>Sardes!CL25</f>
        <v>0.19979185508983999</v>
      </c>
      <c r="CM23" s="25">
        <f>Sardes!CM25</f>
        <v>0.54779957327607098</v>
      </c>
      <c r="CN23" s="25">
        <f>Sardes!CN25</f>
        <v>238.17056928418501</v>
      </c>
      <c r="CO23" s="25">
        <f>Sardes!CO25</f>
        <v>58.065619311282603</v>
      </c>
      <c r="CP23" s="25">
        <f>Sardes!CP25</f>
        <v>0.59199071096504596</v>
      </c>
      <c r="CQ23" s="25">
        <f>Sardes!CQ25</f>
        <v>1.09716093369987</v>
      </c>
      <c r="CR23" s="25">
        <f>Sardes!CR25</f>
        <v>0.16373183573964514</v>
      </c>
      <c r="CS23" s="25">
        <f>Sardes!CS25</f>
        <v>0.30530215252672299</v>
      </c>
      <c r="CT23" s="25">
        <f>Sardes!CT25</f>
        <v>0.31470071121349003</v>
      </c>
      <c r="CU23" s="25">
        <f>Sardes!CU25</f>
        <v>3.9231518336813198</v>
      </c>
      <c r="CV23" s="25">
        <f>Sardes!CV25</f>
        <v>0.56794284614176205</v>
      </c>
      <c r="CW23" s="25">
        <f>Sardes!CW25</f>
        <v>0.11390722468952801</v>
      </c>
      <c r="CX23" s="25">
        <f>Sardes!CX25</f>
        <v>574.08221493171402</v>
      </c>
      <c r="CY23" s="25">
        <f>Sardes!CY25</f>
        <v>6.1593269295098301</v>
      </c>
      <c r="DA23" s="25">
        <f>Sardes!DA25</f>
        <v>0.444787820376641</v>
      </c>
      <c r="DB23" s="25">
        <f>Sardes!DB25</f>
        <v>6632.3022445172892</v>
      </c>
      <c r="DC23" s="25">
        <f>Sardes!DC25</f>
        <v>1.7485413189341492</v>
      </c>
      <c r="DD23" s="25">
        <f>Sardes!DD25</f>
        <v>0.10096817871091469</v>
      </c>
      <c r="DE23" s="25">
        <f>Sardes!DE25</f>
        <v>0.97211817831162151</v>
      </c>
      <c r="DF23" s="25">
        <f>Sardes!DF25</f>
        <v>9.7869644989315344E-2</v>
      </c>
      <c r="DG23" s="25">
        <f>Sardes!DG25</f>
        <v>2.8655085852565148E-3</v>
      </c>
      <c r="DH23" s="25">
        <f>Sardes!DH25</f>
        <v>7.544409492853202E-3</v>
      </c>
      <c r="DI23" s="25">
        <f>Sardes!DI25</f>
        <v>3.1789306326104221</v>
      </c>
      <c r="DJ23" s="25">
        <f>Sardes!DJ25</f>
        <v>0.73538018378017489</v>
      </c>
      <c r="DK23" s="25">
        <f>Sardes!DK25</f>
        <v>5.4880929779587122E-3</v>
      </c>
      <c r="DL23" s="25">
        <f>Sardes!DL25</f>
        <v>9.7602630854620107E-3</v>
      </c>
      <c r="DM23" s="25">
        <f>Sardes!DM25</f>
        <v>1.4260119122406342E-3</v>
      </c>
      <c r="DN23" s="25">
        <f>Sardes!DN25</f>
        <v>2.5718317961984922E-3</v>
      </c>
      <c r="DO23" s="25">
        <f>Sardes!DO25</f>
        <v>2.5845984823709756E-3</v>
      </c>
      <c r="DP23" s="25">
        <f>Sardes!DP25</f>
        <v>3.0745704025715675E-2</v>
      </c>
      <c r="DQ23" s="25">
        <f>Sardes!DQ25</f>
        <v>2.8834482105807406E-3</v>
      </c>
      <c r="DR23" s="25">
        <f>Sardes!DR25</f>
        <v>5.5732158493148904E-4</v>
      </c>
      <c r="DS23" s="25">
        <f>Sardes!DS25</f>
        <v>2.7706670604812453</v>
      </c>
      <c r="DT23" s="25">
        <f>Sardes!DT25</f>
        <v>2.9473230594708605E-2</v>
      </c>
      <c r="DV23" s="25">
        <f>Sardes!DV25</f>
        <v>6.6951044793042E-3</v>
      </c>
      <c r="DW23" s="25">
        <f>Sardes!DW25</f>
        <v>99.831772434250269</v>
      </c>
      <c r="DX23" s="25">
        <f>Sardes!DX25</f>
        <v>2.6319665872890655E-2</v>
      </c>
      <c r="DY23" s="25">
        <f>Sardes!DY25</f>
        <v>1.5198089394224186E-3</v>
      </c>
      <c r="DZ23" s="25">
        <f>Sardes!DZ25</f>
        <v>1.4632668593568756E-2</v>
      </c>
      <c r="EA23" s="25">
        <f>Sardes!EA25</f>
        <v>1.4731687077245534E-3</v>
      </c>
      <c r="EB23" s="25">
        <f>Sardes!EB25</f>
        <v>4.3132654460704454E-5</v>
      </c>
      <c r="EC23" s="25">
        <f>Sardes!EC25</f>
        <v>1.1356113516448095E-4</v>
      </c>
      <c r="ED23" s="25">
        <f>Sardes!ED25</f>
        <v>4.7850394598856039E-2</v>
      </c>
      <c r="EE23" s="25">
        <f>Sardes!EE25</f>
        <v>1.1069204094323175E-2</v>
      </c>
      <c r="EF23" s="25">
        <f>Sardes!EF25</f>
        <v>8.2608727569148516E-5</v>
      </c>
      <c r="EG23" s="25">
        <f>Sardes!EG25</f>
        <v>1.4691495159946139E-4</v>
      </c>
      <c r="EH23" s="25">
        <f>Sardes!EH25</f>
        <v>2.1464838522554146E-5</v>
      </c>
      <c r="EI23" s="25">
        <f>Sardes!EI25</f>
        <v>3.8712126973631877E-5</v>
      </c>
      <c r="EJ23" s="25">
        <f>Sardes!EJ25</f>
        <v>3.8904295674894622E-5</v>
      </c>
      <c r="EK23" s="25">
        <f>Sardes!EK25</f>
        <v>4.6279527296323568E-4</v>
      </c>
      <c r="EL23" s="25">
        <f>Sardes!EL25</f>
        <v>4.3402688082046773E-5</v>
      </c>
      <c r="EM23" s="25">
        <f>Sardes!EM25</f>
        <v>8.3890027306235281E-6</v>
      </c>
      <c r="EN23" s="25">
        <f>Sardes!EN25</f>
        <v>4.1705066095516621E-2</v>
      </c>
      <c r="EO23" s="25">
        <f>Sardes!EO25</f>
        <v>4.4364155027245487E-4</v>
      </c>
      <c r="EQ23" s="25">
        <f>Sardes!EQ25</f>
        <v>199.66354486850054</v>
      </c>
    </row>
    <row r="24" spans="1:171">
      <c r="A24" s="25" t="str">
        <f>Sardes!A26</f>
        <v>LEM51-3.d</v>
      </c>
      <c r="B24" s="25" t="str">
        <f>Sardes!B26</f>
        <v>Sardes</v>
      </c>
      <c r="C24" s="25" t="str">
        <f>Sardes!C26</f>
        <v>porphyry</v>
      </c>
      <c r="D24" s="25" t="str">
        <f>Sardes!D26</f>
        <v>potassic</v>
      </c>
      <c r="E24" s="25" t="str">
        <f>Sardes!E26</f>
        <v>pyrite</v>
      </c>
      <c r="F24" s="25" t="str">
        <f>Sardes!F26</f>
        <v>anhedral</v>
      </c>
      <c r="G24" s="25">
        <f>Sardes!G26</f>
        <v>20.528223768070202</v>
      </c>
      <c r="H24" s="25">
        <f>Sardes!H26</f>
        <v>340134.96823835903</v>
      </c>
      <c r="I24" s="25">
        <f>Sardes!I26</f>
        <v>21.193563939115201</v>
      </c>
      <c r="J24" s="25">
        <f>Sardes!J26</f>
        <v>2.1253844350558699</v>
      </c>
      <c r="K24" s="25">
        <f>Sardes!K26</f>
        <v>0.326563841657808</v>
      </c>
      <c r="L24" s="25">
        <f>Sardes!L26</f>
        <v>2.13632351206298</v>
      </c>
      <c r="M24" s="25">
        <f>Sardes!M26</f>
        <v>3.2711967048078702E-2</v>
      </c>
      <c r="N24" s="25">
        <f>Sardes!N26</f>
        <v>0.62997188081125799</v>
      </c>
      <c r="O24" s="25">
        <f>Sardes!O26</f>
        <v>18.207015281393801</v>
      </c>
      <c r="P24" s="25">
        <f>Sardes!P26</f>
        <v>69.931527372630299</v>
      </c>
      <c r="Q24" s="25">
        <f>Sardes!Q26</f>
        <v>3.1358952354289302E-2</v>
      </c>
      <c r="R24" s="25">
        <f>Sardes!R26</f>
        <v>0.23392210404064301</v>
      </c>
      <c r="S24" s="25">
        <f>Sardes!S26</f>
        <v>5.0966441861789802E-3</v>
      </c>
      <c r="T24" s="25">
        <f>Sardes!T26</f>
        <v>0.86120539140886199</v>
      </c>
      <c r="U24" s="25">
        <f>Sardes!U26</f>
        <v>1.72347626036835E-2</v>
      </c>
      <c r="V24" s="25">
        <f>Sardes!V26</f>
        <v>2.1249467591011499</v>
      </c>
      <c r="W24" s="25">
        <f>Sardes!W26</f>
        <v>1.19284057502078E-2</v>
      </c>
      <c r="X24" s="25">
        <f>Sardes!X26</f>
        <v>1.44580122369824E-2</v>
      </c>
      <c r="Y24" s="25">
        <f>Sardes!Y26</f>
        <v>2.3713478269330999</v>
      </c>
      <c r="Z24" s="25">
        <f>Sardes!Z26</f>
        <v>0.43308562468400802</v>
      </c>
      <c r="AA24" s="25">
        <f>Sardes!AA26</f>
        <v>9.9716378785648185</v>
      </c>
      <c r="AB24" s="25">
        <f>Sardes!AB26</f>
        <v>29.490202398133135</v>
      </c>
      <c r="AC24" s="25">
        <f>Sardes!AC26</f>
        <v>0.1826326866793406</v>
      </c>
      <c r="AD24" s="25">
        <f>Sardes!AD26</f>
        <v>1.1640328528077541</v>
      </c>
      <c r="AE24" s="25">
        <f>Sardes!AE26</f>
        <v>6.0969597427979038E-3</v>
      </c>
      <c r="AF24" s="25">
        <f>Sardes!AF26</f>
        <v>7.2679184419661789E-3</v>
      </c>
      <c r="AG24" s="25">
        <f>Sardes!AG26</f>
        <v>1.4796450679261494E-3</v>
      </c>
      <c r="AH24" s="25">
        <f>Sardes!AH26</f>
        <v>1.3224104873238402E-2</v>
      </c>
      <c r="AI24" s="25">
        <f>Sardes!AI26</f>
        <v>2.0434770948773644E-2</v>
      </c>
      <c r="AJ24" s="25">
        <f>Sardes!AJ26</f>
        <v>3.299658687586918</v>
      </c>
      <c r="AK24" s="25">
        <f>Sardes!AK26</f>
        <v>6.821888134773995E-4</v>
      </c>
      <c r="AL24" s="25">
        <f>Sardes!AL26</f>
        <v>8.1320737999495828E-4</v>
      </c>
      <c r="AM24" s="25">
        <f>Sardes!AM26</f>
        <v>1.4796450679261494E-3</v>
      </c>
      <c r="AP24" s="25">
        <f>Sardes!AP26</f>
        <v>0.165066897620604</v>
      </c>
      <c r="AQ24" s="25">
        <f>Sardes!AQ26</f>
        <v>4.6277182988987899</v>
      </c>
      <c r="AR24" s="25">
        <f>Sardes!AR26</f>
        <v>2.5752123990045801E-2</v>
      </c>
      <c r="AS24" s="25">
        <f>Sardes!AS26</f>
        <v>0.203645000821677</v>
      </c>
      <c r="AT24" s="25">
        <f>Sardes!AT26</f>
        <v>0.10607580362697</v>
      </c>
      <c r="AU24" s="25">
        <f>Sardes!AU26</f>
        <v>2.13632351206298</v>
      </c>
      <c r="AV24" s="25">
        <f>Sardes!AV26</f>
        <v>3.2711967048078702E-2</v>
      </c>
      <c r="AW24" s="25">
        <f>Sardes!AW26</f>
        <v>0.28384433196347703</v>
      </c>
      <c r="AX24" s="25">
        <f>Sardes!AX26</f>
        <v>0.45144360244649401</v>
      </c>
      <c r="AY24" s="25">
        <f>Sardes!AY26</f>
        <v>0.53799464839464295</v>
      </c>
      <c r="AZ24" s="25">
        <f>Sardes!AZ26</f>
        <v>3.1358952354289302E-2</v>
      </c>
      <c r="BA24" s="25">
        <f>Sardes!BA26</f>
        <v>0.23392210404064301</v>
      </c>
      <c r="BB24" s="25">
        <f>Sardes!BB26</f>
        <v>5.0966441861789802E-3</v>
      </c>
      <c r="BC24" s="25">
        <f>Sardes!BC26</f>
        <v>8.8593647944703702E-2</v>
      </c>
      <c r="BD24" s="25">
        <f>Sardes!BD26</f>
        <v>1.72347626036835E-2</v>
      </c>
      <c r="BE24" s="25">
        <f>Sardes!BE26</f>
        <v>0.129697627436101</v>
      </c>
      <c r="BF24" s="25">
        <f>Sardes!BF26</f>
        <v>9.8876453233709399E-3</v>
      </c>
      <c r="BG24" s="25">
        <f>Sardes!BG26</f>
        <v>4.7929008052007699E-3</v>
      </c>
      <c r="BH24" s="25">
        <f>Sardes!BH26</f>
        <v>1.53432205157397E-2</v>
      </c>
      <c r="BI24" s="25">
        <f>Sardes!BI26</f>
        <v>6.6433310177412301E-3</v>
      </c>
      <c r="BK24" s="25">
        <f>Sardes!BK26</f>
        <v>4.1602092931063597</v>
      </c>
      <c r="BL24" s="25">
        <f>Sardes!BL26</f>
        <v>24259.427191890001</v>
      </c>
      <c r="BM24" s="25">
        <f>Sardes!BM26</f>
        <v>6.39553529348483</v>
      </c>
      <c r="BN24" s="25">
        <f>Sardes!BN26</f>
        <v>0.22480593193595999</v>
      </c>
      <c r="BO24" s="25">
        <f>Sardes!BO26</f>
        <v>0.157403766152938</v>
      </c>
      <c r="BP24" s="25">
        <f>Sardes!BP26</f>
        <v>0.81875541482566605</v>
      </c>
      <c r="BQ24" s="25">
        <f>Sardes!BQ26</f>
        <v>1.4766777746720401E-2</v>
      </c>
      <c r="BR24" s="25">
        <f>Sardes!BR26</f>
        <v>0.29512393876965198</v>
      </c>
      <c r="BS24" s="25">
        <f>Sardes!BS26</f>
        <v>1.0283892991138399</v>
      </c>
      <c r="BT24" s="25">
        <f>Sardes!BT26</f>
        <v>6.7892238010097401</v>
      </c>
      <c r="BU24" s="25">
        <f>Sardes!BU26</f>
        <v>7.4765984998851499E-3</v>
      </c>
      <c r="BV24" s="25">
        <f>Sardes!BV26</f>
        <v>5.0545316622083801E-2</v>
      </c>
      <c r="BW24" s="25">
        <f>Sardes!BW26</f>
        <v>4.2423795339164797E-3</v>
      </c>
      <c r="BX24" s="25">
        <f>Sardes!BX26</f>
        <v>1.4875580804670201</v>
      </c>
      <c r="BY24" s="25">
        <f>Sardes!BY26</f>
        <v>9.8962258924979105E-3</v>
      </c>
      <c r="BZ24" s="25">
        <f>Sardes!BZ26</f>
        <v>1.2203867795839201</v>
      </c>
      <c r="CA24" s="25">
        <f>Sardes!CA26</f>
        <v>1.05034122287305E-2</v>
      </c>
      <c r="CB24" s="25">
        <f>Sardes!CB26</f>
        <v>1.8371951969033899E-2</v>
      </c>
      <c r="CC24" s="25">
        <f>Sardes!CC26</f>
        <v>1.5439275300826101</v>
      </c>
      <c r="CD24" s="25">
        <f>Sardes!CD26</f>
        <v>0.19651432896006299</v>
      </c>
      <c r="CF24" s="25">
        <f>Sardes!CF26</f>
        <v>20.528223768070202</v>
      </c>
      <c r="CG24" s="25">
        <f>Sardes!CG26</f>
        <v>340134.96823835903</v>
      </c>
      <c r="CH24" s="25">
        <f>Sardes!CH26</f>
        <v>21.193563939115201</v>
      </c>
      <c r="CI24" s="25">
        <f>Sardes!CI26</f>
        <v>2.1253844350558699</v>
      </c>
      <c r="CJ24" s="25">
        <f>Sardes!CJ26</f>
        <v>0.326563841657808</v>
      </c>
      <c r="CK24" s="25">
        <f>Sardes!CK26</f>
        <v>2.13632351206298</v>
      </c>
      <c r="CL24" s="25">
        <f>Sardes!CL26</f>
        <v>3.2711967048078702E-2</v>
      </c>
      <c r="CM24" s="25">
        <f>Sardes!CM26</f>
        <v>0.62997188081125799</v>
      </c>
      <c r="CN24" s="25">
        <f>Sardes!CN26</f>
        <v>18.207015281393801</v>
      </c>
      <c r="CO24" s="25">
        <f>Sardes!CO26</f>
        <v>69.931527372630299</v>
      </c>
      <c r="CP24" s="25">
        <f>Sardes!CP26</f>
        <v>3.1358952354289302E-2</v>
      </c>
      <c r="CQ24" s="25">
        <f>Sardes!CQ26</f>
        <v>0.23392210404064301</v>
      </c>
      <c r="CR24" s="25">
        <f>Sardes!CR26</f>
        <v>5.0966441861789802E-3</v>
      </c>
      <c r="CS24" s="25">
        <f>Sardes!CS26</f>
        <v>0.86120539140886199</v>
      </c>
      <c r="CT24" s="25">
        <f>Sardes!CT26</f>
        <v>1.72347626036835E-2</v>
      </c>
      <c r="CU24" s="25">
        <f>Sardes!CU26</f>
        <v>2.1249467591011499</v>
      </c>
      <c r="CV24" s="25">
        <f>Sardes!CV26</f>
        <v>1.19284057502078E-2</v>
      </c>
      <c r="CW24" s="25">
        <f>Sardes!CW26</f>
        <v>1.44580122369824E-2</v>
      </c>
      <c r="CX24" s="25">
        <f>Sardes!CX26</f>
        <v>2.3713478269330999</v>
      </c>
      <c r="CY24" s="25">
        <f>Sardes!CY26</f>
        <v>0.43308562468400802</v>
      </c>
      <c r="DA24" s="25">
        <f>Sardes!DA26</f>
        <v>0.37366131746087672</v>
      </c>
      <c r="DB24" s="25">
        <f>Sardes!DB26</f>
        <v>6090.6968974547235</v>
      </c>
      <c r="DC24" s="25">
        <f>Sardes!DC26</f>
        <v>0.35962011122958198</v>
      </c>
      <c r="DD24" s="25">
        <f>Sardes!DD26</f>
        <v>3.6211642792134548E-2</v>
      </c>
      <c r="DE24" s="25">
        <f>Sardes!DE26</f>
        <v>5.139014912941932E-3</v>
      </c>
      <c r="DF24" s="25">
        <f>Sardes!DF26</f>
        <v>3.2670492614512617E-2</v>
      </c>
      <c r="DG24" s="25">
        <f>Sardes!DG26</f>
        <v>4.6917038922706571E-4</v>
      </c>
      <c r="DH24" s="25">
        <f>Sardes!DH26</f>
        <v>8.6761035781746047E-3</v>
      </c>
      <c r="DI24" s="25">
        <f>Sardes!DI26</f>
        <v>0.24301423463185251</v>
      </c>
      <c r="DJ24" s="25">
        <f>Sardes!DJ26</f>
        <v>0.88565764149734427</v>
      </c>
      <c r="DK24" s="25">
        <f>Sardes!DK26</f>
        <v>2.9071545046908449E-4</v>
      </c>
      <c r="DL24" s="25">
        <f>Sardes!DL26</f>
        <v>2.0809538571905152E-3</v>
      </c>
      <c r="DM24" s="25">
        <f>Sardes!DM26</f>
        <v>4.4388895348978209E-5</v>
      </c>
      <c r="DN24" s="25">
        <f>Sardes!DN26</f>
        <v>7.2546996159452617E-3</v>
      </c>
      <c r="DO24" s="25">
        <f>Sardes!DO26</f>
        <v>1.4154699904470679E-4</v>
      </c>
      <c r="DP24" s="25">
        <f>Sardes!DP26</f>
        <v>1.6653187767250392E-2</v>
      </c>
      <c r="DQ24" s="25">
        <f>Sardes!DQ26</f>
        <v>6.0560565995636308E-5</v>
      </c>
      <c r="DR24" s="25">
        <f>Sardes!DR26</f>
        <v>7.0739694666748212E-5</v>
      </c>
      <c r="DS24" s="25">
        <f>Sardes!DS26</f>
        <v>1.1444728894464769E-2</v>
      </c>
      <c r="DT24" s="25">
        <f>Sardes!DT26</f>
        <v>2.0723745678135337E-3</v>
      </c>
      <c r="DV24" s="25">
        <f>Sardes!DV26</f>
        <v>6.1319151314004903E-3</v>
      </c>
      <c r="DW24" s="25">
        <f>Sardes!DW26</f>
        <v>99.950502556869651</v>
      </c>
      <c r="DX24" s="25">
        <f>Sardes!DX26</f>
        <v>5.9014939426677128E-3</v>
      </c>
      <c r="DY24" s="25">
        <f>Sardes!DY26</f>
        <v>5.9424593875229853E-4</v>
      </c>
      <c r="DZ24" s="25">
        <f>Sardes!DZ26</f>
        <v>8.4333062676365461E-5</v>
      </c>
      <c r="EA24" s="25">
        <f>Sardes!EA26</f>
        <v>5.3613440474531654E-4</v>
      </c>
      <c r="EB24" s="25">
        <f>Sardes!EB26</f>
        <v>7.6992529717977084E-6</v>
      </c>
      <c r="EC24" s="25">
        <f>Sardes!EC26</f>
        <v>1.4237794582035399E-4</v>
      </c>
      <c r="ED24" s="25">
        <f>Sardes!ED26</f>
        <v>3.9879500308211248E-3</v>
      </c>
      <c r="EE24" s="25">
        <f>Sardes!EE26</f>
        <v>1.4533956926667028E-2</v>
      </c>
      <c r="EF24" s="25">
        <f>Sardes!EF26</f>
        <v>4.7707439501011132E-6</v>
      </c>
      <c r="EG24" s="25">
        <f>Sardes!EG26</f>
        <v>3.4149192994773308E-5</v>
      </c>
      <c r="EH24" s="25">
        <f>Sardes!EH26</f>
        <v>7.2843756187058668E-7</v>
      </c>
      <c r="EI24" s="25">
        <f>Sardes!EI26</f>
        <v>1.1905220120473879E-4</v>
      </c>
      <c r="EJ24" s="25">
        <f>Sardes!EJ26</f>
        <v>2.3228366027945758E-6</v>
      </c>
      <c r="EK24" s="25">
        <f>Sardes!EK26</f>
        <v>2.7328473482339532E-4</v>
      </c>
      <c r="EL24" s="25">
        <f>Sardes!EL26</f>
        <v>9.9382042946873089E-7</v>
      </c>
      <c r="EM24" s="25">
        <f>Sardes!EM26</f>
        <v>1.1608635516923711E-6</v>
      </c>
      <c r="EN24" s="25">
        <f>Sardes!EN26</f>
        <v>1.8781207206467859E-4</v>
      </c>
      <c r="EO24" s="25">
        <f>Sardes!EO26</f>
        <v>3.4008403804431479E-5</v>
      </c>
      <c r="EQ24" s="25">
        <f>Sardes!EQ26</f>
        <v>199.9010051137393</v>
      </c>
    </row>
    <row r="25" spans="1:171">
      <c r="A25" s="25" t="str">
        <f>Sardes!A27</f>
        <v>LEM51-5.d</v>
      </c>
      <c r="B25" s="25" t="str">
        <f>Sardes!B27</f>
        <v>Sardes</v>
      </c>
      <c r="C25" s="25" t="str">
        <f>Sardes!C27</f>
        <v>porphyry</v>
      </c>
      <c r="D25" s="25" t="str">
        <f>Sardes!D27</f>
        <v>potassic</v>
      </c>
      <c r="E25" s="25" t="str">
        <f>Sardes!E27</f>
        <v>pyrite</v>
      </c>
      <c r="F25" s="25" t="str">
        <f>Sardes!F27</f>
        <v>anhedral</v>
      </c>
      <c r="G25" s="25">
        <f>Sardes!G27</f>
        <v>61.495972595395898</v>
      </c>
      <c r="H25" s="25">
        <f>Sardes!H27</f>
        <v>343570.33054215898</v>
      </c>
      <c r="I25" s="25">
        <f>Sardes!I27</f>
        <v>106.737545100144</v>
      </c>
      <c r="J25" s="25">
        <f>Sardes!J27</f>
        <v>0.85125434876481398</v>
      </c>
      <c r="K25" s="25">
        <f>Sardes!K27</f>
        <v>0.40463149030647599</v>
      </c>
      <c r="L25" s="25">
        <f>Sardes!L27</f>
        <v>1.5903408422313099</v>
      </c>
      <c r="M25" s="25">
        <f>Sardes!M27</f>
        <v>4.3546046092728302E-2</v>
      </c>
      <c r="N25" s="25">
        <f>Sardes!N27</f>
        <v>0.96861558927221203</v>
      </c>
      <c r="O25" s="25">
        <f>Sardes!O27</f>
        <v>49.541340612302498</v>
      </c>
      <c r="P25" s="25">
        <f>Sardes!P27</f>
        <v>99.590219701963093</v>
      </c>
      <c r="Q25" s="25">
        <f>Sardes!Q27</f>
        <v>1.98402637183526E-2</v>
      </c>
      <c r="R25" s="25">
        <f>Sardes!R27</f>
        <v>8.8867718288762096E-2</v>
      </c>
      <c r="S25" s="25">
        <f>Sardes!S27</f>
        <v>6.1685643982306001E-3</v>
      </c>
      <c r="T25" s="25">
        <f>Sardes!T27</f>
        <v>0.17232943492203801</v>
      </c>
      <c r="U25" s="25">
        <f>Sardes!U27</f>
        <v>2.4809193718479401E-2</v>
      </c>
      <c r="V25" s="25">
        <f>Sardes!V27</f>
        <v>1.6130633616725001</v>
      </c>
      <c r="W25" s="25">
        <f>Sardes!W27</f>
        <v>2.9125194364766498E-2</v>
      </c>
      <c r="X25" s="25">
        <f>Sardes!X27</f>
        <v>9.7680810467555695E-3</v>
      </c>
      <c r="Y25" s="25">
        <f>Sardes!Y27</f>
        <v>0.78476938708073996</v>
      </c>
      <c r="Z25" s="25">
        <f>Sardes!Z27</f>
        <v>0.19438209888278499</v>
      </c>
      <c r="AA25" s="25">
        <f>Sardes!AA27</f>
        <v>125.38854603799932</v>
      </c>
      <c r="AB25" s="25">
        <f>Sardes!AB27</f>
        <v>126.90380300438106</v>
      </c>
      <c r="AC25" s="25">
        <f>Sardes!AC27</f>
        <v>0.24769327407872785</v>
      </c>
      <c r="AD25" s="25">
        <f>Sardes!AD27</f>
        <v>2.1545146695856285</v>
      </c>
      <c r="AE25" s="25">
        <f>Sardes!AE27</f>
        <v>1.244707197752936E-2</v>
      </c>
      <c r="AF25" s="25">
        <f>Sardes!AF27</f>
        <v>3.1613355626379624E-2</v>
      </c>
      <c r="AG25" s="25">
        <f>Sardes!AG27</f>
        <v>1.8587895852146437E-4</v>
      </c>
      <c r="AH25" s="25">
        <f>Sardes!AH27</f>
        <v>2.5281648398845304E-2</v>
      </c>
      <c r="AI25" s="25">
        <f>Sardes!AI27</f>
        <v>1.8211220681570908E-3</v>
      </c>
      <c r="AJ25" s="25">
        <f>Sardes!AJ27</f>
        <v>0.93303831944537319</v>
      </c>
      <c r="AK25" s="25">
        <f>Sardes!AK27</f>
        <v>9.1514949473410652E-5</v>
      </c>
      <c r="AL25" s="25">
        <f>Sardes!AL27</f>
        <v>2.3243174363062928E-4</v>
      </c>
      <c r="AM25" s="25">
        <f>Sardes!AM27</f>
        <v>1.8587895852146437E-4</v>
      </c>
      <c r="AP25" s="25">
        <f>Sardes!AP27</f>
        <v>0.15858960842845299</v>
      </c>
      <c r="AQ25" s="25">
        <f>Sardes!AQ27</f>
        <v>4.7096233728826897</v>
      </c>
      <c r="AR25" s="25">
        <f>Sardes!AR27</f>
        <v>1.8295277141741301E-2</v>
      </c>
      <c r="AS25" s="25">
        <f>Sardes!AS27</f>
        <v>0.19804774062571601</v>
      </c>
      <c r="AT25" s="25">
        <f>Sardes!AT27</f>
        <v>0.126335835064113</v>
      </c>
      <c r="AU25" s="25">
        <f>Sardes!AU27</f>
        <v>1.5903408422313099</v>
      </c>
      <c r="AV25" s="25">
        <f>Sardes!AV27</f>
        <v>3.68453721387541E-2</v>
      </c>
      <c r="AW25" s="25">
        <f>Sardes!AW27</f>
        <v>0.40208391970263202</v>
      </c>
      <c r="AX25" s="25">
        <f>Sardes!AX27</f>
        <v>0.28649266822116098</v>
      </c>
      <c r="AY25" s="25">
        <f>Sardes!AY27</f>
        <v>1.1091905385344201</v>
      </c>
      <c r="AZ25" s="25">
        <f>Sardes!AZ27</f>
        <v>1.98402637183526E-2</v>
      </c>
      <c r="BA25" s="25">
        <f>Sardes!BA27</f>
        <v>8.8867718288762096E-2</v>
      </c>
      <c r="BB25" s="25">
        <f>Sardes!BB27</f>
        <v>6.1685643982306001E-3</v>
      </c>
      <c r="BC25" s="25">
        <f>Sardes!BC27</f>
        <v>9.1837926435877404E-2</v>
      </c>
      <c r="BD25" s="25">
        <f>Sardes!BD27</f>
        <v>2.4809193718479401E-2</v>
      </c>
      <c r="BE25" s="25">
        <f>Sardes!BE27</f>
        <v>0.15680029309428101</v>
      </c>
      <c r="BF25" s="25">
        <f>Sardes!BF27</f>
        <v>2.4399160174054702E-7</v>
      </c>
      <c r="BG25" s="25">
        <f>Sardes!BG27</f>
        <v>8.3622469727376303E-3</v>
      </c>
      <c r="BH25" s="25">
        <f>Sardes!BH27</f>
        <v>2.13789702449972E-2</v>
      </c>
      <c r="BI25" s="25">
        <f>Sardes!BI27</f>
        <v>5.2579878510322E-3</v>
      </c>
      <c r="BK25" s="25">
        <f>Sardes!BK27</f>
        <v>17.941023708293802</v>
      </c>
      <c r="BL25" s="25">
        <f>Sardes!BL27</f>
        <v>24822.951559386402</v>
      </c>
      <c r="BM25" s="25">
        <f>Sardes!BM27</f>
        <v>23.4650646247173</v>
      </c>
      <c r="BN25" s="25">
        <f>Sardes!BN27</f>
        <v>0.39447715210295398</v>
      </c>
      <c r="BO25" s="25">
        <f>Sardes!BO27</f>
        <v>0.47142493985766898</v>
      </c>
      <c r="BP25" s="25">
        <f>Sardes!BP27</f>
        <v>1.0010544702792299</v>
      </c>
      <c r="BQ25" s="25">
        <f>Sardes!BQ27</f>
        <v>4.6213183131453298E-2</v>
      </c>
      <c r="BR25" s="25">
        <f>Sardes!BR27</f>
        <v>0.39330437674287</v>
      </c>
      <c r="BS25" s="25">
        <f>Sardes!BS27</f>
        <v>3.1723580604147799</v>
      </c>
      <c r="BT25" s="25">
        <f>Sardes!BT27</f>
        <v>9.76626106991535</v>
      </c>
      <c r="BU25" s="25">
        <f>Sardes!BU27</f>
        <v>1.69581461241212E-2</v>
      </c>
      <c r="BV25" s="25">
        <f>Sardes!BV27</f>
        <v>4.5256128318478799E-2</v>
      </c>
      <c r="BW25" s="25">
        <f>Sardes!BW27</f>
        <v>7.1836801992565596E-3</v>
      </c>
      <c r="BX25" s="25">
        <f>Sardes!BX27</f>
        <v>0.13891213092556901</v>
      </c>
      <c r="BY25" s="25">
        <f>Sardes!BY27</f>
        <v>1.1800195463765199E-2</v>
      </c>
      <c r="BZ25" s="25">
        <f>Sardes!BZ27</f>
        <v>0.72233716283940996</v>
      </c>
      <c r="CA25" s="25">
        <f>Sardes!CA27</f>
        <v>3.97443246169931E-2</v>
      </c>
      <c r="CB25" s="25">
        <f>Sardes!CB27</f>
        <v>8.9827610237316804E-3</v>
      </c>
      <c r="CC25" s="25">
        <f>Sardes!CC27</f>
        <v>0.570773259528215</v>
      </c>
      <c r="CD25" s="25">
        <f>Sardes!CD27</f>
        <v>0.22531515057539001</v>
      </c>
      <c r="CF25" s="25">
        <f>Sardes!CF27</f>
        <v>61.495972595395898</v>
      </c>
      <c r="CG25" s="25">
        <f>Sardes!CG27</f>
        <v>343570.33054215898</v>
      </c>
      <c r="CH25" s="25">
        <f>Sardes!CH27</f>
        <v>106.737545100144</v>
      </c>
      <c r="CI25" s="25">
        <f>Sardes!CI27</f>
        <v>0.85125434876481398</v>
      </c>
      <c r="CJ25" s="25">
        <f>Sardes!CJ27</f>
        <v>0.40463149030647599</v>
      </c>
      <c r="CK25" s="25">
        <f>Sardes!CK27</f>
        <v>1.5903408422313099</v>
      </c>
      <c r="CL25" s="25">
        <f>Sardes!CL27</f>
        <v>4.3546046092728302E-2</v>
      </c>
      <c r="CM25" s="25">
        <f>Sardes!CM27</f>
        <v>0.96861558927221203</v>
      </c>
      <c r="CN25" s="25">
        <f>Sardes!CN27</f>
        <v>49.541340612302498</v>
      </c>
      <c r="CO25" s="25">
        <f>Sardes!CO27</f>
        <v>99.590219701963093</v>
      </c>
      <c r="CP25" s="25">
        <f>Sardes!CP27</f>
        <v>1.98402637183526E-2</v>
      </c>
      <c r="CQ25" s="25">
        <f>Sardes!CQ27</f>
        <v>8.8867718288762096E-2</v>
      </c>
      <c r="CR25" s="25">
        <f>Sardes!CR27</f>
        <v>6.1685643982306001E-3</v>
      </c>
      <c r="CS25" s="25">
        <f>Sardes!CS27</f>
        <v>0.17232943492203801</v>
      </c>
      <c r="CT25" s="25">
        <f>Sardes!CT27</f>
        <v>2.4809193718479401E-2</v>
      </c>
      <c r="CU25" s="25">
        <f>Sardes!CU27</f>
        <v>1.6130633616725001</v>
      </c>
      <c r="CV25" s="25">
        <f>Sardes!CV27</f>
        <v>2.9125194364766498E-2</v>
      </c>
      <c r="CW25" s="25">
        <f>Sardes!CW27</f>
        <v>9.7680810467555695E-3</v>
      </c>
      <c r="CX25" s="25">
        <f>Sardes!CX27</f>
        <v>0.78476938708073996</v>
      </c>
      <c r="CY25" s="25">
        <f>Sardes!CY27</f>
        <v>0.19438209888278499</v>
      </c>
      <c r="DA25" s="25">
        <f>Sardes!DA27</f>
        <v>1.119369430017362</v>
      </c>
      <c r="DB25" s="25">
        <f>Sardes!DB27</f>
        <v>6152.2129204433522</v>
      </c>
      <c r="DC25" s="25">
        <f>Sardes!DC27</f>
        <v>1.811161537132618</v>
      </c>
      <c r="DD25" s="25">
        <f>Sardes!DD27</f>
        <v>1.450340836899573E-2</v>
      </c>
      <c r="DE25" s="25">
        <f>Sardes!DE27</f>
        <v>6.3675367498579926E-3</v>
      </c>
      <c r="DF25" s="25">
        <f>Sardes!DF27</f>
        <v>2.4320857045898606E-2</v>
      </c>
      <c r="DG25" s="25">
        <f>Sardes!DG27</f>
        <v>6.245578373381568E-4</v>
      </c>
      <c r="DH25" s="25">
        <f>Sardes!DH27</f>
        <v>1.3339975062280844E-2</v>
      </c>
      <c r="DI25" s="25">
        <f>Sardes!DI27</f>
        <v>0.66124242691430113</v>
      </c>
      <c r="DJ25" s="25">
        <f>Sardes!DJ27</f>
        <v>1.2612743123348924</v>
      </c>
      <c r="DK25" s="25">
        <f>Sardes!DK27</f>
        <v>1.8393060900573664E-4</v>
      </c>
      <c r="DL25" s="25">
        <f>Sardes!DL27</f>
        <v>7.9056069502772943E-4</v>
      </c>
      <c r="DM25" s="25">
        <f>Sardes!DM27</f>
        <v>5.3724715621510566E-5</v>
      </c>
      <c r="DN25" s="25">
        <f>Sardes!DN27</f>
        <v>1.4516842298208914E-3</v>
      </c>
      <c r="DO25" s="25">
        <f>Sardes!DO27</f>
        <v>2.0375487613731439E-4</v>
      </c>
      <c r="DP25" s="25">
        <f>Sardes!DP27</f>
        <v>1.2641562395552509E-2</v>
      </c>
      <c r="DQ25" s="25">
        <f>Sardes!DQ27</f>
        <v>1.4786873387773964E-4</v>
      </c>
      <c r="DR25" s="25">
        <f>Sardes!DR27</f>
        <v>4.7792951022689086E-5</v>
      </c>
      <c r="DS25" s="25">
        <f>Sardes!DS27</f>
        <v>3.7874970418954631E-3</v>
      </c>
      <c r="DT25" s="25">
        <f>Sardes!DT27</f>
        <v>9.301452073289607E-4</v>
      </c>
      <c r="DV25" s="25">
        <f>Sardes!DV27</f>
        <v>1.8176962858719906E-2</v>
      </c>
      <c r="DW25" s="25">
        <f>Sardes!DW27</f>
        <v>99.903162222413926</v>
      </c>
      <c r="DX25" s="25">
        <f>Sardes!DX27</f>
        <v>2.9410679895993785E-2</v>
      </c>
      <c r="DY25" s="25">
        <f>Sardes!DY27</f>
        <v>2.3551466404080182E-4</v>
      </c>
      <c r="DZ25" s="25">
        <f>Sardes!DZ27</f>
        <v>1.0339971407107978E-4</v>
      </c>
      <c r="EA25" s="25">
        <f>Sardes!EA27</f>
        <v>3.9493602680276734E-4</v>
      </c>
      <c r="EB25" s="25">
        <f>Sardes!EB27</f>
        <v>1.0141928400029666E-5</v>
      </c>
      <c r="EC25" s="25">
        <f>Sardes!EC27</f>
        <v>2.1662216667786582E-4</v>
      </c>
      <c r="ED25" s="25">
        <f>Sardes!ED27</f>
        <v>1.0737633807316533E-2</v>
      </c>
      <c r="EE25" s="25">
        <f>Sardes!EE27</f>
        <v>2.0481295732377853E-2</v>
      </c>
      <c r="EF25" s="25">
        <f>Sardes!EF27</f>
        <v>2.9867707289693907E-6</v>
      </c>
      <c r="EG25" s="25">
        <f>Sardes!EG27</f>
        <v>1.2837578020028603E-5</v>
      </c>
      <c r="EH25" s="25">
        <f>Sardes!EH27</f>
        <v>8.7241274798110193E-7</v>
      </c>
      <c r="EI25" s="25">
        <f>Sardes!EI27</f>
        <v>2.3573281188887278E-5</v>
      </c>
      <c r="EJ25" s="25">
        <f>Sardes!EJ27</f>
        <v>3.3086885495645462E-6</v>
      </c>
      <c r="EK25" s="25">
        <f>Sardes!EK27</f>
        <v>2.0528094119613764E-4</v>
      </c>
      <c r="EL25" s="25">
        <f>Sardes!EL27</f>
        <v>2.4011773160715331E-6</v>
      </c>
      <c r="EM25" s="25">
        <f>Sardes!EM27</f>
        <v>7.7608935205114956E-7</v>
      </c>
      <c r="EN25" s="25">
        <f>Sardes!EN27</f>
        <v>6.150354941976352E-5</v>
      </c>
      <c r="EO25" s="25">
        <f>Sardes!EO27</f>
        <v>1.5104231394431241E-5</v>
      </c>
      <c r="EQ25" s="25">
        <f>Sardes!EQ27</f>
        <v>199.80632444482785</v>
      </c>
    </row>
    <row r="26" spans="1:171">
      <c r="A26" s="25" t="str">
        <f>Sardes!A28</f>
        <v>LEM51-6.d</v>
      </c>
      <c r="B26" s="25" t="str">
        <f>Sardes!B28</f>
        <v>Sardes</v>
      </c>
      <c r="C26" s="25" t="str">
        <f>Sardes!C28</f>
        <v>porphyry</v>
      </c>
      <c r="D26" s="25" t="str">
        <f>Sardes!D28</f>
        <v>potassic</v>
      </c>
      <c r="E26" s="25" t="str">
        <f>Sardes!E28</f>
        <v>pyrite</v>
      </c>
      <c r="F26" s="25" t="str">
        <f>Sardes!F28</f>
        <v>anhedral</v>
      </c>
      <c r="G26" s="25">
        <f>Sardes!G28</f>
        <v>15.0230330193741</v>
      </c>
      <c r="H26" s="25">
        <f>Sardes!H28</f>
        <v>336736.684130701</v>
      </c>
      <c r="I26" s="25">
        <f>Sardes!I28</f>
        <v>21.2421124604253</v>
      </c>
      <c r="J26" s="25">
        <f>Sardes!J28</f>
        <v>11.9567611052362</v>
      </c>
      <c r="K26" s="25">
        <f>Sardes!K28</f>
        <v>0.12862053938665299</v>
      </c>
      <c r="L26" s="25">
        <f>Sardes!L28</f>
        <v>1.96392688096185</v>
      </c>
      <c r="M26" s="25">
        <f>Sardes!M28</f>
        <v>3.3368531704549897E-2</v>
      </c>
      <c r="N26" s="25">
        <f>Sardes!N28</f>
        <v>0.62840868278292294</v>
      </c>
      <c r="O26" s="25">
        <f>Sardes!O28</f>
        <v>4.8831439260527096</v>
      </c>
      <c r="P26" s="25">
        <f>Sardes!P28</f>
        <v>26.521467510832299</v>
      </c>
      <c r="Q26" s="25">
        <f>Sardes!Q28</f>
        <v>1.98803465974953E-6</v>
      </c>
      <c r="R26" s="25">
        <f>Sardes!R28</f>
        <v>7.9029797362813806E-2</v>
      </c>
      <c r="S26" s="25">
        <f>Sardes!S28</f>
        <v>5.9912046262129599E-3</v>
      </c>
      <c r="T26" s="25">
        <f>Sardes!T28</f>
        <v>8.5020721162062399E-2</v>
      </c>
      <c r="U26" s="25">
        <f>Sardes!U28</f>
        <v>1.3669124214255601E-2</v>
      </c>
      <c r="V26" s="25">
        <f>Sardes!V28</f>
        <v>0.19033826498914599</v>
      </c>
      <c r="W26" s="25">
        <f>Sardes!W28</f>
        <v>1.8095060046980801E-2</v>
      </c>
      <c r="X26" s="25">
        <f>Sardes!X28</f>
        <v>5.1430257042318298E-3</v>
      </c>
      <c r="Y26" s="25">
        <f>Sardes!Y28</f>
        <v>2.62703935810269E-2</v>
      </c>
      <c r="Z26" s="25">
        <f>Sardes!Z28</f>
        <v>3.41071689412208E-3</v>
      </c>
      <c r="AA26" s="25">
        <f>Sardes!AA28</f>
        <v>1.7765774755776282</v>
      </c>
      <c r="AB26" s="25">
        <f>Sardes!AB28</f>
        <v>1009.5572960881229</v>
      </c>
      <c r="AC26" s="25">
        <f>Sardes!AC28</f>
        <v>0.12983120651018265</v>
      </c>
      <c r="AD26" s="25">
        <f>Sardes!AD28</f>
        <v>4.3500893649875207</v>
      </c>
      <c r="AE26" s="25">
        <f>Sardes!AE28</f>
        <v>0.19577269325520288</v>
      </c>
      <c r="AF26" s="25">
        <f>Sardes!AF28</f>
        <v>0.52032430241653349</v>
      </c>
      <c r="AG26" s="25">
        <f>Sardes!AG28</f>
        <v>9.3589310547776212E-8</v>
      </c>
      <c r="AH26" s="25">
        <f>Sardes!AH28</f>
        <v>7.567586125490467E-5</v>
      </c>
      <c r="AI26" s="25">
        <f>Sardes!AI28</f>
        <v>1.6056392227827384E-4</v>
      </c>
      <c r="AJ26" s="25">
        <f>Sardes!AJ28</f>
        <v>1.2485324875406152</v>
      </c>
      <c r="AK26" s="25">
        <f>Sardes!AK28</f>
        <v>2.4211460671877351E-4</v>
      </c>
      <c r="AL26" s="25">
        <f>Sardes!AL28</f>
        <v>6.4349175439691294E-4</v>
      </c>
      <c r="AM26" s="25">
        <f>Sardes!AM28</f>
        <v>9.3589310547776212E-8</v>
      </c>
      <c r="AP26" s="25">
        <f>Sardes!AP28</f>
        <v>0.133146168388556</v>
      </c>
      <c r="AQ26" s="25">
        <f>Sardes!AQ28</f>
        <v>5.5348243533608903</v>
      </c>
      <c r="AR26" s="25">
        <f>Sardes!AR28</f>
        <v>8.2657355582447505E-3</v>
      </c>
      <c r="AS26" s="25">
        <f>Sardes!AS28</f>
        <v>0.218556720223471</v>
      </c>
      <c r="AT26" s="25">
        <f>Sardes!AT28</f>
        <v>0.12862053938665299</v>
      </c>
      <c r="AU26" s="25">
        <f>Sardes!AU28</f>
        <v>1.96392688096185</v>
      </c>
      <c r="AV26" s="25">
        <f>Sardes!AV28</f>
        <v>3.3368531704549897E-2</v>
      </c>
      <c r="AW26" s="25">
        <f>Sardes!AW28</f>
        <v>0.30151035016804401</v>
      </c>
      <c r="AX26" s="25">
        <f>Sardes!AX28</f>
        <v>0.30096312639346001</v>
      </c>
      <c r="AY26" s="25">
        <f>Sardes!AY28</f>
        <v>0.92009697284751002</v>
      </c>
      <c r="AZ26" s="25">
        <f>Sardes!AZ28</f>
        <v>1.98803465974953E-6</v>
      </c>
      <c r="BA26" s="25">
        <f>Sardes!BA28</f>
        <v>7.9029797362813806E-2</v>
      </c>
      <c r="BB26" s="25">
        <f>Sardes!BB28</f>
        <v>5.9912046262129599E-3</v>
      </c>
      <c r="BC26" s="25">
        <f>Sardes!BC28</f>
        <v>8.5020721162062399E-2</v>
      </c>
      <c r="BD26" s="25">
        <f>Sardes!BD28</f>
        <v>1.3669124214255601E-2</v>
      </c>
      <c r="BE26" s="25">
        <f>Sardes!BE28</f>
        <v>0.19033826498914599</v>
      </c>
      <c r="BF26" s="25">
        <f>Sardes!BF28</f>
        <v>1.8095060046980801E-2</v>
      </c>
      <c r="BG26" s="25">
        <f>Sardes!BG28</f>
        <v>5.1430257042318298E-3</v>
      </c>
      <c r="BH26" s="25">
        <f>Sardes!BH28</f>
        <v>2.5505720642448299E-2</v>
      </c>
      <c r="BI26" s="25">
        <f>Sardes!BI28</f>
        <v>3.41071689412208E-3</v>
      </c>
      <c r="BK26" s="25">
        <f>Sardes!BK28</f>
        <v>0.91120970394095302</v>
      </c>
      <c r="BL26" s="25">
        <f>Sardes!BL28</f>
        <v>28001.5313608006</v>
      </c>
      <c r="BM26" s="25">
        <f>Sardes!BM28</f>
        <v>4.7611844904215896</v>
      </c>
      <c r="BN26" s="25">
        <f>Sardes!BN28</f>
        <v>0.95981698222052902</v>
      </c>
      <c r="BO26" s="25">
        <f>Sardes!BO28</f>
        <v>0.153165482559347</v>
      </c>
      <c r="BP26" s="25">
        <f>Sardes!BP28</f>
        <v>1.4275194069824999</v>
      </c>
      <c r="BQ26" s="25">
        <f>Sardes!BQ28</f>
        <v>2.2917122393797999E-2</v>
      </c>
      <c r="BR26" s="25">
        <f>Sardes!BR28</f>
        <v>0.38571170045691699</v>
      </c>
      <c r="BS26" s="25">
        <f>Sardes!BS28</f>
        <v>0.49277774924254902</v>
      </c>
      <c r="BT26" s="25">
        <f>Sardes!BT28</f>
        <v>2.02484650372172</v>
      </c>
      <c r="BU26" s="25">
        <f>Sardes!BU28</f>
        <v>1.21957501003491E-4</v>
      </c>
      <c r="BV26" s="25">
        <f>Sardes!BV28</f>
        <v>9.2385316074026794E-2</v>
      </c>
      <c r="BW26" s="25">
        <f>Sardes!BW28</f>
        <v>3.62741727198364E-3</v>
      </c>
      <c r="BX26" s="25">
        <f>Sardes!BX28</f>
        <v>5.9721707983513297E-2</v>
      </c>
      <c r="BY26" s="25">
        <f>Sardes!BY28</f>
        <v>6.5945721661312502E-3</v>
      </c>
      <c r="BZ26" s="25">
        <f>Sardes!BZ28</f>
        <v>0.104599849887895</v>
      </c>
      <c r="CA26" s="25">
        <f>Sardes!CA28</f>
        <v>1.16821822575416E-4</v>
      </c>
      <c r="CB26" s="25">
        <f>Sardes!CB28</f>
        <v>3.6312350244483799E-4</v>
      </c>
      <c r="CC26" s="25">
        <f>Sardes!CC28</f>
        <v>2.4972855493478299E-2</v>
      </c>
      <c r="CD26" s="25">
        <f>Sardes!CD28</f>
        <v>1.89421096190497E-4</v>
      </c>
      <c r="CF26" s="25">
        <f>Sardes!CF28</f>
        <v>15.0230330193741</v>
      </c>
      <c r="CG26" s="25">
        <f>Sardes!CG28</f>
        <v>336736.684130701</v>
      </c>
      <c r="CH26" s="25">
        <f>Sardes!CH28</f>
        <v>21.2421124604253</v>
      </c>
      <c r="CI26" s="25">
        <f>Sardes!CI28</f>
        <v>11.9567611052362</v>
      </c>
      <c r="CJ26" s="25">
        <f>Sardes!CJ28</f>
        <v>0.12862053938665299</v>
      </c>
      <c r="CK26" s="25">
        <f>Sardes!CK28</f>
        <v>1.96392688096185</v>
      </c>
      <c r="CL26" s="25">
        <f>Sardes!CL28</f>
        <v>3.3368531704549897E-2</v>
      </c>
      <c r="CM26" s="25">
        <f>Sardes!CM28</f>
        <v>0.62840868278292294</v>
      </c>
      <c r="CN26" s="25">
        <f>Sardes!CN28</f>
        <v>4.8831439260527096</v>
      </c>
      <c r="CO26" s="25">
        <f>Sardes!CO28</f>
        <v>26.521467510832299</v>
      </c>
      <c r="CP26" s="25">
        <f>Sardes!CP28</f>
        <v>1.98803465974953E-6</v>
      </c>
      <c r="CQ26" s="25">
        <f>Sardes!CQ28</f>
        <v>7.9029797362813806E-2</v>
      </c>
      <c r="CR26" s="25">
        <f>Sardes!CR28</f>
        <v>5.9912046262129599E-3</v>
      </c>
      <c r="CS26" s="25">
        <f>Sardes!CS28</f>
        <v>8.5020721162062399E-2</v>
      </c>
      <c r="CT26" s="25">
        <f>Sardes!CT28</f>
        <v>1.3669124214255601E-2</v>
      </c>
      <c r="CU26" s="25">
        <f>Sardes!CU28</f>
        <v>0.19033826498914599</v>
      </c>
      <c r="CV26" s="25">
        <f>Sardes!CV28</f>
        <v>1.8095060046980801E-2</v>
      </c>
      <c r="CW26" s="25">
        <f>Sardes!CW28</f>
        <v>5.1430257042318298E-3</v>
      </c>
      <c r="CX26" s="25">
        <f>Sardes!CX28</f>
        <v>2.62703935810269E-2</v>
      </c>
      <c r="CY26" s="25">
        <f>Sardes!CY28</f>
        <v>3.41071689412208E-3</v>
      </c>
      <c r="DA26" s="25">
        <f>Sardes!DA28</f>
        <v>0.27345406858867705</v>
      </c>
      <c r="DB26" s="25">
        <f>Sardes!DB28</f>
        <v>6029.8448228256966</v>
      </c>
      <c r="DC26" s="25">
        <f>Sardes!DC28</f>
        <v>0.36044390021966055</v>
      </c>
      <c r="DD26" s="25">
        <f>Sardes!DD28</f>
        <v>0.20371559843587525</v>
      </c>
      <c r="DE26" s="25">
        <f>Sardes!DE28</f>
        <v>2.0240540614146129E-3</v>
      </c>
      <c r="DF26" s="25">
        <f>Sardes!DF28</f>
        <v>3.0034055374856247E-2</v>
      </c>
      <c r="DG26" s="25">
        <f>Sardes!DG28</f>
        <v>4.7858714777835004E-4</v>
      </c>
      <c r="DH26" s="25">
        <f>Sardes!DH28</f>
        <v>8.654574890275761E-3</v>
      </c>
      <c r="DI26" s="25">
        <f>Sardes!DI28</f>
        <v>6.5176717075619173E-2</v>
      </c>
      <c r="DJ26" s="25">
        <f>Sardes!DJ28</f>
        <v>0.33588484689503928</v>
      </c>
      <c r="DK26" s="25">
        <f>Sardes!DK28</f>
        <v>1.8430220025452636E-8</v>
      </c>
      <c r="DL26" s="25">
        <f>Sardes!DL28</f>
        <v>7.0304327301432955E-4</v>
      </c>
      <c r="DM26" s="25">
        <f>Sardes!DM28</f>
        <v>5.2180012073132782E-5</v>
      </c>
      <c r="DN26" s="25">
        <f>Sardes!DN28</f>
        <v>7.1620521575320028E-4</v>
      </c>
      <c r="DO26" s="25">
        <f>Sardes!DO28</f>
        <v>1.1226284670052233E-4</v>
      </c>
      <c r="DP26" s="25">
        <f>Sardes!DP28</f>
        <v>1.4916791927049059E-3</v>
      </c>
      <c r="DQ26" s="25">
        <f>Sardes!DQ28</f>
        <v>9.1868695709910127E-5</v>
      </c>
      <c r="DR26" s="25">
        <f>Sardes!DR28</f>
        <v>2.5163629828033063E-5</v>
      </c>
      <c r="DS26" s="25">
        <f>Sardes!DS28</f>
        <v>1.267876138080449E-4</v>
      </c>
      <c r="DT26" s="25">
        <f>Sardes!DT28</f>
        <v>1.63207517094288E-5</v>
      </c>
      <c r="DV26" s="25">
        <f>Sardes!DV28</f>
        <v>4.5332702193585988E-3</v>
      </c>
      <c r="DW26" s="25">
        <f>Sardes!DW28</f>
        <v>99.961635618542843</v>
      </c>
      <c r="DX26" s="25">
        <f>Sardes!DX28</f>
        <v>5.9753713193898637E-3</v>
      </c>
      <c r="DY26" s="25">
        <f>Sardes!DY28</f>
        <v>3.3771589516821982E-3</v>
      </c>
      <c r="DZ26" s="25">
        <f>Sardes!DZ28</f>
        <v>3.3554388297598804E-5</v>
      </c>
      <c r="EA26" s="25">
        <f>Sardes!EA28</f>
        <v>4.9789893235123212E-4</v>
      </c>
      <c r="EB26" s="25">
        <f>Sardes!EB28</f>
        <v>7.9339279009038032E-6</v>
      </c>
      <c r="EC26" s="25">
        <f>Sardes!EC28</f>
        <v>1.4347391799209225E-4</v>
      </c>
      <c r="ED26" s="25">
        <f>Sardes!ED28</f>
        <v>1.0804873814435534E-3</v>
      </c>
      <c r="EE26" s="25">
        <f>Sardes!EE28</f>
        <v>5.5682359433219747E-3</v>
      </c>
      <c r="EF26" s="25">
        <f>Sardes!EF28</f>
        <v>3.0553272806953017E-10</v>
      </c>
      <c r="EG26" s="25">
        <f>Sardes!EG28</f>
        <v>1.1654919412701052E-5</v>
      </c>
      <c r="EH26" s="25">
        <f>Sardes!EH28</f>
        <v>8.6503044550678043E-7</v>
      </c>
      <c r="EI26" s="25">
        <f>Sardes!EI28</f>
        <v>1.1873115628815047E-5</v>
      </c>
      <c r="EJ26" s="25">
        <f>Sardes!EJ28</f>
        <v>1.8610723998895752E-6</v>
      </c>
      <c r="EK26" s="25">
        <f>Sardes!EK28</f>
        <v>2.47287776555175E-5</v>
      </c>
      <c r="EL26" s="25">
        <f>Sardes!EL28</f>
        <v>1.5229819929265348E-6</v>
      </c>
      <c r="EM26" s="25">
        <f>Sardes!EM28</f>
        <v>4.1715793185718757E-7</v>
      </c>
      <c r="EN26" s="25">
        <f>Sardes!EN28</f>
        <v>2.1018612625731046E-6</v>
      </c>
      <c r="EO26" s="25">
        <f>Sardes!EO28</f>
        <v>2.7056235829201735E-7</v>
      </c>
      <c r="EQ26" s="25">
        <f>Sardes!EQ28</f>
        <v>199.92327123708569</v>
      </c>
    </row>
    <row r="27" spans="1:171">
      <c r="A27" s="25" t="str">
        <f>Sardes!A29</f>
        <v>LEM51-8.d</v>
      </c>
      <c r="B27" s="25" t="str">
        <f>Sardes!B29</f>
        <v>Sardes</v>
      </c>
      <c r="C27" s="25" t="str">
        <f>Sardes!C29</f>
        <v>porphyry</v>
      </c>
      <c r="D27" s="25" t="str">
        <f>Sardes!D29</f>
        <v>potassic</v>
      </c>
      <c r="E27" s="25" t="str">
        <f>Sardes!E29</f>
        <v>pyrite</v>
      </c>
      <c r="F27" s="25" t="str">
        <f>Sardes!F29</f>
        <v>subhedral</v>
      </c>
      <c r="G27" s="25">
        <f>Sardes!G29</f>
        <v>15.213810729296499</v>
      </c>
      <c r="H27" s="25">
        <f>Sardes!H29</f>
        <v>327493.83765801101</v>
      </c>
      <c r="I27" s="25">
        <f>Sardes!I29</f>
        <v>11.589175011231699</v>
      </c>
      <c r="J27" s="25">
        <f>Sardes!J29</f>
        <v>9.1283931850221904</v>
      </c>
      <c r="K27" s="25">
        <f>Sardes!K29</f>
        <v>0.234575528913265</v>
      </c>
      <c r="L27" s="25">
        <f>Sardes!L29</f>
        <v>1.87060242589531</v>
      </c>
      <c r="M27" s="25">
        <f>Sardes!M29</f>
        <v>3.1789117219787E-2</v>
      </c>
      <c r="N27" s="25">
        <f>Sardes!N29</f>
        <v>0.71464411974839903</v>
      </c>
      <c r="O27" s="25">
        <f>Sardes!O29</f>
        <v>2.5957330711037998</v>
      </c>
      <c r="P27" s="25">
        <f>Sardes!P29</f>
        <v>19.685267196149599</v>
      </c>
      <c r="Q27" s="25">
        <f>Sardes!Q29</f>
        <v>3.3387050069791798E-3</v>
      </c>
      <c r="R27" s="25">
        <f>Sardes!R29</f>
        <v>0.115576315974142</v>
      </c>
      <c r="S27" s="25">
        <f>Sardes!S29</f>
        <v>5.70592570477731E-3</v>
      </c>
      <c r="T27" s="25">
        <f>Sardes!T29</f>
        <v>8.0984496507427298E-2</v>
      </c>
      <c r="U27" s="25">
        <f>Sardes!U29</f>
        <v>1.30213030635042E-2</v>
      </c>
      <c r="V27" s="25">
        <f>Sardes!V29</f>
        <v>0.18130261076749901</v>
      </c>
      <c r="W27" s="25">
        <f>Sardes!W29</f>
        <v>1.7233190198216199E-2</v>
      </c>
      <c r="X27" s="25">
        <f>Sardes!X29</f>
        <v>4.8982703687949396E-3</v>
      </c>
      <c r="Y27" s="25">
        <f>Sardes!Y29</f>
        <v>3.7650064744371298E-2</v>
      </c>
      <c r="Z27" s="25">
        <f>Sardes!Z29</f>
        <v>3.2485895242925899E-3</v>
      </c>
      <c r="AA27" s="25">
        <f>Sardes!AA29</f>
        <v>1.2695744778223559</v>
      </c>
      <c r="AB27" s="25">
        <f>Sardes!AB29</f>
        <v>522.84816320515245</v>
      </c>
      <c r="AC27" s="25">
        <f>Sardes!AC29</f>
        <v>8.6283769931053189E-2</v>
      </c>
      <c r="AD27" s="25">
        <f>Sardes!AD29</f>
        <v>4.4647021453186486</v>
      </c>
      <c r="AE27" s="25">
        <f>Sardes!AE29</f>
        <v>0.1300999188727088</v>
      </c>
      <c r="AF27" s="25">
        <f>Sardes!AF29</f>
        <v>0.34585074825006484</v>
      </c>
      <c r="AG27" s="25">
        <f>Sardes!AG29</f>
        <v>2.8808823783776319E-4</v>
      </c>
      <c r="AH27" s="25">
        <f>Sardes!AH29</f>
        <v>8.8677271331341276E-2</v>
      </c>
      <c r="AI27" s="25">
        <f>Sardes!AI29</f>
        <v>2.8031240542525289E-4</v>
      </c>
      <c r="AJ27" s="25">
        <f>Sardes!AJ29</f>
        <v>1.6985908985817832</v>
      </c>
      <c r="AK27" s="25">
        <f>Sardes!AK29</f>
        <v>4.2265910766277668E-4</v>
      </c>
      <c r="AL27" s="25">
        <f>Sardes!AL29</f>
        <v>1.1235746333008647E-3</v>
      </c>
      <c r="AM27" s="25">
        <f>Sardes!AM29</f>
        <v>2.8808823783776319E-4</v>
      </c>
      <c r="AP27" s="25">
        <f>Sardes!AP29</f>
        <v>0.12681217388619101</v>
      </c>
      <c r="AQ27" s="25">
        <f>Sardes!AQ29</f>
        <v>5.27252307541149</v>
      </c>
      <c r="AR27" s="25">
        <f>Sardes!AR29</f>
        <v>7.8730402675115402E-3</v>
      </c>
      <c r="AS27" s="25">
        <f>Sardes!AS29</f>
        <v>0.20817197772408899</v>
      </c>
      <c r="AT27" s="25">
        <f>Sardes!AT29</f>
        <v>0.122528387966845</v>
      </c>
      <c r="AU27" s="25">
        <f>Sardes!AU29</f>
        <v>1.87060242589531</v>
      </c>
      <c r="AV27" s="25">
        <f>Sardes!AV29</f>
        <v>3.1789117219787E-2</v>
      </c>
      <c r="AW27" s="25">
        <f>Sardes!AW29</f>
        <v>0.28728356694271201</v>
      </c>
      <c r="AX27" s="25">
        <f>Sardes!AX29</f>
        <v>0.28673828920605099</v>
      </c>
      <c r="AY27" s="25">
        <f>Sardes!AY29</f>
        <v>0.87642222601021802</v>
      </c>
      <c r="AZ27" s="25">
        <f>Sardes!AZ29</f>
        <v>1.8935970211716401E-6</v>
      </c>
      <c r="BA27" s="25">
        <f>Sardes!BA29</f>
        <v>7.5294991274415399E-2</v>
      </c>
      <c r="BB27" s="25">
        <f>Sardes!BB29</f>
        <v>5.70592570477731E-3</v>
      </c>
      <c r="BC27" s="25">
        <f>Sardes!BC29</f>
        <v>8.0984496507427298E-2</v>
      </c>
      <c r="BD27" s="25">
        <f>Sardes!BD29</f>
        <v>1.30213030635042E-2</v>
      </c>
      <c r="BE27" s="25">
        <f>Sardes!BE29</f>
        <v>0.18130261076749901</v>
      </c>
      <c r="BF27" s="25">
        <f>Sardes!BF29</f>
        <v>1.7233190198216199E-2</v>
      </c>
      <c r="BG27" s="25">
        <f>Sardes!BG29</f>
        <v>4.8982703687949396E-3</v>
      </c>
      <c r="BH27" s="25">
        <f>Sardes!BH29</f>
        <v>2.42925853992727E-2</v>
      </c>
      <c r="BI27" s="25">
        <f>Sardes!BI29</f>
        <v>3.2485895242925899E-3</v>
      </c>
      <c r="BK27" s="25">
        <f>Sardes!BK29</f>
        <v>0.91376289762468299</v>
      </c>
      <c r="BL27" s="25">
        <f>Sardes!BL29</f>
        <v>23236.0864463949</v>
      </c>
      <c r="BM27" s="25">
        <f>Sardes!BM29</f>
        <v>2.0947930506661701</v>
      </c>
      <c r="BN27" s="25">
        <f>Sardes!BN29</f>
        <v>0.57135315632120298</v>
      </c>
      <c r="BO27" s="25">
        <f>Sardes!BO29</f>
        <v>0.41730823895087199</v>
      </c>
      <c r="BP27" s="25">
        <f>Sardes!BP29</f>
        <v>0.489425116648883</v>
      </c>
      <c r="BQ27" s="25">
        <f>Sardes!BQ29</f>
        <v>8.5340394855160998E-3</v>
      </c>
      <c r="BR27" s="25">
        <f>Sardes!BR29</f>
        <v>0.30051294461548</v>
      </c>
      <c r="BS27" s="25">
        <f>Sardes!BS29</f>
        <v>0.33200461868664699</v>
      </c>
      <c r="BT27" s="25">
        <f>Sardes!BT29</f>
        <v>3.3872260932109501</v>
      </c>
      <c r="BU27" s="25">
        <f>Sardes!BU29</f>
        <v>8.0408979713635295E-3</v>
      </c>
      <c r="BV27" s="25">
        <f>Sardes!BV29</f>
        <v>0.10522684043423</v>
      </c>
      <c r="BW27" s="25">
        <f>Sardes!BW29</f>
        <v>9.9821782612875498E-5</v>
      </c>
      <c r="BX27" s="25">
        <f>Sardes!BX29</f>
        <v>2.8772266462735899E-2</v>
      </c>
      <c r="BY27" s="25">
        <f>Sardes!BY29</f>
        <v>8.8230512023279705E-3</v>
      </c>
      <c r="BZ27" s="25">
        <f>Sardes!BZ29</f>
        <v>0.100150358942349</v>
      </c>
      <c r="CA27" s="25">
        <f>Sardes!CA29</f>
        <v>1.03621799859858E-4</v>
      </c>
      <c r="CB27" s="25">
        <f>Sardes!CB29</f>
        <v>4.8891962339482403E-3</v>
      </c>
      <c r="CC27" s="25">
        <f>Sardes!CC29</f>
        <v>4.20986056217236E-2</v>
      </c>
      <c r="CD27" s="25">
        <f>Sardes!CD29</f>
        <v>2.4475794034501202E-3</v>
      </c>
      <c r="CF27" s="25">
        <f>Sardes!CF29</f>
        <v>15.213810729296499</v>
      </c>
      <c r="CG27" s="25">
        <f>Sardes!CG29</f>
        <v>327493.83765801101</v>
      </c>
      <c r="CH27" s="25">
        <f>Sardes!CH29</f>
        <v>11.589175011231699</v>
      </c>
      <c r="CI27" s="25">
        <f>Sardes!CI29</f>
        <v>9.1283931850221904</v>
      </c>
      <c r="CJ27" s="25">
        <f>Sardes!CJ29</f>
        <v>0.234575528913265</v>
      </c>
      <c r="CK27" s="25">
        <f>Sardes!CK29</f>
        <v>1.87060242589531</v>
      </c>
      <c r="CL27" s="25">
        <f>Sardes!CL29</f>
        <v>3.1789117219787E-2</v>
      </c>
      <c r="CM27" s="25">
        <f>Sardes!CM29</f>
        <v>0.71464411974839903</v>
      </c>
      <c r="CN27" s="25">
        <f>Sardes!CN29</f>
        <v>2.5957330711037998</v>
      </c>
      <c r="CO27" s="25">
        <f>Sardes!CO29</f>
        <v>19.685267196149599</v>
      </c>
      <c r="CP27" s="25">
        <f>Sardes!CP29</f>
        <v>3.3387050069791798E-3</v>
      </c>
      <c r="CQ27" s="25">
        <f>Sardes!CQ29</f>
        <v>0.115576315974142</v>
      </c>
      <c r="CR27" s="25">
        <f>Sardes!CR29</f>
        <v>5.70592570477731E-3</v>
      </c>
      <c r="CS27" s="25">
        <f>Sardes!CS29</f>
        <v>8.0984496507427298E-2</v>
      </c>
      <c r="CT27" s="25">
        <f>Sardes!CT29</f>
        <v>1.30213030635042E-2</v>
      </c>
      <c r="CU27" s="25">
        <f>Sardes!CU29</f>
        <v>0.18130261076749901</v>
      </c>
      <c r="CV27" s="25">
        <f>Sardes!CV29</f>
        <v>1.7233190198216199E-2</v>
      </c>
      <c r="CW27" s="25">
        <f>Sardes!CW29</f>
        <v>4.8982703687949396E-3</v>
      </c>
      <c r="CX27" s="25">
        <f>Sardes!CX29</f>
        <v>3.7650064744371298E-2</v>
      </c>
      <c r="CY27" s="25">
        <f>Sardes!CY29</f>
        <v>3.2485895242925899E-3</v>
      </c>
      <c r="DA27" s="25">
        <f>Sardes!DA29</f>
        <v>0.27692666569387092</v>
      </c>
      <c r="DB27" s="25">
        <f>Sardes!DB29</f>
        <v>5864.3358878684039</v>
      </c>
      <c r="DC27" s="25">
        <f>Sardes!DC29</f>
        <v>0.19664934215742058</v>
      </c>
      <c r="DD27" s="25">
        <f>Sardes!DD29</f>
        <v>0.15552674040049122</v>
      </c>
      <c r="DE27" s="25">
        <f>Sardes!DE29</f>
        <v>3.6914287116933402E-3</v>
      </c>
      <c r="DF27" s="25">
        <f>Sardes!DF29</f>
        <v>2.8606857713645972E-2</v>
      </c>
      <c r="DG27" s="25">
        <f>Sardes!DG29</f>
        <v>4.5593444372426601E-4</v>
      </c>
      <c r="DH27" s="25">
        <f>Sardes!DH29</f>
        <v>9.8422272379616992E-3</v>
      </c>
      <c r="DI27" s="25">
        <f>Sardes!DI29</f>
        <v>3.4645990890528229E-2</v>
      </c>
      <c r="DJ27" s="25">
        <f>Sardes!DJ29</f>
        <v>0.24930682872529888</v>
      </c>
      <c r="DK27" s="25">
        <f>Sardes!DK29</f>
        <v>3.0951707796914939E-5</v>
      </c>
      <c r="DL27" s="25">
        <f>Sardes!DL29</f>
        <v>1.0281584184300646E-3</v>
      </c>
      <c r="DM27" s="25">
        <f>Sardes!DM29</f>
        <v>4.9695393621011603E-5</v>
      </c>
      <c r="DN27" s="25">
        <f>Sardes!DN29</f>
        <v>6.822045026318533E-4</v>
      </c>
      <c r="DO27" s="25">
        <f>Sardes!DO29</f>
        <v>1.0694237075808311E-4</v>
      </c>
      <c r="DP27" s="25">
        <f>Sardes!DP29</f>
        <v>1.4208668555446631E-3</v>
      </c>
      <c r="DQ27" s="25">
        <f>Sardes!DQ29</f>
        <v>8.7492978874921653E-5</v>
      </c>
      <c r="DR27" s="25">
        <f>Sardes!DR29</f>
        <v>2.3966098838774693E-5</v>
      </c>
      <c r="DS27" s="25">
        <f>Sardes!DS29</f>
        <v>1.8170880668132866E-4</v>
      </c>
      <c r="DT27" s="25">
        <f>Sardes!DT29</f>
        <v>1.554494983831779E-5</v>
      </c>
      <c r="DV27" s="25">
        <f>Sardes!DV29</f>
        <v>4.7206148764747094E-3</v>
      </c>
      <c r="DW27" s="25">
        <f>Sardes!DW29</f>
        <v>99.966072835754403</v>
      </c>
      <c r="DX27" s="25">
        <f>Sardes!DX29</f>
        <v>3.3521719828291368E-3</v>
      </c>
      <c r="DY27" s="25">
        <f>Sardes!DY29</f>
        <v>2.6511778581690712E-3</v>
      </c>
      <c r="DZ27" s="25">
        <f>Sardes!DZ29</f>
        <v>6.2925732515513143E-5</v>
      </c>
      <c r="EA27" s="25">
        <f>Sardes!EA29</f>
        <v>4.8764519571948639E-4</v>
      </c>
      <c r="EB27" s="25">
        <f>Sardes!EB29</f>
        <v>7.7720609257659762E-6</v>
      </c>
      <c r="EC27" s="25">
        <f>Sardes!EC29</f>
        <v>1.6777497465169131E-4</v>
      </c>
      <c r="ED27" s="25">
        <f>Sardes!ED29</f>
        <v>5.9059094073963929E-4</v>
      </c>
      <c r="EE27" s="25">
        <f>Sardes!EE29</f>
        <v>4.2497948745331884E-3</v>
      </c>
      <c r="EF27" s="25">
        <f>Sardes!EF29</f>
        <v>5.276165511628038E-7</v>
      </c>
      <c r="EG27" s="25">
        <f>Sardes!EG29</f>
        <v>1.7526444819795816E-5</v>
      </c>
      <c r="EH27" s="25">
        <f>Sardes!EH29</f>
        <v>8.4712974040190411E-7</v>
      </c>
      <c r="EI27" s="25">
        <f>Sardes!EI29</f>
        <v>1.1629160795522598E-5</v>
      </c>
      <c r="EJ27" s="25">
        <f>Sardes!EJ29</f>
        <v>1.8229871257112901E-6</v>
      </c>
      <c r="EK27" s="25">
        <f>Sardes!EK29</f>
        <v>2.4220727169656702E-5</v>
      </c>
      <c r="EL27" s="25">
        <f>Sardes!EL29</f>
        <v>1.4914441577129199E-6</v>
      </c>
      <c r="EM27" s="25">
        <f>Sardes!EM29</f>
        <v>4.0853675981657917E-7</v>
      </c>
      <c r="EN27" s="25">
        <f>Sardes!EN29</f>
        <v>3.0974889827134906E-6</v>
      </c>
      <c r="EO27" s="25">
        <f>Sardes!EO29</f>
        <v>2.6498611564527355E-7</v>
      </c>
      <c r="EQ27" s="25">
        <f>Sardes!EQ29</f>
        <v>199.93214567150881</v>
      </c>
    </row>
    <row r="28" spans="1:171">
      <c r="A28" s="25" t="str">
        <f>Sardes!A30</f>
        <v>LEM51-9.d</v>
      </c>
      <c r="B28" s="25" t="str">
        <f>Sardes!B30</f>
        <v>Sardes</v>
      </c>
      <c r="C28" s="25" t="str">
        <f>Sardes!C30</f>
        <v>porphyry</v>
      </c>
      <c r="D28" s="25" t="str">
        <f>Sardes!D30</f>
        <v>potassic</v>
      </c>
      <c r="E28" s="25" t="str">
        <f>Sardes!E30</f>
        <v>pyrite</v>
      </c>
      <c r="F28" s="25" t="str">
        <f>Sardes!F30</f>
        <v>subhedral</v>
      </c>
      <c r="G28" s="25">
        <f>Sardes!G30</f>
        <v>40.453382569625099</v>
      </c>
      <c r="H28" s="25">
        <f>Sardes!H30</f>
        <v>363310.48893058201</v>
      </c>
      <c r="I28" s="25">
        <f>Sardes!I30</f>
        <v>149.14308310730101</v>
      </c>
      <c r="J28" s="25">
        <f>Sardes!J30</f>
        <v>99.435832075505402</v>
      </c>
      <c r="K28" s="25">
        <f>Sardes!K30</f>
        <v>24.042978724542099</v>
      </c>
      <c r="L28" s="25">
        <f>Sardes!L30</f>
        <v>5.4380691802719499</v>
      </c>
      <c r="M28" s="25">
        <f>Sardes!M30</f>
        <v>8.8405519946080605E-2</v>
      </c>
      <c r="N28" s="25">
        <f>Sardes!N30</f>
        <v>0.32632204875159998</v>
      </c>
      <c r="O28" s="25">
        <f>Sardes!O30</f>
        <v>18.533550228505099</v>
      </c>
      <c r="P28" s="25">
        <f>Sardes!P30</f>
        <v>130.32708258307801</v>
      </c>
      <c r="Q28" s="25">
        <f>Sardes!Q30</f>
        <v>3.0319169891692199E-2</v>
      </c>
      <c r="R28" s="25">
        <f>Sardes!R30</f>
        <v>0.114830857519582</v>
      </c>
      <c r="S28" s="25">
        <f>Sardes!S30</f>
        <v>2.45558304400403E-2</v>
      </c>
      <c r="T28" s="25">
        <f>Sardes!T30</f>
        <v>9.1116474633407898E-2</v>
      </c>
      <c r="U28" s="25">
        <f>Sardes!U30</f>
        <v>1.8511545762998599E-2</v>
      </c>
      <c r="V28" s="25">
        <f>Sardes!V30</f>
        <v>2.1375310268883698</v>
      </c>
      <c r="W28" s="25">
        <f>Sardes!W30</f>
        <v>9.2677220270168999E-3</v>
      </c>
      <c r="X28" s="25">
        <f>Sardes!X30</f>
        <v>7.3728735448762E-3</v>
      </c>
      <c r="Y28" s="25">
        <f>Sardes!Y30</f>
        <v>3.9896479584119402</v>
      </c>
      <c r="Z28" s="25">
        <f>Sardes!Z30</f>
        <v>0.405893940373805</v>
      </c>
      <c r="AA28" s="25">
        <f>Sardes!AA30</f>
        <v>1.4998927448412258</v>
      </c>
      <c r="AB28" s="25">
        <f>Sardes!AB30</f>
        <v>32.666311399303027</v>
      </c>
      <c r="AC28" s="25">
        <f>Sardes!AC30</f>
        <v>0.10173678094028353</v>
      </c>
      <c r="AD28" s="25">
        <f>Sardes!AD30</f>
        <v>8.0471944807376907</v>
      </c>
      <c r="AE28" s="25">
        <f>Sardes!AE30</f>
        <v>1.8480010321038291E-3</v>
      </c>
      <c r="AF28" s="25">
        <f>Sardes!AF30</f>
        <v>4.6398945360499998E-3</v>
      </c>
      <c r="AG28" s="25">
        <f>Sardes!AG30</f>
        <v>2.0328914529599117E-4</v>
      </c>
      <c r="AH28" s="25">
        <f>Sardes!AH30</f>
        <v>7.5994599542964676E-3</v>
      </c>
      <c r="AI28" s="25">
        <f>Sardes!AI30</f>
        <v>2.7215069711398186E-3</v>
      </c>
      <c r="AJ28" s="25">
        <f>Sardes!AJ30</f>
        <v>0.8738392680893835</v>
      </c>
      <c r="AK28" s="25">
        <f>Sardes!AK30</f>
        <v>4.9434900977417674E-5</v>
      </c>
      <c r="AL28" s="25">
        <f>Sardes!AL30</f>
        <v>1.2411937166191252E-4</v>
      </c>
      <c r="AM28" s="25">
        <f>Sardes!AM30</f>
        <v>2.0328914529599117E-4</v>
      </c>
      <c r="AP28" s="25">
        <f>Sardes!AP30</f>
        <v>0.175382417360333</v>
      </c>
      <c r="AQ28" s="25">
        <f>Sardes!AQ30</f>
        <v>5.1530078639947101</v>
      </c>
      <c r="AR28" s="25">
        <f>Sardes!AR30</f>
        <v>1.6835192223678099E-2</v>
      </c>
      <c r="AS28" s="25">
        <f>Sardes!AS30</f>
        <v>0.19292125481460401</v>
      </c>
      <c r="AT28" s="25">
        <f>Sardes!AT30</f>
        <v>0.100186175330681</v>
      </c>
      <c r="AU28" s="25">
        <f>Sardes!AU30</f>
        <v>1.23042907209772</v>
      </c>
      <c r="AV28" s="25">
        <f>Sardes!AV30</f>
        <v>1.4064352941981601E-2</v>
      </c>
      <c r="AW28" s="25">
        <f>Sardes!AW30</f>
        <v>0.30737334431049301</v>
      </c>
      <c r="AX28" s="25">
        <f>Sardes!AX30</f>
        <v>0.217999565465712</v>
      </c>
      <c r="AY28" s="25">
        <f>Sardes!AY30</f>
        <v>0.97715053276871799</v>
      </c>
      <c r="AZ28" s="25">
        <f>Sardes!AZ30</f>
        <v>8.2541227722920194E-3</v>
      </c>
      <c r="BA28" s="25">
        <f>Sardes!BA30</f>
        <v>0.114830857519582</v>
      </c>
      <c r="BB28" s="25">
        <f>Sardes!BB30</f>
        <v>6.2469533373685501E-6</v>
      </c>
      <c r="BC28" s="25">
        <f>Sardes!BC30</f>
        <v>9.1116474633407898E-2</v>
      </c>
      <c r="BD28" s="25">
        <f>Sardes!BD30</f>
        <v>1.69057440647431E-2</v>
      </c>
      <c r="BE28" s="25">
        <f>Sardes!BE30</f>
        <v>0.18071478763677101</v>
      </c>
      <c r="BF28" s="25">
        <f>Sardes!BF30</f>
        <v>9.2677220270168999E-3</v>
      </c>
      <c r="BG28" s="25">
        <f>Sardes!BG30</f>
        <v>7.3728735448762E-3</v>
      </c>
      <c r="BH28" s="25">
        <f>Sardes!BH30</f>
        <v>1.8985501427557099E-2</v>
      </c>
      <c r="BI28" s="25">
        <f>Sardes!BI30</f>
        <v>3.4956050977191801E-3</v>
      </c>
      <c r="BK28" s="25">
        <f>Sardes!BK30</f>
        <v>23.4989477163763</v>
      </c>
      <c r="BL28" s="25">
        <f>Sardes!BL30</f>
        <v>24527.018968756402</v>
      </c>
      <c r="BM28" s="25">
        <f>Sardes!BM30</f>
        <v>18.958471116820999</v>
      </c>
      <c r="BN28" s="25">
        <f>Sardes!BN30</f>
        <v>34.238772254079301</v>
      </c>
      <c r="BO28" s="25">
        <f>Sardes!BO30</f>
        <v>34.519539547849497</v>
      </c>
      <c r="BP28" s="25">
        <f>Sardes!BP30</f>
        <v>3.05386350169859</v>
      </c>
      <c r="BQ28" s="25">
        <f>Sardes!BQ30</f>
        <v>3.5768894082847599E-2</v>
      </c>
      <c r="BR28" s="25">
        <f>Sardes!BR30</f>
        <v>0.32443635580546398</v>
      </c>
      <c r="BS28" s="25">
        <f>Sardes!BS30</f>
        <v>2.7286787942880002</v>
      </c>
      <c r="BT28" s="25">
        <f>Sardes!BT30</f>
        <v>17.302568920094298</v>
      </c>
      <c r="BU28" s="25">
        <f>Sardes!BU30</f>
        <v>2.5045568035281199E-2</v>
      </c>
      <c r="BV28" s="25">
        <f>Sardes!BV30</f>
        <v>6.8431799891637807E-2</v>
      </c>
      <c r="BW28" s="25">
        <f>Sardes!BW30</f>
        <v>4.5297137046061801E-2</v>
      </c>
      <c r="BX28" s="25">
        <f>Sardes!BX30</f>
        <v>3.0904794447420201E-2</v>
      </c>
      <c r="BY28" s="25">
        <f>Sardes!BY30</f>
        <v>2.7654067046298501E-2</v>
      </c>
      <c r="BZ28" s="25">
        <f>Sardes!BZ30</f>
        <v>0.73505508663229302</v>
      </c>
      <c r="CA28" s="25">
        <f>Sardes!CA30</f>
        <v>8.5878608500761094E-3</v>
      </c>
      <c r="CB28" s="25">
        <f>Sardes!CB30</f>
        <v>7.6621872022821103E-3</v>
      </c>
      <c r="CC28" s="25">
        <f>Sardes!CC30</f>
        <v>5.7271216447723203</v>
      </c>
      <c r="CD28" s="25">
        <f>Sardes!CD30</f>
        <v>0.24194050774402101</v>
      </c>
      <c r="CF28" s="25">
        <f>Sardes!CF30</f>
        <v>40.453382569625099</v>
      </c>
      <c r="CG28" s="25">
        <f>Sardes!CG30</f>
        <v>363310.48893058201</v>
      </c>
      <c r="CH28" s="25">
        <f>Sardes!CH30</f>
        <v>149.14308310730101</v>
      </c>
      <c r="CI28" s="25">
        <f>Sardes!CI30</f>
        <v>99.435832075505402</v>
      </c>
      <c r="CJ28" s="25">
        <f>Sardes!CJ30</f>
        <v>24.042978724542099</v>
      </c>
      <c r="CK28" s="25">
        <f>Sardes!CK30</f>
        <v>5.4380691802719499</v>
      </c>
      <c r="CL28" s="25">
        <f>Sardes!CL30</f>
        <v>8.8405519946080605E-2</v>
      </c>
      <c r="CM28" s="25">
        <f>Sardes!CM30</f>
        <v>0.32632204875159998</v>
      </c>
      <c r="CN28" s="25">
        <f>Sardes!CN30</f>
        <v>18.533550228505099</v>
      </c>
      <c r="CO28" s="25">
        <f>Sardes!CO30</f>
        <v>130.32708258307801</v>
      </c>
      <c r="CP28" s="25">
        <f>Sardes!CP30</f>
        <v>3.0319169891692199E-2</v>
      </c>
      <c r="CQ28" s="25">
        <f>Sardes!CQ30</f>
        <v>0.114830857519582</v>
      </c>
      <c r="CR28" s="25">
        <f>Sardes!CR30</f>
        <v>2.45558304400403E-2</v>
      </c>
      <c r="CS28" s="25">
        <f>Sardes!CS30</f>
        <v>9.1116474633407898E-2</v>
      </c>
      <c r="CT28" s="25">
        <f>Sardes!CT30</f>
        <v>1.8511545762998599E-2</v>
      </c>
      <c r="CU28" s="25">
        <f>Sardes!CU30</f>
        <v>2.1375310268883698</v>
      </c>
      <c r="CV28" s="25">
        <f>Sardes!CV30</f>
        <v>9.2677220270168999E-3</v>
      </c>
      <c r="CW28" s="25">
        <f>Sardes!CW30</f>
        <v>7.3728735448762E-3</v>
      </c>
      <c r="CX28" s="25">
        <f>Sardes!CX30</f>
        <v>3.9896479584119402</v>
      </c>
      <c r="CY28" s="25">
        <f>Sardes!CY30</f>
        <v>0.405893940373805</v>
      </c>
      <c r="DA28" s="25">
        <f>Sardes!DA30</f>
        <v>0.73634545285044795</v>
      </c>
      <c r="DB28" s="25">
        <f>Sardes!DB30</f>
        <v>6505.6941343107173</v>
      </c>
      <c r="DC28" s="25">
        <f>Sardes!DC30</f>
        <v>2.530714149364043</v>
      </c>
      <c r="DD28" s="25">
        <f>Sardes!DD30</f>
        <v>1.6941569593089751</v>
      </c>
      <c r="DE28" s="25">
        <f>Sardes!DE30</f>
        <v>0.37835550191266326</v>
      </c>
      <c r="DF28" s="25">
        <f>Sardes!DF30</f>
        <v>8.3163621047131819E-2</v>
      </c>
      <c r="DG28" s="25">
        <f>Sardes!DG30</f>
        <v>1.2679534722556489E-3</v>
      </c>
      <c r="DH28" s="25">
        <f>Sardes!DH30</f>
        <v>4.4941750275664504E-3</v>
      </c>
      <c r="DI28" s="25">
        <f>Sardes!DI30</f>
        <v>0.24737258986066901</v>
      </c>
      <c r="DJ28" s="25">
        <f>Sardes!DJ30</f>
        <v>1.6505456254189212</v>
      </c>
      <c r="DK28" s="25">
        <f>Sardes!DK30</f>
        <v>2.8107607146213802E-4</v>
      </c>
      <c r="DL28" s="25">
        <f>Sardes!DL30</f>
        <v>1.0215268747683233E-3</v>
      </c>
      <c r="DM28" s="25">
        <f>Sardes!DM30</f>
        <v>2.138674288007133E-4</v>
      </c>
      <c r="DN28" s="25">
        <f>Sardes!DN30</f>
        <v>7.6755517339236715E-4</v>
      </c>
      <c r="DO28" s="25">
        <f>Sardes!DO30</f>
        <v>1.5203306309952857E-4</v>
      </c>
      <c r="DP28" s="25">
        <f>Sardes!DP30</f>
        <v>1.6751810555551489E-2</v>
      </c>
      <c r="DQ28" s="25">
        <f>Sardes!DQ30</f>
        <v>4.7052263579866222E-5</v>
      </c>
      <c r="DR28" s="25">
        <f>Sardes!DR30</f>
        <v>3.6073757224177321E-5</v>
      </c>
      <c r="DS28" s="25">
        <f>Sardes!DS30</f>
        <v>1.925505771434334E-2</v>
      </c>
      <c r="DT28" s="25">
        <f>Sardes!DT30</f>
        <v>1.9422586004188766E-3</v>
      </c>
      <c r="DV28" s="25">
        <f>Sardes!DV30</f>
        <v>1.1303884730279797E-2</v>
      </c>
      <c r="DW28" s="25">
        <f>Sardes!DW30</f>
        <v>99.871081297546468</v>
      </c>
      <c r="DX28" s="25">
        <f>Sardes!DX30</f>
        <v>3.8849837286235409E-2</v>
      </c>
      <c r="DY28" s="25">
        <f>Sardes!DY30</f>
        <v>2.600756874222113E-2</v>
      </c>
      <c r="DZ28" s="25">
        <f>Sardes!DZ30</f>
        <v>5.8082615491570639E-3</v>
      </c>
      <c r="EA28" s="25">
        <f>Sardes!EA30</f>
        <v>1.2766724944526517E-3</v>
      </c>
      <c r="EB28" s="25">
        <f>Sardes!EB30</f>
        <v>1.9464776808565252E-5</v>
      </c>
      <c r="EC28" s="25">
        <f>Sardes!EC30</f>
        <v>6.8991580341341515E-5</v>
      </c>
      <c r="ED28" s="25">
        <f>Sardes!ED30</f>
        <v>3.7974991634581426E-3</v>
      </c>
      <c r="EE28" s="25">
        <f>Sardes!EE30</f>
        <v>2.5338076604640106E-2</v>
      </c>
      <c r="EF28" s="25">
        <f>Sardes!EF30</f>
        <v>4.3148925547764546E-6</v>
      </c>
      <c r="EG28" s="25">
        <f>Sardes!EG30</f>
        <v>1.5681799889663116E-5</v>
      </c>
      <c r="EH28" s="25">
        <f>Sardes!EH30</f>
        <v>3.2831502569427648E-6</v>
      </c>
      <c r="EI28" s="25">
        <f>Sardes!EI30</f>
        <v>1.1782995563523105E-5</v>
      </c>
      <c r="EJ28" s="25">
        <f>Sardes!EJ30</f>
        <v>2.3339102778671831E-6</v>
      </c>
      <c r="EK28" s="25">
        <f>Sardes!EK30</f>
        <v>2.5716263312336576E-4</v>
      </c>
      <c r="EL28" s="25">
        <f>Sardes!EL30</f>
        <v>7.2231499732446056E-7</v>
      </c>
      <c r="EM28" s="25">
        <f>Sardes!EM30</f>
        <v>5.5378028325112435E-7</v>
      </c>
      <c r="EN28" s="25">
        <f>Sardes!EN30</f>
        <v>2.9559081547289476E-4</v>
      </c>
      <c r="EO28" s="25">
        <f>Sardes!EO30</f>
        <v>2.9816259814656084E-5</v>
      </c>
      <c r="EQ28" s="25">
        <f>Sardes!EQ30</f>
        <v>199.74216259509294</v>
      </c>
    </row>
    <row r="30" spans="1:171">
      <c r="A30" s="25" t="s">
        <v>614</v>
      </c>
      <c r="B30" s="25">
        <f>MIN(B1:B28)</f>
        <v>0</v>
      </c>
      <c r="C30" s="25">
        <f t="shared" ref="C30:AM30" si="0">MIN(C1:C28)</f>
        <v>0</v>
      </c>
      <c r="D30" s="25">
        <f t="shared" si="0"/>
        <v>0</v>
      </c>
      <c r="E30" s="25">
        <f t="shared" si="0"/>
        <v>0</v>
      </c>
      <c r="F30" s="25">
        <f t="shared" si="0"/>
        <v>0</v>
      </c>
      <c r="G30" s="25">
        <f t="shared" si="0"/>
        <v>15.0230330193741</v>
      </c>
      <c r="H30" s="25">
        <f t="shared" si="0"/>
        <v>327493.83765801101</v>
      </c>
      <c r="I30" s="25">
        <f t="shared" si="0"/>
        <v>0.161320238192695</v>
      </c>
      <c r="J30" s="25">
        <f t="shared" si="0"/>
        <v>0.85125434876481398</v>
      </c>
      <c r="K30" s="25">
        <f t="shared" si="0"/>
        <v>0.105111074397526</v>
      </c>
      <c r="L30" s="25">
        <f t="shared" si="0"/>
        <v>1.4845176074634501</v>
      </c>
      <c r="M30" s="25">
        <f t="shared" si="0"/>
        <v>1.6770030056315399E-2</v>
      </c>
      <c r="N30" s="25">
        <f t="shared" si="0"/>
        <v>0.32632204875159998</v>
      </c>
      <c r="O30" s="25">
        <f t="shared" si="0"/>
        <v>0.851233296504185</v>
      </c>
      <c r="P30" s="25">
        <f t="shared" si="0"/>
        <v>1.4304741119325299</v>
      </c>
      <c r="Q30" s="25">
        <f t="shared" si="0"/>
        <v>1.98803465974953E-6</v>
      </c>
      <c r="R30" s="25">
        <f t="shared" si="0"/>
        <v>7.9029797362813806E-2</v>
      </c>
      <c r="S30" s="25">
        <f t="shared" si="0"/>
        <v>1.1774759532557401E-5</v>
      </c>
      <c r="T30" s="25">
        <f t="shared" si="0"/>
        <v>6.1480609603268399E-2</v>
      </c>
      <c r="U30" s="25">
        <f t="shared" si="0"/>
        <v>7.8452792837760202E-3</v>
      </c>
      <c r="V30" s="25">
        <f t="shared" si="0"/>
        <v>8.8064950820744295E-2</v>
      </c>
      <c r="W30" s="25">
        <f t="shared" si="0"/>
        <v>1.98519033449786E-5</v>
      </c>
      <c r="X30" s="25">
        <f t="shared" si="0"/>
        <v>3.4181270994357599E-3</v>
      </c>
      <c r="Y30" s="25">
        <f t="shared" si="0"/>
        <v>1.73864497851134E-2</v>
      </c>
      <c r="Z30" s="25">
        <f t="shared" si="0"/>
        <v>3.9431916174666599E-4</v>
      </c>
      <c r="AA30" s="25">
        <f t="shared" si="0"/>
        <v>5.4769363281181056E-3</v>
      </c>
      <c r="AB30" s="25">
        <f t="shared" si="0"/>
        <v>3.5358651419318309E-3</v>
      </c>
      <c r="AC30" s="25">
        <f t="shared" si="0"/>
        <v>2.6736895826875968E-4</v>
      </c>
      <c r="AD30" s="25">
        <f t="shared" si="0"/>
        <v>2.6755339378423327E-2</v>
      </c>
      <c r="AE30" s="25">
        <f t="shared" si="0"/>
        <v>2.4197203443203712E-5</v>
      </c>
      <c r="AF30" s="25">
        <f t="shared" si="0"/>
        <v>5.4818056199654793E-4</v>
      </c>
      <c r="AG30" s="25">
        <f t="shared" si="0"/>
        <v>9.3589310547776212E-8</v>
      </c>
      <c r="AH30" s="25">
        <f t="shared" si="0"/>
        <v>7.567586125490467E-5</v>
      </c>
      <c r="AI30" s="25">
        <f t="shared" si="0"/>
        <v>1.165813685917161E-6</v>
      </c>
      <c r="AJ30" s="25">
        <f t="shared" si="0"/>
        <v>9.5766211760357715E-3</v>
      </c>
      <c r="AK30" s="25">
        <f t="shared" si="0"/>
        <v>6.695079901865707E-6</v>
      </c>
      <c r="AL30" s="25">
        <f t="shared" si="0"/>
        <v>1.7252994147928625E-5</v>
      </c>
      <c r="AM30" s="25">
        <f t="shared" si="0"/>
        <v>9.3589310547776212E-8</v>
      </c>
    </row>
    <row r="31" spans="1:171">
      <c r="A31" s="25" t="s">
        <v>615</v>
      </c>
      <c r="B31" s="25">
        <f>MAX(B1:B28)</f>
        <v>0</v>
      </c>
      <c r="C31" s="25">
        <f t="shared" ref="C31:AM31" si="1">MAX(C1:C28)</f>
        <v>0</v>
      </c>
      <c r="D31" s="25">
        <f t="shared" si="1"/>
        <v>0</v>
      </c>
      <c r="E31" s="25">
        <f t="shared" si="1"/>
        <v>0</v>
      </c>
      <c r="F31" s="25">
        <f t="shared" si="1"/>
        <v>0</v>
      </c>
      <c r="G31" s="25">
        <f t="shared" si="1"/>
        <v>233.84476275580101</v>
      </c>
      <c r="H31" s="25">
        <f t="shared" si="1"/>
        <v>518473.80860157899</v>
      </c>
      <c r="I31" s="25">
        <f t="shared" si="1"/>
        <v>1264.8159583372201</v>
      </c>
      <c r="J31" s="25">
        <f t="shared" si="1"/>
        <v>752.82765749095995</v>
      </c>
      <c r="K31" s="25">
        <f t="shared" si="1"/>
        <v>441.14367000493002</v>
      </c>
      <c r="L31" s="25">
        <f t="shared" si="1"/>
        <v>2714.4131492421202</v>
      </c>
      <c r="M31" s="25">
        <f t="shared" si="1"/>
        <v>3.8668416190020598</v>
      </c>
      <c r="N31" s="25">
        <f t="shared" si="1"/>
        <v>29.1821124661505</v>
      </c>
      <c r="O31" s="25">
        <f t="shared" si="1"/>
        <v>238.17056928418501</v>
      </c>
      <c r="P31" s="25">
        <f t="shared" si="1"/>
        <v>130.32708258307801</v>
      </c>
      <c r="Q31" s="25">
        <f t="shared" si="1"/>
        <v>2.7195174338158701</v>
      </c>
      <c r="R31" s="25">
        <f t="shared" si="1"/>
        <v>36.240822938115798</v>
      </c>
      <c r="S31" s="25">
        <f t="shared" si="1"/>
        <v>1.0131228402652901</v>
      </c>
      <c r="T31" s="25">
        <f t="shared" si="1"/>
        <v>700.66258973176105</v>
      </c>
      <c r="U31" s="25">
        <f t="shared" si="1"/>
        <v>83.403308271025395</v>
      </c>
      <c r="V31" s="25">
        <f t="shared" si="1"/>
        <v>4.8178430173929403</v>
      </c>
      <c r="W31" s="25">
        <f t="shared" si="1"/>
        <v>0.90143035848020603</v>
      </c>
      <c r="X31" s="25">
        <f t="shared" si="1"/>
        <v>0.27023952192666101</v>
      </c>
      <c r="Y31" s="25">
        <f t="shared" si="1"/>
        <v>11168.2129945708</v>
      </c>
      <c r="Z31" s="25">
        <f t="shared" si="1"/>
        <v>13.7806569916333</v>
      </c>
      <c r="AA31" s="25">
        <f t="shared" si="1"/>
        <v>451.75833647927095</v>
      </c>
      <c r="AB31" s="25">
        <f t="shared" si="1"/>
        <v>6533.4798212479109</v>
      </c>
      <c r="AC31" s="25">
        <f t="shared" si="1"/>
        <v>0.85848775964253976</v>
      </c>
      <c r="AD31" s="25">
        <f t="shared" si="1"/>
        <v>209.90824083767563</v>
      </c>
      <c r="AE31" s="25">
        <f t="shared" si="1"/>
        <v>0.32369377921374082</v>
      </c>
      <c r="AF31" s="25">
        <f t="shared" si="1"/>
        <v>1.0210850665496665</v>
      </c>
      <c r="AG31" s="25">
        <f t="shared" si="1"/>
        <v>0.24480642356654511</v>
      </c>
      <c r="AH31" s="25">
        <f t="shared" si="1"/>
        <v>1.1192175080934015</v>
      </c>
      <c r="AI31" s="25">
        <f t="shared" si="1"/>
        <v>2.2508475749402459</v>
      </c>
      <c r="AJ31" s="25">
        <f t="shared" si="1"/>
        <v>92.006185761453978</v>
      </c>
      <c r="AK31" s="25">
        <f t="shared" si="1"/>
        <v>5.0747452682139114E-2</v>
      </c>
      <c r="AL31" s="25">
        <f t="shared" si="1"/>
        <v>2.5331672124023163</v>
      </c>
      <c r="AM31" s="25">
        <f t="shared" si="1"/>
        <v>0.24480642356654511</v>
      </c>
    </row>
    <row r="32" spans="1:171">
      <c r="A32" s="25" t="s">
        <v>616</v>
      </c>
      <c r="B32" s="25" t="e">
        <f>STDEV(B1:B28)</f>
        <v>#DIV/0!</v>
      </c>
      <c r="C32" s="25" t="e">
        <f t="shared" ref="C32:AM32" si="2">STDEV(C1:C28)</f>
        <v>#DIV/0!</v>
      </c>
      <c r="D32" s="25" t="e">
        <f t="shared" si="2"/>
        <v>#DIV/0!</v>
      </c>
      <c r="E32" s="25" t="e">
        <f t="shared" si="2"/>
        <v>#DIV/0!</v>
      </c>
      <c r="F32" s="25" t="e">
        <f t="shared" si="2"/>
        <v>#DIV/0!</v>
      </c>
      <c r="G32" s="25">
        <f t="shared" si="2"/>
        <v>49.926181802729666</v>
      </c>
      <c r="H32" s="25">
        <f t="shared" si="2"/>
        <v>42452.05453744423</v>
      </c>
      <c r="I32" s="25">
        <f t="shared" si="2"/>
        <v>371.15334932100473</v>
      </c>
      <c r="J32" s="25">
        <f t="shared" si="2"/>
        <v>161.80742631553983</v>
      </c>
      <c r="K32" s="25">
        <f t="shared" si="2"/>
        <v>86.208512807443</v>
      </c>
      <c r="L32" s="25">
        <f t="shared" si="2"/>
        <v>521.34699177081711</v>
      </c>
      <c r="M32" s="25">
        <f t="shared" si="2"/>
        <v>0.74453026655907428</v>
      </c>
      <c r="N32" s="25">
        <f t="shared" si="2"/>
        <v>5.4767186441691411</v>
      </c>
      <c r="O32" s="25">
        <f t="shared" si="2"/>
        <v>49.977293434966235</v>
      </c>
      <c r="P32" s="25">
        <f t="shared" si="2"/>
        <v>35.375049745200734</v>
      </c>
      <c r="Q32" s="25">
        <f t="shared" si="2"/>
        <v>0.69154538081816042</v>
      </c>
      <c r="R32" s="25">
        <f t="shared" si="2"/>
        <v>6.9317871808378717</v>
      </c>
      <c r="S32" s="25">
        <f t="shared" si="2"/>
        <v>0.22272931746552993</v>
      </c>
      <c r="T32" s="25">
        <f t="shared" si="2"/>
        <v>134.78768056714679</v>
      </c>
      <c r="U32" s="25">
        <f t="shared" si="2"/>
        <v>16.031896916059519</v>
      </c>
      <c r="V32" s="25">
        <f t="shared" si="2"/>
        <v>1.2286372504402425</v>
      </c>
      <c r="W32" s="25">
        <f t="shared" si="2"/>
        <v>0.20386363129490523</v>
      </c>
      <c r="X32" s="25">
        <f t="shared" si="2"/>
        <v>5.5453726796586229E-2</v>
      </c>
      <c r="Y32" s="25">
        <f t="shared" si="2"/>
        <v>2145.8231323479463</v>
      </c>
      <c r="Z32" s="25">
        <f t="shared" si="2"/>
        <v>2.9573132369834561</v>
      </c>
      <c r="AA32" s="25">
        <f t="shared" si="2"/>
        <v>107.74396445114671</v>
      </c>
      <c r="AB32" s="25">
        <f t="shared" si="2"/>
        <v>1256.0187087584279</v>
      </c>
      <c r="AC32" s="25">
        <f t="shared" si="2"/>
        <v>0.20818933253980648</v>
      </c>
      <c r="AD32" s="25">
        <f t="shared" si="2"/>
        <v>43.260252062526874</v>
      </c>
      <c r="AE32" s="25">
        <f t="shared" si="2"/>
        <v>9.8178031825008602E-2</v>
      </c>
      <c r="AF32" s="25">
        <f t="shared" si="2"/>
        <v>0.26739353530472554</v>
      </c>
      <c r="AG32" s="25">
        <f t="shared" si="2"/>
        <v>6.0597283728719809E-2</v>
      </c>
      <c r="AH32" s="25">
        <f t="shared" si="2"/>
        <v>0.25784790314854245</v>
      </c>
      <c r="AI32" s="25">
        <f t="shared" si="2"/>
        <v>0.44182076396878983</v>
      </c>
      <c r="AJ32" s="25">
        <f t="shared" si="2"/>
        <v>18.030779144812218</v>
      </c>
      <c r="AK32" s="25">
        <f t="shared" si="2"/>
        <v>9.8241934613982999E-3</v>
      </c>
      <c r="AL32" s="25">
        <f t="shared" si="2"/>
        <v>0.48618830736733532</v>
      </c>
      <c r="AM32" s="25">
        <f t="shared" si="2"/>
        <v>6.0597283728719809E-2</v>
      </c>
    </row>
    <row r="33" spans="1:39">
      <c r="A33" s="25" t="s">
        <v>617</v>
      </c>
      <c r="B33" s="25" t="e">
        <f t="shared" ref="B33:AM33" si="3">MEDIAN(B1:B28)</f>
        <v>#NUM!</v>
      </c>
      <c r="C33" s="25" t="e">
        <f t="shared" si="3"/>
        <v>#NUM!</v>
      </c>
      <c r="D33" s="25" t="e">
        <f t="shared" si="3"/>
        <v>#NUM!</v>
      </c>
      <c r="E33" s="25" t="e">
        <f t="shared" si="3"/>
        <v>#NUM!</v>
      </c>
      <c r="F33" s="25" t="e">
        <f t="shared" si="3"/>
        <v>#NUM!</v>
      </c>
      <c r="G33" s="25">
        <f t="shared" si="3"/>
        <v>23.423514025339699</v>
      </c>
      <c r="H33" s="25">
        <f t="shared" si="3"/>
        <v>370380.91884506802</v>
      </c>
      <c r="I33" s="25">
        <f t="shared" si="3"/>
        <v>88.336400554285404</v>
      </c>
      <c r="J33" s="25">
        <f t="shared" si="3"/>
        <v>19.057105281460402</v>
      </c>
      <c r="K33" s="25">
        <f t="shared" si="3"/>
        <v>0.34449233882527602</v>
      </c>
      <c r="L33" s="25">
        <f t="shared" si="3"/>
        <v>2.9141755023265001</v>
      </c>
      <c r="M33" s="25">
        <f t="shared" si="3"/>
        <v>5.0830670471284901E-2</v>
      </c>
      <c r="N33" s="25">
        <f t="shared" si="3"/>
        <v>0.71464411974839903</v>
      </c>
      <c r="O33" s="25">
        <f t="shared" si="3"/>
        <v>15.006577669371</v>
      </c>
      <c r="P33" s="25">
        <f t="shared" si="3"/>
        <v>26.521467510832299</v>
      </c>
      <c r="Q33" s="25">
        <f t="shared" si="3"/>
        <v>3.0319169891692199E-2</v>
      </c>
      <c r="R33" s="25">
        <f t="shared" si="3"/>
        <v>0.19700436356418299</v>
      </c>
      <c r="S33" s="25">
        <f t="shared" si="3"/>
        <v>6.1685643982306001E-3</v>
      </c>
      <c r="T33" s="25">
        <f t="shared" si="3"/>
        <v>0.105903462527911</v>
      </c>
      <c r="U33" s="25">
        <f t="shared" si="3"/>
        <v>2.4809193718479401E-2</v>
      </c>
      <c r="V33" s="25">
        <f t="shared" si="3"/>
        <v>0.87914559049446905</v>
      </c>
      <c r="W33" s="25">
        <f t="shared" si="3"/>
        <v>1.8095060046980801E-2</v>
      </c>
      <c r="X33" s="25">
        <f t="shared" si="3"/>
        <v>8.1865911543552005E-3</v>
      </c>
      <c r="Y33" s="25">
        <f t="shared" si="3"/>
        <v>3.20965506318701</v>
      </c>
      <c r="Z33" s="25">
        <f t="shared" si="3"/>
        <v>0.43308562468400802</v>
      </c>
      <c r="AA33" s="25">
        <f t="shared" si="3"/>
        <v>2.5799925117371183</v>
      </c>
      <c r="AB33" s="25">
        <f t="shared" si="3"/>
        <v>19.916427997933528</v>
      </c>
      <c r="AC33" s="25">
        <f t="shared" si="3"/>
        <v>0.12983120651018265</v>
      </c>
      <c r="AD33" s="25">
        <f t="shared" si="3"/>
        <v>5.886512068276792</v>
      </c>
      <c r="AE33" s="25">
        <f t="shared" si="3"/>
        <v>6.0969597427979038E-3</v>
      </c>
      <c r="AF33" s="25">
        <f t="shared" si="3"/>
        <v>2.8342629297808727E-2</v>
      </c>
      <c r="AG33" s="25">
        <f t="shared" si="3"/>
        <v>5.475262037547056E-4</v>
      </c>
      <c r="AH33" s="25">
        <f t="shared" si="3"/>
        <v>2.1622163938986534E-2</v>
      </c>
      <c r="AI33" s="25">
        <f t="shared" si="3"/>
        <v>4.0394393712246835E-3</v>
      </c>
      <c r="AJ33" s="25">
        <f t="shared" si="3"/>
        <v>0.46198721637928175</v>
      </c>
      <c r="AK33" s="25">
        <f t="shared" si="3"/>
        <v>1.6938055730434892E-4</v>
      </c>
      <c r="AL33" s="25">
        <f t="shared" si="3"/>
        <v>8.1320737999495828E-4</v>
      </c>
      <c r="AM33" s="25">
        <f t="shared" si="3"/>
        <v>5.475262037547056E-4</v>
      </c>
    </row>
  </sheetData>
  <conditionalFormatting sqref="EU2:FO21 EU1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2359-0229-134A-A4B6-E2F93067C4BC}">
  <sheetPr codeName="Tabelle17"/>
  <dimension ref="A1:FO12"/>
  <sheetViews>
    <sheetView workbookViewId="0">
      <selection activeCell="FK24" sqref="FK24"/>
    </sheetView>
  </sheetViews>
  <sheetFormatPr baseColWidth="10" defaultRowHeight="16"/>
  <cols>
    <col min="1" max="16384" width="10.83203125" style="25"/>
  </cols>
  <sheetData>
    <row r="1" spans="1:171">
      <c r="A1" s="25" t="str">
        <f>CONCATENATE(all!A2," Sardes II")</f>
        <v>sample ID Sardes II</v>
      </c>
      <c r="B1" s="25" t="str">
        <f>CONCATENATE(all!B2," Sardes II")</f>
        <v>loc Sardes II</v>
      </c>
      <c r="C1" s="25" t="str">
        <f>CONCATENATE(all!C2," Sardes II")</f>
        <v>type Sardes II</v>
      </c>
      <c r="D1" s="25" t="str">
        <f>CONCATENATE(all!D2," Sardes II")</f>
        <v>subtype Sardes II</v>
      </c>
      <c r="E1" s="25" t="str">
        <f>CONCATENATE(all!E2," Sardes II")</f>
        <v>mineral Sardes II</v>
      </c>
      <c r="F1" s="25" t="str">
        <f>CONCATENATE(all!F2," Sardes II")</f>
        <v>texture Sardes II</v>
      </c>
      <c r="G1" s="25" t="str">
        <f>CONCATENATE(all!G2," Sardes II")</f>
        <v>Mn (ppm) Sardes II</v>
      </c>
      <c r="H1" s="25" t="str">
        <f>CONCATENATE(all!H2," Sardes II")</f>
        <v>Fe (ppm) Sardes II</v>
      </c>
      <c r="I1" s="25" t="str">
        <f>CONCATENATE(all!I2," Sardes II")</f>
        <v>Co (ppm) Sardes II</v>
      </c>
      <c r="J1" s="25" t="str">
        <f>CONCATENATE(all!J2," Sardes II")</f>
        <v>Ni (ppm) Sardes II</v>
      </c>
      <c r="K1" s="25" t="str">
        <f>CONCATENATE(all!K2," Sardes II")</f>
        <v>Cu (ppm) Sardes II</v>
      </c>
      <c r="L1" s="25" t="str">
        <f>CONCATENATE(all!L2," Sardes II")</f>
        <v>Zn (ppm) Sardes II</v>
      </c>
      <c r="M1" s="25" t="str">
        <f>CONCATENATE(all!M2," Sardes II")</f>
        <v>Ga (ppm) Sardes II</v>
      </c>
      <c r="N1" s="25" t="str">
        <f>CONCATENATE(all!N2," Sardes II")</f>
        <v>Ge (ppm) Sardes II</v>
      </c>
      <c r="O1" s="25" t="str">
        <f>CONCATENATE(all!O2," Sardes II")</f>
        <v>As (ppm) Sardes II</v>
      </c>
      <c r="P1" s="25" t="str">
        <f>CONCATENATE(all!P2," Sardes II")</f>
        <v>Se (ppm) Sardes II</v>
      </c>
      <c r="Q1" s="25" t="str">
        <f>CONCATENATE(all!Q2," Sardes II")</f>
        <v>Ag (ppm) Sardes II</v>
      </c>
      <c r="R1" s="25" t="str">
        <f>CONCATENATE(all!R2," Sardes II")</f>
        <v>Cd (ppm) Sardes II</v>
      </c>
      <c r="S1" s="25" t="str">
        <f>CONCATENATE(all!S2," Sardes II")</f>
        <v>In (ppm) Sardes II</v>
      </c>
      <c r="T1" s="25" t="str">
        <f>CONCATENATE(all!T2," Sardes II")</f>
        <v>Sn (ppm) Sardes II</v>
      </c>
      <c r="U1" s="25" t="str">
        <f>CONCATENATE(all!U2," Sardes II")</f>
        <v>Sb (ppm) Sardes II</v>
      </c>
      <c r="V1" s="25" t="str">
        <f>CONCATENATE(all!V2," Sardes II")</f>
        <v>Te (ppm) Sardes II</v>
      </c>
      <c r="W1" s="25" t="str">
        <f>CONCATENATE(all!W2," Sardes II")</f>
        <v>Au (ppm) Sardes II</v>
      </c>
      <c r="X1" s="25" t="str">
        <f>CONCATENATE(all!X2," Sardes II")</f>
        <v>Tl (ppm) Sardes II</v>
      </c>
      <c r="Y1" s="25" t="str">
        <f>CONCATENATE(all!Y2," Sardes II")</f>
        <v>Pb (ppm) Sardes II</v>
      </c>
      <c r="Z1" s="25" t="str">
        <f>CONCATENATE(all!Z2," Sardes II")</f>
        <v>Bi (ppm) Sardes II</v>
      </c>
      <c r="AA1" s="25" t="str">
        <f>CONCATENATE(all!AA2," Sardes II")</f>
        <v>Co/Ni (ppm) Sardes II</v>
      </c>
      <c r="AB1" s="25" t="str">
        <f>CONCATENATE(all!AB2," Sardes II")</f>
        <v>Se/Pb (ppm) Sardes II</v>
      </c>
      <c r="AC1" s="25" t="str">
        <f>CONCATENATE(all!AC2," Sardes II")</f>
        <v>Bi/Pb (ppm) Sardes II</v>
      </c>
      <c r="AD1" s="25" t="str">
        <f>CONCATENATE(all!AD2," Sardes II")</f>
        <v>Co/As (ppm) Sardes II</v>
      </c>
      <c r="AE1" s="25" t="str">
        <f>CONCATENATE(all!AE2," Sardes II")</f>
        <v>Tl/Pb (ppm) Sardes II</v>
      </c>
      <c r="AF1" s="25" t="str">
        <f>CONCATENATE(all!AF2," Sardes II")</f>
        <v>Sb/Pb (ppm) Sardes II</v>
      </c>
      <c r="AG1" s="25" t="str">
        <f>CONCATENATE(all!AG2," Sardes II")</f>
        <v>Ag/Co (ppm) Sardes II</v>
      </c>
      <c r="AH1" s="25" t="str">
        <f>CONCATENATE(all!AH2," Sardes II")</f>
        <v>Ag/Pb (ppm) Sardes II</v>
      </c>
      <c r="AI1" s="25" t="str">
        <f>CONCATENATE(all!AI2," Sardes II")</f>
        <v>Bi/Co (ppm) Sardes II</v>
      </c>
      <c r="AJ1" s="25" t="str">
        <f>CONCATENATE(all!AJ2," Sardes II")</f>
        <v>Se/Co (ppm) Sardes II</v>
      </c>
      <c r="AK1" s="25" t="str">
        <f>CONCATENATE(all!AK2," Sardes II")</f>
        <v>Tl/Co (ppm) Sardes II</v>
      </c>
      <c r="AL1" s="25" t="str">
        <f>CONCATENATE(all!AL2," Sardes II")</f>
        <v>Sb/Co (ppm) Sardes II</v>
      </c>
      <c r="AM1" s="25" t="str">
        <f>CONCATENATE(all!AM2," Sardes II")</f>
        <v>Ag/Co (ppm) Sardes II</v>
      </c>
      <c r="AP1" s="25" t="str">
        <f>CONCATENATE(all!AP2," Sardes II")</f>
        <v>Mn L.O.D. Howell Sardes II</v>
      </c>
      <c r="AQ1" s="25" t="str">
        <f>CONCATENATE(all!AQ2," Sardes II")</f>
        <v>Fe L.O.D. Howell Sardes II</v>
      </c>
      <c r="AR1" s="25" t="str">
        <f>CONCATENATE(all!AR2," Sardes II")</f>
        <v>Co L.O.D. Howell Sardes II</v>
      </c>
      <c r="AS1" s="25" t="str">
        <f>CONCATENATE(all!AS2," Sardes II")</f>
        <v>Ni L.O.D. Howell Sardes II</v>
      </c>
      <c r="AT1" s="25" t="str">
        <f>CONCATENATE(all!AT2," Sardes II")</f>
        <v>Cu L.O.D. Howell Sardes II</v>
      </c>
      <c r="AU1" s="25" t="str">
        <f>CONCATENATE(all!AU2," Sardes II")</f>
        <v>Zn L.O.D. Howell Sardes II</v>
      </c>
      <c r="AV1" s="25" t="str">
        <f>CONCATENATE(all!AV2," Sardes II")</f>
        <v>Ga L.O.D. Howell Sardes II</v>
      </c>
      <c r="AW1" s="25" t="str">
        <f>CONCATENATE(all!AW2," Sardes II")</f>
        <v>Ge L.O.D. Howell Sardes II</v>
      </c>
      <c r="AX1" s="25" t="str">
        <f>CONCATENATE(all!AX2," Sardes II")</f>
        <v>As L.O.D. Howell Sardes II</v>
      </c>
      <c r="AY1" s="25" t="str">
        <f>CONCATENATE(all!AY2," Sardes II")</f>
        <v>Se L.O.D. Howell Sardes II</v>
      </c>
      <c r="AZ1" s="25" t="str">
        <f>CONCATENATE(all!AZ2," Sardes II")</f>
        <v>Ag L.O.D. Howell Sardes II</v>
      </c>
      <c r="BA1" s="25" t="str">
        <f>CONCATENATE(all!BA2," Sardes II")</f>
        <v>Cd L.O.D. Howell Sardes II</v>
      </c>
      <c r="BB1" s="25" t="str">
        <f>CONCATENATE(all!BB2," Sardes II")</f>
        <v>In L.O.D. Howell Sardes II</v>
      </c>
      <c r="BC1" s="25" t="str">
        <f>CONCATENATE(all!BC2," Sardes II")</f>
        <v>Sn L.O.D. Howell Sardes II</v>
      </c>
      <c r="BD1" s="25" t="str">
        <f>CONCATENATE(all!BD2," Sardes II")</f>
        <v>Sb L.O.D. Howell Sardes II</v>
      </c>
      <c r="BE1" s="25" t="str">
        <f>CONCATENATE(all!BE2," Sardes II")</f>
        <v>Te L.O.D. Howell Sardes II</v>
      </c>
      <c r="BF1" s="25" t="str">
        <f>CONCATENATE(all!BF2," Sardes II")</f>
        <v>Au L.O.D. Howell Sardes II</v>
      </c>
      <c r="BG1" s="25" t="str">
        <f>CONCATENATE(all!BG2," Sardes II")</f>
        <v>Tl L.O.D. Howell Sardes II</v>
      </c>
      <c r="BH1" s="25" t="str">
        <f>CONCATENATE(all!BH2," Sardes II")</f>
        <v>Pb L.O.D. Howell Sardes II</v>
      </c>
      <c r="BI1" s="25" t="str">
        <f>CONCATENATE(all!BI2," Sardes II")</f>
        <v>Bi L.O.D. Howell Sardes II</v>
      </c>
      <c r="BK1" s="25" t="str">
        <f>CONCATENATE(all!BK2," Sardes II")</f>
        <v>Mn 2SE(int) Sardes II</v>
      </c>
      <c r="BL1" s="25" t="str">
        <f>CONCATENATE(all!BL2," Sardes II")</f>
        <v>Fe 2SE(int) Sardes II</v>
      </c>
      <c r="BM1" s="25" t="str">
        <f>CONCATENATE(all!BM2," Sardes II")</f>
        <v>Co 2SE(int) Sardes II</v>
      </c>
      <c r="BN1" s="25" t="str">
        <f>CONCATENATE(all!BN2," Sardes II")</f>
        <v>Ni 2SE(int) Sardes II</v>
      </c>
      <c r="BO1" s="25" t="str">
        <f>CONCATENATE(all!BO2," Sardes II")</f>
        <v>Cu 2SE(int) Sardes II</v>
      </c>
      <c r="BP1" s="25" t="str">
        <f>CONCATENATE(all!BP2," Sardes II")</f>
        <v>Zn 2SE(int) Sardes II</v>
      </c>
      <c r="BQ1" s="25" t="str">
        <f>CONCATENATE(all!BQ2," Sardes II")</f>
        <v>Ga 2SE(int) Sardes II</v>
      </c>
      <c r="BR1" s="25" t="str">
        <f>CONCATENATE(all!BR2," Sardes II")</f>
        <v>Ge 2SE(int) Sardes II</v>
      </c>
      <c r="BS1" s="25" t="str">
        <f>CONCATENATE(all!BS2," Sardes II")</f>
        <v>As 2SE(int) Sardes II</v>
      </c>
      <c r="BT1" s="25" t="str">
        <f>CONCATENATE(all!BT2," Sardes II")</f>
        <v>Se 2SE(int) Sardes II</v>
      </c>
      <c r="BU1" s="25" t="str">
        <f>CONCATENATE(all!BU2," Sardes II")</f>
        <v>Ag 2SE(int) Sardes II</v>
      </c>
      <c r="BV1" s="25" t="str">
        <f>CONCATENATE(all!BV2," Sardes II")</f>
        <v>Cd 2SE(int) Sardes II</v>
      </c>
      <c r="BW1" s="25" t="str">
        <f>CONCATENATE(all!BW2," Sardes II")</f>
        <v>In 2SE(int) Sardes II</v>
      </c>
      <c r="BX1" s="25" t="str">
        <f>CONCATENATE(all!BX2," Sardes II")</f>
        <v>Sn 2SE(int) Sardes II</v>
      </c>
      <c r="BY1" s="25" t="str">
        <f>CONCATENATE(all!BY2," Sardes II")</f>
        <v>Sb 2SE(int) Sardes II</v>
      </c>
      <c r="BZ1" s="25" t="str">
        <f>CONCATENATE(all!BZ2," Sardes II")</f>
        <v>Te 2SE(int) Sardes II</v>
      </c>
      <c r="CA1" s="25" t="str">
        <f>CONCATENATE(all!CA2," Sardes II")</f>
        <v>Au 2SE(int) Sardes II</v>
      </c>
      <c r="CB1" s="25" t="str">
        <f>CONCATENATE(all!CB2," Sardes II")</f>
        <v>Tl 2SE(int) Sardes II</v>
      </c>
      <c r="CC1" s="25" t="str">
        <f>CONCATENATE(all!CC2," Sardes II")</f>
        <v>Pb 2SE(int) Sardes II</v>
      </c>
      <c r="CD1" s="25" t="str">
        <f>CONCATENATE(all!CD2," Sardes II")</f>
        <v>Bi 2SE(int) Sardes II</v>
      </c>
      <c r="CF1" s="25" t="str">
        <f>CONCATENATE(all!CF2," Sardes II")</f>
        <v>Mn (ppm) + lod Sardes II</v>
      </c>
      <c r="CG1" s="25" t="str">
        <f>CONCATENATE(all!CG2," Sardes II")</f>
        <v>Fe (ppm) + lod Sardes II</v>
      </c>
      <c r="CH1" s="25" t="str">
        <f>CONCATENATE(all!CH2," Sardes II")</f>
        <v>Co (ppm) + lod Sardes II</v>
      </c>
      <c r="CI1" s="25" t="str">
        <f>CONCATENATE(all!CI2," Sardes II")</f>
        <v>Ni (ppm) + lod Sardes II</v>
      </c>
      <c r="CJ1" s="25" t="str">
        <f>CONCATENATE(all!CJ2," Sardes II")</f>
        <v>Cu (ppm) + lod Sardes II</v>
      </c>
      <c r="CK1" s="25" t="str">
        <f>CONCATENATE(all!CK2," Sardes II")</f>
        <v>Zn (ppm) + lod Sardes II</v>
      </c>
      <c r="CL1" s="25" t="str">
        <f>CONCATENATE(all!CL2," Sardes II")</f>
        <v>Ga (ppm) + lod Sardes II</v>
      </c>
      <c r="CM1" s="25" t="str">
        <f>CONCATENATE(all!CM2," Sardes II")</f>
        <v>Ge (ppm) + lod Sardes II</v>
      </c>
      <c r="CN1" s="25" t="str">
        <f>CONCATENATE(all!CN2," Sardes II")</f>
        <v>As (ppm) + lod Sardes II</v>
      </c>
      <c r="CO1" s="25" t="str">
        <f>CONCATENATE(all!CO2," Sardes II")</f>
        <v>Se (ppm) + lod Sardes II</v>
      </c>
      <c r="CP1" s="25" t="str">
        <f>CONCATENATE(all!CP2," Sardes II")</f>
        <v>Ag (ppm) + lod Sardes II</v>
      </c>
      <c r="CQ1" s="25" t="str">
        <f>CONCATENATE(all!CQ2," Sardes II")</f>
        <v>Cd (ppm) + lod Sardes II</v>
      </c>
      <c r="CR1" s="25" t="str">
        <f>CONCATENATE(all!CR2," Sardes II")</f>
        <v>In (ppm) + lod Sardes II</v>
      </c>
      <c r="CS1" s="25" t="str">
        <f>CONCATENATE(all!CS2," Sardes II")</f>
        <v>Sn (ppm) + lod Sardes II</v>
      </c>
      <c r="CT1" s="25" t="str">
        <f>CONCATENATE(all!CT2," Sardes II")</f>
        <v>Sb (ppm) + lod Sardes II</v>
      </c>
      <c r="CU1" s="25" t="str">
        <f>CONCATENATE(all!CU2," Sardes II")</f>
        <v>Te (ppm) + lod Sardes II</v>
      </c>
      <c r="CV1" s="25" t="str">
        <f>CONCATENATE(all!CV2," Sardes II")</f>
        <v>Au (ppm) + lod Sardes II</v>
      </c>
      <c r="CW1" s="25" t="str">
        <f>CONCATENATE(all!CW2," Sardes II")</f>
        <v>Tl (ppm) + lod Sardes II</v>
      </c>
      <c r="CX1" s="25" t="str">
        <f>CONCATENATE(all!CX2," Sardes II")</f>
        <v>Pb (ppm) + lod Sardes II</v>
      </c>
      <c r="CY1" s="25" t="str">
        <f>CONCATENATE(all!CY2," Sardes II")</f>
        <v>Bi (ppm) + lod Sardes II</v>
      </c>
      <c r="DA1" s="25" t="str">
        <f>CONCATENATE(all!DA2," Sardes II")</f>
        <v>Mn (ppm) at. gew. Sardes II</v>
      </c>
      <c r="DB1" s="25" t="str">
        <f>CONCATENATE(all!DB2," Sardes II")</f>
        <v>Fe (ppm) at. gew. Sardes II</v>
      </c>
      <c r="DC1" s="25" t="str">
        <f>CONCATENATE(all!DC2," Sardes II")</f>
        <v>Co (ppm) at. gew. Sardes II</v>
      </c>
      <c r="DD1" s="25" t="str">
        <f>CONCATENATE(all!DD2," Sardes II")</f>
        <v>Ni (ppm) at. gew. Sardes II</v>
      </c>
      <c r="DE1" s="25" t="str">
        <f>CONCATENATE(all!DE2," Sardes II")</f>
        <v>Cu (ppm) at. gew. Sardes II</v>
      </c>
      <c r="DF1" s="25" t="str">
        <f>CONCATENATE(all!DF2," Sardes II")</f>
        <v>Zn (ppm) at. gew. Sardes II</v>
      </c>
      <c r="DG1" s="25" t="str">
        <f>CONCATENATE(all!DG2," Sardes II")</f>
        <v>Ga (ppm) at. gew. Sardes II</v>
      </c>
      <c r="DH1" s="25" t="str">
        <f>CONCATENATE(all!DH2," Sardes II")</f>
        <v>Ge (ppm) at. gew. Sardes II</v>
      </c>
      <c r="DI1" s="25" t="str">
        <f>CONCATENATE(all!DI2," Sardes II")</f>
        <v>As (ppm) at. gew. Sardes II</v>
      </c>
      <c r="DJ1" s="25" t="str">
        <f>CONCATENATE(all!DJ2," Sardes II")</f>
        <v>Se (ppm) at. gew. Sardes II</v>
      </c>
      <c r="DK1" s="25" t="str">
        <f>CONCATENATE(all!DK2," Sardes II")</f>
        <v>Ag (ppm) at. gew. Sardes II</v>
      </c>
      <c r="DL1" s="25" t="str">
        <f>CONCATENATE(all!DL2," Sardes II")</f>
        <v>Cd (ppm) at. gew. Sardes II</v>
      </c>
      <c r="DM1" s="25" t="str">
        <f>CONCATENATE(all!DM2," Sardes II")</f>
        <v>In (ppm) at. gew. Sardes II</v>
      </c>
      <c r="DN1" s="25" t="str">
        <f>CONCATENATE(all!DN2," Sardes II")</f>
        <v>Sn (ppm) at. gew. Sardes II</v>
      </c>
      <c r="DO1" s="25" t="str">
        <f>CONCATENATE(all!DO2," Sardes II")</f>
        <v>Sb (ppm) at. gew. Sardes II</v>
      </c>
      <c r="DP1" s="25" t="str">
        <f>CONCATENATE(all!DP2," Sardes II")</f>
        <v>Te (ppm) at. gew. Sardes II</v>
      </c>
      <c r="DQ1" s="25" t="str">
        <f>CONCATENATE(all!DQ2," Sardes II")</f>
        <v>Au (ppm) at. gew. Sardes II</v>
      </c>
      <c r="DR1" s="25" t="str">
        <f>CONCATENATE(all!DR2," Sardes II")</f>
        <v>Tl (ppm) at. gew. Sardes II</v>
      </c>
      <c r="DS1" s="25" t="str">
        <f>CONCATENATE(all!DS2," Sardes II")</f>
        <v>Pb (ppm) at. gew. Sardes II</v>
      </c>
      <c r="DT1" s="25" t="str">
        <f>CONCATENATE(all!DT2," Sardes II")</f>
        <v>Bi (ppm) at. gew. Sardes II</v>
      </c>
      <c r="DV1" s="25" t="str">
        <f>CONCATENATE(all!DV2," Sardes II")</f>
        <v>Mn (ppm) at.% Sardes II</v>
      </c>
      <c r="DW1" s="25" t="str">
        <f>CONCATENATE(all!DW2," Sardes II")</f>
        <v>Fe (ppm) at.% Sardes II</v>
      </c>
      <c r="DX1" s="25" t="str">
        <f>CONCATENATE(all!DX2," Sardes II")</f>
        <v>Co (ppm) at.% Sardes II</v>
      </c>
      <c r="DY1" s="25" t="str">
        <f>CONCATENATE(all!DY2," Sardes II")</f>
        <v>Ni (ppm) at.% Sardes II</v>
      </c>
      <c r="DZ1" s="25" t="str">
        <f>CONCATENATE(all!DZ2," Sardes II")</f>
        <v>Cu (ppm) at.% Sardes II</v>
      </c>
      <c r="EA1" s="25" t="str">
        <f>CONCATENATE(all!EA2," Sardes II")</f>
        <v>Zn (ppm) at.% Sardes II</v>
      </c>
      <c r="EB1" s="25" t="str">
        <f>CONCATENATE(all!EB2," Sardes II")</f>
        <v>Ga (ppm) at.% Sardes II</v>
      </c>
      <c r="EC1" s="25" t="str">
        <f>CONCATENATE(all!EC2," Sardes II")</f>
        <v>Ge (ppm) at.% Sardes II</v>
      </c>
      <c r="ED1" s="25" t="str">
        <f>CONCATENATE(all!ED2," Sardes II")</f>
        <v>As (ppm) at.% Sardes II</v>
      </c>
      <c r="EE1" s="25" t="str">
        <f>CONCATENATE(all!EE2," Sardes II")</f>
        <v>Se (ppm) at.% Sardes II</v>
      </c>
      <c r="EF1" s="25" t="str">
        <f>CONCATENATE(all!EF2," Sardes II")</f>
        <v>Ag (ppm) at.% Sardes II</v>
      </c>
      <c r="EG1" s="25" t="str">
        <f>CONCATENATE(all!EG2," Sardes II")</f>
        <v>Cd (ppm) at.% Sardes II</v>
      </c>
      <c r="EH1" s="25" t="str">
        <f>CONCATENATE(all!EH2," Sardes II")</f>
        <v>In (ppm) at.% Sardes II</v>
      </c>
      <c r="EI1" s="25" t="str">
        <f>CONCATENATE(all!EI2," Sardes II")</f>
        <v>Sn (ppm) at.% Sardes II</v>
      </c>
      <c r="EJ1" s="25" t="str">
        <f>CONCATENATE(all!EJ2," Sardes II")</f>
        <v>Sb (ppm) at.% Sardes II</v>
      </c>
      <c r="EK1" s="25" t="str">
        <f>CONCATENATE(all!EK2," Sardes II")</f>
        <v>Te (ppm) at.% Sardes II</v>
      </c>
      <c r="EL1" s="25" t="str">
        <f>CONCATENATE(all!EL2," Sardes II")</f>
        <v>Au (ppm) at.% Sardes II</v>
      </c>
      <c r="EM1" s="25" t="str">
        <f>CONCATENATE(all!EM2," Sardes II")</f>
        <v>Tl (ppm) at.% Sardes II</v>
      </c>
      <c r="EN1" s="25" t="str">
        <f>CONCATENATE(all!EN2," Sardes II")</f>
        <v>Pb (ppm) at.% Sardes II</v>
      </c>
      <c r="EO1" s="25" t="str">
        <f>CONCATENATE(all!EO2," Sardes II")</f>
        <v>Bi (ppm) at.% Sardes II</v>
      </c>
      <c r="EQ1" s="25" t="str">
        <f>CONCATENATE(all!EQ2," Sardes II")</f>
        <v>Mol % FeS in sphalerite Sardes II</v>
      </c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</row>
    <row r="2" spans="1:171">
      <c r="A2" s="25" t="str">
        <f>Sardes!A31</f>
        <v>33I-1.d</v>
      </c>
      <c r="B2" s="25" t="str">
        <f>Sardes!B31</f>
        <v>Sardes</v>
      </c>
      <c r="C2" s="25" t="str">
        <f>Sardes!C31</f>
        <v>epithermal</v>
      </c>
      <c r="D2" s="25" t="str">
        <f>Sardes!D31</f>
        <v>epithermal IS</v>
      </c>
      <c r="E2" s="25" t="str">
        <f>Sardes!E31</f>
        <v>pyrite</v>
      </c>
      <c r="F2" s="25" t="str">
        <f>Sardes!F31</f>
        <v>anhedral, inclusions</v>
      </c>
      <c r="G2" s="25">
        <f>Sardes!G31</f>
        <v>17.649963195136799</v>
      </c>
      <c r="H2" s="25">
        <f>Sardes!H31</f>
        <v>390672.97824323998</v>
      </c>
      <c r="I2" s="25">
        <f>Sardes!I31</f>
        <v>53.373573966067497</v>
      </c>
      <c r="J2" s="25">
        <f>Sardes!J31</f>
        <v>901.35324608357405</v>
      </c>
      <c r="K2" s="25">
        <f>Sardes!K31</f>
        <v>0.16983411397996501</v>
      </c>
      <c r="L2" s="25">
        <f>Sardes!L31</f>
        <v>1.1772828933686299</v>
      </c>
      <c r="M2" s="25">
        <f>Sardes!M31</f>
        <v>2.2450220258683401E-2</v>
      </c>
      <c r="N2" s="25">
        <f>Sardes!N31</f>
        <v>0.62071767990460203</v>
      </c>
      <c r="O2" s="25">
        <f>Sardes!O31</f>
        <v>261.93965309593301</v>
      </c>
      <c r="P2" s="25">
        <f>Sardes!P31</f>
        <v>11.4825990803186</v>
      </c>
      <c r="Q2" s="25">
        <f>Sardes!Q31</f>
        <v>7.9774572936662201E-3</v>
      </c>
      <c r="R2" s="25">
        <f>Sardes!R31</f>
        <v>0.19114921803410601</v>
      </c>
      <c r="S2" s="25">
        <f>Sardes!S31</f>
        <v>3.2930185622468801E-3</v>
      </c>
      <c r="T2" s="25">
        <f>Sardes!T31</f>
        <v>9.0502168215876699E-2</v>
      </c>
      <c r="U2" s="25">
        <f>Sardes!U31</f>
        <v>2.3920392756107502E-2</v>
      </c>
      <c r="V2" s="25">
        <f>Sardes!V31</f>
        <v>0.192316518702113</v>
      </c>
      <c r="W2" s="25">
        <f>Sardes!W31</f>
        <v>1.05051717436481E-2</v>
      </c>
      <c r="X2" s="25">
        <f>Sardes!X31</f>
        <v>1.0422771207058E-2</v>
      </c>
      <c r="Y2" s="25">
        <f>Sardes!Y31</f>
        <v>0.132583652043472</v>
      </c>
      <c r="Z2" s="25">
        <f>Sardes!Z31</f>
        <v>5.5727725700188699E-3</v>
      </c>
      <c r="AA2" s="25">
        <f>Sardes!AA31</f>
        <v>5.9214935096731945E-2</v>
      </c>
      <c r="AB2" s="25">
        <f>Sardes!AB31</f>
        <v>86.606447351093067</v>
      </c>
      <c r="AC2" s="25">
        <f>Sardes!AC31</f>
        <v>4.2032124505000434E-2</v>
      </c>
      <c r="AD2" s="25">
        <f>Sardes!AD31</f>
        <v>0.20376286421407114</v>
      </c>
      <c r="AE2" s="25">
        <f>Sardes!AE31</f>
        <v>7.8612793103938219E-2</v>
      </c>
      <c r="AF2" s="25">
        <f>Sardes!AF31</f>
        <v>0.18041736207616607</v>
      </c>
      <c r="AG2" s="25">
        <f>Sardes!AG31</f>
        <v>1.4946455147893837E-4</v>
      </c>
      <c r="AH2" s="25">
        <f>Sardes!AH31</f>
        <v>6.016923784125771E-2</v>
      </c>
      <c r="AI2" s="25">
        <f>Sardes!AI31</f>
        <v>1.0441070657104181E-4</v>
      </c>
      <c r="AJ2" s="25">
        <f>Sardes!AJ31</f>
        <v>0.21513640978246495</v>
      </c>
      <c r="AK2" s="25">
        <f>Sardes!AK31</f>
        <v>1.9527961934279173E-4</v>
      </c>
      <c r="AL2" s="25">
        <f>Sardes!AL31</f>
        <v>4.4816921518718242E-4</v>
      </c>
      <c r="AM2" s="25">
        <f>Sardes!AM31</f>
        <v>1.4946455147893837E-4</v>
      </c>
      <c r="AP2" s="25">
        <f>Sardes!AP31</f>
        <v>0.165440197617714</v>
      </c>
      <c r="AQ2" s="25">
        <f>Sardes!AQ31</f>
        <v>4.9672064679446502</v>
      </c>
      <c r="AR2" s="25">
        <f>Sardes!AR31</f>
        <v>2.6728026294116601E-2</v>
      </c>
      <c r="AS2" s="25">
        <f>Sardes!AS31</f>
        <v>0.12714436531004</v>
      </c>
      <c r="AT2" s="25">
        <f>Sardes!AT31</f>
        <v>0.13149094574476899</v>
      </c>
      <c r="AU2" s="25">
        <f>Sardes!AU31</f>
        <v>1.1772828933686299</v>
      </c>
      <c r="AV2" s="25">
        <f>Sardes!AV31</f>
        <v>2.2450220258683401E-2</v>
      </c>
      <c r="AW2" s="25">
        <f>Sardes!AW31</f>
        <v>0.35528067997499602</v>
      </c>
      <c r="AX2" s="25">
        <f>Sardes!AX31</f>
        <v>0.34144016563877</v>
      </c>
      <c r="AY2" s="25">
        <f>Sardes!AY31</f>
        <v>0.72766610348796801</v>
      </c>
      <c r="AZ2" s="25">
        <f>Sardes!AZ31</f>
        <v>7.9774572936662201E-3</v>
      </c>
      <c r="BA2" s="25">
        <f>Sardes!BA31</f>
        <v>0.19114921803410601</v>
      </c>
      <c r="BB2" s="25">
        <f>Sardes!BB31</f>
        <v>3.2930185622468801E-3</v>
      </c>
      <c r="BC2" s="25">
        <f>Sardes!BC31</f>
        <v>9.0502168215876699E-2</v>
      </c>
      <c r="BD2" s="25">
        <f>Sardes!BD31</f>
        <v>2.3920392756107502E-2</v>
      </c>
      <c r="BE2" s="25">
        <f>Sardes!BE31</f>
        <v>0.159132163304082</v>
      </c>
      <c r="BF2" s="25">
        <f>Sardes!BF31</f>
        <v>1.05051717436481E-2</v>
      </c>
      <c r="BG2" s="25">
        <f>Sardes!BG31</f>
        <v>1.0422771207058E-2</v>
      </c>
      <c r="BH2" s="25">
        <f>Sardes!BH31</f>
        <v>8.0585714476848494E-2</v>
      </c>
      <c r="BI2" s="25">
        <f>Sardes!BI31</f>
        <v>5.5727725700188699E-3</v>
      </c>
      <c r="BK2" s="25">
        <f>Sardes!BK31</f>
        <v>2.3435075922683599</v>
      </c>
      <c r="BL2" s="25">
        <f>Sardes!BL31</f>
        <v>44617.015636838601</v>
      </c>
      <c r="BM2" s="25">
        <f>Sardes!BM31</f>
        <v>10.113293922361001</v>
      </c>
      <c r="BN2" s="25">
        <f>Sardes!BN31</f>
        <v>204.70498516938201</v>
      </c>
      <c r="BO2" s="25">
        <f>Sardes!BO31</f>
        <v>0.18566125376796899</v>
      </c>
      <c r="BP2" s="25">
        <f>Sardes!BP31</f>
        <v>0.79581021801463503</v>
      </c>
      <c r="BQ2" s="25">
        <f>Sardes!BQ31</f>
        <v>2.48310928617804E-2</v>
      </c>
      <c r="BR2" s="25">
        <f>Sardes!BR31</f>
        <v>0.18891076228791701</v>
      </c>
      <c r="BS2" s="25">
        <f>Sardes!BS31</f>
        <v>57.166734454344301</v>
      </c>
      <c r="BT2" s="25">
        <f>Sardes!BT31</f>
        <v>4.7409930996533696</v>
      </c>
      <c r="BU2" s="25">
        <f>Sardes!BU31</f>
        <v>1.6101201021277199E-4</v>
      </c>
      <c r="BV2" s="25">
        <f>Sardes!BV31</f>
        <v>5.8656449574717197E-2</v>
      </c>
      <c r="BW2" s="25">
        <f>Sardes!BW31</f>
        <v>2.56791724274918E-3</v>
      </c>
      <c r="BX2" s="25">
        <f>Sardes!BX31</f>
        <v>9.0651051211915704E-2</v>
      </c>
      <c r="BY2" s="25">
        <f>Sardes!BY31</f>
        <v>1.19854326448391E-2</v>
      </c>
      <c r="BZ2" s="25">
        <f>Sardes!BZ31</f>
        <v>0.31731848607955698</v>
      </c>
      <c r="CA2" s="25">
        <f>Sardes!CA31</f>
        <v>3.6284047024299902E-4</v>
      </c>
      <c r="CB2" s="25">
        <f>Sardes!CB31</f>
        <v>2.8768295621971001E-4</v>
      </c>
      <c r="CC2" s="25">
        <f>Sardes!CC31</f>
        <v>4.4451291763115602E-2</v>
      </c>
      <c r="CD2" s="25">
        <f>Sardes!CD31</f>
        <v>6.2098708980870797E-3</v>
      </c>
      <c r="CF2" s="25">
        <f>Sardes!CF31</f>
        <v>17.649963195136799</v>
      </c>
      <c r="CG2" s="25">
        <f>Sardes!CG31</f>
        <v>390672.97824323998</v>
      </c>
      <c r="CH2" s="25">
        <f>Sardes!CH31</f>
        <v>53.373573966067497</v>
      </c>
      <c r="CI2" s="25">
        <f>Sardes!CI31</f>
        <v>901.35324608357405</v>
      </c>
      <c r="CJ2" s="25">
        <f>Sardes!CJ31</f>
        <v>0.16983411397996501</v>
      </c>
      <c r="CK2" s="25">
        <f>Sardes!CK31</f>
        <v>1.1772828933686299</v>
      </c>
      <c r="CL2" s="25">
        <f>Sardes!CL31</f>
        <v>2.2450220258683401E-2</v>
      </c>
      <c r="CM2" s="25">
        <f>Sardes!CM31</f>
        <v>0.62071767990460203</v>
      </c>
      <c r="CN2" s="25">
        <f>Sardes!CN31</f>
        <v>261.93965309593301</v>
      </c>
      <c r="CO2" s="25">
        <f>Sardes!CO31</f>
        <v>11.4825990803186</v>
      </c>
      <c r="CP2" s="25">
        <f>Sardes!CP31</f>
        <v>7.9774572936662201E-3</v>
      </c>
      <c r="CQ2" s="25">
        <f>Sardes!CQ31</f>
        <v>0.19114921803410601</v>
      </c>
      <c r="CR2" s="25">
        <f>Sardes!CR31</f>
        <v>3.2930185622468801E-3</v>
      </c>
      <c r="CS2" s="25">
        <f>Sardes!CS31</f>
        <v>9.0502168215876699E-2</v>
      </c>
      <c r="CT2" s="25">
        <f>Sardes!CT31</f>
        <v>2.3920392756107502E-2</v>
      </c>
      <c r="CU2" s="25">
        <f>Sardes!CU31</f>
        <v>0.192316518702113</v>
      </c>
      <c r="CV2" s="25">
        <f>Sardes!CV31</f>
        <v>1.05051717436481E-2</v>
      </c>
      <c r="CW2" s="25">
        <f>Sardes!CW31</f>
        <v>1.0422771207058E-2</v>
      </c>
      <c r="CX2" s="25">
        <f>Sardes!CX31</f>
        <v>0.132583652043472</v>
      </c>
      <c r="CY2" s="25">
        <f>Sardes!CY31</f>
        <v>5.5727725700188699E-3</v>
      </c>
      <c r="DA2" s="25">
        <f>Sardes!DA31</f>
        <v>0.32127029474848656</v>
      </c>
      <c r="DB2" s="25">
        <f>Sardes!DB31</f>
        <v>6995.6661875412301</v>
      </c>
      <c r="DC2" s="25">
        <f>Sardes!DC31</f>
        <v>0.90566224074150903</v>
      </c>
      <c r="DD2" s="25">
        <f>Sardes!DD31</f>
        <v>15.356977889908816</v>
      </c>
      <c r="DE2" s="25">
        <f>Sardes!DE31</f>
        <v>2.672616907121849E-3</v>
      </c>
      <c r="DF2" s="25">
        <f>Sardes!DF31</f>
        <v>1.8004020391017433E-2</v>
      </c>
      <c r="DG2" s="25">
        <f>Sardes!DG31</f>
        <v>3.2199159902303976E-4</v>
      </c>
      <c r="DH2" s="25">
        <f>Sardes!DH31</f>
        <v>8.5486528013304225E-3</v>
      </c>
      <c r="DI2" s="25">
        <f>Sardes!DI31</f>
        <v>3.4961833849775368</v>
      </c>
      <c r="DJ2" s="25">
        <f>Sardes!DJ31</f>
        <v>0.14542298733939465</v>
      </c>
      <c r="DK2" s="25">
        <f>Sardes!DK31</f>
        <v>7.3955598532896808E-5</v>
      </c>
      <c r="DL2" s="25">
        <f>Sardes!DL31</f>
        <v>1.7004494047211216E-3</v>
      </c>
      <c r="DM2" s="25">
        <f>Sardes!DM31</f>
        <v>2.8680333765149019E-5</v>
      </c>
      <c r="DN2" s="25">
        <f>Sardes!DN31</f>
        <v>7.6238032361112542E-4</v>
      </c>
      <c r="DO2" s="25">
        <f>Sardes!DO31</f>
        <v>1.9645526245160562E-4</v>
      </c>
      <c r="DP2" s="25">
        <f>Sardes!DP31</f>
        <v>1.5071827484491615E-3</v>
      </c>
      <c r="DQ2" s="25">
        <f>Sardes!DQ31</f>
        <v>5.3334800978379829E-5</v>
      </c>
      <c r="DR2" s="25">
        <f>Sardes!DR31</f>
        <v>5.0996197864786409E-5</v>
      </c>
      <c r="DS2" s="25">
        <f>Sardes!DS31</f>
        <v>6.398824905572973E-4</v>
      </c>
      <c r="DT2" s="25">
        <f>Sardes!DT31</f>
        <v>2.6666486921015601E-5</v>
      </c>
      <c r="DV2" s="25">
        <f>Sardes!DV31</f>
        <v>4.5784843980533115E-3</v>
      </c>
      <c r="DW2" s="25">
        <f>Sardes!DW31</f>
        <v>99.696576425534914</v>
      </c>
      <c r="DX2" s="25">
        <f>Sardes!DX31</f>
        <v>1.290676575743558E-2</v>
      </c>
      <c r="DY2" s="25">
        <f>Sardes!DY31</f>
        <v>0.21885522819731035</v>
      </c>
      <c r="DZ2" s="25">
        <f>Sardes!DZ31</f>
        <v>3.8087974553671449E-5</v>
      </c>
      <c r="EA2" s="25">
        <f>Sardes!EA31</f>
        <v>2.565787370010041E-4</v>
      </c>
      <c r="EB2" s="25">
        <f>Sardes!EB31</f>
        <v>4.5887638431849465E-6</v>
      </c>
      <c r="EC2" s="25">
        <f>Sardes!EC31</f>
        <v>1.2182848559312829E-4</v>
      </c>
      <c r="ED2" s="25">
        <f>Sardes!ED31</f>
        <v>4.9824777897329316E-2</v>
      </c>
      <c r="EE2" s="25">
        <f>Sardes!EE31</f>
        <v>2.0724507977713034E-3</v>
      </c>
      <c r="EF2" s="25">
        <f>Sardes!EF31</f>
        <v>1.0539553751667156E-6</v>
      </c>
      <c r="EG2" s="25">
        <f>Sardes!EG31</f>
        <v>2.4233429596376874E-5</v>
      </c>
      <c r="EH2" s="25">
        <f>Sardes!EH31</f>
        <v>4.0872892023054043E-7</v>
      </c>
      <c r="EI2" s="25">
        <f>Sardes!EI31</f>
        <v>1.0864827760590262E-5</v>
      </c>
      <c r="EJ2" s="25">
        <f>Sardes!EJ31</f>
        <v>2.7997215078795644E-6</v>
      </c>
      <c r="EK2" s="25">
        <f>Sardes!EK31</f>
        <v>2.1479149524832012E-5</v>
      </c>
      <c r="EL2" s="25">
        <f>Sardes!EL31</f>
        <v>7.6008444647508431E-7</v>
      </c>
      <c r="EM2" s="25">
        <f>Sardes!EM31</f>
        <v>7.2675656635716422E-7</v>
      </c>
      <c r="EN2" s="25">
        <f>Sardes!EN31</f>
        <v>9.1190877198828935E-6</v>
      </c>
      <c r="EO2" s="25">
        <f>Sardes!EO31</f>
        <v>3.8002920380281371E-7</v>
      </c>
      <c r="EQ2" s="25">
        <f>Sardes!EQ31</f>
        <v>199.39315285106983</v>
      </c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</row>
    <row r="3" spans="1:171">
      <c r="A3" s="25" t="str">
        <f>Sardes!A32</f>
        <v>33I-2.d</v>
      </c>
      <c r="B3" s="25" t="str">
        <f>Sardes!B32</f>
        <v>Sardes</v>
      </c>
      <c r="C3" s="25" t="str">
        <f>Sardes!C32</f>
        <v>epithermal</v>
      </c>
      <c r="D3" s="25" t="str">
        <f>Sardes!D32</f>
        <v>epithermal IS</v>
      </c>
      <c r="E3" s="25" t="str">
        <f>Sardes!E32</f>
        <v>pyrite</v>
      </c>
      <c r="F3" s="25" t="str">
        <f>Sardes!F32</f>
        <v>anhedral, inclusions</v>
      </c>
      <c r="G3" s="25">
        <f>Sardes!G32</f>
        <v>18.533278898151401</v>
      </c>
      <c r="H3" s="25">
        <f>Sardes!H32</f>
        <v>376740.91568527097</v>
      </c>
      <c r="I3" s="25">
        <f>Sardes!I32</f>
        <v>148.32695953091499</v>
      </c>
      <c r="J3" s="25">
        <f>Sardes!J32</f>
        <v>892.78628390671997</v>
      </c>
      <c r="K3" s="25">
        <f>Sardes!K32</f>
        <v>0.27895969693303702</v>
      </c>
      <c r="L3" s="25">
        <f>Sardes!L32</f>
        <v>3.8700418277806801</v>
      </c>
      <c r="M3" s="25">
        <f>Sardes!M32</f>
        <v>6.2412777491613398E-2</v>
      </c>
      <c r="N3" s="25">
        <f>Sardes!N32</f>
        <v>0.85683785121163003</v>
      </c>
      <c r="O3" s="25">
        <f>Sardes!O32</f>
        <v>68.933712054615995</v>
      </c>
      <c r="P3" s="25">
        <f>Sardes!P32</f>
        <v>23.6842566077943</v>
      </c>
      <c r="Q3" s="25">
        <f>Sardes!Q32</f>
        <v>1.44587474468394E-2</v>
      </c>
      <c r="R3" s="25">
        <f>Sardes!R32</f>
        <v>0.203668624231924</v>
      </c>
      <c r="S3" s="25">
        <f>Sardes!S32</f>
        <v>8.1163988275061993E-3</v>
      </c>
      <c r="T3" s="25">
        <f>Sardes!T32</f>
        <v>0.30138474155233203</v>
      </c>
      <c r="U3" s="25">
        <f>Sardes!U32</f>
        <v>6.0580428574354403E-2</v>
      </c>
      <c r="V3" s="25">
        <f>Sardes!V32</f>
        <v>0.379237908615075</v>
      </c>
      <c r="W3" s="25">
        <f>Sardes!W32</f>
        <v>3.03620828533828E-2</v>
      </c>
      <c r="X3" s="25">
        <f>Sardes!X32</f>
        <v>1.7142581161884302E-2</v>
      </c>
      <c r="Y3" s="25">
        <f>Sardes!Y32</f>
        <v>0.322030832383849</v>
      </c>
      <c r="Z3" s="25">
        <f>Sardes!Z32</f>
        <v>0.10129845297050501</v>
      </c>
      <c r="AA3" s="25">
        <f>Sardes!AA32</f>
        <v>0.16613937983215307</v>
      </c>
      <c r="AB3" s="25">
        <f>Sardes!AB32</f>
        <v>73.546549665665339</v>
      </c>
      <c r="AC3" s="25">
        <f>Sardes!AC32</f>
        <v>0.3145613487399273</v>
      </c>
      <c r="AD3" s="25">
        <f>Sardes!AD32</f>
        <v>2.151733239222573</v>
      </c>
      <c r="AE3" s="25">
        <f>Sardes!AE32</f>
        <v>5.3232732515037476E-2</v>
      </c>
      <c r="AF3" s="25">
        <f>Sardes!AF32</f>
        <v>0.18811996393607661</v>
      </c>
      <c r="AG3" s="25">
        <f>Sardes!AG32</f>
        <v>9.7478890503555705E-5</v>
      </c>
      <c r="AH3" s="25">
        <f>Sardes!AH32</f>
        <v>4.4898643213160103E-2</v>
      </c>
      <c r="AI3" s="25">
        <f>Sardes!AI32</f>
        <v>6.8294026447290532E-4</v>
      </c>
      <c r="AJ3" s="25">
        <f>Sardes!AJ32</f>
        <v>0.15967600686143585</v>
      </c>
      <c r="AK3" s="25">
        <f>Sardes!AK32</f>
        <v>1.1557292899482219E-4</v>
      </c>
      <c r="AL3" s="25">
        <f>Sardes!AL32</f>
        <v>4.0842493344392963E-4</v>
      </c>
      <c r="AM3" s="25">
        <f>Sardes!AM32</f>
        <v>9.7478890503555705E-5</v>
      </c>
      <c r="AP3" s="25">
        <f>Sardes!AP32</f>
        <v>0.161550136621739</v>
      </c>
      <c r="AQ3" s="25">
        <f>Sardes!AQ32</f>
        <v>9.9612382741931604</v>
      </c>
      <c r="AR3" s="25">
        <f>Sardes!AR32</f>
        <v>3.7170751847675501E-2</v>
      </c>
      <c r="AS3" s="25">
        <f>Sardes!AS32</f>
        <v>0.25394471786099199</v>
      </c>
      <c r="AT3" s="25">
        <f>Sardes!AT32</f>
        <v>0.27895969693303702</v>
      </c>
      <c r="AU3" s="25">
        <f>Sardes!AU32</f>
        <v>3.8700418277806801</v>
      </c>
      <c r="AV3" s="25">
        <f>Sardes!AV32</f>
        <v>6.2412777491613398E-2</v>
      </c>
      <c r="AW3" s="25">
        <f>Sardes!AW32</f>
        <v>0.78269576247282802</v>
      </c>
      <c r="AX3" s="25">
        <f>Sardes!AX32</f>
        <v>0.54354856147194797</v>
      </c>
      <c r="AY3" s="25">
        <f>Sardes!AY32</f>
        <v>1.30228094708649</v>
      </c>
      <c r="AZ3" s="25">
        <f>Sardes!AZ32</f>
        <v>1.44587474468394E-2</v>
      </c>
      <c r="BA3" s="25">
        <f>Sardes!BA32</f>
        <v>0.203668624231924</v>
      </c>
      <c r="BB3" s="25">
        <f>Sardes!BB32</f>
        <v>8.1163988275061993E-3</v>
      </c>
      <c r="BC3" s="25">
        <f>Sardes!BC32</f>
        <v>0.30138474155233203</v>
      </c>
      <c r="BD3" s="25">
        <f>Sardes!BD32</f>
        <v>6.0580428574354403E-2</v>
      </c>
      <c r="BE3" s="25">
        <f>Sardes!BE32</f>
        <v>0.379237908615075</v>
      </c>
      <c r="BF3" s="25">
        <f>Sardes!BF32</f>
        <v>3.03620828533828E-2</v>
      </c>
      <c r="BG3" s="25">
        <f>Sardes!BG32</f>
        <v>1.7142581161884302E-2</v>
      </c>
      <c r="BH3" s="25">
        <f>Sardes!BH32</f>
        <v>9.5663675557736902E-2</v>
      </c>
      <c r="BI3" s="25">
        <f>Sardes!BI32</f>
        <v>2.37912881404416E-2</v>
      </c>
      <c r="BK3" s="25">
        <f>Sardes!BK32</f>
        <v>2.1156354361896499</v>
      </c>
      <c r="BL3" s="25">
        <f>Sardes!BL32</f>
        <v>29458.316529182099</v>
      </c>
      <c r="BM3" s="25">
        <f>Sardes!BM32</f>
        <v>17.0255255302325</v>
      </c>
      <c r="BN3" s="25">
        <f>Sardes!BN32</f>
        <v>318.88049163874598</v>
      </c>
      <c r="BO3" s="25">
        <f>Sardes!BO32</f>
        <v>0.34880577164604099</v>
      </c>
      <c r="BP3" s="25">
        <f>Sardes!BP32</f>
        <v>1.3165099987458599</v>
      </c>
      <c r="BQ3" s="25">
        <f>Sardes!BQ32</f>
        <v>1.86332237793468E-2</v>
      </c>
      <c r="BR3" s="25">
        <f>Sardes!BR32</f>
        <v>0.684219735936484</v>
      </c>
      <c r="BS3" s="25">
        <f>Sardes!BS32</f>
        <v>24.1433153871081</v>
      </c>
      <c r="BT3" s="25">
        <f>Sardes!BT32</f>
        <v>6.4846112009546104</v>
      </c>
      <c r="BU3" s="25">
        <f>Sardes!BU32</f>
        <v>1.22219401724496E-2</v>
      </c>
      <c r="BV3" s="25">
        <f>Sardes!BV32</f>
        <v>0.17762923255229099</v>
      </c>
      <c r="BW3" s="25">
        <f>Sardes!BW32</f>
        <v>3.6880628099022301E-4</v>
      </c>
      <c r="BX3" s="25">
        <f>Sardes!BX32</f>
        <v>7.1526599792575807E-2</v>
      </c>
      <c r="BY3" s="25">
        <f>Sardes!BY32</f>
        <v>1.4541399622607599E-2</v>
      </c>
      <c r="BZ3" s="25">
        <f>Sardes!BZ32</f>
        <v>0.30399328698115202</v>
      </c>
      <c r="CA3" s="25">
        <f>Sardes!CA32</f>
        <v>2.2108219692651102E-2</v>
      </c>
      <c r="CB3" s="25">
        <f>Sardes!CB32</f>
        <v>6.30025996814033E-3</v>
      </c>
      <c r="CC3" s="25">
        <f>Sardes!CC32</f>
        <v>0.299938328211658</v>
      </c>
      <c r="CD3" s="25">
        <f>Sardes!CD32</f>
        <v>9.5866394438458097E-2</v>
      </c>
      <c r="CF3" s="25">
        <f>Sardes!CF32</f>
        <v>18.533278898151401</v>
      </c>
      <c r="CG3" s="25">
        <f>Sardes!CG32</f>
        <v>376740.91568527097</v>
      </c>
      <c r="CH3" s="25">
        <f>Sardes!CH32</f>
        <v>148.32695953091499</v>
      </c>
      <c r="CI3" s="25">
        <f>Sardes!CI32</f>
        <v>892.78628390671997</v>
      </c>
      <c r="CJ3" s="25">
        <f>Sardes!CJ32</f>
        <v>0.27895969693303702</v>
      </c>
      <c r="CK3" s="25">
        <f>Sardes!CK32</f>
        <v>3.8700418277806801</v>
      </c>
      <c r="CL3" s="25">
        <f>Sardes!CL32</f>
        <v>6.2412777491613398E-2</v>
      </c>
      <c r="CM3" s="25">
        <f>Sardes!CM32</f>
        <v>0.85683785121163003</v>
      </c>
      <c r="CN3" s="25">
        <f>Sardes!CN32</f>
        <v>68.933712054615995</v>
      </c>
      <c r="CO3" s="25">
        <f>Sardes!CO32</f>
        <v>23.6842566077943</v>
      </c>
      <c r="CP3" s="25">
        <f>Sardes!CP32</f>
        <v>1.44587474468394E-2</v>
      </c>
      <c r="CQ3" s="25">
        <f>Sardes!CQ32</f>
        <v>0.203668624231924</v>
      </c>
      <c r="CR3" s="25">
        <f>Sardes!CR32</f>
        <v>8.1163988275061993E-3</v>
      </c>
      <c r="CS3" s="25">
        <f>Sardes!CS32</f>
        <v>0.30138474155233203</v>
      </c>
      <c r="CT3" s="25">
        <f>Sardes!CT32</f>
        <v>6.0580428574354403E-2</v>
      </c>
      <c r="CU3" s="25">
        <f>Sardes!CU32</f>
        <v>0.379237908615075</v>
      </c>
      <c r="CV3" s="25">
        <f>Sardes!CV32</f>
        <v>3.03620828533828E-2</v>
      </c>
      <c r="CW3" s="25">
        <f>Sardes!CW32</f>
        <v>1.7142581161884302E-2</v>
      </c>
      <c r="CX3" s="25">
        <f>Sardes!CX32</f>
        <v>0.322030832383849</v>
      </c>
      <c r="CY3" s="25">
        <f>Sardes!CY32</f>
        <v>0.10129845297050501</v>
      </c>
      <c r="DA3" s="25">
        <f>Sardes!DA32</f>
        <v>0.3373486906706753</v>
      </c>
      <c r="DB3" s="25">
        <f>Sardes!DB32</f>
        <v>6746.1888384863632</v>
      </c>
      <c r="DC3" s="25">
        <f>Sardes!DC32</f>
        <v>2.5168658673025561</v>
      </c>
      <c r="DD3" s="25">
        <f>Sardes!DD32</f>
        <v>15.21101663741954</v>
      </c>
      <c r="DE3" s="25">
        <f>Sardes!DE32</f>
        <v>4.3898860185225983E-3</v>
      </c>
      <c r="DF3" s="25">
        <f>Sardes!DF32</f>
        <v>5.9184001036560331E-2</v>
      </c>
      <c r="DG3" s="25">
        <f>Sardes!DG32</f>
        <v>8.9515335673469873E-4</v>
      </c>
      <c r="DH3" s="25">
        <f>Sardes!DH32</f>
        <v>1.1800548839163063E-2</v>
      </c>
      <c r="DI3" s="25">
        <f>Sardes!DI32</f>
        <v>0.92007794887743988</v>
      </c>
      <c r="DJ3" s="25">
        <f>Sardes!DJ32</f>
        <v>0.29995259128412238</v>
      </c>
      <c r="DK3" s="25">
        <f>Sardes!DK32</f>
        <v>1.3404087068143717E-4</v>
      </c>
      <c r="DL3" s="25">
        <f>Sardes!DL32</f>
        <v>1.8118211227720062E-3</v>
      </c>
      <c r="DM3" s="25">
        <f>Sardes!DM32</f>
        <v>7.0689254537670049E-5</v>
      </c>
      <c r="DN3" s="25">
        <f>Sardes!DN32</f>
        <v>2.5388319564681326E-3</v>
      </c>
      <c r="DO3" s="25">
        <f>Sardes!DO32</f>
        <v>4.9753965649108412E-4</v>
      </c>
      <c r="DP3" s="25">
        <f>Sardes!DP32</f>
        <v>2.9720839233156348E-3</v>
      </c>
      <c r="DQ3" s="25">
        <f>Sardes!DQ32</f>
        <v>1.5414842191926903E-4</v>
      </c>
      <c r="DR3" s="25">
        <f>Sardes!DR32</f>
        <v>8.387466667719086E-5</v>
      </c>
      <c r="DS3" s="25">
        <f>Sardes!DS32</f>
        <v>1.5542028589954104E-3</v>
      </c>
      <c r="DT3" s="25">
        <f>Sardes!DT32</f>
        <v>4.8472709720646988E-4</v>
      </c>
      <c r="DV3" s="25">
        <f>Sardes!DV32</f>
        <v>4.9855038859453055E-3</v>
      </c>
      <c r="DW3" s="25">
        <f>Sardes!DW32</f>
        <v>99.698476975645903</v>
      </c>
      <c r="DX3" s="25">
        <f>Sardes!DX32</f>
        <v>3.7195474323300053E-2</v>
      </c>
      <c r="DY3" s="25">
        <f>Sardes!DY32</f>
        <v>0.22479584077907283</v>
      </c>
      <c r="DZ3" s="25">
        <f>Sardes!DZ32</f>
        <v>6.4875881867781156E-5</v>
      </c>
      <c r="EA3" s="25">
        <f>Sardes!EA32</f>
        <v>8.7465010333064074E-4</v>
      </c>
      <c r="EB3" s="25">
        <f>Sardes!EB32</f>
        <v>1.3229013960734373E-5</v>
      </c>
      <c r="EC3" s="25">
        <f>Sardes!EC32</f>
        <v>1.7439428022374378E-4</v>
      </c>
      <c r="ED3" s="25">
        <f>Sardes!ED32</f>
        <v>1.3597361769454768E-2</v>
      </c>
      <c r="EE3" s="25">
        <f>Sardes!EE32</f>
        <v>4.4328460456548851E-3</v>
      </c>
      <c r="EF3" s="25">
        <f>Sardes!EF32</f>
        <v>1.9809215216731451E-6</v>
      </c>
      <c r="EG3" s="25">
        <f>Sardes!EG32</f>
        <v>2.6775978380884291E-5</v>
      </c>
      <c r="EH3" s="25">
        <f>Sardes!EH32</f>
        <v>1.0446803646739804E-6</v>
      </c>
      <c r="EI3" s="25">
        <f>Sardes!EI32</f>
        <v>3.7520099928564108E-5</v>
      </c>
      <c r="EJ3" s="25">
        <f>Sardes!EJ32</f>
        <v>7.3528842987853147E-6</v>
      </c>
      <c r="EK3" s="25">
        <f>Sardes!EK32</f>
        <v>4.3922909318508563E-5</v>
      </c>
      <c r="EL3" s="25">
        <f>Sardes!EL32</f>
        <v>2.278080744771826E-6</v>
      </c>
      <c r="EM3" s="25">
        <f>Sardes!EM32</f>
        <v>1.2395408318324072E-6</v>
      </c>
      <c r="EN3" s="25">
        <f>Sardes!EN32</f>
        <v>2.2968769725070921E-5</v>
      </c>
      <c r="EO3" s="25">
        <f>Sardes!EO32</f>
        <v>7.163534033410469E-6</v>
      </c>
      <c r="EQ3" s="25">
        <f>Sardes!EQ32</f>
        <v>199.39695395129181</v>
      </c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</row>
    <row r="4" spans="1:171">
      <c r="A4" s="25" t="str">
        <f>Sardes!A33</f>
        <v>33I-12.d</v>
      </c>
      <c r="B4" s="25" t="str">
        <f>Sardes!B33</f>
        <v>Sardes</v>
      </c>
      <c r="C4" s="25" t="str">
        <f>Sardes!C33</f>
        <v>epithermal</v>
      </c>
      <c r="D4" s="25" t="str">
        <f>Sardes!D33</f>
        <v>epithermal IS</v>
      </c>
      <c r="E4" s="25" t="str">
        <f>Sardes!E33</f>
        <v>pyrite</v>
      </c>
      <c r="F4" s="25" t="str">
        <f>Sardes!F33</f>
        <v>anhedral, cracked</v>
      </c>
      <c r="G4" s="25">
        <f>Sardes!G33</f>
        <v>17.5198256882687</v>
      </c>
      <c r="H4" s="25">
        <f>Sardes!H33</f>
        <v>378409.92353213002</v>
      </c>
      <c r="I4" s="25">
        <f>Sardes!I33</f>
        <v>74.058283506737794</v>
      </c>
      <c r="J4" s="25">
        <f>Sardes!J33</f>
        <v>1694.72590595263</v>
      </c>
      <c r="K4" s="25">
        <f>Sardes!K33</f>
        <v>3.1087580775189299</v>
      </c>
      <c r="L4" s="25">
        <f>Sardes!L33</f>
        <v>4.4168503320079804</v>
      </c>
      <c r="M4" s="25">
        <f>Sardes!M33</f>
        <v>6.3407967521117603E-2</v>
      </c>
      <c r="N4" s="25">
        <f>Sardes!N33</f>
        <v>0.87981897607436799</v>
      </c>
      <c r="O4" s="25">
        <f>Sardes!O33</f>
        <v>119.646750110714</v>
      </c>
      <c r="P4" s="25">
        <f>Sardes!P33</f>
        <v>27.278021737661302</v>
      </c>
      <c r="Q4" s="25">
        <f>Sardes!Q33</f>
        <v>0.526455183243003</v>
      </c>
      <c r="R4" s="25">
        <f>Sardes!R33</f>
        <v>0.17136395096440701</v>
      </c>
      <c r="S4" s="25">
        <f>Sardes!S33</f>
        <v>1.21949973768659E-2</v>
      </c>
      <c r="T4" s="25">
        <f>Sardes!T33</f>
        <v>0.17404446329394099</v>
      </c>
      <c r="U4" s="25">
        <f>Sardes!U33</f>
        <v>4.8638159024181</v>
      </c>
      <c r="V4" s="25">
        <f>Sardes!V33</f>
        <v>1.70221452344661</v>
      </c>
      <c r="W4" s="25">
        <f>Sardes!W33</f>
        <v>4.7336825711603601E-2</v>
      </c>
      <c r="X4" s="25">
        <f>Sardes!X33</f>
        <v>4.6043830470224201E-2</v>
      </c>
      <c r="Y4" s="25">
        <f>Sardes!Y33</f>
        <v>8.7407882865506892</v>
      </c>
      <c r="Z4" s="25">
        <f>Sardes!Z33</f>
        <v>0.54391590222504305</v>
      </c>
      <c r="AA4" s="25">
        <f>Sardes!AA33</f>
        <v>4.3699269154151836E-2</v>
      </c>
      <c r="AB4" s="25">
        <f>Sardes!AB33</f>
        <v>3.120773646884178</v>
      </c>
      <c r="AC4" s="25">
        <f>Sardes!AC33</f>
        <v>6.2227328290511023E-2</v>
      </c>
      <c r="AD4" s="25">
        <f>Sardes!AD33</f>
        <v>0.6189744680754693</v>
      </c>
      <c r="AE4" s="25">
        <f>Sardes!AE33</f>
        <v>5.2676977133825683E-3</v>
      </c>
      <c r="AF4" s="25">
        <f>Sardes!AF33</f>
        <v>0.55645048741221381</v>
      </c>
      <c r="AG4" s="25">
        <f>Sardes!AG33</f>
        <v>7.1086603458086674E-3</v>
      </c>
      <c r="AH4" s="25">
        <f>Sardes!AH33</f>
        <v>6.0229714527355746E-2</v>
      </c>
      <c r="AI4" s="25">
        <f>Sardes!AI33</f>
        <v>7.3444303117767753E-3</v>
      </c>
      <c r="AJ4" s="25">
        <f>Sardes!AJ33</f>
        <v>0.36833181173014301</v>
      </c>
      <c r="AK4" s="25">
        <f>Sardes!AK33</f>
        <v>6.2172424595872727E-4</v>
      </c>
      <c r="AL4" s="25">
        <f>Sardes!AL33</f>
        <v>6.5675514906790841E-2</v>
      </c>
      <c r="AM4" s="25">
        <f>Sardes!AM33</f>
        <v>7.1086603458086674E-3</v>
      </c>
      <c r="AP4" s="25">
        <f>Sardes!AP33</f>
        <v>0.38902567907373398</v>
      </c>
      <c r="AQ4" s="25">
        <f>Sardes!AQ33</f>
        <v>10.8291514344972</v>
      </c>
      <c r="AR4" s="25">
        <f>Sardes!AR33</f>
        <v>2.97849771474635E-2</v>
      </c>
      <c r="AS4" s="25">
        <f>Sardes!AS33</f>
        <v>0.33862316321941599</v>
      </c>
      <c r="AT4" s="25">
        <f>Sardes!AT33</f>
        <v>0.229457421964118</v>
      </c>
      <c r="AU4" s="25">
        <f>Sardes!AU33</f>
        <v>4.4168503320079804</v>
      </c>
      <c r="AV4" s="25">
        <f>Sardes!AV33</f>
        <v>6.3407967521117603E-2</v>
      </c>
      <c r="AW4" s="25">
        <f>Sardes!AW33</f>
        <v>0.87981897607436799</v>
      </c>
      <c r="AX4" s="25">
        <f>Sardes!AX33</f>
        <v>1.61388373974341</v>
      </c>
      <c r="AY4" s="25">
        <f>Sardes!AY33</f>
        <v>1.22428640767911</v>
      </c>
      <c r="AZ4" s="25">
        <f>Sardes!AZ33</f>
        <v>4.8390697519111799E-2</v>
      </c>
      <c r="BA4" s="25">
        <f>Sardes!BA33</f>
        <v>0.17136395096440701</v>
      </c>
      <c r="BB4" s="25">
        <f>Sardes!BB33</f>
        <v>1.21949973768659E-2</v>
      </c>
      <c r="BC4" s="25">
        <f>Sardes!BC33</f>
        <v>0.17404446329394099</v>
      </c>
      <c r="BD4" s="25">
        <f>Sardes!BD33</f>
        <v>4.8214055604864602E-2</v>
      </c>
      <c r="BE4" s="25">
        <f>Sardes!BE33</f>
        <v>0.273478648932096</v>
      </c>
      <c r="BF4" s="25">
        <f>Sardes!BF33</f>
        <v>4.7336825711603601E-2</v>
      </c>
      <c r="BG4" s="25">
        <f>Sardes!BG33</f>
        <v>1.8248590722019301E-2</v>
      </c>
      <c r="BH4" s="25">
        <f>Sardes!BH33</f>
        <v>0.16853097784156701</v>
      </c>
      <c r="BI4" s="25">
        <f>Sardes!BI33</f>
        <v>8.78344511521509E-3</v>
      </c>
      <c r="BK4" s="25">
        <f>Sardes!BK33</f>
        <v>3.3585261906345201</v>
      </c>
      <c r="BL4" s="25">
        <f>Sardes!BL33</f>
        <v>27680.043385694298</v>
      </c>
      <c r="BM4" s="25">
        <f>Sardes!BM33</f>
        <v>37.704703941439398</v>
      </c>
      <c r="BN4" s="25">
        <f>Sardes!BN33</f>
        <v>448.75973235928302</v>
      </c>
      <c r="BO4" s="25">
        <f>Sardes!BO33</f>
        <v>2.78256731509956</v>
      </c>
      <c r="BP4" s="25">
        <f>Sardes!BP33</f>
        <v>1.85258208738013</v>
      </c>
      <c r="BQ4" s="25">
        <f>Sardes!BQ33</f>
        <v>2.8699991402692401E-2</v>
      </c>
      <c r="BR4" s="25">
        <f>Sardes!BR33</f>
        <v>0.85660582642622196</v>
      </c>
      <c r="BS4" s="25">
        <f>Sardes!BS33</f>
        <v>13.8941224003696</v>
      </c>
      <c r="BT4" s="25">
        <f>Sardes!BT33</f>
        <v>8.1776683310090998</v>
      </c>
      <c r="BU4" s="25">
        <f>Sardes!BU33</f>
        <v>0.69067517733516504</v>
      </c>
      <c r="BV4" s="25">
        <f>Sardes!BV33</f>
        <v>0.119260126758844</v>
      </c>
      <c r="BW4" s="25">
        <f>Sardes!BW33</f>
        <v>7.7109894052875005E-4</v>
      </c>
      <c r="BX4" s="25">
        <f>Sardes!BX33</f>
        <v>0.100005206421048</v>
      </c>
      <c r="BY4" s="25">
        <f>Sardes!BY33</f>
        <v>6.1593141191344296</v>
      </c>
      <c r="BZ4" s="25">
        <f>Sardes!BZ33</f>
        <v>0.81257203117117804</v>
      </c>
      <c r="CA4" s="25">
        <f>Sardes!CA33</f>
        <v>4.4403946818288E-2</v>
      </c>
      <c r="CB4" s="25">
        <f>Sardes!CB33</f>
        <v>7.3766380833673803E-2</v>
      </c>
      <c r="CC4" s="25">
        <f>Sardes!CC33</f>
        <v>4.2142704135855702</v>
      </c>
      <c r="CD4" s="25">
        <f>Sardes!CD33</f>
        <v>0.31169672854445701</v>
      </c>
      <c r="CF4" s="25">
        <f>Sardes!CF33</f>
        <v>17.5198256882687</v>
      </c>
      <c r="CG4" s="25">
        <f>Sardes!CG33</f>
        <v>378409.92353213002</v>
      </c>
      <c r="CH4" s="25">
        <f>Sardes!CH33</f>
        <v>74.058283506737794</v>
      </c>
      <c r="CI4" s="25">
        <f>Sardes!CI33</f>
        <v>1694.72590595263</v>
      </c>
      <c r="CJ4" s="25">
        <f>Sardes!CJ33</f>
        <v>3.1087580775189299</v>
      </c>
      <c r="CK4" s="25">
        <f>Sardes!CK33</f>
        <v>4.4168503320079804</v>
      </c>
      <c r="CL4" s="25">
        <f>Sardes!CL33</f>
        <v>6.3407967521117603E-2</v>
      </c>
      <c r="CM4" s="25">
        <f>Sardes!CM33</f>
        <v>0.87981897607436799</v>
      </c>
      <c r="CN4" s="25">
        <f>Sardes!CN33</f>
        <v>119.646750110714</v>
      </c>
      <c r="CO4" s="25">
        <f>Sardes!CO33</f>
        <v>27.278021737661302</v>
      </c>
      <c r="CP4" s="25">
        <f>Sardes!CP33</f>
        <v>0.526455183243003</v>
      </c>
      <c r="CQ4" s="25">
        <f>Sardes!CQ33</f>
        <v>0.17136395096440701</v>
      </c>
      <c r="CR4" s="25">
        <f>Sardes!CR33</f>
        <v>1.21949973768659E-2</v>
      </c>
      <c r="CS4" s="25">
        <f>Sardes!CS33</f>
        <v>0.17404446329394099</v>
      </c>
      <c r="CT4" s="25">
        <f>Sardes!CT33</f>
        <v>4.8638159024181</v>
      </c>
      <c r="CU4" s="25">
        <f>Sardes!CU33</f>
        <v>1.70221452344661</v>
      </c>
      <c r="CV4" s="25">
        <f>Sardes!CV33</f>
        <v>4.7336825711603601E-2</v>
      </c>
      <c r="CW4" s="25">
        <f>Sardes!CW33</f>
        <v>4.6043830470224201E-2</v>
      </c>
      <c r="CX4" s="25">
        <f>Sardes!CX33</f>
        <v>8.7407882865506892</v>
      </c>
      <c r="CY4" s="25">
        <f>Sardes!CY33</f>
        <v>0.54391590222504305</v>
      </c>
      <c r="DA4" s="25">
        <f>Sardes!DA33</f>
        <v>0.31890149008146795</v>
      </c>
      <c r="DB4" s="25">
        <f>Sardes!DB33</f>
        <v>6776.0752714142718</v>
      </c>
      <c r="DC4" s="25">
        <f>Sardes!DC33</f>
        <v>1.2566479252227571</v>
      </c>
      <c r="DD4" s="25">
        <f>Sardes!DD33</f>
        <v>28.874215941700943</v>
      </c>
      <c r="DE4" s="25">
        <f>Sardes!DE33</f>
        <v>4.8921381007757059E-2</v>
      </c>
      <c r="DF4" s="25">
        <f>Sardes!DF33</f>
        <v>6.7546265973512473E-2</v>
      </c>
      <c r="DG4" s="25">
        <f>Sardes!DG33</f>
        <v>9.0942683936602847E-4</v>
      </c>
      <c r="DH4" s="25">
        <f>Sardes!DH33</f>
        <v>1.2117049663605124E-2</v>
      </c>
      <c r="DI4" s="25">
        <f>Sardes!DI33</f>
        <v>1.59695935632333</v>
      </c>
      <c r="DJ4" s="25">
        <f>Sardes!DJ33</f>
        <v>0.34546633406359301</v>
      </c>
      <c r="DK4" s="25">
        <f>Sardes!DK33</f>
        <v>4.8805410977749049E-3</v>
      </c>
      <c r="DL4" s="25">
        <f>Sardes!DL33</f>
        <v>1.5244411219934616E-3</v>
      </c>
      <c r="DM4" s="25">
        <f>Sardes!DM33</f>
        <v>1.0621154676850233E-4</v>
      </c>
      <c r="DN4" s="25">
        <f>Sardes!DN33</f>
        <v>1.4661314404341758E-3</v>
      </c>
      <c r="DO4" s="25">
        <f>Sardes!DO33</f>
        <v>3.9945925611186761E-2</v>
      </c>
      <c r="DP4" s="25">
        <f>Sardes!DP33</f>
        <v>1.3340239211964028E-2</v>
      </c>
      <c r="DQ4" s="25">
        <f>Sardes!DQ33</f>
        <v>2.4032926256566711E-4</v>
      </c>
      <c r="DR4" s="25">
        <f>Sardes!DR33</f>
        <v>2.2528176455818163E-4</v>
      </c>
      <c r="DS4" s="25">
        <f>Sardes!DS33</f>
        <v>4.2185271653236919E-2</v>
      </c>
      <c r="DT4" s="25">
        <f>Sardes!DT33</f>
        <v>2.6027127629160355E-3</v>
      </c>
      <c r="DV4" s="25">
        <f>Sardes!DV33</f>
        <v>4.6830238591777538E-3</v>
      </c>
      <c r="DW4" s="25">
        <f>Sardes!DW33</f>
        <v>99.505719335180515</v>
      </c>
      <c r="DX4" s="25">
        <f>Sardes!DX33</f>
        <v>1.8453699338002491E-2</v>
      </c>
      <c r="DY4" s="25">
        <f>Sardes!DY33</f>
        <v>0.42401382989929781</v>
      </c>
      <c r="DZ4" s="25">
        <f>Sardes!DZ33</f>
        <v>7.1840365005734167E-4</v>
      </c>
      <c r="EA4" s="25">
        <f>Sardes!EA33</f>
        <v>9.9190748551070324E-4</v>
      </c>
      <c r="EB4" s="25">
        <f>Sardes!EB33</f>
        <v>1.3354806168637646E-5</v>
      </c>
      <c r="EC4" s="25">
        <f>Sardes!EC33</f>
        <v>1.7793718261714106E-4</v>
      </c>
      <c r="ED4" s="25">
        <f>Sardes!ED33</f>
        <v>2.3451125191948103E-2</v>
      </c>
      <c r="EE4" s="25">
        <f>Sardes!EE33</f>
        <v>5.0731248842681206E-3</v>
      </c>
      <c r="EF4" s="25">
        <f>Sardes!EF33</f>
        <v>7.1670064635755241E-5</v>
      </c>
      <c r="EG4" s="25">
        <f>Sardes!EG33</f>
        <v>2.2386205045273782E-5</v>
      </c>
      <c r="EH4" s="25">
        <f>Sardes!EH33</f>
        <v>1.5597017358244531E-6</v>
      </c>
      <c r="EI4" s="25">
        <f>Sardes!EI33</f>
        <v>2.1529935512342363E-5</v>
      </c>
      <c r="EJ4" s="25">
        <f>Sardes!EJ33</f>
        <v>5.8660034064543921E-4</v>
      </c>
      <c r="EK4" s="25">
        <f>Sardes!EK33</f>
        <v>1.9589955036210913E-4</v>
      </c>
      <c r="EL4" s="25">
        <f>Sardes!EL33</f>
        <v>3.5292016677817879E-6</v>
      </c>
      <c r="EM4" s="25">
        <f>Sardes!EM33</f>
        <v>3.3082312603622987E-6</v>
      </c>
      <c r="EN4" s="25">
        <f>Sardes!EN33</f>
        <v>6.1948482463200559E-4</v>
      </c>
      <c r="EO4" s="25">
        <f>Sardes!EO33</f>
        <v>3.8220473551906276E-5</v>
      </c>
      <c r="EQ4" s="25">
        <f>Sardes!EQ33</f>
        <v>199.01143867036103</v>
      </c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</row>
    <row r="5" spans="1:171">
      <c r="A5" s="25" t="str">
        <f>Sardes!A34</f>
        <v>33I-13.d</v>
      </c>
      <c r="B5" s="25" t="str">
        <f>Sardes!B34</f>
        <v>Sardes</v>
      </c>
      <c r="C5" s="25" t="str">
        <f>Sardes!C34</f>
        <v>epithermal</v>
      </c>
      <c r="D5" s="25" t="str">
        <f>Sardes!D34</f>
        <v>epithermal IS</v>
      </c>
      <c r="E5" s="25" t="str">
        <f>Sardes!E34</f>
        <v>pyrite</v>
      </c>
      <c r="F5" s="25" t="str">
        <f>Sardes!F34</f>
        <v>anhedral, inclusions</v>
      </c>
      <c r="G5" s="25">
        <f>Sardes!G34</f>
        <v>22.0328081707015</v>
      </c>
      <c r="H5" s="25">
        <f>Sardes!H34</f>
        <v>416121.19145020598</v>
      </c>
      <c r="I5" s="25">
        <f>Sardes!I34</f>
        <v>1.054749009637</v>
      </c>
      <c r="J5" s="25">
        <f>Sardes!J34</f>
        <v>25.612397622657198</v>
      </c>
      <c r="K5" s="25">
        <f>Sardes!K34</f>
        <v>127.778183582022</v>
      </c>
      <c r="L5" s="25">
        <f>Sardes!L34</f>
        <v>3.7547516129573699</v>
      </c>
      <c r="M5" s="25">
        <f>Sardes!M34</f>
        <v>0.100561292490066</v>
      </c>
      <c r="N5" s="25">
        <f>Sardes!N34</f>
        <v>0.959053433022101</v>
      </c>
      <c r="O5" s="25">
        <f>Sardes!O34</f>
        <v>4376.6374694495698</v>
      </c>
      <c r="P5" s="25">
        <f>Sardes!P34</f>
        <v>6.76327842480472</v>
      </c>
      <c r="Q5" s="25">
        <f>Sardes!Q34</f>
        <v>15.803216349730199</v>
      </c>
      <c r="R5" s="25">
        <f>Sardes!R34</f>
        <v>0.17348174229185101</v>
      </c>
      <c r="S5" s="25">
        <f>Sardes!S34</f>
        <v>1.21107697505078E-2</v>
      </c>
      <c r="T5" s="25">
        <f>Sardes!T34</f>
        <v>0.15416603568800999</v>
      </c>
      <c r="U5" s="25">
        <f>Sardes!U34</f>
        <v>227.212116913562</v>
      </c>
      <c r="V5" s="25">
        <f>Sardes!V34</f>
        <v>4.3501056480352203</v>
      </c>
      <c r="W5" s="25">
        <f>Sardes!W34</f>
        <v>9.7729832696355494</v>
      </c>
      <c r="X5" s="25">
        <f>Sardes!X34</f>
        <v>7.1531408546389397</v>
      </c>
      <c r="Y5" s="25">
        <f>Sardes!Y34</f>
        <v>102.782584036373</v>
      </c>
      <c r="Z5" s="25">
        <f>Sardes!Z34</f>
        <v>1.3123032345538901</v>
      </c>
      <c r="AA5" s="25">
        <f>Sardes!AA34</f>
        <v>4.1181189874389179E-2</v>
      </c>
      <c r="AB5" s="25">
        <f>Sardes!AB34</f>
        <v>6.5801794031674785E-2</v>
      </c>
      <c r="AC5" s="25">
        <f>Sardes!AC34</f>
        <v>1.2767758729333839E-2</v>
      </c>
      <c r="AD5" s="25">
        <f>Sardes!AD34</f>
        <v>2.4099528850618992E-4</v>
      </c>
      <c r="AE5" s="25">
        <f>Sardes!AE34</f>
        <v>6.959487272773339E-2</v>
      </c>
      <c r="AF5" s="25">
        <f>Sardes!AF34</f>
        <v>2.2106091128547178</v>
      </c>
      <c r="AG5" s="25">
        <f>Sardes!AG34</f>
        <v>14.982916509368421</v>
      </c>
      <c r="AH5" s="25">
        <f>Sardes!AH34</f>
        <v>0.15375383386097505</v>
      </c>
      <c r="AI5" s="25">
        <f>Sardes!AI34</f>
        <v>1.2441853204541329</v>
      </c>
      <c r="AJ5" s="25">
        <f>Sardes!AJ34</f>
        <v>6.4122159518617172</v>
      </c>
      <c r="AK5" s="25">
        <f>Sardes!AK34</f>
        <v>6.7818417360740142</v>
      </c>
      <c r="AL5" s="25">
        <f>Sardes!AL34</f>
        <v>215.41818464637268</v>
      </c>
      <c r="AM5" s="25">
        <f>Sardes!AM34</f>
        <v>14.982916509368421</v>
      </c>
      <c r="AP5" s="25">
        <f>Sardes!AP34</f>
        <v>0.31881794720360701</v>
      </c>
      <c r="AQ5" s="25">
        <f>Sardes!AQ34</f>
        <v>10.0440649621845</v>
      </c>
      <c r="AR5" s="25">
        <f>Sardes!AR34</f>
        <v>5.2644155109580898E-2</v>
      </c>
      <c r="AS5" s="25">
        <f>Sardes!AS34</f>
        <v>0.434248214456457</v>
      </c>
      <c r="AT5" s="25">
        <f>Sardes!AT34</f>
        <v>0.351620519706552</v>
      </c>
      <c r="AU5" s="25">
        <f>Sardes!AU34</f>
        <v>3.7547516129573699</v>
      </c>
      <c r="AV5" s="25">
        <f>Sardes!AV34</f>
        <v>0.100561292490066</v>
      </c>
      <c r="AW5" s="25">
        <f>Sardes!AW34</f>
        <v>0.72793392307266802</v>
      </c>
      <c r="AX5" s="25">
        <f>Sardes!AX34</f>
        <v>2.2312943780568801</v>
      </c>
      <c r="AY5" s="25">
        <f>Sardes!AY34</f>
        <v>1.1354596983666401</v>
      </c>
      <c r="AZ5" s="25">
        <f>Sardes!AZ34</f>
        <v>1.71572290530153E-2</v>
      </c>
      <c r="BA5" s="25">
        <f>Sardes!BA34</f>
        <v>0.17348174229185101</v>
      </c>
      <c r="BB5" s="25">
        <f>Sardes!BB34</f>
        <v>1.21107697505078E-2</v>
      </c>
      <c r="BC5" s="25">
        <f>Sardes!BC34</f>
        <v>0.15416603568800999</v>
      </c>
      <c r="BD5" s="25">
        <f>Sardes!BD34</f>
        <v>3.04321365543135E-2</v>
      </c>
      <c r="BE5" s="25">
        <f>Sardes!BE34</f>
        <v>0.193609719486804</v>
      </c>
      <c r="BF5" s="25">
        <f>Sardes!BF34</f>
        <v>3.0668483185363402E-2</v>
      </c>
      <c r="BG5" s="25">
        <f>Sardes!BG34</f>
        <v>2.5438784987330901E-4</v>
      </c>
      <c r="BH5" s="25">
        <f>Sardes!BH34</f>
        <v>0.15113378643848599</v>
      </c>
      <c r="BI5" s="25">
        <f>Sardes!BI34</f>
        <v>7.4198932522430497E-3</v>
      </c>
      <c r="BK5" s="25">
        <f>Sardes!BK34</f>
        <v>1.3739695864367301</v>
      </c>
      <c r="BL5" s="25">
        <f>Sardes!BL34</f>
        <v>32426.660511479</v>
      </c>
      <c r="BM5" s="25">
        <f>Sardes!BM34</f>
        <v>0.33396871344246698</v>
      </c>
      <c r="BN5" s="25">
        <f>Sardes!BN34</f>
        <v>4.4586466499952699</v>
      </c>
      <c r="BO5" s="25">
        <f>Sardes!BO34</f>
        <v>57.3998761263733</v>
      </c>
      <c r="BP5" s="25">
        <f>Sardes!BP34</f>
        <v>0.68512410727795403</v>
      </c>
      <c r="BQ5" s="25">
        <f>Sardes!BQ34</f>
        <v>5.6040746040732697E-2</v>
      </c>
      <c r="BR5" s="25">
        <f>Sardes!BR34</f>
        <v>0.318757304387215</v>
      </c>
      <c r="BS5" s="25">
        <f>Sardes!BS34</f>
        <v>3353.7600320571401</v>
      </c>
      <c r="BT5" s="25">
        <f>Sardes!BT34</f>
        <v>2.2107425475681</v>
      </c>
      <c r="BU5" s="25">
        <f>Sardes!BU34</f>
        <v>9.14924626290974</v>
      </c>
      <c r="BV5" s="25">
        <f>Sardes!BV34</f>
        <v>0.20332298735659299</v>
      </c>
      <c r="BW5" s="25">
        <f>Sardes!BW34</f>
        <v>8.0484145854189601E-3</v>
      </c>
      <c r="BX5" s="25">
        <f>Sardes!BX34</f>
        <v>0.17444917699916701</v>
      </c>
      <c r="BY5" s="25">
        <f>Sardes!BY34</f>
        <v>88.111148656004104</v>
      </c>
      <c r="BZ5" s="25">
        <f>Sardes!BZ34</f>
        <v>2.4545360327604402</v>
      </c>
      <c r="CA5" s="25">
        <f>Sardes!CA34</f>
        <v>11.414880090864999</v>
      </c>
      <c r="CB5" s="25">
        <f>Sardes!CB34</f>
        <v>2.3665601366729199</v>
      </c>
      <c r="CC5" s="25">
        <f>Sardes!CC34</f>
        <v>42.430636842522702</v>
      </c>
      <c r="CD5" s="25">
        <f>Sardes!CD34</f>
        <v>0.35021013558337699</v>
      </c>
      <c r="CF5" s="25">
        <f>Sardes!CF34</f>
        <v>22.0328081707015</v>
      </c>
      <c r="CG5" s="25">
        <f>Sardes!CG34</f>
        <v>416121.19145020598</v>
      </c>
      <c r="CH5" s="25">
        <f>Sardes!CH34</f>
        <v>1.054749009637</v>
      </c>
      <c r="CI5" s="25">
        <f>Sardes!CI34</f>
        <v>25.612397622657198</v>
      </c>
      <c r="CJ5" s="25">
        <f>Sardes!CJ34</f>
        <v>127.778183582022</v>
      </c>
      <c r="CK5" s="25">
        <f>Sardes!CK34</f>
        <v>3.7547516129573699</v>
      </c>
      <c r="CL5" s="25">
        <f>Sardes!CL34</f>
        <v>0.100561292490066</v>
      </c>
      <c r="CM5" s="25">
        <f>Sardes!CM34</f>
        <v>0.959053433022101</v>
      </c>
      <c r="CN5" s="25">
        <f>Sardes!CN34</f>
        <v>4376.6374694495698</v>
      </c>
      <c r="CO5" s="25">
        <f>Sardes!CO34</f>
        <v>6.76327842480472</v>
      </c>
      <c r="CP5" s="25">
        <f>Sardes!CP34</f>
        <v>15.803216349730199</v>
      </c>
      <c r="CQ5" s="25">
        <f>Sardes!CQ34</f>
        <v>0.17348174229185101</v>
      </c>
      <c r="CR5" s="25">
        <f>Sardes!CR34</f>
        <v>1.21107697505078E-2</v>
      </c>
      <c r="CS5" s="25">
        <f>Sardes!CS34</f>
        <v>0.15416603568800999</v>
      </c>
      <c r="CT5" s="25">
        <f>Sardes!CT34</f>
        <v>227.212116913562</v>
      </c>
      <c r="CU5" s="25">
        <f>Sardes!CU34</f>
        <v>4.3501056480352203</v>
      </c>
      <c r="CV5" s="25">
        <f>Sardes!CV34</f>
        <v>9.7729832696355494</v>
      </c>
      <c r="CW5" s="25">
        <f>Sardes!CW34</f>
        <v>7.1531408546389397</v>
      </c>
      <c r="CX5" s="25">
        <f>Sardes!CX34</f>
        <v>102.782584036373</v>
      </c>
      <c r="CY5" s="25">
        <f>Sardes!CY34</f>
        <v>1.3123032345538901</v>
      </c>
      <c r="DA5" s="25">
        <f>Sardes!DA34</f>
        <v>0.4010482456466829</v>
      </c>
      <c r="DB5" s="25">
        <f>Sardes!DB34</f>
        <v>7451.3598612267169</v>
      </c>
      <c r="DC5" s="25">
        <f>Sardes!DC34</f>
        <v>1.7897365315933972E-2</v>
      </c>
      <c r="DD5" s="25">
        <f>Sardes!DD34</f>
        <v>0.43637611081752292</v>
      </c>
      <c r="DE5" s="25">
        <f>Sardes!DE34</f>
        <v>2.010798218330375</v>
      </c>
      <c r="DF5" s="25">
        <f>Sardes!DF34</f>
        <v>5.7420884125361213E-2</v>
      </c>
      <c r="DG5" s="25">
        <f>Sardes!DG34</f>
        <v>1.4422972690513317E-3</v>
      </c>
      <c r="DH5" s="25">
        <f>Sardes!DH34</f>
        <v>1.3208283060488928E-2</v>
      </c>
      <c r="DI5" s="25">
        <f>Sardes!DI34</f>
        <v>58.416230692478138</v>
      </c>
      <c r="DJ5" s="25">
        <f>Sardes!DJ34</f>
        <v>8.5654488662673764E-2</v>
      </c>
      <c r="DK5" s="25">
        <f>Sardes!DK34</f>
        <v>0.14650486751174302</v>
      </c>
      <c r="DL5" s="25">
        <f>Sardes!DL34</f>
        <v>1.5432808381017071E-3</v>
      </c>
      <c r="DM5" s="25">
        <f>Sardes!DM34</f>
        <v>1.0547797166391855E-4</v>
      </c>
      <c r="DN5" s="25">
        <f>Sardes!DN34</f>
        <v>1.2986777498779378E-3</v>
      </c>
      <c r="DO5" s="25">
        <f>Sardes!DO34</f>
        <v>1.8660653491586892</v>
      </c>
      <c r="DP5" s="25">
        <f>Sardes!DP34</f>
        <v>3.4091737053567557E-2</v>
      </c>
      <c r="DQ5" s="25">
        <f>Sardes!DQ34</f>
        <v>4.961747702660959E-2</v>
      </c>
      <c r="DR5" s="25">
        <f>Sardes!DR34</f>
        <v>3.4998656224060086E-2</v>
      </c>
      <c r="DS5" s="25">
        <f>Sardes!DS34</f>
        <v>0.49605494226048746</v>
      </c>
      <c r="DT5" s="25">
        <f>Sardes!DT34</f>
        <v>6.2795523414872255E-3</v>
      </c>
      <c r="DV5" s="25">
        <f>Sardes!DV34</f>
        <v>5.3355947569649811E-3</v>
      </c>
      <c r="DW5" s="25">
        <f>Sardes!DW34</f>
        <v>99.133800083609486</v>
      </c>
      <c r="DX5" s="25">
        <f>Sardes!DX34</f>
        <v>2.3810873025813478E-4</v>
      </c>
      <c r="DY5" s="25">
        <f>Sardes!DY34</f>
        <v>5.8056009824662405E-3</v>
      </c>
      <c r="DZ5" s="25">
        <f>Sardes!DZ34</f>
        <v>2.6751904658598055E-2</v>
      </c>
      <c r="EA5" s="25">
        <f>Sardes!EA34</f>
        <v>7.6393444331254354E-4</v>
      </c>
      <c r="EB5" s="25">
        <f>Sardes!EB34</f>
        <v>1.9188498716223832E-5</v>
      </c>
      <c r="EC5" s="25">
        <f>Sardes!EC34</f>
        <v>1.7572460822616489E-4</v>
      </c>
      <c r="ED5" s="25">
        <f>Sardes!ED34</f>
        <v>0.77717665539679959</v>
      </c>
      <c r="EE5" s="25">
        <f>Sardes!EE34</f>
        <v>1.1395577603940043E-3</v>
      </c>
      <c r="EF5" s="25">
        <f>Sardes!EF34</f>
        <v>1.9491186196439868E-3</v>
      </c>
      <c r="EG5" s="25">
        <f>Sardes!EG34</f>
        <v>2.0531996431058558E-5</v>
      </c>
      <c r="EH5" s="25">
        <f>Sardes!EH34</f>
        <v>1.4032917951749665E-6</v>
      </c>
      <c r="EI5" s="25">
        <f>Sardes!EI34</f>
        <v>1.7277767122662679E-5</v>
      </c>
      <c r="EJ5" s="25">
        <f>Sardes!EJ34</f>
        <v>2.4826360920916994E-2</v>
      </c>
      <c r="EK5" s="25">
        <f>Sardes!EK34</f>
        <v>4.5356062631700058E-4</v>
      </c>
      <c r="EL5" s="25">
        <f>Sardes!EL34</f>
        <v>6.6011696385835606E-4</v>
      </c>
      <c r="EM5" s="25">
        <f>Sardes!EM34</f>
        <v>4.6562638953525943E-4</v>
      </c>
      <c r="EN5" s="25">
        <f>Sardes!EN34</f>
        <v>6.599575432187193E-3</v>
      </c>
      <c r="EO5" s="25">
        <f>Sardes!EO34</f>
        <v>8.3543929971068628E-5</v>
      </c>
      <c r="EQ5" s="25">
        <f>Sardes!EQ34</f>
        <v>198.26760016721897</v>
      </c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</row>
    <row r="6" spans="1:171" ht="17" thickBot="1">
      <c r="A6" s="25" t="str">
        <f>Sardes!A35</f>
        <v>33I-15.d</v>
      </c>
      <c r="B6" s="25" t="str">
        <f>Sardes!B35</f>
        <v>Sardes</v>
      </c>
      <c r="C6" s="25" t="str">
        <f>Sardes!C35</f>
        <v>epithermal</v>
      </c>
      <c r="D6" s="25" t="str">
        <f>Sardes!D35</f>
        <v>epithermal IS</v>
      </c>
      <c r="E6" s="25" t="str">
        <f>Sardes!E35</f>
        <v>pyrite</v>
      </c>
      <c r="F6" s="25" t="str">
        <f>Sardes!F35</f>
        <v>anhedral, inclusions</v>
      </c>
      <c r="G6" s="25">
        <f>Sardes!G35</f>
        <v>24.0768173519436</v>
      </c>
      <c r="H6" s="25">
        <f>Sardes!H35</f>
        <v>423914.20791585703</v>
      </c>
      <c r="I6" s="25">
        <f>Sardes!I35</f>
        <v>344.761002543205</v>
      </c>
      <c r="J6" s="25">
        <f>Sardes!J35</f>
        <v>1519.55686156771</v>
      </c>
      <c r="K6" s="25">
        <f>Sardes!K35</f>
        <v>5.6812692601335</v>
      </c>
      <c r="L6" s="25">
        <f>Sardes!L35</f>
        <v>3.0041109012073401</v>
      </c>
      <c r="M6" s="25">
        <f>Sardes!M35</f>
        <v>0.12503032409727299</v>
      </c>
      <c r="N6" s="25">
        <f>Sardes!N35</f>
        <v>0.82973030835926398</v>
      </c>
      <c r="O6" s="25">
        <f>Sardes!O35</f>
        <v>939.73193079419104</v>
      </c>
      <c r="P6" s="25">
        <f>Sardes!P35</f>
        <v>14.219459514035099</v>
      </c>
      <c r="Q6" s="25">
        <f>Sardes!Q35</f>
        <v>5.74795499922649E-2</v>
      </c>
      <c r="R6" s="25">
        <f>Sardes!R35</f>
        <v>0.19852763237976601</v>
      </c>
      <c r="S6" s="25">
        <f>Sardes!S35</f>
        <v>1.02713315886686E-2</v>
      </c>
      <c r="T6" s="25">
        <f>Sardes!T35</f>
        <v>0.208138203935538</v>
      </c>
      <c r="U6" s="25">
        <f>Sardes!U35</f>
        <v>17.602288395872201</v>
      </c>
      <c r="V6" s="25">
        <f>Sardes!V35</f>
        <v>4.8910773081381702</v>
      </c>
      <c r="W6" s="25">
        <f>Sardes!W35</f>
        <v>0.26982567795599799</v>
      </c>
      <c r="X6" s="25">
        <f>Sardes!X35</f>
        <v>4.5259741939654097E-2</v>
      </c>
      <c r="Y6" s="25">
        <f>Sardes!Y35</f>
        <v>21.206002355805001</v>
      </c>
      <c r="Z6" s="25">
        <f>Sardes!Z35</f>
        <v>1.3397738729666999</v>
      </c>
      <c r="AA6" s="25">
        <f>Sardes!AA35</f>
        <v>0.22688259403963262</v>
      </c>
      <c r="AB6" s="25">
        <f>Sardes!AB35</f>
        <v>0.67053937255376272</v>
      </c>
      <c r="AC6" s="25">
        <f>Sardes!AC35</f>
        <v>6.3178992932628145E-2</v>
      </c>
      <c r="AD6" s="25">
        <f>Sardes!AD35</f>
        <v>0.36687164844110259</v>
      </c>
      <c r="AE6" s="25">
        <f>Sardes!AE35</f>
        <v>2.1342892064361461E-3</v>
      </c>
      <c r="AF6" s="25">
        <f>Sardes!AF35</f>
        <v>0.83006160711161536</v>
      </c>
      <c r="AG6" s="25">
        <f>Sardes!AG35</f>
        <v>1.6672288793759856E-4</v>
      </c>
      <c r="AH6" s="25">
        <f>Sardes!AH35</f>
        <v>2.7105320950098952E-3</v>
      </c>
      <c r="AI6" s="25">
        <f>Sardes!AI35</f>
        <v>3.8860946078111058E-3</v>
      </c>
      <c r="AJ6" s="25">
        <f>Sardes!AJ35</f>
        <v>4.1244396579491714E-2</v>
      </c>
      <c r="AK6" s="25">
        <f>Sardes!AK35</f>
        <v>1.3127860055454563E-4</v>
      </c>
      <c r="AL6" s="25">
        <f>Sardes!AL35</f>
        <v>5.1056494980653462E-2</v>
      </c>
      <c r="AM6" s="25">
        <f>Sardes!AM35</f>
        <v>1.6672288793759856E-4</v>
      </c>
      <c r="AP6" s="25">
        <f>Sardes!AP35</f>
        <v>0.53953308110793696</v>
      </c>
      <c r="AQ6" s="25">
        <f>Sardes!AQ35</f>
        <v>11.731460350608501</v>
      </c>
      <c r="AR6" s="25">
        <f>Sardes!AR35</f>
        <v>6.2695204971746105E-2</v>
      </c>
      <c r="AS6" s="25">
        <f>Sardes!AS35</f>
        <v>0.241626109265735</v>
      </c>
      <c r="AT6" s="25">
        <f>Sardes!AT35</f>
        <v>0.32638109714102898</v>
      </c>
      <c r="AU6" s="25">
        <f>Sardes!AU35</f>
        <v>3.0041109012073401</v>
      </c>
      <c r="AV6" s="25">
        <f>Sardes!AV35</f>
        <v>3.7304644310071799E-2</v>
      </c>
      <c r="AW6" s="25">
        <f>Sardes!AW35</f>
        <v>0.82973030835926398</v>
      </c>
      <c r="AX6" s="25">
        <f>Sardes!AX35</f>
        <v>2.2298051920983899</v>
      </c>
      <c r="AY6" s="25">
        <f>Sardes!AY35</f>
        <v>1.2234886577744399</v>
      </c>
      <c r="AZ6" s="25">
        <f>Sardes!AZ35</f>
        <v>1.8381493031264299E-2</v>
      </c>
      <c r="BA6" s="25">
        <f>Sardes!BA35</f>
        <v>0.19852763237976601</v>
      </c>
      <c r="BB6" s="25">
        <f>Sardes!BB35</f>
        <v>1.02713315886686E-2</v>
      </c>
      <c r="BC6" s="25">
        <f>Sardes!BC35</f>
        <v>0.19753738916129401</v>
      </c>
      <c r="BD6" s="25">
        <f>Sardes!BD35</f>
        <v>3.7560741098264003E-2</v>
      </c>
      <c r="BE6" s="25">
        <f>Sardes!BE35</f>
        <v>0.28094065748288699</v>
      </c>
      <c r="BF6" s="25">
        <f>Sardes!BF35</f>
        <v>3.2790316403361802E-2</v>
      </c>
      <c r="BG6" s="25">
        <f>Sardes!BG35</f>
        <v>7.9021943041587307E-3</v>
      </c>
      <c r="BH6" s="25">
        <f>Sardes!BH35</f>
        <v>0.111271806628907</v>
      </c>
      <c r="BI6" s="25">
        <f>Sardes!BI35</f>
        <v>7.9239612442821E-3</v>
      </c>
      <c r="BK6" s="25">
        <f>Sardes!BK35</f>
        <v>5.68280636527704</v>
      </c>
      <c r="BL6" s="25">
        <f>Sardes!BL35</f>
        <v>24802.015864626399</v>
      </c>
      <c r="BM6" s="25">
        <f>Sardes!BM35</f>
        <v>43.373112930733498</v>
      </c>
      <c r="BN6" s="25">
        <f>Sardes!BN35</f>
        <v>658.95568363655002</v>
      </c>
      <c r="BO6" s="25">
        <f>Sardes!BO35</f>
        <v>7.4158285748257597</v>
      </c>
      <c r="BP6" s="25">
        <f>Sardes!BP35</f>
        <v>2.2540743565586698</v>
      </c>
      <c r="BQ6" s="25">
        <f>Sardes!BQ35</f>
        <v>8.3377978638842595E-2</v>
      </c>
      <c r="BR6" s="25">
        <f>Sardes!BR35</f>
        <v>0.71542624671118604</v>
      </c>
      <c r="BS6" s="25">
        <f>Sardes!BS35</f>
        <v>1253.02530944817</v>
      </c>
      <c r="BT6" s="25">
        <f>Sardes!BT35</f>
        <v>3.6979068198986398</v>
      </c>
      <c r="BU6" s="25">
        <f>Sardes!BU35</f>
        <v>4.8602786427092197E-2</v>
      </c>
      <c r="BV6" s="25">
        <f>Sardes!BV35</f>
        <v>0.19516155472971</v>
      </c>
      <c r="BW6" s="25">
        <f>Sardes!BW35</f>
        <v>1.3812808241026001E-2</v>
      </c>
      <c r="BX6" s="25">
        <f>Sardes!BX35</f>
        <v>8.4646798505960505E-2</v>
      </c>
      <c r="BY6" s="25">
        <f>Sardes!BY35</f>
        <v>30.1307865881755</v>
      </c>
      <c r="BZ6" s="25">
        <f>Sardes!BZ35</f>
        <v>3.2685177916773198</v>
      </c>
      <c r="CA6" s="25">
        <f>Sardes!CA35</f>
        <v>0.45856524821595002</v>
      </c>
      <c r="CB6" s="25">
        <f>Sardes!CB35</f>
        <v>5.7226243108030997E-2</v>
      </c>
      <c r="CC6" s="25">
        <f>Sardes!CC35</f>
        <v>21.844847280590098</v>
      </c>
      <c r="CD6" s="25">
        <f>Sardes!CD35</f>
        <v>1.3794910302699599</v>
      </c>
      <c r="CF6" s="25">
        <f>Sardes!CF35</f>
        <v>24.0768173519436</v>
      </c>
      <c r="CG6" s="25">
        <f>Sardes!CG35</f>
        <v>423914.20791585703</v>
      </c>
      <c r="CH6" s="25">
        <f>Sardes!CH35</f>
        <v>344.761002543205</v>
      </c>
      <c r="CI6" s="25">
        <f>Sardes!CI35</f>
        <v>1519.55686156771</v>
      </c>
      <c r="CJ6" s="25">
        <f>Sardes!CJ35</f>
        <v>5.6812692601335</v>
      </c>
      <c r="CK6" s="25">
        <f>Sardes!CK35</f>
        <v>3.0041109012073401</v>
      </c>
      <c r="CL6" s="25">
        <f>Sardes!CL35</f>
        <v>0.12503032409727299</v>
      </c>
      <c r="CM6" s="25">
        <f>Sardes!CM35</f>
        <v>0.82973030835926398</v>
      </c>
      <c r="CN6" s="25">
        <f>Sardes!CN35</f>
        <v>939.73193079419104</v>
      </c>
      <c r="CO6" s="25">
        <f>Sardes!CO35</f>
        <v>14.219459514035099</v>
      </c>
      <c r="CP6" s="25">
        <f>Sardes!CP35</f>
        <v>5.74795499922649E-2</v>
      </c>
      <c r="CQ6" s="25">
        <f>Sardes!CQ35</f>
        <v>0.19852763237976601</v>
      </c>
      <c r="CR6" s="25">
        <f>Sardes!CR35</f>
        <v>1.02713315886686E-2</v>
      </c>
      <c r="CS6" s="25">
        <f>Sardes!CS35</f>
        <v>0.208138203935538</v>
      </c>
      <c r="CT6" s="25">
        <f>Sardes!CT35</f>
        <v>17.602288395872201</v>
      </c>
      <c r="CU6" s="25">
        <f>Sardes!CU35</f>
        <v>4.8910773081381702</v>
      </c>
      <c r="CV6" s="25">
        <f>Sardes!CV35</f>
        <v>0.26982567795599799</v>
      </c>
      <c r="CW6" s="25">
        <f>Sardes!CW35</f>
        <v>4.5259741939654097E-2</v>
      </c>
      <c r="CX6" s="25">
        <f>Sardes!CX35</f>
        <v>21.206002355805001</v>
      </c>
      <c r="CY6" s="25">
        <f>Sardes!CY35</f>
        <v>1.3397738729666999</v>
      </c>
      <c r="DA6" s="25">
        <f>Sardes!DA35</f>
        <v>0.43825395677854523</v>
      </c>
      <c r="DB6" s="25">
        <f>Sardes!DB35</f>
        <v>7590.9071164089364</v>
      </c>
      <c r="DC6" s="25">
        <f>Sardes!DC35</f>
        <v>5.8500302468422722</v>
      </c>
      <c r="DD6" s="25">
        <f>Sardes!DD35</f>
        <v>25.889739929322719</v>
      </c>
      <c r="DE6" s="25">
        <f>Sardes!DE35</f>
        <v>8.9404042113327351E-2</v>
      </c>
      <c r="DF6" s="25">
        <f>Sardes!DF35</f>
        <v>4.5941442134995264E-2</v>
      </c>
      <c r="DG6" s="25">
        <f>Sardes!DG35</f>
        <v>1.7932436082393614E-3</v>
      </c>
      <c r="DH6" s="25">
        <f>Sardes!DH35</f>
        <v>1.1427218129173172E-2</v>
      </c>
      <c r="DI6" s="25">
        <f>Sardes!DI35</f>
        <v>12.542870557945786</v>
      </c>
      <c r="DJ6" s="25">
        <f>Sardes!DJ35</f>
        <v>0.1800843403499886</v>
      </c>
      <c r="DK6" s="25">
        <f>Sardes!DK35</f>
        <v>5.3286835223230662E-4</v>
      </c>
      <c r="DL6" s="25">
        <f>Sardes!DL35</f>
        <v>1.7660872368341712E-3</v>
      </c>
      <c r="DM6" s="25">
        <f>Sardes!DM35</f>
        <v>8.9457503080253963E-5</v>
      </c>
      <c r="DN6" s="25">
        <f>Sardes!DN35</f>
        <v>1.7533333664858733E-3</v>
      </c>
      <c r="DO6" s="25">
        <f>Sardes!DO35</f>
        <v>0.14456544346149966</v>
      </c>
      <c r="DP6" s="25">
        <f>Sardes!DP35</f>
        <v>3.8331326866286604E-2</v>
      </c>
      <c r="DQ6" s="25">
        <f>Sardes!DQ35</f>
        <v>1.3699060980455716E-3</v>
      </c>
      <c r="DR6" s="25">
        <f>Sardes!DR35</f>
        <v>2.2144540155508841E-4</v>
      </c>
      <c r="DS6" s="25">
        <f>Sardes!DS35</f>
        <v>0.10234557121527511</v>
      </c>
      <c r="DT6" s="25">
        <f>Sardes!DT35</f>
        <v>6.4110031428151288E-3</v>
      </c>
      <c r="DV6" s="25">
        <f>Sardes!DV35</f>
        <v>5.7383475163789357E-3</v>
      </c>
      <c r="DW6" s="25">
        <f>Sardes!DW35</f>
        <v>99.392743236587393</v>
      </c>
      <c r="DX6" s="25">
        <f>Sardes!DX35</f>
        <v>7.6598296532145324E-2</v>
      </c>
      <c r="DY6" s="25">
        <f>Sardes!DY35</f>
        <v>0.3389914056114201</v>
      </c>
      <c r="DZ6" s="25">
        <f>Sardes!DZ35</f>
        <v>1.1706259694410255E-3</v>
      </c>
      <c r="EA6" s="25">
        <f>Sardes!EA35</f>
        <v>6.0154154069036946E-4</v>
      </c>
      <c r="EB6" s="25">
        <f>Sardes!EB35</f>
        <v>2.3480118881853074E-5</v>
      </c>
      <c r="EC6" s="25">
        <f>Sardes!EC35</f>
        <v>1.4962408839995069E-4</v>
      </c>
      <c r="ED6" s="25">
        <f>Sardes!ED35</f>
        <v>0.16423205997617643</v>
      </c>
      <c r="EE6" s="25">
        <f>Sardes!EE35</f>
        <v>2.3579628003410776E-3</v>
      </c>
      <c r="EF6" s="25">
        <f>Sardes!EF35</f>
        <v>6.9771960715789416E-6</v>
      </c>
      <c r="EG6" s="25">
        <f>Sardes!EG35</f>
        <v>2.312454263662688E-5</v>
      </c>
      <c r="EH6" s="25">
        <f>Sardes!EH35</f>
        <v>1.1713259690691899E-6</v>
      </c>
      <c r="EI6" s="25">
        <f>Sardes!EI35</f>
        <v>2.2957547817514832E-5</v>
      </c>
      <c r="EJ6" s="25">
        <f>Sardes!EJ35</f>
        <v>1.8928905047187188E-3</v>
      </c>
      <c r="EK6" s="25">
        <f>Sardes!EK35</f>
        <v>5.0189729247284917E-4</v>
      </c>
      <c r="EL6" s="25">
        <f>Sardes!EL35</f>
        <v>1.7937082218665322E-5</v>
      </c>
      <c r="EM6" s="25">
        <f>Sardes!EM35</f>
        <v>2.8995303986936792E-6</v>
      </c>
      <c r="EN6" s="25">
        <f>Sardes!EN35</f>
        <v>1.3400779281322588E-3</v>
      </c>
      <c r="EO6" s="25">
        <f>Sardes!EO35</f>
        <v>8.3943483893427653E-5</v>
      </c>
      <c r="EQ6" s="25">
        <f>Sardes!EQ35</f>
        <v>198.78548647317479</v>
      </c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</row>
    <row r="7" spans="1:171">
      <c r="A7" s="25" t="str">
        <f>Sardes!A36</f>
        <v>33I-17.d</v>
      </c>
      <c r="B7" s="25" t="str">
        <f>Sardes!B36</f>
        <v>Sardes</v>
      </c>
      <c r="C7" s="25" t="str">
        <f>Sardes!C36</f>
        <v>epithermal</v>
      </c>
      <c r="D7" s="25" t="str">
        <f>Sardes!D36</f>
        <v>epithermal IS</v>
      </c>
      <c r="E7" s="25" t="str">
        <f>Sardes!E36</f>
        <v>pyrite</v>
      </c>
      <c r="F7" s="25" t="str">
        <f>Sardes!F36</f>
        <v>anhedral</v>
      </c>
      <c r="G7" s="25">
        <f>Sardes!G36</f>
        <v>18.142858958681099</v>
      </c>
      <c r="H7" s="25">
        <f>Sardes!H36</f>
        <v>381975.83559826802</v>
      </c>
      <c r="I7" s="25">
        <f>Sardes!I36</f>
        <v>92.111004906248894</v>
      </c>
      <c r="J7" s="25">
        <f>Sardes!J36</f>
        <v>3983.3275157523999</v>
      </c>
      <c r="K7" s="25">
        <f>Sardes!K36</f>
        <v>6.5801065307571296</v>
      </c>
      <c r="L7" s="25">
        <f>Sardes!L36</f>
        <v>4.4040922072060598</v>
      </c>
      <c r="M7" s="25">
        <f>Sardes!M36</f>
        <v>5.2270560187620697E-2</v>
      </c>
      <c r="N7" s="25">
        <f>Sardes!N36</f>
        <v>0.87224594527278498</v>
      </c>
      <c r="O7" s="25">
        <f>Sardes!O36</f>
        <v>305.98096667732102</v>
      </c>
      <c r="P7" s="25">
        <f>Sardes!P36</f>
        <v>109.283709180519</v>
      </c>
      <c r="Q7" s="25">
        <f>Sardes!Q36</f>
        <v>2.2576875859626699E-2</v>
      </c>
      <c r="R7" s="25">
        <f>Sardes!R36</f>
        <v>0.124090540889177</v>
      </c>
      <c r="S7" s="25">
        <f>Sardes!S36</f>
        <v>1.6716991952187E-2</v>
      </c>
      <c r="T7" s="25">
        <f>Sardes!T36</f>
        <v>0.18391705551231799</v>
      </c>
      <c r="U7" s="25">
        <f>Sardes!U36</f>
        <v>3.4688487072879401E-2</v>
      </c>
      <c r="V7" s="25">
        <f>Sardes!V36</f>
        <v>1.2153886496092201</v>
      </c>
      <c r="W7" s="25">
        <f>Sardes!W36</f>
        <v>4.4623118027323397E-2</v>
      </c>
      <c r="X7" s="25">
        <f>Sardes!X36</f>
        <v>1.05820362155662E-2</v>
      </c>
      <c r="Y7" s="25">
        <f>Sardes!Y36</f>
        <v>2.5147899765535802</v>
      </c>
      <c r="Z7" s="25">
        <f>Sardes!Z36</f>
        <v>0.15975350095398899</v>
      </c>
      <c r="AA7" s="25">
        <f>Sardes!AA36</f>
        <v>2.3124135422454787E-2</v>
      </c>
      <c r="AB7" s="25">
        <f>Sardes!AB36</f>
        <v>43.456396040789052</v>
      </c>
      <c r="AC7" s="25">
        <f>Sardes!AC36</f>
        <v>6.3525583624651161E-2</v>
      </c>
      <c r="AD7" s="25">
        <f>Sardes!AD36</f>
        <v>0.3010350804054639</v>
      </c>
      <c r="AE7" s="25">
        <f>Sardes!AE36</f>
        <v>4.2079204682008717E-3</v>
      </c>
      <c r="AF7" s="25">
        <f>Sardes!AF36</f>
        <v>1.3793790891603042E-2</v>
      </c>
      <c r="AG7" s="25">
        <f>Sardes!AG36</f>
        <v>2.4510508687431619E-4</v>
      </c>
      <c r="AH7" s="25">
        <f>Sardes!AH36</f>
        <v>8.9776387173959599E-3</v>
      </c>
      <c r="AI7" s="25">
        <f>Sardes!AI36</f>
        <v>1.7343584636448925E-3</v>
      </c>
      <c r="AJ7" s="25">
        <f>Sardes!AJ36</f>
        <v>1.1864348813884789</v>
      </c>
      <c r="AK7" s="25">
        <f>Sardes!AK36</f>
        <v>1.1488351719033634E-4</v>
      </c>
      <c r="AL7" s="25">
        <f>Sardes!AL36</f>
        <v>3.7659438313788389E-4</v>
      </c>
      <c r="AM7" s="25">
        <f>Sardes!AM36</f>
        <v>2.4510508687431619E-4</v>
      </c>
      <c r="AP7" s="25">
        <f>Sardes!AP36</f>
        <v>0.28685331860313401</v>
      </c>
      <c r="AQ7" s="25">
        <f>Sardes!AQ36</f>
        <v>9.5708691478683896</v>
      </c>
      <c r="AR7" s="25">
        <f>Sardes!AR36</f>
        <v>6.54592786257613E-2</v>
      </c>
      <c r="AS7" s="25">
        <f>Sardes!AS36</f>
        <v>0.34325178911745902</v>
      </c>
      <c r="AT7" s="25">
        <f>Sardes!AT36</f>
        <v>0.20336119059572599</v>
      </c>
      <c r="AU7" s="25">
        <f>Sardes!AU36</f>
        <v>4.4040922072060598</v>
      </c>
      <c r="AV7" s="25">
        <f>Sardes!AV36</f>
        <v>5.2270560187620697E-2</v>
      </c>
      <c r="AW7" s="25">
        <f>Sardes!AW36</f>
        <v>0.87224594527278498</v>
      </c>
      <c r="AX7" s="25">
        <f>Sardes!AX36</f>
        <v>1.61790680398242</v>
      </c>
      <c r="AY7" s="25">
        <f>Sardes!AY36</f>
        <v>1.3315203676785099</v>
      </c>
      <c r="AZ7" s="25">
        <f>Sardes!AZ36</f>
        <v>2.2576875859626699E-2</v>
      </c>
      <c r="BA7" s="25">
        <f>Sardes!BA36</f>
        <v>0.124090540889177</v>
      </c>
      <c r="BB7" s="25">
        <f>Sardes!BB36</f>
        <v>1.6716991952187E-2</v>
      </c>
      <c r="BC7" s="25">
        <f>Sardes!BC36</f>
        <v>0.18391705551231799</v>
      </c>
      <c r="BD7" s="25">
        <f>Sardes!BD36</f>
        <v>3.4688487072879401E-2</v>
      </c>
      <c r="BE7" s="25">
        <f>Sardes!BE36</f>
        <v>6.6336420436751895E-4</v>
      </c>
      <c r="BF7" s="25">
        <f>Sardes!BF36</f>
        <v>4.4623118027323397E-2</v>
      </c>
      <c r="BG7" s="25">
        <f>Sardes!BG36</f>
        <v>1.05820362155662E-2</v>
      </c>
      <c r="BH7" s="25">
        <f>Sardes!BH36</f>
        <v>0.12938057770567701</v>
      </c>
      <c r="BI7" s="25">
        <f>Sardes!BI36</f>
        <v>1.3247473144972001E-2</v>
      </c>
      <c r="BK7" s="25">
        <f>Sardes!BK36</f>
        <v>1.97887010684791</v>
      </c>
      <c r="BL7" s="25">
        <f>Sardes!BL36</f>
        <v>43301.424493861101</v>
      </c>
      <c r="BM7" s="25">
        <f>Sardes!BM36</f>
        <v>35.805363769039502</v>
      </c>
      <c r="BN7" s="25">
        <f>Sardes!BN36</f>
        <v>383.05625647967298</v>
      </c>
      <c r="BO7" s="25">
        <f>Sardes!BO36</f>
        <v>11.5524179639576</v>
      </c>
      <c r="BP7" s="25">
        <f>Sardes!BP36</f>
        <v>2.82634165271307</v>
      </c>
      <c r="BQ7" s="25">
        <f>Sardes!BQ36</f>
        <v>5.2280401031657701E-2</v>
      </c>
      <c r="BR7" s="25">
        <f>Sardes!BR36</f>
        <v>0.50219452544378695</v>
      </c>
      <c r="BS7" s="25">
        <f>Sardes!BS36</f>
        <v>25.1708422006894</v>
      </c>
      <c r="BT7" s="25">
        <f>Sardes!BT36</f>
        <v>12.851582933990599</v>
      </c>
      <c r="BU7" s="25">
        <f>Sardes!BU36</f>
        <v>1.5762861761202202E-2</v>
      </c>
      <c r="BV7" s="25">
        <f>Sardes!BV36</f>
        <v>0.131210961380375</v>
      </c>
      <c r="BW7" s="25">
        <f>Sardes!BW36</f>
        <v>1.30512765643319E-3</v>
      </c>
      <c r="BX7" s="25">
        <f>Sardes!BX36</f>
        <v>9.6038282953764695E-2</v>
      </c>
      <c r="BY7" s="25">
        <f>Sardes!BY36</f>
        <v>2.6968414199843801E-2</v>
      </c>
      <c r="BZ7" s="25">
        <f>Sardes!BZ36</f>
        <v>0.19882654612900799</v>
      </c>
      <c r="CA7" s="25">
        <f>Sardes!CA36</f>
        <v>2.1415454507236999E-2</v>
      </c>
      <c r="CB7" s="25">
        <f>Sardes!CB36</f>
        <v>6.0038599175259002E-3</v>
      </c>
      <c r="CC7" s="25">
        <f>Sardes!CC36</f>
        <v>1.7152343684943101</v>
      </c>
      <c r="CD7" s="25">
        <f>Sardes!CD36</f>
        <v>9.7920907137926796E-2</v>
      </c>
      <c r="CF7" s="25">
        <f>Sardes!CF36</f>
        <v>18.142858958681099</v>
      </c>
      <c r="CG7" s="25">
        <f>Sardes!CG36</f>
        <v>381975.83559826802</v>
      </c>
      <c r="CH7" s="25">
        <f>Sardes!CH36</f>
        <v>92.111004906248894</v>
      </c>
      <c r="CI7" s="25">
        <f>Sardes!CI36</f>
        <v>3983.3275157523999</v>
      </c>
      <c r="CJ7" s="25">
        <f>Sardes!CJ36</f>
        <v>6.5801065307571296</v>
      </c>
      <c r="CK7" s="25">
        <f>Sardes!CK36</f>
        <v>4.4040922072060598</v>
      </c>
      <c r="CL7" s="25">
        <f>Sardes!CL36</f>
        <v>5.2270560187620697E-2</v>
      </c>
      <c r="CM7" s="25">
        <f>Sardes!CM36</f>
        <v>0.87224594527278498</v>
      </c>
      <c r="CN7" s="25">
        <f>Sardes!CN36</f>
        <v>305.98096667732102</v>
      </c>
      <c r="CO7" s="25">
        <f>Sardes!CO36</f>
        <v>109.283709180519</v>
      </c>
      <c r="CP7" s="25">
        <f>Sardes!CP36</f>
        <v>2.2576875859626699E-2</v>
      </c>
      <c r="CQ7" s="25">
        <f>Sardes!CQ36</f>
        <v>0.124090540889177</v>
      </c>
      <c r="CR7" s="25">
        <f>Sardes!CR36</f>
        <v>1.6716991952187E-2</v>
      </c>
      <c r="CS7" s="25">
        <f>Sardes!CS36</f>
        <v>0.18391705551231799</v>
      </c>
      <c r="CT7" s="25">
        <f>Sardes!CT36</f>
        <v>3.4688487072879401E-2</v>
      </c>
      <c r="CU7" s="25">
        <f>Sardes!CU36</f>
        <v>1.2153886496092201</v>
      </c>
      <c r="CV7" s="25">
        <f>Sardes!CV36</f>
        <v>4.4623118027323397E-2</v>
      </c>
      <c r="CW7" s="25">
        <f>Sardes!CW36</f>
        <v>1.05820362155662E-2</v>
      </c>
      <c r="CX7" s="25">
        <f>Sardes!CX36</f>
        <v>2.5147899765535802</v>
      </c>
      <c r="CY7" s="25">
        <f>Sardes!CY36</f>
        <v>0.15975350095398899</v>
      </c>
      <c r="DA7" s="25">
        <f>Sardes!DA36</f>
        <v>0.33024214162903925</v>
      </c>
      <c r="DB7" s="25">
        <f>Sardes!DB36</f>
        <v>6839.9290106234766</v>
      </c>
      <c r="DC7" s="25">
        <f>Sardes!DC36</f>
        <v>1.5629730764025862</v>
      </c>
      <c r="DD7" s="25">
        <f>Sardes!DD36</f>
        <v>67.866702487032612</v>
      </c>
      <c r="DE7" s="25">
        <f>Sardes!DE36</f>
        <v>0.103548713227538</v>
      </c>
      <c r="DF7" s="25">
        <f>Sardes!DF36</f>
        <v>6.7351157779569654E-2</v>
      </c>
      <c r="DG7" s="25">
        <f>Sardes!DG36</f>
        <v>7.4968891452778421E-4</v>
      </c>
      <c r="DH7" s="25">
        <f>Sardes!DH36</f>
        <v>1.2012752310601638E-2</v>
      </c>
      <c r="DI7" s="25">
        <f>Sardes!DI36</f>
        <v>4.0840153797746046</v>
      </c>
      <c r="DJ7" s="25">
        <f>Sardes!DJ36</f>
        <v>1.3840388700673634</v>
      </c>
      <c r="DK7" s="25">
        <f>Sardes!DK36</f>
        <v>2.0930057106382326E-4</v>
      </c>
      <c r="DL7" s="25">
        <f>Sardes!DL36</f>
        <v>1.1039003379489285E-3</v>
      </c>
      <c r="DM7" s="25">
        <f>Sardes!DM36</f>
        <v>1.4559556822263932E-4</v>
      </c>
      <c r="DN7" s="25">
        <f>Sardes!DN36</f>
        <v>1.5492970728019375E-3</v>
      </c>
      <c r="DO7" s="25">
        <f>Sardes!DO36</f>
        <v>2.8489230513205815E-4</v>
      </c>
      <c r="DP7" s="25">
        <f>Sardes!DP36</f>
        <v>9.5249894170001577E-3</v>
      </c>
      <c r="DQ7" s="25">
        <f>Sardes!DQ36</f>
        <v>2.2655175727717927E-4</v>
      </c>
      <c r="DR7" s="25">
        <f>Sardes!DR36</f>
        <v>5.177544454740774E-5</v>
      </c>
      <c r="DS7" s="25">
        <f>Sardes!DS36</f>
        <v>1.2137017261358978E-2</v>
      </c>
      <c r="DT7" s="25">
        <f>Sardes!DT36</f>
        <v>7.6444258046611359E-4</v>
      </c>
      <c r="DV7" s="25">
        <f>Sardes!DV36</f>
        <v>4.7747708960652535E-3</v>
      </c>
      <c r="DW7" s="25">
        <f>Sardes!DW36</f>
        <v>98.894386434070896</v>
      </c>
      <c r="DX7" s="25">
        <f>Sardes!DX36</f>
        <v>2.259808006248834E-2</v>
      </c>
      <c r="DY7" s="25">
        <f>Sardes!DY36</f>
        <v>0.98124350286889028</v>
      </c>
      <c r="DZ7" s="25">
        <f>Sardes!DZ36</f>
        <v>1.4971480617371926E-3</v>
      </c>
      <c r="EA7" s="25">
        <f>Sardes!EA36</f>
        <v>9.7378955452458811E-4</v>
      </c>
      <c r="EB7" s="25">
        <f>Sardes!EB36</f>
        <v>1.0839297469827365E-5</v>
      </c>
      <c r="EC7" s="25">
        <f>Sardes!EC36</f>
        <v>1.7368510218399589E-4</v>
      </c>
      <c r="ED7" s="25">
        <f>Sardes!ED36</f>
        <v>5.9048302188929196E-2</v>
      </c>
      <c r="EE7" s="25">
        <f>Sardes!EE36</f>
        <v>2.001097886303067E-2</v>
      </c>
      <c r="EF7" s="25">
        <f>Sardes!EF36</f>
        <v>3.0261500555794105E-6</v>
      </c>
      <c r="EG7" s="25">
        <f>Sardes!EG36</f>
        <v>1.5960625678463253E-5</v>
      </c>
      <c r="EH7" s="25">
        <f>Sardes!EH36</f>
        <v>2.1050780446017169E-6</v>
      </c>
      <c r="EI7" s="25">
        <f>Sardes!EI36</f>
        <v>2.2400347018350645E-5</v>
      </c>
      <c r="EJ7" s="25">
        <f>Sardes!EJ36</f>
        <v>4.1190851063021257E-6</v>
      </c>
      <c r="EK7" s="25">
        <f>Sardes!EK36</f>
        <v>1.3771604686572419E-4</v>
      </c>
      <c r="EL7" s="25">
        <f>Sardes!EL36</f>
        <v>3.2755744974383816E-6</v>
      </c>
      <c r="EM7" s="25">
        <f>Sardes!EM36</f>
        <v>7.4858976064145184E-7</v>
      </c>
      <c r="EN7" s="25">
        <f>Sardes!EN36</f>
        <v>1.7548177376367462E-4</v>
      </c>
      <c r="EO7" s="25">
        <f>Sardes!EO36</f>
        <v>1.1052611780306055E-5</v>
      </c>
      <c r="EQ7" s="25">
        <f>Sardes!EQ36</f>
        <v>197.78877286814179</v>
      </c>
    </row>
    <row r="9" spans="1:171">
      <c r="A9" s="25" t="s">
        <v>614</v>
      </c>
      <c r="B9" s="25">
        <f t="shared" ref="B9:AM9" si="0">MIN(B1:B7)</f>
        <v>0</v>
      </c>
      <c r="C9" s="25">
        <f t="shared" si="0"/>
        <v>0</v>
      </c>
      <c r="D9" s="25">
        <f t="shared" si="0"/>
        <v>0</v>
      </c>
      <c r="E9" s="25">
        <f t="shared" si="0"/>
        <v>0</v>
      </c>
      <c r="F9" s="25">
        <f t="shared" si="0"/>
        <v>0</v>
      </c>
      <c r="G9" s="25">
        <f t="shared" si="0"/>
        <v>17.5198256882687</v>
      </c>
      <c r="H9" s="25">
        <f t="shared" si="0"/>
        <v>376740.91568527097</v>
      </c>
      <c r="I9" s="25">
        <f t="shared" si="0"/>
        <v>1.054749009637</v>
      </c>
      <c r="J9" s="25">
        <f t="shared" si="0"/>
        <v>25.612397622657198</v>
      </c>
      <c r="K9" s="25">
        <f t="shared" si="0"/>
        <v>0.16983411397996501</v>
      </c>
      <c r="L9" s="25">
        <f t="shared" si="0"/>
        <v>1.1772828933686299</v>
      </c>
      <c r="M9" s="25">
        <f t="shared" si="0"/>
        <v>2.2450220258683401E-2</v>
      </c>
      <c r="N9" s="25">
        <f t="shared" si="0"/>
        <v>0.62071767990460203</v>
      </c>
      <c r="O9" s="25">
        <f t="shared" si="0"/>
        <v>68.933712054615995</v>
      </c>
      <c r="P9" s="25">
        <f t="shared" si="0"/>
        <v>6.76327842480472</v>
      </c>
      <c r="Q9" s="25">
        <f t="shared" si="0"/>
        <v>7.9774572936662201E-3</v>
      </c>
      <c r="R9" s="25">
        <f t="shared" si="0"/>
        <v>0.124090540889177</v>
      </c>
      <c r="S9" s="25">
        <f t="shared" si="0"/>
        <v>3.2930185622468801E-3</v>
      </c>
      <c r="T9" s="25">
        <f t="shared" si="0"/>
        <v>9.0502168215876699E-2</v>
      </c>
      <c r="U9" s="25">
        <f t="shared" si="0"/>
        <v>2.3920392756107502E-2</v>
      </c>
      <c r="V9" s="25">
        <f t="shared" si="0"/>
        <v>0.192316518702113</v>
      </c>
      <c r="W9" s="25">
        <f t="shared" si="0"/>
        <v>1.05051717436481E-2</v>
      </c>
      <c r="X9" s="25">
        <f t="shared" si="0"/>
        <v>1.0422771207058E-2</v>
      </c>
      <c r="Y9" s="25">
        <f t="shared" si="0"/>
        <v>0.132583652043472</v>
      </c>
      <c r="Z9" s="25">
        <f t="shared" si="0"/>
        <v>5.5727725700188699E-3</v>
      </c>
      <c r="AA9" s="25">
        <f t="shared" si="0"/>
        <v>2.3124135422454787E-2</v>
      </c>
      <c r="AB9" s="25">
        <f t="shared" si="0"/>
        <v>6.5801794031674785E-2</v>
      </c>
      <c r="AC9" s="25">
        <f t="shared" si="0"/>
        <v>1.2767758729333839E-2</v>
      </c>
      <c r="AD9" s="25">
        <f t="shared" si="0"/>
        <v>2.4099528850618992E-4</v>
      </c>
      <c r="AE9" s="25">
        <f t="shared" si="0"/>
        <v>2.1342892064361461E-3</v>
      </c>
      <c r="AF9" s="25">
        <f t="shared" si="0"/>
        <v>1.3793790891603042E-2</v>
      </c>
      <c r="AG9" s="25">
        <f t="shared" si="0"/>
        <v>9.7478890503555705E-5</v>
      </c>
      <c r="AH9" s="25">
        <f t="shared" si="0"/>
        <v>2.7105320950098952E-3</v>
      </c>
      <c r="AI9" s="25">
        <f t="shared" si="0"/>
        <v>1.0441070657104181E-4</v>
      </c>
      <c r="AJ9" s="25">
        <f t="shared" si="0"/>
        <v>4.1244396579491714E-2</v>
      </c>
      <c r="AK9" s="25">
        <f t="shared" si="0"/>
        <v>1.1488351719033634E-4</v>
      </c>
      <c r="AL9" s="25">
        <f t="shared" si="0"/>
        <v>3.7659438313788389E-4</v>
      </c>
      <c r="AM9" s="25">
        <f t="shared" si="0"/>
        <v>9.7478890503555705E-5</v>
      </c>
    </row>
    <row r="10" spans="1:171">
      <c r="A10" s="25" t="s">
        <v>615</v>
      </c>
      <c r="B10" s="25">
        <f t="shared" ref="B10:AM10" si="1">MAX(B1:B7)</f>
        <v>0</v>
      </c>
      <c r="C10" s="25">
        <f t="shared" si="1"/>
        <v>0</v>
      </c>
      <c r="D10" s="25">
        <f t="shared" si="1"/>
        <v>0</v>
      </c>
      <c r="E10" s="25">
        <f t="shared" si="1"/>
        <v>0</v>
      </c>
      <c r="F10" s="25">
        <f t="shared" si="1"/>
        <v>0</v>
      </c>
      <c r="G10" s="25">
        <f t="shared" si="1"/>
        <v>24.0768173519436</v>
      </c>
      <c r="H10" s="25">
        <f t="shared" si="1"/>
        <v>423914.20791585703</v>
      </c>
      <c r="I10" s="25">
        <f t="shared" si="1"/>
        <v>344.761002543205</v>
      </c>
      <c r="J10" s="25">
        <f t="shared" si="1"/>
        <v>3983.3275157523999</v>
      </c>
      <c r="K10" s="25">
        <f t="shared" si="1"/>
        <v>127.778183582022</v>
      </c>
      <c r="L10" s="25">
        <f t="shared" si="1"/>
        <v>4.4168503320079804</v>
      </c>
      <c r="M10" s="25">
        <f t="shared" si="1"/>
        <v>0.12503032409727299</v>
      </c>
      <c r="N10" s="25">
        <f t="shared" si="1"/>
        <v>0.959053433022101</v>
      </c>
      <c r="O10" s="25">
        <f t="shared" si="1"/>
        <v>4376.6374694495698</v>
      </c>
      <c r="P10" s="25">
        <f t="shared" si="1"/>
        <v>109.283709180519</v>
      </c>
      <c r="Q10" s="25">
        <f t="shared" si="1"/>
        <v>15.803216349730199</v>
      </c>
      <c r="R10" s="25">
        <f t="shared" si="1"/>
        <v>0.203668624231924</v>
      </c>
      <c r="S10" s="25">
        <f t="shared" si="1"/>
        <v>1.6716991952187E-2</v>
      </c>
      <c r="T10" s="25">
        <f t="shared" si="1"/>
        <v>0.30138474155233203</v>
      </c>
      <c r="U10" s="25">
        <f t="shared" si="1"/>
        <v>227.212116913562</v>
      </c>
      <c r="V10" s="25">
        <f t="shared" si="1"/>
        <v>4.8910773081381702</v>
      </c>
      <c r="W10" s="25">
        <f t="shared" si="1"/>
        <v>9.7729832696355494</v>
      </c>
      <c r="X10" s="25">
        <f t="shared" si="1"/>
        <v>7.1531408546389397</v>
      </c>
      <c r="Y10" s="25">
        <f t="shared" si="1"/>
        <v>102.782584036373</v>
      </c>
      <c r="Z10" s="25">
        <f t="shared" si="1"/>
        <v>1.3397738729666999</v>
      </c>
      <c r="AA10" s="25">
        <f t="shared" si="1"/>
        <v>0.22688259403963262</v>
      </c>
      <c r="AB10" s="25">
        <f t="shared" si="1"/>
        <v>86.606447351093067</v>
      </c>
      <c r="AC10" s="25">
        <f t="shared" si="1"/>
        <v>0.3145613487399273</v>
      </c>
      <c r="AD10" s="25">
        <f t="shared" si="1"/>
        <v>2.151733239222573</v>
      </c>
      <c r="AE10" s="25">
        <f t="shared" si="1"/>
        <v>7.8612793103938219E-2</v>
      </c>
      <c r="AF10" s="25">
        <f t="shared" si="1"/>
        <v>2.2106091128547178</v>
      </c>
      <c r="AG10" s="25">
        <f t="shared" si="1"/>
        <v>14.982916509368421</v>
      </c>
      <c r="AH10" s="25">
        <f t="shared" si="1"/>
        <v>0.15375383386097505</v>
      </c>
      <c r="AI10" s="25">
        <f t="shared" si="1"/>
        <v>1.2441853204541329</v>
      </c>
      <c r="AJ10" s="25">
        <f t="shared" si="1"/>
        <v>6.4122159518617172</v>
      </c>
      <c r="AK10" s="25">
        <f t="shared" si="1"/>
        <v>6.7818417360740142</v>
      </c>
      <c r="AL10" s="25">
        <f t="shared" si="1"/>
        <v>215.41818464637268</v>
      </c>
      <c r="AM10" s="25">
        <f t="shared" si="1"/>
        <v>14.982916509368421</v>
      </c>
    </row>
    <row r="11" spans="1:171">
      <c r="A11" s="25" t="s">
        <v>616</v>
      </c>
      <c r="B11" s="25" t="e">
        <f t="shared" ref="B11:AM11" si="2">STDEV(B1:B7)</f>
        <v>#DIV/0!</v>
      </c>
      <c r="C11" s="25" t="e">
        <f t="shared" si="2"/>
        <v>#DIV/0!</v>
      </c>
      <c r="D11" s="25" t="e">
        <f t="shared" si="2"/>
        <v>#DIV/0!</v>
      </c>
      <c r="E11" s="25" t="e">
        <f t="shared" si="2"/>
        <v>#DIV/0!</v>
      </c>
      <c r="F11" s="25" t="e">
        <f t="shared" si="2"/>
        <v>#DIV/0!</v>
      </c>
      <c r="G11" s="25">
        <f t="shared" si="2"/>
        <v>2.7324092760939354</v>
      </c>
      <c r="H11" s="25">
        <f t="shared" si="2"/>
        <v>20387.897165783761</v>
      </c>
      <c r="I11" s="25">
        <f t="shared" si="2"/>
        <v>120.6555181589132</v>
      </c>
      <c r="J11" s="25">
        <f t="shared" si="2"/>
        <v>1349.523708109331</v>
      </c>
      <c r="K11" s="25">
        <f t="shared" si="2"/>
        <v>50.942951361379386</v>
      </c>
      <c r="L11" s="25">
        <f t="shared" si="2"/>
        <v>1.2229125324904477</v>
      </c>
      <c r="M11" s="25">
        <f t="shared" si="2"/>
        <v>3.6420860389224777E-2</v>
      </c>
      <c r="N11" s="25">
        <f t="shared" si="2"/>
        <v>0.11418849123750398</v>
      </c>
      <c r="O11" s="25">
        <f t="shared" si="2"/>
        <v>1677.6608473597794</v>
      </c>
      <c r="P11" s="25">
        <f t="shared" si="2"/>
        <v>38.569779666145884</v>
      </c>
      <c r="Q11" s="25">
        <f t="shared" si="2"/>
        <v>6.4034399898149834</v>
      </c>
      <c r="R11" s="25">
        <f t="shared" si="2"/>
        <v>2.9046155229463584E-2</v>
      </c>
      <c r="S11" s="25">
        <f t="shared" si="2"/>
        <v>4.5117260160826133E-3</v>
      </c>
      <c r="T11" s="25">
        <f t="shared" si="2"/>
        <v>6.9399974550252735E-2</v>
      </c>
      <c r="U11" s="25">
        <f t="shared" si="2"/>
        <v>91.169137024843408</v>
      </c>
      <c r="V11" s="25">
        <f t="shared" si="2"/>
        <v>2.0194704994348522</v>
      </c>
      <c r="W11" s="25">
        <f t="shared" si="2"/>
        <v>3.9580806022224766</v>
      </c>
      <c r="X11" s="25">
        <f t="shared" si="2"/>
        <v>2.9097336574935375</v>
      </c>
      <c r="Y11" s="25">
        <f t="shared" si="2"/>
        <v>40.069376098342588</v>
      </c>
      <c r="Z11" s="25">
        <f t="shared" si="2"/>
        <v>0.60835926901998649</v>
      </c>
      <c r="AA11" s="25">
        <f t="shared" si="2"/>
        <v>8.296131470168823E-2</v>
      </c>
      <c r="AB11" s="25">
        <f t="shared" si="2"/>
        <v>39.076074300620164</v>
      </c>
      <c r="AC11" s="25">
        <f t="shared" si="2"/>
        <v>0.11029899801270253</v>
      </c>
      <c r="AD11" s="25">
        <f t="shared" si="2"/>
        <v>0.78337435996463933</v>
      </c>
      <c r="AE11" s="25">
        <f t="shared" si="2"/>
        <v>3.5614827406429933E-2</v>
      </c>
      <c r="AF11" s="25">
        <f t="shared" si="2"/>
        <v>0.81415253446462987</v>
      </c>
      <c r="AG11" s="25">
        <f t="shared" si="2"/>
        <v>6.1161164738580789</v>
      </c>
      <c r="AH11" s="25">
        <f t="shared" si="2"/>
        <v>5.4333383971177755E-2</v>
      </c>
      <c r="AI11" s="25">
        <f t="shared" si="2"/>
        <v>0.50682051208756584</v>
      </c>
      <c r="AJ11" s="25">
        <f t="shared" si="2"/>
        <v>2.4908124072498099</v>
      </c>
      <c r="AK11" s="25">
        <f t="shared" si="2"/>
        <v>2.7685790582032013</v>
      </c>
      <c r="AL11" s="25">
        <f t="shared" si="2"/>
        <v>87.934478503676488</v>
      </c>
      <c r="AM11" s="25">
        <f t="shared" si="2"/>
        <v>6.1161164738580789</v>
      </c>
    </row>
    <row r="12" spans="1:171">
      <c r="A12" s="25" t="s">
        <v>617</v>
      </c>
      <c r="B12" s="25" t="e">
        <f t="shared" ref="B12:AM12" si="3">MEDIAN(B1:B7)</f>
        <v>#NUM!</v>
      </c>
      <c r="C12" s="25" t="e">
        <f t="shared" si="3"/>
        <v>#NUM!</v>
      </c>
      <c r="D12" s="25" t="e">
        <f t="shared" si="3"/>
        <v>#NUM!</v>
      </c>
      <c r="E12" s="25" t="e">
        <f t="shared" si="3"/>
        <v>#NUM!</v>
      </c>
      <c r="F12" s="25" t="e">
        <f t="shared" si="3"/>
        <v>#NUM!</v>
      </c>
      <c r="G12" s="25">
        <f t="shared" si="3"/>
        <v>18.338068928416249</v>
      </c>
      <c r="H12" s="25">
        <f t="shared" si="3"/>
        <v>386324.406920754</v>
      </c>
      <c r="I12" s="25">
        <f t="shared" si="3"/>
        <v>83.084644206493351</v>
      </c>
      <c r="J12" s="25">
        <f t="shared" si="3"/>
        <v>1210.4550538256422</v>
      </c>
      <c r="K12" s="25">
        <f t="shared" si="3"/>
        <v>4.3950136688262145</v>
      </c>
      <c r="L12" s="25">
        <f t="shared" si="3"/>
        <v>3.812396720369025</v>
      </c>
      <c r="M12" s="25">
        <f t="shared" si="3"/>
        <v>6.2910372506365497E-2</v>
      </c>
      <c r="N12" s="25">
        <f t="shared" si="3"/>
        <v>0.86454189824220751</v>
      </c>
      <c r="O12" s="25">
        <f t="shared" si="3"/>
        <v>283.96030988662699</v>
      </c>
      <c r="P12" s="25">
        <f t="shared" si="3"/>
        <v>18.951858060914699</v>
      </c>
      <c r="Q12" s="25">
        <f t="shared" si="3"/>
        <v>4.00282129259458E-2</v>
      </c>
      <c r="R12" s="25">
        <f t="shared" si="3"/>
        <v>0.18231548016297849</v>
      </c>
      <c r="S12" s="25">
        <f t="shared" si="3"/>
        <v>1.11910506695882E-2</v>
      </c>
      <c r="T12" s="25">
        <f t="shared" si="3"/>
        <v>0.17898075940312949</v>
      </c>
      <c r="U12" s="25">
        <f t="shared" si="3"/>
        <v>2.4621981654962273</v>
      </c>
      <c r="V12" s="25">
        <f t="shared" si="3"/>
        <v>1.4588015865279149</v>
      </c>
      <c r="W12" s="25">
        <f t="shared" si="3"/>
        <v>4.5979971869463496E-2</v>
      </c>
      <c r="X12" s="25">
        <f t="shared" si="3"/>
        <v>3.1201161550769199E-2</v>
      </c>
      <c r="Y12" s="25">
        <f t="shared" si="3"/>
        <v>5.6277891315521344</v>
      </c>
      <c r="Z12" s="25">
        <f t="shared" si="3"/>
        <v>0.35183470158951602</v>
      </c>
      <c r="AA12" s="25">
        <f t="shared" si="3"/>
        <v>5.1457102125441891E-2</v>
      </c>
      <c r="AB12" s="25">
        <f t="shared" si="3"/>
        <v>23.288584843836613</v>
      </c>
      <c r="AC12" s="25">
        <f t="shared" si="3"/>
        <v>6.2703160611569581E-2</v>
      </c>
      <c r="AD12" s="25">
        <f t="shared" si="3"/>
        <v>0.33395336442328327</v>
      </c>
      <c r="AE12" s="25">
        <f t="shared" si="3"/>
        <v>2.9250215114210019E-2</v>
      </c>
      <c r="AF12" s="25">
        <f t="shared" si="3"/>
        <v>0.37228522567414524</v>
      </c>
      <c r="AG12" s="25">
        <f t="shared" si="3"/>
        <v>2.0591398740595738E-4</v>
      </c>
      <c r="AH12" s="25">
        <f t="shared" si="3"/>
        <v>5.2533940527208903E-2</v>
      </c>
      <c r="AI12" s="25">
        <f t="shared" si="3"/>
        <v>2.8102265357279992E-3</v>
      </c>
      <c r="AJ12" s="25">
        <f t="shared" si="3"/>
        <v>0.29173411075630395</v>
      </c>
      <c r="AK12" s="25">
        <f t="shared" si="3"/>
        <v>1.6327910994866867E-4</v>
      </c>
      <c r="AL12" s="25">
        <f t="shared" si="3"/>
        <v>2.575233209792032E-2</v>
      </c>
      <c r="AM12" s="25">
        <f t="shared" si="3"/>
        <v>2.0591398740595738E-4</v>
      </c>
    </row>
  </sheetData>
  <conditionalFormatting sqref="EU2:FO6 EU1">
    <cfRule type="colorScale" priority="4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838C-6B08-8940-B376-3BA2562FC316}">
  <sheetPr codeName="Tabelle1"/>
  <dimension ref="A1:FC266"/>
  <sheetViews>
    <sheetView zoomScale="90" zoomScaleNormal="90" workbookViewId="0">
      <pane ySplit="1" topLeftCell="A155" activePane="bottomLeft" state="frozen"/>
      <selection activeCell="D1" sqref="D1"/>
      <selection pane="bottomLeft" activeCell="H180" sqref="H180"/>
    </sheetView>
  </sheetViews>
  <sheetFormatPr baseColWidth="10" defaultRowHeight="16"/>
  <cols>
    <col min="1" max="16384" width="10.83203125" style="25"/>
  </cols>
  <sheetData>
    <row r="1" spans="1:147">
      <c r="A1" s="25" t="str">
        <f>CONCATENATE(all!A2," Fakos")</f>
        <v>sample ID Fakos</v>
      </c>
      <c r="B1" s="25" t="str">
        <f>CONCATENATE(all!B2," Fakos")</f>
        <v>loc Fakos</v>
      </c>
      <c r="C1" s="25" t="str">
        <f>CONCATENATE(all!C2," Fakos")</f>
        <v>type Fakos</v>
      </c>
      <c r="D1" s="25" t="str">
        <f>CONCATENATE(all!D2," Fakos")</f>
        <v>subtype Fakos</v>
      </c>
      <c r="E1" s="25" t="str">
        <f>CONCATENATE(all!E2," Fakos")</f>
        <v>mineral Fakos</v>
      </c>
      <c r="F1" s="25" t="str">
        <f>CONCATENATE(all!F2," Fakos")</f>
        <v>texture Fakos</v>
      </c>
      <c r="G1" s="25" t="str">
        <f>CONCATENATE(all!G2," Fakos")</f>
        <v>Mn (ppm) Fakos</v>
      </c>
      <c r="H1" s="25" t="str">
        <f>CONCATENATE(all!H2," Fakos")</f>
        <v>Fe (ppm) Fakos</v>
      </c>
      <c r="I1" s="25" t="str">
        <f>CONCATENATE(all!I2," Fakos")</f>
        <v>Co (ppm) Fakos</v>
      </c>
      <c r="J1" s="25" t="str">
        <f>CONCATENATE(all!J2," Fakos")</f>
        <v>Ni (ppm) Fakos</v>
      </c>
      <c r="K1" s="25" t="str">
        <f>CONCATENATE(all!K2," Fakos")</f>
        <v>Cu (ppm) Fakos</v>
      </c>
      <c r="L1" s="25" t="str">
        <f>CONCATENATE(all!L2," Fakos")</f>
        <v>Zn (ppm) Fakos</v>
      </c>
      <c r="M1" s="25" t="str">
        <f>CONCATENATE(all!M2," Fakos")</f>
        <v>Ga (ppm) Fakos</v>
      </c>
      <c r="N1" s="25" t="str">
        <f>CONCATENATE(all!N2," Fakos")</f>
        <v>Ge (ppm) Fakos</v>
      </c>
      <c r="O1" s="25" t="str">
        <f>CONCATENATE(all!O2," Fakos")</f>
        <v>As (ppm) Fakos</v>
      </c>
      <c r="P1" s="25" t="str">
        <f>CONCATENATE(all!P2," Fakos")</f>
        <v>Se (ppm) Fakos</v>
      </c>
      <c r="Q1" s="25" t="str">
        <f>CONCATENATE(all!Q2," Fakos")</f>
        <v>Ag (ppm) Fakos</v>
      </c>
      <c r="R1" s="25" t="str">
        <f>CONCATENATE(all!R2," Fakos")</f>
        <v>Cd (ppm) Fakos</v>
      </c>
      <c r="S1" s="25" t="str">
        <f>CONCATENATE(all!S2," Fakos")</f>
        <v>In (ppm) Fakos</v>
      </c>
      <c r="T1" s="25" t="str">
        <f>CONCATENATE(all!T2," Fakos")</f>
        <v>Sn (ppm) Fakos</v>
      </c>
      <c r="U1" s="25" t="str">
        <f>CONCATENATE(all!U2," Fakos")</f>
        <v>Sb (ppm) Fakos</v>
      </c>
      <c r="V1" s="25" t="str">
        <f>CONCATENATE(all!V2," Fakos")</f>
        <v>Te (ppm) Fakos</v>
      </c>
      <c r="W1" s="25" t="str">
        <f>CONCATENATE(all!W2," Fakos")</f>
        <v>Au (ppm) Fakos</v>
      </c>
      <c r="X1" s="25" t="str">
        <f>CONCATENATE(all!X2," Fakos")</f>
        <v>Tl (ppm) Fakos</v>
      </c>
      <c r="Y1" s="25" t="str">
        <f>CONCATENATE(all!Y2," Fakos")</f>
        <v>Pb (ppm) Fakos</v>
      </c>
      <c r="Z1" s="25" t="str">
        <f>CONCATENATE(all!Z2," Fakos")</f>
        <v>Bi (ppm) Fakos</v>
      </c>
      <c r="AA1" s="25" t="str">
        <f>CONCATENATE(all!AA2," Fakos")</f>
        <v>Co/Ni (ppm) Fakos</v>
      </c>
      <c r="AB1" s="25" t="str">
        <f>CONCATENATE(all!AB2," Fakos")</f>
        <v>Se/Pb (ppm) Fakos</v>
      </c>
      <c r="AC1" s="25" t="str">
        <f>CONCATENATE(all!AC2," Fakos")</f>
        <v>Bi/Pb (ppm) Fakos</v>
      </c>
      <c r="AD1" s="25" t="str">
        <f>CONCATENATE(all!AD2," Fakos")</f>
        <v>Co/As (ppm) Fakos</v>
      </c>
      <c r="AE1" s="25" t="str">
        <f>CONCATENATE(all!AE2," Fakos")</f>
        <v>Tl/Pb (ppm) Fakos</v>
      </c>
      <c r="AF1" s="25" t="str">
        <f>CONCATENATE(all!AF2," Fakos")</f>
        <v>Sb/Pb (ppm) Fakos</v>
      </c>
      <c r="AG1" s="25" t="str">
        <f>CONCATENATE(all!AG2," Fakos")</f>
        <v>Ag/Co (ppm) Fakos</v>
      </c>
      <c r="AH1" s="25" t="str">
        <f>CONCATENATE(all!AH2," Fakos")</f>
        <v>Ag/Pb (ppm) Fakos</v>
      </c>
      <c r="AI1" s="25" t="str">
        <f>CONCATENATE(all!AI2," Fakos")</f>
        <v>Bi/Co (ppm) Fakos</v>
      </c>
      <c r="AJ1" s="25" t="str">
        <f>CONCATENATE(all!AJ2," Fakos")</f>
        <v>Se/Co (ppm) Fakos</v>
      </c>
      <c r="AK1" s="25" t="str">
        <f>CONCATENATE(all!AK2," Fakos")</f>
        <v>Tl/Co (ppm) Fakos</v>
      </c>
      <c r="AL1" s="25" t="str">
        <f>CONCATENATE(all!AL2," Fakos")</f>
        <v>Sb/Co (ppm) Fakos</v>
      </c>
      <c r="AM1" s="25" t="str">
        <f>CONCATENATE(all!AM2," Fakos")</f>
        <v>Ag/Co (ppm) Fakos</v>
      </c>
      <c r="AP1" s="25" t="str">
        <f>CONCATENATE(all!AP2," Fakos")</f>
        <v>Mn L.O.D. Howell Fakos</v>
      </c>
      <c r="AQ1" s="25" t="str">
        <f>CONCATENATE(all!AQ2," Fakos")</f>
        <v>Fe L.O.D. Howell Fakos</v>
      </c>
      <c r="AR1" s="25" t="str">
        <f>CONCATENATE(all!AR2," Fakos")</f>
        <v>Co L.O.D. Howell Fakos</v>
      </c>
      <c r="AS1" s="25" t="str">
        <f>CONCATENATE(all!AS2," Fakos")</f>
        <v>Ni L.O.D. Howell Fakos</v>
      </c>
      <c r="AT1" s="25" t="str">
        <f>CONCATENATE(all!AT2," Fakos")</f>
        <v>Cu L.O.D. Howell Fakos</v>
      </c>
      <c r="AU1" s="25" t="str">
        <f>CONCATENATE(all!AU2," Fakos")</f>
        <v>Zn L.O.D. Howell Fakos</v>
      </c>
      <c r="AV1" s="25" t="str">
        <f>CONCATENATE(all!AV2," Fakos")</f>
        <v>Ga L.O.D. Howell Fakos</v>
      </c>
      <c r="AW1" s="25" t="str">
        <f>CONCATENATE(all!AW2," Fakos")</f>
        <v>Ge L.O.D. Howell Fakos</v>
      </c>
      <c r="AX1" s="25" t="str">
        <f>CONCATENATE(all!AX2," Fakos")</f>
        <v>As L.O.D. Howell Fakos</v>
      </c>
      <c r="AY1" s="25" t="str">
        <f>CONCATENATE(all!AY2," Fakos")</f>
        <v>Se L.O.D. Howell Fakos</v>
      </c>
      <c r="AZ1" s="25" t="str">
        <f>CONCATENATE(all!AZ2," Fakos")</f>
        <v>Ag L.O.D. Howell Fakos</v>
      </c>
      <c r="BA1" s="25" t="str">
        <f>CONCATENATE(all!BA2," Fakos")</f>
        <v>Cd L.O.D. Howell Fakos</v>
      </c>
      <c r="BB1" s="25" t="str">
        <f>CONCATENATE(all!BB2," Fakos")</f>
        <v>In L.O.D. Howell Fakos</v>
      </c>
      <c r="BC1" s="25" t="str">
        <f>CONCATENATE(all!BC2," Fakos")</f>
        <v>Sn L.O.D. Howell Fakos</v>
      </c>
      <c r="BD1" s="25" t="str">
        <f>CONCATENATE(all!BD2," Fakos")</f>
        <v>Sb L.O.D. Howell Fakos</v>
      </c>
      <c r="BE1" s="25" t="str">
        <f>CONCATENATE(all!BE2," Fakos")</f>
        <v>Te L.O.D. Howell Fakos</v>
      </c>
      <c r="BF1" s="25" t="str">
        <f>CONCATENATE(all!BF2," Fakos")</f>
        <v>Au L.O.D. Howell Fakos</v>
      </c>
      <c r="BG1" s="25" t="str">
        <f>CONCATENATE(all!BG2," Fakos")</f>
        <v>Tl L.O.D. Howell Fakos</v>
      </c>
      <c r="BH1" s="25" t="str">
        <f>CONCATENATE(all!BH2," Fakos")</f>
        <v>Pb L.O.D. Howell Fakos</v>
      </c>
      <c r="BI1" s="25" t="str">
        <f>CONCATENATE(all!BI2," Fakos")</f>
        <v>Bi L.O.D. Howell Fakos</v>
      </c>
      <c r="BK1" s="25" t="str">
        <f>CONCATENATE(all!BK2," Fakos")</f>
        <v>Mn 2SE(int) Fakos</v>
      </c>
      <c r="BL1" s="25" t="str">
        <f>CONCATENATE(all!BL2," Fakos")</f>
        <v>Fe 2SE(int) Fakos</v>
      </c>
      <c r="BM1" s="25" t="str">
        <f>CONCATENATE(all!BM2," Fakos")</f>
        <v>Co 2SE(int) Fakos</v>
      </c>
      <c r="BN1" s="25" t="str">
        <f>CONCATENATE(all!BN2," Fakos")</f>
        <v>Ni 2SE(int) Fakos</v>
      </c>
      <c r="BO1" s="25" t="str">
        <f>CONCATENATE(all!BO2," Fakos")</f>
        <v>Cu 2SE(int) Fakos</v>
      </c>
      <c r="BP1" s="25" t="str">
        <f>CONCATENATE(all!BP2," Fakos")</f>
        <v>Zn 2SE(int) Fakos</v>
      </c>
      <c r="BQ1" s="25" t="str">
        <f>CONCATENATE(all!BQ2," Fakos")</f>
        <v>Ga 2SE(int) Fakos</v>
      </c>
      <c r="BR1" s="25" t="str">
        <f>CONCATENATE(all!BR2," Fakos")</f>
        <v>Ge 2SE(int) Fakos</v>
      </c>
      <c r="BS1" s="25" t="str">
        <f>CONCATENATE(all!BS2," Fakos")</f>
        <v>As 2SE(int) Fakos</v>
      </c>
      <c r="BT1" s="25" t="str">
        <f>CONCATENATE(all!BT2," Fakos")</f>
        <v>Se 2SE(int) Fakos</v>
      </c>
      <c r="BU1" s="25" t="str">
        <f>CONCATENATE(all!BU2," Fakos")</f>
        <v>Ag 2SE(int) Fakos</v>
      </c>
      <c r="BV1" s="25" t="str">
        <f>CONCATENATE(all!BV2," Fakos")</f>
        <v>Cd 2SE(int) Fakos</v>
      </c>
      <c r="BW1" s="25" t="str">
        <f>CONCATENATE(all!BW2," Fakos")</f>
        <v>In 2SE(int) Fakos</v>
      </c>
      <c r="BX1" s="25" t="str">
        <f>CONCATENATE(all!BX2," Fakos")</f>
        <v>Sn 2SE(int) Fakos</v>
      </c>
      <c r="BY1" s="25" t="str">
        <f>CONCATENATE(all!BY2," Fakos")</f>
        <v>Sb 2SE(int) Fakos</v>
      </c>
      <c r="BZ1" s="25" t="str">
        <f>CONCATENATE(all!BZ2," Fakos")</f>
        <v>Te 2SE(int) Fakos</v>
      </c>
      <c r="CA1" s="25" t="str">
        <f>CONCATENATE(all!CA2," Fakos")</f>
        <v>Au 2SE(int) Fakos</v>
      </c>
      <c r="CB1" s="25" t="str">
        <f>CONCATENATE(all!CB2," Fakos")</f>
        <v>Tl 2SE(int) Fakos</v>
      </c>
      <c r="CC1" s="25" t="str">
        <f>CONCATENATE(all!CC2," Fakos")</f>
        <v>Pb 2SE(int) Fakos</v>
      </c>
      <c r="CD1" s="25" t="str">
        <f>CONCATENATE(all!CD2," Fakos")</f>
        <v>Bi 2SE(int) Fakos</v>
      </c>
      <c r="CF1" s="25" t="str">
        <f>CONCATENATE(all!CF2," Fakos")</f>
        <v>Mn (ppm) + lod Fakos</v>
      </c>
      <c r="CG1" s="25" t="str">
        <f>CONCATENATE(all!CG2," Fakos")</f>
        <v>Fe (ppm) + lod Fakos</v>
      </c>
      <c r="CH1" s="25" t="str">
        <f>CONCATENATE(all!CH2," Fakos")</f>
        <v>Co (ppm) + lod Fakos</v>
      </c>
      <c r="CI1" s="25" t="str">
        <f>CONCATENATE(all!CI2," Fakos")</f>
        <v>Ni (ppm) + lod Fakos</v>
      </c>
      <c r="CJ1" s="25" t="str">
        <f>CONCATENATE(all!CJ2," Fakos")</f>
        <v>Cu (ppm) + lod Fakos</v>
      </c>
      <c r="CK1" s="25" t="str">
        <f>CONCATENATE(all!CK2," Fakos")</f>
        <v>Zn (ppm) + lod Fakos</v>
      </c>
      <c r="CL1" s="25" t="str">
        <f>CONCATENATE(all!CL2," Fakos")</f>
        <v>Ga (ppm) + lod Fakos</v>
      </c>
      <c r="CM1" s="25" t="str">
        <f>CONCATENATE(all!CM2," Fakos")</f>
        <v>Ge (ppm) + lod Fakos</v>
      </c>
      <c r="CN1" s="25" t="str">
        <f>CONCATENATE(all!CN2," Fakos")</f>
        <v>As (ppm) + lod Fakos</v>
      </c>
      <c r="CO1" s="25" t="str">
        <f>CONCATENATE(all!CO2," Fakos")</f>
        <v>Se (ppm) + lod Fakos</v>
      </c>
      <c r="CP1" s="25" t="str">
        <f>CONCATENATE(all!CP2," Fakos")</f>
        <v>Ag (ppm) + lod Fakos</v>
      </c>
      <c r="CQ1" s="25" t="str">
        <f>CONCATENATE(all!CQ2," Fakos")</f>
        <v>Cd (ppm) + lod Fakos</v>
      </c>
      <c r="CR1" s="25" t="str">
        <f>CONCATENATE(all!CR2," Fakos")</f>
        <v>In (ppm) + lod Fakos</v>
      </c>
      <c r="CS1" s="25" t="str">
        <f>CONCATENATE(all!CS2," Fakos")</f>
        <v>Sn (ppm) + lod Fakos</v>
      </c>
      <c r="CT1" s="25" t="str">
        <f>CONCATENATE(all!CT2," Fakos")</f>
        <v>Sb (ppm) + lod Fakos</v>
      </c>
      <c r="CU1" s="25" t="str">
        <f>CONCATENATE(all!CU2," Fakos")</f>
        <v>Te (ppm) + lod Fakos</v>
      </c>
      <c r="CV1" s="25" t="str">
        <f>CONCATENATE(all!CV2," Fakos")</f>
        <v>Au (ppm) + lod Fakos</v>
      </c>
      <c r="CW1" s="25" t="str">
        <f>CONCATENATE(all!CW2," Fakos")</f>
        <v>Tl (ppm) + lod Fakos</v>
      </c>
      <c r="CX1" s="25" t="str">
        <f>CONCATENATE(all!CX2," Fakos")</f>
        <v>Pb (ppm) + lod Fakos</v>
      </c>
      <c r="CY1" s="25" t="str">
        <f>CONCATENATE(all!CY2," Fakos")</f>
        <v>Bi (ppm) + lod Fakos</v>
      </c>
      <c r="DA1" s="25" t="str">
        <f>CONCATENATE(all!DA2," Fakos")</f>
        <v>Mn (ppm) at. gew. Fakos</v>
      </c>
      <c r="DB1" s="25" t="str">
        <f>CONCATENATE(all!DB2," Fakos")</f>
        <v>Fe (ppm) at. gew. Fakos</v>
      </c>
      <c r="DC1" s="25" t="str">
        <f>CONCATENATE(all!DC2," Fakos")</f>
        <v>Co (ppm) at. gew. Fakos</v>
      </c>
      <c r="DD1" s="25" t="str">
        <f>CONCATENATE(all!DD2," Fakos")</f>
        <v>Ni (ppm) at. gew. Fakos</v>
      </c>
      <c r="DE1" s="25" t="str">
        <f>CONCATENATE(all!DE2," Fakos")</f>
        <v>Cu (ppm) at. gew. Fakos</v>
      </c>
      <c r="DF1" s="25" t="str">
        <f>CONCATENATE(all!DF2," Fakos")</f>
        <v>Zn (ppm) at. gew. Fakos</v>
      </c>
      <c r="DG1" s="25" t="str">
        <f>CONCATENATE(all!DG2," Fakos")</f>
        <v>Ga (ppm) at. gew. Fakos</v>
      </c>
      <c r="DH1" s="25" t="str">
        <f>CONCATENATE(all!DH2," Fakos")</f>
        <v>Ge (ppm) at. gew. Fakos</v>
      </c>
      <c r="DI1" s="25" t="str">
        <f>CONCATENATE(all!DI2," Fakos")</f>
        <v>As (ppm) at. gew. Fakos</v>
      </c>
      <c r="DJ1" s="25" t="str">
        <f>CONCATENATE(all!DJ2," Fakos")</f>
        <v>Se (ppm) at. gew. Fakos</v>
      </c>
      <c r="DK1" s="25" t="str">
        <f>CONCATENATE(all!DK2," Fakos")</f>
        <v>Ag (ppm) at. gew. Fakos</v>
      </c>
      <c r="DL1" s="25" t="str">
        <f>CONCATENATE(all!DL2," Fakos")</f>
        <v>Cd (ppm) at. gew. Fakos</v>
      </c>
      <c r="DM1" s="25" t="str">
        <f>CONCATENATE(all!DM2," Fakos")</f>
        <v>In (ppm) at. gew. Fakos</v>
      </c>
      <c r="DN1" s="25" t="str">
        <f>CONCATENATE(all!DN2," Fakos")</f>
        <v>Sn (ppm) at. gew. Fakos</v>
      </c>
      <c r="DO1" s="25" t="str">
        <f>CONCATENATE(all!DO2," Fakos")</f>
        <v>Sb (ppm) at. gew. Fakos</v>
      </c>
      <c r="DP1" s="25" t="str">
        <f>CONCATENATE(all!DP2," Fakos")</f>
        <v>Te (ppm) at. gew. Fakos</v>
      </c>
      <c r="DQ1" s="25" t="str">
        <f>CONCATENATE(all!DQ2," Fakos")</f>
        <v>Au (ppm) at. gew. Fakos</v>
      </c>
      <c r="DR1" s="25" t="str">
        <f>CONCATENATE(all!DR2," Fakos")</f>
        <v>Tl (ppm) at. gew. Fakos</v>
      </c>
      <c r="DS1" s="25" t="str">
        <f>CONCATENATE(all!DS2," Fakos")</f>
        <v>Pb (ppm) at. gew. Fakos</v>
      </c>
      <c r="DT1" s="25" t="str">
        <f>CONCATENATE(all!DT2," Fakos")</f>
        <v>Bi (ppm) at. gew. Fakos</v>
      </c>
      <c r="DV1" s="25" t="str">
        <f>CONCATENATE(all!DV2," Fakos")</f>
        <v>Mn (ppm) at.% Fakos</v>
      </c>
      <c r="DW1" s="25" t="str">
        <f>CONCATENATE(all!DW2," Fakos")</f>
        <v>Fe (ppm) at.% Fakos</v>
      </c>
      <c r="DX1" s="25" t="str">
        <f>CONCATENATE(all!DX2," Fakos")</f>
        <v>Co (ppm) at.% Fakos</v>
      </c>
      <c r="DY1" s="25" t="str">
        <f>CONCATENATE(all!DY2," Fakos")</f>
        <v>Ni (ppm) at.% Fakos</v>
      </c>
      <c r="DZ1" s="25" t="str">
        <f>CONCATENATE(all!DZ2," Fakos")</f>
        <v>Cu (ppm) at.% Fakos</v>
      </c>
      <c r="EA1" s="25" t="str">
        <f>CONCATENATE(all!EA2," Fakos")</f>
        <v>Zn (ppm) at.% Fakos</v>
      </c>
      <c r="EB1" s="25" t="str">
        <f>CONCATENATE(all!EB2," Fakos")</f>
        <v>Ga (ppm) at.% Fakos</v>
      </c>
      <c r="EC1" s="25" t="str">
        <f>CONCATENATE(all!EC2," Fakos")</f>
        <v>Ge (ppm) at.% Fakos</v>
      </c>
      <c r="ED1" s="25" t="str">
        <f>CONCATENATE(all!ED2," Fakos")</f>
        <v>As (ppm) at.% Fakos</v>
      </c>
      <c r="EE1" s="25" t="str">
        <f>CONCATENATE(all!EE2," Fakos")</f>
        <v>Se (ppm) at.% Fakos</v>
      </c>
      <c r="EF1" s="25" t="str">
        <f>CONCATENATE(all!EF2," Fakos")</f>
        <v>Ag (ppm) at.% Fakos</v>
      </c>
      <c r="EG1" s="25" t="str">
        <f>CONCATENATE(all!EG2," Fakos")</f>
        <v>Cd (ppm) at.% Fakos</v>
      </c>
      <c r="EH1" s="25" t="str">
        <f>CONCATENATE(all!EH2," Fakos")</f>
        <v>In (ppm) at.% Fakos</v>
      </c>
      <c r="EI1" s="25" t="str">
        <f>CONCATENATE(all!EI2," Fakos")</f>
        <v>Sn (ppm) at.% Fakos</v>
      </c>
      <c r="EJ1" s="25" t="str">
        <f>CONCATENATE(all!EJ2," Fakos")</f>
        <v>Sb (ppm) at.% Fakos</v>
      </c>
      <c r="EK1" s="25" t="str">
        <f>CONCATENATE(all!EK2," Fakos")</f>
        <v>Te (ppm) at.% Fakos</v>
      </c>
      <c r="EL1" s="25" t="str">
        <f>CONCATENATE(all!EL2," Fakos")</f>
        <v>Au (ppm) at.% Fakos</v>
      </c>
      <c r="EM1" s="25" t="str">
        <f>CONCATENATE(all!EM2," Fakos")</f>
        <v>Tl (ppm) at.% Fakos</v>
      </c>
      <c r="EN1" s="25" t="str">
        <f>CONCATENATE(all!EN2," Fakos")</f>
        <v>Pb (ppm) at.% Fakos</v>
      </c>
      <c r="EO1" s="25" t="str">
        <f>CONCATENATE(all!EO2," Fakos")</f>
        <v>Bi (ppm) at.% Fakos</v>
      </c>
      <c r="EQ1" s="25" t="str">
        <f>CONCATENATE(all!EQ2," Fakos")</f>
        <v>Mol % FeS in sphalerite Fakos</v>
      </c>
    </row>
    <row r="2" spans="1:147" s="3" customFormat="1">
      <c r="A2" s="33" t="str">
        <f>all!A3</f>
        <v>LM-JB-03-01</v>
      </c>
      <c r="B2" s="33" t="str">
        <f>all!B3</f>
        <v>Fakos</v>
      </c>
      <c r="C2" s="33" t="str">
        <f>all!C3</f>
        <v>epithermal</v>
      </c>
      <c r="D2" s="33" t="str">
        <f>all!D3</f>
        <v>transitional</v>
      </c>
      <c r="E2" s="33" t="str">
        <f>all!E3</f>
        <v>pyrite</v>
      </c>
      <c r="F2" s="33" t="str">
        <f>all!F3</f>
        <v>euhedral</v>
      </c>
      <c r="G2" s="33">
        <f>all!G3</f>
        <v>16.014024781543601</v>
      </c>
      <c r="H2" s="33">
        <f>all!H3</f>
        <v>506180.45266155398</v>
      </c>
      <c r="I2" s="33">
        <f>all!I3</f>
        <v>496.20867307249699</v>
      </c>
      <c r="J2" s="33">
        <f>all!J3</f>
        <v>189.34841630203701</v>
      </c>
      <c r="K2" s="33">
        <f>all!K3</f>
        <v>12.101674407138599</v>
      </c>
      <c r="L2" s="33">
        <f>all!L3</f>
        <v>0.99892665661256597</v>
      </c>
      <c r="M2" s="33">
        <f>all!M3</f>
        <v>6.23607889208126E-2</v>
      </c>
      <c r="N2" s="33">
        <f>all!N3</f>
        <v>0.56870861409307705</v>
      </c>
      <c r="O2" s="33">
        <f>all!O3</f>
        <v>532.46686359587295</v>
      </c>
      <c r="P2" s="33">
        <f>all!P3</f>
        <v>100.887145754309</v>
      </c>
      <c r="Q2" s="33">
        <f>all!Q3</f>
        <v>2.90870585952872E-2</v>
      </c>
      <c r="R2" s="33">
        <f>all!R3</f>
        <v>0.13654787330753199</v>
      </c>
      <c r="S2" s="33">
        <f>all!S3</f>
        <v>1.0862331345049268E-2</v>
      </c>
      <c r="T2" s="33">
        <f>all!T3</f>
        <v>0.109964429230274</v>
      </c>
      <c r="U2" s="33">
        <f>all!U3</f>
        <v>5.1583999552832403E-2</v>
      </c>
      <c r="V2" s="33">
        <f>all!V3</f>
        <v>23.3743464116986</v>
      </c>
      <c r="W2" s="33">
        <f>all!W3</f>
        <v>1.4924084281819801E-2</v>
      </c>
      <c r="X2" s="33">
        <f>all!X3</f>
        <v>1.9781985009511401E-2</v>
      </c>
      <c r="Y2" s="33">
        <f>all!Y3</f>
        <v>10.566833570827599</v>
      </c>
      <c r="Z2" s="33">
        <f>all!Z3</f>
        <v>2.0086697933396902</v>
      </c>
      <c r="AA2" s="33">
        <f>all!AA3</f>
        <v>2.620611689093693</v>
      </c>
      <c r="AB2" s="33">
        <f>all!AB3</f>
        <v>9.547528602403025</v>
      </c>
      <c r="AC2" s="33">
        <f>all!AC3</f>
        <v>0.19009193055572751</v>
      </c>
      <c r="AD2" s="33">
        <f>all!AD3</f>
        <v>0.93190526396606932</v>
      </c>
      <c r="AE2" s="33">
        <f>all!AE3</f>
        <v>1.872082575817655E-3</v>
      </c>
      <c r="AF2" s="33">
        <f>all!AF3</f>
        <v>4.8816894112199329E-3</v>
      </c>
      <c r="AG2" s="33">
        <f>all!AG3</f>
        <v>5.861860175716342E-5</v>
      </c>
      <c r="AH2" s="33">
        <f>all!AH3</f>
        <v>2.7526749995939502E-3</v>
      </c>
      <c r="AI2" s="33">
        <f>all!AI3</f>
        <v>4.0480344305594594E-3</v>
      </c>
      <c r="AJ2" s="33">
        <f>all!AJ3</f>
        <v>0.20331596610277144</v>
      </c>
      <c r="AK2" s="33">
        <f>all!AK3</f>
        <v>3.9866262084905591E-5</v>
      </c>
      <c r="AL2" s="33">
        <f>all!AL3</f>
        <v>1.0395626346759941E-4</v>
      </c>
      <c r="AM2" s="33">
        <f>all!AM3</f>
        <v>5.861860175716342E-5</v>
      </c>
      <c r="AN2" s="33"/>
      <c r="AO2" s="33"/>
      <c r="AP2" s="33">
        <f>all!AP3</f>
        <v>0.21897332636953701</v>
      </c>
      <c r="AQ2" s="33">
        <f>all!AQ3</f>
        <v>10.3753176698317</v>
      </c>
      <c r="AR2" s="33">
        <f>all!AR3</f>
        <v>2.6915733554656301E-2</v>
      </c>
      <c r="AS2" s="33">
        <f>all!AS3</f>
        <v>0.25888809583165601</v>
      </c>
      <c r="AT2" s="33">
        <f>all!AT3</f>
        <v>0.175971597803636</v>
      </c>
      <c r="AU2" s="33">
        <f>all!AU3</f>
        <v>0.99892665661256597</v>
      </c>
      <c r="AV2" s="33">
        <f>all!AV3</f>
        <v>6.23607889208126E-2</v>
      </c>
      <c r="AW2" s="33">
        <f>all!AW3</f>
        <v>0.34962031240330599</v>
      </c>
      <c r="AX2" s="33">
        <f>all!AX3</f>
        <v>0.24383883795320499</v>
      </c>
      <c r="AY2" s="33">
        <f>all!AY3</f>
        <v>0.89182861838040905</v>
      </c>
      <c r="AZ2" s="33">
        <f>all!AZ3</f>
        <v>2.90870585952872E-2</v>
      </c>
      <c r="BA2" s="33">
        <f>all!BA3</f>
        <v>0.13654787330753199</v>
      </c>
      <c r="BB2" s="33">
        <f>all!BB3</f>
        <v>5.0205291712822698E-3</v>
      </c>
      <c r="BC2" s="33">
        <f>all!BC3</f>
        <v>0.109964429230274</v>
      </c>
      <c r="BD2" s="33">
        <f>all!BD3</f>
        <v>5.1583999552832403E-2</v>
      </c>
      <c r="BE2" s="33">
        <f>all!BE3</f>
        <v>0.16911615953970799</v>
      </c>
      <c r="BF2" s="33">
        <f>all!BF3</f>
        <v>1.4924084281819801E-2</v>
      </c>
      <c r="BG2" s="33">
        <f>all!BG3</f>
        <v>1.9781985009511401E-2</v>
      </c>
      <c r="BH2" s="33">
        <f>all!BH3</f>
        <v>3.7620931347275101E-2</v>
      </c>
      <c r="BI2" s="33">
        <f>all!BI3</f>
        <v>1.5707455864433801E-2</v>
      </c>
      <c r="BJ2" s="33"/>
      <c r="BK2" s="33">
        <f>all!BK3</f>
        <v>1.48595501658109</v>
      </c>
      <c r="BL2" s="33">
        <f>all!BL3</f>
        <v>49672.536970335997</v>
      </c>
      <c r="BM2" s="33">
        <f>all!BM3</f>
        <v>182.96494654755799</v>
      </c>
      <c r="BN2" s="33">
        <f>all!BN3</f>
        <v>27.738425963595599</v>
      </c>
      <c r="BO2" s="33">
        <f>all!BO3</f>
        <v>4.9616726826686</v>
      </c>
      <c r="BP2" s="33">
        <f>all!BP3</f>
        <v>0.74970938274596699</v>
      </c>
      <c r="BQ2" s="33">
        <f>all!BQ3</f>
        <v>3.47783886867978E-2</v>
      </c>
      <c r="BR2" s="33">
        <f>all!BR3</f>
        <v>0.35632147723831398</v>
      </c>
      <c r="BS2" s="33">
        <f>all!BS3</f>
        <v>71.843246416967204</v>
      </c>
      <c r="BT2" s="33">
        <f>all!BT3</f>
        <v>4.0630373225963003</v>
      </c>
      <c r="BU2" s="33">
        <f>all!BU3</f>
        <v>3.50284029894554E-2</v>
      </c>
      <c r="BV2" s="33">
        <f>all!BV3</f>
        <v>9.3240203237835398E-2</v>
      </c>
      <c r="BW2" s="33">
        <f>all!BW3</f>
        <v>1.1125423972806E-2</v>
      </c>
      <c r="BX2" s="33">
        <f>all!BX3</f>
        <v>7.9054031963904106E-2</v>
      </c>
      <c r="BY2" s="33">
        <f>all!BY3</f>
        <v>8.3018344406749198E-2</v>
      </c>
      <c r="BZ2" s="33">
        <f>all!BZ3</f>
        <v>13.321992125652701</v>
      </c>
      <c r="CA2" s="33">
        <f>all!CA3</f>
        <v>2.0101365295018998E-2</v>
      </c>
      <c r="CB2" s="33">
        <f>all!CB3</f>
        <v>1.54288793028503E-2</v>
      </c>
      <c r="CC2" s="33">
        <f>all!CC3</f>
        <v>10.962171392023</v>
      </c>
      <c r="CD2" s="33">
        <f>all!CD3</f>
        <v>1.8694227113692901</v>
      </c>
      <c r="CE2" s="33"/>
      <c r="CF2" s="33">
        <f>all!CF3</f>
        <v>16.014024781543601</v>
      </c>
      <c r="CG2" s="33">
        <f>all!CG3</f>
        <v>506180.45266155398</v>
      </c>
      <c r="CH2" s="33">
        <f>all!CH3</f>
        <v>496.20867307249699</v>
      </c>
      <c r="CI2" s="33">
        <f>all!CI3</f>
        <v>189.34841630203701</v>
      </c>
      <c r="CJ2" s="33">
        <f>all!CJ3</f>
        <v>12.101674407138599</v>
      </c>
      <c r="CK2" s="33">
        <f>all!CK3</f>
        <v>0.99892665661256597</v>
      </c>
      <c r="CL2" s="33">
        <f>all!CL3</f>
        <v>6.23607889208126E-2</v>
      </c>
      <c r="CM2" s="33">
        <f>all!CM3</f>
        <v>0.56870861409307705</v>
      </c>
      <c r="CN2" s="33">
        <f>all!CN3</f>
        <v>532.46686359587295</v>
      </c>
      <c r="CO2" s="33">
        <f>all!CO3</f>
        <v>100.887145754309</v>
      </c>
      <c r="CP2" s="33">
        <f>all!CP3</f>
        <v>2.90870585952872E-2</v>
      </c>
      <c r="CQ2" s="33">
        <f>all!CQ3</f>
        <v>0.13654787330753199</v>
      </c>
      <c r="CR2" s="33">
        <f>all!CR3</f>
        <v>1.0862331345049268E-2</v>
      </c>
      <c r="CS2" s="33">
        <f>all!CS3</f>
        <v>0.109964429230274</v>
      </c>
      <c r="CT2" s="33">
        <f>all!CT3</f>
        <v>5.1583999552832403E-2</v>
      </c>
      <c r="CU2" s="33">
        <f>all!CU3</f>
        <v>23.3743464116986</v>
      </c>
      <c r="CV2" s="33">
        <f>all!CV3</f>
        <v>1.4924084281819801E-2</v>
      </c>
      <c r="CW2" s="33">
        <f>all!CW3</f>
        <v>1.9781985009511401E-2</v>
      </c>
      <c r="CX2" s="33">
        <f>all!CX3</f>
        <v>10.566833570827599</v>
      </c>
      <c r="CY2" s="33">
        <f>all!CY3</f>
        <v>2.0086697933396902</v>
      </c>
      <c r="CZ2" s="33"/>
      <c r="DA2" s="33">
        <f>all!DA3</f>
        <v>0.29149241869771531</v>
      </c>
      <c r="DB2" s="33">
        <f>all!DB3</f>
        <v>9064.0245798469696</v>
      </c>
      <c r="DC2" s="33">
        <f>all!DC3</f>
        <v>8.4198494748714978</v>
      </c>
      <c r="DD2" s="33">
        <f>all!DD3</f>
        <v>3.2260597665501916</v>
      </c>
      <c r="DE2" s="33">
        <f>all!DE3</f>
        <v>0.19043959347777356</v>
      </c>
      <c r="DF2" s="33">
        <f>all!DF3</f>
        <v>1.5276443746942437E-2</v>
      </c>
      <c r="DG2" s="33">
        <f>all!DG3</f>
        <v>8.9440771224434689E-4</v>
      </c>
      <c r="DH2" s="33">
        <f>all!DH3</f>
        <v>7.8323731454768911E-3</v>
      </c>
      <c r="DI2" s="33">
        <f>all!DI3</f>
        <v>7.1069873520569899</v>
      </c>
      <c r="DJ2" s="33">
        <f>all!DJ3</f>
        <v>1.2776994143149571</v>
      </c>
      <c r="DK2" s="33">
        <f>all!DK3</f>
        <v>2.6965369400144991E-4</v>
      </c>
      <c r="DL2" s="33">
        <f>all!DL3</f>
        <v>1.2147198522167047E-3</v>
      </c>
      <c r="DM2" s="33">
        <f>all!DM3</f>
        <v>9.4604777517891519E-5</v>
      </c>
      <c r="DN2" s="33">
        <f>all!DN3</f>
        <v>9.2632827251515457E-4</v>
      </c>
      <c r="DO2" s="33">
        <f>all!DO3</f>
        <v>4.2365308436951709E-4</v>
      </c>
      <c r="DP2" s="33">
        <f>all!DP3</f>
        <v>0.18318453300704232</v>
      </c>
      <c r="DQ2" s="33">
        <f>all!DQ3</f>
        <v>7.5769638458001121E-5</v>
      </c>
      <c r="DR2" s="33">
        <f>all!DR3</f>
        <v>9.6788656458288914E-5</v>
      </c>
      <c r="DS2" s="33">
        <f>all!DS3</f>
        <v>5.0998231519438227E-2</v>
      </c>
      <c r="DT2" s="33">
        <f>all!DT3</f>
        <v>9.6117625651732964E-3</v>
      </c>
      <c r="DU2" s="33"/>
      <c r="DV2" s="33">
        <f>all!DV3</f>
        <v>3.2082058521483961E-3</v>
      </c>
      <c r="DW2" s="33">
        <f>all!DW3</f>
        <v>99.75990741370822</v>
      </c>
      <c r="DX2" s="33">
        <f>all!DX3</f>
        <v>9.267002716631223E-2</v>
      </c>
      <c r="DY2" s="33">
        <f>all!DY3</f>
        <v>3.5506459717430494E-2</v>
      </c>
      <c r="DZ2" s="33">
        <f>all!DZ3</f>
        <v>2.0960044896047355E-3</v>
      </c>
      <c r="EA2" s="33">
        <f>all!EA3</f>
        <v>1.681346514873892E-4</v>
      </c>
      <c r="EB2" s="33">
        <f>all!EB3</f>
        <v>9.8439749117614448E-6</v>
      </c>
      <c r="EC2" s="33">
        <f>all!EC3</f>
        <v>8.6204181480229529E-5</v>
      </c>
      <c r="ED2" s="33">
        <f>all!ED3</f>
        <v>7.8220485170349227E-2</v>
      </c>
      <c r="EE2" s="33">
        <f>all!EE3</f>
        <v>1.4062536365800694E-2</v>
      </c>
      <c r="EF2" s="33">
        <f>all!EF3</f>
        <v>2.9678458294519788E-6</v>
      </c>
      <c r="EG2" s="33">
        <f>all!EG3</f>
        <v>1.336937459990623E-5</v>
      </c>
      <c r="EH2" s="33">
        <f>all!EH3</f>
        <v>1.0412332582441721E-6</v>
      </c>
      <c r="EI2" s="33">
        <f>all!EI3</f>
        <v>1.0195297010367584E-5</v>
      </c>
      <c r="EJ2" s="33">
        <f>all!EJ3</f>
        <v>4.6627844066314851E-6</v>
      </c>
      <c r="EK2" s="33">
        <f>all!EK3</f>
        <v>2.0161542912226363E-3</v>
      </c>
      <c r="EL2" s="33">
        <f>all!EL3</f>
        <v>8.3393111423666902E-7</v>
      </c>
      <c r="EM2" s="33">
        <f>all!EM3</f>
        <v>1.0652693317320125E-6</v>
      </c>
      <c r="EN2" s="33">
        <f>all!EN3</f>
        <v>5.6129358540727933E-4</v>
      </c>
      <c r="EO2" s="33">
        <f>all!EO3</f>
        <v>1.0578838739208534E-4</v>
      </c>
      <c r="EP2" s="33"/>
      <c r="EQ2" s="33">
        <f>all!EQ3</f>
        <v>199.51981482741644</v>
      </c>
    </row>
    <row r="3" spans="1:147" s="3" customFormat="1">
      <c r="A3" s="33" t="str">
        <f>all!A4</f>
        <v>LM-JB-03-02</v>
      </c>
      <c r="B3" s="33" t="str">
        <f>all!B4</f>
        <v>Fakos</v>
      </c>
      <c r="C3" s="33" t="str">
        <f>all!C4</f>
        <v>epithermal</v>
      </c>
      <c r="D3" s="33" t="str">
        <f>all!D4</f>
        <v>transitional</v>
      </c>
      <c r="E3" s="33" t="str">
        <f>all!E4</f>
        <v>pyrite</v>
      </c>
      <c r="F3" s="33" t="str">
        <f>all!F4</f>
        <v>euhedral</v>
      </c>
      <c r="G3" s="33">
        <f>all!G4</f>
        <v>16.074261854482799</v>
      </c>
      <c r="H3" s="33">
        <f>all!H4</f>
        <v>468837.833840343</v>
      </c>
      <c r="I3" s="33">
        <f>all!I4</f>
        <v>296.72643654074602</v>
      </c>
      <c r="J3" s="33">
        <f>all!J4</f>
        <v>167.167237880963</v>
      </c>
      <c r="K3" s="33">
        <f>all!K4</f>
        <v>4.5587899994923502</v>
      </c>
      <c r="L3" s="33">
        <f>all!L4</f>
        <v>1.4495528684996899</v>
      </c>
      <c r="M3" s="33">
        <f>all!M4</f>
        <v>5.3580192520727599E-2</v>
      </c>
      <c r="N3" s="33">
        <f>all!N4</f>
        <v>0.48698907156531501</v>
      </c>
      <c r="O3" s="33">
        <f>all!O4</f>
        <v>1041.8946322320601</v>
      </c>
      <c r="P3" s="33">
        <f>all!P4</f>
        <v>199.17430107492001</v>
      </c>
      <c r="Q3" s="33">
        <f>all!Q4</f>
        <v>2.00790630949363E-2</v>
      </c>
      <c r="R3" s="33">
        <f>all!R4</f>
        <v>0.235824898991457</v>
      </c>
      <c r="S3" s="33">
        <f>all!S4</f>
        <v>7.4472788926650086E-3</v>
      </c>
      <c r="T3" s="33">
        <f>all!T4</f>
        <v>0.139918981548039</v>
      </c>
      <c r="U3" s="33">
        <f>all!U4</f>
        <v>4.5639033459549803E-2</v>
      </c>
      <c r="V3" s="33">
        <f>all!V4</f>
        <v>7.0964513076085796</v>
      </c>
      <c r="W3" s="33">
        <f>all!W4</f>
        <v>3.3236643270978902E-2</v>
      </c>
      <c r="X3" s="33">
        <f>all!X4</f>
        <v>1.1089398836398499E-2</v>
      </c>
      <c r="Y3" s="33">
        <f>all!Y4</f>
        <v>4.1405360871079901</v>
      </c>
      <c r="Z3" s="33">
        <f>all!Z4</f>
        <v>0.90497882102926197</v>
      </c>
      <c r="AA3" s="33">
        <f>all!AA4</f>
        <v>1.7750274533580555</v>
      </c>
      <c r="AB3" s="33">
        <f>all!AB4</f>
        <v>48.103505653548311</v>
      </c>
      <c r="AC3" s="33">
        <f>all!AC4</f>
        <v>0.21856561614014478</v>
      </c>
      <c r="AD3" s="33">
        <f>all!AD4</f>
        <v>0.28479505255254683</v>
      </c>
      <c r="AE3" s="33">
        <f>all!AE4</f>
        <v>2.6782519468738723E-3</v>
      </c>
      <c r="AF3" s="33">
        <f>all!AF4</f>
        <v>1.1022493826741881E-2</v>
      </c>
      <c r="AG3" s="33">
        <f>all!AG4</f>
        <v>6.7668601857721813E-5</v>
      </c>
      <c r="AH3" s="33">
        <f>all!AH4</f>
        <v>4.8493872949096246E-3</v>
      </c>
      <c r="AI3" s="33">
        <f>all!AI4</f>
        <v>3.0498759449260992E-3</v>
      </c>
      <c r="AJ3" s="33">
        <f>all!AJ4</f>
        <v>0.67123881308624045</v>
      </c>
      <c r="AK3" s="33">
        <f>all!AK4</f>
        <v>3.7372466591380781E-5</v>
      </c>
      <c r="AL3" s="33">
        <f>all!AL4</f>
        <v>1.5380845061064427E-4</v>
      </c>
      <c r="AM3" s="33">
        <f>all!AM4</f>
        <v>6.7668601857721813E-5</v>
      </c>
      <c r="AN3" s="33"/>
      <c r="AO3" s="33"/>
      <c r="AP3" s="33">
        <f>all!AP4</f>
        <v>0.33177697106920501</v>
      </c>
      <c r="AQ3" s="33">
        <f>all!AQ4</f>
        <v>9.59622204149764</v>
      </c>
      <c r="AR3" s="33">
        <f>all!AR4</f>
        <v>5.14392359166699E-2</v>
      </c>
      <c r="AS3" s="33">
        <f>all!AS4</f>
        <v>0.37840674347867798</v>
      </c>
      <c r="AT3" s="33">
        <f>all!AT4</f>
        <v>0.30767113386068501</v>
      </c>
      <c r="AU3" s="33">
        <f>all!AU4</f>
        <v>1.4495528684996899</v>
      </c>
      <c r="AV3" s="33">
        <f>all!AV4</f>
        <v>5.3580192520727599E-2</v>
      </c>
      <c r="AW3" s="33">
        <f>all!AW4</f>
        <v>0.48698907156531501</v>
      </c>
      <c r="AX3" s="33">
        <f>all!AX4</f>
        <v>0.38067223102207098</v>
      </c>
      <c r="AY3" s="33">
        <f>all!AY4</f>
        <v>1.10537597129827</v>
      </c>
      <c r="AZ3" s="33">
        <f>all!AZ4</f>
        <v>2.00790630949363E-2</v>
      </c>
      <c r="BA3" s="33">
        <f>all!BA4</f>
        <v>0.235824898991457</v>
      </c>
      <c r="BB3" s="33">
        <f>all!BB4</f>
        <v>7.9230034299283408E-3</v>
      </c>
      <c r="BC3" s="33">
        <f>all!BC4</f>
        <v>0.139918981548039</v>
      </c>
      <c r="BD3" s="33">
        <f>all!BD4</f>
        <v>4.5407263443437797E-2</v>
      </c>
      <c r="BE3" s="33">
        <f>all!BE4</f>
        <v>0.19641254061263699</v>
      </c>
      <c r="BF3" s="33">
        <f>all!BF4</f>
        <v>1.7436179288246301E-2</v>
      </c>
      <c r="BG3" s="33">
        <f>all!BG4</f>
        <v>1.1089398836398499E-2</v>
      </c>
      <c r="BH3" s="33">
        <f>all!BH4</f>
        <v>2.4036470341834301E-2</v>
      </c>
      <c r="BI3" s="33">
        <f>all!BI4</f>
        <v>2.5362660644097399E-2</v>
      </c>
      <c r="BJ3" s="33"/>
      <c r="BK3" s="33">
        <f>all!BK4</f>
        <v>1.4791479574847901</v>
      </c>
      <c r="BL3" s="33">
        <f>all!BL4</f>
        <v>75972.367948681305</v>
      </c>
      <c r="BM3" s="33">
        <f>all!BM4</f>
        <v>66.386601493261097</v>
      </c>
      <c r="BN3" s="33">
        <f>all!BN4</f>
        <v>17.4923556066713</v>
      </c>
      <c r="BO3" s="33">
        <f>all!BO4</f>
        <v>0.16352712205193001</v>
      </c>
      <c r="BP3" s="33">
        <f>all!BP4</f>
        <v>1.16019231554867</v>
      </c>
      <c r="BQ3" s="33">
        <f>all!BQ4</f>
        <v>1.1650530862983E-3</v>
      </c>
      <c r="BR3" s="33">
        <f>all!BR4</f>
        <v>0.51084335635622202</v>
      </c>
      <c r="BS3" s="33">
        <f>all!BS4</f>
        <v>17.577716660430202</v>
      </c>
      <c r="BT3" s="33">
        <f>all!BT4</f>
        <v>48.208419368851999</v>
      </c>
      <c r="BU3" s="33">
        <f>all!BU4</f>
        <v>1.9984733725400401E-2</v>
      </c>
      <c r="BV3" s="33">
        <f>all!BV4</f>
        <v>4.0853995215905702E-3</v>
      </c>
      <c r="BW3" s="33">
        <f>all!BW4</f>
        <v>8.1002130786965807E-3</v>
      </c>
      <c r="BX3" s="33">
        <f>all!BX4</f>
        <v>9.4377391166458893E-2</v>
      </c>
      <c r="BY3" s="33">
        <f>all!BY4</f>
        <v>2.5233399099390701E-2</v>
      </c>
      <c r="BZ3" s="33">
        <f>all!BZ4</f>
        <v>3.5640479763049</v>
      </c>
      <c r="CA3" s="33">
        <f>all!CA4</f>
        <v>4.6589235753832899E-2</v>
      </c>
      <c r="CB3" s="33">
        <f>all!CB4</f>
        <v>4.5543784346564498E-4</v>
      </c>
      <c r="CC3" s="33">
        <f>all!CC4</f>
        <v>4.1314288795713203</v>
      </c>
      <c r="CD3" s="33">
        <f>all!CD4</f>
        <v>1.2485689934515101</v>
      </c>
      <c r="CE3" s="33"/>
      <c r="CF3" s="33">
        <f>all!CF4</f>
        <v>16.074261854482799</v>
      </c>
      <c r="CG3" s="33">
        <f>all!CG4</f>
        <v>468837.833840343</v>
      </c>
      <c r="CH3" s="33">
        <f>all!CH4</f>
        <v>296.72643654074602</v>
      </c>
      <c r="CI3" s="33">
        <f>all!CI4</f>
        <v>167.167237880963</v>
      </c>
      <c r="CJ3" s="33">
        <f>all!CJ4</f>
        <v>4.5587899994923502</v>
      </c>
      <c r="CK3" s="33">
        <f>all!CK4</f>
        <v>1.4495528684996899</v>
      </c>
      <c r="CL3" s="33">
        <f>all!CL4</f>
        <v>5.3580192520727599E-2</v>
      </c>
      <c r="CM3" s="33">
        <f>all!CM4</f>
        <v>0.48698907156531501</v>
      </c>
      <c r="CN3" s="33">
        <f>all!CN4</f>
        <v>1041.8946322320601</v>
      </c>
      <c r="CO3" s="33">
        <f>all!CO4</f>
        <v>199.17430107492001</v>
      </c>
      <c r="CP3" s="33">
        <f>all!CP4</f>
        <v>2.00790630949363E-2</v>
      </c>
      <c r="CQ3" s="33">
        <f>all!CQ4</f>
        <v>0.235824898991457</v>
      </c>
      <c r="CR3" s="33">
        <f>all!CR4</f>
        <v>7.4472788926650086E-3</v>
      </c>
      <c r="CS3" s="33">
        <f>all!CS4</f>
        <v>0.139918981548039</v>
      </c>
      <c r="CT3" s="33">
        <f>all!CT4</f>
        <v>4.5639033459549803E-2</v>
      </c>
      <c r="CU3" s="33">
        <f>all!CU4</f>
        <v>7.0964513076085796</v>
      </c>
      <c r="CV3" s="33">
        <f>all!CV4</f>
        <v>3.3236643270978902E-2</v>
      </c>
      <c r="CW3" s="33">
        <f>all!CW4</f>
        <v>1.1089398836398499E-2</v>
      </c>
      <c r="CX3" s="33">
        <f>all!CX4</f>
        <v>4.1405360871079901</v>
      </c>
      <c r="CY3" s="33">
        <f>all!CY4</f>
        <v>0.90497882102926197</v>
      </c>
      <c r="CZ3" s="33"/>
      <c r="DA3" s="33">
        <f>all!DA4</f>
        <v>0.29258887323215282</v>
      </c>
      <c r="DB3" s="33">
        <f>all!DB4</f>
        <v>8395.341281051893</v>
      </c>
      <c r="DC3" s="33">
        <f>all!DC4</f>
        <v>5.0349622375969068</v>
      </c>
      <c r="DD3" s="33">
        <f>all!DD4</f>
        <v>2.8481437074860718</v>
      </c>
      <c r="DE3" s="33">
        <f>all!DE4</f>
        <v>7.1739999362546034E-2</v>
      </c>
      <c r="DF3" s="33">
        <f>all!DF4</f>
        <v>2.2167806522399296E-2</v>
      </c>
      <c r="DG3" s="33">
        <f>all!DG4</f>
        <v>7.684722763037677E-4</v>
      </c>
      <c r="DH3" s="33">
        <f>all!DH4</f>
        <v>6.7069146338701972E-3</v>
      </c>
      <c r="DI3" s="33">
        <f>all!DI4</f>
        <v>13.90646532151022</v>
      </c>
      <c r="DJ3" s="33">
        <f>all!DJ4</f>
        <v>2.5224708849407298</v>
      </c>
      <c r="DK3" s="33">
        <f>all!DK4</f>
        <v>1.8614441600894703E-4</v>
      </c>
      <c r="DL3" s="33">
        <f>all!DL4</f>
        <v>2.0978809813226198E-3</v>
      </c>
      <c r="DM3" s="33">
        <f>all!DM4</f>
        <v>6.4861597420831299E-5</v>
      </c>
      <c r="DN3" s="33">
        <f>all!DN4</f>
        <v>1.1786621308064948E-3</v>
      </c>
      <c r="DO3" s="33">
        <f>all!DO4</f>
        <v>3.7482780436555354E-4</v>
      </c>
      <c r="DP3" s="33">
        <f>all!DP4</f>
        <v>5.5614822159941846E-2</v>
      </c>
      <c r="DQ3" s="33">
        <f>all!DQ4</f>
        <v>1.6874257720906875E-4</v>
      </c>
      <c r="DR3" s="33">
        <f>all!DR4</f>
        <v>5.4257851969307182E-5</v>
      </c>
      <c r="DS3" s="33">
        <f>all!DS4</f>
        <v>1.9983282273687213E-2</v>
      </c>
      <c r="DT3" s="33">
        <f>all!DT4</f>
        <v>4.330448729346085E-3</v>
      </c>
      <c r="DU3" s="33"/>
      <c r="DV3" s="33">
        <f>all!DV4</f>
        <v>3.4744476017588184E-3</v>
      </c>
      <c r="DW3" s="33">
        <f>all!DW4</f>
        <v>99.693378827681727</v>
      </c>
      <c r="DX3" s="33">
        <f>all!DX4</f>
        <v>5.978939758753065E-2</v>
      </c>
      <c r="DY3" s="33">
        <f>all!DY4</f>
        <v>3.3821265875984802E-2</v>
      </c>
      <c r="DZ3" s="33">
        <f>all!DZ4</f>
        <v>8.5190139317979446E-4</v>
      </c>
      <c r="EA3" s="33">
        <f>all!EA4</f>
        <v>2.632392727624061E-4</v>
      </c>
      <c r="EB3" s="33">
        <f>all!EB4</f>
        <v>9.1254893869571654E-6</v>
      </c>
      <c r="EC3" s="33">
        <f>all!EC4</f>
        <v>7.9643573617243992E-5</v>
      </c>
      <c r="ED3" s="33">
        <f>all!ED4</f>
        <v>0.16513712415484205</v>
      </c>
      <c r="EE3" s="33">
        <f>all!EE4</f>
        <v>2.9953951494713433E-2</v>
      </c>
      <c r="EF3" s="33">
        <f>all!EF4</f>
        <v>2.2104361407821649E-6</v>
      </c>
      <c r="EG3" s="33">
        <f>all!EG4</f>
        <v>2.4912012079654237E-5</v>
      </c>
      <c r="EH3" s="33">
        <f>all!EH4</f>
        <v>7.7022143431354691E-7</v>
      </c>
      <c r="EI3" s="33">
        <f>all!EI4</f>
        <v>1.3996430446674074E-5</v>
      </c>
      <c r="EJ3" s="33">
        <f>all!EJ4</f>
        <v>4.4510221853758054E-6</v>
      </c>
      <c r="EK3" s="33">
        <f>all!EK4</f>
        <v>6.6041740870486005E-4</v>
      </c>
      <c r="EL3" s="33">
        <f>all!EL4</f>
        <v>2.0037919973582359E-6</v>
      </c>
      <c r="EM3" s="33">
        <f>all!EM4</f>
        <v>6.4430359763464911E-7</v>
      </c>
      <c r="EN3" s="33">
        <f>all!EN4</f>
        <v>2.3729838528751082E-4</v>
      </c>
      <c r="EO3" s="33">
        <f>all!EO4</f>
        <v>5.1423408675824598E-5</v>
      </c>
      <c r="EP3" s="33"/>
      <c r="EQ3" s="33">
        <f>all!EQ4</f>
        <v>199.38675765536345</v>
      </c>
    </row>
    <row r="4" spans="1:147" s="3" customFormat="1">
      <c r="A4" s="33" t="str">
        <f>all!A5</f>
        <v>LM-JB-03-03</v>
      </c>
      <c r="B4" s="33" t="str">
        <f>all!B5</f>
        <v>Fakos</v>
      </c>
      <c r="C4" s="33" t="str">
        <f>all!C5</f>
        <v>epithermal</v>
      </c>
      <c r="D4" s="33" t="str">
        <f>all!D5</f>
        <v>transitional</v>
      </c>
      <c r="E4" s="33" t="str">
        <f>all!E5</f>
        <v>pyrite</v>
      </c>
      <c r="F4" s="33" t="str">
        <f>all!F5</f>
        <v>euhedral</v>
      </c>
      <c r="G4" s="33">
        <f>all!G5</f>
        <v>16.962804836296101</v>
      </c>
      <c r="H4" s="33">
        <f>all!H5</f>
        <v>479187.37300476502</v>
      </c>
      <c r="I4" s="33">
        <f>all!I5</f>
        <v>219.89174003611501</v>
      </c>
      <c r="J4" s="33">
        <f>all!J5</f>
        <v>122.02153329484899</v>
      </c>
      <c r="K4" s="33">
        <f>all!K5</f>
        <v>3.45383249483013</v>
      </c>
      <c r="L4" s="33">
        <f>all!L5</f>
        <v>1.2919264303895099</v>
      </c>
      <c r="M4" s="33">
        <f>all!M5</f>
        <v>3.4407587679080101E-2</v>
      </c>
      <c r="N4" s="33">
        <f>all!N5</f>
        <v>0.698270792998131</v>
      </c>
      <c r="O4" s="33">
        <f>all!O5</f>
        <v>916.03374959186397</v>
      </c>
      <c r="P4" s="33">
        <f>all!P5</f>
        <v>114.636501786023</v>
      </c>
      <c r="Q4" s="33">
        <f>all!Q5</f>
        <v>6.9136780063610098E-2</v>
      </c>
      <c r="R4" s="33">
        <f>all!R5</f>
        <v>0.14153276260664699</v>
      </c>
      <c r="S4" s="33">
        <f>all!S5</f>
        <v>5.6306017275406673E-3</v>
      </c>
      <c r="T4" s="33">
        <f>all!T5</f>
        <v>0.36504212298955402</v>
      </c>
      <c r="U4" s="33">
        <f>all!U5</f>
        <v>0.47856043516363</v>
      </c>
      <c r="V4" s="33">
        <f>all!V5</f>
        <v>69.082860308841802</v>
      </c>
      <c r="W4" s="33">
        <f>all!W5</f>
        <v>0.344386435093331</v>
      </c>
      <c r="X4" s="33">
        <f>all!X5</f>
        <v>2.10495836348026E-2</v>
      </c>
      <c r="Y4" s="33">
        <f>all!Y5</f>
        <v>37.440236680453097</v>
      </c>
      <c r="Z4" s="33">
        <f>all!Z5</f>
        <v>5.4789654629138003</v>
      </c>
      <c r="AA4" s="33">
        <f>all!AA5</f>
        <v>1.8020732414890701</v>
      </c>
      <c r="AB4" s="33">
        <f>all!AB5</f>
        <v>3.0618530209738966</v>
      </c>
      <c r="AC4" s="33">
        <f>all!AC5</f>
        <v>0.14633896440548608</v>
      </c>
      <c r="AD4" s="33">
        <f>all!AD5</f>
        <v>0.24004764031247441</v>
      </c>
      <c r="AE4" s="33">
        <f>all!AE5</f>
        <v>5.6221823100258942E-4</v>
      </c>
      <c r="AF4" s="33">
        <f>all!AF5</f>
        <v>1.2781982102519084E-2</v>
      </c>
      <c r="AG4" s="33">
        <f>all!AG5</f>
        <v>3.1441281083252636E-4</v>
      </c>
      <c r="AH4" s="33">
        <f>all!AH5</f>
        <v>1.8465903582202839E-3</v>
      </c>
      <c r="AI4" s="33">
        <f>all!AI5</f>
        <v>2.4916649720512173E-2</v>
      </c>
      <c r="AJ4" s="33">
        <f>all!AJ5</f>
        <v>0.52133155054935265</v>
      </c>
      <c r="AK4" s="33">
        <f>all!AK5</f>
        <v>9.5727031999225698E-5</v>
      </c>
      <c r="AL4" s="33">
        <f>all!AL5</f>
        <v>2.1763456648486719E-3</v>
      </c>
      <c r="AM4" s="33">
        <f>all!AM5</f>
        <v>3.1441281083252636E-4</v>
      </c>
      <c r="AN4" s="33"/>
      <c r="AO4" s="33"/>
      <c r="AP4" s="33">
        <f>all!AP5</f>
        <v>0.156370904944787</v>
      </c>
      <c r="AQ4" s="33">
        <f>all!AQ5</f>
        <v>9.75204232300303</v>
      </c>
      <c r="AR4" s="33">
        <f>all!AR5</f>
        <v>3.2222388363097203E-2</v>
      </c>
      <c r="AS4" s="33">
        <f>all!AS5</f>
        <v>0.36791236360919499</v>
      </c>
      <c r="AT4" s="33">
        <f>all!AT5</f>
        <v>0.231162072278219</v>
      </c>
      <c r="AU4" s="33">
        <f>all!AU5</f>
        <v>1.2919264303895099</v>
      </c>
      <c r="AV4" s="33">
        <f>all!AV5</f>
        <v>3.4407587679080101E-2</v>
      </c>
      <c r="AW4" s="33">
        <f>all!AW5</f>
        <v>0.35235324710912003</v>
      </c>
      <c r="AX4" s="33">
        <f>all!AX5</f>
        <v>0.20615279906054201</v>
      </c>
      <c r="AY4" s="33">
        <f>all!AY5</f>
        <v>1.39464866049355</v>
      </c>
      <c r="AZ4" s="33">
        <f>all!AZ5</f>
        <v>3.7429530971682598E-2</v>
      </c>
      <c r="BA4" s="33">
        <f>all!BA5</f>
        <v>0.14153276260664699</v>
      </c>
      <c r="BB4" s="33">
        <f>all!BB5</f>
        <v>5.1864887568865998E-3</v>
      </c>
      <c r="BC4" s="33">
        <f>all!BC5</f>
        <v>0.126044342782443</v>
      </c>
      <c r="BD4" s="33">
        <f>all!BD5</f>
        <v>4.1218330492644603E-2</v>
      </c>
      <c r="BE4" s="33">
        <f>all!BE5</f>
        <v>0.17501688687300501</v>
      </c>
      <c r="BF4" s="33">
        <f>all!BF5</f>
        <v>2.47550332374173E-2</v>
      </c>
      <c r="BG4" s="33">
        <f>all!BG5</f>
        <v>2.10495836348026E-2</v>
      </c>
      <c r="BH4" s="33">
        <f>all!BH5</f>
        <v>3.2561036301752E-2</v>
      </c>
      <c r="BI4" s="33">
        <f>all!BI5</f>
        <v>1.29781226433153E-2</v>
      </c>
      <c r="BJ4" s="33"/>
      <c r="BK4" s="33">
        <f>all!BK5</f>
        <v>0.75864274865355497</v>
      </c>
      <c r="BL4" s="33">
        <f>all!BL5</f>
        <v>65158.615683623597</v>
      </c>
      <c r="BM4" s="33">
        <f>all!BM5</f>
        <v>87.288919686708198</v>
      </c>
      <c r="BN4" s="33">
        <f>all!BN5</f>
        <v>79.110779121408996</v>
      </c>
      <c r="BO4" s="33">
        <f>all!BO5</f>
        <v>1.1338683268985701</v>
      </c>
      <c r="BP4" s="33">
        <f>all!BP5</f>
        <v>0.97828099572325899</v>
      </c>
      <c r="BQ4" s="33">
        <f>all!BQ5</f>
        <v>0.10379378699469199</v>
      </c>
      <c r="BR4" s="33">
        <f>all!BR5</f>
        <v>0.60191346481157304</v>
      </c>
      <c r="BS4" s="33">
        <f>all!BS5</f>
        <v>268.18337400891301</v>
      </c>
      <c r="BT4" s="33">
        <f>all!BT5</f>
        <v>22.800377461178499</v>
      </c>
      <c r="BU4" s="33">
        <f>all!BU5</f>
        <v>5.0750965311102403E-2</v>
      </c>
      <c r="BV4" s="33">
        <f>all!BV5</f>
        <v>7.45303337542218E-2</v>
      </c>
      <c r="BW4" s="33">
        <f>all!BW5</f>
        <v>1.28937005737639E-2</v>
      </c>
      <c r="BX4" s="33">
        <f>all!BX5</f>
        <v>0.19322552776097901</v>
      </c>
      <c r="BY4" s="33">
        <f>all!BY5</f>
        <v>0.39576038799958801</v>
      </c>
      <c r="BZ4" s="33">
        <f>all!BZ5</f>
        <v>27.4178607111233</v>
      </c>
      <c r="CA4" s="33">
        <f>all!CA5</f>
        <v>0.19799875239734299</v>
      </c>
      <c r="CB4" s="33">
        <f>all!CB5</f>
        <v>1.8422849105444099E-2</v>
      </c>
      <c r="CC4" s="33">
        <f>all!CC5</f>
        <v>20.898546519090399</v>
      </c>
      <c r="CD4" s="33">
        <f>all!CD5</f>
        <v>2.27706976899823</v>
      </c>
      <c r="CE4" s="33"/>
      <c r="CF4" s="33">
        <f>all!CF5</f>
        <v>16.962804836296101</v>
      </c>
      <c r="CG4" s="33">
        <f>all!CG5</f>
        <v>479187.37300476502</v>
      </c>
      <c r="CH4" s="33">
        <f>all!CH5</f>
        <v>219.89174003611501</v>
      </c>
      <c r="CI4" s="33">
        <f>all!CI5</f>
        <v>122.02153329484899</v>
      </c>
      <c r="CJ4" s="33">
        <f>all!CJ5</f>
        <v>3.45383249483013</v>
      </c>
      <c r="CK4" s="33">
        <f>all!CK5</f>
        <v>1.2919264303895099</v>
      </c>
      <c r="CL4" s="33">
        <f>all!CL5</f>
        <v>3.4407587679080101E-2</v>
      </c>
      <c r="CM4" s="33">
        <f>all!CM5</f>
        <v>0.698270792998131</v>
      </c>
      <c r="CN4" s="33">
        <f>all!CN5</f>
        <v>916.03374959186397</v>
      </c>
      <c r="CO4" s="33">
        <f>all!CO5</f>
        <v>114.636501786023</v>
      </c>
      <c r="CP4" s="33">
        <f>all!CP5</f>
        <v>6.9136780063610098E-2</v>
      </c>
      <c r="CQ4" s="33">
        <f>all!CQ5</f>
        <v>0.14153276260664699</v>
      </c>
      <c r="CR4" s="33">
        <f>all!CR5</f>
        <v>5.6306017275406673E-3</v>
      </c>
      <c r="CS4" s="33">
        <f>all!CS5</f>
        <v>0.36504212298955402</v>
      </c>
      <c r="CT4" s="33">
        <f>all!CT5</f>
        <v>0.47856043516363</v>
      </c>
      <c r="CU4" s="33">
        <f>all!CU5</f>
        <v>69.082860308841802</v>
      </c>
      <c r="CV4" s="33">
        <f>all!CV5</f>
        <v>0.344386435093331</v>
      </c>
      <c r="CW4" s="33">
        <f>all!CW5</f>
        <v>2.10495836348026E-2</v>
      </c>
      <c r="CX4" s="33">
        <f>all!CX5</f>
        <v>37.440236680453097</v>
      </c>
      <c r="CY4" s="33">
        <f>all!CY5</f>
        <v>5.4789654629138003</v>
      </c>
      <c r="CZ4" s="33"/>
      <c r="DA4" s="33">
        <f>all!DA5</f>
        <v>0.30876241776070534</v>
      </c>
      <c r="DB4" s="33">
        <f>all!DB5</f>
        <v>8580.6674367403539</v>
      </c>
      <c r="DC4" s="33">
        <f>all!DC5</f>
        <v>3.7312031255067604</v>
      </c>
      <c r="DD4" s="33">
        <f>all!DD5</f>
        <v>2.0789651527232875</v>
      </c>
      <c r="DE4" s="33">
        <f>all!DE5</f>
        <v>5.4351690032891607E-2</v>
      </c>
      <c r="DF4" s="33">
        <f>all!DF5</f>
        <v>1.975724775026013E-2</v>
      </c>
      <c r="DG4" s="33">
        <f>all!DG5</f>
        <v>4.9348977638770711E-4</v>
      </c>
      <c r="DH4" s="33">
        <f>all!DH5</f>
        <v>9.6167303814644126E-3</v>
      </c>
      <c r="DI4" s="33">
        <f>all!DI5</f>
        <v>12.226564162963204</v>
      </c>
      <c r="DJ4" s="33">
        <f>all!DJ5</f>
        <v>1.451830063146188</v>
      </c>
      <c r="DK4" s="33">
        <f>all!DK5</f>
        <v>6.4093755215726322E-4</v>
      </c>
      <c r="DL4" s="33">
        <f>all!DL5</f>
        <v>1.2590650613075855E-3</v>
      </c>
      <c r="DM4" s="33">
        <f>all!DM5</f>
        <v>4.9039364276861357E-5</v>
      </c>
      <c r="DN4" s="33">
        <f>all!DN5</f>
        <v>3.0750747450893272E-3</v>
      </c>
      <c r="DO4" s="33">
        <f>all!DO5</f>
        <v>3.9303583702663437E-3</v>
      </c>
      <c r="DP4" s="33">
        <f>all!DP5</f>
        <v>0.54140172655832131</v>
      </c>
      <c r="DQ4" s="33">
        <f>all!DQ5</f>
        <v>1.7484513745777187E-3</v>
      </c>
      <c r="DR4" s="33">
        <f>all!DR5</f>
        <v>1.0299072201497187E-4</v>
      </c>
      <c r="DS4" s="33">
        <f>all!DS5</f>
        <v>0.18069612297515975</v>
      </c>
      <c r="DT4" s="33">
        <f>all!DT5</f>
        <v>2.6217606949101156E-2</v>
      </c>
      <c r="DU4" s="33"/>
      <c r="DV4" s="33">
        <f>all!DV5</f>
        <v>3.589284427690648E-3</v>
      </c>
      <c r="DW4" s="33">
        <f>all!DW5</f>
        <v>99.748072428146216</v>
      </c>
      <c r="DX4" s="33">
        <f>all!DX5</f>
        <v>4.3374285549581761E-2</v>
      </c>
      <c r="DY4" s="33">
        <f>all!DY5</f>
        <v>2.4167440138923722E-2</v>
      </c>
      <c r="DZ4" s="33">
        <f>all!DZ5</f>
        <v>6.3182454674557927E-4</v>
      </c>
      <c r="EA4" s="33">
        <f>all!EA5</f>
        <v>2.2967297055885309E-4</v>
      </c>
      <c r="EB4" s="33">
        <f>all!EB5</f>
        <v>5.736692899540957E-6</v>
      </c>
      <c r="EC4" s="33">
        <f>all!EC5</f>
        <v>1.1179204015121101E-4</v>
      </c>
      <c r="ED4" s="33">
        <f>all!ED5</f>
        <v>0.14213069282381213</v>
      </c>
      <c r="EE4" s="33">
        <f>all!EE5</f>
        <v>1.6877154529028059E-2</v>
      </c>
      <c r="EF4" s="33">
        <f>all!EF5</f>
        <v>7.4507357202493094E-6</v>
      </c>
      <c r="EG4" s="33">
        <f>all!EG5</f>
        <v>1.4636310502993529E-5</v>
      </c>
      <c r="EH4" s="33">
        <f>all!EH5</f>
        <v>5.7007011351751443E-7</v>
      </c>
      <c r="EI4" s="33">
        <f>all!EI5</f>
        <v>3.574696032173179E-5</v>
      </c>
      <c r="EJ4" s="33">
        <f>all!EJ5</f>
        <v>4.5689414521212266E-5</v>
      </c>
      <c r="EK4" s="33">
        <f>all!EK5</f>
        <v>6.2936571113607854E-3</v>
      </c>
      <c r="EL4" s="33">
        <f>all!EL5</f>
        <v>2.0325301689436341E-5</v>
      </c>
      <c r="EM4" s="33">
        <f>all!EM5</f>
        <v>1.1972408993488587E-6</v>
      </c>
      <c r="EN4" s="33">
        <f>all!EN5</f>
        <v>2.1005463846363085E-3</v>
      </c>
      <c r="EO4" s="33">
        <f>all!EO5</f>
        <v>3.0477300001794077E-4</v>
      </c>
      <c r="EP4" s="33"/>
      <c r="EQ4" s="33">
        <f>all!EQ5</f>
        <v>199.49614485629243</v>
      </c>
    </row>
    <row r="5" spans="1:147" s="3" customFormat="1">
      <c r="A5" s="33" t="str">
        <f>all!A6</f>
        <v>LM-JB-03-04</v>
      </c>
      <c r="B5" s="33" t="str">
        <f>all!B6</f>
        <v>Fakos</v>
      </c>
      <c r="C5" s="33" t="str">
        <f>all!C6</f>
        <v>epithermal</v>
      </c>
      <c r="D5" s="33" t="str">
        <f>all!D6</f>
        <v>transitional</v>
      </c>
      <c r="E5" s="33" t="str">
        <f>all!E6</f>
        <v>pyrite</v>
      </c>
      <c r="F5" s="33" t="str">
        <f>all!F6</f>
        <v>euhedral</v>
      </c>
      <c r="G5" s="33">
        <f>all!G6</f>
        <v>16.210821166827198</v>
      </c>
      <c r="H5" s="33">
        <f>all!H6</f>
        <v>505920.23765907501</v>
      </c>
      <c r="I5" s="33">
        <f>all!I6</f>
        <v>146.63390053649101</v>
      </c>
      <c r="J5" s="33">
        <f>all!J6</f>
        <v>83.437491280783604</v>
      </c>
      <c r="K5" s="33">
        <f>all!K6</f>
        <v>0.29954534706285502</v>
      </c>
      <c r="L5" s="33">
        <f>all!L6</f>
        <v>1.2536057221835899</v>
      </c>
      <c r="M5" s="33">
        <f>all!M6</f>
        <v>3.6737570871578799E-2</v>
      </c>
      <c r="N5" s="33">
        <f>all!N6</f>
        <v>0.49404786747588603</v>
      </c>
      <c r="O5" s="33">
        <f>all!O6</f>
        <v>914.96399775749296</v>
      </c>
      <c r="P5" s="33">
        <f>all!P6</f>
        <v>368.71088556937099</v>
      </c>
      <c r="Q5" s="33">
        <f>all!Q6</f>
        <v>1.8186833620800098E-2</v>
      </c>
      <c r="R5" s="33">
        <f>all!R6</f>
        <v>0.25138489771530198</v>
      </c>
      <c r="S5" s="33">
        <f>all!S6</f>
        <v>1.805789154397967E-2</v>
      </c>
      <c r="T5" s="33">
        <f>all!T6</f>
        <v>9.1979249822214698E-2</v>
      </c>
      <c r="U5" s="33">
        <f>all!U6</f>
        <v>5.83630499562343E-2</v>
      </c>
      <c r="V5" s="33">
        <f>all!V6</f>
        <v>1.21557931784956</v>
      </c>
      <c r="W5" s="33">
        <f>all!W6</f>
        <v>5.5227183218409302E-4</v>
      </c>
      <c r="X5" s="33">
        <f>all!X6</f>
        <v>1.2596914518307E-2</v>
      </c>
      <c r="Y5" s="33">
        <f>all!Y6</f>
        <v>0.174240922171888</v>
      </c>
      <c r="Z5" s="33">
        <f>all!Z6</f>
        <v>3.7254676329337502E-2</v>
      </c>
      <c r="AA5" s="33">
        <f>all!AA6</f>
        <v>1.7574102275323575</v>
      </c>
      <c r="AB5" s="33">
        <f>all!AB6</f>
        <v>2116.0981069971563</v>
      </c>
      <c r="AC5" s="33">
        <f>all!AC6</f>
        <v>0.21381128993673432</v>
      </c>
      <c r="AD5" s="33">
        <f>all!AD6</f>
        <v>0.16026193478200185</v>
      </c>
      <c r="AE5" s="33">
        <f>all!AE6</f>
        <v>7.2295958729374679E-2</v>
      </c>
      <c r="AF5" s="33">
        <f>all!AF6</f>
        <v>0.33495604378550853</v>
      </c>
      <c r="AG5" s="33">
        <f>all!AG6</f>
        <v>1.240288470419169E-4</v>
      </c>
      <c r="AH5" s="33">
        <f>all!AH6</f>
        <v>0.10437751014000521</v>
      </c>
      <c r="AI5" s="33">
        <f>all!AI6</f>
        <v>2.5406591649702708E-4</v>
      </c>
      <c r="AJ5" s="33">
        <f>all!AJ6</f>
        <v>2.5144996090287752</v>
      </c>
      <c r="AK5" s="33">
        <f>all!AK6</f>
        <v>8.590724567933155E-5</v>
      </c>
      <c r="AL5" s="33">
        <f>all!AL6</f>
        <v>3.9801880562885381E-4</v>
      </c>
      <c r="AM5" s="33">
        <f>all!AM6</f>
        <v>1.240288470419169E-4</v>
      </c>
      <c r="AN5" s="33"/>
      <c r="AO5" s="33"/>
      <c r="AP5" s="33">
        <f>all!AP6</f>
        <v>0.21995956058636601</v>
      </c>
      <c r="AQ5" s="33">
        <f>all!AQ6</f>
        <v>4.9195576835402397</v>
      </c>
      <c r="AR5" s="33">
        <f>all!AR6</f>
        <v>2.20746814729289E-2</v>
      </c>
      <c r="AS5" s="33">
        <f>all!AS6</f>
        <v>0.32798148832012097</v>
      </c>
      <c r="AT5" s="33">
        <f>all!AT6</f>
        <v>0.22149790894468299</v>
      </c>
      <c r="AU5" s="33">
        <f>all!AU6</f>
        <v>1.2536057221835899</v>
      </c>
      <c r="AV5" s="33">
        <f>all!AV6</f>
        <v>3.6737570871578799E-2</v>
      </c>
      <c r="AW5" s="33">
        <f>all!AW6</f>
        <v>0.49404786747588603</v>
      </c>
      <c r="AX5" s="33">
        <f>all!AX6</f>
        <v>0.243833618843289</v>
      </c>
      <c r="AY5" s="33">
        <f>all!AY6</f>
        <v>1.09003123745509</v>
      </c>
      <c r="AZ5" s="33">
        <f>all!AZ6</f>
        <v>1.8186833620800098E-2</v>
      </c>
      <c r="BA5" s="33">
        <f>all!BA6</f>
        <v>0.25138489771530198</v>
      </c>
      <c r="BB5" s="33">
        <f>all!BB6</f>
        <v>1.8370620993375199E-2</v>
      </c>
      <c r="BC5" s="33">
        <f>all!BC6</f>
        <v>9.1979249822214698E-2</v>
      </c>
      <c r="BD5" s="33">
        <f>all!BD6</f>
        <v>5.83630499562343E-2</v>
      </c>
      <c r="BE5" s="33">
        <f>all!BE6</f>
        <v>0.20888114851849099</v>
      </c>
      <c r="BF5" s="33">
        <f>all!BF6</f>
        <v>5.5227183218409302E-4</v>
      </c>
      <c r="BG5" s="33">
        <f>all!BG6</f>
        <v>1.2596914518307E-2</v>
      </c>
      <c r="BH5" s="33">
        <f>all!BH6</f>
        <v>3.88334379313717E-2</v>
      </c>
      <c r="BI5" s="33">
        <f>all!BI6</f>
        <v>1.00281592898523E-2</v>
      </c>
      <c r="BJ5" s="33"/>
      <c r="BK5" s="33">
        <f>all!BK6</f>
        <v>1.4337075141489299</v>
      </c>
      <c r="BL5" s="33">
        <f>all!BL6</f>
        <v>22744.783747363101</v>
      </c>
      <c r="BM5" s="33">
        <f>all!BM6</f>
        <v>101.78329975455701</v>
      </c>
      <c r="BN5" s="33">
        <f>all!BN6</f>
        <v>48.0047271169609</v>
      </c>
      <c r="BO5" s="33">
        <f>all!BO6</f>
        <v>0.50780423044739098</v>
      </c>
      <c r="BP5" s="33">
        <f>all!BP6</f>
        <v>0.97532127592635598</v>
      </c>
      <c r="BQ5" s="33">
        <f>all!BQ6</f>
        <v>2.59908138750804E-3</v>
      </c>
      <c r="BR5" s="33">
        <f>all!BR6</f>
        <v>0.30124689871811799</v>
      </c>
      <c r="BS5" s="33">
        <f>all!BS6</f>
        <v>107.24179857401199</v>
      </c>
      <c r="BT5" s="33">
        <f>all!BT6</f>
        <v>61.206614579502002</v>
      </c>
      <c r="BU5" s="33">
        <f>all!BU6</f>
        <v>9.858408000188799E-4</v>
      </c>
      <c r="BV5" s="33">
        <f>all!BV6</f>
        <v>8.3072263436785101E-2</v>
      </c>
      <c r="BW5" s="33">
        <f>all!BW6</f>
        <v>6.4142107121550503E-3</v>
      </c>
      <c r="BX5" s="33">
        <f>all!BX6</f>
        <v>2.1106829416614001E-2</v>
      </c>
      <c r="BY5" s="33">
        <f>all!BY6</f>
        <v>2.0188727605898599E-2</v>
      </c>
      <c r="BZ5" s="33">
        <f>all!BZ6</f>
        <v>1.02936205904544</v>
      </c>
      <c r="CA5" s="33">
        <f>all!CA6</f>
        <v>4.03194594776613E-4</v>
      </c>
      <c r="CB5" s="33">
        <f>all!CB6</f>
        <v>6.2059059662702004E-3</v>
      </c>
      <c r="CC5" s="33">
        <f>all!CC6</f>
        <v>0.18548682560219801</v>
      </c>
      <c r="CD5" s="33">
        <f>all!CD6</f>
        <v>4.8518710319905997E-2</v>
      </c>
      <c r="CE5" s="33"/>
      <c r="CF5" s="33">
        <f>all!CF6</f>
        <v>16.210821166827198</v>
      </c>
      <c r="CG5" s="33">
        <f>all!CG6</f>
        <v>505920.23765907501</v>
      </c>
      <c r="CH5" s="33">
        <f>all!CH6</f>
        <v>146.63390053649101</v>
      </c>
      <c r="CI5" s="33">
        <f>all!CI6</f>
        <v>83.437491280783604</v>
      </c>
      <c r="CJ5" s="33">
        <f>all!CJ6</f>
        <v>0.29954534706285502</v>
      </c>
      <c r="CK5" s="33">
        <f>all!CK6</f>
        <v>1.2536057221835899</v>
      </c>
      <c r="CL5" s="33">
        <f>all!CL6</f>
        <v>3.6737570871578799E-2</v>
      </c>
      <c r="CM5" s="33">
        <f>all!CM6</f>
        <v>0.49404786747588603</v>
      </c>
      <c r="CN5" s="33">
        <f>all!CN6</f>
        <v>914.96399775749296</v>
      </c>
      <c r="CO5" s="33">
        <f>all!CO6</f>
        <v>368.71088556937099</v>
      </c>
      <c r="CP5" s="33">
        <f>all!CP6</f>
        <v>1.8186833620800098E-2</v>
      </c>
      <c r="CQ5" s="33">
        <f>all!CQ6</f>
        <v>0.25138489771530198</v>
      </c>
      <c r="CR5" s="33">
        <f>all!CR6</f>
        <v>1.805789154397967E-2</v>
      </c>
      <c r="CS5" s="33">
        <f>all!CS6</f>
        <v>9.1979249822214698E-2</v>
      </c>
      <c r="CT5" s="33">
        <f>all!CT6</f>
        <v>5.83630499562343E-2</v>
      </c>
      <c r="CU5" s="33">
        <f>all!CU6</f>
        <v>1.21557931784956</v>
      </c>
      <c r="CV5" s="33">
        <f>all!CV6</f>
        <v>5.5227183218409302E-4</v>
      </c>
      <c r="CW5" s="33">
        <f>all!CW6</f>
        <v>1.2596914518307E-2</v>
      </c>
      <c r="CX5" s="33">
        <f>all!CX6</f>
        <v>0.174240922171888</v>
      </c>
      <c r="CY5" s="33">
        <f>all!CY6</f>
        <v>3.7254676329337502E-2</v>
      </c>
      <c r="CZ5" s="33"/>
      <c r="DA5" s="33">
        <f>all!DA6</f>
        <v>0.2950745696634986</v>
      </c>
      <c r="DB5" s="33">
        <f>all!DB6</f>
        <v>9059.3649862848069</v>
      </c>
      <c r="DC5" s="33">
        <f>all!DC6</f>
        <v>2.4881374257038651</v>
      </c>
      <c r="DD5" s="33">
        <f>all!DD6</f>
        <v>1.4215821758627649</v>
      </c>
      <c r="DE5" s="33">
        <f>all!DE6</f>
        <v>4.7138348135658424E-3</v>
      </c>
      <c r="DF5" s="33">
        <f>all!DF6</f>
        <v>1.9171214592194369E-2</v>
      </c>
      <c r="DG5" s="33">
        <f>all!DG6</f>
        <v>5.269074892299356E-4</v>
      </c>
      <c r="DH5" s="33">
        <f>all!DH6</f>
        <v>6.8041298371558472E-3</v>
      </c>
      <c r="DI5" s="33">
        <f>all!DI6</f>
        <v>12.212285879606055</v>
      </c>
      <c r="DJ5" s="33">
        <f>all!DJ6</f>
        <v>4.669590749358802</v>
      </c>
      <c r="DK5" s="33">
        <f>all!DK6</f>
        <v>1.6860236493053651E-4</v>
      </c>
      <c r="DL5" s="33">
        <f>all!DL6</f>
        <v>2.2363015871694229E-3</v>
      </c>
      <c r="DM5" s="33">
        <f>all!DM6</f>
        <v>1.5727404713528951E-4</v>
      </c>
      <c r="DN5" s="33">
        <f>all!DN6</f>
        <v>7.7482309680915423E-4</v>
      </c>
      <c r="DO5" s="33">
        <f>all!DO6</f>
        <v>4.7932859688103071E-4</v>
      </c>
      <c r="DP5" s="33">
        <f>all!DP6</f>
        <v>9.5264836822065834E-3</v>
      </c>
      <c r="DQ5" s="33">
        <f>all!DQ6</f>
        <v>2.8038864070274522E-6</v>
      </c>
      <c r="DR5" s="33">
        <f>all!DR6</f>
        <v>6.1633775941121412E-5</v>
      </c>
      <c r="DS5" s="33">
        <f>all!DS6</f>
        <v>8.4093109156316607E-4</v>
      </c>
      <c r="DT5" s="33">
        <f>all!DT6</f>
        <v>1.7826877494115718E-4</v>
      </c>
      <c r="DU5" s="33"/>
      <c r="DV5" s="33">
        <f>all!DV6</f>
        <v>3.2491730463733788E-3</v>
      </c>
      <c r="DW5" s="33">
        <f>all!DW6</f>
        <v>99.755951738787061</v>
      </c>
      <c r="DX5" s="33">
        <f>all!DX6</f>
        <v>2.7397783104417425E-2</v>
      </c>
      <c r="DY5" s="33">
        <f>all!DY6</f>
        <v>1.565355663921008E-2</v>
      </c>
      <c r="DZ5" s="33">
        <f>all!DZ6</f>
        <v>5.1905743821844665E-5</v>
      </c>
      <c r="EA5" s="33">
        <f>all!EA6</f>
        <v>2.1110119313309109E-4</v>
      </c>
      <c r="EB5" s="33">
        <f>all!EB6</f>
        <v>5.801969359442086E-6</v>
      </c>
      <c r="EC5" s="33">
        <f>all!EC6</f>
        <v>7.4922740025083393E-5</v>
      </c>
      <c r="ED5" s="33">
        <f>all!ED6</f>
        <v>0.13447390657850611</v>
      </c>
      <c r="EE5" s="33">
        <f>all!EE6</f>
        <v>5.1418556393095838E-2</v>
      </c>
      <c r="EF5" s="33">
        <f>all!EF6</f>
        <v>1.8565417559088076E-6</v>
      </c>
      <c r="EG5" s="33">
        <f>all!EG6</f>
        <v>2.4624727399854048E-5</v>
      </c>
      <c r="EH5" s="33">
        <f>all!EH6</f>
        <v>1.7318015423314609E-6</v>
      </c>
      <c r="EI5" s="33">
        <f>all!EI6</f>
        <v>8.5318579799365192E-6</v>
      </c>
      <c r="EJ5" s="33">
        <f>all!EJ6</f>
        <v>5.2780609292013562E-6</v>
      </c>
      <c r="EK5" s="33">
        <f>all!EK6</f>
        <v>1.048995650226324E-4</v>
      </c>
      <c r="EL5" s="33">
        <f>all!EL6</f>
        <v>3.0874609591723348E-8</v>
      </c>
      <c r="EM5" s="33">
        <f>all!EM6</f>
        <v>6.78671848144968E-7</v>
      </c>
      <c r="EN5" s="33">
        <f>all!EN6</f>
        <v>9.2597970732629297E-6</v>
      </c>
      <c r="EO5" s="33">
        <f>all!EO6</f>
        <v>1.9629821004546618E-6</v>
      </c>
      <c r="EP5" s="33"/>
      <c r="EQ5" s="33">
        <f>all!EQ6</f>
        <v>199.51190347757412</v>
      </c>
    </row>
    <row r="6" spans="1:147" s="3" customFormat="1">
      <c r="A6" s="33" t="str">
        <f>all!A7</f>
        <v>LM-JB-03-05</v>
      </c>
      <c r="B6" s="33" t="str">
        <f>all!B7</f>
        <v>Fakos</v>
      </c>
      <c r="C6" s="33" t="str">
        <f>all!C7</f>
        <v>epithermal</v>
      </c>
      <c r="D6" s="33" t="str">
        <f>all!D7</f>
        <v>transitional</v>
      </c>
      <c r="E6" s="33" t="str">
        <f>all!E7</f>
        <v>pyrite</v>
      </c>
      <c r="F6" s="33" t="str">
        <f>all!F7</f>
        <v>euhedral</v>
      </c>
      <c r="G6" s="33">
        <f>all!G7</f>
        <v>15.388031018643099</v>
      </c>
      <c r="H6" s="33">
        <f>all!H7</f>
        <v>498718.43245555402</v>
      </c>
      <c r="I6" s="33">
        <f>all!I7</f>
        <v>9.5036010429364701</v>
      </c>
      <c r="J6" s="33">
        <f>all!J7</f>
        <v>275.60748798881798</v>
      </c>
      <c r="K6" s="33">
        <f>all!K7</f>
        <v>8.5151439199487005</v>
      </c>
      <c r="L6" s="33">
        <f>all!L7</f>
        <v>1.06100348443915</v>
      </c>
      <c r="M6" s="33">
        <f>all!M7</f>
        <v>4.7939565320118803E-2</v>
      </c>
      <c r="N6" s="33">
        <f>all!N7</f>
        <v>0.51374071833556001</v>
      </c>
      <c r="O6" s="33">
        <f>all!O7</f>
        <v>314.98267967896498</v>
      </c>
      <c r="P6" s="33">
        <f>all!P7</f>
        <v>12.3167359466454</v>
      </c>
      <c r="Q6" s="33">
        <f>all!Q7</f>
        <v>2.4679774653750101E-2</v>
      </c>
      <c r="R6" s="33">
        <f>all!R7</f>
        <v>0.12219710171892199</v>
      </c>
      <c r="S6" s="33">
        <f>all!S7</f>
        <v>1.1689227768227471E-2</v>
      </c>
      <c r="T6" s="33">
        <f>all!T7</f>
        <v>9.4423021078772706E-2</v>
      </c>
      <c r="U6" s="33">
        <f>all!U7</f>
        <v>1.1228820069349399</v>
      </c>
      <c r="V6" s="33">
        <f>all!V7</f>
        <v>0.21880045276787999</v>
      </c>
      <c r="W6" s="33">
        <f>all!W7</f>
        <v>3.43737272813208E-2</v>
      </c>
      <c r="X6" s="33">
        <f>all!X7</f>
        <v>1.21848420754331E-2</v>
      </c>
      <c r="Y6" s="33">
        <f>all!Y7</f>
        <v>22.835630417258301</v>
      </c>
      <c r="Z6" s="33">
        <f>all!Z7</f>
        <v>6.3727600199507503E-2</v>
      </c>
      <c r="AA6" s="33">
        <f>all!AA7</f>
        <v>3.4482376049674142E-2</v>
      </c>
      <c r="AB6" s="33">
        <f>all!AB7</f>
        <v>0.53936483125672241</v>
      </c>
      <c r="AC6" s="33">
        <f>all!AC7</f>
        <v>2.7907090382468533E-3</v>
      </c>
      <c r="AD6" s="33">
        <f>all!AD7</f>
        <v>3.0171821043057608E-2</v>
      </c>
      <c r="AE6" s="33">
        <f>all!AE7</f>
        <v>5.3358903839257536E-4</v>
      </c>
      <c r="AF6" s="33">
        <f>all!AF7</f>
        <v>4.9172367323229597E-2</v>
      </c>
      <c r="AG6" s="33">
        <f>all!AG7</f>
        <v>2.5968866477295242E-3</v>
      </c>
      <c r="AH6" s="33">
        <f>all!AH7</f>
        <v>1.0807573166492512E-3</v>
      </c>
      <c r="AI6" s="33">
        <f>all!AI7</f>
        <v>6.705626626327385E-3</v>
      </c>
      <c r="AJ6" s="33">
        <f>all!AJ7</f>
        <v>1.2960072598796417</v>
      </c>
      <c r="AK6" s="33">
        <f>all!AK7</f>
        <v>1.2821289551595242E-3</v>
      </c>
      <c r="AL6" s="33">
        <f>all!AL7</f>
        <v>0.11815331913259547</v>
      </c>
      <c r="AM6" s="33">
        <f>all!AM7</f>
        <v>2.5968866477295242E-3</v>
      </c>
      <c r="AN6" s="33"/>
      <c r="AO6" s="33"/>
      <c r="AP6" s="33">
        <f>all!AP7</f>
        <v>0.28905056606753798</v>
      </c>
      <c r="AQ6" s="33">
        <f>all!AQ7</f>
        <v>9.9794514214251304</v>
      </c>
      <c r="AR6" s="33">
        <f>all!AR7</f>
        <v>4.0326511179345201E-2</v>
      </c>
      <c r="AS6" s="33">
        <f>all!AS7</f>
        <v>0.189490579249773</v>
      </c>
      <c r="AT6" s="33">
        <f>all!AT7</f>
        <v>0.18366838002838101</v>
      </c>
      <c r="AU6" s="33">
        <f>all!AU7</f>
        <v>1.06100348443915</v>
      </c>
      <c r="AV6" s="33">
        <f>all!AV7</f>
        <v>4.7939565320118803E-2</v>
      </c>
      <c r="AW6" s="33">
        <f>all!AW7</f>
        <v>0.51374071833556001</v>
      </c>
      <c r="AX6" s="33">
        <f>all!AX7</f>
        <v>0.23444220941959101</v>
      </c>
      <c r="AY6" s="33">
        <f>all!AY7</f>
        <v>1.60897724656032</v>
      </c>
      <c r="AZ6" s="33">
        <f>all!AZ7</f>
        <v>2.4679774653750101E-2</v>
      </c>
      <c r="BA6" s="33">
        <f>all!BA7</f>
        <v>0.12219710171892199</v>
      </c>
      <c r="BB6" s="33">
        <f>all!BB7</f>
        <v>1.2010266039895299E-2</v>
      </c>
      <c r="BC6" s="33">
        <f>all!BC7</f>
        <v>9.4423021078772706E-2</v>
      </c>
      <c r="BD6" s="33">
        <f>all!BD7</f>
        <v>3.8980621325305699E-2</v>
      </c>
      <c r="BE6" s="33">
        <f>all!BE7</f>
        <v>0.177079972125503</v>
      </c>
      <c r="BF6" s="33">
        <f>all!BF7</f>
        <v>3.43737272813208E-2</v>
      </c>
      <c r="BG6" s="33">
        <f>all!BG7</f>
        <v>1.21848420754331E-2</v>
      </c>
      <c r="BH6" s="33">
        <f>all!BH7</f>
        <v>3.9952320899207402E-2</v>
      </c>
      <c r="BI6" s="33">
        <f>all!BI7</f>
        <v>1.31194822235896E-2</v>
      </c>
      <c r="BJ6" s="33"/>
      <c r="BK6" s="33">
        <f>all!BK7</f>
        <v>1.1764123727059601</v>
      </c>
      <c r="BL6" s="33">
        <f>all!BL7</f>
        <v>20331.1982936233</v>
      </c>
      <c r="BM6" s="33">
        <f>all!BM7</f>
        <v>6.3188716857972</v>
      </c>
      <c r="BN6" s="33">
        <f>all!BN7</f>
        <v>116.68898334199601</v>
      </c>
      <c r="BO6" s="33">
        <f>all!BO7</f>
        <v>4.0365584409718203</v>
      </c>
      <c r="BP6" s="33">
        <f>all!BP7</f>
        <v>0.38065637066515901</v>
      </c>
      <c r="BQ6" s="33">
        <f>all!BQ7</f>
        <v>0.19160684567613001</v>
      </c>
      <c r="BR6" s="33">
        <f>all!BR7</f>
        <v>0.313784207915838</v>
      </c>
      <c r="BS6" s="33">
        <f>all!BS7</f>
        <v>35.701083804400596</v>
      </c>
      <c r="BT6" s="33">
        <f>all!BT7</f>
        <v>3.6466419373776602</v>
      </c>
      <c r="BU6" s="33">
        <f>all!BU7</f>
        <v>2.5485689223187901E-2</v>
      </c>
      <c r="BV6" s="33">
        <f>all!BV7</f>
        <v>0.107166108466531</v>
      </c>
      <c r="BW6" s="33">
        <f>all!BW7</f>
        <v>6.0896185619868596E-3</v>
      </c>
      <c r="BX6" s="33">
        <f>all!BX7</f>
        <v>4.9393616031674997E-2</v>
      </c>
      <c r="BY6" s="33">
        <f>all!BY7</f>
        <v>0.84413434819551902</v>
      </c>
      <c r="BZ6" s="33">
        <f>all!BZ7</f>
        <v>0.283121867734624</v>
      </c>
      <c r="CA6" s="33">
        <f>all!CA7</f>
        <v>1.2426500427754301E-2</v>
      </c>
      <c r="CB6" s="33">
        <f>all!CB7</f>
        <v>8.4675401645257203E-3</v>
      </c>
      <c r="CC6" s="33">
        <f>all!CC7</f>
        <v>24.147090849020199</v>
      </c>
      <c r="CD6" s="33">
        <f>all!CD7</f>
        <v>8.1320943888966005E-2</v>
      </c>
      <c r="CE6" s="33"/>
      <c r="CF6" s="33">
        <f>all!CF7</f>
        <v>15.388031018643099</v>
      </c>
      <c r="CG6" s="33">
        <f>all!CG7</f>
        <v>498718.43245555402</v>
      </c>
      <c r="CH6" s="33">
        <f>all!CH7</f>
        <v>9.5036010429364701</v>
      </c>
      <c r="CI6" s="33">
        <f>all!CI7</f>
        <v>275.60748798881798</v>
      </c>
      <c r="CJ6" s="33">
        <f>all!CJ7</f>
        <v>8.5151439199487005</v>
      </c>
      <c r="CK6" s="33">
        <f>all!CK7</f>
        <v>1.06100348443915</v>
      </c>
      <c r="CL6" s="33">
        <f>all!CL7</f>
        <v>4.7939565320118803E-2</v>
      </c>
      <c r="CM6" s="33">
        <f>all!CM7</f>
        <v>0.51374071833556001</v>
      </c>
      <c r="CN6" s="33">
        <f>all!CN7</f>
        <v>314.98267967896498</v>
      </c>
      <c r="CO6" s="33">
        <f>all!CO7</f>
        <v>12.3167359466454</v>
      </c>
      <c r="CP6" s="33">
        <f>all!CP7</f>
        <v>2.4679774653750101E-2</v>
      </c>
      <c r="CQ6" s="33">
        <f>all!CQ7</f>
        <v>0.12219710171892199</v>
      </c>
      <c r="CR6" s="33">
        <f>all!CR7</f>
        <v>1.1689227768227471E-2</v>
      </c>
      <c r="CS6" s="33">
        <f>all!CS7</f>
        <v>9.4423021078772706E-2</v>
      </c>
      <c r="CT6" s="33">
        <f>all!CT7</f>
        <v>1.1228820069349399</v>
      </c>
      <c r="CU6" s="33">
        <f>all!CU7</f>
        <v>0.21880045276787999</v>
      </c>
      <c r="CV6" s="33">
        <f>all!CV7</f>
        <v>3.43737272813208E-2</v>
      </c>
      <c r="CW6" s="33">
        <f>all!CW7</f>
        <v>1.21848420754331E-2</v>
      </c>
      <c r="CX6" s="33">
        <f>all!CX7</f>
        <v>22.835630417258301</v>
      </c>
      <c r="CY6" s="33">
        <f>all!CY7</f>
        <v>6.3727600199507503E-2</v>
      </c>
      <c r="CZ6" s="33"/>
      <c r="DA6" s="33">
        <f>all!DA7</f>
        <v>0.28009787931571978</v>
      </c>
      <c r="DB6" s="33">
        <f>all!DB7</f>
        <v>8930.4043773937519</v>
      </c>
      <c r="DC6" s="33">
        <f>all!DC7</f>
        <v>0.16126056353526486</v>
      </c>
      <c r="DD6" s="33">
        <f>all!DD7</f>
        <v>4.695715156879956</v>
      </c>
      <c r="DE6" s="33">
        <f>all!DE7</f>
        <v>0.13399968400762755</v>
      </c>
      <c r="DF6" s="33">
        <f>all!DF7</f>
        <v>1.6225775874585565E-2</v>
      </c>
      <c r="DG6" s="33">
        <f>all!DG7</f>
        <v>6.8757175279489987E-4</v>
      </c>
      <c r="DH6" s="33">
        <f>all!DH7</f>
        <v>7.0753438691028786E-3</v>
      </c>
      <c r="DI6" s="33">
        <f>all!DI7</f>
        <v>4.2041638149607721</v>
      </c>
      <c r="DJ6" s="33">
        <f>all!DJ7</f>
        <v>0.15598703073259121</v>
      </c>
      <c r="DK6" s="33">
        <f>all!DK7</f>
        <v>2.2879564740813419E-4</v>
      </c>
      <c r="DL6" s="33">
        <f>all!DL7</f>
        <v>1.0870564421535437E-3</v>
      </c>
      <c r="DM6" s="33">
        <f>all!DM7</f>
        <v>1.0180657883108459E-4</v>
      </c>
      <c r="DN6" s="33">
        <f>all!DN7</f>
        <v>7.9540915743216839E-4</v>
      </c>
      <c r="DO6" s="33">
        <f>all!DO7</f>
        <v>9.2220926982173115E-3</v>
      </c>
      <c r="DP6" s="33">
        <f>all!DP7</f>
        <v>1.7147370906573668E-3</v>
      </c>
      <c r="DQ6" s="33">
        <f>all!DQ7</f>
        <v>1.7451555749603572E-4</v>
      </c>
      <c r="DR6" s="33">
        <f>all!DR7</f>
        <v>5.9617601220026789E-5</v>
      </c>
      <c r="DS6" s="33">
        <f>all!DS7</f>
        <v>0.11021057151186439</v>
      </c>
      <c r="DT6" s="33">
        <f>all!DT7</f>
        <v>3.0494537429546017E-4</v>
      </c>
      <c r="DU6" s="33"/>
      <c r="DV6" s="33">
        <f>all!DV7</f>
        <v>3.1326603302199068E-3</v>
      </c>
      <c r="DW6" s="33">
        <f>all!DW7</f>
        <v>99.879097957574359</v>
      </c>
      <c r="DX6" s="33">
        <f>all!DX7</f>
        <v>1.8035644234435998E-3</v>
      </c>
      <c r="DY6" s="33">
        <f>all!DY7</f>
        <v>5.2517643581975595E-2</v>
      </c>
      <c r="DZ6" s="33">
        <f>all!DZ7</f>
        <v>1.4986743040618904E-3</v>
      </c>
      <c r="EA6" s="33">
        <f>all!EA7</f>
        <v>1.8147172171931801E-4</v>
      </c>
      <c r="EB6" s="33">
        <f>all!EB7</f>
        <v>7.6899145378123101E-6</v>
      </c>
      <c r="EC6" s="33">
        <f>all!EC7</f>
        <v>7.9131798910979064E-5</v>
      </c>
      <c r="ED6" s="33">
        <f>all!ED7</f>
        <v>4.7020053265124637E-2</v>
      </c>
      <c r="EE6" s="33">
        <f>all!EE7</f>
        <v>1.7445843731432977E-3</v>
      </c>
      <c r="EF6" s="33">
        <f>all!EF7</f>
        <v>2.5588878077671972E-6</v>
      </c>
      <c r="EG6" s="33">
        <f>all!EG7</f>
        <v>1.2157816408191848E-5</v>
      </c>
      <c r="EH6" s="33">
        <f>all!EH7</f>
        <v>1.1386213692109365E-6</v>
      </c>
      <c r="EI6" s="33">
        <f>all!EI7</f>
        <v>8.8959856456919348E-6</v>
      </c>
      <c r="EJ6" s="33">
        <f>all!EJ7</f>
        <v>1.0314138767452881E-4</v>
      </c>
      <c r="EK6" s="33">
        <f>all!EK7</f>
        <v>1.9177899075073637E-5</v>
      </c>
      <c r="EL6" s="33">
        <f>all!EL7</f>
        <v>1.9518104360862274E-6</v>
      </c>
      <c r="EM6" s="33">
        <f>all!EM7</f>
        <v>6.6677296801070904E-7</v>
      </c>
      <c r="EN6" s="33">
        <f>all!EN7</f>
        <v>1.2326129929635114E-3</v>
      </c>
      <c r="EO6" s="33">
        <f>all!EO7</f>
        <v>3.410558763505198E-6</v>
      </c>
      <c r="EP6" s="33"/>
      <c r="EQ6" s="33">
        <f>all!EQ7</f>
        <v>199.75819591514872</v>
      </c>
    </row>
    <row r="7" spans="1:147" s="3" customFormat="1">
      <c r="A7" s="33" t="str">
        <f>all!A8</f>
        <v>LM-JB-03-06</v>
      </c>
      <c r="B7" s="33" t="str">
        <f>all!B8</f>
        <v>Fakos</v>
      </c>
      <c r="C7" s="33" t="str">
        <f>all!C8</f>
        <v>epithermal</v>
      </c>
      <c r="D7" s="33" t="str">
        <f>all!D8</f>
        <v>transitional</v>
      </c>
      <c r="E7" s="33" t="str">
        <f>all!E8</f>
        <v>pyrite</v>
      </c>
      <c r="F7" s="33" t="str">
        <f>all!F8</f>
        <v>euhedral</v>
      </c>
      <c r="G7" s="33">
        <f>all!G8</f>
        <v>26.637005315553701</v>
      </c>
      <c r="H7" s="33">
        <f>all!H8</f>
        <v>472106.81481934601</v>
      </c>
      <c r="I7" s="33">
        <f>all!I8</f>
        <v>462.07662933537301</v>
      </c>
      <c r="J7" s="33">
        <f>all!J8</f>
        <v>61.336161622286603</v>
      </c>
      <c r="K7" s="33">
        <f>all!K8</f>
        <v>8.8093152918352402</v>
      </c>
      <c r="L7" s="33">
        <f>all!L8</f>
        <v>1.3926355284767999</v>
      </c>
      <c r="M7" s="33">
        <f>all!M8</f>
        <v>0.24097025851137799</v>
      </c>
      <c r="N7" s="33">
        <f>all!N8</f>
        <v>1.43215619298442</v>
      </c>
      <c r="O7" s="33">
        <f>all!O8</f>
        <v>559.84964846157902</v>
      </c>
      <c r="P7" s="33">
        <f>all!P8</f>
        <v>76.821837419150796</v>
      </c>
      <c r="Q7" s="33">
        <f>all!Q8</f>
        <v>8.42037963950137E-2</v>
      </c>
      <c r="R7" s="33">
        <f>all!R8</f>
        <v>8.9893632459438405E-2</v>
      </c>
      <c r="S7" s="33">
        <f>all!S8</f>
        <v>1.7983825735985108E-2</v>
      </c>
      <c r="T7" s="33">
        <f>all!T8</f>
        <v>0.128343951419438</v>
      </c>
      <c r="U7" s="33">
        <f>all!U8</f>
        <v>0.62562237650416996</v>
      </c>
      <c r="V7" s="33">
        <f>all!V8</f>
        <v>12.179433025424199</v>
      </c>
      <c r="W7" s="33">
        <f>all!W8</f>
        <v>9.4674537456382393E-2</v>
      </c>
      <c r="X7" s="33">
        <f>all!X8</f>
        <v>2.9041881205627999E-2</v>
      </c>
      <c r="Y7" s="33">
        <f>all!Y8</f>
        <v>109.51429985638499</v>
      </c>
      <c r="Z7" s="33">
        <f>all!Z8</f>
        <v>7.7197855251851504</v>
      </c>
      <c r="AA7" s="33">
        <f>all!AA8</f>
        <v>7.5335106911462919</v>
      </c>
      <c r="AB7" s="33">
        <f>all!AB8</f>
        <v>0.70147768391793142</v>
      </c>
      <c r="AC7" s="33">
        <f>all!AC8</f>
        <v>7.0491118833875877E-2</v>
      </c>
      <c r="AD7" s="33">
        <f>all!AD8</f>
        <v>0.825358434367373</v>
      </c>
      <c r="AE7" s="33">
        <f>all!AE8</f>
        <v>2.6518802789875825E-4</v>
      </c>
      <c r="AF7" s="33">
        <f>all!AF8</f>
        <v>5.7127003261181371E-3</v>
      </c>
      <c r="AG7" s="33">
        <f>all!AG8</f>
        <v>1.8222907424711798E-4</v>
      </c>
      <c r="AH7" s="33">
        <f>all!AH8</f>
        <v>7.6888403163273642E-4</v>
      </c>
      <c r="AI7" s="33">
        <f>all!AI8</f>
        <v>1.6706721429060128E-2</v>
      </c>
      <c r="AJ7" s="33">
        <f>all!AJ8</f>
        <v>0.16625345785102208</v>
      </c>
      <c r="AK7" s="33">
        <f>all!AK8</f>
        <v>6.2850790024590353E-5</v>
      </c>
      <c r="AL7" s="33">
        <f>all!AL8</f>
        <v>1.3539364183036754E-3</v>
      </c>
      <c r="AM7" s="33">
        <f>all!AM8</f>
        <v>1.8222907424711798E-4</v>
      </c>
      <c r="AN7" s="33"/>
      <c r="AO7" s="33"/>
      <c r="AP7" s="33">
        <f>all!AP8</f>
        <v>0.28153028461024798</v>
      </c>
      <c r="AQ7" s="33">
        <f>all!AQ8</f>
        <v>9.7603354329649505</v>
      </c>
      <c r="AR7" s="33">
        <f>all!AR8</f>
        <v>2.85163263204158E-2</v>
      </c>
      <c r="AS7" s="33">
        <f>all!AS8</f>
        <v>0.232786829539362</v>
      </c>
      <c r="AT7" s="33">
        <f>all!AT8</f>
        <v>0.28434948360044998</v>
      </c>
      <c r="AU7" s="33">
        <f>all!AU8</f>
        <v>1.3926355284767999</v>
      </c>
      <c r="AV7" s="33">
        <f>all!AV8</f>
        <v>4.9215797632416597E-2</v>
      </c>
      <c r="AW7" s="33">
        <f>all!AW8</f>
        <v>0.29546365031803201</v>
      </c>
      <c r="AX7" s="33">
        <f>all!AX8</f>
        <v>0.174872035663137</v>
      </c>
      <c r="AY7" s="33">
        <f>all!AY8</f>
        <v>1.5847445115782199</v>
      </c>
      <c r="AZ7" s="33">
        <f>all!AZ8</f>
        <v>1.7610019234278101E-2</v>
      </c>
      <c r="BA7" s="33">
        <f>all!BA8</f>
        <v>8.9893632459438405E-2</v>
      </c>
      <c r="BB7" s="33">
        <f>all!BB8</f>
        <v>1.8420195170811199E-2</v>
      </c>
      <c r="BC7" s="33">
        <f>all!BC8</f>
        <v>0.128343951419438</v>
      </c>
      <c r="BD7" s="33">
        <f>all!BD8</f>
        <v>5.4546963960029303E-2</v>
      </c>
      <c r="BE7" s="33">
        <f>all!BE8</f>
        <v>0.17727341581004999</v>
      </c>
      <c r="BF7" s="33">
        <f>all!BF8</f>
        <v>2.5558440360140999E-2</v>
      </c>
      <c r="BG7" s="33">
        <f>all!BG8</f>
        <v>1.66467032153059E-2</v>
      </c>
      <c r="BH7" s="33">
        <f>all!BH8</f>
        <v>2.10176735447875E-2</v>
      </c>
      <c r="BI7" s="33">
        <f>all!BI8</f>
        <v>1.8681228786368E-2</v>
      </c>
      <c r="BJ7" s="33"/>
      <c r="BK7" s="33">
        <f>all!BK8</f>
        <v>14.370765093130601</v>
      </c>
      <c r="BL7" s="33">
        <f>all!BL8</f>
        <v>37307.092938403701</v>
      </c>
      <c r="BM7" s="33">
        <f>all!BM8</f>
        <v>77.043532677680503</v>
      </c>
      <c r="BN7" s="33">
        <f>all!BN8</f>
        <v>10.661869384340401</v>
      </c>
      <c r="BO7" s="33">
        <f>all!BO8</f>
        <v>4.0838460257601401</v>
      </c>
      <c r="BP7" s="33">
        <f>all!BP8</f>
        <v>0.70445939400874102</v>
      </c>
      <c r="BQ7" s="33">
        <f>all!BQ8</f>
        <v>0.21412215342230101</v>
      </c>
      <c r="BR7" s="33">
        <f>all!BR8</f>
        <v>0.59082374018389805</v>
      </c>
      <c r="BS7" s="33">
        <f>all!BS8</f>
        <v>79.678194618335496</v>
      </c>
      <c r="BT7" s="33">
        <f>all!BT8</f>
        <v>32.567459958679599</v>
      </c>
      <c r="BU7" s="33">
        <f>all!BU8</f>
        <v>5.3879657902599097E-2</v>
      </c>
      <c r="BV7" s="33">
        <f>all!BV8</f>
        <v>0.14567233347240999</v>
      </c>
      <c r="BW7" s="33">
        <f>all!BW8</f>
        <v>5.8136959115204397E-3</v>
      </c>
      <c r="BX7" s="33">
        <f>all!BX8</f>
        <v>9.2432961352583901E-2</v>
      </c>
      <c r="BY7" s="33">
        <f>all!BY8</f>
        <v>0.227148806636463</v>
      </c>
      <c r="BZ7" s="33">
        <f>all!BZ8</f>
        <v>5.8328666308690602</v>
      </c>
      <c r="CA7" s="33">
        <f>all!CA8</f>
        <v>7.0493013179578304E-2</v>
      </c>
      <c r="CB7" s="33">
        <f>all!CB8</f>
        <v>2.7742687154246399E-2</v>
      </c>
      <c r="CC7" s="33">
        <f>all!CC8</f>
        <v>43.126725209416698</v>
      </c>
      <c r="CD7" s="33">
        <f>all!CD8</f>
        <v>3.98923775508616</v>
      </c>
      <c r="CE7" s="33"/>
      <c r="CF7" s="33">
        <f>all!CF8</f>
        <v>26.637005315553701</v>
      </c>
      <c r="CG7" s="33">
        <f>all!CG8</f>
        <v>472106.81481934601</v>
      </c>
      <c r="CH7" s="33">
        <f>all!CH8</f>
        <v>462.07662933537301</v>
      </c>
      <c r="CI7" s="33">
        <f>all!CI8</f>
        <v>61.336161622286603</v>
      </c>
      <c r="CJ7" s="33">
        <f>all!CJ8</f>
        <v>8.8093152918352402</v>
      </c>
      <c r="CK7" s="33">
        <f>all!CK8</f>
        <v>1.3926355284767999</v>
      </c>
      <c r="CL7" s="33">
        <f>all!CL8</f>
        <v>0.24097025851137799</v>
      </c>
      <c r="CM7" s="33">
        <f>all!CM8</f>
        <v>1.43215619298442</v>
      </c>
      <c r="CN7" s="33">
        <f>all!CN8</f>
        <v>559.84964846157902</v>
      </c>
      <c r="CO7" s="33">
        <f>all!CO8</f>
        <v>76.821837419150796</v>
      </c>
      <c r="CP7" s="33">
        <f>all!CP8</f>
        <v>8.42037963950137E-2</v>
      </c>
      <c r="CQ7" s="33">
        <f>all!CQ8</f>
        <v>8.9893632459438405E-2</v>
      </c>
      <c r="CR7" s="33">
        <f>all!CR8</f>
        <v>1.7983825735985108E-2</v>
      </c>
      <c r="CS7" s="33">
        <f>all!CS8</f>
        <v>0.128343951419438</v>
      </c>
      <c r="CT7" s="33">
        <f>all!CT8</f>
        <v>0.62562237650416996</v>
      </c>
      <c r="CU7" s="33">
        <f>all!CU8</f>
        <v>12.179433025424199</v>
      </c>
      <c r="CV7" s="33">
        <f>all!CV8</f>
        <v>9.4674537456382393E-2</v>
      </c>
      <c r="CW7" s="33">
        <f>all!CW8</f>
        <v>2.9041881205627999E-2</v>
      </c>
      <c r="CX7" s="33">
        <f>all!CX8</f>
        <v>109.51429985638499</v>
      </c>
      <c r="CY7" s="33">
        <f>all!CY8</f>
        <v>7.7197855251851504</v>
      </c>
      <c r="CZ7" s="33"/>
      <c r="DA7" s="33">
        <f>all!DA8</f>
        <v>0.48485531977216195</v>
      </c>
      <c r="DB7" s="33">
        <f>all!DB8</f>
        <v>8453.8779625632742</v>
      </c>
      <c r="DC7" s="33">
        <f>all!DC8</f>
        <v>7.8406845264701905</v>
      </c>
      <c r="DD7" s="33">
        <f>all!DD8</f>
        <v>1.0450265553245612</v>
      </c>
      <c r="DE7" s="33">
        <f>all!DE8</f>
        <v>0.13862895055291033</v>
      </c>
      <c r="DF7" s="33">
        <f>all!DF8</f>
        <v>2.1297377710304329E-2</v>
      </c>
      <c r="DG7" s="33">
        <f>all!DG8</f>
        <v>3.4561085798284351E-3</v>
      </c>
      <c r="DH7" s="33">
        <f>all!DH8</f>
        <v>1.9723952526985538E-2</v>
      </c>
      <c r="DI7" s="33">
        <f>all!DI8</f>
        <v>7.4724732048111502</v>
      </c>
      <c r="DJ7" s="33">
        <f>all!DJ8</f>
        <v>0.9729209399588501</v>
      </c>
      <c r="DK7" s="33">
        <f>all!DK8</f>
        <v>7.8061742380992449E-4</v>
      </c>
      <c r="DL7" s="33">
        <f>all!DL8</f>
        <v>7.9968715214203594E-4</v>
      </c>
      <c r="DM7" s="33">
        <f>all!DM8</f>
        <v>1.5662897573538216E-4</v>
      </c>
      <c r="DN7" s="33">
        <f>all!DN8</f>
        <v>1.0811553484916013E-3</v>
      </c>
      <c r="DO7" s="33">
        <f>all!DO8</f>
        <v>5.1381601224061262E-3</v>
      </c>
      <c r="DP7" s="33">
        <f>all!DP8</f>
        <v>9.5450102080126956E-2</v>
      </c>
      <c r="DQ7" s="33">
        <f>all!DQ8</f>
        <v>4.8066302352547875E-4</v>
      </c>
      <c r="DR7" s="33">
        <f>all!DR8</f>
        <v>1.4209517707967334E-4</v>
      </c>
      <c r="DS7" s="33">
        <f>all!DS8</f>
        <v>0.52854391822579638</v>
      </c>
      <c r="DT7" s="33">
        <f>all!DT8</f>
        <v>3.694024063495889E-2</v>
      </c>
      <c r="DU7" s="33"/>
      <c r="DV7" s="33">
        <f>all!DV8</f>
        <v>5.7219671078375545E-3</v>
      </c>
      <c r="DW7" s="33">
        <f>all!DW8</f>
        <v>99.76751757243926</v>
      </c>
      <c r="DX7" s="33">
        <f>all!DX8</f>
        <v>9.2530982199958922E-2</v>
      </c>
      <c r="DY7" s="33">
        <f>all!DY8</f>
        <v>1.2332766770907652E-2</v>
      </c>
      <c r="DZ7" s="33">
        <f>all!DZ8</f>
        <v>1.6360144210246846E-3</v>
      </c>
      <c r="EA7" s="33">
        <f>all!EA8</f>
        <v>2.5133867727556043E-4</v>
      </c>
      <c r="EB7" s="33">
        <f>all!EB8</f>
        <v>4.0786887981730876E-5</v>
      </c>
      <c r="EC7" s="33">
        <f>all!EC8</f>
        <v>2.327700717999641E-4</v>
      </c>
      <c r="ED7" s="33">
        <f>all!ED8</f>
        <v>8.8185576497786827E-2</v>
      </c>
      <c r="EE7" s="33">
        <f>all!EE8</f>
        <v>1.1481820225437421E-2</v>
      </c>
      <c r="EF7" s="33">
        <f>all!EF8</f>
        <v>9.212371280043303E-6</v>
      </c>
      <c r="EG7" s="33">
        <f>all!EG8</f>
        <v>9.4374205964517822E-6</v>
      </c>
      <c r="EH7" s="33">
        <f>all!EH8</f>
        <v>1.8484397525292454E-6</v>
      </c>
      <c r="EI7" s="33">
        <f>all!EI8</f>
        <v>1.2759136778036401E-5</v>
      </c>
      <c r="EJ7" s="33">
        <f>all!EJ8</f>
        <v>6.0637435573618036E-5</v>
      </c>
      <c r="EK7" s="33">
        <f>all!EK8</f>
        <v>1.1264439561039987E-3</v>
      </c>
      <c r="EL7" s="33">
        <f>all!EL8</f>
        <v>5.6724921815005514E-6</v>
      </c>
      <c r="EM7" s="33">
        <f>all!EM8</f>
        <v>1.6769207148522369E-6</v>
      </c>
      <c r="EN7" s="33">
        <f>all!EN8</f>
        <v>6.2375533314901884E-3</v>
      </c>
      <c r="EO7" s="33">
        <f>all!EO8</f>
        <v>4.3594621580756126E-4</v>
      </c>
      <c r="EP7" s="33"/>
      <c r="EQ7" s="33">
        <f>all!EQ8</f>
        <v>199.53503514487852</v>
      </c>
    </row>
    <row r="8" spans="1:147" s="3" customFormat="1">
      <c r="A8" s="33" t="str">
        <f>all!A9</f>
        <v>LM-JB-03-07</v>
      </c>
      <c r="B8" s="33" t="str">
        <f>all!B9</f>
        <v>Fakos</v>
      </c>
      <c r="C8" s="33" t="str">
        <f>all!C9</f>
        <v>epithermal</v>
      </c>
      <c r="D8" s="33" t="str">
        <f>all!D9</f>
        <v>transitional</v>
      </c>
      <c r="E8" s="33" t="str">
        <f>all!E9</f>
        <v>pyrite</v>
      </c>
      <c r="F8" s="33" t="str">
        <f>all!F9</f>
        <v>euhedral</v>
      </c>
      <c r="G8" s="33">
        <f>all!G9</f>
        <v>15.3314587627482</v>
      </c>
      <c r="H8" s="33">
        <f>all!H9</f>
        <v>498013.23313029599</v>
      </c>
      <c r="I8" s="33">
        <f>all!I9</f>
        <v>654.78741071295894</v>
      </c>
      <c r="J8" s="33">
        <f>all!J9</f>
        <v>47.350096496515199</v>
      </c>
      <c r="K8" s="33">
        <f>all!K9</f>
        <v>22.631724139337098</v>
      </c>
      <c r="L8" s="33">
        <f>all!L9</f>
        <v>0.99547069812853906</v>
      </c>
      <c r="M8" s="33">
        <f>all!M9</f>
        <v>5.61187261684662E-2</v>
      </c>
      <c r="N8" s="33">
        <f>all!N9</f>
        <v>0.68821264862098397</v>
      </c>
      <c r="O8" s="33">
        <f>all!O9</f>
        <v>305.621337741807</v>
      </c>
      <c r="P8" s="33">
        <f>all!P9</f>
        <v>62.784238718268</v>
      </c>
      <c r="Q8" s="33">
        <f>all!Q9</f>
        <v>4.3596480553408201E-2</v>
      </c>
      <c r="R8" s="33">
        <f>all!R9</f>
        <v>0.124922850965833</v>
      </c>
      <c r="S8" s="33">
        <f>all!S9</f>
        <v>1.6397428861060315E-2</v>
      </c>
      <c r="T8" s="33">
        <f>all!T9</f>
        <v>0.145325191563907</v>
      </c>
      <c r="U8" s="33">
        <f>all!U9</f>
        <v>0.184314532830437</v>
      </c>
      <c r="V8" s="33">
        <f>all!V9</f>
        <v>17.142498145796399</v>
      </c>
      <c r="W8" s="33">
        <f>all!W9</f>
        <v>2.6310716115325299E-2</v>
      </c>
      <c r="X8" s="33">
        <f>all!X9</f>
        <v>1.8264843825341E-2</v>
      </c>
      <c r="Y8" s="33">
        <f>all!Y9</f>
        <v>6.38439419070263</v>
      </c>
      <c r="Z8" s="33">
        <f>all!Z9</f>
        <v>0.35716889718385098</v>
      </c>
      <c r="AA8" s="33">
        <f>all!AA9</f>
        <v>13.828639414940771</v>
      </c>
      <c r="AB8" s="33">
        <f>all!AB9</f>
        <v>9.8340166416570103</v>
      </c>
      <c r="AC8" s="33">
        <f>all!AC9</f>
        <v>5.5944054598631075E-2</v>
      </c>
      <c r="AD8" s="33">
        <f>all!AD9</f>
        <v>2.1424793685908545</v>
      </c>
      <c r="AE8" s="33">
        <f>all!AE9</f>
        <v>2.8608577853697463E-3</v>
      </c>
      <c r="AF8" s="33">
        <f>all!AF9</f>
        <v>2.886954146704284E-2</v>
      </c>
      <c r="AG8" s="33">
        <f>all!AG9</f>
        <v>6.6581122117083147E-5</v>
      </c>
      <c r="AH8" s="33">
        <f>all!AH9</f>
        <v>6.8286009997465744E-3</v>
      </c>
      <c r="AI8" s="33">
        <f>all!AI9</f>
        <v>5.4547306704469324E-4</v>
      </c>
      <c r="AJ8" s="33">
        <f>all!AJ9</f>
        <v>9.5884920343697486E-2</v>
      </c>
      <c r="AK8" s="33">
        <f>all!AK9</f>
        <v>2.7894311232180687E-5</v>
      </c>
      <c r="AL8" s="33">
        <f>all!AL9</f>
        <v>2.8148759401123476E-4</v>
      </c>
      <c r="AM8" s="33">
        <f>all!AM9</f>
        <v>6.6581122117083147E-5</v>
      </c>
      <c r="AN8" s="33"/>
      <c r="AO8" s="33"/>
      <c r="AP8" s="33">
        <f>all!AP9</f>
        <v>0.268800350062745</v>
      </c>
      <c r="AQ8" s="33">
        <f>all!AQ9</f>
        <v>6.8750950636048698</v>
      </c>
      <c r="AR8" s="33">
        <f>all!AR9</f>
        <v>2.8290958841729101E-2</v>
      </c>
      <c r="AS8" s="33">
        <f>all!AS9</f>
        <v>0.29407352621502297</v>
      </c>
      <c r="AT8" s="33">
        <f>all!AT9</f>
        <v>0.21205463590101101</v>
      </c>
      <c r="AU8" s="33">
        <f>all!AU9</f>
        <v>0.99547069812853906</v>
      </c>
      <c r="AV8" s="33">
        <f>all!AV9</f>
        <v>5.61187261684662E-2</v>
      </c>
      <c r="AW8" s="33">
        <f>all!AW9</f>
        <v>0.40149934122382103</v>
      </c>
      <c r="AX8" s="33">
        <f>all!AX9</f>
        <v>0.18960776895273199</v>
      </c>
      <c r="AY8" s="33">
        <f>all!AY9</f>
        <v>1.4430533898525</v>
      </c>
      <c r="AZ8" s="33">
        <f>all!AZ9</f>
        <v>3.3213308582151602E-2</v>
      </c>
      <c r="BA8" s="33">
        <f>all!BA9</f>
        <v>0.124922850965833</v>
      </c>
      <c r="BB8" s="33">
        <f>all!BB9</f>
        <v>1.6891534512377598E-2</v>
      </c>
      <c r="BC8" s="33">
        <f>all!BC9</f>
        <v>0.145325191563907</v>
      </c>
      <c r="BD8" s="33">
        <f>all!BD9</f>
        <v>5.9752294761242497E-2</v>
      </c>
      <c r="BE8" s="33">
        <f>all!BE9</f>
        <v>0.18133002729894701</v>
      </c>
      <c r="BF8" s="33">
        <f>all!BF9</f>
        <v>2.6310716115325299E-2</v>
      </c>
      <c r="BG8" s="33">
        <f>all!BG9</f>
        <v>1.8264843825341E-2</v>
      </c>
      <c r="BH8" s="33">
        <f>all!BH9</f>
        <v>3.7349006360718001E-2</v>
      </c>
      <c r="BI8" s="33">
        <f>all!BI9</f>
        <v>2.3669659560916999E-2</v>
      </c>
      <c r="BJ8" s="33"/>
      <c r="BK8" s="33">
        <f>all!BK9</f>
        <v>1.2578225242409999</v>
      </c>
      <c r="BL8" s="33">
        <f>all!BL9</f>
        <v>25586.1909124218</v>
      </c>
      <c r="BM8" s="33">
        <f>all!BM9</f>
        <v>322.70129402206402</v>
      </c>
      <c r="BN8" s="33">
        <f>all!BN9</f>
        <v>13.0647617666235</v>
      </c>
      <c r="BO8" s="33">
        <f>all!BO9</f>
        <v>35.237345388302103</v>
      </c>
      <c r="BP8" s="33">
        <f>all!BP9</f>
        <v>0.38719106286226301</v>
      </c>
      <c r="BQ8" s="33">
        <f>all!BQ9</f>
        <v>2.0052535101534102E-3</v>
      </c>
      <c r="BR8" s="33">
        <f>all!BR9</f>
        <v>0.70006316056162299</v>
      </c>
      <c r="BS8" s="33">
        <f>all!BS9</f>
        <v>58.101387959502802</v>
      </c>
      <c r="BT8" s="33">
        <f>all!BT9</f>
        <v>15.512621663715199</v>
      </c>
      <c r="BU8" s="33">
        <f>all!BU9</f>
        <v>3.5405979393631298E-2</v>
      </c>
      <c r="BV8" s="33">
        <f>all!BV9</f>
        <v>0.18215530486246501</v>
      </c>
      <c r="BW8" s="33">
        <f>all!BW9</f>
        <v>4.6022458777387901E-4</v>
      </c>
      <c r="BX8" s="33">
        <f>all!BX9</f>
        <v>6.7697841524503297E-2</v>
      </c>
      <c r="BY8" s="33">
        <f>all!BY9</f>
        <v>0.26048719403800502</v>
      </c>
      <c r="BZ8" s="33">
        <f>all!BZ9</f>
        <v>7.6198976529750704</v>
      </c>
      <c r="CA8" s="33">
        <f>all!CA9</f>
        <v>2.2141508967926701E-2</v>
      </c>
      <c r="CB8" s="33">
        <f>all!CB9</f>
        <v>1.02949351200759E-2</v>
      </c>
      <c r="CC8" s="33">
        <f>all!CC9</f>
        <v>1.9347928804867001</v>
      </c>
      <c r="CD8" s="33">
        <f>all!CD9</f>
        <v>0.106873816798866</v>
      </c>
      <c r="CE8" s="33"/>
      <c r="CF8" s="33">
        <f>all!CF9</f>
        <v>15.3314587627482</v>
      </c>
      <c r="CG8" s="33">
        <f>all!CG9</f>
        <v>498013.23313029599</v>
      </c>
      <c r="CH8" s="33">
        <f>all!CH9</f>
        <v>654.78741071295894</v>
      </c>
      <c r="CI8" s="33">
        <f>all!CI9</f>
        <v>47.350096496515199</v>
      </c>
      <c r="CJ8" s="33">
        <f>all!CJ9</f>
        <v>22.631724139337098</v>
      </c>
      <c r="CK8" s="33">
        <f>all!CK9</f>
        <v>0.99547069812853906</v>
      </c>
      <c r="CL8" s="33">
        <f>all!CL9</f>
        <v>5.61187261684662E-2</v>
      </c>
      <c r="CM8" s="33">
        <f>all!CM9</f>
        <v>0.68821264862098397</v>
      </c>
      <c r="CN8" s="33">
        <f>all!CN9</f>
        <v>305.621337741807</v>
      </c>
      <c r="CO8" s="33">
        <f>all!CO9</f>
        <v>62.784238718268</v>
      </c>
      <c r="CP8" s="33">
        <f>all!CP9</f>
        <v>4.3596480553408201E-2</v>
      </c>
      <c r="CQ8" s="33">
        <f>all!CQ9</f>
        <v>0.124922850965833</v>
      </c>
      <c r="CR8" s="33">
        <f>all!CR9</f>
        <v>1.6397428861060315E-2</v>
      </c>
      <c r="CS8" s="33">
        <f>all!CS9</f>
        <v>0.145325191563907</v>
      </c>
      <c r="CT8" s="33">
        <f>all!CT9</f>
        <v>0.184314532830437</v>
      </c>
      <c r="CU8" s="33">
        <f>all!CU9</f>
        <v>17.142498145796399</v>
      </c>
      <c r="CV8" s="33">
        <f>all!CV9</f>
        <v>2.6310716115325299E-2</v>
      </c>
      <c r="CW8" s="33">
        <f>all!CW9</f>
        <v>1.8264843825341E-2</v>
      </c>
      <c r="CX8" s="33">
        <f>all!CX9</f>
        <v>6.38439419070263</v>
      </c>
      <c r="CY8" s="33">
        <f>all!CY9</f>
        <v>0.35716889718385098</v>
      </c>
      <c r="CZ8" s="33"/>
      <c r="DA8" s="33">
        <f>all!DA9</f>
        <v>0.27906813295732802</v>
      </c>
      <c r="DB8" s="33">
        <f>all!DB9</f>
        <v>8917.7765803616439</v>
      </c>
      <c r="DC8" s="33">
        <f>all!DC9</f>
        <v>11.110671246648051</v>
      </c>
      <c r="DD8" s="33">
        <f>all!DD9</f>
        <v>0.80673630248912487</v>
      </c>
      <c r="DE8" s="33">
        <f>all!DE9</f>
        <v>0.35614710822612122</v>
      </c>
      <c r="DF8" s="33">
        <f>all!DF9</f>
        <v>1.5223592263779463E-2</v>
      </c>
      <c r="DG8" s="33">
        <f>all!DG9</f>
        <v>8.0488111768664864E-4</v>
      </c>
      <c r="DH8" s="33">
        <f>all!DH9</f>
        <v>9.4782075281777158E-3</v>
      </c>
      <c r="DI8" s="33">
        <f>all!DI9</f>
        <v>4.0792153096277577</v>
      </c>
      <c r="DJ8" s="33">
        <f>all!DJ9</f>
        <v>0.79513980139650464</v>
      </c>
      <c r="DK8" s="33">
        <f>all!DK9</f>
        <v>4.0416434642840245E-4</v>
      </c>
      <c r="DL8" s="33">
        <f>all!DL9</f>
        <v>1.1113045072620384E-3</v>
      </c>
      <c r="DM8" s="33">
        <f>all!DM9</f>
        <v>1.4281235399554352E-4</v>
      </c>
      <c r="DN8" s="33">
        <f>all!DN9</f>
        <v>1.224203450121363E-3</v>
      </c>
      <c r="DO8" s="33">
        <f>all!DO9</f>
        <v>1.5137527334957046E-3</v>
      </c>
      <c r="DP8" s="33">
        <f>all!DP9</f>
        <v>0.13434559675389027</v>
      </c>
      <c r="DQ8" s="33">
        <f>all!DQ9</f>
        <v>1.335796160075165E-4</v>
      </c>
      <c r="DR8" s="33">
        <f>all!DR9</f>
        <v>8.9365637140319192E-5</v>
      </c>
      <c r="DS8" s="33">
        <f>all!DS9</f>
        <v>3.0812713275591846E-2</v>
      </c>
      <c r="DT8" s="33">
        <f>all!DT9</f>
        <v>1.7091025348114066E-3</v>
      </c>
      <c r="DU8" s="33"/>
      <c r="DV8" s="33">
        <f>all!DV9</f>
        <v>3.1228139710202624E-3</v>
      </c>
      <c r="DW8" s="33">
        <f>all!DW9</f>
        <v>99.79124811018437</v>
      </c>
      <c r="DX8" s="33">
        <f>all!DX9</f>
        <v>0.12433006602638882</v>
      </c>
      <c r="DY8" s="33">
        <f>all!DY9</f>
        <v>9.0274993767471435E-3</v>
      </c>
      <c r="DZ8" s="33">
        <f>all!DZ9</f>
        <v>3.9853391840947282E-3</v>
      </c>
      <c r="EA8" s="33">
        <f>all!EA9</f>
        <v>1.7035426476915531E-4</v>
      </c>
      <c r="EB8" s="33">
        <f>all!EB9</f>
        <v>9.0067395825040527E-6</v>
      </c>
      <c r="EC8" s="33">
        <f>all!EC9</f>
        <v>1.0606255388446195E-4</v>
      </c>
      <c r="ED8" s="33">
        <f>all!ED9</f>
        <v>4.5647026855815009E-2</v>
      </c>
      <c r="EE8" s="33">
        <f>all!EE9</f>
        <v>8.8977328023868828E-3</v>
      </c>
      <c r="EF8" s="33">
        <f>all!EF9</f>
        <v>4.5226592310626855E-6</v>
      </c>
      <c r="EG8" s="33">
        <f>all!EG9</f>
        <v>1.2435662949256683E-5</v>
      </c>
      <c r="EH8" s="33">
        <f>all!EH9</f>
        <v>1.5980915110782942E-6</v>
      </c>
      <c r="EI8" s="33">
        <f>all!EI9</f>
        <v>1.3699018934543714E-5</v>
      </c>
      <c r="EJ8" s="33">
        <f>all!EJ9</f>
        <v>1.6939118539748585E-5</v>
      </c>
      <c r="EK8" s="33">
        <f>all!EK9</f>
        <v>1.5033472365411703E-3</v>
      </c>
      <c r="EL8" s="33">
        <f>all!EL9</f>
        <v>1.494775797907314E-6</v>
      </c>
      <c r="EM8" s="33">
        <f>all!EM9</f>
        <v>1.00001478934031E-6</v>
      </c>
      <c r="EN8" s="33">
        <f>all!EN9</f>
        <v>3.4479885066910515E-4</v>
      </c>
      <c r="EO8" s="33">
        <f>all!EO9</f>
        <v>1.9125111911044719E-5</v>
      </c>
      <c r="EP8" s="33"/>
      <c r="EQ8" s="33">
        <f>all!EQ9</f>
        <v>199.58249622036874</v>
      </c>
    </row>
    <row r="9" spans="1:147" s="3" customFormat="1">
      <c r="A9" s="33" t="str">
        <f>all!A10</f>
        <v>LM-JB-03-08</v>
      </c>
      <c r="B9" s="33" t="str">
        <f>all!B10</f>
        <v>Fakos</v>
      </c>
      <c r="C9" s="33" t="str">
        <f>all!C10</f>
        <v>epithermal</v>
      </c>
      <c r="D9" s="33" t="str">
        <f>all!D10</f>
        <v>transitional</v>
      </c>
      <c r="E9" s="33" t="str">
        <f>all!E10</f>
        <v>pyrite</v>
      </c>
      <c r="F9" s="33" t="str">
        <f>all!F10</f>
        <v>euhedral</v>
      </c>
      <c r="G9" s="33">
        <f>all!G10</f>
        <v>16.131744947149102</v>
      </c>
      <c r="H9" s="33">
        <f>all!H10</f>
        <v>488997.08850988699</v>
      </c>
      <c r="I9" s="33">
        <f>all!I10</f>
        <v>1960.61256785503</v>
      </c>
      <c r="J9" s="33">
        <f>all!J10</f>
        <v>64.175005659215003</v>
      </c>
      <c r="K9" s="33">
        <f>all!K10</f>
        <v>38.832893917472902</v>
      </c>
      <c r="L9" s="33">
        <f>all!L10</f>
        <v>1.0534378050555999</v>
      </c>
      <c r="M9" s="33">
        <f>all!M10</f>
        <v>3.61008629047809E-2</v>
      </c>
      <c r="N9" s="33">
        <f>all!N10</f>
        <v>0.54385899128515203</v>
      </c>
      <c r="O9" s="33">
        <f>all!O10</f>
        <v>390.06145098753501</v>
      </c>
      <c r="P9" s="33">
        <f>all!P10</f>
        <v>47.011483907610099</v>
      </c>
      <c r="Q9" s="33">
        <f>all!Q10</f>
        <v>0.197223178886792</v>
      </c>
      <c r="R9" s="33">
        <f>all!R10</f>
        <v>0.20940628371035999</v>
      </c>
      <c r="S9" s="33">
        <f>all!S10</f>
        <v>1.0755701002351873E-2</v>
      </c>
      <c r="T9" s="33">
        <f>all!T10</f>
        <v>0.139822526980596</v>
      </c>
      <c r="U9" s="33">
        <f>all!U10</f>
        <v>0.16370403146549101</v>
      </c>
      <c r="V9" s="33">
        <f>all!V10</f>
        <v>11.632539501731101</v>
      </c>
      <c r="W9" s="33">
        <f>all!W10</f>
        <v>4.52255887084696E-2</v>
      </c>
      <c r="X9" s="33">
        <f>all!X10</f>
        <v>1.59274191218024E-2</v>
      </c>
      <c r="Y9" s="33">
        <f>all!Y10</f>
        <v>52.861912754733602</v>
      </c>
      <c r="Z9" s="33">
        <f>all!Z10</f>
        <v>9.96168456430593</v>
      </c>
      <c r="AA9" s="33">
        <f>all!AA10</f>
        <v>30.551030696691527</v>
      </c>
      <c r="AB9" s="33">
        <f>all!AB10</f>
        <v>0.88932619834874183</v>
      </c>
      <c r="AC9" s="33">
        <f>all!AC10</f>
        <v>0.18844729683781439</v>
      </c>
      <c r="AD9" s="33">
        <f>all!AD10</f>
        <v>5.0264197164094648</v>
      </c>
      <c r="AE9" s="33">
        <f>all!AE10</f>
        <v>3.013023610345268E-4</v>
      </c>
      <c r="AF9" s="33">
        <f>all!AF10</f>
        <v>3.0968238365690214E-3</v>
      </c>
      <c r="AG9" s="33">
        <f>all!AG10</f>
        <v>1.0059263218054354E-4</v>
      </c>
      <c r="AH9" s="33">
        <f>all!AH10</f>
        <v>3.7309126478615993E-3</v>
      </c>
      <c r="AI9" s="33">
        <f>all!AI10</f>
        <v>5.0809041661934859E-3</v>
      </c>
      <c r="AJ9" s="33">
        <f>all!AJ10</f>
        <v>2.3977957031583296E-2</v>
      </c>
      <c r="AK9" s="33">
        <f>all!AK10</f>
        <v>8.1236953097916138E-6</v>
      </c>
      <c r="AL9" s="33">
        <f>all!AL10</f>
        <v>8.3496369527299427E-5</v>
      </c>
      <c r="AM9" s="33">
        <f>all!AM10</f>
        <v>1.0059263218054354E-4</v>
      </c>
      <c r="AN9" s="33"/>
      <c r="AO9" s="33"/>
      <c r="AP9" s="33">
        <f>all!AP10</f>
        <v>0.22432831477120599</v>
      </c>
      <c r="AQ9" s="33">
        <f>all!AQ10</f>
        <v>7.8408807173069599</v>
      </c>
      <c r="AR9" s="33">
        <f>all!AR10</f>
        <v>4.9797471504009802E-2</v>
      </c>
      <c r="AS9" s="33">
        <f>all!AS10</f>
        <v>0.27988466377051202</v>
      </c>
      <c r="AT9" s="33">
        <f>all!AT10</f>
        <v>0.22482125910102199</v>
      </c>
      <c r="AU9" s="33">
        <f>all!AU10</f>
        <v>1.0534378050555999</v>
      </c>
      <c r="AV9" s="33">
        <f>all!AV10</f>
        <v>3.61008629047809E-2</v>
      </c>
      <c r="AW9" s="33">
        <f>all!AW10</f>
        <v>0.39621642917682398</v>
      </c>
      <c r="AX9" s="33">
        <f>all!AX10</f>
        <v>0.19966030689443401</v>
      </c>
      <c r="AY9" s="33">
        <f>all!AY10</f>
        <v>1.07459521810166</v>
      </c>
      <c r="AZ9" s="33">
        <f>all!AZ10</f>
        <v>2.4580644745259301E-2</v>
      </c>
      <c r="BA9" s="33">
        <f>all!BA10</f>
        <v>0.20940628371035999</v>
      </c>
      <c r="BB9" s="33">
        <f>all!BB10</f>
        <v>1.1231097594085899E-2</v>
      </c>
      <c r="BC9" s="33">
        <f>all!BC10</f>
        <v>0.139822526980596</v>
      </c>
      <c r="BD9" s="33">
        <f>all!BD10</f>
        <v>4.7564410939849998E-2</v>
      </c>
      <c r="BE9" s="33">
        <f>all!BE10</f>
        <v>0.17464898484829799</v>
      </c>
      <c r="BF9" s="33">
        <f>all!BF10</f>
        <v>5.2760183100058697E-4</v>
      </c>
      <c r="BG9" s="33">
        <f>all!BG10</f>
        <v>1.59274191218024E-2</v>
      </c>
      <c r="BH9" s="33">
        <f>all!BH10</f>
        <v>2.09708656140081E-2</v>
      </c>
      <c r="BI9" s="33">
        <f>all!BI10</f>
        <v>1.51450247884376E-2</v>
      </c>
      <c r="BJ9" s="33"/>
      <c r="BK9" s="33">
        <f>all!BK10</f>
        <v>0.86023960874799399</v>
      </c>
      <c r="BL9" s="33">
        <f>all!BL10</f>
        <v>50920.421694979901</v>
      </c>
      <c r="BM9" s="33">
        <f>all!BM10</f>
        <v>2827.2764257875801</v>
      </c>
      <c r="BN9" s="33">
        <f>all!BN10</f>
        <v>35.6188332081841</v>
      </c>
      <c r="BO9" s="33">
        <f>all!BO10</f>
        <v>48.533925735731003</v>
      </c>
      <c r="BP9" s="33">
        <f>all!BP10</f>
        <v>0.52232901846229396</v>
      </c>
      <c r="BQ9" s="33">
        <f>all!BQ10</f>
        <v>2.0156949895939899E-2</v>
      </c>
      <c r="BR9" s="33">
        <f>all!BR10</f>
        <v>0.531550389991721</v>
      </c>
      <c r="BS9" s="33">
        <f>all!BS10</f>
        <v>443.10213935252</v>
      </c>
      <c r="BT9" s="33">
        <f>all!BT10</f>
        <v>27.132904926719</v>
      </c>
      <c r="BU9" s="33">
        <f>all!BU10</f>
        <v>0.17103023649412</v>
      </c>
      <c r="BV9" s="33">
        <f>all!BV10</f>
        <v>0.24660350117681701</v>
      </c>
      <c r="BW9" s="33">
        <f>all!BW10</f>
        <v>1.9309816954056501E-2</v>
      </c>
      <c r="BX9" s="33">
        <f>all!BX10</f>
        <v>5.1985440703131103E-2</v>
      </c>
      <c r="BY9" s="33">
        <f>all!BY10</f>
        <v>0.13700985399072799</v>
      </c>
      <c r="BZ9" s="33">
        <f>all!BZ10</f>
        <v>15.137663407476399</v>
      </c>
      <c r="CA9" s="33">
        <f>all!CA10</f>
        <v>6.9028449968719402E-2</v>
      </c>
      <c r="CB9" s="33">
        <f>all!CB10</f>
        <v>5.6518236654523801E-3</v>
      </c>
      <c r="CC9" s="33">
        <f>all!CC10</f>
        <v>89.814027677080901</v>
      </c>
      <c r="CD9" s="33">
        <f>all!CD10</f>
        <v>16.550985086283699</v>
      </c>
      <c r="CE9" s="33"/>
      <c r="CF9" s="33">
        <f>all!CF10</f>
        <v>16.131744947149102</v>
      </c>
      <c r="CG9" s="33">
        <f>all!CG10</f>
        <v>488997.08850988699</v>
      </c>
      <c r="CH9" s="33">
        <f>all!CH10</f>
        <v>1960.61256785503</v>
      </c>
      <c r="CI9" s="33">
        <f>all!CI10</f>
        <v>64.175005659215003</v>
      </c>
      <c r="CJ9" s="33">
        <f>all!CJ10</f>
        <v>38.832893917472902</v>
      </c>
      <c r="CK9" s="33">
        <f>all!CK10</f>
        <v>1.0534378050555999</v>
      </c>
      <c r="CL9" s="33">
        <f>all!CL10</f>
        <v>3.61008629047809E-2</v>
      </c>
      <c r="CM9" s="33">
        <f>all!CM10</f>
        <v>0.54385899128515203</v>
      </c>
      <c r="CN9" s="33">
        <f>all!CN10</f>
        <v>390.06145098753501</v>
      </c>
      <c r="CO9" s="33">
        <f>all!CO10</f>
        <v>47.011483907610099</v>
      </c>
      <c r="CP9" s="33">
        <f>all!CP10</f>
        <v>0.197223178886792</v>
      </c>
      <c r="CQ9" s="33">
        <f>all!CQ10</f>
        <v>0.20940628371035999</v>
      </c>
      <c r="CR9" s="33">
        <f>all!CR10</f>
        <v>1.0755701002351873E-2</v>
      </c>
      <c r="CS9" s="33">
        <f>all!CS10</f>
        <v>0.139822526980596</v>
      </c>
      <c r="CT9" s="33">
        <f>all!CT10</f>
        <v>0.16370403146549101</v>
      </c>
      <c r="CU9" s="33">
        <f>all!CU10</f>
        <v>11.632539501731101</v>
      </c>
      <c r="CV9" s="33">
        <f>all!CV10</f>
        <v>4.52255887084696E-2</v>
      </c>
      <c r="CW9" s="33">
        <f>all!CW10</f>
        <v>1.59274191218024E-2</v>
      </c>
      <c r="CX9" s="33">
        <f>all!CX10</f>
        <v>52.861912754733602</v>
      </c>
      <c r="CY9" s="33">
        <f>all!CY10</f>
        <v>9.96168456430593</v>
      </c>
      <c r="CZ9" s="33"/>
      <c r="DA9" s="33">
        <f>all!DA10</f>
        <v>0.29363519893378637</v>
      </c>
      <c r="DB9" s="33">
        <f>all!DB10</f>
        <v>8756.3271288367268</v>
      </c>
      <c r="DC9" s="33">
        <f>all!DC10</f>
        <v>33.268388070816279</v>
      </c>
      <c r="DD9" s="33">
        <f>all!DD10</f>
        <v>1.0933939021970955</v>
      </c>
      <c r="DE9" s="33">
        <f>all!DE10</f>
        <v>0.61109895064162811</v>
      </c>
      <c r="DF9" s="33">
        <f>all!DF10</f>
        <v>1.6110075012319924E-2</v>
      </c>
      <c r="DG9" s="33">
        <f>all!DG10</f>
        <v>5.1777552464439135E-4</v>
      </c>
      <c r="DH9" s="33">
        <f>all!DH10</f>
        <v>7.4901389792749211E-3</v>
      </c>
      <c r="DI9" s="33">
        <f>all!DI10</f>
        <v>5.2062616253194678</v>
      </c>
      <c r="DJ9" s="33">
        <f>all!DJ10</f>
        <v>0.59538353479749373</v>
      </c>
      <c r="DK9" s="33">
        <f>all!DK10</f>
        <v>1.8283718360628247E-3</v>
      </c>
      <c r="DL9" s="33">
        <f>all!DL10</f>
        <v>1.8628629200910941E-3</v>
      </c>
      <c r="DM9" s="33">
        <f>all!DM10</f>
        <v>9.3676087393543468E-5</v>
      </c>
      <c r="DN9" s="33">
        <f>all!DN10</f>
        <v>1.1778496081256509E-3</v>
      </c>
      <c r="DO9" s="33">
        <f>all!DO10</f>
        <v>1.3444812045457538E-3</v>
      </c>
      <c r="DP9" s="33">
        <f>all!DP10</f>
        <v>9.1164102678143427E-2</v>
      </c>
      <c r="DQ9" s="33">
        <f>all!DQ10</f>
        <v>2.2961050345081231E-4</v>
      </c>
      <c r="DR9" s="33">
        <f>all!DR10</f>
        <v>7.7929161148696592E-5</v>
      </c>
      <c r="DS9" s="33">
        <f>all!DS10</f>
        <v>0.25512506155759462</v>
      </c>
      <c r="DT9" s="33">
        <f>all!DT10</f>
        <v>4.7668037374158902E-2</v>
      </c>
      <c r="DU9" s="33"/>
      <c r="DV9" s="33">
        <f>all!DV10</f>
        <v>3.3371993643946641E-3</v>
      </c>
      <c r="DW9" s="33">
        <f>all!DW10</f>
        <v>99.516711330561719</v>
      </c>
      <c r="DX9" s="33">
        <f>all!DX10</f>
        <v>0.3780992330875102</v>
      </c>
      <c r="DY9" s="33">
        <f>all!DY10</f>
        <v>1.2426553249387368E-2</v>
      </c>
      <c r="DZ9" s="33">
        <f>all!DZ10</f>
        <v>6.9452130979820153E-3</v>
      </c>
      <c r="EA9" s="33">
        <f>all!EA10</f>
        <v>1.8309294078734634E-4</v>
      </c>
      <c r="EB9" s="33">
        <f>all!EB10</f>
        <v>5.8845811333811382E-6</v>
      </c>
      <c r="EC9" s="33">
        <f>all!EC10</f>
        <v>8.512633067025623E-5</v>
      </c>
      <c r="ED9" s="33">
        <f>all!ED10</f>
        <v>5.9169789759456963E-2</v>
      </c>
      <c r="EE9" s="33">
        <f>all!EE10</f>
        <v>6.7666055061242373E-3</v>
      </c>
      <c r="EF9" s="33">
        <f>all!EF10</f>
        <v>2.0779665896123922E-5</v>
      </c>
      <c r="EG9" s="33">
        <f>all!EG10</f>
        <v>2.1171661215875687E-5</v>
      </c>
      <c r="EH9" s="33">
        <f>all!EH10</f>
        <v>1.0646400038001098E-6</v>
      </c>
      <c r="EI9" s="33">
        <f>all!EI10</f>
        <v>1.3386402508494183E-5</v>
      </c>
      <c r="EJ9" s="33">
        <f>all!EJ10</f>
        <v>1.5280190649971836E-5</v>
      </c>
      <c r="EK9" s="33">
        <f>all!EK10</f>
        <v>1.0360909952819163E-3</v>
      </c>
      <c r="EL9" s="33">
        <f>all!EL10</f>
        <v>2.6095509971445131E-6</v>
      </c>
      <c r="EM9" s="33">
        <f>all!EM10</f>
        <v>8.856742924470827E-7</v>
      </c>
      <c r="EN9" s="33">
        <f>all!EN10</f>
        <v>2.8995270197941852E-3</v>
      </c>
      <c r="EO9" s="33">
        <f>all!EO10</f>
        <v>5.4175297990366477E-4</v>
      </c>
      <c r="EP9" s="33"/>
      <c r="EQ9" s="33">
        <f>all!EQ10</f>
        <v>199.03342266112344</v>
      </c>
    </row>
    <row r="10" spans="1:147" s="3" customFormat="1">
      <c r="A10" s="33" t="str">
        <f>all!A11</f>
        <v>LM-JB-03-09</v>
      </c>
      <c r="B10" s="33" t="str">
        <f>all!B11</f>
        <v>Fakos</v>
      </c>
      <c r="C10" s="33" t="str">
        <f>all!C11</f>
        <v>epithermal</v>
      </c>
      <c r="D10" s="33" t="str">
        <f>all!D11</f>
        <v>transitional</v>
      </c>
      <c r="E10" s="33" t="str">
        <f>all!E11</f>
        <v>pyrite</v>
      </c>
      <c r="F10" s="33" t="str">
        <f>all!F11</f>
        <v>euhedral</v>
      </c>
      <c r="G10" s="33">
        <f>all!G11</f>
        <v>14.9960001789267</v>
      </c>
      <c r="H10" s="33">
        <f>all!H11</f>
        <v>479119.42371738498</v>
      </c>
      <c r="I10" s="33">
        <f>all!I11</f>
        <v>1226.0363834411401</v>
      </c>
      <c r="J10" s="33">
        <f>all!J11</f>
        <v>16.3416380607176</v>
      </c>
      <c r="K10" s="33">
        <f>all!K11</f>
        <v>0.86128452249022802</v>
      </c>
      <c r="L10" s="33">
        <f>all!L11</f>
        <v>0.80065763458735595</v>
      </c>
      <c r="M10" s="33">
        <f>all!M11</f>
        <v>3.6723850216366802E-2</v>
      </c>
      <c r="N10" s="33">
        <f>all!N11</f>
        <v>0.56720423255016805</v>
      </c>
      <c r="O10" s="33">
        <f>all!O11</f>
        <v>488.03266901066598</v>
      </c>
      <c r="P10" s="33">
        <f>all!P11</f>
        <v>238.31125241895501</v>
      </c>
      <c r="Q10" s="33">
        <f>all!Q11</f>
        <v>3.7233024997864697E-2</v>
      </c>
      <c r="R10" s="33">
        <f>all!R11</f>
        <v>9.0476097929039406E-2</v>
      </c>
      <c r="S10" s="33">
        <f>all!S11</f>
        <v>1.2456620540916466E-2</v>
      </c>
      <c r="T10" s="33">
        <f>all!T11</f>
        <v>7.3331855279421598E-2</v>
      </c>
      <c r="U10" s="33">
        <f>all!U11</f>
        <v>6.0125252996458198E-2</v>
      </c>
      <c r="V10" s="33">
        <f>all!V11</f>
        <v>53.488575272381702</v>
      </c>
      <c r="W10" s="33">
        <f>all!W11</f>
        <v>0.102899957725644</v>
      </c>
      <c r="X10" s="33">
        <f>all!X11</f>
        <v>1.2429138099358399E-2</v>
      </c>
      <c r="Y10" s="33">
        <f>all!Y11</f>
        <v>2.71995608129652</v>
      </c>
      <c r="Z10" s="33">
        <f>all!Z11</f>
        <v>0.33006679144907303</v>
      </c>
      <c r="AA10" s="33">
        <f>all!AA11</f>
        <v>75.025305228630302</v>
      </c>
      <c r="AB10" s="33">
        <f>all!AB11</f>
        <v>87.615845732832312</v>
      </c>
      <c r="AC10" s="33">
        <f>all!AC11</f>
        <v>0.1213500444800345</v>
      </c>
      <c r="AD10" s="33">
        <f>all!AD11</f>
        <v>2.5122014596411066</v>
      </c>
      <c r="AE10" s="33">
        <f>all!AE11</f>
        <v>4.5696098495214702E-3</v>
      </c>
      <c r="AF10" s="33">
        <f>all!AF11</f>
        <v>2.2105229349070346E-2</v>
      </c>
      <c r="AG10" s="33">
        <f>all!AG11</f>
        <v>3.0368613444702223E-5</v>
      </c>
      <c r="AH10" s="33">
        <f>all!AH11</f>
        <v>1.3688833159437211E-2</v>
      </c>
      <c r="AI10" s="33">
        <f>all!AI11</f>
        <v>2.6921451590422476E-4</v>
      </c>
      <c r="AJ10" s="33">
        <f>all!AJ11</f>
        <v>0.19437535103981352</v>
      </c>
      <c r="AK10" s="33">
        <f>all!AK11</f>
        <v>1.0137658447356429E-5</v>
      </c>
      <c r="AL10" s="33">
        <f>all!AL11</f>
        <v>4.9040349706183666E-5</v>
      </c>
      <c r="AM10" s="33">
        <f>all!AM11</f>
        <v>3.0368613444702223E-5</v>
      </c>
      <c r="AN10" s="33"/>
      <c r="AO10" s="33"/>
      <c r="AP10" s="33">
        <f>all!AP11</f>
        <v>0.28276674174465299</v>
      </c>
      <c r="AQ10" s="33">
        <f>all!AQ11</f>
        <v>15.165623357015701</v>
      </c>
      <c r="AR10" s="33">
        <f>all!AR11</f>
        <v>3.2879433977488798E-2</v>
      </c>
      <c r="AS10" s="33">
        <f>all!AS11</f>
        <v>0.37818366811853998</v>
      </c>
      <c r="AT10" s="33">
        <f>all!AT11</f>
        <v>0.22090975239879401</v>
      </c>
      <c r="AU10" s="33">
        <f>all!AU11</f>
        <v>0.80065763458735595</v>
      </c>
      <c r="AV10" s="33">
        <f>all!AV11</f>
        <v>3.6723850216366802E-2</v>
      </c>
      <c r="AW10" s="33">
        <f>all!AW11</f>
        <v>0.56720423255016805</v>
      </c>
      <c r="AX10" s="33">
        <f>all!AX11</f>
        <v>0.295365082161271</v>
      </c>
      <c r="AY10" s="33">
        <f>all!AY11</f>
        <v>0.87378262514550198</v>
      </c>
      <c r="AZ10" s="33">
        <f>all!AZ11</f>
        <v>3.7233024997864697E-2</v>
      </c>
      <c r="BA10" s="33">
        <f>all!BA11</f>
        <v>9.0476097929039406E-2</v>
      </c>
      <c r="BB10" s="33">
        <f>all!BB11</f>
        <v>1.27059488488665E-2</v>
      </c>
      <c r="BC10" s="33">
        <f>all!BC11</f>
        <v>7.3331855279421598E-2</v>
      </c>
      <c r="BD10" s="33">
        <f>all!BD11</f>
        <v>6.0125252996458198E-2</v>
      </c>
      <c r="BE10" s="33">
        <f>all!BE11</f>
        <v>3.2043712664561099E-3</v>
      </c>
      <c r="BF10" s="33">
        <f>all!BF11</f>
        <v>2.5878568386269001E-2</v>
      </c>
      <c r="BG10" s="33">
        <f>all!BG11</f>
        <v>1.2429138099358399E-2</v>
      </c>
      <c r="BH10" s="33">
        <f>all!BH11</f>
        <v>2.49413699138877E-2</v>
      </c>
      <c r="BI10" s="33">
        <f>all!BI11</f>
        <v>1.9650652602448099E-2</v>
      </c>
      <c r="BJ10" s="33"/>
      <c r="BK10" s="33">
        <f>all!BK11</f>
        <v>1.39396491708652</v>
      </c>
      <c r="BL10" s="33">
        <f>all!BL11</f>
        <v>30768.4002675175</v>
      </c>
      <c r="BM10" s="33">
        <f>all!BM11</f>
        <v>626.07110943626799</v>
      </c>
      <c r="BN10" s="33">
        <f>all!BN11</f>
        <v>7.9311488052845398</v>
      </c>
      <c r="BO10" s="33">
        <f>all!BO11</f>
        <v>0.73881601523778095</v>
      </c>
      <c r="BP10" s="33">
        <f>all!BP11</f>
        <v>0.57441980503586498</v>
      </c>
      <c r="BQ10" s="33">
        <f>all!BQ11</f>
        <v>1.7318183839225398E-2</v>
      </c>
      <c r="BR10" s="33">
        <f>all!BR11</f>
        <v>0.240563691937311</v>
      </c>
      <c r="BS10" s="33">
        <f>all!BS11</f>
        <v>258.19946875837201</v>
      </c>
      <c r="BT10" s="33">
        <f>all!BT11</f>
        <v>41.472198652387497</v>
      </c>
      <c r="BU10" s="33">
        <f>all!BU11</f>
        <v>1.63412575341698E-2</v>
      </c>
      <c r="BV10" s="33">
        <f>all!BV11</f>
        <v>9.9001267092399203E-2</v>
      </c>
      <c r="BW10" s="33">
        <f>all!BW11</f>
        <v>5.0256456076528504E-3</v>
      </c>
      <c r="BX10" s="33">
        <f>all!BX11</f>
        <v>8.0573247693277603E-2</v>
      </c>
      <c r="BY10" s="33">
        <f>all!BY11</f>
        <v>2.9533242875816799E-2</v>
      </c>
      <c r="BZ10" s="33">
        <f>all!BZ11</f>
        <v>16.379118715417398</v>
      </c>
      <c r="CA10" s="33">
        <f>all!CA11</f>
        <v>7.5854556047700805E-2</v>
      </c>
      <c r="CB10" s="33">
        <f>all!CB11</f>
        <v>6.0572248033318203E-3</v>
      </c>
      <c r="CC10" s="33">
        <f>all!CC11</f>
        <v>3.3420103557269401</v>
      </c>
      <c r="CD10" s="33">
        <f>all!CD11</f>
        <v>0.30386953596620803</v>
      </c>
      <c r="CE10" s="33"/>
      <c r="CF10" s="33">
        <f>all!CF11</f>
        <v>14.9960001789267</v>
      </c>
      <c r="CG10" s="33">
        <f>all!CG11</f>
        <v>479119.42371738498</v>
      </c>
      <c r="CH10" s="33">
        <f>all!CH11</f>
        <v>1226.0363834411401</v>
      </c>
      <c r="CI10" s="33">
        <f>all!CI11</f>
        <v>16.3416380607176</v>
      </c>
      <c r="CJ10" s="33">
        <f>all!CJ11</f>
        <v>0.86128452249022802</v>
      </c>
      <c r="CK10" s="33">
        <f>all!CK11</f>
        <v>0.80065763458735595</v>
      </c>
      <c r="CL10" s="33">
        <f>all!CL11</f>
        <v>3.6723850216366802E-2</v>
      </c>
      <c r="CM10" s="33">
        <f>all!CM11</f>
        <v>0.56720423255016805</v>
      </c>
      <c r="CN10" s="33">
        <f>all!CN11</f>
        <v>488.03266901066598</v>
      </c>
      <c r="CO10" s="33">
        <f>all!CO11</f>
        <v>238.31125241895501</v>
      </c>
      <c r="CP10" s="33">
        <f>all!CP11</f>
        <v>3.7233024997864697E-2</v>
      </c>
      <c r="CQ10" s="33">
        <f>all!CQ11</f>
        <v>9.0476097929039406E-2</v>
      </c>
      <c r="CR10" s="33">
        <f>all!CR11</f>
        <v>1.2456620540916466E-2</v>
      </c>
      <c r="CS10" s="33">
        <f>all!CS11</f>
        <v>7.3331855279421598E-2</v>
      </c>
      <c r="CT10" s="33">
        <f>all!CT11</f>
        <v>6.0125252996458198E-2</v>
      </c>
      <c r="CU10" s="33">
        <f>all!CU11</f>
        <v>53.488575272381702</v>
      </c>
      <c r="CV10" s="33">
        <f>all!CV11</f>
        <v>0.102899957725644</v>
      </c>
      <c r="CW10" s="33">
        <f>all!CW11</f>
        <v>1.2429138099358399E-2</v>
      </c>
      <c r="CX10" s="33">
        <f>all!CX11</f>
        <v>2.71995608129652</v>
      </c>
      <c r="CY10" s="33">
        <f>all!CY11</f>
        <v>0.33006679144907303</v>
      </c>
      <c r="CZ10" s="33"/>
      <c r="DA10" s="33">
        <f>all!DA11</f>
        <v>0.27296200815079363</v>
      </c>
      <c r="DB10" s="33">
        <f>all!DB11</f>
        <v>8579.4506888241558</v>
      </c>
      <c r="DC10" s="33">
        <f>all!DC11</f>
        <v>20.803831854390058</v>
      </c>
      <c r="DD10" s="33">
        <f>all!DD11</f>
        <v>0.27842377610970909</v>
      </c>
      <c r="DE10" s="33">
        <f>all!DE11</f>
        <v>1.355371734633538E-2</v>
      </c>
      <c r="DF10" s="33">
        <f>all!DF11</f>
        <v>1.2244343700678329E-2</v>
      </c>
      <c r="DG10" s="33">
        <f>all!DG11</f>
        <v>5.2671070115122422E-4</v>
      </c>
      <c r="DH10" s="33">
        <f>all!DH11</f>
        <v>7.8116544904306305E-3</v>
      </c>
      <c r="DI10" s="33">
        <f>all!DI11</f>
        <v>6.5139114622574263</v>
      </c>
      <c r="DJ10" s="33">
        <f>all!DJ11</f>
        <v>3.018126297099228</v>
      </c>
      <c r="DK10" s="33">
        <f>all!DK11</f>
        <v>3.4517146849455816E-4</v>
      </c>
      <c r="DL10" s="33">
        <f>all!DL11</f>
        <v>8.0486872218056419E-4</v>
      </c>
      <c r="DM10" s="33">
        <f>all!DM11</f>
        <v>1.0849013692031272E-4</v>
      </c>
      <c r="DN10" s="33">
        <f>all!DN11</f>
        <v>6.1773949355085163E-4</v>
      </c>
      <c r="DO10" s="33">
        <f>all!DO11</f>
        <v>4.9380135509574739E-4</v>
      </c>
      <c r="DP10" s="33">
        <f>all!DP11</f>
        <v>0.41918946138230173</v>
      </c>
      <c r="DQ10" s="33">
        <f>all!DQ11</f>
        <v>5.2242351671207118E-4</v>
      </c>
      <c r="DR10" s="33">
        <f>all!DR11</f>
        <v>6.0812884904776469E-5</v>
      </c>
      <c r="DS10" s="33">
        <f>all!DS11</f>
        <v>1.3127201164558495E-2</v>
      </c>
      <c r="DT10" s="33">
        <f>all!DT11</f>
        <v>1.5794152132801798E-3</v>
      </c>
      <c r="DU10" s="33"/>
      <c r="DV10" s="33">
        <f>all!DV11</f>
        <v>3.1696131188447855E-3</v>
      </c>
      <c r="DW10" s="33">
        <f>all!DW11</f>
        <v>99.623898724969564</v>
      </c>
      <c r="DX10" s="33">
        <f>all!DX11</f>
        <v>0.24157244011587206</v>
      </c>
      <c r="DY10" s="33">
        <f>all!DY11</f>
        <v>3.2330347337865286E-3</v>
      </c>
      <c r="DZ10" s="33">
        <f>all!DZ11</f>
        <v>1.5738468734566955E-4</v>
      </c>
      <c r="EA10" s="33">
        <f>all!EA11</f>
        <v>1.4218034476019335E-4</v>
      </c>
      <c r="EB10" s="33">
        <f>all!EB11</f>
        <v>6.1161227509821935E-6</v>
      </c>
      <c r="EC10" s="33">
        <f>all!EC11</f>
        <v>9.0708310363372887E-5</v>
      </c>
      <c r="ED10" s="33">
        <f>all!ED11</f>
        <v>7.5639021582661711E-2</v>
      </c>
      <c r="EE10" s="33">
        <f>all!EE11</f>
        <v>3.5046242407226862E-2</v>
      </c>
      <c r="EF10" s="33">
        <f>all!EF11</f>
        <v>4.0081036265928807E-6</v>
      </c>
      <c r="EG10" s="33">
        <f>all!EG11</f>
        <v>9.346071557921816E-6</v>
      </c>
      <c r="EH10" s="33">
        <f>all!EH11</f>
        <v>1.2597788372729278E-6</v>
      </c>
      <c r="EI10" s="33">
        <f>all!EI11</f>
        <v>7.1731418450938759E-6</v>
      </c>
      <c r="EJ10" s="33">
        <f>all!EJ11</f>
        <v>5.7339820432086122E-6</v>
      </c>
      <c r="EK10" s="33">
        <f>all!EK11</f>
        <v>4.8675946703352979E-3</v>
      </c>
      <c r="EL10" s="33">
        <f>all!EL11</f>
        <v>6.0663403064093949E-6</v>
      </c>
      <c r="EM10" s="33">
        <f>all!EM11</f>
        <v>7.0615438058505912E-7</v>
      </c>
      <c r="EN10" s="33">
        <f>all!EN11</f>
        <v>1.5243201538110528E-4</v>
      </c>
      <c r="EO10" s="33">
        <f>all!EO11</f>
        <v>1.8340043781295498E-5</v>
      </c>
      <c r="EP10" s="33"/>
      <c r="EQ10" s="33">
        <f>all!EQ11</f>
        <v>199.24779744993913</v>
      </c>
    </row>
    <row r="11" spans="1:147" s="3" customFormat="1">
      <c r="A11" s="33" t="str">
        <f>all!A12</f>
        <v>LM-JB-03-10</v>
      </c>
      <c r="B11" s="33" t="str">
        <f>all!B12</f>
        <v>Fakos</v>
      </c>
      <c r="C11" s="33" t="str">
        <f>all!C12</f>
        <v>epithermal</v>
      </c>
      <c r="D11" s="33" t="str">
        <f>all!D12</f>
        <v>transitional</v>
      </c>
      <c r="E11" s="33" t="str">
        <f>all!E12</f>
        <v>pyrite</v>
      </c>
      <c r="F11" s="33" t="str">
        <f>all!F12</f>
        <v>euhedral</v>
      </c>
      <c r="G11" s="33">
        <f>all!G12</f>
        <v>62.677051157203003</v>
      </c>
      <c r="H11" s="33">
        <f>all!H12</f>
        <v>455376.26347142702</v>
      </c>
      <c r="I11" s="33">
        <f>all!I12</f>
        <v>771.158868589495</v>
      </c>
      <c r="J11" s="33">
        <f>all!J12</f>
        <v>331.86387808123601</v>
      </c>
      <c r="K11" s="33">
        <f>all!K12</f>
        <v>40.698770291490398</v>
      </c>
      <c r="L11" s="33">
        <f>all!L12</f>
        <v>4.9235904688336198</v>
      </c>
      <c r="M11" s="33">
        <f>all!M12</f>
        <v>0.14502062553224901</v>
      </c>
      <c r="N11" s="33">
        <f>all!N12</f>
        <v>0.57788022167588904</v>
      </c>
      <c r="O11" s="33">
        <f>all!O12</f>
        <v>2043.9168215422401</v>
      </c>
      <c r="P11" s="33">
        <f>all!P12</f>
        <v>107.21957029657599</v>
      </c>
      <c r="Q11" s="33">
        <f>all!Q12</f>
        <v>0.37948910041915801</v>
      </c>
      <c r="R11" s="33">
        <f>all!R12</f>
        <v>0.19379709415823701</v>
      </c>
      <c r="S11" s="33">
        <f>all!S12</f>
        <v>8.6660379699493809E-3</v>
      </c>
      <c r="T11" s="33">
        <f>all!T12</f>
        <v>0.15431792921697601</v>
      </c>
      <c r="U11" s="33">
        <f>all!U12</f>
        <v>0.881465790312569</v>
      </c>
      <c r="V11" s="33">
        <f>all!V12</f>
        <v>33.687737912276802</v>
      </c>
      <c r="W11" s="33">
        <f>all!W12</f>
        <v>0.35330502436705102</v>
      </c>
      <c r="X11" s="33">
        <f>all!X12</f>
        <v>2.21966495345596E-2</v>
      </c>
      <c r="Y11" s="33">
        <f>all!Y12</f>
        <v>135.50123467717401</v>
      </c>
      <c r="Z11" s="33">
        <f>all!Z12</f>
        <v>39.882906465848201</v>
      </c>
      <c r="AA11" s="33">
        <f>all!AA12</f>
        <v>2.3237204152743773</v>
      </c>
      <c r="AB11" s="33">
        <f>all!AB12</f>
        <v>0.79128113151162138</v>
      </c>
      <c r="AC11" s="33">
        <f>all!AC12</f>
        <v>0.29433611111269609</v>
      </c>
      <c r="AD11" s="33">
        <f>all!AD12</f>
        <v>0.37729464353036446</v>
      </c>
      <c r="AE11" s="33">
        <f>all!AE12</f>
        <v>1.6381141904309716E-4</v>
      </c>
      <c r="AF11" s="33">
        <f>all!AF12</f>
        <v>6.5052233096814516E-3</v>
      </c>
      <c r="AG11" s="33">
        <f>all!AG12</f>
        <v>4.9210236162267171E-4</v>
      </c>
      <c r="AH11" s="33">
        <f>all!AH12</f>
        <v>2.8006320482855734E-3</v>
      </c>
      <c r="AI11" s="33">
        <f>all!AI12</f>
        <v>5.1718145365814053E-2</v>
      </c>
      <c r="AJ11" s="33">
        <f>all!AJ12</f>
        <v>0.13903694123713872</v>
      </c>
      <c r="AK11" s="33">
        <f>all!AK12</f>
        <v>2.878349771838696E-5</v>
      </c>
      <c r="AL11" s="33">
        <f>all!AL12</f>
        <v>1.1430404631471505E-3</v>
      </c>
      <c r="AM11" s="33">
        <f>all!AM12</f>
        <v>4.9210236162267171E-4</v>
      </c>
      <c r="AN11" s="33"/>
      <c r="AO11" s="33"/>
      <c r="AP11" s="33">
        <f>all!AP12</f>
        <v>0.27549097820850799</v>
      </c>
      <c r="AQ11" s="33">
        <f>all!AQ12</f>
        <v>9.8658457247515603</v>
      </c>
      <c r="AR11" s="33">
        <f>all!AR12</f>
        <v>3.03623207518578E-2</v>
      </c>
      <c r="AS11" s="33">
        <f>all!AS12</f>
        <v>0.29461141496361598</v>
      </c>
      <c r="AT11" s="33">
        <f>all!AT12</f>
        <v>0.171689022505009</v>
      </c>
      <c r="AU11" s="33">
        <f>all!AU12</f>
        <v>1.12766376617246</v>
      </c>
      <c r="AV11" s="33">
        <f>all!AV12</f>
        <v>4.0645907747940503E-2</v>
      </c>
      <c r="AW11" s="33">
        <f>all!AW12</f>
        <v>0.57788022167588904</v>
      </c>
      <c r="AX11" s="33">
        <f>all!AX12</f>
        <v>0.22459164007771301</v>
      </c>
      <c r="AY11" s="33">
        <f>all!AY12</f>
        <v>1.27580280547875</v>
      </c>
      <c r="AZ11" s="33">
        <f>all!AZ12</f>
        <v>2.3481726633365101E-2</v>
      </c>
      <c r="BA11" s="33">
        <f>all!BA12</f>
        <v>0.13347966294857999</v>
      </c>
      <c r="BB11" s="33">
        <f>all!BB12</f>
        <v>7.8800479703376707E-3</v>
      </c>
      <c r="BC11" s="33">
        <f>all!BC12</f>
        <v>0.15431792921697601</v>
      </c>
      <c r="BD11" s="33">
        <f>all!BD12</f>
        <v>5.3212663366139397E-2</v>
      </c>
      <c r="BE11" s="33">
        <f>all!BE12</f>
        <v>9.7165685874849202E-3</v>
      </c>
      <c r="BF11" s="33">
        <f>all!BF12</f>
        <v>3.9205959634357402E-4</v>
      </c>
      <c r="BG11" s="33">
        <f>all!BG12</f>
        <v>2.21966495345596E-2</v>
      </c>
      <c r="BH11" s="33">
        <f>all!BH12</f>
        <v>3.0034391077451102E-2</v>
      </c>
      <c r="BI11" s="33">
        <f>all!BI12</f>
        <v>1.09768180596416E-2</v>
      </c>
      <c r="BJ11" s="33"/>
      <c r="BK11" s="33">
        <f>all!BK12</f>
        <v>12.346489222180301</v>
      </c>
      <c r="BL11" s="33">
        <f>all!BL12</f>
        <v>56464.256935779798</v>
      </c>
      <c r="BM11" s="33">
        <f>all!BM12</f>
        <v>469.793447198705</v>
      </c>
      <c r="BN11" s="33">
        <f>all!BN12</f>
        <v>218.27983968513101</v>
      </c>
      <c r="BO11" s="33">
        <f>all!BO12</f>
        <v>7.4941159023090096</v>
      </c>
      <c r="BP11" s="33">
        <f>all!BP12</f>
        <v>2.97563414161622</v>
      </c>
      <c r="BQ11" s="33">
        <f>all!BQ12</f>
        <v>5.5118165619332603E-2</v>
      </c>
      <c r="BR11" s="33">
        <f>all!BR12</f>
        <v>0.28393382899731601</v>
      </c>
      <c r="BS11" s="33">
        <f>all!BS12</f>
        <v>475.22448464093702</v>
      </c>
      <c r="BT11" s="33">
        <f>all!BT12</f>
        <v>19.535016791684701</v>
      </c>
      <c r="BU11" s="33">
        <f>all!BU12</f>
        <v>9.0847246347491403E-2</v>
      </c>
      <c r="BV11" s="33">
        <f>all!BV12</f>
        <v>0.159630874448765</v>
      </c>
      <c r="BW11" s="33">
        <f>all!BW12</f>
        <v>1.73413247820184E-2</v>
      </c>
      <c r="BX11" s="33">
        <f>all!BX12</f>
        <v>6.5498811790483294E-2</v>
      </c>
      <c r="BY11" s="33">
        <f>all!BY12</f>
        <v>0.30948282634816898</v>
      </c>
      <c r="BZ11" s="33">
        <f>all!BZ12</f>
        <v>6.4896232859292802</v>
      </c>
      <c r="CA11" s="33">
        <f>all!CA12</f>
        <v>0.14039792928209199</v>
      </c>
      <c r="CB11" s="33">
        <f>all!CB12</f>
        <v>1.07824813986073E-2</v>
      </c>
      <c r="CC11" s="33">
        <f>all!CC12</f>
        <v>52.579664051675302</v>
      </c>
      <c r="CD11" s="33">
        <f>all!CD12</f>
        <v>13.2729022642428</v>
      </c>
      <c r="CE11" s="33"/>
      <c r="CF11" s="33">
        <f>all!CF12</f>
        <v>62.677051157203003</v>
      </c>
      <c r="CG11" s="33">
        <f>all!CG12</f>
        <v>455376.26347142702</v>
      </c>
      <c r="CH11" s="33">
        <f>all!CH12</f>
        <v>771.158868589495</v>
      </c>
      <c r="CI11" s="33">
        <f>all!CI12</f>
        <v>331.86387808123601</v>
      </c>
      <c r="CJ11" s="33">
        <f>all!CJ12</f>
        <v>40.698770291490398</v>
      </c>
      <c r="CK11" s="33">
        <f>all!CK12</f>
        <v>4.9235904688336198</v>
      </c>
      <c r="CL11" s="33">
        <f>all!CL12</f>
        <v>0.14502062553224901</v>
      </c>
      <c r="CM11" s="33">
        <f>all!CM12</f>
        <v>0.57788022167588904</v>
      </c>
      <c r="CN11" s="33">
        <f>all!CN12</f>
        <v>2043.9168215422401</v>
      </c>
      <c r="CO11" s="33">
        <f>all!CO12</f>
        <v>107.21957029657599</v>
      </c>
      <c r="CP11" s="33">
        <f>all!CP12</f>
        <v>0.37948910041915801</v>
      </c>
      <c r="CQ11" s="33">
        <f>all!CQ12</f>
        <v>0.19379709415823701</v>
      </c>
      <c r="CR11" s="33">
        <f>all!CR12</f>
        <v>8.6660379699493809E-3</v>
      </c>
      <c r="CS11" s="33">
        <f>all!CS12</f>
        <v>0.15431792921697601</v>
      </c>
      <c r="CT11" s="33">
        <f>all!CT12</f>
        <v>0.881465790312569</v>
      </c>
      <c r="CU11" s="33">
        <f>all!CU12</f>
        <v>33.687737912276802</v>
      </c>
      <c r="CV11" s="33">
        <f>all!CV12</f>
        <v>0.35330502436705102</v>
      </c>
      <c r="CW11" s="33">
        <f>all!CW12</f>
        <v>2.21966495345596E-2</v>
      </c>
      <c r="CX11" s="33">
        <f>all!CX12</f>
        <v>135.50123467717401</v>
      </c>
      <c r="CY11" s="33">
        <f>all!CY12</f>
        <v>39.882906465848201</v>
      </c>
      <c r="CZ11" s="33"/>
      <c r="DA11" s="33">
        <f>all!DA12</f>
        <v>1.140867801060846</v>
      </c>
      <c r="DB11" s="33">
        <f>all!DB12</f>
        <v>8154.2888973305944</v>
      </c>
      <c r="DC11" s="33">
        <f>all!DC12</f>
        <v>13.085304524266373</v>
      </c>
      <c r="DD11" s="33">
        <f>all!DD12</f>
        <v>5.6541941356478924</v>
      </c>
      <c r="DE11" s="33">
        <f>all!DE12</f>
        <v>0.64046155999575738</v>
      </c>
      <c r="DF11" s="33">
        <f>all!DF12</f>
        <v>7.529577104807493E-2</v>
      </c>
      <c r="DG11" s="33">
        <f>all!DG12</f>
        <v>2.0799538965943663E-3</v>
      </c>
      <c r="DH11" s="33">
        <f>all!DH12</f>
        <v>7.9586864299117065E-3</v>
      </c>
      <c r="DI11" s="33">
        <f>all!DI12</f>
        <v>27.280741755945417</v>
      </c>
      <c r="DJ11" s="33">
        <f>all!DJ12</f>
        <v>1.3578972935229989</v>
      </c>
      <c r="DK11" s="33">
        <f>all!DK12</f>
        <v>3.5180813290585917E-3</v>
      </c>
      <c r="DL11" s="33">
        <f>all!DL12</f>
        <v>1.724004716248739E-3</v>
      </c>
      <c r="DM11" s="33">
        <f>all!DM12</f>
        <v>7.547630136345678E-5</v>
      </c>
      <c r="DN11" s="33">
        <f>all!DN12</f>
        <v>1.299957284280819E-3</v>
      </c>
      <c r="DO11" s="33">
        <f>all!DO12</f>
        <v>7.2393708139994167E-3</v>
      </c>
      <c r="DP11" s="33">
        <f>all!DP12</f>
        <v>0.26401048520593107</v>
      </c>
      <c r="DQ11" s="33">
        <f>all!DQ12</f>
        <v>1.7937310897055921E-3</v>
      </c>
      <c r="DR11" s="33">
        <f>all!DR12</f>
        <v>1.0860304895047492E-4</v>
      </c>
      <c r="DS11" s="33">
        <f>all!DS12</f>
        <v>0.65396348782419889</v>
      </c>
      <c r="DT11" s="33">
        <f>all!DT12</f>
        <v>0.19084521937345603</v>
      </c>
      <c r="DU11" s="33"/>
      <c r="DV11" s="33">
        <f>all!DV12</f>
        <v>1.3903375605827266E-2</v>
      </c>
      <c r="DW11" s="33">
        <f>all!DW12</f>
        <v>99.373600720954897</v>
      </c>
      <c r="DX11" s="33">
        <f>all!DX12</f>
        <v>0.15946624450995736</v>
      </c>
      <c r="DY11" s="33">
        <f>all!DY12</f>
        <v>6.8905779217434363E-2</v>
      </c>
      <c r="DZ11" s="33">
        <f>all!DZ12</f>
        <v>7.8050915464833778E-3</v>
      </c>
      <c r="EA11" s="33">
        <f>all!EA12</f>
        <v>9.1760446340787515E-4</v>
      </c>
      <c r="EB11" s="33">
        <f>all!EB12</f>
        <v>2.5347704826330861E-5</v>
      </c>
      <c r="EC11" s="33">
        <f>all!EC12</f>
        <v>9.6989858650732021E-5</v>
      </c>
      <c r="ED11" s="33">
        <f>all!ED12</f>
        <v>0.3324613062843868</v>
      </c>
      <c r="EE11" s="33">
        <f>all!EE12</f>
        <v>1.654824168797769E-2</v>
      </c>
      <c r="EF11" s="33">
        <f>all!EF12</f>
        <v>4.287368447445639E-5</v>
      </c>
      <c r="EG11" s="33">
        <f>all!EG12</f>
        <v>2.1009870814072972E-5</v>
      </c>
      <c r="EH11" s="33">
        <f>all!EH12</f>
        <v>9.1980452618522596E-7</v>
      </c>
      <c r="EI11" s="33">
        <f>all!EI12</f>
        <v>1.5842146108498566E-5</v>
      </c>
      <c r="EJ11" s="33">
        <f>all!EJ12</f>
        <v>8.8223799009232718E-5</v>
      </c>
      <c r="EK11" s="33">
        <f>all!EK12</f>
        <v>3.2174077805347725E-3</v>
      </c>
      <c r="EL11" s="33">
        <f>all!EL12</f>
        <v>2.1859602885485084E-5</v>
      </c>
      <c r="EM11" s="33">
        <f>all!EM12</f>
        <v>1.3235091568825574E-6</v>
      </c>
      <c r="EN11" s="33">
        <f>all!EN12</f>
        <v>7.9696350403281845E-3</v>
      </c>
      <c r="EO11" s="33">
        <f>all!EO12</f>
        <v>2.3257670740276667E-3</v>
      </c>
      <c r="EP11" s="33"/>
      <c r="EQ11" s="33">
        <f>all!EQ12</f>
        <v>198.74720144190979</v>
      </c>
    </row>
    <row r="12" spans="1:147" s="3" customFormat="1">
      <c r="A12" s="33" t="str">
        <f>all!A13</f>
        <v>LM-JB-03-11</v>
      </c>
      <c r="B12" s="33" t="str">
        <f>all!B13</f>
        <v>Fakos</v>
      </c>
      <c r="C12" s="33" t="str">
        <f>all!C13</f>
        <v>epithermal</v>
      </c>
      <c r="D12" s="33" t="str">
        <f>all!D13</f>
        <v>transitional</v>
      </c>
      <c r="E12" s="33" t="str">
        <f>all!E13</f>
        <v>pyrite</v>
      </c>
      <c r="F12" s="33" t="str">
        <f>all!F13</f>
        <v>euhedral</v>
      </c>
      <c r="G12" s="33">
        <f>all!G13</f>
        <v>15.334745631008801</v>
      </c>
      <c r="H12" s="33">
        <f>all!H13</f>
        <v>474468.05782097299</v>
      </c>
      <c r="I12" s="33">
        <f>all!I13</f>
        <v>310.44427685723798</v>
      </c>
      <c r="J12" s="33">
        <f>all!J13</f>
        <v>386.03253933036001</v>
      </c>
      <c r="K12" s="33">
        <f>all!K13</f>
        <v>0.22507979313867699</v>
      </c>
      <c r="L12" s="33">
        <f>all!L13</f>
        <v>0.93315179789724201</v>
      </c>
      <c r="M12" s="33">
        <f>all!M13</f>
        <v>6.6907673626340106E-2</v>
      </c>
      <c r="N12" s="33">
        <f>all!N13</f>
        <v>0.58166072853875905</v>
      </c>
      <c r="O12" s="33">
        <f>all!O13</f>
        <v>809.75713904964698</v>
      </c>
      <c r="P12" s="33">
        <f>all!P13</f>
        <v>75.050347254092003</v>
      </c>
      <c r="Q12" s="33">
        <f>all!Q13</f>
        <v>3.4578887765351403E-2</v>
      </c>
      <c r="R12" s="33">
        <f>all!R13</f>
        <v>0.223702509493868</v>
      </c>
      <c r="S12" s="33">
        <f>all!S13</f>
        <v>1.3493559701290616E-2</v>
      </c>
      <c r="T12" s="33">
        <f>all!T13</f>
        <v>8.5136601741230694E-2</v>
      </c>
      <c r="U12" s="33">
        <f>all!U13</f>
        <v>3.4464875740690702E-2</v>
      </c>
      <c r="V12" s="33">
        <f>all!V13</f>
        <v>1.4408828125915301</v>
      </c>
      <c r="W12" s="33">
        <f>all!W13</f>
        <v>2.4335869011271698E-2</v>
      </c>
      <c r="X12" s="33">
        <f>all!X13</f>
        <v>1.57409403222003E-2</v>
      </c>
      <c r="Y12" s="33">
        <f>all!Y13</f>
        <v>0.32268349101078603</v>
      </c>
      <c r="Z12" s="33">
        <f>all!Z13</f>
        <v>6.56245992979127E-2</v>
      </c>
      <c r="AA12" s="33">
        <f>all!AA13</f>
        <v>0.80419199219774862</v>
      </c>
      <c r="AB12" s="33">
        <f>all!AB13</f>
        <v>232.5819242224058</v>
      </c>
      <c r="AC12" s="33">
        <f>all!AC13</f>
        <v>0.2033714185139987</v>
      </c>
      <c r="AD12" s="33">
        <f>all!AD13</f>
        <v>0.38337948736282068</v>
      </c>
      <c r="AE12" s="33">
        <f>all!AE13</f>
        <v>4.8781362420781987E-2</v>
      </c>
      <c r="AF12" s="33">
        <f>all!AF13</f>
        <v>0.10680706234065962</v>
      </c>
      <c r="AG12" s="33">
        <f>all!AG13</f>
        <v>1.1138516746196283E-4</v>
      </c>
      <c r="AH12" s="33">
        <f>all!AH13</f>
        <v>0.10716038696939587</v>
      </c>
      <c r="AI12" s="33">
        <f>all!AI13</f>
        <v>2.1138930297655661E-4</v>
      </c>
      <c r="AJ12" s="33">
        <f>all!AJ13</f>
        <v>0.24175142803036734</v>
      </c>
      <c r="AK12" s="33">
        <f>all!AK13</f>
        <v>5.0704559547860453E-5</v>
      </c>
      <c r="AL12" s="33">
        <f>all!AL13</f>
        <v>1.1101791306830836E-4</v>
      </c>
      <c r="AM12" s="33">
        <f>all!AM13</f>
        <v>1.1138516746196283E-4</v>
      </c>
      <c r="AN12" s="33"/>
      <c r="AO12" s="33"/>
      <c r="AP12" s="33">
        <f>all!AP13</f>
        <v>0.23063614514890299</v>
      </c>
      <c r="AQ12" s="33">
        <f>all!AQ13</f>
        <v>13.9924027805825</v>
      </c>
      <c r="AR12" s="33">
        <f>all!AR13</f>
        <v>6.3500743955976102E-2</v>
      </c>
      <c r="AS12" s="33">
        <f>all!AS13</f>
        <v>0.295779076105946</v>
      </c>
      <c r="AT12" s="33">
        <f>all!AT13</f>
        <v>0.22507979313867699</v>
      </c>
      <c r="AU12" s="33">
        <f>all!AU13</f>
        <v>0.93315179789724201</v>
      </c>
      <c r="AV12" s="33">
        <f>all!AV13</f>
        <v>6.6907673626340106E-2</v>
      </c>
      <c r="AW12" s="33">
        <f>all!AW13</f>
        <v>0.38994447101707902</v>
      </c>
      <c r="AX12" s="33">
        <f>all!AX13</f>
        <v>0.26488053857548999</v>
      </c>
      <c r="AY12" s="33">
        <f>all!AY13</f>
        <v>1.15777656211803</v>
      </c>
      <c r="AZ12" s="33">
        <f>all!AZ13</f>
        <v>3.4578887765351403E-2</v>
      </c>
      <c r="BA12" s="33">
        <f>all!BA13</f>
        <v>0.223702509493868</v>
      </c>
      <c r="BB12" s="33">
        <f>all!BB13</f>
        <v>1.37830241472108E-2</v>
      </c>
      <c r="BC12" s="33">
        <f>all!BC13</f>
        <v>8.5136601741230694E-2</v>
      </c>
      <c r="BD12" s="33">
        <f>all!BD13</f>
        <v>3.4464875740690702E-2</v>
      </c>
      <c r="BE12" s="33">
        <f>all!BE13</f>
        <v>0.392950939282807</v>
      </c>
      <c r="BF12" s="33">
        <f>all!BF13</f>
        <v>2.4335869011271698E-2</v>
      </c>
      <c r="BG12" s="33">
        <f>all!BG13</f>
        <v>1.57409403222003E-2</v>
      </c>
      <c r="BH12" s="33">
        <f>all!BH13</f>
        <v>2.29322789907907E-2</v>
      </c>
      <c r="BI12" s="33">
        <f>all!BI13</f>
        <v>1.02807739847395E-2</v>
      </c>
      <c r="BJ12" s="33"/>
      <c r="BK12" s="33">
        <f>all!BK13</f>
        <v>1.1712769422214799</v>
      </c>
      <c r="BL12" s="33">
        <f>all!BL13</f>
        <v>20794.233648697998</v>
      </c>
      <c r="BM12" s="33">
        <f>all!BM13</f>
        <v>169.139063722126</v>
      </c>
      <c r="BN12" s="33">
        <f>all!BN13</f>
        <v>277.154443441627</v>
      </c>
      <c r="BO12" s="33">
        <f>all!BO13</f>
        <v>0.124847126853896</v>
      </c>
      <c r="BP12" s="33">
        <f>all!BP13</f>
        <v>0.58000218518846003</v>
      </c>
      <c r="BQ12" s="33">
        <f>all!BQ13</f>
        <v>2.8568188929805501E-2</v>
      </c>
      <c r="BR12" s="33">
        <f>all!BR13</f>
        <v>0.32610531298998102</v>
      </c>
      <c r="BS12" s="33">
        <f>all!BS13</f>
        <v>210.86085999773599</v>
      </c>
      <c r="BT12" s="33">
        <f>all!BT13</f>
        <v>34.146605634417902</v>
      </c>
      <c r="BU12" s="33">
        <f>all!BU13</f>
        <v>2.3208214640219899E-3</v>
      </c>
      <c r="BV12" s="33">
        <f>all!BV13</f>
        <v>8.7150615358659506E-2</v>
      </c>
      <c r="BW12" s="33">
        <f>all!BW13</f>
        <v>5.8839421936950501E-3</v>
      </c>
      <c r="BX12" s="33">
        <f>all!BX13</f>
        <v>8.2938268636374796E-2</v>
      </c>
      <c r="BY12" s="33">
        <f>all!BY13</f>
        <v>2.8915640837385001E-2</v>
      </c>
      <c r="BZ12" s="33">
        <f>all!BZ13</f>
        <v>0.75838638570886197</v>
      </c>
      <c r="CA12" s="33">
        <f>all!CA13</f>
        <v>7.7900300682327301E-3</v>
      </c>
      <c r="CB12" s="33">
        <f>all!CB13</f>
        <v>1.4586686214259801E-2</v>
      </c>
      <c r="CC12" s="33">
        <f>all!CC13</f>
        <v>0.35845640581148502</v>
      </c>
      <c r="CD12" s="33">
        <f>all!CD13</f>
        <v>8.7452780046542694E-2</v>
      </c>
      <c r="CE12" s="33"/>
      <c r="CF12" s="33">
        <f>all!CF13</f>
        <v>15.334745631008801</v>
      </c>
      <c r="CG12" s="33">
        <f>all!CG13</f>
        <v>474468.05782097299</v>
      </c>
      <c r="CH12" s="33">
        <f>all!CH13</f>
        <v>310.44427685723798</v>
      </c>
      <c r="CI12" s="33">
        <f>all!CI13</f>
        <v>386.03253933036001</v>
      </c>
      <c r="CJ12" s="33">
        <f>all!CJ13</f>
        <v>0.22507979313867699</v>
      </c>
      <c r="CK12" s="33">
        <f>all!CK13</f>
        <v>0.93315179789724201</v>
      </c>
      <c r="CL12" s="33">
        <f>all!CL13</f>
        <v>6.6907673626340106E-2</v>
      </c>
      <c r="CM12" s="33">
        <f>all!CM13</f>
        <v>0.58166072853875905</v>
      </c>
      <c r="CN12" s="33">
        <f>all!CN13</f>
        <v>809.75713904964698</v>
      </c>
      <c r="CO12" s="33">
        <f>all!CO13</f>
        <v>75.050347254092003</v>
      </c>
      <c r="CP12" s="33">
        <f>all!CP13</f>
        <v>3.4578887765351403E-2</v>
      </c>
      <c r="CQ12" s="33">
        <f>all!CQ13</f>
        <v>0.223702509493868</v>
      </c>
      <c r="CR12" s="33">
        <f>all!CR13</f>
        <v>1.3493559701290616E-2</v>
      </c>
      <c r="CS12" s="33">
        <f>all!CS13</f>
        <v>8.5136601741230694E-2</v>
      </c>
      <c r="CT12" s="33">
        <f>all!CT13</f>
        <v>3.4464875740690702E-2</v>
      </c>
      <c r="CU12" s="33">
        <f>all!CU13</f>
        <v>1.4408828125915301</v>
      </c>
      <c r="CV12" s="33">
        <f>all!CV13</f>
        <v>2.4335869011271698E-2</v>
      </c>
      <c r="CW12" s="33">
        <f>all!CW13</f>
        <v>1.57409403222003E-2</v>
      </c>
      <c r="CX12" s="33">
        <f>all!CX13</f>
        <v>0.32268349101078603</v>
      </c>
      <c r="CY12" s="33">
        <f>all!CY13</f>
        <v>6.56245992979127E-2</v>
      </c>
      <c r="CZ12" s="33"/>
      <c r="DA12" s="33">
        <f>all!DA13</f>
        <v>0.27912796158831199</v>
      </c>
      <c r="DB12" s="33">
        <f>all!DB13</f>
        <v>8496.1600469329933</v>
      </c>
      <c r="DC12" s="33">
        <f>all!DC13</f>
        <v>5.2677315478751874</v>
      </c>
      <c r="DD12" s="33">
        <f>all!DD13</f>
        <v>6.5771030359522538</v>
      </c>
      <c r="DE12" s="33">
        <f>all!DE13</f>
        <v>3.5419978147904979E-3</v>
      </c>
      <c r="DF12" s="33">
        <f>all!DF13</f>
        <v>1.4270558157168404E-2</v>
      </c>
      <c r="DG12" s="33">
        <f>all!DG13</f>
        <v>9.5962126739153656E-4</v>
      </c>
      <c r="DH12" s="33">
        <f>all!DH13</f>
        <v>8.0107523555813121E-3</v>
      </c>
      <c r="DI12" s="33">
        <f>all!DI13</f>
        <v>10.808059879255742</v>
      </c>
      <c r="DJ12" s="33">
        <f>all!DJ13</f>
        <v>0.95048565418049658</v>
      </c>
      <c r="DK12" s="33">
        <f>all!DK13</f>
        <v>3.2056609608161998E-4</v>
      </c>
      <c r="DL12" s="33">
        <f>all!DL13</f>
        <v>1.9900410946781721E-3</v>
      </c>
      <c r="DM12" s="33">
        <f>all!DM13</f>
        <v>1.1752129196894752E-4</v>
      </c>
      <c r="DN12" s="33">
        <f>all!DN13</f>
        <v>7.1718138102291884E-4</v>
      </c>
      <c r="DO12" s="33">
        <f>all!DO13</f>
        <v>2.830558125878014E-4</v>
      </c>
      <c r="DP12" s="33">
        <f>all!DP13</f>
        <v>1.1292185051657759E-2</v>
      </c>
      <c r="DQ12" s="33">
        <f>all!DQ13</f>
        <v>1.2355330898201596E-4</v>
      </c>
      <c r="DR12" s="33">
        <f>all!DR13</f>
        <v>7.7016763709169482E-5</v>
      </c>
      <c r="DS12" s="33">
        <f>all!DS13</f>
        <v>1.5573527558435619E-3</v>
      </c>
      <c r="DT12" s="33">
        <f>all!DT13</f>
        <v>3.1402277715215514E-4</v>
      </c>
      <c r="DU12" s="33"/>
      <c r="DV12" s="33">
        <f>all!DV13</f>
        <v>3.2757202766084174E-3</v>
      </c>
      <c r="DW12" s="33">
        <f>all!DW13</f>
        <v>99.707114904156228</v>
      </c>
      <c r="DX12" s="33">
        <f>all!DX13</f>
        <v>6.1819729363248241E-2</v>
      </c>
      <c r="DY12" s="33">
        <f>all!DY13</f>
        <v>7.7185924525856348E-2</v>
      </c>
      <c r="DZ12" s="33">
        <f>all!DZ13</f>
        <v>4.156729406681476E-5</v>
      </c>
      <c r="EA12" s="33">
        <f>all!EA13</f>
        <v>1.6747285527382154E-4</v>
      </c>
      <c r="EB12" s="33">
        <f>all!EB13</f>
        <v>1.1261683801121382E-5</v>
      </c>
      <c r="EC12" s="33">
        <f>all!EC13</f>
        <v>9.4010588451075278E-5</v>
      </c>
      <c r="ED12" s="33">
        <f>all!ED13</f>
        <v>0.12683853203318218</v>
      </c>
      <c r="EE12" s="33">
        <f>all!EE13</f>
        <v>1.1154472351346267E-2</v>
      </c>
      <c r="EF12" s="33">
        <f>all!EF13</f>
        <v>3.7620195947138504E-6</v>
      </c>
      <c r="EG12" s="33">
        <f>all!EG13</f>
        <v>2.3354227674029861E-5</v>
      </c>
      <c r="EH12" s="33">
        <f>all!EH13</f>
        <v>1.3791770514330987E-6</v>
      </c>
      <c r="EI12" s="33">
        <f>all!EI13</f>
        <v>8.4165182823488758E-6</v>
      </c>
      <c r="EJ12" s="33">
        <f>all!EJ13</f>
        <v>3.3218157701924717E-6</v>
      </c>
      <c r="EK12" s="33">
        <f>all!EK13</f>
        <v>1.3252000742041992E-4</v>
      </c>
      <c r="EL12" s="33">
        <f>all!EL13</f>
        <v>1.4499660914351113E-6</v>
      </c>
      <c r="EM12" s="33">
        <f>all!EM13</f>
        <v>9.0383411638631703E-7</v>
      </c>
      <c r="EN12" s="33">
        <f>all!EN13</f>
        <v>1.8276391842365564E-5</v>
      </c>
      <c r="EO12" s="33">
        <f>all!EO13</f>
        <v>3.685230145274253E-6</v>
      </c>
      <c r="EP12" s="33"/>
      <c r="EQ12" s="33">
        <f>all!EQ13</f>
        <v>199.41422980831246</v>
      </c>
    </row>
    <row r="13" spans="1:147" s="3" customFormat="1">
      <c r="A13" s="33" t="str">
        <f>all!A14</f>
        <v>LM-JB-03-12</v>
      </c>
      <c r="B13" s="33" t="str">
        <f>all!B14</f>
        <v>Fakos</v>
      </c>
      <c r="C13" s="33" t="str">
        <f>all!C14</f>
        <v>epithermal</v>
      </c>
      <c r="D13" s="33" t="str">
        <f>all!D14</f>
        <v>transitional</v>
      </c>
      <c r="E13" s="33" t="str">
        <f>all!E14</f>
        <v>pyrite</v>
      </c>
      <c r="F13" s="33" t="str">
        <f>all!F14</f>
        <v>euhedral</v>
      </c>
      <c r="G13" s="33">
        <f>all!G14</f>
        <v>15.0689564025227</v>
      </c>
      <c r="H13" s="33">
        <f>all!H14</f>
        <v>491273.791414543</v>
      </c>
      <c r="I13" s="33">
        <f>all!I14</f>
        <v>115.76960769218699</v>
      </c>
      <c r="J13" s="33">
        <f>all!J14</f>
        <v>3594.57903818355</v>
      </c>
      <c r="K13" s="33">
        <f>all!K14</f>
        <v>1.5607259127736099</v>
      </c>
      <c r="L13" s="33">
        <f>all!L14</f>
        <v>1.5405471169642</v>
      </c>
      <c r="M13" s="33">
        <f>all!M14</f>
        <v>6.3381954923662803E-2</v>
      </c>
      <c r="N13" s="33">
        <f>all!N14</f>
        <v>0.73007851829146397</v>
      </c>
      <c r="O13" s="33">
        <f>all!O14</f>
        <v>3505.4270131585299</v>
      </c>
      <c r="P13" s="33">
        <f>all!P14</f>
        <v>190.08122887985601</v>
      </c>
      <c r="Q13" s="33">
        <f>all!Q14</f>
        <v>7.1870047101436102E-2</v>
      </c>
      <c r="R13" s="33">
        <f>all!R14</f>
        <v>0.26059678431104899</v>
      </c>
      <c r="S13" s="33">
        <f>all!S14</f>
        <v>1.4938758972899752E-2</v>
      </c>
      <c r="T13" s="33">
        <f>all!T14</f>
        <v>8.09514437050734E-2</v>
      </c>
      <c r="U13" s="33">
        <f>all!U14</f>
        <v>9.7805523882066495E-2</v>
      </c>
      <c r="V13" s="33">
        <f>all!V14</f>
        <v>0.88921212604506095</v>
      </c>
      <c r="W13" s="33">
        <f>all!W14</f>
        <v>6.3499925367828502E-2</v>
      </c>
      <c r="X13" s="33">
        <f>all!X14</f>
        <v>1.4285321422165801E-2</v>
      </c>
      <c r="Y13" s="33">
        <f>all!Y14</f>
        <v>6.4330386719963499</v>
      </c>
      <c r="Z13" s="33">
        <f>all!Z14</f>
        <v>1.1367741785522201</v>
      </c>
      <c r="AA13" s="33">
        <f>all!AA14</f>
        <v>3.2206721972843001E-2</v>
      </c>
      <c r="AB13" s="33">
        <f>all!AB14</f>
        <v>29.547658357363574</v>
      </c>
      <c r="AC13" s="33">
        <f>all!AC14</f>
        <v>0.17670874317928631</v>
      </c>
      <c r="AD13" s="33">
        <f>all!AD14</f>
        <v>3.3025821749423319E-2</v>
      </c>
      <c r="AE13" s="33">
        <f>all!AE14</f>
        <v>2.2206179926060774E-3</v>
      </c>
      <c r="AF13" s="33">
        <f>all!AF14</f>
        <v>1.5203627534189024E-2</v>
      </c>
      <c r="AG13" s="33">
        <f>all!AG14</f>
        <v>6.2080237235084313E-4</v>
      </c>
      <c r="AH13" s="33">
        <f>all!AH14</f>
        <v>1.1172021616206581E-2</v>
      </c>
      <c r="AI13" s="33">
        <f>all!AI14</f>
        <v>9.8192798715766756E-3</v>
      </c>
      <c r="AJ13" s="33">
        <f>all!AJ14</f>
        <v>1.6418923124042351</v>
      </c>
      <c r="AK13" s="33">
        <f>all!AK14</f>
        <v>1.233944012330784E-4</v>
      </c>
      <c r="AL13" s="33">
        <f>all!AL14</f>
        <v>8.4482901714684781E-4</v>
      </c>
      <c r="AM13" s="33">
        <f>all!AM14</f>
        <v>6.2080237235084313E-4</v>
      </c>
      <c r="AN13" s="33"/>
      <c r="AO13" s="33"/>
      <c r="AP13" s="33">
        <f>all!AP14</f>
        <v>0.27823513006808598</v>
      </c>
      <c r="AQ13" s="33">
        <f>all!AQ14</f>
        <v>4.0684852828948603</v>
      </c>
      <c r="AR13" s="33">
        <f>all!AR14</f>
        <v>4.1257680139232498E-2</v>
      </c>
      <c r="AS13" s="33">
        <f>all!AS14</f>
        <v>0.32426782453658498</v>
      </c>
      <c r="AT13" s="33">
        <f>all!AT14</f>
        <v>0.26671001044583798</v>
      </c>
      <c r="AU13" s="33">
        <f>all!AU14</f>
        <v>1.5405471169642</v>
      </c>
      <c r="AV13" s="33">
        <f>all!AV14</f>
        <v>6.3381954923662803E-2</v>
      </c>
      <c r="AW13" s="33">
        <f>all!AW14</f>
        <v>0.45601109990815197</v>
      </c>
      <c r="AX13" s="33">
        <f>all!AX14</f>
        <v>0.22451835795389399</v>
      </c>
      <c r="AY13" s="33">
        <f>all!AY14</f>
        <v>1.2581761573235299</v>
      </c>
      <c r="AZ13" s="33">
        <f>all!AZ14</f>
        <v>1.3803048248788599E-2</v>
      </c>
      <c r="BA13" s="33">
        <f>all!BA14</f>
        <v>0.26059678431104899</v>
      </c>
      <c r="BB13" s="33">
        <f>all!BB14</f>
        <v>1.5213993881497001E-2</v>
      </c>
      <c r="BC13" s="33">
        <f>all!BC14</f>
        <v>8.09514437050734E-2</v>
      </c>
      <c r="BD13" s="33">
        <f>all!BD14</f>
        <v>9.7805523882066495E-2</v>
      </c>
      <c r="BE13" s="33">
        <f>all!BE14</f>
        <v>0.23532055499683899</v>
      </c>
      <c r="BF13" s="33">
        <f>all!BF14</f>
        <v>1.7041759314337601E-2</v>
      </c>
      <c r="BG13" s="33">
        <f>all!BG14</f>
        <v>1.4285321422165801E-2</v>
      </c>
      <c r="BH13" s="33">
        <f>all!BH14</f>
        <v>3.2297158916177002E-2</v>
      </c>
      <c r="BI13" s="33">
        <f>all!BI14</f>
        <v>8.8182877606521205E-3</v>
      </c>
      <c r="BJ13" s="33"/>
      <c r="BK13" s="33">
        <f>all!BK14</f>
        <v>1.07426144209373</v>
      </c>
      <c r="BL13" s="33">
        <f>all!BL14</f>
        <v>43620.895146807597</v>
      </c>
      <c r="BM13" s="33">
        <f>all!BM14</f>
        <v>96.030407761607606</v>
      </c>
      <c r="BN13" s="33">
        <f>all!BN14</f>
        <v>4776.5856005474598</v>
      </c>
      <c r="BO13" s="33">
        <f>all!BO14</f>
        <v>1.2506525951907399</v>
      </c>
      <c r="BP13" s="33">
        <f>all!BP14</f>
        <v>0.44583697062071398</v>
      </c>
      <c r="BQ13" s="33">
        <f>all!BQ14</f>
        <v>3.3238174929482799E-2</v>
      </c>
      <c r="BR13" s="33">
        <f>all!BR14</f>
        <v>0.46996339229426098</v>
      </c>
      <c r="BS13" s="33">
        <f>all!BS14</f>
        <v>1257.69494362569</v>
      </c>
      <c r="BT13" s="33">
        <f>all!BT14</f>
        <v>43.927924509869399</v>
      </c>
      <c r="BU13" s="33">
        <f>all!BU14</f>
        <v>7.9543863965417599E-2</v>
      </c>
      <c r="BV13" s="33">
        <f>all!BV14</f>
        <v>0.14567680785880799</v>
      </c>
      <c r="BW13" s="33">
        <f>all!BW14</f>
        <v>1.39040313768006E-2</v>
      </c>
      <c r="BX13" s="33">
        <f>all!BX14</f>
        <v>4.7733196520180002E-2</v>
      </c>
      <c r="BY13" s="33">
        <f>all!BY14</f>
        <v>3.4973680993140299E-2</v>
      </c>
      <c r="BZ13" s="33">
        <f>all!BZ14</f>
        <v>0.80311331481165105</v>
      </c>
      <c r="CA13" s="33">
        <f>all!CA14</f>
        <v>5.12082633628183E-2</v>
      </c>
      <c r="CB13" s="33">
        <f>all!CB14</f>
        <v>1.09077602628507E-2</v>
      </c>
      <c r="CC13" s="33">
        <f>all!CC14</f>
        <v>5.7419792284220801</v>
      </c>
      <c r="CD13" s="33">
        <f>all!CD14</f>
        <v>0.89936119661476199</v>
      </c>
      <c r="CE13" s="33"/>
      <c r="CF13" s="33">
        <f>all!CF14</f>
        <v>15.0689564025227</v>
      </c>
      <c r="CG13" s="33">
        <f>all!CG14</f>
        <v>491273.791414543</v>
      </c>
      <c r="CH13" s="33">
        <f>all!CH14</f>
        <v>115.76960769218699</v>
      </c>
      <c r="CI13" s="33">
        <f>all!CI14</f>
        <v>3594.57903818355</v>
      </c>
      <c r="CJ13" s="33">
        <f>all!CJ14</f>
        <v>1.5607259127736099</v>
      </c>
      <c r="CK13" s="33">
        <f>all!CK14</f>
        <v>1.5405471169642</v>
      </c>
      <c r="CL13" s="33">
        <f>all!CL14</f>
        <v>6.3381954923662803E-2</v>
      </c>
      <c r="CM13" s="33">
        <f>all!CM14</f>
        <v>0.73007851829146397</v>
      </c>
      <c r="CN13" s="33">
        <f>all!CN14</f>
        <v>3505.4270131585299</v>
      </c>
      <c r="CO13" s="33">
        <f>all!CO14</f>
        <v>190.08122887985601</v>
      </c>
      <c r="CP13" s="33">
        <f>all!CP14</f>
        <v>7.1870047101436102E-2</v>
      </c>
      <c r="CQ13" s="33">
        <f>all!CQ14</f>
        <v>0.26059678431104899</v>
      </c>
      <c r="CR13" s="33">
        <f>all!CR14</f>
        <v>1.4938758972899752E-2</v>
      </c>
      <c r="CS13" s="33">
        <f>all!CS14</f>
        <v>8.09514437050734E-2</v>
      </c>
      <c r="CT13" s="33">
        <f>all!CT14</f>
        <v>9.7805523882066495E-2</v>
      </c>
      <c r="CU13" s="33">
        <f>all!CU14</f>
        <v>0.88921212604506095</v>
      </c>
      <c r="CV13" s="33">
        <f>all!CV14</f>
        <v>6.3499925367828502E-2</v>
      </c>
      <c r="CW13" s="33">
        <f>all!CW14</f>
        <v>1.4285321422165801E-2</v>
      </c>
      <c r="CX13" s="33">
        <f>all!CX14</f>
        <v>6.4330386719963499</v>
      </c>
      <c r="CY13" s="33">
        <f>all!CY14</f>
        <v>1.1367741785522201</v>
      </c>
      <c r="CZ13" s="33"/>
      <c r="DA13" s="33">
        <f>all!DA14</f>
        <v>0.27428998074763628</v>
      </c>
      <c r="DB13" s="33">
        <f>all!DB14</f>
        <v>8797.0953785395832</v>
      </c>
      <c r="DC13" s="33">
        <f>all!DC14</f>
        <v>1.9644208645073913</v>
      </c>
      <c r="DD13" s="33">
        <f>all!DD14</f>
        <v>61.243326135196632</v>
      </c>
      <c r="DE13" s="33">
        <f>all!DE14</f>
        <v>2.4560568922884368E-2</v>
      </c>
      <c r="DF13" s="33">
        <f>all!DF14</f>
        <v>2.3559368664385991E-2</v>
      </c>
      <c r="DG13" s="33">
        <f>all!DG14</f>
        <v>9.090537544807711E-4</v>
      </c>
      <c r="DH13" s="33">
        <f>all!DH14</f>
        <v>1.0054792980188184E-2</v>
      </c>
      <c r="DI13" s="33">
        <f>all!DI14</f>
        <v>46.787935831035774</v>
      </c>
      <c r="DJ13" s="33">
        <f>all!DJ14</f>
        <v>2.4073103961481261</v>
      </c>
      <c r="DK13" s="33">
        <f>all!DK14</f>
        <v>6.6627650319033872E-4</v>
      </c>
      <c r="DL13" s="33">
        <f>all!DL14</f>
        <v>2.3182498537602991E-3</v>
      </c>
      <c r="DM13" s="33">
        <f>all!DM14</f>
        <v>1.3010816224720646E-4</v>
      </c>
      <c r="DN13" s="33">
        <f>all!DN14</f>
        <v>6.8192606945559266E-4</v>
      </c>
      <c r="DO13" s="33">
        <f>all!DO14</f>
        <v>8.0326481506296399E-4</v>
      </c>
      <c r="DP13" s="33">
        <f>all!DP14</f>
        <v>6.9687470693186601E-3</v>
      </c>
      <c r="DQ13" s="33">
        <f>all!DQ14</f>
        <v>3.223893872732629E-4</v>
      </c>
      <c r="DR13" s="33">
        <f>all!DR14</f>
        <v>6.9894758633243524E-5</v>
      </c>
      <c r="DS13" s="33">
        <f>all!DS14</f>
        <v>3.1047483938206322E-2</v>
      </c>
      <c r="DT13" s="33">
        <f>all!DT14</f>
        <v>5.4396215498900904E-3</v>
      </c>
      <c r="DU13" s="33"/>
      <c r="DV13" s="33">
        <f>all!DV14</f>
        <v>3.0781361730107667E-3</v>
      </c>
      <c r="DW13" s="33">
        <f>all!DW14</f>
        <v>98.722736529784413</v>
      </c>
      <c r="DX13" s="33">
        <f>all!DX14</f>
        <v>2.2045117745735934E-2</v>
      </c>
      <c r="DY13" s="33">
        <f>all!DY14</f>
        <v>0.68728466500455287</v>
      </c>
      <c r="DZ13" s="33">
        <f>all!DZ14</f>
        <v>2.7562354055072773E-4</v>
      </c>
      <c r="EA13" s="33">
        <f>all!EA14</f>
        <v>2.6438787410855083E-4</v>
      </c>
      <c r="EB13" s="33">
        <f>all!EB14</f>
        <v>1.0201580229986668E-5</v>
      </c>
      <c r="EC13" s="33">
        <f>all!EC14</f>
        <v>1.1283686666239518E-4</v>
      </c>
      <c r="ED13" s="33">
        <f>all!ED14</f>
        <v>0.52506342867304645</v>
      </c>
      <c r="EE13" s="33">
        <f>all!EE14</f>
        <v>2.7015311276958786E-2</v>
      </c>
      <c r="EF13" s="33">
        <f>all!EF14</f>
        <v>7.4770861119577335E-6</v>
      </c>
      <c r="EG13" s="33">
        <f>all!EG14</f>
        <v>2.6015856333819045E-5</v>
      </c>
      <c r="EH13" s="33">
        <f>all!EH14</f>
        <v>1.4600994156821066E-6</v>
      </c>
      <c r="EI13" s="33">
        <f>all!EI14</f>
        <v>7.6527086260638106E-6</v>
      </c>
      <c r="EJ13" s="33">
        <f>all!EJ14</f>
        <v>9.0143959214719536E-6</v>
      </c>
      <c r="EK13" s="33">
        <f>all!EK14</f>
        <v>7.8204651792835835E-5</v>
      </c>
      <c r="EL13" s="33">
        <f>all!EL14</f>
        <v>3.6179171840536115E-6</v>
      </c>
      <c r="EM13" s="33">
        <f>all!EM14</f>
        <v>7.84372744007703E-7</v>
      </c>
      <c r="EN13" s="33">
        <f>all!EN14</f>
        <v>3.484209781584858E-4</v>
      </c>
      <c r="EO13" s="33">
        <f>all!EO14</f>
        <v>6.1044504121391869E-5</v>
      </c>
      <c r="EP13" s="33"/>
      <c r="EQ13" s="33">
        <f>all!EQ14</f>
        <v>197.44547305956883</v>
      </c>
    </row>
    <row r="14" spans="1:147" s="3" customFormat="1">
      <c r="A14" s="33" t="str">
        <f>all!A15</f>
        <v>LM-JB-03-13</v>
      </c>
      <c r="B14" s="33" t="str">
        <f>all!B15</f>
        <v>Fakos</v>
      </c>
      <c r="C14" s="33" t="str">
        <f>all!C15</f>
        <v>epithermal</v>
      </c>
      <c r="D14" s="33" t="str">
        <f>all!D15</f>
        <v>transitional</v>
      </c>
      <c r="E14" s="33" t="str">
        <f>all!E15</f>
        <v>pyrite</v>
      </c>
      <c r="F14" s="33" t="str">
        <f>all!F15</f>
        <v xml:space="preserve">subhedral  </v>
      </c>
      <c r="G14" s="33">
        <f>all!G15</f>
        <v>14.790835212223501</v>
      </c>
      <c r="H14" s="33">
        <f>all!H15</f>
        <v>492394.56742120598</v>
      </c>
      <c r="I14" s="33">
        <f>all!I15</f>
        <v>312.33716693661103</v>
      </c>
      <c r="J14" s="33">
        <f>all!J15</f>
        <v>110.23521512636199</v>
      </c>
      <c r="K14" s="33">
        <f>all!K15</f>
        <v>0.30341185020016498</v>
      </c>
      <c r="L14" s="33">
        <f>all!L15</f>
        <v>0.93758532331113398</v>
      </c>
      <c r="M14" s="33">
        <f>all!M15</f>
        <v>2.6466195987534E-2</v>
      </c>
      <c r="N14" s="33">
        <f>all!N15</f>
        <v>0.75534809090608201</v>
      </c>
      <c r="O14" s="33">
        <f>all!O15</f>
        <v>391.15773004288502</v>
      </c>
      <c r="P14" s="33">
        <f>all!P15</f>
        <v>146.15102708659501</v>
      </c>
      <c r="Q14" s="33">
        <f>all!Q15</f>
        <v>3.7314310963330599E-2</v>
      </c>
      <c r="R14" s="33">
        <f>all!R15</f>
        <v>0.16334437603315899</v>
      </c>
      <c r="S14" s="33">
        <f>all!S15</f>
        <v>9.7048398800136486E-3</v>
      </c>
      <c r="T14" s="33">
        <f>all!T15</f>
        <v>0.120946555053162</v>
      </c>
      <c r="U14" s="33">
        <f>all!U15</f>
        <v>4.3724126080703397E-2</v>
      </c>
      <c r="V14" s="33">
        <f>all!V15</f>
        <v>43.037705807186697</v>
      </c>
      <c r="W14" s="33">
        <f>all!W15</f>
        <v>3.3355276198285502E-2</v>
      </c>
      <c r="X14" s="33">
        <f>all!X15</f>
        <v>1.5876793019487599E-2</v>
      </c>
      <c r="Y14" s="33">
        <f>all!Y15</f>
        <v>0.26968132923207799</v>
      </c>
      <c r="Z14" s="33">
        <f>all!Z15</f>
        <v>3.47418165368941E-2</v>
      </c>
      <c r="AA14" s="33">
        <f>all!AA15</f>
        <v>2.8333701401914144</v>
      </c>
      <c r="AB14" s="33">
        <f>all!AB15</f>
        <v>541.93973124784895</v>
      </c>
      <c r="AC14" s="33">
        <f>all!AC15</f>
        <v>0.12882544236867266</v>
      </c>
      <c r="AD14" s="33">
        <f>all!AD15</f>
        <v>0.79849416986433475</v>
      </c>
      <c r="AE14" s="33">
        <f>all!AE15</f>
        <v>5.8872421997833622E-2</v>
      </c>
      <c r="AF14" s="33">
        <f>all!AF15</f>
        <v>0.16213256663043216</v>
      </c>
      <c r="AG14" s="33">
        <f>all!AG15</f>
        <v>1.1946804579585482E-4</v>
      </c>
      <c r="AH14" s="33">
        <f>all!AH15</f>
        <v>0.13836445804232614</v>
      </c>
      <c r="AI14" s="33">
        <f>all!AI15</f>
        <v>1.1123177199063526E-4</v>
      </c>
      <c r="AJ14" s="33">
        <f>all!AJ15</f>
        <v>0.46792710749104166</v>
      </c>
      <c r="AK14" s="33">
        <f>all!AK15</f>
        <v>5.083222459627996E-5</v>
      </c>
      <c r="AL14" s="33">
        <f>all!AL15</f>
        <v>1.3999014753686751E-4</v>
      </c>
      <c r="AM14" s="33">
        <f>all!AM15</f>
        <v>1.1946804579585482E-4</v>
      </c>
      <c r="AN14" s="33"/>
      <c r="AO14" s="33"/>
      <c r="AP14" s="33">
        <f>all!AP15</f>
        <v>0.22948170853087699</v>
      </c>
      <c r="AQ14" s="33">
        <f>all!AQ15</f>
        <v>8.6976533616655303</v>
      </c>
      <c r="AR14" s="33">
        <f>all!AR15</f>
        <v>4.0146392544967303E-2</v>
      </c>
      <c r="AS14" s="33">
        <f>all!AS15</f>
        <v>0.38043060511308902</v>
      </c>
      <c r="AT14" s="33">
        <f>all!AT15</f>
        <v>0.30341185020016498</v>
      </c>
      <c r="AU14" s="33">
        <f>all!AU15</f>
        <v>0.93758532331113398</v>
      </c>
      <c r="AV14" s="33">
        <f>all!AV15</f>
        <v>2.6466195987534E-2</v>
      </c>
      <c r="AW14" s="33">
        <f>all!AW15</f>
        <v>0.33717286627536802</v>
      </c>
      <c r="AX14" s="33">
        <f>all!AX15</f>
        <v>0.272611340895835</v>
      </c>
      <c r="AY14" s="33">
        <f>all!AY15</f>
        <v>1.38352938523939</v>
      </c>
      <c r="AZ14" s="33">
        <f>all!AZ15</f>
        <v>3.7314310963330599E-2</v>
      </c>
      <c r="BA14" s="33">
        <f>all!BA15</f>
        <v>0.16334437603315899</v>
      </c>
      <c r="BB14" s="33">
        <f>all!BB15</f>
        <v>1.01160581671944E-2</v>
      </c>
      <c r="BC14" s="33">
        <f>all!BC15</f>
        <v>0.120946555053162</v>
      </c>
      <c r="BD14" s="33">
        <f>all!BD15</f>
        <v>4.3724126080703397E-2</v>
      </c>
      <c r="BE14" s="33">
        <f>all!BE15</f>
        <v>0.17417767682794699</v>
      </c>
      <c r="BF14" s="33">
        <f>all!BF15</f>
        <v>2.20417458689488E-2</v>
      </c>
      <c r="BG14" s="33">
        <f>all!BG15</f>
        <v>1.5876793019487599E-2</v>
      </c>
      <c r="BH14" s="33">
        <f>all!BH15</f>
        <v>2.03724229040937E-2</v>
      </c>
      <c r="BI14" s="33">
        <f>all!BI15</f>
        <v>9.78458002566596E-3</v>
      </c>
      <c r="BJ14" s="33"/>
      <c r="BK14" s="33">
        <f>all!BK15</f>
        <v>1.69816741879058</v>
      </c>
      <c r="BL14" s="33">
        <f>all!BL15</f>
        <v>54633.960997289498</v>
      </c>
      <c r="BM14" s="33">
        <f>all!BM15</f>
        <v>122.98586269517401</v>
      </c>
      <c r="BN14" s="33">
        <f>all!BN15</f>
        <v>54.025372046068902</v>
      </c>
      <c r="BO14" s="33">
        <f>all!BO15</f>
        <v>0.257419742056683</v>
      </c>
      <c r="BP14" s="33">
        <f>all!BP15</f>
        <v>0.47091360842940699</v>
      </c>
      <c r="BQ14" s="33">
        <f>all!BQ15</f>
        <v>1.8032783593107601E-2</v>
      </c>
      <c r="BR14" s="33">
        <f>all!BR15</f>
        <v>0.34735393816495302</v>
      </c>
      <c r="BS14" s="33">
        <f>all!BS15</f>
        <v>101.827060919158</v>
      </c>
      <c r="BT14" s="33">
        <f>all!BT15</f>
        <v>33.120400981066801</v>
      </c>
      <c r="BU14" s="33">
        <f>all!BU15</f>
        <v>2.30239712653534E-2</v>
      </c>
      <c r="BV14" s="33">
        <f>all!BV15</f>
        <v>0.14547524751044399</v>
      </c>
      <c r="BW14" s="33">
        <f>all!BW15</f>
        <v>1.6221906650095401E-4</v>
      </c>
      <c r="BX14" s="33">
        <f>all!BX15</f>
        <v>9.9626153660038699E-2</v>
      </c>
      <c r="BY14" s="33">
        <f>all!BY15</f>
        <v>2.63349252355661E-2</v>
      </c>
      <c r="BZ14" s="33">
        <f>all!BZ15</f>
        <v>25.704343073448801</v>
      </c>
      <c r="CA14" s="33">
        <f>all!CA15</f>
        <v>3.9265217629495801E-2</v>
      </c>
      <c r="CB14" s="33">
        <f>all!CB15</f>
        <v>7.2389202412086297E-3</v>
      </c>
      <c r="CC14" s="33">
        <f>all!CC15</f>
        <v>0.53339216788430099</v>
      </c>
      <c r="CD14" s="33">
        <f>all!CD15</f>
        <v>7.3921249614782705E-2</v>
      </c>
      <c r="CE14" s="33"/>
      <c r="CF14" s="33">
        <f>all!CF15</f>
        <v>14.790835212223501</v>
      </c>
      <c r="CG14" s="33">
        <f>all!CG15</f>
        <v>492394.56742120598</v>
      </c>
      <c r="CH14" s="33">
        <f>all!CH15</f>
        <v>312.33716693661103</v>
      </c>
      <c r="CI14" s="33">
        <f>all!CI15</f>
        <v>110.23521512636199</v>
      </c>
      <c r="CJ14" s="33">
        <f>all!CJ15</f>
        <v>0.30341185020016498</v>
      </c>
      <c r="CK14" s="33">
        <f>all!CK15</f>
        <v>0.93758532331113398</v>
      </c>
      <c r="CL14" s="33">
        <f>all!CL15</f>
        <v>2.6466195987534E-2</v>
      </c>
      <c r="CM14" s="33">
        <f>all!CM15</f>
        <v>0.75534809090608201</v>
      </c>
      <c r="CN14" s="33">
        <f>all!CN15</f>
        <v>391.15773004288502</v>
      </c>
      <c r="CO14" s="33">
        <f>all!CO15</f>
        <v>146.15102708659501</v>
      </c>
      <c r="CP14" s="33">
        <f>all!CP15</f>
        <v>3.7314310963330599E-2</v>
      </c>
      <c r="CQ14" s="33">
        <f>all!CQ15</f>
        <v>0.16334437603315899</v>
      </c>
      <c r="CR14" s="33">
        <f>all!CR15</f>
        <v>9.7048398800136486E-3</v>
      </c>
      <c r="CS14" s="33">
        <f>all!CS15</f>
        <v>0.120946555053162</v>
      </c>
      <c r="CT14" s="33">
        <f>all!CT15</f>
        <v>4.3724126080703397E-2</v>
      </c>
      <c r="CU14" s="33">
        <f>all!CU15</f>
        <v>43.037705807186697</v>
      </c>
      <c r="CV14" s="33">
        <f>all!CV15</f>
        <v>3.3355276198285502E-2</v>
      </c>
      <c r="CW14" s="33">
        <f>all!CW15</f>
        <v>1.5876793019487599E-2</v>
      </c>
      <c r="CX14" s="33">
        <f>all!CX15</f>
        <v>0.26968132923207799</v>
      </c>
      <c r="CY14" s="33">
        <f>all!CY15</f>
        <v>3.47418165368941E-2</v>
      </c>
      <c r="CZ14" s="33"/>
      <c r="DA14" s="33">
        <f>all!DA15</f>
        <v>0.26922752958015495</v>
      </c>
      <c r="DB14" s="33">
        <f>all!DB15</f>
        <v>8817.1647850515892</v>
      </c>
      <c r="DC14" s="33">
        <f>all!DC15</f>
        <v>5.2998507960981422</v>
      </c>
      <c r="DD14" s="33">
        <f>all!DD15</f>
        <v>1.8781535083393022</v>
      </c>
      <c r="DE14" s="33">
        <f>all!DE15</f>
        <v>4.7746805495257763E-3</v>
      </c>
      <c r="DF14" s="33">
        <f>all!DF15</f>
        <v>1.4338359432805229E-2</v>
      </c>
      <c r="DG14" s="33">
        <f>all!DG15</f>
        <v>3.7959060837218712E-4</v>
      </c>
      <c r="DH14" s="33">
        <f>all!DH15</f>
        <v>1.0402810782345159E-2</v>
      </c>
      <c r="DI14" s="33">
        <f>all!DI15</f>
        <v>5.2208939750737438</v>
      </c>
      <c r="DJ14" s="33">
        <f>all!DJ15</f>
        <v>1.8509501910662995</v>
      </c>
      <c r="DK14" s="33">
        <f>all!DK15</f>
        <v>3.4592503595434613E-4</v>
      </c>
      <c r="DL14" s="33">
        <f>all!DL15</f>
        <v>1.4530995724009127E-3</v>
      </c>
      <c r="DM14" s="33">
        <f>all!DM15</f>
        <v>8.4523679910934252E-5</v>
      </c>
      <c r="DN14" s="33">
        <f>all!DN15</f>
        <v>1.0188404940877939E-3</v>
      </c>
      <c r="DO14" s="33">
        <f>all!DO15</f>
        <v>3.5910090407936427E-4</v>
      </c>
      <c r="DP14" s="33">
        <f>all!DP15</f>
        <v>0.33728609566760737</v>
      </c>
      <c r="DQ14" s="33">
        <f>all!DQ15</f>
        <v>1.6934487707829325E-4</v>
      </c>
      <c r="DR14" s="33">
        <f>all!DR15</f>
        <v>7.7681459392658792E-5</v>
      </c>
      <c r="DS14" s="33">
        <f>all!DS15</f>
        <v>1.3015508167571333E-3</v>
      </c>
      <c r="DT14" s="33">
        <f>all!DT15</f>
        <v>1.6624439354973947E-4</v>
      </c>
      <c r="DU14" s="33"/>
      <c r="DV14" s="33">
        <f>all!DV15</f>
        <v>3.0479438167858738E-3</v>
      </c>
      <c r="DW14" s="33">
        <f>all!DW15</f>
        <v>99.819743285870373</v>
      </c>
      <c r="DX14" s="33">
        <f>all!DX15</f>
        <v>5.9999983987691449E-2</v>
      </c>
      <c r="DY14" s="33">
        <f>all!DY15</f>
        <v>2.1262708095433312E-2</v>
      </c>
      <c r="DZ14" s="33">
        <f>all!DZ15</f>
        <v>5.4054494652717652E-5</v>
      </c>
      <c r="EA14" s="33">
        <f>all!EA15</f>
        <v>1.6232557660141107E-4</v>
      </c>
      <c r="EB14" s="33">
        <f>all!EB15</f>
        <v>4.2973720016754089E-6</v>
      </c>
      <c r="EC14" s="33">
        <f>all!EC15</f>
        <v>1.1777095325536694E-4</v>
      </c>
      <c r="ED14" s="33">
        <f>all!ED15</f>
        <v>5.9106108258082102E-2</v>
      </c>
      <c r="EE14" s="33">
        <f>all!EE15</f>
        <v>2.0954737425392205E-2</v>
      </c>
      <c r="EF14" s="33">
        <f>all!EF15</f>
        <v>3.9162416861778402E-6</v>
      </c>
      <c r="EG14" s="33">
        <f>all!EG15</f>
        <v>1.6450642561629119E-5</v>
      </c>
      <c r="EH14" s="33">
        <f>all!EH15</f>
        <v>9.5689853098704121E-7</v>
      </c>
      <c r="EI14" s="33">
        <f>all!EI15</f>
        <v>1.1534364962931548E-5</v>
      </c>
      <c r="EJ14" s="33">
        <f>all!EJ15</f>
        <v>4.0654066168409906E-6</v>
      </c>
      <c r="EK14" s="33">
        <f>all!EK15</f>
        <v>3.8184396349848979E-3</v>
      </c>
      <c r="EL14" s="33">
        <f>all!EL15</f>
        <v>1.9171652757801554E-6</v>
      </c>
      <c r="EM14" s="33">
        <f>all!EM15</f>
        <v>8.7943727078722108E-7</v>
      </c>
      <c r="EN14" s="33">
        <f>all!EN15</f>
        <v>1.4734948429508318E-5</v>
      </c>
      <c r="EO14" s="33">
        <f>all!EO15</f>
        <v>1.8820644834702502E-6</v>
      </c>
      <c r="EP14" s="33"/>
      <c r="EQ14" s="33">
        <f>all!EQ15</f>
        <v>199.63948657174075</v>
      </c>
    </row>
    <row r="15" spans="1:147" s="3" customFormat="1">
      <c r="A15" s="33" t="str">
        <f>all!A16</f>
        <v>LM-JB-03-14</v>
      </c>
      <c r="B15" s="33" t="str">
        <f>all!B16</f>
        <v>Fakos</v>
      </c>
      <c r="C15" s="33" t="str">
        <f>all!C16</f>
        <v>epithermal</v>
      </c>
      <c r="D15" s="33" t="str">
        <f>all!D16</f>
        <v>transitional</v>
      </c>
      <c r="E15" s="33" t="str">
        <f>all!E16</f>
        <v>pyrite</v>
      </c>
      <c r="F15" s="33" t="str">
        <f>all!F16</f>
        <v xml:space="preserve">subhedral  </v>
      </c>
      <c r="G15" s="33">
        <f>all!G16</f>
        <v>15.7266481796278</v>
      </c>
      <c r="H15" s="33">
        <f>all!H16</f>
        <v>472709.326037127</v>
      </c>
      <c r="I15" s="33">
        <f>all!I16</f>
        <v>1080.23417158453</v>
      </c>
      <c r="J15" s="33">
        <f>all!J16</f>
        <v>38.446212580887398</v>
      </c>
      <c r="K15" s="33">
        <f>all!K16</f>
        <v>3.33172808551977</v>
      </c>
      <c r="L15" s="33">
        <f>all!L16</f>
        <v>1.2700636014550399</v>
      </c>
      <c r="M15" s="33">
        <f>all!M16</f>
        <v>2.69488519585078E-2</v>
      </c>
      <c r="N15" s="33">
        <f>all!N16</f>
        <v>0.83742442747449497</v>
      </c>
      <c r="O15" s="33">
        <f>all!O16</f>
        <v>978.95838950883604</v>
      </c>
      <c r="P15" s="33">
        <f>all!P16</f>
        <v>129.43410021083099</v>
      </c>
      <c r="Q15" s="33">
        <f>all!Q16</f>
        <v>6.6772897619724603E-2</v>
      </c>
      <c r="R15" s="33">
        <f>all!R16</f>
        <v>8.9625018538873696E-2</v>
      </c>
      <c r="S15" s="33">
        <f>all!S16</f>
        <v>4.9951588195491373E-3</v>
      </c>
      <c r="T15" s="33">
        <f>all!T16</f>
        <v>0.10443906893793301</v>
      </c>
      <c r="U15" s="33">
        <f>all!U16</f>
        <v>0.248213004620432</v>
      </c>
      <c r="V15" s="33">
        <f>all!V16</f>
        <v>101.342314335419</v>
      </c>
      <c r="W15" s="33">
        <f>all!W16</f>
        <v>0.54214593214468798</v>
      </c>
      <c r="X15" s="33">
        <f>all!X16</f>
        <v>2.4494487107895899E-2</v>
      </c>
      <c r="Y15" s="33">
        <f>all!Y16</f>
        <v>27.553338104336699</v>
      </c>
      <c r="Z15" s="33">
        <f>all!Z16</f>
        <v>4.5305843219710598</v>
      </c>
      <c r="AA15" s="33">
        <f>all!AA16</f>
        <v>28.09728446753536</v>
      </c>
      <c r="AB15" s="33">
        <f>all!AB16</f>
        <v>4.6975832736019374</v>
      </c>
      <c r="AC15" s="33">
        <f>all!AC16</f>
        <v>0.16442959850508923</v>
      </c>
      <c r="AD15" s="33">
        <f>all!AD16</f>
        <v>1.1034525912041127</v>
      </c>
      <c r="AE15" s="33">
        <f>all!AE16</f>
        <v>8.8898437696159367E-4</v>
      </c>
      <c r="AF15" s="33">
        <f>all!AF16</f>
        <v>9.0084549349526925E-3</v>
      </c>
      <c r="AG15" s="33">
        <f>all!AG16</f>
        <v>6.1813354341290168E-5</v>
      </c>
      <c r="AH15" s="33">
        <f>all!AH16</f>
        <v>2.4234050105607719E-3</v>
      </c>
      <c r="AI15" s="33">
        <f>all!AI16</f>
        <v>4.1940761004860827E-3</v>
      </c>
      <c r="AJ15" s="33">
        <f>all!AJ16</f>
        <v>0.11982040895907964</v>
      </c>
      <c r="AK15" s="33">
        <f>all!AK16</f>
        <v>2.2675164100730511E-5</v>
      </c>
      <c r="AL15" s="33">
        <f>all!AL16</f>
        <v>2.2977703460013988E-4</v>
      </c>
      <c r="AM15" s="33">
        <f>all!AM16</f>
        <v>6.1813354341290168E-5</v>
      </c>
      <c r="AN15" s="33"/>
      <c r="AO15" s="33"/>
      <c r="AP15" s="33">
        <f>all!AP16</f>
        <v>0.31626728252303299</v>
      </c>
      <c r="AQ15" s="33">
        <f>all!AQ16</f>
        <v>6.4160582333038896</v>
      </c>
      <c r="AR15" s="33">
        <f>all!AR16</f>
        <v>2.8559294642325699E-2</v>
      </c>
      <c r="AS15" s="33">
        <f>all!AS16</f>
        <v>0.27070678460208097</v>
      </c>
      <c r="AT15" s="33">
        <f>all!AT16</f>
        <v>0.20610042048572899</v>
      </c>
      <c r="AU15" s="33">
        <f>all!AU16</f>
        <v>1.2700636014550399</v>
      </c>
      <c r="AV15" s="33">
        <f>all!AV16</f>
        <v>2.69488519585078E-2</v>
      </c>
      <c r="AW15" s="33">
        <f>all!AW16</f>
        <v>0.36616902523836398</v>
      </c>
      <c r="AX15" s="33">
        <f>all!AX16</f>
        <v>0.239847068711531</v>
      </c>
      <c r="AY15" s="33">
        <f>all!AY16</f>
        <v>2.20068114538218</v>
      </c>
      <c r="AZ15" s="33">
        <f>all!AZ16</f>
        <v>3.92060823142159E-2</v>
      </c>
      <c r="BA15" s="33">
        <f>all!BA16</f>
        <v>8.9625018538873696E-2</v>
      </c>
      <c r="BB15" s="33">
        <f>all!BB16</f>
        <v>5.3502516539381097E-3</v>
      </c>
      <c r="BC15" s="33">
        <f>all!BC16</f>
        <v>0.10443906893793301</v>
      </c>
      <c r="BD15" s="33">
        <f>all!BD16</f>
        <v>6.22305843327286E-2</v>
      </c>
      <c r="BE15" s="33">
        <f>all!BE16</f>
        <v>0.30690789568135501</v>
      </c>
      <c r="BF15" s="33">
        <f>all!BF16</f>
        <v>3.26974828913607E-2</v>
      </c>
      <c r="BG15" s="33">
        <f>all!BG16</f>
        <v>2.4494487107895899E-2</v>
      </c>
      <c r="BH15" s="33">
        <f>all!BH16</f>
        <v>2.8126756360210801E-2</v>
      </c>
      <c r="BI15" s="33">
        <f>all!BI16</f>
        <v>1.0690273301551499E-2</v>
      </c>
      <c r="BJ15" s="33"/>
      <c r="BK15" s="33">
        <f>all!BK16</f>
        <v>1.15119008632886</v>
      </c>
      <c r="BL15" s="33">
        <f>all!BL16</f>
        <v>49401.229562575303</v>
      </c>
      <c r="BM15" s="33">
        <f>all!BM16</f>
        <v>585.62024484830704</v>
      </c>
      <c r="BN15" s="33">
        <f>all!BN16</f>
        <v>8.7033324293271708</v>
      </c>
      <c r="BO15" s="33">
        <f>all!BO16</f>
        <v>1.939548766683</v>
      </c>
      <c r="BP15" s="33">
        <f>all!BP16</f>
        <v>0.75232572348778004</v>
      </c>
      <c r="BQ15" s="33">
        <f>all!BQ16</f>
        <v>4.1706446979232502E-2</v>
      </c>
      <c r="BR15" s="33">
        <f>all!BR16</f>
        <v>0.85856491256237999</v>
      </c>
      <c r="BS15" s="33">
        <f>all!BS16</f>
        <v>264.41393334926801</v>
      </c>
      <c r="BT15" s="33">
        <f>all!BT16</f>
        <v>40.093461004288102</v>
      </c>
      <c r="BU15" s="33">
        <f>all!BU16</f>
        <v>4.2594672264560103E-2</v>
      </c>
      <c r="BV15" s="33">
        <f>all!BV16</f>
        <v>2.7437735111992701E-3</v>
      </c>
      <c r="BW15" s="33">
        <f>all!BW16</f>
        <v>5.8585304011510896E-3</v>
      </c>
      <c r="BX15" s="33">
        <f>all!BX16</f>
        <v>2.6897226805544301E-2</v>
      </c>
      <c r="BY15" s="33">
        <f>all!BY16</f>
        <v>0.25588600823552499</v>
      </c>
      <c r="BZ15" s="33">
        <f>all!BZ16</f>
        <v>50.6744433993344</v>
      </c>
      <c r="CA15" s="33">
        <f>all!CA16</f>
        <v>0.25605052951521201</v>
      </c>
      <c r="CB15" s="33">
        <f>all!CB16</f>
        <v>1.15998126805377E-2</v>
      </c>
      <c r="CC15" s="33">
        <f>all!CC16</f>
        <v>18.867444020249</v>
      </c>
      <c r="CD15" s="33">
        <f>all!CD16</f>
        <v>2.83157645504863</v>
      </c>
      <c r="CE15" s="33"/>
      <c r="CF15" s="33">
        <f>all!CF16</f>
        <v>15.7266481796278</v>
      </c>
      <c r="CG15" s="33">
        <f>all!CG16</f>
        <v>472709.326037127</v>
      </c>
      <c r="CH15" s="33">
        <f>all!CH16</f>
        <v>1080.23417158453</v>
      </c>
      <c r="CI15" s="33">
        <f>all!CI16</f>
        <v>38.446212580887398</v>
      </c>
      <c r="CJ15" s="33">
        <f>all!CJ16</f>
        <v>3.33172808551977</v>
      </c>
      <c r="CK15" s="33">
        <f>all!CK16</f>
        <v>1.2700636014550399</v>
      </c>
      <c r="CL15" s="33">
        <f>all!CL16</f>
        <v>2.69488519585078E-2</v>
      </c>
      <c r="CM15" s="33">
        <f>all!CM16</f>
        <v>0.83742442747449497</v>
      </c>
      <c r="CN15" s="33">
        <f>all!CN16</f>
        <v>978.95838950883604</v>
      </c>
      <c r="CO15" s="33">
        <f>all!CO16</f>
        <v>129.43410021083099</v>
      </c>
      <c r="CP15" s="33">
        <f>all!CP16</f>
        <v>6.6772897619724603E-2</v>
      </c>
      <c r="CQ15" s="33">
        <f>all!CQ16</f>
        <v>8.9625018538873696E-2</v>
      </c>
      <c r="CR15" s="33">
        <f>all!CR16</f>
        <v>4.9951588195491373E-3</v>
      </c>
      <c r="CS15" s="33">
        <f>all!CS16</f>
        <v>0.10443906893793301</v>
      </c>
      <c r="CT15" s="33">
        <f>all!CT16</f>
        <v>0.248213004620432</v>
      </c>
      <c r="CU15" s="33">
        <f>all!CU16</f>
        <v>101.342314335419</v>
      </c>
      <c r="CV15" s="33">
        <f>all!CV16</f>
        <v>0.54214593214468798</v>
      </c>
      <c r="CW15" s="33">
        <f>all!CW16</f>
        <v>2.4494487107895899E-2</v>
      </c>
      <c r="CX15" s="33">
        <f>all!CX16</f>
        <v>27.553338104336699</v>
      </c>
      <c r="CY15" s="33">
        <f>all!CY16</f>
        <v>4.5305843219710598</v>
      </c>
      <c r="CZ15" s="33"/>
      <c r="DA15" s="33">
        <f>all!DA16</f>
        <v>0.28626149755750879</v>
      </c>
      <c r="DB15" s="33">
        <f>all!DB16</f>
        <v>8464.6669538387869</v>
      </c>
      <c r="DC15" s="33">
        <f>all!DC16</f>
        <v>18.329806825092309</v>
      </c>
      <c r="DD15" s="33">
        <f>all!DD16</f>
        <v>0.65503468159771627</v>
      </c>
      <c r="DE15" s="33">
        <f>all!DE16</f>
        <v>5.2430177910801151E-2</v>
      </c>
      <c r="DF15" s="33">
        <f>all!DF16</f>
        <v>1.9422902606744761E-2</v>
      </c>
      <c r="DG15" s="33">
        <f>all!DG16</f>
        <v>3.8651308690830575E-4</v>
      </c>
      <c r="DH15" s="33">
        <f>all!DH16</f>
        <v>1.1533183135580429E-2</v>
      </c>
      <c r="DI15" s="33">
        <f>all!DI16</f>
        <v>13.066437309251752</v>
      </c>
      <c r="DJ15" s="33">
        <f>all!DJ16</f>
        <v>1.6392363248585486</v>
      </c>
      <c r="DK15" s="33">
        <f>all!DK16</f>
        <v>6.1902300789041262E-4</v>
      </c>
      <c r="DL15" s="33">
        <f>all!DL16</f>
        <v>7.9729758243297986E-4</v>
      </c>
      <c r="DM15" s="33">
        <f>all!DM16</f>
        <v>4.3505015063397183E-5</v>
      </c>
      <c r="DN15" s="33">
        <f>all!DN16</f>
        <v>8.7978324435964122E-4</v>
      </c>
      <c r="DO15" s="33">
        <f>all!DO16</f>
        <v>2.0385430734266752E-3</v>
      </c>
      <c r="DP15" s="33">
        <f>all!DP16</f>
        <v>0.7942187643841615</v>
      </c>
      <c r="DQ15" s="33">
        <f>all!DQ16</f>
        <v>2.7524771700813563E-3</v>
      </c>
      <c r="DR15" s="33">
        <f>all!DR16</f>
        <v>1.1984583431178526E-4</v>
      </c>
      <c r="DS15" s="33">
        <f>all!DS16</f>
        <v>0.13297943100548601</v>
      </c>
      <c r="DT15" s="33">
        <f>all!DT16</f>
        <v>2.1679472120641467E-2</v>
      </c>
      <c r="DU15" s="33"/>
      <c r="DV15" s="33">
        <f>all!DV16</f>
        <v>3.367499204696815E-3</v>
      </c>
      <c r="DW15" s="33">
        <f>all!DW16</f>
        <v>99.575945344689714</v>
      </c>
      <c r="DX15" s="33">
        <f>all!DX16</f>
        <v>0.21562665755755073</v>
      </c>
      <c r="DY15" s="33">
        <f>all!DY16</f>
        <v>7.7056425266761519E-3</v>
      </c>
      <c r="DZ15" s="33">
        <f>all!DZ16</f>
        <v>6.1677376777247335E-4</v>
      </c>
      <c r="EA15" s="33">
        <f>all!EA16</f>
        <v>2.2848552683190216E-4</v>
      </c>
      <c r="EB15" s="33">
        <f>all!EB16</f>
        <v>4.5468305164132237E-6</v>
      </c>
      <c r="EC15" s="33">
        <f>all!EC16</f>
        <v>1.3567310088178177E-4</v>
      </c>
      <c r="ED15" s="33">
        <f>all!ED16</f>
        <v>0.15370986885264373</v>
      </c>
      <c r="EE15" s="33">
        <f>all!EE16</f>
        <v>1.9283511989461037E-2</v>
      </c>
      <c r="EF15" s="33">
        <f>all!EF16</f>
        <v>7.2820113935902787E-6</v>
      </c>
      <c r="EG15" s="33">
        <f>all!EG16</f>
        <v>9.3791830115412831E-6</v>
      </c>
      <c r="EH15" s="33">
        <f>all!EH16</f>
        <v>5.1178067912147736E-7</v>
      </c>
      <c r="EI15" s="33">
        <f>all!EI16</f>
        <v>1.0349520983315218E-5</v>
      </c>
      <c r="EJ15" s="33">
        <f>all!EJ16</f>
        <v>2.3980843519221165E-5</v>
      </c>
      <c r="EK15" s="33">
        <f>all!EK16</f>
        <v>9.3429646677567896E-3</v>
      </c>
      <c r="EL15" s="33">
        <f>all!EL16</f>
        <v>3.2379362087746392E-5</v>
      </c>
      <c r="EM15" s="33">
        <f>all!EM16</f>
        <v>1.4098324614894649E-6</v>
      </c>
      <c r="EN15" s="33">
        <f>all!EN16</f>
        <v>1.5643323743251437E-3</v>
      </c>
      <c r="EO15" s="33">
        <f>all!EO16</f>
        <v>2.5503117166443377E-4</v>
      </c>
      <c r="EP15" s="33"/>
      <c r="EQ15" s="33">
        <f>all!EQ16</f>
        <v>199.15189068937943</v>
      </c>
    </row>
    <row r="16" spans="1:147" s="3" customFormat="1">
      <c r="A16" s="33" t="str">
        <f>all!A17</f>
        <v>LM-JB-03-15</v>
      </c>
      <c r="B16" s="33" t="str">
        <f>all!B17</f>
        <v>Fakos</v>
      </c>
      <c r="C16" s="33" t="str">
        <f>all!C17</f>
        <v>epithermal</v>
      </c>
      <c r="D16" s="33" t="str">
        <f>all!D17</f>
        <v>transitional</v>
      </c>
      <c r="E16" s="33" t="str">
        <f>all!E17</f>
        <v>pyrite</v>
      </c>
      <c r="F16" s="33" t="str">
        <f>all!F17</f>
        <v xml:space="preserve">subhedral  </v>
      </c>
      <c r="G16" s="33">
        <f>all!G17</f>
        <v>16.5804103503108</v>
      </c>
      <c r="H16" s="33">
        <f>all!H17</f>
        <v>511815.67869987298</v>
      </c>
      <c r="I16" s="33">
        <f>all!I17</f>
        <v>34.451446900303502</v>
      </c>
      <c r="J16" s="33">
        <f>all!J17</f>
        <v>58.575198768773397</v>
      </c>
      <c r="K16" s="33">
        <f>all!K17</f>
        <v>2.9193613447372901</v>
      </c>
      <c r="L16" s="33">
        <f>all!L17</f>
        <v>1.0217094472247199</v>
      </c>
      <c r="M16" s="33">
        <f>all!M17</f>
        <v>3.6561786232079202E-2</v>
      </c>
      <c r="N16" s="33">
        <f>all!N17</f>
        <v>0.67832912318583505</v>
      </c>
      <c r="O16" s="33">
        <f>all!O17</f>
        <v>807.36315728479804</v>
      </c>
      <c r="P16" s="33">
        <f>all!P17</f>
        <v>243.90135267412199</v>
      </c>
      <c r="Q16" s="33">
        <f>all!Q17</f>
        <v>6.2628784131685503E-2</v>
      </c>
      <c r="R16" s="33">
        <f>all!R17</f>
        <v>0.10242094139334</v>
      </c>
      <c r="S16" s="33">
        <f>all!S17</f>
        <v>6.6721953750580642E-3</v>
      </c>
      <c r="T16" s="33">
        <f>all!T17</f>
        <v>0.124280670297537</v>
      </c>
      <c r="U16" s="33">
        <f>all!U17</f>
        <v>4.8313213557366001E-2</v>
      </c>
      <c r="V16" s="33">
        <f>all!V17</f>
        <v>3.2485484727317</v>
      </c>
      <c r="W16" s="33">
        <f>all!W17</f>
        <v>2.27505739116486E-2</v>
      </c>
      <c r="X16" s="33">
        <f>all!X17</f>
        <v>1.5726540464299499E-2</v>
      </c>
      <c r="Y16" s="33">
        <f>all!Y17</f>
        <v>21.199890865010801</v>
      </c>
      <c r="Z16" s="33">
        <f>all!Z17</f>
        <v>4.6168779343082704</v>
      </c>
      <c r="AA16" s="33">
        <f>all!AA17</f>
        <v>0.58815757563710847</v>
      </c>
      <c r="AB16" s="33">
        <f>all!AB17</f>
        <v>11.504840012014737</v>
      </c>
      <c r="AC16" s="33">
        <f>all!AC17</f>
        <v>0.21777838214856859</v>
      </c>
      <c r="AD16" s="33">
        <f>all!AD17</f>
        <v>4.2671561848530978E-2</v>
      </c>
      <c r="AE16" s="33">
        <f>all!AE17</f>
        <v>7.4182176523631305E-4</v>
      </c>
      <c r="AF16" s="33">
        <f>all!AF17</f>
        <v>2.2789368994867885E-3</v>
      </c>
      <c r="AG16" s="33">
        <f>all!AG17</f>
        <v>1.8178854523272221E-3</v>
      </c>
      <c r="AH16" s="33">
        <f>all!AH17</f>
        <v>2.9542031386138269E-3</v>
      </c>
      <c r="AI16" s="33">
        <f>all!AI17</f>
        <v>0.13401114756279214</v>
      </c>
      <c r="AJ16" s="33">
        <f>all!AJ17</f>
        <v>7.0795677574857772</v>
      </c>
      <c r="AK16" s="33">
        <f>all!AK17</f>
        <v>4.5648417930919922E-4</v>
      </c>
      <c r="AL16" s="33">
        <f>all!AL17</f>
        <v>1.4023565888880093E-3</v>
      </c>
      <c r="AM16" s="33">
        <f>all!AM17</f>
        <v>1.8178854523272221E-3</v>
      </c>
      <c r="AN16" s="33"/>
      <c r="AO16" s="33"/>
      <c r="AP16" s="33">
        <f>all!AP17</f>
        <v>0.26661613115893701</v>
      </c>
      <c r="AQ16" s="33">
        <f>all!AQ17</f>
        <v>11.085920273307201</v>
      </c>
      <c r="AR16" s="33">
        <f>all!AR17</f>
        <v>4.2090236672232703E-2</v>
      </c>
      <c r="AS16" s="33">
        <f>all!AS17</f>
        <v>0.56051782389869398</v>
      </c>
      <c r="AT16" s="33">
        <f>all!AT17</f>
        <v>0.136114212788533</v>
      </c>
      <c r="AU16" s="33">
        <f>all!AU17</f>
        <v>0.54277578848986496</v>
      </c>
      <c r="AV16" s="33">
        <f>all!AV17</f>
        <v>3.6561786232079202E-2</v>
      </c>
      <c r="AW16" s="33">
        <f>all!AW17</f>
        <v>0.31664798646340803</v>
      </c>
      <c r="AX16" s="33">
        <f>all!AX17</f>
        <v>0.285629598391688</v>
      </c>
      <c r="AY16" s="33">
        <f>all!AY17</f>
        <v>1.8624348792120899</v>
      </c>
      <c r="AZ16" s="33">
        <f>all!AZ17</f>
        <v>2.13351897908176E-2</v>
      </c>
      <c r="BA16" s="33">
        <f>all!BA17</f>
        <v>8.6433838805116694E-2</v>
      </c>
      <c r="BB16" s="33">
        <f>all!BB17</f>
        <v>7.0947496540696899E-3</v>
      </c>
      <c r="BC16" s="33">
        <f>all!BC17</f>
        <v>0.124280670297537</v>
      </c>
      <c r="BD16" s="33">
        <f>all!BD17</f>
        <v>4.8313213557366001E-2</v>
      </c>
      <c r="BE16" s="33">
        <f>all!BE17</f>
        <v>2.55690811608133E-3</v>
      </c>
      <c r="BF16" s="33">
        <f>all!BF17</f>
        <v>2.27505739116486E-2</v>
      </c>
      <c r="BG16" s="33">
        <f>all!BG17</f>
        <v>1.5726540464299499E-2</v>
      </c>
      <c r="BH16" s="33">
        <f>all!BH17</f>
        <v>4.2180303892933597E-2</v>
      </c>
      <c r="BI16" s="33">
        <f>all!BI17</f>
        <v>1.30341667330053E-2</v>
      </c>
      <c r="BJ16" s="33"/>
      <c r="BK16" s="33">
        <f>all!BK17</f>
        <v>1.86312228969051</v>
      </c>
      <c r="BL16" s="33">
        <f>all!BL17</f>
        <v>27674.748569900301</v>
      </c>
      <c r="BM16" s="33">
        <f>all!BM17</f>
        <v>8.8133437197086302</v>
      </c>
      <c r="BN16" s="33">
        <f>all!BN17</f>
        <v>23.029348327397301</v>
      </c>
      <c r="BO16" s="33">
        <f>all!BO17</f>
        <v>1.9399023419105801</v>
      </c>
      <c r="BP16" s="33">
        <f>all!BP17</f>
        <v>0.99794477807223503</v>
      </c>
      <c r="BQ16" s="33">
        <f>all!BQ17</f>
        <v>6.16406254733943E-2</v>
      </c>
      <c r="BR16" s="33">
        <f>all!BR17</f>
        <v>0.359386367898474</v>
      </c>
      <c r="BS16" s="33">
        <f>all!BS17</f>
        <v>98.929431687878903</v>
      </c>
      <c r="BT16" s="33">
        <f>all!BT17</f>
        <v>49.379604949922303</v>
      </c>
      <c r="BU16" s="33">
        <f>all!BU17</f>
        <v>5.5729207880671601E-2</v>
      </c>
      <c r="BV16" s="33">
        <f>all!BV17</f>
        <v>0.10342465560465799</v>
      </c>
      <c r="BW16" s="33">
        <f>all!BW17</f>
        <v>6.5373541147614204E-3</v>
      </c>
      <c r="BX16" s="33">
        <f>all!BX17</f>
        <v>3.5513450557393501E-2</v>
      </c>
      <c r="BY16" s="33">
        <f>all!BY17</f>
        <v>3.9379162282593499E-2</v>
      </c>
      <c r="BZ16" s="33">
        <f>all!BZ17</f>
        <v>1.88197441161537</v>
      </c>
      <c r="CA16" s="33">
        <f>all!CA17</f>
        <v>9.7073629732777496E-4</v>
      </c>
      <c r="CB16" s="33">
        <f>all!CB17</f>
        <v>1.11846689401986E-2</v>
      </c>
      <c r="CC16" s="33">
        <f>all!CC17</f>
        <v>3.5098110580343298</v>
      </c>
      <c r="CD16" s="33">
        <f>all!CD17</f>
        <v>2.1128510785109298</v>
      </c>
      <c r="CE16" s="33"/>
      <c r="CF16" s="33">
        <f>all!CF17</f>
        <v>16.5804103503108</v>
      </c>
      <c r="CG16" s="33">
        <f>all!CG17</f>
        <v>511815.67869987298</v>
      </c>
      <c r="CH16" s="33">
        <f>all!CH17</f>
        <v>34.451446900303502</v>
      </c>
      <c r="CI16" s="33">
        <f>all!CI17</f>
        <v>58.575198768773397</v>
      </c>
      <c r="CJ16" s="33">
        <f>all!CJ17</f>
        <v>2.9193613447372901</v>
      </c>
      <c r="CK16" s="33">
        <f>all!CK17</f>
        <v>1.0217094472247199</v>
      </c>
      <c r="CL16" s="33">
        <f>all!CL17</f>
        <v>3.6561786232079202E-2</v>
      </c>
      <c r="CM16" s="33">
        <f>all!CM17</f>
        <v>0.67832912318583505</v>
      </c>
      <c r="CN16" s="33">
        <f>all!CN17</f>
        <v>807.36315728479804</v>
      </c>
      <c r="CO16" s="33">
        <f>all!CO17</f>
        <v>243.90135267412199</v>
      </c>
      <c r="CP16" s="33">
        <f>all!CP17</f>
        <v>6.2628784131685503E-2</v>
      </c>
      <c r="CQ16" s="33">
        <f>all!CQ17</f>
        <v>0.10242094139334</v>
      </c>
      <c r="CR16" s="33">
        <f>all!CR17</f>
        <v>6.6721953750580642E-3</v>
      </c>
      <c r="CS16" s="33">
        <f>all!CS17</f>
        <v>0.124280670297537</v>
      </c>
      <c r="CT16" s="33">
        <f>all!CT17</f>
        <v>4.8313213557366001E-2</v>
      </c>
      <c r="CU16" s="33">
        <f>all!CU17</f>
        <v>3.2485484727317</v>
      </c>
      <c r="CV16" s="33">
        <f>all!CV17</f>
        <v>2.27505739116486E-2</v>
      </c>
      <c r="CW16" s="33">
        <f>all!CW17</f>
        <v>1.5726540464299499E-2</v>
      </c>
      <c r="CX16" s="33">
        <f>all!CX17</f>
        <v>21.199890865010801</v>
      </c>
      <c r="CY16" s="33">
        <f>all!CY17</f>
        <v>4.6168779343082704</v>
      </c>
      <c r="CZ16" s="33"/>
      <c r="DA16" s="33">
        <f>all!DA17</f>
        <v>0.30180195059913395</v>
      </c>
      <c r="DB16" s="33">
        <f>all!DB17</f>
        <v>9164.9329161048081</v>
      </c>
      <c r="DC16" s="33">
        <f>all!DC17</f>
        <v>0.58458469759496345</v>
      </c>
      <c r="DD16" s="33">
        <f>all!DD17</f>
        <v>0.9979861239726</v>
      </c>
      <c r="DE16" s="33">
        <f>all!DE17</f>
        <v>4.5940914372852582E-2</v>
      </c>
      <c r="DF16" s="33">
        <f>all!DF17</f>
        <v>1.5624857733976448E-2</v>
      </c>
      <c r="DG16" s="33">
        <f>all!DG17</f>
        <v>5.2438630340173543E-4</v>
      </c>
      <c r="DH16" s="33">
        <f>all!DH17</f>
        <v>9.3420895632259342E-3</v>
      </c>
      <c r="DI16" s="33">
        <f>all!DI17</f>
        <v>10.776106720689334</v>
      </c>
      <c r="DJ16" s="33">
        <f>all!DJ17</f>
        <v>3.0889229062072192</v>
      </c>
      <c r="DK16" s="33">
        <f>all!DK17</f>
        <v>5.8060470214285121E-4</v>
      </c>
      <c r="DL16" s="33">
        <f>all!DL17</f>
        <v>9.1112917235270567E-4</v>
      </c>
      <c r="DM16" s="33">
        <f>all!DM17</f>
        <v>5.8111057282464979E-5</v>
      </c>
      <c r="DN16" s="33">
        <f>all!DN17</f>
        <v>1.0469267146620926E-3</v>
      </c>
      <c r="DO16" s="33">
        <f>all!DO17</f>
        <v>3.9679051870372862E-4</v>
      </c>
      <c r="DP16" s="33">
        <f>all!DP17</f>
        <v>2.5458843830185738E-2</v>
      </c>
      <c r="DQ16" s="33">
        <f>all!DQ17</f>
        <v>1.155047591159443E-4</v>
      </c>
      <c r="DR16" s="33">
        <f>all!DR17</f>
        <v>7.6946308550157963E-5</v>
      </c>
      <c r="DS16" s="33">
        <f>all!DS17</f>
        <v>0.10231607560333399</v>
      </c>
      <c r="DT16" s="33">
        <f>all!DT17</f>
        <v>2.2092398981704744E-2</v>
      </c>
      <c r="DU16" s="33"/>
      <c r="DV16" s="33">
        <f>all!DV17</f>
        <v>3.2869091153292854E-3</v>
      </c>
      <c r="DW16" s="33">
        <f>all!DW17</f>
        <v>99.814800678139633</v>
      </c>
      <c r="DX16" s="33">
        <f>all!DX17</f>
        <v>6.3666810880194926E-3</v>
      </c>
      <c r="DY16" s="33">
        <f>all!DY17</f>
        <v>1.0869014204002611E-2</v>
      </c>
      <c r="DZ16" s="33">
        <f>all!DZ17</f>
        <v>5.0034007374346191E-4</v>
      </c>
      <c r="EA16" s="33">
        <f>all!EA17</f>
        <v>1.7016950092461677E-4</v>
      </c>
      <c r="EB16" s="33">
        <f>all!EB17</f>
        <v>5.7110635540403247E-6</v>
      </c>
      <c r="EC16" s="33">
        <f>all!EC17</f>
        <v>1.0174420437187864E-4</v>
      </c>
      <c r="ED16" s="33">
        <f>all!ED17</f>
        <v>0.11736200954857776</v>
      </c>
      <c r="EE16" s="33">
        <f>all!EE17</f>
        <v>3.3641296342870858E-2</v>
      </c>
      <c r="EF16" s="33">
        <f>all!EF17</f>
        <v>6.3233351676086172E-6</v>
      </c>
      <c r="EG16" s="33">
        <f>all!EG17</f>
        <v>9.9230597280875539E-6</v>
      </c>
      <c r="EH16" s="33">
        <f>all!EH17</f>
        <v>6.3288445785050034E-7</v>
      </c>
      <c r="EI16" s="33">
        <f>all!EI17</f>
        <v>1.1402023594192266E-5</v>
      </c>
      <c r="EJ16" s="33">
        <f>all!EJ17</f>
        <v>4.3214245972049176E-6</v>
      </c>
      <c r="EK16" s="33">
        <f>all!EK17</f>
        <v>2.7727092447566961E-4</v>
      </c>
      <c r="EL16" s="33">
        <f>all!EL17</f>
        <v>1.2579562353670226E-6</v>
      </c>
      <c r="EM16" s="33">
        <f>all!EM17</f>
        <v>8.3801818531115773E-7</v>
      </c>
      <c r="EN16" s="33">
        <f>all!EN17</f>
        <v>1.1143189793097507E-3</v>
      </c>
      <c r="EO16" s="33">
        <f>all!EO17</f>
        <v>2.406071513066792E-4</v>
      </c>
      <c r="EP16" s="33"/>
      <c r="EQ16" s="33">
        <f>all!EQ17</f>
        <v>199.62960135627927</v>
      </c>
    </row>
    <row r="17" spans="1:147" s="3" customFormat="1">
      <c r="A17" s="33" t="str">
        <f>all!A18</f>
        <v>LM-JB-03-16</v>
      </c>
      <c r="B17" s="33" t="str">
        <f>all!B18</f>
        <v>Fakos</v>
      </c>
      <c r="C17" s="33" t="str">
        <f>all!C18</f>
        <v>epithermal</v>
      </c>
      <c r="D17" s="33" t="str">
        <f>all!D18</f>
        <v>transitional</v>
      </c>
      <c r="E17" s="33" t="str">
        <f>all!E18</f>
        <v>pyrite</v>
      </c>
      <c r="F17" s="33" t="str">
        <f>all!F18</f>
        <v xml:space="preserve">subhedral  </v>
      </c>
      <c r="G17" s="33">
        <f>all!G18</f>
        <v>16.0681411648014</v>
      </c>
      <c r="H17" s="33">
        <f>all!H18</f>
        <v>498922.37012523698</v>
      </c>
      <c r="I17" s="33">
        <f>all!I18</f>
        <v>443.74183028099202</v>
      </c>
      <c r="J17" s="33">
        <f>all!J18</f>
        <v>58.117529003833397</v>
      </c>
      <c r="K17" s="33">
        <f>all!K18</f>
        <v>0.44522443608732298</v>
      </c>
      <c r="L17" s="33">
        <f>all!L18</f>
        <v>1.2644996662449</v>
      </c>
      <c r="M17" s="33">
        <f>all!M18</f>
        <v>8.4607272312588994E-2</v>
      </c>
      <c r="N17" s="33">
        <f>all!N18</f>
        <v>0.565720458815267</v>
      </c>
      <c r="O17" s="33">
        <f>all!O18</f>
        <v>762.83366237112295</v>
      </c>
      <c r="P17" s="33">
        <f>all!P18</f>
        <v>123.647240792334</v>
      </c>
      <c r="Q17" s="33">
        <f>all!Q18</f>
        <v>3.0067585974048801E-2</v>
      </c>
      <c r="R17" s="33">
        <f>all!R18</f>
        <v>0.22152957734211001</v>
      </c>
      <c r="S17" s="33">
        <f>all!S18</f>
        <v>1.2216911514054124E-2</v>
      </c>
      <c r="T17" s="33">
        <f>all!T18</f>
        <v>0.120293131052375</v>
      </c>
      <c r="U17" s="33">
        <f>all!U18</f>
        <v>4.9452520587064598E-2</v>
      </c>
      <c r="V17" s="33">
        <f>all!V18</f>
        <v>28.894366624705</v>
      </c>
      <c r="W17" s="33">
        <f>all!W18</f>
        <v>8.47369414848958E-2</v>
      </c>
      <c r="X17" s="33">
        <f>all!X18</f>
        <v>1.28254291897989E-2</v>
      </c>
      <c r="Y17" s="33">
        <f>all!Y18</f>
        <v>7.1499830127126902</v>
      </c>
      <c r="Z17" s="33">
        <f>all!Z18</f>
        <v>1.3705259663268401</v>
      </c>
      <c r="AA17" s="33">
        <f>all!AA18</f>
        <v>7.6352494314017214</v>
      </c>
      <c r="AB17" s="33">
        <f>all!AB18</f>
        <v>17.293361476871883</v>
      </c>
      <c r="AC17" s="33">
        <f>all!AC18</f>
        <v>0.19168240873999853</v>
      </c>
      <c r="AD17" s="33">
        <f>all!AD18</f>
        <v>0.58170195177505035</v>
      </c>
      <c r="AE17" s="33">
        <f>all!AE18</f>
        <v>1.7937705819713488E-3</v>
      </c>
      <c r="AF17" s="33">
        <f>all!AF18</f>
        <v>6.9164528781589935E-3</v>
      </c>
      <c r="AG17" s="33">
        <f>all!AG18</f>
        <v>6.7759187712839711E-5</v>
      </c>
      <c r="AH17" s="33">
        <f>all!AH18</f>
        <v>4.2052667706466637E-3</v>
      </c>
      <c r="AI17" s="33">
        <f>all!AI18</f>
        <v>3.0885660823523841E-3</v>
      </c>
      <c r="AJ17" s="33">
        <f>all!AJ18</f>
        <v>0.27864679945552234</v>
      </c>
      <c r="AK17" s="33">
        <f>all!AK18</f>
        <v>2.8902907759850844E-5</v>
      </c>
      <c r="AL17" s="33">
        <f>all!AL18</f>
        <v>1.1144435167572466E-4</v>
      </c>
      <c r="AM17" s="33">
        <f>all!AM18</f>
        <v>6.7759187712839711E-5</v>
      </c>
      <c r="AN17" s="33"/>
      <c r="AO17" s="33"/>
      <c r="AP17" s="33">
        <f>all!AP18</f>
        <v>0.29705898040034201</v>
      </c>
      <c r="AQ17" s="33">
        <f>all!AQ18</f>
        <v>9.0756352264992994</v>
      </c>
      <c r="AR17" s="33">
        <f>all!AR18</f>
        <v>4.6252808235137402E-2</v>
      </c>
      <c r="AS17" s="33">
        <f>all!AS18</f>
        <v>0.37994645280275602</v>
      </c>
      <c r="AT17" s="33">
        <f>all!AT18</f>
        <v>0.19790042168084601</v>
      </c>
      <c r="AU17" s="33">
        <f>all!AU18</f>
        <v>1.2644996662449</v>
      </c>
      <c r="AV17" s="33">
        <f>all!AV18</f>
        <v>8.4607272312588994E-2</v>
      </c>
      <c r="AW17" s="33">
        <f>all!AW18</f>
        <v>0.565720458815267</v>
      </c>
      <c r="AX17" s="33">
        <f>all!AX18</f>
        <v>0.23299635484262601</v>
      </c>
      <c r="AY17" s="33">
        <f>all!AY18</f>
        <v>1.7321475218898299</v>
      </c>
      <c r="AZ17" s="33">
        <f>all!AZ18</f>
        <v>2.17786401141217E-2</v>
      </c>
      <c r="BA17" s="33">
        <f>all!BA18</f>
        <v>0.22152957734211001</v>
      </c>
      <c r="BB17" s="33">
        <f>all!BB18</f>
        <v>1.26259081596322E-2</v>
      </c>
      <c r="BC17" s="33">
        <f>all!BC18</f>
        <v>0.120293131052375</v>
      </c>
      <c r="BD17" s="33">
        <f>all!BD18</f>
        <v>4.9452520587064598E-2</v>
      </c>
      <c r="BE17" s="33">
        <f>all!BE18</f>
        <v>0.134236910740447</v>
      </c>
      <c r="BF17" s="33">
        <f>all!BF18</f>
        <v>3.9343178999753897E-2</v>
      </c>
      <c r="BG17" s="33">
        <f>all!BG18</f>
        <v>1.28254291897989E-2</v>
      </c>
      <c r="BH17" s="33">
        <f>all!BH18</f>
        <v>3.3731363710917298E-2</v>
      </c>
      <c r="BI17" s="33">
        <f>all!BI18</f>
        <v>2.2556782725145798E-2</v>
      </c>
      <c r="BJ17" s="33"/>
      <c r="BK17" s="33">
        <f>all!BK18</f>
        <v>1.07277339433527</v>
      </c>
      <c r="BL17" s="33">
        <f>all!BL18</f>
        <v>45715.219325967497</v>
      </c>
      <c r="BM17" s="33">
        <f>all!BM18</f>
        <v>53.6907522672524</v>
      </c>
      <c r="BN17" s="33">
        <f>all!BN18</f>
        <v>20.7974846312942</v>
      </c>
      <c r="BO17" s="33">
        <f>all!BO18</f>
        <v>0.29040797890559999</v>
      </c>
      <c r="BP17" s="33">
        <f>all!BP18</f>
        <v>1.0271954076408401</v>
      </c>
      <c r="BQ17" s="33">
        <f>all!BQ18</f>
        <v>1.76506749252234E-2</v>
      </c>
      <c r="BR17" s="33">
        <f>all!BR18</f>
        <v>0.42311067622174398</v>
      </c>
      <c r="BS17" s="33">
        <f>all!BS18</f>
        <v>102.67155883375401</v>
      </c>
      <c r="BT17" s="33">
        <f>all!BT18</f>
        <v>6.4239416489974603</v>
      </c>
      <c r="BU17" s="33">
        <f>all!BU18</f>
        <v>3.1400911847228902E-2</v>
      </c>
      <c r="BV17" s="33">
        <f>all!BV18</f>
        <v>0.19350772029902499</v>
      </c>
      <c r="BW17" s="33">
        <f>all!BW18</f>
        <v>5.7567962412453596E-4</v>
      </c>
      <c r="BX17" s="33">
        <f>all!BX18</f>
        <v>6.0072712892882102E-2</v>
      </c>
      <c r="BY17" s="33">
        <f>all!BY18</f>
        <v>2.0028918555982399E-2</v>
      </c>
      <c r="BZ17" s="33">
        <f>all!BZ18</f>
        <v>7.4054484472411701</v>
      </c>
      <c r="CA17" s="33">
        <f>all!CA18</f>
        <v>7.1056683017265004E-2</v>
      </c>
      <c r="CB17" s="33">
        <f>all!CB18</f>
        <v>1.1483248025438601E-2</v>
      </c>
      <c r="CC17" s="33">
        <f>all!CC18</f>
        <v>3.8034146947219099</v>
      </c>
      <c r="CD17" s="33">
        <f>all!CD18</f>
        <v>0.62236545903574403</v>
      </c>
      <c r="CE17" s="33"/>
      <c r="CF17" s="33">
        <f>all!CF18</f>
        <v>16.0681411648014</v>
      </c>
      <c r="CG17" s="33">
        <f>all!CG18</f>
        <v>498922.37012523698</v>
      </c>
      <c r="CH17" s="33">
        <f>all!CH18</f>
        <v>443.74183028099202</v>
      </c>
      <c r="CI17" s="33">
        <f>all!CI18</f>
        <v>58.117529003833397</v>
      </c>
      <c r="CJ17" s="33">
        <f>all!CJ18</f>
        <v>0.44522443608732298</v>
      </c>
      <c r="CK17" s="33">
        <f>all!CK18</f>
        <v>1.2644996662449</v>
      </c>
      <c r="CL17" s="33">
        <f>all!CL18</f>
        <v>8.4607272312588994E-2</v>
      </c>
      <c r="CM17" s="33">
        <f>all!CM18</f>
        <v>0.565720458815267</v>
      </c>
      <c r="CN17" s="33">
        <f>all!CN18</f>
        <v>762.83366237112295</v>
      </c>
      <c r="CO17" s="33">
        <f>all!CO18</f>
        <v>123.647240792334</v>
      </c>
      <c r="CP17" s="33">
        <f>all!CP18</f>
        <v>3.0067585974048801E-2</v>
      </c>
      <c r="CQ17" s="33">
        <f>all!CQ18</f>
        <v>0.22152957734211001</v>
      </c>
      <c r="CR17" s="33">
        <f>all!CR18</f>
        <v>1.2216911514054124E-2</v>
      </c>
      <c r="CS17" s="33">
        <f>all!CS18</f>
        <v>0.120293131052375</v>
      </c>
      <c r="CT17" s="33">
        <f>all!CT18</f>
        <v>4.9452520587064598E-2</v>
      </c>
      <c r="CU17" s="33">
        <f>all!CU18</f>
        <v>28.894366624705</v>
      </c>
      <c r="CV17" s="33">
        <f>all!CV18</f>
        <v>8.47369414848958E-2</v>
      </c>
      <c r="CW17" s="33">
        <f>all!CW18</f>
        <v>1.28254291897989E-2</v>
      </c>
      <c r="CX17" s="33">
        <f>all!CX18</f>
        <v>7.1499830127126902</v>
      </c>
      <c r="CY17" s="33">
        <f>all!CY18</f>
        <v>1.3705259663268401</v>
      </c>
      <c r="CZ17" s="33"/>
      <c r="DA17" s="33">
        <f>all!DA18</f>
        <v>0.29247746247416612</v>
      </c>
      <c r="DB17" s="33">
        <f>all!DB18</f>
        <v>8934.0562292996146</v>
      </c>
      <c r="DC17" s="33">
        <f>all!DC18</f>
        <v>7.5295729789149757</v>
      </c>
      <c r="DD17" s="33">
        <f>all!DD18</f>
        <v>0.99018848803840631</v>
      </c>
      <c r="DE17" s="33">
        <f>all!DE18</f>
        <v>7.0063329885016049E-3</v>
      </c>
      <c r="DF17" s="33">
        <f>all!DF18</f>
        <v>1.933781413434623E-2</v>
      </c>
      <c r="DG17" s="33">
        <f>all!DG18</f>
        <v>1.2134772214705189E-3</v>
      </c>
      <c r="DH17" s="33">
        <f>all!DH18</f>
        <v>7.7912196503961851E-3</v>
      </c>
      <c r="DI17" s="33">
        <f>all!DI18</f>
        <v>10.181758830178786</v>
      </c>
      <c r="DJ17" s="33">
        <f>all!DJ18</f>
        <v>1.5659478317164894</v>
      </c>
      <c r="DK17" s="33">
        <f>all!DK18</f>
        <v>2.7874374444042637E-4</v>
      </c>
      <c r="DL17" s="33">
        <f>all!DL18</f>
        <v>1.9707108498466341E-3</v>
      </c>
      <c r="DM17" s="33">
        <f>all!DM18</f>
        <v>1.064024065395158E-4</v>
      </c>
      <c r="DN17" s="33">
        <f>all!DN18</f>
        <v>1.0133361220821752E-3</v>
      </c>
      <c r="DO17" s="33">
        <f>all!DO18</f>
        <v>4.0614750810664089E-4</v>
      </c>
      <c r="DP17" s="33">
        <f>all!DP18</f>
        <v>0.2264448795039577</v>
      </c>
      <c r="DQ17" s="33">
        <f>all!DQ18</f>
        <v>4.3020980712154318E-4</v>
      </c>
      <c r="DR17" s="33">
        <f>all!DR18</f>
        <v>6.2751845135091273E-5</v>
      </c>
      <c r="DS17" s="33">
        <f>all!DS18</f>
        <v>3.4507640022744646E-2</v>
      </c>
      <c r="DT17" s="33">
        <f>all!DT18</f>
        <v>6.5581561595726839E-3</v>
      </c>
      <c r="DU17" s="33"/>
      <c r="DV17" s="33">
        <f>all!DV18</f>
        <v>3.2657319659661326E-3</v>
      </c>
      <c r="DW17" s="33">
        <f>all!DW18</f>
        <v>99.755491472576878</v>
      </c>
      <c r="DX17" s="33">
        <f>all!DX18</f>
        <v>8.4073374267220377E-2</v>
      </c>
      <c r="DY17" s="33">
        <f>all!DY18</f>
        <v>1.1056202998903962E-2</v>
      </c>
      <c r="DZ17" s="33">
        <f>all!DZ18</f>
        <v>7.8231004232586724E-5</v>
      </c>
      <c r="EA17" s="33">
        <f>all!EA18</f>
        <v>2.1592131317134999E-4</v>
      </c>
      <c r="EB17" s="33">
        <f>all!EB18</f>
        <v>1.3549390502107733E-5</v>
      </c>
      <c r="EC17" s="33">
        <f>all!EC18</f>
        <v>8.6994857145308114E-5</v>
      </c>
      <c r="ED17" s="33">
        <f>all!ED18</f>
        <v>0.11368703420835298</v>
      </c>
      <c r="EE17" s="33">
        <f>all!EE18</f>
        <v>1.7484991314582397E-2</v>
      </c>
      <c r="EF17" s="33">
        <f>all!EF18</f>
        <v>3.1123846221573389E-6</v>
      </c>
      <c r="EG17" s="33">
        <f>all!EG18</f>
        <v>2.2004476391369463E-5</v>
      </c>
      <c r="EH17" s="33">
        <f>all!EH18</f>
        <v>1.1880633035870682E-6</v>
      </c>
      <c r="EI17" s="33">
        <f>all!EI18</f>
        <v>1.1314663831385712E-5</v>
      </c>
      <c r="EJ17" s="33">
        <f>all!EJ18</f>
        <v>4.5349439539756042E-6</v>
      </c>
      <c r="EK17" s="33">
        <f>all!EK18</f>
        <v>2.528428259974879E-3</v>
      </c>
      <c r="EL17" s="33">
        <f>all!EL18</f>
        <v>4.8036177122982385E-6</v>
      </c>
      <c r="EM17" s="33">
        <f>all!EM18</f>
        <v>7.0067178799845127E-7</v>
      </c>
      <c r="EN17" s="33">
        <f>all!EN18</f>
        <v>3.8530388679874217E-4</v>
      </c>
      <c r="EO17" s="33">
        <f>all!EO18</f>
        <v>7.3226771139694004E-5</v>
      </c>
      <c r="EP17" s="33"/>
      <c r="EQ17" s="33">
        <f>all!EQ18</f>
        <v>199.51098294515376</v>
      </c>
    </row>
    <row r="18" spans="1:147" s="3" customFormat="1">
      <c r="A18" s="33" t="str">
        <f>all!A19</f>
        <v>LM-JB-03-17</v>
      </c>
      <c r="B18" s="33" t="str">
        <f>all!B19</f>
        <v>Fakos</v>
      </c>
      <c r="C18" s="33" t="str">
        <f>all!C19</f>
        <v>epithermal</v>
      </c>
      <c r="D18" s="33" t="str">
        <f>all!D19</f>
        <v>transitional</v>
      </c>
      <c r="E18" s="33" t="str">
        <f>all!E19</f>
        <v>pyrite</v>
      </c>
      <c r="F18" s="33" t="str">
        <f>all!F19</f>
        <v xml:space="preserve">subhedral  </v>
      </c>
      <c r="G18" s="33">
        <f>all!G19</f>
        <v>15.584359374302799</v>
      </c>
      <c r="H18" s="33">
        <f>all!H19</f>
        <v>517290.252900302</v>
      </c>
      <c r="I18" s="33">
        <f>all!I19</f>
        <v>430.58239497480599</v>
      </c>
      <c r="J18" s="33">
        <f>all!J19</f>
        <v>43.368985759334102</v>
      </c>
      <c r="K18" s="33">
        <f>all!K19</f>
        <v>1.2325506667164501</v>
      </c>
      <c r="L18" s="33">
        <f>all!L19</f>
        <v>0.69621237503893196</v>
      </c>
      <c r="M18" s="33">
        <f>all!M19</f>
        <v>5.1042550720867302E-2</v>
      </c>
      <c r="N18" s="33">
        <f>all!N19</f>
        <v>0.60955292318354704</v>
      </c>
      <c r="O18" s="33">
        <f>all!O19</f>
        <v>844.78518581224205</v>
      </c>
      <c r="P18" s="33">
        <f>all!P19</f>
        <v>144.617643119267</v>
      </c>
      <c r="Q18" s="33">
        <f>all!Q19</f>
        <v>1.3703510123579E-2</v>
      </c>
      <c r="R18" s="33">
        <f>all!R19</f>
        <v>3.8473022293577801E-3</v>
      </c>
      <c r="S18" s="33">
        <f>all!S19</f>
        <v>6.6276058100047212E-3</v>
      </c>
      <c r="T18" s="33">
        <f>all!T19</f>
        <v>0.10643621959902599</v>
      </c>
      <c r="U18" s="33">
        <f>all!U19</f>
        <v>4.8250833797990701E-2</v>
      </c>
      <c r="V18" s="33">
        <f>all!V19</f>
        <v>61.349598151414</v>
      </c>
      <c r="W18" s="33">
        <f>all!W19</f>
        <v>0.29672195247153499</v>
      </c>
      <c r="X18" s="33">
        <f>all!X19</f>
        <v>1.6826968587415E-2</v>
      </c>
      <c r="Y18" s="33">
        <f>all!Y19</f>
        <v>11.733981935981101</v>
      </c>
      <c r="Z18" s="33">
        <f>all!Z19</f>
        <v>3.15283854160444</v>
      </c>
      <c r="AA18" s="33">
        <f>all!AA19</f>
        <v>9.9283482755216106</v>
      </c>
      <c r="AB18" s="33">
        <f>all!AB19</f>
        <v>12.32468601948425</v>
      </c>
      <c r="AC18" s="33">
        <f>all!AC19</f>
        <v>0.26869297726942726</v>
      </c>
      <c r="AD18" s="33">
        <f>all!AD19</f>
        <v>0.50969453797986608</v>
      </c>
      <c r="AE18" s="33">
        <f>all!AE19</f>
        <v>1.4340373693449073E-3</v>
      </c>
      <c r="AF18" s="33">
        <f>all!AF19</f>
        <v>4.1120596623755038E-3</v>
      </c>
      <c r="AG18" s="33">
        <f>all!AG19</f>
        <v>3.1825523485187572E-5</v>
      </c>
      <c r="AH18" s="33">
        <f>all!AH19</f>
        <v>1.1678482375670389E-3</v>
      </c>
      <c r="AI18" s="33">
        <f>all!AI19</f>
        <v>7.3222653280771433E-3</v>
      </c>
      <c r="AJ18" s="33">
        <f>all!AJ19</f>
        <v>0.33586520212404131</v>
      </c>
      <c r="AK18" s="33">
        <f>all!AK19</f>
        <v>3.9079555466729128E-5</v>
      </c>
      <c r="AL18" s="33">
        <f>all!AL19</f>
        <v>1.1205946727295696E-4</v>
      </c>
      <c r="AM18" s="33">
        <f>all!AM19</f>
        <v>3.1825523485187572E-5</v>
      </c>
      <c r="AN18" s="33"/>
      <c r="AO18" s="33"/>
      <c r="AP18" s="33">
        <f>all!AP19</f>
        <v>0.348596142775219</v>
      </c>
      <c r="AQ18" s="33">
        <f>all!AQ19</f>
        <v>8.1270233945265105</v>
      </c>
      <c r="AR18" s="33">
        <f>all!AR19</f>
        <v>2.2063285119172899E-2</v>
      </c>
      <c r="AS18" s="33">
        <f>all!AS19</f>
        <v>0.25031490913149301</v>
      </c>
      <c r="AT18" s="33">
        <f>all!AT19</f>
        <v>0.19329862541960399</v>
      </c>
      <c r="AU18" s="33">
        <f>all!AU19</f>
        <v>0.69621237503893196</v>
      </c>
      <c r="AV18" s="33">
        <f>all!AV19</f>
        <v>5.1042550720867302E-2</v>
      </c>
      <c r="AW18" s="33">
        <f>all!AW19</f>
        <v>0.60955292318354704</v>
      </c>
      <c r="AX18" s="33">
        <f>all!AX19</f>
        <v>0.28214324607799302</v>
      </c>
      <c r="AY18" s="33">
        <f>all!AY19</f>
        <v>1.9232868356983399</v>
      </c>
      <c r="AZ18" s="33">
        <f>all!AZ19</f>
        <v>1.35149006557736E-2</v>
      </c>
      <c r="BA18" s="33">
        <f>all!BA19</f>
        <v>3.8473022293577801E-3</v>
      </c>
      <c r="BB18" s="33">
        <f>all!BB19</f>
        <v>6.9894889566414096E-3</v>
      </c>
      <c r="BC18" s="33">
        <f>all!BC19</f>
        <v>0.10643621959902599</v>
      </c>
      <c r="BD18" s="33">
        <f>all!BD19</f>
        <v>4.8250833797990701E-2</v>
      </c>
      <c r="BE18" s="33">
        <f>all!BE19</f>
        <v>0.27941030306349102</v>
      </c>
      <c r="BF18" s="33">
        <f>all!BF19</f>
        <v>1.69197584559506E-2</v>
      </c>
      <c r="BG18" s="33">
        <f>all!BG19</f>
        <v>1.6826968587415E-2</v>
      </c>
      <c r="BH18" s="33">
        <f>all!BH19</f>
        <v>3.4885742685205202E-2</v>
      </c>
      <c r="BI18" s="33">
        <f>all!BI19</f>
        <v>9.88622323615913E-3</v>
      </c>
      <c r="BJ18" s="33"/>
      <c r="BK18" s="33">
        <f>all!BK19</f>
        <v>1.1521140069392299</v>
      </c>
      <c r="BL18" s="33">
        <f>all!BL19</f>
        <v>36352.686646250302</v>
      </c>
      <c r="BM18" s="33">
        <f>all!BM19</f>
        <v>69.688722658230304</v>
      </c>
      <c r="BN18" s="33">
        <f>all!BN19</f>
        <v>13.143307705228199</v>
      </c>
      <c r="BO18" s="33">
        <f>all!BO19</f>
        <v>0.66368459493426402</v>
      </c>
      <c r="BP18" s="33">
        <f>all!BP19</f>
        <v>0.87658036090890501</v>
      </c>
      <c r="BQ18" s="33">
        <f>all!BQ19</f>
        <v>3.3477082417091901E-2</v>
      </c>
      <c r="BR18" s="33">
        <f>all!BR19</f>
        <v>0.37860384293771099</v>
      </c>
      <c r="BS18" s="33">
        <f>all!BS19</f>
        <v>125.23042935820401</v>
      </c>
      <c r="BT18" s="33">
        <f>all!BT19</f>
        <v>22.826735574912</v>
      </c>
      <c r="BU18" s="33">
        <f>all!BU19</f>
        <v>2.7452559225118401E-2</v>
      </c>
      <c r="BV18" s="33">
        <f>all!BV19</f>
        <v>4.1127066648942697E-3</v>
      </c>
      <c r="BW18" s="33">
        <f>all!BW19</f>
        <v>6.3313910013192099E-3</v>
      </c>
      <c r="BX18" s="33">
        <f>all!BX19</f>
        <v>6.3229925605667703E-2</v>
      </c>
      <c r="BY18" s="33">
        <f>all!BY19</f>
        <v>3.7383423388192498E-2</v>
      </c>
      <c r="BZ18" s="33">
        <f>all!BZ19</f>
        <v>34.703685326345301</v>
      </c>
      <c r="CA18" s="33">
        <f>all!CA19</f>
        <v>0.166905930446723</v>
      </c>
      <c r="CB18" s="33">
        <f>all!CB19</f>
        <v>1.24506461106222E-2</v>
      </c>
      <c r="CC18" s="33">
        <f>all!CC19</f>
        <v>8.9791868476767807</v>
      </c>
      <c r="CD18" s="33">
        <f>all!CD19</f>
        <v>2.2713191287916099</v>
      </c>
      <c r="CE18" s="33"/>
      <c r="CF18" s="33">
        <f>all!CF19</f>
        <v>15.584359374302799</v>
      </c>
      <c r="CG18" s="33">
        <f>all!CG19</f>
        <v>517290.252900302</v>
      </c>
      <c r="CH18" s="33">
        <f>all!CH19</f>
        <v>430.58239497480599</v>
      </c>
      <c r="CI18" s="33">
        <f>all!CI19</f>
        <v>43.368985759334102</v>
      </c>
      <c r="CJ18" s="33">
        <f>all!CJ19</f>
        <v>1.2325506667164501</v>
      </c>
      <c r="CK18" s="33">
        <f>all!CK19</f>
        <v>0.69621237503893196</v>
      </c>
      <c r="CL18" s="33">
        <f>all!CL19</f>
        <v>5.1042550720867302E-2</v>
      </c>
      <c r="CM18" s="33">
        <f>all!CM19</f>
        <v>0.60955292318354704</v>
      </c>
      <c r="CN18" s="33">
        <f>all!CN19</f>
        <v>844.78518581224205</v>
      </c>
      <c r="CO18" s="33">
        <f>all!CO19</f>
        <v>144.617643119267</v>
      </c>
      <c r="CP18" s="33">
        <f>all!CP19</f>
        <v>1.3703510123579E-2</v>
      </c>
      <c r="CQ18" s="33">
        <f>all!CQ19</f>
        <v>3.8473022293577801E-3</v>
      </c>
      <c r="CR18" s="33">
        <f>all!CR19</f>
        <v>6.6276058100047212E-3</v>
      </c>
      <c r="CS18" s="33">
        <f>all!CS19</f>
        <v>0.10643621959902599</v>
      </c>
      <c r="CT18" s="33">
        <f>all!CT19</f>
        <v>4.8250833797990701E-2</v>
      </c>
      <c r="CU18" s="33">
        <f>all!CU19</f>
        <v>61.349598151414</v>
      </c>
      <c r="CV18" s="33">
        <f>all!CV19</f>
        <v>0.29672195247153499</v>
      </c>
      <c r="CW18" s="33">
        <f>all!CW19</f>
        <v>1.6826968587415E-2</v>
      </c>
      <c r="CX18" s="33">
        <f>all!CX19</f>
        <v>11.733981935981101</v>
      </c>
      <c r="CY18" s="33">
        <f>all!CY19</f>
        <v>3.15283854160444</v>
      </c>
      <c r="CZ18" s="33"/>
      <c r="DA18" s="33">
        <f>all!DA19</f>
        <v>0.28367151105607702</v>
      </c>
      <c r="DB18" s="33">
        <f>all!DB19</f>
        <v>9262.9645071233244</v>
      </c>
      <c r="DC18" s="33">
        <f>all!DC19</f>
        <v>7.3062788882125185</v>
      </c>
      <c r="DD18" s="33">
        <f>all!DD19</f>
        <v>0.73890736878991681</v>
      </c>
      <c r="DE18" s="33">
        <f>all!DE19</f>
        <v>1.9396195932339568E-2</v>
      </c>
      <c r="DF18" s="33">
        <f>all!DF19</f>
        <v>1.0647077153065178E-2</v>
      </c>
      <c r="DG18" s="33">
        <f>all!DG19</f>
        <v>7.3207622622186797E-4</v>
      </c>
      <c r="DH18" s="33">
        <f>all!DH19</f>
        <v>8.3948894530167621E-3</v>
      </c>
      <c r="DI18" s="33">
        <f>all!DI19</f>
        <v>11.275589226768275</v>
      </c>
      <c r="DJ18" s="33">
        <f>all!DJ19</f>
        <v>1.8315304346411729</v>
      </c>
      <c r="DK18" s="33">
        <f>all!DK19</f>
        <v>1.2703938810121055E-4</v>
      </c>
      <c r="DL18" s="33">
        <f>all!DL19</f>
        <v>3.4225318068140841E-5</v>
      </c>
      <c r="DM18" s="33">
        <f>all!DM19</f>
        <v>5.7722707328160406E-5</v>
      </c>
      <c r="DN18" s="33">
        <f>all!DN19</f>
        <v>8.9660702214662622E-4</v>
      </c>
      <c r="DO18" s="33">
        <f>all!DO19</f>
        <v>3.9627820136326131E-4</v>
      </c>
      <c r="DP18" s="33">
        <f>all!DP19</f>
        <v>0.48079622375716302</v>
      </c>
      <c r="DQ18" s="33">
        <f>all!DQ19</f>
        <v>1.5064585965055232E-3</v>
      </c>
      <c r="DR18" s="33">
        <f>all!DR19</f>
        <v>8.2330447680485638E-5</v>
      </c>
      <c r="DS18" s="33">
        <f>all!DS19</f>
        <v>5.6631186949715737E-2</v>
      </c>
      <c r="DT18" s="33">
        <f>all!DT19</f>
        <v>1.5086768153089012E-2</v>
      </c>
      <c r="DU18" s="33"/>
      <c r="DV18" s="33">
        <f>all!DV19</f>
        <v>3.0548213289853035E-3</v>
      </c>
      <c r="DW18" s="33">
        <f>all!DW19</f>
        <v>99.751650917107398</v>
      </c>
      <c r="DX18" s="33">
        <f>all!DX19</f>
        <v>7.8680359899850741E-2</v>
      </c>
      <c r="DY18" s="33">
        <f>all!DY19</f>
        <v>7.9571966247877161E-3</v>
      </c>
      <c r="DZ18" s="33">
        <f>all!DZ19</f>
        <v>2.0887509223150647E-4</v>
      </c>
      <c r="EA18" s="33">
        <f>all!EA19</f>
        <v>1.1465697862097265E-4</v>
      </c>
      <c r="EB18" s="33">
        <f>all!EB19</f>
        <v>7.8836329456557286E-6</v>
      </c>
      <c r="EC18" s="33">
        <f>all!EC19</f>
        <v>9.0403464415853222E-5</v>
      </c>
      <c r="ED18" s="33">
        <f>all!ED19</f>
        <v>0.1214253427796613</v>
      </c>
      <c r="EE18" s="33">
        <f>all!EE19</f>
        <v>1.9723511238749467E-2</v>
      </c>
      <c r="EF18" s="33">
        <f>all!EF19</f>
        <v>1.3680705226549961E-6</v>
      </c>
      <c r="EG18" s="33">
        <f>all!EG19</f>
        <v>3.6856796523777295E-7</v>
      </c>
      <c r="EH18" s="33">
        <f>all!EH19</f>
        <v>6.2160827097643495E-7</v>
      </c>
      <c r="EI18" s="33">
        <f>all!EI19</f>
        <v>9.6554435261215353E-6</v>
      </c>
      <c r="EJ18" s="33">
        <f>all!EJ19</f>
        <v>4.267468020421397E-6</v>
      </c>
      <c r="EK18" s="33">
        <f>all!EK19</f>
        <v>5.1776315279634336E-3</v>
      </c>
      <c r="EL18" s="33">
        <f>all!EL19</f>
        <v>1.6222855212727399E-5</v>
      </c>
      <c r="EM18" s="33">
        <f>all!EM19</f>
        <v>8.8660580212278663E-7</v>
      </c>
      <c r="EN18" s="33">
        <f>all!EN19</f>
        <v>6.0985383105865369E-4</v>
      </c>
      <c r="EO18" s="33">
        <f>all!EO19</f>
        <v>1.6246742920335712E-4</v>
      </c>
      <c r="EP18" s="33"/>
      <c r="EQ18" s="33">
        <f>all!EQ19</f>
        <v>199.5033018342148</v>
      </c>
    </row>
    <row r="19" spans="1:147" s="9" customFormat="1">
      <c r="A19" s="33" t="str">
        <f>all!A20</f>
        <v>LM-JB-03-18</v>
      </c>
      <c r="B19" s="33" t="str">
        <f>all!B20</f>
        <v>Fakos</v>
      </c>
      <c r="C19" s="33" t="str">
        <f>all!C20</f>
        <v>epithermal</v>
      </c>
      <c r="D19" s="33" t="str">
        <f>all!D20</f>
        <v>transitional</v>
      </c>
      <c r="E19" s="33" t="str">
        <f>all!E20</f>
        <v>pyrite</v>
      </c>
      <c r="F19" s="33" t="str">
        <f>all!F20</f>
        <v xml:space="preserve">subhedral  </v>
      </c>
      <c r="G19" s="33">
        <f>all!G20</f>
        <v>15.4595533879447</v>
      </c>
      <c r="H19" s="33">
        <f>all!H20</f>
        <v>473000.29986584402</v>
      </c>
      <c r="I19" s="33">
        <f>all!I20</f>
        <v>647.06290724260998</v>
      </c>
      <c r="J19" s="33">
        <f>all!J20</f>
        <v>172.60551048884599</v>
      </c>
      <c r="K19" s="33">
        <f>all!K20</f>
        <v>1.43835337141127</v>
      </c>
      <c r="L19" s="33">
        <f>all!L20</f>
        <v>1.4556845091561901</v>
      </c>
      <c r="M19" s="33">
        <f>all!M20</f>
        <v>4.5440079295790102E-2</v>
      </c>
      <c r="N19" s="33">
        <f>all!N20</f>
        <v>0.58140483766422102</v>
      </c>
      <c r="O19" s="33">
        <f>all!O20</f>
        <v>500.19589928984402</v>
      </c>
      <c r="P19" s="33">
        <f>all!P20</f>
        <v>165.04212642479399</v>
      </c>
      <c r="Q19" s="33">
        <f>all!Q20</f>
        <v>3.7968649042869902E-2</v>
      </c>
      <c r="R19" s="33">
        <f>all!R20</f>
        <v>0.200598468854608</v>
      </c>
      <c r="S19" s="33">
        <f>all!S20</f>
        <v>1.1444792208137041E-2</v>
      </c>
      <c r="T19" s="33">
        <f>all!T20</f>
        <v>7.95547632410466E-2</v>
      </c>
      <c r="U19" s="33">
        <f>all!U20</f>
        <v>6.1075890453914101E-2</v>
      </c>
      <c r="V19" s="33">
        <f>all!V20</f>
        <v>63.939287243046302</v>
      </c>
      <c r="W19" s="33">
        <f>all!W20</f>
        <v>0.18180480227126899</v>
      </c>
      <c r="X19" s="33">
        <f>all!X20</f>
        <v>2.1042425195059802E-2</v>
      </c>
      <c r="Y19" s="33">
        <f>all!Y20</f>
        <v>9.47785039657035</v>
      </c>
      <c r="Z19" s="33">
        <f>all!Z20</f>
        <v>1.7745224237361701</v>
      </c>
      <c r="AA19" s="33">
        <f>all!AA20</f>
        <v>3.748796347289411</v>
      </c>
      <c r="AB19" s="33">
        <f>all!AB20</f>
        <v>17.413455532545232</v>
      </c>
      <c r="AC19" s="33">
        <f>all!AC20</f>
        <v>0.18722836397357548</v>
      </c>
      <c r="AD19" s="33">
        <f>all!AD20</f>
        <v>1.293618976407606</v>
      </c>
      <c r="AE19" s="33">
        <f>all!AE20</f>
        <v>2.2201685313237487E-3</v>
      </c>
      <c r="AF19" s="33">
        <f>all!AF20</f>
        <v>6.4440656792826134E-3</v>
      </c>
      <c r="AG19" s="33">
        <f>all!AG20</f>
        <v>5.8678450917035681E-5</v>
      </c>
      <c r="AH19" s="33">
        <f>all!AH20</f>
        <v>4.0060401308517398E-3</v>
      </c>
      <c r="AI19" s="33">
        <f>all!AI20</f>
        <v>2.7424264377912022E-3</v>
      </c>
      <c r="AJ19" s="33">
        <f>all!AJ20</f>
        <v>0.25506349471970741</v>
      </c>
      <c r="AK19" s="33">
        <f>all!AK20</f>
        <v>3.2519906425682577E-5</v>
      </c>
      <c r="AL19" s="33">
        <f>all!AL20</f>
        <v>9.4389416809847034E-5</v>
      </c>
      <c r="AM19" s="33">
        <f>all!AM20</f>
        <v>5.8678450917035681E-5</v>
      </c>
      <c r="AN19" s="33"/>
      <c r="AO19" s="33"/>
      <c r="AP19" s="33">
        <f>all!AP20</f>
        <v>0.24286647781946899</v>
      </c>
      <c r="AQ19" s="33">
        <f>all!AQ20</f>
        <v>9.2159439762081004</v>
      </c>
      <c r="AR19" s="33">
        <f>all!AR20</f>
        <v>5.6562839386072601E-2</v>
      </c>
      <c r="AS19" s="33">
        <f>all!AS20</f>
        <v>0.23688728901245801</v>
      </c>
      <c r="AT19" s="33">
        <f>all!AT20</f>
        <v>0.226785004047175</v>
      </c>
      <c r="AU19" s="33">
        <f>all!AU20</f>
        <v>1.0884682645839701</v>
      </c>
      <c r="AV19" s="33">
        <f>all!AV20</f>
        <v>4.5440079295790102E-2</v>
      </c>
      <c r="AW19" s="33">
        <f>all!AW20</f>
        <v>0.36315278130483197</v>
      </c>
      <c r="AX19" s="33">
        <f>all!AX20</f>
        <v>0.32818188138141702</v>
      </c>
      <c r="AY19" s="33">
        <f>all!AY20</f>
        <v>0.96074449226852798</v>
      </c>
      <c r="AZ19" s="33">
        <f>all!AZ20</f>
        <v>3.7968649042869902E-2</v>
      </c>
      <c r="BA19" s="33">
        <f>all!BA20</f>
        <v>0.200598468854608</v>
      </c>
      <c r="BB19" s="33">
        <f>all!BB20</f>
        <v>1.1715278403156599E-2</v>
      </c>
      <c r="BC19" s="33">
        <f>all!BC20</f>
        <v>7.95547632410466E-2</v>
      </c>
      <c r="BD19" s="33">
        <f>all!BD20</f>
        <v>4.7826055476158799E-2</v>
      </c>
      <c r="BE19" s="33">
        <f>all!BE20</f>
        <v>0.12851876485029301</v>
      </c>
      <c r="BF19" s="33">
        <f>all!BF20</f>
        <v>3.3720544508991201E-2</v>
      </c>
      <c r="BG19" s="33">
        <f>all!BG20</f>
        <v>2.1042425195059802E-2</v>
      </c>
      <c r="BH19" s="33">
        <f>all!BH20</f>
        <v>3.6024231433163703E-2</v>
      </c>
      <c r="BI19" s="33">
        <f>all!BI20</f>
        <v>2.2903121446398101E-2</v>
      </c>
      <c r="BJ19" s="33"/>
      <c r="BK19" s="33">
        <f>all!BK20</f>
        <v>1.2708774773067699</v>
      </c>
      <c r="BL19" s="33">
        <f>all!BL20</f>
        <v>40473.3869730324</v>
      </c>
      <c r="BM19" s="33">
        <f>all!BM20</f>
        <v>152.93551307777099</v>
      </c>
      <c r="BN19" s="33">
        <f>all!BN20</f>
        <v>25.583795418764598</v>
      </c>
      <c r="BO19" s="33">
        <f>all!BO20</f>
        <v>2.3147511583834</v>
      </c>
      <c r="BP19" s="33">
        <f>all!BP20</f>
        <v>1.0497230495779799</v>
      </c>
      <c r="BQ19" s="33">
        <f>all!BQ20</f>
        <v>2.3981798899820501E-2</v>
      </c>
      <c r="BR19" s="33">
        <f>all!BR20</f>
        <v>0.31285771470331802</v>
      </c>
      <c r="BS19" s="33">
        <f>all!BS20</f>
        <v>67.136013442650494</v>
      </c>
      <c r="BT19" s="33">
        <f>all!BT20</f>
        <v>12.302612447683501</v>
      </c>
      <c r="BU19" s="33">
        <f>all!BU20</f>
        <v>1.4383733640920901E-2</v>
      </c>
      <c r="BV19" s="33">
        <f>all!BV20</f>
        <v>7.1226408032708396E-2</v>
      </c>
      <c r="BW19" s="33">
        <f>all!BW20</f>
        <v>3.5422899083828699E-3</v>
      </c>
      <c r="BX19" s="33">
        <f>all!BX20</f>
        <v>4.3382697818650999E-2</v>
      </c>
      <c r="BY19" s="33">
        <f>all!BY20</f>
        <v>5.4757262958857703E-2</v>
      </c>
      <c r="BZ19" s="33">
        <f>all!BZ20</f>
        <v>11.920270254279799</v>
      </c>
      <c r="CA19" s="33">
        <f>all!CA20</f>
        <v>0.19236097561252</v>
      </c>
      <c r="CB19" s="33">
        <f>all!CB20</f>
        <v>1.0783826858734301E-2</v>
      </c>
      <c r="CC19" s="33">
        <f>all!CC20</f>
        <v>12.3771953074209</v>
      </c>
      <c r="CD19" s="33">
        <f>all!CD20</f>
        <v>2.8163587661257301</v>
      </c>
      <c r="CE19" s="33"/>
      <c r="CF19" s="33">
        <f>all!CF20</f>
        <v>15.4595533879447</v>
      </c>
      <c r="CG19" s="33">
        <f>all!CG20</f>
        <v>473000.29986584402</v>
      </c>
      <c r="CH19" s="33">
        <f>all!CH20</f>
        <v>647.06290724260998</v>
      </c>
      <c r="CI19" s="33">
        <f>all!CI20</f>
        <v>172.60551048884599</v>
      </c>
      <c r="CJ19" s="33">
        <f>all!CJ20</f>
        <v>1.43835337141127</v>
      </c>
      <c r="CK19" s="33">
        <f>all!CK20</f>
        <v>1.4556845091561901</v>
      </c>
      <c r="CL19" s="33">
        <f>all!CL20</f>
        <v>4.5440079295790102E-2</v>
      </c>
      <c r="CM19" s="33">
        <f>all!CM20</f>
        <v>0.58140483766422102</v>
      </c>
      <c r="CN19" s="33">
        <f>all!CN20</f>
        <v>500.19589928984402</v>
      </c>
      <c r="CO19" s="33">
        <f>all!CO20</f>
        <v>165.04212642479399</v>
      </c>
      <c r="CP19" s="33">
        <f>all!CP20</f>
        <v>3.7968649042869902E-2</v>
      </c>
      <c r="CQ19" s="33">
        <f>all!CQ20</f>
        <v>0.200598468854608</v>
      </c>
      <c r="CR19" s="33">
        <f>all!CR20</f>
        <v>1.1444792208137041E-2</v>
      </c>
      <c r="CS19" s="33">
        <f>all!CS20</f>
        <v>7.95547632410466E-2</v>
      </c>
      <c r="CT19" s="33">
        <f>all!CT20</f>
        <v>6.1075890453914101E-2</v>
      </c>
      <c r="CU19" s="33">
        <f>all!CU20</f>
        <v>63.939287243046302</v>
      </c>
      <c r="CV19" s="33">
        <f>all!CV20</f>
        <v>0.18180480227126899</v>
      </c>
      <c r="CW19" s="33">
        <f>all!CW20</f>
        <v>2.1042425195059802E-2</v>
      </c>
      <c r="CX19" s="33">
        <f>all!CX20</f>
        <v>9.47785039657035</v>
      </c>
      <c r="CY19" s="33">
        <f>all!CY20</f>
        <v>1.7745224237361701</v>
      </c>
      <c r="CZ19" s="33"/>
      <c r="DA19" s="33">
        <f>all!DA20</f>
        <v>0.28139975243650717</v>
      </c>
      <c r="DB19" s="33">
        <f>all!DB20</f>
        <v>8469.8773366611877</v>
      </c>
      <c r="DC19" s="33">
        <f>all!DC20</f>
        <v>10.979599058639442</v>
      </c>
      <c r="DD19" s="33">
        <f>all!DD20</f>
        <v>2.9407993145540385</v>
      </c>
      <c r="DE19" s="33">
        <f>all!DE20</f>
        <v>2.2634837305436535E-2</v>
      </c>
      <c r="DF19" s="33">
        <f>all!DF20</f>
        <v>2.2261576833708364E-2</v>
      </c>
      <c r="DG19" s="33">
        <f>all!DG20</f>
        <v>6.517229507592918E-4</v>
      </c>
      <c r="DH19" s="33">
        <f>all!DH20</f>
        <v>8.0072281733125049E-3</v>
      </c>
      <c r="DI19" s="33">
        <f>all!DI20</f>
        <v>6.6762575717796206</v>
      </c>
      <c r="DJ19" s="33">
        <f>all!DJ20</f>
        <v>2.090199169513602</v>
      </c>
      <c r="DK19" s="33">
        <f>all!DK20</f>
        <v>3.5199112475103785E-4</v>
      </c>
      <c r="DL19" s="33">
        <f>all!DL20</f>
        <v>1.7845092460222576E-3</v>
      </c>
      <c r="DM19" s="33">
        <f>all!DM20</f>
        <v>9.9677683012568081E-5</v>
      </c>
      <c r="DN19" s="33">
        <f>all!DN20</f>
        <v>6.7016058664852668E-4</v>
      </c>
      <c r="DO19" s="33">
        <f>all!DO20</f>
        <v>5.0160882435868999E-4</v>
      </c>
      <c r="DP19" s="33">
        <f>all!DP20</f>
        <v>0.50109159281384252</v>
      </c>
      <c r="DQ19" s="33">
        <f>all!DQ20</f>
        <v>9.2302374322578617E-4</v>
      </c>
      <c r="DR19" s="33">
        <f>all!DR20</f>
        <v>1.029556974325192E-4</v>
      </c>
      <c r="DS19" s="33">
        <f>all!DS20</f>
        <v>4.5742521218968872E-2</v>
      </c>
      <c r="DT19" s="33">
        <f>all!DT20</f>
        <v>8.4913350417688497E-3</v>
      </c>
      <c r="DU19" s="33"/>
      <c r="DV19" s="33">
        <f>all!DV20</f>
        <v>3.312732790186056E-3</v>
      </c>
      <c r="DW19" s="33">
        <f>all!DW20</f>
        <v>99.710252546658324</v>
      </c>
      <c r="DX19" s="33">
        <f>all!DX20</f>
        <v>0.12925554308317183</v>
      </c>
      <c r="DY19" s="33">
        <f>all!DY20</f>
        <v>3.4620081340966953E-2</v>
      </c>
      <c r="DZ19" s="33">
        <f>all!DZ20</f>
        <v>2.6646493855450289E-4</v>
      </c>
      <c r="EA19" s="33">
        <f>all!EA20</f>
        <v>2.6207079039599224E-4</v>
      </c>
      <c r="EB19" s="33">
        <f>all!EB20</f>
        <v>7.6723023755475933E-6</v>
      </c>
      <c r="EC19" s="33">
        <f>all!EC20</f>
        <v>9.426379056328064E-5</v>
      </c>
      <c r="ED19" s="33">
        <f>all!ED20</f>
        <v>7.8595155760673663E-2</v>
      </c>
      <c r="EE19" s="33">
        <f>all!EE20</f>
        <v>2.4606529561285631E-2</v>
      </c>
      <c r="EF19" s="33">
        <f>all!EF20</f>
        <v>4.1437582326243617E-6</v>
      </c>
      <c r="EG19" s="33">
        <f>all!EG20</f>
        <v>2.1007844685371488E-5</v>
      </c>
      <c r="EH19" s="33">
        <f>all!EH20</f>
        <v>1.1734393015857783E-6</v>
      </c>
      <c r="EI19" s="33">
        <f>all!EI20</f>
        <v>7.8893564434880442E-6</v>
      </c>
      <c r="EJ19" s="33">
        <f>all!EJ20</f>
        <v>5.9051082522705587E-6</v>
      </c>
      <c r="EK19" s="33">
        <f>all!EK20</f>
        <v>5.8990192280837959E-3</v>
      </c>
      <c r="EL19" s="33">
        <f>all!EL20</f>
        <v>1.0866146803004951E-5</v>
      </c>
      <c r="EM19" s="33">
        <f>all!EM20</f>
        <v>1.2120291928761946E-6</v>
      </c>
      <c r="EN19" s="33">
        <f>all!EN20</f>
        <v>5.3849638685112304E-4</v>
      </c>
      <c r="EO19" s="33">
        <f>all!EO20</f>
        <v>9.9962859887982598E-5</v>
      </c>
      <c r="EP19" s="33"/>
      <c r="EQ19" s="33">
        <f>all!EQ20</f>
        <v>199.42050509331665</v>
      </c>
    </row>
    <row r="20" spans="1:147" s="3" customFormat="1">
      <c r="A20" s="33" t="str">
        <f>all!A21</f>
        <v>LM-JB-14-01</v>
      </c>
      <c r="B20" s="33" t="str">
        <f>all!B21</f>
        <v>Fakos</v>
      </c>
      <c r="C20" s="33" t="str">
        <f>all!C21</f>
        <v>epithermal</v>
      </c>
      <c r="D20" s="33" t="str">
        <f>all!D21</f>
        <v>transitional</v>
      </c>
      <c r="E20" s="33" t="str">
        <f>all!E21</f>
        <v>pyrite</v>
      </c>
      <c r="F20" s="33" t="str">
        <f>all!F21</f>
        <v>anhedral, inclusions</v>
      </c>
      <c r="G20" s="33">
        <f>all!G21</f>
        <v>15.362982287267499</v>
      </c>
      <c r="H20" s="33">
        <f>all!H21</f>
        <v>486647.75515425601</v>
      </c>
      <c r="I20" s="33">
        <f>all!I21</f>
        <v>464.77086818813501</v>
      </c>
      <c r="J20" s="33">
        <f>all!J21</f>
        <v>225.042367385527</v>
      </c>
      <c r="K20" s="33">
        <f>all!K21</f>
        <v>0.206559537526326</v>
      </c>
      <c r="L20" s="33">
        <f>all!L21</f>
        <v>1.14623913609633</v>
      </c>
      <c r="M20" s="33">
        <f>all!M21</f>
        <v>0.17853233034074401</v>
      </c>
      <c r="N20" s="33">
        <f>all!N21</f>
        <v>1.13970846523418</v>
      </c>
      <c r="O20" s="33">
        <f>all!O21</f>
        <v>486.06751156035</v>
      </c>
      <c r="P20" s="33">
        <f>all!P21</f>
        <v>102.447858276063</v>
      </c>
      <c r="Q20" s="33">
        <f>all!Q21</f>
        <v>2.2601410023885798E-2</v>
      </c>
      <c r="R20" s="33">
        <f>all!R21</f>
        <v>0.16123854667096699</v>
      </c>
      <c r="S20" s="33">
        <f>all!S21</f>
        <v>5.0895493995647351E-3</v>
      </c>
      <c r="T20" s="33">
        <f>all!T21</f>
        <v>0.150371454974219</v>
      </c>
      <c r="U20" s="33">
        <f>all!U21</f>
        <v>5.09531938169989E-2</v>
      </c>
      <c r="V20" s="33">
        <f>all!V21</f>
        <v>1.5185978638892801</v>
      </c>
      <c r="W20" s="33">
        <f>all!W21</f>
        <v>0.111276255249402</v>
      </c>
      <c r="X20" s="33">
        <f>all!X21</f>
        <v>1.81502927245401E-2</v>
      </c>
      <c r="Y20" s="33">
        <f>all!Y21</f>
        <v>1.25611241311462</v>
      </c>
      <c r="Z20" s="33">
        <f>all!Z21</f>
        <v>2.4233876056376502</v>
      </c>
      <c r="AA20" s="33">
        <f>all!AA21</f>
        <v>2.0652594157611297</v>
      </c>
      <c r="AB20" s="33">
        <f>all!AB21</f>
        <v>81.559466498731794</v>
      </c>
      <c r="AC20" s="33">
        <f>all!AC21</f>
        <v>1.9292760586838629</v>
      </c>
      <c r="AD20" s="33">
        <f>all!AD21</f>
        <v>0.95618583249094447</v>
      </c>
      <c r="AE20" s="33">
        <f>all!AE21</f>
        <v>1.4449576753672196E-2</v>
      </c>
      <c r="AF20" s="33">
        <f>all!AF21</f>
        <v>4.0564198940329581E-2</v>
      </c>
      <c r="AG20" s="33">
        <f>all!AG21</f>
        <v>4.8629145178559155E-5</v>
      </c>
      <c r="AH20" s="33">
        <f>all!AH21</f>
        <v>1.7993142801482231E-2</v>
      </c>
      <c r="AI20" s="33">
        <f>all!AI21</f>
        <v>5.214155558167826E-3</v>
      </c>
      <c r="AJ20" s="33">
        <f>all!AJ21</f>
        <v>0.22042659144159837</v>
      </c>
      <c r="AK20" s="33">
        <f>all!AK21</f>
        <v>3.905213077423998E-5</v>
      </c>
      <c r="AL20" s="33">
        <f>all!AL21</f>
        <v>1.0963078218657524E-4</v>
      </c>
      <c r="AM20" s="33">
        <f>all!AM21</f>
        <v>4.8629145178559155E-5</v>
      </c>
      <c r="AN20" s="33"/>
      <c r="AO20" s="33"/>
      <c r="AP20" s="33">
        <f>all!AP21</f>
        <v>0.307321080334305</v>
      </c>
      <c r="AQ20" s="33">
        <f>all!AQ21</f>
        <v>6.9745669719116403</v>
      </c>
      <c r="AR20" s="33">
        <f>all!AR21</f>
        <v>2.65675379158151E-2</v>
      </c>
      <c r="AS20" s="33">
        <f>all!AS21</f>
        <v>0.17826825709814201</v>
      </c>
      <c r="AT20" s="33">
        <f>all!AT21</f>
        <v>0.206559537526326</v>
      </c>
      <c r="AU20" s="33">
        <f>all!AU21</f>
        <v>1.14623913609633</v>
      </c>
      <c r="AV20" s="33">
        <f>all!AV21</f>
        <v>5.4560853529132897E-2</v>
      </c>
      <c r="AW20" s="33">
        <f>all!AW21</f>
        <v>0.39803115985405602</v>
      </c>
      <c r="AX20" s="33">
        <f>all!AX21</f>
        <v>0.18112249398670899</v>
      </c>
      <c r="AY20" s="33">
        <f>all!AY21</f>
        <v>1.1463453609321099</v>
      </c>
      <c r="AZ20" s="33">
        <f>all!AZ21</f>
        <v>2.2601410023885798E-2</v>
      </c>
      <c r="BA20" s="33">
        <f>all!BA21</f>
        <v>0.16123854667096699</v>
      </c>
      <c r="BB20" s="33">
        <f>all!BB21</f>
        <v>5.0334176306734901E-3</v>
      </c>
      <c r="BC20" s="33">
        <f>all!BC21</f>
        <v>0.150371454974219</v>
      </c>
      <c r="BD20" s="33">
        <f>all!BD21</f>
        <v>2.8697695967697699E-2</v>
      </c>
      <c r="BE20" s="33">
        <f>all!BE21</f>
        <v>0.39916490374455699</v>
      </c>
      <c r="BF20" s="33">
        <f>all!BF21</f>
        <v>1.3396043106666099E-2</v>
      </c>
      <c r="BG20" s="33">
        <f>all!BG21</f>
        <v>1.81502927245401E-2</v>
      </c>
      <c r="BH20" s="33">
        <f>all!BH21</f>
        <v>3.5811436997621703E-2</v>
      </c>
      <c r="BI20" s="33">
        <f>all!BI21</f>
        <v>1.16815402908775E-2</v>
      </c>
      <c r="BJ20" s="33"/>
      <c r="BK20" s="33">
        <f>all!BK21</f>
        <v>1.4291353745781801</v>
      </c>
      <c r="BL20" s="33">
        <f>all!BL21</f>
        <v>24169.098002647399</v>
      </c>
      <c r="BM20" s="33">
        <f>all!BM21</f>
        <v>63.897356880436803</v>
      </c>
      <c r="BN20" s="33">
        <f>all!BN21</f>
        <v>167.90202079436199</v>
      </c>
      <c r="BO20" s="33">
        <f>all!BO21</f>
        <v>0.143146166937241</v>
      </c>
      <c r="BP20" s="33">
        <f>all!BP21</f>
        <v>0.69236834656358104</v>
      </c>
      <c r="BQ20" s="33">
        <f>all!BQ21</f>
        <v>9.2478449281980596E-2</v>
      </c>
      <c r="BR20" s="33">
        <f>all!BR21</f>
        <v>0.48351361833421103</v>
      </c>
      <c r="BS20" s="33">
        <f>all!BS21</f>
        <v>75.439055211554205</v>
      </c>
      <c r="BT20" s="33">
        <f>all!BT21</f>
        <v>12.0514309964706</v>
      </c>
      <c r="BU20" s="33">
        <f>all!BU21</f>
        <v>1.4689120494568299E-2</v>
      </c>
      <c r="BV20" s="33">
        <f>all!BV21</f>
        <v>9.6783070113869496E-2</v>
      </c>
      <c r="BW20" s="33">
        <f>all!BW21</f>
        <v>9.8272492733106707E-3</v>
      </c>
      <c r="BX20" s="33">
        <f>all!BX21</f>
        <v>0.122946023242043</v>
      </c>
      <c r="BY20" s="33">
        <f>all!BY21</f>
        <v>4.6199842392850299E-2</v>
      </c>
      <c r="BZ20" s="33">
        <f>all!BZ21</f>
        <v>0.696115145728881</v>
      </c>
      <c r="CA20" s="33">
        <f>all!CA21</f>
        <v>0.15146079417366401</v>
      </c>
      <c r="CB20" s="33">
        <f>all!CB21</f>
        <v>1.0245794921085899E-2</v>
      </c>
      <c r="CC20" s="33">
        <f>all!CC21</f>
        <v>1.10542977825363</v>
      </c>
      <c r="CD20" s="33">
        <f>all!CD21</f>
        <v>2.7691970377177499</v>
      </c>
      <c r="CE20" s="33"/>
      <c r="CF20" s="33">
        <f>all!CF21</f>
        <v>15.362982287267499</v>
      </c>
      <c r="CG20" s="33">
        <f>all!CG21</f>
        <v>486647.75515425601</v>
      </c>
      <c r="CH20" s="33">
        <f>all!CH21</f>
        <v>464.77086818813501</v>
      </c>
      <c r="CI20" s="33">
        <f>all!CI21</f>
        <v>225.042367385527</v>
      </c>
      <c r="CJ20" s="33">
        <f>all!CJ21</f>
        <v>0.206559537526326</v>
      </c>
      <c r="CK20" s="33">
        <f>all!CK21</f>
        <v>1.14623913609633</v>
      </c>
      <c r="CL20" s="33">
        <f>all!CL21</f>
        <v>0.17853233034074401</v>
      </c>
      <c r="CM20" s="33">
        <f>all!CM21</f>
        <v>1.13970846523418</v>
      </c>
      <c r="CN20" s="33">
        <f>all!CN21</f>
        <v>486.06751156035</v>
      </c>
      <c r="CO20" s="33">
        <f>all!CO21</f>
        <v>102.447858276063</v>
      </c>
      <c r="CP20" s="33">
        <f>all!CP21</f>
        <v>2.2601410023885798E-2</v>
      </c>
      <c r="CQ20" s="33">
        <f>all!CQ21</f>
        <v>0.16123854667096699</v>
      </c>
      <c r="CR20" s="33">
        <f>all!CR21</f>
        <v>5.0895493995647351E-3</v>
      </c>
      <c r="CS20" s="33">
        <f>all!CS21</f>
        <v>0.150371454974219</v>
      </c>
      <c r="CT20" s="33">
        <f>all!CT21</f>
        <v>5.09531938169989E-2</v>
      </c>
      <c r="CU20" s="33">
        <f>all!CU21</f>
        <v>1.5185978638892801</v>
      </c>
      <c r="CV20" s="33">
        <f>all!CV21</f>
        <v>0.111276255249402</v>
      </c>
      <c r="CW20" s="33">
        <f>all!CW21</f>
        <v>1.81502927245401E-2</v>
      </c>
      <c r="CX20" s="33">
        <f>all!CX21</f>
        <v>1.25611241311462</v>
      </c>
      <c r="CY20" s="33">
        <f>all!CY21</f>
        <v>2.4233876056376502</v>
      </c>
      <c r="CZ20" s="33"/>
      <c r="DA20" s="33">
        <f>all!DA21</f>
        <v>0.27964193426795153</v>
      </c>
      <c r="DB20" s="33">
        <f>all!DB21</f>
        <v>8714.2583069971533</v>
      </c>
      <c r="DC20" s="33">
        <f>all!DC21</f>
        <v>7.8864013525166632</v>
      </c>
      <c r="DD20" s="33">
        <f>all!DD21</f>
        <v>3.8342022678108103</v>
      </c>
      <c r="DE20" s="33">
        <f>all!DE21</f>
        <v>3.2505513726485695E-3</v>
      </c>
      <c r="DF20" s="33">
        <f>all!DF21</f>
        <v>1.7529272611964061E-2</v>
      </c>
      <c r="DG20" s="33">
        <f>all!DG21</f>
        <v>2.5605945002473217E-3</v>
      </c>
      <c r="DH20" s="33">
        <f>all!DH21</f>
        <v>1.5696301683434513E-2</v>
      </c>
      <c r="DI20" s="33">
        <f>all!DI21</f>
        <v>6.4876819443304736</v>
      </c>
      <c r="DJ20" s="33">
        <f>all!DJ21</f>
        <v>1.2974652770524697</v>
      </c>
      <c r="DK20" s="33">
        <f>all!DK21</f>
        <v>2.0952801681946856E-4</v>
      </c>
      <c r="DL20" s="33">
        <f>all!DL21</f>
        <v>1.434366269057005E-3</v>
      </c>
      <c r="DM20" s="33">
        <f>all!DM21</f>
        <v>4.4327103760427243E-5</v>
      </c>
      <c r="DN20" s="33">
        <f>all!DN21</f>
        <v>1.2667126187702721E-3</v>
      </c>
      <c r="DO20" s="33">
        <f>all!DO21</f>
        <v>4.1847235395038514E-4</v>
      </c>
      <c r="DP20" s="33">
        <f>all!DP21</f>
        <v>1.1901237177815676E-2</v>
      </c>
      <c r="DQ20" s="33">
        <f>all!DQ21</f>
        <v>5.6495001435219331E-4</v>
      </c>
      <c r="DR20" s="33">
        <f>all!DR21</f>
        <v>8.880516521917447E-5</v>
      </c>
      <c r="DS20" s="33">
        <f>all!DS21</f>
        <v>6.062318596113031E-3</v>
      </c>
      <c r="DT20" s="33">
        <f>all!DT21</f>
        <v>1.1596244612234173E-2</v>
      </c>
      <c r="DU20" s="33"/>
      <c r="DV20" s="33">
        <f>all!DV21</f>
        <v>3.2013419345887158E-3</v>
      </c>
      <c r="DW20" s="33">
        <f>all!DW21</f>
        <v>99.760862476001094</v>
      </c>
      <c r="DX20" s="33">
        <f>all!DX21</f>
        <v>9.0283552890236929E-2</v>
      </c>
      <c r="DY20" s="33">
        <f>all!DY21</f>
        <v>4.3893962247723711E-2</v>
      </c>
      <c r="DZ20" s="33">
        <f>all!DZ21</f>
        <v>3.7212324564396974E-5</v>
      </c>
      <c r="EA20" s="33">
        <f>all!EA21</f>
        <v>2.0067518000267727E-4</v>
      </c>
      <c r="EB20" s="33">
        <f>all!EB21</f>
        <v>2.9313695646463152E-5</v>
      </c>
      <c r="EC20" s="33">
        <f>all!EC21</f>
        <v>1.7969132179219513E-4</v>
      </c>
      <c r="ED20" s="33">
        <f>all!ED21</f>
        <v>7.4271007747922974E-2</v>
      </c>
      <c r="EE20" s="33">
        <f>all!EE21</f>
        <v>1.4853387461269844E-2</v>
      </c>
      <c r="EF20" s="33">
        <f>all!EF21</f>
        <v>2.3986775390869852E-6</v>
      </c>
      <c r="EG20" s="33">
        <f>all!EG21</f>
        <v>1.6420630542098232E-5</v>
      </c>
      <c r="EH20" s="33">
        <f>all!EH21</f>
        <v>5.0745685363178407E-7</v>
      </c>
      <c r="EI20" s="33">
        <f>all!EI21</f>
        <v>1.45013309114659E-5</v>
      </c>
      <c r="EJ20" s="33">
        <f>all!EJ21</f>
        <v>4.7906731108638074E-6</v>
      </c>
      <c r="EK20" s="33">
        <f>all!EK21</f>
        <v>1.3624540879595123E-4</v>
      </c>
      <c r="EL20" s="33">
        <f>all!EL21</f>
        <v>6.4675499281848871E-6</v>
      </c>
      <c r="EM20" s="33">
        <f>all!EM21</f>
        <v>1.0166418715721361E-6</v>
      </c>
      <c r="EN20" s="33">
        <f>all!EN21</f>
        <v>6.9401446508295908E-5</v>
      </c>
      <c r="EO20" s="33">
        <f>all!EO21</f>
        <v>1.3275385273698657E-4</v>
      </c>
      <c r="EP20" s="33"/>
      <c r="EQ20" s="33">
        <f>all!EQ21</f>
        <v>199.52172495200219</v>
      </c>
    </row>
    <row r="21" spans="1:147" s="3" customFormat="1">
      <c r="A21" s="33" t="str">
        <f>all!A22</f>
        <v>LM-JB-14-02</v>
      </c>
      <c r="B21" s="33" t="str">
        <f>all!B22</f>
        <v>Fakos</v>
      </c>
      <c r="C21" s="33" t="str">
        <f>all!C22</f>
        <v>epithermal</v>
      </c>
      <c r="D21" s="33" t="str">
        <f>all!D22</f>
        <v>transitional</v>
      </c>
      <c r="E21" s="33" t="str">
        <f>all!E22</f>
        <v>pyrite</v>
      </c>
      <c r="F21" s="33" t="str">
        <f>all!F22</f>
        <v>anhedral, inclusions</v>
      </c>
      <c r="G21" s="33">
        <f>all!G22</f>
        <v>17.266178102172098</v>
      </c>
      <c r="H21" s="33">
        <f>all!H22</f>
        <v>488509.87179554399</v>
      </c>
      <c r="I21" s="33">
        <f>all!I22</f>
        <v>166.97979729815401</v>
      </c>
      <c r="J21" s="33">
        <f>all!J22</f>
        <v>189.103759486705</v>
      </c>
      <c r="K21" s="33">
        <f>all!K22</f>
        <v>0.26693036703571499</v>
      </c>
      <c r="L21" s="33">
        <f>all!L22</f>
        <v>0.82252823146921294</v>
      </c>
      <c r="M21" s="33">
        <f>all!M22</f>
        <v>2.9373067229579899E-2</v>
      </c>
      <c r="N21" s="33">
        <f>all!N22</f>
        <v>0.66758810595820495</v>
      </c>
      <c r="O21" s="33">
        <f>all!O22</f>
        <v>393.59683991714502</v>
      </c>
      <c r="P21" s="33">
        <f>all!P22</f>
        <v>115.453793040348</v>
      </c>
      <c r="Q21" s="33">
        <f>all!Q22</f>
        <v>2.2822636676353002E-2</v>
      </c>
      <c r="R21" s="33">
        <f>all!R22</f>
        <v>0.2447081372496</v>
      </c>
      <c r="S21" s="33">
        <f>all!S22</f>
        <v>1.2048198831243803E-2</v>
      </c>
      <c r="T21" s="33">
        <f>all!T22</f>
        <v>0.12593371785811699</v>
      </c>
      <c r="U21" s="33">
        <f>all!U22</f>
        <v>6.5268222277777899E-2</v>
      </c>
      <c r="V21" s="33">
        <f>all!V22</f>
        <v>0.71700933446466197</v>
      </c>
      <c r="W21" s="33">
        <f>all!W22</f>
        <v>3.5673487809587102E-2</v>
      </c>
      <c r="X21" s="33">
        <f>all!X22</f>
        <v>1.9687494420652998E-2</v>
      </c>
      <c r="Y21" s="33">
        <f>all!Y22</f>
        <v>0.56087287081443105</v>
      </c>
      <c r="Z21" s="33">
        <f>all!Z22</f>
        <v>0.89468472594755399</v>
      </c>
      <c r="AA21" s="33">
        <f>all!AA22</f>
        <v>0.88300622764664594</v>
      </c>
      <c r="AB21" s="33">
        <f>all!AB22</f>
        <v>205.84663485809202</v>
      </c>
      <c r="AC21" s="33">
        <f>all!AC22</f>
        <v>1.5951649161572072</v>
      </c>
      <c r="AD21" s="33">
        <f>all!AD22</f>
        <v>0.42424069597028385</v>
      </c>
      <c r="AE21" s="33">
        <f>all!AE22</f>
        <v>3.510152736049655E-2</v>
      </c>
      <c r="AF21" s="33">
        <f>all!AF22</f>
        <v>0.11636901279072985</v>
      </c>
      <c r="AG21" s="33">
        <f>all!AG22</f>
        <v>1.3667902971280772E-4</v>
      </c>
      <c r="AH21" s="33">
        <f>all!AH22</f>
        <v>4.0691282934068033E-2</v>
      </c>
      <c r="AI21" s="33">
        <f>all!AI22</f>
        <v>5.3580417536980979E-3</v>
      </c>
      <c r="AJ21" s="33">
        <f>all!AJ22</f>
        <v>0.69142372256086315</v>
      </c>
      <c r="AK21" s="33">
        <f>all!AK22</f>
        <v>1.1790345143071177E-4</v>
      </c>
      <c r="AL21" s="33">
        <f>all!AL22</f>
        <v>3.9087496412058137E-4</v>
      </c>
      <c r="AM21" s="33">
        <f>all!AM22</f>
        <v>1.3667902971280772E-4</v>
      </c>
      <c r="AN21" s="33"/>
      <c r="AO21" s="33"/>
      <c r="AP21" s="33">
        <f>all!AP22</f>
        <v>0.287790934603179</v>
      </c>
      <c r="AQ21" s="33">
        <f>all!AQ22</f>
        <v>11.263462812034801</v>
      </c>
      <c r="AR21" s="33">
        <f>all!AR22</f>
        <v>2.74867932105082E-2</v>
      </c>
      <c r="AS21" s="33">
        <f>all!AS22</f>
        <v>0.318307459531183</v>
      </c>
      <c r="AT21" s="33">
        <f>all!AT22</f>
        <v>0.236187595633121</v>
      </c>
      <c r="AU21" s="33">
        <f>all!AU22</f>
        <v>0.82252823146921294</v>
      </c>
      <c r="AV21" s="33">
        <f>all!AV22</f>
        <v>2.9373067229579899E-2</v>
      </c>
      <c r="AW21" s="33">
        <f>all!AW22</f>
        <v>0.328378733930138</v>
      </c>
      <c r="AX21" s="33">
        <f>all!AX22</f>
        <v>0.168172663230862</v>
      </c>
      <c r="AY21" s="33">
        <f>all!AY22</f>
        <v>1.4424733248892401</v>
      </c>
      <c r="AZ21" s="33">
        <f>all!AZ22</f>
        <v>2.2822636676353002E-2</v>
      </c>
      <c r="BA21" s="33">
        <f>all!BA22</f>
        <v>0.2447081372496</v>
      </c>
      <c r="BB21" s="33">
        <f>all!BB22</f>
        <v>1.2476373471961399E-2</v>
      </c>
      <c r="BC21" s="33">
        <f>all!BC22</f>
        <v>0.12593371785811699</v>
      </c>
      <c r="BD21" s="33">
        <f>all!BD22</f>
        <v>6.5268222277777899E-2</v>
      </c>
      <c r="BE21" s="33">
        <f>all!BE22</f>
        <v>7.4949643250713099E-3</v>
      </c>
      <c r="BF21" s="33">
        <f>all!BF22</f>
        <v>1.38685649611257E-2</v>
      </c>
      <c r="BG21" s="33">
        <f>all!BG22</f>
        <v>1.9687494420652998E-2</v>
      </c>
      <c r="BH21" s="33">
        <f>all!BH22</f>
        <v>4.06582090145357E-2</v>
      </c>
      <c r="BI21" s="33">
        <f>all!BI22</f>
        <v>1.28225192122277E-2</v>
      </c>
      <c r="BJ21" s="33"/>
      <c r="BK21" s="33">
        <f>all!BK22</f>
        <v>1.4703758294790501</v>
      </c>
      <c r="BL21" s="33">
        <f>all!BL22</f>
        <v>36225.539538608602</v>
      </c>
      <c r="BM21" s="33">
        <f>all!BM22</f>
        <v>22.642520722049301</v>
      </c>
      <c r="BN21" s="33">
        <f>all!BN22</f>
        <v>15.919234322727901</v>
      </c>
      <c r="BO21" s="33">
        <f>all!BO22</f>
        <v>0.17541275086028699</v>
      </c>
      <c r="BP21" s="33">
        <f>all!BP22</f>
        <v>1.4490261293139599</v>
      </c>
      <c r="BQ21" s="33">
        <f>all!BQ22</f>
        <v>2.69647962443832E-2</v>
      </c>
      <c r="BR21" s="33">
        <f>all!BR22</f>
        <v>0.28764907995852101</v>
      </c>
      <c r="BS21" s="33">
        <f>all!BS22</f>
        <v>39.177355322605301</v>
      </c>
      <c r="BT21" s="33">
        <f>all!BT22</f>
        <v>16.9753632194397</v>
      </c>
      <c r="BU21" s="33">
        <f>all!BU22</f>
        <v>2.8598117400460001E-2</v>
      </c>
      <c r="BV21" s="33">
        <f>all!BV22</f>
        <v>0.147491003993278</v>
      </c>
      <c r="BW21" s="33">
        <f>all!BW22</f>
        <v>6.1644822830871204E-3</v>
      </c>
      <c r="BX21" s="33">
        <f>all!BX22</f>
        <v>4.5244937333104598E-2</v>
      </c>
      <c r="BY21" s="33">
        <f>all!BY22</f>
        <v>4.6595274473574297E-2</v>
      </c>
      <c r="BZ21" s="33">
        <f>all!BZ22</f>
        <v>0.48905122650062299</v>
      </c>
      <c r="CA21" s="33">
        <f>all!CA22</f>
        <v>4.4337661485426803E-2</v>
      </c>
      <c r="CB21" s="33">
        <f>all!CB22</f>
        <v>5.6390335136866599E-3</v>
      </c>
      <c r="CC21" s="33">
        <f>all!CC22</f>
        <v>0.499682942083577</v>
      </c>
      <c r="CD21" s="33">
        <f>all!CD22</f>
        <v>0.74327627253709205</v>
      </c>
      <c r="CE21" s="33"/>
      <c r="CF21" s="33">
        <f>all!CF22</f>
        <v>17.266178102172098</v>
      </c>
      <c r="CG21" s="33">
        <f>all!CG22</f>
        <v>488509.87179554399</v>
      </c>
      <c r="CH21" s="33">
        <f>all!CH22</f>
        <v>166.97979729815401</v>
      </c>
      <c r="CI21" s="33">
        <f>all!CI22</f>
        <v>189.103759486705</v>
      </c>
      <c r="CJ21" s="33">
        <f>all!CJ22</f>
        <v>0.26693036703571499</v>
      </c>
      <c r="CK21" s="33">
        <f>all!CK22</f>
        <v>0.82252823146921294</v>
      </c>
      <c r="CL21" s="33">
        <f>all!CL22</f>
        <v>2.9373067229579899E-2</v>
      </c>
      <c r="CM21" s="33">
        <f>all!CM22</f>
        <v>0.66758810595820495</v>
      </c>
      <c r="CN21" s="33">
        <f>all!CN22</f>
        <v>393.59683991714502</v>
      </c>
      <c r="CO21" s="33">
        <f>all!CO22</f>
        <v>115.453793040348</v>
      </c>
      <c r="CP21" s="33">
        <f>all!CP22</f>
        <v>2.2822636676353002E-2</v>
      </c>
      <c r="CQ21" s="33">
        <f>all!CQ22</f>
        <v>0.2447081372496</v>
      </c>
      <c r="CR21" s="33">
        <f>all!CR22</f>
        <v>1.2048198831243803E-2</v>
      </c>
      <c r="CS21" s="33">
        <f>all!CS22</f>
        <v>0.12593371785811699</v>
      </c>
      <c r="CT21" s="33">
        <f>all!CT22</f>
        <v>6.5268222277777899E-2</v>
      </c>
      <c r="CU21" s="33">
        <f>all!CU22</f>
        <v>0.71700933446466197</v>
      </c>
      <c r="CV21" s="33">
        <f>all!CV22</f>
        <v>3.5673487809587102E-2</v>
      </c>
      <c r="CW21" s="33">
        <f>all!CW22</f>
        <v>1.9687494420652998E-2</v>
      </c>
      <c r="CX21" s="33">
        <f>all!CX22</f>
        <v>0.56087287081443105</v>
      </c>
      <c r="CY21" s="33">
        <f>all!CY22</f>
        <v>0.89468472594755399</v>
      </c>
      <c r="CZ21" s="33"/>
      <c r="DA21" s="33">
        <f>all!DA22</f>
        <v>0.31428451531236756</v>
      </c>
      <c r="DB21" s="33">
        <f>all!DB22</f>
        <v>8747.6026823447755</v>
      </c>
      <c r="DC21" s="33">
        <f>all!DC22</f>
        <v>2.833374011561463</v>
      </c>
      <c r="DD21" s="33">
        <f>all!DD22</f>
        <v>3.2218913793834574</v>
      </c>
      <c r="DE21" s="33">
        <f>all!DE22</f>
        <v>4.2005848839535929E-3</v>
      </c>
      <c r="DF21" s="33">
        <f>all!DF22</f>
        <v>1.2578807638311866E-2</v>
      </c>
      <c r="DG21" s="33">
        <f>all!DG22</f>
        <v>4.2128232046211294E-4</v>
      </c>
      <c r="DH21" s="33">
        <f>all!DH22</f>
        <v>9.1941620432200097E-3</v>
      </c>
      <c r="DI21" s="33">
        <f>all!DI22</f>
        <v>5.2534494714093807</v>
      </c>
      <c r="DJ21" s="33">
        <f>all!DJ22</f>
        <v>1.4621807629223407</v>
      </c>
      <c r="DK21" s="33">
        <f>all!DK22</f>
        <v>2.1157891460461009E-4</v>
      </c>
      <c r="DL21" s="33">
        <f>all!DL22</f>
        <v>2.1769056164396721E-3</v>
      </c>
      <c r="DM21" s="33">
        <f>all!DM22</f>
        <v>1.0493301425946979E-4</v>
      </c>
      <c r="DN21" s="33">
        <f>all!DN22</f>
        <v>1.060851805729231E-3</v>
      </c>
      <c r="DO21" s="33">
        <f>all!DO22</f>
        <v>5.3603993329318241E-4</v>
      </c>
      <c r="DP21" s="33">
        <f>all!DP22</f>
        <v>5.6191954111650625E-3</v>
      </c>
      <c r="DQ21" s="33">
        <f>all!DQ22</f>
        <v>1.8111444714641699E-4</v>
      </c>
      <c r="DR21" s="33">
        <f>all!DR22</f>
        <v>9.6326335961171967E-5</v>
      </c>
      <c r="DS21" s="33">
        <f>all!DS22</f>
        <v>2.7069153996835478E-3</v>
      </c>
      <c r="DT21" s="33">
        <f>all!DT22</f>
        <v>4.2811900617060507E-3</v>
      </c>
      <c r="DU21" s="33"/>
      <c r="DV21" s="33">
        <f>all!DV22</f>
        <v>3.5870011879870212E-3</v>
      </c>
      <c r="DW21" s="33">
        <f>all!DW22</f>
        <v>99.838393827398363</v>
      </c>
      <c r="DX21" s="33">
        <f>all!DX22</f>
        <v>3.2337946829423633E-2</v>
      </c>
      <c r="DY21" s="33">
        <f>all!DY22</f>
        <v>3.6772184572718025E-2</v>
      </c>
      <c r="DZ21" s="33">
        <f>all!DZ22</f>
        <v>4.7942237796877339E-5</v>
      </c>
      <c r="EA21" s="33">
        <f>all!EA22</f>
        <v>1.4356481386695074E-4</v>
      </c>
      <c r="EB21" s="33">
        <f>all!EB22</f>
        <v>4.8081916554928104E-6</v>
      </c>
      <c r="EC21" s="33">
        <f>all!EC22</f>
        <v>1.0493507813707283E-4</v>
      </c>
      <c r="ED21" s="33">
        <f>all!ED22</f>
        <v>5.9958822585471784E-2</v>
      </c>
      <c r="EE21" s="33">
        <f>all!EE22</f>
        <v>1.6688204089346723E-2</v>
      </c>
      <c r="EF21" s="33">
        <f>all!EF22</f>
        <v>2.4147986332875361E-6</v>
      </c>
      <c r="EG21" s="33">
        <f>all!EG22</f>
        <v>2.4845522613622205E-5</v>
      </c>
      <c r="EH21" s="33">
        <f>all!EH22</f>
        <v>1.1976245359516938E-6</v>
      </c>
      <c r="EI21" s="33">
        <f>all!EI22</f>
        <v>1.2107744740929604E-5</v>
      </c>
      <c r="EJ21" s="33">
        <f>all!EJ22</f>
        <v>6.1179465861373444E-6</v>
      </c>
      <c r="EK21" s="33">
        <f>all!EK22</f>
        <v>6.4133164802431254E-5</v>
      </c>
      <c r="EL21" s="33">
        <f>all!EL22</f>
        <v>2.0671006856004823E-6</v>
      </c>
      <c r="EM21" s="33">
        <f>all!EM22</f>
        <v>1.0993945444106451E-6</v>
      </c>
      <c r="EN21" s="33">
        <f>all!EN22</f>
        <v>3.089464571550642E-5</v>
      </c>
      <c r="EO21" s="33">
        <f>all!EO22</f>
        <v>4.886220316032709E-5</v>
      </c>
      <c r="EP21" s="33"/>
      <c r="EQ21" s="33">
        <f>all!EQ22</f>
        <v>199.67678765479673</v>
      </c>
    </row>
    <row r="22" spans="1:147" s="3" customFormat="1">
      <c r="A22" s="33" t="str">
        <f>all!A23</f>
        <v>LM-JB-14-03</v>
      </c>
      <c r="B22" s="33" t="str">
        <f>all!B23</f>
        <v>Fakos</v>
      </c>
      <c r="C22" s="33" t="str">
        <f>all!C23</f>
        <v>epithermal</v>
      </c>
      <c r="D22" s="33" t="str">
        <f>all!D23</f>
        <v>transitional</v>
      </c>
      <c r="E22" s="33" t="str">
        <f>all!E23</f>
        <v>pyrite</v>
      </c>
      <c r="F22" s="33" t="str">
        <f>all!F23</f>
        <v>anhedral, inclusions</v>
      </c>
      <c r="G22" s="33">
        <f>all!G23</f>
        <v>15.6717297093164</v>
      </c>
      <c r="H22" s="33">
        <f>all!H23</f>
        <v>473359.69584533799</v>
      </c>
      <c r="I22" s="33">
        <f>all!I23</f>
        <v>191.44971768992201</v>
      </c>
      <c r="J22" s="33">
        <f>all!J23</f>
        <v>986.56588869931795</v>
      </c>
      <c r="K22" s="33">
        <f>all!K23</f>
        <v>0.444256841419994</v>
      </c>
      <c r="L22" s="33">
        <f>all!L23</f>
        <v>1.18496761099972</v>
      </c>
      <c r="M22" s="33">
        <f>all!M23</f>
        <v>4.4742839892393901E-2</v>
      </c>
      <c r="N22" s="33">
        <f>all!N23</f>
        <v>1.0942630195362999</v>
      </c>
      <c r="O22" s="33">
        <f>all!O23</f>
        <v>264.32839903663199</v>
      </c>
      <c r="P22" s="33">
        <f>all!P23</f>
        <v>83.133189906503802</v>
      </c>
      <c r="Q22" s="33">
        <f>all!Q23</f>
        <v>2.74800196521898E-2</v>
      </c>
      <c r="R22" s="33">
        <f>all!R23</f>
        <v>0.19632466328318501</v>
      </c>
      <c r="S22" s="33">
        <f>all!S23</f>
        <v>4.3680971349903284E-3</v>
      </c>
      <c r="T22" s="33">
        <f>all!T23</f>
        <v>0.144858789782777</v>
      </c>
      <c r="U22" s="33">
        <f>all!U23</f>
        <v>4.7694907745146502E-2</v>
      </c>
      <c r="V22" s="33">
        <f>all!V23</f>
        <v>0.273341175312109</v>
      </c>
      <c r="W22" s="33">
        <f>all!W23</f>
        <v>1.3072107574151099E-2</v>
      </c>
      <c r="X22" s="33">
        <f>all!X23</f>
        <v>1.1081310560415201E-2</v>
      </c>
      <c r="Y22" s="33">
        <f>all!Y23</f>
        <v>3.6342788270092498E-2</v>
      </c>
      <c r="Z22" s="33">
        <f>all!Z23</f>
        <v>1.6794104399107099E-2</v>
      </c>
      <c r="AA22" s="33">
        <f>all!AA23</f>
        <v>0.19405669695546446</v>
      </c>
      <c r="AB22" s="33">
        <f>all!AB23</f>
        <v>2287.4741830118865</v>
      </c>
      <c r="AC22" s="33">
        <f>all!AC23</f>
        <v>0.46210280494431516</v>
      </c>
      <c r="AD22" s="33">
        <f>all!AD23</f>
        <v>0.72428735764933805</v>
      </c>
      <c r="AE22" s="33">
        <f>all!AE23</f>
        <v>0.30491085268584972</v>
      </c>
      <c r="AF22" s="33">
        <f>all!AF23</f>
        <v>1.3123623699614699</v>
      </c>
      <c r="AG22" s="33">
        <f>all!AG23</f>
        <v>1.4353648563064119E-4</v>
      </c>
      <c r="AH22" s="33">
        <f>all!AH23</f>
        <v>0.75613404915340199</v>
      </c>
      <c r="AI22" s="33">
        <f>all!AI23</f>
        <v>8.7720705999197967E-5</v>
      </c>
      <c r="AJ22" s="33">
        <f>all!AJ23</f>
        <v>0.4342298902793314</v>
      </c>
      <c r="AK22" s="33">
        <f>all!AK23</f>
        <v>5.7881049364422886E-5</v>
      </c>
      <c r="AL22" s="33">
        <f>all!AL23</f>
        <v>2.4912498341937841E-4</v>
      </c>
      <c r="AM22" s="33">
        <f>all!AM23</f>
        <v>1.4353648563064119E-4</v>
      </c>
      <c r="AN22" s="33"/>
      <c r="AO22" s="33"/>
      <c r="AP22" s="33">
        <f>all!AP23</f>
        <v>0.27418817482277802</v>
      </c>
      <c r="AQ22" s="33">
        <f>all!AQ23</f>
        <v>9.2754440637354296</v>
      </c>
      <c r="AR22" s="33">
        <f>all!AR23</f>
        <v>3.8196486245329397E-2</v>
      </c>
      <c r="AS22" s="33">
        <f>all!AS23</f>
        <v>0.177479741929323</v>
      </c>
      <c r="AT22" s="33">
        <f>all!AT23</f>
        <v>0.16998772306207999</v>
      </c>
      <c r="AU22" s="33">
        <f>all!AU23</f>
        <v>1.18496761099972</v>
      </c>
      <c r="AV22" s="33">
        <f>all!AV23</f>
        <v>4.4742839892393901E-2</v>
      </c>
      <c r="AW22" s="33">
        <f>all!AW23</f>
        <v>0.30197565844492802</v>
      </c>
      <c r="AX22" s="33">
        <f>all!AX23</f>
        <v>0.23343931498815501</v>
      </c>
      <c r="AY22" s="33">
        <f>all!AY23</f>
        <v>0.91043138711760496</v>
      </c>
      <c r="AZ22" s="33">
        <f>all!AZ23</f>
        <v>2.74800196521898E-2</v>
      </c>
      <c r="BA22" s="33">
        <f>all!BA23</f>
        <v>0.19632466328318501</v>
      </c>
      <c r="BB22" s="33">
        <f>all!BB23</f>
        <v>4.8606170202517701E-3</v>
      </c>
      <c r="BC22" s="33">
        <f>all!BC23</f>
        <v>0.144858789782777</v>
      </c>
      <c r="BD22" s="33">
        <f>all!BD23</f>
        <v>4.7694907745146502E-2</v>
      </c>
      <c r="BE22" s="33">
        <f>all!BE23</f>
        <v>0.273341175312109</v>
      </c>
      <c r="BF22" s="33">
        <f>all!BF23</f>
        <v>1.3072107574151099E-2</v>
      </c>
      <c r="BG22" s="33">
        <f>all!BG23</f>
        <v>1.1081310560415201E-2</v>
      </c>
      <c r="BH22" s="33">
        <f>all!BH23</f>
        <v>3.6342788270092498E-2</v>
      </c>
      <c r="BI22" s="33">
        <f>all!BI23</f>
        <v>1.6794104399107099E-2</v>
      </c>
      <c r="BJ22" s="33"/>
      <c r="BK22" s="33">
        <f>all!BK23</f>
        <v>0.76418132852793696</v>
      </c>
      <c r="BL22" s="33">
        <f>all!BL23</f>
        <v>42687.934953592099</v>
      </c>
      <c r="BM22" s="33">
        <f>all!BM23</f>
        <v>11.2899542802021</v>
      </c>
      <c r="BN22" s="33">
        <f>all!BN23</f>
        <v>79.973031948735795</v>
      </c>
      <c r="BO22" s="33">
        <f>all!BO23</f>
        <v>0.80891315311364898</v>
      </c>
      <c r="BP22" s="33">
        <f>all!BP23</f>
        <v>0.472760097059226</v>
      </c>
      <c r="BQ22" s="33">
        <f>all!BQ23</f>
        <v>1.53449629162127E-2</v>
      </c>
      <c r="BR22" s="33">
        <f>all!BR23</f>
        <v>0.55785445979459403</v>
      </c>
      <c r="BS22" s="33">
        <f>all!BS23</f>
        <v>16.209439077391199</v>
      </c>
      <c r="BT22" s="33">
        <f>all!BT23</f>
        <v>8.9566070472566004</v>
      </c>
      <c r="BU22" s="33">
        <f>all!BU23</f>
        <v>9.9326738356080892E-3</v>
      </c>
      <c r="BV22" s="33">
        <f>all!BV23</f>
        <v>9.6832765311078497E-3</v>
      </c>
      <c r="BW22" s="33">
        <f>all!BW23</f>
        <v>5.4611143022797303E-3</v>
      </c>
      <c r="BX22" s="33">
        <f>all!BX23</f>
        <v>6.5322410232777794E-2</v>
      </c>
      <c r="BY22" s="33">
        <f>all!BY23</f>
        <v>1.5682466903877399E-2</v>
      </c>
      <c r="BZ22" s="33">
        <f>all!BZ23</f>
        <v>9.3640143339974405E-2</v>
      </c>
      <c r="CA22" s="33">
        <f>all!CA23</f>
        <v>8.6040797216846206E-3</v>
      </c>
      <c r="CB22" s="33">
        <f>all!CB23</f>
        <v>1.0789888534701199E-2</v>
      </c>
      <c r="CC22" s="33">
        <f>all!CC23</f>
        <v>1.9670525665154499E-2</v>
      </c>
      <c r="CD22" s="33">
        <f>all!CD23</f>
        <v>1.11787237488702E-2</v>
      </c>
      <c r="CE22" s="33"/>
      <c r="CF22" s="33">
        <f>all!CF23</f>
        <v>15.6717297093164</v>
      </c>
      <c r="CG22" s="33">
        <f>all!CG23</f>
        <v>473359.69584533799</v>
      </c>
      <c r="CH22" s="33">
        <f>all!CH23</f>
        <v>191.44971768992201</v>
      </c>
      <c r="CI22" s="33">
        <f>all!CI23</f>
        <v>986.56588869931795</v>
      </c>
      <c r="CJ22" s="33">
        <f>all!CJ23</f>
        <v>0.444256841419994</v>
      </c>
      <c r="CK22" s="33">
        <f>all!CK23</f>
        <v>1.18496761099972</v>
      </c>
      <c r="CL22" s="33">
        <f>all!CL23</f>
        <v>4.4742839892393901E-2</v>
      </c>
      <c r="CM22" s="33">
        <f>all!CM23</f>
        <v>1.0942630195362999</v>
      </c>
      <c r="CN22" s="33">
        <f>all!CN23</f>
        <v>264.32839903663199</v>
      </c>
      <c r="CO22" s="33">
        <f>all!CO23</f>
        <v>83.133189906503802</v>
      </c>
      <c r="CP22" s="33">
        <f>all!CP23</f>
        <v>2.74800196521898E-2</v>
      </c>
      <c r="CQ22" s="33">
        <f>all!CQ23</f>
        <v>0.19632466328318501</v>
      </c>
      <c r="CR22" s="33">
        <f>all!CR23</f>
        <v>4.3680971349903284E-3</v>
      </c>
      <c r="CS22" s="33">
        <f>all!CS23</f>
        <v>0.144858789782777</v>
      </c>
      <c r="CT22" s="33">
        <f>all!CT23</f>
        <v>4.7694907745146502E-2</v>
      </c>
      <c r="CU22" s="33">
        <f>all!CU23</f>
        <v>0.273341175312109</v>
      </c>
      <c r="CV22" s="33">
        <f>all!CV23</f>
        <v>1.3072107574151099E-2</v>
      </c>
      <c r="CW22" s="33">
        <f>all!CW23</f>
        <v>1.1081310560415201E-2</v>
      </c>
      <c r="CX22" s="33">
        <f>all!CX23</f>
        <v>3.6342788270092498E-2</v>
      </c>
      <c r="CY22" s="33">
        <f>all!CY23</f>
        <v>1.6794104399107099E-2</v>
      </c>
      <c r="CZ22" s="33"/>
      <c r="DA22" s="33">
        <f>all!DA23</f>
        <v>0.28526185393508241</v>
      </c>
      <c r="DB22" s="33">
        <f>all!DB23</f>
        <v>8476.3129348256425</v>
      </c>
      <c r="DC22" s="33">
        <f>all!DC23</f>
        <v>3.2485885322691117</v>
      </c>
      <c r="DD22" s="33">
        <f>all!DD23</f>
        <v>16.808804545303527</v>
      </c>
      <c r="DE22" s="33">
        <f>all!DE23</f>
        <v>6.9911063075566359E-3</v>
      </c>
      <c r="DF22" s="33">
        <f>all!DF23</f>
        <v>1.8121541688327268E-2</v>
      </c>
      <c r="DG22" s="33">
        <f>all!DG23</f>
        <v>6.4172281589136874E-4</v>
      </c>
      <c r="DH22" s="33">
        <f>all!DH23</f>
        <v>1.5070417566950833E-2</v>
      </c>
      <c r="DI22" s="33">
        <f>all!DI23</f>
        <v>3.5280666595031605</v>
      </c>
      <c r="DJ22" s="33">
        <f>all!DJ23</f>
        <v>1.0528519491705144</v>
      </c>
      <c r="DK22" s="33">
        <f>all!DK23</f>
        <v>2.5475552250051265E-4</v>
      </c>
      <c r="DL22" s="33">
        <f>all!DL23</f>
        <v>1.7464897855475443E-3</v>
      </c>
      <c r="DM22" s="33">
        <f>all!DM23</f>
        <v>3.8043661577368776E-5</v>
      </c>
      <c r="DN22" s="33">
        <f>all!DN23</f>
        <v>1.2202745327502065E-3</v>
      </c>
      <c r="DO22" s="33">
        <f>all!DO23</f>
        <v>3.9171244862965259E-4</v>
      </c>
      <c r="DP22" s="33">
        <f>all!DP23</f>
        <v>2.142172220314334E-3</v>
      </c>
      <c r="DQ22" s="33">
        <f>all!DQ23</f>
        <v>6.6367144949998358E-5</v>
      </c>
      <c r="DR22" s="33">
        <f>all!DR23</f>
        <v>5.4218277914170099E-5</v>
      </c>
      <c r="DS22" s="33">
        <f>all!DS23</f>
        <v>1.7539955728809121E-4</v>
      </c>
      <c r="DT22" s="33">
        <f>all!DT23</f>
        <v>8.0362110544095566E-5</v>
      </c>
      <c r="DU22" s="33"/>
      <c r="DV22" s="33">
        <f>all!DV23</f>
        <v>3.3551082341667683E-3</v>
      </c>
      <c r="DW22" s="33">
        <f>all!DW23</f>
        <v>99.694182487784374</v>
      </c>
      <c r="DX22" s="33">
        <f>all!DX23</f>
        <v>3.8208284716947198E-2</v>
      </c>
      <c r="DY22" s="33">
        <f>all!DY23</f>
        <v>0.19769680999577902</v>
      </c>
      <c r="DZ22" s="33">
        <f>all!DZ23</f>
        <v>8.2225919851717738E-5</v>
      </c>
      <c r="EA22" s="33">
        <f>all!EA23</f>
        <v>2.1313657222510893E-4</v>
      </c>
      <c r="EB22" s="33">
        <f>all!EB23</f>
        <v>7.5476250117191976E-6</v>
      </c>
      <c r="EC22" s="33">
        <f>all!EC23</f>
        <v>1.772507658269477E-4</v>
      </c>
      <c r="ED22" s="33">
        <f>all!ED23</f>
        <v>4.1495367630479174E-2</v>
      </c>
      <c r="EE22" s="33">
        <f>all!EE23</f>
        <v>1.2383121666258282E-2</v>
      </c>
      <c r="EF22" s="33">
        <f>all!EF23</f>
        <v>2.9963079165693162E-6</v>
      </c>
      <c r="EG22" s="33">
        <f>all!EG23</f>
        <v>2.0541345362328795E-5</v>
      </c>
      <c r="EH22" s="33">
        <f>all!EH23</f>
        <v>4.4745065088559404E-7</v>
      </c>
      <c r="EI22" s="33">
        <f>all!EI23</f>
        <v>1.4352262934201981E-5</v>
      </c>
      <c r="EJ22" s="33">
        <f>all!EJ23</f>
        <v>4.6071272541124905E-6</v>
      </c>
      <c r="EK22" s="33">
        <f>all!EK23</f>
        <v>2.5195165621462795E-5</v>
      </c>
      <c r="EL22" s="33">
        <f>all!EL23</f>
        <v>7.805773938163921E-7</v>
      </c>
      <c r="EM22" s="33">
        <f>all!EM23</f>
        <v>6.3768845417926626E-7</v>
      </c>
      <c r="EN22" s="33">
        <f>all!EN23</f>
        <v>2.0629624704759969E-6</v>
      </c>
      <c r="EO22" s="33">
        <f>all!EO23</f>
        <v>9.4517922772413111E-7</v>
      </c>
      <c r="EP22" s="33"/>
      <c r="EQ22" s="33">
        <f>all!EQ23</f>
        <v>199.38836497556875</v>
      </c>
    </row>
    <row r="23" spans="1:147" s="3" customFormat="1">
      <c r="A23" s="33" t="str">
        <f>all!A24</f>
        <v>LM-JB-14-04</v>
      </c>
      <c r="B23" s="33" t="str">
        <f>all!B24</f>
        <v>Fakos</v>
      </c>
      <c r="C23" s="33" t="str">
        <f>all!C24</f>
        <v>epithermal</v>
      </c>
      <c r="D23" s="33" t="str">
        <f>all!D24</f>
        <v>transitional</v>
      </c>
      <c r="E23" s="33" t="str">
        <f>all!E24</f>
        <v>pyrite</v>
      </c>
      <c r="F23" s="33" t="str">
        <f>all!F24</f>
        <v>anhedral, inclusions</v>
      </c>
      <c r="G23" s="33">
        <f>all!G24</f>
        <v>16.344003060527701</v>
      </c>
      <c r="H23" s="33">
        <f>all!H24</f>
        <v>498146.00046029501</v>
      </c>
      <c r="I23" s="33">
        <f>all!I24</f>
        <v>78.787217771576593</v>
      </c>
      <c r="J23" s="33">
        <f>all!J24</f>
        <v>359.50475218226097</v>
      </c>
      <c r="K23" s="33">
        <f>all!K24</f>
        <v>0.22909451154891899</v>
      </c>
      <c r="L23" s="33">
        <f>all!L24</f>
        <v>1.05829086748674</v>
      </c>
      <c r="M23" s="33">
        <f>all!M24</f>
        <v>3.0673681437530801E-2</v>
      </c>
      <c r="N23" s="33">
        <f>all!N24</f>
        <v>0.61679231316949901</v>
      </c>
      <c r="O23" s="33">
        <f>all!O24</f>
        <v>124.720120234774</v>
      </c>
      <c r="P23" s="33">
        <f>all!P24</f>
        <v>197.34624204178999</v>
      </c>
      <c r="Q23" s="33">
        <f>all!Q24</f>
        <v>2.56643248651231E-2</v>
      </c>
      <c r="R23" s="33">
        <f>all!R24</f>
        <v>0.218194020761768</v>
      </c>
      <c r="S23" s="33">
        <f>all!S24</f>
        <v>1.0013606239084856E-2</v>
      </c>
      <c r="T23" s="33">
        <f>all!T24</f>
        <v>9.3675300615424895E-2</v>
      </c>
      <c r="U23" s="33">
        <f>all!U24</f>
        <v>3.4348007126722202E-2</v>
      </c>
      <c r="V23" s="33">
        <f>all!V24</f>
        <v>0.38863190443242301</v>
      </c>
      <c r="W23" s="33">
        <f>all!W24</f>
        <v>2.19978434511162E-2</v>
      </c>
      <c r="X23" s="33">
        <f>all!X24</f>
        <v>1.27630543831761E-2</v>
      </c>
      <c r="Y23" s="33">
        <f>all!Y24</f>
        <v>9.0474676323015105E-2</v>
      </c>
      <c r="Z23" s="33">
        <f>all!Z24</f>
        <v>0.29940704690289699</v>
      </c>
      <c r="AA23" s="33">
        <f>all!AA24</f>
        <v>0.2191548715095516</v>
      </c>
      <c r="AB23" s="33">
        <f>all!AB24</f>
        <v>2181.2318105147915</v>
      </c>
      <c r="AC23" s="33">
        <f>all!AC24</f>
        <v>3.3092911637942306</v>
      </c>
      <c r="AD23" s="33">
        <f>all!AD24</f>
        <v>0.63171216980281131</v>
      </c>
      <c r="AE23" s="33">
        <f>all!AE24</f>
        <v>0.14106769874046415</v>
      </c>
      <c r="AF23" s="33">
        <f>all!AF24</f>
        <v>0.37964222169850081</v>
      </c>
      <c r="AG23" s="33">
        <f>all!AG24</f>
        <v>3.2574224082300066E-4</v>
      </c>
      <c r="AH23" s="33">
        <f>all!AH24</f>
        <v>0.28366307466517637</v>
      </c>
      <c r="AI23" s="33">
        <f>all!AI24</f>
        <v>3.8001982475247601E-3</v>
      </c>
      <c r="AJ23" s="33">
        <f>all!AJ24</f>
        <v>2.5048002407439363</v>
      </c>
      <c r="AK23" s="33">
        <f>all!AK24</f>
        <v>1.6199397242556927E-4</v>
      </c>
      <c r="AL23" s="33">
        <f>all!AL24</f>
        <v>4.359591326895877E-4</v>
      </c>
      <c r="AM23" s="33">
        <f>all!AM24</f>
        <v>3.2574224082300066E-4</v>
      </c>
      <c r="AN23" s="33"/>
      <c r="AO23" s="33"/>
      <c r="AP23" s="33">
        <f>all!AP24</f>
        <v>0.17074087783358799</v>
      </c>
      <c r="AQ23" s="33">
        <f>all!AQ24</f>
        <v>7.43384321883154</v>
      </c>
      <c r="AR23" s="33">
        <f>all!AR24</f>
        <v>3.7812348235644701E-2</v>
      </c>
      <c r="AS23" s="33">
        <f>all!AS24</f>
        <v>0.212233636171995</v>
      </c>
      <c r="AT23" s="33">
        <f>all!AT24</f>
        <v>0.22909451154891899</v>
      </c>
      <c r="AU23" s="33">
        <f>all!AU24</f>
        <v>1.05829086748674</v>
      </c>
      <c r="AV23" s="33">
        <f>all!AV24</f>
        <v>3.0673681437530801E-2</v>
      </c>
      <c r="AW23" s="33">
        <f>all!AW24</f>
        <v>0.317245184721758</v>
      </c>
      <c r="AX23" s="33">
        <f>all!AX24</f>
        <v>0.15179816879574701</v>
      </c>
      <c r="AY23" s="33">
        <f>all!AY24</f>
        <v>0.93547849644468095</v>
      </c>
      <c r="AZ23" s="33">
        <f>all!AZ24</f>
        <v>2.56643248651231E-2</v>
      </c>
      <c r="BA23" s="33">
        <f>all!BA24</f>
        <v>0.218194020761768</v>
      </c>
      <c r="BB23" s="33">
        <f>all!BB24</f>
        <v>1.03321022611773E-2</v>
      </c>
      <c r="BC23" s="33">
        <f>all!BC24</f>
        <v>9.3675300615424895E-2</v>
      </c>
      <c r="BD23" s="33">
        <f>all!BD24</f>
        <v>3.4348007126722202E-2</v>
      </c>
      <c r="BE23" s="33">
        <f>all!BE24</f>
        <v>0.38863190443242301</v>
      </c>
      <c r="BF23" s="33">
        <f>all!BF24</f>
        <v>1.2252557463131799E-2</v>
      </c>
      <c r="BG23" s="33">
        <f>all!BG24</f>
        <v>1.27630543831761E-2</v>
      </c>
      <c r="BH23" s="33">
        <f>all!BH24</f>
        <v>3.5326133973827001E-2</v>
      </c>
      <c r="BI23" s="33">
        <f>all!BI24</f>
        <v>1.08532794784429E-2</v>
      </c>
      <c r="BJ23" s="33"/>
      <c r="BK23" s="33">
        <f>all!BK24</f>
        <v>1.13121423176862</v>
      </c>
      <c r="BL23" s="33">
        <f>all!BL24</f>
        <v>41215.437248141301</v>
      </c>
      <c r="BM23" s="33">
        <f>all!BM24</f>
        <v>18.950588743528101</v>
      </c>
      <c r="BN23" s="33">
        <f>all!BN24</f>
        <v>83.250553483489995</v>
      </c>
      <c r="BO23" s="33">
        <f>all!BO24</f>
        <v>0.33293448879860299</v>
      </c>
      <c r="BP23" s="33">
        <f>all!BP24</f>
        <v>0.83167431277563197</v>
      </c>
      <c r="BQ23" s="33">
        <f>all!BQ24</f>
        <v>3.4897721353251698E-2</v>
      </c>
      <c r="BR23" s="33">
        <f>all!BR24</f>
        <v>0.44182621395101701</v>
      </c>
      <c r="BS23" s="33">
        <f>all!BS24</f>
        <v>22.037251920987099</v>
      </c>
      <c r="BT23" s="33">
        <f>all!BT24</f>
        <v>19.404676595143201</v>
      </c>
      <c r="BU23" s="33">
        <f>all!BU24</f>
        <v>9.28204768515189E-3</v>
      </c>
      <c r="BV23" s="33">
        <f>all!BV24</f>
        <v>0.13158235241103799</v>
      </c>
      <c r="BW23" s="33">
        <f>all!BW24</f>
        <v>4.2123643750689296E-3</v>
      </c>
      <c r="BX23" s="33">
        <f>all!BX24</f>
        <v>8.0949582953087504E-2</v>
      </c>
      <c r="BY23" s="33">
        <f>all!BY24</f>
        <v>3.5809369484187503E-2</v>
      </c>
      <c r="BZ23" s="33">
        <f>all!BZ24</f>
        <v>0.553089473511857</v>
      </c>
      <c r="CA23" s="33">
        <f>all!CA24</f>
        <v>2.3135819420173301E-2</v>
      </c>
      <c r="CB23" s="33">
        <f>all!CB24</f>
        <v>1.3260931386194601E-2</v>
      </c>
      <c r="CC23" s="33">
        <f>all!CC24</f>
        <v>0.153724730097374</v>
      </c>
      <c r="CD23" s="33">
        <f>all!CD24</f>
        <v>0.377977830394783</v>
      </c>
      <c r="CE23" s="33"/>
      <c r="CF23" s="33">
        <f>all!CF24</f>
        <v>16.344003060527701</v>
      </c>
      <c r="CG23" s="33">
        <f>all!CG24</f>
        <v>498146.00046029501</v>
      </c>
      <c r="CH23" s="33">
        <f>all!CH24</f>
        <v>78.787217771576593</v>
      </c>
      <c r="CI23" s="33">
        <f>all!CI24</f>
        <v>359.50475218226097</v>
      </c>
      <c r="CJ23" s="33">
        <f>all!CJ24</f>
        <v>0.22909451154891899</v>
      </c>
      <c r="CK23" s="33">
        <f>all!CK24</f>
        <v>1.05829086748674</v>
      </c>
      <c r="CL23" s="33">
        <f>all!CL24</f>
        <v>3.0673681437530801E-2</v>
      </c>
      <c r="CM23" s="33">
        <f>all!CM24</f>
        <v>0.61679231316949901</v>
      </c>
      <c r="CN23" s="33">
        <f>all!CN24</f>
        <v>124.720120234774</v>
      </c>
      <c r="CO23" s="33">
        <f>all!CO24</f>
        <v>197.34624204178999</v>
      </c>
      <c r="CP23" s="33">
        <f>all!CP24</f>
        <v>2.56643248651231E-2</v>
      </c>
      <c r="CQ23" s="33">
        <f>all!CQ24</f>
        <v>0.218194020761768</v>
      </c>
      <c r="CR23" s="33">
        <f>all!CR24</f>
        <v>1.0013606239084856E-2</v>
      </c>
      <c r="CS23" s="33">
        <f>all!CS24</f>
        <v>9.3675300615424895E-2</v>
      </c>
      <c r="CT23" s="33">
        <f>all!CT24</f>
        <v>3.4348007126722202E-2</v>
      </c>
      <c r="CU23" s="33">
        <f>all!CU24</f>
        <v>0.38863190443242301</v>
      </c>
      <c r="CV23" s="33">
        <f>all!CV24</f>
        <v>2.19978434511162E-2</v>
      </c>
      <c r="CW23" s="33">
        <f>all!CW24</f>
        <v>1.27630543831761E-2</v>
      </c>
      <c r="CX23" s="33">
        <f>all!CX24</f>
        <v>9.0474676323015105E-2</v>
      </c>
      <c r="CY23" s="33">
        <f>all!CY24</f>
        <v>0.29940704690289699</v>
      </c>
      <c r="CZ23" s="33"/>
      <c r="DA23" s="33">
        <f>all!DA24</f>
        <v>0.29749878923672191</v>
      </c>
      <c r="DB23" s="33">
        <f>all!DB24</f>
        <v>8920.1540059144954</v>
      </c>
      <c r="DC23" s="33">
        <f>all!DC24</f>
        <v>1.3368902040204265</v>
      </c>
      <c r="DD23" s="33">
        <f>all!DD24</f>
        <v>6.1251308014574208</v>
      </c>
      <c r="DE23" s="33">
        <f>all!DE24</f>
        <v>3.6051759599175243E-3</v>
      </c>
      <c r="DF23" s="33">
        <f>all!DF24</f>
        <v>1.6184292208085944E-2</v>
      </c>
      <c r="DG23" s="33">
        <f>all!DG24</f>
        <v>4.3993634005322206E-4</v>
      </c>
      <c r="DH23" s="33">
        <f>all!DH24</f>
        <v>8.4945918354152189E-3</v>
      </c>
      <c r="DI23" s="33">
        <f>all!DI24</f>
        <v>1.6646750768106127</v>
      </c>
      <c r="DJ23" s="33">
        <f>all!DJ24</f>
        <v>2.4993191747947061</v>
      </c>
      <c r="DK23" s="33">
        <f>all!DK24</f>
        <v>2.379229918096631E-4</v>
      </c>
      <c r="DL23" s="33">
        <f>all!DL24</f>
        <v>1.9410379834870965E-3</v>
      </c>
      <c r="DM23" s="33">
        <f>all!DM24</f>
        <v>8.7212860693313378E-5</v>
      </c>
      <c r="DN23" s="33">
        <f>all!DN24</f>
        <v>7.8911044238417062E-4</v>
      </c>
      <c r="DO23" s="33">
        <f>all!DO24</f>
        <v>2.8209598494351347E-4</v>
      </c>
      <c r="DP23" s="33">
        <f>all!DP24</f>
        <v>3.0457045801914029E-3</v>
      </c>
      <c r="DQ23" s="33">
        <f>all!DQ24</f>
        <v>1.1168314341250429E-4</v>
      </c>
      <c r="DR23" s="33">
        <f>all!DR24</f>
        <v>6.2446659698596211E-5</v>
      </c>
      <c r="DS23" s="33">
        <f>all!DS24</f>
        <v>4.3665384325779493E-4</v>
      </c>
      <c r="DT23" s="33">
        <f>all!DT24</f>
        <v>1.4327040983603198E-3</v>
      </c>
      <c r="DU23" s="33"/>
      <c r="DV23" s="33">
        <f>all!DV24</f>
        <v>3.3302802871102636E-3</v>
      </c>
      <c r="DW23" s="33">
        <f>all!DW24</f>
        <v>99.854567879423982</v>
      </c>
      <c r="DX23" s="33">
        <f>all!DX24</f>
        <v>1.4965503234157308E-2</v>
      </c>
      <c r="DY23" s="33">
        <f>all!DY24</f>
        <v>6.8566337417374779E-2</v>
      </c>
      <c r="DZ23" s="33">
        <f>all!DZ24</f>
        <v>4.0357295105909483E-5</v>
      </c>
      <c r="EA23" s="33">
        <f>all!EA24</f>
        <v>1.8117125598966273E-4</v>
      </c>
      <c r="EB23" s="33">
        <f>all!EB24</f>
        <v>4.9247639784405421E-6</v>
      </c>
      <c r="EC23" s="33">
        <f>all!EC24</f>
        <v>9.509071216428059E-5</v>
      </c>
      <c r="ED23" s="33">
        <f>all!ED24</f>
        <v>1.8634813966704512E-2</v>
      </c>
      <c r="EE23" s="33">
        <f>all!EE24</f>
        <v>2.7978041189244927E-2</v>
      </c>
      <c r="EF23" s="33">
        <f>all!EF24</f>
        <v>2.6633730224815776E-6</v>
      </c>
      <c r="EG23" s="33">
        <f>all!EG24</f>
        <v>2.1728493583198164E-5</v>
      </c>
      <c r="EH23" s="33">
        <f>all!EH24</f>
        <v>9.7628387495159644E-7</v>
      </c>
      <c r="EI23" s="33">
        <f>all!EI24</f>
        <v>8.8335114148440365E-6</v>
      </c>
      <c r="EJ23" s="33">
        <f>all!EJ24</f>
        <v>3.1578572139424838E-6</v>
      </c>
      <c r="EK23" s="33">
        <f>all!EK24</f>
        <v>3.4094424215293104E-5</v>
      </c>
      <c r="EL23" s="33">
        <f>all!EL24</f>
        <v>1.2502107045996053E-6</v>
      </c>
      <c r="EM23" s="33">
        <f>all!EM24</f>
        <v>6.9904445770580525E-7</v>
      </c>
      <c r="EN23" s="33">
        <f>all!EN24</f>
        <v>4.8880188394154043E-6</v>
      </c>
      <c r="EO23" s="33">
        <f>all!EO24</f>
        <v>1.6038069359115593E-5</v>
      </c>
      <c r="EP23" s="33"/>
      <c r="EQ23" s="33">
        <f>all!EQ24</f>
        <v>199.70913575884796</v>
      </c>
    </row>
    <row r="24" spans="1:147" s="3" customFormat="1">
      <c r="A24" s="33" t="str">
        <f>all!A25</f>
        <v>LM-JB-14-05</v>
      </c>
      <c r="B24" s="33" t="str">
        <f>all!B25</f>
        <v>Fakos</v>
      </c>
      <c r="C24" s="33" t="str">
        <f>all!C25</f>
        <v>epithermal</v>
      </c>
      <c r="D24" s="33" t="str">
        <f>all!D25</f>
        <v>transitional</v>
      </c>
      <c r="E24" s="33" t="str">
        <f>all!E25</f>
        <v>pyrite</v>
      </c>
      <c r="F24" s="33" t="str">
        <f>all!F25</f>
        <v>anhedral, inclusions</v>
      </c>
      <c r="G24" s="33">
        <f>all!G25</f>
        <v>16.477175506089999</v>
      </c>
      <c r="H24" s="33">
        <f>all!H25</f>
        <v>473277.65670374199</v>
      </c>
      <c r="I24" s="33">
        <f>all!I25</f>
        <v>243.903469949304</v>
      </c>
      <c r="J24" s="33">
        <f>all!J25</f>
        <v>644.72880055153598</v>
      </c>
      <c r="K24" s="33">
        <f>all!K25</f>
        <v>0.161395894134478</v>
      </c>
      <c r="L24" s="33">
        <f>all!L25</f>
        <v>0.85859749639125205</v>
      </c>
      <c r="M24" s="33">
        <f>all!M25</f>
        <v>4.9014156552077498E-2</v>
      </c>
      <c r="N24" s="33">
        <f>all!N25</f>
        <v>0.66377366385554004</v>
      </c>
      <c r="O24" s="33">
        <f>all!O25</f>
        <v>69.752955649349005</v>
      </c>
      <c r="P24" s="33">
        <f>all!P25</f>
        <v>68.785855408104396</v>
      </c>
      <c r="Q24" s="33">
        <f>all!Q25</f>
        <v>1.93333490483617E-2</v>
      </c>
      <c r="R24" s="33">
        <f>all!R25</f>
        <v>0.18067981414817</v>
      </c>
      <c r="S24" s="33">
        <f>all!S25</f>
        <v>9.4787630004545109E-3</v>
      </c>
      <c r="T24" s="33">
        <f>all!T25</f>
        <v>9.9277024813582096E-2</v>
      </c>
      <c r="U24" s="33">
        <f>all!U25</f>
        <v>5.9471710577307602E-2</v>
      </c>
      <c r="V24" s="33">
        <f>all!V25</f>
        <v>0.52549473598267904</v>
      </c>
      <c r="W24" s="33">
        <f>all!W25</f>
        <v>1.8158907738420198E-2</v>
      </c>
      <c r="X24" s="33">
        <f>all!X25</f>
        <v>9.3651564903323194E-3</v>
      </c>
      <c r="Y24" s="33">
        <f>all!Y25</f>
        <v>3.1437348680476901E-2</v>
      </c>
      <c r="Z24" s="33">
        <f>all!Z25</f>
        <v>0.19737006845889801</v>
      </c>
      <c r="AA24" s="33">
        <f>all!AA25</f>
        <v>0.37830397795267673</v>
      </c>
      <c r="AB24" s="33">
        <f>all!AB25</f>
        <v>2188.0297892557815</v>
      </c>
      <c r="AC24" s="33">
        <f>all!AC25</f>
        <v>6.2782033709308314</v>
      </c>
      <c r="AD24" s="33">
        <f>all!AD25</f>
        <v>3.4966757706356821</v>
      </c>
      <c r="AE24" s="33">
        <f>all!AE25</f>
        <v>0.29789905584971393</v>
      </c>
      <c r="AF24" s="33">
        <f>all!AF25</f>
        <v>1.8917533784978657</v>
      </c>
      <c r="AG24" s="33">
        <f>all!AG25</f>
        <v>7.9266396055702648E-5</v>
      </c>
      <c r="AH24" s="33">
        <f>all!AH25</f>
        <v>0.61498026582527998</v>
      </c>
      <c r="AI24" s="33">
        <f>all!AI25</f>
        <v>8.092138603026924E-4</v>
      </c>
      <c r="AJ24" s="33">
        <f>all!AJ25</f>
        <v>0.28202081512986149</v>
      </c>
      <c r="AK24" s="33">
        <f>all!AK25</f>
        <v>3.8396979314311898E-5</v>
      </c>
      <c r="AL24" s="33">
        <f>all!AL25</f>
        <v>2.4383298273562471E-4</v>
      </c>
      <c r="AM24" s="33">
        <f>all!AM25</f>
        <v>7.9266396055702648E-5</v>
      </c>
      <c r="AN24" s="33"/>
      <c r="AO24" s="33"/>
      <c r="AP24" s="33">
        <f>all!AP25</f>
        <v>0.21982299306829101</v>
      </c>
      <c r="AQ24" s="33">
        <f>all!AQ25</f>
        <v>8.5256574745512506</v>
      </c>
      <c r="AR24" s="33">
        <f>all!AR25</f>
        <v>2.5434725408004798E-2</v>
      </c>
      <c r="AS24" s="33">
        <f>all!AS25</f>
        <v>0.258086495265612</v>
      </c>
      <c r="AT24" s="33">
        <f>all!AT25</f>
        <v>0.161395894134478</v>
      </c>
      <c r="AU24" s="33">
        <f>all!AU25</f>
        <v>0.85859749639125205</v>
      </c>
      <c r="AV24" s="33">
        <f>all!AV25</f>
        <v>4.9014156552077498E-2</v>
      </c>
      <c r="AW24" s="33">
        <f>all!AW25</f>
        <v>0.337842142790792</v>
      </c>
      <c r="AX24" s="33">
        <f>all!AX25</f>
        <v>0.130572962380819</v>
      </c>
      <c r="AY24" s="33">
        <f>all!AY25</f>
        <v>1.5595757514272099</v>
      </c>
      <c r="AZ24" s="33">
        <f>all!AZ25</f>
        <v>1.93333490483617E-2</v>
      </c>
      <c r="BA24" s="33">
        <f>all!BA25</f>
        <v>0.18067981414817</v>
      </c>
      <c r="BB24" s="33">
        <f>all!BB25</f>
        <v>9.8163048848206903E-3</v>
      </c>
      <c r="BC24" s="33">
        <f>all!BC25</f>
        <v>9.9277024813582096E-2</v>
      </c>
      <c r="BD24" s="33">
        <f>all!BD25</f>
        <v>5.9471710577307602E-2</v>
      </c>
      <c r="BE24" s="33">
        <f>all!BE25</f>
        <v>0.122744541678545</v>
      </c>
      <c r="BF24" s="33">
        <f>all!BF25</f>
        <v>1.8158907738420198E-2</v>
      </c>
      <c r="BG24" s="33">
        <f>all!BG25</f>
        <v>9.3651564903323194E-3</v>
      </c>
      <c r="BH24" s="33">
        <f>all!BH25</f>
        <v>3.1437348680476901E-2</v>
      </c>
      <c r="BI24" s="33">
        <f>all!BI25</f>
        <v>1.8265964857004699E-2</v>
      </c>
      <c r="BJ24" s="33"/>
      <c r="BK24" s="33">
        <f>all!BK25</f>
        <v>1.18735652792389</v>
      </c>
      <c r="BL24" s="33">
        <f>all!BL25</f>
        <v>31302.879752900699</v>
      </c>
      <c r="BM24" s="33">
        <f>all!BM25</f>
        <v>33.1122287885985</v>
      </c>
      <c r="BN24" s="33">
        <f>all!BN25</f>
        <v>85.345274777910703</v>
      </c>
      <c r="BO24" s="33">
        <f>all!BO25</f>
        <v>0.12448623599453899</v>
      </c>
      <c r="BP24" s="33">
        <f>all!BP25</f>
        <v>0.82666812592733796</v>
      </c>
      <c r="BQ24" s="33">
        <f>all!BQ25</f>
        <v>3.0444424910847399E-2</v>
      </c>
      <c r="BR24" s="33">
        <f>all!BR25</f>
        <v>0.27650353157167001</v>
      </c>
      <c r="BS24" s="33">
        <f>all!BS25</f>
        <v>6.8262210802649603</v>
      </c>
      <c r="BT24" s="33">
        <f>all!BT25</f>
        <v>4.7382998187115204</v>
      </c>
      <c r="BU24" s="33">
        <f>all!BU25</f>
        <v>1.3005389892617999E-2</v>
      </c>
      <c r="BV24" s="33">
        <f>all!BV25</f>
        <v>0.12875801124762401</v>
      </c>
      <c r="BW24" s="33">
        <f>all!BW25</f>
        <v>4.00851694456472E-3</v>
      </c>
      <c r="BX24" s="33">
        <f>all!BX25</f>
        <v>5.3330738209007397E-2</v>
      </c>
      <c r="BY24" s="33">
        <f>all!BY25</f>
        <v>2.71627840121989E-2</v>
      </c>
      <c r="BZ24" s="33">
        <f>all!BZ25</f>
        <v>0.35853080646685498</v>
      </c>
      <c r="CA24" s="33">
        <f>all!CA25</f>
        <v>8.9518384959754605E-3</v>
      </c>
      <c r="CB24" s="33">
        <f>all!CB25</f>
        <v>8.2392845467388499E-3</v>
      </c>
      <c r="CC24" s="33">
        <f>all!CC25</f>
        <v>3.2619782155257897E-2</v>
      </c>
      <c r="CD24" s="33">
        <f>all!CD25</f>
        <v>0.18064140391618999</v>
      </c>
      <c r="CE24" s="33"/>
      <c r="CF24" s="33">
        <f>all!CF25</f>
        <v>16.477175506089999</v>
      </c>
      <c r="CG24" s="33">
        <f>all!CG25</f>
        <v>473277.65670374199</v>
      </c>
      <c r="CH24" s="33">
        <f>all!CH25</f>
        <v>243.903469949304</v>
      </c>
      <c r="CI24" s="33">
        <f>all!CI25</f>
        <v>644.72880055153598</v>
      </c>
      <c r="CJ24" s="33">
        <f>all!CJ25</f>
        <v>0.161395894134478</v>
      </c>
      <c r="CK24" s="33">
        <f>all!CK25</f>
        <v>0.85859749639125205</v>
      </c>
      <c r="CL24" s="33">
        <f>all!CL25</f>
        <v>4.9014156552077498E-2</v>
      </c>
      <c r="CM24" s="33">
        <f>all!CM25</f>
        <v>0.66377366385554004</v>
      </c>
      <c r="CN24" s="33">
        <f>all!CN25</f>
        <v>69.752955649349005</v>
      </c>
      <c r="CO24" s="33">
        <f>all!CO25</f>
        <v>68.785855408104396</v>
      </c>
      <c r="CP24" s="33">
        <f>all!CP25</f>
        <v>1.93333490483617E-2</v>
      </c>
      <c r="CQ24" s="33">
        <f>all!CQ25</f>
        <v>0.18067981414817</v>
      </c>
      <c r="CR24" s="33">
        <f>all!CR25</f>
        <v>9.4787630004545109E-3</v>
      </c>
      <c r="CS24" s="33">
        <f>all!CS25</f>
        <v>9.9277024813582096E-2</v>
      </c>
      <c r="CT24" s="33">
        <f>all!CT25</f>
        <v>5.9471710577307602E-2</v>
      </c>
      <c r="CU24" s="33">
        <f>all!CU25</f>
        <v>0.52549473598267904</v>
      </c>
      <c r="CV24" s="33">
        <f>all!CV25</f>
        <v>1.8158907738420198E-2</v>
      </c>
      <c r="CW24" s="33">
        <f>all!CW25</f>
        <v>9.3651564903323194E-3</v>
      </c>
      <c r="CX24" s="33">
        <f>all!CX25</f>
        <v>3.1437348680476901E-2</v>
      </c>
      <c r="CY24" s="33">
        <f>all!CY25</f>
        <v>0.19737006845889801</v>
      </c>
      <c r="CZ24" s="33"/>
      <c r="DA24" s="33">
        <f>all!DA25</f>
        <v>0.2999228368319013</v>
      </c>
      <c r="DB24" s="33">
        <f>all!DB25</f>
        <v>8474.8438840315521</v>
      </c>
      <c r="DC24" s="33">
        <f>all!DC25</f>
        <v>4.138642903309238</v>
      </c>
      <c r="DD24" s="33">
        <f>all!DD25</f>
        <v>10.984689940462403</v>
      </c>
      <c r="DE24" s="33">
        <f>all!DE25</f>
        <v>2.5398277489452996E-3</v>
      </c>
      <c r="DF24" s="33">
        <f>all!DF25</f>
        <v>1.3130409793412633E-2</v>
      </c>
      <c r="DG24" s="33">
        <f>all!DG25</f>
        <v>7.0298404474961637E-4</v>
      </c>
      <c r="DH24" s="33">
        <f>all!DH25</f>
        <v>9.1416287543801128E-3</v>
      </c>
      <c r="DI24" s="33">
        <f>all!DI25</f>
        <v>0.93101262719094369</v>
      </c>
      <c r="DJ24" s="33">
        <f>all!DJ25</f>
        <v>0.87114811813708715</v>
      </c>
      <c r="DK24" s="33">
        <f>all!DK25</f>
        <v>1.7923121965845076E-4</v>
      </c>
      <c r="DL24" s="33">
        <f>all!DL25</f>
        <v>1.6073143566747916E-3</v>
      </c>
      <c r="DM24" s="33">
        <f>all!DM25</f>
        <v>8.2554677841928186E-5</v>
      </c>
      <c r="DN24" s="33">
        <f>all!DN25</f>
        <v>8.3629875169389351E-4</v>
      </c>
      <c r="DO24" s="33">
        <f>all!DO25</f>
        <v>4.884338910751281E-4</v>
      </c>
      <c r="DP24" s="33">
        <f>all!DP25</f>
        <v>4.1182973039394907E-3</v>
      </c>
      <c r="DQ24" s="33">
        <f>all!DQ25</f>
        <v>9.2192850706986532E-5</v>
      </c>
      <c r="DR24" s="33">
        <f>all!DR25</f>
        <v>4.582153478455588E-5</v>
      </c>
      <c r="DS24" s="33">
        <f>all!DS25</f>
        <v>1.5172465579380744E-4</v>
      </c>
      <c r="DT24" s="33">
        <f>all!DT25</f>
        <v>9.4444305469679982E-4</v>
      </c>
      <c r="DU24" s="33"/>
      <c r="DV24" s="33">
        <f>all!DV25</f>
        <v>3.5313563180854688E-3</v>
      </c>
      <c r="DW24" s="33">
        <f>all!DW25</f>
        <v>99.784643979732977</v>
      </c>
      <c r="DX24" s="33">
        <f>all!DX25</f>
        <v>4.8729276234113487E-2</v>
      </c>
      <c r="DY24" s="33">
        <f>all!DY25</f>
        <v>0.1293361140258987</v>
      </c>
      <c r="DZ24" s="33">
        <f>all!DZ25</f>
        <v>2.990448097526392E-5</v>
      </c>
      <c r="EA24" s="33">
        <f>all!EA25</f>
        <v>1.5460028343559288E-4</v>
      </c>
      <c r="EB24" s="33">
        <f>all!EB25</f>
        <v>8.2770861137566628E-6</v>
      </c>
      <c r="EC24" s="33">
        <f>all!EC25</f>
        <v>1.0763551318856521E-4</v>
      </c>
      <c r="ED24" s="33">
        <f>all!ED25</f>
        <v>1.0961943938569703E-2</v>
      </c>
      <c r="EE24" s="33">
        <f>all!EE25</f>
        <v>1.025708626747843E-2</v>
      </c>
      <c r="EF24" s="33">
        <f>all!EF25</f>
        <v>2.1103071264085652E-6</v>
      </c>
      <c r="EG24" s="33">
        <f>all!EG25</f>
        <v>1.8924866704212495E-5</v>
      </c>
      <c r="EH24" s="33">
        <f>all!EH25</f>
        <v>9.7201662355573919E-7</v>
      </c>
      <c r="EI24" s="33">
        <f>all!EI25</f>
        <v>9.846762293250946E-6</v>
      </c>
      <c r="EJ24" s="33">
        <f>all!EJ25</f>
        <v>5.7509262230069747E-6</v>
      </c>
      <c r="EK24" s="33">
        <f>all!EK25</f>
        <v>4.8489722748828663E-5</v>
      </c>
      <c r="EL24" s="33">
        <f>all!EL25</f>
        <v>1.0854985544461829E-6</v>
      </c>
      <c r="EM24" s="33">
        <f>all!EM25</f>
        <v>5.3951265623866407E-7</v>
      </c>
      <c r="EN24" s="33">
        <f>all!EN25</f>
        <v>1.7864388971057346E-6</v>
      </c>
      <c r="EO24" s="33">
        <f>all!EO25</f>
        <v>1.1120076695409342E-5</v>
      </c>
      <c r="EP24" s="33"/>
      <c r="EQ24" s="33">
        <f>all!EQ25</f>
        <v>199.56928795946595</v>
      </c>
    </row>
    <row r="25" spans="1:147" s="3" customFormat="1">
      <c r="A25" s="33" t="str">
        <f>all!A26</f>
        <v>LM-JB-14-06</v>
      </c>
      <c r="B25" s="33" t="str">
        <f>all!B26</f>
        <v>Fakos</v>
      </c>
      <c r="C25" s="33" t="str">
        <f>all!C26</f>
        <v>epithermal</v>
      </c>
      <c r="D25" s="33" t="str">
        <f>all!D26</f>
        <v>transitional</v>
      </c>
      <c r="E25" s="33" t="str">
        <f>all!E26</f>
        <v>pyrite</v>
      </c>
      <c r="F25" s="33" t="str">
        <f>all!F26</f>
        <v>anhedral, inclusions</v>
      </c>
      <c r="G25" s="33">
        <f>all!G26</f>
        <v>15.102693336232701</v>
      </c>
      <c r="H25" s="33">
        <f>all!H26</f>
        <v>470045.70081140299</v>
      </c>
      <c r="I25" s="33">
        <f>all!I26</f>
        <v>160.46368670337301</v>
      </c>
      <c r="J25" s="33">
        <f>all!J26</f>
        <v>529.87216354192003</v>
      </c>
      <c r="K25" s="33">
        <f>all!K26</f>
        <v>0.18966267255202099</v>
      </c>
      <c r="L25" s="33">
        <f>all!L26</f>
        <v>0.92396603268329902</v>
      </c>
      <c r="M25" s="33">
        <f>all!M26</f>
        <v>4.8150651970797001E-2</v>
      </c>
      <c r="N25" s="33">
        <f>all!N26</f>
        <v>0.78622988460271004</v>
      </c>
      <c r="O25" s="33">
        <f>all!O26</f>
        <v>531.87809994380905</v>
      </c>
      <c r="P25" s="33">
        <f>all!P26</f>
        <v>124.68014749483901</v>
      </c>
      <c r="Q25" s="33">
        <f>all!Q26</f>
        <v>3.3310449824541198E-2</v>
      </c>
      <c r="R25" s="33">
        <f>all!R26</f>
        <v>0.17439266233657599</v>
      </c>
      <c r="S25" s="33">
        <f>all!S26</f>
        <v>9.8840214185927661E-3</v>
      </c>
      <c r="T25" s="33">
        <f>all!T26</f>
        <v>0.105426746994657</v>
      </c>
      <c r="U25" s="33">
        <f>all!U26</f>
        <v>6.7509773142789706E-2</v>
      </c>
      <c r="V25" s="33">
        <f>all!V26</f>
        <v>1.98532310423961</v>
      </c>
      <c r="W25" s="33">
        <f>all!W26</f>
        <v>0.45590002208512198</v>
      </c>
      <c r="X25" s="33">
        <f>all!X26</f>
        <v>2.1731559371492199E-2</v>
      </c>
      <c r="Y25" s="33">
        <f>all!Y26</f>
        <v>0.27150650052144698</v>
      </c>
      <c r="Z25" s="33">
        <f>all!Z26</f>
        <v>8.4671186881646904E-2</v>
      </c>
      <c r="AA25" s="33">
        <f>all!AA26</f>
        <v>0.30283471702071812</v>
      </c>
      <c r="AB25" s="33">
        <f>all!AB26</f>
        <v>459.21606759094965</v>
      </c>
      <c r="AC25" s="33">
        <f>all!AC26</f>
        <v>0.31185694161660971</v>
      </c>
      <c r="AD25" s="33">
        <f>all!AD26</f>
        <v>0.30169259971471923</v>
      </c>
      <c r="AE25" s="33">
        <f>all!AE26</f>
        <v>8.0040659541319406E-2</v>
      </c>
      <c r="AF25" s="33">
        <f>all!AF26</f>
        <v>0.24864882797698223</v>
      </c>
      <c r="AG25" s="33">
        <f>all!AG26</f>
        <v>2.0758871062284399E-4</v>
      </c>
      <c r="AH25" s="33">
        <f>all!AH26</f>
        <v>0.12268748542140309</v>
      </c>
      <c r="AI25" s="33">
        <f>all!AI26</f>
        <v>5.2766572064473873E-4</v>
      </c>
      <c r="AJ25" s="33">
        <f>all!AJ26</f>
        <v>0.7769991457650971</v>
      </c>
      <c r="AK25" s="33">
        <f>all!AK26</f>
        <v>1.3542976493905641E-4</v>
      </c>
      <c r="AL25" s="33">
        <f>all!AL26</f>
        <v>4.2071682715096574E-4</v>
      </c>
      <c r="AM25" s="33">
        <f>all!AM26</f>
        <v>2.0758871062284399E-4</v>
      </c>
      <c r="AN25" s="33"/>
      <c r="AO25" s="33"/>
      <c r="AP25" s="33">
        <f>all!AP26</f>
        <v>0.26251646565453601</v>
      </c>
      <c r="AQ25" s="33">
        <f>all!AQ26</f>
        <v>5.6903486967374803</v>
      </c>
      <c r="AR25" s="33">
        <f>all!AR26</f>
        <v>3.8364966776125997E-2</v>
      </c>
      <c r="AS25" s="33">
        <f>all!AS26</f>
        <v>0.285207400799533</v>
      </c>
      <c r="AT25" s="33">
        <f>all!AT26</f>
        <v>0.18966267255202099</v>
      </c>
      <c r="AU25" s="33">
        <f>all!AU26</f>
        <v>0.92396603268329902</v>
      </c>
      <c r="AV25" s="33">
        <f>all!AV26</f>
        <v>4.8150651970797001E-2</v>
      </c>
      <c r="AW25" s="33">
        <f>all!AW26</f>
        <v>0.29560572311727201</v>
      </c>
      <c r="AX25" s="33">
        <f>all!AX26</f>
        <v>0.160830644496817</v>
      </c>
      <c r="AY25" s="33">
        <f>all!AY26</f>
        <v>2.0802112464779001</v>
      </c>
      <c r="AZ25" s="33">
        <f>all!AZ26</f>
        <v>3.3310449824541198E-2</v>
      </c>
      <c r="BA25" s="33">
        <f>all!BA26</f>
        <v>0.17439266233657599</v>
      </c>
      <c r="BB25" s="33">
        <f>all!BB26</f>
        <v>1.02424723583746E-2</v>
      </c>
      <c r="BC25" s="33">
        <f>all!BC26</f>
        <v>0.105426746994657</v>
      </c>
      <c r="BD25" s="33">
        <f>all!BD26</f>
        <v>4.92775826756639E-2</v>
      </c>
      <c r="BE25" s="33">
        <f>all!BE26</f>
        <v>0.158506707615266</v>
      </c>
      <c r="BF25" s="33">
        <f>all!BF26</f>
        <v>1.7770194749536301E-2</v>
      </c>
      <c r="BG25" s="33">
        <f>all!BG26</f>
        <v>2.1731559371492199E-2</v>
      </c>
      <c r="BH25" s="33">
        <f>all!BH26</f>
        <v>3.3416163389699001E-2</v>
      </c>
      <c r="BI25" s="33">
        <f>all!BI26</f>
        <v>1.5959488161693101E-2</v>
      </c>
      <c r="BJ25" s="33"/>
      <c r="BK25" s="33">
        <f>all!BK26</f>
        <v>0.93970879557813403</v>
      </c>
      <c r="BL25" s="33">
        <f>all!BL26</f>
        <v>15687.6524557996</v>
      </c>
      <c r="BM25" s="33">
        <f>all!BM26</f>
        <v>34.408856922030502</v>
      </c>
      <c r="BN25" s="33">
        <f>all!BN26</f>
        <v>118.083646376934</v>
      </c>
      <c r="BO25" s="33">
        <f>all!BO26</f>
        <v>0.135976386787584</v>
      </c>
      <c r="BP25" s="33">
        <f>all!BP26</f>
        <v>0.37732332672863</v>
      </c>
      <c r="BQ25" s="33">
        <f>all!BQ26</f>
        <v>3.5913972077055302E-2</v>
      </c>
      <c r="BR25" s="33">
        <f>all!BR26</f>
        <v>0.27168918318160301</v>
      </c>
      <c r="BS25" s="33">
        <f>all!BS26</f>
        <v>171.87585675534999</v>
      </c>
      <c r="BT25" s="33">
        <f>all!BT26</f>
        <v>10.4801818150929</v>
      </c>
      <c r="BU25" s="33">
        <f>all!BU26</f>
        <v>2.21405329510739E-3</v>
      </c>
      <c r="BV25" s="33">
        <f>all!BV26</f>
        <v>6.70723983919254E-2</v>
      </c>
      <c r="BW25" s="33">
        <f>all!BW26</f>
        <v>4.68057130198213E-3</v>
      </c>
      <c r="BX25" s="33">
        <f>all!BX26</f>
        <v>5.3429999436828399E-2</v>
      </c>
      <c r="BY25" s="33">
        <f>all!BY26</f>
        <v>6.9855010149362698E-2</v>
      </c>
      <c r="BZ25" s="33">
        <f>all!BZ26</f>
        <v>0.71767062106673696</v>
      </c>
      <c r="CA25" s="33">
        <f>all!CA26</f>
        <v>0.327321771389044</v>
      </c>
      <c r="CB25" s="33">
        <f>all!CB26</f>
        <v>1.00536389000947E-2</v>
      </c>
      <c r="CC25" s="33">
        <f>all!CC26</f>
        <v>0.35163093800441703</v>
      </c>
      <c r="CD25" s="33">
        <f>all!CD26</f>
        <v>9.0372694774385601E-2</v>
      </c>
      <c r="CE25" s="33"/>
      <c r="CF25" s="33">
        <f>all!CF26</f>
        <v>15.102693336232701</v>
      </c>
      <c r="CG25" s="33">
        <f>all!CG26</f>
        <v>470045.70081140299</v>
      </c>
      <c r="CH25" s="33">
        <f>all!CH26</f>
        <v>160.46368670337301</v>
      </c>
      <c r="CI25" s="33">
        <f>all!CI26</f>
        <v>529.87216354192003</v>
      </c>
      <c r="CJ25" s="33">
        <f>all!CJ26</f>
        <v>0.18966267255202099</v>
      </c>
      <c r="CK25" s="33">
        <f>all!CK26</f>
        <v>0.92396603268329902</v>
      </c>
      <c r="CL25" s="33">
        <f>all!CL26</f>
        <v>4.8150651970797001E-2</v>
      </c>
      <c r="CM25" s="33">
        <f>all!CM26</f>
        <v>0.78622988460271004</v>
      </c>
      <c r="CN25" s="33">
        <f>all!CN26</f>
        <v>531.87809994380905</v>
      </c>
      <c r="CO25" s="33">
        <f>all!CO26</f>
        <v>124.68014749483901</v>
      </c>
      <c r="CP25" s="33">
        <f>all!CP26</f>
        <v>3.3310449824541198E-2</v>
      </c>
      <c r="CQ25" s="33">
        <f>all!CQ26</f>
        <v>0.17439266233657599</v>
      </c>
      <c r="CR25" s="33">
        <f>all!CR26</f>
        <v>9.8840214185927661E-3</v>
      </c>
      <c r="CS25" s="33">
        <f>all!CS26</f>
        <v>0.105426746994657</v>
      </c>
      <c r="CT25" s="33">
        <f>all!CT26</f>
        <v>6.7509773142789706E-2</v>
      </c>
      <c r="CU25" s="33">
        <f>all!CU26</f>
        <v>1.98532310423961</v>
      </c>
      <c r="CV25" s="33">
        <f>all!CV26</f>
        <v>0.45590002208512198</v>
      </c>
      <c r="CW25" s="33">
        <f>all!CW26</f>
        <v>2.1731559371492199E-2</v>
      </c>
      <c r="CX25" s="33">
        <f>all!CX26</f>
        <v>0.27150650052144698</v>
      </c>
      <c r="CY25" s="33">
        <f>all!CY26</f>
        <v>8.4671186881646904E-2</v>
      </c>
      <c r="CZ25" s="33"/>
      <c r="DA25" s="33">
        <f>all!DA26</f>
        <v>0.27490407124273197</v>
      </c>
      <c r="DB25" s="33">
        <f>all!DB26</f>
        <v>8416.970199863963</v>
      </c>
      <c r="DC25" s="33">
        <f>all!DC26</f>
        <v>2.7228062739402072</v>
      </c>
      <c r="DD25" s="33">
        <f>all!DD26</f>
        <v>9.0277980751144096</v>
      </c>
      <c r="DE25" s="33">
        <f>all!DE26</f>
        <v>2.9846516311336827E-3</v>
      </c>
      <c r="DF25" s="33">
        <f>all!DF26</f>
        <v>1.4130081551969705E-2</v>
      </c>
      <c r="DG25" s="33">
        <f>all!DG26</f>
        <v>6.9059925664123752E-4</v>
      </c>
      <c r="DH25" s="33">
        <f>all!DH26</f>
        <v>1.0828121258817106E-2</v>
      </c>
      <c r="DI25" s="33">
        <f>all!DI26</f>
        <v>7.0991289553854839</v>
      </c>
      <c r="DJ25" s="33">
        <f>all!DJ26</f>
        <v>1.5790292235921861</v>
      </c>
      <c r="DK25" s="33">
        <f>all!DK26</f>
        <v>3.0880694981969844E-4</v>
      </c>
      <c r="DL25" s="33">
        <f>all!DL26</f>
        <v>1.5513843159172679E-3</v>
      </c>
      <c r="DM25" s="33">
        <f>all!DM26</f>
        <v>8.6084250018226809E-5</v>
      </c>
      <c r="DN25" s="33">
        <f>all!DN26</f>
        <v>8.8810333581549152E-4</v>
      </c>
      <c r="DO25" s="33">
        <f>all!DO26</f>
        <v>5.5444951661292458E-4</v>
      </c>
      <c r="DP25" s="33">
        <f>all!DP26</f>
        <v>1.5558958497175628E-2</v>
      </c>
      <c r="DQ25" s="33">
        <f>all!DQ26</f>
        <v>2.3146063231808747E-3</v>
      </c>
      <c r="DR25" s="33">
        <f>all!DR26</f>
        <v>1.0632747084273618E-4</v>
      </c>
      <c r="DS25" s="33">
        <f>all!DS26</f>
        <v>1.310359558501192E-3</v>
      </c>
      <c r="DT25" s="33">
        <f>all!DT26</f>
        <v>4.0516333103445836E-4</v>
      </c>
      <c r="DU25" s="33"/>
      <c r="DV25" s="33">
        <f>all!DV26</f>
        <v>3.2576371713986638E-3</v>
      </c>
      <c r="DW25" s="33">
        <f>all!DW26</f>
        <v>99.741829466836649</v>
      </c>
      <c r="DX25" s="33">
        <f>all!DX26</f>
        <v>3.2265491334514451E-2</v>
      </c>
      <c r="DY25" s="33">
        <f>all!DY26</f>
        <v>0.10698019295395043</v>
      </c>
      <c r="DZ25" s="33">
        <f>all!DZ26</f>
        <v>3.5368381607821661E-5</v>
      </c>
      <c r="EA25" s="33">
        <f>all!EA26</f>
        <v>1.6744269624856641E-4</v>
      </c>
      <c r="EB25" s="33">
        <f>all!EB26</f>
        <v>8.1836612997569768E-6</v>
      </c>
      <c r="EC25" s="33">
        <f>all!EC26</f>
        <v>1.2831417937782645E-4</v>
      </c>
      <c r="ED25" s="33">
        <f>all!ED26</f>
        <v>8.4125296017156542E-2</v>
      </c>
      <c r="EE25" s="33">
        <f>all!EE26</f>
        <v>1.8711633735525021E-2</v>
      </c>
      <c r="EF25" s="33">
        <f>all!EF26</f>
        <v>3.659389233383309E-6</v>
      </c>
      <c r="EG25" s="33">
        <f>all!EG26</f>
        <v>1.8384039173412553E-5</v>
      </c>
      <c r="EH25" s="33">
        <f>all!EH26</f>
        <v>1.0201058553394048E-6</v>
      </c>
      <c r="EI25" s="33">
        <f>all!EI26</f>
        <v>1.052410182838347E-5</v>
      </c>
      <c r="EJ25" s="33">
        <f>all!EJ26</f>
        <v>6.5702750301848682E-6</v>
      </c>
      <c r="EK25" s="33">
        <f>all!EK26</f>
        <v>1.8437501241622101E-4</v>
      </c>
      <c r="EL25" s="33">
        <f>all!EL26</f>
        <v>2.7428286389002529E-5</v>
      </c>
      <c r="EM25" s="33">
        <f>all!EM26</f>
        <v>1.2599897840445772E-6</v>
      </c>
      <c r="EN25" s="33">
        <f>all!EN26</f>
        <v>1.552787481965632E-5</v>
      </c>
      <c r="EO25" s="33">
        <f>all!EO26</f>
        <v>4.801220737470066E-6</v>
      </c>
      <c r="EP25" s="33"/>
      <c r="EQ25" s="33">
        <f>all!EQ26</f>
        <v>199.4836589336733</v>
      </c>
    </row>
    <row r="26" spans="1:147" s="3" customFormat="1">
      <c r="A26" s="33" t="str">
        <f>all!A27</f>
        <v>LM-JB-14-07</v>
      </c>
      <c r="B26" s="33" t="str">
        <f>all!B27</f>
        <v>Fakos</v>
      </c>
      <c r="C26" s="33" t="str">
        <f>all!C27</f>
        <v>epithermal</v>
      </c>
      <c r="D26" s="33" t="str">
        <f>all!D27</f>
        <v>transitional</v>
      </c>
      <c r="E26" s="33" t="str">
        <f>all!E27</f>
        <v>pyrite</v>
      </c>
      <c r="F26" s="33" t="str">
        <f>all!F27</f>
        <v>anhedral, inclusions</v>
      </c>
      <c r="G26" s="33">
        <f>all!G27</f>
        <v>15.602791843829101</v>
      </c>
      <c r="H26" s="33">
        <f>all!H27</f>
        <v>471272.652619534</v>
      </c>
      <c r="I26" s="33">
        <f>all!I27</f>
        <v>268.11834625606002</v>
      </c>
      <c r="J26" s="33">
        <f>all!J27</f>
        <v>371.41295005535301</v>
      </c>
      <c r="K26" s="33">
        <f>all!K27</f>
        <v>0.160273983357024</v>
      </c>
      <c r="L26" s="33">
        <f>all!L27</f>
        <v>1.32619442705404</v>
      </c>
      <c r="M26" s="33">
        <f>all!M27</f>
        <v>3.1685341523820701E-2</v>
      </c>
      <c r="N26" s="33">
        <f>all!N27</f>
        <v>1.0529621843335999</v>
      </c>
      <c r="O26" s="33">
        <f>all!O27</f>
        <v>124.854460931764</v>
      </c>
      <c r="P26" s="33">
        <f>all!P27</f>
        <v>77.529175707233705</v>
      </c>
      <c r="Q26" s="33">
        <f>all!Q27</f>
        <v>3.3533322865725801E-2</v>
      </c>
      <c r="R26" s="33">
        <f>all!R27</f>
        <v>0.13172423435271699</v>
      </c>
      <c r="S26" s="33">
        <f>all!S27</f>
        <v>8.5679808268524574E-3</v>
      </c>
      <c r="T26" s="33">
        <f>all!T27</f>
        <v>0.119819985655595</v>
      </c>
      <c r="U26" s="33">
        <f>all!U27</f>
        <v>7.2220152642986604E-2</v>
      </c>
      <c r="V26" s="33">
        <f>all!V27</f>
        <v>0.162284031238076</v>
      </c>
      <c r="W26" s="33">
        <f>all!W27</f>
        <v>4.9002801845459402E-2</v>
      </c>
      <c r="X26" s="33">
        <f>all!X27</f>
        <v>1.6367761314938299E-2</v>
      </c>
      <c r="Y26" s="33">
        <f>all!Y27</f>
        <v>2.0153012626227498E-2</v>
      </c>
      <c r="Z26" s="33">
        <f>all!Z27</f>
        <v>2.8074524219746801E-2</v>
      </c>
      <c r="AA26" s="33">
        <f>all!AA27</f>
        <v>0.72188744688654871</v>
      </c>
      <c r="AB26" s="33">
        <f>all!AB27</f>
        <v>3847.0266031757365</v>
      </c>
      <c r="AC26" s="33">
        <f>all!AC27</f>
        <v>1.3930683585842696</v>
      </c>
      <c r="AD26" s="33">
        <f>all!AD27</f>
        <v>2.1474470696132615</v>
      </c>
      <c r="AE26" s="33">
        <f>all!AE27</f>
        <v>0.81217441870884333</v>
      </c>
      <c r="AF26" s="33">
        <f>all!AF27</f>
        <v>3.5835908994071675</v>
      </c>
      <c r="AG26" s="33">
        <f>all!AG27</f>
        <v>1.2506910971955869E-4</v>
      </c>
      <c r="AH26" s="33">
        <f>all!AH27</f>
        <v>1.6639359825580085</v>
      </c>
      <c r="AI26" s="33">
        <f>all!AI27</f>
        <v>1.0470944868850898E-4</v>
      </c>
      <c r="AJ26" s="33">
        <f>all!AJ27</f>
        <v>0.28916027862260241</v>
      </c>
      <c r="AK26" s="33">
        <f>all!AK27</f>
        <v>6.1046778571827599E-5</v>
      </c>
      <c r="AL26" s="33">
        <f>all!AL27</f>
        <v>2.6935923502233774E-4</v>
      </c>
      <c r="AM26" s="33">
        <f>all!AM27</f>
        <v>1.2506910971955869E-4</v>
      </c>
      <c r="AN26" s="33"/>
      <c r="AO26" s="33"/>
      <c r="AP26" s="33">
        <f>all!AP27</f>
        <v>0.41712951984845598</v>
      </c>
      <c r="AQ26" s="33">
        <f>all!AQ27</f>
        <v>6.59809537644262</v>
      </c>
      <c r="AR26" s="33">
        <f>all!AR27</f>
        <v>2.9941516613947901E-2</v>
      </c>
      <c r="AS26" s="33">
        <f>all!AS27</f>
        <v>0.25595107242705001</v>
      </c>
      <c r="AT26" s="33">
        <f>all!AT27</f>
        <v>0.160273983357024</v>
      </c>
      <c r="AU26" s="33">
        <f>all!AU27</f>
        <v>1.32619442705404</v>
      </c>
      <c r="AV26" s="33">
        <f>all!AV27</f>
        <v>3.1685341523820701E-2</v>
      </c>
      <c r="AW26" s="33">
        <f>all!AW27</f>
        <v>0.29392138530987599</v>
      </c>
      <c r="AX26" s="33">
        <f>all!AX27</f>
        <v>0.221609849464079</v>
      </c>
      <c r="AY26" s="33">
        <f>all!AY27</f>
        <v>1.2759739575925599</v>
      </c>
      <c r="AZ26" s="33">
        <f>all!AZ27</f>
        <v>3.3533322865725801E-2</v>
      </c>
      <c r="BA26" s="33">
        <f>all!BA27</f>
        <v>0.13172423435271699</v>
      </c>
      <c r="BB26" s="33">
        <f>all!BB27</f>
        <v>8.9753687780814804E-3</v>
      </c>
      <c r="BC26" s="33">
        <f>all!BC27</f>
        <v>0.119819985655595</v>
      </c>
      <c r="BD26" s="33">
        <f>all!BD27</f>
        <v>7.2220152642986604E-2</v>
      </c>
      <c r="BE26" s="33">
        <f>all!BE27</f>
        <v>0.162284031238076</v>
      </c>
      <c r="BF26" s="33">
        <f>all!BF27</f>
        <v>1.3550312489868399E-2</v>
      </c>
      <c r="BG26" s="33">
        <f>all!BG27</f>
        <v>1.6367761314938299E-2</v>
      </c>
      <c r="BH26" s="33">
        <f>all!BH27</f>
        <v>2.0153012626227498E-2</v>
      </c>
      <c r="BI26" s="33">
        <f>all!BI27</f>
        <v>1.7381842646716598E-2</v>
      </c>
      <c r="BJ26" s="33"/>
      <c r="BK26" s="33">
        <f>all!BK27</f>
        <v>1.1725941273654501</v>
      </c>
      <c r="BL26" s="33">
        <f>all!BL27</f>
        <v>33294.565656424202</v>
      </c>
      <c r="BM26" s="33">
        <f>all!BM27</f>
        <v>76.390693050254797</v>
      </c>
      <c r="BN26" s="33">
        <f>all!BN27</f>
        <v>52.259393942899699</v>
      </c>
      <c r="BO26" s="33">
        <f>all!BO27</f>
        <v>0.101081737865752</v>
      </c>
      <c r="BP26" s="33">
        <f>all!BP27</f>
        <v>0.63695808617013305</v>
      </c>
      <c r="BQ26" s="33">
        <f>all!BQ27</f>
        <v>2.6054515583523899E-3</v>
      </c>
      <c r="BR26" s="33">
        <f>all!BR27</f>
        <v>0.80162555388527501</v>
      </c>
      <c r="BS26" s="33">
        <f>all!BS27</f>
        <v>16.579768713538101</v>
      </c>
      <c r="BT26" s="33">
        <f>all!BT27</f>
        <v>8.7713563374165204</v>
      </c>
      <c r="BU26" s="33">
        <f>all!BU27</f>
        <v>1.05687022318285E-2</v>
      </c>
      <c r="BV26" s="33">
        <f>all!BV27</f>
        <v>7.3216201113835699E-2</v>
      </c>
      <c r="BW26" s="33">
        <f>all!BW27</f>
        <v>4.3755839656269002E-3</v>
      </c>
      <c r="BX26" s="33">
        <f>all!BX27</f>
        <v>9.1782204215500901E-2</v>
      </c>
      <c r="BY26" s="33">
        <f>all!BY27</f>
        <v>3.0372237973451701E-2</v>
      </c>
      <c r="BZ26" s="33">
        <f>all!BZ27</f>
        <v>9.2046434453855602E-2</v>
      </c>
      <c r="CA26" s="33">
        <f>all!CA27</f>
        <v>5.3924375136460902E-2</v>
      </c>
      <c r="CB26" s="33">
        <f>all!CB27</f>
        <v>9.8351546854705003E-3</v>
      </c>
      <c r="CC26" s="33">
        <f>all!CC27</f>
        <v>1.87381536174435E-2</v>
      </c>
      <c r="CD26" s="33">
        <f>all!CD27</f>
        <v>2.3032574446006E-2</v>
      </c>
      <c r="CE26" s="33"/>
      <c r="CF26" s="33">
        <f>all!CF27</f>
        <v>15.602791843829101</v>
      </c>
      <c r="CG26" s="33">
        <f>all!CG27</f>
        <v>471272.652619534</v>
      </c>
      <c r="CH26" s="33">
        <f>all!CH27</f>
        <v>268.11834625606002</v>
      </c>
      <c r="CI26" s="33">
        <f>all!CI27</f>
        <v>371.41295005535301</v>
      </c>
      <c r="CJ26" s="33">
        <f>all!CJ27</f>
        <v>0.160273983357024</v>
      </c>
      <c r="CK26" s="33">
        <f>all!CK27</f>
        <v>1.32619442705404</v>
      </c>
      <c r="CL26" s="33">
        <f>all!CL27</f>
        <v>3.1685341523820701E-2</v>
      </c>
      <c r="CM26" s="33">
        <f>all!CM27</f>
        <v>1.0529621843335999</v>
      </c>
      <c r="CN26" s="33">
        <f>all!CN27</f>
        <v>124.854460931764</v>
      </c>
      <c r="CO26" s="33">
        <f>all!CO27</f>
        <v>77.529175707233705</v>
      </c>
      <c r="CP26" s="33">
        <f>all!CP27</f>
        <v>3.3533322865725801E-2</v>
      </c>
      <c r="CQ26" s="33">
        <f>all!CQ27</f>
        <v>0.13172423435271699</v>
      </c>
      <c r="CR26" s="33">
        <f>all!CR27</f>
        <v>8.5679808268524574E-3</v>
      </c>
      <c r="CS26" s="33">
        <f>all!CS27</f>
        <v>0.119819985655595</v>
      </c>
      <c r="CT26" s="33">
        <f>all!CT27</f>
        <v>7.2220152642986604E-2</v>
      </c>
      <c r="CU26" s="33">
        <f>all!CU27</f>
        <v>0.162284031238076</v>
      </c>
      <c r="CV26" s="33">
        <f>all!CV27</f>
        <v>4.9002801845459402E-2</v>
      </c>
      <c r="CW26" s="33">
        <f>all!CW27</f>
        <v>1.6367761314938299E-2</v>
      </c>
      <c r="CX26" s="33">
        <f>all!CX27</f>
        <v>2.0153012626227498E-2</v>
      </c>
      <c r="CY26" s="33">
        <f>all!CY27</f>
        <v>2.8074524219746801E-2</v>
      </c>
      <c r="CZ26" s="33"/>
      <c r="DA26" s="33">
        <f>all!DA27</f>
        <v>0.28400702478220696</v>
      </c>
      <c r="DB26" s="33">
        <f>all!DB27</f>
        <v>8438.9408652436923</v>
      </c>
      <c r="DC26" s="33">
        <f>all!DC27</f>
        <v>4.5495297430999848</v>
      </c>
      <c r="DD26" s="33">
        <f>all!DD27</f>
        <v>6.328018994560769</v>
      </c>
      <c r="DE26" s="33">
        <f>all!DE27</f>
        <v>2.5221726522050799E-3</v>
      </c>
      <c r="DF26" s="33">
        <f>all!DF27</f>
        <v>2.0281303365255236E-2</v>
      </c>
      <c r="DG26" s="33">
        <f>all!DG27</f>
        <v>4.5444604397143988E-4</v>
      </c>
      <c r="DH26" s="33">
        <f>all!DH27</f>
        <v>1.4501613886979754E-2</v>
      </c>
      <c r="DI26" s="33">
        <f>all!DI27</f>
        <v>1.6664681604739353</v>
      </c>
      <c r="DJ26" s="33">
        <f>all!DJ27</f>
        <v>0.98187912496496599</v>
      </c>
      <c r="DK26" s="33">
        <f>all!DK27</f>
        <v>3.1087311057128794E-4</v>
      </c>
      <c r="DL26" s="33">
        <f>all!DL27</f>
        <v>1.1718091143457223E-3</v>
      </c>
      <c r="DM26" s="33">
        <f>all!DM27</f>
        <v>7.4622278970653183E-5</v>
      </c>
      <c r="DN26" s="33">
        <f>all!DN27</f>
        <v>1.0093503972335525E-3</v>
      </c>
      <c r="DO26" s="33">
        <f>all!DO27</f>
        <v>5.9313528780376645E-4</v>
      </c>
      <c r="DP26" s="33">
        <f>all!DP27</f>
        <v>1.2718184266306896E-3</v>
      </c>
      <c r="DQ26" s="33">
        <f>all!DQ27</f>
        <v>2.4878743038073928E-4</v>
      </c>
      <c r="DR26" s="33">
        <f>all!DR27</f>
        <v>8.0083653189562455E-5</v>
      </c>
      <c r="DS26" s="33">
        <f>all!DS27</f>
        <v>9.7263574450904915E-5</v>
      </c>
      <c r="DT26" s="33">
        <f>all!DT27</f>
        <v>1.3434047837288267E-4</v>
      </c>
      <c r="DU26" s="33"/>
      <c r="DV26" s="33">
        <f>all!DV27</f>
        <v>3.3595093458762882E-3</v>
      </c>
      <c r="DW26" s="33">
        <f>all!DW27</f>
        <v>99.823941776878485</v>
      </c>
      <c r="DX26" s="33">
        <f>all!DX27</f>
        <v>5.381623114078727E-2</v>
      </c>
      <c r="DY26" s="33">
        <f>all!DY27</f>
        <v>7.4853919438831615E-2</v>
      </c>
      <c r="DZ26" s="33">
        <f>all!DZ27</f>
        <v>2.9834693713982389E-5</v>
      </c>
      <c r="EA26" s="33">
        <f>all!EA27</f>
        <v>2.3990684122823094E-4</v>
      </c>
      <c r="EB26" s="33">
        <f>all!EB27</f>
        <v>5.3756266525073909E-6</v>
      </c>
      <c r="EC26" s="33">
        <f>all!EC27</f>
        <v>1.7153909281278471E-4</v>
      </c>
      <c r="ED26" s="33">
        <f>all!ED27</f>
        <v>1.9712594658567749E-2</v>
      </c>
      <c r="EE26" s="33">
        <f>all!EE27</f>
        <v>1.1614614460224064E-2</v>
      </c>
      <c r="EF26" s="33">
        <f>all!EF27</f>
        <v>3.6773073523331566E-6</v>
      </c>
      <c r="EG26" s="33">
        <f>all!EG27</f>
        <v>1.3861289784104327E-5</v>
      </c>
      <c r="EH26" s="33">
        <f>all!EH27</f>
        <v>8.8270437607923202E-7</v>
      </c>
      <c r="EI26" s="33">
        <f>all!EI27</f>
        <v>1.1939571196770288E-5</v>
      </c>
      <c r="EJ26" s="33">
        <f>all!EJ27</f>
        <v>7.0161769564462361E-6</v>
      </c>
      <c r="EK26" s="33">
        <f>all!EK27</f>
        <v>1.5044296505693904E-5</v>
      </c>
      <c r="EL26" s="33">
        <f>all!EL27</f>
        <v>2.9428979728286041E-6</v>
      </c>
      <c r="EM26" s="33">
        <f>all!EM27</f>
        <v>9.4730678421974709E-7</v>
      </c>
      <c r="EN26" s="33">
        <f>all!EN27</f>
        <v>1.1505274830146406E-6</v>
      </c>
      <c r="EO26" s="33">
        <f>all!EO27</f>
        <v>1.5891089066169666E-6</v>
      </c>
      <c r="EP26" s="33"/>
      <c r="EQ26" s="33">
        <f>all!EQ27</f>
        <v>199.64788355375697</v>
      </c>
    </row>
    <row r="27" spans="1:147" s="3" customFormat="1">
      <c r="A27" s="33" t="str">
        <f>all!A28</f>
        <v>LM-JB-14-08</v>
      </c>
      <c r="B27" s="33" t="str">
        <f>all!B28</f>
        <v>Fakos</v>
      </c>
      <c r="C27" s="33" t="str">
        <f>all!C28</f>
        <v>epithermal</v>
      </c>
      <c r="D27" s="33" t="str">
        <f>all!D28</f>
        <v>transitional</v>
      </c>
      <c r="E27" s="33" t="str">
        <f>all!E28</f>
        <v>pyrite</v>
      </c>
      <c r="F27" s="33" t="str">
        <f>all!F28</f>
        <v>anhedral, inclusions</v>
      </c>
      <c r="G27" s="33">
        <f>all!G28</f>
        <v>16.575550477951801</v>
      </c>
      <c r="H27" s="33">
        <f>all!H28</f>
        <v>494674.85038597399</v>
      </c>
      <c r="I27" s="33">
        <f>all!I28</f>
        <v>106.169364627801</v>
      </c>
      <c r="J27" s="33">
        <f>all!J28</f>
        <v>495.42978042133399</v>
      </c>
      <c r="K27" s="33">
        <f>all!K28</f>
        <v>0.20494904557539201</v>
      </c>
      <c r="L27" s="33">
        <f>all!L28</f>
        <v>1.2138476079082099</v>
      </c>
      <c r="M27" s="33">
        <f>all!M28</f>
        <v>2.6518306563057099E-2</v>
      </c>
      <c r="N27" s="33">
        <f>all!N28</f>
        <v>0.88226886035873198</v>
      </c>
      <c r="O27" s="33">
        <f>all!O28</f>
        <v>761.44837116097597</v>
      </c>
      <c r="P27" s="33">
        <f>all!P28</f>
        <v>153.57714438718199</v>
      </c>
      <c r="Q27" s="33">
        <f>all!Q28</f>
        <v>2.9722534498143698E-2</v>
      </c>
      <c r="R27" s="33">
        <f>all!R28</f>
        <v>0.19055493254858699</v>
      </c>
      <c r="S27" s="33">
        <f>all!S28</f>
        <v>7.4694030880648552E-3</v>
      </c>
      <c r="T27" s="33">
        <f>all!T28</f>
        <v>0.100977787911972</v>
      </c>
      <c r="U27" s="33">
        <f>all!U28</f>
        <v>6.8035032098123699E-2</v>
      </c>
      <c r="V27" s="33">
        <f>all!V28</f>
        <v>0.40487652096207399</v>
      </c>
      <c r="W27" s="33">
        <f>all!W28</f>
        <v>8.0024007828369298E-2</v>
      </c>
      <c r="X27" s="33">
        <f>all!X28</f>
        <v>1.1058582757740999E-2</v>
      </c>
      <c r="Y27" s="33">
        <f>all!Y28</f>
        <v>0.38947361610092701</v>
      </c>
      <c r="Z27" s="33">
        <f>all!Z28</f>
        <v>0.109912996849702</v>
      </c>
      <c r="AA27" s="33">
        <f>all!AA28</f>
        <v>0.21429750253912913</v>
      </c>
      <c r="AB27" s="33">
        <f>all!AB28</f>
        <v>394.31976400523234</v>
      </c>
      <c r="AC27" s="33">
        <f>all!AC28</f>
        <v>0.28220909531704835</v>
      </c>
      <c r="AD27" s="33">
        <f>all!AD28</f>
        <v>0.13943081192218612</v>
      </c>
      <c r="AE27" s="33">
        <f>all!AE28</f>
        <v>2.8393663397407929E-2</v>
      </c>
      <c r="AF27" s="33">
        <f>all!AF28</f>
        <v>0.17468457242169982</v>
      </c>
      <c r="AG27" s="33">
        <f>all!AG28</f>
        <v>2.799539641434446E-4</v>
      </c>
      <c r="AH27" s="33">
        <f>all!AH28</f>
        <v>7.631462894893884E-2</v>
      </c>
      <c r="AI27" s="33">
        <f>all!AI28</f>
        <v>1.0352609458955046E-3</v>
      </c>
      <c r="AJ27" s="33">
        <f>all!AJ28</f>
        <v>1.4465297491944018</v>
      </c>
      <c r="AK27" s="33">
        <f>all!AK28</f>
        <v>1.0415982799284127E-4</v>
      </c>
      <c r="AL27" s="33">
        <f>all!AL28</f>
        <v>6.4081604271283706E-4</v>
      </c>
      <c r="AM27" s="33">
        <f>all!AM28</f>
        <v>2.799539641434446E-4</v>
      </c>
      <c r="AN27" s="33"/>
      <c r="AO27" s="33"/>
      <c r="AP27" s="33">
        <f>all!AP28</f>
        <v>0.38045466895416102</v>
      </c>
      <c r="AQ27" s="33">
        <f>all!AQ28</f>
        <v>10.630249763785301</v>
      </c>
      <c r="AR27" s="33">
        <f>all!AR28</f>
        <v>2.45588377591291E-2</v>
      </c>
      <c r="AS27" s="33">
        <f>all!AS28</f>
        <v>0.39246147914761897</v>
      </c>
      <c r="AT27" s="33">
        <f>all!AT28</f>
        <v>0.17579621757455799</v>
      </c>
      <c r="AU27" s="33">
        <f>all!AU28</f>
        <v>1.2138476079082099</v>
      </c>
      <c r="AV27" s="33">
        <f>all!AV28</f>
        <v>2.6518306563057099E-2</v>
      </c>
      <c r="AW27" s="33">
        <f>all!AW28</f>
        <v>0.36797732942123401</v>
      </c>
      <c r="AX27" s="33">
        <f>all!AX28</f>
        <v>0.25384069374905099</v>
      </c>
      <c r="AY27" s="33">
        <f>all!AY28</f>
        <v>1.05423411425978</v>
      </c>
      <c r="AZ27" s="33">
        <f>all!AZ28</f>
        <v>2.9722534498143698E-2</v>
      </c>
      <c r="BA27" s="33">
        <f>all!BA28</f>
        <v>0.19055493254858699</v>
      </c>
      <c r="BB27" s="33">
        <f>all!BB28</f>
        <v>7.8127275669655598E-3</v>
      </c>
      <c r="BC27" s="33">
        <f>all!BC28</f>
        <v>0.100977787911972</v>
      </c>
      <c r="BD27" s="33">
        <f>all!BD28</f>
        <v>6.8035032098123699E-2</v>
      </c>
      <c r="BE27" s="33">
        <f>all!BE28</f>
        <v>0.19251138746664301</v>
      </c>
      <c r="BF27" s="33">
        <f>all!BF28</f>
        <v>2.2212076176630701E-4</v>
      </c>
      <c r="BG27" s="33">
        <f>all!BG28</f>
        <v>1.1058582757740999E-2</v>
      </c>
      <c r="BH27" s="33">
        <f>all!BH28</f>
        <v>2.8851230317444899E-2</v>
      </c>
      <c r="BI27" s="33">
        <f>all!BI28</f>
        <v>1.8467325013494899E-2</v>
      </c>
      <c r="BJ27" s="33"/>
      <c r="BK27" s="33">
        <f>all!BK28</f>
        <v>1.4054147245111701</v>
      </c>
      <c r="BL27" s="33">
        <f>all!BL28</f>
        <v>45422.679621157702</v>
      </c>
      <c r="BM27" s="33">
        <f>all!BM28</f>
        <v>15.322876440241</v>
      </c>
      <c r="BN27" s="33">
        <f>all!BN28</f>
        <v>68.671369833678298</v>
      </c>
      <c r="BO27" s="33">
        <f>all!BO28</f>
        <v>0.194619104744605</v>
      </c>
      <c r="BP27" s="33">
        <f>all!BP28</f>
        <v>0.77914653370392595</v>
      </c>
      <c r="BQ27" s="33">
        <f>all!BQ28</f>
        <v>2.5260636641902799E-3</v>
      </c>
      <c r="BR27" s="33">
        <f>all!BR28</f>
        <v>0.39770607159376797</v>
      </c>
      <c r="BS27" s="33">
        <f>all!BS28</f>
        <v>91.547590027179098</v>
      </c>
      <c r="BT27" s="33">
        <f>all!BT28</f>
        <v>25.203936990638901</v>
      </c>
      <c r="BU27" s="33">
        <f>all!BU28</f>
        <v>1.8233582456620701E-2</v>
      </c>
      <c r="BV27" s="33">
        <f>all!BV28</f>
        <v>7.6015583958883706E-2</v>
      </c>
      <c r="BW27" s="33">
        <f>all!BW28</f>
        <v>1.1326559013923701E-2</v>
      </c>
      <c r="BX27" s="33">
        <f>all!BX28</f>
        <v>6.2533633631637206E-2</v>
      </c>
      <c r="BY27" s="33">
        <f>all!BY28</f>
        <v>2.5962882842113101E-2</v>
      </c>
      <c r="BZ27" s="33">
        <f>all!BZ28</f>
        <v>0.45729295866793401</v>
      </c>
      <c r="CA27" s="33">
        <f>all!CA28</f>
        <v>4.8169506661238898E-2</v>
      </c>
      <c r="CB27" s="33">
        <f>all!CB28</f>
        <v>7.9058717153422005E-3</v>
      </c>
      <c r="CC27" s="33">
        <f>all!CC28</f>
        <v>0.38323856731102002</v>
      </c>
      <c r="CD27" s="33">
        <f>all!CD28</f>
        <v>9.5323523648403602E-2</v>
      </c>
      <c r="CE27" s="33"/>
      <c r="CF27" s="33">
        <f>all!CF28</f>
        <v>16.575550477951801</v>
      </c>
      <c r="CG27" s="33">
        <f>all!CG28</f>
        <v>494674.85038597399</v>
      </c>
      <c r="CH27" s="33">
        <f>all!CH28</f>
        <v>106.169364627801</v>
      </c>
      <c r="CI27" s="33">
        <f>all!CI28</f>
        <v>495.42978042133399</v>
      </c>
      <c r="CJ27" s="33">
        <f>all!CJ28</f>
        <v>0.20494904557539201</v>
      </c>
      <c r="CK27" s="33">
        <f>all!CK28</f>
        <v>1.2138476079082099</v>
      </c>
      <c r="CL27" s="33">
        <f>all!CL28</f>
        <v>2.6518306563057099E-2</v>
      </c>
      <c r="CM27" s="33">
        <f>all!CM28</f>
        <v>0.88226886035873198</v>
      </c>
      <c r="CN27" s="33">
        <f>all!CN28</f>
        <v>761.44837116097597</v>
      </c>
      <c r="CO27" s="33">
        <f>all!CO28</f>
        <v>153.57714438718199</v>
      </c>
      <c r="CP27" s="33">
        <f>all!CP28</f>
        <v>2.9722534498143698E-2</v>
      </c>
      <c r="CQ27" s="33">
        <f>all!CQ28</f>
        <v>0.19055493254858699</v>
      </c>
      <c r="CR27" s="33">
        <f>all!CR28</f>
        <v>7.4694030880648552E-3</v>
      </c>
      <c r="CS27" s="33">
        <f>all!CS28</f>
        <v>0.100977787911972</v>
      </c>
      <c r="CT27" s="33">
        <f>all!CT28</f>
        <v>6.8035032098123699E-2</v>
      </c>
      <c r="CU27" s="33">
        <f>all!CU28</f>
        <v>0.40487652096207399</v>
      </c>
      <c r="CV27" s="33">
        <f>all!CV28</f>
        <v>8.0024007828369298E-2</v>
      </c>
      <c r="CW27" s="33">
        <f>all!CW28</f>
        <v>1.1058582757740999E-2</v>
      </c>
      <c r="CX27" s="33">
        <f>all!CX28</f>
        <v>0.38947361610092701</v>
      </c>
      <c r="CY27" s="33">
        <f>all!CY28</f>
        <v>0.109912996849702</v>
      </c>
      <c r="CZ27" s="33"/>
      <c r="DA27" s="33">
        <f>all!DA28</f>
        <v>0.30171348964270284</v>
      </c>
      <c r="DB27" s="33">
        <f>all!DB28</f>
        <v>8857.9971418385539</v>
      </c>
      <c r="DC27" s="33">
        <f>all!DC28</f>
        <v>1.8015204439569037</v>
      </c>
      <c r="DD27" s="33">
        <f>all!DD28</f>
        <v>8.4409794017953299</v>
      </c>
      <c r="DE27" s="33">
        <f>all!DE28</f>
        <v>3.2252076539104274E-3</v>
      </c>
      <c r="DF27" s="33">
        <f>all!DF28</f>
        <v>1.8563199386881939E-2</v>
      </c>
      <c r="DG27" s="33">
        <f>all!DG28</f>
        <v>3.803380027115457E-4</v>
      </c>
      <c r="DH27" s="33">
        <f>all!DH28</f>
        <v>1.2150789978773337E-2</v>
      </c>
      <c r="DI27" s="33">
        <f>all!DI28</f>
        <v>10.163268952624824</v>
      </c>
      <c r="DJ27" s="33">
        <f>all!DJ28</f>
        <v>1.9449992956836626</v>
      </c>
      <c r="DK27" s="33">
        <f>all!DK28</f>
        <v>2.7554491961619549E-4</v>
      </c>
      <c r="DL27" s="33">
        <f>all!DL28</f>
        <v>1.6951626846891052E-3</v>
      </c>
      <c r="DM27" s="33">
        <f>all!DM28</f>
        <v>6.5054286680353736E-5</v>
      </c>
      <c r="DN27" s="33">
        <f>all!DN28</f>
        <v>8.5062579321010874E-4</v>
      </c>
      <c r="DO27" s="33">
        <f>all!DO28</f>
        <v>5.5876340422243514E-4</v>
      </c>
      <c r="DP27" s="33">
        <f>all!DP28</f>
        <v>3.1730134871635896E-3</v>
      </c>
      <c r="DQ27" s="33">
        <f>all!DQ28</f>
        <v>4.0628222319154847E-4</v>
      </c>
      <c r="DR27" s="33">
        <f>all!DR28</f>
        <v>5.410707605631673E-5</v>
      </c>
      <c r="DS27" s="33">
        <f>all!DS28</f>
        <v>1.8796989194060185E-3</v>
      </c>
      <c r="DT27" s="33">
        <f>all!DT28</f>
        <v>5.2594888022359804E-4</v>
      </c>
      <c r="DU27" s="33"/>
      <c r="DV27" s="33">
        <f>all!DV28</f>
        <v>3.3970147595307146E-3</v>
      </c>
      <c r="DW27" s="33">
        <f>all!DW28</f>
        <v>99.732852735025929</v>
      </c>
      <c r="DX27" s="33">
        <f>all!DX28</f>
        <v>2.0283453500753803E-2</v>
      </c>
      <c r="DY27" s="33">
        <f>all!DY28</f>
        <v>9.5037618791092668E-2</v>
      </c>
      <c r="DZ27" s="33">
        <f>all!DZ28</f>
        <v>3.6312854343568229E-5</v>
      </c>
      <c r="EA27" s="33">
        <f>all!EA28</f>
        <v>2.0900445113019691E-4</v>
      </c>
      <c r="EB27" s="33">
        <f>all!EB28</f>
        <v>4.2822540362765717E-6</v>
      </c>
      <c r="EC27" s="33">
        <f>all!EC28</f>
        <v>1.3680665371220742E-4</v>
      </c>
      <c r="ED27" s="33">
        <f>all!ED28</f>
        <v>0.11442900573664092</v>
      </c>
      <c r="EE27" s="33">
        <f>all!EE28</f>
        <v>2.189889263002015E-2</v>
      </c>
      <c r="EF27" s="33">
        <f>all!EF28</f>
        <v>3.1023808711980108E-6</v>
      </c>
      <c r="EG27" s="33">
        <f>all!EG28</f>
        <v>1.9085963529552363E-5</v>
      </c>
      <c r="EH27" s="33">
        <f>all!EH28</f>
        <v>7.3245108226883288E-7</v>
      </c>
      <c r="EI27" s="33">
        <f>all!EI28</f>
        <v>9.5772594649121868E-6</v>
      </c>
      <c r="EJ27" s="33">
        <f>all!EJ28</f>
        <v>6.2911589848934235E-6</v>
      </c>
      <c r="EK27" s="33">
        <f>all!EK28</f>
        <v>3.572519631405691E-5</v>
      </c>
      <c r="EL27" s="33">
        <f>all!EL28</f>
        <v>4.5743619562753021E-6</v>
      </c>
      <c r="EM27" s="33">
        <f>all!EM28</f>
        <v>6.091956185851111E-7</v>
      </c>
      <c r="EN27" s="33">
        <f>all!EN28</f>
        <v>2.1163670806558565E-5</v>
      </c>
      <c r="EO27" s="33">
        <f>all!EO28</f>
        <v>5.9216978034161492E-6</v>
      </c>
      <c r="EP27" s="33"/>
      <c r="EQ27" s="33">
        <f>all!EQ28</f>
        <v>199.46570547005186</v>
      </c>
    </row>
    <row r="28" spans="1:147" s="3" customFormat="1">
      <c r="A28" s="33" t="str">
        <f>all!A29</f>
        <v>LM-JB-14-09</v>
      </c>
      <c r="B28" s="33" t="str">
        <f>all!B29</f>
        <v>Fakos</v>
      </c>
      <c r="C28" s="33" t="str">
        <f>all!C29</f>
        <v>epithermal</v>
      </c>
      <c r="D28" s="33" t="str">
        <f>all!D29</f>
        <v>transitional</v>
      </c>
      <c r="E28" s="33" t="str">
        <f>all!E29</f>
        <v>pyrite</v>
      </c>
      <c r="F28" s="33" t="str">
        <f>all!F29</f>
        <v xml:space="preserve">subhedral  </v>
      </c>
      <c r="G28" s="33">
        <f>all!G29</f>
        <v>18.8270120824683</v>
      </c>
      <c r="H28" s="33">
        <f>all!H29</f>
        <v>475662.71491744497</v>
      </c>
      <c r="I28" s="33">
        <f>all!I29</f>
        <v>481.21983949153002</v>
      </c>
      <c r="J28" s="33">
        <f>all!J29</f>
        <v>1123.8292464111501</v>
      </c>
      <c r="K28" s="33">
        <f>all!K29</f>
        <v>2.9586817826668299</v>
      </c>
      <c r="L28" s="33">
        <f>all!L29</f>
        <v>1.21289429915052</v>
      </c>
      <c r="M28" s="33">
        <f>all!M29</f>
        <v>8.3158304105719005E-2</v>
      </c>
      <c r="N28" s="33">
        <f>all!N29</f>
        <v>1.03102515894322</v>
      </c>
      <c r="O28" s="33">
        <f>all!O29</f>
        <v>252.577781738147</v>
      </c>
      <c r="P28" s="33">
        <f>all!P29</f>
        <v>109.675779984001</v>
      </c>
      <c r="Q28" s="33">
        <f>all!Q29</f>
        <v>1.5992895469700501</v>
      </c>
      <c r="R28" s="33">
        <f>all!R29</f>
        <v>0.18043342870172499</v>
      </c>
      <c r="S28" s="33">
        <f>all!S29</f>
        <v>9.6910170553416042E-3</v>
      </c>
      <c r="T28" s="33">
        <f>all!T29</f>
        <v>0.12995323231664599</v>
      </c>
      <c r="U28" s="33">
        <f>all!U29</f>
        <v>15.184870106545301</v>
      </c>
      <c r="V28" s="33">
        <f>all!V29</f>
        <v>6.1609651803580601</v>
      </c>
      <c r="W28" s="33">
        <f>all!W29</f>
        <v>3.3413424500992397E-2</v>
      </c>
      <c r="X28" s="33">
        <f>all!X29</f>
        <v>0.75786797346048895</v>
      </c>
      <c r="Y28" s="33">
        <f>all!Y29</f>
        <v>30.388986089736498</v>
      </c>
      <c r="Z28" s="33">
        <f>all!Z29</f>
        <v>3.48414962468408</v>
      </c>
      <c r="AA28" s="33">
        <f>all!AA29</f>
        <v>0.42819657971018577</v>
      </c>
      <c r="AB28" s="33">
        <f>all!AB29</f>
        <v>3.6090634830703556</v>
      </c>
      <c r="AC28" s="33">
        <f>all!AC29</f>
        <v>0.11465172330513548</v>
      </c>
      <c r="AD28" s="33">
        <f>all!AD29</f>
        <v>1.905234245783429</v>
      </c>
      <c r="AE28" s="33">
        <f>all!AE29</f>
        <v>2.4938902904577308E-2</v>
      </c>
      <c r="AF28" s="33">
        <f>all!AF29</f>
        <v>0.4996833412508554</v>
      </c>
      <c r="AG28" s="33">
        <f>all!AG29</f>
        <v>3.3234073405200896E-3</v>
      </c>
      <c r="AH28" s="33">
        <f>all!AH29</f>
        <v>5.2627275627013768E-2</v>
      </c>
      <c r="AI28" s="33">
        <f>all!AI29</f>
        <v>7.2402451826706219E-3</v>
      </c>
      <c r="AJ28" s="33">
        <f>all!AJ29</f>
        <v>0.22791200815803317</v>
      </c>
      <c r="AK28" s="33">
        <f>all!AK29</f>
        <v>1.5748892943841901E-3</v>
      </c>
      <c r="AL28" s="33">
        <f>all!AL29</f>
        <v>3.1554954431201439E-2</v>
      </c>
      <c r="AM28" s="33">
        <f>all!AM29</f>
        <v>3.3234073405200896E-3</v>
      </c>
      <c r="AN28" s="33"/>
      <c r="AO28" s="33"/>
      <c r="AP28" s="33">
        <f>all!AP29</f>
        <v>0.21739503472490099</v>
      </c>
      <c r="AQ28" s="33">
        <f>all!AQ29</f>
        <v>8.8103678652823998</v>
      </c>
      <c r="AR28" s="33">
        <f>all!AR29</f>
        <v>4.7256915185774802E-2</v>
      </c>
      <c r="AS28" s="33">
        <f>all!AS29</f>
        <v>0.23624455806465999</v>
      </c>
      <c r="AT28" s="33">
        <f>all!AT29</f>
        <v>0.11728481573878501</v>
      </c>
      <c r="AU28" s="33">
        <f>all!AU29</f>
        <v>1.21289429915052</v>
      </c>
      <c r="AV28" s="33">
        <f>all!AV29</f>
        <v>7.1097699666509404E-2</v>
      </c>
      <c r="AW28" s="33">
        <f>all!AW29</f>
        <v>0.23205965938534301</v>
      </c>
      <c r="AX28" s="33">
        <f>all!AX29</f>
        <v>0.24435095539589399</v>
      </c>
      <c r="AY28" s="33">
        <f>all!AY29</f>
        <v>1.2650275517405201</v>
      </c>
      <c r="AZ28" s="33">
        <f>all!AZ29</f>
        <v>1.59475592205814E-2</v>
      </c>
      <c r="BA28" s="33">
        <f>all!BA29</f>
        <v>0.15940636220795601</v>
      </c>
      <c r="BB28" s="33">
        <f>all!BB29</f>
        <v>1.0132858045218201E-2</v>
      </c>
      <c r="BC28" s="33">
        <f>all!BC29</f>
        <v>0.11449663634129501</v>
      </c>
      <c r="BD28" s="33">
        <f>all!BD29</f>
        <v>2.6375591788502399E-2</v>
      </c>
      <c r="BE28" s="33">
        <f>all!BE29</f>
        <v>0.36858303206019599</v>
      </c>
      <c r="BF28" s="33">
        <f>all!BF29</f>
        <v>2.1094504047834899E-2</v>
      </c>
      <c r="BG28" s="33">
        <f>all!BG29</f>
        <v>1.7748399976933699E-2</v>
      </c>
      <c r="BH28" s="33">
        <f>all!BH29</f>
        <v>3.0545254068501101E-2</v>
      </c>
      <c r="BI28" s="33">
        <f>all!BI29</f>
        <v>1.1635748927578401E-2</v>
      </c>
      <c r="BJ28" s="33"/>
      <c r="BK28" s="33">
        <f>all!BK29</f>
        <v>3.7210432723173499</v>
      </c>
      <c r="BL28" s="33">
        <f>all!BL29</f>
        <v>18561.115976683599</v>
      </c>
      <c r="BM28" s="33">
        <f>all!BM29</f>
        <v>142.70814303616601</v>
      </c>
      <c r="BN28" s="33">
        <f>all!BN29</f>
        <v>147.03063784098899</v>
      </c>
      <c r="BO28" s="33">
        <f>all!BO29</f>
        <v>1.1932402545426599</v>
      </c>
      <c r="BP28" s="33">
        <f>all!BP29</f>
        <v>0.39818410972392398</v>
      </c>
      <c r="BQ28" s="33">
        <f>all!BQ29</f>
        <v>5.2618756234707902E-2</v>
      </c>
      <c r="BR28" s="33">
        <f>all!BR29</f>
        <v>0.44162300076710198</v>
      </c>
      <c r="BS28" s="33">
        <f>all!BS29</f>
        <v>44.1532132037037</v>
      </c>
      <c r="BT28" s="33">
        <f>all!BT29</f>
        <v>12.298795530843501</v>
      </c>
      <c r="BU28" s="33">
        <f>all!BU29</f>
        <v>1.7375904253248999</v>
      </c>
      <c r="BV28" s="33">
        <f>all!BV29</f>
        <v>0.23301655066046101</v>
      </c>
      <c r="BW28" s="33">
        <f>all!BW29</f>
        <v>3.5576847496190998E-4</v>
      </c>
      <c r="BX28" s="33">
        <f>all!BX29</f>
        <v>0.152144064352736</v>
      </c>
      <c r="BY28" s="33">
        <f>all!BY29</f>
        <v>8.8566987163581299</v>
      </c>
      <c r="BZ28" s="33">
        <f>all!BZ29</f>
        <v>1.6024873003651401</v>
      </c>
      <c r="CA28" s="33">
        <f>all!CA29</f>
        <v>2.3026098941299498E-2</v>
      </c>
      <c r="CB28" s="33">
        <f>all!CB29</f>
        <v>0.70358742746914804</v>
      </c>
      <c r="CC28" s="33">
        <f>all!CC29</f>
        <v>26.091517463113</v>
      </c>
      <c r="CD28" s="33">
        <f>all!CD29</f>
        <v>2.2732185326708998</v>
      </c>
      <c r="CE28" s="33"/>
      <c r="CF28" s="33">
        <f>all!CF29</f>
        <v>18.8270120824683</v>
      </c>
      <c r="CG28" s="33">
        <f>all!CG29</f>
        <v>475662.71491744497</v>
      </c>
      <c r="CH28" s="33">
        <f>all!CH29</f>
        <v>481.21983949153002</v>
      </c>
      <c r="CI28" s="33">
        <f>all!CI29</f>
        <v>1123.8292464111501</v>
      </c>
      <c r="CJ28" s="33">
        <f>all!CJ29</f>
        <v>2.9586817826668299</v>
      </c>
      <c r="CK28" s="33">
        <f>all!CK29</f>
        <v>1.21289429915052</v>
      </c>
      <c r="CL28" s="33">
        <f>all!CL29</f>
        <v>8.3158304105719005E-2</v>
      </c>
      <c r="CM28" s="33">
        <f>all!CM29</f>
        <v>1.03102515894322</v>
      </c>
      <c r="CN28" s="33">
        <f>all!CN29</f>
        <v>252.577781738147</v>
      </c>
      <c r="CO28" s="33">
        <f>all!CO29</f>
        <v>109.675779984001</v>
      </c>
      <c r="CP28" s="33">
        <f>all!CP29</f>
        <v>1.5992895469700501</v>
      </c>
      <c r="CQ28" s="33">
        <f>all!CQ29</f>
        <v>0.18043342870172499</v>
      </c>
      <c r="CR28" s="33">
        <f>all!CR29</f>
        <v>9.6910170553416042E-3</v>
      </c>
      <c r="CS28" s="33">
        <f>all!CS29</f>
        <v>0.12995323231664599</v>
      </c>
      <c r="CT28" s="33">
        <f>all!CT29</f>
        <v>15.184870106545301</v>
      </c>
      <c r="CU28" s="33">
        <f>all!CU29</f>
        <v>6.1609651803580601</v>
      </c>
      <c r="CV28" s="33">
        <f>all!CV29</f>
        <v>3.3413424500992397E-2</v>
      </c>
      <c r="CW28" s="33">
        <f>all!CW29</f>
        <v>0.75786797346048895</v>
      </c>
      <c r="CX28" s="33">
        <f>all!CX29</f>
        <v>30.388986089736498</v>
      </c>
      <c r="CY28" s="33">
        <f>all!CY29</f>
        <v>3.48414962468408</v>
      </c>
      <c r="CZ28" s="33"/>
      <c r="DA28" s="33">
        <f>all!DA29</f>
        <v>0.34269531636386108</v>
      </c>
      <c r="DB28" s="33">
        <f>all!DB29</f>
        <v>8517.5524204037065</v>
      </c>
      <c r="DC28" s="33">
        <f>all!DC29</f>
        <v>8.1655134880089673</v>
      </c>
      <c r="DD28" s="33">
        <f>all!DD29</f>
        <v>19.147455189359452</v>
      </c>
      <c r="DE28" s="33">
        <f>all!DE29</f>
        <v>4.6559685624064928E-2</v>
      </c>
      <c r="DF28" s="33">
        <f>all!DF29</f>
        <v>1.8548620571196207E-2</v>
      </c>
      <c r="DG28" s="33">
        <f>all!DG29</f>
        <v>1.1926954391767281E-3</v>
      </c>
      <c r="DH28" s="33">
        <f>all!DH29</f>
        <v>1.4199492617314695E-2</v>
      </c>
      <c r="DI28" s="33">
        <f>all!DI29</f>
        <v>3.3712278133161466</v>
      </c>
      <c r="DJ28" s="33">
        <f>all!DJ29</f>
        <v>1.3890043057750887</v>
      </c>
      <c r="DK28" s="33">
        <f>all!DK29</f>
        <v>1.4826330160047634E-2</v>
      </c>
      <c r="DL28" s="33">
        <f>all!DL29</f>
        <v>1.6051225298389391E-3</v>
      </c>
      <c r="DM28" s="33">
        <f>all!DM29</f>
        <v>8.4403290906840431E-5</v>
      </c>
      <c r="DN28" s="33">
        <f>all!DN29</f>
        <v>1.0947117539941537E-3</v>
      </c>
      <c r="DO28" s="33">
        <f>all!DO29</f>
        <v>0.12471148247819727</v>
      </c>
      <c r="DP28" s="33">
        <f>all!DP29</f>
        <v>4.8283426178354703E-2</v>
      </c>
      <c r="DQ28" s="33">
        <f>all!DQ29</f>
        <v>1.6964009625488387E-4</v>
      </c>
      <c r="DR28" s="33">
        <f>all!DR29</f>
        <v>3.7080719093022228E-3</v>
      </c>
      <c r="DS28" s="33">
        <f>all!DS29</f>
        <v>0.14666499078058157</v>
      </c>
      <c r="DT28" s="33">
        <f>all!DT29</f>
        <v>1.6672137473786198E-2</v>
      </c>
      <c r="DU28" s="33"/>
      <c r="DV28" s="33">
        <f>all!DV29</f>
        <v>4.0074585228274187E-3</v>
      </c>
      <c r="DW28" s="33">
        <f>all!DW29</f>
        <v>99.603748317745342</v>
      </c>
      <c r="DX28" s="33">
        <f>all!DX29</f>
        <v>9.5487026108170558E-2</v>
      </c>
      <c r="DY28" s="33">
        <f>all!DY29</f>
        <v>0.22390919520937591</v>
      </c>
      <c r="DZ28" s="33">
        <f>all!DZ29</f>
        <v>5.444661775774437E-4</v>
      </c>
      <c r="EA28" s="33">
        <f>all!EA29</f>
        <v>2.1690645901856562E-4</v>
      </c>
      <c r="EB28" s="33">
        <f>all!EB29</f>
        <v>1.3947309095381061E-5</v>
      </c>
      <c r="EC28" s="33">
        <f>all!EC29</f>
        <v>1.6604801697571019E-4</v>
      </c>
      <c r="ED28" s="33">
        <f>all!ED29</f>
        <v>3.9422936316182856E-2</v>
      </c>
      <c r="EE28" s="33">
        <f>all!EE29</f>
        <v>1.6242933234349166E-2</v>
      </c>
      <c r="EF28" s="33">
        <f>all!EF29</f>
        <v>1.7337821769075626E-4</v>
      </c>
      <c r="EG28" s="33">
        <f>all!EG29</f>
        <v>1.8770206814135785E-5</v>
      </c>
      <c r="EH28" s="33">
        <f>all!EH29</f>
        <v>9.8700703321012455E-7</v>
      </c>
      <c r="EI28" s="33">
        <f>all!EI29</f>
        <v>1.2801493744155109E-5</v>
      </c>
      <c r="EJ28" s="33">
        <f>all!EJ29</f>
        <v>1.4583686134217553E-3</v>
      </c>
      <c r="EK28" s="33">
        <f>all!EK29</f>
        <v>5.6462349647145899E-4</v>
      </c>
      <c r="EL28" s="33">
        <f>all!EL29</f>
        <v>1.9837611344185531E-6</v>
      </c>
      <c r="EM28" s="33">
        <f>all!EM29</f>
        <v>4.3361971018046819E-5</v>
      </c>
      <c r="EN28" s="33">
        <f>all!EN29</f>
        <v>1.7150916258219042E-3</v>
      </c>
      <c r="EO28" s="33">
        <f>all!EO29</f>
        <v>1.9496297796534645E-4</v>
      </c>
      <c r="EP28" s="33"/>
      <c r="EQ28" s="33">
        <f>all!EQ29</f>
        <v>199.20749663549068</v>
      </c>
    </row>
    <row r="29" spans="1:147" s="3" customFormat="1">
      <c r="A29" s="33" t="str">
        <f>all!A30</f>
        <v>LM-JB-14-10</v>
      </c>
      <c r="B29" s="33" t="str">
        <f>all!B30</f>
        <v>Fakos</v>
      </c>
      <c r="C29" s="33" t="str">
        <f>all!C30</f>
        <v>epithermal</v>
      </c>
      <c r="D29" s="33" t="str">
        <f>all!D30</f>
        <v>transitional</v>
      </c>
      <c r="E29" s="33" t="str">
        <f>all!E30</f>
        <v>pyrite</v>
      </c>
      <c r="F29" s="33" t="str">
        <f>all!F30</f>
        <v xml:space="preserve">subhedral  </v>
      </c>
      <c r="G29" s="33">
        <f>all!G30</f>
        <v>16.210940643015</v>
      </c>
      <c r="H29" s="33">
        <f>all!H30</f>
        <v>489417.59911221103</v>
      </c>
      <c r="I29" s="33">
        <f>all!I30</f>
        <v>841.03681061332304</v>
      </c>
      <c r="J29" s="33">
        <f>all!J30</f>
        <v>765.88178511335798</v>
      </c>
      <c r="K29" s="33">
        <f>all!K30</f>
        <v>0.35974903382908502</v>
      </c>
      <c r="L29" s="33">
        <f>all!L30</f>
        <v>0.84613863176792503</v>
      </c>
      <c r="M29" s="33">
        <f>all!M30</f>
        <v>3.8584315328336297E-2</v>
      </c>
      <c r="N29" s="33">
        <f>all!N30</f>
        <v>0.49465405157952802</v>
      </c>
      <c r="O29" s="33">
        <f>all!O30</f>
        <v>258.85049265646597</v>
      </c>
      <c r="P29" s="33">
        <f>all!P30</f>
        <v>102.92205249924299</v>
      </c>
      <c r="Q29" s="33">
        <f>all!Q30</f>
        <v>3.3436991903427797E-2</v>
      </c>
      <c r="R29" s="33">
        <f>all!R30</f>
        <v>0.119729062049989</v>
      </c>
      <c r="S29" s="33">
        <f>all!S30</f>
        <v>1.2680849954299982E-2</v>
      </c>
      <c r="T29" s="33">
        <f>all!T30</f>
        <v>8.7478049850329004E-2</v>
      </c>
      <c r="U29" s="33">
        <f>all!U30</f>
        <v>5.7560875791131998E-2</v>
      </c>
      <c r="V29" s="33">
        <f>all!V30</f>
        <v>3.82590105190154</v>
      </c>
      <c r="W29" s="33">
        <f>all!W30</f>
        <v>3.80982966624486E-2</v>
      </c>
      <c r="X29" s="33">
        <f>all!X30</f>
        <v>1.8383336581842501E-2</v>
      </c>
      <c r="Y29" s="33">
        <f>all!Y30</f>
        <v>85.358618924441302</v>
      </c>
      <c r="Z29" s="33">
        <f>all!Z30</f>
        <v>1.86794624974876</v>
      </c>
      <c r="AA29" s="33">
        <f>all!AA30</f>
        <v>1.0981287542813691</v>
      </c>
      <c r="AB29" s="33">
        <f>all!AB30</f>
        <v>1.2057605171699028</v>
      </c>
      <c r="AC29" s="33">
        <f>all!AC30</f>
        <v>2.1883510690376206E-2</v>
      </c>
      <c r="AD29" s="33">
        <f>all!AD30</f>
        <v>3.2491219235557223</v>
      </c>
      <c r="AE29" s="33">
        <f>all!AE30</f>
        <v>2.1536590930688873E-4</v>
      </c>
      <c r="AF29" s="33">
        <f>all!AF30</f>
        <v>6.7434169526670029E-4</v>
      </c>
      <c r="AG29" s="33">
        <f>all!AG30</f>
        <v>3.9756870902052423E-5</v>
      </c>
      <c r="AH29" s="33">
        <f>all!AH30</f>
        <v>3.9172367506350972E-4</v>
      </c>
      <c r="AI29" s="33">
        <f>all!AI30</f>
        <v>2.2210041536547811E-3</v>
      </c>
      <c r="AJ29" s="33">
        <f>all!AJ30</f>
        <v>0.12237520546120623</v>
      </c>
      <c r="AK29" s="33">
        <f>all!AK30</f>
        <v>2.1857945276421992E-5</v>
      </c>
      <c r="AL29" s="33">
        <f>all!AL30</f>
        <v>6.8440376288828468E-5</v>
      </c>
      <c r="AM29" s="33">
        <f>all!AM30</f>
        <v>3.9756870902052423E-5</v>
      </c>
      <c r="AN29" s="33"/>
      <c r="AO29" s="33"/>
      <c r="AP29" s="33">
        <f>all!AP30</f>
        <v>0.28099895521986201</v>
      </c>
      <c r="AQ29" s="33">
        <f>all!AQ30</f>
        <v>7.0952415816655501</v>
      </c>
      <c r="AR29" s="33">
        <f>all!AR30</f>
        <v>6.1261885089221702E-2</v>
      </c>
      <c r="AS29" s="33">
        <f>all!AS30</f>
        <v>0.37507627239167102</v>
      </c>
      <c r="AT29" s="33">
        <f>all!AT30</f>
        <v>0.21991795737313899</v>
      </c>
      <c r="AU29" s="33">
        <f>all!AU30</f>
        <v>0.84613863176792503</v>
      </c>
      <c r="AV29" s="33">
        <f>all!AV30</f>
        <v>3.8584315328336297E-2</v>
      </c>
      <c r="AW29" s="33">
        <f>all!AW30</f>
        <v>0.39759404181926</v>
      </c>
      <c r="AX29" s="33">
        <f>all!AX30</f>
        <v>0.18965764205206001</v>
      </c>
      <c r="AY29" s="33">
        <f>all!AY30</f>
        <v>1.31672166468827</v>
      </c>
      <c r="AZ29" s="33">
        <f>all!AZ30</f>
        <v>3.3436991903427797E-2</v>
      </c>
      <c r="BA29" s="33">
        <f>all!BA30</f>
        <v>3.3237428037328899E-3</v>
      </c>
      <c r="BB29" s="33">
        <f>all!BB30</f>
        <v>1.2978275323791101E-2</v>
      </c>
      <c r="BC29" s="33">
        <f>all!BC30</f>
        <v>8.7478049850329004E-2</v>
      </c>
      <c r="BD29" s="33">
        <f>all!BD30</f>
        <v>5.7560875791131998E-2</v>
      </c>
      <c r="BE29" s="33">
        <f>all!BE30</f>
        <v>0.31854725293560798</v>
      </c>
      <c r="BF29" s="33">
        <f>all!BF30</f>
        <v>2.17869399454469E-2</v>
      </c>
      <c r="BG29" s="33">
        <f>all!BG30</f>
        <v>1.5832012391752401E-2</v>
      </c>
      <c r="BH29" s="33">
        <f>all!BH30</f>
        <v>4.5657736297551398E-2</v>
      </c>
      <c r="BI29" s="33">
        <f>all!BI30</f>
        <v>7.4324435422833905E-4</v>
      </c>
      <c r="BJ29" s="33"/>
      <c r="BK29" s="33">
        <f>all!BK30</f>
        <v>1.4632806604422199</v>
      </c>
      <c r="BL29" s="33">
        <f>all!BL30</f>
        <v>50357.434844486597</v>
      </c>
      <c r="BM29" s="33">
        <f>all!BM30</f>
        <v>181.75733453334399</v>
      </c>
      <c r="BN29" s="33">
        <f>all!BN30</f>
        <v>202.794563495354</v>
      </c>
      <c r="BO29" s="33">
        <f>all!BO30</f>
        <v>0.34972433899947503</v>
      </c>
      <c r="BP29" s="33">
        <f>all!BP30</f>
        <v>0.43650863714767402</v>
      </c>
      <c r="BQ29" s="33">
        <f>all!BQ30</f>
        <v>3.1497636018787203E-2</v>
      </c>
      <c r="BR29" s="33">
        <f>all!BR30</f>
        <v>0.51430607136465101</v>
      </c>
      <c r="BS29" s="33">
        <f>all!BS30</f>
        <v>73.195666314577096</v>
      </c>
      <c r="BT29" s="33">
        <f>all!BT30</f>
        <v>25.066683640371501</v>
      </c>
      <c r="BU29" s="33">
        <f>all!BU30</f>
        <v>1.9261480131313E-2</v>
      </c>
      <c r="BV29" s="33">
        <f>all!BV30</f>
        <v>0.12814900292711101</v>
      </c>
      <c r="BW29" s="33">
        <f>all!BW30</f>
        <v>1.42691214622614E-4</v>
      </c>
      <c r="BX29" s="33">
        <f>all!BX30</f>
        <v>0.13303985495471399</v>
      </c>
      <c r="BY29" s="33">
        <f>all!BY30</f>
        <v>4.9001312191590103E-2</v>
      </c>
      <c r="BZ29" s="33">
        <f>all!BZ30</f>
        <v>1.35899870988781</v>
      </c>
      <c r="CA29" s="33">
        <f>all!CA30</f>
        <v>5.9133261519841898E-2</v>
      </c>
      <c r="CB29" s="33">
        <f>all!CB30</f>
        <v>2.9919332241805999E-2</v>
      </c>
      <c r="CC29" s="33">
        <f>all!CC30</f>
        <v>166.84340118578601</v>
      </c>
      <c r="CD29" s="33">
        <f>all!CD30</f>
        <v>1.3067943409827201</v>
      </c>
      <c r="CE29" s="33"/>
      <c r="CF29" s="33">
        <f>all!CF30</f>
        <v>16.210940643015</v>
      </c>
      <c r="CG29" s="33">
        <f>all!CG30</f>
        <v>489417.59911221103</v>
      </c>
      <c r="CH29" s="33">
        <f>all!CH30</f>
        <v>841.03681061332304</v>
      </c>
      <c r="CI29" s="33">
        <f>all!CI30</f>
        <v>765.88178511335798</v>
      </c>
      <c r="CJ29" s="33">
        <f>all!CJ30</f>
        <v>0.35974903382908502</v>
      </c>
      <c r="CK29" s="33">
        <f>all!CK30</f>
        <v>0.84613863176792503</v>
      </c>
      <c r="CL29" s="33">
        <f>all!CL30</f>
        <v>3.8584315328336297E-2</v>
      </c>
      <c r="CM29" s="33">
        <f>all!CM30</f>
        <v>0.49465405157952802</v>
      </c>
      <c r="CN29" s="33">
        <f>all!CN30</f>
        <v>258.85049265646597</v>
      </c>
      <c r="CO29" s="33">
        <f>all!CO30</f>
        <v>102.92205249924299</v>
      </c>
      <c r="CP29" s="33">
        <f>all!CP30</f>
        <v>3.3436991903427797E-2</v>
      </c>
      <c r="CQ29" s="33">
        <f>all!CQ30</f>
        <v>0.119729062049989</v>
      </c>
      <c r="CR29" s="33">
        <f>all!CR30</f>
        <v>1.2680849954299982E-2</v>
      </c>
      <c r="CS29" s="33">
        <f>all!CS30</f>
        <v>8.7478049850329004E-2</v>
      </c>
      <c r="CT29" s="33">
        <f>all!CT30</f>
        <v>5.7560875791131998E-2</v>
      </c>
      <c r="CU29" s="33">
        <f>all!CU30</f>
        <v>3.82590105190154</v>
      </c>
      <c r="CV29" s="33">
        <f>all!CV30</f>
        <v>3.80982966624486E-2</v>
      </c>
      <c r="CW29" s="33">
        <f>all!CW30</f>
        <v>1.8383336581842501E-2</v>
      </c>
      <c r="CX29" s="33">
        <f>all!CX30</f>
        <v>85.358618924441302</v>
      </c>
      <c r="CY29" s="33">
        <f>all!CY30</f>
        <v>1.86794624974876</v>
      </c>
      <c r="CZ29" s="33"/>
      <c r="DA29" s="33">
        <f>all!DA30</f>
        <v>0.29507674440741427</v>
      </c>
      <c r="DB29" s="33">
        <f>all!DB30</f>
        <v>8763.8570885882546</v>
      </c>
      <c r="DC29" s="33">
        <f>all!DC30</f>
        <v>14.271018892802751</v>
      </c>
      <c r="DD29" s="33">
        <f>all!DD30</f>
        <v>13.048857028445413</v>
      </c>
      <c r="DE29" s="33">
        <f>all!DE30</f>
        <v>5.6612380610752055E-3</v>
      </c>
      <c r="DF29" s="33">
        <f>all!DF30</f>
        <v>1.2939878142956492E-2</v>
      </c>
      <c r="DG29" s="33">
        <f>all!DG30</f>
        <v>5.5339436525015133E-4</v>
      </c>
      <c r="DH29" s="33">
        <f>all!DH30</f>
        <v>6.8124783305264841E-3</v>
      </c>
      <c r="DI29" s="33">
        <f>all!DI30</f>
        <v>3.4549514780312482</v>
      </c>
      <c r="DJ29" s="33">
        <f>all!DJ30</f>
        <v>1.3034707763328648</v>
      </c>
      <c r="DK29" s="33">
        <f>all!DK30</f>
        <v>3.099800673732184E-4</v>
      </c>
      <c r="DL29" s="33">
        <f>all!DL30</f>
        <v>1.0651009425233207E-3</v>
      </c>
      <c r="DM29" s="33">
        <f>all!DM30</f>
        <v>1.1044304860126445E-4</v>
      </c>
      <c r="DN29" s="33">
        <f>all!DN30</f>
        <v>7.3690548269167726E-4</v>
      </c>
      <c r="DO29" s="33">
        <f>all!DO30</f>
        <v>4.7274043849484225E-4</v>
      </c>
      <c r="DP29" s="33">
        <f>all!DP30</f>
        <v>2.9983550563491695E-2</v>
      </c>
      <c r="DQ29" s="33">
        <f>all!DQ30</f>
        <v>1.934252118567777E-4</v>
      </c>
      <c r="DR29" s="33">
        <f>all!DR30</f>
        <v>8.9945394666993348E-5</v>
      </c>
      <c r="DS29" s="33">
        <f>all!DS30</f>
        <v>0.41196244654653141</v>
      </c>
      <c r="DT29" s="33">
        <f>all!DT30</f>
        <v>8.9383809606852094E-3</v>
      </c>
      <c r="DU29" s="33"/>
      <c r="DV29" s="33">
        <f>all!DV30</f>
        <v>3.3540057000353289E-3</v>
      </c>
      <c r="DW29" s="33">
        <f>all!DW30</f>
        <v>99.614853378060573</v>
      </c>
      <c r="DX29" s="33">
        <f>all!DX30</f>
        <v>0.16221230449013185</v>
      </c>
      <c r="DY29" s="33">
        <f>all!DY30</f>
        <v>0.14832053586684579</v>
      </c>
      <c r="DZ29" s="33">
        <f>all!DZ30</f>
        <v>6.4348767179993647E-5</v>
      </c>
      <c r="EA29" s="33">
        <f>all!EA30</f>
        <v>1.4708182149832658E-4</v>
      </c>
      <c r="EB29" s="33">
        <f>all!EB30</f>
        <v>6.2901868432360369E-6</v>
      </c>
      <c r="EC29" s="33">
        <f>all!EC30</f>
        <v>7.7434401676890904E-5</v>
      </c>
      <c r="ED29" s="33">
        <f>all!ED30</f>
        <v>3.9270891963830157E-2</v>
      </c>
      <c r="EE29" s="33">
        <f>all!EE30</f>
        <v>1.4815970748320532E-2</v>
      </c>
      <c r="EF29" s="33">
        <f>all!EF30</f>
        <v>3.5234051228097603E-6</v>
      </c>
      <c r="EG29" s="33">
        <f>all!EG30</f>
        <v>1.2106527200272505E-5</v>
      </c>
      <c r="EH29" s="33">
        <f>all!EH30</f>
        <v>1.2553568573552837E-6</v>
      </c>
      <c r="EI29" s="33">
        <f>all!EI30</f>
        <v>8.3760758385033484E-6</v>
      </c>
      <c r="EJ29" s="33">
        <f>all!EJ30</f>
        <v>5.3734296429666779E-6</v>
      </c>
      <c r="EK29" s="33">
        <f>all!EK30</f>
        <v>3.408096415703907E-4</v>
      </c>
      <c r="EL29" s="33">
        <f>all!EL30</f>
        <v>2.1985780831390813E-6</v>
      </c>
      <c r="EM29" s="33">
        <f>all!EM30</f>
        <v>1.0223691704707681E-6</v>
      </c>
      <c r="EN29" s="33">
        <f>all!EN30</f>
        <v>4.6825933256529713E-3</v>
      </c>
      <c r="EO29" s="33">
        <f>all!EO30</f>
        <v>1.0159858836531263E-4</v>
      </c>
      <c r="EP29" s="33"/>
      <c r="EQ29" s="33">
        <f>all!EQ30</f>
        <v>199.22970675612115</v>
      </c>
    </row>
    <row r="30" spans="1:147" s="3" customFormat="1">
      <c r="A30" s="33" t="str">
        <f>all!A31</f>
        <v>LM-JB-14-11</v>
      </c>
      <c r="B30" s="33" t="str">
        <f>all!B31</f>
        <v>Fakos</v>
      </c>
      <c r="C30" s="33" t="str">
        <f>all!C31</f>
        <v>epithermal</v>
      </c>
      <c r="D30" s="33" t="str">
        <f>all!D31</f>
        <v>transitional</v>
      </c>
      <c r="E30" s="33" t="str">
        <f>all!E31</f>
        <v>pyrite</v>
      </c>
      <c r="F30" s="33" t="str">
        <f>all!F31</f>
        <v>anhedral, inclusions</v>
      </c>
      <c r="G30" s="33">
        <f>all!G31</f>
        <v>20.0686599314615</v>
      </c>
      <c r="H30" s="33">
        <f>all!H31</f>
        <v>470878.61404256697</v>
      </c>
      <c r="I30" s="33">
        <f>all!I31</f>
        <v>57.173051821138401</v>
      </c>
      <c r="J30" s="33">
        <f>all!J31</f>
        <v>1432.0066778779301</v>
      </c>
      <c r="K30" s="33">
        <f>all!K31</f>
        <v>24.4549736586733</v>
      </c>
      <c r="L30" s="33">
        <f>all!L31</f>
        <v>2.3017266371715399</v>
      </c>
      <c r="M30" s="33">
        <f>all!M31</f>
        <v>0.49839534538004598</v>
      </c>
      <c r="N30" s="33">
        <f>all!N31</f>
        <v>0.61520198658263103</v>
      </c>
      <c r="O30" s="33">
        <f>all!O31</f>
        <v>1829.0244480890201</v>
      </c>
      <c r="P30" s="33">
        <f>all!P31</f>
        <v>1.5058541495296001</v>
      </c>
      <c r="Q30" s="33">
        <f>all!Q31</f>
        <v>4.5518477721375596</v>
      </c>
      <c r="R30" s="33">
        <f>all!R31</f>
        <v>0.202434901744771</v>
      </c>
      <c r="S30" s="33">
        <f>all!S31</f>
        <v>6.4481261313602024E-3</v>
      </c>
      <c r="T30" s="33">
        <f>all!T31</f>
        <v>1.44194116073847</v>
      </c>
      <c r="U30" s="33">
        <f>all!U31</f>
        <v>197.81972509764199</v>
      </c>
      <c r="V30" s="33">
        <f>all!V31</f>
        <v>3.2888824363777802</v>
      </c>
      <c r="W30" s="33">
        <f>all!W31</f>
        <v>0.37064502066252702</v>
      </c>
      <c r="X30" s="33">
        <f>all!X31</f>
        <v>5.0917153147233298</v>
      </c>
      <c r="Y30" s="33">
        <f>all!Y31</f>
        <v>536.883263881792</v>
      </c>
      <c r="Z30" s="33">
        <f>all!Z31</f>
        <v>25.4989248522213</v>
      </c>
      <c r="AA30" s="33">
        <f>all!AA31</f>
        <v>3.9925129333797743E-2</v>
      </c>
      <c r="AB30" s="33">
        <f>all!AB31</f>
        <v>2.8048073963824484E-3</v>
      </c>
      <c r="AC30" s="33">
        <f>all!AC31</f>
        <v>4.7494355975744314E-2</v>
      </c>
      <c r="AD30" s="33">
        <f>all!AD31</f>
        <v>3.1258768509558894E-2</v>
      </c>
      <c r="AE30" s="33">
        <f>all!AE31</f>
        <v>9.4838406358749815E-3</v>
      </c>
      <c r="AF30" s="33">
        <f>all!AF31</f>
        <v>0.36845947416456781</v>
      </c>
      <c r="AG30" s="33">
        <f>all!AG31</f>
        <v>7.9615266758501432E-2</v>
      </c>
      <c r="AH30" s="33">
        <f>all!AH31</f>
        <v>8.4782821115089932E-3</v>
      </c>
      <c r="AI30" s="33">
        <f>all!AI31</f>
        <v>0.44599551781830316</v>
      </c>
      <c r="AJ30" s="33">
        <f>all!AJ31</f>
        <v>2.6338530156489664E-2</v>
      </c>
      <c r="AK30" s="33">
        <f>all!AK31</f>
        <v>8.9057959170211504E-2</v>
      </c>
      <c r="AL30" s="33">
        <f>all!AL31</f>
        <v>3.4600168925126851</v>
      </c>
      <c r="AM30" s="33">
        <f>all!AM31</f>
        <v>7.9615266758501432E-2</v>
      </c>
      <c r="AN30" s="33"/>
      <c r="AO30" s="33"/>
      <c r="AP30" s="33">
        <f>all!AP31</f>
        <v>0.26419379510117003</v>
      </c>
      <c r="AQ30" s="33">
        <f>all!AQ31</f>
        <v>9.7791204866204708</v>
      </c>
      <c r="AR30" s="33">
        <f>all!AR31</f>
        <v>3.4537254713678599E-2</v>
      </c>
      <c r="AS30" s="33">
        <f>all!AS31</f>
        <v>0.22416683070253801</v>
      </c>
      <c r="AT30" s="33">
        <f>all!AT31</f>
        <v>0.23483448203777199</v>
      </c>
      <c r="AU30" s="33">
        <f>all!AU31</f>
        <v>1.31770055585734</v>
      </c>
      <c r="AV30" s="33">
        <f>all!AV31</f>
        <v>5.4031320314170302E-2</v>
      </c>
      <c r="AW30" s="33">
        <f>all!AW31</f>
        <v>0.47973117931853998</v>
      </c>
      <c r="AX30" s="33">
        <f>all!AX31</f>
        <v>0.15033888407156001</v>
      </c>
      <c r="AY30" s="33">
        <f>all!AY31</f>
        <v>1.5058541495296001</v>
      </c>
      <c r="AZ30" s="33">
        <f>all!AZ31</f>
        <v>3.1430960816004501E-2</v>
      </c>
      <c r="BA30" s="33">
        <f>all!BA31</f>
        <v>0.202434901744771</v>
      </c>
      <c r="BB30" s="33">
        <f>all!BB31</f>
        <v>5.5324031975343404E-3</v>
      </c>
      <c r="BC30" s="33">
        <f>all!BC31</f>
        <v>0.105545664295805</v>
      </c>
      <c r="BD30" s="33">
        <f>all!BD31</f>
        <v>3.2896757767974301E-2</v>
      </c>
      <c r="BE30" s="33">
        <f>all!BE31</f>
        <v>0.217177916035312</v>
      </c>
      <c r="BF30" s="33">
        <f>all!BF31</f>
        <v>2.13810441751923E-2</v>
      </c>
      <c r="BG30" s="33">
        <f>all!BG31</f>
        <v>1.54103751786427E-2</v>
      </c>
      <c r="BH30" s="33">
        <f>all!BH31</f>
        <v>2.4601778759087801E-2</v>
      </c>
      <c r="BI30" s="33">
        <f>all!BI31</f>
        <v>2.1707341091416501E-2</v>
      </c>
      <c r="BJ30" s="33"/>
      <c r="BK30" s="33">
        <f>all!BK31</f>
        <v>1.38253036840789</v>
      </c>
      <c r="BL30" s="33">
        <f>all!BL31</f>
        <v>28559.5679002951</v>
      </c>
      <c r="BM30" s="33">
        <f>all!BM31</f>
        <v>50.333588083516503</v>
      </c>
      <c r="BN30" s="33">
        <f>all!BN31</f>
        <v>850.93726416106404</v>
      </c>
      <c r="BO30" s="33">
        <f>all!BO31</f>
        <v>6.07765071064156</v>
      </c>
      <c r="BP30" s="33">
        <f>all!BP31</f>
        <v>0.59746660289603004</v>
      </c>
      <c r="BQ30" s="33">
        <f>all!BQ31</f>
        <v>0.23967550561547901</v>
      </c>
      <c r="BR30" s="33">
        <f>all!BR31</f>
        <v>0.49101248435364597</v>
      </c>
      <c r="BS30" s="33">
        <f>all!BS31</f>
        <v>877.48750982688102</v>
      </c>
      <c r="BT30" s="33">
        <f>all!BT31</f>
        <v>0.49833383423843203</v>
      </c>
      <c r="BU30" s="33">
        <f>all!BU31</f>
        <v>1.09277334843322</v>
      </c>
      <c r="BV30" s="33">
        <f>all!BV31</f>
        <v>5.9165966529888198E-3</v>
      </c>
      <c r="BW30" s="33">
        <f>all!BW31</f>
        <v>1.0647161370186E-2</v>
      </c>
      <c r="BX30" s="33">
        <f>all!BX31</f>
        <v>0.38634678192760102</v>
      </c>
      <c r="BY30" s="33">
        <f>all!BY31</f>
        <v>79.118174901057401</v>
      </c>
      <c r="BZ30" s="33">
        <f>all!BZ31</f>
        <v>0.72900374592249195</v>
      </c>
      <c r="CA30" s="33">
        <f>all!CA31</f>
        <v>0.32485949617204102</v>
      </c>
      <c r="CB30" s="33">
        <f>all!CB31</f>
        <v>1.7227814191309201</v>
      </c>
      <c r="CC30" s="33">
        <f>all!CC31</f>
        <v>64.731488153827698</v>
      </c>
      <c r="CD30" s="33">
        <f>all!CD31</f>
        <v>4.8522324344440602</v>
      </c>
      <c r="CE30" s="33"/>
      <c r="CF30" s="33">
        <f>all!CF31</f>
        <v>20.0686599314615</v>
      </c>
      <c r="CG30" s="33">
        <f>all!CG31</f>
        <v>470878.61404256697</v>
      </c>
      <c r="CH30" s="33">
        <f>all!CH31</f>
        <v>57.173051821138401</v>
      </c>
      <c r="CI30" s="33">
        <f>all!CI31</f>
        <v>1432.0066778779301</v>
      </c>
      <c r="CJ30" s="33">
        <f>all!CJ31</f>
        <v>24.4549736586733</v>
      </c>
      <c r="CK30" s="33">
        <f>all!CK31</f>
        <v>2.3017266371715399</v>
      </c>
      <c r="CL30" s="33">
        <f>all!CL31</f>
        <v>0.49839534538004598</v>
      </c>
      <c r="CM30" s="33">
        <f>all!CM31</f>
        <v>0.61520198658263103</v>
      </c>
      <c r="CN30" s="33">
        <f>all!CN31</f>
        <v>1829.0244480890201</v>
      </c>
      <c r="CO30" s="33">
        <f>all!CO31</f>
        <v>1.5058541495296001</v>
      </c>
      <c r="CP30" s="33">
        <f>all!CP31</f>
        <v>4.5518477721375596</v>
      </c>
      <c r="CQ30" s="33">
        <f>all!CQ31</f>
        <v>0.202434901744771</v>
      </c>
      <c r="CR30" s="33">
        <f>all!CR31</f>
        <v>6.4481261313602024E-3</v>
      </c>
      <c r="CS30" s="33">
        <f>all!CS31</f>
        <v>1.44194116073847</v>
      </c>
      <c r="CT30" s="33">
        <f>all!CT31</f>
        <v>197.81972509764199</v>
      </c>
      <c r="CU30" s="33">
        <f>all!CU31</f>
        <v>3.2888824363777802</v>
      </c>
      <c r="CV30" s="33">
        <f>all!CV31</f>
        <v>0.37064502066252702</v>
      </c>
      <c r="CW30" s="33">
        <f>all!CW31</f>
        <v>5.0917153147233298</v>
      </c>
      <c r="CX30" s="33">
        <f>all!CX31</f>
        <v>536.883263881792</v>
      </c>
      <c r="CY30" s="33">
        <f>all!CY31</f>
        <v>25.4989248522213</v>
      </c>
      <c r="CZ30" s="33"/>
      <c r="DA30" s="33">
        <f>all!DA31</f>
        <v>0.36529618901212713</v>
      </c>
      <c r="DB30" s="33">
        <f>all!DB31</f>
        <v>8431.8849322690839</v>
      </c>
      <c r="DC30" s="33">
        <f>all!DC31</f>
        <v>0.97013316468711019</v>
      </c>
      <c r="DD30" s="33">
        <f>all!DD31</f>
        <v>24.398086971924105</v>
      </c>
      <c r="DE30" s="33">
        <f>all!DE31</f>
        <v>0.38483891446626539</v>
      </c>
      <c r="DF30" s="33">
        <f>all!DF31</f>
        <v>3.5199979158457559E-2</v>
      </c>
      <c r="DG30" s="33">
        <f>all!DG31</f>
        <v>7.1482200332751884E-3</v>
      </c>
      <c r="DH30" s="33">
        <f>all!DH31</f>
        <v>8.4726895273740683E-3</v>
      </c>
      <c r="DI30" s="33">
        <f>all!DI31</f>
        <v>24.412511853577875</v>
      </c>
      <c r="DJ30" s="33">
        <f>all!DJ31</f>
        <v>1.9071101184518748E-2</v>
      </c>
      <c r="DK30" s="33">
        <f>all!DK31</f>
        <v>4.2198236107931344E-2</v>
      </c>
      <c r="DL30" s="33">
        <f>all!DL31</f>
        <v>1.8008460181367571E-3</v>
      </c>
      <c r="DM30" s="33">
        <f>all!DM31</f>
        <v>5.6159540589107999E-5</v>
      </c>
      <c r="DN30" s="33">
        <f>all!DN31</f>
        <v>1.2146753944389438E-2</v>
      </c>
      <c r="DO30" s="33">
        <f>all!DO31</f>
        <v>1.6246692271488337</v>
      </c>
      <c r="DP30" s="33">
        <f>all!DP31</f>
        <v>2.5774940723963795E-2</v>
      </c>
      <c r="DQ30" s="33">
        <f>all!DQ31</f>
        <v>1.8817663235840146E-3</v>
      </c>
      <c r="DR30" s="33">
        <f>all!DR31</f>
        <v>2.4912580013745401E-2</v>
      </c>
      <c r="DS30" s="33">
        <f>all!DS31</f>
        <v>2.5911354434449421</v>
      </c>
      <c r="DT30" s="33">
        <f>all!DT31</f>
        <v>0.12201587944390425</v>
      </c>
      <c r="DU30" s="33"/>
      <c r="DV30" s="33">
        <f>all!DV31</f>
        <v>4.3036966217504307E-3</v>
      </c>
      <c r="DW30" s="33">
        <f>all!DW31</f>
        <v>99.339319132043045</v>
      </c>
      <c r="DX30" s="33">
        <f>all!DX31</f>
        <v>1.142951651043193E-2</v>
      </c>
      <c r="DY30" s="33">
        <f>all!DY31</f>
        <v>0.28744336140544052</v>
      </c>
      <c r="DZ30" s="33">
        <f>all!DZ31</f>
        <v>4.5339370788004185E-3</v>
      </c>
      <c r="EA30" s="33">
        <f>all!EA31</f>
        <v>4.1470465870343414E-4</v>
      </c>
      <c r="EB30" s="33">
        <f>all!EB31</f>
        <v>8.4215963193949125E-5</v>
      </c>
      <c r="EC30" s="33">
        <f>all!EC31</f>
        <v>9.9820053953230531E-5</v>
      </c>
      <c r="ED30" s="33">
        <f>all!ED31</f>
        <v>0.28761330655217299</v>
      </c>
      <c r="EE30" s="33">
        <f>all!EE31</f>
        <v>2.2468406791440466E-4</v>
      </c>
      <c r="EF30" s="33">
        <f>all!EF31</f>
        <v>4.9715384842271681E-4</v>
      </c>
      <c r="EG30" s="33">
        <f>all!EG31</f>
        <v>2.1216468054339822E-5</v>
      </c>
      <c r="EH30" s="33">
        <f>all!EH31</f>
        <v>6.6163741200261058E-7</v>
      </c>
      <c r="EI30" s="33">
        <f>all!EI31</f>
        <v>1.4310563725581895E-4</v>
      </c>
      <c r="EJ30" s="33">
        <f>all!EJ31</f>
        <v>1.9140860689653115E-2</v>
      </c>
      <c r="EK30" s="33">
        <f>all!EK31</f>
        <v>3.0366461150203243E-4</v>
      </c>
      <c r="EL30" s="33">
        <f>all!EL31</f>
        <v>2.2169821677125121E-5</v>
      </c>
      <c r="EM30" s="33">
        <f>all!EM31</f>
        <v>2.9350480423622486E-4</v>
      </c>
      <c r="EN30" s="33">
        <f>all!EN31</f>
        <v>3.0527175453455374E-2</v>
      </c>
      <c r="EO30" s="33">
        <f>all!EO31</f>
        <v>1.437516579580866E-3</v>
      </c>
      <c r="EP30" s="33"/>
      <c r="EQ30" s="33">
        <f>all!EQ31</f>
        <v>198.67863826408609</v>
      </c>
    </row>
    <row r="31" spans="1:147" s="3" customFormat="1">
      <c r="A31" s="33" t="str">
        <f>all!A32</f>
        <v>LM-JB-14-12</v>
      </c>
      <c r="B31" s="33" t="str">
        <f>all!B32</f>
        <v>Fakos</v>
      </c>
      <c r="C31" s="33" t="str">
        <f>all!C32</f>
        <v>epithermal</v>
      </c>
      <c r="D31" s="33" t="str">
        <f>all!D32</f>
        <v>transitional</v>
      </c>
      <c r="E31" s="33" t="str">
        <f>all!E32</f>
        <v>pyrite</v>
      </c>
      <c r="F31" s="33" t="str">
        <f>all!F32</f>
        <v>anhedral, inclusions</v>
      </c>
      <c r="G31" s="33">
        <f>all!G32</f>
        <v>29.1850442542728</v>
      </c>
      <c r="H31" s="33">
        <f>all!H32</f>
        <v>466187.44916903198</v>
      </c>
      <c r="I31" s="33">
        <f>all!I32</f>
        <v>106.200619243994</v>
      </c>
      <c r="J31" s="33">
        <f>all!J32</f>
        <v>273.54840443590098</v>
      </c>
      <c r="K31" s="33">
        <f>all!K32</f>
        <v>0.27149494819214598</v>
      </c>
      <c r="L31" s="33">
        <f>all!L32</f>
        <v>1.2884033465710201</v>
      </c>
      <c r="M31" s="33">
        <f>all!M32</f>
        <v>0.61115952578909405</v>
      </c>
      <c r="N31" s="33">
        <f>all!N32</f>
        <v>0.51376384283554799</v>
      </c>
      <c r="O31" s="33">
        <f>all!O32</f>
        <v>370.28578669338299</v>
      </c>
      <c r="P31" s="33">
        <f>all!P32</f>
        <v>97.495055717599698</v>
      </c>
      <c r="Q31" s="33">
        <f>all!Q32</f>
        <v>3.0657729570030299E-2</v>
      </c>
      <c r="R31" s="33">
        <f>all!R32</f>
        <v>6.9961926889519896E-2</v>
      </c>
      <c r="S31" s="33">
        <f>all!S32</f>
        <v>1.3807559699919947E-2</v>
      </c>
      <c r="T31" s="33">
        <f>all!T32</f>
        <v>0.23477103067777999</v>
      </c>
      <c r="U31" s="33">
        <f>all!U32</f>
        <v>6.6471212438412003E-2</v>
      </c>
      <c r="V31" s="33">
        <f>all!V32</f>
        <v>1.05435254681433</v>
      </c>
      <c r="W31" s="33">
        <f>all!W32</f>
        <v>2.6069741347575701E-2</v>
      </c>
      <c r="X31" s="33">
        <f>all!X32</f>
        <v>8.2212837913255898E-2</v>
      </c>
      <c r="Y31" s="33">
        <f>all!Y32</f>
        <v>11.317350782999</v>
      </c>
      <c r="Z31" s="33">
        <f>all!Z32</f>
        <v>3.1845722687447302</v>
      </c>
      <c r="AA31" s="33">
        <f>all!AA32</f>
        <v>0.38823337121265999</v>
      </c>
      <c r="AB31" s="33">
        <f>all!AB32</f>
        <v>8.6146535162679072</v>
      </c>
      <c r="AC31" s="33">
        <f>all!AC32</f>
        <v>0.28138849186583631</v>
      </c>
      <c r="AD31" s="33">
        <f>all!AD32</f>
        <v>0.28680717181276516</v>
      </c>
      <c r="AE31" s="33">
        <f>all!AE32</f>
        <v>7.2643182569507849E-3</v>
      </c>
      <c r="AF31" s="33">
        <f>all!AF32</f>
        <v>5.8733897811372518E-3</v>
      </c>
      <c r="AG31" s="33">
        <f>all!AG32</f>
        <v>2.8867750290226387E-4</v>
      </c>
      <c r="AH31" s="33">
        <f>all!AH32</f>
        <v>2.7089139638655137E-3</v>
      </c>
      <c r="AI31" s="33">
        <f>all!AI32</f>
        <v>2.9986381354596747E-2</v>
      </c>
      <c r="AJ31" s="33">
        <f>all!AJ32</f>
        <v>0.91802718676815409</v>
      </c>
      <c r="AK31" s="33">
        <f>all!AK32</f>
        <v>7.7412766986201275E-4</v>
      </c>
      <c r="AL31" s="33">
        <f>all!AL32</f>
        <v>6.2590230557597404E-4</v>
      </c>
      <c r="AM31" s="33">
        <f>all!AM32</f>
        <v>2.8867750290226387E-4</v>
      </c>
      <c r="AN31" s="33"/>
      <c r="AO31" s="33"/>
      <c r="AP31" s="33">
        <f>all!AP32</f>
        <v>0.26973542692289398</v>
      </c>
      <c r="AQ31" s="33">
        <f>all!AQ32</f>
        <v>7.2832172493150598</v>
      </c>
      <c r="AR31" s="33">
        <f>all!AR32</f>
        <v>4.6651533700978402E-2</v>
      </c>
      <c r="AS31" s="33">
        <f>all!AS32</f>
        <v>0.23550510110473</v>
      </c>
      <c r="AT31" s="33">
        <f>all!AT32</f>
        <v>0.22461447810986501</v>
      </c>
      <c r="AU31" s="33">
        <f>all!AU32</f>
        <v>0.81267052364946701</v>
      </c>
      <c r="AV31" s="33">
        <f>all!AV32</f>
        <v>4.1897040000612701E-2</v>
      </c>
      <c r="AW31" s="33">
        <f>all!AW32</f>
        <v>0.392341976666091</v>
      </c>
      <c r="AX31" s="33">
        <f>all!AX32</f>
        <v>0.18888130848087401</v>
      </c>
      <c r="AY31" s="33">
        <f>all!AY32</f>
        <v>1.01561930607033</v>
      </c>
      <c r="AZ31" s="33">
        <f>all!AZ32</f>
        <v>3.0657729570030299E-2</v>
      </c>
      <c r="BA31" s="33">
        <f>all!BA32</f>
        <v>1.30832154665552E-3</v>
      </c>
      <c r="BB31" s="33">
        <f>all!BB32</f>
        <v>1.46057812042244E-2</v>
      </c>
      <c r="BC31" s="33">
        <f>all!BC32</f>
        <v>0.12013781926773399</v>
      </c>
      <c r="BD31" s="33">
        <f>all!BD32</f>
        <v>6.6471212438412003E-2</v>
      </c>
      <c r="BE31" s="33">
        <f>all!BE32</f>
        <v>0.17334606604984801</v>
      </c>
      <c r="BF31" s="33">
        <f>all!BF32</f>
        <v>2.6069741347575701E-2</v>
      </c>
      <c r="BG31" s="33">
        <f>all!BG32</f>
        <v>1.24670469111158E-2</v>
      </c>
      <c r="BH31" s="33">
        <f>all!BH32</f>
        <v>2.30272613049705E-2</v>
      </c>
      <c r="BI31" s="33">
        <f>all!BI32</f>
        <v>1.27695496366522E-2</v>
      </c>
      <c r="BJ31" s="33"/>
      <c r="BK31" s="33">
        <f>all!BK32</f>
        <v>10.571926388390199</v>
      </c>
      <c r="BL31" s="33">
        <f>all!BL32</f>
        <v>45973.725313260402</v>
      </c>
      <c r="BM31" s="33">
        <f>all!BM32</f>
        <v>19.490881790705799</v>
      </c>
      <c r="BN31" s="33">
        <f>all!BN32</f>
        <v>45.310547046713602</v>
      </c>
      <c r="BO31" s="33">
        <f>all!BO32</f>
        <v>0.186411035518943</v>
      </c>
      <c r="BP31" s="33">
        <f>all!BP32</f>
        <v>0.88006231175652205</v>
      </c>
      <c r="BQ31" s="33">
        <f>all!BQ32</f>
        <v>0.208396925915937</v>
      </c>
      <c r="BR31" s="33">
        <f>all!BR32</f>
        <v>0.369593726376301</v>
      </c>
      <c r="BS31" s="33">
        <f>all!BS32</f>
        <v>48.239132658370501</v>
      </c>
      <c r="BT31" s="33">
        <f>all!BT32</f>
        <v>12.917595427329999</v>
      </c>
      <c r="BU31" s="33">
        <f>all!BU32</f>
        <v>1.62419746876084E-2</v>
      </c>
      <c r="BV31" s="33">
        <f>all!BV32</f>
        <v>9.4386392281935003E-2</v>
      </c>
      <c r="BW31" s="33">
        <f>all!BW32</f>
        <v>6.3613404973136304E-3</v>
      </c>
      <c r="BX31" s="33">
        <f>all!BX32</f>
        <v>0.221726777098537</v>
      </c>
      <c r="BY31" s="33">
        <f>all!BY32</f>
        <v>3.3599556527651502E-2</v>
      </c>
      <c r="BZ31" s="33">
        <f>all!BZ32</f>
        <v>0.98403411017548004</v>
      </c>
      <c r="CA31" s="33">
        <f>all!CA32</f>
        <v>1.1724239479346799E-2</v>
      </c>
      <c r="CB31" s="33">
        <f>all!CB32</f>
        <v>6.9507372939783402E-2</v>
      </c>
      <c r="CC31" s="33">
        <f>all!CC32</f>
        <v>7.4609275293271198</v>
      </c>
      <c r="CD31" s="33">
        <f>all!CD32</f>
        <v>1.9832974530662499</v>
      </c>
      <c r="CE31" s="33"/>
      <c r="CF31" s="33">
        <f>all!CF32</f>
        <v>29.1850442542728</v>
      </c>
      <c r="CG31" s="33">
        <f>all!CG32</f>
        <v>466187.44916903198</v>
      </c>
      <c r="CH31" s="33">
        <f>all!CH32</f>
        <v>106.200619243994</v>
      </c>
      <c r="CI31" s="33">
        <f>all!CI32</f>
        <v>273.54840443590098</v>
      </c>
      <c r="CJ31" s="33">
        <f>all!CJ32</f>
        <v>0.27149494819214598</v>
      </c>
      <c r="CK31" s="33">
        <f>all!CK32</f>
        <v>1.2884033465710201</v>
      </c>
      <c r="CL31" s="33">
        <f>all!CL32</f>
        <v>0.61115952578909405</v>
      </c>
      <c r="CM31" s="33">
        <f>all!CM32</f>
        <v>0.51376384283554799</v>
      </c>
      <c r="CN31" s="33">
        <f>all!CN32</f>
        <v>370.28578669338299</v>
      </c>
      <c r="CO31" s="33">
        <f>all!CO32</f>
        <v>97.495055717599698</v>
      </c>
      <c r="CP31" s="33">
        <f>all!CP32</f>
        <v>3.0657729570030299E-2</v>
      </c>
      <c r="CQ31" s="33">
        <f>all!CQ32</f>
        <v>6.9961926889519896E-2</v>
      </c>
      <c r="CR31" s="33">
        <f>all!CR32</f>
        <v>1.3807559699919947E-2</v>
      </c>
      <c r="CS31" s="33">
        <f>all!CS32</f>
        <v>0.23477103067777999</v>
      </c>
      <c r="CT31" s="33">
        <f>all!CT32</f>
        <v>6.6471212438412003E-2</v>
      </c>
      <c r="CU31" s="33">
        <f>all!CU32</f>
        <v>1.05435254681433</v>
      </c>
      <c r="CV31" s="33">
        <f>all!CV32</f>
        <v>2.6069741347575701E-2</v>
      </c>
      <c r="CW31" s="33">
        <f>all!CW32</f>
        <v>8.2212837913255898E-2</v>
      </c>
      <c r="CX31" s="33">
        <f>all!CX32</f>
        <v>11.317350782999</v>
      </c>
      <c r="CY31" s="33">
        <f>all!CY32</f>
        <v>3.1845722687447302</v>
      </c>
      <c r="CZ31" s="33"/>
      <c r="DA31" s="33">
        <f>all!DA32</f>
        <v>0.5312355423155416</v>
      </c>
      <c r="DB31" s="33">
        <f>all!DB32</f>
        <v>8347.8816217930344</v>
      </c>
      <c r="DC31" s="33">
        <f>all!DC32</f>
        <v>1.8020507836668296</v>
      </c>
      <c r="DD31" s="33">
        <f>all!DD32</f>
        <v>4.660633128016114</v>
      </c>
      <c r="DE31" s="33">
        <f>all!DE32</f>
        <v>4.2724160166201803E-3</v>
      </c>
      <c r="DF31" s="33">
        <f>all!DF32</f>
        <v>1.9703369728873224E-2</v>
      </c>
      <c r="DG31" s="33">
        <f>all!DG32</f>
        <v>8.7655368499504338E-3</v>
      </c>
      <c r="DH31" s="33">
        <f>all!DH32</f>
        <v>7.0756623445193227E-3</v>
      </c>
      <c r="DI31" s="33">
        <f>all!DI32</f>
        <v>4.9423101841576127</v>
      </c>
      <c r="DJ31" s="33">
        <f>all!DJ32</f>
        <v>1.2347398140526811</v>
      </c>
      <c r="DK31" s="33">
        <f>all!DK32</f>
        <v>2.8421471360447561E-4</v>
      </c>
      <c r="DL31" s="33">
        <f>all!DL32</f>
        <v>6.22376163271565E-4</v>
      </c>
      <c r="DM31" s="33">
        <f>all!DM32</f>
        <v>1.2025605479907285E-4</v>
      </c>
      <c r="DN31" s="33">
        <f>all!DN32</f>
        <v>1.9776853734123495E-3</v>
      </c>
      <c r="DO31" s="33">
        <f>all!DO32</f>
        <v>5.4591994446790413E-4</v>
      </c>
      <c r="DP31" s="33">
        <f>all!DP32</f>
        <v>8.2629509938427111E-3</v>
      </c>
      <c r="DQ31" s="33">
        <f>all!DQ32</f>
        <v>1.3235618610152688E-4</v>
      </c>
      <c r="DR31" s="33">
        <f>all!DR32</f>
        <v>4.022483143840808E-4</v>
      </c>
      <c r="DS31" s="33">
        <f>all!DS32</f>
        <v>5.4620418836867766E-2</v>
      </c>
      <c r="DT31" s="33">
        <f>all!DT32</f>
        <v>1.5238618423149245E-2</v>
      </c>
      <c r="DU31" s="33"/>
      <c r="DV31" s="33">
        <f>all!DV32</f>
        <v>6.3528160732650597E-3</v>
      </c>
      <c r="DW31" s="33">
        <f>all!DW32</f>
        <v>99.828705574712231</v>
      </c>
      <c r="DX31" s="33">
        <f>all!DX32</f>
        <v>2.1549945874138495E-2</v>
      </c>
      <c r="DY31" s="33">
        <f>all!DY32</f>
        <v>5.5734495696949861E-2</v>
      </c>
      <c r="DZ31" s="33">
        <f>all!DZ32</f>
        <v>5.1091975178758121E-5</v>
      </c>
      <c r="EA31" s="33">
        <f>all!EA32</f>
        <v>2.3562407621574544E-4</v>
      </c>
      <c r="EB31" s="33">
        <f>all!EB32</f>
        <v>1.0482326379827612E-4</v>
      </c>
      <c r="EC31" s="33">
        <f>all!EC32</f>
        <v>8.4614785515535403E-5</v>
      </c>
      <c r="ED31" s="33">
        <f>all!ED32</f>
        <v>5.9102949776520489E-2</v>
      </c>
      <c r="EE31" s="33">
        <f>all!EE32</f>
        <v>1.4765719369648248E-2</v>
      </c>
      <c r="EF31" s="33">
        <f>all!EF32</f>
        <v>3.3988008275479343E-6</v>
      </c>
      <c r="EG31" s="33">
        <f>all!EG32</f>
        <v>7.4427273378861145E-6</v>
      </c>
      <c r="EH31" s="33">
        <f>all!EH32</f>
        <v>1.4380901445431085E-6</v>
      </c>
      <c r="EI31" s="33">
        <f>all!EI32</f>
        <v>2.3650283965022312E-5</v>
      </c>
      <c r="EJ31" s="33">
        <f>all!EJ32</f>
        <v>6.5284204871060412E-6</v>
      </c>
      <c r="EK31" s="33">
        <f>all!EK32</f>
        <v>9.8813056930414963E-5</v>
      </c>
      <c r="EL31" s="33">
        <f>all!EL32</f>
        <v>1.5827903810743242E-6</v>
      </c>
      <c r="EM31" s="33">
        <f>all!EM32</f>
        <v>4.8103136057585388E-6</v>
      </c>
      <c r="EN31" s="33">
        <f>all!EN32</f>
        <v>6.5318196369703197E-4</v>
      </c>
      <c r="EO31" s="33">
        <f>all!EO32</f>
        <v>1.8223204650609352E-4</v>
      </c>
      <c r="EP31" s="33"/>
      <c r="EQ31" s="33">
        <f>all!EQ32</f>
        <v>199.65741114942446</v>
      </c>
    </row>
    <row r="32" spans="1:147" s="3" customFormat="1">
      <c r="A32" s="33" t="str">
        <f>all!A33</f>
        <v>LM-JB-14-13</v>
      </c>
      <c r="B32" s="33" t="str">
        <f>all!B33</f>
        <v>Fakos</v>
      </c>
      <c r="C32" s="33" t="str">
        <f>all!C33</f>
        <v>epithermal</v>
      </c>
      <c r="D32" s="33" t="str">
        <f>all!D33</f>
        <v>transitional</v>
      </c>
      <c r="E32" s="33" t="str">
        <f>all!E33</f>
        <v>pyrite</v>
      </c>
      <c r="F32" s="33" t="str">
        <f>all!F33</f>
        <v>anhedral, inclusions</v>
      </c>
      <c r="G32" s="33">
        <f>all!G33</f>
        <v>15.2119894735572</v>
      </c>
      <c r="H32" s="33">
        <f>all!H33</f>
        <v>462791.57814996998</v>
      </c>
      <c r="I32" s="33">
        <f>all!I33</f>
        <v>60.112634120604</v>
      </c>
      <c r="J32" s="33">
        <f>all!J33</f>
        <v>426.35852327698501</v>
      </c>
      <c r="K32" s="33">
        <f>all!K33</f>
        <v>14.1226327528617</v>
      </c>
      <c r="L32" s="33">
        <f>all!L33</f>
        <v>1.00604792482172</v>
      </c>
      <c r="M32" s="33">
        <f>all!M33</f>
        <v>3.9395628514654897E-2</v>
      </c>
      <c r="N32" s="33">
        <f>all!N33</f>
        <v>0.831990343911302</v>
      </c>
      <c r="O32" s="33">
        <f>all!O33</f>
        <v>3291.2011205814601</v>
      </c>
      <c r="P32" s="33">
        <f>all!P33</f>
        <v>34.751344276898003</v>
      </c>
      <c r="Q32" s="33">
        <f>all!Q33</f>
        <v>1.7917432576694801</v>
      </c>
      <c r="R32" s="33">
        <f>all!R33</f>
        <v>0.11286362723425</v>
      </c>
      <c r="S32" s="33">
        <f>all!S33</f>
        <v>6.3546472626422601E-3</v>
      </c>
      <c r="T32" s="33">
        <f>all!T33</f>
        <v>6.7240152987417701E-2</v>
      </c>
      <c r="U32" s="33">
        <f>all!U33</f>
        <v>15.777467510497299</v>
      </c>
      <c r="V32" s="33">
        <f>all!V33</f>
        <v>3.3833751045922398</v>
      </c>
      <c r="W32" s="33">
        <f>all!W33</f>
        <v>0.394830078511475</v>
      </c>
      <c r="X32" s="33">
        <f>all!X33</f>
        <v>0.23298031935191599</v>
      </c>
      <c r="Y32" s="33">
        <f>all!Y33</f>
        <v>192.96506198985401</v>
      </c>
      <c r="Z32" s="33">
        <f>all!Z33</f>
        <v>43.4601675072402</v>
      </c>
      <c r="AA32" s="33">
        <f>all!AA33</f>
        <v>0.14099081134482599</v>
      </c>
      <c r="AB32" s="33">
        <f>all!AB33</f>
        <v>0.18009137985157753</v>
      </c>
      <c r="AC32" s="33">
        <f>all!AC33</f>
        <v>0.22522298627056805</v>
      </c>
      <c r="AD32" s="33">
        <f>all!AD33</f>
        <v>1.8264649262754212E-2</v>
      </c>
      <c r="AE32" s="33">
        <f>all!AE33</f>
        <v>1.2073704791397209E-3</v>
      </c>
      <c r="AF32" s="33">
        <f>all!AF33</f>
        <v>8.176333761044717E-2</v>
      </c>
      <c r="AG32" s="33">
        <f>all!AG33</f>
        <v>2.9806433936578208E-2</v>
      </c>
      <c r="AH32" s="33">
        <f>all!AH33</f>
        <v>9.2853247069341963E-3</v>
      </c>
      <c r="AI32" s="33">
        <f>all!AI33</f>
        <v>0.72297892353288085</v>
      </c>
      <c r="AJ32" s="33">
        <f>all!AJ33</f>
        <v>0.5781038343316709</v>
      </c>
      <c r="AK32" s="33">
        <f>all!AK33</f>
        <v>3.8757296658217888E-3</v>
      </c>
      <c r="AL32" s="33">
        <f>all!AL33</f>
        <v>0.26246508311119687</v>
      </c>
      <c r="AM32" s="33">
        <f>all!AM33</f>
        <v>2.9806433936578208E-2</v>
      </c>
      <c r="AN32" s="33"/>
      <c r="AO32" s="33"/>
      <c r="AP32" s="33">
        <f>all!AP33</f>
        <v>0.15490387317460599</v>
      </c>
      <c r="AQ32" s="33">
        <f>all!AQ33</f>
        <v>9.8039675479450299</v>
      </c>
      <c r="AR32" s="33">
        <f>all!AR33</f>
        <v>2.4464585402761099E-2</v>
      </c>
      <c r="AS32" s="33">
        <f>all!AS33</f>
        <v>0.21891178162713601</v>
      </c>
      <c r="AT32" s="33">
        <f>all!AT33</f>
        <v>0.190853755498509</v>
      </c>
      <c r="AU32" s="33">
        <f>all!AU33</f>
        <v>1.00604792482172</v>
      </c>
      <c r="AV32" s="33">
        <f>all!AV33</f>
        <v>3.9395628514654897E-2</v>
      </c>
      <c r="AW32" s="33">
        <f>all!AW33</f>
        <v>0.46840782812862303</v>
      </c>
      <c r="AX32" s="33">
        <f>all!AX33</f>
        <v>0.224912794659308</v>
      </c>
      <c r="AY32" s="33">
        <f>all!AY33</f>
        <v>1.2693724923813201</v>
      </c>
      <c r="AZ32" s="33">
        <f>all!AZ33</f>
        <v>1.94751440734558E-2</v>
      </c>
      <c r="BA32" s="33">
        <f>all!BA33</f>
        <v>0.11286362723425</v>
      </c>
      <c r="BB32" s="33">
        <f>all!BB33</f>
        <v>6.5832637827994804E-3</v>
      </c>
      <c r="BC32" s="33">
        <f>all!BC33</f>
        <v>6.7240152987417701E-2</v>
      </c>
      <c r="BD32" s="33">
        <f>all!BD33</f>
        <v>6.4254851960718201E-2</v>
      </c>
      <c r="BE32" s="33">
        <f>all!BE33</f>
        <v>0.163698918426669</v>
      </c>
      <c r="BF32" s="33">
        <f>all!BF33</f>
        <v>6.5395135308590703E-4</v>
      </c>
      <c r="BG32" s="33">
        <f>all!BG33</f>
        <v>2.4745605188141801E-2</v>
      </c>
      <c r="BH32" s="33">
        <f>all!BH33</f>
        <v>2.20951162058701E-2</v>
      </c>
      <c r="BI32" s="33">
        <f>all!BI33</f>
        <v>1.6011813772927999E-2</v>
      </c>
      <c r="BJ32" s="33"/>
      <c r="BK32" s="33">
        <f>all!BK33</f>
        <v>1.2585539640507999</v>
      </c>
      <c r="BL32" s="33">
        <f>all!BL33</f>
        <v>32047.649334306701</v>
      </c>
      <c r="BM32" s="33">
        <f>all!BM33</f>
        <v>5.9757096251839803</v>
      </c>
      <c r="BN32" s="33">
        <f>all!BN33</f>
        <v>26.895751199005801</v>
      </c>
      <c r="BO32" s="33">
        <f>all!BO33</f>
        <v>2.6940946905618599</v>
      </c>
      <c r="BP32" s="33">
        <f>all!BP33</f>
        <v>0.92076016694263996</v>
      </c>
      <c r="BQ32" s="33">
        <f>all!BQ33</f>
        <v>1.45670391141018E-2</v>
      </c>
      <c r="BR32" s="33">
        <f>all!BR33</f>
        <v>0.64843762115741499</v>
      </c>
      <c r="BS32" s="33">
        <f>all!BS33</f>
        <v>765.134546032392</v>
      </c>
      <c r="BT32" s="33">
        <f>all!BT33</f>
        <v>11.120963805009801</v>
      </c>
      <c r="BU32" s="33">
        <f>all!BU33</f>
        <v>0.35176866171071902</v>
      </c>
      <c r="BV32" s="33">
        <f>all!BV33</f>
        <v>0.13668602395759999</v>
      </c>
      <c r="BW32" s="33">
        <f>all!BW33</f>
        <v>3.6708881416120599E-3</v>
      </c>
      <c r="BX32" s="33">
        <f>all!BX33</f>
        <v>7.9379713682895606E-2</v>
      </c>
      <c r="BY32" s="33">
        <f>all!BY33</f>
        <v>1.6360835284437201</v>
      </c>
      <c r="BZ32" s="33">
        <f>all!BZ33</f>
        <v>1.0212947414623299</v>
      </c>
      <c r="CA32" s="33">
        <f>all!CA33</f>
        <v>0.20828347171513101</v>
      </c>
      <c r="CB32" s="33">
        <f>all!CB33</f>
        <v>7.4737558207001495E-2</v>
      </c>
      <c r="CC32" s="33">
        <f>all!CC33</f>
        <v>35.008485144852898</v>
      </c>
      <c r="CD32" s="33">
        <f>all!CD33</f>
        <v>5.1150183882934002</v>
      </c>
      <c r="CE32" s="33"/>
      <c r="CF32" s="33">
        <f>all!CF33</f>
        <v>15.2119894735572</v>
      </c>
      <c r="CG32" s="33">
        <f>all!CG33</f>
        <v>462791.57814996998</v>
      </c>
      <c r="CH32" s="33">
        <f>all!CH33</f>
        <v>60.112634120604</v>
      </c>
      <c r="CI32" s="33">
        <f>all!CI33</f>
        <v>426.35852327698501</v>
      </c>
      <c r="CJ32" s="33">
        <f>all!CJ33</f>
        <v>14.1226327528617</v>
      </c>
      <c r="CK32" s="33">
        <f>all!CK33</f>
        <v>1.00604792482172</v>
      </c>
      <c r="CL32" s="33">
        <f>all!CL33</f>
        <v>3.9395628514654897E-2</v>
      </c>
      <c r="CM32" s="33">
        <f>all!CM33</f>
        <v>0.831990343911302</v>
      </c>
      <c r="CN32" s="33">
        <f>all!CN33</f>
        <v>3291.2011205814601</v>
      </c>
      <c r="CO32" s="33">
        <f>all!CO33</f>
        <v>34.751344276898003</v>
      </c>
      <c r="CP32" s="33">
        <f>all!CP33</f>
        <v>1.7917432576694801</v>
      </c>
      <c r="CQ32" s="33">
        <f>all!CQ33</f>
        <v>0.11286362723425</v>
      </c>
      <c r="CR32" s="33">
        <f>all!CR33</f>
        <v>6.3546472626422601E-3</v>
      </c>
      <c r="CS32" s="33">
        <f>all!CS33</f>
        <v>6.7240152987417701E-2</v>
      </c>
      <c r="CT32" s="33">
        <f>all!CT33</f>
        <v>15.777467510497299</v>
      </c>
      <c r="CU32" s="33">
        <f>all!CU33</f>
        <v>3.3833751045922398</v>
      </c>
      <c r="CV32" s="33">
        <f>all!CV33</f>
        <v>0.394830078511475</v>
      </c>
      <c r="CW32" s="33">
        <f>all!CW33</f>
        <v>0.23298031935191599</v>
      </c>
      <c r="CX32" s="33">
        <f>all!CX33</f>
        <v>192.96506198985401</v>
      </c>
      <c r="CY32" s="33">
        <f>all!CY33</f>
        <v>43.4601675072402</v>
      </c>
      <c r="CZ32" s="33"/>
      <c r="DA32" s="33">
        <f>all!DA33</f>
        <v>0.27689351461238093</v>
      </c>
      <c r="DB32" s="33">
        <f>all!DB33</f>
        <v>8287.072757632197</v>
      </c>
      <c r="DC32" s="33">
        <f>all!DC33</f>
        <v>1.0200130676868726</v>
      </c>
      <c r="DD32" s="33">
        <f>all!DD33</f>
        <v>7.2641646808156457</v>
      </c>
      <c r="DE32" s="33">
        <f>all!DE33</f>
        <v>0.22224267070880463</v>
      </c>
      <c r="DF32" s="33">
        <f>all!DF33</f>
        <v>1.5385348292119896E-2</v>
      </c>
      <c r="DG32" s="33">
        <f>all!DG33</f>
        <v>5.6503059986883668E-4</v>
      </c>
      <c r="DH32" s="33">
        <f>all!DH33</f>
        <v>1.1458343808171078E-2</v>
      </c>
      <c r="DI32" s="33">
        <f>all!DI33</f>
        <v>43.928601639333117</v>
      </c>
      <c r="DJ32" s="33">
        <f>all!DJ33</f>
        <v>0.44011327604987344</v>
      </c>
      <c r="DK32" s="33">
        <f>all!DK33</f>
        <v>1.6610486294102247E-2</v>
      </c>
      <c r="DL32" s="33">
        <f>all!DL33</f>
        <v>1.004026538632785E-3</v>
      </c>
      <c r="DM32" s="33">
        <f>all!DM33</f>
        <v>5.5345392383095511E-5</v>
      </c>
      <c r="DN32" s="33">
        <f>all!DN33</f>
        <v>5.664236626014464E-4</v>
      </c>
      <c r="DO32" s="33">
        <f>all!DO33</f>
        <v>0.12957841253693575</v>
      </c>
      <c r="DP32" s="33">
        <f>all!DP33</f>
        <v>2.6515478876114731E-2</v>
      </c>
      <c r="DQ32" s="33">
        <f>all!DQ33</f>
        <v>2.0045539636627386E-3</v>
      </c>
      <c r="DR32" s="33">
        <f>all!DR33</f>
        <v>1.1399185713897172E-3</v>
      </c>
      <c r="DS32" s="33">
        <f>all!DS33</f>
        <v>0.93129856172709469</v>
      </c>
      <c r="DT32" s="33">
        <f>all!DT33</f>
        <v>0.20796290784445987</v>
      </c>
      <c r="DU32" s="33"/>
      <c r="DV32" s="33">
        <f>all!DV33</f>
        <v>3.3190314403126219E-3</v>
      </c>
      <c r="DW32" s="33">
        <f>all!DW33</f>
        <v>99.334414058933064</v>
      </c>
      <c r="DX32" s="33">
        <f>all!DX33</f>
        <v>1.2226560979305365E-2</v>
      </c>
      <c r="DY32" s="33">
        <f>all!DY33</f>
        <v>8.7073151557871778E-2</v>
      </c>
      <c r="DZ32" s="33">
        <f>all!DZ33</f>
        <v>2.663949758787833E-3</v>
      </c>
      <c r="EA32" s="33">
        <f>all!EA33</f>
        <v>1.8441910701010963E-4</v>
      </c>
      <c r="EB32" s="33">
        <f>all!EB33</f>
        <v>6.7728358619328807E-6</v>
      </c>
      <c r="EC32" s="33">
        <f>all!EC33</f>
        <v>1.3734739654870477E-4</v>
      </c>
      <c r="ED32" s="33">
        <f>all!ED33</f>
        <v>0.52655769194890323</v>
      </c>
      <c r="EE32" s="33">
        <f>all!EE33</f>
        <v>5.2754930087597022E-3</v>
      </c>
      <c r="EF32" s="33">
        <f>all!EF33</f>
        <v>1.991044330748733E-4</v>
      </c>
      <c r="EG32" s="33">
        <f>all!EG33</f>
        <v>1.2034935716336437E-5</v>
      </c>
      <c r="EH32" s="33">
        <f>all!EH33</f>
        <v>6.6340700558870767E-7</v>
      </c>
      <c r="EI32" s="33">
        <f>all!EI33</f>
        <v>6.789534046483472E-6</v>
      </c>
      <c r="EJ32" s="33">
        <f>all!EJ33</f>
        <v>1.5532137897774322E-3</v>
      </c>
      <c r="EK32" s="33">
        <f>all!EK33</f>
        <v>3.1783231964810675E-4</v>
      </c>
      <c r="EL32" s="33">
        <f>all!EL33</f>
        <v>2.4027928709394289E-5</v>
      </c>
      <c r="EM32" s="33">
        <f>all!EM33</f>
        <v>1.3663828794022425E-5</v>
      </c>
      <c r="EN32" s="33">
        <f>all!EN33</f>
        <v>1.1163169390287849E-2</v>
      </c>
      <c r="EO32" s="33">
        <f>all!EO33</f>
        <v>2.4927829404774934E-3</v>
      </c>
      <c r="EP32" s="33"/>
      <c r="EQ32" s="33">
        <f>all!EQ33</f>
        <v>198.66882811786613</v>
      </c>
    </row>
    <row r="33" spans="1:147" s="9" customFormat="1">
      <c r="A33" s="33" t="str">
        <f>all!A34</f>
        <v>LM-JB-14-14</v>
      </c>
      <c r="B33" s="33" t="str">
        <f>all!B34</f>
        <v>Fakos</v>
      </c>
      <c r="C33" s="33" t="str">
        <f>all!C34</f>
        <v>epithermal</v>
      </c>
      <c r="D33" s="33" t="str">
        <f>all!D34</f>
        <v>transitional</v>
      </c>
      <c r="E33" s="33" t="str">
        <f>all!E34</f>
        <v>pyrite</v>
      </c>
      <c r="F33" s="33" t="str">
        <f>all!F34</f>
        <v>anhedral, inclusions</v>
      </c>
      <c r="G33" s="33">
        <f>all!G34</f>
        <v>15.8027444628172</v>
      </c>
      <c r="H33" s="33">
        <f>all!H34</f>
        <v>449749.57890939497</v>
      </c>
      <c r="I33" s="33">
        <f>all!I34</f>
        <v>55.118862063336898</v>
      </c>
      <c r="J33" s="33">
        <f>all!J34</f>
        <v>125.65804196617501</v>
      </c>
      <c r="K33" s="33">
        <f>all!K34</f>
        <v>0.211276178609973</v>
      </c>
      <c r="L33" s="33">
        <f>all!L34</f>
        <v>1.41159811439399</v>
      </c>
      <c r="M33" s="33">
        <f>all!M34</f>
        <v>3.4999851881880699E-2</v>
      </c>
      <c r="N33" s="33">
        <f>all!N34</f>
        <v>1.1732495697449199</v>
      </c>
      <c r="O33" s="33">
        <f>all!O34</f>
        <v>326.85365761429199</v>
      </c>
      <c r="P33" s="33">
        <f>all!P34</f>
        <v>130.50708448304101</v>
      </c>
      <c r="Q33" s="33">
        <f>all!Q34</f>
        <v>1.7281537567663201E-2</v>
      </c>
      <c r="R33" s="33">
        <f>all!R34</f>
        <v>0.137080454821317</v>
      </c>
      <c r="S33" s="33">
        <f>all!S34</f>
        <v>6.6831951288948135E-3</v>
      </c>
      <c r="T33" s="33">
        <f>all!T34</f>
        <v>5.2580474350069399E-2</v>
      </c>
      <c r="U33" s="33">
        <f>all!U34</f>
        <v>5.7772152440183397E-2</v>
      </c>
      <c r="V33" s="33">
        <f>all!V34</f>
        <v>0.21863470776739</v>
      </c>
      <c r="W33" s="33">
        <f>all!W34</f>
        <v>4.5618186869902502E-2</v>
      </c>
      <c r="X33" s="33">
        <f>all!X34</f>
        <v>1.2072828878282999E-2</v>
      </c>
      <c r="Y33" s="33">
        <f>all!Y34</f>
        <v>3.0162969144222201E-2</v>
      </c>
      <c r="Z33" s="33">
        <f>all!Z34</f>
        <v>1.5919521544549401E-2</v>
      </c>
      <c r="AA33" s="33">
        <f>all!AA34</f>
        <v>0.43864173912700272</v>
      </c>
      <c r="AB33" s="33">
        <f>all!AB34</f>
        <v>4326.7320222697635</v>
      </c>
      <c r="AC33" s="33">
        <f>all!AC34</f>
        <v>0.52778363656546157</v>
      </c>
      <c r="AD33" s="33">
        <f>all!AD34</f>
        <v>0.16863468032039172</v>
      </c>
      <c r="AE33" s="33">
        <f>all!AE34</f>
        <v>0.40025333118094519</v>
      </c>
      <c r="AF33" s="33">
        <f>all!AF34</f>
        <v>1.9153337380000539</v>
      </c>
      <c r="AG33" s="33">
        <f>all!AG34</f>
        <v>3.1353219062841035E-4</v>
      </c>
      <c r="AH33" s="33">
        <f>all!AH34</f>
        <v>0.57293887365771901</v>
      </c>
      <c r="AI33" s="33">
        <f>all!AI34</f>
        <v>2.8882166555355105E-4</v>
      </c>
      <c r="AJ33" s="33">
        <f>all!AJ34</f>
        <v>2.3677390932540616</v>
      </c>
      <c r="AK33" s="33">
        <f>all!AK34</f>
        <v>2.1903262197993405E-4</v>
      </c>
      <c r="AL33" s="33">
        <f>all!AL34</f>
        <v>1.048137611654566E-3</v>
      </c>
      <c r="AM33" s="33">
        <f>all!AM34</f>
        <v>3.1353219062841035E-4</v>
      </c>
      <c r="AN33" s="33"/>
      <c r="AO33" s="33"/>
      <c r="AP33" s="33">
        <f>all!AP34</f>
        <v>0.22852529246601899</v>
      </c>
      <c r="AQ33" s="33">
        <f>all!AQ34</f>
        <v>7.9829675351264902</v>
      </c>
      <c r="AR33" s="33">
        <f>all!AR34</f>
        <v>2.67875726927694E-2</v>
      </c>
      <c r="AS33" s="33">
        <f>all!AS34</f>
        <v>0.37360642627289198</v>
      </c>
      <c r="AT33" s="33">
        <f>all!AT34</f>
        <v>0.211276178609973</v>
      </c>
      <c r="AU33" s="33">
        <f>all!AU34</f>
        <v>1.41159811439399</v>
      </c>
      <c r="AV33" s="33">
        <f>all!AV34</f>
        <v>3.4999851881880699E-2</v>
      </c>
      <c r="AW33" s="33">
        <f>all!AW34</f>
        <v>0.48325801734278601</v>
      </c>
      <c r="AX33" s="33">
        <f>all!AX34</f>
        <v>0.222805386934258</v>
      </c>
      <c r="AY33" s="33">
        <f>all!AY34</f>
        <v>1.59224092838784</v>
      </c>
      <c r="AZ33" s="33">
        <f>all!AZ34</f>
        <v>1.7281537567663201E-2</v>
      </c>
      <c r="BA33" s="33">
        <f>all!BA34</f>
        <v>0.137080454821317</v>
      </c>
      <c r="BB33" s="33">
        <f>all!BB34</f>
        <v>6.8619687416850497E-3</v>
      </c>
      <c r="BC33" s="33">
        <f>all!BC34</f>
        <v>4.5149669475336898E-2</v>
      </c>
      <c r="BD33" s="33">
        <f>all!BD34</f>
        <v>5.7772152440183397E-2</v>
      </c>
      <c r="BE33" s="33">
        <f>all!BE34</f>
        <v>0.21863470776739</v>
      </c>
      <c r="BF33" s="33">
        <f>all!BF34</f>
        <v>4.5618186869902502E-2</v>
      </c>
      <c r="BG33" s="33">
        <f>all!BG34</f>
        <v>1.2072828878282999E-2</v>
      </c>
      <c r="BH33" s="33">
        <f>all!BH34</f>
        <v>3.0162969144222201E-2</v>
      </c>
      <c r="BI33" s="33">
        <f>all!BI34</f>
        <v>1.5919521544549401E-2</v>
      </c>
      <c r="BJ33" s="33"/>
      <c r="BK33" s="33">
        <f>all!BK34</f>
        <v>0.98251099780241402</v>
      </c>
      <c r="BL33" s="33">
        <f>all!BL34</f>
        <v>40912.048723078602</v>
      </c>
      <c r="BM33" s="33">
        <f>all!BM34</f>
        <v>4.7618580831052402</v>
      </c>
      <c r="BN33" s="33">
        <f>all!BN34</f>
        <v>26.486608594934602</v>
      </c>
      <c r="BO33" s="33">
        <f>all!BO34</f>
        <v>6.9052747066032899E-2</v>
      </c>
      <c r="BP33" s="33">
        <f>all!BP34</f>
        <v>0.68095486940535599</v>
      </c>
      <c r="BQ33" s="33">
        <f>all!BQ34</f>
        <v>3.6009680513933301E-2</v>
      </c>
      <c r="BR33" s="33">
        <f>all!BR34</f>
        <v>0.72825286544527301</v>
      </c>
      <c r="BS33" s="33">
        <f>all!BS34</f>
        <v>31.946857032939999</v>
      </c>
      <c r="BT33" s="33">
        <f>all!BT34</f>
        <v>11.816337550034</v>
      </c>
      <c r="BU33" s="33">
        <f>all!BU34</f>
        <v>1.9726826087969801E-2</v>
      </c>
      <c r="BV33" s="33">
        <f>all!BV34</f>
        <v>7.4930638640313102E-2</v>
      </c>
      <c r="BW33" s="33">
        <f>all!BW34</f>
        <v>1.4404244703647201E-4</v>
      </c>
      <c r="BX33" s="33">
        <f>all!BX34</f>
        <v>4.6261406587816203E-2</v>
      </c>
      <c r="BY33" s="33">
        <f>all!BY34</f>
        <v>1.4305850836157799E-2</v>
      </c>
      <c r="BZ33" s="33">
        <f>all!BZ34</f>
        <v>0.13865845362172999</v>
      </c>
      <c r="CA33" s="33">
        <f>all!CA34</f>
        <v>6.50529975386524E-4</v>
      </c>
      <c r="CB33" s="33">
        <f>all!CB34</f>
        <v>1.1091105434694701E-2</v>
      </c>
      <c r="CC33" s="33">
        <f>all!CC34</f>
        <v>1.78309037611167E-2</v>
      </c>
      <c r="CD33" s="33">
        <f>all!CD34</f>
        <v>8.8863977301418401E-3</v>
      </c>
      <c r="CE33" s="33"/>
      <c r="CF33" s="33">
        <f>all!CF34</f>
        <v>15.8027444628172</v>
      </c>
      <c r="CG33" s="33">
        <f>all!CG34</f>
        <v>449749.57890939497</v>
      </c>
      <c r="CH33" s="33">
        <f>all!CH34</f>
        <v>55.118862063336898</v>
      </c>
      <c r="CI33" s="33">
        <f>all!CI34</f>
        <v>125.65804196617501</v>
      </c>
      <c r="CJ33" s="33">
        <f>all!CJ34</f>
        <v>0.211276178609973</v>
      </c>
      <c r="CK33" s="33">
        <f>all!CK34</f>
        <v>1.41159811439399</v>
      </c>
      <c r="CL33" s="33">
        <f>all!CL34</f>
        <v>3.4999851881880699E-2</v>
      </c>
      <c r="CM33" s="33">
        <f>all!CM34</f>
        <v>1.1732495697449199</v>
      </c>
      <c r="CN33" s="33">
        <f>all!CN34</f>
        <v>326.85365761429199</v>
      </c>
      <c r="CO33" s="33">
        <f>all!CO34</f>
        <v>130.50708448304101</v>
      </c>
      <c r="CP33" s="33">
        <f>all!CP34</f>
        <v>1.7281537567663201E-2</v>
      </c>
      <c r="CQ33" s="33">
        <f>all!CQ34</f>
        <v>0.137080454821317</v>
      </c>
      <c r="CR33" s="33">
        <f>all!CR34</f>
        <v>6.6831951288948135E-3</v>
      </c>
      <c r="CS33" s="33">
        <f>all!CS34</f>
        <v>5.2580474350069399E-2</v>
      </c>
      <c r="CT33" s="33">
        <f>all!CT34</f>
        <v>5.7772152440183397E-2</v>
      </c>
      <c r="CU33" s="33">
        <f>all!CU34</f>
        <v>0.21863470776739</v>
      </c>
      <c r="CV33" s="33">
        <f>all!CV34</f>
        <v>4.5618186869902502E-2</v>
      </c>
      <c r="CW33" s="33">
        <f>all!CW34</f>
        <v>1.2072828878282999E-2</v>
      </c>
      <c r="CX33" s="33">
        <f>all!CX34</f>
        <v>3.0162969144222201E-2</v>
      </c>
      <c r="CY33" s="33">
        <f>all!CY34</f>
        <v>1.5919521544549401E-2</v>
      </c>
      <c r="CZ33" s="33"/>
      <c r="DA33" s="33">
        <f>all!DA34</f>
        <v>0.28764662652685757</v>
      </c>
      <c r="DB33" s="33">
        <f>all!DB34</f>
        <v>8053.5335107779565</v>
      </c>
      <c r="DC33" s="33">
        <f>all!DC34</f>
        <v>0.93527692477817082</v>
      </c>
      <c r="DD33" s="33">
        <f>all!DD34</f>
        <v>2.1409228629824648</v>
      </c>
      <c r="DE33" s="33">
        <f>all!DE34</f>
        <v>3.3247754163908509E-3</v>
      </c>
      <c r="DF33" s="33">
        <f>all!DF34</f>
        <v>2.1587369848508793E-2</v>
      </c>
      <c r="DG33" s="33">
        <f>all!DG34</f>
        <v>5.0198430764425938E-4</v>
      </c>
      <c r="DH33" s="33">
        <f>all!DH34</f>
        <v>1.6158236740737086E-2</v>
      </c>
      <c r="DI33" s="33">
        <f>all!DI34</f>
        <v>4.3626091489542667</v>
      </c>
      <c r="DJ33" s="33">
        <f>all!DJ34</f>
        <v>1.6528252847396279</v>
      </c>
      <c r="DK33" s="33">
        <f>all!DK34</f>
        <v>1.6020975197197321E-4</v>
      </c>
      <c r="DL33" s="33">
        <f>all!DL34</f>
        <v>1.2194576582480097E-3</v>
      </c>
      <c r="DM33" s="33">
        <f>all!DM34</f>
        <v>5.8206858932352189E-5</v>
      </c>
      <c r="DN33" s="33">
        <f>all!DN34</f>
        <v>4.4293214008987784E-4</v>
      </c>
      <c r="DO33" s="33">
        <f>all!DO34</f>
        <v>4.7447562779388467E-4</v>
      </c>
      <c r="DP33" s="33">
        <f>all!DP34</f>
        <v>1.7134381486472571E-3</v>
      </c>
      <c r="DQ33" s="33">
        <f>all!DQ34</f>
        <v>2.3160372596211132E-4</v>
      </c>
      <c r="DR33" s="33">
        <f>all!DR34</f>
        <v>5.9069546671782867E-5</v>
      </c>
      <c r="DS33" s="33">
        <f>all!DS34</f>
        <v>1.4557417540647782E-4</v>
      </c>
      <c r="DT33" s="33">
        <f>all!DT34</f>
        <v>7.6177110715127427E-5</v>
      </c>
      <c r="DU33" s="33"/>
      <c r="DV33" s="33">
        <f>all!DV34</f>
        <v>3.5670509082354977E-3</v>
      </c>
      <c r="DW33" s="33">
        <f>all!DW34</f>
        <v>99.870331771275787</v>
      </c>
      <c r="DX33" s="33">
        <f>all!DX34</f>
        <v>1.1598190614170745E-2</v>
      </c>
      <c r="DY33" s="33">
        <f>all!DY34</f>
        <v>2.6549175754545819E-2</v>
      </c>
      <c r="DZ33" s="33">
        <f>all!DZ34</f>
        <v>4.1229905290089347E-5</v>
      </c>
      <c r="EA33" s="33">
        <f>all!EA34</f>
        <v>2.6770085279393703E-4</v>
      </c>
      <c r="EB33" s="33">
        <f>all!EB34</f>
        <v>6.2250115780003218E-6</v>
      </c>
      <c r="EC33" s="33">
        <f>all!EC34</f>
        <v>2.0037520946260365E-4</v>
      </c>
      <c r="ED33" s="33">
        <f>all!ED34</f>
        <v>5.4099883301085117E-2</v>
      </c>
      <c r="EE33" s="33">
        <f>all!EE34</f>
        <v>2.0496370857089129E-2</v>
      </c>
      <c r="EF33" s="33">
        <f>all!EF34</f>
        <v>1.9867305526228799E-6</v>
      </c>
      <c r="EG33" s="33">
        <f>all!EG34</f>
        <v>1.5122261644191918E-5</v>
      </c>
      <c r="EH33" s="33">
        <f>all!EH34</f>
        <v>7.2181214682452128E-7</v>
      </c>
      <c r="EI33" s="33">
        <f>all!EI34</f>
        <v>5.4927169203104498E-6</v>
      </c>
      <c r="EJ33" s="33">
        <f>all!EJ34</f>
        <v>5.8838816901604001E-6</v>
      </c>
      <c r="EK33" s="33">
        <f>all!EK34</f>
        <v>2.1248019412342658E-5</v>
      </c>
      <c r="EL33" s="33">
        <f>all!EL34</f>
        <v>2.8720735960612332E-6</v>
      </c>
      <c r="EM33" s="33">
        <f>all!EM34</f>
        <v>7.3251017280735869E-7</v>
      </c>
      <c r="EN33" s="33">
        <f>all!EN34</f>
        <v>1.805237561341002E-6</v>
      </c>
      <c r="EO33" s="33">
        <f>all!EO34</f>
        <v>9.4465780893759282E-7</v>
      </c>
      <c r="EP33" s="33"/>
      <c r="EQ33" s="33">
        <f>all!EQ34</f>
        <v>199.74066354255157</v>
      </c>
    </row>
    <row r="34" spans="1:147" s="3" customFormat="1">
      <c r="A34" s="33" t="str">
        <f>all!A35</f>
        <v xml:space="preserve">LM29_I_py_1.1 </v>
      </c>
      <c r="B34" s="33" t="str">
        <f>all!B35</f>
        <v>Fakos</v>
      </c>
      <c r="C34" s="33" t="str">
        <f>all!C35</f>
        <v>epithermal</v>
      </c>
      <c r="D34" s="33" t="str">
        <f>all!D35</f>
        <v>epithermal HS</v>
      </c>
      <c r="E34" s="33" t="str">
        <f>all!E35</f>
        <v>pyrite</v>
      </c>
      <c r="F34" s="33">
        <f>all!F35</f>
        <v>0</v>
      </c>
      <c r="G34" s="33" t="str">
        <f>all!G35</f>
        <v>n.a.</v>
      </c>
      <c r="H34" s="33">
        <f>all!H35</f>
        <v>461315.03152761399</v>
      </c>
      <c r="I34" s="33">
        <f>all!I35</f>
        <v>12.500287413241001</v>
      </c>
      <c r="J34" s="33">
        <f>all!J35</f>
        <v>126.577817458529</v>
      </c>
      <c r="K34" s="33">
        <f>all!K35</f>
        <v>166.46642888675501</v>
      </c>
      <c r="L34" s="33">
        <f>all!L35</f>
        <v>71.535082349706897</v>
      </c>
      <c r="M34" s="33" t="str">
        <f>all!M35</f>
        <v>n.a.</v>
      </c>
      <c r="N34" s="33" t="str">
        <f>all!N35</f>
        <v>n.a.</v>
      </c>
      <c r="O34" s="33">
        <f>all!O35</f>
        <v>2.9492542063874501</v>
      </c>
      <c r="P34" s="33">
        <f>all!P35</f>
        <v>64.658486319399003</v>
      </c>
      <c r="Q34" s="33">
        <f>all!Q35</f>
        <v>8.9374497509035002</v>
      </c>
      <c r="R34" s="33">
        <f>all!R35</f>
        <v>0.30300926572657999</v>
      </c>
      <c r="S34" s="33" t="str">
        <f>all!S35</f>
        <v>n.a.</v>
      </c>
      <c r="T34" s="33" t="str">
        <f>all!T35</f>
        <v>n.a.</v>
      </c>
      <c r="U34" s="33">
        <f>all!U35</f>
        <v>1.22249937403209</v>
      </c>
      <c r="V34" s="33">
        <f>all!V35</f>
        <v>33.98460987208</v>
      </c>
      <c r="W34" s="33">
        <f>all!W35</f>
        <v>2.57787498606007</v>
      </c>
      <c r="X34" s="33">
        <f>all!X35</f>
        <v>5.8867413561164997E-2</v>
      </c>
      <c r="Y34" s="33">
        <f>all!Y35</f>
        <v>1820.96377501436</v>
      </c>
      <c r="Z34" s="33">
        <f>all!Z35</f>
        <v>7.9997889650898397</v>
      </c>
      <c r="AA34" s="33">
        <f>all!AA35</f>
        <v>9.875575092244343E-2</v>
      </c>
      <c r="AB34" s="33">
        <f>all!AB35</f>
        <v>3.550783777611892E-2</v>
      </c>
      <c r="AC34" s="33">
        <f>all!AC35</f>
        <v>4.3931620578376166E-3</v>
      </c>
      <c r="AD34" s="33">
        <f>all!AD35</f>
        <v>4.2384570940572255</v>
      </c>
      <c r="AE34" s="33">
        <f>all!AE35</f>
        <v>3.2327613744375984E-5</v>
      </c>
      <c r="AF34" s="33">
        <f>all!AF35</f>
        <v>6.7134744293441504E-4</v>
      </c>
      <c r="AG34" s="33">
        <f>all!AG35</f>
        <v>0.7149795405053212</v>
      </c>
      <c r="AH34" s="33">
        <f>all!AH35</f>
        <v>4.9080876146660414E-3</v>
      </c>
      <c r="AI34" s="33">
        <f>all!AI35</f>
        <v>0.63996840237577401</v>
      </c>
      <c r="AJ34" s="33">
        <f>all!AJ35</f>
        <v>5.1725599725738416</v>
      </c>
      <c r="AK34" s="33">
        <f>all!AK35</f>
        <v>4.7092848040285341E-3</v>
      </c>
      <c r="AL34" s="33">
        <f>all!AL35</f>
        <v>9.7797701254224809E-2</v>
      </c>
      <c r="AM34" s="33">
        <f>all!AM35</f>
        <v>0.7149795405053212</v>
      </c>
      <c r="AN34" s="33"/>
      <c r="AO34" s="33"/>
      <c r="AP34" s="33" t="str">
        <f>all!AP35</f>
        <v>n.a.</v>
      </c>
      <c r="AQ34" s="33">
        <f>all!AQ35</f>
        <v>14.005352464906</v>
      </c>
      <c r="AR34" s="33">
        <f>all!AR35</f>
        <v>3.3258114544409703E-2</v>
      </c>
      <c r="AS34" s="33">
        <f>all!AS35</f>
        <v>0.37326178186572401</v>
      </c>
      <c r="AT34" s="33">
        <f>all!AT35</f>
        <v>0.45338513423336002</v>
      </c>
      <c r="AU34" s="33">
        <f>all!AU35</f>
        <v>3.4124676804071199</v>
      </c>
      <c r="AV34" s="33" t="str">
        <f>all!AV35</f>
        <v>n.a.</v>
      </c>
      <c r="AW34" s="33" t="str">
        <f>all!AW35</f>
        <v>n.a.</v>
      </c>
      <c r="AX34" s="33">
        <f>all!AX35</f>
        <v>0.246500492997061</v>
      </c>
      <c r="AY34" s="33">
        <f>all!AY35</f>
        <v>2.5289972570364601</v>
      </c>
      <c r="AZ34" s="33">
        <f>all!AZ35</f>
        <v>5.8522115023665999E-2</v>
      </c>
      <c r="BA34" s="33">
        <f>all!BA35</f>
        <v>0.30300926572657999</v>
      </c>
      <c r="BB34" s="33" t="str">
        <f>all!BB35</f>
        <v>n.a.</v>
      </c>
      <c r="BC34" s="33" t="str">
        <f>all!BC35</f>
        <v>n.a.</v>
      </c>
      <c r="BD34" s="33">
        <f>all!BD35</f>
        <v>7.5332409935980005E-2</v>
      </c>
      <c r="BE34" s="33">
        <f>all!BE35</f>
        <v>0.192193301882569</v>
      </c>
      <c r="BF34" s="33">
        <f>all!BF35</f>
        <v>1.41732596452893E-2</v>
      </c>
      <c r="BG34" s="33">
        <f>all!BG35</f>
        <v>5.5154148576486697E-3</v>
      </c>
      <c r="BH34" s="33">
        <f>all!BH35</f>
        <v>6.11339554708775E-2</v>
      </c>
      <c r="BI34" s="33">
        <f>all!BI35</f>
        <v>1.34915607695179E-2</v>
      </c>
      <c r="BJ34" s="33"/>
      <c r="BK34" s="33" t="str">
        <f>all!BK35</f>
        <v>n.a.</v>
      </c>
      <c r="BL34" s="33">
        <f>all!BL35</f>
        <v>41430.871709512001</v>
      </c>
      <c r="BM34" s="33">
        <f>all!BM35</f>
        <v>3.47541515125367</v>
      </c>
      <c r="BN34" s="33">
        <f>all!BN35</f>
        <v>42.270608708050098</v>
      </c>
      <c r="BO34" s="33">
        <f>all!BO35</f>
        <v>31.313783642498901</v>
      </c>
      <c r="BP34" s="33">
        <f>all!BP35</f>
        <v>64.126397242962597</v>
      </c>
      <c r="BQ34" s="33" t="str">
        <f>all!BQ35</f>
        <v>n.a.</v>
      </c>
      <c r="BR34" s="33" t="str">
        <f>all!BR35</f>
        <v>n.a.</v>
      </c>
      <c r="BS34" s="33">
        <f>all!BS35</f>
        <v>1.7157815480954299</v>
      </c>
      <c r="BT34" s="33">
        <f>all!BT35</f>
        <v>12.1598790593941</v>
      </c>
      <c r="BU34" s="33">
        <f>all!BU35</f>
        <v>7.8456885163886403</v>
      </c>
      <c r="BV34" s="33">
        <f>all!BV35</f>
        <v>9.1504332949899098E-2</v>
      </c>
      <c r="BW34" s="33" t="str">
        <f>all!BW35</f>
        <v>n.a.</v>
      </c>
      <c r="BX34" s="33" t="str">
        <f>all!BX35</f>
        <v>n.a.</v>
      </c>
      <c r="BY34" s="33">
        <f>all!BY35</f>
        <v>0.81365302688340502</v>
      </c>
      <c r="BZ34" s="33">
        <f>all!BZ35</f>
        <v>32.644293988843003</v>
      </c>
      <c r="CA34" s="33">
        <f>all!CA35</f>
        <v>3.28829332995398</v>
      </c>
      <c r="CB34" s="33">
        <f>all!CB35</f>
        <v>1.45740146862724E-2</v>
      </c>
      <c r="CC34" s="33">
        <f>all!CC35</f>
        <v>491.71463013925899</v>
      </c>
      <c r="CD34" s="33">
        <f>all!CD35</f>
        <v>2.7834949229278099</v>
      </c>
      <c r="CE34" s="33"/>
      <c r="CF34" s="33" t="str">
        <f>all!CF35</f>
        <v>n.a.</v>
      </c>
      <c r="CG34" s="33">
        <f>all!CG35</f>
        <v>461315.03152761399</v>
      </c>
      <c r="CH34" s="33">
        <f>all!CH35</f>
        <v>12.500287413241001</v>
      </c>
      <c r="CI34" s="33">
        <f>all!CI35</f>
        <v>126.577817458529</v>
      </c>
      <c r="CJ34" s="33">
        <f>all!CJ35</f>
        <v>166.46642888675501</v>
      </c>
      <c r="CK34" s="33">
        <f>all!CK35</f>
        <v>71.535082349706897</v>
      </c>
      <c r="CL34" s="33" t="str">
        <f>all!CL35</f>
        <v>n.a.</v>
      </c>
      <c r="CM34" s="33" t="str">
        <f>all!CM35</f>
        <v>n.a.</v>
      </c>
      <c r="CN34" s="33">
        <f>all!CN35</f>
        <v>2.9492542063874501</v>
      </c>
      <c r="CO34" s="33">
        <f>all!CO35</f>
        <v>64.658486319399003</v>
      </c>
      <c r="CP34" s="33">
        <f>all!CP35</f>
        <v>8.9374497509035002</v>
      </c>
      <c r="CQ34" s="33">
        <f>all!CQ35</f>
        <v>0.30300926572657999</v>
      </c>
      <c r="CR34" s="33" t="str">
        <f>all!CR35</f>
        <v>n.a.</v>
      </c>
      <c r="CS34" s="33" t="str">
        <f>all!CS35</f>
        <v>n.a.</v>
      </c>
      <c r="CT34" s="33">
        <f>all!CT35</f>
        <v>1.22249937403209</v>
      </c>
      <c r="CU34" s="33">
        <f>all!CU35</f>
        <v>33.98460987208</v>
      </c>
      <c r="CV34" s="33">
        <f>all!CV35</f>
        <v>2.57787498606007</v>
      </c>
      <c r="CW34" s="33">
        <f>all!CW35</f>
        <v>5.8867413561164997E-2</v>
      </c>
      <c r="CX34" s="33">
        <f>all!CX35</f>
        <v>1820.96377501436</v>
      </c>
      <c r="CY34" s="33">
        <f>all!CY35</f>
        <v>7.9997889650898397</v>
      </c>
      <c r="CZ34" s="33"/>
      <c r="DA34" s="33" t="str">
        <f>all!DA35</f>
        <v>n.a.</v>
      </c>
      <c r="DB34" s="33">
        <f>all!DB35</f>
        <v>8260.6326712796854</v>
      </c>
      <c r="DC34" s="33">
        <f>all!DC35</f>
        <v>0.21210942920528666</v>
      </c>
      <c r="DD34" s="33">
        <f>all!DD35</f>
        <v>2.1565937134077937</v>
      </c>
      <c r="DE34" s="33">
        <f>all!DE35</f>
        <v>2.6196208870228657</v>
      </c>
      <c r="DF34" s="33">
        <f>all!DF35</f>
        <v>1.0939758732177229</v>
      </c>
      <c r="DG34" s="33" t="str">
        <f>all!DG35</f>
        <v>n.a.</v>
      </c>
      <c r="DH34" s="33" t="str">
        <f>all!DH35</f>
        <v>n.a.</v>
      </c>
      <c r="DI34" s="33">
        <f>all!DI35</f>
        <v>3.9364538482726613E-2</v>
      </c>
      <c r="DJ34" s="33">
        <f>all!DJ35</f>
        <v>0.81887647314335121</v>
      </c>
      <c r="DK34" s="33">
        <f>all!DK35</f>
        <v>8.285527848711205E-2</v>
      </c>
      <c r="DL34" s="33">
        <f>all!DL35</f>
        <v>2.6955481734579354E-3</v>
      </c>
      <c r="DM34" s="33" t="str">
        <f>all!DM35</f>
        <v>n.a.</v>
      </c>
      <c r="DN34" s="33" t="str">
        <f>all!DN35</f>
        <v>n.a.</v>
      </c>
      <c r="DO34" s="33">
        <f>all!DO35</f>
        <v>1.0040237960184707E-2</v>
      </c>
      <c r="DP34" s="33">
        <f>all!DP35</f>
        <v>0.26633706796300943</v>
      </c>
      <c r="DQ34" s="33">
        <f>all!DQ35</f>
        <v>1.3087882110236839E-2</v>
      </c>
      <c r="DR34" s="33">
        <f>all!DR35</f>
        <v>2.8802457716048716E-4</v>
      </c>
      <c r="DS34" s="33">
        <f>all!DS35</f>
        <v>8.7884352075982637</v>
      </c>
      <c r="DT34" s="33">
        <f>all!DT35</f>
        <v>3.8280095792197523E-2</v>
      </c>
      <c r="DU34" s="33"/>
      <c r="DV34" s="33" t="str">
        <f>all!DV35</f>
        <v>n.a.</v>
      </c>
      <c r="DW34" s="33" t="str">
        <f>all!DW35</f>
        <v>n.a.</v>
      </c>
      <c r="DX34" s="33" t="str">
        <f>all!DX35</f>
        <v>n.a.</v>
      </c>
      <c r="DY34" s="33" t="str">
        <f>all!DY35</f>
        <v>n.a.</v>
      </c>
      <c r="DZ34" s="33" t="str">
        <f>all!DZ35</f>
        <v>n.a.</v>
      </c>
      <c r="EA34" s="33" t="str">
        <f>all!EA35</f>
        <v>n.a.</v>
      </c>
      <c r="EB34" s="33" t="str">
        <f>all!EB35</f>
        <v>n.a.</v>
      </c>
      <c r="EC34" s="33" t="str">
        <f>all!EC35</f>
        <v>n.a.</v>
      </c>
      <c r="ED34" s="33" t="str">
        <f>all!ED35</f>
        <v>n.a.</v>
      </c>
      <c r="EE34" s="33" t="str">
        <f>all!EE35</f>
        <v>n.a.</v>
      </c>
      <c r="EF34" s="33" t="str">
        <f>all!EF35</f>
        <v>n.a.</v>
      </c>
      <c r="EG34" s="33" t="str">
        <f>all!EG35</f>
        <v>n.a.</v>
      </c>
      <c r="EH34" s="33" t="str">
        <f>all!EH35</f>
        <v>n.a.</v>
      </c>
      <c r="EI34" s="33" t="str">
        <f>all!EI35</f>
        <v>n.a.</v>
      </c>
      <c r="EJ34" s="33" t="str">
        <f>all!EJ35</f>
        <v>n.a.</v>
      </c>
      <c r="EK34" s="33" t="str">
        <f>all!EK35</f>
        <v>n.a.</v>
      </c>
      <c r="EL34" s="33" t="str">
        <f>all!EL35</f>
        <v>n.a.</v>
      </c>
      <c r="EM34" s="33" t="str">
        <f>all!EM35</f>
        <v>n.a.</v>
      </c>
      <c r="EN34" s="33" t="str">
        <f>all!EN35</f>
        <v>n.a.</v>
      </c>
      <c r="EO34" s="33" t="str">
        <f>all!EO35</f>
        <v>n.a.</v>
      </c>
      <c r="EP34" s="33"/>
      <c r="EQ34" s="33" t="str">
        <f>all!EQ35</f>
        <v>n.a.</v>
      </c>
    </row>
    <row r="35" spans="1:147" s="3" customFormat="1">
      <c r="A35" s="33" t="str">
        <f>all!A36</f>
        <v xml:space="preserve">LM29_I_py_1.2 </v>
      </c>
      <c r="B35" s="33" t="str">
        <f>all!B36</f>
        <v>Fakos</v>
      </c>
      <c r="C35" s="33" t="str">
        <f>all!C36</f>
        <v>epithermal</v>
      </c>
      <c r="D35" s="33" t="str">
        <f>all!D36</f>
        <v>epithermal HS</v>
      </c>
      <c r="E35" s="33" t="str">
        <f>all!E36</f>
        <v>pyrite</v>
      </c>
      <c r="F35" s="33">
        <f>all!F36</f>
        <v>0</v>
      </c>
      <c r="G35" s="33" t="str">
        <f>all!G36</f>
        <v>n.a.</v>
      </c>
      <c r="H35" s="33">
        <f>all!H36</f>
        <v>504088.71892434102</v>
      </c>
      <c r="I35" s="33">
        <f>all!I36</f>
        <v>7.9832222966230297</v>
      </c>
      <c r="J35" s="33">
        <f>all!J36</f>
        <v>184.43096992582699</v>
      </c>
      <c r="K35" s="33">
        <f>all!K36</f>
        <v>75.196051505206796</v>
      </c>
      <c r="L35" s="33">
        <f>all!L36</f>
        <v>36.915146669710801</v>
      </c>
      <c r="M35" s="33" t="str">
        <f>all!M36</f>
        <v>n.a.</v>
      </c>
      <c r="N35" s="33" t="str">
        <f>all!N36</f>
        <v>n.a.</v>
      </c>
      <c r="O35" s="33">
        <f>all!O36</f>
        <v>31.434101206283302</v>
      </c>
      <c r="P35" s="33">
        <f>all!P36</f>
        <v>104.723339755122</v>
      </c>
      <c r="Q35" s="33">
        <f>all!Q36</f>
        <v>10.7201015295819</v>
      </c>
      <c r="R35" s="33">
        <f>all!R36</f>
        <v>0.46208049879685598</v>
      </c>
      <c r="S35" s="33" t="str">
        <f>all!S36</f>
        <v>n.a.</v>
      </c>
      <c r="T35" s="33" t="str">
        <f>all!T36</f>
        <v>n.a.</v>
      </c>
      <c r="U35" s="33">
        <f>all!U36</f>
        <v>148.409324724512</v>
      </c>
      <c r="V35" s="33">
        <f>all!V36</f>
        <v>3.1935894639677098</v>
      </c>
      <c r="W35" s="33">
        <f>all!W36</f>
        <v>0.389340587117944</v>
      </c>
      <c r="X35" s="33">
        <f>all!X36</f>
        <v>0.80735565883919602</v>
      </c>
      <c r="Y35" s="33">
        <f>all!Y36</f>
        <v>3686.7577834858598</v>
      </c>
      <c r="Z35" s="33">
        <f>all!Z36</f>
        <v>7.6351796842993798</v>
      </c>
      <c r="AA35" s="33">
        <f>all!AA36</f>
        <v>4.3285692743651787E-2</v>
      </c>
      <c r="AB35" s="33">
        <f>all!AB36</f>
        <v>2.840526714942071E-2</v>
      </c>
      <c r="AC35" s="33">
        <f>all!AC36</f>
        <v>2.0709740462201598E-3</v>
      </c>
      <c r="AD35" s="33">
        <f>all!AD36</f>
        <v>0.25396693368879525</v>
      </c>
      <c r="AE35" s="33">
        <f>all!AE36</f>
        <v>2.1898798517645894E-4</v>
      </c>
      <c r="AF35" s="33">
        <f>all!AF36</f>
        <v>4.0254698963214708E-2</v>
      </c>
      <c r="AG35" s="33">
        <f>all!AG36</f>
        <v>1.3428288892965681</v>
      </c>
      <c r="AH35" s="33">
        <f>all!AH36</f>
        <v>2.9077314429498419E-3</v>
      </c>
      <c r="AI35" s="33">
        <f>all!AI36</f>
        <v>0.95640324177483138</v>
      </c>
      <c r="AJ35" s="33">
        <f>all!AJ36</f>
        <v>13.117928558674967</v>
      </c>
      <c r="AK35" s="33">
        <f>all!AK36</f>
        <v>0.10113155175206812</v>
      </c>
      <c r="AL35" s="33">
        <f>all!AL36</f>
        <v>18.590153099869259</v>
      </c>
      <c r="AM35" s="33">
        <f>all!AM36</f>
        <v>1.3428288892965681</v>
      </c>
      <c r="AN35" s="33"/>
      <c r="AO35" s="33"/>
      <c r="AP35" s="33" t="str">
        <f>all!AP36</f>
        <v>n.a.</v>
      </c>
      <c r="AQ35" s="33">
        <f>all!AQ36</f>
        <v>41.2524131790897</v>
      </c>
      <c r="AR35" s="33">
        <f>all!AR36</f>
        <v>0.13569149516776599</v>
      </c>
      <c r="AS35" s="33">
        <f>all!AS36</f>
        <v>0.80380941289374797</v>
      </c>
      <c r="AT35" s="33">
        <f>all!AT36</f>
        <v>1.14920748859041</v>
      </c>
      <c r="AU35" s="33">
        <f>all!AU36</f>
        <v>14.389348234882601</v>
      </c>
      <c r="AV35" s="33" t="str">
        <f>all!AV36</f>
        <v>n.a.</v>
      </c>
      <c r="AW35" s="33" t="str">
        <f>all!AW36</f>
        <v>n.a.</v>
      </c>
      <c r="AX35" s="33">
        <f>all!AX36</f>
        <v>0.92771892572680204</v>
      </c>
      <c r="AY35" s="33">
        <f>all!AY36</f>
        <v>4.0422604427780104</v>
      </c>
      <c r="AZ35" s="33">
        <f>all!AZ36</f>
        <v>6.7007695780023302E-2</v>
      </c>
      <c r="BA35" s="33">
        <f>all!BA36</f>
        <v>0.46208049879685598</v>
      </c>
      <c r="BB35" s="33" t="str">
        <f>all!BB36</f>
        <v>n.a.</v>
      </c>
      <c r="BC35" s="33" t="str">
        <f>all!BC36</f>
        <v>n.a.</v>
      </c>
      <c r="BD35" s="33">
        <f>all!BD36</f>
        <v>0.20064276633987399</v>
      </c>
      <c r="BE35" s="33">
        <f>all!BE36</f>
        <v>0.58664128643416902</v>
      </c>
      <c r="BF35" s="33">
        <f>all!BF36</f>
        <v>6.1824916001962597E-2</v>
      </c>
      <c r="BG35" s="33">
        <f>all!BG36</f>
        <v>3.02317221753204E-2</v>
      </c>
      <c r="BH35" s="33">
        <f>all!BH36</f>
        <v>0.23205952905126301</v>
      </c>
      <c r="BI35" s="33">
        <f>all!BI36</f>
        <v>2.4395273211472699E-2</v>
      </c>
      <c r="BJ35" s="33"/>
      <c r="BK35" s="33" t="str">
        <f>all!BK36</f>
        <v>n.a.</v>
      </c>
      <c r="BL35" s="33">
        <f>all!BL36</f>
        <v>188169.363843475</v>
      </c>
      <c r="BM35" s="33">
        <f>all!BM36</f>
        <v>3.9864830062168801</v>
      </c>
      <c r="BN35" s="33">
        <f>all!BN36</f>
        <v>56.493909265409897</v>
      </c>
      <c r="BO35" s="33">
        <f>all!BO36</f>
        <v>19.338027312977399</v>
      </c>
      <c r="BP35" s="33">
        <f>all!BP36</f>
        <v>47.123542712911103</v>
      </c>
      <c r="BQ35" s="33" t="str">
        <f>all!BQ36</f>
        <v>n.a.</v>
      </c>
      <c r="BR35" s="33" t="str">
        <f>all!BR36</f>
        <v>n.a.</v>
      </c>
      <c r="BS35" s="33">
        <f>all!BS36</f>
        <v>28.4108602983633</v>
      </c>
      <c r="BT35" s="33">
        <f>all!BT36</f>
        <v>53.851147276557199</v>
      </c>
      <c r="BU35" s="33">
        <f>all!BU36</f>
        <v>6.9081033818366802</v>
      </c>
      <c r="BV35" s="33">
        <f>all!BV36</f>
        <v>0.76681266883379295</v>
      </c>
      <c r="BW35" s="33" t="str">
        <f>all!BW36</f>
        <v>n.a.</v>
      </c>
      <c r="BX35" s="33" t="str">
        <f>all!BX36</f>
        <v>n.a.</v>
      </c>
      <c r="BY35" s="33">
        <f>all!BY36</f>
        <v>122.38508613360401</v>
      </c>
      <c r="BZ35" s="33">
        <f>all!BZ36</f>
        <v>1.24177214760568</v>
      </c>
      <c r="CA35" s="33">
        <f>all!CA36</f>
        <v>0.235923878913917</v>
      </c>
      <c r="CB35" s="33">
        <f>all!CB36</f>
        <v>1.3048589790635201</v>
      </c>
      <c r="CC35" s="33">
        <f>all!CC36</f>
        <v>6964.64747194134</v>
      </c>
      <c r="CD35" s="33">
        <f>all!CD36</f>
        <v>4.4241324608624897</v>
      </c>
      <c r="CE35" s="33"/>
      <c r="CF35" s="33" t="str">
        <f>all!CF36</f>
        <v>n.a.</v>
      </c>
      <c r="CG35" s="33">
        <f>all!CG36</f>
        <v>504088.71892434102</v>
      </c>
      <c r="CH35" s="33">
        <f>all!CH36</f>
        <v>7.9832222966230297</v>
      </c>
      <c r="CI35" s="33">
        <f>all!CI36</f>
        <v>184.43096992582699</v>
      </c>
      <c r="CJ35" s="33">
        <f>all!CJ36</f>
        <v>75.196051505206796</v>
      </c>
      <c r="CK35" s="33">
        <f>all!CK36</f>
        <v>36.915146669710801</v>
      </c>
      <c r="CL35" s="33" t="str">
        <f>all!CL36</f>
        <v>n.a.</v>
      </c>
      <c r="CM35" s="33" t="str">
        <f>all!CM36</f>
        <v>n.a.</v>
      </c>
      <c r="CN35" s="33">
        <f>all!CN36</f>
        <v>31.434101206283302</v>
      </c>
      <c r="CO35" s="33">
        <f>all!CO36</f>
        <v>104.723339755122</v>
      </c>
      <c r="CP35" s="33">
        <f>all!CP36</f>
        <v>10.7201015295819</v>
      </c>
      <c r="CQ35" s="33">
        <f>all!CQ36</f>
        <v>0.46208049879685598</v>
      </c>
      <c r="CR35" s="33" t="str">
        <f>all!CR36</f>
        <v>n.a.</v>
      </c>
      <c r="CS35" s="33" t="str">
        <f>all!CS36</f>
        <v>n.a.</v>
      </c>
      <c r="CT35" s="33">
        <f>all!CT36</f>
        <v>148.409324724512</v>
      </c>
      <c r="CU35" s="33">
        <f>all!CU36</f>
        <v>3.1935894639677098</v>
      </c>
      <c r="CV35" s="33">
        <f>all!CV36</f>
        <v>0.389340587117944</v>
      </c>
      <c r="CW35" s="33">
        <f>all!CW36</f>
        <v>0.80735565883919602</v>
      </c>
      <c r="CX35" s="33">
        <f>all!CX36</f>
        <v>3686.7577834858598</v>
      </c>
      <c r="CY35" s="33">
        <f>all!CY36</f>
        <v>7.6351796842993798</v>
      </c>
      <c r="CZ35" s="33"/>
      <c r="DA35" s="33" t="str">
        <f>all!DA36</f>
        <v>n.a.</v>
      </c>
      <c r="DB35" s="33">
        <f>all!DB36</f>
        <v>9026.5685186559404</v>
      </c>
      <c r="DC35" s="33">
        <f>all!DC36</f>
        <v>0.13546222327352037</v>
      </c>
      <c r="DD35" s="33">
        <f>all!DD36</f>
        <v>3.1422778357673433</v>
      </c>
      <c r="DE35" s="33">
        <f>all!DE36</f>
        <v>1.1833325701886319</v>
      </c>
      <c r="DF35" s="33">
        <f>all!DF36</f>
        <v>0.56453810475165622</v>
      </c>
      <c r="DG35" s="33" t="str">
        <f>all!DG36</f>
        <v>n.a.</v>
      </c>
      <c r="DH35" s="33" t="str">
        <f>all!DH36</f>
        <v>n.a.</v>
      </c>
      <c r="DI35" s="33">
        <f>all!DI36</f>
        <v>0.41955992939664</v>
      </c>
      <c r="DJ35" s="33">
        <f>all!DJ36</f>
        <v>1.3262834315491643</v>
      </c>
      <c r="DK35" s="33">
        <f>all!DK36</f>
        <v>9.9381481563444091E-2</v>
      </c>
      <c r="DL35" s="33">
        <f>all!DL36</f>
        <v>4.1106341799010413E-3</v>
      </c>
      <c r="DM35" s="33" t="str">
        <f>all!DM36</f>
        <v>n.a.</v>
      </c>
      <c r="DN35" s="33" t="str">
        <f>all!DN36</f>
        <v>n.a.</v>
      </c>
      <c r="DO35" s="33">
        <f>all!DO36</f>
        <v>1.2188676472118265</v>
      </c>
      <c r="DP35" s="33">
        <f>all!DP36</f>
        <v>2.5028130595358227E-2</v>
      </c>
      <c r="DQ35" s="33">
        <f>all!DQ36</f>
        <v>1.9766837928467751E-3</v>
      </c>
      <c r="DR35" s="33">
        <f>all!DR36</f>
        <v>3.9502036557742051E-3</v>
      </c>
      <c r="DS35" s="33">
        <f>all!DS36</f>
        <v>17.793232545781176</v>
      </c>
      <c r="DT35" s="33">
        <f>all!DT36</f>
        <v>3.6535389993545712E-2</v>
      </c>
      <c r="DU35" s="33"/>
      <c r="DV35" s="33" t="str">
        <f>all!DV36</f>
        <v>n.a.</v>
      </c>
      <c r="DW35" s="33" t="str">
        <f>all!DW36</f>
        <v>n.a.</v>
      </c>
      <c r="DX35" s="33" t="str">
        <f>all!DX36</f>
        <v>n.a.</v>
      </c>
      <c r="DY35" s="33" t="str">
        <f>all!DY36</f>
        <v>n.a.</v>
      </c>
      <c r="DZ35" s="33" t="str">
        <f>all!DZ36</f>
        <v>n.a.</v>
      </c>
      <c r="EA35" s="33" t="str">
        <f>all!EA36</f>
        <v>n.a.</v>
      </c>
      <c r="EB35" s="33" t="str">
        <f>all!EB36</f>
        <v>n.a.</v>
      </c>
      <c r="EC35" s="33" t="str">
        <f>all!EC36</f>
        <v>n.a.</v>
      </c>
      <c r="ED35" s="33" t="str">
        <f>all!ED36</f>
        <v>n.a.</v>
      </c>
      <c r="EE35" s="33" t="str">
        <f>all!EE36</f>
        <v>n.a.</v>
      </c>
      <c r="EF35" s="33" t="str">
        <f>all!EF36</f>
        <v>n.a.</v>
      </c>
      <c r="EG35" s="33" t="str">
        <f>all!EG36</f>
        <v>n.a.</v>
      </c>
      <c r="EH35" s="33" t="str">
        <f>all!EH36</f>
        <v>n.a.</v>
      </c>
      <c r="EI35" s="33" t="str">
        <f>all!EI36</f>
        <v>n.a.</v>
      </c>
      <c r="EJ35" s="33" t="str">
        <f>all!EJ36</f>
        <v>n.a.</v>
      </c>
      <c r="EK35" s="33" t="str">
        <f>all!EK36</f>
        <v>n.a.</v>
      </c>
      <c r="EL35" s="33" t="str">
        <f>all!EL36</f>
        <v>n.a.</v>
      </c>
      <c r="EM35" s="33" t="str">
        <f>all!EM36</f>
        <v>n.a.</v>
      </c>
      <c r="EN35" s="33" t="str">
        <f>all!EN36</f>
        <v>n.a.</v>
      </c>
      <c r="EO35" s="33" t="str">
        <f>all!EO36</f>
        <v>n.a.</v>
      </c>
      <c r="EP35" s="33"/>
      <c r="EQ35" s="33" t="str">
        <f>all!EQ36</f>
        <v>n.a.</v>
      </c>
    </row>
    <row r="36" spans="1:147" s="3" customFormat="1">
      <c r="A36" s="33" t="str">
        <f>all!A37</f>
        <v xml:space="preserve">LM29_I_py_1.3 </v>
      </c>
      <c r="B36" s="33" t="str">
        <f>all!B37</f>
        <v>Fakos</v>
      </c>
      <c r="C36" s="33" t="str">
        <f>all!C37</f>
        <v>epithermal</v>
      </c>
      <c r="D36" s="33" t="str">
        <f>all!D37</f>
        <v>epithermal HS</v>
      </c>
      <c r="E36" s="33" t="str">
        <f>all!E37</f>
        <v>pyrite</v>
      </c>
      <c r="F36" s="33">
        <f>all!F37</f>
        <v>0</v>
      </c>
      <c r="G36" s="33" t="str">
        <f>all!G37</f>
        <v>n.a.</v>
      </c>
      <c r="H36" s="33">
        <f>all!H37</f>
        <v>526524.81933559501</v>
      </c>
      <c r="I36" s="33">
        <f>all!I37</f>
        <v>213.790793501736</v>
      </c>
      <c r="J36" s="33">
        <f>all!J37</f>
        <v>1796.7246056040201</v>
      </c>
      <c r="K36" s="33">
        <f>all!K37</f>
        <v>1189.8692830268401</v>
      </c>
      <c r="L36" s="33">
        <f>all!L37</f>
        <v>2.1904460493521598</v>
      </c>
      <c r="M36" s="33" t="str">
        <f>all!M37</f>
        <v>n.a.</v>
      </c>
      <c r="N36" s="33" t="str">
        <f>all!N37</f>
        <v>n.a.</v>
      </c>
      <c r="O36" s="33">
        <f>all!O37</f>
        <v>30.663396304201601</v>
      </c>
      <c r="P36" s="33">
        <f>all!P37</f>
        <v>11.9654317663021</v>
      </c>
      <c r="Q36" s="33">
        <f>all!Q37</f>
        <v>13.621909807255999</v>
      </c>
      <c r="R36" s="33">
        <f>all!R37</f>
        <v>0.12457466046287601</v>
      </c>
      <c r="S36" s="33" t="str">
        <f>all!S37</f>
        <v>n.a.</v>
      </c>
      <c r="T36" s="33" t="str">
        <f>all!T37</f>
        <v>n.a.</v>
      </c>
      <c r="U36" s="33">
        <f>all!U37</f>
        <v>1.1684926211267599</v>
      </c>
      <c r="V36" s="33">
        <f>all!V37</f>
        <v>14.9554413549951</v>
      </c>
      <c r="W36" s="33">
        <f>all!W37</f>
        <v>0.56491179325527296</v>
      </c>
      <c r="X36" s="33">
        <f>all!X37</f>
        <v>0.202852041652267</v>
      </c>
      <c r="Y36" s="33">
        <f>all!Y37</f>
        <v>33.816497152004999</v>
      </c>
      <c r="Z36" s="33">
        <f>all!Z37</f>
        <v>57.903839933156704</v>
      </c>
      <c r="AA36" s="33">
        <f>all!AA37</f>
        <v>0.11898918333667732</v>
      </c>
      <c r="AB36" s="33">
        <f>all!AB37</f>
        <v>0.35383415711324384</v>
      </c>
      <c r="AC36" s="33">
        <f>all!AC37</f>
        <v>1.7122956192913539</v>
      </c>
      <c r="AD36" s="33">
        <f>all!AD37</f>
        <v>6.9721824477884624</v>
      </c>
      <c r="AE36" s="33">
        <f>all!AE37</f>
        <v>5.9986118828466474E-3</v>
      </c>
      <c r="AF36" s="33">
        <f>all!AF37</f>
        <v>3.4553922479740908E-2</v>
      </c>
      <c r="AG36" s="33">
        <f>all!AG37</f>
        <v>6.3716073008285967E-2</v>
      </c>
      <c r="AH36" s="33">
        <f>all!AH37</f>
        <v>0.40281847484160105</v>
      </c>
      <c r="AI36" s="33">
        <f>all!AI37</f>
        <v>0.2708434679750909</v>
      </c>
      <c r="AJ36" s="33">
        <f>all!AJ37</f>
        <v>5.5967946843346827E-2</v>
      </c>
      <c r="AK36" s="33">
        <f>all!AK37</f>
        <v>9.4883431755736394E-4</v>
      </c>
      <c r="AL36" s="33">
        <f>all!AL37</f>
        <v>5.4655890554860193E-3</v>
      </c>
      <c r="AM36" s="33">
        <f>all!AM37</f>
        <v>6.3716073008285967E-2</v>
      </c>
      <c r="AN36" s="33"/>
      <c r="AO36" s="33"/>
      <c r="AP36" s="33" t="str">
        <f>all!AP37</f>
        <v>n.a.</v>
      </c>
      <c r="AQ36" s="33">
        <f>all!AQ37</f>
        <v>13.7223147286714</v>
      </c>
      <c r="AR36" s="33">
        <f>all!AR37</f>
        <v>3.61379807142665E-2</v>
      </c>
      <c r="AS36" s="33">
        <f>all!AS37</f>
        <v>0.27016636419157097</v>
      </c>
      <c r="AT36" s="33">
        <f>all!AT37</f>
        <v>0.65941310160612598</v>
      </c>
      <c r="AU36" s="33">
        <f>all!AU37</f>
        <v>2.1904460493521598</v>
      </c>
      <c r="AV36" s="33" t="str">
        <f>all!AV37</f>
        <v>n.a.</v>
      </c>
      <c r="AW36" s="33" t="str">
        <f>all!AW37</f>
        <v>n.a.</v>
      </c>
      <c r="AX36" s="33">
        <f>all!AX37</f>
        <v>0.20552484459151901</v>
      </c>
      <c r="AY36" s="33">
        <f>all!AY37</f>
        <v>1.0798290784926601</v>
      </c>
      <c r="AZ36" s="33">
        <f>all!AZ37</f>
        <v>2.8895305599421599E-2</v>
      </c>
      <c r="BA36" s="33">
        <f>all!BA37</f>
        <v>0.12457466046287601</v>
      </c>
      <c r="BB36" s="33" t="str">
        <f>all!BB37</f>
        <v>n.a.</v>
      </c>
      <c r="BC36" s="33" t="str">
        <f>all!BC37</f>
        <v>n.a.</v>
      </c>
      <c r="BD36" s="33">
        <f>all!BD37</f>
        <v>5.2600657895423203E-2</v>
      </c>
      <c r="BE36" s="33">
        <f>all!BE37</f>
        <v>0.30267214497577399</v>
      </c>
      <c r="BF36" s="33">
        <f>all!BF37</f>
        <v>2.5089812967179301E-2</v>
      </c>
      <c r="BG36" s="33">
        <f>all!BG37</f>
        <v>8.3024971724125207E-3</v>
      </c>
      <c r="BH36" s="33">
        <f>all!BH37</f>
        <v>5.8413543563694097E-2</v>
      </c>
      <c r="BI36" s="33">
        <f>all!BI37</f>
        <v>9.5499946533235593E-3</v>
      </c>
      <c r="BJ36" s="33"/>
      <c r="BK36" s="33" t="str">
        <f>all!BK37</f>
        <v>n.a.</v>
      </c>
      <c r="BL36" s="33">
        <f>all!BL37</f>
        <v>42415.173538570598</v>
      </c>
      <c r="BM36" s="33">
        <f>all!BM37</f>
        <v>36.184933348418802</v>
      </c>
      <c r="BN36" s="33">
        <f>all!BN37</f>
        <v>324.10167220532998</v>
      </c>
      <c r="BO36" s="33">
        <f>all!BO37</f>
        <v>367.83052658223198</v>
      </c>
      <c r="BP36" s="33">
        <f>all!BP37</f>
        <v>1.95782949895782</v>
      </c>
      <c r="BQ36" s="33" t="str">
        <f>all!BQ37</f>
        <v>n.a.</v>
      </c>
      <c r="BR36" s="33" t="str">
        <f>all!BR37</f>
        <v>n.a.</v>
      </c>
      <c r="BS36" s="33">
        <f>all!BS37</f>
        <v>5.6864347389318004</v>
      </c>
      <c r="BT36" s="33">
        <f>all!BT37</f>
        <v>4.6457491910364404</v>
      </c>
      <c r="BU36" s="33">
        <f>all!BU37</f>
        <v>4.91452337267941</v>
      </c>
      <c r="BV36" s="33">
        <f>all!BV37</f>
        <v>4.2230610145711001E-2</v>
      </c>
      <c r="BW36" s="33" t="str">
        <f>all!BW37</f>
        <v>n.a.</v>
      </c>
      <c r="BX36" s="33" t="str">
        <f>all!BX37</f>
        <v>n.a.</v>
      </c>
      <c r="BY36" s="33">
        <f>all!BY37</f>
        <v>0.197682301509053</v>
      </c>
      <c r="BZ36" s="33">
        <f>all!BZ37</f>
        <v>4.5880876398981902</v>
      </c>
      <c r="CA36" s="33">
        <f>all!CA37</f>
        <v>0.30176790943235599</v>
      </c>
      <c r="CB36" s="33">
        <f>all!CB37</f>
        <v>4.6632410722396801E-2</v>
      </c>
      <c r="CC36" s="33">
        <f>all!CC37</f>
        <v>7.42635475433989</v>
      </c>
      <c r="CD36" s="33">
        <f>all!CD37</f>
        <v>9.2789084066880907</v>
      </c>
      <c r="CE36" s="33"/>
      <c r="CF36" s="33" t="str">
        <f>all!CF37</f>
        <v>n.a.</v>
      </c>
      <c r="CG36" s="33">
        <f>all!CG37</f>
        <v>526524.81933559501</v>
      </c>
      <c r="CH36" s="33">
        <f>all!CH37</f>
        <v>213.790793501736</v>
      </c>
      <c r="CI36" s="33">
        <f>all!CI37</f>
        <v>1796.7246056040201</v>
      </c>
      <c r="CJ36" s="33">
        <f>all!CJ37</f>
        <v>1189.8692830268401</v>
      </c>
      <c r="CK36" s="33">
        <f>all!CK37</f>
        <v>2.1904460493521598</v>
      </c>
      <c r="CL36" s="33" t="str">
        <f>all!CL37</f>
        <v>n.a.</v>
      </c>
      <c r="CM36" s="33" t="str">
        <f>all!CM37</f>
        <v>n.a.</v>
      </c>
      <c r="CN36" s="33">
        <f>all!CN37</f>
        <v>30.663396304201601</v>
      </c>
      <c r="CO36" s="33">
        <f>all!CO37</f>
        <v>11.9654317663021</v>
      </c>
      <c r="CP36" s="33">
        <f>all!CP37</f>
        <v>13.621909807255999</v>
      </c>
      <c r="CQ36" s="33">
        <f>all!CQ37</f>
        <v>0.12457466046287601</v>
      </c>
      <c r="CR36" s="33" t="str">
        <f>all!CR37</f>
        <v>n.a.</v>
      </c>
      <c r="CS36" s="33" t="str">
        <f>all!CS37</f>
        <v>n.a.</v>
      </c>
      <c r="CT36" s="33">
        <f>all!CT37</f>
        <v>1.1684926211267599</v>
      </c>
      <c r="CU36" s="33">
        <f>all!CU37</f>
        <v>14.9554413549951</v>
      </c>
      <c r="CV36" s="33">
        <f>all!CV37</f>
        <v>0.56491179325527296</v>
      </c>
      <c r="CW36" s="33">
        <f>all!CW37</f>
        <v>0.202852041652267</v>
      </c>
      <c r="CX36" s="33">
        <f>all!CX37</f>
        <v>33.816497152004999</v>
      </c>
      <c r="CY36" s="33">
        <f>all!CY37</f>
        <v>57.903839933156704</v>
      </c>
      <c r="CZ36" s="33"/>
      <c r="DA36" s="33" t="str">
        <f>all!DA37</f>
        <v>n.a.</v>
      </c>
      <c r="DB36" s="33">
        <f>all!DB37</f>
        <v>9428.3251738847703</v>
      </c>
      <c r="DC36" s="33">
        <f>all!DC37</f>
        <v>3.6276800428576084</v>
      </c>
      <c r="DD36" s="33">
        <f>all!DD37</f>
        <v>30.612038246276757</v>
      </c>
      <c r="DE36" s="33">
        <f>all!DE37</f>
        <v>18.724534715431972</v>
      </c>
      <c r="DF36" s="33">
        <f>all!DF37</f>
        <v>3.3498180904605594E-2</v>
      </c>
      <c r="DG36" s="33" t="str">
        <f>all!DG37</f>
        <v>n.a.</v>
      </c>
      <c r="DH36" s="33" t="str">
        <f>all!DH37</f>
        <v>n.a.</v>
      </c>
      <c r="DI36" s="33">
        <f>all!DI37</f>
        <v>0.40927311088126256</v>
      </c>
      <c r="DJ36" s="33">
        <f>all!DJ37</f>
        <v>0.15153788964415021</v>
      </c>
      <c r="DK36" s="33">
        <f>all!DK37</f>
        <v>0.12628290642891973</v>
      </c>
      <c r="DL36" s="33">
        <f>all!DL37</f>
        <v>1.1082070301205043E-3</v>
      </c>
      <c r="DM36" s="33" t="str">
        <f>all!DM37</f>
        <v>n.a.</v>
      </c>
      <c r="DN36" s="33" t="str">
        <f>all!DN37</f>
        <v>n.a.</v>
      </c>
      <c r="DO36" s="33">
        <f>all!DO37</f>
        <v>9.596687098610052E-3</v>
      </c>
      <c r="DP36" s="33">
        <f>all!DP37</f>
        <v>0.11720565325231271</v>
      </c>
      <c r="DQ36" s="33">
        <f>all!DQ37</f>
        <v>2.8680595423703817E-3</v>
      </c>
      <c r="DR36" s="33">
        <f>all!DR37</f>
        <v>9.9250790868073385E-4</v>
      </c>
      <c r="DS36" s="33">
        <f>all!DS37</f>
        <v>0.16320703258689673</v>
      </c>
      <c r="DT36" s="33">
        <f>all!DT37</f>
        <v>0.27707787656026228</v>
      </c>
      <c r="DU36" s="33"/>
      <c r="DV36" s="33" t="str">
        <f>all!DV37</f>
        <v>n.a.</v>
      </c>
      <c r="DW36" s="33" t="str">
        <f>all!DW37</f>
        <v>n.a.</v>
      </c>
      <c r="DX36" s="33" t="str">
        <f>all!DX37</f>
        <v>n.a.</v>
      </c>
      <c r="DY36" s="33" t="str">
        <f>all!DY37</f>
        <v>n.a.</v>
      </c>
      <c r="DZ36" s="33" t="str">
        <f>all!DZ37</f>
        <v>n.a.</v>
      </c>
      <c r="EA36" s="33" t="str">
        <f>all!EA37</f>
        <v>n.a.</v>
      </c>
      <c r="EB36" s="33" t="str">
        <f>all!EB37</f>
        <v>n.a.</v>
      </c>
      <c r="EC36" s="33" t="str">
        <f>all!EC37</f>
        <v>n.a.</v>
      </c>
      <c r="ED36" s="33" t="str">
        <f>all!ED37</f>
        <v>n.a.</v>
      </c>
      <c r="EE36" s="33" t="str">
        <f>all!EE37</f>
        <v>n.a.</v>
      </c>
      <c r="EF36" s="33" t="str">
        <f>all!EF37</f>
        <v>n.a.</v>
      </c>
      <c r="EG36" s="33" t="str">
        <f>all!EG37</f>
        <v>n.a.</v>
      </c>
      <c r="EH36" s="33" t="str">
        <f>all!EH37</f>
        <v>n.a.</v>
      </c>
      <c r="EI36" s="33" t="str">
        <f>all!EI37</f>
        <v>n.a.</v>
      </c>
      <c r="EJ36" s="33" t="str">
        <f>all!EJ37</f>
        <v>n.a.</v>
      </c>
      <c r="EK36" s="33" t="str">
        <f>all!EK37</f>
        <v>n.a.</v>
      </c>
      <c r="EL36" s="33" t="str">
        <f>all!EL37</f>
        <v>n.a.</v>
      </c>
      <c r="EM36" s="33" t="str">
        <f>all!EM37</f>
        <v>n.a.</v>
      </c>
      <c r="EN36" s="33" t="str">
        <f>all!EN37</f>
        <v>n.a.</v>
      </c>
      <c r="EO36" s="33" t="str">
        <f>all!EO37</f>
        <v>n.a.</v>
      </c>
      <c r="EP36" s="33"/>
      <c r="EQ36" s="33" t="str">
        <f>all!EQ37</f>
        <v>n.a.</v>
      </c>
    </row>
    <row r="37" spans="1:147" s="3" customFormat="1">
      <c r="A37" s="33" t="str">
        <f>all!A38</f>
        <v xml:space="preserve">LM29_I_py_1.6 </v>
      </c>
      <c r="B37" s="33" t="str">
        <f>all!B38</f>
        <v>Fakos</v>
      </c>
      <c r="C37" s="33" t="str">
        <f>all!C38</f>
        <v>epithermal</v>
      </c>
      <c r="D37" s="33" t="str">
        <f>all!D38</f>
        <v>epithermal HS</v>
      </c>
      <c r="E37" s="33" t="str">
        <f>all!E38</f>
        <v>pyrite</v>
      </c>
      <c r="F37" s="33">
        <f>all!F38</f>
        <v>0</v>
      </c>
      <c r="G37" s="33" t="str">
        <f>all!G38</f>
        <v>n.a.</v>
      </c>
      <c r="H37" s="33">
        <f>all!H38</f>
        <v>447950.63835112099</v>
      </c>
      <c r="I37" s="33">
        <f>all!I38</f>
        <v>65.765183348202697</v>
      </c>
      <c r="J37" s="33">
        <f>all!J38</f>
        <v>563.11386703783205</v>
      </c>
      <c r="K37" s="33">
        <f>all!K38</f>
        <v>63.129794426314199</v>
      </c>
      <c r="L37" s="33">
        <f>all!L38</f>
        <v>3.3818236990280601</v>
      </c>
      <c r="M37" s="33" t="str">
        <f>all!M38</f>
        <v>n.a.</v>
      </c>
      <c r="N37" s="33" t="str">
        <f>all!N38</f>
        <v>n.a.</v>
      </c>
      <c r="O37" s="33">
        <f>all!O38</f>
        <v>212.89457986276901</v>
      </c>
      <c r="P37" s="33">
        <f>all!P38</f>
        <v>6.2127400940497104</v>
      </c>
      <c r="Q37" s="33">
        <f>all!Q38</f>
        <v>3.5512527364000599</v>
      </c>
      <c r="R37" s="33">
        <f>all!R38</f>
        <v>0.161408067022771</v>
      </c>
      <c r="S37" s="33" t="str">
        <f>all!S38</f>
        <v>n.a.</v>
      </c>
      <c r="T37" s="33" t="str">
        <f>all!T38</f>
        <v>n.a.</v>
      </c>
      <c r="U37" s="33">
        <f>all!U38</f>
        <v>9.6637257816441196</v>
      </c>
      <c r="V37" s="33">
        <f>all!V38</f>
        <v>13.3274667414641</v>
      </c>
      <c r="W37" s="33">
        <f>all!W38</f>
        <v>0.26053565427417202</v>
      </c>
      <c r="X37" s="33">
        <f>all!X38</f>
        <v>2.9566951455139E-2</v>
      </c>
      <c r="Y37" s="33">
        <f>all!Y38</f>
        <v>13.9998021235248</v>
      </c>
      <c r="Z37" s="33">
        <f>all!Z38</f>
        <v>0.84612530159289101</v>
      </c>
      <c r="AA37" s="33">
        <f>all!AA38</f>
        <v>0.11678842805656631</v>
      </c>
      <c r="AB37" s="33">
        <f>all!AB38</f>
        <v>0.44377342188358715</v>
      </c>
      <c r="AC37" s="33">
        <f>all!AC38</f>
        <v>6.0438375780404091E-2</v>
      </c>
      <c r="AD37" s="33">
        <f>all!AD38</f>
        <v>0.30890961804003969</v>
      </c>
      <c r="AE37" s="33">
        <f>all!AE38</f>
        <v>2.111954954381511E-3</v>
      </c>
      <c r="AF37" s="33">
        <f>all!AF38</f>
        <v>0.69027588364306358</v>
      </c>
      <c r="AG37" s="33">
        <f>all!AG38</f>
        <v>5.3998978724007655E-2</v>
      </c>
      <c r="AH37" s="33">
        <f>all!AH38</f>
        <v>0.25366449504544447</v>
      </c>
      <c r="AI37" s="33">
        <f>all!AI38</f>
        <v>1.2865854826450732E-2</v>
      </c>
      <c r="AJ37" s="33">
        <f>all!AJ38</f>
        <v>9.4468528448487923E-2</v>
      </c>
      <c r="AK37" s="33">
        <f>all!AK38</f>
        <v>4.4958365429611532E-4</v>
      </c>
      <c r="AL37" s="33">
        <f>all!AL38</f>
        <v>0.14694288512020426</v>
      </c>
      <c r="AM37" s="33">
        <f>all!AM38</f>
        <v>5.3998978724007655E-2</v>
      </c>
      <c r="AN37" s="33"/>
      <c r="AO37" s="33"/>
      <c r="AP37" s="33" t="str">
        <f>all!AP38</f>
        <v>n.a.</v>
      </c>
      <c r="AQ37" s="33">
        <f>all!AQ38</f>
        <v>14.363147842069999</v>
      </c>
      <c r="AR37" s="33">
        <f>all!AR38</f>
        <v>3.9727790121630302E-2</v>
      </c>
      <c r="AS37" s="33">
        <f>all!AS38</f>
        <v>0.338471747902095</v>
      </c>
      <c r="AT37" s="33">
        <f>all!AT38</f>
        <v>0.56969692996339405</v>
      </c>
      <c r="AU37" s="33">
        <f>all!AU38</f>
        <v>3.3818236990280601</v>
      </c>
      <c r="AV37" s="33" t="str">
        <f>all!AV38</f>
        <v>n.a.</v>
      </c>
      <c r="AW37" s="33" t="str">
        <f>all!AW38</f>
        <v>n.a.</v>
      </c>
      <c r="AX37" s="33">
        <f>all!AX38</f>
        <v>0.26930479146250602</v>
      </c>
      <c r="AY37" s="33">
        <f>all!AY38</f>
        <v>1.3660534742504999</v>
      </c>
      <c r="AZ37" s="33">
        <f>all!AZ38</f>
        <v>2.8059346256783701E-2</v>
      </c>
      <c r="BA37" s="33">
        <f>all!BA38</f>
        <v>0.15512064508363199</v>
      </c>
      <c r="BB37" s="33" t="str">
        <f>all!BB38</f>
        <v>n.a.</v>
      </c>
      <c r="BC37" s="33" t="str">
        <f>all!BC38</f>
        <v>n.a.</v>
      </c>
      <c r="BD37" s="33">
        <f>all!BD38</f>
        <v>6.3554880416957907E-2</v>
      </c>
      <c r="BE37" s="33">
        <f>all!BE38</f>
        <v>0.31466599356373598</v>
      </c>
      <c r="BF37" s="33">
        <f>all!BF38</f>
        <v>2.12637774146082E-2</v>
      </c>
      <c r="BG37" s="33">
        <f>all!BG38</f>
        <v>5.2933302215389302E-3</v>
      </c>
      <c r="BH37" s="33">
        <f>all!BH38</f>
        <v>4.3679288635091899E-2</v>
      </c>
      <c r="BI37" s="33">
        <f>all!BI38</f>
        <v>7.1463155912017198E-3</v>
      </c>
      <c r="BJ37" s="33"/>
      <c r="BK37" s="33" t="str">
        <f>all!BK38</f>
        <v>n.a.</v>
      </c>
      <c r="BL37" s="33">
        <f>all!BL38</f>
        <v>50020.4741221929</v>
      </c>
      <c r="BM37" s="33">
        <f>all!BM38</f>
        <v>8.1507552540413108</v>
      </c>
      <c r="BN37" s="33">
        <f>all!BN38</f>
        <v>45.807455300301399</v>
      </c>
      <c r="BO37" s="33">
        <f>all!BO38</f>
        <v>78.098776225562801</v>
      </c>
      <c r="BP37" s="33">
        <f>all!BP38</f>
        <v>3.22528803726571</v>
      </c>
      <c r="BQ37" s="33" t="str">
        <f>all!BQ38</f>
        <v>n.a.</v>
      </c>
      <c r="BR37" s="33" t="str">
        <f>all!BR38</f>
        <v>n.a.</v>
      </c>
      <c r="BS37" s="33">
        <f>all!BS38</f>
        <v>43.854073298397097</v>
      </c>
      <c r="BT37" s="33">
        <f>all!BT38</f>
        <v>1.3445891198614199</v>
      </c>
      <c r="BU37" s="33">
        <f>all!BU38</f>
        <v>2.6657756819274501</v>
      </c>
      <c r="BV37" s="33">
        <f>all!BV38</f>
        <v>0.176000574985993</v>
      </c>
      <c r="BW37" s="33" t="str">
        <f>all!BW38</f>
        <v>n.a.</v>
      </c>
      <c r="BX37" s="33" t="str">
        <f>all!BX38</f>
        <v>n.a.</v>
      </c>
      <c r="BY37" s="33">
        <f>all!BY38</f>
        <v>11.4758109551017</v>
      </c>
      <c r="BZ37" s="33">
        <f>all!BZ38</f>
        <v>10.015817749618501</v>
      </c>
      <c r="CA37" s="33">
        <f>all!CA38</f>
        <v>6.7393290683532794E-2</v>
      </c>
      <c r="CB37" s="33">
        <f>all!CB38</f>
        <v>1.41899904664617E-2</v>
      </c>
      <c r="CC37" s="33">
        <f>all!CC38</f>
        <v>6.4694438571498898</v>
      </c>
      <c r="CD37" s="33">
        <f>all!CD38</f>
        <v>0.76658977537630102</v>
      </c>
      <c r="CE37" s="33"/>
      <c r="CF37" s="33" t="str">
        <f>all!CF38</f>
        <v>n.a.</v>
      </c>
      <c r="CG37" s="33">
        <f>all!CG38</f>
        <v>447950.63835112099</v>
      </c>
      <c r="CH37" s="33">
        <f>all!CH38</f>
        <v>65.765183348202697</v>
      </c>
      <c r="CI37" s="33">
        <f>all!CI38</f>
        <v>563.11386703783205</v>
      </c>
      <c r="CJ37" s="33">
        <f>all!CJ38</f>
        <v>63.129794426314199</v>
      </c>
      <c r="CK37" s="33">
        <f>all!CK38</f>
        <v>3.3818236990280601</v>
      </c>
      <c r="CL37" s="33" t="str">
        <f>all!CL38</f>
        <v>n.a.</v>
      </c>
      <c r="CM37" s="33" t="str">
        <f>all!CM38</f>
        <v>n.a.</v>
      </c>
      <c r="CN37" s="33">
        <f>all!CN38</f>
        <v>212.89457986276901</v>
      </c>
      <c r="CO37" s="33">
        <f>all!CO38</f>
        <v>6.2127400940497104</v>
      </c>
      <c r="CP37" s="33">
        <f>all!CP38</f>
        <v>3.5512527364000599</v>
      </c>
      <c r="CQ37" s="33">
        <f>all!CQ38</f>
        <v>0.161408067022771</v>
      </c>
      <c r="CR37" s="33" t="str">
        <f>all!CR38</f>
        <v>n.a.</v>
      </c>
      <c r="CS37" s="33" t="str">
        <f>all!CS38</f>
        <v>n.a.</v>
      </c>
      <c r="CT37" s="33">
        <f>all!CT38</f>
        <v>9.6637257816441196</v>
      </c>
      <c r="CU37" s="33">
        <f>all!CU38</f>
        <v>13.3274667414641</v>
      </c>
      <c r="CV37" s="33">
        <f>all!CV38</f>
        <v>0.26053565427417202</v>
      </c>
      <c r="CW37" s="33">
        <f>all!CW38</f>
        <v>2.9566951455139E-2</v>
      </c>
      <c r="CX37" s="33">
        <f>all!CX38</f>
        <v>13.9998021235248</v>
      </c>
      <c r="CY37" s="33">
        <f>all!CY38</f>
        <v>0.84612530159289101</v>
      </c>
      <c r="CZ37" s="33"/>
      <c r="DA37" s="33" t="str">
        <f>all!DA38</f>
        <v>n.a.</v>
      </c>
      <c r="DB37" s="33">
        <f>all!DB38</f>
        <v>8021.3204109789776</v>
      </c>
      <c r="DC37" s="33">
        <f>all!DC38</f>
        <v>1.1159275815364293</v>
      </c>
      <c r="DD37" s="33">
        <f>all!DD38</f>
        <v>9.5941599402629958</v>
      </c>
      <c r="DE37" s="33">
        <f>all!DE38</f>
        <v>0.99345032616237372</v>
      </c>
      <c r="DF37" s="33">
        <f>all!DF38</f>
        <v>5.1717750405689863E-2</v>
      </c>
      <c r="DG37" s="33" t="str">
        <f>all!DG38</f>
        <v>n.a.</v>
      </c>
      <c r="DH37" s="33" t="str">
        <f>all!DH38</f>
        <v>n.a.</v>
      </c>
      <c r="DI37" s="33">
        <f>all!DI38</f>
        <v>2.8415647805541928</v>
      </c>
      <c r="DJ37" s="33">
        <f>all!DJ38</f>
        <v>7.8682118718967964E-2</v>
      </c>
      <c r="DK37" s="33">
        <f>all!DK38</f>
        <v>3.292214699420274E-2</v>
      </c>
      <c r="DL37" s="33">
        <f>all!DL38</f>
        <v>1.4358743096562702E-3</v>
      </c>
      <c r="DM37" s="33" t="str">
        <f>all!DM38</f>
        <v>n.a.</v>
      </c>
      <c r="DN37" s="33" t="str">
        <f>all!DN38</f>
        <v>n.a.</v>
      </c>
      <c r="DO37" s="33">
        <f>all!DO38</f>
        <v>7.9366998863700064E-2</v>
      </c>
      <c r="DP37" s="33">
        <f>all!DP38</f>
        <v>0.10444723151617634</v>
      </c>
      <c r="DQ37" s="33">
        <f>all!DQ38</f>
        <v>1.322740608870755E-3</v>
      </c>
      <c r="DR37" s="33">
        <f>all!DR38</f>
        <v>1.4466422381446528E-4</v>
      </c>
      <c r="DS37" s="33">
        <f>all!DS38</f>
        <v>6.7566612565274131E-2</v>
      </c>
      <c r="DT37" s="33">
        <f>all!DT38</f>
        <v>4.0488265051144565E-3</v>
      </c>
      <c r="DU37" s="33"/>
      <c r="DV37" s="33" t="str">
        <f>all!DV38</f>
        <v>n.a.</v>
      </c>
      <c r="DW37" s="33" t="str">
        <f>all!DW38</f>
        <v>n.a.</v>
      </c>
      <c r="DX37" s="33" t="str">
        <f>all!DX38</f>
        <v>n.a.</v>
      </c>
      <c r="DY37" s="33" t="str">
        <f>all!DY38</f>
        <v>n.a.</v>
      </c>
      <c r="DZ37" s="33" t="str">
        <f>all!DZ38</f>
        <v>n.a.</v>
      </c>
      <c r="EA37" s="33" t="str">
        <f>all!EA38</f>
        <v>n.a.</v>
      </c>
      <c r="EB37" s="33" t="str">
        <f>all!EB38</f>
        <v>n.a.</v>
      </c>
      <c r="EC37" s="33" t="str">
        <f>all!EC38</f>
        <v>n.a.</v>
      </c>
      <c r="ED37" s="33" t="str">
        <f>all!ED38</f>
        <v>n.a.</v>
      </c>
      <c r="EE37" s="33" t="str">
        <f>all!EE38</f>
        <v>n.a.</v>
      </c>
      <c r="EF37" s="33" t="str">
        <f>all!EF38</f>
        <v>n.a.</v>
      </c>
      <c r="EG37" s="33" t="str">
        <f>all!EG38</f>
        <v>n.a.</v>
      </c>
      <c r="EH37" s="33" t="str">
        <f>all!EH38</f>
        <v>n.a.</v>
      </c>
      <c r="EI37" s="33" t="str">
        <f>all!EI38</f>
        <v>n.a.</v>
      </c>
      <c r="EJ37" s="33" t="str">
        <f>all!EJ38</f>
        <v>n.a.</v>
      </c>
      <c r="EK37" s="33" t="str">
        <f>all!EK38</f>
        <v>n.a.</v>
      </c>
      <c r="EL37" s="33" t="str">
        <f>all!EL38</f>
        <v>n.a.</v>
      </c>
      <c r="EM37" s="33" t="str">
        <f>all!EM38</f>
        <v>n.a.</v>
      </c>
      <c r="EN37" s="33" t="str">
        <f>all!EN38</f>
        <v>n.a.</v>
      </c>
      <c r="EO37" s="33" t="str">
        <f>all!EO38</f>
        <v>n.a.</v>
      </c>
      <c r="EP37" s="33"/>
      <c r="EQ37" s="33" t="str">
        <f>all!EQ38</f>
        <v>n.a.</v>
      </c>
    </row>
    <row r="38" spans="1:147" s="3" customFormat="1">
      <c r="A38" s="33" t="str">
        <f>all!A39</f>
        <v xml:space="preserve">LM29_I_py_3 </v>
      </c>
      <c r="B38" s="33" t="str">
        <f>all!B39</f>
        <v>Fakos</v>
      </c>
      <c r="C38" s="33" t="str">
        <f>all!C39</f>
        <v>epithermal</v>
      </c>
      <c r="D38" s="33" t="str">
        <f>all!D39</f>
        <v>epithermal HS</v>
      </c>
      <c r="E38" s="33" t="str">
        <f>all!E39</f>
        <v>pyrite</v>
      </c>
      <c r="F38" s="33">
        <f>all!F39</f>
        <v>0</v>
      </c>
      <c r="G38" s="33" t="str">
        <f>all!G39</f>
        <v>n.a.</v>
      </c>
      <c r="H38" s="33">
        <f>all!H39</f>
        <v>448106.74077048001</v>
      </c>
      <c r="I38" s="33">
        <f>all!I39</f>
        <v>9.5686854626835502E-2</v>
      </c>
      <c r="J38" s="33">
        <f>all!J39</f>
        <v>56.4667861458001</v>
      </c>
      <c r="K38" s="33">
        <f>all!K39</f>
        <v>2.4658917652531098</v>
      </c>
      <c r="L38" s="33">
        <f>all!L39</f>
        <v>3.2033518857497998</v>
      </c>
      <c r="M38" s="33" t="str">
        <f>all!M39</f>
        <v>n.a.</v>
      </c>
      <c r="N38" s="33" t="str">
        <f>all!N39</f>
        <v>n.a.</v>
      </c>
      <c r="O38" s="33">
        <f>all!O39</f>
        <v>0.320003693920064</v>
      </c>
      <c r="P38" s="33">
        <f>all!P39</f>
        <v>38.533498608929399</v>
      </c>
      <c r="Q38" s="33">
        <f>all!Q39</f>
        <v>2.45090719845464E-2</v>
      </c>
      <c r="R38" s="33">
        <f>all!R39</f>
        <v>0.26920274694021901</v>
      </c>
      <c r="S38" s="33" t="str">
        <f>all!S39</f>
        <v>n.a.</v>
      </c>
      <c r="T38" s="33" t="str">
        <f>all!T39</f>
        <v>n.a.</v>
      </c>
      <c r="U38" s="33">
        <f>all!U39</f>
        <v>0.17222607902423201</v>
      </c>
      <c r="V38" s="33">
        <f>all!V39</f>
        <v>0.25103216771802001</v>
      </c>
      <c r="W38" s="33">
        <f>all!W39</f>
        <v>1.9654563433316001E-2</v>
      </c>
      <c r="X38" s="33">
        <f>all!X39</f>
        <v>1.05053800631406E-2</v>
      </c>
      <c r="Y38" s="33">
        <f>all!Y39</f>
        <v>0.12710120526993801</v>
      </c>
      <c r="Z38" s="33">
        <f>all!Z39</f>
        <v>5.4064137718953999E-2</v>
      </c>
      <c r="AA38" s="33">
        <f>all!AA39</f>
        <v>1.6945688104112603E-3</v>
      </c>
      <c r="AB38" s="33">
        <f>all!AB39</f>
        <v>303.17177974112684</v>
      </c>
      <c r="AC38" s="33">
        <f>all!AC39</f>
        <v>0.42536290355494571</v>
      </c>
      <c r="AD38" s="33">
        <f>all!AD39</f>
        <v>0.29901796899487604</v>
      </c>
      <c r="AE38" s="33">
        <f>all!AE39</f>
        <v>8.2653662023339861E-2</v>
      </c>
      <c r="AF38" s="33">
        <f>all!AF39</f>
        <v>1.3550310452088761</v>
      </c>
      <c r="AG38" s="33">
        <f>all!AG39</f>
        <v>0.25613833875225739</v>
      </c>
      <c r="AH38" s="33">
        <f>all!AH39</f>
        <v>0.19283115319397595</v>
      </c>
      <c r="AI38" s="33">
        <f>all!AI39</f>
        <v>0.56501112853793856</v>
      </c>
      <c r="AJ38" s="33">
        <f>all!AJ39</f>
        <v>402.70420382407082</v>
      </c>
      <c r="AK38" s="33">
        <f>all!AK39</f>
        <v>0.10978916700846757</v>
      </c>
      <c r="AL38" s="33">
        <f>all!AL39</f>
        <v>1.7998927825132103</v>
      </c>
      <c r="AM38" s="33">
        <f>all!AM39</f>
        <v>0.25613833875225739</v>
      </c>
      <c r="AN38" s="33"/>
      <c r="AO38" s="33"/>
      <c r="AP38" s="33" t="str">
        <f>all!AP39</f>
        <v>n.a.</v>
      </c>
      <c r="AQ38" s="33">
        <f>all!AQ39</f>
        <v>17.668647497875</v>
      </c>
      <c r="AR38" s="33">
        <f>all!AR39</f>
        <v>4.5367872254201601E-2</v>
      </c>
      <c r="AS38" s="33">
        <f>all!AS39</f>
        <v>0.32282498321591202</v>
      </c>
      <c r="AT38" s="33">
        <f>all!AT39</f>
        <v>0.47549478508077297</v>
      </c>
      <c r="AU38" s="33">
        <f>all!AU39</f>
        <v>3.2033518857497998</v>
      </c>
      <c r="AV38" s="33" t="str">
        <f>all!AV39</f>
        <v>n.a.</v>
      </c>
      <c r="AW38" s="33" t="str">
        <f>all!AW39</f>
        <v>n.a.</v>
      </c>
      <c r="AX38" s="33">
        <f>all!AX39</f>
        <v>0.320003693920064</v>
      </c>
      <c r="AY38" s="33">
        <f>all!AY39</f>
        <v>1.78857026539717</v>
      </c>
      <c r="AZ38" s="33">
        <f>all!AZ39</f>
        <v>2.45090719845464E-2</v>
      </c>
      <c r="BA38" s="33">
        <f>all!BA39</f>
        <v>0.26920274694021901</v>
      </c>
      <c r="BB38" s="33" t="str">
        <f>all!BB39</f>
        <v>n.a.</v>
      </c>
      <c r="BC38" s="33" t="str">
        <f>all!BC39</f>
        <v>n.a.</v>
      </c>
      <c r="BD38" s="33">
        <f>all!BD39</f>
        <v>4.0785705168628797E-2</v>
      </c>
      <c r="BE38" s="33">
        <f>all!BE39</f>
        <v>0.25103216771802001</v>
      </c>
      <c r="BF38" s="33">
        <f>all!BF39</f>
        <v>1.9654563433316001E-2</v>
      </c>
      <c r="BG38" s="33">
        <f>all!BG39</f>
        <v>1.05053800631406E-2</v>
      </c>
      <c r="BH38" s="33">
        <f>all!BH39</f>
        <v>6.4631578442045298E-2</v>
      </c>
      <c r="BI38" s="33">
        <f>all!BI39</f>
        <v>9.8164258249216502E-3</v>
      </c>
      <c r="BJ38" s="33"/>
      <c r="BK38" s="33" t="str">
        <f>all!BK39</f>
        <v>n.a.</v>
      </c>
      <c r="BL38" s="33">
        <f>all!BL39</f>
        <v>55142.711469531299</v>
      </c>
      <c r="BM38" s="33">
        <f>all!BM39</f>
        <v>3.8161645451986199E-2</v>
      </c>
      <c r="BN38" s="33">
        <f>all!BN39</f>
        <v>15.1080327999783</v>
      </c>
      <c r="BO38" s="33">
        <f>all!BO39</f>
        <v>0.66342974097857699</v>
      </c>
      <c r="BP38" s="33">
        <f>all!BP39</f>
        <v>3.3378778084665002</v>
      </c>
      <c r="BQ38" s="33" t="str">
        <f>all!BQ39</f>
        <v>n.a.</v>
      </c>
      <c r="BR38" s="33" t="str">
        <f>all!BR39</f>
        <v>n.a.</v>
      </c>
      <c r="BS38" s="33">
        <f>all!BS39</f>
        <v>0.15203685770452099</v>
      </c>
      <c r="BT38" s="33">
        <f>all!BT39</f>
        <v>4.4298861298477199</v>
      </c>
      <c r="BU38" s="33">
        <f>all!BU39</f>
        <v>1.5716272388268299E-2</v>
      </c>
      <c r="BV38" s="33">
        <f>all!BV39</f>
        <v>4.95744426822975E-2</v>
      </c>
      <c r="BW38" s="33" t="str">
        <f>all!BW39</f>
        <v>n.a.</v>
      </c>
      <c r="BX38" s="33" t="str">
        <f>all!BX39</f>
        <v>n.a.</v>
      </c>
      <c r="BY38" s="33">
        <f>all!BY39</f>
        <v>7.42224378065445E-2</v>
      </c>
      <c r="BZ38" s="33">
        <f>all!BZ39</f>
        <v>0.18564786547942599</v>
      </c>
      <c r="CA38" s="33">
        <f>all!CA39</f>
        <v>1.07272430701789E-2</v>
      </c>
      <c r="CB38" s="33">
        <f>all!CB39</f>
        <v>5.0610003282225797E-3</v>
      </c>
      <c r="CC38" s="33">
        <f>all!CC39</f>
        <v>0.13670736775241099</v>
      </c>
      <c r="CD38" s="33">
        <f>all!CD39</f>
        <v>2.1426383777688001E-2</v>
      </c>
      <c r="CE38" s="33"/>
      <c r="CF38" s="33" t="str">
        <f>all!CF39</f>
        <v>n.a.</v>
      </c>
      <c r="CG38" s="33">
        <f>all!CG39</f>
        <v>448106.74077048001</v>
      </c>
      <c r="CH38" s="33">
        <f>all!CH39</f>
        <v>9.5686854626835502E-2</v>
      </c>
      <c r="CI38" s="33">
        <f>all!CI39</f>
        <v>56.4667861458001</v>
      </c>
      <c r="CJ38" s="33">
        <f>all!CJ39</f>
        <v>2.4658917652531098</v>
      </c>
      <c r="CK38" s="33">
        <f>all!CK39</f>
        <v>3.2033518857497998</v>
      </c>
      <c r="CL38" s="33" t="str">
        <f>all!CL39</f>
        <v>n.a.</v>
      </c>
      <c r="CM38" s="33" t="str">
        <f>all!CM39</f>
        <v>n.a.</v>
      </c>
      <c r="CN38" s="33">
        <f>all!CN39</f>
        <v>0.320003693920064</v>
      </c>
      <c r="CO38" s="33">
        <f>all!CO39</f>
        <v>38.533498608929399</v>
      </c>
      <c r="CP38" s="33">
        <f>all!CP39</f>
        <v>2.45090719845464E-2</v>
      </c>
      <c r="CQ38" s="33">
        <f>all!CQ39</f>
        <v>0.26920274694021901</v>
      </c>
      <c r="CR38" s="33" t="str">
        <f>all!CR39</f>
        <v>n.a.</v>
      </c>
      <c r="CS38" s="33" t="str">
        <f>all!CS39</f>
        <v>n.a.</v>
      </c>
      <c r="CT38" s="33">
        <f>all!CT39</f>
        <v>0.17222607902423201</v>
      </c>
      <c r="CU38" s="33">
        <f>all!CU39</f>
        <v>0.25103216771802001</v>
      </c>
      <c r="CV38" s="33">
        <f>all!CV39</f>
        <v>1.9654563433316001E-2</v>
      </c>
      <c r="CW38" s="33">
        <f>all!CW39</f>
        <v>1.05053800631406E-2</v>
      </c>
      <c r="CX38" s="33">
        <f>all!CX39</f>
        <v>0.12710120526993801</v>
      </c>
      <c r="CY38" s="33">
        <f>all!CY39</f>
        <v>5.4064137718953999E-2</v>
      </c>
      <c r="CZ38" s="33"/>
      <c r="DA38" s="33" t="str">
        <f>all!DA39</f>
        <v>n.a.</v>
      </c>
      <c r="DB38" s="33">
        <f>all!DB39</f>
        <v>8024.115691117916</v>
      </c>
      <c r="DC38" s="33">
        <f>all!DC39</f>
        <v>1.6236493967209571E-3</v>
      </c>
      <c r="DD38" s="33">
        <f>all!DD39</f>
        <v>0.96206364166669678</v>
      </c>
      <c r="DE38" s="33">
        <f>all!DE39</f>
        <v>3.8804830599142512E-2</v>
      </c>
      <c r="DF38" s="33">
        <f>all!DF39</f>
        <v>4.89884062662456E-2</v>
      </c>
      <c r="DG38" s="33" t="str">
        <f>all!DG39</f>
        <v>n.a.</v>
      </c>
      <c r="DH38" s="33" t="str">
        <f>all!DH39</f>
        <v>n.a.</v>
      </c>
      <c r="DI38" s="33">
        <f>all!DI39</f>
        <v>4.2711807265203095E-3</v>
      </c>
      <c r="DJ38" s="33">
        <f>all!DJ39</f>
        <v>0.48801290031572192</v>
      </c>
      <c r="DK38" s="33">
        <f>all!DK39</f>
        <v>2.2721313588755908E-4</v>
      </c>
      <c r="DL38" s="33">
        <f>all!DL39</f>
        <v>2.3948078652464527E-3</v>
      </c>
      <c r="DM38" s="33" t="str">
        <f>all!DM39</f>
        <v>n.a.</v>
      </c>
      <c r="DN38" s="33" t="str">
        <f>all!DN39</f>
        <v>n.a.</v>
      </c>
      <c r="DO38" s="33">
        <f>all!DO39</f>
        <v>1.4144717396865308E-3</v>
      </c>
      <c r="DP38" s="33">
        <f>all!DP39</f>
        <v>1.9673367376020377E-3</v>
      </c>
      <c r="DQ38" s="33">
        <f>all!DQ39</f>
        <v>9.9786300939504703E-5</v>
      </c>
      <c r="DR38" s="33">
        <f>all!DR39</f>
        <v>5.1400383804061296E-5</v>
      </c>
      <c r="DS38" s="33">
        <f>all!DS39</f>
        <v>6.1342280535684368E-4</v>
      </c>
      <c r="DT38" s="33">
        <f>all!DT39</f>
        <v>2.5870437080722125E-4</v>
      </c>
      <c r="DU38" s="33"/>
      <c r="DV38" s="33" t="str">
        <f>all!DV39</f>
        <v>n.a.</v>
      </c>
      <c r="DW38" s="33" t="str">
        <f>all!DW39</f>
        <v>n.a.</v>
      </c>
      <c r="DX38" s="33" t="str">
        <f>all!DX39</f>
        <v>n.a.</v>
      </c>
      <c r="DY38" s="33" t="str">
        <f>all!DY39</f>
        <v>n.a.</v>
      </c>
      <c r="DZ38" s="33" t="str">
        <f>all!DZ39</f>
        <v>n.a.</v>
      </c>
      <c r="EA38" s="33" t="str">
        <f>all!EA39</f>
        <v>n.a.</v>
      </c>
      <c r="EB38" s="33" t="str">
        <f>all!EB39</f>
        <v>n.a.</v>
      </c>
      <c r="EC38" s="33" t="str">
        <f>all!EC39</f>
        <v>n.a.</v>
      </c>
      <c r="ED38" s="33" t="str">
        <f>all!ED39</f>
        <v>n.a.</v>
      </c>
      <c r="EE38" s="33" t="str">
        <f>all!EE39</f>
        <v>n.a.</v>
      </c>
      <c r="EF38" s="33" t="str">
        <f>all!EF39</f>
        <v>n.a.</v>
      </c>
      <c r="EG38" s="33" t="str">
        <f>all!EG39</f>
        <v>n.a.</v>
      </c>
      <c r="EH38" s="33" t="str">
        <f>all!EH39</f>
        <v>n.a.</v>
      </c>
      <c r="EI38" s="33" t="str">
        <f>all!EI39</f>
        <v>n.a.</v>
      </c>
      <c r="EJ38" s="33" t="str">
        <f>all!EJ39</f>
        <v>n.a.</v>
      </c>
      <c r="EK38" s="33" t="str">
        <f>all!EK39</f>
        <v>n.a.</v>
      </c>
      <c r="EL38" s="33" t="str">
        <f>all!EL39</f>
        <v>n.a.</v>
      </c>
      <c r="EM38" s="33" t="str">
        <f>all!EM39</f>
        <v>n.a.</v>
      </c>
      <c r="EN38" s="33" t="str">
        <f>all!EN39</f>
        <v>n.a.</v>
      </c>
      <c r="EO38" s="33" t="str">
        <f>all!EO39</f>
        <v>n.a.</v>
      </c>
      <c r="EP38" s="33"/>
      <c r="EQ38" s="33" t="str">
        <f>all!EQ39</f>
        <v>n.a.</v>
      </c>
    </row>
    <row r="39" spans="1:147" s="3" customFormat="1">
      <c r="A39" s="33" t="str">
        <f>all!A40</f>
        <v xml:space="preserve">LM29_I_py_5 </v>
      </c>
      <c r="B39" s="33" t="str">
        <f>all!B40</f>
        <v>Fakos</v>
      </c>
      <c r="C39" s="33" t="str">
        <f>all!C40</f>
        <v>epithermal</v>
      </c>
      <c r="D39" s="33" t="str">
        <f>all!D40</f>
        <v>epithermal HS</v>
      </c>
      <c r="E39" s="33" t="str">
        <f>all!E40</f>
        <v>pyrite</v>
      </c>
      <c r="F39" s="33">
        <f>all!F40</f>
        <v>0</v>
      </c>
      <c r="G39" s="33" t="str">
        <f>all!G40</f>
        <v>n.a.</v>
      </c>
      <c r="H39" s="33">
        <f>all!H40</f>
        <v>471459.83151927398</v>
      </c>
      <c r="I39" s="33">
        <f>all!I40</f>
        <v>3.6650776186560798E-2</v>
      </c>
      <c r="J39" s="33">
        <f>all!J40</f>
        <v>2.7569656546474</v>
      </c>
      <c r="K39" s="33">
        <f>all!K40</f>
        <v>1019.02548814574</v>
      </c>
      <c r="L39" s="33">
        <f>all!L40</f>
        <v>3.3679911149181398</v>
      </c>
      <c r="M39" s="33" t="str">
        <f>all!M40</f>
        <v>n.a.</v>
      </c>
      <c r="N39" s="33" t="str">
        <f>all!N40</f>
        <v>n.a.</v>
      </c>
      <c r="O39" s="33">
        <f>all!O40</f>
        <v>0.21090381353197199</v>
      </c>
      <c r="P39" s="33">
        <f>all!P40</f>
        <v>48.346713708071903</v>
      </c>
      <c r="Q39" s="33">
        <f>all!Q40</f>
        <v>0.42336255308934601</v>
      </c>
      <c r="R39" s="33">
        <f>all!R40</f>
        <v>0.19850454786011801</v>
      </c>
      <c r="S39" s="33" t="str">
        <f>all!S40</f>
        <v>n.a.</v>
      </c>
      <c r="T39" s="33" t="str">
        <f>all!T40</f>
        <v>n.a.</v>
      </c>
      <c r="U39" s="33">
        <f>all!U40</f>
        <v>0.158597022969033</v>
      </c>
      <c r="V39" s="33">
        <f>all!V40</f>
        <v>2.43723452378351</v>
      </c>
      <c r="W39" s="33">
        <f>all!W40</f>
        <v>5.2274339648985098E-2</v>
      </c>
      <c r="X39" s="33">
        <f>all!X40</f>
        <v>6.6540575268408397E-3</v>
      </c>
      <c r="Y39" s="33">
        <f>all!Y40</f>
        <v>0.58183703579319301</v>
      </c>
      <c r="Z39" s="33">
        <f>all!Z40</f>
        <v>3.0367807991837799</v>
      </c>
      <c r="AA39" s="33">
        <f>all!AA40</f>
        <v>1.3293882034685057E-2</v>
      </c>
      <c r="AB39" s="33">
        <f>all!AB40</f>
        <v>83.093221527507168</v>
      </c>
      <c r="AC39" s="33">
        <f>all!AC40</f>
        <v>5.2192978658429148</v>
      </c>
      <c r="AD39" s="33">
        <f>all!AD40</f>
        <v>0.17377958023980783</v>
      </c>
      <c r="AE39" s="33">
        <f>all!AE40</f>
        <v>1.1436290778172369E-2</v>
      </c>
      <c r="AF39" s="33">
        <f>all!AF40</f>
        <v>0.27257980020612577</v>
      </c>
      <c r="AG39" s="33">
        <f>all!AG40</f>
        <v>11.551257494093282</v>
      </c>
      <c r="AH39" s="33">
        <f>all!AH40</f>
        <v>0.72763080904981292</v>
      </c>
      <c r="AI39" s="33">
        <f>all!AI40</f>
        <v>82.857202906859982</v>
      </c>
      <c r="AJ39" s="33">
        <f>all!AJ40</f>
        <v>1319.1184127172673</v>
      </c>
      <c r="AK39" s="33">
        <f>all!AK40</f>
        <v>0.18155297702210102</v>
      </c>
      <c r="AL39" s="33">
        <f>all!AL40</f>
        <v>4.3272486825855481</v>
      </c>
      <c r="AM39" s="33">
        <f>all!AM40</f>
        <v>11.551257494093282</v>
      </c>
      <c r="AN39" s="33"/>
      <c r="AO39" s="33"/>
      <c r="AP39" s="33" t="str">
        <f>all!AP40</f>
        <v>n.a.</v>
      </c>
      <c r="AQ39" s="33">
        <f>all!AQ40</f>
        <v>19.323518577769502</v>
      </c>
      <c r="AR39" s="33">
        <f>all!AR40</f>
        <v>3.6650776186560798E-2</v>
      </c>
      <c r="AS39" s="33">
        <f>all!AS40</f>
        <v>0.243241100924833</v>
      </c>
      <c r="AT39" s="33">
        <f>all!AT40</f>
        <v>0.52784566119701903</v>
      </c>
      <c r="AU39" s="33">
        <f>all!AU40</f>
        <v>3.3679911149181398</v>
      </c>
      <c r="AV39" s="33" t="str">
        <f>all!AV40</f>
        <v>n.a.</v>
      </c>
      <c r="AW39" s="33" t="str">
        <f>all!AW40</f>
        <v>n.a.</v>
      </c>
      <c r="AX39" s="33">
        <f>all!AX40</f>
        <v>0.21090381353197199</v>
      </c>
      <c r="AY39" s="33">
        <f>all!AY40</f>
        <v>1.7927032578403601</v>
      </c>
      <c r="AZ39" s="33">
        <f>all!AZ40</f>
        <v>4.0443221541119498E-2</v>
      </c>
      <c r="BA39" s="33">
        <f>all!BA40</f>
        <v>0.19850454786011801</v>
      </c>
      <c r="BB39" s="33" t="str">
        <f>all!BB40</f>
        <v>n.a.</v>
      </c>
      <c r="BC39" s="33" t="str">
        <f>all!BC40</f>
        <v>n.a.</v>
      </c>
      <c r="BD39" s="33">
        <f>all!BD40</f>
        <v>4.1857642388299497E-2</v>
      </c>
      <c r="BE39" s="33">
        <f>all!BE40</f>
        <v>0.24348459901234601</v>
      </c>
      <c r="BF39" s="33">
        <f>all!BF40</f>
        <v>1.25924319121866E-2</v>
      </c>
      <c r="BG39" s="33">
        <f>all!BG40</f>
        <v>6.6540575268408397E-3</v>
      </c>
      <c r="BH39" s="33">
        <f>all!BH40</f>
        <v>5.4841967662771697E-2</v>
      </c>
      <c r="BI39" s="33">
        <f>all!BI40</f>
        <v>9.6802404401526293E-3</v>
      </c>
      <c r="BJ39" s="33"/>
      <c r="BK39" s="33" t="str">
        <f>all!BK40</f>
        <v>n.a.</v>
      </c>
      <c r="BL39" s="33">
        <f>all!BL40</f>
        <v>57890.594413205203</v>
      </c>
      <c r="BM39" s="33">
        <f>all!BM40</f>
        <v>1.1783220819045001E-2</v>
      </c>
      <c r="BN39" s="33">
        <f>all!BN40</f>
        <v>1.57835296930108</v>
      </c>
      <c r="BO39" s="33">
        <f>all!BO40</f>
        <v>116.39550252927199</v>
      </c>
      <c r="BP39" s="33">
        <f>all!BP40</f>
        <v>2.05785319214147</v>
      </c>
      <c r="BQ39" s="33" t="str">
        <f>all!BQ40</f>
        <v>n.a.</v>
      </c>
      <c r="BR39" s="33" t="str">
        <f>all!BR40</f>
        <v>n.a.</v>
      </c>
      <c r="BS39" s="33">
        <f>all!BS40</f>
        <v>0.223610834881323</v>
      </c>
      <c r="BT39" s="33">
        <f>all!BT40</f>
        <v>9.8991478284298697</v>
      </c>
      <c r="BU39" s="33">
        <f>all!BU40</f>
        <v>0.48310040950942401</v>
      </c>
      <c r="BV39" s="33">
        <f>all!BV40</f>
        <v>4.1697052534659697E-2</v>
      </c>
      <c r="BW39" s="33" t="str">
        <f>all!BW40</f>
        <v>n.a.</v>
      </c>
      <c r="BX39" s="33" t="str">
        <f>all!BX40</f>
        <v>n.a.</v>
      </c>
      <c r="BY39" s="33">
        <f>all!BY40</f>
        <v>9.2591898357878594E-2</v>
      </c>
      <c r="BZ39" s="33">
        <f>all!BZ40</f>
        <v>1.8089113292160299</v>
      </c>
      <c r="CA39" s="33">
        <f>all!CA40</f>
        <v>3.0907046341217301E-2</v>
      </c>
      <c r="CB39" s="33">
        <f>all!CB40</f>
        <v>5.3761488475723204E-3</v>
      </c>
      <c r="CC39" s="33">
        <f>all!CC40</f>
        <v>0.58889007837035501</v>
      </c>
      <c r="CD39" s="33">
        <f>all!CD40</f>
        <v>0.92935667288583501</v>
      </c>
      <c r="CE39" s="33"/>
      <c r="CF39" s="33" t="str">
        <f>all!CF40</f>
        <v>n.a.</v>
      </c>
      <c r="CG39" s="33">
        <f>all!CG40</f>
        <v>471459.83151927398</v>
      </c>
      <c r="CH39" s="33">
        <f>all!CH40</f>
        <v>3.6650776186560798E-2</v>
      </c>
      <c r="CI39" s="33">
        <f>all!CI40</f>
        <v>2.7569656546474</v>
      </c>
      <c r="CJ39" s="33">
        <f>all!CJ40</f>
        <v>1019.02548814574</v>
      </c>
      <c r="CK39" s="33">
        <f>all!CK40</f>
        <v>3.3679911149181398</v>
      </c>
      <c r="CL39" s="33" t="str">
        <f>all!CL40</f>
        <v>n.a.</v>
      </c>
      <c r="CM39" s="33" t="str">
        <f>all!CM40</f>
        <v>n.a.</v>
      </c>
      <c r="CN39" s="33">
        <f>all!CN40</f>
        <v>0.21090381353197199</v>
      </c>
      <c r="CO39" s="33">
        <f>all!CO40</f>
        <v>48.346713708071903</v>
      </c>
      <c r="CP39" s="33">
        <f>all!CP40</f>
        <v>0.42336255308934601</v>
      </c>
      <c r="CQ39" s="33">
        <f>all!CQ40</f>
        <v>0.19850454786011801</v>
      </c>
      <c r="CR39" s="33" t="str">
        <f>all!CR40</f>
        <v>n.a.</v>
      </c>
      <c r="CS39" s="33" t="str">
        <f>all!CS40</f>
        <v>n.a.</v>
      </c>
      <c r="CT39" s="33">
        <f>all!CT40</f>
        <v>0.158597022969033</v>
      </c>
      <c r="CU39" s="33">
        <f>all!CU40</f>
        <v>2.43723452378351</v>
      </c>
      <c r="CV39" s="33">
        <f>all!CV40</f>
        <v>5.2274339648985098E-2</v>
      </c>
      <c r="CW39" s="33">
        <f>all!CW40</f>
        <v>6.6540575268408397E-3</v>
      </c>
      <c r="CX39" s="33">
        <f>all!CX40</f>
        <v>0.58183703579319301</v>
      </c>
      <c r="CY39" s="33">
        <f>all!CY40</f>
        <v>3.0367807991837799</v>
      </c>
      <c r="CZ39" s="33"/>
      <c r="DA39" s="33" t="str">
        <f>all!DA40</f>
        <v>n.a.</v>
      </c>
      <c r="DB39" s="33">
        <f>all!DB40</f>
        <v>8442.2926227822372</v>
      </c>
      <c r="DC39" s="33">
        <f>all!DC40</f>
        <v>6.219037178799182E-4</v>
      </c>
      <c r="DD39" s="33">
        <f>all!DD40</f>
        <v>4.6972328313701371E-2</v>
      </c>
      <c r="DE39" s="33">
        <f>all!DE40</f>
        <v>16.036028831802788</v>
      </c>
      <c r="DF39" s="33">
        <f>all!DF40</f>
        <v>5.150621065787031E-2</v>
      </c>
      <c r="DG39" s="33" t="str">
        <f>all!DG40</f>
        <v>n.a.</v>
      </c>
      <c r="DH39" s="33" t="str">
        <f>all!DH40</f>
        <v>n.a.</v>
      </c>
      <c r="DI39" s="33">
        <f>all!DI40</f>
        <v>2.8149934535831055E-3</v>
      </c>
      <c r="DJ39" s="33">
        <f>all!DJ40</f>
        <v>0.6122937399705155</v>
      </c>
      <c r="DK39" s="33">
        <f>all!DK40</f>
        <v>3.9248133656568478E-3</v>
      </c>
      <c r="DL39" s="33">
        <f>all!DL40</f>
        <v>1.7658818786428197E-3</v>
      </c>
      <c r="DM39" s="33" t="str">
        <f>all!DM40</f>
        <v>n.a.</v>
      </c>
      <c r="DN39" s="33" t="str">
        <f>all!DN40</f>
        <v>n.a.</v>
      </c>
      <c r="DO39" s="33">
        <f>all!DO40</f>
        <v>1.3025379678797059E-3</v>
      </c>
      <c r="DP39" s="33">
        <f>all!DP40</f>
        <v>1.9100584042190519E-2</v>
      </c>
      <c r="DQ39" s="33">
        <f>all!DQ40</f>
        <v>2.6539704152296465E-4</v>
      </c>
      <c r="DR39" s="33">
        <f>all!DR40</f>
        <v>3.2556757459346437E-5</v>
      </c>
      <c r="DS39" s="33">
        <f>all!DS40</f>
        <v>2.8080938020907001E-3</v>
      </c>
      <c r="DT39" s="33">
        <f>all!DT40</f>
        <v>1.4531415816086562E-2</v>
      </c>
      <c r="DU39" s="33"/>
      <c r="DV39" s="33" t="str">
        <f>all!DV40</f>
        <v>n.a.</v>
      </c>
      <c r="DW39" s="33" t="str">
        <f>all!DW40</f>
        <v>n.a.</v>
      </c>
      <c r="DX39" s="33" t="str">
        <f>all!DX40</f>
        <v>n.a.</v>
      </c>
      <c r="DY39" s="33" t="str">
        <f>all!DY40</f>
        <v>n.a.</v>
      </c>
      <c r="DZ39" s="33" t="str">
        <f>all!DZ40</f>
        <v>n.a.</v>
      </c>
      <c r="EA39" s="33" t="str">
        <f>all!EA40</f>
        <v>n.a.</v>
      </c>
      <c r="EB39" s="33" t="str">
        <f>all!EB40</f>
        <v>n.a.</v>
      </c>
      <c r="EC39" s="33" t="str">
        <f>all!EC40</f>
        <v>n.a.</v>
      </c>
      <c r="ED39" s="33" t="str">
        <f>all!ED40</f>
        <v>n.a.</v>
      </c>
      <c r="EE39" s="33" t="str">
        <f>all!EE40</f>
        <v>n.a.</v>
      </c>
      <c r="EF39" s="33" t="str">
        <f>all!EF40</f>
        <v>n.a.</v>
      </c>
      <c r="EG39" s="33" t="str">
        <f>all!EG40</f>
        <v>n.a.</v>
      </c>
      <c r="EH39" s="33" t="str">
        <f>all!EH40</f>
        <v>n.a.</v>
      </c>
      <c r="EI39" s="33" t="str">
        <f>all!EI40</f>
        <v>n.a.</v>
      </c>
      <c r="EJ39" s="33" t="str">
        <f>all!EJ40</f>
        <v>n.a.</v>
      </c>
      <c r="EK39" s="33" t="str">
        <f>all!EK40</f>
        <v>n.a.</v>
      </c>
      <c r="EL39" s="33" t="str">
        <f>all!EL40</f>
        <v>n.a.</v>
      </c>
      <c r="EM39" s="33" t="str">
        <f>all!EM40</f>
        <v>n.a.</v>
      </c>
      <c r="EN39" s="33" t="str">
        <f>all!EN40</f>
        <v>n.a.</v>
      </c>
      <c r="EO39" s="33" t="str">
        <f>all!EO40</f>
        <v>n.a.</v>
      </c>
      <c r="EP39" s="33"/>
      <c r="EQ39" s="33" t="str">
        <f>all!EQ40</f>
        <v>n.a.</v>
      </c>
    </row>
    <row r="40" spans="1:147" s="3" customFormat="1">
      <c r="A40" s="33" t="str">
        <f>all!A41</f>
        <v xml:space="preserve">LM29_I_py_2 </v>
      </c>
      <c r="B40" s="33" t="str">
        <f>all!B41</f>
        <v>Fakos</v>
      </c>
      <c r="C40" s="33" t="str">
        <f>all!C41</f>
        <v>epithermal</v>
      </c>
      <c r="D40" s="33" t="str">
        <f>all!D41</f>
        <v>epithermal HS</v>
      </c>
      <c r="E40" s="33" t="str">
        <f>all!E41</f>
        <v>pyrite</v>
      </c>
      <c r="F40" s="33">
        <f>all!F41</f>
        <v>0</v>
      </c>
      <c r="G40" s="33" t="str">
        <f>all!G41</f>
        <v>n.a.</v>
      </c>
      <c r="H40" s="33">
        <f>all!H41</f>
        <v>453406.13832918898</v>
      </c>
      <c r="I40" s="33">
        <f>all!I41</f>
        <v>4.1050247884027703E-2</v>
      </c>
      <c r="J40" s="33">
        <f>all!J41</f>
        <v>10.7410347884387</v>
      </c>
      <c r="K40" s="33">
        <f>all!K41</f>
        <v>534.09294039245697</v>
      </c>
      <c r="L40" s="33">
        <f>all!L41</f>
        <v>4.5660894891814001</v>
      </c>
      <c r="M40" s="33" t="str">
        <f>all!M41</f>
        <v>n.a.</v>
      </c>
      <c r="N40" s="33" t="str">
        <f>all!N41</f>
        <v>n.a.</v>
      </c>
      <c r="O40" s="33">
        <f>all!O41</f>
        <v>0.25186904971490398</v>
      </c>
      <c r="P40" s="33">
        <f>all!P41</f>
        <v>2.9068711687545901</v>
      </c>
      <c r="Q40" s="33">
        <f>all!Q41</f>
        <v>2.38825936093225</v>
      </c>
      <c r="R40" s="33">
        <f>all!R41</f>
        <v>8.78070379533267E-2</v>
      </c>
      <c r="S40" s="33" t="str">
        <f>all!S41</f>
        <v>n.a.</v>
      </c>
      <c r="T40" s="33" t="str">
        <f>all!T41</f>
        <v>n.a.</v>
      </c>
      <c r="U40" s="33">
        <f>all!U41</f>
        <v>0.28706161953234399</v>
      </c>
      <c r="V40" s="33">
        <f>all!V41</f>
        <v>2.23946703161727</v>
      </c>
      <c r="W40" s="33">
        <f>all!W41</f>
        <v>0.128547581610365</v>
      </c>
      <c r="X40" s="33">
        <f>all!X41</f>
        <v>1.1179696158095401E-2</v>
      </c>
      <c r="Y40" s="33">
        <f>all!Y41</f>
        <v>1.6595362655741901</v>
      </c>
      <c r="Z40" s="33">
        <f>all!Z41</f>
        <v>8.6637352536025407</v>
      </c>
      <c r="AA40" s="33">
        <f>all!AA41</f>
        <v>3.8218150013081468E-3</v>
      </c>
      <c r="AB40" s="33">
        <f>all!AB41</f>
        <v>1.7516165383399014</v>
      </c>
      <c r="AC40" s="33">
        <f>all!AC41</f>
        <v>5.2205760327900625</v>
      </c>
      <c r="AD40" s="33">
        <f>all!AD41</f>
        <v>0.16298250194096245</v>
      </c>
      <c r="AE40" s="33">
        <f>all!AE41</f>
        <v>6.736638656237675E-3</v>
      </c>
      <c r="AF40" s="33">
        <f>all!AF41</f>
        <v>0.17297700899173921</v>
      </c>
      <c r="AG40" s="33">
        <f>all!AG41</f>
        <v>58.178926657870463</v>
      </c>
      <c r="AH40" s="33">
        <f>all!AH41</f>
        <v>1.4391124861052229</v>
      </c>
      <c r="AI40" s="33">
        <f>all!AI41</f>
        <v>211.05195949312466</v>
      </c>
      <c r="AJ40" s="33">
        <f>all!AJ41</f>
        <v>70.81251194796387</v>
      </c>
      <c r="AK40" s="33">
        <f>all!AK41</f>
        <v>0.27234174540625183</v>
      </c>
      <c r="AL40" s="33">
        <f>all!AL41</f>
        <v>6.9929326698179866</v>
      </c>
      <c r="AM40" s="33">
        <f>all!AM41</f>
        <v>58.178926657870463</v>
      </c>
      <c r="AN40" s="33"/>
      <c r="AO40" s="33"/>
      <c r="AP40" s="33" t="str">
        <f>all!AP41</f>
        <v>n.a.</v>
      </c>
      <c r="AQ40" s="33">
        <f>all!AQ41</f>
        <v>11.404910336435</v>
      </c>
      <c r="AR40" s="33">
        <f>all!AR41</f>
        <v>2.8556280413322799E-2</v>
      </c>
      <c r="AS40" s="33">
        <f>all!AS41</f>
        <v>0.27978704216821498</v>
      </c>
      <c r="AT40" s="33">
        <f>all!AT41</f>
        <v>0.48355617665379602</v>
      </c>
      <c r="AU40" s="33">
        <f>all!AU41</f>
        <v>4.5660894891814001</v>
      </c>
      <c r="AV40" s="33" t="str">
        <f>all!AV41</f>
        <v>n.a.</v>
      </c>
      <c r="AW40" s="33" t="str">
        <f>all!AW41</f>
        <v>n.a.</v>
      </c>
      <c r="AX40" s="33">
        <f>all!AX41</f>
        <v>0.17640054778175299</v>
      </c>
      <c r="AY40" s="33">
        <f>all!AY41</f>
        <v>1.72433081005175</v>
      </c>
      <c r="AZ40" s="33">
        <f>all!AZ41</f>
        <v>3.49435618920243E-2</v>
      </c>
      <c r="BA40" s="33">
        <f>all!BA41</f>
        <v>8.78070379533267E-2</v>
      </c>
      <c r="BB40" s="33" t="str">
        <f>all!BB41</f>
        <v>n.a.</v>
      </c>
      <c r="BC40" s="33" t="str">
        <f>all!BC41</f>
        <v>n.a.</v>
      </c>
      <c r="BD40" s="33">
        <f>all!BD41</f>
        <v>4.86970017363808E-2</v>
      </c>
      <c r="BE40" s="33">
        <f>all!BE41</f>
        <v>0.14310972400013799</v>
      </c>
      <c r="BF40" s="33">
        <f>all!BF41</f>
        <v>1.32612846324335E-2</v>
      </c>
      <c r="BG40" s="33">
        <f>all!BG41</f>
        <v>1.1179696158095401E-2</v>
      </c>
      <c r="BH40" s="33">
        <f>all!BH41</f>
        <v>4.3822879086963501E-2</v>
      </c>
      <c r="BI40" s="33">
        <f>all!BI41</f>
        <v>5.8385268568841003E-3</v>
      </c>
      <c r="BJ40" s="33"/>
      <c r="BK40" s="33" t="str">
        <f>all!BK41</f>
        <v>n.a.</v>
      </c>
      <c r="BL40" s="33">
        <f>all!BL41</f>
        <v>43049.997739061197</v>
      </c>
      <c r="BM40" s="33">
        <f>all!BM41</f>
        <v>3.58964976135644E-2</v>
      </c>
      <c r="BN40" s="33">
        <f>all!BN41</f>
        <v>6.6615775701047202</v>
      </c>
      <c r="BO40" s="33">
        <f>all!BO41</f>
        <v>90.368954614021504</v>
      </c>
      <c r="BP40" s="33">
        <f>all!BP41</f>
        <v>1.1807312966292001</v>
      </c>
      <c r="BQ40" s="33" t="str">
        <f>all!BQ41</f>
        <v>n.a.</v>
      </c>
      <c r="BR40" s="33" t="str">
        <f>all!BR41</f>
        <v>n.a.</v>
      </c>
      <c r="BS40" s="33">
        <f>all!BS41</f>
        <v>0.18070528066455299</v>
      </c>
      <c r="BT40" s="33">
        <f>all!BT41</f>
        <v>1.77202278501905</v>
      </c>
      <c r="BU40" s="33">
        <f>all!BU41</f>
        <v>1.54640728731852</v>
      </c>
      <c r="BV40" s="33">
        <f>all!BV41</f>
        <v>5.9461763078892699E-2</v>
      </c>
      <c r="BW40" s="33" t="str">
        <f>all!BW41</f>
        <v>n.a.</v>
      </c>
      <c r="BX40" s="33" t="str">
        <f>all!BX41</f>
        <v>n.a.</v>
      </c>
      <c r="BY40" s="33">
        <f>all!BY41</f>
        <v>0.12201183459590099</v>
      </c>
      <c r="BZ40" s="33">
        <f>all!BZ41</f>
        <v>1.11699285652089</v>
      </c>
      <c r="CA40" s="33">
        <f>all!CA41</f>
        <v>8.1082872495678401E-2</v>
      </c>
      <c r="CB40" s="33">
        <f>all!CB41</f>
        <v>5.8620250100745097E-3</v>
      </c>
      <c r="CC40" s="33">
        <f>all!CC41</f>
        <v>0.93069702024527201</v>
      </c>
      <c r="CD40" s="33">
        <f>all!CD41</f>
        <v>2.6185948411256401</v>
      </c>
      <c r="CE40" s="33"/>
      <c r="CF40" s="33" t="str">
        <f>all!CF41</f>
        <v>n.a.</v>
      </c>
      <c r="CG40" s="33">
        <f>all!CG41</f>
        <v>453406.13832918898</v>
      </c>
      <c r="CH40" s="33">
        <f>all!CH41</f>
        <v>4.1050247884027703E-2</v>
      </c>
      <c r="CI40" s="33">
        <f>all!CI41</f>
        <v>10.7410347884387</v>
      </c>
      <c r="CJ40" s="33">
        <f>all!CJ41</f>
        <v>534.09294039245697</v>
      </c>
      <c r="CK40" s="33">
        <f>all!CK41</f>
        <v>4.5660894891814001</v>
      </c>
      <c r="CL40" s="33" t="str">
        <f>all!CL41</f>
        <v>n.a.</v>
      </c>
      <c r="CM40" s="33" t="str">
        <f>all!CM41</f>
        <v>n.a.</v>
      </c>
      <c r="CN40" s="33">
        <f>all!CN41</f>
        <v>0.25186904971490398</v>
      </c>
      <c r="CO40" s="33">
        <f>all!CO41</f>
        <v>2.9068711687545901</v>
      </c>
      <c r="CP40" s="33">
        <f>all!CP41</f>
        <v>2.38825936093225</v>
      </c>
      <c r="CQ40" s="33">
        <f>all!CQ41</f>
        <v>8.78070379533267E-2</v>
      </c>
      <c r="CR40" s="33" t="str">
        <f>all!CR41</f>
        <v>n.a.</v>
      </c>
      <c r="CS40" s="33" t="str">
        <f>all!CS41</f>
        <v>n.a.</v>
      </c>
      <c r="CT40" s="33">
        <f>all!CT41</f>
        <v>0.28706161953234399</v>
      </c>
      <c r="CU40" s="33">
        <f>all!CU41</f>
        <v>2.23946703161727</v>
      </c>
      <c r="CV40" s="33">
        <f>all!CV41</f>
        <v>0.128547581610365</v>
      </c>
      <c r="CW40" s="33">
        <f>all!CW41</f>
        <v>1.1179696158095401E-2</v>
      </c>
      <c r="CX40" s="33">
        <f>all!CX41</f>
        <v>1.6595362655741901</v>
      </c>
      <c r="CY40" s="33">
        <f>all!CY41</f>
        <v>8.6637352536025407</v>
      </c>
      <c r="CZ40" s="33"/>
      <c r="DA40" s="33" t="str">
        <f>all!DA41</f>
        <v>n.a.</v>
      </c>
      <c r="DB40" s="33">
        <f>all!DB41</f>
        <v>8119.0104455043247</v>
      </c>
      <c r="DC40" s="33">
        <f>all!DC41</f>
        <v>6.9655555585014398E-4</v>
      </c>
      <c r="DD40" s="33">
        <f>all!DD41</f>
        <v>0.18300242937772732</v>
      </c>
      <c r="DE40" s="33">
        <f>all!DE41</f>
        <v>8.4048239132668776</v>
      </c>
      <c r="DF40" s="33">
        <f>all!DF41</f>
        <v>6.9828559247306923E-2</v>
      </c>
      <c r="DG40" s="33" t="str">
        <f>all!DG41</f>
        <v>n.a.</v>
      </c>
      <c r="DH40" s="33" t="str">
        <f>all!DH41</f>
        <v>n.a.</v>
      </c>
      <c r="DI40" s="33">
        <f>all!DI41</f>
        <v>3.3617681645200315E-3</v>
      </c>
      <c r="DJ40" s="33">
        <f>all!DJ41</f>
        <v>3.6814477821106764E-2</v>
      </c>
      <c r="DK40" s="33">
        <f>all!DK41</f>
        <v>2.2140532250767602E-2</v>
      </c>
      <c r="DL40" s="33">
        <f>all!DL41</f>
        <v>7.8112496066511908E-4</v>
      </c>
      <c r="DM40" s="33" t="str">
        <f>all!DM41</f>
        <v>n.a.</v>
      </c>
      <c r="DN40" s="33" t="str">
        <f>all!DN41</f>
        <v>n.a.</v>
      </c>
      <c r="DO40" s="33">
        <f>all!DO41</f>
        <v>2.3576020001013797E-3</v>
      </c>
      <c r="DP40" s="33">
        <f>all!DP41</f>
        <v>1.7550682065966067E-2</v>
      </c>
      <c r="DQ40" s="33">
        <f>all!DQ41</f>
        <v>6.5263661068524072E-4</v>
      </c>
      <c r="DR40" s="33">
        <f>all!DR41</f>
        <v>5.4699655784476526E-5</v>
      </c>
      <c r="DS40" s="33">
        <f>all!DS41</f>
        <v>8.0093449110723459E-3</v>
      </c>
      <c r="DT40" s="33">
        <f>all!DT41</f>
        <v>4.14571705420506E-2</v>
      </c>
      <c r="DU40" s="33"/>
      <c r="DV40" s="33" t="str">
        <f>all!DV41</f>
        <v>n.a.</v>
      </c>
      <c r="DW40" s="33" t="str">
        <f>all!DW41</f>
        <v>n.a.</v>
      </c>
      <c r="DX40" s="33" t="str">
        <f>all!DX41</f>
        <v>n.a.</v>
      </c>
      <c r="DY40" s="33" t="str">
        <f>all!DY41</f>
        <v>n.a.</v>
      </c>
      <c r="DZ40" s="33" t="str">
        <f>all!DZ41</f>
        <v>n.a.</v>
      </c>
      <c r="EA40" s="33" t="str">
        <f>all!EA41</f>
        <v>n.a.</v>
      </c>
      <c r="EB40" s="33" t="str">
        <f>all!EB41</f>
        <v>n.a.</v>
      </c>
      <c r="EC40" s="33" t="str">
        <f>all!EC41</f>
        <v>n.a.</v>
      </c>
      <c r="ED40" s="33" t="str">
        <f>all!ED41</f>
        <v>n.a.</v>
      </c>
      <c r="EE40" s="33" t="str">
        <f>all!EE41</f>
        <v>n.a.</v>
      </c>
      <c r="EF40" s="33" t="str">
        <f>all!EF41</f>
        <v>n.a.</v>
      </c>
      <c r="EG40" s="33" t="str">
        <f>all!EG41</f>
        <v>n.a.</v>
      </c>
      <c r="EH40" s="33" t="str">
        <f>all!EH41</f>
        <v>n.a.</v>
      </c>
      <c r="EI40" s="33" t="str">
        <f>all!EI41</f>
        <v>n.a.</v>
      </c>
      <c r="EJ40" s="33" t="str">
        <f>all!EJ41</f>
        <v>n.a.</v>
      </c>
      <c r="EK40" s="33" t="str">
        <f>all!EK41</f>
        <v>n.a.</v>
      </c>
      <c r="EL40" s="33" t="str">
        <f>all!EL41</f>
        <v>n.a.</v>
      </c>
      <c r="EM40" s="33" t="str">
        <f>all!EM41</f>
        <v>n.a.</v>
      </c>
      <c r="EN40" s="33" t="str">
        <f>all!EN41</f>
        <v>n.a.</v>
      </c>
      <c r="EO40" s="33" t="str">
        <f>all!EO41</f>
        <v>n.a.</v>
      </c>
      <c r="EP40" s="33"/>
      <c r="EQ40" s="33" t="str">
        <f>all!EQ41</f>
        <v>n.a.</v>
      </c>
    </row>
    <row r="41" spans="1:147" s="3" customFormat="1">
      <c r="A41" s="33" t="str">
        <f>all!A42</f>
        <v xml:space="preserve">LM29_III_py_1 </v>
      </c>
      <c r="B41" s="33" t="str">
        <f>all!B42</f>
        <v>Fakos</v>
      </c>
      <c r="C41" s="33" t="str">
        <f>all!C42</f>
        <v>epithermal</v>
      </c>
      <c r="D41" s="33" t="str">
        <f>all!D42</f>
        <v>epithermal HS</v>
      </c>
      <c r="E41" s="33" t="str">
        <f>all!E42</f>
        <v>pyrite</v>
      </c>
      <c r="F41" s="33">
        <f>all!F42</f>
        <v>0</v>
      </c>
      <c r="G41" s="33" t="str">
        <f>all!G42</f>
        <v>n.a.</v>
      </c>
      <c r="H41" s="33">
        <f>all!H42</f>
        <v>459133.55285743298</v>
      </c>
      <c r="I41" s="33">
        <f>all!I42</f>
        <v>1810.5694503203999</v>
      </c>
      <c r="J41" s="33">
        <f>all!J42</f>
        <v>5996.3113174582704</v>
      </c>
      <c r="K41" s="33">
        <f>all!K42</f>
        <v>662.10382393915199</v>
      </c>
      <c r="L41" s="33">
        <f>all!L42</f>
        <v>13.910180355407499</v>
      </c>
      <c r="M41" s="33" t="str">
        <f>all!M42</f>
        <v>n.a.</v>
      </c>
      <c r="N41" s="33" t="str">
        <f>all!N42</f>
        <v>n.a.</v>
      </c>
      <c r="O41" s="33">
        <f>all!O42</f>
        <v>52.013418149661298</v>
      </c>
      <c r="P41" s="33">
        <f>all!P42</f>
        <v>44.673166715824003</v>
      </c>
      <c r="Q41" s="33">
        <f>all!Q42</f>
        <v>36.9058470975353</v>
      </c>
      <c r="R41" s="33">
        <f>all!R42</f>
        <v>0.10022200116067601</v>
      </c>
      <c r="S41" s="33" t="str">
        <f>all!S42</f>
        <v>n.a.</v>
      </c>
      <c r="T41" s="33" t="str">
        <f>all!T42</f>
        <v>n.a.</v>
      </c>
      <c r="U41" s="33">
        <f>all!U42</f>
        <v>0.96784957023907403</v>
      </c>
      <c r="V41" s="33">
        <f>all!V42</f>
        <v>38.328881489331799</v>
      </c>
      <c r="W41" s="33">
        <f>all!W42</f>
        <v>0.39105317743580598</v>
      </c>
      <c r="X41" s="33">
        <f>all!X42</f>
        <v>9.4220375638365203E-2</v>
      </c>
      <c r="Y41" s="33">
        <f>all!Y42</f>
        <v>98.031805151799304</v>
      </c>
      <c r="Z41" s="33">
        <f>all!Z42</f>
        <v>146.63229617015801</v>
      </c>
      <c r="AA41" s="33">
        <f>all!AA42</f>
        <v>0.3019472062847911</v>
      </c>
      <c r="AB41" s="33">
        <f>all!AB42</f>
        <v>0.45570074575949049</v>
      </c>
      <c r="AC41" s="33">
        <f>all!AC42</f>
        <v>1.4957624818098811</v>
      </c>
      <c r="AD41" s="33">
        <f>all!AD42</f>
        <v>34.809660943849927</v>
      </c>
      <c r="AE41" s="33">
        <f>all!AE42</f>
        <v>9.6112048015914615E-4</v>
      </c>
      <c r="AF41" s="33">
        <f>all!AF42</f>
        <v>9.8728118771289394E-3</v>
      </c>
      <c r="AG41" s="33">
        <f>all!AG42</f>
        <v>2.0383557830937891E-2</v>
      </c>
      <c r="AH41" s="33">
        <f>all!AH42</f>
        <v>0.37646809665891295</v>
      </c>
      <c r="AI41" s="33">
        <f>all!AI42</f>
        <v>8.0986838778379824E-2</v>
      </c>
      <c r="AJ41" s="33">
        <f>all!AJ42</f>
        <v>2.4673544949031699E-2</v>
      </c>
      <c r="AK41" s="33">
        <f>all!AK42</f>
        <v>5.2039083958746728E-5</v>
      </c>
      <c r="AL41" s="33">
        <f>all!AL42</f>
        <v>5.3455534117611593E-4</v>
      </c>
      <c r="AM41" s="33">
        <f>all!AM42</f>
        <v>2.0383557830937891E-2</v>
      </c>
      <c r="AN41" s="33"/>
      <c r="AO41" s="33"/>
      <c r="AP41" s="33" t="str">
        <f>all!AP42</f>
        <v>n.a.</v>
      </c>
      <c r="AQ41" s="33">
        <f>all!AQ42</f>
        <v>23.147429976535602</v>
      </c>
      <c r="AR41" s="33">
        <f>all!AR42</f>
        <v>4.1669459350270603E-2</v>
      </c>
      <c r="AS41" s="33">
        <f>all!AS42</f>
        <v>0.49188988024745001</v>
      </c>
      <c r="AT41" s="33">
        <f>all!AT42</f>
        <v>0.78222891723515298</v>
      </c>
      <c r="AU41" s="33">
        <f>all!AU42</f>
        <v>3.4794151712772501</v>
      </c>
      <c r="AV41" s="33" t="str">
        <f>all!AV42</f>
        <v>n.a.</v>
      </c>
      <c r="AW41" s="33" t="str">
        <f>all!AW42</f>
        <v>n.a.</v>
      </c>
      <c r="AX41" s="33">
        <f>all!AX42</f>
        <v>0.27747728778297198</v>
      </c>
      <c r="AY41" s="33">
        <f>all!AY42</f>
        <v>1.7705745223509</v>
      </c>
      <c r="AZ41" s="33">
        <f>all!AZ42</f>
        <v>2.73662783609467E-2</v>
      </c>
      <c r="BA41" s="33">
        <f>all!BA42</f>
        <v>0.10022200116067601</v>
      </c>
      <c r="BB41" s="33" t="str">
        <f>all!BB42</f>
        <v>n.a.</v>
      </c>
      <c r="BC41" s="33" t="str">
        <f>all!BC42</f>
        <v>n.a.</v>
      </c>
      <c r="BD41" s="33">
        <f>all!BD42</f>
        <v>5.7565763631206697E-2</v>
      </c>
      <c r="BE41" s="33">
        <f>all!BE42</f>
        <v>0.13687615821993501</v>
      </c>
      <c r="BF41" s="33">
        <f>all!BF42</f>
        <v>1.87706119295569E-2</v>
      </c>
      <c r="BG41" s="33">
        <f>all!BG42</f>
        <v>8.0664504703550598E-3</v>
      </c>
      <c r="BH41" s="33">
        <f>all!BH42</f>
        <v>6.1658719791506403E-2</v>
      </c>
      <c r="BI41" s="33">
        <f>all!BI42</f>
        <v>8.5349736810429299E-3</v>
      </c>
      <c r="BJ41" s="33"/>
      <c r="BK41" s="33" t="str">
        <f>all!BK42</f>
        <v>n.a.</v>
      </c>
      <c r="BL41" s="33">
        <f>all!BL42</f>
        <v>62379.263049772999</v>
      </c>
      <c r="BM41" s="33">
        <f>all!BM42</f>
        <v>1349.93834811336</v>
      </c>
      <c r="BN41" s="33">
        <f>all!BN42</f>
        <v>3829.7047150917401</v>
      </c>
      <c r="BO41" s="33">
        <f>all!BO42</f>
        <v>119.774295095502</v>
      </c>
      <c r="BP41" s="33">
        <f>all!BP42</f>
        <v>8.7136905154156796</v>
      </c>
      <c r="BQ41" s="33" t="str">
        <f>all!BQ42</f>
        <v>n.a.</v>
      </c>
      <c r="BR41" s="33" t="str">
        <f>all!BR42</f>
        <v>n.a.</v>
      </c>
      <c r="BS41" s="33">
        <f>all!BS42</f>
        <v>26.904723494241601</v>
      </c>
      <c r="BT41" s="33">
        <f>all!BT42</f>
        <v>34.604365175673998</v>
      </c>
      <c r="BU41" s="33">
        <f>all!BU42</f>
        <v>17.487485150367899</v>
      </c>
      <c r="BV41" s="33">
        <f>all!BV42</f>
        <v>0.116264679425033</v>
      </c>
      <c r="BW41" s="33" t="str">
        <f>all!BW42</f>
        <v>n.a.</v>
      </c>
      <c r="BX41" s="33" t="str">
        <f>all!BX42</f>
        <v>n.a.</v>
      </c>
      <c r="BY41" s="33">
        <f>all!BY42</f>
        <v>0.43603121425468799</v>
      </c>
      <c r="BZ41" s="33">
        <f>all!BZ42</f>
        <v>17.6269878223554</v>
      </c>
      <c r="CA41" s="33">
        <f>all!CA42</f>
        <v>0.22881239262945199</v>
      </c>
      <c r="CB41" s="33">
        <f>all!CB42</f>
        <v>4.4516729752708602E-2</v>
      </c>
      <c r="CC41" s="33">
        <f>all!CC42</f>
        <v>69.956789896045393</v>
      </c>
      <c r="CD41" s="33">
        <f>all!CD42</f>
        <v>52.494903339222702</v>
      </c>
      <c r="CE41" s="33"/>
      <c r="CF41" s="33" t="str">
        <f>all!CF42</f>
        <v>n.a.</v>
      </c>
      <c r="CG41" s="33">
        <f>all!CG42</f>
        <v>459133.55285743298</v>
      </c>
      <c r="CH41" s="33">
        <f>all!CH42</f>
        <v>1810.5694503203999</v>
      </c>
      <c r="CI41" s="33">
        <f>all!CI42</f>
        <v>5996.3113174582704</v>
      </c>
      <c r="CJ41" s="33">
        <f>all!CJ42</f>
        <v>662.10382393915199</v>
      </c>
      <c r="CK41" s="33">
        <f>all!CK42</f>
        <v>13.910180355407499</v>
      </c>
      <c r="CL41" s="33" t="str">
        <f>all!CL42</f>
        <v>n.a.</v>
      </c>
      <c r="CM41" s="33" t="str">
        <f>all!CM42</f>
        <v>n.a.</v>
      </c>
      <c r="CN41" s="33">
        <f>all!CN42</f>
        <v>52.013418149661298</v>
      </c>
      <c r="CO41" s="33">
        <f>all!CO42</f>
        <v>44.673166715824003</v>
      </c>
      <c r="CP41" s="33">
        <f>all!CP42</f>
        <v>36.9058470975353</v>
      </c>
      <c r="CQ41" s="33">
        <f>all!CQ42</f>
        <v>0.10022200116067601</v>
      </c>
      <c r="CR41" s="33" t="str">
        <f>all!CR42</f>
        <v>n.a.</v>
      </c>
      <c r="CS41" s="33" t="str">
        <f>all!CS42</f>
        <v>n.a.</v>
      </c>
      <c r="CT41" s="33">
        <f>all!CT42</f>
        <v>0.96784957023907403</v>
      </c>
      <c r="CU41" s="33">
        <f>all!CU42</f>
        <v>38.328881489331799</v>
      </c>
      <c r="CV41" s="33">
        <f>all!CV42</f>
        <v>0.39105317743580598</v>
      </c>
      <c r="CW41" s="33">
        <f>all!CW42</f>
        <v>9.4220375638365203E-2</v>
      </c>
      <c r="CX41" s="33">
        <f>all!CX42</f>
        <v>98.031805151799304</v>
      </c>
      <c r="CY41" s="33">
        <f>all!CY42</f>
        <v>146.63229617015801</v>
      </c>
      <c r="CZ41" s="33"/>
      <c r="DA41" s="33" t="str">
        <f>all!DA42</f>
        <v>n.a.</v>
      </c>
      <c r="DB41" s="33">
        <f>all!DB42</f>
        <v>8221.5695739534967</v>
      </c>
      <c r="DC41" s="33">
        <f>all!DC42</f>
        <v>30.722401809513144</v>
      </c>
      <c r="DD41" s="33">
        <f>all!DD42</f>
        <v>102.16329804472514</v>
      </c>
      <c r="DE41" s="33">
        <f>all!DE42</f>
        <v>10.419284045245208</v>
      </c>
      <c r="DF41" s="33">
        <f>all!DF42</f>
        <v>0.2127264162013687</v>
      </c>
      <c r="DG41" s="33" t="str">
        <f>all!DG42</f>
        <v>n.a.</v>
      </c>
      <c r="DH41" s="33" t="str">
        <f>all!DH42</f>
        <v>n.a.</v>
      </c>
      <c r="DI41" s="33">
        <f>all!DI42</f>
        <v>0.69423795206804584</v>
      </c>
      <c r="DJ41" s="33">
        <f>all!DJ42</f>
        <v>0.56576958859959481</v>
      </c>
      <c r="DK41" s="33">
        <f>all!DK42</f>
        <v>0.3421383419537482</v>
      </c>
      <c r="DL41" s="33">
        <f>all!DL42</f>
        <v>8.9156756154358562E-4</v>
      </c>
      <c r="DM41" s="33" t="str">
        <f>all!DM42</f>
        <v>n.a.</v>
      </c>
      <c r="DN41" s="33" t="str">
        <f>all!DN42</f>
        <v>n.a.</v>
      </c>
      <c r="DO41" s="33">
        <f>all!DO42</f>
        <v>7.948830241779517E-3</v>
      </c>
      <c r="DP41" s="33">
        <f>all!DP42</f>
        <v>0.3003830837721928</v>
      </c>
      <c r="DQ41" s="33">
        <f>all!DQ42</f>
        <v>1.9853786210694453E-3</v>
      </c>
      <c r="DR41" s="33">
        <f>all!DR42</f>
        <v>4.6099840661328596E-4</v>
      </c>
      <c r="DS41" s="33">
        <f>all!DS42</f>
        <v>0.47312647274034414</v>
      </c>
      <c r="DT41" s="33">
        <f>all!DT42</f>
        <v>0.70165580218658807</v>
      </c>
      <c r="DU41" s="33"/>
      <c r="DV41" s="33" t="str">
        <f>all!DV42</f>
        <v>n.a.</v>
      </c>
      <c r="DW41" s="33" t="str">
        <f>all!DW42</f>
        <v>n.a.</v>
      </c>
      <c r="DX41" s="33" t="str">
        <f>all!DX42</f>
        <v>n.a.</v>
      </c>
      <c r="DY41" s="33" t="str">
        <f>all!DY42</f>
        <v>n.a.</v>
      </c>
      <c r="DZ41" s="33" t="str">
        <f>all!DZ42</f>
        <v>n.a.</v>
      </c>
      <c r="EA41" s="33" t="str">
        <f>all!EA42</f>
        <v>n.a.</v>
      </c>
      <c r="EB41" s="33" t="str">
        <f>all!EB42</f>
        <v>n.a.</v>
      </c>
      <c r="EC41" s="33" t="str">
        <f>all!EC42</f>
        <v>n.a.</v>
      </c>
      <c r="ED41" s="33" t="str">
        <f>all!ED42</f>
        <v>n.a.</v>
      </c>
      <c r="EE41" s="33" t="str">
        <f>all!EE42</f>
        <v>n.a.</v>
      </c>
      <c r="EF41" s="33" t="str">
        <f>all!EF42</f>
        <v>n.a.</v>
      </c>
      <c r="EG41" s="33" t="str">
        <f>all!EG42</f>
        <v>n.a.</v>
      </c>
      <c r="EH41" s="33" t="str">
        <f>all!EH42</f>
        <v>n.a.</v>
      </c>
      <c r="EI41" s="33" t="str">
        <f>all!EI42</f>
        <v>n.a.</v>
      </c>
      <c r="EJ41" s="33" t="str">
        <f>all!EJ42</f>
        <v>n.a.</v>
      </c>
      <c r="EK41" s="33" t="str">
        <f>all!EK42</f>
        <v>n.a.</v>
      </c>
      <c r="EL41" s="33" t="str">
        <f>all!EL42</f>
        <v>n.a.</v>
      </c>
      <c r="EM41" s="33" t="str">
        <f>all!EM42</f>
        <v>n.a.</v>
      </c>
      <c r="EN41" s="33" t="str">
        <f>all!EN42</f>
        <v>n.a.</v>
      </c>
      <c r="EO41" s="33" t="str">
        <f>all!EO42</f>
        <v>n.a.</v>
      </c>
      <c r="EP41" s="33"/>
      <c r="EQ41" s="33" t="str">
        <f>all!EQ42</f>
        <v>n.a.</v>
      </c>
    </row>
    <row r="42" spans="1:147" s="3" customFormat="1">
      <c r="A42" s="33" t="str">
        <f>all!A43</f>
        <v xml:space="preserve">LM29_III_py_2 </v>
      </c>
      <c r="B42" s="33" t="str">
        <f>all!B43</f>
        <v>Fakos</v>
      </c>
      <c r="C42" s="33" t="str">
        <f>all!C43</f>
        <v>epithermal</v>
      </c>
      <c r="D42" s="33" t="str">
        <f>all!D43</f>
        <v>epithermal HS</v>
      </c>
      <c r="E42" s="33" t="str">
        <f>all!E43</f>
        <v>pyrite</v>
      </c>
      <c r="F42" s="33">
        <f>all!F43</f>
        <v>0</v>
      </c>
      <c r="G42" s="33" t="str">
        <f>all!G43</f>
        <v>n.a.</v>
      </c>
      <c r="H42" s="33">
        <f>all!H43</f>
        <v>447496.50865243998</v>
      </c>
      <c r="I42" s="33">
        <f>all!I43</f>
        <v>0.156827949221651</v>
      </c>
      <c r="J42" s="33">
        <f>all!J43</f>
        <v>0.75595563392835596</v>
      </c>
      <c r="K42" s="33">
        <f>all!K43</f>
        <v>630.186625196259</v>
      </c>
      <c r="L42" s="33">
        <f>all!L43</f>
        <v>3.41661413013985</v>
      </c>
      <c r="M42" s="33" t="str">
        <f>all!M43</f>
        <v>n.a.</v>
      </c>
      <c r="N42" s="33" t="str">
        <f>all!N43</f>
        <v>n.a.</v>
      </c>
      <c r="O42" s="33">
        <f>all!O43</f>
        <v>0.231620695410897</v>
      </c>
      <c r="P42" s="33">
        <f>all!P43</f>
        <v>27.2085889957444</v>
      </c>
      <c r="Q42" s="33">
        <f>all!Q43</f>
        <v>4.4344959818520401E-2</v>
      </c>
      <c r="R42" s="33">
        <f>all!R43</f>
        <v>0.137724733862262</v>
      </c>
      <c r="S42" s="33" t="str">
        <f>all!S43</f>
        <v>n.a.</v>
      </c>
      <c r="T42" s="33" t="str">
        <f>all!T43</f>
        <v>n.a.</v>
      </c>
      <c r="U42" s="33">
        <f>all!U43</f>
        <v>7.8178969476199303E-2</v>
      </c>
      <c r="V42" s="33">
        <f>all!V43</f>
        <v>2.0790952944978298</v>
      </c>
      <c r="W42" s="33">
        <f>all!W43</f>
        <v>5.7856213894789198E-2</v>
      </c>
      <c r="X42" s="33">
        <f>all!X43</f>
        <v>1.0477532250809499E-2</v>
      </c>
      <c r="Y42" s="33">
        <f>all!Y43</f>
        <v>9.3100186203342497E-2</v>
      </c>
      <c r="Z42" s="33">
        <f>all!Z43</f>
        <v>9.6379972715435294</v>
      </c>
      <c r="AA42" s="33">
        <f>all!AA43</f>
        <v>0.20745655192314372</v>
      </c>
      <c r="AB42" s="33">
        <f>all!AB43</f>
        <v>292.25063993231362</v>
      </c>
      <c r="AC42" s="33">
        <f>all!AC43</f>
        <v>103.52285709174559</v>
      </c>
      <c r="AD42" s="33">
        <f>all!AD43</f>
        <v>0.67708953616358392</v>
      </c>
      <c r="AE42" s="33">
        <f>all!AE43</f>
        <v>0.11254040059517446</v>
      </c>
      <c r="AF42" s="33">
        <f>all!AF43</f>
        <v>0.8397294641865336</v>
      </c>
      <c r="AG42" s="33">
        <f>all!AG43</f>
        <v>0.28276184212449246</v>
      </c>
      <c r="AH42" s="33">
        <f>all!AH43</f>
        <v>0.47631440523293306</v>
      </c>
      <c r="AI42" s="33">
        <f>all!AI43</f>
        <v>61.455864974181203</v>
      </c>
      <c r="AJ42" s="33">
        <f>all!AJ43</f>
        <v>173.49323976231719</v>
      </c>
      <c r="AK42" s="33">
        <f>all!AK43</f>
        <v>6.6809087938790798E-2</v>
      </c>
      <c r="AL42" s="33">
        <f>all!AL43</f>
        <v>0.49850150986611413</v>
      </c>
      <c r="AM42" s="33">
        <f>all!AM43</f>
        <v>0.28276184212449246</v>
      </c>
      <c r="AN42" s="33"/>
      <c r="AO42" s="33"/>
      <c r="AP42" s="33" t="str">
        <f>all!AP43</f>
        <v>n.a.</v>
      </c>
      <c r="AQ42" s="33">
        <f>all!AQ43</f>
        <v>14.726694128635501</v>
      </c>
      <c r="AR42" s="33">
        <f>all!AR43</f>
        <v>4.0944780031115999E-2</v>
      </c>
      <c r="AS42" s="33">
        <f>all!AS43</f>
        <v>0.18821834930369599</v>
      </c>
      <c r="AT42" s="33">
        <f>all!AT43</f>
        <v>0.519343161241267</v>
      </c>
      <c r="AU42" s="33">
        <f>all!AU43</f>
        <v>3.41661413013985</v>
      </c>
      <c r="AV42" s="33" t="str">
        <f>all!AV43</f>
        <v>n.a.</v>
      </c>
      <c r="AW42" s="33" t="str">
        <f>all!AW43</f>
        <v>n.a.</v>
      </c>
      <c r="AX42" s="33">
        <f>all!AX43</f>
        <v>0.231620695410897</v>
      </c>
      <c r="AY42" s="33">
        <f>all!AY43</f>
        <v>2.1170806816547501</v>
      </c>
      <c r="AZ42" s="33">
        <f>all!AZ43</f>
        <v>4.4344959818520401E-2</v>
      </c>
      <c r="BA42" s="33">
        <f>all!BA43</f>
        <v>0.137724733862262</v>
      </c>
      <c r="BB42" s="33" t="str">
        <f>all!BB43</f>
        <v>n.a.</v>
      </c>
      <c r="BC42" s="33" t="str">
        <f>all!BC43</f>
        <v>n.a.</v>
      </c>
      <c r="BD42" s="33">
        <f>all!BD43</f>
        <v>4.5303685147838099E-2</v>
      </c>
      <c r="BE42" s="33">
        <f>all!BE43</f>
        <v>0.31190184964025802</v>
      </c>
      <c r="BF42" s="33">
        <f>all!BF43</f>
        <v>1.6668591351372299E-2</v>
      </c>
      <c r="BG42" s="33">
        <f>all!BG43</f>
        <v>1.0477532250809499E-2</v>
      </c>
      <c r="BH42" s="33">
        <f>all!BH43</f>
        <v>6.5806107675999204E-2</v>
      </c>
      <c r="BI42" s="33">
        <f>all!BI43</f>
        <v>9.6083904077700205E-3</v>
      </c>
      <c r="BJ42" s="33"/>
      <c r="BK42" s="33" t="str">
        <f>all!BK43</f>
        <v>n.a.</v>
      </c>
      <c r="BL42" s="33">
        <f>all!BL43</f>
        <v>46638.008715137097</v>
      </c>
      <c r="BM42" s="33">
        <f>all!BM43</f>
        <v>6.1035817697415402E-2</v>
      </c>
      <c r="BN42" s="33">
        <f>all!BN43</f>
        <v>0.49096867126357402</v>
      </c>
      <c r="BO42" s="33">
        <f>all!BO43</f>
        <v>104.771262384222</v>
      </c>
      <c r="BP42" s="33">
        <f>all!BP43</f>
        <v>1.6626465982140901</v>
      </c>
      <c r="BQ42" s="33" t="str">
        <f>all!BQ43</f>
        <v>n.a.</v>
      </c>
      <c r="BR42" s="33" t="str">
        <f>all!BR43</f>
        <v>n.a.</v>
      </c>
      <c r="BS42" s="33">
        <f>all!BS43</f>
        <v>0.23550362107166201</v>
      </c>
      <c r="BT42" s="33">
        <f>all!BT43</f>
        <v>8.4670748178022901</v>
      </c>
      <c r="BU42" s="33">
        <f>all!BU43</f>
        <v>2.38349195995303E-2</v>
      </c>
      <c r="BV42" s="33">
        <f>all!BV43</f>
        <v>0.13086954101786999</v>
      </c>
      <c r="BW42" s="33" t="str">
        <f>all!BW43</f>
        <v>n.a.</v>
      </c>
      <c r="BX42" s="33" t="str">
        <f>all!BX43</f>
        <v>n.a.</v>
      </c>
      <c r="BY42" s="33">
        <f>all!BY43</f>
        <v>5.45462447270273E-2</v>
      </c>
      <c r="BZ42" s="33">
        <f>all!BZ43</f>
        <v>1.45777195765789</v>
      </c>
      <c r="CA42" s="33">
        <f>all!CA43</f>
        <v>3.9217446288968699E-2</v>
      </c>
      <c r="CB42" s="33">
        <f>all!CB43</f>
        <v>7.9135808153802199E-3</v>
      </c>
      <c r="CC42" s="33">
        <f>all!CC43</f>
        <v>3.8754218784462703E-2</v>
      </c>
      <c r="CD42" s="33">
        <f>all!CD43</f>
        <v>6.2842240943750296</v>
      </c>
      <c r="CE42" s="33"/>
      <c r="CF42" s="33" t="str">
        <f>all!CF43</f>
        <v>n.a.</v>
      </c>
      <c r="CG42" s="33">
        <f>all!CG43</f>
        <v>447496.50865243998</v>
      </c>
      <c r="CH42" s="33">
        <f>all!CH43</f>
        <v>0.156827949221651</v>
      </c>
      <c r="CI42" s="33">
        <f>all!CI43</f>
        <v>0.75595563392835596</v>
      </c>
      <c r="CJ42" s="33">
        <f>all!CJ43</f>
        <v>630.186625196259</v>
      </c>
      <c r="CK42" s="33">
        <f>all!CK43</f>
        <v>3.41661413013985</v>
      </c>
      <c r="CL42" s="33" t="str">
        <f>all!CL43</f>
        <v>n.a.</v>
      </c>
      <c r="CM42" s="33" t="str">
        <f>all!CM43</f>
        <v>n.a.</v>
      </c>
      <c r="CN42" s="33">
        <f>all!CN43</f>
        <v>0.231620695410897</v>
      </c>
      <c r="CO42" s="33">
        <f>all!CO43</f>
        <v>27.2085889957444</v>
      </c>
      <c r="CP42" s="33">
        <f>all!CP43</f>
        <v>4.4344959818520401E-2</v>
      </c>
      <c r="CQ42" s="33">
        <f>all!CQ43</f>
        <v>0.137724733862262</v>
      </c>
      <c r="CR42" s="33" t="str">
        <f>all!CR43</f>
        <v>n.a.</v>
      </c>
      <c r="CS42" s="33" t="str">
        <f>all!CS43</f>
        <v>n.a.</v>
      </c>
      <c r="CT42" s="33">
        <f>all!CT43</f>
        <v>7.8178969476199303E-2</v>
      </c>
      <c r="CU42" s="33">
        <f>all!CU43</f>
        <v>2.0790952944978298</v>
      </c>
      <c r="CV42" s="33">
        <f>all!CV43</f>
        <v>5.7856213894789198E-2</v>
      </c>
      <c r="CW42" s="33">
        <f>all!CW43</f>
        <v>1.0477532250809499E-2</v>
      </c>
      <c r="CX42" s="33">
        <f>all!CX43</f>
        <v>9.3100186203342497E-2</v>
      </c>
      <c r="CY42" s="33">
        <f>all!CY43</f>
        <v>9.6379972715435294</v>
      </c>
      <c r="CZ42" s="33"/>
      <c r="DA42" s="33" t="str">
        <f>all!DA43</f>
        <v>n.a.</v>
      </c>
      <c r="DB42" s="33">
        <f>all!DB43</f>
        <v>8013.1884439509358</v>
      </c>
      <c r="DC42" s="33">
        <f>all!DC43</f>
        <v>2.6611137562808571E-3</v>
      </c>
      <c r="DD42" s="33">
        <f>all!DD43</f>
        <v>1.287973833392436E-2</v>
      </c>
      <c r="DE42" s="33">
        <f>all!DE43</f>
        <v>9.9170148427321791</v>
      </c>
      <c r="DF42" s="33">
        <f>all!DF43</f>
        <v>5.2249795536624101E-2</v>
      </c>
      <c r="DG42" s="33" t="str">
        <f>all!DG43</f>
        <v>n.a.</v>
      </c>
      <c r="DH42" s="33" t="str">
        <f>all!DH43</f>
        <v>n.a.</v>
      </c>
      <c r="DI42" s="33">
        <f>all!DI43</f>
        <v>3.0915075947510065E-3</v>
      </c>
      <c r="DJ42" s="33">
        <f>all!DJ43</f>
        <v>0.34458699336049142</v>
      </c>
      <c r="DK42" s="33">
        <f>all!DK43</f>
        <v>4.1110317793863622E-4</v>
      </c>
      <c r="DL42" s="33">
        <f>all!DL43</f>
        <v>1.2251891172773304E-3</v>
      </c>
      <c r="DM42" s="33" t="str">
        <f>all!DM43</f>
        <v>n.a.</v>
      </c>
      <c r="DN42" s="33" t="str">
        <f>all!DN43</f>
        <v>n.a.</v>
      </c>
      <c r="DO42" s="33">
        <f>all!DO43</f>
        <v>6.4207432224210991E-4</v>
      </c>
      <c r="DP42" s="33">
        <f>all!DP43</f>
        <v>1.6293850270359168E-2</v>
      </c>
      <c r="DQ42" s="33">
        <f>all!DQ43</f>
        <v>2.9373624046717168E-4</v>
      </c>
      <c r="DR42" s="33">
        <f>all!DR43</f>
        <v>5.1264130928551891E-5</v>
      </c>
      <c r="DS42" s="33">
        <f>all!DS43</f>
        <v>4.4932522298910476E-4</v>
      </c>
      <c r="DT42" s="33">
        <f>all!DT43</f>
        <v>4.611914894375984E-2</v>
      </c>
      <c r="DU42" s="33"/>
      <c r="DV42" s="33" t="str">
        <f>all!DV43</f>
        <v>n.a.</v>
      </c>
      <c r="DW42" s="33" t="str">
        <f>all!DW43</f>
        <v>n.a.</v>
      </c>
      <c r="DX42" s="33" t="str">
        <f>all!DX43</f>
        <v>n.a.</v>
      </c>
      <c r="DY42" s="33" t="str">
        <f>all!DY43</f>
        <v>n.a.</v>
      </c>
      <c r="DZ42" s="33" t="str">
        <f>all!DZ43</f>
        <v>n.a.</v>
      </c>
      <c r="EA42" s="33" t="str">
        <f>all!EA43</f>
        <v>n.a.</v>
      </c>
      <c r="EB42" s="33" t="str">
        <f>all!EB43</f>
        <v>n.a.</v>
      </c>
      <c r="EC42" s="33" t="str">
        <f>all!EC43</f>
        <v>n.a.</v>
      </c>
      <c r="ED42" s="33" t="str">
        <f>all!ED43</f>
        <v>n.a.</v>
      </c>
      <c r="EE42" s="33" t="str">
        <f>all!EE43</f>
        <v>n.a.</v>
      </c>
      <c r="EF42" s="33" t="str">
        <f>all!EF43</f>
        <v>n.a.</v>
      </c>
      <c r="EG42" s="33" t="str">
        <f>all!EG43</f>
        <v>n.a.</v>
      </c>
      <c r="EH42" s="33" t="str">
        <f>all!EH43</f>
        <v>n.a.</v>
      </c>
      <c r="EI42" s="33" t="str">
        <f>all!EI43</f>
        <v>n.a.</v>
      </c>
      <c r="EJ42" s="33" t="str">
        <f>all!EJ43</f>
        <v>n.a.</v>
      </c>
      <c r="EK42" s="33" t="str">
        <f>all!EK43</f>
        <v>n.a.</v>
      </c>
      <c r="EL42" s="33" t="str">
        <f>all!EL43</f>
        <v>n.a.</v>
      </c>
      <c r="EM42" s="33" t="str">
        <f>all!EM43</f>
        <v>n.a.</v>
      </c>
      <c r="EN42" s="33" t="str">
        <f>all!EN43</f>
        <v>n.a.</v>
      </c>
      <c r="EO42" s="33" t="str">
        <f>all!EO43</f>
        <v>n.a.</v>
      </c>
      <c r="EP42" s="33"/>
      <c r="EQ42" s="33" t="str">
        <f>all!EQ43</f>
        <v>n.a.</v>
      </c>
    </row>
    <row r="43" spans="1:147" s="3" customFormat="1">
      <c r="A43" s="33" t="str">
        <f>all!A44</f>
        <v xml:space="preserve">LM29_III_py_4 </v>
      </c>
      <c r="B43" s="33" t="str">
        <f>all!B44</f>
        <v>Fakos</v>
      </c>
      <c r="C43" s="33" t="str">
        <f>all!C44</f>
        <v>epithermal</v>
      </c>
      <c r="D43" s="33" t="str">
        <f>all!D44</f>
        <v>epithermal HS</v>
      </c>
      <c r="E43" s="33" t="str">
        <f>all!E44</f>
        <v>pyrite</v>
      </c>
      <c r="F43" s="33">
        <f>all!F44</f>
        <v>0</v>
      </c>
      <c r="G43" s="33" t="str">
        <f>all!G44</f>
        <v>n.a.</v>
      </c>
      <c r="H43" s="33">
        <f>all!H44</f>
        <v>428115.751814713</v>
      </c>
      <c r="I43" s="33">
        <f>all!I44</f>
        <v>1.44970282184955</v>
      </c>
      <c r="J43" s="33">
        <f>all!J44</f>
        <v>6.4419129319176296</v>
      </c>
      <c r="K43" s="33">
        <f>all!K44</f>
        <v>485.72573369867803</v>
      </c>
      <c r="L43" s="33">
        <f>all!L44</f>
        <v>4.2670960356743697</v>
      </c>
      <c r="M43" s="33" t="str">
        <f>all!M44</f>
        <v>n.a.</v>
      </c>
      <c r="N43" s="33" t="str">
        <f>all!N44</f>
        <v>n.a.</v>
      </c>
      <c r="O43" s="33">
        <f>all!O44</f>
        <v>0.37540336428493198</v>
      </c>
      <c r="P43" s="33">
        <f>all!P44</f>
        <v>5.2902253039861797</v>
      </c>
      <c r="Q43" s="33">
        <f>all!Q44</f>
        <v>1.34184358134585</v>
      </c>
      <c r="R43" s="33">
        <f>all!R44</f>
        <v>0.11833106010274699</v>
      </c>
      <c r="S43" s="33" t="str">
        <f>all!S44</f>
        <v>n.a.</v>
      </c>
      <c r="T43" s="33" t="str">
        <f>all!T44</f>
        <v>n.a.</v>
      </c>
      <c r="U43" s="33">
        <f>all!U44</f>
        <v>0.169153498995991</v>
      </c>
      <c r="V43" s="33">
        <f>all!V44</f>
        <v>3.2756816999104901</v>
      </c>
      <c r="W43" s="33">
        <f>all!W44</f>
        <v>0.114387617930025</v>
      </c>
      <c r="X43" s="33">
        <f>all!X44</f>
        <v>1.05495812054074E-2</v>
      </c>
      <c r="Y43" s="33">
        <f>all!Y44</f>
        <v>3.2638371952317602</v>
      </c>
      <c r="Z43" s="33">
        <f>all!Z44</f>
        <v>8.0837500182793907</v>
      </c>
      <c r="AA43" s="33">
        <f>all!AA44</f>
        <v>0.2250422874650686</v>
      </c>
      <c r="AB43" s="33">
        <f>all!AB44</f>
        <v>1.6208606580361398</v>
      </c>
      <c r="AC43" s="33">
        <f>all!AC44</f>
        <v>2.4767626369627718</v>
      </c>
      <c r="AD43" s="33">
        <f>all!AD44</f>
        <v>3.8617203780550629</v>
      </c>
      <c r="AE43" s="33">
        <f>all!AE44</f>
        <v>3.2322633067665284E-3</v>
      </c>
      <c r="AF43" s="33">
        <f>all!AF44</f>
        <v>5.1826573716088696E-2</v>
      </c>
      <c r="AG43" s="33">
        <f>all!AG44</f>
        <v>0.92559906838969119</v>
      </c>
      <c r="AH43" s="33">
        <f>all!AH44</f>
        <v>0.41112454484745453</v>
      </c>
      <c r="AI43" s="33">
        <f>all!AI44</f>
        <v>5.5761428455840596</v>
      </c>
      <c r="AJ43" s="33">
        <f>all!AJ44</f>
        <v>3.6491791450311455</v>
      </c>
      <c r="AK43" s="33">
        <f>all!AK44</f>
        <v>7.277064682779678E-3</v>
      </c>
      <c r="AL43" s="33">
        <f>all!AL44</f>
        <v>0.11668149944012851</v>
      </c>
      <c r="AM43" s="33">
        <f>all!AM44</f>
        <v>0.92559906838969119</v>
      </c>
      <c r="AN43" s="33"/>
      <c r="AO43" s="33"/>
      <c r="AP43" s="33" t="str">
        <f>all!AP44</f>
        <v>n.a.</v>
      </c>
      <c r="AQ43" s="33">
        <f>all!AQ44</f>
        <v>14.825835505858301</v>
      </c>
      <c r="AR43" s="33">
        <f>all!AR44</f>
        <v>5.2602392591639999E-2</v>
      </c>
      <c r="AS43" s="33">
        <f>all!AS44</f>
        <v>0.349684382659189</v>
      </c>
      <c r="AT43" s="33">
        <f>all!AT44</f>
        <v>0.56923776701474404</v>
      </c>
      <c r="AU43" s="33">
        <f>all!AU44</f>
        <v>4.2670960356743697</v>
      </c>
      <c r="AV43" s="33" t="str">
        <f>all!AV44</f>
        <v>n.a.</v>
      </c>
      <c r="AW43" s="33" t="str">
        <f>all!AW44</f>
        <v>n.a.</v>
      </c>
      <c r="AX43" s="33">
        <f>all!AX44</f>
        <v>0.19263388884177399</v>
      </c>
      <c r="AY43" s="33">
        <f>all!AY44</f>
        <v>1.3831839419805001</v>
      </c>
      <c r="AZ43" s="33">
        <f>all!AZ44</f>
        <v>3.6290371479082199E-2</v>
      </c>
      <c r="BA43" s="33">
        <f>all!BA44</f>
        <v>0.101329679381036</v>
      </c>
      <c r="BB43" s="33" t="str">
        <f>all!BB44</f>
        <v>n.a.</v>
      </c>
      <c r="BC43" s="33" t="str">
        <f>all!BC44</f>
        <v>n.a.</v>
      </c>
      <c r="BD43" s="33">
        <f>all!BD44</f>
        <v>5.6797187992663901E-2</v>
      </c>
      <c r="BE43" s="33">
        <f>all!BE44</f>
        <v>0.20400697243948701</v>
      </c>
      <c r="BF43" s="33">
        <f>all!BF44</f>
        <v>1.6919094312794199E-2</v>
      </c>
      <c r="BG43" s="33">
        <f>all!BG44</f>
        <v>9.0314215990885405E-3</v>
      </c>
      <c r="BH43" s="33">
        <f>all!BH44</f>
        <v>4.8510414074681499E-2</v>
      </c>
      <c r="BI43" s="33">
        <f>all!BI44</f>
        <v>5.46772953494481E-3</v>
      </c>
      <c r="BJ43" s="33"/>
      <c r="BK43" s="33" t="str">
        <f>all!BK44</f>
        <v>n.a.</v>
      </c>
      <c r="BL43" s="33">
        <f>all!BL44</f>
        <v>63573.796679199098</v>
      </c>
      <c r="BM43" s="33">
        <f>all!BM44</f>
        <v>0.85239898972436101</v>
      </c>
      <c r="BN43" s="33">
        <f>all!BN44</f>
        <v>1.68824164887013</v>
      </c>
      <c r="BO43" s="33">
        <f>all!BO44</f>
        <v>154.85011206089101</v>
      </c>
      <c r="BP43" s="33">
        <f>all!BP44</f>
        <v>1.5637612219953301</v>
      </c>
      <c r="BQ43" s="33" t="str">
        <f>all!BQ44</f>
        <v>n.a.</v>
      </c>
      <c r="BR43" s="33" t="str">
        <f>all!BR44</f>
        <v>n.a.</v>
      </c>
      <c r="BS43" s="33">
        <f>all!BS44</f>
        <v>0.27615094275768298</v>
      </c>
      <c r="BT43" s="33">
        <f>all!BT44</f>
        <v>1.0533676748313401</v>
      </c>
      <c r="BU43" s="33">
        <f>all!BU44</f>
        <v>0.55877705315632098</v>
      </c>
      <c r="BV43" s="33">
        <f>all!BV44</f>
        <v>0.15024684974223901</v>
      </c>
      <c r="BW43" s="33" t="str">
        <f>all!BW44</f>
        <v>n.a.</v>
      </c>
      <c r="BX43" s="33" t="str">
        <f>all!BX44</f>
        <v>n.a.</v>
      </c>
      <c r="BY43" s="33">
        <f>all!BY44</f>
        <v>6.1175262767256398E-2</v>
      </c>
      <c r="BZ43" s="33">
        <f>all!BZ44</f>
        <v>0.66662295092670598</v>
      </c>
      <c r="CA43" s="33">
        <f>all!CA44</f>
        <v>4.2040415704489999E-2</v>
      </c>
      <c r="CB43" s="33">
        <f>all!CB44</f>
        <v>1.0353017803258599E-2</v>
      </c>
      <c r="CC43" s="33">
        <f>all!CC44</f>
        <v>1.29091435649871</v>
      </c>
      <c r="CD43" s="33">
        <f>all!CD44</f>
        <v>1.65537459532267</v>
      </c>
      <c r="CE43" s="33"/>
      <c r="CF43" s="33" t="str">
        <f>all!CF44</f>
        <v>n.a.</v>
      </c>
      <c r="CG43" s="33">
        <f>all!CG44</f>
        <v>428115.751814713</v>
      </c>
      <c r="CH43" s="33">
        <f>all!CH44</f>
        <v>1.44970282184955</v>
      </c>
      <c r="CI43" s="33">
        <f>all!CI44</f>
        <v>6.4419129319176296</v>
      </c>
      <c r="CJ43" s="33">
        <f>all!CJ44</f>
        <v>485.72573369867803</v>
      </c>
      <c r="CK43" s="33">
        <f>all!CK44</f>
        <v>4.2670960356743697</v>
      </c>
      <c r="CL43" s="33" t="str">
        <f>all!CL44</f>
        <v>n.a.</v>
      </c>
      <c r="CM43" s="33" t="str">
        <f>all!CM44</f>
        <v>n.a.</v>
      </c>
      <c r="CN43" s="33">
        <f>all!CN44</f>
        <v>0.37540336428493198</v>
      </c>
      <c r="CO43" s="33">
        <f>all!CO44</f>
        <v>5.2902253039861797</v>
      </c>
      <c r="CP43" s="33">
        <f>all!CP44</f>
        <v>1.34184358134585</v>
      </c>
      <c r="CQ43" s="33">
        <f>all!CQ44</f>
        <v>0.11833106010274699</v>
      </c>
      <c r="CR43" s="33" t="str">
        <f>all!CR44</f>
        <v>n.a.</v>
      </c>
      <c r="CS43" s="33" t="str">
        <f>all!CS44</f>
        <v>n.a.</v>
      </c>
      <c r="CT43" s="33">
        <f>all!CT44</f>
        <v>0.169153498995991</v>
      </c>
      <c r="CU43" s="33">
        <f>all!CU44</f>
        <v>3.2756816999104901</v>
      </c>
      <c r="CV43" s="33">
        <f>all!CV44</f>
        <v>0.114387617930025</v>
      </c>
      <c r="CW43" s="33">
        <f>all!CW44</f>
        <v>1.05495812054074E-2</v>
      </c>
      <c r="CX43" s="33">
        <f>all!CX44</f>
        <v>3.2638371952317602</v>
      </c>
      <c r="CY43" s="33">
        <f>all!CY44</f>
        <v>8.0837500182793907</v>
      </c>
      <c r="CZ43" s="33"/>
      <c r="DA43" s="33" t="str">
        <f>all!DA44</f>
        <v>n.a.</v>
      </c>
      <c r="DB43" s="33">
        <f>all!DB44</f>
        <v>7666.1429280099028</v>
      </c>
      <c r="DC43" s="33">
        <f>all!DC44</f>
        <v>2.4599085436554438E-2</v>
      </c>
      <c r="DD43" s="33">
        <f>all!DD44</f>
        <v>0.10975532056274862</v>
      </c>
      <c r="DE43" s="33">
        <f>all!DE44</f>
        <v>7.6436869936530707</v>
      </c>
      <c r="DF43" s="33">
        <f>all!DF44</f>
        <v>6.525609474956981E-2</v>
      </c>
      <c r="DG43" s="33" t="str">
        <f>all!DG44</f>
        <v>n.a.</v>
      </c>
      <c r="DH43" s="33" t="str">
        <f>all!DH44</f>
        <v>n.a.</v>
      </c>
      <c r="DI43" s="33">
        <f>all!DI44</f>
        <v>5.0106159543433669E-3</v>
      </c>
      <c r="DJ43" s="33">
        <f>all!DJ44</f>
        <v>6.6998800709044834E-2</v>
      </c>
      <c r="DK43" s="33">
        <f>all!DK44</f>
        <v>1.2439658595822032E-2</v>
      </c>
      <c r="DL43" s="33">
        <f>all!DL44</f>
        <v>1.0526644198765867E-3</v>
      </c>
      <c r="DM43" s="33" t="str">
        <f>all!DM44</f>
        <v>n.a.</v>
      </c>
      <c r="DN43" s="33" t="str">
        <f>all!DN44</f>
        <v>n.a.</v>
      </c>
      <c r="DO43" s="33">
        <f>all!DO44</f>
        <v>1.3892370154072848E-3</v>
      </c>
      <c r="DP43" s="33">
        <f>all!DP44</f>
        <v>2.5671486676414501E-2</v>
      </c>
      <c r="DQ43" s="33">
        <f>all!DQ44</f>
        <v>5.8074641572401504E-4</v>
      </c>
      <c r="DR43" s="33">
        <f>all!DR44</f>
        <v>5.1616649723374659E-5</v>
      </c>
      <c r="DS43" s="33">
        <f>all!DS44</f>
        <v>1.5752110015597297E-2</v>
      </c>
      <c r="DT43" s="33">
        <f>all!DT44</f>
        <v>3.8681861035372751E-2</v>
      </c>
      <c r="DU43" s="33"/>
      <c r="DV43" s="33" t="str">
        <f>all!DV44</f>
        <v>n.a.</v>
      </c>
      <c r="DW43" s="33" t="str">
        <f>all!DW44</f>
        <v>n.a.</v>
      </c>
      <c r="DX43" s="33" t="str">
        <f>all!DX44</f>
        <v>n.a.</v>
      </c>
      <c r="DY43" s="33" t="str">
        <f>all!DY44</f>
        <v>n.a.</v>
      </c>
      <c r="DZ43" s="33" t="str">
        <f>all!DZ44</f>
        <v>n.a.</v>
      </c>
      <c r="EA43" s="33" t="str">
        <f>all!EA44</f>
        <v>n.a.</v>
      </c>
      <c r="EB43" s="33" t="str">
        <f>all!EB44</f>
        <v>n.a.</v>
      </c>
      <c r="EC43" s="33" t="str">
        <f>all!EC44</f>
        <v>n.a.</v>
      </c>
      <c r="ED43" s="33" t="str">
        <f>all!ED44</f>
        <v>n.a.</v>
      </c>
      <c r="EE43" s="33" t="str">
        <f>all!EE44</f>
        <v>n.a.</v>
      </c>
      <c r="EF43" s="33" t="str">
        <f>all!EF44</f>
        <v>n.a.</v>
      </c>
      <c r="EG43" s="33" t="str">
        <f>all!EG44</f>
        <v>n.a.</v>
      </c>
      <c r="EH43" s="33" t="str">
        <f>all!EH44</f>
        <v>n.a.</v>
      </c>
      <c r="EI43" s="33" t="str">
        <f>all!EI44</f>
        <v>n.a.</v>
      </c>
      <c r="EJ43" s="33" t="str">
        <f>all!EJ44</f>
        <v>n.a.</v>
      </c>
      <c r="EK43" s="33" t="str">
        <f>all!EK44</f>
        <v>n.a.</v>
      </c>
      <c r="EL43" s="33" t="str">
        <f>all!EL44</f>
        <v>n.a.</v>
      </c>
      <c r="EM43" s="33" t="str">
        <f>all!EM44</f>
        <v>n.a.</v>
      </c>
      <c r="EN43" s="33" t="str">
        <f>all!EN44</f>
        <v>n.a.</v>
      </c>
      <c r="EO43" s="33" t="str">
        <f>all!EO44</f>
        <v>n.a.</v>
      </c>
      <c r="EP43" s="33"/>
      <c r="EQ43" s="33" t="str">
        <f>all!EQ44</f>
        <v>n.a.</v>
      </c>
    </row>
    <row r="44" spans="1:147" s="3" customFormat="1">
      <c r="A44" s="33" t="str">
        <f>all!A45</f>
        <v xml:space="preserve">LM29_III_py_5 </v>
      </c>
      <c r="B44" s="33" t="str">
        <f>all!B45</f>
        <v>Fakos</v>
      </c>
      <c r="C44" s="33" t="str">
        <f>all!C45</f>
        <v>epithermal</v>
      </c>
      <c r="D44" s="33" t="str">
        <f>all!D45</f>
        <v>epithermal HS</v>
      </c>
      <c r="E44" s="33" t="str">
        <f>all!E45</f>
        <v>pyrite</v>
      </c>
      <c r="F44" s="33">
        <f>all!F45</f>
        <v>0</v>
      </c>
      <c r="G44" s="33" t="str">
        <f>all!G45</f>
        <v>n.a.</v>
      </c>
      <c r="H44" s="33">
        <f>all!H45</f>
        <v>451762.71499264397</v>
      </c>
      <c r="I44" s="33">
        <f>all!I45</f>
        <v>4.8000726579379698E-2</v>
      </c>
      <c r="J44" s="33">
        <f>all!J45</f>
        <v>1.1913992023970701</v>
      </c>
      <c r="K44" s="33">
        <f>all!K45</f>
        <v>1259.7125867734301</v>
      </c>
      <c r="L44" s="33">
        <f>all!L45</f>
        <v>2.6492148713301402</v>
      </c>
      <c r="M44" s="33" t="str">
        <f>all!M45</f>
        <v>n.a.</v>
      </c>
      <c r="N44" s="33" t="str">
        <f>all!N45</f>
        <v>n.a.</v>
      </c>
      <c r="O44" s="33">
        <f>all!O45</f>
        <v>0.29317352018549597</v>
      </c>
      <c r="P44" s="33">
        <f>all!P45</f>
        <v>265.77177377781499</v>
      </c>
      <c r="Q44" s="33">
        <f>all!Q45</f>
        <v>2.70242623650826E-2</v>
      </c>
      <c r="R44" s="33">
        <f>all!R45</f>
        <v>0.187995009772806</v>
      </c>
      <c r="S44" s="33" t="str">
        <f>all!S45</f>
        <v>n.a.</v>
      </c>
      <c r="T44" s="33" t="str">
        <f>all!T45</f>
        <v>n.a.</v>
      </c>
      <c r="U44" s="33">
        <f>all!U45</f>
        <v>7.6126516196835498E-2</v>
      </c>
      <c r="V44" s="33">
        <f>all!V45</f>
        <v>0.34924501038216399</v>
      </c>
      <c r="W44" s="33">
        <f>all!W45</f>
        <v>3.43936550394697E-2</v>
      </c>
      <c r="X44" s="33">
        <f>all!X45</f>
        <v>6.5784210313036499E-3</v>
      </c>
      <c r="Y44" s="33">
        <f>all!Y45</f>
        <v>0.14432088164405801</v>
      </c>
      <c r="Z44" s="33">
        <f>all!Z45</f>
        <v>0.673222416238629</v>
      </c>
      <c r="AA44" s="33">
        <f>all!AA45</f>
        <v>4.0289372766746233E-2</v>
      </c>
      <c r="AB44" s="33">
        <f>all!AB45</f>
        <v>1841.5337458462468</v>
      </c>
      <c r="AC44" s="33">
        <f>all!AC45</f>
        <v>4.6647609726984154</v>
      </c>
      <c r="AD44" s="33">
        <f>all!AD45</f>
        <v>0.16372804252242429</v>
      </c>
      <c r="AE44" s="33">
        <f>all!AE45</f>
        <v>4.5581907180474161E-2</v>
      </c>
      <c r="AF44" s="33">
        <f>all!AF45</f>
        <v>0.52748095306532372</v>
      </c>
      <c r="AG44" s="33">
        <f>all!AG45</f>
        <v>0.56299694381484144</v>
      </c>
      <c r="AH44" s="33">
        <f>all!AH45</f>
        <v>0.18725122835469626</v>
      </c>
      <c r="AI44" s="33">
        <f>all!AI45</f>
        <v>14.025254703703464</v>
      </c>
      <c r="AJ44" s="33">
        <f>all!AJ45</f>
        <v>5536.828142347038</v>
      </c>
      <c r="AK44" s="33">
        <f>all!AK45</f>
        <v>0.1370483636414293</v>
      </c>
      <c r="AL44" s="33">
        <f>all!AL45</f>
        <v>1.5859450808717168</v>
      </c>
      <c r="AM44" s="33">
        <f>all!AM45</f>
        <v>0.56299694381484144</v>
      </c>
      <c r="AN44" s="33"/>
      <c r="AO44" s="33"/>
      <c r="AP44" s="33" t="str">
        <f>all!AP45</f>
        <v>n.a.</v>
      </c>
      <c r="AQ44" s="33">
        <f>all!AQ45</f>
        <v>11.677038967292299</v>
      </c>
      <c r="AR44" s="33">
        <f>all!AR45</f>
        <v>4.8000726579379698E-2</v>
      </c>
      <c r="AS44" s="33">
        <f>all!AS45</f>
        <v>0.29566732533194101</v>
      </c>
      <c r="AT44" s="33">
        <f>all!AT45</f>
        <v>0.47787777518138003</v>
      </c>
      <c r="AU44" s="33">
        <f>all!AU45</f>
        <v>2.6492148713301402</v>
      </c>
      <c r="AV44" s="33" t="str">
        <f>all!AV45</f>
        <v>n.a.</v>
      </c>
      <c r="AW44" s="33" t="str">
        <f>all!AW45</f>
        <v>n.a.</v>
      </c>
      <c r="AX44" s="33">
        <f>all!AX45</f>
        <v>0.29317352018549597</v>
      </c>
      <c r="AY44" s="33">
        <f>all!AY45</f>
        <v>1.91147996971782</v>
      </c>
      <c r="AZ44" s="33">
        <f>all!AZ45</f>
        <v>2.70242623650826E-2</v>
      </c>
      <c r="BA44" s="33">
        <f>all!BA45</f>
        <v>0.187995009772806</v>
      </c>
      <c r="BB44" s="33" t="str">
        <f>all!BB45</f>
        <v>n.a.</v>
      </c>
      <c r="BC44" s="33" t="str">
        <f>all!BC45</f>
        <v>n.a.</v>
      </c>
      <c r="BD44" s="33">
        <f>all!BD45</f>
        <v>4.0584373269489403E-2</v>
      </c>
      <c r="BE44" s="33">
        <f>all!BE45</f>
        <v>0.276291688919234</v>
      </c>
      <c r="BF44" s="33">
        <f>all!BF45</f>
        <v>3.43936550394697E-2</v>
      </c>
      <c r="BG44" s="33">
        <f>all!BG45</f>
        <v>6.5784210313036499E-3</v>
      </c>
      <c r="BH44" s="33">
        <f>all!BH45</f>
        <v>3.7405718735810001E-2</v>
      </c>
      <c r="BI44" s="33">
        <f>all!BI45</f>
        <v>1.2187117754172701E-2</v>
      </c>
      <c r="BJ44" s="33"/>
      <c r="BK44" s="33" t="str">
        <f>all!BK45</f>
        <v>n.a.</v>
      </c>
      <c r="BL44" s="33">
        <f>all!BL45</f>
        <v>48204.897522314801</v>
      </c>
      <c r="BM44" s="33">
        <f>all!BM45</f>
        <v>1.8171160357998001E-2</v>
      </c>
      <c r="BN44" s="33">
        <f>all!BN45</f>
        <v>0.41040001022492401</v>
      </c>
      <c r="BO44" s="33">
        <f>all!BO45</f>
        <v>238.86110502887701</v>
      </c>
      <c r="BP44" s="33">
        <f>all!BP45</f>
        <v>4.19465492653997</v>
      </c>
      <c r="BQ44" s="33" t="str">
        <f>all!BQ45</f>
        <v>n.a.</v>
      </c>
      <c r="BR44" s="33" t="str">
        <f>all!BR45</f>
        <v>n.a.</v>
      </c>
      <c r="BS44" s="33">
        <f>all!BS45</f>
        <v>0.16063843640134801</v>
      </c>
      <c r="BT44" s="33">
        <f>all!BT45</f>
        <v>43.136477629622803</v>
      </c>
      <c r="BU44" s="33">
        <f>all!BU45</f>
        <v>2.94350914711617E-2</v>
      </c>
      <c r="BV44" s="33">
        <f>all!BV45</f>
        <v>9.9091822061559198E-2</v>
      </c>
      <c r="BW44" s="33" t="str">
        <f>all!BW45</f>
        <v>n.a.</v>
      </c>
      <c r="BX44" s="33" t="str">
        <f>all!BX45</f>
        <v>n.a.</v>
      </c>
      <c r="BY44" s="33">
        <f>all!BY45</f>
        <v>3.8550555720243698E-2</v>
      </c>
      <c r="BZ44" s="33">
        <f>all!BZ45</f>
        <v>0.19019989163283699</v>
      </c>
      <c r="CA44" s="33">
        <f>all!CA45</f>
        <v>8.2038040464691795E-3</v>
      </c>
      <c r="CB44" s="33">
        <f>all!CB45</f>
        <v>4.7029422499039897E-3</v>
      </c>
      <c r="CC44" s="33">
        <f>all!CC45</f>
        <v>7.8393579542578098E-2</v>
      </c>
      <c r="CD44" s="33">
        <f>all!CD45</f>
        <v>0.33083767095767702</v>
      </c>
      <c r="CE44" s="33"/>
      <c r="CF44" s="33" t="str">
        <f>all!CF45</f>
        <v>n.a.</v>
      </c>
      <c r="CG44" s="33">
        <f>all!CG45</f>
        <v>451762.71499264397</v>
      </c>
      <c r="CH44" s="33">
        <f>all!CH45</f>
        <v>4.8000726579379698E-2</v>
      </c>
      <c r="CI44" s="33">
        <f>all!CI45</f>
        <v>1.1913992023970701</v>
      </c>
      <c r="CJ44" s="33">
        <f>all!CJ45</f>
        <v>1259.7125867734301</v>
      </c>
      <c r="CK44" s="33">
        <f>all!CK45</f>
        <v>2.6492148713301402</v>
      </c>
      <c r="CL44" s="33" t="str">
        <f>all!CL45</f>
        <v>n.a.</v>
      </c>
      <c r="CM44" s="33" t="str">
        <f>all!CM45</f>
        <v>n.a.</v>
      </c>
      <c r="CN44" s="33">
        <f>all!CN45</f>
        <v>0.29317352018549597</v>
      </c>
      <c r="CO44" s="33">
        <f>all!CO45</f>
        <v>265.77177377781499</v>
      </c>
      <c r="CP44" s="33">
        <f>all!CP45</f>
        <v>2.70242623650826E-2</v>
      </c>
      <c r="CQ44" s="33">
        <f>all!CQ45</f>
        <v>0.187995009772806</v>
      </c>
      <c r="CR44" s="33" t="str">
        <f>all!CR45</f>
        <v>n.a.</v>
      </c>
      <c r="CS44" s="33" t="str">
        <f>all!CS45</f>
        <v>n.a.</v>
      </c>
      <c r="CT44" s="33">
        <f>all!CT45</f>
        <v>7.6126516196835498E-2</v>
      </c>
      <c r="CU44" s="33">
        <f>all!CU45</f>
        <v>0.34924501038216399</v>
      </c>
      <c r="CV44" s="33">
        <f>all!CV45</f>
        <v>3.43936550394697E-2</v>
      </c>
      <c r="CW44" s="33">
        <f>all!CW45</f>
        <v>6.5784210313036499E-3</v>
      </c>
      <c r="CX44" s="33">
        <f>all!CX45</f>
        <v>0.14432088164405801</v>
      </c>
      <c r="CY44" s="33">
        <f>all!CY45</f>
        <v>0.673222416238629</v>
      </c>
      <c r="CZ44" s="33"/>
      <c r="DA44" s="33" t="str">
        <f>all!DA45</f>
        <v>n.a.</v>
      </c>
      <c r="DB44" s="33">
        <f>all!DB45</f>
        <v>8089.5821468823351</v>
      </c>
      <c r="DC44" s="33">
        <f>all!DC45</f>
        <v>8.1449380959085368E-4</v>
      </c>
      <c r="DD44" s="33">
        <f>all!DD45</f>
        <v>2.0298691205434857E-2</v>
      </c>
      <c r="DE44" s="33">
        <f>all!DE45</f>
        <v>19.823633065392475</v>
      </c>
      <c r="DF44" s="33">
        <f>all!DF45</f>
        <v>4.0514067461846465E-2</v>
      </c>
      <c r="DG44" s="33" t="str">
        <f>all!DG45</f>
        <v>n.a.</v>
      </c>
      <c r="DH44" s="33" t="str">
        <f>all!DH45</f>
        <v>n.a.</v>
      </c>
      <c r="DI44" s="33">
        <f>all!DI45</f>
        <v>3.9130707324122284E-3</v>
      </c>
      <c r="DJ44" s="33">
        <f>all!DJ45</f>
        <v>3.3659039232246073</v>
      </c>
      <c r="DK44" s="33">
        <f>all!DK45</f>
        <v>2.5053039139507846E-4</v>
      </c>
      <c r="DL44" s="33">
        <f>all!DL45</f>
        <v>1.6723897996886959E-3</v>
      </c>
      <c r="DM44" s="33" t="str">
        <f>all!DM45</f>
        <v>n.a.</v>
      </c>
      <c r="DN44" s="33" t="str">
        <f>all!DN45</f>
        <v>n.a.</v>
      </c>
      <c r="DO44" s="33">
        <f>all!DO45</f>
        <v>6.2521777428412853E-4</v>
      </c>
      <c r="DP44" s="33">
        <f>all!DP45</f>
        <v>2.7370298619291849E-3</v>
      </c>
      <c r="DQ44" s="33">
        <f>all!DQ45</f>
        <v>1.7461673080769146E-4</v>
      </c>
      <c r="DR44" s="33">
        <f>all!DR45</f>
        <v>3.2186685660245479E-5</v>
      </c>
      <c r="DS44" s="33">
        <f>all!DS45</f>
        <v>6.9652935156398657E-4</v>
      </c>
      <c r="DT44" s="33">
        <f>all!DT45</f>
        <v>3.2214623030096365E-3</v>
      </c>
      <c r="DU44" s="33"/>
      <c r="DV44" s="33" t="str">
        <f>all!DV45</f>
        <v>n.a.</v>
      </c>
      <c r="DW44" s="33" t="str">
        <f>all!DW45</f>
        <v>n.a.</v>
      </c>
      <c r="DX44" s="33" t="str">
        <f>all!DX45</f>
        <v>n.a.</v>
      </c>
      <c r="DY44" s="33" t="str">
        <f>all!DY45</f>
        <v>n.a.</v>
      </c>
      <c r="DZ44" s="33" t="str">
        <f>all!DZ45</f>
        <v>n.a.</v>
      </c>
      <c r="EA44" s="33" t="str">
        <f>all!EA45</f>
        <v>n.a.</v>
      </c>
      <c r="EB44" s="33" t="str">
        <f>all!EB45</f>
        <v>n.a.</v>
      </c>
      <c r="EC44" s="33" t="str">
        <f>all!EC45</f>
        <v>n.a.</v>
      </c>
      <c r="ED44" s="33" t="str">
        <f>all!ED45</f>
        <v>n.a.</v>
      </c>
      <c r="EE44" s="33" t="str">
        <f>all!EE45</f>
        <v>n.a.</v>
      </c>
      <c r="EF44" s="33" t="str">
        <f>all!EF45</f>
        <v>n.a.</v>
      </c>
      <c r="EG44" s="33" t="str">
        <f>all!EG45</f>
        <v>n.a.</v>
      </c>
      <c r="EH44" s="33" t="str">
        <f>all!EH45</f>
        <v>n.a.</v>
      </c>
      <c r="EI44" s="33" t="str">
        <f>all!EI45</f>
        <v>n.a.</v>
      </c>
      <c r="EJ44" s="33" t="str">
        <f>all!EJ45</f>
        <v>n.a.</v>
      </c>
      <c r="EK44" s="33" t="str">
        <f>all!EK45</f>
        <v>n.a.</v>
      </c>
      <c r="EL44" s="33" t="str">
        <f>all!EL45</f>
        <v>n.a.</v>
      </c>
      <c r="EM44" s="33" t="str">
        <f>all!EM45</f>
        <v>n.a.</v>
      </c>
      <c r="EN44" s="33" t="str">
        <f>all!EN45</f>
        <v>n.a.</v>
      </c>
      <c r="EO44" s="33" t="str">
        <f>all!EO45</f>
        <v>n.a.</v>
      </c>
      <c r="EP44" s="33"/>
      <c r="EQ44" s="33" t="str">
        <f>all!EQ45</f>
        <v>n.a.</v>
      </c>
    </row>
    <row r="45" spans="1:147" s="3" customFormat="1">
      <c r="A45" s="33" t="str">
        <f>all!A46</f>
        <v xml:space="preserve">LM29_V_py_1.1 </v>
      </c>
      <c r="B45" s="33" t="str">
        <f>all!B46</f>
        <v>Fakos</v>
      </c>
      <c r="C45" s="33" t="str">
        <f>all!C46</f>
        <v>epithermal</v>
      </c>
      <c r="D45" s="33" t="str">
        <f>all!D46</f>
        <v>epithermal HS</v>
      </c>
      <c r="E45" s="33" t="str">
        <f>all!E46</f>
        <v>pyrite</v>
      </c>
      <c r="F45" s="33">
        <f>all!F46</f>
        <v>0</v>
      </c>
      <c r="G45" s="33" t="str">
        <f>all!G46</f>
        <v>n.a.</v>
      </c>
      <c r="H45" s="33">
        <f>all!H46</f>
        <v>439050.38031777099</v>
      </c>
      <c r="I45" s="33">
        <f>all!I46</f>
        <v>9.7578288688791694</v>
      </c>
      <c r="J45" s="33">
        <f>all!J46</f>
        <v>62.7045145378776</v>
      </c>
      <c r="K45" s="33">
        <f>all!K46</f>
        <v>1105.60334991682</v>
      </c>
      <c r="L45" s="33">
        <f>all!L46</f>
        <v>3.6851695873575001</v>
      </c>
      <c r="M45" s="33" t="str">
        <f>all!M46</f>
        <v>n.a.</v>
      </c>
      <c r="N45" s="33" t="str">
        <f>all!N46</f>
        <v>n.a.</v>
      </c>
      <c r="O45" s="33">
        <f>all!O46</f>
        <v>0.54406318237425699</v>
      </c>
      <c r="P45" s="33">
        <f>all!P46</f>
        <v>66.102511476178904</v>
      </c>
      <c r="Q45" s="33">
        <f>all!Q46</f>
        <v>1.22327052006531</v>
      </c>
      <c r="R45" s="33">
        <f>all!R46</f>
        <v>0.26138229401476598</v>
      </c>
      <c r="S45" s="33" t="str">
        <f>all!S46</f>
        <v>n.a.</v>
      </c>
      <c r="T45" s="33" t="str">
        <f>all!T46</f>
        <v>n.a.</v>
      </c>
      <c r="U45" s="33">
        <f>all!U46</f>
        <v>0.36338619810616501</v>
      </c>
      <c r="V45" s="33">
        <f>all!V46</f>
        <v>0.85414506751169095</v>
      </c>
      <c r="W45" s="33">
        <f>all!W46</f>
        <v>4.788133362435E-2</v>
      </c>
      <c r="X45" s="33">
        <f>all!X46</f>
        <v>1.1476473564828201E-2</v>
      </c>
      <c r="Y45" s="33">
        <f>all!Y46</f>
        <v>1.0165194673675799</v>
      </c>
      <c r="Z45" s="33">
        <f>all!Z46</f>
        <v>19.361049239717001</v>
      </c>
      <c r="AA45" s="33">
        <f>all!AA46</f>
        <v>0.15561604998926842</v>
      </c>
      <c r="AB45" s="33">
        <f>all!AB46</f>
        <v>65.028278944190461</v>
      </c>
      <c r="AC45" s="33">
        <f>all!AC46</f>
        <v>19.046412647516885</v>
      </c>
      <c r="AD45" s="33">
        <f>all!AD46</f>
        <v>17.9351023649434</v>
      </c>
      <c r="AE45" s="33">
        <f>all!AE46</f>
        <v>1.1289969285633203E-2</v>
      </c>
      <c r="AF45" s="33">
        <f>all!AF46</f>
        <v>0.35748080560346246</v>
      </c>
      <c r="AG45" s="33">
        <f>all!AG46</f>
        <v>0.12536298150982234</v>
      </c>
      <c r="AH45" s="33">
        <f>all!AH46</f>
        <v>1.2033911394074341</v>
      </c>
      <c r="AI45" s="33">
        <f>all!AI46</f>
        <v>1.9841554407113622</v>
      </c>
      <c r="AJ45" s="33">
        <f>all!AJ46</f>
        <v>6.7743052644631749</v>
      </c>
      <c r="AK45" s="33">
        <f>all!AK46</f>
        <v>1.1761298255014839E-3</v>
      </c>
      <c r="AL45" s="33">
        <f>all!AL46</f>
        <v>3.72404766458981E-2</v>
      </c>
      <c r="AM45" s="33">
        <f>all!AM46</f>
        <v>0.12536298150982234</v>
      </c>
      <c r="AN45" s="33"/>
      <c r="AO45" s="33"/>
      <c r="AP45" s="33" t="str">
        <f>all!AP46</f>
        <v>n.a.</v>
      </c>
      <c r="AQ45" s="33">
        <f>all!AQ46</f>
        <v>19.7785442097111</v>
      </c>
      <c r="AR45" s="33">
        <f>all!AR46</f>
        <v>3.8870797796218298E-2</v>
      </c>
      <c r="AS45" s="33">
        <f>all!AS46</f>
        <v>0.27250677872207402</v>
      </c>
      <c r="AT45" s="33">
        <f>all!AT46</f>
        <v>0.54106310007300995</v>
      </c>
      <c r="AU45" s="33">
        <f>all!AU46</f>
        <v>3.6851695873575001</v>
      </c>
      <c r="AV45" s="33" t="str">
        <f>all!AV46</f>
        <v>n.a.</v>
      </c>
      <c r="AW45" s="33" t="str">
        <f>all!AW46</f>
        <v>n.a.</v>
      </c>
      <c r="AX45" s="33">
        <f>all!AX46</f>
        <v>0.47636892752489701</v>
      </c>
      <c r="AY45" s="33">
        <f>all!AY46</f>
        <v>1.9411303388249601</v>
      </c>
      <c r="AZ45" s="33">
        <f>all!AZ46</f>
        <v>2.7352747745127401E-2</v>
      </c>
      <c r="BA45" s="33">
        <f>all!BA46</f>
        <v>0.26138229401476598</v>
      </c>
      <c r="BB45" s="33" t="str">
        <f>all!BB46</f>
        <v>n.a.</v>
      </c>
      <c r="BC45" s="33" t="str">
        <f>all!BC46</f>
        <v>n.a.</v>
      </c>
      <c r="BD45" s="33">
        <f>all!BD46</f>
        <v>5.7840842758590798E-2</v>
      </c>
      <c r="BE45" s="33">
        <f>all!BE46</f>
        <v>0.34230280515537098</v>
      </c>
      <c r="BF45" s="33">
        <f>all!BF46</f>
        <v>1.6687125604220199E-2</v>
      </c>
      <c r="BG45" s="33">
        <f>all!BG46</f>
        <v>1.1476473564828201E-2</v>
      </c>
      <c r="BH45" s="33">
        <f>all!BH46</f>
        <v>6.2418260241211901E-2</v>
      </c>
      <c r="BI45" s="33">
        <f>all!BI46</f>
        <v>6.1572565080670102E-3</v>
      </c>
      <c r="BJ45" s="33"/>
      <c r="BK45" s="33" t="str">
        <f>all!BK46</f>
        <v>n.a.</v>
      </c>
      <c r="BL45" s="33">
        <f>all!BL46</f>
        <v>61785.199691344598</v>
      </c>
      <c r="BM45" s="33">
        <f>all!BM46</f>
        <v>3.2260783882223998</v>
      </c>
      <c r="BN45" s="33">
        <f>all!BN46</f>
        <v>16.380293910732298</v>
      </c>
      <c r="BO45" s="33">
        <f>all!BO46</f>
        <v>532.311840898828</v>
      </c>
      <c r="BP45" s="33">
        <f>all!BP46</f>
        <v>2.2899198334831001</v>
      </c>
      <c r="BQ45" s="33" t="str">
        <f>all!BQ46</f>
        <v>n.a.</v>
      </c>
      <c r="BR45" s="33" t="str">
        <f>all!BR46</f>
        <v>n.a.</v>
      </c>
      <c r="BS45" s="33">
        <f>all!BS46</f>
        <v>0.36775816874719702</v>
      </c>
      <c r="BT45" s="33">
        <f>all!BT46</f>
        <v>12.0157790303023</v>
      </c>
      <c r="BU45" s="33">
        <f>all!BU46</f>
        <v>0.665882774103565</v>
      </c>
      <c r="BV45" s="33">
        <f>all!BV46</f>
        <v>5.1219523105220897E-2</v>
      </c>
      <c r="BW45" s="33" t="str">
        <f>all!BW46</f>
        <v>n.a.</v>
      </c>
      <c r="BX45" s="33" t="str">
        <f>all!BX46</f>
        <v>n.a.</v>
      </c>
      <c r="BY45" s="33">
        <f>all!BY46</f>
        <v>0.17010835912473499</v>
      </c>
      <c r="BZ45" s="33">
        <f>all!BZ46</f>
        <v>0.41334624733530101</v>
      </c>
      <c r="CA45" s="33">
        <f>all!CA46</f>
        <v>3.03957812691165E-2</v>
      </c>
      <c r="CB45" s="33">
        <f>all!CB46</f>
        <v>7.67597807827147E-3</v>
      </c>
      <c r="CC45" s="33">
        <f>all!CC46</f>
        <v>0.35194026992407801</v>
      </c>
      <c r="CD45" s="33">
        <f>all!CD46</f>
        <v>5.2901745832573903</v>
      </c>
      <c r="CE45" s="33"/>
      <c r="CF45" s="33" t="str">
        <f>all!CF46</f>
        <v>n.a.</v>
      </c>
      <c r="CG45" s="33">
        <f>all!CG46</f>
        <v>439050.38031777099</v>
      </c>
      <c r="CH45" s="33">
        <f>all!CH46</f>
        <v>9.7578288688791694</v>
      </c>
      <c r="CI45" s="33">
        <f>all!CI46</f>
        <v>62.7045145378776</v>
      </c>
      <c r="CJ45" s="33">
        <f>all!CJ46</f>
        <v>1105.60334991682</v>
      </c>
      <c r="CK45" s="33">
        <f>all!CK46</f>
        <v>3.6851695873575001</v>
      </c>
      <c r="CL45" s="33" t="str">
        <f>all!CL46</f>
        <v>n.a.</v>
      </c>
      <c r="CM45" s="33" t="str">
        <f>all!CM46</f>
        <v>n.a.</v>
      </c>
      <c r="CN45" s="33">
        <f>all!CN46</f>
        <v>0.54406318237425699</v>
      </c>
      <c r="CO45" s="33">
        <f>all!CO46</f>
        <v>66.102511476178904</v>
      </c>
      <c r="CP45" s="33">
        <f>all!CP46</f>
        <v>1.22327052006531</v>
      </c>
      <c r="CQ45" s="33">
        <f>all!CQ46</f>
        <v>0.26138229401476598</v>
      </c>
      <c r="CR45" s="33" t="str">
        <f>all!CR46</f>
        <v>n.a.</v>
      </c>
      <c r="CS45" s="33" t="str">
        <f>all!CS46</f>
        <v>n.a.</v>
      </c>
      <c r="CT45" s="33">
        <f>all!CT46</f>
        <v>0.36338619810616501</v>
      </c>
      <c r="CU45" s="33">
        <f>all!CU46</f>
        <v>0.85414506751169095</v>
      </c>
      <c r="CV45" s="33">
        <f>all!CV46</f>
        <v>4.788133362435E-2</v>
      </c>
      <c r="CW45" s="33">
        <f>all!CW46</f>
        <v>1.1476473564828201E-2</v>
      </c>
      <c r="CX45" s="33">
        <f>all!CX46</f>
        <v>1.0165194673675799</v>
      </c>
      <c r="CY45" s="33">
        <f>all!CY46</f>
        <v>19.361049239717001</v>
      </c>
      <c r="CZ45" s="33"/>
      <c r="DA45" s="33" t="str">
        <f>all!DA46</f>
        <v>n.a.</v>
      </c>
      <c r="DB45" s="33">
        <f>all!DB46</f>
        <v>7861.9461065049873</v>
      </c>
      <c r="DC45" s="33">
        <f>all!DC46</f>
        <v>0.16557439387101278</v>
      </c>
      <c r="DD45" s="33">
        <f>all!DD46</f>
        <v>1.0683401291776862</v>
      </c>
      <c r="DE45" s="33">
        <f>all!DE46</f>
        <v>17.398472758581502</v>
      </c>
      <c r="DF45" s="33">
        <f>all!DF46</f>
        <v>5.6356776072144059E-2</v>
      </c>
      <c r="DG45" s="33" t="str">
        <f>all!DG46</f>
        <v>n.a.</v>
      </c>
      <c r="DH45" s="33" t="str">
        <f>all!DH46</f>
        <v>n.a.</v>
      </c>
      <c r="DI45" s="33">
        <f>all!DI46</f>
        <v>7.2617667318137496E-3</v>
      </c>
      <c r="DJ45" s="33">
        <f>all!DJ46</f>
        <v>0.83716453237308652</v>
      </c>
      <c r="DK45" s="33">
        <f>all!DK46</f>
        <v>1.1340418400096692E-2</v>
      </c>
      <c r="DL45" s="33">
        <f>all!DL46</f>
        <v>2.3252376903929862E-3</v>
      </c>
      <c r="DM45" s="33" t="str">
        <f>all!DM46</f>
        <v>n.a.</v>
      </c>
      <c r="DN45" s="33" t="str">
        <f>all!DN46</f>
        <v>n.a.</v>
      </c>
      <c r="DO45" s="33">
        <f>all!DO46</f>
        <v>2.9844464364829583E-3</v>
      </c>
      <c r="DP45" s="33">
        <f>all!DP46</f>
        <v>6.6939268613768884E-3</v>
      </c>
      <c r="DQ45" s="33">
        <f>all!DQ46</f>
        <v>2.4309373152116436E-4</v>
      </c>
      <c r="DR45" s="33">
        <f>all!DR46</f>
        <v>5.6151718681654524E-5</v>
      </c>
      <c r="DS45" s="33">
        <f>all!DS46</f>
        <v>4.9059819853647683E-3</v>
      </c>
      <c r="DT45" s="33">
        <f>all!DT46</f>
        <v>9.2645296365701901E-2</v>
      </c>
      <c r="DU45" s="33"/>
      <c r="DV45" s="33" t="str">
        <f>all!DV46</f>
        <v>n.a.</v>
      </c>
      <c r="DW45" s="33" t="str">
        <f>all!DW46</f>
        <v>n.a.</v>
      </c>
      <c r="DX45" s="33" t="str">
        <f>all!DX46</f>
        <v>n.a.</v>
      </c>
      <c r="DY45" s="33" t="str">
        <f>all!DY46</f>
        <v>n.a.</v>
      </c>
      <c r="DZ45" s="33" t="str">
        <f>all!DZ46</f>
        <v>n.a.</v>
      </c>
      <c r="EA45" s="33" t="str">
        <f>all!EA46</f>
        <v>n.a.</v>
      </c>
      <c r="EB45" s="33" t="str">
        <f>all!EB46</f>
        <v>n.a.</v>
      </c>
      <c r="EC45" s="33" t="str">
        <f>all!EC46</f>
        <v>n.a.</v>
      </c>
      <c r="ED45" s="33" t="str">
        <f>all!ED46</f>
        <v>n.a.</v>
      </c>
      <c r="EE45" s="33" t="str">
        <f>all!EE46</f>
        <v>n.a.</v>
      </c>
      <c r="EF45" s="33" t="str">
        <f>all!EF46</f>
        <v>n.a.</v>
      </c>
      <c r="EG45" s="33" t="str">
        <f>all!EG46</f>
        <v>n.a.</v>
      </c>
      <c r="EH45" s="33" t="str">
        <f>all!EH46</f>
        <v>n.a.</v>
      </c>
      <c r="EI45" s="33" t="str">
        <f>all!EI46</f>
        <v>n.a.</v>
      </c>
      <c r="EJ45" s="33" t="str">
        <f>all!EJ46</f>
        <v>n.a.</v>
      </c>
      <c r="EK45" s="33" t="str">
        <f>all!EK46</f>
        <v>n.a.</v>
      </c>
      <c r="EL45" s="33" t="str">
        <f>all!EL46</f>
        <v>n.a.</v>
      </c>
      <c r="EM45" s="33" t="str">
        <f>all!EM46</f>
        <v>n.a.</v>
      </c>
      <c r="EN45" s="33" t="str">
        <f>all!EN46</f>
        <v>n.a.</v>
      </c>
      <c r="EO45" s="33" t="str">
        <f>all!EO46</f>
        <v>n.a.</v>
      </c>
      <c r="EP45" s="33"/>
      <c r="EQ45" s="33" t="str">
        <f>all!EQ46</f>
        <v>n.a.</v>
      </c>
    </row>
    <row r="46" spans="1:147" s="3" customFormat="1">
      <c r="A46" s="33" t="str">
        <f>all!A47</f>
        <v xml:space="preserve">LM29_V_py_1.2 </v>
      </c>
      <c r="B46" s="33" t="str">
        <f>all!B47</f>
        <v>Fakos</v>
      </c>
      <c r="C46" s="33" t="str">
        <f>all!C47</f>
        <v>epithermal</v>
      </c>
      <c r="D46" s="33" t="str">
        <f>all!D47</f>
        <v>epithermal HS</v>
      </c>
      <c r="E46" s="33" t="str">
        <f>all!E47</f>
        <v>pyrite</v>
      </c>
      <c r="F46" s="33">
        <f>all!F47</f>
        <v>0</v>
      </c>
      <c r="G46" s="33" t="str">
        <f>all!G47</f>
        <v>n.a.</v>
      </c>
      <c r="H46" s="33">
        <f>all!H47</f>
        <v>427825.609487198</v>
      </c>
      <c r="I46" s="33">
        <f>all!I47</f>
        <v>2.1611313140330899</v>
      </c>
      <c r="J46" s="33">
        <f>all!J47</f>
        <v>3.3467819077888699</v>
      </c>
      <c r="K46" s="33">
        <f>all!K47</f>
        <v>360.019187072428</v>
      </c>
      <c r="L46" s="33">
        <f>all!L47</f>
        <v>3.8132276499547801</v>
      </c>
      <c r="M46" s="33" t="str">
        <f>all!M47</f>
        <v>n.a.</v>
      </c>
      <c r="N46" s="33" t="str">
        <f>all!N47</f>
        <v>n.a.</v>
      </c>
      <c r="O46" s="33">
        <f>all!O47</f>
        <v>0.33085000226209099</v>
      </c>
      <c r="P46" s="33">
        <f>all!P47</f>
        <v>13.6309989404898</v>
      </c>
      <c r="Q46" s="33">
        <f>all!Q47</f>
        <v>4.1031993168734002E-2</v>
      </c>
      <c r="R46" s="33">
        <f>all!R47</f>
        <v>0.20305894140886899</v>
      </c>
      <c r="S46" s="33" t="str">
        <f>all!S47</f>
        <v>n.a.</v>
      </c>
      <c r="T46" s="33" t="str">
        <f>all!T47</f>
        <v>n.a.</v>
      </c>
      <c r="U46" s="33">
        <f>all!U47</f>
        <v>6.8259438422898194E-2</v>
      </c>
      <c r="V46" s="33">
        <f>all!V47</f>
        <v>0.354808716483622</v>
      </c>
      <c r="W46" s="33">
        <f>all!W47</f>
        <v>2.4386649681264298E-2</v>
      </c>
      <c r="X46" s="33">
        <f>all!X47</f>
        <v>1.6145948982305199E-2</v>
      </c>
      <c r="Y46" s="33">
        <f>all!Y47</f>
        <v>0.20763697873441</v>
      </c>
      <c r="Z46" s="33">
        <f>all!Z47</f>
        <v>1.7582818662244299</v>
      </c>
      <c r="AA46" s="33">
        <f>all!AA47</f>
        <v>0.64573413313952455</v>
      </c>
      <c r="AB46" s="33">
        <f>all!AB47</f>
        <v>65.648224240082556</v>
      </c>
      <c r="AC46" s="33">
        <f>all!AC47</f>
        <v>8.4680574574987499</v>
      </c>
      <c r="AD46" s="33">
        <f>all!AD47</f>
        <v>6.5320577278433758</v>
      </c>
      <c r="AE46" s="33">
        <f>all!AE47</f>
        <v>7.7760469646197275E-2</v>
      </c>
      <c r="AF46" s="33">
        <f>all!AF47</f>
        <v>0.32874413237446182</v>
      </c>
      <c r="AG46" s="33">
        <f>all!AG47</f>
        <v>1.8986348910080966E-2</v>
      </c>
      <c r="AH46" s="33">
        <f>all!AH47</f>
        <v>0.19761409272487213</v>
      </c>
      <c r="AI46" s="33">
        <f>all!AI47</f>
        <v>0.81359325775680669</v>
      </c>
      <c r="AJ46" s="33">
        <f>all!AJ47</f>
        <v>6.3073441451605801</v>
      </c>
      <c r="AK46" s="33">
        <f>all!AK47</f>
        <v>7.4710633627226141E-3</v>
      </c>
      <c r="AL46" s="33">
        <f>all!AL47</f>
        <v>3.1585048987843714E-2</v>
      </c>
      <c r="AM46" s="33">
        <f>all!AM47</f>
        <v>1.8986348910080966E-2</v>
      </c>
      <c r="AN46" s="33"/>
      <c r="AO46" s="33"/>
      <c r="AP46" s="33" t="str">
        <f>all!AP47</f>
        <v>n.a.</v>
      </c>
      <c r="AQ46" s="33">
        <f>all!AQ47</f>
        <v>18.547959228903402</v>
      </c>
      <c r="AR46" s="33">
        <f>all!AR47</f>
        <v>4.2770656477110001E-2</v>
      </c>
      <c r="AS46" s="33">
        <f>all!AS47</f>
        <v>0.204957452543058</v>
      </c>
      <c r="AT46" s="33">
        <f>all!AT47</f>
        <v>0.56451091749654303</v>
      </c>
      <c r="AU46" s="33">
        <f>all!AU47</f>
        <v>3.8132276499547801</v>
      </c>
      <c r="AV46" s="33" t="str">
        <f>all!AV47</f>
        <v>n.a.</v>
      </c>
      <c r="AW46" s="33" t="str">
        <f>all!AW47</f>
        <v>n.a.</v>
      </c>
      <c r="AX46" s="33">
        <f>all!AX47</f>
        <v>0.33085000226209099</v>
      </c>
      <c r="AY46" s="33">
        <f>all!AY47</f>
        <v>1.63430631710257</v>
      </c>
      <c r="AZ46" s="33">
        <f>all!AZ47</f>
        <v>4.1031993168734002E-2</v>
      </c>
      <c r="BA46" s="33">
        <f>all!BA47</f>
        <v>0.20305894140886899</v>
      </c>
      <c r="BB46" s="33" t="str">
        <f>all!BB47</f>
        <v>n.a.</v>
      </c>
      <c r="BC46" s="33" t="str">
        <f>all!BC47</f>
        <v>n.a.</v>
      </c>
      <c r="BD46" s="33">
        <f>all!BD47</f>
        <v>6.2077616971528297E-2</v>
      </c>
      <c r="BE46" s="33">
        <f>all!BE47</f>
        <v>0.354808716483622</v>
      </c>
      <c r="BF46" s="33">
        <f>all!BF47</f>
        <v>2.4386649681264298E-2</v>
      </c>
      <c r="BG46" s="33">
        <f>all!BG47</f>
        <v>1.6145948982305199E-2</v>
      </c>
      <c r="BH46" s="33">
        <f>all!BH47</f>
        <v>6.0278367006606298E-2</v>
      </c>
      <c r="BI46" s="33">
        <f>all!BI47</f>
        <v>1.2102344719512E-2</v>
      </c>
      <c r="BJ46" s="33"/>
      <c r="BK46" s="33" t="str">
        <f>all!BK47</f>
        <v>n.a.</v>
      </c>
      <c r="BL46" s="33">
        <f>all!BL47</f>
        <v>55326.4037177188</v>
      </c>
      <c r="BM46" s="33">
        <f>all!BM47</f>
        <v>1.86308096764714</v>
      </c>
      <c r="BN46" s="33">
        <f>all!BN47</f>
        <v>1.4971785939037401</v>
      </c>
      <c r="BO46" s="33">
        <f>all!BO47</f>
        <v>239.450327033581</v>
      </c>
      <c r="BP46" s="33">
        <f>all!BP47</f>
        <v>2.0489884974539998</v>
      </c>
      <c r="BQ46" s="33" t="str">
        <f>all!BQ47</f>
        <v>n.a.</v>
      </c>
      <c r="BR46" s="33" t="str">
        <f>all!BR47</f>
        <v>n.a.</v>
      </c>
      <c r="BS46" s="33">
        <f>all!BS47</f>
        <v>0.20515249309581701</v>
      </c>
      <c r="BT46" s="33">
        <f>all!BT47</f>
        <v>8.3170603562104297</v>
      </c>
      <c r="BU46" s="33">
        <f>all!BU47</f>
        <v>3.80404671461574E-2</v>
      </c>
      <c r="BV46" s="33">
        <f>all!BV47</f>
        <v>0.153599008433394</v>
      </c>
      <c r="BW46" s="33" t="str">
        <f>all!BW47</f>
        <v>n.a.</v>
      </c>
      <c r="BX46" s="33" t="str">
        <f>all!BX47</f>
        <v>n.a.</v>
      </c>
      <c r="BY46" s="33">
        <f>all!BY47</f>
        <v>4.7990010958124198E-2</v>
      </c>
      <c r="BZ46" s="33">
        <f>all!BZ47</f>
        <v>0.24276177273469099</v>
      </c>
      <c r="CA46" s="33">
        <f>all!CA47</f>
        <v>2.6569986406570802E-2</v>
      </c>
      <c r="CB46" s="33">
        <f>all!CB47</f>
        <v>5.6991008232838798E-3</v>
      </c>
      <c r="CC46" s="33">
        <f>all!CC47</f>
        <v>0.15300879388683</v>
      </c>
      <c r="CD46" s="33">
        <f>all!CD47</f>
        <v>0.99915429185663496</v>
      </c>
      <c r="CE46" s="33"/>
      <c r="CF46" s="33" t="str">
        <f>all!CF47</f>
        <v>n.a.</v>
      </c>
      <c r="CG46" s="33">
        <f>all!CG47</f>
        <v>427825.609487198</v>
      </c>
      <c r="CH46" s="33">
        <f>all!CH47</f>
        <v>2.1611313140330899</v>
      </c>
      <c r="CI46" s="33">
        <f>all!CI47</f>
        <v>3.3467819077888699</v>
      </c>
      <c r="CJ46" s="33">
        <f>all!CJ47</f>
        <v>360.019187072428</v>
      </c>
      <c r="CK46" s="33">
        <f>all!CK47</f>
        <v>3.8132276499547801</v>
      </c>
      <c r="CL46" s="33" t="str">
        <f>all!CL47</f>
        <v>n.a.</v>
      </c>
      <c r="CM46" s="33" t="str">
        <f>all!CM47</f>
        <v>n.a.</v>
      </c>
      <c r="CN46" s="33">
        <f>all!CN47</f>
        <v>0.33085000226209099</v>
      </c>
      <c r="CO46" s="33">
        <f>all!CO47</f>
        <v>13.6309989404898</v>
      </c>
      <c r="CP46" s="33">
        <f>all!CP47</f>
        <v>4.1031993168734002E-2</v>
      </c>
      <c r="CQ46" s="33">
        <f>all!CQ47</f>
        <v>0.20305894140886899</v>
      </c>
      <c r="CR46" s="33" t="str">
        <f>all!CR47</f>
        <v>n.a.</v>
      </c>
      <c r="CS46" s="33" t="str">
        <f>all!CS47</f>
        <v>n.a.</v>
      </c>
      <c r="CT46" s="33">
        <f>all!CT47</f>
        <v>6.8259438422898194E-2</v>
      </c>
      <c r="CU46" s="33">
        <f>all!CU47</f>
        <v>0.354808716483622</v>
      </c>
      <c r="CV46" s="33">
        <f>all!CV47</f>
        <v>2.4386649681264298E-2</v>
      </c>
      <c r="CW46" s="33">
        <f>all!CW47</f>
        <v>1.6145948982305199E-2</v>
      </c>
      <c r="CX46" s="33">
        <f>all!CX47</f>
        <v>0.20763697873441</v>
      </c>
      <c r="CY46" s="33">
        <f>all!CY47</f>
        <v>1.7582818662244299</v>
      </c>
      <c r="CZ46" s="33"/>
      <c r="DA46" s="33" t="str">
        <f>all!DA47</f>
        <v>n.a.</v>
      </c>
      <c r="DB46" s="33">
        <f>all!DB47</f>
        <v>7660.9474346351153</v>
      </c>
      <c r="DC46" s="33">
        <f>all!DC47</f>
        <v>3.6670863181247411E-2</v>
      </c>
      <c r="DD46" s="33">
        <f>all!DD47</f>
        <v>5.7021435251474101E-2</v>
      </c>
      <c r="DE46" s="33">
        <f>all!DE47</f>
        <v>5.6654893631767225</v>
      </c>
      <c r="DF46" s="33">
        <f>all!DF47</f>
        <v>5.8315149869319162E-2</v>
      </c>
      <c r="DG46" s="33" t="str">
        <f>all!DG47</f>
        <v>n.a.</v>
      </c>
      <c r="DH46" s="33" t="str">
        <f>all!DH47</f>
        <v>n.a.</v>
      </c>
      <c r="DI46" s="33">
        <f>all!DI47</f>
        <v>4.4159495027080442E-3</v>
      </c>
      <c r="DJ46" s="33">
        <f>all!DJ47</f>
        <v>0.17263169884105625</v>
      </c>
      <c r="DK46" s="33">
        <f>all!DK47</f>
        <v>3.8039007945561346E-4</v>
      </c>
      <c r="DL46" s="33">
        <f>all!DL47</f>
        <v>1.8063974291561233E-3</v>
      </c>
      <c r="DM46" s="33" t="str">
        <f>all!DM47</f>
        <v>n.a.</v>
      </c>
      <c r="DN46" s="33" t="str">
        <f>all!DN47</f>
        <v>n.a.</v>
      </c>
      <c r="DO46" s="33">
        <f>all!DO47</f>
        <v>5.6060642594364478E-4</v>
      </c>
      <c r="DP46" s="33">
        <f>all!DP47</f>
        <v>2.7806325743230565E-3</v>
      </c>
      <c r="DQ46" s="33">
        <f>all!DQ47</f>
        <v>1.2381112265643225E-4</v>
      </c>
      <c r="DR46" s="33">
        <f>all!DR47</f>
        <v>7.8998376982391421E-5</v>
      </c>
      <c r="DS46" s="33">
        <f>all!DS47</f>
        <v>1.002108970725917E-3</v>
      </c>
      <c r="DT46" s="33">
        <f>all!DT47</f>
        <v>8.413621729582604E-3</v>
      </c>
      <c r="DU46" s="33"/>
      <c r="DV46" s="33" t="str">
        <f>all!DV47</f>
        <v>n.a.</v>
      </c>
      <c r="DW46" s="33" t="str">
        <f>all!DW47</f>
        <v>n.a.</v>
      </c>
      <c r="DX46" s="33" t="str">
        <f>all!DX47</f>
        <v>n.a.</v>
      </c>
      <c r="DY46" s="33" t="str">
        <f>all!DY47</f>
        <v>n.a.</v>
      </c>
      <c r="DZ46" s="33" t="str">
        <f>all!DZ47</f>
        <v>n.a.</v>
      </c>
      <c r="EA46" s="33" t="str">
        <f>all!EA47</f>
        <v>n.a.</v>
      </c>
      <c r="EB46" s="33" t="str">
        <f>all!EB47</f>
        <v>n.a.</v>
      </c>
      <c r="EC46" s="33" t="str">
        <f>all!EC47</f>
        <v>n.a.</v>
      </c>
      <c r="ED46" s="33" t="str">
        <f>all!ED47</f>
        <v>n.a.</v>
      </c>
      <c r="EE46" s="33" t="str">
        <f>all!EE47</f>
        <v>n.a.</v>
      </c>
      <c r="EF46" s="33" t="str">
        <f>all!EF47</f>
        <v>n.a.</v>
      </c>
      <c r="EG46" s="33" t="str">
        <f>all!EG47</f>
        <v>n.a.</v>
      </c>
      <c r="EH46" s="33" t="str">
        <f>all!EH47</f>
        <v>n.a.</v>
      </c>
      <c r="EI46" s="33" t="str">
        <f>all!EI47</f>
        <v>n.a.</v>
      </c>
      <c r="EJ46" s="33" t="str">
        <f>all!EJ47</f>
        <v>n.a.</v>
      </c>
      <c r="EK46" s="33" t="str">
        <f>all!EK47</f>
        <v>n.a.</v>
      </c>
      <c r="EL46" s="33" t="str">
        <f>all!EL47</f>
        <v>n.a.</v>
      </c>
      <c r="EM46" s="33" t="str">
        <f>all!EM47</f>
        <v>n.a.</v>
      </c>
      <c r="EN46" s="33" t="str">
        <f>all!EN47</f>
        <v>n.a.</v>
      </c>
      <c r="EO46" s="33" t="str">
        <f>all!EO47</f>
        <v>n.a.</v>
      </c>
      <c r="EP46" s="33"/>
      <c r="EQ46" s="33" t="str">
        <f>all!EQ47</f>
        <v>n.a.</v>
      </c>
    </row>
    <row r="47" spans="1:147" s="3" customFormat="1">
      <c r="A47" s="33" t="str">
        <f>all!A48</f>
        <v xml:space="preserve">LM29_V_py_1.3 </v>
      </c>
      <c r="B47" s="33" t="str">
        <f>all!B48</f>
        <v>Fakos</v>
      </c>
      <c r="C47" s="33" t="str">
        <f>all!C48</f>
        <v>epithermal</v>
      </c>
      <c r="D47" s="33" t="str">
        <f>all!D48</f>
        <v>epithermal HS</v>
      </c>
      <c r="E47" s="33" t="str">
        <f>all!E48</f>
        <v>pyrite</v>
      </c>
      <c r="F47" s="33">
        <f>all!F48</f>
        <v>0</v>
      </c>
      <c r="G47" s="33" t="str">
        <f>all!G48</f>
        <v>n.a.</v>
      </c>
      <c r="H47" s="33">
        <f>all!H48</f>
        <v>446560.94411405799</v>
      </c>
      <c r="I47" s="33">
        <f>all!I48</f>
        <v>7.5317757327069301E-2</v>
      </c>
      <c r="J47" s="33">
        <f>all!J48</f>
        <v>20.685980353184402</v>
      </c>
      <c r="K47" s="33">
        <f>all!K48</f>
        <v>1368.9108810017401</v>
      </c>
      <c r="L47" s="33">
        <f>all!L48</f>
        <v>2.7065869343319</v>
      </c>
      <c r="M47" s="33" t="str">
        <f>all!M48</f>
        <v>n.a.</v>
      </c>
      <c r="N47" s="33" t="str">
        <f>all!N48</f>
        <v>n.a.</v>
      </c>
      <c r="O47" s="33">
        <f>all!O48</f>
        <v>1.0827504271069699</v>
      </c>
      <c r="P47" s="33">
        <f>all!P48</f>
        <v>15.378779517278501</v>
      </c>
      <c r="Q47" s="33">
        <f>all!Q48</f>
        <v>14.6517634252869</v>
      </c>
      <c r="R47" s="33">
        <f>all!R48</f>
        <v>0.182025261496676</v>
      </c>
      <c r="S47" s="33" t="str">
        <f>all!S48</f>
        <v>n.a.</v>
      </c>
      <c r="T47" s="33" t="str">
        <f>all!T48</f>
        <v>n.a.</v>
      </c>
      <c r="U47" s="33">
        <f>all!U48</f>
        <v>1.0173341787629999</v>
      </c>
      <c r="V47" s="33">
        <f>all!V48</f>
        <v>10.067107060850599</v>
      </c>
      <c r="W47" s="33">
        <f>all!W48</f>
        <v>0.52135020285612499</v>
      </c>
      <c r="X47" s="33">
        <f>all!X48</f>
        <v>7.33499348306039E-3</v>
      </c>
      <c r="Y47" s="33">
        <f>all!Y48</f>
        <v>5.5188946521124604</v>
      </c>
      <c r="Z47" s="33">
        <f>all!Z48</f>
        <v>50.8855644750927</v>
      </c>
      <c r="AA47" s="33">
        <f>all!AA48</f>
        <v>3.641004972504234E-3</v>
      </c>
      <c r="AB47" s="33">
        <f>all!AB48</f>
        <v>2.7865687763023317</v>
      </c>
      <c r="AC47" s="33">
        <f>all!AC48</f>
        <v>9.2202456619851034</v>
      </c>
      <c r="AD47" s="33">
        <f>all!AD48</f>
        <v>6.9561512460736538E-2</v>
      </c>
      <c r="AE47" s="33">
        <f>all!AE48</f>
        <v>1.329069305617708E-3</v>
      </c>
      <c r="AF47" s="33">
        <f>all!AF48</f>
        <v>0.18433658239401185</v>
      </c>
      <c r="AG47" s="33">
        <f>all!AG48</f>
        <v>194.53265664378773</v>
      </c>
      <c r="AH47" s="33">
        <f>all!AH48</f>
        <v>2.6548365839305634</v>
      </c>
      <c r="AI47" s="33">
        <f>all!AI48</f>
        <v>675.61178506843783</v>
      </c>
      <c r="AJ47" s="33">
        <f>all!AJ48</f>
        <v>204.18530852552811</v>
      </c>
      <c r="AK47" s="33">
        <f>all!AK48</f>
        <v>9.7387306040035052E-2</v>
      </c>
      <c r="AL47" s="33">
        <f>all!AL48</f>
        <v>13.507228771366625</v>
      </c>
      <c r="AM47" s="33">
        <f>all!AM48</f>
        <v>194.53265664378773</v>
      </c>
      <c r="AN47" s="33"/>
      <c r="AO47" s="33"/>
      <c r="AP47" s="33" t="str">
        <f>all!AP48</f>
        <v>n.a.</v>
      </c>
      <c r="AQ47" s="33">
        <f>all!AQ48</f>
        <v>15.8775358922273</v>
      </c>
      <c r="AR47" s="33">
        <f>all!AR48</f>
        <v>3.22717161095223E-2</v>
      </c>
      <c r="AS47" s="33">
        <f>all!AS48</f>
        <v>0.29729665799691901</v>
      </c>
      <c r="AT47" s="33">
        <f>all!AT48</f>
        <v>0.55815089906381499</v>
      </c>
      <c r="AU47" s="33">
        <f>all!AU48</f>
        <v>2.7065869343319</v>
      </c>
      <c r="AV47" s="33" t="str">
        <f>all!AV48</f>
        <v>n.a.</v>
      </c>
      <c r="AW47" s="33" t="str">
        <f>all!AW48</f>
        <v>n.a.</v>
      </c>
      <c r="AX47" s="33">
        <f>all!AX48</f>
        <v>0.32530558191876202</v>
      </c>
      <c r="AY47" s="33">
        <f>all!AY48</f>
        <v>2.6274680034758999</v>
      </c>
      <c r="AZ47" s="33">
        <f>all!AZ48</f>
        <v>2.4802860451940498E-2</v>
      </c>
      <c r="BA47" s="33">
        <f>all!BA48</f>
        <v>0.128928101343633</v>
      </c>
      <c r="BB47" s="33" t="str">
        <f>all!BB48</f>
        <v>n.a.</v>
      </c>
      <c r="BC47" s="33" t="str">
        <f>all!BC48</f>
        <v>n.a.</v>
      </c>
      <c r="BD47" s="33">
        <f>all!BD48</f>
        <v>2.0812083364088099E-2</v>
      </c>
      <c r="BE47" s="33">
        <f>all!BE48</f>
        <v>0.27518645842004102</v>
      </c>
      <c r="BF47" s="33">
        <f>all!BF48</f>
        <v>1.4519352431841799E-2</v>
      </c>
      <c r="BG47" s="33">
        <f>all!BG48</f>
        <v>7.33499348306039E-3</v>
      </c>
      <c r="BH47" s="33">
        <f>all!BH48</f>
        <v>3.9491047252901902E-2</v>
      </c>
      <c r="BI47" s="33">
        <f>all!BI48</f>
        <v>9.1924825494143006E-3</v>
      </c>
      <c r="BJ47" s="33"/>
      <c r="BK47" s="33" t="str">
        <f>all!BK48</f>
        <v>n.a.</v>
      </c>
      <c r="BL47" s="33">
        <f>all!BL48</f>
        <v>45021.451773692897</v>
      </c>
      <c r="BM47" s="33">
        <f>all!BM48</f>
        <v>2.11630367944616E-2</v>
      </c>
      <c r="BN47" s="33">
        <f>all!BN48</f>
        <v>11.577883172826001</v>
      </c>
      <c r="BO47" s="33">
        <f>all!BO48</f>
        <v>310.44281590874601</v>
      </c>
      <c r="BP47" s="33">
        <f>all!BP48</f>
        <v>1.3364830830473799</v>
      </c>
      <c r="BQ47" s="33" t="str">
        <f>all!BQ48</f>
        <v>n.a.</v>
      </c>
      <c r="BR47" s="33" t="str">
        <f>all!BR48</f>
        <v>n.a.</v>
      </c>
      <c r="BS47" s="33">
        <f>all!BS48</f>
        <v>0.55873772140509703</v>
      </c>
      <c r="BT47" s="33">
        <f>all!BT48</f>
        <v>8.7111963752105002</v>
      </c>
      <c r="BU47" s="33">
        <f>all!BU48</f>
        <v>8.6400024873007499</v>
      </c>
      <c r="BV47" s="33">
        <f>all!BV48</f>
        <v>0.203118922075601</v>
      </c>
      <c r="BW47" s="33" t="str">
        <f>all!BW48</f>
        <v>n.a.</v>
      </c>
      <c r="BX47" s="33" t="str">
        <f>all!BX48</f>
        <v>n.a.</v>
      </c>
      <c r="BY47" s="33">
        <f>all!BY48</f>
        <v>0.51200293909699202</v>
      </c>
      <c r="BZ47" s="33">
        <f>all!BZ48</f>
        <v>6.0806423161980696</v>
      </c>
      <c r="CA47" s="33">
        <f>all!CA48</f>
        <v>0.29115813749984898</v>
      </c>
      <c r="CB47" s="33">
        <f>all!CB48</f>
        <v>5.0124440254157403E-3</v>
      </c>
      <c r="CC47" s="33">
        <f>all!CC48</f>
        <v>4.1047523148542204</v>
      </c>
      <c r="CD47" s="33">
        <f>all!CD48</f>
        <v>29.058341589521</v>
      </c>
      <c r="CE47" s="33"/>
      <c r="CF47" s="33" t="str">
        <f>all!CF48</f>
        <v>n.a.</v>
      </c>
      <c r="CG47" s="33">
        <f>all!CG48</f>
        <v>446560.94411405799</v>
      </c>
      <c r="CH47" s="33">
        <f>all!CH48</f>
        <v>7.5317757327069301E-2</v>
      </c>
      <c r="CI47" s="33">
        <f>all!CI48</f>
        <v>20.685980353184402</v>
      </c>
      <c r="CJ47" s="33">
        <f>all!CJ48</f>
        <v>1368.9108810017401</v>
      </c>
      <c r="CK47" s="33">
        <f>all!CK48</f>
        <v>2.7065869343319</v>
      </c>
      <c r="CL47" s="33" t="str">
        <f>all!CL48</f>
        <v>n.a.</v>
      </c>
      <c r="CM47" s="33" t="str">
        <f>all!CM48</f>
        <v>n.a.</v>
      </c>
      <c r="CN47" s="33">
        <f>all!CN48</f>
        <v>1.0827504271069699</v>
      </c>
      <c r="CO47" s="33">
        <f>all!CO48</f>
        <v>15.378779517278501</v>
      </c>
      <c r="CP47" s="33">
        <f>all!CP48</f>
        <v>14.6517634252869</v>
      </c>
      <c r="CQ47" s="33">
        <f>all!CQ48</f>
        <v>0.182025261496676</v>
      </c>
      <c r="CR47" s="33" t="str">
        <f>all!CR48</f>
        <v>n.a.</v>
      </c>
      <c r="CS47" s="33" t="str">
        <f>all!CS48</f>
        <v>n.a.</v>
      </c>
      <c r="CT47" s="33">
        <f>all!CT48</f>
        <v>1.0173341787629999</v>
      </c>
      <c r="CU47" s="33">
        <f>all!CU48</f>
        <v>10.067107060850599</v>
      </c>
      <c r="CV47" s="33">
        <f>all!CV48</f>
        <v>0.52135020285612499</v>
      </c>
      <c r="CW47" s="33">
        <f>all!CW48</f>
        <v>7.33499348306039E-3</v>
      </c>
      <c r="CX47" s="33">
        <f>all!CX48</f>
        <v>5.5188946521124604</v>
      </c>
      <c r="CY47" s="33">
        <f>all!CY48</f>
        <v>50.8855644750927</v>
      </c>
      <c r="CZ47" s="33"/>
      <c r="DA47" s="33" t="str">
        <f>all!DA48</f>
        <v>n.a.</v>
      </c>
      <c r="DB47" s="33">
        <f>all!DB48</f>
        <v>7996.4355647606408</v>
      </c>
      <c r="DC47" s="33">
        <f>all!DC48</f>
        <v>1.2780191356836096E-3</v>
      </c>
      <c r="DD47" s="33">
        <f>all!DD48</f>
        <v>0.35244133672924727</v>
      </c>
      <c r="DE47" s="33">
        <f>all!DE48</f>
        <v>21.542046407354359</v>
      </c>
      <c r="DF47" s="33">
        <f>all!DF48</f>
        <v>4.1391450287993577E-2</v>
      </c>
      <c r="DG47" s="33" t="str">
        <f>all!DG48</f>
        <v>n.a.</v>
      </c>
      <c r="DH47" s="33" t="str">
        <f>all!DH48</f>
        <v>n.a.</v>
      </c>
      <c r="DI47" s="33">
        <f>all!DI48</f>
        <v>1.4451779288042033E-2</v>
      </c>
      <c r="DJ47" s="33">
        <f>all!DJ48</f>
        <v>0.19476671121173381</v>
      </c>
      <c r="DK47" s="33">
        <f>all!DK48</f>
        <v>0.13583023935957864</v>
      </c>
      <c r="DL47" s="33">
        <f>all!DL48</f>
        <v>1.6192833574710304E-3</v>
      </c>
      <c r="DM47" s="33" t="str">
        <f>all!DM48</f>
        <v>n.a.</v>
      </c>
      <c r="DN47" s="33" t="str">
        <f>all!DN48</f>
        <v>n.a.</v>
      </c>
      <c r="DO47" s="33">
        <f>all!DO48</f>
        <v>8.3552412841902089E-3</v>
      </c>
      <c r="DP47" s="33">
        <f>all!DP48</f>
        <v>7.8895823360898121E-2</v>
      </c>
      <c r="DQ47" s="33">
        <f>all!DQ48</f>
        <v>2.646897165311191E-3</v>
      </c>
      <c r="DR47" s="33">
        <f>all!DR48</f>
        <v>3.5888418882855844E-5</v>
      </c>
      <c r="DS47" s="33">
        <f>all!DS48</f>
        <v>2.6635591950349716E-2</v>
      </c>
      <c r="DT47" s="33">
        <f>all!DT48</f>
        <v>0.24349445854722199</v>
      </c>
      <c r="DU47" s="33"/>
      <c r="DV47" s="33" t="str">
        <f>all!DV48</f>
        <v>n.a.</v>
      </c>
      <c r="DW47" s="33" t="str">
        <f>all!DW48</f>
        <v>n.a.</v>
      </c>
      <c r="DX47" s="33" t="str">
        <f>all!DX48</f>
        <v>n.a.</v>
      </c>
      <c r="DY47" s="33" t="str">
        <f>all!DY48</f>
        <v>n.a.</v>
      </c>
      <c r="DZ47" s="33" t="str">
        <f>all!DZ48</f>
        <v>n.a.</v>
      </c>
      <c r="EA47" s="33" t="str">
        <f>all!EA48</f>
        <v>n.a.</v>
      </c>
      <c r="EB47" s="33" t="str">
        <f>all!EB48</f>
        <v>n.a.</v>
      </c>
      <c r="EC47" s="33" t="str">
        <f>all!EC48</f>
        <v>n.a.</v>
      </c>
      <c r="ED47" s="33" t="str">
        <f>all!ED48</f>
        <v>n.a.</v>
      </c>
      <c r="EE47" s="33" t="str">
        <f>all!EE48</f>
        <v>n.a.</v>
      </c>
      <c r="EF47" s="33" t="str">
        <f>all!EF48</f>
        <v>n.a.</v>
      </c>
      <c r="EG47" s="33" t="str">
        <f>all!EG48</f>
        <v>n.a.</v>
      </c>
      <c r="EH47" s="33" t="str">
        <f>all!EH48</f>
        <v>n.a.</v>
      </c>
      <c r="EI47" s="33" t="str">
        <f>all!EI48</f>
        <v>n.a.</v>
      </c>
      <c r="EJ47" s="33" t="str">
        <f>all!EJ48</f>
        <v>n.a.</v>
      </c>
      <c r="EK47" s="33" t="str">
        <f>all!EK48</f>
        <v>n.a.</v>
      </c>
      <c r="EL47" s="33" t="str">
        <f>all!EL48</f>
        <v>n.a.</v>
      </c>
      <c r="EM47" s="33" t="str">
        <f>all!EM48</f>
        <v>n.a.</v>
      </c>
      <c r="EN47" s="33" t="str">
        <f>all!EN48</f>
        <v>n.a.</v>
      </c>
      <c r="EO47" s="33" t="str">
        <f>all!EO48</f>
        <v>n.a.</v>
      </c>
      <c r="EP47" s="33"/>
      <c r="EQ47" s="33" t="str">
        <f>all!EQ48</f>
        <v>n.a.</v>
      </c>
    </row>
    <row r="48" spans="1:147" s="3" customFormat="1">
      <c r="A48" s="33" t="str">
        <f>all!A49</f>
        <v xml:space="preserve">LM29_VII_py_1 </v>
      </c>
      <c r="B48" s="33" t="str">
        <f>all!B49</f>
        <v>Fakos</v>
      </c>
      <c r="C48" s="33" t="str">
        <f>all!C49</f>
        <v>epithermal</v>
      </c>
      <c r="D48" s="33" t="str">
        <f>all!D49</f>
        <v>epithermal HS</v>
      </c>
      <c r="E48" s="33" t="str">
        <f>all!E49</f>
        <v>pyrite</v>
      </c>
      <c r="F48" s="33">
        <f>all!F49</f>
        <v>0</v>
      </c>
      <c r="G48" s="33" t="str">
        <f>all!G49</f>
        <v>n.a.</v>
      </c>
      <c r="H48" s="33">
        <f>all!H49</f>
        <v>434356.90468649002</v>
      </c>
      <c r="I48" s="33">
        <f>all!I49</f>
        <v>0.40564045441872698</v>
      </c>
      <c r="J48" s="33">
        <f>all!J49</f>
        <v>26.9350618801809</v>
      </c>
      <c r="K48" s="33">
        <f>all!K49</f>
        <v>1632.0781864143601</v>
      </c>
      <c r="L48" s="33">
        <f>all!L49</f>
        <v>2.53975512807596</v>
      </c>
      <c r="M48" s="33" t="str">
        <f>all!M49</f>
        <v>n.a.</v>
      </c>
      <c r="N48" s="33" t="str">
        <f>all!N49</f>
        <v>n.a.</v>
      </c>
      <c r="O48" s="33">
        <f>all!O49</f>
        <v>0.63064447063043805</v>
      </c>
      <c r="P48" s="33">
        <f>all!P49</f>
        <v>81.9610906578651</v>
      </c>
      <c r="Q48" s="33">
        <f>all!Q49</f>
        <v>2.3376907891746299</v>
      </c>
      <c r="R48" s="33">
        <f>all!R49</f>
        <v>0.10229724203127399</v>
      </c>
      <c r="S48" s="33" t="str">
        <f>all!S49</f>
        <v>n.a.</v>
      </c>
      <c r="T48" s="33" t="str">
        <f>all!T49</f>
        <v>n.a.</v>
      </c>
      <c r="U48" s="33">
        <f>all!U49</f>
        <v>0.66044491583975595</v>
      </c>
      <c r="V48" s="33">
        <f>all!V49</f>
        <v>10.0270079814191</v>
      </c>
      <c r="W48" s="33">
        <f>all!W49</f>
        <v>0.33527186299171302</v>
      </c>
      <c r="X48" s="33">
        <f>all!X49</f>
        <v>7.6332550526968601E-3</v>
      </c>
      <c r="Y48" s="33">
        <f>all!Y49</f>
        <v>3.30251796507057</v>
      </c>
      <c r="Z48" s="33">
        <f>all!Z49</f>
        <v>23.417176465224699</v>
      </c>
      <c r="AA48" s="33">
        <f>all!AA49</f>
        <v>1.5059941433333088E-2</v>
      </c>
      <c r="AB48" s="33">
        <f>all!AB49</f>
        <v>24.817757700256358</v>
      </c>
      <c r="AC48" s="33">
        <f>all!AC49</f>
        <v>7.0907037336053698</v>
      </c>
      <c r="AD48" s="33">
        <f>all!AD49</f>
        <v>0.64321574723904151</v>
      </c>
      <c r="AE48" s="33">
        <f>all!AE49</f>
        <v>2.311343990685528E-3</v>
      </c>
      <c r="AF48" s="33">
        <f>all!AF49</f>
        <v>0.19998223259495371</v>
      </c>
      <c r="AG48" s="33">
        <f>all!AG49</f>
        <v>5.7629626525403745</v>
      </c>
      <c r="AH48" s="33">
        <f>all!AH49</f>
        <v>0.70785104393055942</v>
      </c>
      <c r="AI48" s="33">
        <f>all!AI49</f>
        <v>57.728898116882718</v>
      </c>
      <c r="AJ48" s="33">
        <f>all!AJ49</f>
        <v>202.05354215795211</v>
      </c>
      <c r="AK48" s="33">
        <f>all!AK49</f>
        <v>1.8817785478608465E-2</v>
      </c>
      <c r="AL48" s="33">
        <f>all!AL49</f>
        <v>1.6281534759301994</v>
      </c>
      <c r="AM48" s="33">
        <f>all!AM49</f>
        <v>5.7629626525403745</v>
      </c>
      <c r="AN48" s="33"/>
      <c r="AO48" s="33"/>
      <c r="AP48" s="33" t="str">
        <f>all!AP49</f>
        <v>n.a.</v>
      </c>
      <c r="AQ48" s="33">
        <f>all!AQ49</f>
        <v>13.7022448380939</v>
      </c>
      <c r="AR48" s="33">
        <f>all!AR49</f>
        <v>3.5100511157508403E-2</v>
      </c>
      <c r="AS48" s="33">
        <f>all!AS49</f>
        <v>0.17890293806299001</v>
      </c>
      <c r="AT48" s="33">
        <f>all!AT49</f>
        <v>0.34799389739829201</v>
      </c>
      <c r="AU48" s="33">
        <f>all!AU49</f>
        <v>2.2324162461854602</v>
      </c>
      <c r="AV48" s="33" t="str">
        <f>all!AV49</f>
        <v>n.a.</v>
      </c>
      <c r="AW48" s="33" t="str">
        <f>all!AW49</f>
        <v>n.a.</v>
      </c>
      <c r="AX48" s="33">
        <f>all!AX49</f>
        <v>0.278085842738789</v>
      </c>
      <c r="AY48" s="33">
        <f>all!AY49</f>
        <v>1.6143115445451299</v>
      </c>
      <c r="AZ48" s="33">
        <f>all!AZ49</f>
        <v>2.0936892368642102E-2</v>
      </c>
      <c r="BA48" s="33">
        <f>all!BA49</f>
        <v>0.10229724203127399</v>
      </c>
      <c r="BB48" s="33" t="str">
        <f>all!BB49</f>
        <v>n.a.</v>
      </c>
      <c r="BC48" s="33" t="str">
        <f>all!BC49</f>
        <v>n.a.</v>
      </c>
      <c r="BD48" s="33">
        <f>all!BD49</f>
        <v>4.2865704918419401E-2</v>
      </c>
      <c r="BE48" s="33">
        <f>all!BE49</f>
        <v>0.196274301375715</v>
      </c>
      <c r="BF48" s="33">
        <f>all!BF49</f>
        <v>1.2222467593359199E-2</v>
      </c>
      <c r="BG48" s="33">
        <f>all!BG49</f>
        <v>7.6332550526968601E-3</v>
      </c>
      <c r="BH48" s="33">
        <f>all!BH49</f>
        <v>4.7138313191912397E-2</v>
      </c>
      <c r="BI48" s="33">
        <f>all!BI49</f>
        <v>8.20647602773345E-3</v>
      </c>
      <c r="BJ48" s="33"/>
      <c r="BK48" s="33" t="str">
        <f>all!BK49</f>
        <v>n.a.</v>
      </c>
      <c r="BL48" s="33">
        <f>all!BL49</f>
        <v>51234.473463725401</v>
      </c>
      <c r="BM48" s="33">
        <f>all!BM49</f>
        <v>0.122536895017699</v>
      </c>
      <c r="BN48" s="33">
        <f>all!BN49</f>
        <v>7.0163082074183301</v>
      </c>
      <c r="BO48" s="33">
        <f>all!BO49</f>
        <v>270.69255411257802</v>
      </c>
      <c r="BP48" s="33">
        <f>all!BP49</f>
        <v>2.1502708501168901</v>
      </c>
      <c r="BQ48" s="33" t="str">
        <f>all!BQ49</f>
        <v>n.a.</v>
      </c>
      <c r="BR48" s="33" t="str">
        <f>all!BR49</f>
        <v>n.a.</v>
      </c>
      <c r="BS48" s="33">
        <f>all!BS49</f>
        <v>0.30848215268485402</v>
      </c>
      <c r="BT48" s="33">
        <f>all!BT49</f>
        <v>46.081955560523397</v>
      </c>
      <c r="BU48" s="33">
        <f>all!BU49</f>
        <v>0.63516701656484997</v>
      </c>
      <c r="BV48" s="33">
        <f>all!BV49</f>
        <v>7.1924689441504097E-2</v>
      </c>
      <c r="BW48" s="33" t="str">
        <f>all!BW49</f>
        <v>n.a.</v>
      </c>
      <c r="BX48" s="33" t="str">
        <f>all!BX49</f>
        <v>n.a.</v>
      </c>
      <c r="BY48" s="33">
        <f>all!BY49</f>
        <v>0.18990649548706101</v>
      </c>
      <c r="BZ48" s="33">
        <f>all!BZ49</f>
        <v>2.1877027050175299</v>
      </c>
      <c r="CA48" s="33">
        <f>all!CA49</f>
        <v>9.1161408562691601E-2</v>
      </c>
      <c r="CB48" s="33">
        <f>all!CB49</f>
        <v>5.0406281212334201E-3</v>
      </c>
      <c r="CC48" s="33">
        <f>all!CC49</f>
        <v>1.72229798151464</v>
      </c>
      <c r="CD48" s="33">
        <f>all!CD49</f>
        <v>4.9370967492858204</v>
      </c>
      <c r="CE48" s="33"/>
      <c r="CF48" s="33" t="str">
        <f>all!CF49</f>
        <v>n.a.</v>
      </c>
      <c r="CG48" s="33">
        <f>all!CG49</f>
        <v>434356.90468649002</v>
      </c>
      <c r="CH48" s="33">
        <f>all!CH49</f>
        <v>0.40564045441872698</v>
      </c>
      <c r="CI48" s="33">
        <f>all!CI49</f>
        <v>26.9350618801809</v>
      </c>
      <c r="CJ48" s="33">
        <f>all!CJ49</f>
        <v>1632.0781864143601</v>
      </c>
      <c r="CK48" s="33">
        <f>all!CK49</f>
        <v>2.53975512807596</v>
      </c>
      <c r="CL48" s="33" t="str">
        <f>all!CL49</f>
        <v>n.a.</v>
      </c>
      <c r="CM48" s="33" t="str">
        <f>all!CM49</f>
        <v>n.a.</v>
      </c>
      <c r="CN48" s="33">
        <f>all!CN49</f>
        <v>0.63064447063043805</v>
      </c>
      <c r="CO48" s="33">
        <f>all!CO49</f>
        <v>81.9610906578651</v>
      </c>
      <c r="CP48" s="33">
        <f>all!CP49</f>
        <v>2.3376907891746299</v>
      </c>
      <c r="CQ48" s="33">
        <f>all!CQ49</f>
        <v>0.10229724203127399</v>
      </c>
      <c r="CR48" s="33" t="str">
        <f>all!CR49</f>
        <v>n.a.</v>
      </c>
      <c r="CS48" s="33" t="str">
        <f>all!CS49</f>
        <v>n.a.</v>
      </c>
      <c r="CT48" s="33">
        <f>all!CT49</f>
        <v>0.66044491583975595</v>
      </c>
      <c r="CU48" s="33">
        <f>all!CU49</f>
        <v>10.0270079814191</v>
      </c>
      <c r="CV48" s="33">
        <f>all!CV49</f>
        <v>0.33527186299171302</v>
      </c>
      <c r="CW48" s="33">
        <f>all!CW49</f>
        <v>7.6332550526968601E-3</v>
      </c>
      <c r="CX48" s="33">
        <f>all!CX49</f>
        <v>3.30251796507057</v>
      </c>
      <c r="CY48" s="33">
        <f>all!CY49</f>
        <v>23.417176465224699</v>
      </c>
      <c r="CZ48" s="33"/>
      <c r="DA48" s="33" t="str">
        <f>all!DA49</f>
        <v>n.a.</v>
      </c>
      <c r="DB48" s="33">
        <f>all!DB49</f>
        <v>7777.9014179692012</v>
      </c>
      <c r="DC48" s="33">
        <f>all!DC49</f>
        <v>6.8830549574556785E-3</v>
      </c>
      <c r="DD48" s="33">
        <f>all!DD49</f>
        <v>0.45891125544236494</v>
      </c>
      <c r="DE48" s="33">
        <f>all!DE49</f>
        <v>25.68341337636295</v>
      </c>
      <c r="DF48" s="33">
        <f>all!DF49</f>
        <v>3.8840115125798443E-2</v>
      </c>
      <c r="DG48" s="33" t="str">
        <f>all!DG49</f>
        <v>n.a.</v>
      </c>
      <c r="DH48" s="33" t="str">
        <f>all!DH49</f>
        <v>n.a.</v>
      </c>
      <c r="DI48" s="33">
        <f>all!DI49</f>
        <v>8.4173919220950702E-3</v>
      </c>
      <c r="DJ48" s="33">
        <f>all!DJ49</f>
        <v>1.0380077337622227</v>
      </c>
      <c r="DK48" s="33">
        <f>all!DK49</f>
        <v>2.1671732625320808E-2</v>
      </c>
      <c r="DL48" s="33">
        <f>all!DL49</f>
        <v>9.1002875191283767E-4</v>
      </c>
      <c r="DM48" s="33" t="str">
        <f>all!DM49</f>
        <v>n.a.</v>
      </c>
      <c r="DN48" s="33" t="str">
        <f>all!DN49</f>
        <v>n.a.</v>
      </c>
      <c r="DO48" s="33">
        <f>all!DO49</f>
        <v>5.4241533823895854E-3</v>
      </c>
      <c r="DP48" s="33">
        <f>all!DP49</f>
        <v>7.8581567252500789E-2</v>
      </c>
      <c r="DQ48" s="33">
        <f>all!DQ49</f>
        <v>1.7021766538110811E-3</v>
      </c>
      <c r="DR48" s="33">
        <f>all!DR49</f>
        <v>3.7347743444287571E-5</v>
      </c>
      <c r="DS48" s="33">
        <f>all!DS49</f>
        <v>1.5938793267715107E-2</v>
      </c>
      <c r="DT48" s="33">
        <f>all!DT49</f>
        <v>0.11205442570840717</v>
      </c>
      <c r="DU48" s="33"/>
      <c r="DV48" s="33" t="str">
        <f>all!DV49</f>
        <v>n.a.</v>
      </c>
      <c r="DW48" s="33" t="str">
        <f>all!DW49</f>
        <v>n.a.</v>
      </c>
      <c r="DX48" s="33" t="str">
        <f>all!DX49</f>
        <v>n.a.</v>
      </c>
      <c r="DY48" s="33" t="str">
        <f>all!DY49</f>
        <v>n.a.</v>
      </c>
      <c r="DZ48" s="33" t="str">
        <f>all!DZ49</f>
        <v>n.a.</v>
      </c>
      <c r="EA48" s="33" t="str">
        <f>all!EA49</f>
        <v>n.a.</v>
      </c>
      <c r="EB48" s="33" t="str">
        <f>all!EB49</f>
        <v>n.a.</v>
      </c>
      <c r="EC48" s="33" t="str">
        <f>all!EC49</f>
        <v>n.a.</v>
      </c>
      <c r="ED48" s="33" t="str">
        <f>all!ED49</f>
        <v>n.a.</v>
      </c>
      <c r="EE48" s="33" t="str">
        <f>all!EE49</f>
        <v>n.a.</v>
      </c>
      <c r="EF48" s="33" t="str">
        <f>all!EF49</f>
        <v>n.a.</v>
      </c>
      <c r="EG48" s="33" t="str">
        <f>all!EG49</f>
        <v>n.a.</v>
      </c>
      <c r="EH48" s="33" t="str">
        <f>all!EH49</f>
        <v>n.a.</v>
      </c>
      <c r="EI48" s="33" t="str">
        <f>all!EI49</f>
        <v>n.a.</v>
      </c>
      <c r="EJ48" s="33" t="str">
        <f>all!EJ49</f>
        <v>n.a.</v>
      </c>
      <c r="EK48" s="33" t="str">
        <f>all!EK49</f>
        <v>n.a.</v>
      </c>
      <c r="EL48" s="33" t="str">
        <f>all!EL49</f>
        <v>n.a.</v>
      </c>
      <c r="EM48" s="33" t="str">
        <f>all!EM49</f>
        <v>n.a.</v>
      </c>
      <c r="EN48" s="33" t="str">
        <f>all!EN49</f>
        <v>n.a.</v>
      </c>
      <c r="EO48" s="33" t="str">
        <f>all!EO49</f>
        <v>n.a.</v>
      </c>
      <c r="EP48" s="33"/>
      <c r="EQ48" s="33" t="str">
        <f>all!EQ49</f>
        <v>n.a.</v>
      </c>
    </row>
    <row r="49" spans="1:147" s="3" customFormat="1">
      <c r="A49" s="33" t="str">
        <f>all!A50</f>
        <v xml:space="preserve">LM29_VII_py_3 </v>
      </c>
      <c r="B49" s="33" t="str">
        <f>all!B50</f>
        <v>Fakos</v>
      </c>
      <c r="C49" s="33" t="str">
        <f>all!C50</f>
        <v>epithermal</v>
      </c>
      <c r="D49" s="33" t="str">
        <f>all!D50</f>
        <v>epithermal HS</v>
      </c>
      <c r="E49" s="33" t="str">
        <f>all!E50</f>
        <v>pyrite</v>
      </c>
      <c r="F49" s="33">
        <f>all!F50</f>
        <v>0</v>
      </c>
      <c r="G49" s="33" t="str">
        <f>all!G50</f>
        <v>n.a.</v>
      </c>
      <c r="H49" s="33">
        <f>all!H50</f>
        <v>461854.98464617401</v>
      </c>
      <c r="I49" s="33">
        <f>all!I50</f>
        <v>52.644273783518301</v>
      </c>
      <c r="J49" s="33">
        <f>all!J50</f>
        <v>329.646211005498</v>
      </c>
      <c r="K49" s="33">
        <f>all!K50</f>
        <v>5890.6597297326398</v>
      </c>
      <c r="L49" s="33">
        <f>all!L50</f>
        <v>4.6893677477985598</v>
      </c>
      <c r="M49" s="33" t="str">
        <f>all!M50</f>
        <v>n.a.</v>
      </c>
      <c r="N49" s="33" t="str">
        <f>all!N50</f>
        <v>n.a.</v>
      </c>
      <c r="O49" s="33">
        <f>all!O50</f>
        <v>18.180248861046501</v>
      </c>
      <c r="P49" s="33">
        <f>all!P50</f>
        <v>160.252763620406</v>
      </c>
      <c r="Q49" s="33">
        <f>all!Q50</f>
        <v>16.969155867513301</v>
      </c>
      <c r="R49" s="33">
        <f>all!R50</f>
        <v>9.5016245733565194E-2</v>
      </c>
      <c r="S49" s="33" t="str">
        <f>all!S50</f>
        <v>n.a.</v>
      </c>
      <c r="T49" s="33" t="str">
        <f>all!T50</f>
        <v>n.a.</v>
      </c>
      <c r="U49" s="33">
        <f>all!U50</f>
        <v>27.122449081251698</v>
      </c>
      <c r="V49" s="33">
        <f>all!V50</f>
        <v>17.206888581212301</v>
      </c>
      <c r="W49" s="33">
        <f>all!W50</f>
        <v>0.47972033573428302</v>
      </c>
      <c r="X49" s="33">
        <f>all!X50</f>
        <v>8.1762418622744207E-2</v>
      </c>
      <c r="Y49" s="33">
        <f>all!Y50</f>
        <v>145.986270693444</v>
      </c>
      <c r="Z49" s="33">
        <f>all!Z50</f>
        <v>54.817526561394097</v>
      </c>
      <c r="AA49" s="33">
        <f>all!AA50</f>
        <v>0.15969931407050292</v>
      </c>
      <c r="AB49" s="33">
        <f>all!AB50</f>
        <v>1.0977248946712266</v>
      </c>
      <c r="AC49" s="33">
        <f>all!AC50</f>
        <v>0.37549782113761376</v>
      </c>
      <c r="AD49" s="33">
        <f>all!AD50</f>
        <v>2.8956849923168746</v>
      </c>
      <c r="AE49" s="33">
        <f>all!AE50</f>
        <v>5.6006923277351743E-4</v>
      </c>
      <c r="AF49" s="33">
        <f>all!AF50</f>
        <v>0.18578766998032317</v>
      </c>
      <c r="AG49" s="33">
        <f>all!AG50</f>
        <v>0.32233621337988616</v>
      </c>
      <c r="AH49" s="33">
        <f>all!AH50</f>
        <v>0.11623802558219166</v>
      </c>
      <c r="AI49" s="33">
        <f>all!AI50</f>
        <v>1.0412818455206081</v>
      </c>
      <c r="AJ49" s="33">
        <f>all!AJ50</f>
        <v>3.0440682737763858</v>
      </c>
      <c r="AK49" s="33">
        <f>all!AK50</f>
        <v>1.5531113404463398E-3</v>
      </c>
      <c r="AL49" s="33">
        <f>all!AL50</f>
        <v>0.51520226478540776</v>
      </c>
      <c r="AM49" s="33">
        <f>all!AM50</f>
        <v>0.32233621337988616</v>
      </c>
      <c r="AN49" s="33"/>
      <c r="AO49" s="33"/>
      <c r="AP49" s="33" t="str">
        <f>all!AP50</f>
        <v>n.a.</v>
      </c>
      <c r="AQ49" s="33">
        <f>all!AQ50</f>
        <v>15.5411005389292</v>
      </c>
      <c r="AR49" s="33">
        <f>all!AR50</f>
        <v>2.7193236315542501E-2</v>
      </c>
      <c r="AS49" s="33">
        <f>all!AS50</f>
        <v>0.217877340007644</v>
      </c>
      <c r="AT49" s="33">
        <f>all!AT50</f>
        <v>0.42532183114706801</v>
      </c>
      <c r="AU49" s="33">
        <f>all!AU50</f>
        <v>3.1384453540291801</v>
      </c>
      <c r="AV49" s="33" t="str">
        <f>all!AV50</f>
        <v>n.a.</v>
      </c>
      <c r="AW49" s="33" t="str">
        <f>all!AW50</f>
        <v>n.a.</v>
      </c>
      <c r="AX49" s="33">
        <f>all!AX50</f>
        <v>0.20625194384810999</v>
      </c>
      <c r="AY49" s="33">
        <f>all!AY50</f>
        <v>2.20134842920119</v>
      </c>
      <c r="AZ49" s="33">
        <f>all!AZ50</f>
        <v>2.5102926773554302E-2</v>
      </c>
      <c r="BA49" s="33">
        <f>all!BA50</f>
        <v>9.5016245733565194E-2</v>
      </c>
      <c r="BB49" s="33" t="str">
        <f>all!BB50</f>
        <v>n.a.</v>
      </c>
      <c r="BC49" s="33" t="str">
        <f>all!BC50</f>
        <v>n.a.</v>
      </c>
      <c r="BD49" s="33">
        <f>all!BD50</f>
        <v>4.6073853029128399E-2</v>
      </c>
      <c r="BE49" s="33">
        <f>all!BE50</f>
        <v>0.21871569500472299</v>
      </c>
      <c r="BF49" s="33">
        <f>all!BF50</f>
        <v>1.8869100248903599E-2</v>
      </c>
      <c r="BG49" s="33">
        <f>all!BG50</f>
        <v>4.7397266524867501E-3</v>
      </c>
      <c r="BH49" s="33">
        <f>all!BH50</f>
        <v>5.3428666664503702E-2</v>
      </c>
      <c r="BI49" s="33">
        <f>all!BI50</f>
        <v>7.6244157631763796E-3</v>
      </c>
      <c r="BJ49" s="33"/>
      <c r="BK49" s="33" t="str">
        <f>all!BK50</f>
        <v>n.a.</v>
      </c>
      <c r="BL49" s="33">
        <f>all!BL50</f>
        <v>74725.593531759107</v>
      </c>
      <c r="BM49" s="33">
        <f>all!BM50</f>
        <v>9.3256627052596706</v>
      </c>
      <c r="BN49" s="33">
        <f>all!BN50</f>
        <v>118.523700182875</v>
      </c>
      <c r="BO49" s="33">
        <f>all!BO50</f>
        <v>989.59463846033202</v>
      </c>
      <c r="BP49" s="33">
        <f>all!BP50</f>
        <v>3.9188032089706799</v>
      </c>
      <c r="BQ49" s="33" t="str">
        <f>all!BQ50</f>
        <v>n.a.</v>
      </c>
      <c r="BR49" s="33" t="str">
        <f>all!BR50</f>
        <v>n.a.</v>
      </c>
      <c r="BS49" s="33">
        <f>all!BS50</f>
        <v>11.925073497309899</v>
      </c>
      <c r="BT49" s="33">
        <f>all!BT50</f>
        <v>21.498667688877799</v>
      </c>
      <c r="BU49" s="33">
        <f>all!BU50</f>
        <v>4.3139453295557599</v>
      </c>
      <c r="BV49" s="33">
        <f>all!BV50</f>
        <v>9.43329942407201E-2</v>
      </c>
      <c r="BW49" s="33" t="str">
        <f>all!BW50</f>
        <v>n.a.</v>
      </c>
      <c r="BX49" s="33" t="str">
        <f>all!BX50</f>
        <v>n.a.</v>
      </c>
      <c r="BY49" s="33">
        <f>all!BY50</f>
        <v>27.096865287091902</v>
      </c>
      <c r="BZ49" s="33">
        <f>all!BZ50</f>
        <v>2.7307843957487901</v>
      </c>
      <c r="CA49" s="33">
        <f>all!CA50</f>
        <v>8.3857928358401307E-2</v>
      </c>
      <c r="CB49" s="33">
        <f>all!CB50</f>
        <v>2.6983476797740599E-2</v>
      </c>
      <c r="CC49" s="33">
        <f>all!CC50</f>
        <v>88.824053560558596</v>
      </c>
      <c r="CD49" s="33">
        <f>all!CD50</f>
        <v>18.674467609560701</v>
      </c>
      <c r="CE49" s="33"/>
      <c r="CF49" s="33" t="str">
        <f>all!CF50</f>
        <v>n.a.</v>
      </c>
      <c r="CG49" s="33">
        <f>all!CG50</f>
        <v>461854.98464617401</v>
      </c>
      <c r="CH49" s="33">
        <f>all!CH50</f>
        <v>52.644273783518301</v>
      </c>
      <c r="CI49" s="33">
        <f>all!CI50</f>
        <v>329.646211005498</v>
      </c>
      <c r="CJ49" s="33">
        <f>all!CJ50</f>
        <v>5890.6597297326398</v>
      </c>
      <c r="CK49" s="33">
        <f>all!CK50</f>
        <v>4.6893677477985598</v>
      </c>
      <c r="CL49" s="33" t="str">
        <f>all!CL50</f>
        <v>n.a.</v>
      </c>
      <c r="CM49" s="33" t="str">
        <f>all!CM50</f>
        <v>n.a.</v>
      </c>
      <c r="CN49" s="33">
        <f>all!CN50</f>
        <v>18.180248861046501</v>
      </c>
      <c r="CO49" s="33">
        <f>all!CO50</f>
        <v>160.252763620406</v>
      </c>
      <c r="CP49" s="33">
        <f>all!CP50</f>
        <v>16.969155867513301</v>
      </c>
      <c r="CQ49" s="33">
        <f>all!CQ50</f>
        <v>9.5016245733565194E-2</v>
      </c>
      <c r="CR49" s="33" t="str">
        <f>all!CR50</f>
        <v>n.a.</v>
      </c>
      <c r="CS49" s="33" t="str">
        <f>all!CS50</f>
        <v>n.a.</v>
      </c>
      <c r="CT49" s="33">
        <f>all!CT50</f>
        <v>27.122449081251698</v>
      </c>
      <c r="CU49" s="33">
        <f>all!CU50</f>
        <v>17.206888581212301</v>
      </c>
      <c r="CV49" s="33">
        <f>all!CV50</f>
        <v>0.47972033573428302</v>
      </c>
      <c r="CW49" s="33">
        <f>all!CW50</f>
        <v>8.1762418622744207E-2</v>
      </c>
      <c r="CX49" s="33">
        <f>all!CX50</f>
        <v>145.986270693444</v>
      </c>
      <c r="CY49" s="33">
        <f>all!CY50</f>
        <v>54.817526561394097</v>
      </c>
      <c r="CZ49" s="33"/>
      <c r="DA49" s="33" t="str">
        <f>all!DA50</f>
        <v>n.a.</v>
      </c>
      <c r="DB49" s="33">
        <f>all!DB50</f>
        <v>8270.301453060687</v>
      </c>
      <c r="DC49" s="33">
        <f>all!DC50</f>
        <v>0.89328720964614683</v>
      </c>
      <c r="DD49" s="33">
        <f>all!DD50</f>
        <v>5.6164102097594961</v>
      </c>
      <c r="DE49" s="33">
        <f>all!DE50</f>
        <v>92.699142821462246</v>
      </c>
      <c r="DF49" s="33">
        <f>all!DF50</f>
        <v>7.1713836179821994E-2</v>
      </c>
      <c r="DG49" s="33" t="str">
        <f>all!DG50</f>
        <v>n.a.</v>
      </c>
      <c r="DH49" s="33" t="str">
        <f>all!DH50</f>
        <v>n.a.</v>
      </c>
      <c r="DI49" s="33">
        <f>all!DI50</f>
        <v>0.24265697557241839</v>
      </c>
      <c r="DJ49" s="33">
        <f>all!DJ50</f>
        <v>2.0295436122138555</v>
      </c>
      <c r="DK49" s="33">
        <f>all!DK50</f>
        <v>0.15731379468196652</v>
      </c>
      <c r="DL49" s="33">
        <f>all!DL50</f>
        <v>8.4525754359951596E-4</v>
      </c>
      <c r="DM49" s="33" t="str">
        <f>all!DM50</f>
        <v>n.a.</v>
      </c>
      <c r="DN49" s="33" t="str">
        <f>all!DN50</f>
        <v>n.a.</v>
      </c>
      <c r="DO49" s="33">
        <f>all!DO50</f>
        <v>0.22275335973432733</v>
      </c>
      <c r="DP49" s="33">
        <f>all!DP50</f>
        <v>0.13485022399069202</v>
      </c>
      <c r="DQ49" s="33">
        <f>all!DQ50</f>
        <v>2.4355421554283353E-3</v>
      </c>
      <c r="DR49" s="33">
        <f>all!DR50</f>
        <v>4.0004451744709185E-4</v>
      </c>
      <c r="DS49" s="33">
        <f>all!DS50</f>
        <v>0.70456694350117766</v>
      </c>
      <c r="DT49" s="33">
        <f>all!DT50</f>
        <v>0.26230944053883959</v>
      </c>
      <c r="DU49" s="33"/>
      <c r="DV49" s="33" t="str">
        <f>all!DV50</f>
        <v>n.a.</v>
      </c>
      <c r="DW49" s="33" t="str">
        <f>all!DW50</f>
        <v>n.a.</v>
      </c>
      <c r="DX49" s="33" t="str">
        <f>all!DX50</f>
        <v>n.a.</v>
      </c>
      <c r="DY49" s="33" t="str">
        <f>all!DY50</f>
        <v>n.a.</v>
      </c>
      <c r="DZ49" s="33" t="str">
        <f>all!DZ50</f>
        <v>n.a.</v>
      </c>
      <c r="EA49" s="33" t="str">
        <f>all!EA50</f>
        <v>n.a.</v>
      </c>
      <c r="EB49" s="33" t="str">
        <f>all!EB50</f>
        <v>n.a.</v>
      </c>
      <c r="EC49" s="33" t="str">
        <f>all!EC50</f>
        <v>n.a.</v>
      </c>
      <c r="ED49" s="33" t="str">
        <f>all!ED50</f>
        <v>n.a.</v>
      </c>
      <c r="EE49" s="33" t="str">
        <f>all!EE50</f>
        <v>n.a.</v>
      </c>
      <c r="EF49" s="33" t="str">
        <f>all!EF50</f>
        <v>n.a.</v>
      </c>
      <c r="EG49" s="33" t="str">
        <f>all!EG50</f>
        <v>n.a.</v>
      </c>
      <c r="EH49" s="33" t="str">
        <f>all!EH50</f>
        <v>n.a.</v>
      </c>
      <c r="EI49" s="33" t="str">
        <f>all!EI50</f>
        <v>n.a.</v>
      </c>
      <c r="EJ49" s="33" t="str">
        <f>all!EJ50</f>
        <v>n.a.</v>
      </c>
      <c r="EK49" s="33" t="str">
        <f>all!EK50</f>
        <v>n.a.</v>
      </c>
      <c r="EL49" s="33" t="str">
        <f>all!EL50</f>
        <v>n.a.</v>
      </c>
      <c r="EM49" s="33" t="str">
        <f>all!EM50</f>
        <v>n.a.</v>
      </c>
      <c r="EN49" s="33" t="str">
        <f>all!EN50</f>
        <v>n.a.</v>
      </c>
      <c r="EO49" s="33" t="str">
        <f>all!EO50</f>
        <v>n.a.</v>
      </c>
      <c r="EP49" s="33"/>
      <c r="EQ49" s="33" t="str">
        <f>all!EQ50</f>
        <v>n.a.</v>
      </c>
    </row>
    <row r="50" spans="1:147" s="3" customFormat="1">
      <c r="A50" s="33" t="str">
        <f>all!A51</f>
        <v xml:space="preserve">LM29_IX_py_1.1 </v>
      </c>
      <c r="B50" s="33" t="str">
        <f>all!B51</f>
        <v>Fakos</v>
      </c>
      <c r="C50" s="33" t="str">
        <f>all!C51</f>
        <v>epithermal</v>
      </c>
      <c r="D50" s="33" t="str">
        <f>all!D51</f>
        <v>epithermal HS</v>
      </c>
      <c r="E50" s="33" t="str">
        <f>all!E51</f>
        <v>pyrite</v>
      </c>
      <c r="F50" s="33">
        <f>all!F51</f>
        <v>0</v>
      </c>
      <c r="G50" s="33" t="str">
        <f>all!G51</f>
        <v>n.a.</v>
      </c>
      <c r="H50" s="33">
        <f>all!H51</f>
        <v>444278.582594832</v>
      </c>
      <c r="I50" s="33">
        <f>all!I51</f>
        <v>4.9610641225968803E-2</v>
      </c>
      <c r="J50" s="33">
        <f>all!J51</f>
        <v>0.27145031427042798</v>
      </c>
      <c r="K50" s="33">
        <f>all!K51</f>
        <v>123.25839318764</v>
      </c>
      <c r="L50" s="33">
        <f>all!L51</f>
        <v>2.32959787628088</v>
      </c>
      <c r="M50" s="33" t="str">
        <f>all!M51</f>
        <v>n.a.</v>
      </c>
      <c r="N50" s="33" t="str">
        <f>all!N51</f>
        <v>n.a.</v>
      </c>
      <c r="O50" s="33">
        <f>all!O51</f>
        <v>0.222410782312565</v>
      </c>
      <c r="P50" s="33">
        <f>all!P51</f>
        <v>2.3239322924990198</v>
      </c>
      <c r="Q50" s="33">
        <f>all!Q51</f>
        <v>2.5020030528951399E-2</v>
      </c>
      <c r="R50" s="33">
        <f>all!R51</f>
        <v>0.15845827683021499</v>
      </c>
      <c r="S50" s="33" t="str">
        <f>all!S51</f>
        <v>n.a.</v>
      </c>
      <c r="T50" s="33" t="str">
        <f>all!T51</f>
        <v>n.a.</v>
      </c>
      <c r="U50" s="33">
        <f>all!U51</f>
        <v>3.6730863203804399E-2</v>
      </c>
      <c r="V50" s="33">
        <f>all!V51</f>
        <v>0.41034711563681397</v>
      </c>
      <c r="W50" s="33">
        <f>all!W51</f>
        <v>1.68717614768563E-2</v>
      </c>
      <c r="X50" s="33">
        <f>all!X51</f>
        <v>1.1162286571930399E-2</v>
      </c>
      <c r="Y50" s="33">
        <f>all!Y51</f>
        <v>0.13749242091671299</v>
      </c>
      <c r="Z50" s="33">
        <f>all!Z51</f>
        <v>0.78948778989346502</v>
      </c>
      <c r="AA50" s="33">
        <f>all!AA51</f>
        <v>0.18276140648172176</v>
      </c>
      <c r="AB50" s="33">
        <f>all!AB51</f>
        <v>16.902257426296671</v>
      </c>
      <c r="AC50" s="33">
        <f>all!AC51</f>
        <v>5.7420458860907164</v>
      </c>
      <c r="AD50" s="33">
        <f>all!AD51</f>
        <v>0.22305861572955796</v>
      </c>
      <c r="AE50" s="33">
        <f>all!AE51</f>
        <v>8.118474092977121E-2</v>
      </c>
      <c r="AF50" s="33">
        <f>all!AF51</f>
        <v>0.26714827594791118</v>
      </c>
      <c r="AG50" s="33">
        <f>all!AG51</f>
        <v>0.50432790043952525</v>
      </c>
      <c r="AH50" s="33">
        <f>all!AH51</f>
        <v>0.18197388890335606</v>
      </c>
      <c r="AI50" s="33">
        <f>all!AI51</f>
        <v>15.913678404144591</v>
      </c>
      <c r="AJ50" s="33">
        <f>all!AJ51</f>
        <v>46.84342381131232</v>
      </c>
      <c r="AK50" s="33">
        <f>all!AK51</f>
        <v>0.22499782901591434</v>
      </c>
      <c r="AL50" s="33">
        <f>all!AL51</f>
        <v>0.74038275450827162</v>
      </c>
      <c r="AM50" s="33">
        <f>all!AM51</f>
        <v>0.50432790043952525</v>
      </c>
      <c r="AN50" s="33"/>
      <c r="AO50" s="33"/>
      <c r="AP50" s="33" t="str">
        <f>all!AP51</f>
        <v>n.a.</v>
      </c>
      <c r="AQ50" s="33">
        <f>all!AQ51</f>
        <v>16.161321675966999</v>
      </c>
      <c r="AR50" s="33">
        <f>all!AR51</f>
        <v>4.9610641225968803E-2</v>
      </c>
      <c r="AS50" s="33">
        <f>all!AS51</f>
        <v>0.27145031427042798</v>
      </c>
      <c r="AT50" s="33">
        <f>all!AT51</f>
        <v>0.59583872503777002</v>
      </c>
      <c r="AU50" s="33">
        <f>all!AU51</f>
        <v>2.32959787628088</v>
      </c>
      <c r="AV50" s="33" t="str">
        <f>all!AV51</f>
        <v>n.a.</v>
      </c>
      <c r="AW50" s="33" t="str">
        <f>all!AW51</f>
        <v>n.a.</v>
      </c>
      <c r="AX50" s="33">
        <f>all!AX51</f>
        <v>0.222410782312565</v>
      </c>
      <c r="AY50" s="33">
        <f>all!AY51</f>
        <v>1.2539207371080401</v>
      </c>
      <c r="AZ50" s="33">
        <f>all!AZ51</f>
        <v>2.5020030528951399E-2</v>
      </c>
      <c r="BA50" s="33">
        <f>all!BA51</f>
        <v>0.15845827683021499</v>
      </c>
      <c r="BB50" s="33" t="str">
        <f>all!BB51</f>
        <v>n.a.</v>
      </c>
      <c r="BC50" s="33" t="str">
        <f>all!BC51</f>
        <v>n.a.</v>
      </c>
      <c r="BD50" s="33">
        <f>all!BD51</f>
        <v>3.6730863203804399E-2</v>
      </c>
      <c r="BE50" s="33">
        <f>all!BE51</f>
        <v>0.24019291541597701</v>
      </c>
      <c r="BF50" s="33">
        <f>all!BF51</f>
        <v>1.68717614768563E-2</v>
      </c>
      <c r="BG50" s="33">
        <f>all!BG51</f>
        <v>1.1162286571930399E-2</v>
      </c>
      <c r="BH50" s="33">
        <f>all!BH51</f>
        <v>4.9111514778233001E-2</v>
      </c>
      <c r="BI50" s="33">
        <f>all!BI51</f>
        <v>5.5849305534212898E-3</v>
      </c>
      <c r="BJ50" s="33"/>
      <c r="BK50" s="33" t="str">
        <f>all!BK51</f>
        <v>n.a.</v>
      </c>
      <c r="BL50" s="33">
        <f>all!BL51</f>
        <v>36444.846851891802</v>
      </c>
      <c r="BM50" s="33">
        <f>all!BM51</f>
        <v>3.4267175695629398E-2</v>
      </c>
      <c r="BN50" s="33">
        <f>all!BN51</f>
        <v>0.23017512097405901</v>
      </c>
      <c r="BO50" s="33">
        <f>all!BO51</f>
        <v>10.1866424906327</v>
      </c>
      <c r="BP50" s="33">
        <f>all!BP51</f>
        <v>1.82241608762971</v>
      </c>
      <c r="BQ50" s="33" t="str">
        <f>all!BQ51</f>
        <v>n.a.</v>
      </c>
      <c r="BR50" s="33" t="str">
        <f>all!BR51</f>
        <v>n.a.</v>
      </c>
      <c r="BS50" s="33">
        <f>all!BS51</f>
        <v>0.222788521812952</v>
      </c>
      <c r="BT50" s="33">
        <f>all!BT51</f>
        <v>1.8038312907333001</v>
      </c>
      <c r="BU50" s="33">
        <f>all!BU51</f>
        <v>1.8118884319398901E-2</v>
      </c>
      <c r="BV50" s="33">
        <f>all!BV51</f>
        <v>0.11519920882194699</v>
      </c>
      <c r="BW50" s="33" t="str">
        <f>all!BW51</f>
        <v>n.a.</v>
      </c>
      <c r="BX50" s="33" t="str">
        <f>all!BX51</f>
        <v>n.a.</v>
      </c>
      <c r="BY50" s="33">
        <f>all!BY51</f>
        <v>3.0780256587503999E-2</v>
      </c>
      <c r="BZ50" s="33">
        <f>all!BZ51</f>
        <v>0.27509166858748901</v>
      </c>
      <c r="CA50" s="33">
        <f>all!CA51</f>
        <v>1.7561459932977901E-2</v>
      </c>
      <c r="CB50" s="33">
        <f>all!CB51</f>
        <v>4.90882996362162E-3</v>
      </c>
      <c r="CC50" s="33">
        <f>all!CC51</f>
        <v>5.1043204258185398E-2</v>
      </c>
      <c r="CD50" s="33">
        <f>all!CD51</f>
        <v>0.53685833150784501</v>
      </c>
      <c r="CE50" s="33"/>
      <c r="CF50" s="33" t="str">
        <f>all!CF51</f>
        <v>n.a.</v>
      </c>
      <c r="CG50" s="33">
        <f>all!CG51</f>
        <v>444278.582594832</v>
      </c>
      <c r="CH50" s="33">
        <f>all!CH51</f>
        <v>4.9610641225968803E-2</v>
      </c>
      <c r="CI50" s="33">
        <f>all!CI51</f>
        <v>0.27145031427042798</v>
      </c>
      <c r="CJ50" s="33">
        <f>all!CJ51</f>
        <v>123.25839318764</v>
      </c>
      <c r="CK50" s="33">
        <f>all!CK51</f>
        <v>2.32959787628088</v>
      </c>
      <c r="CL50" s="33" t="str">
        <f>all!CL51</f>
        <v>n.a.</v>
      </c>
      <c r="CM50" s="33" t="str">
        <f>all!CM51</f>
        <v>n.a.</v>
      </c>
      <c r="CN50" s="33">
        <f>all!CN51</f>
        <v>0.222410782312565</v>
      </c>
      <c r="CO50" s="33">
        <f>all!CO51</f>
        <v>2.3239322924990198</v>
      </c>
      <c r="CP50" s="33">
        <f>all!CP51</f>
        <v>2.5020030528951399E-2</v>
      </c>
      <c r="CQ50" s="33">
        <f>all!CQ51</f>
        <v>0.15845827683021499</v>
      </c>
      <c r="CR50" s="33" t="str">
        <f>all!CR51</f>
        <v>n.a.</v>
      </c>
      <c r="CS50" s="33" t="str">
        <f>all!CS51</f>
        <v>n.a.</v>
      </c>
      <c r="CT50" s="33">
        <f>all!CT51</f>
        <v>3.6730863203804399E-2</v>
      </c>
      <c r="CU50" s="33">
        <f>all!CU51</f>
        <v>0.41034711563681397</v>
      </c>
      <c r="CV50" s="33">
        <f>all!CV51</f>
        <v>1.68717614768563E-2</v>
      </c>
      <c r="CW50" s="33">
        <f>all!CW51</f>
        <v>1.1162286571930399E-2</v>
      </c>
      <c r="CX50" s="33">
        <f>all!CX51</f>
        <v>0.13749242091671299</v>
      </c>
      <c r="CY50" s="33">
        <f>all!CY51</f>
        <v>0.78948778989346502</v>
      </c>
      <c r="CZ50" s="33"/>
      <c r="DA50" s="33" t="str">
        <f>all!DA51</f>
        <v>n.a.</v>
      </c>
      <c r="DB50" s="33">
        <f>all!DB51</f>
        <v>7955.5659879099649</v>
      </c>
      <c r="DC50" s="33">
        <f>all!DC51</f>
        <v>8.4181142761582267E-4</v>
      </c>
      <c r="DD50" s="33">
        <f>all!DD51</f>
        <v>4.6248865165491862E-3</v>
      </c>
      <c r="DE50" s="33">
        <f>all!DE51</f>
        <v>1.9396719413911181</v>
      </c>
      <c r="DF50" s="33">
        <f>all!DF51</f>
        <v>3.5626210066996178E-2</v>
      </c>
      <c r="DG50" s="33" t="str">
        <f>all!DG51</f>
        <v>n.a.</v>
      </c>
      <c r="DH50" s="33" t="str">
        <f>all!DH51</f>
        <v>n.a.</v>
      </c>
      <c r="DI50" s="33">
        <f>all!DI51</f>
        <v>2.9685802533924131E-3</v>
      </c>
      <c r="DJ50" s="33">
        <f>all!DJ51</f>
        <v>2.9431766622328014E-2</v>
      </c>
      <c r="DK50" s="33">
        <f>all!DK51</f>
        <v>2.3195001426696096E-4</v>
      </c>
      <c r="DL50" s="33">
        <f>all!DL51</f>
        <v>1.4096331927499531E-3</v>
      </c>
      <c r="DM50" s="33" t="str">
        <f>all!DM51</f>
        <v>n.a.</v>
      </c>
      <c r="DN50" s="33" t="str">
        <f>all!DN51</f>
        <v>n.a.</v>
      </c>
      <c r="DO50" s="33">
        <f>all!DO51</f>
        <v>3.0166609070141591E-4</v>
      </c>
      <c r="DP50" s="33">
        <f>all!DP51</f>
        <v>3.2158864861819279E-3</v>
      </c>
      <c r="DQ50" s="33">
        <f>all!DQ51</f>
        <v>8.5658003741530224E-5</v>
      </c>
      <c r="DR50" s="33">
        <f>all!DR51</f>
        <v>5.461447472435566E-5</v>
      </c>
      <c r="DS50" s="33">
        <f>all!DS51</f>
        <v>6.6357346002274612E-4</v>
      </c>
      <c r="DT50" s="33">
        <f>all!DT51</f>
        <v>3.7778081841628626E-3</v>
      </c>
      <c r="DU50" s="33"/>
      <c r="DV50" s="33" t="str">
        <f>all!DV51</f>
        <v>n.a.</v>
      </c>
      <c r="DW50" s="33" t="str">
        <f>all!DW51</f>
        <v>n.a.</v>
      </c>
      <c r="DX50" s="33" t="str">
        <f>all!DX51</f>
        <v>n.a.</v>
      </c>
      <c r="DY50" s="33" t="str">
        <f>all!DY51</f>
        <v>n.a.</v>
      </c>
      <c r="DZ50" s="33" t="str">
        <f>all!DZ51</f>
        <v>n.a.</v>
      </c>
      <c r="EA50" s="33" t="str">
        <f>all!EA51</f>
        <v>n.a.</v>
      </c>
      <c r="EB50" s="33" t="str">
        <f>all!EB51</f>
        <v>n.a.</v>
      </c>
      <c r="EC50" s="33" t="str">
        <f>all!EC51</f>
        <v>n.a.</v>
      </c>
      <c r="ED50" s="33" t="str">
        <f>all!ED51</f>
        <v>n.a.</v>
      </c>
      <c r="EE50" s="33" t="str">
        <f>all!EE51</f>
        <v>n.a.</v>
      </c>
      <c r="EF50" s="33" t="str">
        <f>all!EF51</f>
        <v>n.a.</v>
      </c>
      <c r="EG50" s="33" t="str">
        <f>all!EG51</f>
        <v>n.a.</v>
      </c>
      <c r="EH50" s="33" t="str">
        <f>all!EH51</f>
        <v>n.a.</v>
      </c>
      <c r="EI50" s="33" t="str">
        <f>all!EI51</f>
        <v>n.a.</v>
      </c>
      <c r="EJ50" s="33" t="str">
        <f>all!EJ51</f>
        <v>n.a.</v>
      </c>
      <c r="EK50" s="33" t="str">
        <f>all!EK51</f>
        <v>n.a.</v>
      </c>
      <c r="EL50" s="33" t="str">
        <f>all!EL51</f>
        <v>n.a.</v>
      </c>
      <c r="EM50" s="33" t="str">
        <f>all!EM51</f>
        <v>n.a.</v>
      </c>
      <c r="EN50" s="33" t="str">
        <f>all!EN51</f>
        <v>n.a.</v>
      </c>
      <c r="EO50" s="33" t="str">
        <f>all!EO51</f>
        <v>n.a.</v>
      </c>
      <c r="EP50" s="33"/>
      <c r="EQ50" s="33" t="str">
        <f>all!EQ51</f>
        <v>n.a.</v>
      </c>
    </row>
    <row r="51" spans="1:147" s="3" customFormat="1">
      <c r="A51" s="33" t="str">
        <f>all!A52</f>
        <v xml:space="preserve">LM29_IX_py_1.2 </v>
      </c>
      <c r="B51" s="33" t="str">
        <f>all!B52</f>
        <v>Fakos</v>
      </c>
      <c r="C51" s="33" t="str">
        <f>all!C52</f>
        <v>epithermal</v>
      </c>
      <c r="D51" s="33" t="str">
        <f>all!D52</f>
        <v>epithermal HS</v>
      </c>
      <c r="E51" s="33" t="str">
        <f>all!E52</f>
        <v>pyrite</v>
      </c>
      <c r="F51" s="33">
        <f>all!F52</f>
        <v>0</v>
      </c>
      <c r="G51" s="33" t="str">
        <f>all!G52</f>
        <v>n.a.</v>
      </c>
      <c r="H51" s="33">
        <f>all!H52</f>
        <v>472947.91373692802</v>
      </c>
      <c r="I51" s="33">
        <f>all!I52</f>
        <v>1.747085328654</v>
      </c>
      <c r="J51" s="33">
        <f>all!J52</f>
        <v>9.7304931741908707</v>
      </c>
      <c r="K51" s="33">
        <f>all!K52</f>
        <v>521.25984223388195</v>
      </c>
      <c r="L51" s="33">
        <f>all!L52</f>
        <v>3.58167306681236</v>
      </c>
      <c r="M51" s="33" t="str">
        <f>all!M52</f>
        <v>n.a.</v>
      </c>
      <c r="N51" s="33" t="str">
        <f>all!N52</f>
        <v>n.a.</v>
      </c>
      <c r="O51" s="33">
        <f>all!O52</f>
        <v>0.30797330391444799</v>
      </c>
      <c r="P51" s="33">
        <f>all!P52</f>
        <v>90.021327532827897</v>
      </c>
      <c r="Q51" s="33">
        <f>all!Q52</f>
        <v>3.5173408365163798E-2</v>
      </c>
      <c r="R51" s="33">
        <f>all!R52</f>
        <v>0.165296422124873</v>
      </c>
      <c r="S51" s="33" t="str">
        <f>all!S52</f>
        <v>n.a.</v>
      </c>
      <c r="T51" s="33" t="str">
        <f>all!T52</f>
        <v>n.a.</v>
      </c>
      <c r="U51" s="33">
        <f>all!U52</f>
        <v>4.7831023551115202E-2</v>
      </c>
      <c r="V51" s="33">
        <f>all!V52</f>
        <v>0.13528003744696199</v>
      </c>
      <c r="W51" s="33">
        <f>all!W52</f>
        <v>2.6299865526828101E-2</v>
      </c>
      <c r="X51" s="33">
        <f>all!X52</f>
        <v>1.4742997812324601E-2</v>
      </c>
      <c r="Y51" s="33">
        <f>all!Y52</f>
        <v>0.14011628459834899</v>
      </c>
      <c r="Z51" s="33">
        <f>all!Z52</f>
        <v>9.4485855872993699E-2</v>
      </c>
      <c r="AA51" s="33">
        <f>all!AA52</f>
        <v>0.17954745945333619</v>
      </c>
      <c r="AB51" s="33">
        <f>all!AB52</f>
        <v>642.47583919941189</v>
      </c>
      <c r="AC51" s="33">
        <f>all!AC52</f>
        <v>0.67433886178071722</v>
      </c>
      <c r="AD51" s="33">
        <f>all!AD52</f>
        <v>5.6728466605642005</v>
      </c>
      <c r="AE51" s="33">
        <f>all!AE52</f>
        <v>0.1052197312723943</v>
      </c>
      <c r="AF51" s="33">
        <f>all!AF52</f>
        <v>0.34136662764235759</v>
      </c>
      <c r="AG51" s="33">
        <f>all!AG52</f>
        <v>2.0132621909350189E-2</v>
      </c>
      <c r="AH51" s="33">
        <f>all!AH52</f>
        <v>0.2510301244854608</v>
      </c>
      <c r="AI51" s="33">
        <f>all!AI52</f>
        <v>5.4081992632717062E-2</v>
      </c>
      <c r="AJ51" s="33">
        <f>all!AJ52</f>
        <v>51.526577469563364</v>
      </c>
      <c r="AK51" s="33">
        <f>all!AK52</f>
        <v>8.4386249317787987E-3</v>
      </c>
      <c r="AL51" s="33">
        <f>all!AL52</f>
        <v>2.7377611594944517E-2</v>
      </c>
      <c r="AM51" s="33">
        <f>all!AM52</f>
        <v>2.0132621909350189E-2</v>
      </c>
      <c r="AN51" s="33"/>
      <c r="AO51" s="33"/>
      <c r="AP51" s="33" t="str">
        <f>all!AP52</f>
        <v>n.a.</v>
      </c>
      <c r="AQ51" s="33">
        <f>all!AQ52</f>
        <v>34.744924945671997</v>
      </c>
      <c r="AR51" s="33">
        <f>all!AR52</f>
        <v>4.4337792959217602E-2</v>
      </c>
      <c r="AS51" s="33">
        <f>all!AS52</f>
        <v>0.40240411332493398</v>
      </c>
      <c r="AT51" s="33">
        <f>all!AT52</f>
        <v>0.58982895745717401</v>
      </c>
      <c r="AU51" s="33">
        <f>all!AU52</f>
        <v>3.58167306681236</v>
      </c>
      <c r="AV51" s="33" t="str">
        <f>all!AV52</f>
        <v>n.a.</v>
      </c>
      <c r="AW51" s="33" t="str">
        <f>all!AW52</f>
        <v>n.a.</v>
      </c>
      <c r="AX51" s="33">
        <f>all!AX52</f>
        <v>0.30797330391444799</v>
      </c>
      <c r="AY51" s="33">
        <f>all!AY52</f>
        <v>2.0575712272867901</v>
      </c>
      <c r="AZ51" s="33">
        <f>all!AZ52</f>
        <v>3.5173408365163798E-2</v>
      </c>
      <c r="BA51" s="33">
        <f>all!BA52</f>
        <v>0.165296422124873</v>
      </c>
      <c r="BB51" s="33" t="str">
        <f>all!BB52</f>
        <v>n.a.</v>
      </c>
      <c r="BC51" s="33" t="str">
        <f>all!BC52</f>
        <v>n.a.</v>
      </c>
      <c r="BD51" s="33">
        <f>all!BD52</f>
        <v>4.7831023551115202E-2</v>
      </c>
      <c r="BE51" s="33">
        <f>all!BE52</f>
        <v>0.13528003744696199</v>
      </c>
      <c r="BF51" s="33">
        <f>all!BF52</f>
        <v>2.6299865526828101E-2</v>
      </c>
      <c r="BG51" s="33">
        <f>all!BG52</f>
        <v>1.4742997812324601E-2</v>
      </c>
      <c r="BH51" s="33">
        <f>all!BH52</f>
        <v>5.2605294846507999E-2</v>
      </c>
      <c r="BI51" s="33">
        <f>all!BI52</f>
        <v>8.8561619909581103E-3</v>
      </c>
      <c r="BJ51" s="33"/>
      <c r="BK51" s="33" t="str">
        <f>all!BK52</f>
        <v>n.a.</v>
      </c>
      <c r="BL51" s="33">
        <f>all!BL52</f>
        <v>33293.514710418996</v>
      </c>
      <c r="BM51" s="33">
        <f>all!BM52</f>
        <v>0.27267351296356102</v>
      </c>
      <c r="BN51" s="33">
        <f>all!BN52</f>
        <v>1.3380955077590999</v>
      </c>
      <c r="BO51" s="33">
        <f>all!BO52</f>
        <v>62.691091215546301</v>
      </c>
      <c r="BP51" s="33">
        <f>all!BP52</f>
        <v>1.6908189496834201</v>
      </c>
      <c r="BQ51" s="33" t="str">
        <f>all!BQ52</f>
        <v>n.a.</v>
      </c>
      <c r="BR51" s="33" t="str">
        <f>all!BR52</f>
        <v>n.a.</v>
      </c>
      <c r="BS51" s="33">
        <f>all!BS52</f>
        <v>0.18544432088339899</v>
      </c>
      <c r="BT51" s="33">
        <f>all!BT52</f>
        <v>10.530059763275201</v>
      </c>
      <c r="BU51" s="33">
        <f>all!BU52</f>
        <v>2.5192807280296398E-2</v>
      </c>
      <c r="BV51" s="33">
        <f>all!BV52</f>
        <v>8.4801058447635094E-2</v>
      </c>
      <c r="BW51" s="33" t="str">
        <f>all!BW52</f>
        <v>n.a.</v>
      </c>
      <c r="BX51" s="33" t="str">
        <f>all!BX52</f>
        <v>n.a.</v>
      </c>
      <c r="BY51" s="33">
        <f>all!BY52</f>
        <v>3.8227925663276902E-2</v>
      </c>
      <c r="BZ51" s="33">
        <f>all!BZ52</f>
        <v>0.102927193260498</v>
      </c>
      <c r="CA51" s="33">
        <f>all!CA52</f>
        <v>1.49561564002703E-2</v>
      </c>
      <c r="CB51" s="33">
        <f>all!CB52</f>
        <v>4.57232754645994E-3</v>
      </c>
      <c r="CC51" s="33">
        <f>all!CC52</f>
        <v>6.4559026215773696E-2</v>
      </c>
      <c r="CD51" s="33">
        <f>all!CD52</f>
        <v>7.5881893011177301E-2</v>
      </c>
      <c r="CE51" s="33"/>
      <c r="CF51" s="33" t="str">
        <f>all!CF52</f>
        <v>n.a.</v>
      </c>
      <c r="CG51" s="33">
        <f>all!CG52</f>
        <v>472947.91373692802</v>
      </c>
      <c r="CH51" s="33">
        <f>all!CH52</f>
        <v>1.747085328654</v>
      </c>
      <c r="CI51" s="33">
        <f>all!CI52</f>
        <v>9.7304931741908707</v>
      </c>
      <c r="CJ51" s="33">
        <f>all!CJ52</f>
        <v>521.25984223388195</v>
      </c>
      <c r="CK51" s="33">
        <f>all!CK52</f>
        <v>3.58167306681236</v>
      </c>
      <c r="CL51" s="33" t="str">
        <f>all!CL52</f>
        <v>n.a.</v>
      </c>
      <c r="CM51" s="33" t="str">
        <f>all!CM52</f>
        <v>n.a.</v>
      </c>
      <c r="CN51" s="33">
        <f>all!CN52</f>
        <v>0.30797330391444799</v>
      </c>
      <c r="CO51" s="33">
        <f>all!CO52</f>
        <v>90.021327532827897</v>
      </c>
      <c r="CP51" s="33">
        <f>all!CP52</f>
        <v>3.5173408365163798E-2</v>
      </c>
      <c r="CQ51" s="33">
        <f>all!CQ52</f>
        <v>0.165296422124873</v>
      </c>
      <c r="CR51" s="33" t="str">
        <f>all!CR52</f>
        <v>n.a.</v>
      </c>
      <c r="CS51" s="33" t="str">
        <f>all!CS52</f>
        <v>n.a.</v>
      </c>
      <c r="CT51" s="33">
        <f>all!CT52</f>
        <v>4.7831023551115202E-2</v>
      </c>
      <c r="CU51" s="33">
        <f>all!CU52</f>
        <v>0.13528003744696199</v>
      </c>
      <c r="CV51" s="33">
        <f>all!CV52</f>
        <v>2.6299865526828101E-2</v>
      </c>
      <c r="CW51" s="33">
        <f>all!CW52</f>
        <v>1.4742997812324601E-2</v>
      </c>
      <c r="CX51" s="33">
        <f>all!CX52</f>
        <v>0.14011628459834899</v>
      </c>
      <c r="CY51" s="33">
        <f>all!CY52</f>
        <v>9.4485855872993699E-2</v>
      </c>
      <c r="CZ51" s="33"/>
      <c r="DA51" s="33" t="str">
        <f>all!DA52</f>
        <v>n.a.</v>
      </c>
      <c r="DB51" s="33">
        <f>all!DB52</f>
        <v>8468.9392736489935</v>
      </c>
      <c r="DC51" s="33">
        <f>all!DC52</f>
        <v>2.9645180113314736E-2</v>
      </c>
      <c r="DD51" s="33">
        <f>all!DD52</f>
        <v>0.16578513383431306</v>
      </c>
      <c r="DE51" s="33">
        <f>all!DE52</f>
        <v>8.2028741735731909</v>
      </c>
      <c r="DF51" s="33">
        <f>all!DF52</f>
        <v>5.4774018455610335E-2</v>
      </c>
      <c r="DG51" s="33" t="str">
        <f>all!DG52</f>
        <v>n.a.</v>
      </c>
      <c r="DH51" s="33" t="str">
        <f>all!DH52</f>
        <v>n.a.</v>
      </c>
      <c r="DI51" s="33">
        <f>all!DI52</f>
        <v>4.11060767408128E-3</v>
      </c>
      <c r="DJ51" s="33">
        <f>all!DJ52</f>
        <v>1.1400877347115996</v>
      </c>
      <c r="DK51" s="33">
        <f>all!DK52</f>
        <v>3.2607764257829274E-4</v>
      </c>
      <c r="DL51" s="33">
        <f>all!DL52</f>
        <v>1.470464831065225E-3</v>
      </c>
      <c r="DM51" s="33" t="str">
        <f>all!DM52</f>
        <v>n.a.</v>
      </c>
      <c r="DN51" s="33" t="str">
        <f>all!DN52</f>
        <v>n.a.</v>
      </c>
      <c r="DO51" s="33">
        <f>all!DO52</f>
        <v>3.9283035110968461E-4</v>
      </c>
      <c r="DP51" s="33">
        <f>all!DP52</f>
        <v>1.0601883812457837E-3</v>
      </c>
      <c r="DQ51" s="33">
        <f>all!DQ52</f>
        <v>1.335245275242324E-4</v>
      </c>
      <c r="DR51" s="33">
        <f>all!DR52</f>
        <v>7.2134062872674051E-5</v>
      </c>
      <c r="DS51" s="33">
        <f>all!DS52</f>
        <v>6.7623689477967666E-4</v>
      </c>
      <c r="DT51" s="33">
        <f>all!DT52</f>
        <v>4.5212787857402546E-4</v>
      </c>
      <c r="DU51" s="33"/>
      <c r="DV51" s="33" t="str">
        <f>all!DV52</f>
        <v>n.a.</v>
      </c>
      <c r="DW51" s="33" t="str">
        <f>all!DW52</f>
        <v>n.a.</v>
      </c>
      <c r="DX51" s="33" t="str">
        <f>all!DX52</f>
        <v>n.a.</v>
      </c>
      <c r="DY51" s="33" t="str">
        <f>all!DY52</f>
        <v>n.a.</v>
      </c>
      <c r="DZ51" s="33" t="str">
        <f>all!DZ52</f>
        <v>n.a.</v>
      </c>
      <c r="EA51" s="33" t="str">
        <f>all!EA52</f>
        <v>n.a.</v>
      </c>
      <c r="EB51" s="33" t="str">
        <f>all!EB52</f>
        <v>n.a.</v>
      </c>
      <c r="EC51" s="33" t="str">
        <f>all!EC52</f>
        <v>n.a.</v>
      </c>
      <c r="ED51" s="33" t="str">
        <f>all!ED52</f>
        <v>n.a.</v>
      </c>
      <c r="EE51" s="33" t="str">
        <f>all!EE52</f>
        <v>n.a.</v>
      </c>
      <c r="EF51" s="33" t="str">
        <f>all!EF52</f>
        <v>n.a.</v>
      </c>
      <c r="EG51" s="33" t="str">
        <f>all!EG52</f>
        <v>n.a.</v>
      </c>
      <c r="EH51" s="33" t="str">
        <f>all!EH52</f>
        <v>n.a.</v>
      </c>
      <c r="EI51" s="33" t="str">
        <f>all!EI52</f>
        <v>n.a.</v>
      </c>
      <c r="EJ51" s="33" t="str">
        <f>all!EJ52</f>
        <v>n.a.</v>
      </c>
      <c r="EK51" s="33" t="str">
        <f>all!EK52</f>
        <v>n.a.</v>
      </c>
      <c r="EL51" s="33" t="str">
        <f>all!EL52</f>
        <v>n.a.</v>
      </c>
      <c r="EM51" s="33" t="str">
        <f>all!EM52</f>
        <v>n.a.</v>
      </c>
      <c r="EN51" s="33" t="str">
        <f>all!EN52</f>
        <v>n.a.</v>
      </c>
      <c r="EO51" s="33" t="str">
        <f>all!EO52</f>
        <v>n.a.</v>
      </c>
      <c r="EP51" s="33"/>
      <c r="EQ51" s="33" t="str">
        <f>all!EQ52</f>
        <v>n.a.</v>
      </c>
    </row>
    <row r="52" spans="1:147" s="3" customFormat="1">
      <c r="A52" s="33" t="str">
        <f>all!A53</f>
        <v xml:space="preserve">LM29_IX_py_1.3 </v>
      </c>
      <c r="B52" s="33" t="str">
        <f>all!B53</f>
        <v>Fakos</v>
      </c>
      <c r="C52" s="33" t="str">
        <f>all!C53</f>
        <v>epithermal</v>
      </c>
      <c r="D52" s="33" t="str">
        <f>all!D53</f>
        <v>epithermal HS</v>
      </c>
      <c r="E52" s="33" t="str">
        <f>all!E53</f>
        <v>pyrite</v>
      </c>
      <c r="F52" s="33">
        <f>all!F53</f>
        <v>0</v>
      </c>
      <c r="G52" s="33" t="str">
        <f>all!G53</f>
        <v>n.a.</v>
      </c>
      <c r="H52" s="33">
        <f>all!H53</f>
        <v>422973.37556170998</v>
      </c>
      <c r="I52" s="33">
        <f>all!I53</f>
        <v>30.0258030297164</v>
      </c>
      <c r="J52" s="33">
        <f>all!J53</f>
        <v>71.900698767551802</v>
      </c>
      <c r="K52" s="33">
        <f>all!K53</f>
        <v>603.452494491165</v>
      </c>
      <c r="L52" s="33">
        <f>all!L53</f>
        <v>2.3820277822841001</v>
      </c>
      <c r="M52" s="33" t="str">
        <f>all!M53</f>
        <v>n.a.</v>
      </c>
      <c r="N52" s="33" t="str">
        <f>all!N53</f>
        <v>n.a.</v>
      </c>
      <c r="O52" s="33">
        <f>all!O53</f>
        <v>47.168428596871799</v>
      </c>
      <c r="P52" s="33">
        <f>all!P53</f>
        <v>59.879402354182403</v>
      </c>
      <c r="Q52" s="33">
        <f>all!Q53</f>
        <v>9.0912955020813702E-2</v>
      </c>
      <c r="R52" s="33">
        <f>all!R53</f>
        <v>9.5331833648945999E-2</v>
      </c>
      <c r="S52" s="33" t="str">
        <f>all!S53</f>
        <v>n.a.</v>
      </c>
      <c r="T52" s="33" t="str">
        <f>all!T53</f>
        <v>n.a.</v>
      </c>
      <c r="U52" s="33">
        <f>all!U53</f>
        <v>5.7483535367662402</v>
      </c>
      <c r="V52" s="33">
        <f>all!V53</f>
        <v>0.28663223470926202</v>
      </c>
      <c r="W52" s="33">
        <f>all!W53</f>
        <v>0.11565189112589901</v>
      </c>
      <c r="X52" s="33">
        <f>all!X53</f>
        <v>8.2093055002574605E-3</v>
      </c>
      <c r="Y52" s="33">
        <f>all!Y53</f>
        <v>1.8495446905811499</v>
      </c>
      <c r="Z52" s="33">
        <f>all!Z53</f>
        <v>26.9024616409408</v>
      </c>
      <c r="AA52" s="33">
        <f>all!AA53</f>
        <v>0.4176009905938049</v>
      </c>
      <c r="AB52" s="33">
        <f>all!AB53</f>
        <v>32.375212482898995</v>
      </c>
      <c r="AC52" s="33">
        <f>all!AC53</f>
        <v>14.545450984743555</v>
      </c>
      <c r="AD52" s="33">
        <f>all!AD53</f>
        <v>0.63656568435497352</v>
      </c>
      <c r="AE52" s="33">
        <f>all!AE53</f>
        <v>4.4385548194988437E-3</v>
      </c>
      <c r="AF52" s="33">
        <f>all!AF53</f>
        <v>3.1079830436322338</v>
      </c>
      <c r="AG52" s="33">
        <f>all!AG53</f>
        <v>3.027827596512159E-3</v>
      </c>
      <c r="AH52" s="33">
        <f>all!AH53</f>
        <v>4.9154235355214758E-2</v>
      </c>
      <c r="AI52" s="33">
        <f>all!AI53</f>
        <v>0.89597808972221515</v>
      </c>
      <c r="AJ52" s="33">
        <f>all!AJ53</f>
        <v>1.9942648093348256</v>
      </c>
      <c r="AK52" s="33">
        <f>all!AK53</f>
        <v>2.7340835787581595E-4</v>
      </c>
      <c r="AL52" s="33">
        <f>all!AL53</f>
        <v>0.19144712070072267</v>
      </c>
      <c r="AM52" s="33">
        <f>all!AM53</f>
        <v>3.027827596512159E-3</v>
      </c>
      <c r="AN52" s="33"/>
      <c r="AO52" s="33"/>
      <c r="AP52" s="33" t="str">
        <f>all!AP53</f>
        <v>n.a.</v>
      </c>
      <c r="AQ52" s="33">
        <f>all!AQ53</f>
        <v>17.431135476023801</v>
      </c>
      <c r="AR52" s="33">
        <f>all!AR53</f>
        <v>3.1931510554814697E-2</v>
      </c>
      <c r="AS52" s="33">
        <f>all!AS53</f>
        <v>0.17337734643147901</v>
      </c>
      <c r="AT52" s="33">
        <f>all!AT53</f>
        <v>0.40121883626332999</v>
      </c>
      <c r="AU52" s="33">
        <f>all!AU53</f>
        <v>2.3820277822841001</v>
      </c>
      <c r="AV52" s="33" t="str">
        <f>all!AV53</f>
        <v>n.a.</v>
      </c>
      <c r="AW52" s="33" t="str">
        <f>all!AW53</f>
        <v>n.a.</v>
      </c>
      <c r="AX52" s="33">
        <f>all!AX53</f>
        <v>0.19993207375054101</v>
      </c>
      <c r="AY52" s="33">
        <f>all!AY53</f>
        <v>2.1137584187733598</v>
      </c>
      <c r="AZ52" s="33">
        <f>all!AZ53</f>
        <v>2.83824593706875E-2</v>
      </c>
      <c r="BA52" s="33">
        <f>all!BA53</f>
        <v>8.3879940279896301E-2</v>
      </c>
      <c r="BB52" s="33" t="str">
        <f>all!BB53</f>
        <v>n.a.</v>
      </c>
      <c r="BC52" s="33" t="str">
        <f>all!BC53</f>
        <v>n.a.</v>
      </c>
      <c r="BD52" s="33">
        <f>all!BD53</f>
        <v>6.2391015470224201E-2</v>
      </c>
      <c r="BE52" s="33">
        <f>all!BE53</f>
        <v>0.21811194756010799</v>
      </c>
      <c r="BF52" s="33">
        <f>all!BF53</f>
        <v>1.9643250649076099E-2</v>
      </c>
      <c r="BG52" s="33">
        <f>all!BG53</f>
        <v>8.2093055002574605E-3</v>
      </c>
      <c r="BH52" s="33">
        <f>all!BH53</f>
        <v>4.5126263337176502E-2</v>
      </c>
      <c r="BI52" s="33">
        <f>all!BI53</f>
        <v>6.6635829706118499E-3</v>
      </c>
      <c r="BJ52" s="33"/>
      <c r="BK52" s="33" t="str">
        <f>all!BK53</f>
        <v>n.a.</v>
      </c>
      <c r="BL52" s="33">
        <f>all!BL53</f>
        <v>20966.0722966225</v>
      </c>
      <c r="BM52" s="33">
        <f>all!BM53</f>
        <v>19.218970492157599</v>
      </c>
      <c r="BN52" s="33">
        <f>all!BN53</f>
        <v>41.789801148297599</v>
      </c>
      <c r="BO52" s="33">
        <f>all!BO53</f>
        <v>110.765694803089</v>
      </c>
      <c r="BP52" s="33">
        <f>all!BP53</f>
        <v>2.2956192230611201</v>
      </c>
      <c r="BQ52" s="33" t="str">
        <f>all!BQ53</f>
        <v>n.a.</v>
      </c>
      <c r="BR52" s="33" t="str">
        <f>all!BR53</f>
        <v>n.a.</v>
      </c>
      <c r="BS52" s="33">
        <f>all!BS53</f>
        <v>45.855479762303403</v>
      </c>
      <c r="BT52" s="33">
        <f>all!BT53</f>
        <v>12.075984728829001</v>
      </c>
      <c r="BU52" s="33">
        <f>all!BU53</f>
        <v>5.7234201082647297E-2</v>
      </c>
      <c r="BV52" s="33">
        <f>all!BV53</f>
        <v>0.128355034502666</v>
      </c>
      <c r="BW52" s="33" t="str">
        <f>all!BW53</f>
        <v>n.a.</v>
      </c>
      <c r="BX52" s="33" t="str">
        <f>all!BX53</f>
        <v>n.a.</v>
      </c>
      <c r="BY52" s="33">
        <f>all!BY53</f>
        <v>4.2960017397103201</v>
      </c>
      <c r="BZ52" s="33">
        <f>all!BZ53</f>
        <v>0.148583476360307</v>
      </c>
      <c r="CA52" s="33">
        <f>all!CA53</f>
        <v>7.8264808906290104E-2</v>
      </c>
      <c r="CB52" s="33">
        <f>all!CB53</f>
        <v>4.2836662228221099E-3</v>
      </c>
      <c r="CC52" s="33">
        <f>all!CC53</f>
        <v>1.0596857494589</v>
      </c>
      <c r="CD52" s="33">
        <f>all!CD53</f>
        <v>20.725953072927201</v>
      </c>
      <c r="CE52" s="33"/>
      <c r="CF52" s="33" t="str">
        <f>all!CF53</f>
        <v>n.a.</v>
      </c>
      <c r="CG52" s="33">
        <f>all!CG53</f>
        <v>422973.37556170998</v>
      </c>
      <c r="CH52" s="33">
        <f>all!CH53</f>
        <v>30.0258030297164</v>
      </c>
      <c r="CI52" s="33">
        <f>all!CI53</f>
        <v>71.900698767551802</v>
      </c>
      <c r="CJ52" s="33">
        <f>all!CJ53</f>
        <v>603.452494491165</v>
      </c>
      <c r="CK52" s="33">
        <f>all!CK53</f>
        <v>2.3820277822841001</v>
      </c>
      <c r="CL52" s="33" t="str">
        <f>all!CL53</f>
        <v>n.a.</v>
      </c>
      <c r="CM52" s="33" t="str">
        <f>all!CM53</f>
        <v>n.a.</v>
      </c>
      <c r="CN52" s="33">
        <f>all!CN53</f>
        <v>47.168428596871799</v>
      </c>
      <c r="CO52" s="33">
        <f>all!CO53</f>
        <v>59.879402354182403</v>
      </c>
      <c r="CP52" s="33">
        <f>all!CP53</f>
        <v>9.0912955020813702E-2</v>
      </c>
      <c r="CQ52" s="33">
        <f>all!CQ53</f>
        <v>9.5331833648945999E-2</v>
      </c>
      <c r="CR52" s="33" t="str">
        <f>all!CR53</f>
        <v>n.a.</v>
      </c>
      <c r="CS52" s="33" t="str">
        <f>all!CS53</f>
        <v>n.a.</v>
      </c>
      <c r="CT52" s="33">
        <f>all!CT53</f>
        <v>5.7483535367662402</v>
      </c>
      <c r="CU52" s="33">
        <f>all!CU53</f>
        <v>0.28663223470926202</v>
      </c>
      <c r="CV52" s="33">
        <f>all!CV53</f>
        <v>0.11565189112589901</v>
      </c>
      <c r="CW52" s="33">
        <f>all!CW53</f>
        <v>8.2093055002574605E-3</v>
      </c>
      <c r="CX52" s="33">
        <f>all!CX53</f>
        <v>1.8495446905811499</v>
      </c>
      <c r="CY52" s="33">
        <f>all!CY53</f>
        <v>26.9024616409408</v>
      </c>
      <c r="CZ52" s="33"/>
      <c r="DA52" s="33" t="str">
        <f>all!DA53</f>
        <v>n.a.</v>
      </c>
      <c r="DB52" s="33">
        <f>all!DB53</f>
        <v>7574.0599079901513</v>
      </c>
      <c r="DC52" s="33">
        <f>all!DC53</f>
        <v>0.50948876065980464</v>
      </c>
      <c r="DD52" s="33">
        <f>all!DD53</f>
        <v>1.2250218724345805</v>
      </c>
      <c r="DE52" s="33">
        <f>all!DE53</f>
        <v>9.4963096731684917</v>
      </c>
      <c r="DF52" s="33">
        <f>all!DF53</f>
        <v>3.6428013186788503E-2</v>
      </c>
      <c r="DG52" s="33" t="str">
        <f>all!DG53</f>
        <v>n.a.</v>
      </c>
      <c r="DH52" s="33" t="str">
        <f>all!DH53</f>
        <v>n.a.</v>
      </c>
      <c r="DI52" s="33">
        <f>all!DI53</f>
        <v>0.62957049231292173</v>
      </c>
      <c r="DJ52" s="33">
        <f>all!DJ53</f>
        <v>0.75835109364466069</v>
      </c>
      <c r="DK52" s="33">
        <f>all!DK53</f>
        <v>8.4281516722086488E-4</v>
      </c>
      <c r="DL52" s="33">
        <f>all!DL53</f>
        <v>8.4806499051646186E-4</v>
      </c>
      <c r="DM52" s="33" t="str">
        <f>all!DM53</f>
        <v>n.a.</v>
      </c>
      <c r="DN52" s="33" t="str">
        <f>all!DN53</f>
        <v>n.a.</v>
      </c>
      <c r="DO52" s="33">
        <f>all!DO53</f>
        <v>4.7210525104847571E-2</v>
      </c>
      <c r="DP52" s="33">
        <f>all!DP53</f>
        <v>2.2463341278155333E-3</v>
      </c>
      <c r="DQ52" s="33">
        <f>all!DQ53</f>
        <v>5.8716513603908381E-4</v>
      </c>
      <c r="DR52" s="33">
        <f>all!DR53</f>
        <v>4.0166224443276242E-5</v>
      </c>
      <c r="DS52" s="33">
        <f>all!DS53</f>
        <v>8.9263739892912648E-3</v>
      </c>
      <c r="DT52" s="33">
        <f>all!DT53</f>
        <v>0.12873199695081805</v>
      </c>
      <c r="DU52" s="33"/>
      <c r="DV52" s="33" t="str">
        <f>all!DV53</f>
        <v>n.a.</v>
      </c>
      <c r="DW52" s="33" t="str">
        <f>all!DW53</f>
        <v>n.a.</v>
      </c>
      <c r="DX52" s="33" t="str">
        <f>all!DX53</f>
        <v>n.a.</v>
      </c>
      <c r="DY52" s="33" t="str">
        <f>all!DY53</f>
        <v>n.a.</v>
      </c>
      <c r="DZ52" s="33" t="str">
        <f>all!DZ53</f>
        <v>n.a.</v>
      </c>
      <c r="EA52" s="33" t="str">
        <f>all!EA53</f>
        <v>n.a.</v>
      </c>
      <c r="EB52" s="33" t="str">
        <f>all!EB53</f>
        <v>n.a.</v>
      </c>
      <c r="EC52" s="33" t="str">
        <f>all!EC53</f>
        <v>n.a.</v>
      </c>
      <c r="ED52" s="33" t="str">
        <f>all!ED53</f>
        <v>n.a.</v>
      </c>
      <c r="EE52" s="33" t="str">
        <f>all!EE53</f>
        <v>n.a.</v>
      </c>
      <c r="EF52" s="33" t="str">
        <f>all!EF53</f>
        <v>n.a.</v>
      </c>
      <c r="EG52" s="33" t="str">
        <f>all!EG53</f>
        <v>n.a.</v>
      </c>
      <c r="EH52" s="33" t="str">
        <f>all!EH53</f>
        <v>n.a.</v>
      </c>
      <c r="EI52" s="33" t="str">
        <f>all!EI53</f>
        <v>n.a.</v>
      </c>
      <c r="EJ52" s="33" t="str">
        <f>all!EJ53</f>
        <v>n.a.</v>
      </c>
      <c r="EK52" s="33" t="str">
        <f>all!EK53</f>
        <v>n.a.</v>
      </c>
      <c r="EL52" s="33" t="str">
        <f>all!EL53</f>
        <v>n.a.</v>
      </c>
      <c r="EM52" s="33" t="str">
        <f>all!EM53</f>
        <v>n.a.</v>
      </c>
      <c r="EN52" s="33" t="str">
        <f>all!EN53</f>
        <v>n.a.</v>
      </c>
      <c r="EO52" s="33" t="str">
        <f>all!EO53</f>
        <v>n.a.</v>
      </c>
      <c r="EP52" s="33"/>
      <c r="EQ52" s="33" t="str">
        <f>all!EQ53</f>
        <v>n.a.</v>
      </c>
    </row>
    <row r="53" spans="1:147" s="3" customFormat="1">
      <c r="A53" s="33" t="str">
        <f>all!A54</f>
        <v xml:space="preserve">LM29_X_py_1 </v>
      </c>
      <c r="B53" s="33" t="str">
        <f>all!B54</f>
        <v>Fakos</v>
      </c>
      <c r="C53" s="33" t="str">
        <f>all!C54</f>
        <v>epithermal</v>
      </c>
      <c r="D53" s="33" t="str">
        <f>all!D54</f>
        <v>epithermal HS</v>
      </c>
      <c r="E53" s="33" t="str">
        <f>all!E54</f>
        <v>pyrite</v>
      </c>
      <c r="F53" s="33">
        <f>all!F54</f>
        <v>0</v>
      </c>
      <c r="G53" s="33" t="str">
        <f>all!G54</f>
        <v>n.a.</v>
      </c>
      <c r="H53" s="33">
        <f>all!H54</f>
        <v>423215.70304618601</v>
      </c>
      <c r="I53" s="33">
        <f>all!I54</f>
        <v>4.8819447596564099E-2</v>
      </c>
      <c r="J53" s="33">
        <f>all!J54</f>
        <v>1.24676709377916</v>
      </c>
      <c r="K53" s="33">
        <f>all!K54</f>
        <v>562.99543441803405</v>
      </c>
      <c r="L53" s="33">
        <f>all!L54</f>
        <v>2.17229210515905</v>
      </c>
      <c r="M53" s="33" t="str">
        <f>all!M54</f>
        <v>n.a.</v>
      </c>
      <c r="N53" s="33" t="str">
        <f>all!N54</f>
        <v>n.a.</v>
      </c>
      <c r="O53" s="33">
        <f>all!O54</f>
        <v>0.17460277400659199</v>
      </c>
      <c r="P53" s="33">
        <f>all!P54</f>
        <v>3.9775983880744001</v>
      </c>
      <c r="Q53" s="33">
        <f>all!Q54</f>
        <v>6.7707003146490696E-2</v>
      </c>
      <c r="R53" s="33">
        <f>all!R54</f>
        <v>0.16324981096156099</v>
      </c>
      <c r="S53" s="33" t="str">
        <f>all!S54</f>
        <v>n.a.</v>
      </c>
      <c r="T53" s="33" t="str">
        <f>all!T54</f>
        <v>n.a.</v>
      </c>
      <c r="U53" s="33">
        <f>all!U54</f>
        <v>6.9170815729784896E-2</v>
      </c>
      <c r="V53" s="33">
        <f>all!V54</f>
        <v>2.19585006764517</v>
      </c>
      <c r="W53" s="33">
        <f>all!W54</f>
        <v>3.2553944239888298E-2</v>
      </c>
      <c r="X53" s="33">
        <f>all!X54</f>
        <v>1.06413617145869E-2</v>
      </c>
      <c r="Y53" s="33">
        <f>all!Y54</f>
        <v>5.8710639942723401E-2</v>
      </c>
      <c r="Z53" s="33">
        <f>all!Z54</f>
        <v>5.6615041591013204</v>
      </c>
      <c r="AA53" s="33">
        <f>all!AA54</f>
        <v>3.9156830365633229E-2</v>
      </c>
      <c r="AB53" s="33">
        <f>all!AB54</f>
        <v>67.749191491607718</v>
      </c>
      <c r="AC53" s="33">
        <f>all!AC54</f>
        <v>96.43063275454908</v>
      </c>
      <c r="AD53" s="33">
        <f>all!AD54</f>
        <v>0.27960293228056593</v>
      </c>
      <c r="AE53" s="33">
        <f>all!AE54</f>
        <v>0.18125099172770626</v>
      </c>
      <c r="AF53" s="33">
        <f>all!AF54</f>
        <v>1.1781649083925192</v>
      </c>
      <c r="AG53" s="33">
        <f>all!AG54</f>
        <v>1.3868858924011238</v>
      </c>
      <c r="AH53" s="33">
        <f>all!AH54</f>
        <v>1.153232245680577</v>
      </c>
      <c r="AI53" s="33">
        <f>all!AI54</f>
        <v>115.96821426344398</v>
      </c>
      <c r="AJ53" s="33">
        <f>all!AJ54</f>
        <v>81.475694295941651</v>
      </c>
      <c r="AK53" s="33">
        <f>all!AK54</f>
        <v>0.21797382474552696</v>
      </c>
      <c r="AL53" s="33">
        <f>all!AL54</f>
        <v>1.4168701026976209</v>
      </c>
      <c r="AM53" s="33">
        <f>all!AM54</f>
        <v>1.3868858924011238</v>
      </c>
      <c r="AN53" s="33"/>
      <c r="AO53" s="33"/>
      <c r="AP53" s="33" t="str">
        <f>all!AP54</f>
        <v>n.a.</v>
      </c>
      <c r="AQ53" s="33">
        <f>all!AQ54</f>
        <v>22.631244953410299</v>
      </c>
      <c r="AR53" s="33">
        <f>all!AR54</f>
        <v>4.7376498957700797E-2</v>
      </c>
      <c r="AS53" s="33">
        <f>all!AS54</f>
        <v>0.19681112670638801</v>
      </c>
      <c r="AT53" s="33">
        <f>all!AT54</f>
        <v>0.55029407263363195</v>
      </c>
      <c r="AU53" s="33">
        <f>all!AU54</f>
        <v>2.17229210515905</v>
      </c>
      <c r="AV53" s="33" t="str">
        <f>all!AV54</f>
        <v>n.a.</v>
      </c>
      <c r="AW53" s="33" t="str">
        <f>all!AW54</f>
        <v>n.a.</v>
      </c>
      <c r="AX53" s="33">
        <f>all!AX54</f>
        <v>0.17460277400659199</v>
      </c>
      <c r="AY53" s="33">
        <f>all!AY54</f>
        <v>0.71748772963705199</v>
      </c>
      <c r="AZ53" s="33">
        <f>all!AZ54</f>
        <v>2.8193953144292599E-2</v>
      </c>
      <c r="BA53" s="33">
        <f>all!BA54</f>
        <v>0.16324981096156099</v>
      </c>
      <c r="BB53" s="33" t="str">
        <f>all!BB54</f>
        <v>n.a.</v>
      </c>
      <c r="BC53" s="33" t="str">
        <f>all!BC54</f>
        <v>n.a.</v>
      </c>
      <c r="BD53" s="33">
        <f>all!BD54</f>
        <v>3.2244866610293799E-2</v>
      </c>
      <c r="BE53" s="33">
        <f>all!BE54</f>
        <v>0.118110557400988</v>
      </c>
      <c r="BF53" s="33">
        <f>all!BF54</f>
        <v>2.2605573242113999E-2</v>
      </c>
      <c r="BG53" s="33">
        <f>all!BG54</f>
        <v>1.06413617145869E-2</v>
      </c>
      <c r="BH53" s="33">
        <f>all!BH54</f>
        <v>5.8710639942723401E-2</v>
      </c>
      <c r="BI53" s="33">
        <f>all!BI54</f>
        <v>7.41298669292973E-3</v>
      </c>
      <c r="BJ53" s="33"/>
      <c r="BK53" s="33" t="str">
        <f>all!BK54</f>
        <v>n.a.</v>
      </c>
      <c r="BL53" s="33">
        <f>all!BL54</f>
        <v>62725.209228211002</v>
      </c>
      <c r="BM53" s="33">
        <f>all!BM54</f>
        <v>2.5784797619119101E-2</v>
      </c>
      <c r="BN53" s="33">
        <f>all!BN54</f>
        <v>0.49046127316056498</v>
      </c>
      <c r="BO53" s="33">
        <f>all!BO54</f>
        <v>81.218925519001502</v>
      </c>
      <c r="BP53" s="33">
        <f>all!BP54</f>
        <v>1.0966533197367001</v>
      </c>
      <c r="BQ53" s="33" t="str">
        <f>all!BQ54</f>
        <v>n.a.</v>
      </c>
      <c r="BR53" s="33" t="str">
        <f>all!BR54</f>
        <v>n.a.</v>
      </c>
      <c r="BS53" s="33">
        <f>all!BS54</f>
        <v>0.12886169166005701</v>
      </c>
      <c r="BT53" s="33">
        <f>all!BT54</f>
        <v>1.79113378806997</v>
      </c>
      <c r="BU53" s="33">
        <f>all!BU54</f>
        <v>0.118378456872813</v>
      </c>
      <c r="BV53" s="33">
        <f>all!BV54</f>
        <v>6.4615515937716403E-2</v>
      </c>
      <c r="BW53" s="33" t="str">
        <f>all!BW54</f>
        <v>n.a.</v>
      </c>
      <c r="BX53" s="33" t="str">
        <f>all!BX54</f>
        <v>n.a.</v>
      </c>
      <c r="BY53" s="33">
        <f>all!BY54</f>
        <v>3.9039737212042097E-2</v>
      </c>
      <c r="BZ53" s="33">
        <f>all!BZ54</f>
        <v>0.827865506415839</v>
      </c>
      <c r="CA53" s="33">
        <f>all!CA54</f>
        <v>1.9362564279034999E-2</v>
      </c>
      <c r="CB53" s="33">
        <f>all!CB54</f>
        <v>6.7922511525750698E-3</v>
      </c>
      <c r="CC53" s="33">
        <f>all!CC54</f>
        <v>4.9382523407521597E-2</v>
      </c>
      <c r="CD53" s="33">
        <f>all!CD54</f>
        <v>2.31661033775638</v>
      </c>
      <c r="CE53" s="33"/>
      <c r="CF53" s="33" t="str">
        <f>all!CF54</f>
        <v>n.a.</v>
      </c>
      <c r="CG53" s="33">
        <f>all!CG54</f>
        <v>423215.70304618601</v>
      </c>
      <c r="CH53" s="33">
        <f>all!CH54</f>
        <v>4.8819447596564099E-2</v>
      </c>
      <c r="CI53" s="33">
        <f>all!CI54</f>
        <v>1.24676709377916</v>
      </c>
      <c r="CJ53" s="33">
        <f>all!CJ54</f>
        <v>562.99543441803405</v>
      </c>
      <c r="CK53" s="33">
        <f>all!CK54</f>
        <v>2.17229210515905</v>
      </c>
      <c r="CL53" s="33" t="str">
        <f>all!CL54</f>
        <v>n.a.</v>
      </c>
      <c r="CM53" s="33" t="str">
        <f>all!CM54</f>
        <v>n.a.</v>
      </c>
      <c r="CN53" s="33">
        <f>all!CN54</f>
        <v>0.17460277400659199</v>
      </c>
      <c r="CO53" s="33">
        <f>all!CO54</f>
        <v>3.9775983880744001</v>
      </c>
      <c r="CP53" s="33">
        <f>all!CP54</f>
        <v>6.7707003146490696E-2</v>
      </c>
      <c r="CQ53" s="33">
        <f>all!CQ54</f>
        <v>0.16324981096156099</v>
      </c>
      <c r="CR53" s="33" t="str">
        <f>all!CR54</f>
        <v>n.a.</v>
      </c>
      <c r="CS53" s="33" t="str">
        <f>all!CS54</f>
        <v>n.a.</v>
      </c>
      <c r="CT53" s="33">
        <f>all!CT54</f>
        <v>6.9170815729784896E-2</v>
      </c>
      <c r="CU53" s="33">
        <f>all!CU54</f>
        <v>2.19585006764517</v>
      </c>
      <c r="CV53" s="33">
        <f>all!CV54</f>
        <v>3.2553944239888298E-2</v>
      </c>
      <c r="CW53" s="33">
        <f>all!CW54</f>
        <v>1.06413617145869E-2</v>
      </c>
      <c r="CX53" s="33">
        <f>all!CX54</f>
        <v>5.8710639942723401E-2</v>
      </c>
      <c r="CY53" s="33">
        <f>all!CY54</f>
        <v>5.6615041591013204</v>
      </c>
      <c r="CZ53" s="33"/>
      <c r="DA53" s="33" t="str">
        <f>all!DA54</f>
        <v>n.a.</v>
      </c>
      <c r="DB53" s="33">
        <f>all!DB54</f>
        <v>7578.3991950252666</v>
      </c>
      <c r="DC53" s="33">
        <f>all!DC54</f>
        <v>8.2838616597374827E-4</v>
      </c>
      <c r="DD53" s="33">
        <f>all!DD54</f>
        <v>2.1242032217918198E-2</v>
      </c>
      <c r="DE53" s="33">
        <f>all!DE54</f>
        <v>8.8596518178647603</v>
      </c>
      <c r="DF53" s="33">
        <f>all!DF54</f>
        <v>3.322055520965056E-2</v>
      </c>
      <c r="DG53" s="33" t="str">
        <f>all!DG54</f>
        <v>n.a.</v>
      </c>
      <c r="DH53" s="33" t="str">
        <f>all!DH54</f>
        <v>n.a.</v>
      </c>
      <c r="DI53" s="33">
        <f>all!DI54</f>
        <v>2.3304731079767651E-3</v>
      </c>
      <c r="DJ53" s="33">
        <f>all!DJ54</f>
        <v>5.0374852939138813E-2</v>
      </c>
      <c r="DK53" s="33">
        <f>all!DK54</f>
        <v>6.2768270117134328E-4</v>
      </c>
      <c r="DL53" s="33">
        <f>all!DL54</f>
        <v>1.4522583284692868E-3</v>
      </c>
      <c r="DM53" s="33" t="str">
        <f>all!DM54</f>
        <v>n.a.</v>
      </c>
      <c r="DN53" s="33" t="str">
        <f>all!DN54</f>
        <v>n.a.</v>
      </c>
      <c r="DO53" s="33">
        <f>all!DO54</f>
        <v>5.6809145638785227E-4</v>
      </c>
      <c r="DP53" s="33">
        <f>all!DP54</f>
        <v>1.7208856329507603E-2</v>
      </c>
      <c r="DQ53" s="33">
        <f>all!DQ54</f>
        <v>1.6527651136646448E-4</v>
      </c>
      <c r="DR53" s="33">
        <f>all!DR54</f>
        <v>5.2065710430289071E-5</v>
      </c>
      <c r="DS53" s="33">
        <f>all!DS54</f>
        <v>2.8335250937607822E-4</v>
      </c>
      <c r="DT53" s="33">
        <f>all!DT54</f>
        <v>2.7091079837740367E-2</v>
      </c>
      <c r="DU53" s="33"/>
      <c r="DV53" s="33" t="str">
        <f>all!DV54</f>
        <v>n.a.</v>
      </c>
      <c r="DW53" s="33" t="str">
        <f>all!DW54</f>
        <v>n.a.</v>
      </c>
      <c r="DX53" s="33" t="str">
        <f>all!DX54</f>
        <v>n.a.</v>
      </c>
      <c r="DY53" s="33" t="str">
        <f>all!DY54</f>
        <v>n.a.</v>
      </c>
      <c r="DZ53" s="33" t="str">
        <f>all!DZ54</f>
        <v>n.a.</v>
      </c>
      <c r="EA53" s="33" t="str">
        <f>all!EA54</f>
        <v>n.a.</v>
      </c>
      <c r="EB53" s="33" t="str">
        <f>all!EB54</f>
        <v>n.a.</v>
      </c>
      <c r="EC53" s="33" t="str">
        <f>all!EC54</f>
        <v>n.a.</v>
      </c>
      <c r="ED53" s="33" t="str">
        <f>all!ED54</f>
        <v>n.a.</v>
      </c>
      <c r="EE53" s="33" t="str">
        <f>all!EE54</f>
        <v>n.a.</v>
      </c>
      <c r="EF53" s="33" t="str">
        <f>all!EF54</f>
        <v>n.a.</v>
      </c>
      <c r="EG53" s="33" t="str">
        <f>all!EG54</f>
        <v>n.a.</v>
      </c>
      <c r="EH53" s="33" t="str">
        <f>all!EH54</f>
        <v>n.a.</v>
      </c>
      <c r="EI53" s="33" t="str">
        <f>all!EI54</f>
        <v>n.a.</v>
      </c>
      <c r="EJ53" s="33" t="str">
        <f>all!EJ54</f>
        <v>n.a.</v>
      </c>
      <c r="EK53" s="33" t="str">
        <f>all!EK54</f>
        <v>n.a.</v>
      </c>
      <c r="EL53" s="33" t="str">
        <f>all!EL54</f>
        <v>n.a.</v>
      </c>
      <c r="EM53" s="33" t="str">
        <f>all!EM54</f>
        <v>n.a.</v>
      </c>
      <c r="EN53" s="33" t="str">
        <f>all!EN54</f>
        <v>n.a.</v>
      </c>
      <c r="EO53" s="33" t="str">
        <f>all!EO54</f>
        <v>n.a.</v>
      </c>
      <c r="EP53" s="33"/>
      <c r="EQ53" s="33" t="str">
        <f>all!EQ54</f>
        <v>n.a.</v>
      </c>
    </row>
    <row r="54" spans="1:147" s="3" customFormat="1">
      <c r="A54" s="33" t="str">
        <f>all!A55</f>
        <v xml:space="preserve">LM29_X_py_2 </v>
      </c>
      <c r="B54" s="33" t="str">
        <f>all!B55</f>
        <v>Fakos</v>
      </c>
      <c r="C54" s="33" t="str">
        <f>all!C55</f>
        <v>epithermal</v>
      </c>
      <c r="D54" s="33" t="str">
        <f>all!D55</f>
        <v>epithermal HS</v>
      </c>
      <c r="E54" s="33" t="str">
        <f>all!E55</f>
        <v>pyrite</v>
      </c>
      <c r="F54" s="33">
        <f>all!F55</f>
        <v>0</v>
      </c>
      <c r="G54" s="33" t="str">
        <f>all!G55</f>
        <v>n.a.</v>
      </c>
      <c r="H54" s="33">
        <f>all!H55</f>
        <v>385682.65589155199</v>
      </c>
      <c r="I54" s="33">
        <f>all!I55</f>
        <v>3.0965233245878899E-2</v>
      </c>
      <c r="J54" s="33">
        <f>all!J55</f>
        <v>7.3544291030533797</v>
      </c>
      <c r="K54" s="33">
        <f>all!K55</f>
        <v>584.14351164642596</v>
      </c>
      <c r="L54" s="33">
        <f>all!L55</f>
        <v>3.0058415825176499</v>
      </c>
      <c r="M54" s="33" t="str">
        <f>all!M55</f>
        <v>n.a.</v>
      </c>
      <c r="N54" s="33" t="str">
        <f>all!N55</f>
        <v>n.a.</v>
      </c>
      <c r="O54" s="33">
        <f>all!O55</f>
        <v>0.49036462412336002</v>
      </c>
      <c r="P54" s="33">
        <f>all!P55</f>
        <v>4.2197534407102504</v>
      </c>
      <c r="Q54" s="33">
        <f>all!Q55</f>
        <v>0.89812640714164904</v>
      </c>
      <c r="R54" s="33">
        <f>all!R55</f>
        <v>0.108444968628039</v>
      </c>
      <c r="S54" s="33" t="str">
        <f>all!S55</f>
        <v>n.a.</v>
      </c>
      <c r="T54" s="33" t="str">
        <f>all!T55</f>
        <v>n.a.</v>
      </c>
      <c r="U54" s="33">
        <f>all!U55</f>
        <v>0.82994099664932197</v>
      </c>
      <c r="V54" s="33">
        <f>all!V55</f>
        <v>4.5743759163906503</v>
      </c>
      <c r="W54" s="33">
        <f>all!W55</f>
        <v>0.108604680534515</v>
      </c>
      <c r="X54" s="33">
        <f>all!X55</f>
        <v>8.5313508939738898E-3</v>
      </c>
      <c r="Y54" s="33">
        <f>all!Y55</f>
        <v>0.41279743220353599</v>
      </c>
      <c r="Z54" s="33">
        <f>all!Z55</f>
        <v>20.4144673771087</v>
      </c>
      <c r="AA54" s="33">
        <f>all!AA55</f>
        <v>4.2104197092637536E-3</v>
      </c>
      <c r="AB54" s="33">
        <f>all!AB55</f>
        <v>10.22233451934274</v>
      </c>
      <c r="AC54" s="33">
        <f>all!AC55</f>
        <v>49.453959217079237</v>
      </c>
      <c r="AD54" s="33">
        <f>all!AD55</f>
        <v>6.3147363660737976E-2</v>
      </c>
      <c r="AE54" s="33">
        <f>all!AE55</f>
        <v>2.0667160763169136E-2</v>
      </c>
      <c r="AF54" s="33">
        <f>all!AF55</f>
        <v>2.0105284866212711</v>
      </c>
      <c r="AG54" s="33">
        <f>all!AG55</f>
        <v>29.004348199482038</v>
      </c>
      <c r="AH54" s="33">
        <f>all!AH55</f>
        <v>2.1757073496009887</v>
      </c>
      <c r="AI54" s="33">
        <f>all!AI55</f>
        <v>659.27058307644495</v>
      </c>
      <c r="AJ54" s="33">
        <f>all!AJ55</f>
        <v>136.27391104092035</v>
      </c>
      <c r="AK54" s="33">
        <f>all!AK55</f>
        <v>0.27551385859847544</v>
      </c>
      <c r="AL54" s="33">
        <f>all!AL55</f>
        <v>26.80234926891039</v>
      </c>
      <c r="AM54" s="33">
        <f>all!AM55</f>
        <v>29.004348199482038</v>
      </c>
      <c r="AN54" s="33"/>
      <c r="AO54" s="33"/>
      <c r="AP54" s="33" t="str">
        <f>all!AP55</f>
        <v>n.a.</v>
      </c>
      <c r="AQ54" s="33">
        <f>all!AQ55</f>
        <v>15.5516806308955</v>
      </c>
      <c r="AR54" s="33">
        <f>all!AR55</f>
        <v>3.0965233245878899E-2</v>
      </c>
      <c r="AS54" s="33">
        <f>all!AS55</f>
        <v>0.224407183326813</v>
      </c>
      <c r="AT54" s="33">
        <f>all!AT55</f>
        <v>0.50557408179900398</v>
      </c>
      <c r="AU54" s="33">
        <f>all!AU55</f>
        <v>3.0058415825176499</v>
      </c>
      <c r="AV54" s="33" t="str">
        <f>all!AV55</f>
        <v>n.a.</v>
      </c>
      <c r="AW54" s="33" t="str">
        <f>all!AW55</f>
        <v>n.a.</v>
      </c>
      <c r="AX54" s="33">
        <f>all!AX55</f>
        <v>0.25908073584732499</v>
      </c>
      <c r="AY54" s="33">
        <f>all!AY55</f>
        <v>1.08579161776778</v>
      </c>
      <c r="AZ54" s="33">
        <f>all!AZ55</f>
        <v>2.2862677208872799E-2</v>
      </c>
      <c r="BA54" s="33">
        <f>all!BA55</f>
        <v>0.108444968628039</v>
      </c>
      <c r="BB54" s="33" t="str">
        <f>all!BB55</f>
        <v>n.a.</v>
      </c>
      <c r="BC54" s="33" t="str">
        <f>all!BC55</f>
        <v>n.a.</v>
      </c>
      <c r="BD54" s="33">
        <f>all!BD55</f>
        <v>4.2369315324633297E-2</v>
      </c>
      <c r="BE54" s="33">
        <f>all!BE55</f>
        <v>0.25445816303332902</v>
      </c>
      <c r="BF54" s="33">
        <f>all!BF55</f>
        <v>1.4286901786609799E-2</v>
      </c>
      <c r="BG54" s="33">
        <f>all!BG55</f>
        <v>8.5313508939738898E-3</v>
      </c>
      <c r="BH54" s="33">
        <f>all!BH55</f>
        <v>4.7464226606899501E-2</v>
      </c>
      <c r="BI54" s="33">
        <f>all!BI55</f>
        <v>1.02658293513074E-2</v>
      </c>
      <c r="BJ54" s="33"/>
      <c r="BK54" s="33" t="str">
        <f>all!BK55</f>
        <v>n.a.</v>
      </c>
      <c r="BL54" s="33">
        <f>all!BL55</f>
        <v>49403.347988338901</v>
      </c>
      <c r="BM54" s="33">
        <f>all!BM55</f>
        <v>1.9232388568182601E-2</v>
      </c>
      <c r="BN54" s="33">
        <f>all!BN55</f>
        <v>5.2479884700670896</v>
      </c>
      <c r="BO54" s="33">
        <f>all!BO55</f>
        <v>113.823186247593</v>
      </c>
      <c r="BP54" s="33">
        <f>all!BP55</f>
        <v>2.4220148883231101</v>
      </c>
      <c r="BQ54" s="33" t="str">
        <f>all!BQ55</f>
        <v>n.a.</v>
      </c>
      <c r="BR54" s="33" t="str">
        <f>all!BR55</f>
        <v>n.a.</v>
      </c>
      <c r="BS54" s="33">
        <f>all!BS55</f>
        <v>0.30824898531643502</v>
      </c>
      <c r="BT54" s="33">
        <f>all!BT55</f>
        <v>2.2551176911564799</v>
      </c>
      <c r="BU54" s="33">
        <f>all!BU55</f>
        <v>0.80902293857738505</v>
      </c>
      <c r="BV54" s="33">
        <f>all!BV55</f>
        <v>3.3815563931759003E-2</v>
      </c>
      <c r="BW54" s="33" t="str">
        <f>all!BW55</f>
        <v>n.a.</v>
      </c>
      <c r="BX54" s="33" t="str">
        <f>all!BX55</f>
        <v>n.a.</v>
      </c>
      <c r="BY54" s="33">
        <f>all!BY55</f>
        <v>0.44971534590148199</v>
      </c>
      <c r="BZ54" s="33">
        <f>all!BZ55</f>
        <v>2.5324168497011499</v>
      </c>
      <c r="CA54" s="33">
        <f>all!CA55</f>
        <v>5.31752395645885E-2</v>
      </c>
      <c r="CB54" s="33">
        <f>all!CB55</f>
        <v>1.06024199964258E-2</v>
      </c>
      <c r="CC54" s="33">
        <f>all!CC55</f>
        <v>0.185673954154954</v>
      </c>
      <c r="CD54" s="33">
        <f>all!CD55</f>
        <v>19.810903762439199</v>
      </c>
      <c r="CE54" s="33"/>
      <c r="CF54" s="33" t="str">
        <f>all!CF55</f>
        <v>n.a.</v>
      </c>
      <c r="CG54" s="33">
        <f>all!CG55</f>
        <v>385682.65589155199</v>
      </c>
      <c r="CH54" s="33">
        <f>all!CH55</f>
        <v>3.0965233245878899E-2</v>
      </c>
      <c r="CI54" s="33">
        <f>all!CI55</f>
        <v>7.3544291030533797</v>
      </c>
      <c r="CJ54" s="33">
        <f>all!CJ55</f>
        <v>584.14351164642596</v>
      </c>
      <c r="CK54" s="33">
        <f>all!CK55</f>
        <v>3.0058415825176499</v>
      </c>
      <c r="CL54" s="33" t="str">
        <f>all!CL55</f>
        <v>n.a.</v>
      </c>
      <c r="CM54" s="33" t="str">
        <f>all!CM55</f>
        <v>n.a.</v>
      </c>
      <c r="CN54" s="33">
        <f>all!CN55</f>
        <v>0.49036462412336002</v>
      </c>
      <c r="CO54" s="33">
        <f>all!CO55</f>
        <v>4.2197534407102504</v>
      </c>
      <c r="CP54" s="33">
        <f>all!CP55</f>
        <v>0.89812640714164904</v>
      </c>
      <c r="CQ54" s="33">
        <f>all!CQ55</f>
        <v>0.108444968628039</v>
      </c>
      <c r="CR54" s="33" t="str">
        <f>all!CR55</f>
        <v>n.a.</v>
      </c>
      <c r="CS54" s="33" t="str">
        <f>all!CS55</f>
        <v>n.a.</v>
      </c>
      <c r="CT54" s="33">
        <f>all!CT55</f>
        <v>0.82994099664932197</v>
      </c>
      <c r="CU54" s="33">
        <f>all!CU55</f>
        <v>4.5743759163906503</v>
      </c>
      <c r="CV54" s="33">
        <f>all!CV55</f>
        <v>0.108604680534515</v>
      </c>
      <c r="CW54" s="33">
        <f>all!CW55</f>
        <v>8.5313508939738898E-3</v>
      </c>
      <c r="CX54" s="33">
        <f>all!CX55</f>
        <v>0.41279743220353599</v>
      </c>
      <c r="CY54" s="33">
        <f>all!CY55</f>
        <v>20.4144673771087</v>
      </c>
      <c r="CZ54" s="33"/>
      <c r="DA54" s="33" t="str">
        <f>all!DA55</f>
        <v>n.a.</v>
      </c>
      <c r="DB54" s="33">
        <f>all!DB55</f>
        <v>6906.3059520378192</v>
      </c>
      <c r="DC54" s="33">
        <f>all!DC55</f>
        <v>5.2542935469105528E-4</v>
      </c>
      <c r="DD54" s="33">
        <f>all!DD55</f>
        <v>0.12530248891789161</v>
      </c>
      <c r="DE54" s="33">
        <f>all!DE55</f>
        <v>9.1924513210339907</v>
      </c>
      <c r="DF54" s="33">
        <f>all!DF55</f>
        <v>4.5967909198924142E-2</v>
      </c>
      <c r="DG54" s="33" t="str">
        <f>all!DG55</f>
        <v>n.a.</v>
      </c>
      <c r="DH54" s="33" t="str">
        <f>all!DH55</f>
        <v>n.a.</v>
      </c>
      <c r="DI54" s="33">
        <f>all!DI55</f>
        <v>6.5450367333767566E-3</v>
      </c>
      <c r="DJ54" s="33">
        <f>all!DJ55</f>
        <v>5.3441659583463155E-2</v>
      </c>
      <c r="DK54" s="33">
        <f>all!DK55</f>
        <v>8.3261462334742672E-3</v>
      </c>
      <c r="DL54" s="33">
        <f>all!DL55</f>
        <v>9.6471847619929542E-4</v>
      </c>
      <c r="DM54" s="33" t="str">
        <f>all!DM55</f>
        <v>n.a.</v>
      </c>
      <c r="DN54" s="33" t="str">
        <f>all!DN55</f>
        <v>n.a.</v>
      </c>
      <c r="DO54" s="33">
        <f>all!DO55</f>
        <v>6.8162039803656531E-3</v>
      </c>
      <c r="DP54" s="33">
        <f>all!DP55</f>
        <v>3.584934103754428E-2</v>
      </c>
      <c r="DQ54" s="33">
        <f>all!DQ55</f>
        <v>5.5138641832592887E-4</v>
      </c>
      <c r="DR54" s="33">
        <f>all!DR55</f>
        <v>4.1741917729941194E-5</v>
      </c>
      <c r="DS54" s="33">
        <f>all!DS55</f>
        <v>1.9922655994379151E-3</v>
      </c>
      <c r="DT54" s="33">
        <f>all!DT55</f>
        <v>9.7686047738590104E-2</v>
      </c>
      <c r="DU54" s="33"/>
      <c r="DV54" s="33" t="str">
        <f>all!DV55</f>
        <v>n.a.</v>
      </c>
      <c r="DW54" s="33" t="str">
        <f>all!DW55</f>
        <v>n.a.</v>
      </c>
      <c r="DX54" s="33" t="str">
        <f>all!DX55</f>
        <v>n.a.</v>
      </c>
      <c r="DY54" s="33" t="str">
        <f>all!DY55</f>
        <v>n.a.</v>
      </c>
      <c r="DZ54" s="33" t="str">
        <f>all!DZ55</f>
        <v>n.a.</v>
      </c>
      <c r="EA54" s="33" t="str">
        <f>all!EA55</f>
        <v>n.a.</v>
      </c>
      <c r="EB54" s="33" t="str">
        <f>all!EB55</f>
        <v>n.a.</v>
      </c>
      <c r="EC54" s="33" t="str">
        <f>all!EC55</f>
        <v>n.a.</v>
      </c>
      <c r="ED54" s="33" t="str">
        <f>all!ED55</f>
        <v>n.a.</v>
      </c>
      <c r="EE54" s="33" t="str">
        <f>all!EE55</f>
        <v>n.a.</v>
      </c>
      <c r="EF54" s="33" t="str">
        <f>all!EF55</f>
        <v>n.a.</v>
      </c>
      <c r="EG54" s="33" t="str">
        <f>all!EG55</f>
        <v>n.a.</v>
      </c>
      <c r="EH54" s="33" t="str">
        <f>all!EH55</f>
        <v>n.a.</v>
      </c>
      <c r="EI54" s="33" t="str">
        <f>all!EI55</f>
        <v>n.a.</v>
      </c>
      <c r="EJ54" s="33" t="str">
        <f>all!EJ55</f>
        <v>n.a.</v>
      </c>
      <c r="EK54" s="33" t="str">
        <f>all!EK55</f>
        <v>n.a.</v>
      </c>
      <c r="EL54" s="33" t="str">
        <f>all!EL55</f>
        <v>n.a.</v>
      </c>
      <c r="EM54" s="33" t="str">
        <f>all!EM55</f>
        <v>n.a.</v>
      </c>
      <c r="EN54" s="33" t="str">
        <f>all!EN55</f>
        <v>n.a.</v>
      </c>
      <c r="EO54" s="33" t="str">
        <f>all!EO55</f>
        <v>n.a.</v>
      </c>
      <c r="EP54" s="33"/>
      <c r="EQ54" s="33" t="str">
        <f>all!EQ55</f>
        <v>n.a.</v>
      </c>
    </row>
    <row r="55" spans="1:147" s="3" customFormat="1">
      <c r="A55" s="33" t="str">
        <f>all!A56</f>
        <v xml:space="preserve">LM29_XI_py_6 </v>
      </c>
      <c r="B55" s="33" t="str">
        <f>all!B56</f>
        <v>Fakos</v>
      </c>
      <c r="C55" s="33" t="str">
        <f>all!C56</f>
        <v>epithermal</v>
      </c>
      <c r="D55" s="33" t="str">
        <f>all!D56</f>
        <v>epithermal HS</v>
      </c>
      <c r="E55" s="33" t="str">
        <f>all!E56</f>
        <v>pyrite</v>
      </c>
      <c r="F55" s="33">
        <f>all!F56</f>
        <v>0</v>
      </c>
      <c r="G55" s="33" t="str">
        <f>all!G56</f>
        <v>n.a.</v>
      </c>
      <c r="H55" s="33">
        <f>all!H56</f>
        <v>350755.77379727399</v>
      </c>
      <c r="I55" s="33">
        <f>all!I56</f>
        <v>5.7323699526473197E-2</v>
      </c>
      <c r="J55" s="33">
        <f>all!J56</f>
        <v>3.7751394204020099</v>
      </c>
      <c r="K55" s="33">
        <f>all!K56</f>
        <v>881.81200713589101</v>
      </c>
      <c r="L55" s="33">
        <f>all!L56</f>
        <v>3.4470019777802201</v>
      </c>
      <c r="M55" s="33" t="str">
        <f>all!M56</f>
        <v>n.a.</v>
      </c>
      <c r="N55" s="33" t="str">
        <f>all!N56</f>
        <v>n.a.</v>
      </c>
      <c r="O55" s="33">
        <f>all!O56</f>
        <v>0.20792678328577999</v>
      </c>
      <c r="P55" s="33">
        <f>all!P56</f>
        <v>163.73306633301999</v>
      </c>
      <c r="Q55" s="33">
        <f>all!Q56</f>
        <v>0.411430784156954</v>
      </c>
      <c r="R55" s="33">
        <f>all!R56</f>
        <v>0.18259279871508899</v>
      </c>
      <c r="S55" s="33" t="str">
        <f>all!S56</f>
        <v>n.a.</v>
      </c>
      <c r="T55" s="33" t="str">
        <f>all!T56</f>
        <v>n.a.</v>
      </c>
      <c r="U55" s="33">
        <f>all!U56</f>
        <v>7.8769350713426597E-2</v>
      </c>
      <c r="V55" s="33">
        <f>all!V56</f>
        <v>2.2404424777982701</v>
      </c>
      <c r="W55" s="33">
        <f>all!W56</f>
        <v>1.67610555024474E-2</v>
      </c>
      <c r="X55" s="33">
        <f>all!X56</f>
        <v>7.7004374727561997E-3</v>
      </c>
      <c r="Y55" s="33">
        <f>all!Y56</f>
        <v>0.70288019279289704</v>
      </c>
      <c r="Z55" s="33">
        <f>all!Z56</f>
        <v>5.2830381679743601</v>
      </c>
      <c r="AA55" s="33">
        <f>all!AA56</f>
        <v>1.5184525163939208E-2</v>
      </c>
      <c r="AB55" s="33">
        <f>all!AB56</f>
        <v>232.94591028725117</v>
      </c>
      <c r="AC55" s="33">
        <f>all!AC56</f>
        <v>7.5162712253736848</v>
      </c>
      <c r="AD55" s="33">
        <f>all!AD56</f>
        <v>0.27569175370585142</v>
      </c>
      <c r="AE55" s="33">
        <f>all!AE56</f>
        <v>1.0955547690365955E-2</v>
      </c>
      <c r="AF55" s="33">
        <f>all!AF56</f>
        <v>0.11206653924964978</v>
      </c>
      <c r="AG55" s="33">
        <f>all!AG56</f>
        <v>7.1773243450023196</v>
      </c>
      <c r="AH55" s="33">
        <f>all!AH56</f>
        <v>0.58534980552252047</v>
      </c>
      <c r="AI55" s="33">
        <f>all!AI56</f>
        <v>92.16150059426208</v>
      </c>
      <c r="AJ55" s="33">
        <f>all!AJ56</f>
        <v>2856.289243114968</v>
      </c>
      <c r="AK55" s="33">
        <f>all!AK56</f>
        <v>0.13433252801836329</v>
      </c>
      <c r="AL55" s="33">
        <f>all!AL56</f>
        <v>1.3741149186829678</v>
      </c>
      <c r="AM55" s="33">
        <f>all!AM56</f>
        <v>7.1773243450023196</v>
      </c>
      <c r="AN55" s="33"/>
      <c r="AO55" s="33"/>
      <c r="AP55" s="33" t="str">
        <f>all!AP56</f>
        <v>n.a.</v>
      </c>
      <c r="AQ55" s="33">
        <f>all!AQ56</f>
        <v>14.4483409009034</v>
      </c>
      <c r="AR55" s="33">
        <f>all!AR56</f>
        <v>2.6545122454219201E-2</v>
      </c>
      <c r="AS55" s="33">
        <f>all!AS56</f>
        <v>0.19545720452905699</v>
      </c>
      <c r="AT55" s="33">
        <f>all!AT56</f>
        <v>0.51836905105526299</v>
      </c>
      <c r="AU55" s="33">
        <f>all!AU56</f>
        <v>3.4470019777802201</v>
      </c>
      <c r="AV55" s="33" t="str">
        <f>all!AV56</f>
        <v>n.a.</v>
      </c>
      <c r="AW55" s="33" t="str">
        <f>all!AW56</f>
        <v>n.a.</v>
      </c>
      <c r="AX55" s="33">
        <f>all!AX56</f>
        <v>0.20792678328577999</v>
      </c>
      <c r="AY55" s="33">
        <f>all!AY56</f>
        <v>1.66942757575592</v>
      </c>
      <c r="AZ55" s="33">
        <f>all!AZ56</f>
        <v>3.3357543865474702E-2</v>
      </c>
      <c r="BA55" s="33">
        <f>all!BA56</f>
        <v>0.18259279871508899</v>
      </c>
      <c r="BB55" s="33" t="str">
        <f>all!BB56</f>
        <v>n.a.</v>
      </c>
      <c r="BC55" s="33" t="str">
        <f>all!BC56</f>
        <v>n.a.</v>
      </c>
      <c r="BD55" s="33">
        <f>all!BD56</f>
        <v>4.7934545285626601E-2</v>
      </c>
      <c r="BE55" s="33">
        <f>all!BE56</f>
        <v>0.32415685689813001</v>
      </c>
      <c r="BF55" s="33">
        <f>all!BF56</f>
        <v>6.5031367760969502E-3</v>
      </c>
      <c r="BG55" s="33">
        <f>all!BG56</f>
        <v>7.7004374727561997E-3</v>
      </c>
      <c r="BH55" s="33">
        <f>all!BH56</f>
        <v>3.59414460086733E-2</v>
      </c>
      <c r="BI55" s="33">
        <f>all!BI56</f>
        <v>5.3670545346482697E-3</v>
      </c>
      <c r="BJ55" s="33"/>
      <c r="BK55" s="33" t="str">
        <f>all!BK56</f>
        <v>n.a.</v>
      </c>
      <c r="BL55" s="33">
        <f>all!BL56</f>
        <v>60692.143509786903</v>
      </c>
      <c r="BM55" s="33">
        <f>all!BM56</f>
        <v>8.6473864937936198E-2</v>
      </c>
      <c r="BN55" s="33">
        <f>all!BN56</f>
        <v>2.7614631448587401</v>
      </c>
      <c r="BO55" s="33">
        <f>all!BO56</f>
        <v>174.688550543594</v>
      </c>
      <c r="BP55" s="33">
        <f>all!BP56</f>
        <v>1.6391168885049501</v>
      </c>
      <c r="BQ55" s="33" t="str">
        <f>all!BQ56</f>
        <v>n.a.</v>
      </c>
      <c r="BR55" s="33" t="str">
        <f>all!BR56</f>
        <v>n.a.</v>
      </c>
      <c r="BS55" s="33">
        <f>all!BS56</f>
        <v>9.2926482098918906E-2</v>
      </c>
      <c r="BT55" s="33">
        <f>all!BT56</f>
        <v>32.255908131752399</v>
      </c>
      <c r="BU55" s="33">
        <f>all!BU56</f>
        <v>0.37141808651326103</v>
      </c>
      <c r="BV55" s="33">
        <f>all!BV56</f>
        <v>5.9758214216778099E-2</v>
      </c>
      <c r="BW55" s="33" t="str">
        <f>all!BW56</f>
        <v>n.a.</v>
      </c>
      <c r="BX55" s="33" t="str">
        <f>all!BX56</f>
        <v>n.a.</v>
      </c>
      <c r="BY55" s="33">
        <f>all!BY56</f>
        <v>8.0787004979170102E-2</v>
      </c>
      <c r="BZ55" s="33">
        <f>all!BZ56</f>
        <v>1.8738597992343999</v>
      </c>
      <c r="CA55" s="33">
        <f>all!CA56</f>
        <v>7.24366195574407E-3</v>
      </c>
      <c r="CB55" s="33">
        <f>all!CB56</f>
        <v>5.9152200047043798E-3</v>
      </c>
      <c r="CC55" s="33">
        <f>all!CC56</f>
        <v>0.59724686114636705</v>
      </c>
      <c r="CD55" s="33">
        <f>all!CD56</f>
        <v>3.1259916972820099</v>
      </c>
      <c r="CE55" s="33"/>
      <c r="CF55" s="33" t="str">
        <f>all!CF56</f>
        <v>n.a.</v>
      </c>
      <c r="CG55" s="33">
        <f>all!CG56</f>
        <v>350755.77379727399</v>
      </c>
      <c r="CH55" s="33">
        <f>all!CH56</f>
        <v>5.7323699526473197E-2</v>
      </c>
      <c r="CI55" s="33">
        <f>all!CI56</f>
        <v>3.7751394204020099</v>
      </c>
      <c r="CJ55" s="33">
        <f>all!CJ56</f>
        <v>881.81200713589101</v>
      </c>
      <c r="CK55" s="33">
        <f>all!CK56</f>
        <v>3.4470019777802201</v>
      </c>
      <c r="CL55" s="33" t="str">
        <f>all!CL56</f>
        <v>n.a.</v>
      </c>
      <c r="CM55" s="33" t="str">
        <f>all!CM56</f>
        <v>n.a.</v>
      </c>
      <c r="CN55" s="33">
        <f>all!CN56</f>
        <v>0.20792678328577999</v>
      </c>
      <c r="CO55" s="33">
        <f>all!CO56</f>
        <v>163.73306633301999</v>
      </c>
      <c r="CP55" s="33">
        <f>all!CP56</f>
        <v>0.411430784156954</v>
      </c>
      <c r="CQ55" s="33">
        <f>all!CQ56</f>
        <v>0.18259279871508899</v>
      </c>
      <c r="CR55" s="33" t="str">
        <f>all!CR56</f>
        <v>n.a.</v>
      </c>
      <c r="CS55" s="33" t="str">
        <f>all!CS56</f>
        <v>n.a.</v>
      </c>
      <c r="CT55" s="33">
        <f>all!CT56</f>
        <v>7.8769350713426597E-2</v>
      </c>
      <c r="CU55" s="33">
        <f>all!CU56</f>
        <v>2.2404424777982701</v>
      </c>
      <c r="CV55" s="33">
        <f>all!CV56</f>
        <v>1.67610555024474E-2</v>
      </c>
      <c r="CW55" s="33">
        <f>all!CW56</f>
        <v>7.7004374727561997E-3</v>
      </c>
      <c r="CX55" s="33">
        <f>all!CX56</f>
        <v>0.70288019279289704</v>
      </c>
      <c r="CY55" s="33">
        <f>all!CY56</f>
        <v>5.2830381679743601</v>
      </c>
      <c r="CZ55" s="33"/>
      <c r="DA55" s="33" t="str">
        <f>all!DA56</f>
        <v>n.a.</v>
      </c>
      <c r="DB55" s="33">
        <f>all!DB56</f>
        <v>6280.8805407337095</v>
      </c>
      <c r="DC55" s="33">
        <f>all!DC56</f>
        <v>9.7268940981438642E-4</v>
      </c>
      <c r="DD55" s="33">
        <f>all!DD56</f>
        <v>6.4319658094470766E-2</v>
      </c>
      <c r="DE55" s="33">
        <f>all!DE56</f>
        <v>13.876750812575001</v>
      </c>
      <c r="DF55" s="33">
        <f>all!DF56</f>
        <v>5.2714512582661265E-2</v>
      </c>
      <c r="DG55" s="33" t="str">
        <f>all!DG56</f>
        <v>n.a.</v>
      </c>
      <c r="DH55" s="33" t="str">
        <f>all!DH56</f>
        <v>n.a.</v>
      </c>
      <c r="DI55" s="33">
        <f>all!DI56</f>
        <v>2.7752581803616046E-3</v>
      </c>
      <c r="DJ55" s="33">
        <f>all!DJ56</f>
        <v>2.0736203942885005</v>
      </c>
      <c r="DK55" s="33">
        <f>all!DK56</f>
        <v>3.8141990332364309E-3</v>
      </c>
      <c r="DL55" s="33">
        <f>all!DL56</f>
        <v>1.6243321268833921E-3</v>
      </c>
      <c r="DM55" s="33" t="str">
        <f>all!DM56</f>
        <v>n.a.</v>
      </c>
      <c r="DN55" s="33" t="str">
        <f>all!DN56</f>
        <v>n.a.</v>
      </c>
      <c r="DO55" s="33">
        <f>all!DO56</f>
        <v>6.4692305119437089E-4</v>
      </c>
      <c r="DP55" s="33">
        <f>all!DP56</f>
        <v>1.7558326628513088E-2</v>
      </c>
      <c r="DQ55" s="33">
        <f>all!DQ56</f>
        <v>8.5095949045395776E-5</v>
      </c>
      <c r="DR55" s="33">
        <f>all!DR56</f>
        <v>3.7676451416315328E-5</v>
      </c>
      <c r="DS55" s="33">
        <f>all!DS56</f>
        <v>3.3922789227456424E-3</v>
      </c>
      <c r="DT55" s="33">
        <f>all!DT56</f>
        <v>2.5280067765090484E-2</v>
      </c>
      <c r="DU55" s="33"/>
      <c r="DV55" s="33" t="str">
        <f>all!DV56</f>
        <v>n.a.</v>
      </c>
      <c r="DW55" s="33" t="str">
        <f>all!DW56</f>
        <v>n.a.</v>
      </c>
      <c r="DX55" s="33" t="str">
        <f>all!DX56</f>
        <v>n.a.</v>
      </c>
      <c r="DY55" s="33" t="str">
        <f>all!DY56</f>
        <v>n.a.</v>
      </c>
      <c r="DZ55" s="33" t="str">
        <f>all!DZ56</f>
        <v>n.a.</v>
      </c>
      <c r="EA55" s="33" t="str">
        <f>all!EA56</f>
        <v>n.a.</v>
      </c>
      <c r="EB55" s="33" t="str">
        <f>all!EB56</f>
        <v>n.a.</v>
      </c>
      <c r="EC55" s="33" t="str">
        <f>all!EC56</f>
        <v>n.a.</v>
      </c>
      <c r="ED55" s="33" t="str">
        <f>all!ED56</f>
        <v>n.a.</v>
      </c>
      <c r="EE55" s="33" t="str">
        <f>all!EE56</f>
        <v>n.a.</v>
      </c>
      <c r="EF55" s="33" t="str">
        <f>all!EF56</f>
        <v>n.a.</v>
      </c>
      <c r="EG55" s="33" t="str">
        <f>all!EG56</f>
        <v>n.a.</v>
      </c>
      <c r="EH55" s="33" t="str">
        <f>all!EH56</f>
        <v>n.a.</v>
      </c>
      <c r="EI55" s="33" t="str">
        <f>all!EI56</f>
        <v>n.a.</v>
      </c>
      <c r="EJ55" s="33" t="str">
        <f>all!EJ56</f>
        <v>n.a.</v>
      </c>
      <c r="EK55" s="33" t="str">
        <f>all!EK56</f>
        <v>n.a.</v>
      </c>
      <c r="EL55" s="33" t="str">
        <f>all!EL56</f>
        <v>n.a.</v>
      </c>
      <c r="EM55" s="33" t="str">
        <f>all!EM56</f>
        <v>n.a.</v>
      </c>
      <c r="EN55" s="33" t="str">
        <f>all!EN56</f>
        <v>n.a.</v>
      </c>
      <c r="EO55" s="33" t="str">
        <f>all!EO56</f>
        <v>n.a.</v>
      </c>
      <c r="EP55" s="33"/>
      <c r="EQ55" s="33" t="str">
        <f>all!EQ56</f>
        <v>n.a.</v>
      </c>
    </row>
    <row r="56" spans="1:147" s="9" customFormat="1">
      <c r="A56" s="33" t="str">
        <f>all!A57</f>
        <v xml:space="preserve">LM29_XI_py_8 </v>
      </c>
      <c r="B56" s="33" t="str">
        <f>all!B57</f>
        <v>Fakos</v>
      </c>
      <c r="C56" s="33" t="str">
        <f>all!C57</f>
        <v>epithermal</v>
      </c>
      <c r="D56" s="33" t="str">
        <f>all!D57</f>
        <v>epithermal HS</v>
      </c>
      <c r="E56" s="33" t="str">
        <f>all!E57</f>
        <v>pyrite</v>
      </c>
      <c r="F56" s="33">
        <f>all!F57</f>
        <v>0</v>
      </c>
      <c r="G56" s="33" t="str">
        <f>all!G57</f>
        <v>n.a.</v>
      </c>
      <c r="H56" s="33">
        <f>all!H57</f>
        <v>362964.38394139498</v>
      </c>
      <c r="I56" s="33">
        <f>all!I57</f>
        <v>85.964718682354004</v>
      </c>
      <c r="J56" s="33">
        <f>all!J57</f>
        <v>200.371078665086</v>
      </c>
      <c r="K56" s="33">
        <f>all!K57</f>
        <v>599.41433354352398</v>
      </c>
      <c r="L56" s="33">
        <f>all!L57</f>
        <v>3.6137684687837299</v>
      </c>
      <c r="M56" s="33" t="str">
        <f>all!M57</f>
        <v>n.a.</v>
      </c>
      <c r="N56" s="33" t="str">
        <f>all!N57</f>
        <v>n.a.</v>
      </c>
      <c r="O56" s="33">
        <f>all!O57</f>
        <v>3.3518998384796901</v>
      </c>
      <c r="P56" s="33">
        <f>all!P57</f>
        <v>38.986075038032602</v>
      </c>
      <c r="Q56" s="33">
        <f>all!Q57</f>
        <v>1.47828772601639</v>
      </c>
      <c r="R56" s="33">
        <f>all!R57</f>
        <v>0.11006087912331899</v>
      </c>
      <c r="S56" s="33" t="str">
        <f>all!S57</f>
        <v>n.a.</v>
      </c>
      <c r="T56" s="33" t="str">
        <f>all!T57</f>
        <v>n.a.</v>
      </c>
      <c r="U56" s="33">
        <f>all!U57</f>
        <v>8.6907912398127891</v>
      </c>
      <c r="V56" s="33">
        <f>all!V57</f>
        <v>2.1611318786858602</v>
      </c>
      <c r="W56" s="33">
        <f>all!W57</f>
        <v>0.13737096273112401</v>
      </c>
      <c r="X56" s="33">
        <f>all!X57</f>
        <v>1.9016080295089E-2</v>
      </c>
      <c r="Y56" s="33">
        <f>all!Y57</f>
        <v>452.46240373195701</v>
      </c>
      <c r="Z56" s="33">
        <f>all!Z57</f>
        <v>15.3544219839573</v>
      </c>
      <c r="AA56" s="33">
        <f>all!AA57</f>
        <v>0.42902757850618423</v>
      </c>
      <c r="AB56" s="33">
        <f>all!AB57</f>
        <v>8.6164230920561344E-2</v>
      </c>
      <c r="AC56" s="33">
        <f>all!AC57</f>
        <v>3.3935243806584657E-2</v>
      </c>
      <c r="AD56" s="33">
        <f>all!AD57</f>
        <v>25.64656547772762</v>
      </c>
      <c r="AE56" s="33">
        <f>all!AE57</f>
        <v>4.2027978762969892E-5</v>
      </c>
      <c r="AF56" s="33">
        <f>all!AF57</f>
        <v>1.9207764375847005E-2</v>
      </c>
      <c r="AG56" s="33">
        <f>all!AG57</f>
        <v>1.7196446968886999E-2</v>
      </c>
      <c r="AH56" s="33">
        <f>all!AH57</f>
        <v>3.2672056591295075E-3</v>
      </c>
      <c r="AI56" s="33">
        <f>all!AI57</f>
        <v>0.17861306614278616</v>
      </c>
      <c r="AJ56" s="33">
        <f>all!AJ57</f>
        <v>0.4535125064747671</v>
      </c>
      <c r="AK56" s="33">
        <f>all!AK57</f>
        <v>2.212079628312962E-4</v>
      </c>
      <c r="AL56" s="33">
        <f>all!AL57</f>
        <v>0.10109718699744608</v>
      </c>
      <c r="AM56" s="33">
        <f>all!AM57</f>
        <v>1.7196446968886999E-2</v>
      </c>
      <c r="AN56" s="33"/>
      <c r="AO56" s="33"/>
      <c r="AP56" s="33" t="str">
        <f>all!AP57</f>
        <v>n.a.</v>
      </c>
      <c r="AQ56" s="33">
        <f>all!AQ57</f>
        <v>14.688217705760501</v>
      </c>
      <c r="AR56" s="33">
        <f>all!AR57</f>
        <v>2.1326179174684198E-2</v>
      </c>
      <c r="AS56" s="33">
        <f>all!AS57</f>
        <v>0.24619082901954401</v>
      </c>
      <c r="AT56" s="33">
        <f>all!AT57</f>
        <v>0.33671984836179802</v>
      </c>
      <c r="AU56" s="33">
        <f>all!AU57</f>
        <v>3.6137684687837299</v>
      </c>
      <c r="AV56" s="33" t="str">
        <f>all!AV57</f>
        <v>n.a.</v>
      </c>
      <c r="AW56" s="33" t="str">
        <f>all!AW57</f>
        <v>n.a.</v>
      </c>
      <c r="AX56" s="33">
        <f>all!AX57</f>
        <v>0.228434479894607</v>
      </c>
      <c r="AY56" s="33">
        <f>all!AY57</f>
        <v>0.62328099384618096</v>
      </c>
      <c r="AZ56" s="33">
        <f>all!AZ57</f>
        <v>2.5784089257941799E-2</v>
      </c>
      <c r="BA56" s="33">
        <f>all!BA57</f>
        <v>0.11006087912331899</v>
      </c>
      <c r="BB56" s="33" t="str">
        <f>all!BB57</f>
        <v>n.a.</v>
      </c>
      <c r="BC56" s="33" t="str">
        <f>all!BC57</f>
        <v>n.a.</v>
      </c>
      <c r="BD56" s="33">
        <f>all!BD57</f>
        <v>5.9457579812117099E-2</v>
      </c>
      <c r="BE56" s="33">
        <f>all!BE57</f>
        <v>0.202558777533385</v>
      </c>
      <c r="BF56" s="33">
        <f>all!BF57</f>
        <v>2.1165749700839599E-2</v>
      </c>
      <c r="BG56" s="33">
        <f>all!BG57</f>
        <v>1.01210526335007E-2</v>
      </c>
      <c r="BH56" s="33">
        <f>all!BH57</f>
        <v>5.3386669893977397E-2</v>
      </c>
      <c r="BI56" s="33">
        <f>all!BI57</f>
        <v>7.0163090269018897E-3</v>
      </c>
      <c r="BJ56" s="33"/>
      <c r="BK56" s="33" t="str">
        <f>all!BK57</f>
        <v>n.a.</v>
      </c>
      <c r="BL56" s="33">
        <f>all!BL57</f>
        <v>37369.871974444002</v>
      </c>
      <c r="BM56" s="33">
        <f>all!BM57</f>
        <v>22.3492021577812</v>
      </c>
      <c r="BN56" s="33">
        <f>all!BN57</f>
        <v>34.8538450458596</v>
      </c>
      <c r="BO56" s="33">
        <f>all!BO57</f>
        <v>93.894879657774496</v>
      </c>
      <c r="BP56" s="33">
        <f>all!BP57</f>
        <v>1.7259322920081701</v>
      </c>
      <c r="BQ56" s="33" t="str">
        <f>all!BQ57</f>
        <v>n.a.</v>
      </c>
      <c r="BR56" s="33" t="str">
        <f>all!BR57</f>
        <v>n.a.</v>
      </c>
      <c r="BS56" s="33">
        <f>all!BS57</f>
        <v>2.3878736325373802</v>
      </c>
      <c r="BT56" s="33">
        <f>all!BT57</f>
        <v>5.3656070219793</v>
      </c>
      <c r="BU56" s="33">
        <f>all!BU57</f>
        <v>1.15018841371007</v>
      </c>
      <c r="BV56" s="33">
        <f>all!BV57</f>
        <v>9.3172718010849295E-2</v>
      </c>
      <c r="BW56" s="33" t="str">
        <f>all!BW57</f>
        <v>n.a.</v>
      </c>
      <c r="BX56" s="33" t="str">
        <f>all!BX57</f>
        <v>n.a.</v>
      </c>
      <c r="BY56" s="33">
        <f>all!BY57</f>
        <v>5.8092944675379403</v>
      </c>
      <c r="BZ56" s="33">
        <f>all!BZ57</f>
        <v>1.6870208106422999</v>
      </c>
      <c r="CA56" s="33">
        <f>all!CA57</f>
        <v>8.6445649673550895E-2</v>
      </c>
      <c r="CB56" s="33">
        <f>all!CB57</f>
        <v>1.84801048103619E-2</v>
      </c>
      <c r="CC56" s="33">
        <f>all!CC57</f>
        <v>525.02437920538705</v>
      </c>
      <c r="CD56" s="33">
        <f>all!CD57</f>
        <v>11.5479278141822</v>
      </c>
      <c r="CE56" s="33"/>
      <c r="CF56" s="33" t="str">
        <f>all!CF57</f>
        <v>n.a.</v>
      </c>
      <c r="CG56" s="33">
        <f>all!CG57</f>
        <v>362964.38394139498</v>
      </c>
      <c r="CH56" s="33">
        <f>all!CH57</f>
        <v>85.964718682354004</v>
      </c>
      <c r="CI56" s="33">
        <f>all!CI57</f>
        <v>200.371078665086</v>
      </c>
      <c r="CJ56" s="33">
        <f>all!CJ57</f>
        <v>599.41433354352398</v>
      </c>
      <c r="CK56" s="33">
        <f>all!CK57</f>
        <v>3.6137684687837299</v>
      </c>
      <c r="CL56" s="33" t="str">
        <f>all!CL57</f>
        <v>n.a.</v>
      </c>
      <c r="CM56" s="33" t="str">
        <f>all!CM57</f>
        <v>n.a.</v>
      </c>
      <c r="CN56" s="33">
        <f>all!CN57</f>
        <v>3.3518998384796901</v>
      </c>
      <c r="CO56" s="33">
        <f>all!CO57</f>
        <v>38.986075038032602</v>
      </c>
      <c r="CP56" s="33">
        <f>all!CP57</f>
        <v>1.47828772601639</v>
      </c>
      <c r="CQ56" s="33">
        <f>all!CQ57</f>
        <v>0.11006087912331899</v>
      </c>
      <c r="CR56" s="33" t="str">
        <f>all!CR57</f>
        <v>n.a.</v>
      </c>
      <c r="CS56" s="33" t="str">
        <f>all!CS57</f>
        <v>n.a.</v>
      </c>
      <c r="CT56" s="33">
        <f>all!CT57</f>
        <v>8.6907912398127891</v>
      </c>
      <c r="CU56" s="33">
        <f>all!CU57</f>
        <v>2.1611318786858602</v>
      </c>
      <c r="CV56" s="33">
        <f>all!CV57</f>
        <v>0.13737096273112401</v>
      </c>
      <c r="CW56" s="33">
        <f>all!CW57</f>
        <v>1.9016080295089E-2</v>
      </c>
      <c r="CX56" s="33">
        <f>all!CX57</f>
        <v>452.46240373195701</v>
      </c>
      <c r="CY56" s="33">
        <f>all!CY57</f>
        <v>15.3544219839573</v>
      </c>
      <c r="CZ56" s="33"/>
      <c r="DA56" s="33" t="str">
        <f>all!DA57</f>
        <v>n.a.</v>
      </c>
      <c r="DB56" s="33">
        <f>all!DB57</f>
        <v>6499.4965340029539</v>
      </c>
      <c r="DC56" s="33">
        <f>all!DC57</f>
        <v>1.458680653389838</v>
      </c>
      <c r="DD56" s="33">
        <f>all!DD57</f>
        <v>3.4138604794591219</v>
      </c>
      <c r="DE56" s="33">
        <f>all!DE57</f>
        <v>9.4327626214635689</v>
      </c>
      <c r="DF56" s="33">
        <f>all!DF57</f>
        <v>5.5264848887960391E-2</v>
      </c>
      <c r="DG56" s="33" t="str">
        <f>all!DG57</f>
        <v>n.a.</v>
      </c>
      <c r="DH56" s="33" t="str">
        <f>all!DH57</f>
        <v>n.a.</v>
      </c>
      <c r="DI56" s="33">
        <f>all!DI57</f>
        <v>4.4738764768500541E-2</v>
      </c>
      <c r="DJ56" s="33">
        <f>all!DJ57</f>
        <v>0.49374461800953146</v>
      </c>
      <c r="DK56" s="33">
        <f>all!DK57</f>
        <v>1.3704573970979307E-2</v>
      </c>
      <c r="DL56" s="33">
        <f>all!DL57</f>
        <v>9.7909349728513223E-4</v>
      </c>
      <c r="DM56" s="33" t="str">
        <f>all!DM57</f>
        <v>n.a.</v>
      </c>
      <c r="DN56" s="33" t="str">
        <f>all!DN57</f>
        <v>n.a.</v>
      </c>
      <c r="DO56" s="33">
        <f>all!DO57</f>
        <v>7.1376406371655626E-2</v>
      </c>
      <c r="DP56" s="33">
        <f>all!DP57</f>
        <v>1.6936770209136837E-2</v>
      </c>
      <c r="DQ56" s="33">
        <f>all!DQ57</f>
        <v>6.9743295362143475E-4</v>
      </c>
      <c r="DR56" s="33">
        <f>all!DR57</f>
        <v>9.3041262642735488E-5</v>
      </c>
      <c r="DS56" s="33">
        <f>all!DS57</f>
        <v>2.1836988597102174</v>
      </c>
      <c r="DT56" s="33">
        <f>all!DT57</f>
        <v>7.3473031219281448E-2</v>
      </c>
      <c r="DU56" s="33"/>
      <c r="DV56" s="33" t="str">
        <f>all!DV57</f>
        <v>n.a.</v>
      </c>
      <c r="DW56" s="33" t="str">
        <f>all!DW57</f>
        <v>n.a.</v>
      </c>
      <c r="DX56" s="33" t="str">
        <f>all!DX57</f>
        <v>n.a.</v>
      </c>
      <c r="DY56" s="33" t="str">
        <f>all!DY57</f>
        <v>n.a.</v>
      </c>
      <c r="DZ56" s="33" t="str">
        <f>all!DZ57</f>
        <v>n.a.</v>
      </c>
      <c r="EA56" s="33" t="str">
        <f>all!EA57</f>
        <v>n.a.</v>
      </c>
      <c r="EB56" s="33" t="str">
        <f>all!EB57</f>
        <v>n.a.</v>
      </c>
      <c r="EC56" s="33" t="str">
        <f>all!EC57</f>
        <v>n.a.</v>
      </c>
      <c r="ED56" s="33" t="str">
        <f>all!ED57</f>
        <v>n.a.</v>
      </c>
      <c r="EE56" s="33" t="str">
        <f>all!EE57</f>
        <v>n.a.</v>
      </c>
      <c r="EF56" s="33" t="str">
        <f>all!EF57</f>
        <v>n.a.</v>
      </c>
      <c r="EG56" s="33" t="str">
        <f>all!EG57</f>
        <v>n.a.</v>
      </c>
      <c r="EH56" s="33" t="str">
        <f>all!EH57</f>
        <v>n.a.</v>
      </c>
      <c r="EI56" s="33" t="str">
        <f>all!EI57</f>
        <v>n.a.</v>
      </c>
      <c r="EJ56" s="33" t="str">
        <f>all!EJ57</f>
        <v>n.a.</v>
      </c>
      <c r="EK56" s="33" t="str">
        <f>all!EK57</f>
        <v>n.a.</v>
      </c>
      <c r="EL56" s="33" t="str">
        <f>all!EL57</f>
        <v>n.a.</v>
      </c>
      <c r="EM56" s="33" t="str">
        <f>all!EM57</f>
        <v>n.a.</v>
      </c>
      <c r="EN56" s="33" t="str">
        <f>all!EN57</f>
        <v>n.a.</v>
      </c>
      <c r="EO56" s="33" t="str">
        <f>all!EO57</f>
        <v>n.a.</v>
      </c>
      <c r="EP56" s="33"/>
      <c r="EQ56" s="33" t="str">
        <f>all!EQ57</f>
        <v>n.a.</v>
      </c>
    </row>
    <row r="57" spans="1:147" s="3" customFormat="1">
      <c r="A57" s="33" t="str">
        <f>all!A58</f>
        <v>LM-JB-6a-01</v>
      </c>
      <c r="B57" s="33" t="str">
        <f>all!B58</f>
        <v>Fakos</v>
      </c>
      <c r="C57" s="33" t="str">
        <f>all!C58</f>
        <v>epithermal</v>
      </c>
      <c r="D57" s="33" t="str">
        <f>all!D58</f>
        <v>epithermal IS</v>
      </c>
      <c r="E57" s="33" t="str">
        <f>all!E58</f>
        <v>pyrite</v>
      </c>
      <c r="F57" s="33" t="str">
        <f>all!F58</f>
        <v>euhedral</v>
      </c>
      <c r="G57" s="33">
        <f>all!G58</f>
        <v>23.4567737801055</v>
      </c>
      <c r="H57" s="33">
        <f>all!H58</f>
        <v>543003.78034497204</v>
      </c>
      <c r="I57" s="33">
        <f>all!I58</f>
        <v>4.03530768661608</v>
      </c>
      <c r="J57" s="33">
        <f>all!J58</f>
        <v>269.774756680351</v>
      </c>
      <c r="K57" s="33">
        <f>all!K58</f>
        <v>167.73365698685001</v>
      </c>
      <c r="L57" s="33">
        <f>all!L58</f>
        <v>1.9752217028174699</v>
      </c>
      <c r="M57" s="33">
        <f>all!M58</f>
        <v>5.0780393922433498E-2</v>
      </c>
      <c r="N57" s="33">
        <f>all!N58</f>
        <v>0.89611098538357403</v>
      </c>
      <c r="O57" s="33">
        <f>all!O58</f>
        <v>17598.307413990799</v>
      </c>
      <c r="P57" s="33">
        <f>all!P58</f>
        <v>5.48364079102286</v>
      </c>
      <c r="Q57" s="33">
        <f>all!Q58</f>
        <v>9.8470756419694698</v>
      </c>
      <c r="R57" s="33">
        <f>all!R58</f>
        <v>0.216101981750323</v>
      </c>
      <c r="S57" s="33">
        <f>all!S58</f>
        <v>2.0496009065683277E-2</v>
      </c>
      <c r="T57" s="33">
        <f>all!T58</f>
        <v>0.153708663941095</v>
      </c>
      <c r="U57" s="33">
        <f>all!U58</f>
        <v>286.16273303520097</v>
      </c>
      <c r="V57" s="33">
        <f>all!V58</f>
        <v>6.8956818830722897</v>
      </c>
      <c r="W57" s="33">
        <f>all!W58</f>
        <v>13.044300847467101</v>
      </c>
      <c r="X57" s="33">
        <f>all!X58</f>
        <v>0.72697530671949895</v>
      </c>
      <c r="Y57" s="33">
        <f>all!Y58</f>
        <v>931.78769137555798</v>
      </c>
      <c r="Z57" s="33">
        <f>all!Z58</f>
        <v>0.30943956415483997</v>
      </c>
      <c r="AA57" s="33">
        <f>all!AA58</f>
        <v>1.4958062556599429E-2</v>
      </c>
      <c r="AB57" s="33">
        <f>all!AB58</f>
        <v>5.8850753683251577E-3</v>
      </c>
      <c r="AC57" s="33">
        <f>all!AC58</f>
        <v>3.3209235002667581E-4</v>
      </c>
      <c r="AD57" s="33">
        <f>all!AD58</f>
        <v>2.293008976197323E-4</v>
      </c>
      <c r="AE57" s="33">
        <f>all!AE58</f>
        <v>7.8019415092970017E-4</v>
      </c>
      <c r="AF57" s="33">
        <f>all!AF58</f>
        <v>0.30711151873314751</v>
      </c>
      <c r="AG57" s="33">
        <f>all!AG58</f>
        <v>2.4402291985390114</v>
      </c>
      <c r="AH57" s="33">
        <f>all!AH58</f>
        <v>1.0567939170169394E-2</v>
      </c>
      <c r="AI57" s="33">
        <f>all!AI58</f>
        <v>7.6683016063721562E-2</v>
      </c>
      <c r="AJ57" s="33">
        <f>all!AJ58</f>
        <v>1.3589151601030256</v>
      </c>
      <c r="AK57" s="33">
        <f>all!AK58</f>
        <v>0.18015362474853172</v>
      </c>
      <c r="AL57" s="33">
        <f>all!AL58</f>
        <v>70.914724541159018</v>
      </c>
      <c r="AM57" s="33">
        <f>all!AM58</f>
        <v>2.4402291985390114</v>
      </c>
      <c r="AN57" s="33"/>
      <c r="AO57" s="33"/>
      <c r="AP57" s="33">
        <f>all!AP58</f>
        <v>0.51695105705861899</v>
      </c>
      <c r="AQ57" s="33">
        <f>all!AQ58</f>
        <v>12.846544430317399</v>
      </c>
      <c r="AR57" s="33">
        <f>all!AR58</f>
        <v>5.2073004374706897E-2</v>
      </c>
      <c r="AS57" s="33">
        <f>all!AS58</f>
        <v>0.62823615403658595</v>
      </c>
      <c r="AT57" s="33">
        <f>all!AT58</f>
        <v>0.324542507162974</v>
      </c>
      <c r="AU57" s="33">
        <f>all!AU58</f>
        <v>1.9752217028174699</v>
      </c>
      <c r="AV57" s="33">
        <f>all!AV58</f>
        <v>5.0780393922433498E-2</v>
      </c>
      <c r="AW57" s="33">
        <f>all!AW58</f>
        <v>0.71702067840445305</v>
      </c>
      <c r="AX57" s="33">
        <f>all!AX58</f>
        <v>0.45375514143403101</v>
      </c>
      <c r="AY57" s="33">
        <f>all!AY58</f>
        <v>1.86824012286537</v>
      </c>
      <c r="AZ57" s="33">
        <f>all!AZ58</f>
        <v>4.18581796876892E-2</v>
      </c>
      <c r="BA57" s="33">
        <f>all!BA58</f>
        <v>0.216101981750323</v>
      </c>
      <c r="BB57" s="33">
        <f>all!BB58</f>
        <v>1.31251575794754E-2</v>
      </c>
      <c r="BC57" s="33">
        <f>all!BC58</f>
        <v>0.153708663941095</v>
      </c>
      <c r="BD57" s="33">
        <f>all!BD58</f>
        <v>7.0900316027353305E-2</v>
      </c>
      <c r="BE57" s="33">
        <f>all!BE58</f>
        <v>1.22499802393669E-3</v>
      </c>
      <c r="BF57" s="33">
        <f>all!BF58</f>
        <v>3.9063615573063898E-2</v>
      </c>
      <c r="BG57" s="33">
        <f>all!BG58</f>
        <v>2.3124257752795599E-2</v>
      </c>
      <c r="BH57" s="33">
        <f>all!BH58</f>
        <v>7.5292798475301501E-2</v>
      </c>
      <c r="BI57" s="33">
        <f>all!BI58</f>
        <v>1.5512415129353601E-2</v>
      </c>
      <c r="BJ57" s="33"/>
      <c r="BK57" s="33">
        <f>all!BK58</f>
        <v>2.1017724850533801</v>
      </c>
      <c r="BL57" s="33">
        <f>all!BL58</f>
        <v>51960.0382666804</v>
      </c>
      <c r="BM57" s="33">
        <f>all!BM58</f>
        <v>4.1635854219603496</v>
      </c>
      <c r="BN57" s="33">
        <f>all!BN58</f>
        <v>212.71545772721799</v>
      </c>
      <c r="BO57" s="33">
        <f>all!BO58</f>
        <v>38.580764212468097</v>
      </c>
      <c r="BP57" s="33">
        <f>all!BP58</f>
        <v>0</v>
      </c>
      <c r="BQ57" s="33">
        <f>all!BQ58</f>
        <v>0.106185611963853</v>
      </c>
      <c r="BR57" s="33">
        <f>all!BR58</f>
        <v>0.42122492658291</v>
      </c>
      <c r="BS57" s="33">
        <f>all!BS58</f>
        <v>2079.4355744702998</v>
      </c>
      <c r="BT57" s="33">
        <f>all!BT58</f>
        <v>1.37126278109503</v>
      </c>
      <c r="BU57" s="33">
        <f>all!BU58</f>
        <v>1.87085051315351</v>
      </c>
      <c r="BV57" s="33">
        <f>all!BV58</f>
        <v>3.5636370539310199E-3</v>
      </c>
      <c r="BW57" s="33">
        <f>all!BW58</f>
        <v>1.0424683403896601E-2</v>
      </c>
      <c r="BX57" s="33">
        <f>all!BX58</f>
        <v>4.5776102846206403E-2</v>
      </c>
      <c r="BY57" s="33">
        <f>all!BY58</f>
        <v>45.310834381085897</v>
      </c>
      <c r="BZ57" s="33">
        <f>all!BZ58</f>
        <v>2.3755118102320001</v>
      </c>
      <c r="CA57" s="33">
        <f>all!CA58</f>
        <v>3.8463858149190799</v>
      </c>
      <c r="CB57" s="33">
        <f>all!CB58</f>
        <v>3.0916782744272599E-2</v>
      </c>
      <c r="CC57" s="33">
        <f>all!CC58</f>
        <v>102.86463821712201</v>
      </c>
      <c r="CD57" s="33">
        <f>all!CD58</f>
        <v>0.13996839535709499</v>
      </c>
      <c r="CE57" s="33"/>
      <c r="CF57" s="33">
        <f>all!CF58</f>
        <v>23.4567737801055</v>
      </c>
      <c r="CG57" s="33">
        <f>all!CG58</f>
        <v>543003.78034497204</v>
      </c>
      <c r="CH57" s="33">
        <f>all!CH58</f>
        <v>4.03530768661608</v>
      </c>
      <c r="CI57" s="33">
        <f>all!CI58</f>
        <v>269.774756680351</v>
      </c>
      <c r="CJ57" s="33">
        <f>all!CJ58</f>
        <v>167.73365698685001</v>
      </c>
      <c r="CK57" s="33">
        <f>all!CK58</f>
        <v>1.9752217028174699</v>
      </c>
      <c r="CL57" s="33">
        <f>all!CL58</f>
        <v>5.0780393922433498E-2</v>
      </c>
      <c r="CM57" s="33">
        <f>all!CM58</f>
        <v>0.89611098538357403</v>
      </c>
      <c r="CN57" s="33">
        <f>all!CN58</f>
        <v>17598.307413990799</v>
      </c>
      <c r="CO57" s="33">
        <f>all!CO58</f>
        <v>5.48364079102286</v>
      </c>
      <c r="CP57" s="33">
        <f>all!CP58</f>
        <v>9.8470756419694698</v>
      </c>
      <c r="CQ57" s="33">
        <f>all!CQ58</f>
        <v>0.216101981750323</v>
      </c>
      <c r="CR57" s="33">
        <f>all!CR58</f>
        <v>2.0496009065683277E-2</v>
      </c>
      <c r="CS57" s="33">
        <f>all!CS58</f>
        <v>0.153708663941095</v>
      </c>
      <c r="CT57" s="33">
        <f>all!CT58</f>
        <v>286.16273303520097</v>
      </c>
      <c r="CU57" s="33">
        <f>all!CU58</f>
        <v>6.8956818830722897</v>
      </c>
      <c r="CV57" s="33">
        <f>all!CV58</f>
        <v>13.044300847467101</v>
      </c>
      <c r="CW57" s="33">
        <f>all!CW58</f>
        <v>0.72697530671949895</v>
      </c>
      <c r="CX57" s="33">
        <f>all!CX58</f>
        <v>931.78769137555798</v>
      </c>
      <c r="CY57" s="33">
        <f>all!CY58</f>
        <v>0.30943956415483997</v>
      </c>
      <c r="CZ57" s="33"/>
      <c r="DA57" s="33">
        <f>all!DA58</f>
        <v>0.42696772468395267</v>
      </c>
      <c r="DB57" s="33">
        <f>all!DB58</f>
        <v>9723.4090848772867</v>
      </c>
      <c r="DC57" s="33">
        <f>all!DC58</f>
        <v>6.8472570412196856E-2</v>
      </c>
      <c r="DD57" s="33">
        <f>all!DD58</f>
        <v>4.5963388844461388</v>
      </c>
      <c r="DE57" s="33">
        <f>all!DE58</f>
        <v>2.6395627889536715</v>
      </c>
      <c r="DF57" s="33">
        <f>all!DF58</f>
        <v>3.0206785484286128E-2</v>
      </c>
      <c r="DG57" s="33">
        <f>all!DG58</f>
        <v>7.2831625033967988E-4</v>
      </c>
      <c r="DH57" s="33">
        <f>all!DH58</f>
        <v>1.23414265994157E-2</v>
      </c>
      <c r="DI57" s="33">
        <f>all!DI58</f>
        <v>234.88963682023339</v>
      </c>
      <c r="DJ57" s="33">
        <f>all!DJ58</f>
        <v>6.9448338285497221E-2</v>
      </c>
      <c r="DK57" s="33">
        <f>all!DK58</f>
        <v>9.1288031523372684E-2</v>
      </c>
      <c r="DL57" s="33">
        <f>all!DL58</f>
        <v>1.9224273580906049E-3</v>
      </c>
      <c r="DM57" s="33">
        <f>all!DM58</f>
        <v>1.7850867517012382E-4</v>
      </c>
      <c r="DN57" s="33">
        <f>all!DN58</f>
        <v>1.2948249005230816E-3</v>
      </c>
      <c r="DO57" s="33">
        <f>all!DO58</f>
        <v>2.3502195551511247</v>
      </c>
      <c r="DP57" s="33">
        <f>all!DP58</f>
        <v>5.4041394067964654E-2</v>
      </c>
      <c r="DQ57" s="33">
        <f>all!DQ58</f>
        <v>6.6225970082062671E-2</v>
      </c>
      <c r="DR57" s="33">
        <f>all!DR58</f>
        <v>3.5569212686139178E-3</v>
      </c>
      <c r="DS57" s="33">
        <f>all!DS58</f>
        <v>4.4970448425461296</v>
      </c>
      <c r="DT57" s="33">
        <f>all!DT58</f>
        <v>1.4807110799341066E-3</v>
      </c>
      <c r="DU57" s="33"/>
      <c r="DV57" s="33">
        <f>all!DV58</f>
        <v>4.2807038947573241E-3</v>
      </c>
      <c r="DW57" s="33">
        <f>all!DW58</f>
        <v>97.485202589406228</v>
      </c>
      <c r="DX57" s="33">
        <f>all!DX58</f>
        <v>6.8649404135757747E-4</v>
      </c>
      <c r="DY57" s="33">
        <f>all!DY58</f>
        <v>4.608209151836299E-2</v>
      </c>
      <c r="DZ57" s="33">
        <f>all!DZ58</f>
        <v>2.6463795874721672E-2</v>
      </c>
      <c r="EA57" s="33">
        <f>all!EA58</f>
        <v>3.0284795968219127E-4</v>
      </c>
      <c r="EB57" s="33">
        <f>all!EB58</f>
        <v>7.30197162268386E-6</v>
      </c>
      <c r="EC57" s="33">
        <f>all!EC58</f>
        <v>1.2373298930284696E-4</v>
      </c>
      <c r="ED57" s="33">
        <f>all!ED58</f>
        <v>2.3549625066362707</v>
      </c>
      <c r="EE57" s="33">
        <f>all!EE58</f>
        <v>6.9627691976766764E-4</v>
      </c>
      <c r="EF57" s="33">
        <f>all!EF58</f>
        <v>9.1523787278321631E-4</v>
      </c>
      <c r="EG57" s="33">
        <f>all!EG58</f>
        <v>1.9273921196872564E-5</v>
      </c>
      <c r="EH57" s="33">
        <f>all!EH58</f>
        <v>1.7896968245418268E-6</v>
      </c>
      <c r="EI57" s="33">
        <f>all!EI58</f>
        <v>1.2981688484301122E-5</v>
      </c>
      <c r="EJ57" s="33">
        <f>all!EJ58</f>
        <v>2.3562891107793298E-2</v>
      </c>
      <c r="EK57" s="33">
        <f>all!EK58</f>
        <v>5.4180958580906573E-4</v>
      </c>
      <c r="EL57" s="33">
        <f>all!EL58</f>
        <v>6.6397001851653688E-4</v>
      </c>
      <c r="EM57" s="33">
        <f>all!EM58</f>
        <v>3.5661071897580422E-5</v>
      </c>
      <c r="EN57" s="33">
        <f>all!EN58</f>
        <v>4.5086586782724737E-2</v>
      </c>
      <c r="EO57" s="33">
        <f>all!EO58</f>
        <v>1.4845350878865814E-5</v>
      </c>
      <c r="EP57" s="33"/>
      <c r="EQ57" s="33">
        <f>all!EQ58</f>
        <v>194.97040517881246</v>
      </c>
    </row>
    <row r="58" spans="1:147" s="3" customFormat="1">
      <c r="A58" s="33" t="str">
        <f>all!A59</f>
        <v>LM-JB-6A-02</v>
      </c>
      <c r="B58" s="33" t="str">
        <f>all!B59</f>
        <v>Fakos</v>
      </c>
      <c r="C58" s="33" t="str">
        <f>all!C59</f>
        <v>epithermal</v>
      </c>
      <c r="D58" s="33" t="str">
        <f>all!D59</f>
        <v>epithermal IS</v>
      </c>
      <c r="E58" s="33" t="str">
        <f>all!E59</f>
        <v>pyrite</v>
      </c>
      <c r="F58" s="33" t="str">
        <f>all!F59</f>
        <v>euhedral</v>
      </c>
      <c r="G58" s="33">
        <f>all!G59</f>
        <v>21.691557535551802</v>
      </c>
      <c r="H58" s="33">
        <f>all!H59</f>
        <v>543829.38832413103</v>
      </c>
      <c r="I58" s="33">
        <f>all!I59</f>
        <v>18.505904612997199</v>
      </c>
      <c r="J58" s="33">
        <f>all!J59</f>
        <v>1482.4264063686101</v>
      </c>
      <c r="K58" s="33">
        <f>all!K59</f>
        <v>167.84487724939299</v>
      </c>
      <c r="L58" s="33">
        <f>all!L59</f>
        <v>1.2386223847712901</v>
      </c>
      <c r="M58" s="33">
        <f>all!M59</f>
        <v>4.7701331488544899E-2</v>
      </c>
      <c r="N58" s="33">
        <f>all!N59</f>
        <v>0.606440752504256</v>
      </c>
      <c r="O58" s="33">
        <f>all!O59</f>
        <v>14254.815598773999</v>
      </c>
      <c r="P58" s="33">
        <f>all!P59</f>
        <v>4.6543929458267099</v>
      </c>
      <c r="Q58" s="33">
        <f>all!Q59</f>
        <v>8.8482769169427709</v>
      </c>
      <c r="R58" s="33">
        <f>all!R59</f>
        <v>0.296109219762906</v>
      </c>
      <c r="S58" s="33">
        <f>all!S59</f>
        <v>1.4970886010791894E-2</v>
      </c>
      <c r="T58" s="33">
        <f>all!T59</f>
        <v>0.13881104667744301</v>
      </c>
      <c r="U58" s="33">
        <f>all!U59</f>
        <v>226.59896948073401</v>
      </c>
      <c r="V58" s="33">
        <f>all!V59</f>
        <v>10.2725580090903</v>
      </c>
      <c r="W58" s="33">
        <f>all!W59</f>
        <v>8.1939499483119196</v>
      </c>
      <c r="X58" s="33">
        <f>all!X59</f>
        <v>0.33108777965844099</v>
      </c>
      <c r="Y58" s="33">
        <f>all!Y59</f>
        <v>769.62548563573796</v>
      </c>
      <c r="Z58" s="33">
        <f>all!Z59</f>
        <v>0.31841853259028402</v>
      </c>
      <c r="AA58" s="33">
        <f>all!AA59</f>
        <v>1.2483523319265298E-2</v>
      </c>
      <c r="AB58" s="33">
        <f>all!AB59</f>
        <v>6.0476076126585341E-3</v>
      </c>
      <c r="AC58" s="33">
        <f>all!AC59</f>
        <v>4.1373179362330892E-4</v>
      </c>
      <c r="AD58" s="33">
        <f>all!AD59</f>
        <v>1.29822125616194E-3</v>
      </c>
      <c r="AE58" s="33">
        <f>all!AE59</f>
        <v>4.3019336786248802E-4</v>
      </c>
      <c r="AF58" s="33">
        <f>all!AF59</f>
        <v>0.29442758031012345</v>
      </c>
      <c r="AG58" s="33">
        <f>all!AG59</f>
        <v>0.47813263398798594</v>
      </c>
      <c r="AH58" s="33">
        <f>all!AH59</f>
        <v>1.1496860592699552E-2</v>
      </c>
      <c r="AI58" s="33">
        <f>all!AI59</f>
        <v>1.7206320860783539E-2</v>
      </c>
      <c r="AJ58" s="33">
        <f>all!AJ59</f>
        <v>0.25150853433869985</v>
      </c>
      <c r="AK58" s="33">
        <f>all!AK59</f>
        <v>1.7890926522225185E-2</v>
      </c>
      <c r="AL58" s="33">
        <f>all!AL59</f>
        <v>12.24468483002919</v>
      </c>
      <c r="AM58" s="33">
        <f>all!AM59</f>
        <v>0.47813263398798594</v>
      </c>
      <c r="AN58" s="33"/>
      <c r="AO58" s="33"/>
      <c r="AP58" s="33">
        <f>all!AP59</f>
        <v>0.36820761810972902</v>
      </c>
      <c r="AQ58" s="33">
        <f>all!AQ59</f>
        <v>10.5163993060302</v>
      </c>
      <c r="AR58" s="33">
        <f>all!AR59</f>
        <v>3.8648816510658997E-2</v>
      </c>
      <c r="AS58" s="33">
        <f>all!AS59</f>
        <v>0.44395241318383999</v>
      </c>
      <c r="AT58" s="33">
        <f>all!AT59</f>
        <v>0.40592858352530398</v>
      </c>
      <c r="AU58" s="33">
        <f>all!AU59</f>
        <v>1.2386223847712901</v>
      </c>
      <c r="AV58" s="33">
        <f>all!AV59</f>
        <v>4.7701331488544899E-2</v>
      </c>
      <c r="AW58" s="33">
        <f>all!AW59</f>
        <v>0.606440752504256</v>
      </c>
      <c r="AX58" s="33">
        <f>all!AX59</f>
        <v>0.352983994599393</v>
      </c>
      <c r="AY58" s="33">
        <f>all!AY59</f>
        <v>2.21058395950016</v>
      </c>
      <c r="AZ58" s="33">
        <f>all!AZ59</f>
        <v>3.28457842960845E-2</v>
      </c>
      <c r="BA58" s="33">
        <f>all!BA59</f>
        <v>0.296109219762906</v>
      </c>
      <c r="BB58" s="33">
        <f>all!BB59</f>
        <v>1.54428435694952E-2</v>
      </c>
      <c r="BC58" s="33">
        <f>all!BC59</f>
        <v>0.13881104667744301</v>
      </c>
      <c r="BD58" s="33">
        <f>all!BD59</f>
        <v>4.4157080334238701E-2</v>
      </c>
      <c r="BE58" s="33">
        <f>all!BE59</f>
        <v>0.20197327504253099</v>
      </c>
      <c r="BF58" s="33">
        <f>all!BF59</f>
        <v>2.3240976105472301E-2</v>
      </c>
      <c r="BG58" s="33">
        <f>all!BG59</f>
        <v>2.3890976782824199E-2</v>
      </c>
      <c r="BH58" s="33">
        <f>all!BH59</f>
        <v>5.2255628944330501E-2</v>
      </c>
      <c r="BI58" s="33">
        <f>all!BI59</f>
        <v>2.1805865499307599E-2</v>
      </c>
      <c r="BJ58" s="33"/>
      <c r="BK58" s="33">
        <f>all!BK59</f>
        <v>1.75520718813965</v>
      </c>
      <c r="BL58" s="33">
        <f>all!BL59</f>
        <v>24841.135026418098</v>
      </c>
      <c r="BM58" s="33">
        <f>all!BM59</f>
        <v>11.3919514069052</v>
      </c>
      <c r="BN58" s="33">
        <f>all!BN59</f>
        <v>852.78175716023497</v>
      </c>
      <c r="BO58" s="33">
        <f>all!BO59</f>
        <v>62.479124043342601</v>
      </c>
      <c r="BP58" s="33">
        <f>all!BP59</f>
        <v>0.57150137279134505</v>
      </c>
      <c r="BQ58" s="33">
        <f>all!BQ59</f>
        <v>1.90699796045633E-3</v>
      </c>
      <c r="BR58" s="33">
        <f>all!BR59</f>
        <v>0.37812263382306399</v>
      </c>
      <c r="BS58" s="33">
        <f>all!BS59</f>
        <v>2320.0627422203302</v>
      </c>
      <c r="BT58" s="33">
        <f>all!BT59</f>
        <v>2.05014276573585</v>
      </c>
      <c r="BU58" s="33">
        <f>all!BU59</f>
        <v>2.0297531947827099</v>
      </c>
      <c r="BV58" s="33">
        <f>all!BV59</f>
        <v>5.7258068193804896E-3</v>
      </c>
      <c r="BW58" s="33">
        <f>all!BW59</f>
        <v>2.4110941397565699E-4</v>
      </c>
      <c r="BX58" s="33">
        <f>all!BX59</f>
        <v>8.2020761498522596E-2</v>
      </c>
      <c r="BY58" s="33">
        <f>all!BY59</f>
        <v>47.896838929045103</v>
      </c>
      <c r="BZ58" s="33">
        <f>all!BZ59</f>
        <v>1.3593313572985</v>
      </c>
      <c r="CA58" s="33">
        <f>all!CA59</f>
        <v>1.2886613691887401</v>
      </c>
      <c r="CB58" s="33">
        <f>all!CB59</f>
        <v>3.2525733262526897E-2</v>
      </c>
      <c r="CC58" s="33">
        <f>all!CC59</f>
        <v>199.26957153911999</v>
      </c>
      <c r="CD58" s="33">
        <f>all!CD59</f>
        <v>0.12289243302201799</v>
      </c>
      <c r="CE58" s="33"/>
      <c r="CF58" s="33">
        <f>all!CF59</f>
        <v>21.691557535551802</v>
      </c>
      <c r="CG58" s="33">
        <f>all!CG59</f>
        <v>543829.38832413103</v>
      </c>
      <c r="CH58" s="33">
        <f>all!CH59</f>
        <v>18.505904612997199</v>
      </c>
      <c r="CI58" s="33">
        <f>all!CI59</f>
        <v>1482.4264063686101</v>
      </c>
      <c r="CJ58" s="33">
        <f>all!CJ59</f>
        <v>167.84487724939299</v>
      </c>
      <c r="CK58" s="33">
        <f>all!CK59</f>
        <v>1.2386223847712901</v>
      </c>
      <c r="CL58" s="33">
        <f>all!CL59</f>
        <v>4.7701331488544899E-2</v>
      </c>
      <c r="CM58" s="33">
        <f>all!CM59</f>
        <v>0.606440752504256</v>
      </c>
      <c r="CN58" s="33">
        <f>all!CN59</f>
        <v>14254.815598773999</v>
      </c>
      <c r="CO58" s="33">
        <f>all!CO59</f>
        <v>4.6543929458267099</v>
      </c>
      <c r="CP58" s="33">
        <f>all!CP59</f>
        <v>8.8482769169427709</v>
      </c>
      <c r="CQ58" s="33">
        <f>all!CQ59</f>
        <v>0.296109219762906</v>
      </c>
      <c r="CR58" s="33">
        <f>all!CR59</f>
        <v>1.4970886010791894E-2</v>
      </c>
      <c r="CS58" s="33">
        <f>all!CS59</f>
        <v>0.13881104667744301</v>
      </c>
      <c r="CT58" s="33">
        <f>all!CT59</f>
        <v>226.59896948073401</v>
      </c>
      <c r="CU58" s="33">
        <f>all!CU59</f>
        <v>10.2725580090903</v>
      </c>
      <c r="CV58" s="33">
        <f>all!CV59</f>
        <v>8.1939499483119196</v>
      </c>
      <c r="CW58" s="33">
        <f>all!CW59</f>
        <v>0.33108777965844099</v>
      </c>
      <c r="CX58" s="33">
        <f>all!CX59</f>
        <v>769.62548563573796</v>
      </c>
      <c r="CY58" s="33">
        <f>all!CY59</f>
        <v>0.31841853259028402</v>
      </c>
      <c r="CZ58" s="33"/>
      <c r="DA58" s="33">
        <f>all!DA59</f>
        <v>0.3948366920629417</v>
      </c>
      <c r="DB58" s="33">
        <f>all!DB59</f>
        <v>9738.1930042820495</v>
      </c>
      <c r="DC58" s="33">
        <f>all!DC59</f>
        <v>0.3140149289873484</v>
      </c>
      <c r="DD58" s="33">
        <f>all!DD59</f>
        <v>25.257122715136799</v>
      </c>
      <c r="DE58" s="33">
        <f>all!DE59</f>
        <v>2.6413130212663738</v>
      </c>
      <c r="DF58" s="33">
        <f>all!DF59</f>
        <v>1.8942076537257838E-2</v>
      </c>
      <c r="DG58" s="33">
        <f>all!DG59</f>
        <v>6.8415489133492392E-4</v>
      </c>
      <c r="DH58" s="33">
        <f>all!DH59</f>
        <v>8.3520279920707343E-3</v>
      </c>
      <c r="DI58" s="33">
        <f>all!DI59</f>
        <v>190.26309634036113</v>
      </c>
      <c r="DJ58" s="33">
        <f>all!DJ59</f>
        <v>5.8946212586457832E-2</v>
      </c>
      <c r="DK58" s="33">
        <f>all!DK59</f>
        <v>8.2028595238844912E-2</v>
      </c>
      <c r="DL58" s="33">
        <f>all!DL59</f>
        <v>2.6341658713373781E-3</v>
      </c>
      <c r="DM58" s="33">
        <f>all!DM59</f>
        <v>1.3038797062126057E-4</v>
      </c>
      <c r="DN58" s="33">
        <f>all!DN59</f>
        <v>1.1693290091605005E-3</v>
      </c>
      <c r="DO58" s="33">
        <f>all!DO59</f>
        <v>1.8610296442241623</v>
      </c>
      <c r="DP58" s="33">
        <f>all!DP59</f>
        <v>8.0505940510112076E-2</v>
      </c>
      <c r="DQ58" s="33">
        <f>all!DQ59</f>
        <v>4.1600718235212622E-2</v>
      </c>
      <c r="DR58" s="33">
        <f>all!DR59</f>
        <v>1.6199355801498508E-3</v>
      </c>
      <c r="DS58" s="33">
        <f>all!DS59</f>
        <v>3.714408714458195</v>
      </c>
      <c r="DT58" s="33">
        <f>all!DT59</f>
        <v>1.523676684817417E-3</v>
      </c>
      <c r="DU58" s="33"/>
      <c r="DV58" s="33">
        <f>all!DV59</f>
        <v>3.9626451386012996E-3</v>
      </c>
      <c r="DW58" s="33">
        <f>all!DW59</f>
        <v>97.73408587119836</v>
      </c>
      <c r="DX58" s="33">
        <f>all!DX59</f>
        <v>3.1515048039192557E-3</v>
      </c>
      <c r="DY58" s="33">
        <f>all!DY59</f>
        <v>0.25348458376365524</v>
      </c>
      <c r="DZ58" s="33">
        <f>all!DZ59</f>
        <v>2.6508646267295263E-2</v>
      </c>
      <c r="EA58" s="33">
        <f>all!EA59</f>
        <v>1.9010575514955669E-4</v>
      </c>
      <c r="EB58" s="33">
        <f>all!EB59</f>
        <v>6.8662895538757596E-6</v>
      </c>
      <c r="EC58" s="33">
        <f>all!EC59</f>
        <v>8.382230878118378E-5</v>
      </c>
      <c r="ED58" s="33">
        <f>all!ED59</f>
        <v>1.9095113218306845</v>
      </c>
      <c r="EE58" s="33">
        <f>all!EE59</f>
        <v>5.9159375873671328E-4</v>
      </c>
      <c r="EF58" s="33">
        <f>all!EF59</f>
        <v>8.232522981873367E-4</v>
      </c>
      <c r="EG58" s="33">
        <f>all!EG59</f>
        <v>2.6436916310352772E-5</v>
      </c>
      <c r="EH58" s="33">
        <f>all!EH59</f>
        <v>1.3085948400967307E-6</v>
      </c>
      <c r="EI58" s="33">
        <f>all!EI59</f>
        <v>1.1735575762641316E-5</v>
      </c>
      <c r="EJ58" s="33">
        <f>all!EJ59</f>
        <v>1.8677595625540756E-2</v>
      </c>
      <c r="EK58" s="33">
        <f>all!EK59</f>
        <v>8.079706881448243E-4</v>
      </c>
      <c r="EL58" s="33">
        <f>all!EL59</f>
        <v>4.1751156159217551E-4</v>
      </c>
      <c r="EM58" s="33">
        <f>all!EM59</f>
        <v>1.625793645972695E-5</v>
      </c>
      <c r="EN58" s="33">
        <f>all!EN59</f>
        <v>3.7278408848536559E-2</v>
      </c>
      <c r="EO58" s="33">
        <f>all!EO59</f>
        <v>1.5291866559679783E-5</v>
      </c>
      <c r="EP58" s="33"/>
      <c r="EQ58" s="33">
        <f>all!EQ59</f>
        <v>195.46817174239672</v>
      </c>
    </row>
    <row r="59" spans="1:147" s="3" customFormat="1">
      <c r="A59" s="33" t="str">
        <f>all!A60</f>
        <v>LM-JB-6A-03</v>
      </c>
      <c r="B59" s="33" t="str">
        <f>all!B60</f>
        <v>Fakos</v>
      </c>
      <c r="C59" s="33" t="str">
        <f>all!C60</f>
        <v>epithermal</v>
      </c>
      <c r="D59" s="33" t="str">
        <f>all!D60</f>
        <v>epithermal IS</v>
      </c>
      <c r="E59" s="33" t="str">
        <f>all!E60</f>
        <v>pyrite</v>
      </c>
      <c r="F59" s="33" t="str">
        <f>all!F60</f>
        <v>euhedral</v>
      </c>
      <c r="G59" s="33">
        <f>all!G60</f>
        <v>45.661163742078301</v>
      </c>
      <c r="H59" s="33">
        <f>all!H60</f>
        <v>552486.26811516704</v>
      </c>
      <c r="I59" s="33">
        <f>all!I60</f>
        <v>4.6948110630223603</v>
      </c>
      <c r="J59" s="33">
        <f>all!J60</f>
        <v>504.59376872983802</v>
      </c>
      <c r="K59" s="33">
        <f>all!K60</f>
        <v>164.69174889226699</v>
      </c>
      <c r="L59" s="33">
        <f>all!L60</f>
        <v>1.6354157185514</v>
      </c>
      <c r="M59" s="33">
        <f>all!M60</f>
        <v>6.5020324994568696E-2</v>
      </c>
      <c r="N59" s="33">
        <f>all!N60</f>
        <v>1.42094805088344</v>
      </c>
      <c r="O59" s="33">
        <f>all!O60</f>
        <v>27952.454043276401</v>
      </c>
      <c r="P59" s="33">
        <f>all!P60</f>
        <v>3.92011724886394</v>
      </c>
      <c r="Q59" s="33">
        <f>all!Q60</f>
        <v>2.64768281201698</v>
      </c>
      <c r="R59" s="33">
        <f>all!R60</f>
        <v>0.27498798384411999</v>
      </c>
      <c r="S59" s="33">
        <f>all!S60</f>
        <v>1.0049366037794121E-2</v>
      </c>
      <c r="T59" s="33">
        <f>all!T60</f>
        <v>0.15692176715102299</v>
      </c>
      <c r="U59" s="33">
        <f>all!U60</f>
        <v>62.684705264204801</v>
      </c>
      <c r="V59" s="33">
        <f>all!V60</f>
        <v>3.3054209741982499</v>
      </c>
      <c r="W59" s="33">
        <f>all!W60</f>
        <v>9.1049621320566896</v>
      </c>
      <c r="X59" s="33">
        <f>all!X60</f>
        <v>0.23302181503778699</v>
      </c>
      <c r="Y59" s="33">
        <f>all!Y60</f>
        <v>378.46502220213398</v>
      </c>
      <c r="Z59" s="33">
        <f>all!Z60</f>
        <v>8.7947748725315605E-2</v>
      </c>
      <c r="AA59" s="33">
        <f>all!AA60</f>
        <v>9.3041399913441764E-3</v>
      </c>
      <c r="AB59" s="33">
        <f>all!AB60</f>
        <v>1.0357938036266529E-2</v>
      </c>
      <c r="AC59" s="33">
        <f>all!AC60</f>
        <v>2.3238012383174393E-4</v>
      </c>
      <c r="AD59" s="33">
        <f>all!AD60</f>
        <v>1.6795702644761655E-4</v>
      </c>
      <c r="AE59" s="33">
        <f>all!AE60</f>
        <v>6.1570238032018873E-4</v>
      </c>
      <c r="AF59" s="33">
        <f>all!AF60</f>
        <v>0.16562879417354873</v>
      </c>
      <c r="AG59" s="33">
        <f>all!AG60</f>
        <v>0.56395939612370505</v>
      </c>
      <c r="AH59" s="33">
        <f>all!AH60</f>
        <v>6.995845472353537E-3</v>
      </c>
      <c r="AI59" s="33">
        <f>all!AI60</f>
        <v>1.8732968706241786E-2</v>
      </c>
      <c r="AJ59" s="33">
        <f>all!AJ60</f>
        <v>0.83498935233834548</v>
      </c>
      <c r="AK59" s="33">
        <f>all!AK60</f>
        <v>4.9633906862223215E-2</v>
      </c>
      <c r="AL59" s="33">
        <f>all!AL60</f>
        <v>13.351912233045329</v>
      </c>
      <c r="AM59" s="33">
        <f>all!AM60</f>
        <v>0.56395939612370505</v>
      </c>
      <c r="AN59" s="33"/>
      <c r="AO59" s="33"/>
      <c r="AP59" s="33">
        <f>all!AP60</f>
        <v>0.46802731974129702</v>
      </c>
      <c r="AQ59" s="33">
        <f>all!AQ60</f>
        <v>8.3449467175100001</v>
      </c>
      <c r="AR59" s="33">
        <f>all!AR60</f>
        <v>7.1831434213844303E-2</v>
      </c>
      <c r="AS59" s="33">
        <f>all!AS60</f>
        <v>0.36995378651265798</v>
      </c>
      <c r="AT59" s="33">
        <f>all!AT60</f>
        <v>0.34710928252105699</v>
      </c>
      <c r="AU59" s="33">
        <f>all!AU60</f>
        <v>1.6354157185514</v>
      </c>
      <c r="AV59" s="33">
        <f>all!AV60</f>
        <v>6.5020324994568696E-2</v>
      </c>
      <c r="AW59" s="33">
        <f>all!AW60</f>
        <v>0.63481568918718101</v>
      </c>
      <c r="AX59" s="33">
        <f>all!AX60</f>
        <v>0.25371338404561899</v>
      </c>
      <c r="AY59" s="33">
        <f>all!AY60</f>
        <v>2.0098660897206</v>
      </c>
      <c r="AZ59" s="33">
        <f>all!AZ60</f>
        <v>2.6039940339598298E-2</v>
      </c>
      <c r="BA59" s="33">
        <f>all!BA60</f>
        <v>0.27498798384411999</v>
      </c>
      <c r="BB59" s="33">
        <f>all!BB60</f>
        <v>1.05829000461076E-2</v>
      </c>
      <c r="BC59" s="33">
        <f>all!BC60</f>
        <v>0.15692176715102299</v>
      </c>
      <c r="BD59" s="33">
        <f>all!BD60</f>
        <v>6.8183689473040598E-2</v>
      </c>
      <c r="BE59" s="33">
        <f>all!BE60</f>
        <v>0.44603102881442702</v>
      </c>
      <c r="BF59" s="33">
        <f>all!BF60</f>
        <v>1.88326262363298E-4</v>
      </c>
      <c r="BG59" s="33">
        <f>all!BG60</f>
        <v>1.8448424761367599E-2</v>
      </c>
      <c r="BH59" s="33">
        <f>all!BH60</f>
        <v>5.6462079407619797E-2</v>
      </c>
      <c r="BI59" s="33">
        <f>all!BI60</f>
        <v>2.50188986479945E-2</v>
      </c>
      <c r="BJ59" s="33"/>
      <c r="BK59" s="33">
        <f>all!BK60</f>
        <v>28.584575112116902</v>
      </c>
      <c r="BL59" s="33">
        <f>all!BL60</f>
        <v>49624.537681743102</v>
      </c>
      <c r="BM59" s="33">
        <f>all!BM60</f>
        <v>1.8862750475196599</v>
      </c>
      <c r="BN59" s="33">
        <f>all!BN60</f>
        <v>228.60651773901699</v>
      </c>
      <c r="BO59" s="33">
        <f>all!BO60</f>
        <v>28.9821876353002</v>
      </c>
      <c r="BP59" s="33">
        <f>all!BP60</f>
        <v>1.59970240234685</v>
      </c>
      <c r="BQ59" s="33">
        <f>all!BQ60</f>
        <v>3.73394523547785E-2</v>
      </c>
      <c r="BR59" s="33">
        <f>all!BR60</f>
        <v>0.75150203723658104</v>
      </c>
      <c r="BS59" s="33">
        <f>all!BS60</f>
        <v>2613.2160255683898</v>
      </c>
      <c r="BT59" s="33">
        <f>all!BT60</f>
        <v>2.25034820684693</v>
      </c>
      <c r="BU59" s="33">
        <f>all!BU60</f>
        <v>1.2379926396109799</v>
      </c>
      <c r="BV59" s="33">
        <f>all!BV60</f>
        <v>4.7114789973183198E-3</v>
      </c>
      <c r="BW59" s="33">
        <f>all!BW60</f>
        <v>2.1026167037721199E-4</v>
      </c>
      <c r="BX59" s="33">
        <f>all!BX60</f>
        <v>0.100543023755471</v>
      </c>
      <c r="BY59" s="33">
        <f>all!BY60</f>
        <v>30.304654259406799</v>
      </c>
      <c r="BZ59" s="33">
        <f>all!BZ60</f>
        <v>0.969709693865212</v>
      </c>
      <c r="CA59" s="33">
        <f>all!CA60</f>
        <v>1.73560158306143</v>
      </c>
      <c r="CB59" s="33">
        <f>all!CB60</f>
        <v>5.8816643877682401E-2</v>
      </c>
      <c r="CC59" s="33">
        <f>all!CC60</f>
        <v>182.403542591823</v>
      </c>
      <c r="CD59" s="33">
        <f>all!CD60</f>
        <v>0.124212459681561</v>
      </c>
      <c r="CE59" s="33"/>
      <c r="CF59" s="33">
        <f>all!CF60</f>
        <v>45.661163742078301</v>
      </c>
      <c r="CG59" s="33">
        <f>all!CG60</f>
        <v>552486.26811516704</v>
      </c>
      <c r="CH59" s="33">
        <f>all!CH60</f>
        <v>4.6948110630223603</v>
      </c>
      <c r="CI59" s="33">
        <f>all!CI60</f>
        <v>504.59376872983802</v>
      </c>
      <c r="CJ59" s="33">
        <f>all!CJ60</f>
        <v>164.69174889226699</v>
      </c>
      <c r="CK59" s="33">
        <f>all!CK60</f>
        <v>1.6354157185514</v>
      </c>
      <c r="CL59" s="33">
        <f>all!CL60</f>
        <v>6.5020324994568696E-2</v>
      </c>
      <c r="CM59" s="33">
        <f>all!CM60</f>
        <v>1.42094805088344</v>
      </c>
      <c r="CN59" s="33">
        <f>all!CN60</f>
        <v>27952.454043276401</v>
      </c>
      <c r="CO59" s="33">
        <f>all!CO60</f>
        <v>3.92011724886394</v>
      </c>
      <c r="CP59" s="33">
        <f>all!CP60</f>
        <v>2.64768281201698</v>
      </c>
      <c r="CQ59" s="33">
        <f>all!CQ60</f>
        <v>0.27498798384411999</v>
      </c>
      <c r="CR59" s="33">
        <f>all!CR60</f>
        <v>1.0049366037794121E-2</v>
      </c>
      <c r="CS59" s="33">
        <f>all!CS60</f>
        <v>0.15692176715102299</v>
      </c>
      <c r="CT59" s="33">
        <f>all!CT60</f>
        <v>62.684705264204801</v>
      </c>
      <c r="CU59" s="33">
        <f>all!CU60</f>
        <v>3.3054209741982499</v>
      </c>
      <c r="CV59" s="33">
        <f>all!CV60</f>
        <v>9.1049621320566896</v>
      </c>
      <c r="CW59" s="33">
        <f>all!CW60</f>
        <v>0.23302181503778699</v>
      </c>
      <c r="CX59" s="33">
        <f>all!CX60</f>
        <v>378.46502220213398</v>
      </c>
      <c r="CY59" s="33">
        <f>all!CY60</f>
        <v>8.7947748725315605E-2</v>
      </c>
      <c r="CZ59" s="33"/>
      <c r="DA59" s="33">
        <f>all!DA60</f>
        <v>0.83113915716370457</v>
      </c>
      <c r="DB59" s="33">
        <f>all!DB60</f>
        <v>9893.2092061091789</v>
      </c>
      <c r="DC59" s="33">
        <f>all!DC60</f>
        <v>7.966326388219816E-2</v>
      </c>
      <c r="DD59" s="33">
        <f>all!DD60</f>
        <v>8.5971126009029639</v>
      </c>
      <c r="DE59" s="33">
        <f>all!DE60</f>
        <v>2.5916934015086235</v>
      </c>
      <c r="DF59" s="33">
        <f>all!DF60</f>
        <v>2.5010180739431107E-2</v>
      </c>
      <c r="DG59" s="33">
        <f>all!DG60</f>
        <v>9.3255202723016356E-4</v>
      </c>
      <c r="DH59" s="33">
        <f>all!DH60</f>
        <v>1.9569591666209061E-2</v>
      </c>
      <c r="DI59" s="33">
        <f>all!DI60</f>
        <v>373.08939001938563</v>
      </c>
      <c r="DJ59" s="33">
        <f>all!DJ60</f>
        <v>4.964687498561221E-2</v>
      </c>
      <c r="DK59" s="33">
        <f>all!DK60</f>
        <v>2.4545536237899398E-2</v>
      </c>
      <c r="DL59" s="33">
        <f>all!DL60</f>
        <v>2.446272907848164E-3</v>
      </c>
      <c r="DM59" s="33">
        <f>all!DM60</f>
        <v>8.7524308364490949E-5</v>
      </c>
      <c r="DN59" s="33">
        <f>all!DN60</f>
        <v>1.3218917290120714E-3</v>
      </c>
      <c r="DO59" s="33">
        <f>all!DO60</f>
        <v>0.51482182378617602</v>
      </c>
      <c r="DP59" s="33">
        <f>all!DP60</f>
        <v>2.5904553089327979E-2</v>
      </c>
      <c r="DQ59" s="33">
        <f>all!DQ60</f>
        <v>4.6225930910891666E-2</v>
      </c>
      <c r="DR59" s="33">
        <f>all!DR60</f>
        <v>1.1401216001394781E-3</v>
      </c>
      <c r="DS59" s="33">
        <f>all!DS60</f>
        <v>1.8265686399716892</v>
      </c>
      <c r="DT59" s="33">
        <f>all!DT60</f>
        <v>4.2084213228684727E-4</v>
      </c>
      <c r="DU59" s="33"/>
      <c r="DV59" s="33">
        <f>all!DV60</f>
        <v>8.083463882171283E-3</v>
      </c>
      <c r="DW59" s="33">
        <f>all!DW60</f>
        <v>96.219024945538067</v>
      </c>
      <c r="DX59" s="33">
        <f>all!DX60</f>
        <v>7.7478616038877449E-4</v>
      </c>
      <c r="DY59" s="33">
        <f>all!DY60</f>
        <v>8.3613494324477858E-2</v>
      </c>
      <c r="DZ59" s="33">
        <f>all!DZ60</f>
        <v>2.5206200218323038E-2</v>
      </c>
      <c r="EA59" s="33">
        <f>all!EA60</f>
        <v>2.4324313317600945E-4</v>
      </c>
      <c r="EB59" s="33">
        <f>all!EB60</f>
        <v>9.069781594799621E-6</v>
      </c>
      <c r="EC59" s="33">
        <f>all!EC60</f>
        <v>1.9032924397699062E-4</v>
      </c>
      <c r="ED59" s="33">
        <f>all!ED60</f>
        <v>3.6285796223760443</v>
      </c>
      <c r="EE59" s="33">
        <f>all!EE60</f>
        <v>4.8285382459705702E-4</v>
      </c>
      <c r="EF59" s="33">
        <f>all!EF60</f>
        <v>2.3872411008125073E-4</v>
      </c>
      <c r="EG59" s="33">
        <f>all!EG60</f>
        <v>2.3791874713261661E-5</v>
      </c>
      <c r="EH59" s="33">
        <f>all!EH60</f>
        <v>8.5124082938259703E-7</v>
      </c>
      <c r="EI59" s="33">
        <f>all!EI60</f>
        <v>1.2856407925809439E-5</v>
      </c>
      <c r="EJ59" s="33">
        <f>all!EJ60</f>
        <v>5.0070359246826195E-3</v>
      </c>
      <c r="EK59" s="33">
        <f>all!EK60</f>
        <v>2.5194158821243849E-4</v>
      </c>
      <c r="EL59" s="33">
        <f>all!EL60</f>
        <v>4.4958252744713259E-4</v>
      </c>
      <c r="EM59" s="33">
        <f>all!EM60</f>
        <v>1.1088554421453583E-5</v>
      </c>
      <c r="EN59" s="33">
        <f>all!EN60</f>
        <v>1.7764776815357881E-2</v>
      </c>
      <c r="EO59" s="33">
        <f>all!EO60</f>
        <v>4.0930115578306631E-6</v>
      </c>
      <c r="EP59" s="33"/>
      <c r="EQ59" s="33">
        <f>all!EQ60</f>
        <v>192.43804989107613</v>
      </c>
    </row>
    <row r="60" spans="1:147" s="3" customFormat="1">
      <c r="A60" s="33" t="str">
        <f>all!A61</f>
        <v>LM-JB-6A-04</v>
      </c>
      <c r="B60" s="33" t="str">
        <f>all!B61</f>
        <v>Fakos</v>
      </c>
      <c r="C60" s="33" t="str">
        <f>all!C61</f>
        <v>epithermal</v>
      </c>
      <c r="D60" s="33" t="str">
        <f>all!D61</f>
        <v>epithermal IS</v>
      </c>
      <c r="E60" s="33" t="str">
        <f>all!E61</f>
        <v>pyrite</v>
      </c>
      <c r="F60" s="33" t="str">
        <f>all!F61</f>
        <v xml:space="preserve">subhedral  </v>
      </c>
      <c r="G60" s="33">
        <f>all!G61</f>
        <v>22.351728158952401</v>
      </c>
      <c r="H60" s="33">
        <f>all!H61</f>
        <v>525431.16555498098</v>
      </c>
      <c r="I60" s="33">
        <f>all!I61</f>
        <v>122.018603817103</v>
      </c>
      <c r="J60" s="33">
        <f>all!J61</f>
        <v>683.73345430892095</v>
      </c>
      <c r="K60" s="33">
        <f>all!K61</f>
        <v>1.8664963714502201</v>
      </c>
      <c r="L60" s="33">
        <f>all!L61</f>
        <v>1.42592921820097</v>
      </c>
      <c r="M60" s="33">
        <f>all!M61</f>
        <v>6.7328431689236107E-2</v>
      </c>
      <c r="N60" s="33">
        <f>all!N61</f>
        <v>1.1966676747303</v>
      </c>
      <c r="O60" s="33">
        <f>all!O61</f>
        <v>948.332117782669</v>
      </c>
      <c r="P60" s="33">
        <f>all!P61</f>
        <v>41.423095469792599</v>
      </c>
      <c r="Q60" s="33">
        <f>all!Q61</f>
        <v>4.2179858660307802E-2</v>
      </c>
      <c r="R60" s="33">
        <f>all!R61</f>
        <v>0.15258462528248601</v>
      </c>
      <c r="S60" s="33">
        <f>all!S61</f>
        <v>1.0961584105078095E-2</v>
      </c>
      <c r="T60" s="33">
        <f>all!T61</f>
        <v>0.14141450306800099</v>
      </c>
      <c r="U60" s="33">
        <f>all!U61</f>
        <v>0.95870347288636204</v>
      </c>
      <c r="V60" s="33">
        <f>all!V61</f>
        <v>6.2203943197407598</v>
      </c>
      <c r="W60" s="33">
        <f>all!W61</f>
        <v>0.36312265544357403</v>
      </c>
      <c r="X60" s="33">
        <f>all!X61</f>
        <v>2.9792870015962199E-2</v>
      </c>
      <c r="Y60" s="33">
        <f>all!Y61</f>
        <v>9.6318904761808408</v>
      </c>
      <c r="Z60" s="33">
        <f>all!Z61</f>
        <v>1.2299481002784101</v>
      </c>
      <c r="AA60" s="33">
        <f>all!AA61</f>
        <v>0.17845931488087341</v>
      </c>
      <c r="AB60" s="33">
        <f>all!AB61</f>
        <v>4.3006194445659176</v>
      </c>
      <c r="AC60" s="33">
        <f>all!AC61</f>
        <v>0.12769539929051385</v>
      </c>
      <c r="AD60" s="33">
        <f>all!AD61</f>
        <v>0.12866653098536754</v>
      </c>
      <c r="AE60" s="33">
        <f>all!AE61</f>
        <v>3.0931487530551144E-3</v>
      </c>
      <c r="AF60" s="33">
        <f>all!AF61</f>
        <v>9.9534299653550401E-2</v>
      </c>
      <c r="AG60" s="33">
        <f>all!AG61</f>
        <v>3.4568383296314665E-4</v>
      </c>
      <c r="AH60" s="33">
        <f>all!AH61</f>
        <v>4.379187944943558E-3</v>
      </c>
      <c r="AI60" s="33">
        <f>all!AI61</f>
        <v>1.0080004702578081E-2</v>
      </c>
      <c r="AJ60" s="33">
        <f>all!AJ61</f>
        <v>0.33948180174133774</v>
      </c>
      <c r="AK60" s="33">
        <f>all!AK61</f>
        <v>2.4416661954778258E-4</v>
      </c>
      <c r="AL60" s="33">
        <f>all!AL61</f>
        <v>7.857027067146161E-3</v>
      </c>
      <c r="AM60" s="33">
        <f>all!AM61</f>
        <v>3.4568383296314665E-4</v>
      </c>
      <c r="AN60" s="33"/>
      <c r="AO60" s="33"/>
      <c r="AP60" s="33">
        <f>all!AP61</f>
        <v>0.52430719670103298</v>
      </c>
      <c r="AQ60" s="33">
        <f>all!AQ61</f>
        <v>11.340757314423101</v>
      </c>
      <c r="AR60" s="33">
        <f>all!AR61</f>
        <v>5.1310415458174899E-2</v>
      </c>
      <c r="AS60" s="33">
        <f>all!AS61</f>
        <v>0.51127187188054002</v>
      </c>
      <c r="AT60" s="33">
        <f>all!AT61</f>
        <v>0.28444030629336498</v>
      </c>
      <c r="AU60" s="33">
        <f>all!AU61</f>
        <v>1.42592921820097</v>
      </c>
      <c r="AV60" s="33">
        <f>all!AV61</f>
        <v>6.7328431689236107E-2</v>
      </c>
      <c r="AW60" s="33">
        <f>all!AW61</f>
        <v>1.1966676747303</v>
      </c>
      <c r="AX60" s="33">
        <f>all!AX61</f>
        <v>0.43689538831893598</v>
      </c>
      <c r="AY60" s="33">
        <f>all!AY61</f>
        <v>2.2320063520055302</v>
      </c>
      <c r="AZ60" s="33">
        <f>all!AZ61</f>
        <v>4.2179858660307802E-2</v>
      </c>
      <c r="BA60" s="33">
        <f>all!BA61</f>
        <v>0.15258462528248601</v>
      </c>
      <c r="BB60" s="33">
        <f>all!BB61</f>
        <v>1.1442393415509299E-2</v>
      </c>
      <c r="BC60" s="33">
        <f>all!BC61</f>
        <v>0.14141450306800099</v>
      </c>
      <c r="BD60" s="33">
        <f>all!BD61</f>
        <v>6.7198444077157596E-2</v>
      </c>
      <c r="BE60" s="33">
        <f>all!BE61</f>
        <v>0.51533337537507296</v>
      </c>
      <c r="BF60" s="33">
        <f>all!BF61</f>
        <v>4.2385396456308698E-2</v>
      </c>
      <c r="BG60" s="33">
        <f>all!BG61</f>
        <v>1.8831635284894298E-2</v>
      </c>
      <c r="BH60" s="33">
        <f>all!BH61</f>
        <v>6.9338768940704301E-2</v>
      </c>
      <c r="BI60" s="33">
        <f>all!BI61</f>
        <v>2.1355833018012301E-2</v>
      </c>
      <c r="BJ60" s="33"/>
      <c r="BK60" s="33">
        <f>all!BK61</f>
        <v>0.54647411056572903</v>
      </c>
      <c r="BL60" s="33">
        <f>all!BL61</f>
        <v>57743.090916213601</v>
      </c>
      <c r="BM60" s="33">
        <f>all!BM61</f>
        <v>8.2088554554133601</v>
      </c>
      <c r="BN60" s="33">
        <f>all!BN61</f>
        <v>64.270661650801102</v>
      </c>
      <c r="BO60" s="33">
        <f>all!BO61</f>
        <v>0.86494689233419197</v>
      </c>
      <c r="BP60" s="33">
        <f>all!BP61</f>
        <v>4.7747447223753799E-2</v>
      </c>
      <c r="BQ60" s="33">
        <f>all!BQ61</f>
        <v>0.113657360068392</v>
      </c>
      <c r="BR60" s="33">
        <f>all!BR61</f>
        <v>1.7552630119853201</v>
      </c>
      <c r="BS60" s="33">
        <f>all!BS61</f>
        <v>136.75972555408799</v>
      </c>
      <c r="BT60" s="33">
        <f>all!BT61</f>
        <v>9.7541000898804793</v>
      </c>
      <c r="BU60" s="33">
        <f>all!BU61</f>
        <v>1.38283037751996E-3</v>
      </c>
      <c r="BV60" s="33">
        <f>all!BV61</f>
        <v>2.5375624487151598E-3</v>
      </c>
      <c r="BW60" s="33">
        <f>all!BW61</f>
        <v>1.47323920068619E-2</v>
      </c>
      <c r="BX60" s="33">
        <f>all!BX61</f>
        <v>2.6042024076793299E-3</v>
      </c>
      <c r="BY60" s="33">
        <f>all!BY61</f>
        <v>0.98296475171196396</v>
      </c>
      <c r="BZ60" s="33">
        <f>all!BZ61</f>
        <v>5.5427037903391403</v>
      </c>
      <c r="CA60" s="33">
        <f>all!CA61</f>
        <v>0.45845739705309702</v>
      </c>
      <c r="CB60" s="33">
        <f>all!CB61</f>
        <v>5.1865727648374799E-2</v>
      </c>
      <c r="CC60" s="33">
        <f>all!CC61</f>
        <v>4.5644470949323299</v>
      </c>
      <c r="CD60" s="33">
        <f>all!CD61</f>
        <v>0.46503843989437499</v>
      </c>
      <c r="CE60" s="33"/>
      <c r="CF60" s="33">
        <f>all!CF61</f>
        <v>22.351728158952401</v>
      </c>
      <c r="CG60" s="33">
        <f>all!CG61</f>
        <v>525431.16555498098</v>
      </c>
      <c r="CH60" s="33">
        <f>all!CH61</f>
        <v>122.018603817103</v>
      </c>
      <c r="CI60" s="33">
        <f>all!CI61</f>
        <v>683.73345430892095</v>
      </c>
      <c r="CJ60" s="33">
        <f>all!CJ61</f>
        <v>1.8664963714502201</v>
      </c>
      <c r="CK60" s="33">
        <f>all!CK61</f>
        <v>1.42592921820097</v>
      </c>
      <c r="CL60" s="33">
        <f>all!CL61</f>
        <v>6.7328431689236107E-2</v>
      </c>
      <c r="CM60" s="33">
        <f>all!CM61</f>
        <v>1.1966676747303</v>
      </c>
      <c r="CN60" s="33">
        <f>all!CN61</f>
        <v>948.332117782669</v>
      </c>
      <c r="CO60" s="33">
        <f>all!CO61</f>
        <v>41.423095469792599</v>
      </c>
      <c r="CP60" s="33">
        <f>all!CP61</f>
        <v>4.2179858660307802E-2</v>
      </c>
      <c r="CQ60" s="33">
        <f>all!CQ61</f>
        <v>0.15258462528248601</v>
      </c>
      <c r="CR60" s="33">
        <f>all!CR61</f>
        <v>1.0961584105078095E-2</v>
      </c>
      <c r="CS60" s="33">
        <f>all!CS61</f>
        <v>0.14141450306800099</v>
      </c>
      <c r="CT60" s="33">
        <f>all!CT61</f>
        <v>0.95870347288636204</v>
      </c>
      <c r="CU60" s="33">
        <f>all!CU61</f>
        <v>6.2203943197407598</v>
      </c>
      <c r="CV60" s="33">
        <f>all!CV61</f>
        <v>0.36312265544357403</v>
      </c>
      <c r="CW60" s="33">
        <f>all!CW61</f>
        <v>2.9792870015962199E-2</v>
      </c>
      <c r="CX60" s="33">
        <f>all!CX61</f>
        <v>9.6318904761808408</v>
      </c>
      <c r="CY60" s="33">
        <f>all!CY61</f>
        <v>1.2299481002784101</v>
      </c>
      <c r="CZ60" s="33"/>
      <c r="DA60" s="33">
        <f>all!DA61</f>
        <v>0.40685332962865867</v>
      </c>
      <c r="DB60" s="33">
        <f>all!DB61</f>
        <v>9408.7414371023551</v>
      </c>
      <c r="DC60" s="33">
        <f>all!DC61</f>
        <v>2.0704561065257443</v>
      </c>
      <c r="DD60" s="33">
        <f>all!DD61</f>
        <v>11.649239170143849</v>
      </c>
      <c r="DE60" s="33">
        <f>all!DE61</f>
        <v>2.9372366025402386E-2</v>
      </c>
      <c r="DF60" s="33">
        <f>all!DF61</f>
        <v>2.1806533387382931E-2</v>
      </c>
      <c r="DG60" s="33">
        <f>all!DG61</f>
        <v>9.6565597706977768E-4</v>
      </c>
      <c r="DH60" s="33">
        <f>all!DH61</f>
        <v>1.6480755746182345E-2</v>
      </c>
      <c r="DI60" s="33">
        <f>all!DI61</f>
        <v>12.657659710719859</v>
      </c>
      <c r="DJ60" s="33">
        <f>all!DJ61</f>
        <v>0.52460860524053443</v>
      </c>
      <c r="DK60" s="33">
        <f>all!DK61</f>
        <v>3.9103145005022611E-4</v>
      </c>
      <c r="DL60" s="33">
        <f>all!DL61</f>
        <v>1.3573816199703411E-3</v>
      </c>
      <c r="DM60" s="33">
        <f>all!DM61</f>
        <v>9.5469213059608208E-5</v>
      </c>
      <c r="DN60" s="33">
        <f>all!DN61</f>
        <v>1.1912602398113134E-3</v>
      </c>
      <c r="DO60" s="33">
        <f>all!DO61</f>
        <v>7.873714461944497E-3</v>
      </c>
      <c r="DP60" s="33">
        <f>all!DP61</f>
        <v>4.8749171784802196E-2</v>
      </c>
      <c r="DQ60" s="33">
        <f>all!DQ61</f>
        <v>1.8435752438349252E-3</v>
      </c>
      <c r="DR60" s="33">
        <f>all!DR61</f>
        <v>1.4576959084211969E-4</v>
      </c>
      <c r="DS60" s="33">
        <f>all!DS61</f>
        <v>4.6485957896625685E-2</v>
      </c>
      <c r="DT60" s="33">
        <f>all!DT61</f>
        <v>5.8854716422585222E-3</v>
      </c>
      <c r="DU60" s="33"/>
      <c r="DV60" s="33">
        <f>all!DV61</f>
        <v>4.3111365124666968E-3</v>
      </c>
      <c r="DW60" s="33">
        <f>all!DW61</f>
        <v>99.697767701378396</v>
      </c>
      <c r="DX60" s="33">
        <f>all!DX61</f>
        <v>2.1939156615603191E-2</v>
      </c>
      <c r="DY60" s="33">
        <f>all!DY61</f>
        <v>0.12343873497287657</v>
      </c>
      <c r="DZ60" s="33">
        <f>all!DZ61</f>
        <v>3.1123815490271184E-4</v>
      </c>
      <c r="EA60" s="33">
        <f>all!EA61</f>
        <v>2.3106838619822991E-4</v>
      </c>
      <c r="EB60" s="33">
        <f>all!EB61</f>
        <v>1.0232372302389475E-5</v>
      </c>
      <c r="EC60" s="33">
        <f>all!EC61</f>
        <v>1.7463489340313666E-4</v>
      </c>
      <c r="ED60" s="33">
        <f>all!ED61</f>
        <v>0.13412425305961959</v>
      </c>
      <c r="EE60" s="33">
        <f>all!EE61</f>
        <v>5.5589057483465786E-3</v>
      </c>
      <c r="EF60" s="33">
        <f>all!EF61</f>
        <v>4.1434832630544619E-6</v>
      </c>
      <c r="EG60" s="33">
        <f>all!EG61</f>
        <v>1.4383211435301297E-5</v>
      </c>
      <c r="EH60" s="33">
        <f>all!EH61</f>
        <v>1.0116196188277371E-6</v>
      </c>
      <c r="EI60" s="33">
        <f>all!EI61</f>
        <v>1.2622940852881322E-5</v>
      </c>
      <c r="EJ60" s="33">
        <f>all!EJ61</f>
        <v>8.3432174284054186E-5</v>
      </c>
      <c r="EK60" s="33">
        <f>all!EK61</f>
        <v>5.1656043868632533E-4</v>
      </c>
      <c r="EL60" s="33">
        <f>all!EL61</f>
        <v>1.9535060839813244E-5</v>
      </c>
      <c r="EM60" s="33">
        <f>all!EM61</f>
        <v>1.5446170885718778E-6</v>
      </c>
      <c r="EN60" s="33">
        <f>all!EN61</f>
        <v>4.9257876441136019E-4</v>
      </c>
      <c r="EO60" s="33">
        <f>all!EO61</f>
        <v>6.2364173627843834E-5</v>
      </c>
      <c r="EP60" s="33"/>
      <c r="EQ60" s="33">
        <f>all!EQ61</f>
        <v>199.39553540275679</v>
      </c>
    </row>
    <row r="61" spans="1:147" s="3" customFormat="1">
      <c r="A61" s="33" t="str">
        <f>all!A62</f>
        <v>LM-JB-6A-05</v>
      </c>
      <c r="B61" s="33" t="str">
        <f>all!B62</f>
        <v>Fakos</v>
      </c>
      <c r="C61" s="33" t="str">
        <f>all!C62</f>
        <v>epithermal</v>
      </c>
      <c r="D61" s="33" t="str">
        <f>all!D62</f>
        <v>epithermal IS</v>
      </c>
      <c r="E61" s="33" t="str">
        <f>all!E62</f>
        <v>pyrite</v>
      </c>
      <c r="F61" s="33" t="str">
        <f>all!F62</f>
        <v xml:space="preserve">subhedral  </v>
      </c>
      <c r="G61" s="33">
        <f>all!G62</f>
        <v>28.763089321155899</v>
      </c>
      <c r="H61" s="33">
        <f>all!H62</f>
        <v>478526.32290972199</v>
      </c>
      <c r="I61" s="33">
        <f>all!I62</f>
        <v>91.347983125996706</v>
      </c>
      <c r="J61" s="33">
        <f>all!J62</f>
        <v>536.62817190595399</v>
      </c>
      <c r="K61" s="33">
        <f>all!K62</f>
        <v>30.715312461466301</v>
      </c>
      <c r="L61" s="33">
        <f>all!L62</f>
        <v>10.262617670342101</v>
      </c>
      <c r="M61" s="33">
        <f>all!M62</f>
        <v>0.55636442485994997</v>
      </c>
      <c r="N61" s="33">
        <f>all!N62</f>
        <v>0.55877253972442198</v>
      </c>
      <c r="O61" s="33">
        <f>all!O62</f>
        <v>7839.0765402529296</v>
      </c>
      <c r="P61" s="33">
        <f>all!P62</f>
        <v>19.168609174655799</v>
      </c>
      <c r="Q61" s="33">
        <f>all!Q62</f>
        <v>0.337243196867824</v>
      </c>
      <c r="R61" s="33">
        <f>all!R62</f>
        <v>0.151908826668745</v>
      </c>
      <c r="S61" s="33">
        <f>all!S62</f>
        <v>7.7549711551295362E-3</v>
      </c>
      <c r="T61" s="33">
        <f>all!T62</f>
        <v>0.18374520623440399</v>
      </c>
      <c r="U61" s="33">
        <f>all!U62</f>
        <v>35.657669262522802</v>
      </c>
      <c r="V61" s="33">
        <f>all!V62</f>
        <v>3.1802577841417601</v>
      </c>
      <c r="W61" s="33">
        <f>all!W62</f>
        <v>0.19411086451425</v>
      </c>
      <c r="X61" s="33">
        <f>all!X62</f>
        <v>5.0310908776268599E-2</v>
      </c>
      <c r="Y61" s="33">
        <f>all!Y62</f>
        <v>328.07719106876999</v>
      </c>
      <c r="Z61" s="33">
        <f>all!Z62</f>
        <v>25.618398749393499</v>
      </c>
      <c r="AA61" s="33">
        <f>all!AA62</f>
        <v>0.17022584334615545</v>
      </c>
      <c r="AB61" s="33">
        <f>all!AB62</f>
        <v>5.8427131469306462E-2</v>
      </c>
      <c r="AC61" s="33">
        <f>all!AC62</f>
        <v>7.8086497467065585E-2</v>
      </c>
      <c r="AD61" s="33">
        <f>all!AD62</f>
        <v>1.1652901034571266E-2</v>
      </c>
      <c r="AE61" s="33">
        <f>all!AE62</f>
        <v>1.5335082762800984E-4</v>
      </c>
      <c r="AF61" s="33">
        <f>all!AF62</f>
        <v>0.10868682807957963</v>
      </c>
      <c r="AG61" s="33">
        <f>all!AG62</f>
        <v>3.6918515913226336E-3</v>
      </c>
      <c r="AH61" s="33">
        <f>all!AH62</f>
        <v>1.0279385646079025E-3</v>
      </c>
      <c r="AI61" s="33">
        <f>all!AI62</f>
        <v>0.2804484332627018</v>
      </c>
      <c r="AJ61" s="33">
        <f>all!AJ62</f>
        <v>0.20984162450764179</v>
      </c>
      <c r="AK61" s="33">
        <f>all!AK62</f>
        <v>5.5076102454144525E-4</v>
      </c>
      <c r="AL61" s="33">
        <f>all!AL62</f>
        <v>0.39034982538519775</v>
      </c>
      <c r="AM61" s="33">
        <f>all!AM62</f>
        <v>3.6918515913226336E-3</v>
      </c>
      <c r="AN61" s="33"/>
      <c r="AO61" s="33"/>
      <c r="AP61" s="33">
        <f>all!AP62</f>
        <v>0.33051925134257298</v>
      </c>
      <c r="AQ61" s="33">
        <f>all!AQ62</f>
        <v>7.2685680681301799</v>
      </c>
      <c r="AR61" s="33">
        <f>all!AR62</f>
        <v>7.2082256452885698E-2</v>
      </c>
      <c r="AS61" s="33">
        <f>all!AS62</f>
        <v>0.357503231054074</v>
      </c>
      <c r="AT61" s="33">
        <f>all!AT62</f>
        <v>0.27431878361012901</v>
      </c>
      <c r="AU61" s="33">
        <f>all!AU62</f>
        <v>1.4583519064066901</v>
      </c>
      <c r="AV61" s="33">
        <f>all!AV62</f>
        <v>3.3438457367102999E-2</v>
      </c>
      <c r="AW61" s="33">
        <f>all!AW62</f>
        <v>0.32694955096183298</v>
      </c>
      <c r="AX61" s="33">
        <f>all!AX62</f>
        <v>0.38858506097273499</v>
      </c>
      <c r="AY61" s="33">
        <f>all!AY62</f>
        <v>1.26225052209693</v>
      </c>
      <c r="AZ61" s="33">
        <f>all!AZ62</f>
        <v>4.2955086423772E-2</v>
      </c>
      <c r="BA61" s="33">
        <f>all!BA62</f>
        <v>0.151908826668745</v>
      </c>
      <c r="BB61" s="33">
        <f>all!BB62</f>
        <v>8.3797048563265097E-3</v>
      </c>
      <c r="BC61" s="33">
        <f>all!BC62</f>
        <v>0.18374520623440399</v>
      </c>
      <c r="BD61" s="33">
        <f>all!BD62</f>
        <v>4.9034566270487301E-2</v>
      </c>
      <c r="BE61" s="33">
        <f>all!BE62</f>
        <v>0.37754299678905001</v>
      </c>
      <c r="BF61" s="33">
        <f>all!BF62</f>
        <v>6.1037110790608702E-4</v>
      </c>
      <c r="BG61" s="33">
        <f>all!BG62</f>
        <v>2.53748459712641E-2</v>
      </c>
      <c r="BH61" s="33">
        <f>all!BH62</f>
        <v>3.5581816213072999E-2</v>
      </c>
      <c r="BI61" s="33">
        <f>all!BI62</f>
        <v>1.9633329542764699E-2</v>
      </c>
      <c r="BJ61" s="33"/>
      <c r="BK61" s="33">
        <f>all!BK62</f>
        <v>4.8065929063903798</v>
      </c>
      <c r="BL61" s="33">
        <f>all!BL62</f>
        <v>29223.306728482301</v>
      </c>
      <c r="BM61" s="33">
        <f>all!BM62</f>
        <v>58.529276426477097</v>
      </c>
      <c r="BN61" s="33">
        <f>all!BN62</f>
        <v>292.32590467106002</v>
      </c>
      <c r="BO61" s="33">
        <f>all!BO62</f>
        <v>11.6023193819674</v>
      </c>
      <c r="BP61" s="33">
        <f>all!BP62</f>
        <v>16.822885721774501</v>
      </c>
      <c r="BQ61" s="33">
        <f>all!BQ62</f>
        <v>0.112129309694234</v>
      </c>
      <c r="BR61" s="33">
        <f>all!BR62</f>
        <v>0.75409886650888902</v>
      </c>
      <c r="BS61" s="33">
        <f>all!BS62</f>
        <v>4238.5207382506896</v>
      </c>
      <c r="BT61" s="33">
        <f>all!BT62</f>
        <v>5.0371463201492297</v>
      </c>
      <c r="BU61" s="33">
        <f>all!BU62</f>
        <v>0.125093072828242</v>
      </c>
      <c r="BV61" s="33">
        <f>all!BV62</f>
        <v>0.116703420563741</v>
      </c>
      <c r="BW61" s="33">
        <f>all!BW62</f>
        <v>6.2972313208561398E-3</v>
      </c>
      <c r="BX61" s="33">
        <f>all!BX62</f>
        <v>7.9478144192337702E-2</v>
      </c>
      <c r="BY61" s="33">
        <f>all!BY62</f>
        <v>16.382850346325299</v>
      </c>
      <c r="BZ61" s="33">
        <f>all!BZ62</f>
        <v>1.7366465911421001</v>
      </c>
      <c r="CA61" s="33">
        <f>all!CA62</f>
        <v>9.0310554372587198E-2</v>
      </c>
      <c r="CB61" s="33">
        <f>all!CB62</f>
        <v>3.2540581401790801E-2</v>
      </c>
      <c r="CC61" s="33">
        <f>all!CC62</f>
        <v>115.464277751244</v>
      </c>
      <c r="CD61" s="33">
        <f>all!CD62</f>
        <v>10.6708074214856</v>
      </c>
      <c r="CE61" s="33"/>
      <c r="CF61" s="33">
        <f>all!CF62</f>
        <v>28.763089321155899</v>
      </c>
      <c r="CG61" s="33">
        <f>all!CG62</f>
        <v>478526.32290972199</v>
      </c>
      <c r="CH61" s="33">
        <f>all!CH62</f>
        <v>91.347983125996706</v>
      </c>
      <c r="CI61" s="33">
        <f>all!CI62</f>
        <v>536.62817190595399</v>
      </c>
      <c r="CJ61" s="33">
        <f>all!CJ62</f>
        <v>30.715312461466301</v>
      </c>
      <c r="CK61" s="33">
        <f>all!CK62</f>
        <v>10.262617670342101</v>
      </c>
      <c r="CL61" s="33">
        <f>all!CL62</f>
        <v>0.55636442485994997</v>
      </c>
      <c r="CM61" s="33">
        <f>all!CM62</f>
        <v>0.55877253972442198</v>
      </c>
      <c r="CN61" s="33">
        <f>all!CN62</f>
        <v>7839.0765402529296</v>
      </c>
      <c r="CO61" s="33">
        <f>all!CO62</f>
        <v>19.168609174655799</v>
      </c>
      <c r="CP61" s="33">
        <f>all!CP62</f>
        <v>0.337243196867824</v>
      </c>
      <c r="CQ61" s="33">
        <f>all!CQ62</f>
        <v>0.151908826668745</v>
      </c>
      <c r="CR61" s="33">
        <f>all!CR62</f>
        <v>7.7549711551295362E-3</v>
      </c>
      <c r="CS61" s="33">
        <f>all!CS62</f>
        <v>0.18374520623440399</v>
      </c>
      <c r="CT61" s="33">
        <f>all!CT62</f>
        <v>35.657669262522802</v>
      </c>
      <c r="CU61" s="33">
        <f>all!CU62</f>
        <v>3.1802577841417601</v>
      </c>
      <c r="CV61" s="33">
        <f>all!CV62</f>
        <v>0.19411086451425</v>
      </c>
      <c r="CW61" s="33">
        <f>all!CW62</f>
        <v>5.0310908776268599E-2</v>
      </c>
      <c r="CX61" s="33">
        <f>all!CX62</f>
        <v>328.07719106876999</v>
      </c>
      <c r="CY61" s="33">
        <f>all!CY62</f>
        <v>25.618398749393499</v>
      </c>
      <c r="CZ61" s="33"/>
      <c r="DA61" s="33">
        <f>all!DA62</f>
        <v>0.5235549831985461</v>
      </c>
      <c r="DB61" s="33">
        <f>all!DB62</f>
        <v>8568.8302069965448</v>
      </c>
      <c r="DC61" s="33">
        <f>all!DC62</f>
        <v>1.5500258449566069</v>
      </c>
      <c r="DD61" s="33">
        <f>all!DD62</f>
        <v>9.1429048565248223</v>
      </c>
      <c r="DE61" s="33">
        <f>all!DE62</f>
        <v>0.48335556071926322</v>
      </c>
      <c r="DF61" s="33">
        <f>all!DF62</f>
        <v>0.15694475715464293</v>
      </c>
      <c r="DG61" s="33">
        <f>all!DG62</f>
        <v>7.9796397868701855E-3</v>
      </c>
      <c r="DH61" s="33">
        <f>all!DH62</f>
        <v>7.6955314656992424E-3</v>
      </c>
      <c r="DI61" s="33">
        <f>all!DI62</f>
        <v>104.63039417541709</v>
      </c>
      <c r="DJ61" s="33">
        <f>all!DJ62</f>
        <v>0.24276354071245948</v>
      </c>
      <c r="DK61" s="33">
        <f>all!DK62</f>
        <v>3.1264376050385932E-3</v>
      </c>
      <c r="DL61" s="33">
        <f>all!DL62</f>
        <v>1.3513697651363744E-3</v>
      </c>
      <c r="DM61" s="33">
        <f>all!DM62</f>
        <v>6.7541423427768606E-5</v>
      </c>
      <c r="DN61" s="33">
        <f>all!DN62</f>
        <v>1.5478494333620082E-3</v>
      </c>
      <c r="DO61" s="33">
        <f>all!DO62</f>
        <v>0.29285208001414914</v>
      </c>
      <c r="DP61" s="33">
        <f>all!DP62</f>
        <v>2.4923650345938561E-2</v>
      </c>
      <c r="DQ61" s="33">
        <f>all!DQ62</f>
        <v>9.8550167281830341E-4</v>
      </c>
      <c r="DR61" s="33">
        <f>all!DR62</f>
        <v>2.4615958728657676E-4</v>
      </c>
      <c r="DS61" s="33">
        <f>all!DS62</f>
        <v>1.5833841267797781</v>
      </c>
      <c r="DT61" s="33">
        <f>all!DT62</f>
        <v>0.1225875785535154</v>
      </c>
      <c r="DU61" s="33"/>
      <c r="DV61" s="33">
        <f>all!DV62</f>
        <v>6.025742923347701E-3</v>
      </c>
      <c r="DW61" s="33">
        <f>all!DW62</f>
        <v>98.621099288814548</v>
      </c>
      <c r="DX61" s="33">
        <f>all!DX62</f>
        <v>1.7839687455923452E-2</v>
      </c>
      <c r="DY61" s="33">
        <f>all!DY62</f>
        <v>0.10522828739298451</v>
      </c>
      <c r="DZ61" s="33">
        <f>all!DZ62</f>
        <v>5.5630763586110949E-3</v>
      </c>
      <c r="EA61" s="33">
        <f>all!EA62</f>
        <v>1.8063217620497272E-3</v>
      </c>
      <c r="EB61" s="33">
        <f>all!EB62</f>
        <v>9.1839939489912786E-5</v>
      </c>
      <c r="EC61" s="33">
        <f>all!EC62</f>
        <v>8.8570056171639064E-5</v>
      </c>
      <c r="ED61" s="33">
        <f>all!ED62</f>
        <v>1.2042209080273556</v>
      </c>
      <c r="EE61" s="33">
        <f>all!EE62</f>
        <v>2.7940345034213718E-3</v>
      </c>
      <c r="EF61" s="33">
        <f>all!EF62</f>
        <v>3.5983057899202811E-5</v>
      </c>
      <c r="EG61" s="33">
        <f>all!EG62</f>
        <v>1.5553298240709335E-5</v>
      </c>
      <c r="EH61" s="33">
        <f>all!EH62</f>
        <v>7.7735341523502767E-7</v>
      </c>
      <c r="EI61" s="33">
        <f>all!EI62</f>
        <v>1.781463851706258E-5</v>
      </c>
      <c r="EJ61" s="33">
        <f>all!EJ62</f>
        <v>3.370517720893721E-3</v>
      </c>
      <c r="EK61" s="33">
        <f>all!EK62</f>
        <v>2.8685336691576893E-4</v>
      </c>
      <c r="EL61" s="33">
        <f>all!EL62</f>
        <v>1.1342418507131696E-5</v>
      </c>
      <c r="EM61" s="33">
        <f>all!EM62</f>
        <v>2.8331205674796826E-6</v>
      </c>
      <c r="EN61" s="33">
        <f>all!EN62</f>
        <v>1.8223617390852147E-2</v>
      </c>
      <c r="EO61" s="33">
        <f>all!EO62</f>
        <v>1.4108952405463939E-3</v>
      </c>
      <c r="EP61" s="33"/>
      <c r="EQ61" s="33">
        <f>all!EQ62</f>
        <v>197.2421985776291</v>
      </c>
    </row>
    <row r="62" spans="1:147" s="3" customFormat="1">
      <c r="A62" s="33" t="str">
        <f>all!A63</f>
        <v>LM-JB-6A-06</v>
      </c>
      <c r="B62" s="33" t="str">
        <f>all!B63</f>
        <v>Fakos</v>
      </c>
      <c r="C62" s="33" t="str">
        <f>all!C63</f>
        <v>epithermal</v>
      </c>
      <c r="D62" s="33" t="str">
        <f>all!D63</f>
        <v>epithermal IS</v>
      </c>
      <c r="E62" s="33" t="str">
        <f>all!E63</f>
        <v>pyrite</v>
      </c>
      <c r="F62" s="33" t="str">
        <f>all!F63</f>
        <v>euhedral, dissolution</v>
      </c>
      <c r="G62" s="33">
        <f>all!G63</f>
        <v>18.6308829167934</v>
      </c>
      <c r="H62" s="33">
        <f>all!H63</f>
        <v>472833.748894224</v>
      </c>
      <c r="I62" s="33">
        <f>all!I63</f>
        <v>29.2701108589043</v>
      </c>
      <c r="J62" s="33">
        <f>all!J63</f>
        <v>79.7154472959012</v>
      </c>
      <c r="K62" s="33">
        <f>all!K63</f>
        <v>54.846274130601699</v>
      </c>
      <c r="L62" s="33">
        <f>all!L63</f>
        <v>1.1663841020639401</v>
      </c>
      <c r="M62" s="33">
        <f>all!M63</f>
        <v>5.8016776188413603E-2</v>
      </c>
      <c r="N62" s="33">
        <f>all!N63</f>
        <v>0.54092848919153402</v>
      </c>
      <c r="O62" s="33">
        <f>all!O63</f>
        <v>13083.4361003781</v>
      </c>
      <c r="P62" s="33">
        <f>all!P63</f>
        <v>17.597827472126699</v>
      </c>
      <c r="Q62" s="33">
        <f>all!Q63</f>
        <v>0.39579120750980601</v>
      </c>
      <c r="R62" s="33">
        <f>all!R63</f>
        <v>0.100676223787347</v>
      </c>
      <c r="S62" s="33">
        <f>all!S63</f>
        <v>5.2033614603259311E-3</v>
      </c>
      <c r="T62" s="33">
        <f>all!T63</f>
        <v>0.103653794486185</v>
      </c>
      <c r="U62" s="33">
        <f>all!U63</f>
        <v>74.411223289460594</v>
      </c>
      <c r="V62" s="33">
        <f>all!V63</f>
        <v>4.5065389381493004</v>
      </c>
      <c r="W62" s="33">
        <f>all!W63</f>
        <v>1.6224019310059401</v>
      </c>
      <c r="X62" s="33">
        <f>all!X63</f>
        <v>1.43107501662624E-2</v>
      </c>
      <c r="Y62" s="33">
        <f>all!Y63</f>
        <v>712.64721584469498</v>
      </c>
      <c r="Z62" s="33">
        <f>all!Z63</f>
        <v>71.3033676920777</v>
      </c>
      <c r="AA62" s="33">
        <f>all!AA63</f>
        <v>0.3671824201180805</v>
      </c>
      <c r="AB62" s="33">
        <f>all!AB63</f>
        <v>2.4693603063148346E-2</v>
      </c>
      <c r="AC62" s="33">
        <f>all!AC63</f>
        <v>0.10005422894631306</v>
      </c>
      <c r="AD62" s="33">
        <f>all!AD63</f>
        <v>2.237188352840919E-3</v>
      </c>
      <c r="AE62" s="33">
        <f>all!AE63</f>
        <v>2.008111425693284E-5</v>
      </c>
      <c r="AF62" s="33">
        <f>all!AF63</f>
        <v>0.10441523047453651</v>
      </c>
      <c r="AG62" s="33">
        <f>all!AG63</f>
        <v>1.3522026254622191E-2</v>
      </c>
      <c r="AH62" s="33">
        <f>all!AH63</f>
        <v>5.5538167933579571E-4</v>
      </c>
      <c r="AI62" s="33">
        <f>all!AI63</f>
        <v>2.4360470664355685</v>
      </c>
      <c r="AJ62" s="33">
        <f>all!AJ63</f>
        <v>0.60122175679335499</v>
      </c>
      <c r="AK62" s="33">
        <f>all!AK63</f>
        <v>4.889202584591137E-4</v>
      </c>
      <c r="AL62" s="33">
        <f>all!AL63</f>
        <v>2.542225536765395</v>
      </c>
      <c r="AM62" s="33">
        <f>all!AM63</f>
        <v>1.3522026254622191E-2</v>
      </c>
      <c r="AN62" s="33"/>
      <c r="AO62" s="33"/>
      <c r="AP62" s="33">
        <f>all!AP63</f>
        <v>0.30645255225439599</v>
      </c>
      <c r="AQ62" s="33">
        <f>all!AQ63</f>
        <v>8.1500908288083096</v>
      </c>
      <c r="AR62" s="33">
        <f>all!AR63</f>
        <v>4.23069234996334E-2</v>
      </c>
      <c r="AS62" s="33">
        <f>all!AS63</f>
        <v>0.44981629382055999</v>
      </c>
      <c r="AT62" s="33">
        <f>all!AT63</f>
        <v>0.28203629416591303</v>
      </c>
      <c r="AU62" s="33">
        <f>all!AU63</f>
        <v>1.1663841020639401</v>
      </c>
      <c r="AV62" s="33">
        <f>all!AV63</f>
        <v>5.8016776188413603E-2</v>
      </c>
      <c r="AW62" s="33">
        <f>all!AW63</f>
        <v>0.54092848919153402</v>
      </c>
      <c r="AX62" s="33">
        <f>all!AX63</f>
        <v>0.444440607875004</v>
      </c>
      <c r="AY62" s="33">
        <f>all!AY63</f>
        <v>2.3763114201579398</v>
      </c>
      <c r="AZ62" s="33">
        <f>all!AZ63</f>
        <v>3.8777204020951597E-2</v>
      </c>
      <c r="BA62" s="33">
        <f>all!BA63</f>
        <v>0.100676223787347</v>
      </c>
      <c r="BB62" s="33">
        <f>all!BB63</f>
        <v>5.5557843615789597E-3</v>
      </c>
      <c r="BC62" s="33">
        <f>all!BC63</f>
        <v>0.103653794486185</v>
      </c>
      <c r="BD62" s="33">
        <f>all!BD63</f>
        <v>6.9131474431614104E-2</v>
      </c>
      <c r="BE62" s="33">
        <f>all!BE63</f>
        <v>0.49667531656310798</v>
      </c>
      <c r="BF62" s="33">
        <f>all!BF63</f>
        <v>4.0808718511106401E-2</v>
      </c>
      <c r="BG62" s="33">
        <f>all!BG63</f>
        <v>1.31642586807079E-2</v>
      </c>
      <c r="BH62" s="33">
        <f>all!BH63</f>
        <v>3.1250816879545201E-2</v>
      </c>
      <c r="BI62" s="33">
        <f>all!BI63</f>
        <v>1.6765789035326401E-2</v>
      </c>
      <c r="BJ62" s="33"/>
      <c r="BK62" s="33">
        <f>all!BK63</f>
        <v>1.39646106760577</v>
      </c>
      <c r="BL62" s="33">
        <f>all!BL63</f>
        <v>19627.700185293099</v>
      </c>
      <c r="BM62" s="33">
        <f>all!BM63</f>
        <v>11.361481362084801</v>
      </c>
      <c r="BN62" s="33">
        <f>all!BN63</f>
        <v>18.936918301772401</v>
      </c>
      <c r="BO62" s="33">
        <f>all!BO63</f>
        <v>4.7844521080099103</v>
      </c>
      <c r="BP62" s="33">
        <f>all!BP63</f>
        <v>0.93311181762418105</v>
      </c>
      <c r="BQ62" s="33">
        <f>all!BQ63</f>
        <v>2.01784829178408E-3</v>
      </c>
      <c r="BR62" s="33">
        <f>all!BR63</f>
        <v>0.549302542103422</v>
      </c>
      <c r="BS62" s="33">
        <f>all!BS63</f>
        <v>612.99584385851006</v>
      </c>
      <c r="BT62" s="33">
        <f>all!BT63</f>
        <v>3.5462674222021802</v>
      </c>
      <c r="BU62" s="33">
        <f>all!BU63</f>
        <v>7.9339468259527895E-2</v>
      </c>
      <c r="BV62" s="33">
        <f>all!BV63</f>
        <v>7.5564412043603105E-2</v>
      </c>
      <c r="BW62" s="33">
        <f>all!BW63</f>
        <v>5.1636167658448296E-3</v>
      </c>
      <c r="BX62" s="33">
        <f>all!BX63</f>
        <v>0.11036976816098799</v>
      </c>
      <c r="BY62" s="33">
        <f>all!BY63</f>
        <v>15.401948855059301</v>
      </c>
      <c r="BZ62" s="33">
        <f>all!BZ63</f>
        <v>0.93784391582474003</v>
      </c>
      <c r="CA62" s="33">
        <f>all!CA63</f>
        <v>0.183796193029791</v>
      </c>
      <c r="CB62" s="33">
        <f>all!CB63</f>
        <v>1.4429756968738E-2</v>
      </c>
      <c r="CC62" s="33">
        <f>all!CC63</f>
        <v>139.493641340121</v>
      </c>
      <c r="CD62" s="33">
        <f>all!CD63</f>
        <v>9.9392884451380308</v>
      </c>
      <c r="CE62" s="33"/>
      <c r="CF62" s="33">
        <f>all!CF63</f>
        <v>18.6308829167934</v>
      </c>
      <c r="CG62" s="33">
        <f>all!CG63</f>
        <v>472833.748894224</v>
      </c>
      <c r="CH62" s="33">
        <f>all!CH63</f>
        <v>29.2701108589043</v>
      </c>
      <c r="CI62" s="33">
        <f>all!CI63</f>
        <v>79.7154472959012</v>
      </c>
      <c r="CJ62" s="33">
        <f>all!CJ63</f>
        <v>54.846274130601699</v>
      </c>
      <c r="CK62" s="33">
        <f>all!CK63</f>
        <v>1.1663841020639401</v>
      </c>
      <c r="CL62" s="33">
        <f>all!CL63</f>
        <v>5.8016776188413603E-2</v>
      </c>
      <c r="CM62" s="33">
        <f>all!CM63</f>
        <v>0.54092848919153402</v>
      </c>
      <c r="CN62" s="33">
        <f>all!CN63</f>
        <v>13083.4361003781</v>
      </c>
      <c r="CO62" s="33">
        <f>all!CO63</f>
        <v>17.597827472126699</v>
      </c>
      <c r="CP62" s="33">
        <f>all!CP63</f>
        <v>0.39579120750980601</v>
      </c>
      <c r="CQ62" s="33">
        <f>all!CQ63</f>
        <v>0.100676223787347</v>
      </c>
      <c r="CR62" s="33">
        <f>all!CR63</f>
        <v>5.2033614603259311E-3</v>
      </c>
      <c r="CS62" s="33">
        <f>all!CS63</f>
        <v>0.103653794486185</v>
      </c>
      <c r="CT62" s="33">
        <f>all!CT63</f>
        <v>74.411223289460594</v>
      </c>
      <c r="CU62" s="33">
        <f>all!CU63</f>
        <v>4.5065389381493004</v>
      </c>
      <c r="CV62" s="33">
        <f>all!CV63</f>
        <v>1.6224019310059401</v>
      </c>
      <c r="CW62" s="33">
        <f>all!CW63</f>
        <v>1.43107501662624E-2</v>
      </c>
      <c r="CX62" s="33">
        <f>all!CX63</f>
        <v>712.64721584469498</v>
      </c>
      <c r="CY62" s="33">
        <f>all!CY63</f>
        <v>71.3033676920777</v>
      </c>
      <c r="CZ62" s="33"/>
      <c r="DA62" s="33">
        <f>all!DA63</f>
        <v>0.33912531034353621</v>
      </c>
      <c r="DB62" s="33">
        <f>all!DB63</f>
        <v>8466.8949573681439</v>
      </c>
      <c r="DC62" s="33">
        <f>all!DC63</f>
        <v>0.49666590069611527</v>
      </c>
      <c r="DD62" s="33">
        <f>all!DD63</f>
        <v>1.3581671413804823</v>
      </c>
      <c r="DE62" s="33">
        <f>all!DE63</f>
        <v>0.86309561782963051</v>
      </c>
      <c r="DF62" s="33">
        <f>all!DF63</f>
        <v>1.7837346720659734E-2</v>
      </c>
      <c r="DG62" s="33">
        <f>all!DG63</f>
        <v>8.3210384218139791E-4</v>
      </c>
      <c r="DH62" s="33">
        <f>all!DH63</f>
        <v>7.4497794958206034E-3</v>
      </c>
      <c r="DI62" s="33">
        <f>all!DI63</f>
        <v>174.62835951685628</v>
      </c>
      <c r="DJ62" s="33">
        <f>all!DJ63</f>
        <v>0.22287015542207067</v>
      </c>
      <c r="DK62" s="33">
        <f>all!DK63</f>
        <v>3.6692111994990739E-3</v>
      </c>
      <c r="DL62" s="33">
        <f>all!DL63</f>
        <v>8.9560829267017466E-4</v>
      </c>
      <c r="DM62" s="33">
        <f>all!DM63</f>
        <v>4.5318342597205415E-5</v>
      </c>
      <c r="DN62" s="33">
        <f>all!DN63</f>
        <v>8.7316817863857302E-4</v>
      </c>
      <c r="DO62" s="33">
        <f>all!DO63</f>
        <v>0.611130283257725</v>
      </c>
      <c r="DP62" s="33">
        <f>all!DP63</f>
        <v>3.5317703277032139E-2</v>
      </c>
      <c r="DQ62" s="33">
        <f>all!DQ63</f>
        <v>8.2369414045478286E-3</v>
      </c>
      <c r="DR62" s="33">
        <f>all!DR63</f>
        <v>7.0019175569933559E-5</v>
      </c>
      <c r="DS62" s="33">
        <f>all!DS63</f>
        <v>3.4394170648875244</v>
      </c>
      <c r="DT62" s="33">
        <f>all!DT63</f>
        <v>0.34119646874064302</v>
      </c>
      <c r="DU62" s="33"/>
      <c r="DV62" s="33">
        <f>all!DV63</f>
        <v>3.9203873031409776E-3</v>
      </c>
      <c r="DW62" s="33">
        <f>all!DW63</f>
        <v>97.879770325220477</v>
      </c>
      <c r="DX62" s="33">
        <f>all!DX63</f>
        <v>5.7416023859135721E-3</v>
      </c>
      <c r="DY62" s="33">
        <f>all!DY63</f>
        <v>1.5700807501561956E-2</v>
      </c>
      <c r="DZ62" s="33">
        <f>all!DZ63</f>
        <v>9.9776365795529141E-3</v>
      </c>
      <c r="EA62" s="33">
        <f>all!EA63</f>
        <v>2.0620492034215587E-4</v>
      </c>
      <c r="EB62" s="33">
        <f>all!EB63</f>
        <v>9.6193626317014689E-6</v>
      </c>
      <c r="EC62" s="33">
        <f>all!EC63</f>
        <v>8.6121619518841552E-5</v>
      </c>
      <c r="ED62" s="33">
        <f>all!ED63</f>
        <v>2.0187546683693585</v>
      </c>
      <c r="EE62" s="33">
        <f>all!EE63</f>
        <v>2.5764438716787031E-3</v>
      </c>
      <c r="EF62" s="33">
        <f>all!EF63</f>
        <v>4.2417149532386768E-5</v>
      </c>
      <c r="EG62" s="33">
        <f>all!EG63</f>
        <v>1.0353492564784156E-5</v>
      </c>
      <c r="EH62" s="33">
        <f>all!EH63</f>
        <v>5.2389323208433112E-7</v>
      </c>
      <c r="EI62" s="33">
        <f>all!EI63</f>
        <v>1.0094078314513632E-5</v>
      </c>
      <c r="EJ62" s="33">
        <f>all!EJ63</f>
        <v>7.0648439676221884E-3</v>
      </c>
      <c r="EK62" s="33">
        <f>all!EK63</f>
        <v>4.0828293046932219E-4</v>
      </c>
      <c r="EL62" s="33">
        <f>all!EL63</f>
        <v>9.5221440317720614E-5</v>
      </c>
      <c r="EM62" s="33">
        <f>all!EM63</f>
        <v>8.094420513841736E-7</v>
      </c>
      <c r="EN62" s="33">
        <f>all!EN63</f>
        <v>3.9760662445785099E-2</v>
      </c>
      <c r="EO62" s="33">
        <f>all!EO63</f>
        <v>3.9443304971024844E-3</v>
      </c>
      <c r="EP62" s="33"/>
      <c r="EQ62" s="33">
        <f>all!EQ63</f>
        <v>195.75954065044095</v>
      </c>
    </row>
    <row r="63" spans="1:147" s="3" customFormat="1">
      <c r="A63" s="33" t="str">
        <f>all!A64</f>
        <v>LM-JB-6A-07</v>
      </c>
      <c r="B63" s="33" t="str">
        <f>all!B64</f>
        <v>Fakos</v>
      </c>
      <c r="C63" s="33" t="str">
        <f>all!C64</f>
        <v>epithermal</v>
      </c>
      <c r="D63" s="33" t="str">
        <f>all!D64</f>
        <v>epithermal IS</v>
      </c>
      <c r="E63" s="33" t="str">
        <f>all!E64</f>
        <v>pyrite</v>
      </c>
      <c r="F63" s="33" t="str">
        <f>all!F64</f>
        <v xml:space="preserve">subhedral  </v>
      </c>
      <c r="G63" s="33">
        <f>all!G64</f>
        <v>20.4584730205973</v>
      </c>
      <c r="H63" s="33">
        <f>all!H64</f>
        <v>530226.81780084001</v>
      </c>
      <c r="I63" s="33">
        <f>all!I64</f>
        <v>8.42752272892138E-2</v>
      </c>
      <c r="J63" s="33">
        <f>all!J64</f>
        <v>3.9704318811579502</v>
      </c>
      <c r="K63" s="33">
        <f>all!K64</f>
        <v>10.3976998843487</v>
      </c>
      <c r="L63" s="33">
        <f>all!L64</f>
        <v>2.3298788181472601</v>
      </c>
      <c r="M63" s="33">
        <f>all!M64</f>
        <v>5.2700535526975602E-2</v>
      </c>
      <c r="N63" s="33">
        <f>all!N64</f>
        <v>0.86960931375167605</v>
      </c>
      <c r="O63" s="33">
        <f>all!O64</f>
        <v>0.46481940776674902</v>
      </c>
      <c r="P63" s="33">
        <f>all!P64</f>
        <v>2.4686052522767299</v>
      </c>
      <c r="Q63" s="33">
        <f>all!Q64</f>
        <v>6.6333411874246601E-2</v>
      </c>
      <c r="R63" s="33">
        <f>all!R64</f>
        <v>0.28354410571102401</v>
      </c>
      <c r="S63" s="33">
        <f>all!S64</f>
        <v>1.0433212564543395E-2</v>
      </c>
      <c r="T63" s="33">
        <f>all!T64</f>
        <v>0.142512179273413</v>
      </c>
      <c r="U63" s="33">
        <f>all!U64</f>
        <v>6.1849255230415297E-2</v>
      </c>
      <c r="V63" s="33">
        <f>all!V64</f>
        <v>2.43902584247977E-3</v>
      </c>
      <c r="W63" s="33">
        <f>all!W64</f>
        <v>2.84108215620726E-2</v>
      </c>
      <c r="X63" s="33">
        <f>all!X64</f>
        <v>1.21568155367584E-2</v>
      </c>
      <c r="Y63" s="33">
        <f>all!Y64</f>
        <v>1.7956799738962199</v>
      </c>
      <c r="Z63" s="33">
        <f>all!Z64</f>
        <v>2.51600684239674E-2</v>
      </c>
      <c r="AA63" s="33">
        <f>all!AA64</f>
        <v>2.1225707885620615E-2</v>
      </c>
      <c r="AB63" s="33">
        <f>all!AB64</f>
        <v>1.3747467745716482</v>
      </c>
      <c r="AC63" s="33">
        <f>all!AC64</f>
        <v>1.4011443458588969E-2</v>
      </c>
      <c r="AD63" s="33">
        <f>all!AD64</f>
        <v>0.18130746238441048</v>
      </c>
      <c r="AE63" s="33">
        <f>all!AE64</f>
        <v>6.7700345905071582E-3</v>
      </c>
      <c r="AF63" s="33">
        <f>all!AF64</f>
        <v>3.4443361918335809E-2</v>
      </c>
      <c r="AG63" s="33">
        <f>all!AG64</f>
        <v>0.78710451467078357</v>
      </c>
      <c r="AH63" s="33">
        <f>all!AH64</f>
        <v>3.6940553349446827E-2</v>
      </c>
      <c r="AI63" s="33">
        <f>all!AI64</f>
        <v>0.29854643212795678</v>
      </c>
      <c r="AJ63" s="33">
        <f>all!AJ64</f>
        <v>29.292181483000061</v>
      </c>
      <c r="AK63" s="33">
        <f>all!AK64</f>
        <v>0.14425135271411274</v>
      </c>
      <c r="AL63" s="33">
        <f>all!AL64</f>
        <v>0.73389603587970675</v>
      </c>
      <c r="AM63" s="33">
        <f>all!AM64</f>
        <v>0.78710451467078357</v>
      </c>
      <c r="AN63" s="33"/>
      <c r="AO63" s="33"/>
      <c r="AP63" s="33">
        <f>all!AP64</f>
        <v>0.30391245296123698</v>
      </c>
      <c r="AQ63" s="33">
        <f>all!AQ64</f>
        <v>8.5294391378863299</v>
      </c>
      <c r="AR63" s="33">
        <f>all!AR64</f>
        <v>8.42752272892138E-2</v>
      </c>
      <c r="AS63" s="33">
        <f>all!AS64</f>
        <v>0.24761675833414901</v>
      </c>
      <c r="AT63" s="33">
        <f>all!AT64</f>
        <v>0.26842917802327199</v>
      </c>
      <c r="AU63" s="33">
        <f>all!AU64</f>
        <v>2.3298788181472601</v>
      </c>
      <c r="AV63" s="33">
        <f>all!AV64</f>
        <v>5.2700535526975602E-2</v>
      </c>
      <c r="AW63" s="33">
        <f>all!AW64</f>
        <v>0.86960931375167605</v>
      </c>
      <c r="AX63" s="33">
        <f>all!AX64</f>
        <v>0.46481940776674902</v>
      </c>
      <c r="AY63" s="33">
        <f>all!AY64</f>
        <v>2.4686052522767299</v>
      </c>
      <c r="AZ63" s="33">
        <f>all!AZ64</f>
        <v>6.6333411874246601E-2</v>
      </c>
      <c r="BA63" s="33">
        <f>all!BA64</f>
        <v>0.28354410571102401</v>
      </c>
      <c r="BB63" s="33">
        <f>all!BB64</f>
        <v>8.8482952085437907E-3</v>
      </c>
      <c r="BC63" s="33">
        <f>all!BC64</f>
        <v>0.142512179273413</v>
      </c>
      <c r="BD63" s="33">
        <f>all!BD64</f>
        <v>6.1849255230415297E-2</v>
      </c>
      <c r="BE63" s="33">
        <f>all!BE64</f>
        <v>2.43902584247977E-3</v>
      </c>
      <c r="BF63" s="33">
        <f>all!BF64</f>
        <v>3.1198450811270698E-4</v>
      </c>
      <c r="BG63" s="33">
        <f>all!BG64</f>
        <v>1.21568155367584E-2</v>
      </c>
      <c r="BH63" s="33">
        <f>all!BH64</f>
        <v>6.1357983705728397E-2</v>
      </c>
      <c r="BI63" s="33">
        <f>all!BI64</f>
        <v>2.51600684239674E-2</v>
      </c>
      <c r="BJ63" s="33"/>
      <c r="BK63" s="33">
        <f>all!BK64</f>
        <v>2.1878055220825798</v>
      </c>
      <c r="BL63" s="33">
        <f>all!BL64</f>
        <v>19404.855278522398</v>
      </c>
      <c r="BM63" s="33">
        <f>all!BM64</f>
        <v>4.1057729863386197E-2</v>
      </c>
      <c r="BN63" s="33">
        <f>all!BN64</f>
        <v>1.90387938696522</v>
      </c>
      <c r="BO63" s="33">
        <f>all!BO64</f>
        <v>0.31492161042428402</v>
      </c>
      <c r="BP63" s="33">
        <f>all!BP64</f>
        <v>0.49838374864245</v>
      </c>
      <c r="BQ63" s="33">
        <f>all!BQ64</f>
        <v>7.0365138752462295E-2</v>
      </c>
      <c r="BR63" s="33">
        <f>all!BR64</f>
        <v>0.30035606857539199</v>
      </c>
      <c r="BS63" s="33">
        <f>all!BS64</f>
        <v>0.110074037964197</v>
      </c>
      <c r="BT63" s="33">
        <f>all!BT64</f>
        <v>2.5745825839556198</v>
      </c>
      <c r="BU63" s="33">
        <f>all!BU64</f>
        <v>2.5390086194358601E-2</v>
      </c>
      <c r="BV63" s="33">
        <f>all!BV64</f>
        <v>0.30214881589613102</v>
      </c>
      <c r="BW63" s="33">
        <f>all!BW64</f>
        <v>1.47358874275217E-2</v>
      </c>
      <c r="BX63" s="33">
        <f>all!BX64</f>
        <v>0.11809202086838699</v>
      </c>
      <c r="BY63" s="33">
        <f>all!BY64</f>
        <v>2.8463307421469301E-3</v>
      </c>
      <c r="BZ63" s="33">
        <f>all!BZ64</f>
        <v>1.48411512563852E-3</v>
      </c>
      <c r="CA63" s="33">
        <f>all!CA64</f>
        <v>2.8808819918199099E-2</v>
      </c>
      <c r="CB63" s="33">
        <f>all!CB64</f>
        <v>1.6255018967924199E-2</v>
      </c>
      <c r="CC63" s="33">
        <f>all!CC64</f>
        <v>2.8207827208330798</v>
      </c>
      <c r="CD63" s="33">
        <f>all!CD64</f>
        <v>1.54143949159848E-2</v>
      </c>
      <c r="CE63" s="33"/>
      <c r="CF63" s="33">
        <f>all!CF64</f>
        <v>20.4584730205973</v>
      </c>
      <c r="CG63" s="33">
        <f>all!CG64</f>
        <v>530226.81780084001</v>
      </c>
      <c r="CH63" s="33">
        <f>all!CH64</f>
        <v>8.42752272892138E-2</v>
      </c>
      <c r="CI63" s="33">
        <f>all!CI64</f>
        <v>3.9704318811579502</v>
      </c>
      <c r="CJ63" s="33">
        <f>all!CJ64</f>
        <v>10.3976998843487</v>
      </c>
      <c r="CK63" s="33">
        <f>all!CK64</f>
        <v>2.3298788181472601</v>
      </c>
      <c r="CL63" s="33">
        <f>all!CL64</f>
        <v>5.2700535526975602E-2</v>
      </c>
      <c r="CM63" s="33">
        <f>all!CM64</f>
        <v>0.86960931375167605</v>
      </c>
      <c r="CN63" s="33">
        <f>all!CN64</f>
        <v>0.46481940776674902</v>
      </c>
      <c r="CO63" s="33">
        <f>all!CO64</f>
        <v>2.4686052522767299</v>
      </c>
      <c r="CP63" s="33">
        <f>all!CP64</f>
        <v>6.6333411874246601E-2</v>
      </c>
      <c r="CQ63" s="33">
        <f>all!CQ64</f>
        <v>0.28354410571102401</v>
      </c>
      <c r="CR63" s="33">
        <f>all!CR64</f>
        <v>1.0433212564543395E-2</v>
      </c>
      <c r="CS63" s="33">
        <f>all!CS64</f>
        <v>0.142512179273413</v>
      </c>
      <c r="CT63" s="33">
        <f>all!CT64</f>
        <v>6.1849255230415297E-2</v>
      </c>
      <c r="CU63" s="33">
        <f>all!CU64</f>
        <v>2.43902584247977E-3</v>
      </c>
      <c r="CV63" s="33">
        <f>all!CV64</f>
        <v>2.84108215620726E-2</v>
      </c>
      <c r="CW63" s="33">
        <f>all!CW64</f>
        <v>1.21568155367584E-2</v>
      </c>
      <c r="CX63" s="33">
        <f>all!CX64</f>
        <v>1.7956799738962199</v>
      </c>
      <c r="CY63" s="33">
        <f>all!CY64</f>
        <v>2.51600684239674E-2</v>
      </c>
      <c r="CZ63" s="33"/>
      <c r="DA63" s="33">
        <f>all!DA64</f>
        <v>0.37239169196920879</v>
      </c>
      <c r="DB63" s="33">
        <f>all!DB64</f>
        <v>9494.6157722417411</v>
      </c>
      <c r="DC63" s="33">
        <f>all!DC64</f>
        <v>1.4300127481489857E-3</v>
      </c>
      <c r="DD63" s="33">
        <f>all!DD64</f>
        <v>6.7646990652406411E-2</v>
      </c>
      <c r="DE63" s="33">
        <f>all!DE64</f>
        <v>0.16362477393303593</v>
      </c>
      <c r="DF63" s="33">
        <f>all!DF64</f>
        <v>3.5630506471131057E-2</v>
      </c>
      <c r="DG63" s="33">
        <f>all!DG64</f>
        <v>7.5585582271238481E-4</v>
      </c>
      <c r="DH63" s="33">
        <f>all!DH64</f>
        <v>1.1976440073704395E-2</v>
      </c>
      <c r="DI63" s="33">
        <f>all!DI64</f>
        <v>6.2040774324994266E-3</v>
      </c>
      <c r="DJ63" s="33">
        <f>all!DJ64</f>
        <v>3.1263997622552303E-2</v>
      </c>
      <c r="DK63" s="33">
        <f>all!DK64</f>
        <v>6.1494872329608354E-4</v>
      </c>
      <c r="DL63" s="33">
        <f>all!DL64</f>
        <v>2.522387539573743E-3</v>
      </c>
      <c r="DM63" s="33">
        <f>all!DM64</f>
        <v>9.0867395047321809E-5</v>
      </c>
      <c r="DN63" s="33">
        <f>all!DN64</f>
        <v>1.2005069435886868E-3</v>
      </c>
      <c r="DO63" s="33">
        <f>all!DO64</f>
        <v>5.0796037475702447E-4</v>
      </c>
      <c r="DP63" s="33">
        <f>all!DP64</f>
        <v>1.9114622589966852E-5</v>
      </c>
      <c r="DQ63" s="33">
        <f>all!DQ64</f>
        <v>1.4424186016393441E-4</v>
      </c>
      <c r="DR63" s="33">
        <f>all!DR64</f>
        <v>5.9480473878043854E-5</v>
      </c>
      <c r="DS63" s="33">
        <f>all!DS64</f>
        <v>8.6664091404257716E-3</v>
      </c>
      <c r="DT63" s="33">
        <f>all!DT64</f>
        <v>1.2039440460375946E-4</v>
      </c>
      <c r="DU63" s="33"/>
      <c r="DV63" s="33">
        <f>all!DV64</f>
        <v>3.921418519752121E-3</v>
      </c>
      <c r="DW63" s="33">
        <f>all!DW64</f>
        <v>99.981720672430868</v>
      </c>
      <c r="DX63" s="33">
        <f>all!DX64</f>
        <v>1.5058548821053533E-5</v>
      </c>
      <c r="DY63" s="33">
        <f>all!DY64</f>
        <v>7.1234715400626922E-4</v>
      </c>
      <c r="DZ63" s="33">
        <f>all!DZ64</f>
        <v>1.7230277490839279E-3</v>
      </c>
      <c r="EA63" s="33">
        <f>all!EA64</f>
        <v>3.7520205460328597E-4</v>
      </c>
      <c r="EB63" s="33">
        <f>all!EB64</f>
        <v>7.9594338041566789E-6</v>
      </c>
      <c r="EC63" s="33">
        <f>all!EC64</f>
        <v>1.2611622363908469E-4</v>
      </c>
      <c r="ED63" s="33">
        <f>all!ED64</f>
        <v>6.5331167870928409E-5</v>
      </c>
      <c r="EE63" s="33">
        <f>all!EE64</f>
        <v>3.2922114516104728E-4</v>
      </c>
      <c r="EF63" s="33">
        <f>all!EF64</f>
        <v>6.4756313425772596E-6</v>
      </c>
      <c r="EG63" s="33">
        <f>all!EG64</f>
        <v>2.6561648460445051E-5</v>
      </c>
      <c r="EH63" s="33">
        <f>all!EH64</f>
        <v>9.56866368032891E-7</v>
      </c>
      <c r="EI63" s="33">
        <f>all!EI64</f>
        <v>1.2641770112500112E-5</v>
      </c>
      <c r="EJ63" s="33">
        <f>all!EJ64</f>
        <v>5.3490055332306551E-6</v>
      </c>
      <c r="EK63" s="33">
        <f>all!EK64</f>
        <v>2.0128385417515182E-7</v>
      </c>
      <c r="EL63" s="33">
        <f>all!EL64</f>
        <v>1.5189186922492285E-6</v>
      </c>
      <c r="EM63" s="33">
        <f>all!EM64</f>
        <v>6.2635079369138975E-7</v>
      </c>
      <c r="EN63" s="33">
        <f>all!EN64</f>
        <v>9.1260406813331113E-5</v>
      </c>
      <c r="EO63" s="33">
        <f>all!EO64</f>
        <v>1.26779640381115E-6</v>
      </c>
      <c r="EP63" s="33"/>
      <c r="EQ63" s="33">
        <f>all!EQ64</f>
        <v>199.96344134486174</v>
      </c>
    </row>
    <row r="64" spans="1:147" s="3" customFormat="1">
      <c r="A64" s="33" t="str">
        <f>all!A65</f>
        <v>LM-JB-6A-08</v>
      </c>
      <c r="B64" s="33" t="str">
        <f>all!B65</f>
        <v>Fakos</v>
      </c>
      <c r="C64" s="33" t="str">
        <f>all!C65</f>
        <v>epithermal</v>
      </c>
      <c r="D64" s="33" t="str">
        <f>all!D65</f>
        <v>epithermal IS</v>
      </c>
      <c r="E64" s="33" t="str">
        <f>all!E65</f>
        <v>pyrite</v>
      </c>
      <c r="F64" s="33" t="str">
        <f>all!F65</f>
        <v xml:space="preserve">subhedral  </v>
      </c>
      <c r="G64" s="33">
        <f>all!G65</f>
        <v>20.2549660809423</v>
      </c>
      <c r="H64" s="33">
        <f>all!H65</f>
        <v>542170.35183168901</v>
      </c>
      <c r="I64" s="33">
        <f>all!I65</f>
        <v>4.5943218366490797E-2</v>
      </c>
      <c r="J64" s="33">
        <f>all!J65</f>
        <v>5.8414140161945598</v>
      </c>
      <c r="K64" s="33">
        <f>all!K65</f>
        <v>17.217846446895599</v>
      </c>
      <c r="L64" s="33">
        <f>all!L65</f>
        <v>1.7740180384294599</v>
      </c>
      <c r="M64" s="33">
        <f>all!M65</f>
        <v>6.1027939146233501E-2</v>
      </c>
      <c r="N64" s="33">
        <f>all!N65</f>
        <v>0.41247832329147099</v>
      </c>
      <c r="O64" s="33">
        <f>all!O65</f>
        <v>0.41048156922491702</v>
      </c>
      <c r="P64" s="33">
        <f>all!P65</f>
        <v>2.6288646056542699</v>
      </c>
      <c r="Q64" s="33">
        <f>all!Q65</f>
        <v>4.53195512198784E-2</v>
      </c>
      <c r="R64" s="33">
        <f>all!R65</f>
        <v>0.120992089761048</v>
      </c>
      <c r="S64" s="33">
        <f>all!S65</f>
        <v>1.5614806736187621E-2</v>
      </c>
      <c r="T64" s="33">
        <f>all!T65</f>
        <v>0.10871005140849301</v>
      </c>
      <c r="U64" s="33">
        <f>all!U65</f>
        <v>9.5070748044169998E-2</v>
      </c>
      <c r="V64" s="33">
        <f>all!V65</f>
        <v>0.18165063012470101</v>
      </c>
      <c r="W64" s="33">
        <f>all!W65</f>
        <v>2.6005126478141499E-2</v>
      </c>
      <c r="X64" s="33">
        <f>all!X65</f>
        <v>2.6912249200367701E-2</v>
      </c>
      <c r="Y64" s="33">
        <f>all!Y65</f>
        <v>0.45571368490299202</v>
      </c>
      <c r="Z64" s="33">
        <f>all!Z65</f>
        <v>1.73906973484187E-2</v>
      </c>
      <c r="AA64" s="33">
        <f>all!AA65</f>
        <v>7.8650851042434602E-3</v>
      </c>
      <c r="AB64" s="33">
        <f>all!AB65</f>
        <v>5.7686760190532294</v>
      </c>
      <c r="AC64" s="33">
        <f>all!AC65</f>
        <v>3.8161455151650023E-2</v>
      </c>
      <c r="AD64" s="33">
        <f>all!AD65</f>
        <v>0.11192516743989771</v>
      </c>
      <c r="AE64" s="33">
        <f>all!AE65</f>
        <v>5.9055170147230759E-2</v>
      </c>
      <c r="AF64" s="33">
        <f>all!AF65</f>
        <v>0.20861947137797224</v>
      </c>
      <c r="AG64" s="33">
        <f>all!AG65</f>
        <v>0.98642526212166115</v>
      </c>
      <c r="AH64" s="33">
        <f>all!AH65</f>
        <v>9.944742218905625E-2</v>
      </c>
      <c r="AI64" s="33">
        <f>all!AI65</f>
        <v>0.37852588405305976</v>
      </c>
      <c r="AJ64" s="33">
        <f>all!AJ65</f>
        <v>57.219861801663896</v>
      </c>
      <c r="AK64" s="33">
        <f>all!AK65</f>
        <v>0.58577196281043409</v>
      </c>
      <c r="AL64" s="33">
        <f>all!AL65</f>
        <v>2.0693097136945662</v>
      </c>
      <c r="AM64" s="33">
        <f>all!AM65</f>
        <v>0.98642526212166115</v>
      </c>
      <c r="AN64" s="33"/>
      <c r="AO64" s="33"/>
      <c r="AP64" s="33">
        <f>all!AP65</f>
        <v>0.29387866126755202</v>
      </c>
      <c r="AQ64" s="33">
        <f>all!AQ65</f>
        <v>9.2528414706870006</v>
      </c>
      <c r="AR64" s="33">
        <f>all!AR65</f>
        <v>4.5943218366490797E-2</v>
      </c>
      <c r="AS64" s="33">
        <f>all!AS65</f>
        <v>0.32040083995122398</v>
      </c>
      <c r="AT64" s="33">
        <f>all!AT65</f>
        <v>0.34790484520216802</v>
      </c>
      <c r="AU64" s="33">
        <f>all!AU65</f>
        <v>1.7740180384294599</v>
      </c>
      <c r="AV64" s="33">
        <f>all!AV65</f>
        <v>6.1027939146233501E-2</v>
      </c>
      <c r="AW64" s="33">
        <f>all!AW65</f>
        <v>0.41247832329147099</v>
      </c>
      <c r="AX64" s="33">
        <f>all!AX65</f>
        <v>0.41048156922491702</v>
      </c>
      <c r="AY64" s="33">
        <f>all!AY65</f>
        <v>1.94775818031073</v>
      </c>
      <c r="AZ64" s="33">
        <f>all!AZ65</f>
        <v>4.53195512198784E-2</v>
      </c>
      <c r="BA64" s="33">
        <f>all!BA65</f>
        <v>0.120992089761048</v>
      </c>
      <c r="BB64" s="33">
        <f>all!BB65</f>
        <v>1.5984420910976498E-2</v>
      </c>
      <c r="BC64" s="33">
        <f>all!BC65</f>
        <v>0.10871005140849301</v>
      </c>
      <c r="BD64" s="33">
        <f>all!BD65</f>
        <v>9.5070748044169998E-2</v>
      </c>
      <c r="BE64" s="33">
        <f>all!BE65</f>
        <v>0.18165063012470101</v>
      </c>
      <c r="BF64" s="33">
        <f>all!BF65</f>
        <v>2.35589492577967E-2</v>
      </c>
      <c r="BG64" s="33">
        <f>all!BG65</f>
        <v>2.6912249200367701E-2</v>
      </c>
      <c r="BH64" s="33">
        <f>all!BH65</f>
        <v>4.8463482082447003E-2</v>
      </c>
      <c r="BI64" s="33">
        <f>all!BI65</f>
        <v>1.73906973484187E-2</v>
      </c>
      <c r="BJ64" s="33"/>
      <c r="BK64" s="33">
        <f>all!BK65</f>
        <v>2.4690000772716898</v>
      </c>
      <c r="BL64" s="33">
        <f>all!BL65</f>
        <v>44240.490934387002</v>
      </c>
      <c r="BM64" s="33">
        <f>all!BM65</f>
        <v>5.78112006072736E-2</v>
      </c>
      <c r="BN64" s="33">
        <f>all!BN65</f>
        <v>1.4314958903682999</v>
      </c>
      <c r="BO64" s="33">
        <f>all!BO65</f>
        <v>2.6292030291752799</v>
      </c>
      <c r="BP64" s="33">
        <f>all!BP65</f>
        <v>1.22080298288284E-2</v>
      </c>
      <c r="BQ64" s="33">
        <f>all!BQ65</f>
        <v>3.7324893591621999E-2</v>
      </c>
      <c r="BR64" s="33">
        <f>all!BR65</f>
        <v>0.78176393297253399</v>
      </c>
      <c r="BS64" s="33">
        <f>all!BS65</f>
        <v>0.19842257217517301</v>
      </c>
      <c r="BT64" s="33">
        <f>all!BT65</f>
        <v>2.5170546605880402</v>
      </c>
      <c r="BU64" s="33">
        <f>all!BU65</f>
        <v>2.5671088578079902E-2</v>
      </c>
      <c r="BV64" s="33">
        <f>all!BV65</f>
        <v>0.158736655464877</v>
      </c>
      <c r="BW64" s="33">
        <f>all!BW65</f>
        <v>7.0838136490211005E-4</v>
      </c>
      <c r="BX64" s="33">
        <f>all!BX65</f>
        <v>8.2543598962872194E-2</v>
      </c>
      <c r="BY64" s="33">
        <f>all!BY65</f>
        <v>3.9611594681668904E-3</v>
      </c>
      <c r="BZ64" s="33">
        <f>all!BZ65</f>
        <v>1.7881720036017301E-2</v>
      </c>
      <c r="CA64" s="33">
        <f>all!CA65</f>
        <v>2.61713796806399E-2</v>
      </c>
      <c r="CB64" s="33">
        <f>all!CB65</f>
        <v>1.5031510995726E-3</v>
      </c>
      <c r="CC64" s="33">
        <f>all!CC65</f>
        <v>0.74886951516865896</v>
      </c>
      <c r="CD64" s="33">
        <f>all!CD65</f>
        <v>1.57126583718431E-3</v>
      </c>
      <c r="CE64" s="33"/>
      <c r="CF64" s="33">
        <f>all!CF65</f>
        <v>20.2549660809423</v>
      </c>
      <c r="CG64" s="33">
        <f>all!CG65</f>
        <v>542170.35183168901</v>
      </c>
      <c r="CH64" s="33">
        <f>all!CH65</f>
        <v>4.5943218366490797E-2</v>
      </c>
      <c r="CI64" s="33">
        <f>all!CI65</f>
        <v>5.8414140161945598</v>
      </c>
      <c r="CJ64" s="33">
        <f>all!CJ65</f>
        <v>17.217846446895599</v>
      </c>
      <c r="CK64" s="33">
        <f>all!CK65</f>
        <v>1.7740180384294599</v>
      </c>
      <c r="CL64" s="33">
        <f>all!CL65</f>
        <v>6.1027939146233501E-2</v>
      </c>
      <c r="CM64" s="33">
        <f>all!CM65</f>
        <v>0.41247832329147099</v>
      </c>
      <c r="CN64" s="33">
        <f>all!CN65</f>
        <v>0.41048156922491702</v>
      </c>
      <c r="CO64" s="33">
        <f>all!CO65</f>
        <v>2.6288646056542699</v>
      </c>
      <c r="CP64" s="33">
        <f>all!CP65</f>
        <v>4.53195512198784E-2</v>
      </c>
      <c r="CQ64" s="33">
        <f>all!CQ65</f>
        <v>0.120992089761048</v>
      </c>
      <c r="CR64" s="33">
        <f>all!CR65</f>
        <v>1.5614806736187621E-2</v>
      </c>
      <c r="CS64" s="33">
        <f>all!CS65</f>
        <v>0.10871005140849301</v>
      </c>
      <c r="CT64" s="33">
        <f>all!CT65</f>
        <v>9.5070748044169998E-2</v>
      </c>
      <c r="CU64" s="33">
        <f>all!CU65</f>
        <v>0.18165063012470101</v>
      </c>
      <c r="CV64" s="33">
        <f>all!CV65</f>
        <v>2.6005126478141499E-2</v>
      </c>
      <c r="CW64" s="33">
        <f>all!CW65</f>
        <v>2.6912249200367701E-2</v>
      </c>
      <c r="CX64" s="33">
        <f>all!CX65</f>
        <v>0.45571368490299202</v>
      </c>
      <c r="CY64" s="33">
        <f>all!CY65</f>
        <v>1.73906973484187E-2</v>
      </c>
      <c r="CZ64" s="33"/>
      <c r="DA64" s="33">
        <f>all!DA65</f>
        <v>0.36868739333903722</v>
      </c>
      <c r="DB64" s="33">
        <f>all!DB65</f>
        <v>9708.485125466721</v>
      </c>
      <c r="DC64" s="33">
        <f>all!DC65</f>
        <v>7.7958126092747039E-4</v>
      </c>
      <c r="DD64" s="33">
        <f>all!DD65</f>
        <v>9.95242057232084E-2</v>
      </c>
      <c r="DE64" s="33">
        <f>all!DE65</f>
        <v>0.27095090874162969</v>
      </c>
      <c r="DF64" s="33">
        <f>all!DF65</f>
        <v>2.7129806368396694E-2</v>
      </c>
      <c r="DG64" s="33">
        <f>all!DG65</f>
        <v>8.7529135502249615E-4</v>
      </c>
      <c r="DH64" s="33">
        <f>all!DH65</f>
        <v>5.6807371338861174E-3</v>
      </c>
      <c r="DI64" s="33">
        <f>all!DI65</f>
        <v>5.4788147773795143E-3</v>
      </c>
      <c r="DJ64" s="33">
        <f>all!DJ65</f>
        <v>3.329362469167009E-2</v>
      </c>
      <c r="DK64" s="33">
        <f>all!DK65</f>
        <v>4.2013819846700322E-4</v>
      </c>
      <c r="DL64" s="33">
        <f>all!DL65</f>
        <v>1.0763367442781222E-3</v>
      </c>
      <c r="DM64" s="33">
        <f>all!DM65</f>
        <v>1.3599615684115401E-4</v>
      </c>
      <c r="DN64" s="33">
        <f>all!DN65</f>
        <v>9.1576153153477395E-4</v>
      </c>
      <c r="DO64" s="33">
        <f>all!DO65</f>
        <v>7.8080443531677065E-4</v>
      </c>
      <c r="DP64" s="33">
        <f>all!DP65</f>
        <v>1.4235942799741459E-3</v>
      </c>
      <c r="DQ64" s="33">
        <f>all!DQ65</f>
        <v>1.3202813613855498E-4</v>
      </c>
      <c r="DR64" s="33">
        <f>all!DR65</f>
        <v>1.316753824816788E-4</v>
      </c>
      <c r="DS64" s="33">
        <f>all!DS65</f>
        <v>2.1993903711534364E-3</v>
      </c>
      <c r="DT64" s="33">
        <f>all!DT65</f>
        <v>8.3216890257442836E-5</v>
      </c>
      <c r="DU64" s="33"/>
      <c r="DV64" s="33">
        <f>all!DV65</f>
        <v>3.7968552277351584E-3</v>
      </c>
      <c r="DW64" s="33">
        <f>all!DW65</f>
        <v>99.980940948854425</v>
      </c>
      <c r="DX64" s="33">
        <f>all!DX65</f>
        <v>8.028365600434072E-6</v>
      </c>
      <c r="DY64" s="33">
        <f>all!DY65</f>
        <v>1.024930625818452E-3</v>
      </c>
      <c r="DZ64" s="33">
        <f>all!DZ65</f>
        <v>2.7903350993322982E-3</v>
      </c>
      <c r="EA64" s="33">
        <f>all!EA65</f>
        <v>2.7939102068121329E-4</v>
      </c>
      <c r="EB64" s="33">
        <f>all!EB65</f>
        <v>9.0140173413861959E-6</v>
      </c>
      <c r="EC64" s="33">
        <f>all!EC65</f>
        <v>5.8501963652308559E-5</v>
      </c>
      <c r="ED64" s="33">
        <f>all!ED65</f>
        <v>5.6422505637877118E-5</v>
      </c>
      <c r="EE64" s="33">
        <f>all!EE65</f>
        <v>3.4286790176352719E-4</v>
      </c>
      <c r="EF64" s="33">
        <f>all!EF65</f>
        <v>4.3267113116443241E-6</v>
      </c>
      <c r="EG64" s="33">
        <f>all!EG65</f>
        <v>1.1084444079588556E-5</v>
      </c>
      <c r="EH64" s="33">
        <f>all!EH65</f>
        <v>1.4005299025220381E-6</v>
      </c>
      <c r="EI64" s="33">
        <f>all!EI65</f>
        <v>9.4307915626753522E-6</v>
      </c>
      <c r="EJ64" s="33">
        <f>all!EJ65</f>
        <v>8.0409622233681676E-6</v>
      </c>
      <c r="EK64" s="33">
        <f>all!EK65</f>
        <v>1.4660608097123657E-5</v>
      </c>
      <c r="EL64" s="33">
        <f>all!EL65</f>
        <v>1.3596660150644867E-6</v>
      </c>
      <c r="EM64" s="33">
        <f>all!EM65</f>
        <v>1.3560332503146994E-6</v>
      </c>
      <c r="EN64" s="33">
        <f>all!EN65</f>
        <v>2.2649992864999058E-5</v>
      </c>
      <c r="EO64" s="33">
        <f>all!EO65</f>
        <v>8.5699291735555028E-7</v>
      </c>
      <c r="EP64" s="33"/>
      <c r="EQ64" s="33">
        <f>all!EQ65</f>
        <v>199.96188189770885</v>
      </c>
    </row>
    <row r="65" spans="1:147" s="3" customFormat="1">
      <c r="A65" s="33" t="str">
        <f>all!A66</f>
        <v>LM-JB-6A-09</v>
      </c>
      <c r="B65" s="33" t="str">
        <f>all!B66</f>
        <v>Fakos</v>
      </c>
      <c r="C65" s="33" t="str">
        <f>all!C66</f>
        <v>epithermal</v>
      </c>
      <c r="D65" s="33" t="str">
        <f>all!D66</f>
        <v>epithermal IS</v>
      </c>
      <c r="E65" s="33" t="str">
        <f>all!E66</f>
        <v>pyrite</v>
      </c>
      <c r="F65" s="33" t="str">
        <f>all!F66</f>
        <v xml:space="preserve">subhedral  </v>
      </c>
      <c r="G65" s="33">
        <f>all!G66</f>
        <v>21.832651016706802</v>
      </c>
      <c r="H65" s="33">
        <f>all!H66</f>
        <v>539905.08765335998</v>
      </c>
      <c r="I65" s="33">
        <f>all!I66</f>
        <v>4.9914696394180502E-2</v>
      </c>
      <c r="J65" s="33">
        <f>all!J66</f>
        <v>0.70497638228774995</v>
      </c>
      <c r="K65" s="33">
        <f>all!K66</f>
        <v>6.2909769388768204</v>
      </c>
      <c r="L65" s="33">
        <f>all!L66</f>
        <v>2.11962462787384</v>
      </c>
      <c r="M65" s="33">
        <f>all!M66</f>
        <v>7.3467416725428905E-2</v>
      </c>
      <c r="N65" s="33">
        <f>all!N66</f>
        <v>1.13334802631245</v>
      </c>
      <c r="O65" s="33">
        <f>all!O66</f>
        <v>0.72560587917519404</v>
      </c>
      <c r="P65" s="33">
        <f>all!P66</f>
        <v>2.5756290748914199</v>
      </c>
      <c r="Q65" s="33">
        <f>all!Q66</f>
        <v>0.15321246147895101</v>
      </c>
      <c r="R65" s="33">
        <f>all!R66</f>
        <v>0.29938252307236302</v>
      </c>
      <c r="S65" s="33">
        <f>all!S66</f>
        <v>1.1576330438102281E-2</v>
      </c>
      <c r="T65" s="33">
        <f>all!T66</f>
        <v>0.135119741226947</v>
      </c>
      <c r="U65" s="33">
        <f>all!U66</f>
        <v>8.7159446096616106E-2</v>
      </c>
      <c r="V65" s="33">
        <f>all!V66</f>
        <v>0.75082131160340704</v>
      </c>
      <c r="W65" s="33">
        <f>all!W66</f>
        <v>6.2370087421264003E-4</v>
      </c>
      <c r="X65" s="33">
        <f>all!X66</f>
        <v>2.7516037171870799E-2</v>
      </c>
      <c r="Y65" s="33">
        <f>all!Y66</f>
        <v>1.77042607976026</v>
      </c>
      <c r="Z65" s="33">
        <f>all!Z66</f>
        <v>2.8391997673271899E-2</v>
      </c>
      <c r="AA65" s="33">
        <f>all!AA66</f>
        <v>7.0803359727031029E-2</v>
      </c>
      <c r="AB65" s="33">
        <f>all!AB66</f>
        <v>1.4548074637717692</v>
      </c>
      <c r="AC65" s="33">
        <f>all!AC66</f>
        <v>1.60368162205996E-2</v>
      </c>
      <c r="AD65" s="33">
        <f>all!AD66</f>
        <v>6.8790369299266435E-2</v>
      </c>
      <c r="AE65" s="33">
        <f>all!AE66</f>
        <v>1.5542042385410888E-2</v>
      </c>
      <c r="AF65" s="33">
        <f>all!AF66</f>
        <v>4.9230773932351181E-2</v>
      </c>
      <c r="AG65" s="33">
        <f>all!AG66</f>
        <v>3.06948599404511</v>
      </c>
      <c r="AH65" s="33">
        <f>all!AH66</f>
        <v>8.6539880557847448E-2</v>
      </c>
      <c r="AI65" s="33">
        <f>all!AI66</f>
        <v>0.56881038500280434</v>
      </c>
      <c r="AJ65" s="33">
        <f>all!AJ66</f>
        <v>51.600615869752332</v>
      </c>
      <c r="AK65" s="33">
        <f>all!AK66</f>
        <v>0.55126123485905576</v>
      </c>
      <c r="AL65" s="33">
        <f>all!AL66</f>
        <v>1.7461680104855437</v>
      </c>
      <c r="AM65" s="33">
        <f>all!AM66</f>
        <v>3.06948599404511</v>
      </c>
      <c r="AN65" s="33"/>
      <c r="AO65" s="33"/>
      <c r="AP65" s="33">
        <f>all!AP66</f>
        <v>0.40240852450291698</v>
      </c>
      <c r="AQ65" s="33">
        <f>all!AQ66</f>
        <v>9.1306819738064107</v>
      </c>
      <c r="AR65" s="33">
        <f>all!AR66</f>
        <v>4.9914696394180502E-2</v>
      </c>
      <c r="AS65" s="33">
        <f>all!AS66</f>
        <v>0.70497638228774995</v>
      </c>
      <c r="AT65" s="33">
        <f>all!AT66</f>
        <v>0.29737906350317</v>
      </c>
      <c r="AU65" s="33">
        <f>all!AU66</f>
        <v>2.11962462787384</v>
      </c>
      <c r="AV65" s="33">
        <f>all!AV66</f>
        <v>7.3467416725428905E-2</v>
      </c>
      <c r="AW65" s="33">
        <f>all!AW66</f>
        <v>0.69242226444444199</v>
      </c>
      <c r="AX65" s="33">
        <f>all!AX66</f>
        <v>0.72560587917519404</v>
      </c>
      <c r="AY65" s="33">
        <f>all!AY66</f>
        <v>2.5756290748914199</v>
      </c>
      <c r="AZ65" s="33">
        <f>all!AZ66</f>
        <v>5.0731099486811898E-2</v>
      </c>
      <c r="BA65" s="33">
        <f>all!BA66</f>
        <v>0.29938252307236302</v>
      </c>
      <c r="BB65" s="33">
        <f>all!BB66</f>
        <v>1.2035737558273901E-2</v>
      </c>
      <c r="BC65" s="33">
        <f>all!BC66</f>
        <v>0.119064199622224</v>
      </c>
      <c r="BD65" s="33">
        <f>all!BD66</f>
        <v>8.7159446096616106E-2</v>
      </c>
      <c r="BE65" s="33">
        <f>all!BE66</f>
        <v>0.75082131160340704</v>
      </c>
      <c r="BF65" s="33">
        <f>all!BF66</f>
        <v>6.2370087421264003E-4</v>
      </c>
      <c r="BG65" s="33">
        <f>all!BG66</f>
        <v>2.7516037171870799E-2</v>
      </c>
      <c r="BH65" s="33">
        <f>all!BH66</f>
        <v>6.2370728295613402E-2</v>
      </c>
      <c r="BI65" s="33">
        <f>all!BI66</f>
        <v>2.8391997673271899E-2</v>
      </c>
      <c r="BJ65" s="33"/>
      <c r="BK65" s="33">
        <f>all!BK66</f>
        <v>1.4406442362429599</v>
      </c>
      <c r="BL65" s="33">
        <f>all!BL66</f>
        <v>37128.255467497896</v>
      </c>
      <c r="BM65" s="33">
        <f>all!BM66</f>
        <v>3.2293013376612001E-2</v>
      </c>
      <c r="BN65" s="33">
        <f>all!BN66</f>
        <v>1.39476258822291</v>
      </c>
      <c r="BO65" s="33">
        <f>all!BO66</f>
        <v>2.0532327352258601</v>
      </c>
      <c r="BP65" s="33">
        <f>all!BP66</f>
        <v>0.16477309861475201</v>
      </c>
      <c r="BQ65" s="33">
        <f>all!BQ66</f>
        <v>7.3976528186840901E-4</v>
      </c>
      <c r="BR65" s="33">
        <f>all!BR66</f>
        <v>0.70619808627744296</v>
      </c>
      <c r="BS65" s="33">
        <f>all!BS66</f>
        <v>0.17134772128106701</v>
      </c>
      <c r="BT65" s="33">
        <f>all!BT66</f>
        <v>0.87088714981906401</v>
      </c>
      <c r="BU65" s="33">
        <f>all!BU66</f>
        <v>5.1385056243224203E-2</v>
      </c>
      <c r="BV65" s="33">
        <f>all!BV66</f>
        <v>6.1701811203998301E-3</v>
      </c>
      <c r="BW65" s="33">
        <f>all!BW66</f>
        <v>3.8733942137575498E-4</v>
      </c>
      <c r="BX65" s="33">
        <f>all!BX66</f>
        <v>6.9508958034997598E-2</v>
      </c>
      <c r="BY65" s="33">
        <f>all!BY66</f>
        <v>1.7532680919883101E-3</v>
      </c>
      <c r="BZ65" s="33">
        <f>all!BZ66</f>
        <v>2.2457665255344501E-2</v>
      </c>
      <c r="CA65" s="33">
        <f>all!CA66</f>
        <v>2.4667890066701402E-4</v>
      </c>
      <c r="CB65" s="33">
        <f>all!CB66</f>
        <v>5.9818331168536902E-2</v>
      </c>
      <c r="CC65" s="33">
        <f>all!CC66</f>
        <v>2.8047128701999</v>
      </c>
      <c r="CD65" s="33">
        <f>all!CD66</f>
        <v>1.3202950333544501E-2</v>
      </c>
      <c r="CE65" s="33"/>
      <c r="CF65" s="33">
        <f>all!CF66</f>
        <v>21.832651016706802</v>
      </c>
      <c r="CG65" s="33">
        <f>all!CG66</f>
        <v>539905.08765335998</v>
      </c>
      <c r="CH65" s="33">
        <f>all!CH66</f>
        <v>4.9914696394180502E-2</v>
      </c>
      <c r="CI65" s="33">
        <f>all!CI66</f>
        <v>0.70497638228774995</v>
      </c>
      <c r="CJ65" s="33">
        <f>all!CJ66</f>
        <v>6.2909769388768204</v>
      </c>
      <c r="CK65" s="33">
        <f>all!CK66</f>
        <v>2.11962462787384</v>
      </c>
      <c r="CL65" s="33">
        <f>all!CL66</f>
        <v>7.3467416725428905E-2</v>
      </c>
      <c r="CM65" s="33">
        <f>all!CM66</f>
        <v>1.13334802631245</v>
      </c>
      <c r="CN65" s="33">
        <f>all!CN66</f>
        <v>0.72560587917519404</v>
      </c>
      <c r="CO65" s="33">
        <f>all!CO66</f>
        <v>2.5756290748914199</v>
      </c>
      <c r="CP65" s="33">
        <f>all!CP66</f>
        <v>0.15321246147895101</v>
      </c>
      <c r="CQ65" s="33">
        <f>all!CQ66</f>
        <v>0.29938252307236302</v>
      </c>
      <c r="CR65" s="33">
        <f>all!CR66</f>
        <v>1.1576330438102281E-2</v>
      </c>
      <c r="CS65" s="33">
        <f>all!CS66</f>
        <v>0.135119741226947</v>
      </c>
      <c r="CT65" s="33">
        <f>all!CT66</f>
        <v>8.7159446096616106E-2</v>
      </c>
      <c r="CU65" s="33">
        <f>all!CU66</f>
        <v>0.75082131160340704</v>
      </c>
      <c r="CV65" s="33">
        <f>all!CV66</f>
        <v>6.2370087421264003E-4</v>
      </c>
      <c r="CW65" s="33">
        <f>all!CW66</f>
        <v>2.7516037171870799E-2</v>
      </c>
      <c r="CX65" s="33">
        <f>all!CX66</f>
        <v>1.77042607976026</v>
      </c>
      <c r="CY65" s="33">
        <f>all!CY66</f>
        <v>2.8391997673271899E-2</v>
      </c>
      <c r="CZ65" s="33"/>
      <c r="DA65" s="33">
        <f>all!DA66</f>
        <v>0.39740492089019763</v>
      </c>
      <c r="DB65" s="33">
        <f>all!DB66</f>
        <v>9667.921705673918</v>
      </c>
      <c r="DC65" s="33">
        <f>all!DC66</f>
        <v>8.4697074644140321E-4</v>
      </c>
      <c r="DD65" s="33">
        <f>all!DD66</f>
        <v>1.2011169608299229E-2</v>
      </c>
      <c r="DE65" s="33">
        <f>all!DE66</f>
        <v>9.8998787317483725E-2</v>
      </c>
      <c r="DF65" s="33">
        <f>all!DF66</f>
        <v>3.2415118945922007E-2</v>
      </c>
      <c r="DG65" s="33">
        <f>all!DG66</f>
        <v>1.0537041826288156E-3</v>
      </c>
      <c r="DH65" s="33">
        <f>all!DH66</f>
        <v>1.5608704397637379E-2</v>
      </c>
      <c r="DI65" s="33">
        <f>all!DI66</f>
        <v>9.6848689720346881E-3</v>
      </c>
      <c r="DJ65" s="33">
        <f>all!DJ66</f>
        <v>3.2619415842089917E-2</v>
      </c>
      <c r="DK65" s="33">
        <f>all!DK66</f>
        <v>1.4203672767224354E-3</v>
      </c>
      <c r="DL65" s="33">
        <f>all!DL66</f>
        <v>2.6632849371712999E-3</v>
      </c>
      <c r="DM65" s="33">
        <f>all!DM66</f>
        <v>1.0082330678205753E-4</v>
      </c>
      <c r="DN65" s="33">
        <f>all!DN66</f>
        <v>1.1382338575262995E-3</v>
      </c>
      <c r="DO65" s="33">
        <f>all!DO66</f>
        <v>7.158298792429049E-4</v>
      </c>
      <c r="DP65" s="33">
        <f>all!DP66</f>
        <v>5.8841795580204317E-3</v>
      </c>
      <c r="DQ65" s="33">
        <f>all!DQ66</f>
        <v>3.1665319528246801E-6</v>
      </c>
      <c r="DR65" s="33">
        <f>all!DR66</f>
        <v>1.346295767407161E-4</v>
      </c>
      <c r="DS65" s="33">
        <f>all!DS66</f>
        <v>8.5445274119703672E-3</v>
      </c>
      <c r="DT65" s="33">
        <f>all!DT66</f>
        <v>1.3585963272376049E-4</v>
      </c>
      <c r="DU65" s="33"/>
      <c r="DV65" s="33">
        <f>all!DV66</f>
        <v>4.1098492781642603E-3</v>
      </c>
      <c r="DW65" s="33">
        <f>all!DW66</f>
        <v>99.982911521095374</v>
      </c>
      <c r="DX65" s="33">
        <f>all!DX66</f>
        <v>8.7591318776100899E-6</v>
      </c>
      <c r="DY65" s="33">
        <f>all!DY66</f>
        <v>1.2421611849697329E-4</v>
      </c>
      <c r="DZ65" s="33">
        <f>all!DZ66</f>
        <v>1.0238174547121807E-3</v>
      </c>
      <c r="EA65" s="33">
        <f>all!EA66</f>
        <v>3.3522799089424215E-4</v>
      </c>
      <c r="EB65" s="33">
        <f>all!EB66</f>
        <v>1.0897110596102127E-5</v>
      </c>
      <c r="EC65" s="33">
        <f>all!EC66</f>
        <v>1.614208056558859E-4</v>
      </c>
      <c r="ED65" s="33">
        <f>all!ED66</f>
        <v>1.001581753559358E-4</v>
      </c>
      <c r="EE65" s="33">
        <f>all!EE66</f>
        <v>3.3734077160507507E-4</v>
      </c>
      <c r="EF65" s="33">
        <f>all!EF66</f>
        <v>1.4689036597457555E-5</v>
      </c>
      <c r="EG65" s="33">
        <f>all!EG66</f>
        <v>2.7542939458476143E-5</v>
      </c>
      <c r="EH65" s="33">
        <f>all!EH66</f>
        <v>1.0426861189141197E-6</v>
      </c>
      <c r="EI65" s="33">
        <f>all!EI66</f>
        <v>1.1771292583035476E-5</v>
      </c>
      <c r="EJ65" s="33">
        <f>all!EJ66</f>
        <v>7.4029101247785492E-6</v>
      </c>
      <c r="EK65" s="33">
        <f>all!EK66</f>
        <v>6.0852520534844903E-5</v>
      </c>
      <c r="EL65" s="33">
        <f>all!EL66</f>
        <v>3.2747377741193891E-8</v>
      </c>
      <c r="EM65" s="33">
        <f>all!EM66</f>
        <v>1.3923010000680638E-6</v>
      </c>
      <c r="EN65" s="33">
        <f>all!EN66</f>
        <v>8.8365085509456597E-5</v>
      </c>
      <c r="EO65" s="33">
        <f>all!EO66</f>
        <v>1.4050218910995399E-6</v>
      </c>
      <c r="EP65" s="33"/>
      <c r="EQ65" s="33">
        <f>all!EQ66</f>
        <v>199.96582304219075</v>
      </c>
    </row>
    <row r="66" spans="1:147" s="3" customFormat="1">
      <c r="A66" s="33" t="str">
        <f>all!A67</f>
        <v>LM-JB-6A-12</v>
      </c>
      <c r="B66" s="33" t="str">
        <f>all!B67</f>
        <v>Fakos</v>
      </c>
      <c r="C66" s="33" t="str">
        <f>all!C67</f>
        <v>epithermal</v>
      </c>
      <c r="D66" s="33" t="str">
        <f>all!D67</f>
        <v>epithermal IS</v>
      </c>
      <c r="E66" s="33" t="str">
        <f>all!E67</f>
        <v>pyrite</v>
      </c>
      <c r="F66" s="33" t="str">
        <f>all!F67</f>
        <v xml:space="preserve">subhedral  </v>
      </c>
      <c r="G66" s="33">
        <f>all!G67</f>
        <v>67.030377611930106</v>
      </c>
      <c r="H66" s="33">
        <f>all!H67</f>
        <v>488149.81885980599</v>
      </c>
      <c r="I66" s="33">
        <f>all!I67</f>
        <v>14.5169907107519</v>
      </c>
      <c r="J66" s="33">
        <f>all!J67</f>
        <v>54.769639135764699</v>
      </c>
      <c r="K66" s="33">
        <f>all!K67</f>
        <v>15.426900921358399</v>
      </c>
      <c r="L66" s="33">
        <f>all!L67</f>
        <v>5.1454651999301602</v>
      </c>
      <c r="M66" s="33">
        <f>all!M67</f>
        <v>0.48722416870080298</v>
      </c>
      <c r="N66" s="33">
        <f>all!N67</f>
        <v>0.57442583642810296</v>
      </c>
      <c r="O66" s="33">
        <f>all!O67</f>
        <v>27.170917532083902</v>
      </c>
      <c r="P66" s="33">
        <f>all!P67</f>
        <v>26.548933461103601</v>
      </c>
      <c r="Q66" s="33">
        <f>all!Q67</f>
        <v>0.68379378064250695</v>
      </c>
      <c r="R66" s="33">
        <f>all!R67</f>
        <v>9.3117421534079994E-2</v>
      </c>
      <c r="S66" s="33">
        <f>all!S67</f>
        <v>1.0292178827510684E-2</v>
      </c>
      <c r="T66" s="33">
        <f>all!T67</f>
        <v>0.105463597576299</v>
      </c>
      <c r="U66" s="33">
        <f>all!U67</f>
        <v>0.39229144551902301</v>
      </c>
      <c r="V66" s="33">
        <f>all!V67</f>
        <v>8.1526472205379097</v>
      </c>
      <c r="W66" s="33">
        <f>all!W67</f>
        <v>6.0788042658556002E-2</v>
      </c>
      <c r="X66" s="33">
        <f>all!X67</f>
        <v>2.71952707137042E-2</v>
      </c>
      <c r="Y66" s="33">
        <f>all!Y67</f>
        <v>20.895690765301101</v>
      </c>
      <c r="Z66" s="33">
        <f>all!Z67</f>
        <v>3.9853032519238698</v>
      </c>
      <c r="AA66" s="33">
        <f>all!AA67</f>
        <v>0.26505543837465734</v>
      </c>
      <c r="AB66" s="33">
        <f>all!AB67</f>
        <v>1.2705458632260267</v>
      </c>
      <c r="AC66" s="33">
        <f>all!AC67</f>
        <v>0.19072369019462002</v>
      </c>
      <c r="AD66" s="33">
        <f>all!AD67</f>
        <v>0.53428415487294378</v>
      </c>
      <c r="AE66" s="33">
        <f>all!AE67</f>
        <v>1.3014774682090929E-3</v>
      </c>
      <c r="AF66" s="33">
        <f>all!AF67</f>
        <v>1.8773796469578937E-2</v>
      </c>
      <c r="AG66" s="33">
        <f>all!AG67</f>
        <v>4.7102997740162515E-2</v>
      </c>
      <c r="AH66" s="33">
        <f>all!AH67</f>
        <v>3.2724152952052631E-2</v>
      </c>
      <c r="AI66" s="33">
        <f>all!AI67</f>
        <v>0.2745268169781348</v>
      </c>
      <c r="AJ66" s="33">
        <f>all!AJ67</f>
        <v>1.8288179685504884</v>
      </c>
      <c r="AK66" s="33">
        <f>all!AK67</f>
        <v>1.8733407808522071E-3</v>
      </c>
      <c r="AL66" s="33">
        <f>all!AL67</f>
        <v>2.7022917720025495E-2</v>
      </c>
      <c r="AM66" s="33">
        <f>all!AM67</f>
        <v>4.7102997740162515E-2</v>
      </c>
      <c r="AN66" s="33"/>
      <c r="AO66" s="33"/>
      <c r="AP66" s="33">
        <f>all!AP67</f>
        <v>0.35358901005479398</v>
      </c>
      <c r="AQ66" s="33">
        <f>all!AQ67</f>
        <v>10.002825629444599</v>
      </c>
      <c r="AR66" s="33">
        <f>all!AR67</f>
        <v>5.1166393411793201E-2</v>
      </c>
      <c r="AS66" s="33">
        <f>all!AS67</f>
        <v>0.43471248355867098</v>
      </c>
      <c r="AT66" s="33">
        <f>all!AT67</f>
        <v>0.33255947644114803</v>
      </c>
      <c r="AU66" s="33">
        <f>all!AU67</f>
        <v>1.6864332679108001</v>
      </c>
      <c r="AV66" s="33">
        <f>all!AV67</f>
        <v>0.115378301666618</v>
      </c>
      <c r="AW66" s="33">
        <f>all!AW67</f>
        <v>0.57442583642810296</v>
      </c>
      <c r="AX66" s="33">
        <f>all!AX67</f>
        <v>0.43760588371919301</v>
      </c>
      <c r="AY66" s="33">
        <f>all!AY67</f>
        <v>1.5644454602642399</v>
      </c>
      <c r="AZ66" s="33">
        <f>all!AZ67</f>
        <v>4.3073103091975498E-2</v>
      </c>
      <c r="BA66" s="33">
        <f>all!BA67</f>
        <v>2.3619940157842099E-3</v>
      </c>
      <c r="BB66" s="33">
        <f>all!BB67</f>
        <v>1.0650755059270101E-2</v>
      </c>
      <c r="BC66" s="33">
        <f>all!BC67</f>
        <v>0.105463597576299</v>
      </c>
      <c r="BD66" s="33">
        <f>all!BD67</f>
        <v>0.1804686097788</v>
      </c>
      <c r="BE66" s="33">
        <f>all!BE67</f>
        <v>0.81212032670910295</v>
      </c>
      <c r="BF66" s="33">
        <f>all!BF67</f>
        <v>2.6878134642641299E-2</v>
      </c>
      <c r="BG66" s="33">
        <f>all!BG67</f>
        <v>1.7788154958963E-2</v>
      </c>
      <c r="BH66" s="33">
        <f>all!BH67</f>
        <v>4.9499501746432202E-2</v>
      </c>
      <c r="BI66" s="33">
        <f>all!BI67</f>
        <v>1.71782016927658E-2</v>
      </c>
      <c r="BJ66" s="33"/>
      <c r="BK66" s="33">
        <f>all!BK67</f>
        <v>24.7426627940897</v>
      </c>
      <c r="BL66" s="33">
        <f>all!BL67</f>
        <v>39669.499042301402</v>
      </c>
      <c r="BM66" s="33">
        <f>all!BM67</f>
        <v>5.8452821881781496</v>
      </c>
      <c r="BN66" s="33">
        <f>all!BN67</f>
        <v>27.249610916251999</v>
      </c>
      <c r="BO66" s="33">
        <f>all!BO67</f>
        <v>13.397489786031899</v>
      </c>
      <c r="BP66" s="33">
        <f>all!BP67</f>
        <v>6.3388174603807297</v>
      </c>
      <c r="BQ66" s="33">
        <f>all!BQ67</f>
        <v>0.310347589080746</v>
      </c>
      <c r="BR66" s="33">
        <f>all!BR67</f>
        <v>0.43187978763589702</v>
      </c>
      <c r="BS66" s="33">
        <f>all!BS67</f>
        <v>4.6672102223343099</v>
      </c>
      <c r="BT66" s="33">
        <f>all!BT67</f>
        <v>7.1768655484272301</v>
      </c>
      <c r="BU66" s="33">
        <f>all!BU67</f>
        <v>0.29073195147687397</v>
      </c>
      <c r="BV66" s="33">
        <f>all!BV67</f>
        <v>0.12709462565263599</v>
      </c>
      <c r="BW66" s="33">
        <f>all!BW67</f>
        <v>7.4736535222201701E-3</v>
      </c>
      <c r="BX66" s="33">
        <f>all!BX67</f>
        <v>6.0990671849593697E-2</v>
      </c>
      <c r="BY66" s="33">
        <f>all!BY67</f>
        <v>0.26445474260288399</v>
      </c>
      <c r="BZ66" s="33">
        <f>all!BZ67</f>
        <v>1.4528516707916499</v>
      </c>
      <c r="CA66" s="33">
        <f>all!CA67</f>
        <v>5.2470503687253499E-2</v>
      </c>
      <c r="CB66" s="33">
        <f>all!CB67</f>
        <v>3.36881887217233E-2</v>
      </c>
      <c r="CC66" s="33">
        <f>all!CC67</f>
        <v>4.2710811045912704</v>
      </c>
      <c r="CD66" s="33">
        <f>all!CD67</f>
        <v>1.5312267665705399</v>
      </c>
      <c r="CE66" s="33"/>
      <c r="CF66" s="33">
        <f>all!CF67</f>
        <v>67.030377611930106</v>
      </c>
      <c r="CG66" s="33">
        <f>all!CG67</f>
        <v>488149.81885980599</v>
      </c>
      <c r="CH66" s="33">
        <f>all!CH67</f>
        <v>14.5169907107519</v>
      </c>
      <c r="CI66" s="33">
        <f>all!CI67</f>
        <v>54.769639135764699</v>
      </c>
      <c r="CJ66" s="33">
        <f>all!CJ67</f>
        <v>15.426900921358399</v>
      </c>
      <c r="CK66" s="33">
        <f>all!CK67</f>
        <v>5.1454651999301602</v>
      </c>
      <c r="CL66" s="33">
        <f>all!CL67</f>
        <v>0.48722416870080298</v>
      </c>
      <c r="CM66" s="33">
        <f>all!CM67</f>
        <v>0.57442583642810296</v>
      </c>
      <c r="CN66" s="33">
        <f>all!CN67</f>
        <v>27.170917532083902</v>
      </c>
      <c r="CO66" s="33">
        <f>all!CO67</f>
        <v>26.548933461103601</v>
      </c>
      <c r="CP66" s="33">
        <f>all!CP67</f>
        <v>0.68379378064250695</v>
      </c>
      <c r="CQ66" s="33">
        <f>all!CQ67</f>
        <v>9.3117421534079994E-2</v>
      </c>
      <c r="CR66" s="33">
        <f>all!CR67</f>
        <v>1.0292178827510684E-2</v>
      </c>
      <c r="CS66" s="33">
        <f>all!CS67</f>
        <v>0.105463597576299</v>
      </c>
      <c r="CT66" s="33">
        <f>all!CT67</f>
        <v>0.39229144551902301</v>
      </c>
      <c r="CU66" s="33">
        <f>all!CU67</f>
        <v>8.1526472205379097</v>
      </c>
      <c r="CV66" s="33">
        <f>all!CV67</f>
        <v>6.0788042658556002E-2</v>
      </c>
      <c r="CW66" s="33">
        <f>all!CW67</f>
        <v>2.71952707137042E-2</v>
      </c>
      <c r="CX66" s="33">
        <f>all!CX67</f>
        <v>20.895690765301101</v>
      </c>
      <c r="CY66" s="33">
        <f>all!CY67</f>
        <v>3.9853032519238698</v>
      </c>
      <c r="CZ66" s="33"/>
      <c r="DA66" s="33">
        <f>all!DA67</f>
        <v>1.2201084463689293</v>
      </c>
      <c r="DB66" s="33">
        <f>all!DB67</f>
        <v>8741.1553202579635</v>
      </c>
      <c r="DC66" s="33">
        <f>all!DC67</f>
        <v>0.24632958520412773</v>
      </c>
      <c r="DD66" s="33">
        <f>all!DD67</f>
        <v>0.93314817570228858</v>
      </c>
      <c r="DE66" s="33">
        <f>all!DE67</f>
        <v>0.24276745855535201</v>
      </c>
      <c r="DF66" s="33">
        <f>all!DF67</f>
        <v>7.8688869856708366E-2</v>
      </c>
      <c r="DG66" s="33">
        <f>all!DG67</f>
        <v>6.9879977726260058E-3</v>
      </c>
      <c r="DH66" s="33">
        <f>all!DH67</f>
        <v>7.9111119188555699E-3</v>
      </c>
      <c r="DI66" s="33">
        <f>all!DI67</f>
        <v>0.36265799892265921</v>
      </c>
      <c r="DJ66" s="33">
        <f>all!DJ67</f>
        <v>0.33623269327638811</v>
      </c>
      <c r="DK66" s="33">
        <f>all!DK67</f>
        <v>6.3391600178969052E-3</v>
      </c>
      <c r="DL66" s="33">
        <f>all!DL67</f>
        <v>8.2836574297960163E-4</v>
      </c>
      <c r="DM66" s="33">
        <f>all!DM67</f>
        <v>8.9639070768613666E-5</v>
      </c>
      <c r="DN66" s="33">
        <f>all!DN67</f>
        <v>8.8841376106729849E-4</v>
      </c>
      <c r="DO66" s="33">
        <f>all!DO67</f>
        <v>3.2218417010432244E-3</v>
      </c>
      <c r="DP66" s="33">
        <f>all!DP67</f>
        <v>6.3892219596692085E-2</v>
      </c>
      <c r="DQ66" s="33">
        <f>all!DQ67</f>
        <v>3.0862114739053914E-4</v>
      </c>
      <c r="DR66" s="33">
        <f>all!DR67</f>
        <v>1.3306014098854555E-4</v>
      </c>
      <c r="DS66" s="33">
        <f>all!DS67</f>
        <v>0.10084792840396285</v>
      </c>
      <c r="DT66" s="33">
        <f>all!DT67</f>
        <v>1.9070226841026272E-2</v>
      </c>
      <c r="DU66" s="33"/>
      <c r="DV66" s="33">
        <f>all!DV67</f>
        <v>1.3950766159030837E-2</v>
      </c>
      <c r="DW66" s="33">
        <f>all!DW67</f>
        <v>99.946700799917153</v>
      </c>
      <c r="DX66" s="33">
        <f>all!DX67</f>
        <v>2.8165418012316124E-3</v>
      </c>
      <c r="DY66" s="33">
        <f>all!DY67</f>
        <v>1.0669651562278015E-2</v>
      </c>
      <c r="DZ66" s="33">
        <f>all!DZ67</f>
        <v>2.7758123102967582E-3</v>
      </c>
      <c r="EA66" s="33">
        <f>all!EA67</f>
        <v>8.9973151645358863E-4</v>
      </c>
      <c r="EB66" s="33">
        <f>all!EB67</f>
        <v>7.9901031040199768E-5</v>
      </c>
      <c r="EC66" s="33">
        <f>all!EC67</f>
        <v>9.0455953129681016E-5</v>
      </c>
      <c r="ED66" s="33">
        <f>all!ED67</f>
        <v>4.1466452869241563E-3</v>
      </c>
      <c r="EE66" s="33">
        <f>all!EE67</f>
        <v>3.8444973419204435E-3</v>
      </c>
      <c r="EF66" s="33">
        <f>all!EF67</f>
        <v>7.2482195592978176E-5</v>
      </c>
      <c r="EG66" s="33">
        <f>all!EG67</f>
        <v>9.4715652603276246E-6</v>
      </c>
      <c r="EH66" s="33">
        <f>all!EH67</f>
        <v>1.0249365281646584E-6</v>
      </c>
      <c r="EI66" s="33">
        <f>all!EI67</f>
        <v>1.0158156572065343E-5</v>
      </c>
      <c r="EJ66" s="33">
        <f>all!EJ67</f>
        <v>3.683865996209758E-5</v>
      </c>
      <c r="EK66" s="33">
        <f>all!EK67</f>
        <v>7.3054605730135148E-4</v>
      </c>
      <c r="EL66" s="33">
        <f>all!EL67</f>
        <v>3.5287858811161192E-6</v>
      </c>
      <c r="EM66" s="33">
        <f>all!EM67</f>
        <v>1.5214146886231607E-6</v>
      </c>
      <c r="EN66" s="33">
        <f>all!EN67</f>
        <v>1.1530990306421972E-3</v>
      </c>
      <c r="EO66" s="33">
        <f>all!EO67</f>
        <v>2.1804969554188786E-4</v>
      </c>
      <c r="EP66" s="33"/>
      <c r="EQ66" s="33">
        <f>all!EQ67</f>
        <v>199.89340159983431</v>
      </c>
    </row>
    <row r="67" spans="1:147" s="3" customFormat="1">
      <c r="A67" s="33" t="str">
        <f>all!A68</f>
        <v>LM-JB-6A-13</v>
      </c>
      <c r="B67" s="33" t="str">
        <f>all!B68</f>
        <v>Fakos</v>
      </c>
      <c r="C67" s="33" t="str">
        <f>all!C68</f>
        <v>epithermal</v>
      </c>
      <c r="D67" s="33" t="str">
        <f>all!D68</f>
        <v>epithermal IS</v>
      </c>
      <c r="E67" s="33" t="str">
        <f>all!E68</f>
        <v>pyrite</v>
      </c>
      <c r="F67" s="33" t="str">
        <f>all!F68</f>
        <v xml:space="preserve">subhedral  </v>
      </c>
      <c r="G67" s="33">
        <f>all!G68</f>
        <v>38.256974763196403</v>
      </c>
      <c r="H67" s="33">
        <f>all!H68</f>
        <v>465753.75088109699</v>
      </c>
      <c r="I67" s="33">
        <f>all!I68</f>
        <v>69.685442865907405</v>
      </c>
      <c r="J67" s="33">
        <f>all!J68</f>
        <v>494.71434152254199</v>
      </c>
      <c r="K67" s="33">
        <f>all!K68</f>
        <v>9.5857739377553504</v>
      </c>
      <c r="L67" s="33">
        <f>all!L68</f>
        <v>71.451662872957499</v>
      </c>
      <c r="M67" s="33">
        <f>all!M68</f>
        <v>0.11966870608984601</v>
      </c>
      <c r="N67" s="33">
        <f>all!N68</f>
        <v>0.60774096183095805</v>
      </c>
      <c r="O67" s="33">
        <f>all!O68</f>
        <v>89.446100855041607</v>
      </c>
      <c r="P67" s="33">
        <f>all!P68</f>
        <v>6.0243294059338997</v>
      </c>
      <c r="Q67" s="33">
        <f>all!Q68</f>
        <v>0.41090991622755602</v>
      </c>
      <c r="R67" s="33">
        <f>all!R68</f>
        <v>0.307491463541118</v>
      </c>
      <c r="S67" s="33">
        <f>all!S68</f>
        <v>7.7154296851196357E-3</v>
      </c>
      <c r="T67" s="33">
        <f>all!T68</f>
        <v>6.4061047472883603E-2</v>
      </c>
      <c r="U67" s="33">
        <f>all!U68</f>
        <v>1.6860114481175299</v>
      </c>
      <c r="V67" s="33">
        <f>all!V68</f>
        <v>2.39277572693836</v>
      </c>
      <c r="W67" s="33">
        <f>all!W68</f>
        <v>0.22625843830728501</v>
      </c>
      <c r="X67" s="33">
        <f>all!X68</f>
        <v>3.6374169971305603E-2</v>
      </c>
      <c r="Y67" s="33">
        <f>all!Y68</f>
        <v>136.97948148352501</v>
      </c>
      <c r="Z67" s="33">
        <f>all!Z68</f>
        <v>1.6829342314603499</v>
      </c>
      <c r="AA67" s="33">
        <f>all!AA68</f>
        <v>0.14085996102607862</v>
      </c>
      <c r="AB67" s="33">
        <f>all!AB68</f>
        <v>4.3979794204860284E-2</v>
      </c>
      <c r="AC67" s="33">
        <f>all!AC68</f>
        <v>1.2286031551833275E-2</v>
      </c>
      <c r="AD67" s="33">
        <f>all!AD68</f>
        <v>0.77907748017816025</v>
      </c>
      <c r="AE67" s="33">
        <f>all!AE68</f>
        <v>2.6554466097669123E-4</v>
      </c>
      <c r="AF67" s="33">
        <f>all!AF68</f>
        <v>1.2308496351844582E-2</v>
      </c>
      <c r="AG67" s="33">
        <f>all!AG68</f>
        <v>5.8966392309259151E-3</v>
      </c>
      <c r="AH67" s="33">
        <f>all!AH68</f>
        <v>2.9997917336033833E-3</v>
      </c>
      <c r="AI67" s="33">
        <f>all!AI68</f>
        <v>2.4150441788807247E-2</v>
      </c>
      <c r="AJ67" s="33">
        <f>all!AJ68</f>
        <v>8.645032819158871E-2</v>
      </c>
      <c r="AK67" s="33">
        <f>all!AK68</f>
        <v>5.2197659188733001E-4</v>
      </c>
      <c r="AL67" s="33">
        <f>all!AL68</f>
        <v>2.4194600461416981E-2</v>
      </c>
      <c r="AM67" s="33">
        <f>all!AM68</f>
        <v>5.8966392309259151E-3</v>
      </c>
      <c r="AN67" s="33"/>
      <c r="AO67" s="33"/>
      <c r="AP67" s="33">
        <f>all!AP68</f>
        <v>0.46974715497240599</v>
      </c>
      <c r="AQ67" s="33">
        <f>all!AQ68</f>
        <v>6.8761219774451101</v>
      </c>
      <c r="AR67" s="33">
        <f>all!AR68</f>
        <v>4.05619049597589E-2</v>
      </c>
      <c r="AS67" s="33">
        <f>all!AS68</f>
        <v>0.344006457239668</v>
      </c>
      <c r="AT67" s="33">
        <f>all!AT68</f>
        <v>0.18708285090104901</v>
      </c>
      <c r="AU67" s="33">
        <f>all!AU68</f>
        <v>1.22399151595017</v>
      </c>
      <c r="AV67" s="33">
        <f>all!AV68</f>
        <v>3.9457226284994699E-2</v>
      </c>
      <c r="AW67" s="33">
        <f>all!AW68</f>
        <v>0.32948191383519199</v>
      </c>
      <c r="AX67" s="33">
        <f>all!AX68</f>
        <v>0.32144794868714099</v>
      </c>
      <c r="AY67" s="33">
        <f>all!AY68</f>
        <v>1.8210355656636401</v>
      </c>
      <c r="AZ67" s="33">
        <f>all!AZ68</f>
        <v>3.06378637972382E-2</v>
      </c>
      <c r="BA67" s="33">
        <f>all!BA68</f>
        <v>0.103716129578257</v>
      </c>
      <c r="BB67" s="33">
        <f>all!BB68</f>
        <v>7.9332372465274401E-3</v>
      </c>
      <c r="BC67" s="33">
        <f>all!BC68</f>
        <v>6.4061047472883603E-2</v>
      </c>
      <c r="BD67" s="33">
        <f>all!BD68</f>
        <v>0.178392165934218</v>
      </c>
      <c r="BE67" s="33">
        <f>all!BE68</f>
        <v>0.22718689344468301</v>
      </c>
      <c r="BF67" s="33">
        <f>all!BF68</f>
        <v>2.3619104848789301E-2</v>
      </c>
      <c r="BG67" s="33">
        <f>all!BG68</f>
        <v>9.1387367693992697E-3</v>
      </c>
      <c r="BH67" s="33">
        <f>all!BH68</f>
        <v>3.6950015336142901E-2</v>
      </c>
      <c r="BI67" s="33">
        <f>all!BI68</f>
        <v>1.7170411747846399E-2</v>
      </c>
      <c r="BJ67" s="33"/>
      <c r="BK67" s="33">
        <f>all!BK68</f>
        <v>13.126093188587401</v>
      </c>
      <c r="BL67" s="33">
        <f>all!BL68</f>
        <v>36461.221507508097</v>
      </c>
      <c r="BM67" s="33">
        <f>all!BM68</f>
        <v>15.203027786258</v>
      </c>
      <c r="BN67" s="33">
        <f>all!BN68</f>
        <v>67.2785213250216</v>
      </c>
      <c r="BO67" s="33">
        <f>all!BO68</f>
        <v>5.1853033695467898</v>
      </c>
      <c r="BP67" s="33">
        <f>all!BP68</f>
        <v>71.028780986901893</v>
      </c>
      <c r="BQ67" s="33">
        <f>all!BQ68</f>
        <v>0.15534739209035001</v>
      </c>
      <c r="BR67" s="33">
        <f>all!BR68</f>
        <v>0.33190178262179798</v>
      </c>
      <c r="BS67" s="33">
        <f>all!BS68</f>
        <v>21.3202849237876</v>
      </c>
      <c r="BT67" s="33">
        <f>all!BT68</f>
        <v>3.43333397476782</v>
      </c>
      <c r="BU67" s="33">
        <f>all!BU68</f>
        <v>0.35848453341523501</v>
      </c>
      <c r="BV67" s="33">
        <f>all!BV68</f>
        <v>0.307768084163766</v>
      </c>
      <c r="BW67" s="33">
        <f>all!BW68</f>
        <v>9.0756966438507308E-3</v>
      </c>
      <c r="BX67" s="33">
        <f>all!BX68</f>
        <v>6.1051919737805597E-2</v>
      </c>
      <c r="BY67" s="33">
        <f>all!BY68</f>
        <v>0.801634193775009</v>
      </c>
      <c r="BZ67" s="33">
        <f>all!BZ68</f>
        <v>0.96008824448732599</v>
      </c>
      <c r="CA67" s="33">
        <f>all!CA68</f>
        <v>0.186729003248368</v>
      </c>
      <c r="CB67" s="33">
        <f>all!CB68</f>
        <v>1.17311207389209E-2</v>
      </c>
      <c r="CC67" s="33">
        <f>all!CC68</f>
        <v>68.913132388237202</v>
      </c>
      <c r="CD67" s="33">
        <f>all!CD68</f>
        <v>0.79102561902115098</v>
      </c>
      <c r="CE67" s="33"/>
      <c r="CF67" s="33">
        <f>all!CF68</f>
        <v>38.256974763196403</v>
      </c>
      <c r="CG67" s="33">
        <f>all!CG68</f>
        <v>465753.75088109699</v>
      </c>
      <c r="CH67" s="33">
        <f>all!CH68</f>
        <v>69.685442865907405</v>
      </c>
      <c r="CI67" s="33">
        <f>all!CI68</f>
        <v>494.71434152254199</v>
      </c>
      <c r="CJ67" s="33">
        <f>all!CJ68</f>
        <v>9.5857739377553504</v>
      </c>
      <c r="CK67" s="33">
        <f>all!CK68</f>
        <v>71.451662872957499</v>
      </c>
      <c r="CL67" s="33">
        <f>all!CL68</f>
        <v>0.11966870608984601</v>
      </c>
      <c r="CM67" s="33">
        <f>all!CM68</f>
        <v>0.60774096183095805</v>
      </c>
      <c r="CN67" s="33">
        <f>all!CN68</f>
        <v>89.446100855041607</v>
      </c>
      <c r="CO67" s="33">
        <f>all!CO68</f>
        <v>6.0243294059338997</v>
      </c>
      <c r="CP67" s="33">
        <f>all!CP68</f>
        <v>0.41090991622755602</v>
      </c>
      <c r="CQ67" s="33">
        <f>all!CQ68</f>
        <v>0.307491463541118</v>
      </c>
      <c r="CR67" s="33">
        <f>all!CR68</f>
        <v>7.7154296851196357E-3</v>
      </c>
      <c r="CS67" s="33">
        <f>all!CS68</f>
        <v>6.4061047472883603E-2</v>
      </c>
      <c r="CT67" s="33">
        <f>all!CT68</f>
        <v>1.6860114481175299</v>
      </c>
      <c r="CU67" s="33">
        <f>all!CU68</f>
        <v>2.39277572693836</v>
      </c>
      <c r="CV67" s="33">
        <f>all!CV68</f>
        <v>0.22625843830728501</v>
      </c>
      <c r="CW67" s="33">
        <f>all!CW68</f>
        <v>3.6374169971305603E-2</v>
      </c>
      <c r="CX67" s="33">
        <f>all!CX68</f>
        <v>136.97948148352501</v>
      </c>
      <c r="CY67" s="33">
        <f>all!CY68</f>
        <v>1.6829342314603499</v>
      </c>
      <c r="CZ67" s="33"/>
      <c r="DA67" s="33">
        <f>all!DA68</f>
        <v>0.69636573303133509</v>
      </c>
      <c r="DB67" s="33">
        <f>all!DB68</f>
        <v>8340.1155140316405</v>
      </c>
      <c r="DC67" s="33">
        <f>all!DC68</f>
        <v>1.1824479727200865</v>
      </c>
      <c r="DD67" s="33">
        <f>all!DD68</f>
        <v>8.4287899750660547</v>
      </c>
      <c r="DE67" s="33">
        <f>all!DE68</f>
        <v>0.15084779431837331</v>
      </c>
      <c r="DF67" s="33">
        <f>all!DF68</f>
        <v>1.0927001509857395</v>
      </c>
      <c r="DG67" s="33">
        <f>all!DG68</f>
        <v>1.7163447655701275E-3</v>
      </c>
      <c r="DH67" s="33">
        <f>all!DH68</f>
        <v>8.3699347449519082E-3</v>
      </c>
      <c r="DI67" s="33">
        <f>all!DI68</f>
        <v>1.1938626625037587</v>
      </c>
      <c r="DJ67" s="33">
        <f>all!DJ68</f>
        <v>7.6295965120743423E-2</v>
      </c>
      <c r="DK67" s="33">
        <f>all!DK68</f>
        <v>3.8093702891821317E-3</v>
      </c>
      <c r="DL67" s="33">
        <f>all!DL68</f>
        <v>2.7354214760220799E-3</v>
      </c>
      <c r="DM67" s="33">
        <f>all!DM68</f>
        <v>6.7197039533171076E-5</v>
      </c>
      <c r="DN67" s="33">
        <f>all!DN68</f>
        <v>5.3964322696389193E-4</v>
      </c>
      <c r="DO67" s="33">
        <f>all!DO68</f>
        <v>1.3847005979940291E-2</v>
      </c>
      <c r="DP67" s="33">
        <f>all!DP68</f>
        <v>1.8752160869422885E-2</v>
      </c>
      <c r="DQ67" s="33">
        <f>all!DQ68</f>
        <v>1.1487150397226586E-3</v>
      </c>
      <c r="DR67" s="33">
        <f>all!DR68</f>
        <v>1.7797036240879566E-4</v>
      </c>
      <c r="DS67" s="33">
        <f>all!DS68</f>
        <v>0.66109788360774624</v>
      </c>
      <c r="DT67" s="33">
        <f>all!DT68</f>
        <v>8.0530728839728876E-3</v>
      </c>
      <c r="DU67" s="33"/>
      <c r="DV67" s="33">
        <f>all!DV68</f>
        <v>8.33502964520926E-3</v>
      </c>
      <c r="DW67" s="33">
        <f>all!DW68</f>
        <v>99.825575493668566</v>
      </c>
      <c r="DX67" s="33">
        <f>all!DX68</f>
        <v>1.4153107252473068E-2</v>
      </c>
      <c r="DY67" s="33">
        <f>all!DY68</f>
        <v>0.10088694917481945</v>
      </c>
      <c r="DZ67" s="33">
        <f>all!DZ68</f>
        <v>1.8055466803124467E-3</v>
      </c>
      <c r="EA67" s="33">
        <f>all!EA68</f>
        <v>1.3078886165383651E-2</v>
      </c>
      <c r="EB67" s="33">
        <f>all!EB68</f>
        <v>2.054349291449558E-5</v>
      </c>
      <c r="EC67" s="33">
        <f>all!EC68</f>
        <v>1.0018249163978025E-4</v>
      </c>
      <c r="ED67" s="33">
        <f>all!ED68</f>
        <v>1.4289733414882889E-2</v>
      </c>
      <c r="EE67" s="33">
        <f>all!EE68</f>
        <v>9.1321140734912159E-4</v>
      </c>
      <c r="EF67" s="33">
        <f>all!EF68</f>
        <v>4.5595601253520753E-5</v>
      </c>
      <c r="EG67" s="33">
        <f>all!EG68</f>
        <v>3.2741155995049747E-5</v>
      </c>
      <c r="EH67" s="33">
        <f>all!EH68</f>
        <v>8.0430338543679696E-7</v>
      </c>
      <c r="EI67" s="33">
        <f>all!EI68</f>
        <v>6.4591666149345545E-6</v>
      </c>
      <c r="EJ67" s="33">
        <f>all!EJ68</f>
        <v>1.6573935198933572E-4</v>
      </c>
      <c r="EK67" s="33">
        <f>all!EK68</f>
        <v>2.2445075819280675E-4</v>
      </c>
      <c r="EL67" s="33">
        <f>all!EL68</f>
        <v>1.3749346723749912E-5</v>
      </c>
      <c r="EM67" s="33">
        <f>all!EM68</f>
        <v>2.1301855853656689E-6</v>
      </c>
      <c r="EN67" s="33">
        <f>all!EN68</f>
        <v>7.9128971988168106E-3</v>
      </c>
      <c r="EO67" s="33">
        <f>all!EO68</f>
        <v>9.6389868195775324E-5</v>
      </c>
      <c r="EP67" s="33"/>
      <c r="EQ67" s="33">
        <f>all!EQ68</f>
        <v>199.65115098733713</v>
      </c>
    </row>
    <row r="68" spans="1:147" s="3" customFormat="1">
      <c r="A68" s="33" t="str">
        <f>all!A69</f>
        <v>LM-JB-6A-14</v>
      </c>
      <c r="B68" s="33" t="str">
        <f>all!B69</f>
        <v>Fakos</v>
      </c>
      <c r="C68" s="33" t="str">
        <f>all!C69</f>
        <v>epithermal</v>
      </c>
      <c r="D68" s="33" t="str">
        <f>all!D69</f>
        <v>epithermal IS</v>
      </c>
      <c r="E68" s="33" t="str">
        <f>all!E69</f>
        <v>pyrite</v>
      </c>
      <c r="F68" s="33" t="str">
        <f>all!F69</f>
        <v>anhedral</v>
      </c>
      <c r="G68" s="33">
        <f>all!G69</f>
        <v>48.658542741442098</v>
      </c>
      <c r="H68" s="33">
        <f>all!H69</f>
        <v>455972.20297703298</v>
      </c>
      <c r="I68" s="33">
        <f>all!I69</f>
        <v>345.71791512810597</v>
      </c>
      <c r="J68" s="33">
        <f>all!J69</f>
        <v>830.37457193446699</v>
      </c>
      <c r="K68" s="33">
        <f>all!K69</f>
        <v>5.9283811620581899</v>
      </c>
      <c r="L68" s="33">
        <f>all!L69</f>
        <v>3.68311523050816</v>
      </c>
      <c r="M68" s="33">
        <f>all!M69</f>
        <v>0.62004456987831702</v>
      </c>
      <c r="N68" s="33">
        <f>all!N69</f>
        <v>0.54772140431847305</v>
      </c>
      <c r="O68" s="33">
        <f>all!O69</f>
        <v>990.86691809799902</v>
      </c>
      <c r="P68" s="33">
        <f>all!P69</f>
        <v>51.806478368927998</v>
      </c>
      <c r="Q68" s="33">
        <f>all!Q69</f>
        <v>0.336123961820956</v>
      </c>
      <c r="R68" s="33">
        <f>all!R69</f>
        <v>0.352248690723585</v>
      </c>
      <c r="S68" s="33">
        <f>all!S69</f>
        <v>1.3039934721993534E-2</v>
      </c>
      <c r="T68" s="33">
        <f>all!T69</f>
        <v>0.329797349630431</v>
      </c>
      <c r="U68" s="33">
        <f>all!U69</f>
        <v>5.5694016637933297</v>
      </c>
      <c r="V68" s="33">
        <f>all!V69</f>
        <v>5.9450758225474196</v>
      </c>
      <c r="W68" s="33">
        <f>all!W69</f>
        <v>0.119208926444138</v>
      </c>
      <c r="X68" s="33">
        <f>all!X69</f>
        <v>0.25511601606891299</v>
      </c>
      <c r="Y68" s="33">
        <f>all!Y69</f>
        <v>53.018203041950798</v>
      </c>
      <c r="Z68" s="33">
        <f>all!Z69</f>
        <v>9.5259042846849802</v>
      </c>
      <c r="AA68" s="33">
        <f>all!AA69</f>
        <v>0.4163397180175093</v>
      </c>
      <c r="AB68" s="33">
        <f>all!AB69</f>
        <v>0.97714511991166464</v>
      </c>
      <c r="AC68" s="33">
        <f>all!AC69</f>
        <v>0.17967233399343208</v>
      </c>
      <c r="AD68" s="33">
        <f>all!AD69</f>
        <v>0.34890448839660793</v>
      </c>
      <c r="AE68" s="33">
        <f>all!AE69</f>
        <v>4.8118570874054658E-3</v>
      </c>
      <c r="AF68" s="33">
        <f>all!AF69</f>
        <v>0.1050469714974407</v>
      </c>
      <c r="AG68" s="33">
        <f>all!AG69</f>
        <v>9.7224918672902754E-4</v>
      </c>
      <c r="AH68" s="33">
        <f>all!AH69</f>
        <v>6.3397841219740509E-3</v>
      </c>
      <c r="AI68" s="33">
        <f>all!AI69</f>
        <v>2.7553979322000571E-2</v>
      </c>
      <c r="AJ68" s="33">
        <f>all!AJ69</f>
        <v>0.14985187663685604</v>
      </c>
      <c r="AK68" s="33">
        <f>all!AK69</f>
        <v>7.3793114242974535E-4</v>
      </c>
      <c r="AL68" s="33">
        <f>all!AL69</f>
        <v>1.6109670399144876E-2</v>
      </c>
      <c r="AM68" s="33">
        <f>all!AM69</f>
        <v>9.7224918672902754E-4</v>
      </c>
      <c r="AN68" s="33"/>
      <c r="AO68" s="33"/>
      <c r="AP68" s="33">
        <f>all!AP69</f>
        <v>0.22498593533376399</v>
      </c>
      <c r="AQ68" s="33">
        <f>all!AQ69</f>
        <v>8.6142796861601401</v>
      </c>
      <c r="AR68" s="33">
        <f>all!AR69</f>
        <v>2.4967123244198801E-2</v>
      </c>
      <c r="AS68" s="33">
        <f>all!AS69</f>
        <v>0.29314873807141101</v>
      </c>
      <c r="AT68" s="33">
        <f>all!AT69</f>
        <v>0.32242132848828697</v>
      </c>
      <c r="AU68" s="33">
        <f>all!AU69</f>
        <v>1.59378686301087</v>
      </c>
      <c r="AV68" s="33">
        <f>all!AV69</f>
        <v>8.4186077867987499E-2</v>
      </c>
      <c r="AW68" s="33">
        <f>all!AW69</f>
        <v>0.54772140431847305</v>
      </c>
      <c r="AX68" s="33">
        <f>all!AX69</f>
        <v>0.46423221074071402</v>
      </c>
      <c r="AY68" s="33">
        <f>all!AY69</f>
        <v>2.39635031845763</v>
      </c>
      <c r="AZ68" s="33">
        <f>all!AZ69</f>
        <v>3.9822073823135302E-2</v>
      </c>
      <c r="BA68" s="33">
        <f>all!BA69</f>
        <v>0.352248690723585</v>
      </c>
      <c r="BB68" s="33">
        <f>all!BB69</f>
        <v>1.4161245710737E-2</v>
      </c>
      <c r="BC68" s="33">
        <f>all!BC69</f>
        <v>8.8776367671825396E-2</v>
      </c>
      <c r="BD68" s="33">
        <f>all!BD69</f>
        <v>9.2804227098285397E-2</v>
      </c>
      <c r="BE68" s="33">
        <f>all!BE69</f>
        <v>0.27797042217788098</v>
      </c>
      <c r="BF68" s="33">
        <f>all!BF69</f>
        <v>4.1782269938870298E-2</v>
      </c>
      <c r="BG68" s="33">
        <f>all!BG69</f>
        <v>1.922455009481E-2</v>
      </c>
      <c r="BH68" s="33">
        <f>all!BH69</f>
        <v>4.7372384024164702E-2</v>
      </c>
      <c r="BI68" s="33">
        <f>all!BI69</f>
        <v>2.07894377372367E-2</v>
      </c>
      <c r="BJ68" s="33"/>
      <c r="BK68" s="33">
        <f>all!BK69</f>
        <v>18.800644975567</v>
      </c>
      <c r="BL68" s="33">
        <f>all!BL69</f>
        <v>35274.204599840603</v>
      </c>
      <c r="BM68" s="33">
        <f>all!BM69</f>
        <v>145.62535021954801</v>
      </c>
      <c r="BN68" s="33">
        <f>all!BN69</f>
        <v>215.238559828451</v>
      </c>
      <c r="BO68" s="33">
        <f>all!BO69</f>
        <v>4.5840321016831398</v>
      </c>
      <c r="BP68" s="33">
        <f>all!BP69</f>
        <v>2.5125030103415602</v>
      </c>
      <c r="BQ68" s="33">
        <f>all!BQ69</f>
        <v>0.30844843821441198</v>
      </c>
      <c r="BR68" s="33">
        <f>all!BR69</f>
        <v>0.45761794825173802</v>
      </c>
      <c r="BS68" s="33">
        <f>all!BS69</f>
        <v>670.42033351683904</v>
      </c>
      <c r="BT68" s="33">
        <f>all!BT69</f>
        <v>15.2359651904552</v>
      </c>
      <c r="BU68" s="33">
        <f>all!BU69</f>
        <v>0.175920547408183</v>
      </c>
      <c r="BV68" s="33">
        <f>all!BV69</f>
        <v>9.5296029651880595E-2</v>
      </c>
      <c r="BW68" s="33">
        <f>all!BW69</f>
        <v>1.31384276390006E-2</v>
      </c>
      <c r="BX68" s="33">
        <f>all!BX69</f>
        <v>0.294286128864165</v>
      </c>
      <c r="BY68" s="33">
        <f>all!BY69</f>
        <v>2.8608396851836702</v>
      </c>
      <c r="BZ68" s="33">
        <f>all!BZ69</f>
        <v>3.7712065918820401</v>
      </c>
      <c r="CA68" s="33">
        <f>all!CA69</f>
        <v>8.3705225744226106E-2</v>
      </c>
      <c r="CB68" s="33">
        <f>all!CB69</f>
        <v>0.113599198594203</v>
      </c>
      <c r="CC68" s="33">
        <f>all!CC69</f>
        <v>57.234432476058899</v>
      </c>
      <c r="CD68" s="33">
        <f>all!CD69</f>
        <v>6.9522429025457502</v>
      </c>
      <c r="CE68" s="33"/>
      <c r="CF68" s="33">
        <f>all!CF69</f>
        <v>48.658542741442098</v>
      </c>
      <c r="CG68" s="33">
        <f>all!CG69</f>
        <v>455972.20297703298</v>
      </c>
      <c r="CH68" s="33">
        <f>all!CH69</f>
        <v>345.71791512810597</v>
      </c>
      <c r="CI68" s="33">
        <f>all!CI69</f>
        <v>830.37457193446699</v>
      </c>
      <c r="CJ68" s="33">
        <f>all!CJ69</f>
        <v>5.9283811620581899</v>
      </c>
      <c r="CK68" s="33">
        <f>all!CK69</f>
        <v>3.68311523050816</v>
      </c>
      <c r="CL68" s="33">
        <f>all!CL69</f>
        <v>0.62004456987831702</v>
      </c>
      <c r="CM68" s="33">
        <f>all!CM69</f>
        <v>0.54772140431847305</v>
      </c>
      <c r="CN68" s="33">
        <f>all!CN69</f>
        <v>990.86691809799902</v>
      </c>
      <c r="CO68" s="33">
        <f>all!CO69</f>
        <v>51.806478368927998</v>
      </c>
      <c r="CP68" s="33">
        <f>all!CP69</f>
        <v>0.336123961820956</v>
      </c>
      <c r="CQ68" s="33">
        <f>all!CQ69</f>
        <v>0.352248690723585</v>
      </c>
      <c r="CR68" s="33">
        <f>all!CR69</f>
        <v>1.3039934721993534E-2</v>
      </c>
      <c r="CS68" s="33">
        <f>all!CS69</f>
        <v>0.329797349630431</v>
      </c>
      <c r="CT68" s="33">
        <f>all!CT69</f>
        <v>5.5694016637933297</v>
      </c>
      <c r="CU68" s="33">
        <f>all!CU69</f>
        <v>5.9450758225474196</v>
      </c>
      <c r="CV68" s="33">
        <f>all!CV69</f>
        <v>0.119208926444138</v>
      </c>
      <c r="CW68" s="33">
        <f>all!CW69</f>
        <v>0.25511601606891299</v>
      </c>
      <c r="CX68" s="33">
        <f>all!CX69</f>
        <v>53.018203041950798</v>
      </c>
      <c r="CY68" s="33">
        <f>all!CY69</f>
        <v>9.5259042846849802</v>
      </c>
      <c r="CZ68" s="33"/>
      <c r="DA68" s="33">
        <f>all!DA69</f>
        <v>0.8856984117044655</v>
      </c>
      <c r="DB68" s="33">
        <f>all!DB69</f>
        <v>8164.960210887868</v>
      </c>
      <c r="DC68" s="33">
        <f>all!DC69</f>
        <v>5.8662674880730385</v>
      </c>
      <c r="DD68" s="33">
        <f>all!DD69</f>
        <v>14.147665187814422</v>
      </c>
      <c r="DE68" s="33">
        <f>all!DE69</f>
        <v>9.3292751110348252E-2</v>
      </c>
      <c r="DF68" s="33">
        <f>all!DF69</f>
        <v>5.632535908408258E-2</v>
      </c>
      <c r="DG68" s="33">
        <f>all!DG69</f>
        <v>8.892970323685398E-3</v>
      </c>
      <c r="DH68" s="33">
        <f>all!DH69</f>
        <v>7.5433329337346519E-3</v>
      </c>
      <c r="DI68" s="33">
        <f>all!DI69</f>
        <v>13.225383842550066</v>
      </c>
      <c r="DJ68" s="33">
        <f>all!DJ69</f>
        <v>0.65611041500668699</v>
      </c>
      <c r="DK68" s="33">
        <f>all!DK69</f>
        <v>3.1160616550656821E-3</v>
      </c>
      <c r="DL68" s="33">
        <f>all!DL69</f>
        <v>3.1335784818530658E-3</v>
      </c>
      <c r="DM68" s="33">
        <f>all!DM69</f>
        <v>1.1357047433323637E-4</v>
      </c>
      <c r="DN68" s="33">
        <f>all!DN69</f>
        <v>2.7781766458632889E-3</v>
      </c>
      <c r="DO68" s="33">
        <f>all!DO69</f>
        <v>4.5740815241403825E-2</v>
      </c>
      <c r="DP68" s="33">
        <f>all!DP69</f>
        <v>4.6591503311500158E-2</v>
      </c>
      <c r="DQ68" s="33">
        <f>all!DQ69</f>
        <v>6.0522421926026524E-4</v>
      </c>
      <c r="DR68" s="33">
        <f>all!DR69</f>
        <v>1.2482233923657804E-3</v>
      </c>
      <c r="DS68" s="33">
        <f>all!DS69</f>
        <v>0.25587935831057335</v>
      </c>
      <c r="DT68" s="33">
        <f>all!DT69</f>
        <v>4.5582768510062911E-2</v>
      </c>
      <c r="DU68" s="33"/>
      <c r="DV68" s="33">
        <f>all!DV69</f>
        <v>1.0799431171557225E-2</v>
      </c>
      <c r="DW68" s="33">
        <f>all!DW69</f>
        <v>99.556377939412215</v>
      </c>
      <c r="DX68" s="33">
        <f>all!DX69</f>
        <v>7.15281309463697E-2</v>
      </c>
      <c r="DY68" s="33">
        <f>all!DY69</f>
        <v>0.17250424570595146</v>
      </c>
      <c r="DZ68" s="33">
        <f>all!DZ69</f>
        <v>1.1375301469521029E-3</v>
      </c>
      <c r="EA68" s="33">
        <f>all!EA69</f>
        <v>6.8678212651550189E-4</v>
      </c>
      <c r="EB68" s="33">
        <f>all!EB69</f>
        <v>1.0843309602025925E-4</v>
      </c>
      <c r="EC68" s="33">
        <f>all!EC69</f>
        <v>9.1976799038441222E-5</v>
      </c>
      <c r="ED68" s="33">
        <f>all!ED69</f>
        <v>0.16125875426397623</v>
      </c>
      <c r="EE68" s="33">
        <f>all!EE69</f>
        <v>8.0000361005173048E-3</v>
      </c>
      <c r="EF68" s="33">
        <f>all!EF69</f>
        <v>3.7994528301626014E-5</v>
      </c>
      <c r="EG68" s="33">
        <f>all!EG69</f>
        <v>3.8208113154815932E-5</v>
      </c>
      <c r="EH68" s="33">
        <f>all!EH69</f>
        <v>1.3847789546360194E-6</v>
      </c>
      <c r="EI68" s="33">
        <f>all!EI69</f>
        <v>3.3874654253573872E-5</v>
      </c>
      <c r="EJ68" s="33">
        <f>all!EJ69</f>
        <v>5.5772346365602697E-4</v>
      </c>
      <c r="EK68" s="33">
        <f>all!EK69</f>
        <v>5.6809600936692025E-4</v>
      </c>
      <c r="EL68" s="33">
        <f>all!EL69</f>
        <v>7.379574370786623E-6</v>
      </c>
      <c r="EM68" s="33">
        <f>all!EM69</f>
        <v>1.5219743463963524E-5</v>
      </c>
      <c r="EN68" s="33">
        <f>all!EN69</f>
        <v>3.1199689214519268E-3</v>
      </c>
      <c r="EO68" s="33">
        <f>all!EO69</f>
        <v>5.5579638015395639E-4</v>
      </c>
      <c r="EP68" s="33"/>
      <c r="EQ68" s="33">
        <f>all!EQ69</f>
        <v>199.11275587882443</v>
      </c>
    </row>
    <row r="69" spans="1:147" s="3" customFormat="1">
      <c r="A69" s="33" t="str">
        <f>all!A70</f>
        <v>LM-JB-6A-15</v>
      </c>
      <c r="B69" s="33" t="str">
        <f>all!B70</f>
        <v>Fakos</v>
      </c>
      <c r="C69" s="33" t="str">
        <f>all!C70</f>
        <v>epithermal</v>
      </c>
      <c r="D69" s="33" t="str">
        <f>all!D70</f>
        <v>epithermal IS</v>
      </c>
      <c r="E69" s="33" t="str">
        <f>all!E70</f>
        <v>pyrite</v>
      </c>
      <c r="F69" s="33" t="str">
        <f>all!F70</f>
        <v xml:space="preserve">subhedral  </v>
      </c>
      <c r="G69" s="33">
        <f>all!G70</f>
        <v>38.875348486062798</v>
      </c>
      <c r="H69" s="33">
        <f>all!H70</f>
        <v>502153.594954531</v>
      </c>
      <c r="I69" s="33">
        <f>all!I70</f>
        <v>288.12898893303702</v>
      </c>
      <c r="J69" s="33">
        <f>all!J70</f>
        <v>972.71541929437501</v>
      </c>
      <c r="K69" s="33">
        <f>all!K70</f>
        <v>1.67322757786099</v>
      </c>
      <c r="L69" s="33">
        <f>all!L70</f>
        <v>4.35084395084065</v>
      </c>
      <c r="M69" s="33">
        <f>all!M70</f>
        <v>9.0890323215697996E-2</v>
      </c>
      <c r="N69" s="33">
        <f>all!N70</f>
        <v>0.80892661271625999</v>
      </c>
      <c r="O69" s="33">
        <f>all!O70</f>
        <v>137.40494359413199</v>
      </c>
      <c r="P69" s="33">
        <f>all!P70</f>
        <v>44.922562272938002</v>
      </c>
      <c r="Q69" s="33">
        <f>all!Q70</f>
        <v>0.22546081678322499</v>
      </c>
      <c r="R69" s="33">
        <f>all!R70</f>
        <v>0.26905627941650601</v>
      </c>
      <c r="S69" s="33">
        <f>all!S70</f>
        <v>9.4675813448817075E-3</v>
      </c>
      <c r="T69" s="33">
        <f>all!T70</f>
        <v>0.183861903881292</v>
      </c>
      <c r="U69" s="33">
        <f>all!U70</f>
        <v>0.18028838487442</v>
      </c>
      <c r="V69" s="33">
        <f>all!V70</f>
        <v>1.6532026392253401</v>
      </c>
      <c r="W69" s="33">
        <f>all!W70</f>
        <v>2.9810258786000701E-2</v>
      </c>
      <c r="X69" s="33">
        <f>all!X70</f>
        <v>2.8149453999814101E-2</v>
      </c>
      <c r="Y69" s="33">
        <f>all!Y70</f>
        <v>2.57978861930882</v>
      </c>
      <c r="Z69" s="33">
        <f>all!Z70</f>
        <v>4.4069612006771903</v>
      </c>
      <c r="AA69" s="33">
        <f>all!AA70</f>
        <v>0.29621098135984203</v>
      </c>
      <c r="AB69" s="33">
        <f>all!AB70</f>
        <v>17.413272520356227</v>
      </c>
      <c r="AC69" s="33">
        <f>all!AC70</f>
        <v>1.708264455348248</v>
      </c>
      <c r="AD69" s="33">
        <f>all!AD70</f>
        <v>2.096933206305263</v>
      </c>
      <c r="AE69" s="33">
        <f>all!AE70</f>
        <v>1.0911535072728532E-2</v>
      </c>
      <c r="AF69" s="33">
        <f>all!AF70</f>
        <v>6.9884944652063422E-2</v>
      </c>
      <c r="AG69" s="33">
        <f>all!AG70</f>
        <v>7.8249959373446977E-4</v>
      </c>
      <c r="AH69" s="33">
        <f>all!AH70</f>
        <v>8.7395073804004422E-2</v>
      </c>
      <c r="AI69" s="33">
        <f>all!AI70</f>
        <v>1.5295098271772285E-2</v>
      </c>
      <c r="AJ69" s="33">
        <f>all!AJ70</f>
        <v>0.1559112897292618</v>
      </c>
      <c r="AK69" s="33">
        <f>all!AK70</f>
        <v>9.7697403180615789E-5</v>
      </c>
      <c r="AL69" s="33">
        <f>all!AL70</f>
        <v>6.257210895093938E-4</v>
      </c>
      <c r="AM69" s="33">
        <f>all!AM70</f>
        <v>7.8249959373446977E-4</v>
      </c>
      <c r="AN69" s="33"/>
      <c r="AO69" s="33"/>
      <c r="AP69" s="33">
        <f>all!AP70</f>
        <v>0.325751674266964</v>
      </c>
      <c r="AQ69" s="33">
        <f>all!AQ70</f>
        <v>14.095176651365801</v>
      </c>
      <c r="AR69" s="33">
        <f>all!AR70</f>
        <v>6.03385081239892E-2</v>
      </c>
      <c r="AS69" s="33">
        <f>all!AS70</f>
        <v>0.30890675521677902</v>
      </c>
      <c r="AT69" s="33">
        <f>all!AT70</f>
        <v>0.251398612733297</v>
      </c>
      <c r="AU69" s="33">
        <f>all!AU70</f>
        <v>1.38017839369263</v>
      </c>
      <c r="AV69" s="33">
        <f>all!AV70</f>
        <v>9.0890323215697996E-2</v>
      </c>
      <c r="AW69" s="33">
        <f>all!AW70</f>
        <v>0.80892661271625999</v>
      </c>
      <c r="AX69" s="33">
        <f>all!AX70</f>
        <v>0.38011144594525298</v>
      </c>
      <c r="AY69" s="33">
        <f>all!AY70</f>
        <v>1.9080501673382799</v>
      </c>
      <c r="AZ69" s="33">
        <f>all!AZ70</f>
        <v>6.0406860127669E-2</v>
      </c>
      <c r="BA69" s="33">
        <f>all!BA70</f>
        <v>0.26905627941650601</v>
      </c>
      <c r="BB69" s="33">
        <f>all!BB70</f>
        <v>1.0092711818078101E-2</v>
      </c>
      <c r="BC69" s="33">
        <f>all!BC70</f>
        <v>0.183861903881292</v>
      </c>
      <c r="BD69" s="33">
        <f>all!BD70</f>
        <v>0.113892941031176</v>
      </c>
      <c r="BE69" s="33">
        <f>all!BE70</f>
        <v>3.1359837536793999E-3</v>
      </c>
      <c r="BF69" s="33">
        <f>all!BF70</f>
        <v>2.9810258786000701E-2</v>
      </c>
      <c r="BG69" s="33">
        <f>all!BG70</f>
        <v>2.8149453999814101E-2</v>
      </c>
      <c r="BH69" s="33">
        <f>all!BH70</f>
        <v>5.0374463835096701E-2</v>
      </c>
      <c r="BI69" s="33">
        <f>all!BI70</f>
        <v>2.1287642351412801E-2</v>
      </c>
      <c r="BJ69" s="33"/>
      <c r="BK69" s="33">
        <f>all!BK70</f>
        <v>21.332154861046099</v>
      </c>
      <c r="BL69" s="33">
        <f>all!BL70</f>
        <v>47085.284619594902</v>
      </c>
      <c r="BM69" s="33">
        <f>all!BM70</f>
        <v>6.5955539697808403</v>
      </c>
      <c r="BN69" s="33">
        <f>all!BN70</f>
        <v>146.73667757895001</v>
      </c>
      <c r="BO69" s="33">
        <f>all!BO70</f>
        <v>1.8271004841929099</v>
      </c>
      <c r="BP69" s="33">
        <f>all!BP70</f>
        <v>4.0930853320727802</v>
      </c>
      <c r="BQ69" s="33">
        <f>all!BQ70</f>
        <v>5.7304750926000597E-2</v>
      </c>
      <c r="BR69" s="33">
        <f>all!BR70</f>
        <v>1.0292859063017199</v>
      </c>
      <c r="BS69" s="33">
        <f>all!BS70</f>
        <v>91.951312607274104</v>
      </c>
      <c r="BT69" s="33">
        <f>all!BT70</f>
        <v>2.72974703273997</v>
      </c>
      <c r="BU69" s="33">
        <f>all!BU70</f>
        <v>0.43462362640107</v>
      </c>
      <c r="BV69" s="33">
        <f>all!BV70</f>
        <v>2.32483667435809E-3</v>
      </c>
      <c r="BW69" s="33">
        <f>all!BW70</f>
        <v>2.4127098812693901E-2</v>
      </c>
      <c r="BX69" s="33">
        <f>all!BX70</f>
        <v>0.17024397110023101</v>
      </c>
      <c r="BY69" s="33">
        <f>all!BY70</f>
        <v>0.13836638837520701</v>
      </c>
      <c r="BZ69" s="33">
        <f>all!BZ70</f>
        <v>1.2425931403969399</v>
      </c>
      <c r="CA69" s="33">
        <f>all!CA70</f>
        <v>3.6880086251226497E-2</v>
      </c>
      <c r="CB69" s="33">
        <f>all!CB70</f>
        <v>1.18628186453978E-2</v>
      </c>
      <c r="CC69" s="33">
        <f>all!CC70</f>
        <v>0.95963662990957099</v>
      </c>
      <c r="CD69" s="33">
        <f>all!CD70</f>
        <v>5.5393240725503796</v>
      </c>
      <c r="CE69" s="33"/>
      <c r="CF69" s="33">
        <f>all!CF70</f>
        <v>38.875348486062798</v>
      </c>
      <c r="CG69" s="33">
        <f>all!CG70</f>
        <v>502153.594954531</v>
      </c>
      <c r="CH69" s="33">
        <f>all!CH70</f>
        <v>288.12898893303702</v>
      </c>
      <c r="CI69" s="33">
        <f>all!CI70</f>
        <v>972.71541929437501</v>
      </c>
      <c r="CJ69" s="33">
        <f>all!CJ70</f>
        <v>1.67322757786099</v>
      </c>
      <c r="CK69" s="33">
        <f>all!CK70</f>
        <v>4.35084395084065</v>
      </c>
      <c r="CL69" s="33">
        <f>all!CL70</f>
        <v>9.0890323215697996E-2</v>
      </c>
      <c r="CM69" s="33">
        <f>all!CM70</f>
        <v>0.80892661271625999</v>
      </c>
      <c r="CN69" s="33">
        <f>all!CN70</f>
        <v>137.40494359413199</v>
      </c>
      <c r="CO69" s="33">
        <f>all!CO70</f>
        <v>44.922562272938002</v>
      </c>
      <c r="CP69" s="33">
        <f>all!CP70</f>
        <v>0.22546081678322499</v>
      </c>
      <c r="CQ69" s="33">
        <f>all!CQ70</f>
        <v>0.26905627941650601</v>
      </c>
      <c r="CR69" s="33">
        <f>all!CR70</f>
        <v>9.4675813448817075E-3</v>
      </c>
      <c r="CS69" s="33">
        <f>all!CS70</f>
        <v>0.183861903881292</v>
      </c>
      <c r="CT69" s="33">
        <f>all!CT70</f>
        <v>0.18028838487442</v>
      </c>
      <c r="CU69" s="33">
        <f>all!CU70</f>
        <v>1.6532026392253401</v>
      </c>
      <c r="CV69" s="33">
        <f>all!CV70</f>
        <v>2.9810258786000701E-2</v>
      </c>
      <c r="CW69" s="33">
        <f>all!CW70</f>
        <v>2.8149453999814101E-2</v>
      </c>
      <c r="CX69" s="33">
        <f>all!CX70</f>
        <v>2.57978861930882</v>
      </c>
      <c r="CY69" s="33">
        <f>all!CY70</f>
        <v>4.4069612006771903</v>
      </c>
      <c r="CZ69" s="33"/>
      <c r="DA69" s="33">
        <f>all!DA70</f>
        <v>0.70762156999901471</v>
      </c>
      <c r="DB69" s="33">
        <f>all!DB70</f>
        <v>8991.9168225361445</v>
      </c>
      <c r="DC69" s="33">
        <f>all!DC70</f>
        <v>4.8890776155551885</v>
      </c>
      <c r="DD69" s="33">
        <f>all!DD70</f>
        <v>16.572824530430594</v>
      </c>
      <c r="DE69" s="33">
        <f>all!DE70</f>
        <v>2.6330966195527491E-2</v>
      </c>
      <c r="DF69" s="33">
        <f>all!DF70</f>
        <v>6.6536839743701642E-2</v>
      </c>
      <c r="DG69" s="33">
        <f>all!DG70</f>
        <v>1.3035916873298337E-3</v>
      </c>
      <c r="DH69" s="33">
        <f>all!DH70</f>
        <v>1.1140705312164441E-2</v>
      </c>
      <c r="DI69" s="33">
        <f>all!DI70</f>
        <v>1.8339830381910156</v>
      </c>
      <c r="DJ69" s="33">
        <f>all!DJ70</f>
        <v>0.56892809362890073</v>
      </c>
      <c r="DK69" s="33">
        <f>all!DK70</f>
        <v>2.0901509136448462E-3</v>
      </c>
      <c r="DL69" s="33">
        <f>all!DL70</f>
        <v>2.3935049009127757E-3</v>
      </c>
      <c r="DM69" s="33">
        <f>all!DM70</f>
        <v>8.2457291930548407E-5</v>
      </c>
      <c r="DN69" s="33">
        <f>all!DN70</f>
        <v>1.5488324815204448E-3</v>
      </c>
      <c r="DO69" s="33">
        <f>all!DO70</f>
        <v>1.4806864723589028E-3</v>
      </c>
      <c r="DP69" s="33">
        <f>all!DP70</f>
        <v>1.2956133536248747E-2</v>
      </c>
      <c r="DQ69" s="33">
        <f>all!DQ70</f>
        <v>1.5134680881601824E-4</v>
      </c>
      <c r="DR69" s="33">
        <f>all!DR70</f>
        <v>1.3772873811027664E-4</v>
      </c>
      <c r="DS69" s="33">
        <f>all!DS70</f>
        <v>1.2450717274656468E-2</v>
      </c>
      <c r="DT69" s="33">
        <f>all!DT70</f>
        <v>2.1087918400173215E-2</v>
      </c>
      <c r="DU69" s="33"/>
      <c r="DV69" s="33">
        <f>all!DV70</f>
        <v>7.8470468470429825E-3</v>
      </c>
      <c r="DW69" s="33">
        <f>all!DW70</f>
        <v>99.714304287323031</v>
      </c>
      <c r="DX69" s="33">
        <f>all!DX70</f>
        <v>5.4216579475021065E-2</v>
      </c>
      <c r="DY69" s="33">
        <f>all!DY70</f>
        <v>0.18378146737145543</v>
      </c>
      <c r="DZ69" s="33">
        <f>all!DZ70</f>
        <v>2.9199268934735419E-4</v>
      </c>
      <c r="EA69" s="33">
        <f>all!EA70</f>
        <v>7.3784876077724029E-4</v>
      </c>
      <c r="EB69" s="33">
        <f>all!EB70</f>
        <v>1.445595424671305E-5</v>
      </c>
      <c r="EC69" s="33">
        <f>all!EC70</f>
        <v>1.2354292209291573E-4</v>
      </c>
      <c r="ED69" s="33">
        <f>all!ED70</f>
        <v>2.0337637273249255E-2</v>
      </c>
      <c r="EE69" s="33">
        <f>all!EE70</f>
        <v>6.3090295612541264E-3</v>
      </c>
      <c r="EF69" s="33">
        <f>all!EF70</f>
        <v>2.3178366562205893E-5</v>
      </c>
      <c r="EG69" s="33">
        <f>all!EG70</f>
        <v>2.6542358065930179E-5</v>
      </c>
      <c r="EH69" s="33">
        <f>all!EH70</f>
        <v>9.1439585802933274E-7</v>
      </c>
      <c r="EI69" s="33">
        <f>all!EI70</f>
        <v>1.7175509560469853E-5</v>
      </c>
      <c r="EJ69" s="33">
        <f>all!EJ70</f>
        <v>1.6419816194126618E-5</v>
      </c>
      <c r="EK69" s="33">
        <f>all!EK70</f>
        <v>1.4367479896864948E-4</v>
      </c>
      <c r="EL69" s="33">
        <f>all!EL70</f>
        <v>1.6783342245084569E-6</v>
      </c>
      <c r="EM69" s="33">
        <f>all!EM70</f>
        <v>1.5273189879400648E-6</v>
      </c>
      <c r="EN69" s="33">
        <f>all!EN70</f>
        <v>1.3807007286910808E-4</v>
      </c>
      <c r="EO69" s="33">
        <f>all!EO70</f>
        <v>2.338508188677874E-4</v>
      </c>
      <c r="EP69" s="33"/>
      <c r="EQ69" s="33">
        <f>all!EQ70</f>
        <v>199.42860857464606</v>
      </c>
    </row>
    <row r="70" spans="1:147" s="3" customFormat="1">
      <c r="A70" s="33" t="str">
        <f>all!A71</f>
        <v>LM-JB-6A-16</v>
      </c>
      <c r="B70" s="33" t="str">
        <f>all!B71</f>
        <v>Fakos</v>
      </c>
      <c r="C70" s="33" t="str">
        <f>all!C71</f>
        <v>epithermal</v>
      </c>
      <c r="D70" s="33" t="str">
        <f>all!D71</f>
        <v>epithermal IS</v>
      </c>
      <c r="E70" s="33" t="str">
        <f>all!E71</f>
        <v>pyrite</v>
      </c>
      <c r="F70" s="33" t="str">
        <f>all!F71</f>
        <v xml:space="preserve">subhedral  </v>
      </c>
      <c r="G70" s="33">
        <f>all!G71</f>
        <v>64.1255597072754</v>
      </c>
      <c r="H70" s="33">
        <f>all!H71</f>
        <v>509907.45663330599</v>
      </c>
      <c r="I70" s="33">
        <f>all!I71</f>
        <v>50.711942085523901</v>
      </c>
      <c r="J70" s="33">
        <f>all!J71</f>
        <v>930.32108890376003</v>
      </c>
      <c r="K70" s="33">
        <f>all!K71</f>
        <v>29.257311902902401</v>
      </c>
      <c r="L70" s="33">
        <f>all!L71</f>
        <v>89.951764617569594</v>
      </c>
      <c r="M70" s="33">
        <f>all!M71</f>
        <v>0.19423592772243201</v>
      </c>
      <c r="N70" s="33">
        <f>all!N71</f>
        <v>0.62843840194787903</v>
      </c>
      <c r="O70" s="33">
        <f>all!O71</f>
        <v>453.19317090723098</v>
      </c>
      <c r="P70" s="33">
        <f>all!P71</f>
        <v>41.867144341113402</v>
      </c>
      <c r="Q70" s="33">
        <f>all!Q71</f>
        <v>5.6312977627180603</v>
      </c>
      <c r="R70" s="33">
        <f>all!R71</f>
        <v>0.22110594232231301</v>
      </c>
      <c r="S70" s="33">
        <f>all!S71</f>
        <v>2.6337724076685651E-2</v>
      </c>
      <c r="T70" s="33">
        <f>all!T71</f>
        <v>0.26819430053783799</v>
      </c>
      <c r="U70" s="33">
        <f>all!U71</f>
        <v>2.0187959122802099</v>
      </c>
      <c r="V70" s="33">
        <f>all!V71</f>
        <v>7.9331594073721696</v>
      </c>
      <c r="W70" s="33">
        <f>all!W71</f>
        <v>0.527482193778681</v>
      </c>
      <c r="X70" s="33">
        <f>all!X71</f>
        <v>0.13670668094593999</v>
      </c>
      <c r="Y70" s="33">
        <f>all!Y71</f>
        <v>242.09824296656501</v>
      </c>
      <c r="Z70" s="33">
        <f>all!Z71</f>
        <v>1.4406699005874</v>
      </c>
      <c r="AA70" s="33">
        <f>all!AA71</f>
        <v>5.4510149979809776E-2</v>
      </c>
      <c r="AB70" s="33">
        <f>all!AB71</f>
        <v>0.17293452372099813</v>
      </c>
      <c r="AC70" s="33">
        <f>all!AC71</f>
        <v>5.9507656186763968E-3</v>
      </c>
      <c r="AD70" s="33">
        <f>all!AD71</f>
        <v>0.11189917532076996</v>
      </c>
      <c r="AE70" s="33">
        <f>all!AE71</f>
        <v>5.6467440354294465E-4</v>
      </c>
      <c r="AF70" s="33">
        <f>all!AF71</f>
        <v>8.3387466490577374E-3</v>
      </c>
      <c r="AG70" s="33">
        <f>all!AG71</f>
        <v>0.11104480584121734</v>
      </c>
      <c r="AH70" s="33">
        <f>all!AH71</f>
        <v>2.3260382618703147E-2</v>
      </c>
      <c r="AI70" s="33">
        <f>all!AI71</f>
        <v>2.8408888347398745E-2</v>
      </c>
      <c r="AJ70" s="33">
        <f>all!AJ71</f>
        <v>0.82558747741322824</v>
      </c>
      <c r="AK70" s="33">
        <f>all!AK71</f>
        <v>2.6957492717472544E-3</v>
      </c>
      <c r="AL70" s="33">
        <f>all!AL71</f>
        <v>3.9809083013929575E-2</v>
      </c>
      <c r="AM70" s="33">
        <f>all!AM71</f>
        <v>0.11104480584121734</v>
      </c>
      <c r="AN70" s="33"/>
      <c r="AO70" s="33"/>
      <c r="AP70" s="33">
        <f>all!AP71</f>
        <v>0.40321022948972302</v>
      </c>
      <c r="AQ70" s="33">
        <f>all!AQ71</f>
        <v>9.7509797130501692</v>
      </c>
      <c r="AR70" s="33">
        <f>all!AR71</f>
        <v>4.7730412147593201E-2</v>
      </c>
      <c r="AS70" s="33">
        <f>all!AS71</f>
        <v>0.39100358377829098</v>
      </c>
      <c r="AT70" s="33">
        <f>all!AT71</f>
        <v>0.33088427203156001</v>
      </c>
      <c r="AU70" s="33">
        <f>all!AU71</f>
        <v>1.21674984471612</v>
      </c>
      <c r="AV70" s="33">
        <f>all!AV71</f>
        <v>5.9116069186626499E-2</v>
      </c>
      <c r="AW70" s="33">
        <f>all!AW71</f>
        <v>0.62843840194787903</v>
      </c>
      <c r="AX70" s="33">
        <f>all!AX71</f>
        <v>0.50299621326897503</v>
      </c>
      <c r="AY70" s="33">
        <f>all!AY71</f>
        <v>1.9838190237067901</v>
      </c>
      <c r="AZ70" s="33">
        <f>all!AZ71</f>
        <v>4.75868371795303E-2</v>
      </c>
      <c r="BA70" s="33">
        <f>all!BA71</f>
        <v>6.6910748596387204E-3</v>
      </c>
      <c r="BB70" s="33">
        <f>all!BB71</f>
        <v>2.7249584698514299E-2</v>
      </c>
      <c r="BC70" s="33">
        <f>all!BC71</f>
        <v>0.17032546262909201</v>
      </c>
      <c r="BD70" s="33">
        <f>all!BD71</f>
        <v>0.13173198107245701</v>
      </c>
      <c r="BE70" s="33">
        <f>all!BE71</f>
        <v>0.298313812207746</v>
      </c>
      <c r="BF70" s="33">
        <f>all!BF71</f>
        <v>4.9638859963845698E-2</v>
      </c>
      <c r="BG70" s="33">
        <f>all!BG71</f>
        <v>1.4097287410867E-2</v>
      </c>
      <c r="BH70" s="33">
        <f>all!BH71</f>
        <v>7.2058407551521694E-2</v>
      </c>
      <c r="BI70" s="33">
        <f>all!BI71</f>
        <v>2.6083958170302499E-2</v>
      </c>
      <c r="BJ70" s="33"/>
      <c r="BK70" s="33">
        <f>all!BK71</f>
        <v>65.353554676746995</v>
      </c>
      <c r="BL70" s="33">
        <f>all!BL71</f>
        <v>12779.1680968031</v>
      </c>
      <c r="BM70" s="33">
        <f>all!BM71</f>
        <v>4.5715793731041598</v>
      </c>
      <c r="BN70" s="33">
        <f>all!BN71</f>
        <v>158.807915631745</v>
      </c>
      <c r="BO70" s="33">
        <f>all!BO71</f>
        <v>18.675530301054199</v>
      </c>
      <c r="BP70" s="33">
        <f>all!BP71</f>
        <v>97.061486983137499</v>
      </c>
      <c r="BQ70" s="33">
        <f>all!BQ71</f>
        <v>0.445386173915227</v>
      </c>
      <c r="BR70" s="33">
        <f>all!BR71</f>
        <v>0.56440392605170298</v>
      </c>
      <c r="BS70" s="33">
        <f>all!BS71</f>
        <v>5.3272806484583803</v>
      </c>
      <c r="BT70" s="33">
        <f>all!BT71</f>
        <v>4.3274123664642499</v>
      </c>
      <c r="BU70" s="33">
        <f>all!BU71</f>
        <v>0.65674214438352396</v>
      </c>
      <c r="BV70" s="33">
        <f>all!BV71</f>
        <v>0.47097732806687798</v>
      </c>
      <c r="BW70" s="33">
        <f>all!BW71</f>
        <v>1.379592470324E-2</v>
      </c>
      <c r="BX70" s="33">
        <f>all!BX71</f>
        <v>0.41446378676201701</v>
      </c>
      <c r="BY70" s="33">
        <f>all!BY71</f>
        <v>0.68432252939381699</v>
      </c>
      <c r="BZ70" s="33">
        <f>all!BZ71</f>
        <v>3.3895066989000902</v>
      </c>
      <c r="CA70" s="33">
        <f>all!CA71</f>
        <v>6.3812354406904401E-2</v>
      </c>
      <c r="CB70" s="33">
        <f>all!CB71</f>
        <v>0.13292801709082799</v>
      </c>
      <c r="CC70" s="33">
        <f>all!CC71</f>
        <v>323.69478907508397</v>
      </c>
      <c r="CD70" s="33">
        <f>all!CD71</f>
        <v>0.95138922953118399</v>
      </c>
      <c r="CE70" s="33"/>
      <c r="CF70" s="33">
        <f>all!CF71</f>
        <v>64.1255597072754</v>
      </c>
      <c r="CG70" s="33">
        <f>all!CG71</f>
        <v>509907.45663330599</v>
      </c>
      <c r="CH70" s="33">
        <f>all!CH71</f>
        <v>50.711942085523901</v>
      </c>
      <c r="CI70" s="33">
        <f>all!CI71</f>
        <v>930.32108890376003</v>
      </c>
      <c r="CJ70" s="33">
        <f>all!CJ71</f>
        <v>29.257311902902401</v>
      </c>
      <c r="CK70" s="33">
        <f>all!CK71</f>
        <v>89.951764617569594</v>
      </c>
      <c r="CL70" s="33">
        <f>all!CL71</f>
        <v>0.19423592772243201</v>
      </c>
      <c r="CM70" s="33">
        <f>all!CM71</f>
        <v>0.62843840194787903</v>
      </c>
      <c r="CN70" s="33">
        <f>all!CN71</f>
        <v>453.19317090723098</v>
      </c>
      <c r="CO70" s="33">
        <f>all!CO71</f>
        <v>41.867144341113402</v>
      </c>
      <c r="CP70" s="33">
        <f>all!CP71</f>
        <v>5.6312977627180603</v>
      </c>
      <c r="CQ70" s="33">
        <f>all!CQ71</f>
        <v>0.22110594232231301</v>
      </c>
      <c r="CR70" s="33">
        <f>all!CR71</f>
        <v>2.6337724076685651E-2</v>
      </c>
      <c r="CS70" s="33">
        <f>all!CS71</f>
        <v>0.26819430053783799</v>
      </c>
      <c r="CT70" s="33">
        <f>all!CT71</f>
        <v>2.0187959122802099</v>
      </c>
      <c r="CU70" s="33">
        <f>all!CU71</f>
        <v>7.9331594073721696</v>
      </c>
      <c r="CV70" s="33">
        <f>all!CV71</f>
        <v>0.527482193778681</v>
      </c>
      <c r="CW70" s="33">
        <f>all!CW71</f>
        <v>0.13670668094593999</v>
      </c>
      <c r="CX70" s="33">
        <f>all!CX71</f>
        <v>242.09824296656501</v>
      </c>
      <c r="CY70" s="33">
        <f>all!CY71</f>
        <v>1.4406699005874</v>
      </c>
      <c r="CZ70" s="33"/>
      <c r="DA70" s="33">
        <f>all!DA71</f>
        <v>1.1672340185811003</v>
      </c>
      <c r="DB70" s="33">
        <f>all!DB71</f>
        <v>9130.7629444588765</v>
      </c>
      <c r="DC70" s="33">
        <f>all!DC71</f>
        <v>0.86049870167450437</v>
      </c>
      <c r="DD70" s="33">
        <f>all!DD71</f>
        <v>15.850523038429536</v>
      </c>
      <c r="DE70" s="33">
        <f>all!DE71</f>
        <v>0.46041154286504898</v>
      </c>
      <c r="DF70" s="33">
        <f>all!DF71</f>
        <v>1.3756195843029453</v>
      </c>
      <c r="DG70" s="33">
        <f>all!DG71</f>
        <v>2.7858228665208324E-3</v>
      </c>
      <c r="DH70" s="33">
        <f>all!DH71</f>
        <v>8.6549841887877572E-3</v>
      </c>
      <c r="DI70" s="33">
        <f>all!DI71</f>
        <v>6.0488987275662955</v>
      </c>
      <c r="DJ70" s="33">
        <f>all!DJ71</f>
        <v>0.53023232448218593</v>
      </c>
      <c r="DK70" s="33">
        <f>all!DK71</f>
        <v>5.2205355820511147E-2</v>
      </c>
      <c r="DL70" s="33">
        <f>all!DL71</f>
        <v>1.9669422238242965E-3</v>
      </c>
      <c r="DM70" s="33">
        <f>all!DM71</f>
        <v>2.2938671703640241E-4</v>
      </c>
      <c r="DN70" s="33">
        <f>all!DN71</f>
        <v>2.25923932724992E-3</v>
      </c>
      <c r="DO70" s="33">
        <f>all!DO71</f>
        <v>1.6580124115310527E-2</v>
      </c>
      <c r="DP70" s="33">
        <f>all!DP71</f>
        <v>6.2172095669060894E-2</v>
      </c>
      <c r="DQ70" s="33">
        <f>all!DQ71</f>
        <v>2.6780293089292621E-3</v>
      </c>
      <c r="DR70" s="33">
        <f>all!DR71</f>
        <v>6.6887402711444618E-4</v>
      </c>
      <c r="DS70" s="33">
        <f>all!DS71</f>
        <v>1.168427813545198</v>
      </c>
      <c r="DT70" s="33">
        <f>all!DT71</f>
        <v>6.8938045791064216E-3</v>
      </c>
      <c r="DU70" s="33"/>
      <c r="DV70" s="33">
        <f>all!DV71</f>
        <v>1.2743546266945965E-2</v>
      </c>
      <c r="DW70" s="33">
        <f>all!DW71</f>
        <v>99.687207691799117</v>
      </c>
      <c r="DX70" s="33">
        <f>all!DX71</f>
        <v>9.3946927889971069E-3</v>
      </c>
      <c r="DY70" s="33">
        <f>all!DY71</f>
        <v>0.17305173639563962</v>
      </c>
      <c r="DZ70" s="33">
        <f>all!DZ71</f>
        <v>5.0266490737384756E-3</v>
      </c>
      <c r="EA70" s="33">
        <f>all!EA71</f>
        <v>1.5018643681745589E-2</v>
      </c>
      <c r="EB70" s="33">
        <f>all!EB71</f>
        <v>3.0414862851735507E-5</v>
      </c>
      <c r="EC70" s="33">
        <f>all!EC71</f>
        <v>9.4492783532455947E-5</v>
      </c>
      <c r="ED70" s="33">
        <f>all!ED71</f>
        <v>6.6040245205084183E-2</v>
      </c>
      <c r="EE70" s="33">
        <f>all!EE71</f>
        <v>5.7889335400650487E-3</v>
      </c>
      <c r="EF70" s="33">
        <f>all!EF71</f>
        <v>5.6996399752791839E-4</v>
      </c>
      <c r="EG70" s="33">
        <f>all!EG71</f>
        <v>2.1474544808233684E-5</v>
      </c>
      <c r="EH70" s="33">
        <f>all!EH71</f>
        <v>2.5043823218326891E-6</v>
      </c>
      <c r="EI70" s="33">
        <f>all!EI71</f>
        <v>2.4665765764701986E-5</v>
      </c>
      <c r="EJ70" s="33">
        <f>all!EJ71</f>
        <v>1.8101732421405231E-4</v>
      </c>
      <c r="EK70" s="33">
        <f>all!EK71</f>
        <v>6.787781756350679E-4</v>
      </c>
      <c r="EL70" s="33">
        <f>all!EL71</f>
        <v>2.9238001856785467E-5</v>
      </c>
      <c r="EM70" s="33">
        <f>all!EM71</f>
        <v>7.3025862642806207E-6</v>
      </c>
      <c r="EN70" s="33">
        <f>all!EN71</f>
        <v>1.2756579798453826E-2</v>
      </c>
      <c r="EO70" s="33">
        <f>all!EO71</f>
        <v>7.526469946096986E-5</v>
      </c>
      <c r="EP70" s="33"/>
      <c r="EQ70" s="33">
        <f>all!EQ71</f>
        <v>199.37441538359823</v>
      </c>
    </row>
    <row r="71" spans="1:147" s="3" customFormat="1">
      <c r="A71" s="33" t="str">
        <f>all!A72</f>
        <v>LM-JB-6A-17</v>
      </c>
      <c r="B71" s="33" t="str">
        <f>all!B72</f>
        <v>Fakos</v>
      </c>
      <c r="C71" s="33" t="str">
        <f>all!C72</f>
        <v>epithermal</v>
      </c>
      <c r="D71" s="33" t="str">
        <f>all!D72</f>
        <v>epithermal IS</v>
      </c>
      <c r="E71" s="33" t="str">
        <f>all!E72</f>
        <v>pyrite</v>
      </c>
      <c r="F71" s="33" t="str">
        <f>all!F72</f>
        <v xml:space="preserve">subhedral  </v>
      </c>
      <c r="G71" s="33">
        <f>all!G72</f>
        <v>35.795357746237499</v>
      </c>
      <c r="H71" s="33">
        <f>all!H72</f>
        <v>448310.80993534997</v>
      </c>
      <c r="I71" s="33">
        <f>all!I72</f>
        <v>84.199485047028801</v>
      </c>
      <c r="J71" s="33">
        <f>all!J72</f>
        <v>576.95238084706205</v>
      </c>
      <c r="K71" s="33">
        <f>all!K72</f>
        <v>1.0916182044315199</v>
      </c>
      <c r="L71" s="33">
        <f>all!L72</f>
        <v>1.3331033621507</v>
      </c>
      <c r="M71" s="33">
        <f>all!M72</f>
        <v>5.4758993277768897E-2</v>
      </c>
      <c r="N71" s="33">
        <f>all!N72</f>
        <v>0.59347211451134996</v>
      </c>
      <c r="O71" s="33">
        <f>all!O72</f>
        <v>266.00682025714599</v>
      </c>
      <c r="P71" s="33">
        <f>all!P72</f>
        <v>37.777839817129902</v>
      </c>
      <c r="Q71" s="33">
        <f>all!Q72</f>
        <v>6.0691971508131597E-2</v>
      </c>
      <c r="R71" s="33">
        <f>all!R72</f>
        <v>0.25529604496800201</v>
      </c>
      <c r="S71" s="33">
        <f>all!S72</f>
        <v>1.3631025494279497E-2</v>
      </c>
      <c r="T71" s="33">
        <f>all!T72</f>
        <v>0.111013203044589</v>
      </c>
      <c r="U71" s="33">
        <f>all!U72</f>
        <v>0.14282789958223199</v>
      </c>
      <c r="V71" s="33">
        <f>all!V72</f>
        <v>3.7682172419316902</v>
      </c>
      <c r="W71" s="33">
        <f>all!W72</f>
        <v>2.82494757764973E-2</v>
      </c>
      <c r="X71" s="33">
        <f>all!X72</f>
        <v>1.0129493093747E-2</v>
      </c>
      <c r="Y71" s="33">
        <f>all!Y72</f>
        <v>2.8318940083699702</v>
      </c>
      <c r="Z71" s="33">
        <f>all!Z72</f>
        <v>0.80900990953697705</v>
      </c>
      <c r="AA71" s="33">
        <f>all!AA72</f>
        <v>0.14593836136599342</v>
      </c>
      <c r="AB71" s="33">
        <f>all!AB72</f>
        <v>13.340131977211504</v>
      </c>
      <c r="AC71" s="33">
        <f>all!AC72</f>
        <v>0.28567803284510662</v>
      </c>
      <c r="AD71" s="33">
        <f>all!AD72</f>
        <v>0.31653130158705722</v>
      </c>
      <c r="AE71" s="33">
        <f>all!AE72</f>
        <v>3.5769322805896632E-3</v>
      </c>
      <c r="AF71" s="33">
        <f>all!AF72</f>
        <v>5.0435467980118123E-2</v>
      </c>
      <c r="AG71" s="33">
        <f>all!AG72</f>
        <v>7.2081167092925434E-4</v>
      </c>
      <c r="AH71" s="33">
        <f>all!AH72</f>
        <v>2.1431583007255881E-2</v>
      </c>
      <c r="AI71" s="33">
        <f>all!AI72</f>
        <v>9.6082524624124775E-3</v>
      </c>
      <c r="AJ71" s="33">
        <f>all!AJ72</f>
        <v>0.44867067531386273</v>
      </c>
      <c r="AK71" s="33">
        <f>all!AK72</f>
        <v>1.2030350409018855E-4</v>
      </c>
      <c r="AL71" s="33">
        <f>all!AL72</f>
        <v>1.696303718513918E-3</v>
      </c>
      <c r="AM71" s="33">
        <f>all!AM72</f>
        <v>7.2081167092925434E-4</v>
      </c>
      <c r="AN71" s="33"/>
      <c r="AO71" s="33"/>
      <c r="AP71" s="33">
        <f>all!AP72</f>
        <v>0.28901927682408801</v>
      </c>
      <c r="AQ71" s="33">
        <f>all!AQ72</f>
        <v>8.8452700939922693</v>
      </c>
      <c r="AR71" s="33">
        <f>all!AR72</f>
        <v>4.9948531187094199E-2</v>
      </c>
      <c r="AS71" s="33">
        <f>all!AS72</f>
        <v>0.27966807507979202</v>
      </c>
      <c r="AT71" s="33">
        <f>all!AT72</f>
        <v>0.29336718823369001</v>
      </c>
      <c r="AU71" s="33">
        <f>all!AU72</f>
        <v>1.3331033621507</v>
      </c>
      <c r="AV71" s="33">
        <f>all!AV72</f>
        <v>5.4758993277768897E-2</v>
      </c>
      <c r="AW71" s="33">
        <f>all!AW72</f>
        <v>0.59347211451134996</v>
      </c>
      <c r="AX71" s="33">
        <f>all!AX72</f>
        <v>0.29971714845742897</v>
      </c>
      <c r="AY71" s="33">
        <f>all!AY72</f>
        <v>2.05671524820638</v>
      </c>
      <c r="AZ71" s="33">
        <f>all!AZ72</f>
        <v>6.0691971508131597E-2</v>
      </c>
      <c r="BA71" s="33">
        <f>all!BA72</f>
        <v>0.25529604496800201</v>
      </c>
      <c r="BB71" s="33">
        <f>all!BB72</f>
        <v>9.7604557121842208E-3</v>
      </c>
      <c r="BC71" s="33">
        <f>all!BC72</f>
        <v>0.111013203044589</v>
      </c>
      <c r="BD71" s="33">
        <f>all!BD72</f>
        <v>0.133526474565871</v>
      </c>
      <c r="BE71" s="33">
        <f>all!BE72</f>
        <v>0.175494731063979</v>
      </c>
      <c r="BF71" s="33">
        <f>all!BF72</f>
        <v>1.7801175826406401E-2</v>
      </c>
      <c r="BG71" s="33">
        <f>all!BG72</f>
        <v>9.7478188702426506E-3</v>
      </c>
      <c r="BH71" s="33">
        <f>all!BH72</f>
        <v>4.1954368363604902E-2</v>
      </c>
      <c r="BI71" s="33">
        <f>all!BI72</f>
        <v>1.552610605366E-2</v>
      </c>
      <c r="BJ71" s="33"/>
      <c r="BK71" s="33">
        <f>all!BK72</f>
        <v>16.923421720975298</v>
      </c>
      <c r="BL71" s="33">
        <f>all!BL72</f>
        <v>28612.037958270001</v>
      </c>
      <c r="BM71" s="33">
        <f>all!BM72</f>
        <v>8.8499689907715098</v>
      </c>
      <c r="BN71" s="33">
        <f>all!BN72</f>
        <v>131.12879420793601</v>
      </c>
      <c r="BO71" s="33">
        <f>all!BO72</f>
        <v>0.33910135225479898</v>
      </c>
      <c r="BP71" s="33">
        <f>all!BP72</f>
        <v>0.94595013019164498</v>
      </c>
      <c r="BQ71" s="33">
        <f>all!BQ72</f>
        <v>6.8289738247921006E-2</v>
      </c>
      <c r="BR71" s="33">
        <f>all!BR72</f>
        <v>0.62196585118684</v>
      </c>
      <c r="BS71" s="33">
        <f>all!BS72</f>
        <v>104.125290024593</v>
      </c>
      <c r="BT71" s="33">
        <f>all!BT72</f>
        <v>17.454592214644101</v>
      </c>
      <c r="BU71" s="33">
        <f>all!BU72</f>
        <v>6.7325333377393007E-2</v>
      </c>
      <c r="BV71" s="33">
        <f>all!BV72</f>
        <v>0.12560209739901701</v>
      </c>
      <c r="BW71" s="33">
        <f>all!BW72</f>
        <v>1.82084645133028E-2</v>
      </c>
      <c r="BX71" s="33">
        <f>all!BX72</f>
        <v>7.4637270734367905E-2</v>
      </c>
      <c r="BY71" s="33">
        <f>all!BY72</f>
        <v>0.164001378530647</v>
      </c>
      <c r="BZ71" s="33">
        <f>all!BZ72</f>
        <v>1.86356214307024</v>
      </c>
      <c r="CA71" s="33">
        <f>all!CA72</f>
        <v>4.1040537140868603E-2</v>
      </c>
      <c r="CB71" s="33">
        <f>all!CB72</f>
        <v>1.1890809720016901E-2</v>
      </c>
      <c r="CC71" s="33">
        <f>all!CC72</f>
        <v>2.1728843671068301</v>
      </c>
      <c r="CD71" s="33">
        <f>all!CD72</f>
        <v>0.54574306911076498</v>
      </c>
      <c r="CE71" s="33"/>
      <c r="CF71" s="33">
        <f>all!CF72</f>
        <v>35.795357746237499</v>
      </c>
      <c r="CG71" s="33">
        <f>all!CG72</f>
        <v>448310.80993534997</v>
      </c>
      <c r="CH71" s="33">
        <f>all!CH72</f>
        <v>84.199485047028801</v>
      </c>
      <c r="CI71" s="33">
        <f>all!CI72</f>
        <v>576.95238084706205</v>
      </c>
      <c r="CJ71" s="33">
        <f>all!CJ72</f>
        <v>1.0916182044315199</v>
      </c>
      <c r="CK71" s="33">
        <f>all!CK72</f>
        <v>1.3331033621507</v>
      </c>
      <c r="CL71" s="33">
        <f>all!CL72</f>
        <v>5.4758993277768897E-2</v>
      </c>
      <c r="CM71" s="33">
        <f>all!CM72</f>
        <v>0.59347211451134996</v>
      </c>
      <c r="CN71" s="33">
        <f>all!CN72</f>
        <v>266.00682025714599</v>
      </c>
      <c r="CO71" s="33">
        <f>all!CO72</f>
        <v>37.777839817129902</v>
      </c>
      <c r="CP71" s="33">
        <f>all!CP72</f>
        <v>6.0691971508131597E-2</v>
      </c>
      <c r="CQ71" s="33">
        <f>all!CQ72</f>
        <v>0.25529604496800201</v>
      </c>
      <c r="CR71" s="33">
        <f>all!CR72</f>
        <v>1.3631025494279497E-2</v>
      </c>
      <c r="CS71" s="33">
        <f>all!CS72</f>
        <v>0.111013203044589</v>
      </c>
      <c r="CT71" s="33">
        <f>all!CT72</f>
        <v>0.14282789958223199</v>
      </c>
      <c r="CU71" s="33">
        <f>all!CU72</f>
        <v>3.7682172419316902</v>
      </c>
      <c r="CV71" s="33">
        <f>all!CV72</f>
        <v>2.82494757764973E-2</v>
      </c>
      <c r="CW71" s="33">
        <f>all!CW72</f>
        <v>1.0129493093747E-2</v>
      </c>
      <c r="CX71" s="33">
        <f>all!CX72</f>
        <v>2.8318940083699702</v>
      </c>
      <c r="CY71" s="33">
        <f>all!CY72</f>
        <v>0.80900990953697705</v>
      </c>
      <c r="CZ71" s="33"/>
      <c r="DA71" s="33">
        <f>all!DA72</f>
        <v>0.65155859004453365</v>
      </c>
      <c r="DB71" s="33">
        <f>all!DB72</f>
        <v>8027.7698976694419</v>
      </c>
      <c r="DC71" s="33">
        <f>all!DC72</f>
        <v>1.428727526199643</v>
      </c>
      <c r="DD71" s="33">
        <f>all!DD72</f>
        <v>9.8299362593930848</v>
      </c>
      <c r="DE71" s="33">
        <f>all!DE72</f>
        <v>1.717839367437006E-2</v>
      </c>
      <c r="DF71" s="33">
        <f>all!DF72</f>
        <v>2.0386960730244687E-2</v>
      </c>
      <c r="DG71" s="33">
        <f>all!DG72</f>
        <v>7.8537919019217332E-4</v>
      </c>
      <c r="DH71" s="33">
        <f>all!DH72</f>
        <v>8.1734212162422534E-3</v>
      </c>
      <c r="DI71" s="33">
        <f>all!DI72</f>
        <v>3.550469027051558</v>
      </c>
      <c r="DJ71" s="33">
        <f>all!DJ72</f>
        <v>0.47844275350975057</v>
      </c>
      <c r="DK71" s="33">
        <f>all!DK72</f>
        <v>5.6264933973248458E-4</v>
      </c>
      <c r="DL71" s="33">
        <f>all!DL72</f>
        <v>2.2710948658761334E-3</v>
      </c>
      <c r="DM71" s="33">
        <f>all!DM72</f>
        <v>1.1871854146805812E-4</v>
      </c>
      <c r="DN71" s="33">
        <f>all!DN72</f>
        <v>9.3516302792173375E-4</v>
      </c>
      <c r="DO71" s="33">
        <f>all!DO72</f>
        <v>1.1730280846109723E-3</v>
      </c>
      <c r="DP71" s="33">
        <f>all!DP72</f>
        <v>2.9531483087238953E-2</v>
      </c>
      <c r="DQ71" s="33">
        <f>all!DQ72</f>
        <v>1.4342270693423477E-4</v>
      </c>
      <c r="DR71" s="33">
        <f>all!DR72</f>
        <v>4.9561256197287156E-5</v>
      </c>
      <c r="DS71" s="33">
        <f>all!DS72</f>
        <v>1.3667442125337695E-2</v>
      </c>
      <c r="DT71" s="33">
        <f>all!DT72</f>
        <v>3.871224224671125E-3</v>
      </c>
      <c r="DU71" s="33"/>
      <c r="DV71" s="33">
        <f>all!DV72</f>
        <v>8.0990881221915997E-3</v>
      </c>
      <c r="DW71" s="33">
        <f>all!DW72</f>
        <v>99.787826941945355</v>
      </c>
      <c r="DX71" s="33">
        <f>all!DX72</f>
        <v>1.7759554265873185E-2</v>
      </c>
      <c r="DY71" s="33">
        <f>all!DY72</f>
        <v>0.12218934907282783</v>
      </c>
      <c r="DZ71" s="33">
        <f>all!DZ72</f>
        <v>2.1353309785527108E-4</v>
      </c>
      <c r="EA71" s="33">
        <f>all!EA72</f>
        <v>2.5341664436750923E-4</v>
      </c>
      <c r="EB71" s="33">
        <f>all!EB72</f>
        <v>9.762522308649367E-6</v>
      </c>
      <c r="EC71" s="33">
        <f>all!EC72</f>
        <v>1.0159832085954374E-4</v>
      </c>
      <c r="ED71" s="33">
        <f>all!ED72</f>
        <v>4.4133500754302092E-2</v>
      </c>
      <c r="EE71" s="33">
        <f>all!EE72</f>
        <v>5.9472011900489462E-3</v>
      </c>
      <c r="EF71" s="33">
        <f>all!EF72</f>
        <v>6.9939168234660941E-6</v>
      </c>
      <c r="EG71" s="33">
        <f>all!EG72</f>
        <v>2.8230458064148169E-5</v>
      </c>
      <c r="EH71" s="33">
        <f>all!EH72</f>
        <v>1.4757106172480076E-6</v>
      </c>
      <c r="EI71" s="33">
        <f>all!EI72</f>
        <v>1.1624384802042082E-5</v>
      </c>
      <c r="EJ71" s="33">
        <f>all!EJ72</f>
        <v>1.4581125891411451E-5</v>
      </c>
      <c r="EK71" s="33">
        <f>all!EK72</f>
        <v>3.6708607262197465E-4</v>
      </c>
      <c r="EL71" s="33">
        <f>all!EL72</f>
        <v>1.7827915400581754E-6</v>
      </c>
      <c r="EM71" s="33">
        <f>all!EM72</f>
        <v>6.1606275708974634E-7</v>
      </c>
      <c r="EN71" s="33">
        <f>all!EN72</f>
        <v>1.6989081238342322E-4</v>
      </c>
      <c r="EO71" s="33">
        <f>all!EO72</f>
        <v>4.8120593628013262E-5</v>
      </c>
      <c r="EP71" s="33"/>
      <c r="EQ71" s="33">
        <f>all!EQ72</f>
        <v>199.57565388389071</v>
      </c>
    </row>
    <row r="72" spans="1:147" s="9" customFormat="1">
      <c r="A72" s="33" t="str">
        <f>all!A73</f>
        <v>LM-JB-6A-18</v>
      </c>
      <c r="B72" s="33" t="str">
        <f>all!B73</f>
        <v>Fakos</v>
      </c>
      <c r="C72" s="33" t="str">
        <f>all!C73</f>
        <v>epithermal</v>
      </c>
      <c r="D72" s="33" t="str">
        <f>all!D73</f>
        <v>epithermal IS</v>
      </c>
      <c r="E72" s="33" t="str">
        <f>all!E73</f>
        <v>pyrite</v>
      </c>
      <c r="F72" s="33" t="str">
        <f>all!F73</f>
        <v>euhedral</v>
      </c>
      <c r="G72" s="33">
        <f>all!G73</f>
        <v>28.829574172433698</v>
      </c>
      <c r="H72" s="33">
        <f>all!H73</f>
        <v>466354.96289814397</v>
      </c>
      <c r="I72" s="33">
        <f>all!I73</f>
        <v>49.680206049587902</v>
      </c>
      <c r="J72" s="33">
        <f>all!J73</f>
        <v>247.23005772907101</v>
      </c>
      <c r="K72" s="33">
        <f>all!K73</f>
        <v>147.35626963786399</v>
      </c>
      <c r="L72" s="33">
        <f>all!L73</f>
        <v>1.88801654616671</v>
      </c>
      <c r="M72" s="33">
        <f>all!M73</f>
        <v>6.7930577273579706E-2</v>
      </c>
      <c r="N72" s="33">
        <f>all!N73</f>
        <v>1.2934986496512899</v>
      </c>
      <c r="O72" s="33">
        <f>all!O73</f>
        <v>435.85488354473603</v>
      </c>
      <c r="P72" s="33">
        <f>all!P73</f>
        <v>79.459406295008606</v>
      </c>
      <c r="Q72" s="33">
        <f>all!Q73</f>
        <v>367.69962713867199</v>
      </c>
      <c r="R72" s="33">
        <f>all!R73</f>
        <v>0.29360191401660002</v>
      </c>
      <c r="S72" s="33">
        <f>all!S73</f>
        <v>1.7643375850287513E-2</v>
      </c>
      <c r="T72" s="33">
        <f>all!T73</f>
        <v>0.10688173219064299</v>
      </c>
      <c r="U72" s="33">
        <f>all!U73</f>
        <v>11.319142672097099</v>
      </c>
      <c r="V72" s="33">
        <f>all!V73</f>
        <v>223.46936393980201</v>
      </c>
      <c r="W72" s="33">
        <f>all!W73</f>
        <v>0.462336060514142</v>
      </c>
      <c r="X72" s="33">
        <f>all!X73</f>
        <v>8.2286553990016595E-2</v>
      </c>
      <c r="Y72" s="33">
        <f>all!Y73</f>
        <v>920.17464580696503</v>
      </c>
      <c r="Z72" s="33">
        <f>all!Z73</f>
        <v>15.715598382316101</v>
      </c>
      <c r="AA72" s="33">
        <f>all!AA73</f>
        <v>0.20094727358770567</v>
      </c>
      <c r="AB72" s="33">
        <f>all!AB73</f>
        <v>8.635252737845775E-2</v>
      </c>
      <c r="AC72" s="33">
        <f>all!AC73</f>
        <v>1.7078930020435416E-2</v>
      </c>
      <c r="AD72" s="33">
        <f>all!AD73</f>
        <v>0.11398336447568733</v>
      </c>
      <c r="AE72" s="33">
        <f>all!AE73</f>
        <v>8.942493076176187E-5</v>
      </c>
      <c r="AF72" s="33">
        <f>all!AF73</f>
        <v>1.2301080804253803E-2</v>
      </c>
      <c r="AG72" s="33">
        <f>all!AG73</f>
        <v>7.4013305575193371</v>
      </c>
      <c r="AH72" s="33">
        <f>all!AH73</f>
        <v>0.39959765117871798</v>
      </c>
      <c r="AI72" s="33">
        <f>all!AI73</f>
        <v>0.31633520937150905</v>
      </c>
      <c r="AJ72" s="33">
        <f>all!AJ73</f>
        <v>1.5994178086881692</v>
      </c>
      <c r="AK72" s="33">
        <f>all!AK73</f>
        <v>1.6563247323870382E-3</v>
      </c>
      <c r="AL72" s="33">
        <f>all!AL73</f>
        <v>0.22784009109783054</v>
      </c>
      <c r="AM72" s="33">
        <f>all!AM73</f>
        <v>7.4013305575193371</v>
      </c>
      <c r="AN72" s="33"/>
      <c r="AO72" s="33"/>
      <c r="AP72" s="33">
        <f>all!AP73</f>
        <v>0.28428938845733398</v>
      </c>
      <c r="AQ72" s="33">
        <f>all!AQ73</f>
        <v>10.079059411214701</v>
      </c>
      <c r="AR72" s="33">
        <f>all!AR73</f>
        <v>7.0279944574991496E-2</v>
      </c>
      <c r="AS72" s="33">
        <f>all!AS73</f>
        <v>0.39430070594647398</v>
      </c>
      <c r="AT72" s="33">
        <f>all!AT73</f>
        <v>0.23112773189977601</v>
      </c>
      <c r="AU72" s="33">
        <f>all!AU73</f>
        <v>1.88801654616671</v>
      </c>
      <c r="AV72" s="33">
        <f>all!AV73</f>
        <v>6.7930577273579706E-2</v>
      </c>
      <c r="AW72" s="33">
        <f>all!AW73</f>
        <v>0.50301498065396999</v>
      </c>
      <c r="AX72" s="33">
        <f>all!AX73</f>
        <v>0.32322418277326298</v>
      </c>
      <c r="AY72" s="33">
        <f>all!AY73</f>
        <v>1.3696642241902299</v>
      </c>
      <c r="AZ72" s="33">
        <f>all!AZ73</f>
        <v>4.29942056566502E-2</v>
      </c>
      <c r="BA72" s="33">
        <f>all!BA73</f>
        <v>0.11691384791885399</v>
      </c>
      <c r="BB72" s="33">
        <f>all!BB73</f>
        <v>1.80067737397357E-2</v>
      </c>
      <c r="BC72" s="33">
        <f>all!BC73</f>
        <v>0.10688173219064299</v>
      </c>
      <c r="BD72" s="33">
        <f>all!BD73</f>
        <v>0.104796008492205</v>
      </c>
      <c r="BE72" s="33">
        <f>all!BE73</f>
        <v>0.43362453938561801</v>
      </c>
      <c r="BF72" s="33">
        <f>all!BF73</f>
        <v>1.88069992525223E-2</v>
      </c>
      <c r="BG72" s="33">
        <f>all!BG73</f>
        <v>2.32971343878083E-2</v>
      </c>
      <c r="BH72" s="33">
        <f>all!BH73</f>
        <v>6.0874369009556298E-2</v>
      </c>
      <c r="BI72" s="33">
        <f>all!BI73</f>
        <v>1.6440720215302799E-2</v>
      </c>
      <c r="BJ72" s="33"/>
      <c r="BK72" s="33">
        <f>all!BK73</f>
        <v>18.865419650650299</v>
      </c>
      <c r="BL72" s="33">
        <f>all!BL73</f>
        <v>41158.774757685002</v>
      </c>
      <c r="BM72" s="33">
        <f>all!BM73</f>
        <v>10.460007488739199</v>
      </c>
      <c r="BN72" s="33">
        <f>all!BN73</f>
        <v>75.376740496642697</v>
      </c>
      <c r="BO72" s="33">
        <f>all!BO73</f>
        <v>78.803517124166305</v>
      </c>
      <c r="BP72" s="33">
        <f>all!BP73</f>
        <v>1.1698568520321999</v>
      </c>
      <c r="BQ72" s="33">
        <f>all!BQ73</f>
        <v>2.8888517966157799E-2</v>
      </c>
      <c r="BR72" s="33">
        <f>all!BR73</f>
        <v>0.73824244233459702</v>
      </c>
      <c r="BS72" s="33">
        <f>all!BS73</f>
        <v>193.56124829356401</v>
      </c>
      <c r="BT72" s="33">
        <f>all!BT73</f>
        <v>9.9610586874227298</v>
      </c>
      <c r="BU72" s="33">
        <f>all!BU73</f>
        <v>710.68876890788795</v>
      </c>
      <c r="BV72" s="33">
        <f>all!BV73</f>
        <v>0.106269574156348</v>
      </c>
      <c r="BW72" s="33">
        <f>all!BW73</f>
        <v>1.3287322882164601E-2</v>
      </c>
      <c r="BX72" s="33">
        <f>all!BX73</f>
        <v>4.7804933618060097E-2</v>
      </c>
      <c r="BY72" s="33">
        <f>all!BY73</f>
        <v>2.2661133341251398</v>
      </c>
      <c r="BZ72" s="33">
        <f>all!BZ73</f>
        <v>347.38553933221499</v>
      </c>
      <c r="CA72" s="33">
        <f>all!CA73</f>
        <v>0.43969033646317701</v>
      </c>
      <c r="CB72" s="33">
        <f>all!CB73</f>
        <v>2.9076960899175601E-2</v>
      </c>
      <c r="CC72" s="33">
        <f>all!CC73</f>
        <v>1515.65155232913</v>
      </c>
      <c r="CD72" s="33">
        <f>all!CD73</f>
        <v>5.8115218600159801</v>
      </c>
      <c r="CE72" s="33"/>
      <c r="CF72" s="33">
        <f>all!CF73</f>
        <v>28.829574172433698</v>
      </c>
      <c r="CG72" s="33">
        <f>all!CG73</f>
        <v>466354.96289814397</v>
      </c>
      <c r="CH72" s="33">
        <f>all!CH73</f>
        <v>49.680206049587902</v>
      </c>
      <c r="CI72" s="33">
        <f>all!CI73</f>
        <v>247.23005772907101</v>
      </c>
      <c r="CJ72" s="33">
        <f>all!CJ73</f>
        <v>147.35626963786399</v>
      </c>
      <c r="CK72" s="33">
        <f>all!CK73</f>
        <v>1.88801654616671</v>
      </c>
      <c r="CL72" s="33">
        <f>all!CL73</f>
        <v>6.7930577273579706E-2</v>
      </c>
      <c r="CM72" s="33">
        <f>all!CM73</f>
        <v>1.2934986496512899</v>
      </c>
      <c r="CN72" s="33">
        <f>all!CN73</f>
        <v>435.85488354473603</v>
      </c>
      <c r="CO72" s="33">
        <f>all!CO73</f>
        <v>79.459406295008606</v>
      </c>
      <c r="CP72" s="33">
        <f>all!CP73</f>
        <v>367.69962713867199</v>
      </c>
      <c r="CQ72" s="33">
        <f>all!CQ73</f>
        <v>0.29360191401660002</v>
      </c>
      <c r="CR72" s="33">
        <f>all!CR73</f>
        <v>1.7643375850287513E-2</v>
      </c>
      <c r="CS72" s="33">
        <f>all!CS73</f>
        <v>0.10688173219064299</v>
      </c>
      <c r="CT72" s="33">
        <f>all!CT73</f>
        <v>11.319142672097099</v>
      </c>
      <c r="CU72" s="33">
        <f>all!CU73</f>
        <v>223.46936393980201</v>
      </c>
      <c r="CV72" s="33">
        <f>all!CV73</f>
        <v>0.462336060514142</v>
      </c>
      <c r="CW72" s="33">
        <f>all!CW73</f>
        <v>8.2286553990016595E-2</v>
      </c>
      <c r="CX72" s="33">
        <f>all!CX73</f>
        <v>920.17464580696503</v>
      </c>
      <c r="CY72" s="33">
        <f>all!CY73</f>
        <v>15.715598382316101</v>
      </c>
      <c r="CZ72" s="33"/>
      <c r="DA72" s="33">
        <f>all!DA73</f>
        <v>0.52476516179949706</v>
      </c>
      <c r="DB72" s="33">
        <f>all!DB73</f>
        <v>8350.8812409014954</v>
      </c>
      <c r="DC72" s="33">
        <f>all!DC73</f>
        <v>0.84299182887723567</v>
      </c>
      <c r="DD72" s="33">
        <f>all!DD73</f>
        <v>4.2122292749963544</v>
      </c>
      <c r="DE72" s="33">
        <f>all!DE73</f>
        <v>2.3188913485957259</v>
      </c>
      <c r="DF72" s="33">
        <f>all!DF73</f>
        <v>2.8873169386247285E-2</v>
      </c>
      <c r="DG72" s="33">
        <f>all!DG73</f>
        <v>9.7429223173959396E-4</v>
      </c>
      <c r="DH72" s="33">
        <f>all!DH73</f>
        <v>1.7814332043124777E-2</v>
      </c>
      <c r="DI72" s="33">
        <f>all!DI73</f>
        <v>5.8174796526600607</v>
      </c>
      <c r="DJ72" s="33">
        <f>all!DJ73</f>
        <v>1.0063248011019328</v>
      </c>
      <c r="DK72" s="33">
        <f>all!DK73</f>
        <v>3.4087861588370991</v>
      </c>
      <c r="DL72" s="33">
        <f>all!DL73</f>
        <v>2.6118610635667331E-3</v>
      </c>
      <c r="DM72" s="33">
        <f>all!DM73</f>
        <v>1.5366384931184582E-4</v>
      </c>
      <c r="DN72" s="33">
        <f>all!DN73</f>
        <v>9.003599712799511E-4</v>
      </c>
      <c r="DO72" s="33">
        <f>all!DO73</f>
        <v>9.296273548042952E-2</v>
      </c>
      <c r="DP72" s="33">
        <f>all!DP73</f>
        <v>1.751327303603464</v>
      </c>
      <c r="DQ72" s="33">
        <f>all!DQ73</f>
        <v>2.347282117263779E-3</v>
      </c>
      <c r="DR72" s="33">
        <f>all!DR73</f>
        <v>4.0260899002030303E-4</v>
      </c>
      <c r="DS72" s="33">
        <f>all!DS73</f>
        <v>4.4409973253231909</v>
      </c>
      <c r="DT72" s="33">
        <f>all!DT73</f>
        <v>7.5201310201063382E-2</v>
      </c>
      <c r="DU72" s="33"/>
      <c r="DV72" s="33">
        <f>all!DV73</f>
        <v>6.2647618437044481E-3</v>
      </c>
      <c r="DW72" s="33">
        <f>all!DW73</f>
        <v>99.69465575783785</v>
      </c>
      <c r="DX72" s="33">
        <f>all!DX73</f>
        <v>1.0063821740747648E-2</v>
      </c>
      <c r="DY72" s="33">
        <f>all!DY73</f>
        <v>5.0286518922943682E-2</v>
      </c>
      <c r="DZ72" s="33">
        <f>all!DZ73</f>
        <v>2.7683434606372487E-2</v>
      </c>
      <c r="EA72" s="33">
        <f>all!EA73</f>
        <v>3.4469424238739682E-4</v>
      </c>
      <c r="EB72" s="33">
        <f>all!EB73</f>
        <v>1.1631314809636644E-5</v>
      </c>
      <c r="EC72" s="33">
        <f>all!EC73</f>
        <v>2.1267141147889474E-4</v>
      </c>
      <c r="ED72" s="33">
        <f>all!ED73</f>
        <v>6.9450350761731311E-2</v>
      </c>
      <c r="EE72" s="33">
        <f>all!EE73</f>
        <v>1.2013726663367268E-2</v>
      </c>
      <c r="EF72" s="33">
        <f>all!EF73</f>
        <v>4.0694838407336849E-2</v>
      </c>
      <c r="EG72" s="33">
        <f>all!EG73</f>
        <v>3.1180971457747161E-5</v>
      </c>
      <c r="EH72" s="33">
        <f>all!EH73</f>
        <v>1.8344728080356427E-6</v>
      </c>
      <c r="EI72" s="33">
        <f>all!EI73</f>
        <v>1.074869523413335E-5</v>
      </c>
      <c r="EJ72" s="33">
        <f>all!EJ73</f>
        <v>1.1098095691548682E-3</v>
      </c>
      <c r="EK72" s="33">
        <f>all!EK73</f>
        <v>2.0907730288019458E-2</v>
      </c>
      <c r="EL72" s="33">
        <f>all!EL73</f>
        <v>2.802236984295554E-5</v>
      </c>
      <c r="EM72" s="33">
        <f>all!EM73</f>
        <v>4.8064346153666418E-6</v>
      </c>
      <c r="EN72" s="33">
        <f>all!EN73</f>
        <v>5.301760219042212E-2</v>
      </c>
      <c r="EO72" s="33">
        <f>all!EO73</f>
        <v>8.9776977025050582E-4</v>
      </c>
      <c r="EP72" s="33"/>
      <c r="EQ72" s="33">
        <f>all!EQ73</f>
        <v>199.3893115156757</v>
      </c>
    </row>
    <row r="73" spans="1:147" s="3" customFormat="1">
      <c r="A73" s="33" t="str">
        <f>all!A74</f>
        <v>LM-JB-7A-04</v>
      </c>
      <c r="B73" s="33" t="str">
        <f>all!B74</f>
        <v>Fakos</v>
      </c>
      <c r="C73" s="33" t="str">
        <f>all!C74</f>
        <v>epithermal</v>
      </c>
      <c r="D73" s="33" t="str">
        <f>all!D74</f>
        <v>epithermal IS</v>
      </c>
      <c r="E73" s="33" t="str">
        <f>all!E74</f>
        <v>pyrite</v>
      </c>
      <c r="F73" s="33" t="str">
        <f>all!F74</f>
        <v xml:space="preserve">subhedral  </v>
      </c>
      <c r="G73" s="33">
        <f>all!G74</f>
        <v>18.8503954212023</v>
      </c>
      <c r="H73" s="33">
        <f>all!H74</f>
        <v>464008.91722760501</v>
      </c>
      <c r="I73" s="33">
        <f>all!I74</f>
        <v>19.665104072609399</v>
      </c>
      <c r="J73" s="33">
        <f>all!J74</f>
        <v>40.385441568907602</v>
      </c>
      <c r="K73" s="33">
        <f>all!K74</f>
        <v>404.62231092816103</v>
      </c>
      <c r="L73" s="33">
        <f>all!L74</f>
        <v>31.370572163431699</v>
      </c>
      <c r="M73" s="33">
        <f>all!M74</f>
        <v>0.19096035292190799</v>
      </c>
      <c r="N73" s="33">
        <f>all!N74</f>
        <v>0.81586270198780897</v>
      </c>
      <c r="O73" s="33">
        <f>all!O74</f>
        <v>662.04803971958597</v>
      </c>
      <c r="P73" s="33">
        <f>all!P74</f>
        <v>4.0698649648773797</v>
      </c>
      <c r="Q73" s="33">
        <f>all!Q74</f>
        <v>14.4985515490682</v>
      </c>
      <c r="R73" s="33">
        <f>all!R74</f>
        <v>1.2626515213050999</v>
      </c>
      <c r="S73" s="33">
        <f>all!S74</f>
        <v>0.28237867748514756</v>
      </c>
      <c r="T73" s="33">
        <f>all!T74</f>
        <v>0.58423700301894899</v>
      </c>
      <c r="U73" s="33">
        <f>all!U74</f>
        <v>71.630151390195607</v>
      </c>
      <c r="V73" s="33">
        <f>all!V74</f>
        <v>7.0713759378289502</v>
      </c>
      <c r="W73" s="33">
        <f>all!W74</f>
        <v>0.64697203070693599</v>
      </c>
      <c r="X73" s="33">
        <f>all!X74</f>
        <v>0.20189141622074699</v>
      </c>
      <c r="Y73" s="33">
        <f>all!Y74</f>
        <v>100.49158290173</v>
      </c>
      <c r="Z73" s="33">
        <f>all!Z74</f>
        <v>0.136798993130756</v>
      </c>
      <c r="AA73" s="33">
        <f>all!AA74</f>
        <v>0.48693547250327429</v>
      </c>
      <c r="AB73" s="33">
        <f>all!AB74</f>
        <v>4.0499560732934932E-2</v>
      </c>
      <c r="AC73" s="33">
        <f>all!AC74</f>
        <v>1.3612980229849774E-3</v>
      </c>
      <c r="AD73" s="33">
        <f>all!AD74</f>
        <v>2.9703439769927661E-2</v>
      </c>
      <c r="AE73" s="33">
        <f>all!AE74</f>
        <v>2.0090380745437673E-3</v>
      </c>
      <c r="AF73" s="33">
        <f>all!AF74</f>
        <v>0.71279752315417522</v>
      </c>
      <c r="AG73" s="33">
        <f>all!AG74</f>
        <v>0.73727306479209287</v>
      </c>
      <c r="AH73" s="33">
        <f>all!AH74</f>
        <v>0.14427627797689513</v>
      </c>
      <c r="AI73" s="33">
        <f>all!AI74</f>
        <v>6.9564337226822462E-3</v>
      </c>
      <c r="AJ73" s="33">
        <f>all!AJ74</f>
        <v>0.20695873003520504</v>
      </c>
      <c r="AK73" s="33">
        <f>all!AK74</f>
        <v>1.0266480943874183E-2</v>
      </c>
      <c r="AL73" s="33">
        <f>all!AL74</f>
        <v>3.6425004986353406</v>
      </c>
      <c r="AM73" s="33">
        <f>all!AM74</f>
        <v>0.73727306479209287</v>
      </c>
      <c r="AN73" s="33"/>
      <c r="AO73" s="33"/>
      <c r="AP73" s="33">
        <f>all!AP74</f>
        <v>0.29310109145809798</v>
      </c>
      <c r="AQ73" s="33">
        <f>all!AQ74</f>
        <v>10.693323795789199</v>
      </c>
      <c r="AR73" s="33">
        <f>all!AR74</f>
        <v>4.1741000410916801E-2</v>
      </c>
      <c r="AS73" s="33">
        <f>all!AS74</f>
        <v>0.24702721865437499</v>
      </c>
      <c r="AT73" s="33">
        <f>all!AT74</f>
        <v>0.30478714605108698</v>
      </c>
      <c r="AU73" s="33">
        <f>all!AU74</f>
        <v>1.07912458283613</v>
      </c>
      <c r="AV73" s="33">
        <f>all!AV74</f>
        <v>5.85152219022924E-2</v>
      </c>
      <c r="AW73" s="33">
        <f>all!AW74</f>
        <v>0.40997580792455601</v>
      </c>
      <c r="AX73" s="33">
        <f>all!AX74</f>
        <v>0.36758150205642098</v>
      </c>
      <c r="AY73" s="33">
        <f>all!AY74</f>
        <v>1.4437216072016199</v>
      </c>
      <c r="AZ73" s="33">
        <f>all!AZ74</f>
        <v>3.7419097773894502E-2</v>
      </c>
      <c r="BA73" s="33">
        <f>all!BA74</f>
        <v>0.21655531878353901</v>
      </c>
      <c r="BB73" s="33">
        <f>all!BB74</f>
        <v>1.4319596286972601E-2</v>
      </c>
      <c r="BC73" s="33">
        <f>all!BC74</f>
        <v>0.117829838100102</v>
      </c>
      <c r="BD73" s="33">
        <f>all!BD74</f>
        <v>0.10890986345447</v>
      </c>
      <c r="BE73" s="33">
        <f>all!BE74</f>
        <v>0.17760790300872001</v>
      </c>
      <c r="BF73" s="33">
        <f>all!BF74</f>
        <v>2.88261655689332E-2</v>
      </c>
      <c r="BG73" s="33">
        <f>all!BG74</f>
        <v>1.1405977462812701E-2</v>
      </c>
      <c r="BH73" s="33">
        <f>all!BH74</f>
        <v>5.22067964795256E-2</v>
      </c>
      <c r="BI73" s="33">
        <f>all!BI74</f>
        <v>1.5944506088385799E-2</v>
      </c>
      <c r="BJ73" s="33"/>
      <c r="BK73" s="33">
        <f>all!BK74</f>
        <v>1.53282353882716</v>
      </c>
      <c r="BL73" s="33">
        <f>all!BL74</f>
        <v>34208.140581832697</v>
      </c>
      <c r="BM73" s="33">
        <f>all!BM74</f>
        <v>7.5362874859128297</v>
      </c>
      <c r="BN73" s="33">
        <f>all!BN74</f>
        <v>14.5934453854839</v>
      </c>
      <c r="BO73" s="33">
        <f>all!BO74</f>
        <v>111.60799826387699</v>
      </c>
      <c r="BP73" s="33">
        <f>all!BP74</f>
        <v>32.726567948901398</v>
      </c>
      <c r="BQ73" s="33">
        <f>all!BQ74</f>
        <v>8.71730897635139E-2</v>
      </c>
      <c r="BR73" s="33">
        <f>all!BR74</f>
        <v>0.47870498266390799</v>
      </c>
      <c r="BS73" s="33">
        <f>all!BS74</f>
        <v>422.398939644324</v>
      </c>
      <c r="BT73" s="33">
        <f>all!BT74</f>
        <v>2.6969895480650901</v>
      </c>
      <c r="BU73" s="33">
        <f>all!BU74</f>
        <v>7.53624451915839</v>
      </c>
      <c r="BV73" s="33">
        <f>all!BV74</f>
        <v>2.0270228270186199</v>
      </c>
      <c r="BW73" s="33">
        <f>all!BW74</f>
        <v>0.17379573194535</v>
      </c>
      <c r="BX73" s="33">
        <f>all!BX74</f>
        <v>0.27008937743809702</v>
      </c>
      <c r="BY73" s="33">
        <f>all!BY74</f>
        <v>47.040293390830698</v>
      </c>
      <c r="BZ73" s="33">
        <f>all!BZ74</f>
        <v>2.0851771351753201</v>
      </c>
      <c r="CA73" s="33">
        <f>all!CA74</f>
        <v>0.42337107843899302</v>
      </c>
      <c r="CB73" s="33">
        <f>all!CB74</f>
        <v>3.12093446181313E-2</v>
      </c>
      <c r="CC73" s="33">
        <f>all!CC74</f>
        <v>53.618705533663203</v>
      </c>
      <c r="CD73" s="33">
        <f>all!CD74</f>
        <v>9.9557753622636497E-2</v>
      </c>
      <c r="CE73" s="33"/>
      <c r="CF73" s="33">
        <f>all!CF74</f>
        <v>18.8503954212023</v>
      </c>
      <c r="CG73" s="33">
        <f>all!CG74</f>
        <v>464008.91722760501</v>
      </c>
      <c r="CH73" s="33">
        <f>all!CH74</f>
        <v>19.665104072609399</v>
      </c>
      <c r="CI73" s="33">
        <f>all!CI74</f>
        <v>40.385441568907602</v>
      </c>
      <c r="CJ73" s="33">
        <f>all!CJ74</f>
        <v>404.62231092816103</v>
      </c>
      <c r="CK73" s="33">
        <f>all!CK74</f>
        <v>31.370572163431699</v>
      </c>
      <c r="CL73" s="33">
        <f>all!CL74</f>
        <v>0.19096035292190799</v>
      </c>
      <c r="CM73" s="33">
        <f>all!CM74</f>
        <v>0.81586270198780897</v>
      </c>
      <c r="CN73" s="33">
        <f>all!CN74</f>
        <v>662.04803971958597</v>
      </c>
      <c r="CO73" s="33">
        <f>all!CO74</f>
        <v>4.0698649648773797</v>
      </c>
      <c r="CP73" s="33">
        <f>all!CP74</f>
        <v>14.4985515490682</v>
      </c>
      <c r="CQ73" s="33">
        <f>all!CQ74</f>
        <v>1.2626515213050999</v>
      </c>
      <c r="CR73" s="33">
        <f>all!CR74</f>
        <v>0.28237867748514756</v>
      </c>
      <c r="CS73" s="33">
        <f>all!CS74</f>
        <v>0.58423700301894899</v>
      </c>
      <c r="CT73" s="33">
        <f>all!CT74</f>
        <v>71.630151390195607</v>
      </c>
      <c r="CU73" s="33">
        <f>all!CU74</f>
        <v>7.0713759378289502</v>
      </c>
      <c r="CV73" s="33">
        <f>all!CV74</f>
        <v>0.64697203070693599</v>
      </c>
      <c r="CW73" s="33">
        <f>all!CW74</f>
        <v>0.20189141622074699</v>
      </c>
      <c r="CX73" s="33">
        <f>all!CX74</f>
        <v>100.49158290173</v>
      </c>
      <c r="CY73" s="33">
        <f>all!CY74</f>
        <v>0.136798993130756</v>
      </c>
      <c r="CZ73" s="33"/>
      <c r="DA73" s="33">
        <f>all!DA74</f>
        <v>0.34312094740026716</v>
      </c>
      <c r="DB73" s="33">
        <f>all!DB74</f>
        <v>8308.8712906724868</v>
      </c>
      <c r="DC73" s="33">
        <f>all!DC74</f>
        <v>0.33368464757741645</v>
      </c>
      <c r="DD73" s="33">
        <f>all!DD74</f>
        <v>0.68807466544632967</v>
      </c>
      <c r="DE73" s="33">
        <f>all!DE74</f>
        <v>6.3673922973619277</v>
      </c>
      <c r="DF73" s="33">
        <f>all!DF74</f>
        <v>0.47974571285260281</v>
      </c>
      <c r="DG73" s="33">
        <f>all!DG74</f>
        <v>2.7388430348939089E-3</v>
      </c>
      <c r="DH73" s="33">
        <f>all!DH74</f>
        <v>1.1236230574133163E-2</v>
      </c>
      <c r="DI73" s="33">
        <f>all!DI74</f>
        <v>8.8365443306014022</v>
      </c>
      <c r="DJ73" s="33">
        <f>all!DJ74</f>
        <v>5.1543375948295084E-2</v>
      </c>
      <c r="DK73" s="33">
        <f>all!DK74</f>
        <v>0.13440987750855396</v>
      </c>
      <c r="DL73" s="33">
        <f>all!DL74</f>
        <v>1.1232455198380051E-2</v>
      </c>
      <c r="DM73" s="33">
        <f>all!DM74</f>
        <v>2.4593589636219717E-3</v>
      </c>
      <c r="DN73" s="33">
        <f>all!DN74</f>
        <v>4.9215483364413197E-3</v>
      </c>
      <c r="DO73" s="33">
        <f>all!DO74</f>
        <v>0.58828967961724377</v>
      </c>
      <c r="DP73" s="33">
        <f>all!DP74</f>
        <v>5.541830672279742E-2</v>
      </c>
      <c r="DQ73" s="33">
        <f>all!DQ74</f>
        <v>3.284679711894918E-3</v>
      </c>
      <c r="DR73" s="33">
        <f>all!DR74</f>
        <v>9.8780779163829425E-4</v>
      </c>
      <c r="DS73" s="33">
        <f>all!DS74</f>
        <v>0.48499798697746138</v>
      </c>
      <c r="DT73" s="33">
        <f>all!DT74</f>
        <v>6.5460208815179685E-4</v>
      </c>
      <c r="DU73" s="33"/>
      <c r="DV73" s="33">
        <f>all!DV74</f>
        <v>4.1199383152210872E-3</v>
      </c>
      <c r="DW73" s="33">
        <f>all!DW74</f>
        <v>99.766678327420038</v>
      </c>
      <c r="DX73" s="33">
        <f>all!DX74</f>
        <v>4.006634322886499E-3</v>
      </c>
      <c r="DY73" s="33">
        <f>all!DY74</f>
        <v>8.2618831621442922E-3</v>
      </c>
      <c r="DZ73" s="33">
        <f>all!DZ74</f>
        <v>7.6454858535181927E-2</v>
      </c>
      <c r="EA73" s="33">
        <f>all!EA74</f>
        <v>5.7604257592550369E-3</v>
      </c>
      <c r="EB73" s="33">
        <f>all!EB74</f>
        <v>3.288596759926944E-5</v>
      </c>
      <c r="EC73" s="33">
        <f>all!EC74</f>
        <v>1.3491620727844203E-4</v>
      </c>
      <c r="ED73" s="33">
        <f>all!ED74</f>
        <v>0.10610257938966638</v>
      </c>
      <c r="EE73" s="33">
        <f>all!EE74</f>
        <v>6.1889409863835263E-4</v>
      </c>
      <c r="EF73" s="33">
        <f>all!EF74</f>
        <v>1.6138927351633714E-3</v>
      </c>
      <c r="EG73" s="33">
        <f>all!EG74</f>
        <v>1.348708754054175E-4</v>
      </c>
      <c r="EH73" s="33">
        <f>all!EH74</f>
        <v>2.953013303874054E-5</v>
      </c>
      <c r="EI73" s="33">
        <f>all!EI74</f>
        <v>5.9094251502703233E-5</v>
      </c>
      <c r="EJ73" s="33">
        <f>all!EJ74</f>
        <v>7.063740088933821E-3</v>
      </c>
      <c r="EK73" s="33">
        <f>all!EK74</f>
        <v>6.6542135349603444E-4</v>
      </c>
      <c r="EL73" s="33">
        <f>all!EL74</f>
        <v>3.9439963956728966E-5</v>
      </c>
      <c r="EM73" s="33">
        <f>all!EM74</f>
        <v>1.1860853147205339E-5</v>
      </c>
      <c r="EN73" s="33">
        <f>all!EN74</f>
        <v>5.8234911173248444E-3</v>
      </c>
      <c r="EO73" s="33">
        <f>all!EO74</f>
        <v>7.8599696248047237E-6</v>
      </c>
      <c r="EP73" s="33"/>
      <c r="EQ73" s="33">
        <f>all!EQ74</f>
        <v>199.53335665484008</v>
      </c>
    </row>
    <row r="74" spans="1:147" s="3" customFormat="1">
      <c r="A74" s="33" t="str">
        <f>all!A75</f>
        <v>LM-JB-7A-05</v>
      </c>
      <c r="B74" s="33" t="str">
        <f>all!B75</f>
        <v>Fakos</v>
      </c>
      <c r="C74" s="33" t="str">
        <f>all!C75</f>
        <v>epithermal</v>
      </c>
      <c r="D74" s="33" t="str">
        <f>all!D75</f>
        <v>epithermal IS</v>
      </c>
      <c r="E74" s="33" t="str">
        <f>all!E75</f>
        <v>pyrite</v>
      </c>
      <c r="F74" s="33" t="str">
        <f>all!F75</f>
        <v xml:space="preserve">subhedral  </v>
      </c>
      <c r="G74" s="33">
        <f>all!G75</f>
        <v>16.676713973585201</v>
      </c>
      <c r="H74" s="33">
        <f>all!H75</f>
        <v>441734.299052305</v>
      </c>
      <c r="I74" s="33">
        <f>all!I75</f>
        <v>9.4246588535730602</v>
      </c>
      <c r="J74" s="33">
        <f>all!J75</f>
        <v>28.922627577891902</v>
      </c>
      <c r="K74" s="33">
        <f>all!K75</f>
        <v>1303.1040290973301</v>
      </c>
      <c r="L74" s="33">
        <f>all!L75</f>
        <v>59.510626866301202</v>
      </c>
      <c r="M74" s="33">
        <f>all!M75</f>
        <v>1.0635590105450401</v>
      </c>
      <c r="N74" s="33">
        <f>all!N75</f>
        <v>0.88955352796646803</v>
      </c>
      <c r="O74" s="33">
        <f>all!O75</f>
        <v>123.90003658451</v>
      </c>
      <c r="P74" s="33">
        <f>all!P75</f>
        <v>2.8833334240442801</v>
      </c>
      <c r="Q74" s="33">
        <f>all!Q75</f>
        <v>11.851291010190799</v>
      </c>
      <c r="R74" s="33">
        <f>all!R75</f>
        <v>3.5525402780814002</v>
      </c>
      <c r="S74" s="33">
        <f>all!S75</f>
        <v>0.47535218487026626</v>
      </c>
      <c r="T74" s="33">
        <f>all!T75</f>
        <v>2.7753598955340402</v>
      </c>
      <c r="U74" s="33">
        <f>all!U75</f>
        <v>27.111675421013601</v>
      </c>
      <c r="V74" s="33">
        <f>all!V75</f>
        <v>4.4071240722123104</v>
      </c>
      <c r="W74" s="33">
        <f>all!W75</f>
        <v>0.29554617140572598</v>
      </c>
      <c r="X74" s="33">
        <f>all!X75</f>
        <v>0.164237076151277</v>
      </c>
      <c r="Y74" s="33">
        <f>all!Y75</f>
        <v>61.2641379567727</v>
      </c>
      <c r="Z74" s="33">
        <f>all!Z75</f>
        <v>0.12727816117225499</v>
      </c>
      <c r="AA74" s="33">
        <f>all!AA75</f>
        <v>0.32585762922789052</v>
      </c>
      <c r="AB74" s="33">
        <f>all!AB75</f>
        <v>4.7063967929798153E-2</v>
      </c>
      <c r="AC74" s="33">
        <f>all!AC75</f>
        <v>2.0775312510242297E-3</v>
      </c>
      <c r="AD74" s="33">
        <f>all!AD75</f>
        <v>7.6066634953288886E-2</v>
      </c>
      <c r="AE74" s="33">
        <f>all!AE75</f>
        <v>2.6808028583893708E-3</v>
      </c>
      <c r="AF74" s="33">
        <f>all!AF75</f>
        <v>0.44253745054151095</v>
      </c>
      <c r="AG74" s="33">
        <f>all!AG75</f>
        <v>1.2574769224349971</v>
      </c>
      <c r="AH74" s="33">
        <f>all!AH75</f>
        <v>0.19344581357780533</v>
      </c>
      <c r="AI74" s="33">
        <f>all!AI75</f>
        <v>1.3504803001331079E-2</v>
      </c>
      <c r="AJ74" s="33">
        <f>all!AJ75</f>
        <v>0.30593504431740315</v>
      </c>
      <c r="AK74" s="33">
        <f>all!AK75</f>
        <v>1.7426315233575986E-2</v>
      </c>
      <c r="AL74" s="33">
        <f>all!AL75</f>
        <v>2.8766744602893577</v>
      </c>
      <c r="AM74" s="33">
        <f>all!AM75</f>
        <v>1.2574769224349971</v>
      </c>
      <c r="AN74" s="33"/>
      <c r="AO74" s="33"/>
      <c r="AP74" s="33">
        <f>all!AP75</f>
        <v>0.26596340443959798</v>
      </c>
      <c r="AQ74" s="33">
        <f>all!AQ75</f>
        <v>9.1450926163078297</v>
      </c>
      <c r="AR74" s="33">
        <f>all!AR75</f>
        <v>2.72640431315068E-2</v>
      </c>
      <c r="AS74" s="33">
        <f>all!AS75</f>
        <v>0.37326186566287001</v>
      </c>
      <c r="AT74" s="33">
        <f>all!AT75</f>
        <v>0.230882750146785</v>
      </c>
      <c r="AU74" s="33">
        <f>all!AU75</f>
        <v>1.1119722490833901</v>
      </c>
      <c r="AV74" s="33">
        <f>all!AV75</f>
        <v>5.5756918468355801E-2</v>
      </c>
      <c r="AW74" s="33">
        <f>all!AW75</f>
        <v>0.46704528754867097</v>
      </c>
      <c r="AX74" s="33">
        <f>all!AX75</f>
        <v>0.34678211876172099</v>
      </c>
      <c r="AY74" s="33">
        <f>all!AY75</f>
        <v>2.3544673546319399</v>
      </c>
      <c r="AZ74" s="33">
        <f>all!AZ75</f>
        <v>4.8657649761653203E-2</v>
      </c>
      <c r="BA74" s="33">
        <f>all!BA75</f>
        <v>0.22969171332006599</v>
      </c>
      <c r="BB74" s="33">
        <f>all!BB75</f>
        <v>5.6379857261259804E-3</v>
      </c>
      <c r="BC74" s="33">
        <f>all!BC75</f>
        <v>7.1413148828198603E-2</v>
      </c>
      <c r="BD74" s="33">
        <f>all!BD75</f>
        <v>6.9604172233507206E-2</v>
      </c>
      <c r="BE74" s="33">
        <f>all!BE75</f>
        <v>0.15770422546586299</v>
      </c>
      <c r="BF74" s="33">
        <f>all!BF75</f>
        <v>2.1852914821888999E-2</v>
      </c>
      <c r="BG74" s="33">
        <f>all!BG75</f>
        <v>2.0415821973780099E-2</v>
      </c>
      <c r="BH74" s="33">
        <f>all!BH75</f>
        <v>3.46247509102229E-2</v>
      </c>
      <c r="BI74" s="33">
        <f>all!BI75</f>
        <v>1.4063347021600401E-2</v>
      </c>
      <c r="BJ74" s="33"/>
      <c r="BK74" s="33">
        <f>all!BK75</f>
        <v>1.6923170584802101</v>
      </c>
      <c r="BL74" s="33">
        <f>all!BL75</f>
        <v>29189.7529871605</v>
      </c>
      <c r="BM74" s="33">
        <f>all!BM75</f>
        <v>3.2964853344642302</v>
      </c>
      <c r="BN74" s="33">
        <f>all!BN75</f>
        <v>14.7318417205424</v>
      </c>
      <c r="BO74" s="33">
        <f>all!BO75</f>
        <v>545.16035251980998</v>
      </c>
      <c r="BP74" s="33">
        <f>all!BP75</f>
        <v>27.388263866603602</v>
      </c>
      <c r="BQ74" s="33">
        <f>all!BQ75</f>
        <v>0.43704362742143399</v>
      </c>
      <c r="BR74" s="33">
        <f>all!BR75</f>
        <v>1.0666491027671401</v>
      </c>
      <c r="BS74" s="33">
        <f>all!BS75</f>
        <v>66.817211277426395</v>
      </c>
      <c r="BT74" s="33">
        <f>all!BT75</f>
        <v>1.76492691233695</v>
      </c>
      <c r="BU74" s="33">
        <f>all!BU75</f>
        <v>1.8490773672293299</v>
      </c>
      <c r="BV74" s="33">
        <f>all!BV75</f>
        <v>2.5953431159861999</v>
      </c>
      <c r="BW74" s="33">
        <f>all!BW75</f>
        <v>0.13907085327730601</v>
      </c>
      <c r="BX74" s="33">
        <f>all!BX75</f>
        <v>0.616374531785845</v>
      </c>
      <c r="BY74" s="33">
        <f>all!BY75</f>
        <v>8.4123992293047802</v>
      </c>
      <c r="BZ74" s="33">
        <f>all!BZ75</f>
        <v>1.89050334081059</v>
      </c>
      <c r="CA74" s="33">
        <f>all!CA75</f>
        <v>8.0169290135267496E-2</v>
      </c>
      <c r="CB74" s="33">
        <f>all!CB75</f>
        <v>7.6543793121004594E-2</v>
      </c>
      <c r="CC74" s="33">
        <f>all!CC75</f>
        <v>16.9070423710927</v>
      </c>
      <c r="CD74" s="33">
        <f>all!CD75</f>
        <v>2.6795089321841801E-2</v>
      </c>
      <c r="CE74" s="33"/>
      <c r="CF74" s="33">
        <f>all!CF75</f>
        <v>16.676713973585201</v>
      </c>
      <c r="CG74" s="33">
        <f>all!CG75</f>
        <v>441734.299052305</v>
      </c>
      <c r="CH74" s="33">
        <f>all!CH75</f>
        <v>9.4246588535730602</v>
      </c>
      <c r="CI74" s="33">
        <f>all!CI75</f>
        <v>28.922627577891902</v>
      </c>
      <c r="CJ74" s="33">
        <f>all!CJ75</f>
        <v>1303.1040290973301</v>
      </c>
      <c r="CK74" s="33">
        <f>all!CK75</f>
        <v>59.510626866301202</v>
      </c>
      <c r="CL74" s="33">
        <f>all!CL75</f>
        <v>1.0635590105450401</v>
      </c>
      <c r="CM74" s="33">
        <f>all!CM75</f>
        <v>0.88955352796646803</v>
      </c>
      <c r="CN74" s="33">
        <f>all!CN75</f>
        <v>123.90003658451</v>
      </c>
      <c r="CO74" s="33">
        <f>all!CO75</f>
        <v>2.8833334240442801</v>
      </c>
      <c r="CP74" s="33">
        <f>all!CP75</f>
        <v>11.851291010190799</v>
      </c>
      <c r="CQ74" s="33">
        <f>all!CQ75</f>
        <v>3.5525402780814002</v>
      </c>
      <c r="CR74" s="33">
        <f>all!CR75</f>
        <v>0.47535218487026626</v>
      </c>
      <c r="CS74" s="33">
        <f>all!CS75</f>
        <v>2.7753598955340402</v>
      </c>
      <c r="CT74" s="33">
        <f>all!CT75</f>
        <v>27.111675421013601</v>
      </c>
      <c r="CU74" s="33">
        <f>all!CU75</f>
        <v>4.4071240722123104</v>
      </c>
      <c r="CV74" s="33">
        <f>all!CV75</f>
        <v>0.29554617140572598</v>
      </c>
      <c r="CW74" s="33">
        <f>all!CW75</f>
        <v>0.164237076151277</v>
      </c>
      <c r="CX74" s="33">
        <f>all!CX75</f>
        <v>61.2641379567727</v>
      </c>
      <c r="CY74" s="33">
        <f>all!CY75</f>
        <v>0.12727816117225499</v>
      </c>
      <c r="CZ74" s="33"/>
      <c r="DA74" s="33">
        <f>all!DA75</f>
        <v>0.30355490005815827</v>
      </c>
      <c r="DB74" s="33">
        <f>all!DB75</f>
        <v>7910.0062503770259</v>
      </c>
      <c r="DC74" s="33">
        <f>all!DC75</f>
        <v>0.15992104371683635</v>
      </c>
      <c r="DD74" s="33">
        <f>all!DD75</f>
        <v>0.49277478520399065</v>
      </c>
      <c r="DE74" s="33">
        <f>all!DE75</f>
        <v>20.506468213535552</v>
      </c>
      <c r="DF74" s="33">
        <f>all!DF75</f>
        <v>0.91008758015447622</v>
      </c>
      <c r="DG74" s="33">
        <f>all!DG75</f>
        <v>1.5254062655723937E-2</v>
      </c>
      <c r="DH74" s="33">
        <f>all!DH75</f>
        <v>1.2251115933982482E-2</v>
      </c>
      <c r="DI74" s="33">
        <f>all!DI75</f>
        <v>1.6537291860359364</v>
      </c>
      <c r="DJ74" s="33">
        <f>all!DJ75</f>
        <v>3.6516380750307498E-2</v>
      </c>
      <c r="DK74" s="33">
        <f>all!DK75</f>
        <v>0.10986825598453297</v>
      </c>
      <c r="DL74" s="33">
        <f>all!DL75</f>
        <v>3.1603137398309777E-2</v>
      </c>
      <c r="DM74" s="33">
        <f>all!DM75</f>
        <v>4.1400493378239154E-3</v>
      </c>
      <c r="DN74" s="33">
        <f>all!DN75</f>
        <v>2.3379326893556065E-2</v>
      </c>
      <c r="DO74" s="33">
        <f>all!DO75</f>
        <v>0.22266487697941523</v>
      </c>
      <c r="DP74" s="33">
        <f>all!DP75</f>
        <v>3.4538589907619988E-2</v>
      </c>
      <c r="DQ74" s="33">
        <f>all!DQ75</f>
        <v>1.5004891511057382E-3</v>
      </c>
      <c r="DR74" s="33">
        <f>all!DR75</f>
        <v>8.0357385437693294E-4</v>
      </c>
      <c r="DS74" s="33">
        <f>all!DS75</f>
        <v>0.29567634149021577</v>
      </c>
      <c r="DT74" s="33">
        <f>all!DT75</f>
        <v>6.0904359142353458E-4</v>
      </c>
      <c r="DU74" s="33"/>
      <c r="DV74" s="33">
        <f>all!DV75</f>
        <v>3.8251075939172673E-3</v>
      </c>
      <c r="DW74" s="33">
        <f>all!DW75</f>
        <v>99.674309228588712</v>
      </c>
      <c r="DX74" s="33">
        <f>all!DX75</f>
        <v>2.0151715509492585E-3</v>
      </c>
      <c r="DY74" s="33">
        <f>all!DY75</f>
        <v>6.209475032732472E-3</v>
      </c>
      <c r="DZ74" s="33">
        <f>all!DZ75</f>
        <v>0.25840283676194858</v>
      </c>
      <c r="EA74" s="33">
        <f>all!EA75</f>
        <v>1.1468050468998242E-2</v>
      </c>
      <c r="EB74" s="33">
        <f>all!EB75</f>
        <v>1.9221706153094685E-4</v>
      </c>
      <c r="EC74" s="33">
        <f>all!EC75</f>
        <v>1.543768082282939E-4</v>
      </c>
      <c r="ED74" s="33">
        <f>all!ED75</f>
        <v>2.0838708472756453E-2</v>
      </c>
      <c r="EE74" s="33">
        <f>all!EE75</f>
        <v>4.6014439326663584E-4</v>
      </c>
      <c r="EF74" s="33">
        <f>all!EF75</f>
        <v>1.3844543448857712E-3</v>
      </c>
      <c r="EG74" s="33">
        <f>all!EG75</f>
        <v>3.9823241473198095E-4</v>
      </c>
      <c r="EH74" s="33">
        <f>all!EH75</f>
        <v>5.2168929436712624E-5</v>
      </c>
      <c r="EI74" s="33">
        <f>all!EI75</f>
        <v>2.9460384538046279E-4</v>
      </c>
      <c r="EJ74" s="33">
        <f>all!EJ75</f>
        <v>2.8058091359073243E-3</v>
      </c>
      <c r="EK74" s="33">
        <f>all!EK75</f>
        <v>4.3522217072931358E-4</v>
      </c>
      <c r="EL74" s="33">
        <f>all!EL75</f>
        <v>1.8907724584203358E-5</v>
      </c>
      <c r="EM74" s="33">
        <f>all!EM75</f>
        <v>1.0125866695156861E-5</v>
      </c>
      <c r="EN74" s="33">
        <f>all!EN75</f>
        <v>3.7258295582091134E-3</v>
      </c>
      <c r="EO74" s="33">
        <f>all!EO75</f>
        <v>7.6745829704428E-6</v>
      </c>
      <c r="EP74" s="33"/>
      <c r="EQ74" s="33">
        <f>all!EQ75</f>
        <v>199.34861845717742</v>
      </c>
    </row>
    <row r="75" spans="1:147" s="3" customFormat="1">
      <c r="A75" s="33" t="str">
        <f>all!A76</f>
        <v>LM-JB-7A-06</v>
      </c>
      <c r="B75" s="33" t="str">
        <f>all!B76</f>
        <v>Fakos</v>
      </c>
      <c r="C75" s="33" t="str">
        <f>all!C76</f>
        <v>epithermal</v>
      </c>
      <c r="D75" s="33" t="str">
        <f>all!D76</f>
        <v>epithermal IS</v>
      </c>
      <c r="E75" s="33" t="str">
        <f>all!E76</f>
        <v>pyrite</v>
      </c>
      <c r="F75" s="33" t="str">
        <f>all!F76</f>
        <v xml:space="preserve">subhedral  </v>
      </c>
      <c r="G75" s="33">
        <f>all!G76</f>
        <v>30.031522511412199</v>
      </c>
      <c r="H75" s="33">
        <f>all!H76</f>
        <v>463371.72133563098</v>
      </c>
      <c r="I75" s="33">
        <f>all!I76</f>
        <v>55.066627346737597</v>
      </c>
      <c r="J75" s="33">
        <f>all!J76</f>
        <v>284.03934362722401</v>
      </c>
      <c r="K75" s="33">
        <f>all!K76</f>
        <v>54.9884461959291</v>
      </c>
      <c r="L75" s="33">
        <f>all!L76</f>
        <v>4.4782919310615998</v>
      </c>
      <c r="M75" s="33">
        <f>all!M76</f>
        <v>5.00807560356527E-2</v>
      </c>
      <c r="N75" s="33">
        <f>all!N76</f>
        <v>0.78757389862160498</v>
      </c>
      <c r="O75" s="33">
        <f>all!O76</f>
        <v>342.28426237688598</v>
      </c>
      <c r="P75" s="33">
        <f>all!P76</f>
        <v>6.8759532994964401</v>
      </c>
      <c r="Q75" s="33">
        <f>all!Q76</f>
        <v>9.3249009358729307</v>
      </c>
      <c r="R75" s="33">
        <f>all!R76</f>
        <v>0.32935140631217502</v>
      </c>
      <c r="S75" s="33">
        <f>all!S76</f>
        <v>1.8015590768356383E-2</v>
      </c>
      <c r="T75" s="33">
        <f>all!T76</f>
        <v>8.2648922928827903E-2</v>
      </c>
      <c r="U75" s="33">
        <f>all!U76</f>
        <v>4.8012014070786</v>
      </c>
      <c r="V75" s="33">
        <f>all!V76</f>
        <v>42.4130618157917</v>
      </c>
      <c r="W75" s="33">
        <f>all!W76</f>
        <v>0.68765278333631097</v>
      </c>
      <c r="X75" s="33">
        <f>all!X76</f>
        <v>0.14312099165205699</v>
      </c>
      <c r="Y75" s="33">
        <f>all!Y76</f>
        <v>45.789542612660803</v>
      </c>
      <c r="Z75" s="33">
        <f>all!Z76</f>
        <v>2.4953122265546801E-2</v>
      </c>
      <c r="AA75" s="33">
        <f>all!AA76</f>
        <v>0.19386971763674954</v>
      </c>
      <c r="AB75" s="33">
        <f>all!AB76</f>
        <v>0.15016427129794566</v>
      </c>
      <c r="AC75" s="33">
        <f>all!AC76</f>
        <v>5.4495242454436019E-4</v>
      </c>
      <c r="AD75" s="33">
        <f>all!AD76</f>
        <v>0.16087981072908417</v>
      </c>
      <c r="AE75" s="33">
        <f>all!AE76</f>
        <v>3.1256261470601382E-3</v>
      </c>
      <c r="AF75" s="33">
        <f>all!AF76</f>
        <v>0.10485366599296557</v>
      </c>
      <c r="AG75" s="33">
        <f>all!AG76</f>
        <v>0.16933851563410449</v>
      </c>
      <c r="AH75" s="33">
        <f>all!AH76</f>
        <v>0.20364695526123461</v>
      </c>
      <c r="AI75" s="33">
        <f>all!AI76</f>
        <v>4.5314419037186849E-4</v>
      </c>
      <c r="AJ75" s="33">
        <f>all!AJ76</f>
        <v>0.12486606917472318</v>
      </c>
      <c r="AK75" s="33">
        <f>all!AK76</f>
        <v>2.5990513410394317E-3</v>
      </c>
      <c r="AL75" s="33">
        <f>all!AL76</f>
        <v>8.7188949794344828E-2</v>
      </c>
      <c r="AM75" s="33">
        <f>all!AM76</f>
        <v>0.16933851563410449</v>
      </c>
      <c r="AN75" s="33"/>
      <c r="AO75" s="33"/>
      <c r="AP75" s="33">
        <f>all!AP76</f>
        <v>0.27798202579877501</v>
      </c>
      <c r="AQ75" s="33">
        <f>all!AQ76</f>
        <v>7.35747527247063</v>
      </c>
      <c r="AR75" s="33">
        <f>all!AR76</f>
        <v>3.0623791812215102E-2</v>
      </c>
      <c r="AS75" s="33">
        <f>all!AS76</f>
        <v>0.33113688914383199</v>
      </c>
      <c r="AT75" s="33">
        <f>all!AT76</f>
        <v>0.32571672141736902</v>
      </c>
      <c r="AU75" s="33">
        <f>all!AU76</f>
        <v>0.98994197773772297</v>
      </c>
      <c r="AV75" s="33">
        <f>all!AV76</f>
        <v>5.00807560356527E-2</v>
      </c>
      <c r="AW75" s="33">
        <f>all!AW76</f>
        <v>0.78757389862160498</v>
      </c>
      <c r="AX75" s="33">
        <f>all!AX76</f>
        <v>0.35224094222297597</v>
      </c>
      <c r="AY75" s="33">
        <f>all!AY76</f>
        <v>1.9547661873214599</v>
      </c>
      <c r="AZ75" s="33">
        <f>all!AZ76</f>
        <v>9.0149757464533795E-4</v>
      </c>
      <c r="BA75" s="33">
        <f>all!BA76</f>
        <v>0.32347080895368902</v>
      </c>
      <c r="BB75" s="33">
        <f>all!BB76</f>
        <v>1.82965971063144E-2</v>
      </c>
      <c r="BC75" s="33">
        <f>all!BC76</f>
        <v>8.2648922928827903E-2</v>
      </c>
      <c r="BD75" s="33">
        <f>all!BD76</f>
        <v>9.5845742326605601E-2</v>
      </c>
      <c r="BE75" s="33">
        <f>all!BE76</f>
        <v>0.22261041694519401</v>
      </c>
      <c r="BF75" s="33">
        <f>all!BF76</f>
        <v>7.8909482681276805E-4</v>
      </c>
      <c r="BG75" s="33">
        <f>all!BG76</f>
        <v>3.1863942349378803E-2</v>
      </c>
      <c r="BH75" s="33">
        <f>all!BH76</f>
        <v>4.3204411717932698E-2</v>
      </c>
      <c r="BI75" s="33">
        <f>all!BI76</f>
        <v>2.3063100819275099E-2</v>
      </c>
      <c r="BJ75" s="33"/>
      <c r="BK75" s="33">
        <f>all!BK76</f>
        <v>16.5500630127232</v>
      </c>
      <c r="BL75" s="33">
        <f>all!BL76</f>
        <v>25777.7943972045</v>
      </c>
      <c r="BM75" s="33">
        <f>all!BM76</f>
        <v>12.378697783840799</v>
      </c>
      <c r="BN75" s="33">
        <f>all!BN76</f>
        <v>21.0566746233687</v>
      </c>
      <c r="BO75" s="33">
        <f>all!BO76</f>
        <v>31.1566809133808</v>
      </c>
      <c r="BP75" s="33">
        <f>all!BP76</f>
        <v>8.8390640767607103</v>
      </c>
      <c r="BQ75" s="33">
        <f>all!BQ76</f>
        <v>2.4396750211088999E-2</v>
      </c>
      <c r="BR75" s="33">
        <f>all!BR76</f>
        <v>0.243367371316772</v>
      </c>
      <c r="BS75" s="33">
        <f>all!BS76</f>
        <v>212.55856419958201</v>
      </c>
      <c r="BT75" s="33">
        <f>all!BT76</f>
        <v>4.7632132083086702</v>
      </c>
      <c r="BU75" s="33">
        <f>all!BU76</f>
        <v>9.0237547955831605</v>
      </c>
      <c r="BV75" s="33">
        <f>all!BV76</f>
        <v>0.69514404254942896</v>
      </c>
      <c r="BW75" s="33">
        <f>all!BW76</f>
        <v>9.9749849294503892E-3</v>
      </c>
      <c r="BX75" s="33">
        <f>all!BX76</f>
        <v>9.6771233558950398E-2</v>
      </c>
      <c r="BY75" s="33">
        <f>all!BY76</f>
        <v>1.54326779008034</v>
      </c>
      <c r="BZ75" s="33">
        <f>all!BZ76</f>
        <v>26.612153747625701</v>
      </c>
      <c r="CA75" s="33">
        <f>all!CA76</f>
        <v>0.28157242045353698</v>
      </c>
      <c r="CB75" s="33">
        <f>all!CB76</f>
        <v>8.0193817625103206E-2</v>
      </c>
      <c r="CC75" s="33">
        <f>all!CC76</f>
        <v>10.1260496927686</v>
      </c>
      <c r="CD75" s="33">
        <f>all!CD76</f>
        <v>2.8236876937554299E-2</v>
      </c>
      <c r="CE75" s="33"/>
      <c r="CF75" s="33">
        <f>all!CF76</f>
        <v>30.031522511412199</v>
      </c>
      <c r="CG75" s="33">
        <f>all!CG76</f>
        <v>463371.72133563098</v>
      </c>
      <c r="CH75" s="33">
        <f>all!CH76</f>
        <v>55.066627346737597</v>
      </c>
      <c r="CI75" s="33">
        <f>all!CI76</f>
        <v>284.03934362722401</v>
      </c>
      <c r="CJ75" s="33">
        <f>all!CJ76</f>
        <v>54.9884461959291</v>
      </c>
      <c r="CK75" s="33">
        <f>all!CK76</f>
        <v>4.4782919310615998</v>
      </c>
      <c r="CL75" s="33">
        <f>all!CL76</f>
        <v>5.00807560356527E-2</v>
      </c>
      <c r="CM75" s="33">
        <f>all!CM76</f>
        <v>0.78757389862160498</v>
      </c>
      <c r="CN75" s="33">
        <f>all!CN76</f>
        <v>342.28426237688598</v>
      </c>
      <c r="CO75" s="33">
        <f>all!CO76</f>
        <v>6.8759532994964401</v>
      </c>
      <c r="CP75" s="33">
        <f>all!CP76</f>
        <v>9.3249009358729307</v>
      </c>
      <c r="CQ75" s="33">
        <f>all!CQ76</f>
        <v>0.32935140631217502</v>
      </c>
      <c r="CR75" s="33">
        <f>all!CR76</f>
        <v>1.8015590768356383E-2</v>
      </c>
      <c r="CS75" s="33">
        <f>all!CS76</f>
        <v>8.2648922928827903E-2</v>
      </c>
      <c r="CT75" s="33">
        <f>all!CT76</f>
        <v>4.8012014070786</v>
      </c>
      <c r="CU75" s="33">
        <f>all!CU76</f>
        <v>42.4130618157917</v>
      </c>
      <c r="CV75" s="33">
        <f>all!CV76</f>
        <v>0.68765278333631097</v>
      </c>
      <c r="CW75" s="33">
        <f>all!CW76</f>
        <v>0.14312099165205699</v>
      </c>
      <c r="CX75" s="33">
        <f>all!CX76</f>
        <v>45.789542612660803</v>
      </c>
      <c r="CY75" s="33">
        <f>all!CY76</f>
        <v>2.4953122265546801E-2</v>
      </c>
      <c r="CZ75" s="33"/>
      <c r="DA75" s="33">
        <f>all!DA76</f>
        <v>0.54664341122510918</v>
      </c>
      <c r="DB75" s="33">
        <f>all!DB76</f>
        <v>8297.4612111313636</v>
      </c>
      <c r="DC75" s="33">
        <f>all!DC76</f>
        <v>0.93439058708397982</v>
      </c>
      <c r="DD75" s="33">
        <f>all!DD76</f>
        <v>4.8393745059448596</v>
      </c>
      <c r="DE75" s="33">
        <f>all!DE76</f>
        <v>0.86533292726417244</v>
      </c>
      <c r="DF75" s="33">
        <f>all!DF76</f>
        <v>6.8485883637583719E-2</v>
      </c>
      <c r="DG75" s="33">
        <f>all!DG76</f>
        <v>7.1828171529699956E-4</v>
      </c>
      <c r="DH75" s="33">
        <f>all!DH76</f>
        <v>1.0846631299016734E-2</v>
      </c>
      <c r="DI75" s="33">
        <f>all!DI76</f>
        <v>4.568565839182372</v>
      </c>
      <c r="DJ75" s="33">
        <f>all!DJ76</f>
        <v>8.7081475424220373E-2</v>
      </c>
      <c r="DK75" s="33">
        <f>all!DK76</f>
        <v>8.6447172900566902E-2</v>
      </c>
      <c r="DL75" s="33">
        <f>all!DL76</f>
        <v>2.9298859214149419E-3</v>
      </c>
      <c r="DM75" s="33">
        <f>all!DM76</f>
        <v>1.56905631245592E-4</v>
      </c>
      <c r="DN75" s="33">
        <f>all!DN76</f>
        <v>6.9622544797260473E-4</v>
      </c>
      <c r="DO75" s="33">
        <f>all!DO76</f>
        <v>3.9431680412931998E-2</v>
      </c>
      <c r="DP75" s="33">
        <f>all!DP76</f>
        <v>0.33239076658143968</v>
      </c>
      <c r="DQ75" s="33">
        <f>all!DQ76</f>
        <v>3.4912160635209933E-3</v>
      </c>
      <c r="DR75" s="33">
        <f>all!DR76</f>
        <v>7.0025775908333506E-4</v>
      </c>
      <c r="DS75" s="33">
        <f>all!DS76</f>
        <v>0.22099200102635524</v>
      </c>
      <c r="DT75" s="33">
        <f>all!DT76</f>
        <v>1.1940413863515226E-4</v>
      </c>
      <c r="DU75" s="33"/>
      <c r="DV75" s="33">
        <f>all!DV76</f>
        <v>6.5772682934827579E-3</v>
      </c>
      <c r="DW75" s="33">
        <f>all!DW76</f>
        <v>99.835884636508283</v>
      </c>
      <c r="DX75" s="33">
        <f>all!DX76</f>
        <v>1.1242681162812679E-2</v>
      </c>
      <c r="DY75" s="33">
        <f>all!DY76</f>
        <v>5.8227838925021438E-2</v>
      </c>
      <c r="DZ75" s="33">
        <f>all!DZ76</f>
        <v>1.0411772480794574E-2</v>
      </c>
      <c r="EA75" s="33">
        <f>all!EA76</f>
        <v>8.2402901370585166E-4</v>
      </c>
      <c r="EB75" s="33">
        <f>all!EB76</f>
        <v>8.6424375649629341E-6</v>
      </c>
      <c r="EC75" s="33">
        <f>all!EC76</f>
        <v>1.3050775454191281E-4</v>
      </c>
      <c r="ED75" s="33">
        <f>all!ED76</f>
        <v>5.4969441913511947E-2</v>
      </c>
      <c r="EE75" s="33">
        <f>all!EE76</f>
        <v>1.0477730372232719E-3</v>
      </c>
      <c r="EF75" s="33">
        <f>all!EF76</f>
        <v>1.040141045706257E-3</v>
      </c>
      <c r="EG75" s="33">
        <f>all!EG76</f>
        <v>3.5252680959339888E-5</v>
      </c>
      <c r="EH75" s="33">
        <f>all!EH76</f>
        <v>1.8879042759294233E-6</v>
      </c>
      <c r="EI75" s="33">
        <f>all!EI76</f>
        <v>8.377054346641143E-6</v>
      </c>
      <c r="EJ75" s="33">
        <f>all!EJ76</f>
        <v>4.7444592949080771E-4</v>
      </c>
      <c r="EK75" s="33">
        <f>all!EK76</f>
        <v>3.9993590066015432E-3</v>
      </c>
      <c r="EL75" s="33">
        <f>all!EL76</f>
        <v>4.2006661470283831E-5</v>
      </c>
      <c r="EM75" s="33">
        <f>all!EM76</f>
        <v>8.4255715179331662E-6</v>
      </c>
      <c r="EN75" s="33">
        <f>all!EN76</f>
        <v>2.6589978981112986E-3</v>
      </c>
      <c r="EO75" s="33">
        <f>all!EO76</f>
        <v>1.4366825594687286E-6</v>
      </c>
      <c r="EP75" s="33"/>
      <c r="EQ75" s="33">
        <f>all!EQ76</f>
        <v>199.67176927301657</v>
      </c>
    </row>
    <row r="76" spans="1:147" s="3" customFormat="1">
      <c r="A76" s="33" t="str">
        <f>all!A77</f>
        <v>LM-JB-7A-07</v>
      </c>
      <c r="B76" s="33" t="str">
        <f>all!B77</f>
        <v>Fakos</v>
      </c>
      <c r="C76" s="33" t="str">
        <f>all!C77</f>
        <v>epithermal</v>
      </c>
      <c r="D76" s="33" t="str">
        <f>all!D77</f>
        <v>epithermal IS</v>
      </c>
      <c r="E76" s="33" t="str">
        <f>all!E77</f>
        <v>pyrite</v>
      </c>
      <c r="F76" s="33" t="str">
        <f>all!F77</f>
        <v xml:space="preserve">subhedral  </v>
      </c>
      <c r="G76" s="33">
        <f>all!G77</f>
        <v>112.62919556880701</v>
      </c>
      <c r="H76" s="33">
        <f>all!H77</f>
        <v>464495.79494434799</v>
      </c>
      <c r="I76" s="33">
        <f>all!I77</f>
        <v>69.190639758547107</v>
      </c>
      <c r="J76" s="33">
        <f>all!J77</f>
        <v>245.04347312026999</v>
      </c>
      <c r="K76" s="33">
        <f>all!K77</f>
        <v>20.841902938916999</v>
      </c>
      <c r="L76" s="33">
        <f>all!L77</f>
        <v>2.11453491018491</v>
      </c>
      <c r="M76" s="33">
        <f>all!M77</f>
        <v>0.17502074356372799</v>
      </c>
      <c r="N76" s="33">
        <f>all!N77</f>
        <v>0.80471517467660203</v>
      </c>
      <c r="O76" s="33">
        <f>all!O77</f>
        <v>540.28874169737196</v>
      </c>
      <c r="P76" s="33">
        <f>all!P77</f>
        <v>4.6116280308568101</v>
      </c>
      <c r="Q76" s="33">
        <f>all!Q77</f>
        <v>9.0518771657644308</v>
      </c>
      <c r="R76" s="33">
        <f>all!R77</f>
        <v>0.23167078427627399</v>
      </c>
      <c r="S76" s="33">
        <f>all!S77</f>
        <v>1.2383164227483583E-2</v>
      </c>
      <c r="T76" s="33">
        <f>all!T77</f>
        <v>0.14716666778665199</v>
      </c>
      <c r="U76" s="33">
        <f>all!U77</f>
        <v>6.9884555347619397</v>
      </c>
      <c r="V76" s="33">
        <f>all!V77</f>
        <v>21.969755904596202</v>
      </c>
      <c r="W76" s="33">
        <f>all!W77</f>
        <v>2.6008195209513501</v>
      </c>
      <c r="X76" s="33">
        <f>all!X77</f>
        <v>0.41857821854312</v>
      </c>
      <c r="Y76" s="33">
        <f>all!Y77</f>
        <v>97.423215710134698</v>
      </c>
      <c r="Z76" s="33">
        <f>all!Z77</f>
        <v>5.3363513265932798E-2</v>
      </c>
      <c r="AA76" s="33">
        <f>all!AA77</f>
        <v>0.28236067207791976</v>
      </c>
      <c r="AB76" s="33">
        <f>all!AB77</f>
        <v>4.7336027632036724E-2</v>
      </c>
      <c r="AC76" s="33">
        <f>all!AC77</f>
        <v>5.4774945455204806E-4</v>
      </c>
      <c r="AD76" s="33">
        <f>all!AD77</f>
        <v>0.12806233855841173</v>
      </c>
      <c r="AE76" s="33">
        <f>all!AE77</f>
        <v>4.2964935564077907E-3</v>
      </c>
      <c r="AF76" s="33">
        <f>all!AF77</f>
        <v>7.1732958964881993E-2</v>
      </c>
      <c r="AG76" s="33">
        <f>all!AG77</f>
        <v>0.13082516937771563</v>
      </c>
      <c r="AH76" s="33">
        <f>all!AH77</f>
        <v>9.2912937637951387E-2</v>
      </c>
      <c r="AI76" s="33">
        <f>all!AI77</f>
        <v>7.7125335814431191E-4</v>
      </c>
      <c r="AJ76" s="33">
        <f>all!AJ77</f>
        <v>6.6651039027098125E-2</v>
      </c>
      <c r="AK76" s="33">
        <f>all!AK77</f>
        <v>6.0496364826777473E-3</v>
      </c>
      <c r="AL76" s="33">
        <f>all!AL77</f>
        <v>0.10100290384869084</v>
      </c>
      <c r="AM76" s="33">
        <f>all!AM77</f>
        <v>0.13082516937771563</v>
      </c>
      <c r="AN76" s="33"/>
      <c r="AO76" s="33"/>
      <c r="AP76" s="33">
        <f>all!AP77</f>
        <v>0.2331608205349</v>
      </c>
      <c r="AQ76" s="33">
        <f>all!AQ77</f>
        <v>8.4360283118828896</v>
      </c>
      <c r="AR76" s="33">
        <f>all!AR77</f>
        <v>4.9543346990445297E-2</v>
      </c>
      <c r="AS76" s="33">
        <f>all!AS77</f>
        <v>0.50954837150068499</v>
      </c>
      <c r="AT76" s="33">
        <f>all!AT77</f>
        <v>0.26704289984770901</v>
      </c>
      <c r="AU76" s="33">
        <f>all!AU77</f>
        <v>1.0977302411641801</v>
      </c>
      <c r="AV76" s="33">
        <f>all!AV77</f>
        <v>3.8290342513376797E-2</v>
      </c>
      <c r="AW76" s="33">
        <f>all!AW77</f>
        <v>0.80471517467660203</v>
      </c>
      <c r="AX76" s="33">
        <f>all!AX77</f>
        <v>0.31477325017352298</v>
      </c>
      <c r="AY76" s="33">
        <f>all!AY77</f>
        <v>2.7001561027276701</v>
      </c>
      <c r="AZ76" s="33">
        <f>all!AZ77</f>
        <v>3.9354709998790698E-2</v>
      </c>
      <c r="BA76" s="33">
        <f>all!BA77</f>
        <v>0.23167078427627399</v>
      </c>
      <c r="BB76" s="33">
        <f>all!BB77</f>
        <v>1.28835308979582E-2</v>
      </c>
      <c r="BC76" s="33">
        <f>all!BC77</f>
        <v>0.14716666778665199</v>
      </c>
      <c r="BD76" s="33">
        <f>all!BD77</f>
        <v>5.5614274175895199E-2</v>
      </c>
      <c r="BE76" s="33">
        <f>all!BE77</f>
        <v>0.168040187081864</v>
      </c>
      <c r="BF76" s="33">
        <f>all!BF77</f>
        <v>3.8534644267451401E-2</v>
      </c>
      <c r="BG76" s="33">
        <f>all!BG77</f>
        <v>1.87156860733683E-2</v>
      </c>
      <c r="BH76" s="33">
        <f>all!BH77</f>
        <v>2.3431465666219099E-2</v>
      </c>
      <c r="BI76" s="33">
        <f>all!BI77</f>
        <v>1.18429994994869E-2</v>
      </c>
      <c r="BJ76" s="33"/>
      <c r="BK76" s="33">
        <f>all!BK77</f>
        <v>55.268711247622299</v>
      </c>
      <c r="BL76" s="33">
        <f>all!BL77</f>
        <v>31370.012688433399</v>
      </c>
      <c r="BM76" s="33">
        <f>all!BM77</f>
        <v>25.794407731351399</v>
      </c>
      <c r="BN76" s="33">
        <f>all!BN77</f>
        <v>112.24320689032901</v>
      </c>
      <c r="BO76" s="33">
        <f>all!BO77</f>
        <v>17.803792802716799</v>
      </c>
      <c r="BP76" s="33">
        <f>all!BP77</f>
        <v>1.85492575203998</v>
      </c>
      <c r="BQ76" s="33">
        <f>all!BQ77</f>
        <v>0.118522155168254</v>
      </c>
      <c r="BR76" s="33">
        <f>all!BR77</f>
        <v>0.28740792417942201</v>
      </c>
      <c r="BS76" s="33">
        <f>all!BS77</f>
        <v>550.90677593892099</v>
      </c>
      <c r="BT76" s="33">
        <f>all!BT77</f>
        <v>3.33102991149828</v>
      </c>
      <c r="BU76" s="33">
        <f>all!BU77</f>
        <v>12.2546713080351</v>
      </c>
      <c r="BV76" s="33">
        <f>all!BV77</f>
        <v>0.133125920735959</v>
      </c>
      <c r="BW76" s="33">
        <f>all!BW77</f>
        <v>1.03357631477863E-2</v>
      </c>
      <c r="BX76" s="33">
        <f>all!BX77</f>
        <v>5.2958955766642703E-2</v>
      </c>
      <c r="BY76" s="33">
        <f>all!BY77</f>
        <v>3.1183255448324601</v>
      </c>
      <c r="BZ76" s="33">
        <f>all!BZ77</f>
        <v>13.3675887020866</v>
      </c>
      <c r="CA76" s="33">
        <f>all!CA77</f>
        <v>3.0527541869361201</v>
      </c>
      <c r="CB76" s="33">
        <f>all!CB77</f>
        <v>0.28469918588543403</v>
      </c>
      <c r="CC76" s="33">
        <f>all!CC77</f>
        <v>55.038376568691298</v>
      </c>
      <c r="CD76" s="33">
        <f>all!CD77</f>
        <v>4.3588858215342398E-2</v>
      </c>
      <c r="CE76" s="33"/>
      <c r="CF76" s="33">
        <f>all!CF77</f>
        <v>112.62919556880701</v>
      </c>
      <c r="CG76" s="33">
        <f>all!CG77</f>
        <v>464495.79494434799</v>
      </c>
      <c r="CH76" s="33">
        <f>all!CH77</f>
        <v>69.190639758547107</v>
      </c>
      <c r="CI76" s="33">
        <f>all!CI77</f>
        <v>245.04347312026999</v>
      </c>
      <c r="CJ76" s="33">
        <f>all!CJ77</f>
        <v>20.841902938916999</v>
      </c>
      <c r="CK76" s="33">
        <f>all!CK77</f>
        <v>2.11453491018491</v>
      </c>
      <c r="CL76" s="33">
        <f>all!CL77</f>
        <v>0.17502074356372799</v>
      </c>
      <c r="CM76" s="33">
        <f>all!CM77</f>
        <v>0.80471517467660203</v>
      </c>
      <c r="CN76" s="33">
        <f>all!CN77</f>
        <v>540.28874169737196</v>
      </c>
      <c r="CO76" s="33">
        <f>all!CO77</f>
        <v>4.6116280308568101</v>
      </c>
      <c r="CP76" s="33">
        <f>all!CP77</f>
        <v>9.0518771657644308</v>
      </c>
      <c r="CQ76" s="33">
        <f>all!CQ77</f>
        <v>0.23167078427627399</v>
      </c>
      <c r="CR76" s="33">
        <f>all!CR77</f>
        <v>1.2383164227483583E-2</v>
      </c>
      <c r="CS76" s="33">
        <f>all!CS77</f>
        <v>0.14716666778665199</v>
      </c>
      <c r="CT76" s="33">
        <f>all!CT77</f>
        <v>6.9884555347619397</v>
      </c>
      <c r="CU76" s="33">
        <f>all!CU77</f>
        <v>21.969755904596202</v>
      </c>
      <c r="CV76" s="33">
        <f>all!CV77</f>
        <v>2.6008195209513501</v>
      </c>
      <c r="CW76" s="33">
        <f>all!CW77</f>
        <v>0.41857821854312</v>
      </c>
      <c r="CX76" s="33">
        <f>all!CX77</f>
        <v>97.423215710134698</v>
      </c>
      <c r="CY76" s="33">
        <f>all!CY77</f>
        <v>5.3363513265932798E-2</v>
      </c>
      <c r="CZ76" s="33"/>
      <c r="DA76" s="33">
        <f>all!DA77</f>
        <v>2.0501127655408187</v>
      </c>
      <c r="DB76" s="33">
        <f>all!DB77</f>
        <v>8317.5896668340592</v>
      </c>
      <c r="DC76" s="33">
        <f>all!DC77</f>
        <v>1.1740519733961012</v>
      </c>
      <c r="DD76" s="33">
        <f>all!DD77</f>
        <v>4.1749749225682953</v>
      </c>
      <c r="DE76" s="33">
        <f>all!DE77</f>
        <v>0.32798135113015764</v>
      </c>
      <c r="DF76" s="33">
        <f>all!DF77</f>
        <v>3.2337282614847987E-2</v>
      </c>
      <c r="DG76" s="33">
        <f>all!DG77</f>
        <v>2.5102296740491374E-3</v>
      </c>
      <c r="DH76" s="33">
        <f>all!DH77</f>
        <v>1.1082704512830216E-2</v>
      </c>
      <c r="DI76" s="33">
        <f>all!DI77</f>
        <v>7.2113881937568332</v>
      </c>
      <c r="DJ76" s="33">
        <f>all!DJ77</f>
        <v>5.8404610319868419E-2</v>
      </c>
      <c r="DK76" s="33">
        <f>all!DK77</f>
        <v>8.3916086165936127E-2</v>
      </c>
      <c r="DL76" s="33">
        <f>all!DL77</f>
        <v>2.0609262819143498E-3</v>
      </c>
      <c r="DM76" s="33">
        <f>all!DM77</f>
        <v>1.0785037387416244E-4</v>
      </c>
      <c r="DN76" s="33">
        <f>all!DN77</f>
        <v>1.2397158435401567E-3</v>
      </c>
      <c r="DO76" s="33">
        <f>all!DO77</f>
        <v>5.7395331264470592E-2</v>
      </c>
      <c r="DP76" s="33">
        <f>all!DP77</f>
        <v>0.17217677041219595</v>
      </c>
      <c r="DQ76" s="33">
        <f>all!DQ77</f>
        <v>1.3204371610059423E-2</v>
      </c>
      <c r="DR76" s="33">
        <f>all!DR77</f>
        <v>2.0480059698767951E-3</v>
      </c>
      <c r="DS76" s="33">
        <f>all!DS77</f>
        <v>0.47018926501030261</v>
      </c>
      <c r="DT76" s="33">
        <f>all!DT77</f>
        <v>2.5535178597116534E-4</v>
      </c>
      <c r="DU76" s="33"/>
      <c r="DV76" s="33">
        <f>all!DV77</f>
        <v>2.4598009520686314E-2</v>
      </c>
      <c r="DW76" s="33">
        <f>all!DW77</f>
        <v>99.797510289622522</v>
      </c>
      <c r="DX76" s="33">
        <f>all!DX77</f>
        <v>1.4086708840993683E-2</v>
      </c>
      <c r="DY76" s="33">
        <f>all!DY77</f>
        <v>5.0092889825438636E-2</v>
      </c>
      <c r="DZ76" s="33">
        <f>all!DZ77</f>
        <v>3.9352412868757132E-3</v>
      </c>
      <c r="EA76" s="33">
        <f>all!EA77</f>
        <v>3.8799465034467027E-4</v>
      </c>
      <c r="EB76" s="33">
        <f>all!EB77</f>
        <v>3.0118661987396217E-5</v>
      </c>
      <c r="EC76" s="33">
        <f>all!EC77</f>
        <v>1.3297437863113632E-4</v>
      </c>
      <c r="ED76" s="33">
        <f>all!ED77</f>
        <v>8.6524896790543704E-2</v>
      </c>
      <c r="EE76" s="33">
        <f>all!EE77</f>
        <v>7.0076006785954213E-4</v>
      </c>
      <c r="EF76" s="33">
        <f>all!EF77</f>
        <v>1.0068561696428946E-3</v>
      </c>
      <c r="EG76" s="33">
        <f>all!EG77</f>
        <v>2.4727754080682773E-5</v>
      </c>
      <c r="EH76" s="33">
        <f>all!EH77</f>
        <v>1.2940285861135994E-6</v>
      </c>
      <c r="EI76" s="33">
        <f>all!EI77</f>
        <v>1.487456818713189E-5</v>
      </c>
      <c r="EJ76" s="33">
        <f>all!EJ77</f>
        <v>6.8865036529537323E-4</v>
      </c>
      <c r="EK76" s="33">
        <f>all!EK77</f>
        <v>2.0658404303545578E-3</v>
      </c>
      <c r="EL76" s="33">
        <f>all!EL77</f>
        <v>1.5843092342934578E-4</v>
      </c>
      <c r="EM76" s="33">
        <f>all!EM77</f>
        <v>2.4572731408831759E-5</v>
      </c>
      <c r="EN76" s="33">
        <f>all!EN77</f>
        <v>5.6415043170549182E-3</v>
      </c>
      <c r="EO76" s="33">
        <f>all!EO77</f>
        <v>3.0638049613753884E-6</v>
      </c>
      <c r="EP76" s="33"/>
      <c r="EQ76" s="33">
        <f>all!EQ77</f>
        <v>199.59502057924504</v>
      </c>
    </row>
    <row r="77" spans="1:147" s="3" customFormat="1">
      <c r="A77" s="33" t="str">
        <f>all!A78</f>
        <v>LM-JB-7A-13</v>
      </c>
      <c r="B77" s="33" t="str">
        <f>all!B78</f>
        <v>Fakos</v>
      </c>
      <c r="C77" s="33" t="str">
        <f>all!C78</f>
        <v>epithermal</v>
      </c>
      <c r="D77" s="33" t="str">
        <f>all!D78</f>
        <v>epithermal IS</v>
      </c>
      <c r="E77" s="33" t="str">
        <f>all!E78</f>
        <v>pyrite</v>
      </c>
      <c r="F77" s="33" t="str">
        <f>all!F78</f>
        <v xml:space="preserve">subhedral  </v>
      </c>
      <c r="G77" s="33">
        <f>all!G78</f>
        <v>32.083741607005898</v>
      </c>
      <c r="H77" s="33">
        <f>all!H78</f>
        <v>415107.53849889501</v>
      </c>
      <c r="I77" s="33">
        <f>all!I78</f>
        <v>2.8809145423559501</v>
      </c>
      <c r="J77" s="33">
        <f>all!J78</f>
        <v>18.354065374628501</v>
      </c>
      <c r="K77" s="33">
        <f>all!K78</f>
        <v>41.776179472912098</v>
      </c>
      <c r="L77" s="33">
        <f>all!L78</f>
        <v>1.47130816362956</v>
      </c>
      <c r="M77" s="33">
        <f>all!M78</f>
        <v>7.6963895249023306E-2</v>
      </c>
      <c r="N77" s="33">
        <f>all!N78</f>
        <v>0.54597061257222601</v>
      </c>
      <c r="O77" s="33">
        <f>all!O78</f>
        <v>32.848498622955397</v>
      </c>
      <c r="P77" s="33">
        <f>all!P78</f>
        <v>3.26038812949737</v>
      </c>
      <c r="Q77" s="33">
        <f>all!Q78</f>
        <v>4.2935302561668198</v>
      </c>
      <c r="R77" s="33">
        <f>all!R78</f>
        <v>0.23338996624312899</v>
      </c>
      <c r="S77" s="33">
        <f>all!S78</f>
        <v>1.0121802974360303E-2</v>
      </c>
      <c r="T77" s="33">
        <f>all!T78</f>
        <v>0.113867579296205</v>
      </c>
      <c r="U77" s="33">
        <f>all!U78</f>
        <v>3.3650993643231901</v>
      </c>
      <c r="V77" s="33">
        <f>all!V78</f>
        <v>14.475265756397899</v>
      </c>
      <c r="W77" s="33">
        <f>all!W78</f>
        <v>0.42946764230894402</v>
      </c>
      <c r="X77" s="33">
        <f>all!X78</f>
        <v>8.25277518538758E-2</v>
      </c>
      <c r="Y77" s="33">
        <f>all!Y78</f>
        <v>67.4045726204739</v>
      </c>
      <c r="Z77" s="33">
        <f>all!Z78</f>
        <v>1.44683757162624E-2</v>
      </c>
      <c r="AA77" s="33">
        <f>all!AA78</f>
        <v>0.15696329306630585</v>
      </c>
      <c r="AB77" s="33">
        <f>all!AB78</f>
        <v>4.8370429523456972E-2</v>
      </c>
      <c r="AC77" s="33">
        <f>all!AC78</f>
        <v>2.1464976564316472E-4</v>
      </c>
      <c r="AD77" s="33">
        <f>all!AD78</f>
        <v>8.7703081210009734E-2</v>
      </c>
      <c r="AE77" s="33">
        <f>all!AE78</f>
        <v>1.2243642922944412E-3</v>
      </c>
      <c r="AF77" s="33">
        <f>all!AF78</f>
        <v>4.9923903282802704E-2</v>
      </c>
      <c r="AG77" s="33">
        <f>all!AG78</f>
        <v>1.4903358614225546</v>
      </c>
      <c r="AH77" s="33">
        <f>all!AH78</f>
        <v>6.3697907860670491E-2</v>
      </c>
      <c r="AI77" s="33">
        <f>all!AI78</f>
        <v>5.0221467883009374E-3</v>
      </c>
      <c r="AJ77" s="33">
        <f>all!AJ78</f>
        <v>1.1317198346435833</v>
      </c>
      <c r="AK77" s="33">
        <f>all!AK78</f>
        <v>2.8646372754391518E-2</v>
      </c>
      <c r="AL77" s="33">
        <f>all!AL78</f>
        <v>1.1680663604729087</v>
      </c>
      <c r="AM77" s="33">
        <f>all!AM78</f>
        <v>1.4903358614225546</v>
      </c>
      <c r="AN77" s="33"/>
      <c r="AO77" s="33"/>
      <c r="AP77" s="33">
        <f>all!AP78</f>
        <v>0.29035353617189602</v>
      </c>
      <c r="AQ77" s="33">
        <f>all!AQ78</f>
        <v>8.9843857559050093</v>
      </c>
      <c r="AR77" s="33">
        <f>all!AR78</f>
        <v>5.3251731306371897E-2</v>
      </c>
      <c r="AS77" s="33">
        <f>all!AS78</f>
        <v>0.29502701865588199</v>
      </c>
      <c r="AT77" s="33">
        <f>all!AT78</f>
        <v>0.249941542788992</v>
      </c>
      <c r="AU77" s="33">
        <f>all!AU78</f>
        <v>1.47130816362956</v>
      </c>
      <c r="AV77" s="33">
        <f>all!AV78</f>
        <v>7.6963895249023306E-2</v>
      </c>
      <c r="AW77" s="33">
        <f>all!AW78</f>
        <v>0.32858451310054898</v>
      </c>
      <c r="AX77" s="33">
        <f>all!AX78</f>
        <v>0.21860163464278301</v>
      </c>
      <c r="AY77" s="33">
        <f>all!AY78</f>
        <v>1.95791812901038</v>
      </c>
      <c r="AZ77" s="33">
        <f>all!AZ78</f>
        <v>7.1838925311295404E-4</v>
      </c>
      <c r="BA77" s="33">
        <f>all!BA78</f>
        <v>0.23338996624312899</v>
      </c>
      <c r="BB77" s="33">
        <f>all!BB78</f>
        <v>1.05089527439674E-2</v>
      </c>
      <c r="BC77" s="33">
        <f>all!BC78</f>
        <v>0.113867579296205</v>
      </c>
      <c r="BD77" s="33">
        <f>all!BD78</f>
        <v>7.3093855708784197E-2</v>
      </c>
      <c r="BE77" s="33">
        <f>all!BE78</f>
        <v>0.21532478969178701</v>
      </c>
      <c r="BF77" s="33">
        <f>all!BF78</f>
        <v>2.1574390802276199E-2</v>
      </c>
      <c r="BG77" s="33">
        <f>all!BG78</f>
        <v>1.2963989923119999E-2</v>
      </c>
      <c r="BH77" s="33">
        <f>all!BH78</f>
        <v>3.5640374146489601E-2</v>
      </c>
      <c r="BI77" s="33">
        <f>all!BI78</f>
        <v>1.44683757162624E-2</v>
      </c>
      <c r="BJ77" s="33"/>
      <c r="BK77" s="33">
        <f>all!BK78</f>
        <v>13.687137333008801</v>
      </c>
      <c r="BL77" s="33">
        <f>all!BL78</f>
        <v>41089.453929359399</v>
      </c>
      <c r="BM77" s="33">
        <f>all!BM78</f>
        <v>1.08213856882588</v>
      </c>
      <c r="BN77" s="33">
        <f>all!BN78</f>
        <v>6.2578648267921801</v>
      </c>
      <c r="BO77" s="33">
        <f>all!BO78</f>
        <v>65.952536978390498</v>
      </c>
      <c r="BP77" s="33">
        <f>all!BP78</f>
        <v>1.1032644483116101</v>
      </c>
      <c r="BQ77" s="33">
        <f>all!BQ78</f>
        <v>2.6590371703654699E-2</v>
      </c>
      <c r="BR77" s="33">
        <f>all!BR78</f>
        <v>0.55348501960290597</v>
      </c>
      <c r="BS77" s="33">
        <f>all!BS78</f>
        <v>8.6031243288077004</v>
      </c>
      <c r="BT77" s="33">
        <f>all!BT78</f>
        <v>1.31466262468804</v>
      </c>
      <c r="BU77" s="33">
        <f>all!BU78</f>
        <v>3.2798961214235902</v>
      </c>
      <c r="BV77" s="33">
        <f>all!BV78</f>
        <v>0.117236780044366</v>
      </c>
      <c r="BW77" s="33">
        <f>all!BW78</f>
        <v>1.0262299701656E-2</v>
      </c>
      <c r="BX77" s="33">
        <f>all!BX78</f>
        <v>4.5115868404880501E-2</v>
      </c>
      <c r="BY77" s="33">
        <f>all!BY78</f>
        <v>0.67879676148079104</v>
      </c>
      <c r="BZ77" s="33">
        <f>all!BZ78</f>
        <v>2.8061198797318299</v>
      </c>
      <c r="CA77" s="33">
        <f>all!CA78</f>
        <v>0.24039946876408799</v>
      </c>
      <c r="CB77" s="33">
        <f>all!CB78</f>
        <v>3.6447187674168699E-2</v>
      </c>
      <c r="CC77" s="33">
        <f>all!CC78</f>
        <v>24.5235013486495</v>
      </c>
      <c r="CD77" s="33">
        <f>all!CD78</f>
        <v>1.7190433784958398E-2</v>
      </c>
      <c r="CE77" s="33"/>
      <c r="CF77" s="33">
        <f>all!CF78</f>
        <v>32.083741607005898</v>
      </c>
      <c r="CG77" s="33">
        <f>all!CG78</f>
        <v>415107.53849889501</v>
      </c>
      <c r="CH77" s="33">
        <f>all!CH78</f>
        <v>2.8809145423559501</v>
      </c>
      <c r="CI77" s="33">
        <f>all!CI78</f>
        <v>18.354065374628501</v>
      </c>
      <c r="CJ77" s="33">
        <f>all!CJ78</f>
        <v>41.776179472912098</v>
      </c>
      <c r="CK77" s="33">
        <f>all!CK78</f>
        <v>1.47130816362956</v>
      </c>
      <c r="CL77" s="33">
        <f>all!CL78</f>
        <v>7.6963895249023306E-2</v>
      </c>
      <c r="CM77" s="33">
        <f>all!CM78</f>
        <v>0.54597061257222601</v>
      </c>
      <c r="CN77" s="33">
        <f>all!CN78</f>
        <v>32.848498622955397</v>
      </c>
      <c r="CO77" s="33">
        <f>all!CO78</f>
        <v>3.26038812949737</v>
      </c>
      <c r="CP77" s="33">
        <f>all!CP78</f>
        <v>4.2935302561668198</v>
      </c>
      <c r="CQ77" s="33">
        <f>all!CQ78</f>
        <v>0.23338996624312899</v>
      </c>
      <c r="CR77" s="33">
        <f>all!CR78</f>
        <v>1.0121802974360303E-2</v>
      </c>
      <c r="CS77" s="33">
        <f>all!CS78</f>
        <v>0.113867579296205</v>
      </c>
      <c r="CT77" s="33">
        <f>all!CT78</f>
        <v>3.3650993643231901</v>
      </c>
      <c r="CU77" s="33">
        <f>all!CU78</f>
        <v>14.475265756397899</v>
      </c>
      <c r="CV77" s="33">
        <f>all!CV78</f>
        <v>0.42946764230894402</v>
      </c>
      <c r="CW77" s="33">
        <f>all!CW78</f>
        <v>8.25277518538758E-2</v>
      </c>
      <c r="CX77" s="33">
        <f>all!CX78</f>
        <v>67.4045726204739</v>
      </c>
      <c r="CY77" s="33">
        <f>all!CY78</f>
        <v>1.44683757162624E-2</v>
      </c>
      <c r="CZ77" s="33"/>
      <c r="DA77" s="33">
        <f>all!DA78</f>
        <v>0.58399856185293175</v>
      </c>
      <c r="DB77" s="33">
        <f>all!DB78</f>
        <v>7433.2086757793004</v>
      </c>
      <c r="DC77" s="33">
        <f>all!DC78</f>
        <v>4.8884407131395378E-2</v>
      </c>
      <c r="DD77" s="33">
        <f>all!DD78</f>
        <v>0.31271089040042838</v>
      </c>
      <c r="DE77" s="33">
        <f>all!DE78</f>
        <v>0.65741635150775968</v>
      </c>
      <c r="DF77" s="33">
        <f>all!DF78</f>
        <v>2.2500507166685425E-2</v>
      </c>
      <c r="DG77" s="33">
        <f>all!DG78</f>
        <v>1.1038523191633078E-3</v>
      </c>
      <c r="DH77" s="33">
        <f>all!DH78</f>
        <v>7.5192206661923427E-3</v>
      </c>
      <c r="DI77" s="33">
        <f>all!DI78</f>
        <v>0.43843829580461974</v>
      </c>
      <c r="DJ77" s="33">
        <f>all!DJ78</f>
        <v>4.1291642977423638E-2</v>
      </c>
      <c r="DK77" s="33">
        <f>all!DK78</f>
        <v>3.9803484772776593E-2</v>
      </c>
      <c r="DL77" s="33">
        <f>all!DL78</f>
        <v>2.0762199984265687E-3</v>
      </c>
      <c r="DM77" s="33">
        <f>all!DM78</f>
        <v>8.815519321326189E-5</v>
      </c>
      <c r="DN77" s="33">
        <f>all!DN78</f>
        <v>9.5920797991917283E-4</v>
      </c>
      <c r="DO77" s="33">
        <f>all!DO78</f>
        <v>2.7637149838396765E-2</v>
      </c>
      <c r="DP77" s="33">
        <f>all!DP78</f>
        <v>0.11344252160186442</v>
      </c>
      <c r="DQ77" s="33">
        <f>all!DQ78</f>
        <v>2.1804090202572164E-3</v>
      </c>
      <c r="DR77" s="33">
        <f>all!DR78</f>
        <v>4.0378911512768315E-4</v>
      </c>
      <c r="DS77" s="33">
        <f>all!DS78</f>
        <v>0.3253116439212061</v>
      </c>
      <c r="DT77" s="33">
        <f>all!DT78</f>
        <v>6.9233177374174558E-5</v>
      </c>
      <c r="DU77" s="33"/>
      <c r="DV77" s="33">
        <f>all!DV78</f>
        <v>7.8527514189460235E-3</v>
      </c>
      <c r="DW77" s="33">
        <f>all!DW78</f>
        <v>99.950828287737082</v>
      </c>
      <c r="DX77" s="33">
        <f>all!DX78</f>
        <v>6.5732541574660896E-4</v>
      </c>
      <c r="DY77" s="33">
        <f>all!DY78</f>
        <v>4.204874889623858E-3</v>
      </c>
      <c r="DZ77" s="33">
        <f>all!DZ78</f>
        <v>8.8399655827251095E-3</v>
      </c>
      <c r="EA77" s="33">
        <f>all!EA78</f>
        <v>3.0255363817948951E-4</v>
      </c>
      <c r="EB77" s="33">
        <f>all!EB78</f>
        <v>1.4842978102743091E-5</v>
      </c>
      <c r="EC77" s="33">
        <f>all!EC78</f>
        <v>1.0110739069025286E-4</v>
      </c>
      <c r="ED77" s="33">
        <f>all!ED78</f>
        <v>5.8954716233822514E-3</v>
      </c>
      <c r="EE77" s="33">
        <f>all!EE78</f>
        <v>5.5522912068956876E-4</v>
      </c>
      <c r="EF77" s="33">
        <f>all!EF78</f>
        <v>5.3521856378668862E-4</v>
      </c>
      <c r="EG77" s="33">
        <f>all!EG78</f>
        <v>2.7917944672600389E-5</v>
      </c>
      <c r="EH77" s="33">
        <f>all!EH78</f>
        <v>1.1853810331252749E-6</v>
      </c>
      <c r="EI77" s="33">
        <f>all!EI78</f>
        <v>1.2898014340096133E-5</v>
      </c>
      <c r="EJ77" s="33">
        <f>all!EJ78</f>
        <v>3.7162363366187207E-4</v>
      </c>
      <c r="EK77" s="33">
        <f>all!EK78</f>
        <v>1.5254077332851287E-3</v>
      </c>
      <c r="EL77" s="33">
        <f>all!EL78</f>
        <v>2.9318924987386263E-5</v>
      </c>
      <c r="EM77" s="33">
        <f>all!EM78</f>
        <v>5.4295605398637752E-6</v>
      </c>
      <c r="EN77" s="33">
        <f>all!EN78</f>
        <v>4.3743112402479453E-3</v>
      </c>
      <c r="EO77" s="33">
        <f>all!EO78</f>
        <v>9.3094566900680731E-7</v>
      </c>
      <c r="EP77" s="33"/>
      <c r="EQ77" s="33">
        <f>all!EQ78</f>
        <v>199.90165657547416</v>
      </c>
    </row>
    <row r="78" spans="1:147" s="3" customFormat="1">
      <c r="A78" s="33" t="str">
        <f>all!A79</f>
        <v>LM-JB-7A-14</v>
      </c>
      <c r="B78" s="33" t="str">
        <f>all!B79</f>
        <v>Fakos</v>
      </c>
      <c r="C78" s="33" t="str">
        <f>all!C79</f>
        <v>epithermal</v>
      </c>
      <c r="D78" s="33" t="str">
        <f>all!D79</f>
        <v>epithermal IS</v>
      </c>
      <c r="E78" s="33" t="str">
        <f>all!E79</f>
        <v>pyrite</v>
      </c>
      <c r="F78" s="33" t="str">
        <f>all!F79</f>
        <v xml:space="preserve">subhedral  </v>
      </c>
      <c r="G78" s="33">
        <f>all!G79</f>
        <v>36.440313517860098</v>
      </c>
      <c r="H78" s="33">
        <f>all!H79</f>
        <v>443418.04721212102</v>
      </c>
      <c r="I78" s="33">
        <f>all!I79</f>
        <v>6.2089915046176696</v>
      </c>
      <c r="J78" s="33">
        <f>all!J79</f>
        <v>16.302660464336999</v>
      </c>
      <c r="K78" s="33">
        <f>all!K79</f>
        <v>1.5715005868385801</v>
      </c>
      <c r="L78" s="33">
        <f>all!L79</f>
        <v>1.1440798156470999</v>
      </c>
      <c r="M78" s="33">
        <f>all!M79</f>
        <v>5.1282624642758297E-2</v>
      </c>
      <c r="N78" s="33">
        <f>all!N79</f>
        <v>0.62537368296316598</v>
      </c>
      <c r="O78" s="33">
        <f>all!O79</f>
        <v>16.889944019332901</v>
      </c>
      <c r="P78" s="33">
        <f>all!P79</f>
        <v>4.1391361513070803</v>
      </c>
      <c r="Q78" s="33">
        <f>all!Q79</f>
        <v>0.341008209604651</v>
      </c>
      <c r="R78" s="33">
        <f>all!R79</f>
        <v>0.13785266492809001</v>
      </c>
      <c r="S78" s="33">
        <f>all!S79</f>
        <v>1.7823123425606054E-2</v>
      </c>
      <c r="T78" s="33">
        <f>all!T79</f>
        <v>0.153974821690984</v>
      </c>
      <c r="U78" s="33">
        <f>all!U79</f>
        <v>2.4880598019378</v>
      </c>
      <c r="V78" s="33">
        <f>all!V79</f>
        <v>8.5679871886266099</v>
      </c>
      <c r="W78" s="33">
        <f>all!W79</f>
        <v>2.7877866722567899E-2</v>
      </c>
      <c r="X78" s="33">
        <f>all!X79</f>
        <v>4.5107895748480203E-2</v>
      </c>
      <c r="Y78" s="33">
        <f>all!Y79</f>
        <v>49.418704888946799</v>
      </c>
      <c r="Z78" s="33">
        <f>all!Z79</f>
        <v>9.3593458192028304E-3</v>
      </c>
      <c r="AA78" s="33">
        <f>all!AA79</f>
        <v>0.3808575611447097</v>
      </c>
      <c r="AB78" s="33">
        <f>all!AB79</f>
        <v>8.3756467528003906E-2</v>
      </c>
      <c r="AC78" s="33">
        <f>all!AC79</f>
        <v>1.8938873125540329E-4</v>
      </c>
      <c r="AD78" s="33">
        <f>all!AD79</f>
        <v>0.36761468821392251</v>
      </c>
      <c r="AE78" s="33">
        <f>all!AE79</f>
        <v>9.1276968609044283E-4</v>
      </c>
      <c r="AF78" s="33">
        <f>all!AF79</f>
        <v>5.0346519754593776E-2</v>
      </c>
      <c r="AG78" s="33">
        <f>all!AG79</f>
        <v>5.4921674373534068E-2</v>
      </c>
      <c r="AH78" s="33">
        <f>all!AH79</f>
        <v>6.9003874215433428E-3</v>
      </c>
      <c r="AI78" s="33">
        <f>all!AI79</f>
        <v>1.5073858310552077E-3</v>
      </c>
      <c r="AJ78" s="33">
        <f>all!AJ79</f>
        <v>0.66663582132924104</v>
      </c>
      <c r="AK78" s="33">
        <f>all!AK79</f>
        <v>7.2649311429936973E-3</v>
      </c>
      <c r="AL78" s="33">
        <f>all!AL79</f>
        <v>0.40071882850659607</v>
      </c>
      <c r="AM78" s="33">
        <f>all!AM79</f>
        <v>5.4921674373534068E-2</v>
      </c>
      <c r="AN78" s="33"/>
      <c r="AO78" s="33"/>
      <c r="AP78" s="33">
        <f>all!AP79</f>
        <v>0.260346014463536</v>
      </c>
      <c r="AQ78" s="33">
        <f>all!AQ79</f>
        <v>6.6742963022292399</v>
      </c>
      <c r="AR78" s="33">
        <f>all!AR79</f>
        <v>3.31353468217533E-2</v>
      </c>
      <c r="AS78" s="33">
        <f>all!AS79</f>
        <v>0.25746694539544801</v>
      </c>
      <c r="AT78" s="33">
        <f>all!AT79</f>
        <v>0.23005933261177999</v>
      </c>
      <c r="AU78" s="33">
        <f>all!AU79</f>
        <v>1.1440798156470999</v>
      </c>
      <c r="AV78" s="33">
        <f>all!AV79</f>
        <v>3.7257920605997398E-2</v>
      </c>
      <c r="AW78" s="33">
        <f>all!AW79</f>
        <v>0.62537368296316598</v>
      </c>
      <c r="AX78" s="33">
        <f>all!AX79</f>
        <v>0.17232659439683201</v>
      </c>
      <c r="AY78" s="33">
        <f>all!AY79</f>
        <v>1.5599158572663001</v>
      </c>
      <c r="AZ78" s="33">
        <f>all!AZ79</f>
        <v>2.7500776120122399E-2</v>
      </c>
      <c r="BA78" s="33">
        <f>all!BA79</f>
        <v>0.13785266492809001</v>
      </c>
      <c r="BB78" s="33">
        <f>all!BB79</f>
        <v>1.8346637819355398E-2</v>
      </c>
      <c r="BC78" s="33">
        <f>all!BC79</f>
        <v>0.153974821690984</v>
      </c>
      <c r="BD78" s="33">
        <f>all!BD79</f>
        <v>6.6903957700847297E-2</v>
      </c>
      <c r="BE78" s="33">
        <f>all!BE79</f>
        <v>0.34857361712227197</v>
      </c>
      <c r="BF78" s="33">
        <f>all!BF79</f>
        <v>2.17194904364994E-2</v>
      </c>
      <c r="BG78" s="33">
        <f>all!BG79</f>
        <v>1.5814248618943601E-2</v>
      </c>
      <c r="BH78" s="33">
        <f>all!BH79</f>
        <v>3.4048690048643498E-2</v>
      </c>
      <c r="BI78" s="33">
        <f>all!BI79</f>
        <v>9.3593458192028304E-3</v>
      </c>
      <c r="BJ78" s="33"/>
      <c r="BK78" s="33">
        <f>all!BK79</f>
        <v>15.3525942227961</v>
      </c>
      <c r="BL78" s="33">
        <f>all!BL79</f>
        <v>22797.301432873399</v>
      </c>
      <c r="BM78" s="33">
        <f>all!BM79</f>
        <v>3.8226507931140401</v>
      </c>
      <c r="BN78" s="33">
        <f>all!BN79</f>
        <v>7.8178879576737801</v>
      </c>
      <c r="BO78" s="33">
        <f>all!BO79</f>
        <v>0.40939976820870899</v>
      </c>
      <c r="BP78" s="33">
        <f>all!BP79</f>
        <v>0.628824724601448</v>
      </c>
      <c r="BQ78" s="33">
        <f>all!BQ79</f>
        <v>5.6570981827358799E-2</v>
      </c>
      <c r="BR78" s="33">
        <f>all!BR79</f>
        <v>0.46794607728374499</v>
      </c>
      <c r="BS78" s="33">
        <f>all!BS79</f>
        <v>13.009534444569301</v>
      </c>
      <c r="BT78" s="33">
        <f>all!BT79</f>
        <v>1.5514153427636399</v>
      </c>
      <c r="BU78" s="33">
        <f>all!BU79</f>
        <v>0.16225642740705301</v>
      </c>
      <c r="BV78" s="33">
        <f>all!BV79</f>
        <v>0.168438817385624</v>
      </c>
      <c r="BW78" s="33">
        <f>all!BW79</f>
        <v>4.8604934758887898E-3</v>
      </c>
      <c r="BX78" s="33">
        <f>all!BX79</f>
        <v>5.69238571329636E-2</v>
      </c>
      <c r="BY78" s="33">
        <f>all!BY79</f>
        <v>1.5351642551659701</v>
      </c>
      <c r="BZ78" s="33">
        <f>all!BZ79</f>
        <v>4.6939857893028201</v>
      </c>
      <c r="CA78" s="33">
        <f>all!CA79</f>
        <v>2.5338082786942901E-2</v>
      </c>
      <c r="CB78" s="33">
        <f>all!CB79</f>
        <v>4.0149109395003497E-2</v>
      </c>
      <c r="CC78" s="33">
        <f>all!CC79</f>
        <v>22.352039542583601</v>
      </c>
      <c r="CD78" s="33">
        <f>all!CD79</f>
        <v>8.5242072447373595E-3</v>
      </c>
      <c r="CE78" s="33"/>
      <c r="CF78" s="33">
        <f>all!CF79</f>
        <v>36.440313517860098</v>
      </c>
      <c r="CG78" s="33">
        <f>all!CG79</f>
        <v>443418.04721212102</v>
      </c>
      <c r="CH78" s="33">
        <f>all!CH79</f>
        <v>6.2089915046176696</v>
      </c>
      <c r="CI78" s="33">
        <f>all!CI79</f>
        <v>16.302660464336999</v>
      </c>
      <c r="CJ78" s="33">
        <f>all!CJ79</f>
        <v>1.5715005868385801</v>
      </c>
      <c r="CK78" s="33">
        <f>all!CK79</f>
        <v>1.1440798156470999</v>
      </c>
      <c r="CL78" s="33">
        <f>all!CL79</f>
        <v>5.1282624642758297E-2</v>
      </c>
      <c r="CM78" s="33">
        <f>all!CM79</f>
        <v>0.62537368296316598</v>
      </c>
      <c r="CN78" s="33">
        <f>all!CN79</f>
        <v>16.889944019332901</v>
      </c>
      <c r="CO78" s="33">
        <f>all!CO79</f>
        <v>4.1391361513070803</v>
      </c>
      <c r="CP78" s="33">
        <f>all!CP79</f>
        <v>0.341008209604651</v>
      </c>
      <c r="CQ78" s="33">
        <f>all!CQ79</f>
        <v>0.13785266492809001</v>
      </c>
      <c r="CR78" s="33">
        <f>all!CR79</f>
        <v>1.7823123425606054E-2</v>
      </c>
      <c r="CS78" s="33">
        <f>all!CS79</f>
        <v>0.153974821690984</v>
      </c>
      <c r="CT78" s="33">
        <f>all!CT79</f>
        <v>2.4880598019378</v>
      </c>
      <c r="CU78" s="33">
        <f>all!CU79</f>
        <v>8.5679871886266099</v>
      </c>
      <c r="CV78" s="33">
        <f>all!CV79</f>
        <v>2.7877866722567899E-2</v>
      </c>
      <c r="CW78" s="33">
        <f>all!CW79</f>
        <v>4.5107895748480203E-2</v>
      </c>
      <c r="CX78" s="33">
        <f>all!CX79</f>
        <v>49.418704888946799</v>
      </c>
      <c r="CY78" s="33">
        <f>all!CY79</f>
        <v>9.3593458192028304E-3</v>
      </c>
      <c r="CZ78" s="33"/>
      <c r="DA78" s="33">
        <f>all!DA79</f>
        <v>0.66329828199505403</v>
      </c>
      <c r="DB78" s="33">
        <f>all!DB79</f>
        <v>7940.1566337563081</v>
      </c>
      <c r="DC78" s="33">
        <f>all!DC79</f>
        <v>0.1053564290521755</v>
      </c>
      <c r="DD78" s="33">
        <f>all!DD79</f>
        <v>0.27775968787524663</v>
      </c>
      <c r="DE78" s="33">
        <f>all!DE79</f>
        <v>2.4730126000670066E-2</v>
      </c>
      <c r="DF78" s="33">
        <f>all!DF79</f>
        <v>1.7496250430449608E-2</v>
      </c>
      <c r="DG78" s="33">
        <f>all!DG79</f>
        <v>7.3551947912106901E-4</v>
      </c>
      <c r="DH78" s="33">
        <f>all!DH79</f>
        <v>8.612776242434457E-3</v>
      </c>
      <c r="DI78" s="33">
        <f>all!DI79</f>
        <v>0.2254349082151596</v>
      </c>
      <c r="DJ78" s="33">
        <f>all!DJ79</f>
        <v>5.2420670609258875E-2</v>
      </c>
      <c r="DK78" s="33">
        <f>all!DK79</f>
        <v>3.1613414296766886E-3</v>
      </c>
      <c r="DL78" s="33">
        <f>all!DL79</f>
        <v>1.2263271826430688E-3</v>
      </c>
      <c r="DM78" s="33">
        <f>all!DM79</f>
        <v>1.552293492797824E-4</v>
      </c>
      <c r="DN78" s="33">
        <f>all!DN79</f>
        <v>1.2970669841713756E-3</v>
      </c>
      <c r="DO78" s="33">
        <f>all!DO79</f>
        <v>2.0434131093444479E-2</v>
      </c>
      <c r="DP78" s="33">
        <f>all!DP79</f>
        <v>6.7147235020584714E-2</v>
      </c>
      <c r="DQ78" s="33">
        <f>all!DQ79</f>
        <v>1.4153604620971376E-4</v>
      </c>
      <c r="DR78" s="33">
        <f>all!DR79</f>
        <v>2.2070245342197824E-4</v>
      </c>
      <c r="DS78" s="33">
        <f>all!DS79</f>
        <v>0.23850726297754249</v>
      </c>
      <c r="DT78" s="33">
        <f>all!DT79</f>
        <v>4.4785763233863533E-5</v>
      </c>
      <c r="DU78" s="33"/>
      <c r="DV78" s="33">
        <f>all!DV79</f>
        <v>8.3508369950375839E-3</v>
      </c>
      <c r="DW78" s="33">
        <f>all!DW79</f>
        <v>99.965514103441748</v>
      </c>
      <c r="DX78" s="33">
        <f>all!DX79</f>
        <v>1.3264234044865503E-3</v>
      </c>
      <c r="DY78" s="33">
        <f>all!DY79</f>
        <v>3.4969574627301651E-3</v>
      </c>
      <c r="DZ78" s="33">
        <f>all!DZ79</f>
        <v>3.1134899140274926E-4</v>
      </c>
      <c r="EA78" s="33">
        <f>all!EA79</f>
        <v>2.2027546178708527E-4</v>
      </c>
      <c r="EB78" s="33">
        <f>all!EB79</f>
        <v>9.2600922443830434E-6</v>
      </c>
      <c r="EC78" s="33">
        <f>all!EC79</f>
        <v>1.0843370535948223E-4</v>
      </c>
      <c r="ED78" s="33">
        <f>all!ED79</f>
        <v>2.8381954583595534E-3</v>
      </c>
      <c r="EE78" s="33">
        <f>all!EE79</f>
        <v>6.5996925864454832E-4</v>
      </c>
      <c r="EF78" s="33">
        <f>all!EF79</f>
        <v>3.9800867394807983E-5</v>
      </c>
      <c r="EG78" s="33">
        <f>all!EG79</f>
        <v>1.5439295838417856E-5</v>
      </c>
      <c r="EH78" s="33">
        <f>all!EH79</f>
        <v>1.9543168252784401E-6</v>
      </c>
      <c r="EI78" s="33">
        <f>all!EI79</f>
        <v>1.6329900514563548E-5</v>
      </c>
      <c r="EJ78" s="33">
        <f>all!EJ79</f>
        <v>2.5726298790241153E-4</v>
      </c>
      <c r="EK78" s="33">
        <f>all!EK79</f>
        <v>8.4537474247304504E-4</v>
      </c>
      <c r="EL78" s="33">
        <f>all!EL79</f>
        <v>1.781919964068654E-6</v>
      </c>
      <c r="EM78" s="33">
        <f>all!EM79</f>
        <v>2.778614483047248E-6</v>
      </c>
      <c r="EN78" s="33">
        <f>all!EN79</f>
        <v>3.0027746631083106E-3</v>
      </c>
      <c r="EO78" s="33">
        <f>all!EO79</f>
        <v>5.6384679203364862E-7</v>
      </c>
      <c r="EP78" s="33"/>
      <c r="EQ78" s="33">
        <f>all!EQ79</f>
        <v>199.9310282068835</v>
      </c>
    </row>
    <row r="79" spans="1:147" s="3" customFormat="1">
      <c r="A79" s="33" t="str">
        <f>all!A80</f>
        <v>LM-JB-7A-15</v>
      </c>
      <c r="B79" s="33" t="str">
        <f>all!B80</f>
        <v>Fakos</v>
      </c>
      <c r="C79" s="33" t="str">
        <f>all!C80</f>
        <v>epithermal</v>
      </c>
      <c r="D79" s="33" t="str">
        <f>all!D80</f>
        <v>epithermal IS</v>
      </c>
      <c r="E79" s="33" t="str">
        <f>all!E80</f>
        <v>pyrite</v>
      </c>
      <c r="F79" s="33" t="str">
        <f>all!F80</f>
        <v xml:space="preserve">subhedral  </v>
      </c>
      <c r="G79" s="33">
        <f>all!G80</f>
        <v>36.574876815967599</v>
      </c>
      <c r="H79" s="33">
        <f>all!H80</f>
        <v>424669.100341429</v>
      </c>
      <c r="I79" s="33">
        <f>all!I80</f>
        <v>12.9655046802709</v>
      </c>
      <c r="J79" s="33">
        <f>all!J80</f>
        <v>33.807781684660497</v>
      </c>
      <c r="K79" s="33">
        <f>all!K80</f>
        <v>2.21086356787078</v>
      </c>
      <c r="L79" s="33">
        <f>all!L80</f>
        <v>1.5232750576751</v>
      </c>
      <c r="M79" s="33">
        <f>all!M80</f>
        <v>5.5540281256006997E-2</v>
      </c>
      <c r="N79" s="33">
        <f>all!N80</f>
        <v>0.74862871043404899</v>
      </c>
      <c r="O79" s="33">
        <f>all!O80</f>
        <v>142.627733481311</v>
      </c>
      <c r="P79" s="33">
        <f>all!P80</f>
        <v>4.2867018392515099</v>
      </c>
      <c r="Q79" s="33">
        <f>all!Q80</f>
        <v>0.49829622666721501</v>
      </c>
      <c r="R79" s="33">
        <f>all!R80</f>
        <v>0.211520153993909</v>
      </c>
      <c r="S79" s="33">
        <f>all!S80</f>
        <v>1.0538228878288768E-2</v>
      </c>
      <c r="T79" s="33">
        <f>all!T80</f>
        <v>0.145086132947715</v>
      </c>
      <c r="U79" s="33">
        <f>all!U80</f>
        <v>5.0651096573104297</v>
      </c>
      <c r="V79" s="33">
        <f>all!V80</f>
        <v>12.796609469136399</v>
      </c>
      <c r="W79" s="33">
        <f>all!W80</f>
        <v>0.211514814467999</v>
      </c>
      <c r="X79" s="33">
        <f>all!X80</f>
        <v>4.3192269917117998E-2</v>
      </c>
      <c r="Y79" s="33">
        <f>all!Y80</f>
        <v>68.596805659209295</v>
      </c>
      <c r="Z79" s="33">
        <f>all!Z80</f>
        <v>9.7356509258013004E-3</v>
      </c>
      <c r="AA79" s="33">
        <f>all!AA80</f>
        <v>0.38350651933349711</v>
      </c>
      <c r="AB79" s="33">
        <f>all!AB80</f>
        <v>6.2491274893293945E-2</v>
      </c>
      <c r="AC79" s="33">
        <f>all!AC80</f>
        <v>1.4192571843896443E-4</v>
      </c>
      <c r="AD79" s="33">
        <f>all!AD80</f>
        <v>9.0904513195323375E-2</v>
      </c>
      <c r="AE79" s="33">
        <f>all!AE80</f>
        <v>6.2965424558831954E-4</v>
      </c>
      <c r="AF79" s="33">
        <f>all!AF80</f>
        <v>7.3838856031781211E-2</v>
      </c>
      <c r="AG79" s="33">
        <f>all!AG80</f>
        <v>3.8432458971338991E-2</v>
      </c>
      <c r="AH79" s="33">
        <f>all!AH80</f>
        <v>7.2641316440121648E-3</v>
      </c>
      <c r="AI79" s="33">
        <f>all!AI80</f>
        <v>7.5088869780870612E-4</v>
      </c>
      <c r="AJ79" s="33">
        <f>all!AJ80</f>
        <v>0.33062360046612116</v>
      </c>
      <c r="AK79" s="33">
        <f>all!AK80</f>
        <v>3.3313219178303165E-3</v>
      </c>
      <c r="AL79" s="33">
        <f>all!AL80</f>
        <v>0.39066043183169014</v>
      </c>
      <c r="AM79" s="33">
        <f>all!AM80</f>
        <v>3.8432458971338991E-2</v>
      </c>
      <c r="AN79" s="33"/>
      <c r="AO79" s="33"/>
      <c r="AP79" s="33">
        <f>all!AP80</f>
        <v>0.247059878663451</v>
      </c>
      <c r="AQ79" s="33">
        <f>all!AQ80</f>
        <v>7.4931414098647799</v>
      </c>
      <c r="AR79" s="33">
        <f>all!AR80</f>
        <v>3.87576086890098E-2</v>
      </c>
      <c r="AS79" s="33">
        <f>all!AS80</f>
        <v>0.27144447614603001</v>
      </c>
      <c r="AT79" s="33">
        <f>all!AT80</f>
        <v>0.32690009328059699</v>
      </c>
      <c r="AU79" s="33">
        <f>all!AU80</f>
        <v>1.5232750576751</v>
      </c>
      <c r="AV79" s="33">
        <f>all!AV80</f>
        <v>5.5540281256006997E-2</v>
      </c>
      <c r="AW79" s="33">
        <f>all!AW80</f>
        <v>0.74862871043404899</v>
      </c>
      <c r="AX79" s="33">
        <f>all!AX80</f>
        <v>0.27975213918876202</v>
      </c>
      <c r="AY79" s="33">
        <f>all!AY80</f>
        <v>1.39220777416092</v>
      </c>
      <c r="AZ79" s="33">
        <f>all!AZ80</f>
        <v>4.56831528232471E-2</v>
      </c>
      <c r="BA79" s="33">
        <f>all!BA80</f>
        <v>0.211520153993909</v>
      </c>
      <c r="BB79" s="33">
        <f>all!BB80</f>
        <v>1.1031521730311E-2</v>
      </c>
      <c r="BC79" s="33">
        <f>all!BC80</f>
        <v>0.145086132947715</v>
      </c>
      <c r="BD79" s="33">
        <f>all!BD80</f>
        <v>4.52630785455016E-2</v>
      </c>
      <c r="BE79" s="33">
        <f>all!BE80</f>
        <v>0.39344715965251698</v>
      </c>
      <c r="BF79" s="33">
        <f>all!BF80</f>
        <v>4.6757027067446499E-2</v>
      </c>
      <c r="BG79" s="33">
        <f>all!BG80</f>
        <v>1.1417667164419601E-2</v>
      </c>
      <c r="BH79" s="33">
        <f>all!BH80</f>
        <v>4.0534684740693203E-2</v>
      </c>
      <c r="BI79" s="33">
        <f>all!BI80</f>
        <v>9.7356509258013004E-3</v>
      </c>
      <c r="BJ79" s="33"/>
      <c r="BK79" s="33">
        <f>all!BK80</f>
        <v>8.7960135086226305</v>
      </c>
      <c r="BL79" s="33">
        <f>all!BL80</f>
        <v>36999.711426898197</v>
      </c>
      <c r="BM79" s="33">
        <f>all!BM80</f>
        <v>13.5149562885117</v>
      </c>
      <c r="BN79" s="33">
        <f>all!BN80</f>
        <v>45.721448053604902</v>
      </c>
      <c r="BO79" s="33">
        <f>all!BO80</f>
        <v>0.52281502067558605</v>
      </c>
      <c r="BP79" s="33">
        <f>all!BP80</f>
        <v>0.74130057840541297</v>
      </c>
      <c r="BQ79" s="33">
        <f>all!BQ80</f>
        <v>2.19421536236677E-2</v>
      </c>
      <c r="BR79" s="33">
        <f>all!BR80</f>
        <v>0.63794656960824903</v>
      </c>
      <c r="BS79" s="33">
        <f>all!BS80</f>
        <v>108.652406084213</v>
      </c>
      <c r="BT79" s="33">
        <f>all!BT80</f>
        <v>3.0700675731262601</v>
      </c>
      <c r="BU79" s="33">
        <f>all!BU80</f>
        <v>0.30407528412866403</v>
      </c>
      <c r="BV79" s="33">
        <f>all!BV80</f>
        <v>0.18756001873540501</v>
      </c>
      <c r="BW79" s="33">
        <f>all!BW80</f>
        <v>5.4181125840367802E-4</v>
      </c>
      <c r="BX79" s="33">
        <f>all!BX80</f>
        <v>4.28744112675827E-2</v>
      </c>
      <c r="BY79" s="33">
        <f>all!BY80</f>
        <v>3.4066633177540999</v>
      </c>
      <c r="BZ79" s="33">
        <f>all!BZ80</f>
        <v>4.6064382399759802</v>
      </c>
      <c r="CA79" s="33">
        <f>all!CA80</f>
        <v>0.21837185983262999</v>
      </c>
      <c r="CB79" s="33">
        <f>all!CB80</f>
        <v>2.62327700562494E-2</v>
      </c>
      <c r="CC79" s="33">
        <f>all!CC80</f>
        <v>43.481193667808903</v>
      </c>
      <c r="CD79" s="33">
        <f>all!CD80</f>
        <v>7.4499942938356899E-3</v>
      </c>
      <c r="CE79" s="33"/>
      <c r="CF79" s="33">
        <f>all!CF80</f>
        <v>36.574876815967599</v>
      </c>
      <c r="CG79" s="33">
        <f>all!CG80</f>
        <v>424669.100341429</v>
      </c>
      <c r="CH79" s="33">
        <f>all!CH80</f>
        <v>12.9655046802709</v>
      </c>
      <c r="CI79" s="33">
        <f>all!CI80</f>
        <v>33.807781684660497</v>
      </c>
      <c r="CJ79" s="33">
        <f>all!CJ80</f>
        <v>2.21086356787078</v>
      </c>
      <c r="CK79" s="33">
        <f>all!CK80</f>
        <v>1.5232750576751</v>
      </c>
      <c r="CL79" s="33">
        <f>all!CL80</f>
        <v>5.5540281256006997E-2</v>
      </c>
      <c r="CM79" s="33">
        <f>all!CM80</f>
        <v>0.74862871043404899</v>
      </c>
      <c r="CN79" s="33">
        <f>all!CN80</f>
        <v>142.627733481311</v>
      </c>
      <c r="CO79" s="33">
        <f>all!CO80</f>
        <v>4.2867018392515099</v>
      </c>
      <c r="CP79" s="33">
        <f>all!CP80</f>
        <v>0.49829622666721501</v>
      </c>
      <c r="CQ79" s="33">
        <f>all!CQ80</f>
        <v>0.211520153993909</v>
      </c>
      <c r="CR79" s="33">
        <f>all!CR80</f>
        <v>1.0538228878288768E-2</v>
      </c>
      <c r="CS79" s="33">
        <f>all!CS80</f>
        <v>0.145086132947715</v>
      </c>
      <c r="CT79" s="33">
        <f>all!CT80</f>
        <v>5.0651096573104297</v>
      </c>
      <c r="CU79" s="33">
        <f>all!CU80</f>
        <v>12.796609469136399</v>
      </c>
      <c r="CV79" s="33">
        <f>all!CV80</f>
        <v>0.211514814467999</v>
      </c>
      <c r="CW79" s="33">
        <f>all!CW80</f>
        <v>4.3192269917117998E-2</v>
      </c>
      <c r="CX79" s="33">
        <f>all!CX80</f>
        <v>68.596805659209295</v>
      </c>
      <c r="CY79" s="33">
        <f>all!CY80</f>
        <v>9.7356509258013004E-3</v>
      </c>
      <c r="CZ79" s="33"/>
      <c r="DA79" s="33">
        <f>all!DA80</f>
        <v>0.66574764633464867</v>
      </c>
      <c r="DB79" s="33">
        <f>all!DB80</f>
        <v>7604.4247531816454</v>
      </c>
      <c r="DC79" s="33">
        <f>all!DC80</f>
        <v>0.22000340521592074</v>
      </c>
      <c r="DD79" s="33">
        <f>all!DD80</f>
        <v>0.57600653028552617</v>
      </c>
      <c r="DE79" s="33">
        <f>all!DE80</f>
        <v>3.4791545775828221E-2</v>
      </c>
      <c r="DF79" s="33">
        <f>all!DF80</f>
        <v>2.3295229510247744E-2</v>
      </c>
      <c r="DG79" s="33">
        <f>all!DG80</f>
        <v>7.965847891801414E-4</v>
      </c>
      <c r="DH79" s="33">
        <f>all!DH80</f>
        <v>1.0310270078970514E-2</v>
      </c>
      <c r="DI79" s="33">
        <f>all!DI80</f>
        <v>1.9036931069452734</v>
      </c>
      <c r="DJ79" s="33">
        <f>all!DJ80</f>
        <v>5.4289536971270397E-2</v>
      </c>
      <c r="DK79" s="33">
        <f>all!DK80</f>
        <v>4.6194914411032632E-3</v>
      </c>
      <c r="DL79" s="33">
        <f>all!DL80</f>
        <v>1.8816677548808302E-3</v>
      </c>
      <c r="DM79" s="33">
        <f>all!DM80</f>
        <v>9.1782027890128449E-5</v>
      </c>
      <c r="DN79" s="33">
        <f>all!DN80</f>
        <v>1.2221896465985595E-3</v>
      </c>
      <c r="DO79" s="33">
        <f>all!DO80</f>
        <v>4.1599126620486447E-2</v>
      </c>
      <c r="DP79" s="33">
        <f>all!DP80</f>
        <v>0.10028690806533229</v>
      </c>
      <c r="DQ79" s="33">
        <f>all!DQ80</f>
        <v>1.0738615996878605E-3</v>
      </c>
      <c r="DR79" s="33">
        <f>all!DR80</f>
        <v>2.1132974131016574E-4</v>
      </c>
      <c r="DS79" s="33">
        <f>all!DS80</f>
        <v>0.33106566437842327</v>
      </c>
      <c r="DT79" s="33">
        <f>all!DT80</f>
        <v>4.6586435175404031E-5</v>
      </c>
      <c r="DU79" s="33"/>
      <c r="DV79" s="33">
        <f>all!DV80</f>
        <v>8.7489855046118652E-3</v>
      </c>
      <c r="DW79" s="33">
        <f>all!DW80</f>
        <v>99.934265337312226</v>
      </c>
      <c r="DX79" s="33">
        <f>all!DX80</f>
        <v>2.8911955059797629E-3</v>
      </c>
      <c r="DY79" s="33">
        <f>all!DY80</f>
        <v>7.5696441613804406E-3</v>
      </c>
      <c r="DZ79" s="33">
        <f>all!DZ80</f>
        <v>4.5721638123937794E-4</v>
      </c>
      <c r="EA79" s="33">
        <f>all!EA80</f>
        <v>3.0613645640936433E-4</v>
      </c>
      <c r="EB79" s="33">
        <f>all!EB80</f>
        <v>1.0468394161213634E-5</v>
      </c>
      <c r="EC79" s="33">
        <f>all!EC80</f>
        <v>1.3549338697053953E-4</v>
      </c>
      <c r="ED79" s="33">
        <f>all!ED80</f>
        <v>2.5017562569829389E-2</v>
      </c>
      <c r="EE79" s="33">
        <f>all!EE80</f>
        <v>7.1345107208231747E-4</v>
      </c>
      <c r="EF79" s="33">
        <f>all!EF80</f>
        <v>6.0707482601561232E-5</v>
      </c>
      <c r="EG79" s="33">
        <f>all!EG80</f>
        <v>2.4728114327681312E-5</v>
      </c>
      <c r="EH79" s="33">
        <f>all!EH80</f>
        <v>1.2061621787408847E-6</v>
      </c>
      <c r="EI79" s="33">
        <f>all!EI80</f>
        <v>1.6061520548887568E-5</v>
      </c>
      <c r="EJ79" s="33">
        <f>all!EJ80</f>
        <v>5.4667884717418008E-4</v>
      </c>
      <c r="EK79" s="33">
        <f>all!EK80</f>
        <v>1.3179298639606327E-3</v>
      </c>
      <c r="EL79" s="33">
        <f>all!EL80</f>
        <v>1.4112253526324529E-5</v>
      </c>
      <c r="EM79" s="33">
        <f>all!EM80</f>
        <v>2.777209733440989E-6</v>
      </c>
      <c r="EN79" s="33">
        <f>all!EN80</f>
        <v>4.3507306629899153E-3</v>
      </c>
      <c r="EO79" s="33">
        <f>all!EO80</f>
        <v>6.1222003307882751E-7</v>
      </c>
      <c r="EP79" s="33"/>
      <c r="EQ79" s="33">
        <f>all!EQ80</f>
        <v>199.86853067462445</v>
      </c>
    </row>
    <row r="80" spans="1:147" s="3" customFormat="1">
      <c r="A80" s="33" t="str">
        <f>all!A81</f>
        <v>LM-JB-7A-16</v>
      </c>
      <c r="B80" s="33" t="str">
        <f>all!B81</f>
        <v>Fakos</v>
      </c>
      <c r="C80" s="33" t="str">
        <f>all!C81</f>
        <v>epithermal</v>
      </c>
      <c r="D80" s="33" t="str">
        <f>all!D81</f>
        <v>epithermal IS</v>
      </c>
      <c r="E80" s="33" t="str">
        <f>all!E81</f>
        <v>pyrite</v>
      </c>
      <c r="F80" s="33" t="str">
        <f>all!F81</f>
        <v xml:space="preserve">euhedral  </v>
      </c>
      <c r="G80" s="33">
        <f>all!G81</f>
        <v>23.079719461533699</v>
      </c>
      <c r="H80" s="33">
        <f>all!H81</f>
        <v>412709.59920305898</v>
      </c>
      <c r="I80" s="33">
        <f>all!I81</f>
        <v>13.2951406174905</v>
      </c>
      <c r="J80" s="33">
        <f>all!J81</f>
        <v>31.898098589836799</v>
      </c>
      <c r="K80" s="33">
        <f>all!K81</f>
        <v>10.511961190034301</v>
      </c>
      <c r="L80" s="33">
        <f>all!L81</f>
        <v>1.03324869881194</v>
      </c>
      <c r="M80" s="33">
        <f>all!M81</f>
        <v>4.2820995314949997E-2</v>
      </c>
      <c r="N80" s="33">
        <f>all!N81</f>
        <v>0.40072516829139299</v>
      </c>
      <c r="O80" s="33">
        <f>all!O81</f>
        <v>69.239013488951301</v>
      </c>
      <c r="P80" s="33">
        <f>all!P81</f>
        <v>4.5036625243416104</v>
      </c>
      <c r="Q80" s="33">
        <f>all!Q81</f>
        <v>1.00721978931791</v>
      </c>
      <c r="R80" s="33">
        <f>all!R81</f>
        <v>0.15578947852059499</v>
      </c>
      <c r="S80" s="33">
        <f>all!S81</f>
        <v>9.2474168232962069E-3</v>
      </c>
      <c r="T80" s="33">
        <f>all!T81</f>
        <v>0.111556812777798</v>
      </c>
      <c r="U80" s="33">
        <f>all!U81</f>
        <v>0.84352186548677</v>
      </c>
      <c r="V80" s="33">
        <f>all!V81</f>
        <v>11.004368678631</v>
      </c>
      <c r="W80" s="33">
        <f>all!W81</f>
        <v>4.8745192911296802E-2</v>
      </c>
      <c r="X80" s="33">
        <f>all!X81</f>
        <v>1.7389565170464302E-2</v>
      </c>
      <c r="Y80" s="33">
        <f>all!Y81</f>
        <v>12.6092095939267</v>
      </c>
      <c r="Z80" s="33">
        <f>all!Z81</f>
        <v>1.58572357657169E-2</v>
      </c>
      <c r="AA80" s="33">
        <f>all!AA81</f>
        <v>0.41680041147426028</v>
      </c>
      <c r="AB80" s="33">
        <f>all!AB81</f>
        <v>0.35717246912215861</v>
      </c>
      <c r="AC80" s="33">
        <f>all!AC81</f>
        <v>1.2575915760298434E-3</v>
      </c>
      <c r="AD80" s="33">
        <f>all!AD81</f>
        <v>0.19201805380447903</v>
      </c>
      <c r="AE80" s="33">
        <f>all!AE81</f>
        <v>1.3791161960572127E-3</v>
      </c>
      <c r="AF80" s="33">
        <f>all!AF81</f>
        <v>6.6897283228050816E-2</v>
      </c>
      <c r="AG80" s="33">
        <f>all!AG81</f>
        <v>7.575849088747931E-2</v>
      </c>
      <c r="AH80" s="33">
        <f>all!AH81</f>
        <v>7.9879692839989219E-2</v>
      </c>
      <c r="AI80" s="33">
        <f>all!AI81</f>
        <v>1.1927091425310554E-3</v>
      </c>
      <c r="AJ80" s="33">
        <f>all!AJ81</f>
        <v>0.33874500871519864</v>
      </c>
      <c r="AK80" s="33">
        <f>all!AK81</f>
        <v>1.3079639900601997E-3</v>
      </c>
      <c r="AL80" s="33">
        <f>all!AL81</f>
        <v>6.3445877689858349E-2</v>
      </c>
      <c r="AM80" s="33">
        <f>all!AM81</f>
        <v>7.575849088747931E-2</v>
      </c>
      <c r="AN80" s="33"/>
      <c r="AO80" s="33"/>
      <c r="AP80" s="33">
        <f>all!AP81</f>
        <v>0.22808664668706799</v>
      </c>
      <c r="AQ80" s="33">
        <f>all!AQ81</f>
        <v>8.4871155936699392</v>
      </c>
      <c r="AR80" s="33">
        <f>all!AR81</f>
        <v>3.9520079442913303E-2</v>
      </c>
      <c r="AS80" s="33">
        <f>all!AS81</f>
        <v>0.29920492369563201</v>
      </c>
      <c r="AT80" s="33">
        <f>all!AT81</f>
        <v>0.20979190995386299</v>
      </c>
      <c r="AU80" s="33">
        <f>all!AU81</f>
        <v>1.03324869881194</v>
      </c>
      <c r="AV80" s="33">
        <f>all!AV81</f>
        <v>4.2820995314949997E-2</v>
      </c>
      <c r="AW80" s="33">
        <f>all!AW81</f>
        <v>0.372618795661947</v>
      </c>
      <c r="AX80" s="33">
        <f>all!AX81</f>
        <v>0.22540178713846101</v>
      </c>
      <c r="AY80" s="33">
        <f>all!AY81</f>
        <v>1.50013931766268</v>
      </c>
      <c r="AZ80" s="33">
        <f>all!AZ81</f>
        <v>2.9557352514508299E-2</v>
      </c>
      <c r="BA80" s="33">
        <f>all!BA81</f>
        <v>0.15578947852059499</v>
      </c>
      <c r="BB80" s="33">
        <f>all!BB81</f>
        <v>9.6267099867407193E-3</v>
      </c>
      <c r="BC80" s="33">
        <f>all!BC81</f>
        <v>0.111556812777798</v>
      </c>
      <c r="BD80" s="33">
        <f>all!BD81</f>
        <v>7.0175256228339603E-2</v>
      </c>
      <c r="BE80" s="33">
        <f>all!BE81</f>
        <v>0.333649787384662</v>
      </c>
      <c r="BF80" s="33">
        <f>all!BF81</f>
        <v>2.0721311677135801E-2</v>
      </c>
      <c r="BG80" s="33">
        <f>all!BG81</f>
        <v>1.7389565170464302E-2</v>
      </c>
      <c r="BH80" s="33">
        <f>all!BH81</f>
        <v>3.5130856225648301E-2</v>
      </c>
      <c r="BI80" s="33">
        <f>all!BI81</f>
        <v>1.58572357657169E-2</v>
      </c>
      <c r="BJ80" s="33"/>
      <c r="BK80" s="33">
        <f>all!BK81</f>
        <v>6.3866369516397103</v>
      </c>
      <c r="BL80" s="33">
        <f>all!BL81</f>
        <v>28441.5409350925</v>
      </c>
      <c r="BM80" s="33">
        <f>all!BM81</f>
        <v>10.727961819924101</v>
      </c>
      <c r="BN80" s="33">
        <f>all!BN81</f>
        <v>14.533555600020801</v>
      </c>
      <c r="BO80" s="33">
        <f>all!BO81</f>
        <v>3.8413052259876199</v>
      </c>
      <c r="BP80" s="33">
        <f>all!BP81</f>
        <v>0.78654816855687004</v>
      </c>
      <c r="BQ80" s="33">
        <f>all!BQ81</f>
        <v>3.7274872388274399E-2</v>
      </c>
      <c r="BR80" s="33">
        <f>all!BR81</f>
        <v>0.27673434098322702</v>
      </c>
      <c r="BS80" s="33">
        <f>all!BS81</f>
        <v>38.257537068540898</v>
      </c>
      <c r="BT80" s="33">
        <f>all!BT81</f>
        <v>2.3770525731455701</v>
      </c>
      <c r="BU80" s="33">
        <f>all!BU81</f>
        <v>0.39087884833638498</v>
      </c>
      <c r="BV80" s="33">
        <f>all!BV81</f>
        <v>9.2265827969662595E-2</v>
      </c>
      <c r="BW80" s="33">
        <f>all!BW81</f>
        <v>3.7683486117932202E-3</v>
      </c>
      <c r="BX80" s="33">
        <f>all!BX81</f>
        <v>4.64081453235606E-2</v>
      </c>
      <c r="BY80" s="33">
        <f>all!BY81</f>
        <v>0.42109465525509199</v>
      </c>
      <c r="BZ80" s="33">
        <f>all!BZ81</f>
        <v>5.4608133109060999</v>
      </c>
      <c r="CA80" s="33">
        <f>all!CA81</f>
        <v>3.3766022457565603E-2</v>
      </c>
      <c r="CB80" s="33">
        <f>all!CB81</f>
        <v>2.28369394141902E-2</v>
      </c>
      <c r="CC80" s="33">
        <f>all!CC81</f>
        <v>4.4852293877777001</v>
      </c>
      <c r="CD80" s="33">
        <f>all!CD81</f>
        <v>6.3774313021061901E-3</v>
      </c>
      <c r="CE80" s="33"/>
      <c r="CF80" s="33">
        <f>all!CF81</f>
        <v>23.079719461533699</v>
      </c>
      <c r="CG80" s="33">
        <f>all!CG81</f>
        <v>412709.59920305898</v>
      </c>
      <c r="CH80" s="33">
        <f>all!CH81</f>
        <v>13.2951406174905</v>
      </c>
      <c r="CI80" s="33">
        <f>all!CI81</f>
        <v>31.898098589836799</v>
      </c>
      <c r="CJ80" s="33">
        <f>all!CJ81</f>
        <v>10.511961190034301</v>
      </c>
      <c r="CK80" s="33">
        <f>all!CK81</f>
        <v>1.03324869881194</v>
      </c>
      <c r="CL80" s="33">
        <f>all!CL81</f>
        <v>4.2820995314949997E-2</v>
      </c>
      <c r="CM80" s="33">
        <f>all!CM81</f>
        <v>0.40072516829139299</v>
      </c>
      <c r="CN80" s="33">
        <f>all!CN81</f>
        <v>69.239013488951301</v>
      </c>
      <c r="CO80" s="33">
        <f>all!CO81</f>
        <v>4.5036625243416104</v>
      </c>
      <c r="CP80" s="33">
        <f>all!CP81</f>
        <v>1.00721978931791</v>
      </c>
      <c r="CQ80" s="33">
        <f>all!CQ81</f>
        <v>0.15578947852059499</v>
      </c>
      <c r="CR80" s="33">
        <f>all!CR81</f>
        <v>9.2474168232962069E-3</v>
      </c>
      <c r="CS80" s="33">
        <f>all!CS81</f>
        <v>0.111556812777798</v>
      </c>
      <c r="CT80" s="33">
        <f>all!CT81</f>
        <v>0.84352186548677</v>
      </c>
      <c r="CU80" s="33">
        <f>all!CU81</f>
        <v>11.004368678631</v>
      </c>
      <c r="CV80" s="33">
        <f>all!CV81</f>
        <v>4.8745192911296802E-2</v>
      </c>
      <c r="CW80" s="33">
        <f>all!CW81</f>
        <v>1.7389565170464302E-2</v>
      </c>
      <c r="CX80" s="33">
        <f>all!CX81</f>
        <v>12.6092095939267</v>
      </c>
      <c r="CY80" s="33">
        <f>all!CY81</f>
        <v>1.58572357657169E-2</v>
      </c>
      <c r="CZ80" s="33"/>
      <c r="DA80" s="33">
        <f>all!DA81</f>
        <v>0.42010446096354276</v>
      </c>
      <c r="DB80" s="33">
        <f>all!DB81</f>
        <v>7390.2694816556359</v>
      </c>
      <c r="DC80" s="33">
        <f>all!DC81</f>
        <v>0.22559678784607826</v>
      </c>
      <c r="DD80" s="33">
        <f>all!DD81</f>
        <v>0.54346994022900019</v>
      </c>
      <c r="DE80" s="33">
        <f>all!DE81</f>
        <v>0.16542286202175277</v>
      </c>
      <c r="DF80" s="33">
        <f>all!DF81</f>
        <v>1.580132587264016E-2</v>
      </c>
      <c r="DG80" s="33">
        <f>all!DG81</f>
        <v>6.1415881868178356E-4</v>
      </c>
      <c r="DH80" s="33">
        <f>all!DH81</f>
        <v>5.518870242272318E-3</v>
      </c>
      <c r="DI80" s="33">
        <f>all!DI81</f>
        <v>0.92415289434490588</v>
      </c>
      <c r="DJ80" s="33">
        <f>all!DJ81</f>
        <v>5.7037266012431746E-2</v>
      </c>
      <c r="DK80" s="33">
        <f>all!DK81</f>
        <v>9.3375043740222784E-3</v>
      </c>
      <c r="DL80" s="33">
        <f>all!DL81</f>
        <v>1.3858917589968508E-3</v>
      </c>
      <c r="DM80" s="33">
        <f>all!DM81</f>
        <v>8.053978316375662E-5</v>
      </c>
      <c r="DN80" s="33">
        <f>all!DN81</f>
        <v>9.3974233660010112E-4</v>
      </c>
      <c r="DO80" s="33">
        <f>all!DO81</f>
        <v>6.9277419964419345E-3</v>
      </c>
      <c r="DP80" s="33">
        <f>all!DP81</f>
        <v>8.6241133845070539E-2</v>
      </c>
      <c r="DQ80" s="33">
        <f>all!DQ81</f>
        <v>2.4747954874214324E-4</v>
      </c>
      <c r="DR80" s="33">
        <f>all!DR81</f>
        <v>8.5083102046323267E-5</v>
      </c>
      <c r="DS80" s="33">
        <f>all!DS81</f>
        <v>6.0855258657947393E-2</v>
      </c>
      <c r="DT80" s="33">
        <f>all!DT81</f>
        <v>7.587906465533703E-5</v>
      </c>
      <c r="DU80" s="33"/>
      <c r="DV80" s="33">
        <f>all!DV81</f>
        <v>5.6818290461647771E-3</v>
      </c>
      <c r="DW80" s="33">
        <f>all!DW81</f>
        <v>99.951920775961668</v>
      </c>
      <c r="DX80" s="33">
        <f>all!DX81</f>
        <v>3.0511515611269767E-3</v>
      </c>
      <c r="DY80" s="33">
        <f>all!DY81</f>
        <v>7.3503225484162172E-3</v>
      </c>
      <c r="DZ80" s="33">
        <f>all!DZ81</f>
        <v>2.2373112158322671E-3</v>
      </c>
      <c r="EA80" s="33">
        <f>all!EA81</f>
        <v>2.137097809082135E-4</v>
      </c>
      <c r="EB80" s="33">
        <f>all!EB81</f>
        <v>8.3063755308402514E-6</v>
      </c>
      <c r="EC80" s="33">
        <f>all!EC81</f>
        <v>7.4641619307343004E-5</v>
      </c>
      <c r="ED80" s="33">
        <f>all!ED81</f>
        <v>1.2498983576948527E-2</v>
      </c>
      <c r="EE80" s="33">
        <f>all!EE81</f>
        <v>7.7141764693468826E-4</v>
      </c>
      <c r="EF80" s="33">
        <f>all!EF81</f>
        <v>1.2628788432602372E-4</v>
      </c>
      <c r="EG80" s="33">
        <f>all!EG81</f>
        <v>1.8743909629162575E-5</v>
      </c>
      <c r="EH80" s="33">
        <f>all!EH81</f>
        <v>1.0892845039114154E-6</v>
      </c>
      <c r="EI80" s="33">
        <f>all!EI81</f>
        <v>1.2709827674190245E-5</v>
      </c>
      <c r="EJ80" s="33">
        <f>all!EJ81</f>
        <v>9.3696328787937474E-5</v>
      </c>
      <c r="EK80" s="33">
        <f>all!EK81</f>
        <v>1.1663941347617099E-3</v>
      </c>
      <c r="EL80" s="33">
        <f>all!EL81</f>
        <v>3.3471115378060407E-6</v>
      </c>
      <c r="EM80" s="33">
        <f>all!EM81</f>
        <v>1.1507319856490499E-6</v>
      </c>
      <c r="EN80" s="33">
        <f>all!EN81</f>
        <v>8.23055235979992E-4</v>
      </c>
      <c r="EO80" s="33">
        <f>all!EO81</f>
        <v>1.0262492156490652E-6</v>
      </c>
      <c r="EP80" s="33"/>
      <c r="EQ80" s="33">
        <f>all!EQ81</f>
        <v>199.90384155192334</v>
      </c>
    </row>
    <row r="81" spans="1:147" s="3" customFormat="1">
      <c r="A81" s="33" t="str">
        <f>all!A82</f>
        <v>LM-JB-7A-17</v>
      </c>
      <c r="B81" s="33" t="str">
        <f>all!B82</f>
        <v>Fakos</v>
      </c>
      <c r="C81" s="33" t="str">
        <f>all!C82</f>
        <v>epithermal</v>
      </c>
      <c r="D81" s="33" t="str">
        <f>all!D82</f>
        <v>epithermal IS</v>
      </c>
      <c r="E81" s="33" t="str">
        <f>all!E82</f>
        <v>pyrite</v>
      </c>
      <c r="F81" s="33" t="str">
        <f>all!F82</f>
        <v xml:space="preserve">euhedral  </v>
      </c>
      <c r="G81" s="33">
        <f>all!G82</f>
        <v>52.534035402897302</v>
      </c>
      <c r="H81" s="33">
        <f>all!H82</f>
        <v>431039.18396389397</v>
      </c>
      <c r="I81" s="33">
        <f>all!I82</f>
        <v>83.575257494763704</v>
      </c>
      <c r="J81" s="33">
        <f>all!J82</f>
        <v>292.15911744966502</v>
      </c>
      <c r="K81" s="33">
        <f>all!K82</f>
        <v>15.194007793426399</v>
      </c>
      <c r="L81" s="33">
        <f>all!L82</f>
        <v>1.73268650685072</v>
      </c>
      <c r="M81" s="33">
        <f>all!M82</f>
        <v>5.5223990144719702E-2</v>
      </c>
      <c r="N81" s="33">
        <f>all!N82</f>
        <v>0.52111227056797205</v>
      </c>
      <c r="O81" s="33">
        <f>all!O82</f>
        <v>52.2252407392047</v>
      </c>
      <c r="P81" s="33">
        <f>all!P82</f>
        <v>5.7876004975450899</v>
      </c>
      <c r="Q81" s="33">
        <f>all!Q82</f>
        <v>24.701139371882899</v>
      </c>
      <c r="R81" s="33">
        <f>all!R82</f>
        <v>0.18329889171732799</v>
      </c>
      <c r="S81" s="33">
        <f>all!S82</f>
        <v>5.4691852245363666E-3</v>
      </c>
      <c r="T81" s="33">
        <f>all!T82</f>
        <v>0.12002427299839501</v>
      </c>
      <c r="U81" s="33">
        <f>all!U82</f>
        <v>9.6012398791913505</v>
      </c>
      <c r="V81" s="33">
        <f>all!V82</f>
        <v>60.442270358937101</v>
      </c>
      <c r="W81" s="33">
        <f>all!W82</f>
        <v>2.0807345747517001</v>
      </c>
      <c r="X81" s="33">
        <f>all!X82</f>
        <v>0.51222443620552405</v>
      </c>
      <c r="Y81" s="33">
        <f>all!Y82</f>
        <v>150.339088612887</v>
      </c>
      <c r="Z81" s="33">
        <f>all!Z82</f>
        <v>0.89677382937457695</v>
      </c>
      <c r="AA81" s="33">
        <f>all!AA82</f>
        <v>0.2860607542366449</v>
      </c>
      <c r="AB81" s="33">
        <f>all!AB82</f>
        <v>3.8496977405841341E-2</v>
      </c>
      <c r="AC81" s="33">
        <f>all!AC82</f>
        <v>5.9650077544617089E-3</v>
      </c>
      <c r="AD81" s="33">
        <f>all!AD82</f>
        <v>1.6002847724936387</v>
      </c>
      <c r="AE81" s="33">
        <f>all!AE82</f>
        <v>3.4071274538883724E-3</v>
      </c>
      <c r="AF81" s="33">
        <f>all!AF82</f>
        <v>6.3863895729166578E-2</v>
      </c>
      <c r="AG81" s="33">
        <f>all!AG82</f>
        <v>0.29555564783549143</v>
      </c>
      <c r="AH81" s="33">
        <f>all!AH82</f>
        <v>0.1643028409962406</v>
      </c>
      <c r="AI81" s="33">
        <f>all!AI82</f>
        <v>1.0730135404378061E-2</v>
      </c>
      <c r="AJ81" s="33">
        <f>all!AJ82</f>
        <v>6.9250166509001829E-2</v>
      </c>
      <c r="AK81" s="33">
        <f>all!AK82</f>
        <v>6.1289004851419904E-3</v>
      </c>
      <c r="AL81" s="33">
        <f>all!AL82</f>
        <v>0.11488136760802566</v>
      </c>
      <c r="AM81" s="33">
        <f>all!AM82</f>
        <v>0.29555564783549143</v>
      </c>
      <c r="AN81" s="33"/>
      <c r="AO81" s="33"/>
      <c r="AP81" s="33">
        <f>all!AP82</f>
        <v>0.270921933818978</v>
      </c>
      <c r="AQ81" s="33">
        <f>all!AQ82</f>
        <v>4.4881091703907101</v>
      </c>
      <c r="AR81" s="33">
        <f>all!AR82</f>
        <v>6.95569450680492E-2</v>
      </c>
      <c r="AS81" s="33">
        <f>all!AS82</f>
        <v>0.31157517014493602</v>
      </c>
      <c r="AT81" s="33">
        <f>all!AT82</f>
        <v>0.21068063407044901</v>
      </c>
      <c r="AU81" s="33">
        <f>all!AU82</f>
        <v>1.73268650685072</v>
      </c>
      <c r="AV81" s="33">
        <f>all!AV82</f>
        <v>5.5223990144719702E-2</v>
      </c>
      <c r="AW81" s="33">
        <f>all!AW82</f>
        <v>0.48158116616277402</v>
      </c>
      <c r="AX81" s="33">
        <f>all!AX82</f>
        <v>0.24715504377561701</v>
      </c>
      <c r="AY81" s="33">
        <f>all!AY82</f>
        <v>1.4028155038579</v>
      </c>
      <c r="AZ81" s="33">
        <f>all!AZ82</f>
        <v>3.0468497528063101E-2</v>
      </c>
      <c r="BA81" s="33">
        <f>all!BA82</f>
        <v>0.18329889171732799</v>
      </c>
      <c r="BB81" s="33">
        <f>all!BB82</f>
        <v>5.87726775273091E-3</v>
      </c>
      <c r="BC81" s="33">
        <f>all!BC82</f>
        <v>0.12002427299839501</v>
      </c>
      <c r="BD81" s="33">
        <f>all!BD82</f>
        <v>0.12104609883404301</v>
      </c>
      <c r="BE81" s="33">
        <f>all!BE82</f>
        <v>0.164043517086017</v>
      </c>
      <c r="BF81" s="33">
        <f>all!BF82</f>
        <v>3.7119876764107697E-2</v>
      </c>
      <c r="BG81" s="33">
        <f>all!BG82</f>
        <v>7.9035510056468406E-3</v>
      </c>
      <c r="BH81" s="33">
        <f>all!BH82</f>
        <v>3.3733399803358398E-2</v>
      </c>
      <c r="BI81" s="33">
        <f>all!BI82</f>
        <v>1.4255628256153599E-2</v>
      </c>
      <c r="BJ81" s="33"/>
      <c r="BK81" s="33">
        <f>all!BK82</f>
        <v>14.8762100682351</v>
      </c>
      <c r="BL81" s="33">
        <f>all!BL82</f>
        <v>26295.354037467201</v>
      </c>
      <c r="BM81" s="33">
        <f>all!BM82</f>
        <v>29.910038778629701</v>
      </c>
      <c r="BN81" s="33">
        <f>all!BN82</f>
        <v>93.552498623363206</v>
      </c>
      <c r="BO81" s="33">
        <f>all!BO82</f>
        <v>5.9171196481580397</v>
      </c>
      <c r="BP81" s="33">
        <f>all!BP82</f>
        <v>1.54642110293047</v>
      </c>
      <c r="BQ81" s="33">
        <f>all!BQ82</f>
        <v>0.12891055996680101</v>
      </c>
      <c r="BR81" s="33">
        <f>all!BR82</f>
        <v>0.65396790889239298</v>
      </c>
      <c r="BS81" s="33">
        <f>all!BS82</f>
        <v>23.9169636149384</v>
      </c>
      <c r="BT81" s="33">
        <f>all!BT82</f>
        <v>2.5005889011841602</v>
      </c>
      <c r="BU81" s="33">
        <f>all!BU82</f>
        <v>7.0527503233731004</v>
      </c>
      <c r="BV81" s="33">
        <f>all!BV82</f>
        <v>9.7092996839600806E-2</v>
      </c>
      <c r="BW81" s="33">
        <f>all!BW82</f>
        <v>4.8333777511784604E-3</v>
      </c>
      <c r="BX81" s="33">
        <f>all!BX82</f>
        <v>6.4192746747594898E-2</v>
      </c>
      <c r="BY81" s="33">
        <f>all!BY82</f>
        <v>2.5583248326128998</v>
      </c>
      <c r="BZ81" s="33">
        <f>all!BZ82</f>
        <v>17.469751260641299</v>
      </c>
      <c r="CA81" s="33">
        <f>all!CA82</f>
        <v>1.03836185822928</v>
      </c>
      <c r="CB81" s="33">
        <f>all!CB82</f>
        <v>0.32497377004382699</v>
      </c>
      <c r="CC81" s="33">
        <f>all!CC82</f>
        <v>26.4529267996224</v>
      </c>
      <c r="CD81" s="33">
        <f>all!CD82</f>
        <v>0.446104610844616</v>
      </c>
      <c r="CE81" s="33"/>
      <c r="CF81" s="33">
        <f>all!CF82</f>
        <v>52.534035402897302</v>
      </c>
      <c r="CG81" s="33">
        <f>all!CG82</f>
        <v>431039.18396389397</v>
      </c>
      <c r="CH81" s="33">
        <f>all!CH82</f>
        <v>83.575257494763704</v>
      </c>
      <c r="CI81" s="33">
        <f>all!CI82</f>
        <v>292.15911744966502</v>
      </c>
      <c r="CJ81" s="33">
        <f>all!CJ82</f>
        <v>15.194007793426399</v>
      </c>
      <c r="CK81" s="33">
        <f>all!CK82</f>
        <v>1.73268650685072</v>
      </c>
      <c r="CL81" s="33">
        <f>all!CL82</f>
        <v>5.5223990144719702E-2</v>
      </c>
      <c r="CM81" s="33">
        <f>all!CM82</f>
        <v>0.52111227056797205</v>
      </c>
      <c r="CN81" s="33">
        <f>all!CN82</f>
        <v>52.2252407392047</v>
      </c>
      <c r="CO81" s="33">
        <f>all!CO82</f>
        <v>5.7876004975450899</v>
      </c>
      <c r="CP81" s="33">
        <f>all!CP82</f>
        <v>24.701139371882899</v>
      </c>
      <c r="CQ81" s="33">
        <f>all!CQ82</f>
        <v>0.18329889171732799</v>
      </c>
      <c r="CR81" s="33">
        <f>all!CR82</f>
        <v>5.4691852245363666E-3</v>
      </c>
      <c r="CS81" s="33">
        <f>all!CS82</f>
        <v>0.12002427299839501</v>
      </c>
      <c r="CT81" s="33">
        <f>all!CT82</f>
        <v>9.6012398791913505</v>
      </c>
      <c r="CU81" s="33">
        <f>all!CU82</f>
        <v>60.442270358937101</v>
      </c>
      <c r="CV81" s="33">
        <f>all!CV82</f>
        <v>2.0807345747517001</v>
      </c>
      <c r="CW81" s="33">
        <f>all!CW82</f>
        <v>0.51222443620552405</v>
      </c>
      <c r="CX81" s="33">
        <f>all!CX82</f>
        <v>150.339088612887</v>
      </c>
      <c r="CY81" s="33">
        <f>all!CY82</f>
        <v>0.89677382937457695</v>
      </c>
      <c r="CZ81" s="33"/>
      <c r="DA81" s="33">
        <f>all!DA82</f>
        <v>0.95624137294896117</v>
      </c>
      <c r="DB81" s="33">
        <f>all!DB82</f>
        <v>7718.4919681957917</v>
      </c>
      <c r="DC81" s="33">
        <f>all!DC82</f>
        <v>1.4181354057604831</v>
      </c>
      <c r="DD81" s="33">
        <f>all!DD82</f>
        <v>4.977716701531433</v>
      </c>
      <c r="DE81" s="33">
        <f>all!DE82</f>
        <v>0.23910250516832529</v>
      </c>
      <c r="DF81" s="33">
        <f>all!DF82</f>
        <v>2.6497729115319162E-2</v>
      </c>
      <c r="DG81" s="33">
        <f>all!DG82</f>
        <v>7.9204839356768501E-4</v>
      </c>
      <c r="DH81" s="33">
        <f>all!DH82</f>
        <v>7.1768664174076853E-3</v>
      </c>
      <c r="DI81" s="33">
        <f>all!DI82</f>
        <v>0.69706520868754407</v>
      </c>
      <c r="DJ81" s="33">
        <f>all!DJ82</f>
        <v>7.3297878641655143E-2</v>
      </c>
      <c r="DK81" s="33">
        <f>all!DK82</f>
        <v>0.22899371058275653</v>
      </c>
      <c r="DL81" s="33">
        <f>all!DL82</f>
        <v>1.6306134783724724E-3</v>
      </c>
      <c r="DM81" s="33">
        <f>all!DM82</f>
        <v>4.7633517606441211E-5</v>
      </c>
      <c r="DN81" s="33">
        <f>all!DN82</f>
        <v>1.0110712913688402E-3</v>
      </c>
      <c r="DO81" s="33">
        <f>all!DO82</f>
        <v>7.8853809783108991E-2</v>
      </c>
      <c r="DP81" s="33">
        <f>all!DP82</f>
        <v>0.47368550438038481</v>
      </c>
      <c r="DQ81" s="33">
        <f>all!DQ82</f>
        <v>1.0563898158096895E-2</v>
      </c>
      <c r="DR81" s="33">
        <f>all!DR82</f>
        <v>2.5061951549149274E-3</v>
      </c>
      <c r="DS81" s="33">
        <f>all!DS82</f>
        <v>0.72557475199269794</v>
      </c>
      <c r="DT81" s="33">
        <f>all!DT82</f>
        <v>4.291186710324562E-3</v>
      </c>
      <c r="DU81" s="33"/>
      <c r="DV81" s="33">
        <f>all!DV82</f>
        <v>1.2371408691985488E-2</v>
      </c>
      <c r="DW81" s="33">
        <f>all!DW82</f>
        <v>99.858279850284461</v>
      </c>
      <c r="DX81" s="33">
        <f>all!DX82</f>
        <v>1.8347180096519443E-2</v>
      </c>
      <c r="DY81" s="33">
        <f>all!DY82</f>
        <v>6.439939685694207E-2</v>
      </c>
      <c r="DZ81" s="33">
        <f>all!DZ82</f>
        <v>3.0933976445639607E-3</v>
      </c>
      <c r="EA81" s="33">
        <f>all!EA82</f>
        <v>3.4281536604527705E-4</v>
      </c>
      <c r="EB81" s="33">
        <f>all!EB82</f>
        <v>1.0247155851914184E-5</v>
      </c>
      <c r="EC81" s="33">
        <f>all!EC82</f>
        <v>9.2850978936125976E-5</v>
      </c>
      <c r="ED81" s="33">
        <f>all!ED82</f>
        <v>9.0183073286644391E-3</v>
      </c>
      <c r="EE81" s="33">
        <f>all!EE82</f>
        <v>9.482940589936906E-4</v>
      </c>
      <c r="EF81" s="33">
        <f>all!EF82</f>
        <v>2.9626147347890704E-3</v>
      </c>
      <c r="EG81" s="33">
        <f>all!EG82</f>
        <v>2.1096123144509265E-5</v>
      </c>
      <c r="EH81" s="33">
        <f>all!EH82</f>
        <v>6.1626042379743783E-7</v>
      </c>
      <c r="EI81" s="33">
        <f>all!EI82</f>
        <v>1.3080772821701668E-5</v>
      </c>
      <c r="EJ81" s="33">
        <f>all!EJ82</f>
        <v>1.0201741268927437E-3</v>
      </c>
      <c r="EK81" s="33">
        <f>all!EK82</f>
        <v>6.1283240110044943E-3</v>
      </c>
      <c r="EL81" s="33">
        <f>all!EL82</f>
        <v>1.366708293443657E-4</v>
      </c>
      <c r="EM81" s="33">
        <f>all!EM82</f>
        <v>3.2423993983558091E-5</v>
      </c>
      <c r="EN81" s="33">
        <f>all!EN82</f>
        <v>9.3871506163818608E-3</v>
      </c>
      <c r="EO81" s="33">
        <f>all!EO82</f>
        <v>5.5517389300280195E-5</v>
      </c>
      <c r="EP81" s="33"/>
      <c r="EQ81" s="33">
        <f>all!EQ82</f>
        <v>199.71655970056892</v>
      </c>
    </row>
    <row r="82" spans="1:147" s="3" customFormat="1">
      <c r="A82" s="33" t="str">
        <f>all!A83</f>
        <v>LM-JB-7A-21</v>
      </c>
      <c r="B82" s="33" t="str">
        <f>all!B83</f>
        <v>Fakos</v>
      </c>
      <c r="C82" s="33" t="str">
        <f>all!C83</f>
        <v>epithermal</v>
      </c>
      <c r="D82" s="33" t="str">
        <f>all!D83</f>
        <v>epithermal IS</v>
      </c>
      <c r="E82" s="33" t="str">
        <f>all!E83</f>
        <v>pyrite</v>
      </c>
      <c r="F82" s="33" t="str">
        <f>all!F83</f>
        <v xml:space="preserve">subhedral  </v>
      </c>
      <c r="G82" s="33">
        <f>all!G83</f>
        <v>116.146526568851</v>
      </c>
      <c r="H82" s="33">
        <f>all!H83</f>
        <v>398259.016319432</v>
      </c>
      <c r="I82" s="33">
        <f>all!I83</f>
        <v>81.788391141533594</v>
      </c>
      <c r="J82" s="33">
        <f>all!J83</f>
        <v>363.00096632072001</v>
      </c>
      <c r="K82" s="33">
        <f>all!K83</f>
        <v>22.029138182332499</v>
      </c>
      <c r="L82" s="33">
        <f>all!L83</f>
        <v>2.1962016713969499</v>
      </c>
      <c r="M82" s="33">
        <f>all!M83</f>
        <v>0.47071758865588997</v>
      </c>
      <c r="N82" s="33">
        <f>all!N83</f>
        <v>0.46538976644310898</v>
      </c>
      <c r="O82" s="33">
        <f>all!O83</f>
        <v>508.35667397431502</v>
      </c>
      <c r="P82" s="33">
        <f>all!P83</f>
        <v>9.1979910854969695</v>
      </c>
      <c r="Q82" s="33">
        <f>all!Q83</f>
        <v>4.3035567190695403</v>
      </c>
      <c r="R82" s="33">
        <f>all!R83</f>
        <v>0.29876451664069298</v>
      </c>
      <c r="S82" s="33">
        <f>all!S83</f>
        <v>7.7347896257212957E-3</v>
      </c>
      <c r="T82" s="33">
        <f>all!T83</f>
        <v>9.9979396084560093E-2</v>
      </c>
      <c r="U82" s="33">
        <f>all!U83</f>
        <v>19.682850407517499</v>
      </c>
      <c r="V82" s="33">
        <f>all!V83</f>
        <v>59.566491622030597</v>
      </c>
      <c r="W82" s="33">
        <f>all!W83</f>
        <v>0.476494787729835</v>
      </c>
      <c r="X82" s="33">
        <f>all!X83</f>
        <v>0.72840563263855396</v>
      </c>
      <c r="Y82" s="33">
        <f>all!Y83</f>
        <v>170.430899451035</v>
      </c>
      <c r="Z82" s="33">
        <f>all!Z83</f>
        <v>0.18036159432256699</v>
      </c>
      <c r="AA82" s="33">
        <f>all!AA83</f>
        <v>0.22531177250165113</v>
      </c>
      <c r="AB82" s="33">
        <f>all!AB83</f>
        <v>5.3969034459854875E-2</v>
      </c>
      <c r="AC82" s="33">
        <f>all!AC83</f>
        <v>1.0582681597264296E-3</v>
      </c>
      <c r="AD82" s="33">
        <f>all!AD83</f>
        <v>0.1608878083612334</v>
      </c>
      <c r="AE82" s="33">
        <f>all!AE83</f>
        <v>4.2739059348086451E-3</v>
      </c>
      <c r="AF82" s="33">
        <f>all!AF83</f>
        <v>0.11548874336119082</v>
      </c>
      <c r="AG82" s="33">
        <f>all!AG83</f>
        <v>5.2618185282826989E-2</v>
      </c>
      <c r="AH82" s="33">
        <f>all!AH83</f>
        <v>2.5251035656864308E-2</v>
      </c>
      <c r="AI82" s="33">
        <f>all!AI83</f>
        <v>2.2052224258874826E-3</v>
      </c>
      <c r="AJ82" s="33">
        <f>all!AJ83</f>
        <v>0.1124608389664981</v>
      </c>
      <c r="AK82" s="33">
        <f>all!AK83</f>
        <v>8.9059782503614592E-3</v>
      </c>
      <c r="AL82" s="33">
        <f>all!AL83</f>
        <v>0.24065579641316845</v>
      </c>
      <c r="AM82" s="33">
        <f>all!AM83</f>
        <v>5.2618185282826989E-2</v>
      </c>
      <c r="AN82" s="33"/>
      <c r="AO82" s="33"/>
      <c r="AP82" s="33">
        <f>all!AP83</f>
        <v>0.30421525960600299</v>
      </c>
      <c r="AQ82" s="33">
        <f>all!AQ83</f>
        <v>7.5311306951815897</v>
      </c>
      <c r="AR82" s="33">
        <f>all!AR83</f>
        <v>3.7981947067236503E-2</v>
      </c>
      <c r="AS82" s="33">
        <f>all!AS83</f>
        <v>0.31599279791164597</v>
      </c>
      <c r="AT82" s="33">
        <f>all!AT83</f>
        <v>0.258112238371072</v>
      </c>
      <c r="AU82" s="33">
        <f>all!AU83</f>
        <v>1.4790484744133601</v>
      </c>
      <c r="AV82" s="33">
        <f>all!AV83</f>
        <v>3.9454660529991199E-2</v>
      </c>
      <c r="AW82" s="33">
        <f>all!AW83</f>
        <v>0.46538976644310898</v>
      </c>
      <c r="AX82" s="33">
        <f>all!AX83</f>
        <v>0.24380811958026399</v>
      </c>
      <c r="AY82" s="33">
        <f>all!AY83</f>
        <v>1.69996622663328</v>
      </c>
      <c r="AZ82" s="33">
        <f>all!AZ83</f>
        <v>4.4520888489250801E-2</v>
      </c>
      <c r="BA82" s="33">
        <f>all!BA83</f>
        <v>0.29876451664069298</v>
      </c>
      <c r="BB82" s="33">
        <f>all!BB83</f>
        <v>8.0747195724088002E-3</v>
      </c>
      <c r="BC82" s="33">
        <f>all!BC83</f>
        <v>9.9979396084560093E-2</v>
      </c>
      <c r="BD82" s="33">
        <f>all!BD83</f>
        <v>0.108816494999179</v>
      </c>
      <c r="BE82" s="33">
        <f>all!BE83</f>
        <v>0.28994202704286998</v>
      </c>
      <c r="BF82" s="33">
        <f>all!BF83</f>
        <v>3.5642742021178397E-2</v>
      </c>
      <c r="BG82" s="33">
        <f>all!BG83</f>
        <v>1.2929794878910701E-2</v>
      </c>
      <c r="BH82" s="33">
        <f>all!BH83</f>
        <v>4.0877843145529801E-2</v>
      </c>
      <c r="BI82" s="33">
        <f>all!BI83</f>
        <v>1.4230166981100001E-2</v>
      </c>
      <c r="BJ82" s="33"/>
      <c r="BK82" s="33">
        <f>all!BK83</f>
        <v>28.252467939130302</v>
      </c>
      <c r="BL82" s="33">
        <f>all!BL83</f>
        <v>15086.7988994072</v>
      </c>
      <c r="BM82" s="33">
        <f>all!BM83</f>
        <v>9.9883900371590197</v>
      </c>
      <c r="BN82" s="33">
        <f>all!BN83</f>
        <v>90.075254214507396</v>
      </c>
      <c r="BO82" s="33">
        <f>all!BO83</f>
        <v>2.87413900959405</v>
      </c>
      <c r="BP82" s="33">
        <f>all!BP83</f>
        <v>1.22423070103469</v>
      </c>
      <c r="BQ82" s="33">
        <f>all!BQ83</f>
        <v>0.14739688969828099</v>
      </c>
      <c r="BR82" s="33">
        <f>all!BR83</f>
        <v>0.41479382534397702</v>
      </c>
      <c r="BS82" s="33">
        <f>all!BS83</f>
        <v>212.19473887237399</v>
      </c>
      <c r="BT82" s="33">
        <f>all!BT83</f>
        <v>2.3452794711926099</v>
      </c>
      <c r="BU82" s="33">
        <f>all!BU83</f>
        <v>1.1277778095889699</v>
      </c>
      <c r="BV82" s="33">
        <f>all!BV83</f>
        <v>0.214214099676798</v>
      </c>
      <c r="BW82" s="33">
        <f>all!BW83</f>
        <v>4.6786518529063296E-3</v>
      </c>
      <c r="BX82" s="33">
        <f>all!BX83</f>
        <v>8.56964569378659E-2</v>
      </c>
      <c r="BY82" s="33">
        <f>all!BY83</f>
        <v>4.9879198966304301</v>
      </c>
      <c r="BZ82" s="33">
        <f>all!BZ83</f>
        <v>13.2733169792856</v>
      </c>
      <c r="CA82" s="33">
        <f>all!CA83</f>
        <v>0.17245220239811601</v>
      </c>
      <c r="CB82" s="33">
        <f>all!CB83</f>
        <v>0.188090335428586</v>
      </c>
      <c r="CC82" s="33">
        <f>all!CC83</f>
        <v>48.771542226185197</v>
      </c>
      <c r="CD82" s="33">
        <f>all!CD83</f>
        <v>5.7177278452322899E-2</v>
      </c>
      <c r="CE82" s="33"/>
      <c r="CF82" s="33">
        <f>all!CF83</f>
        <v>116.146526568851</v>
      </c>
      <c r="CG82" s="33">
        <f>all!CG83</f>
        <v>398259.016319432</v>
      </c>
      <c r="CH82" s="33">
        <f>all!CH83</f>
        <v>81.788391141533594</v>
      </c>
      <c r="CI82" s="33">
        <f>all!CI83</f>
        <v>363.00096632072001</v>
      </c>
      <c r="CJ82" s="33">
        <f>all!CJ83</f>
        <v>22.029138182332499</v>
      </c>
      <c r="CK82" s="33">
        <f>all!CK83</f>
        <v>2.1962016713969499</v>
      </c>
      <c r="CL82" s="33">
        <f>all!CL83</f>
        <v>0.47071758865588997</v>
      </c>
      <c r="CM82" s="33">
        <f>all!CM83</f>
        <v>0.46538976644310898</v>
      </c>
      <c r="CN82" s="33">
        <f>all!CN83</f>
        <v>508.35667397431502</v>
      </c>
      <c r="CO82" s="33">
        <f>all!CO83</f>
        <v>9.1979910854969695</v>
      </c>
      <c r="CP82" s="33">
        <f>all!CP83</f>
        <v>4.3035567190695403</v>
      </c>
      <c r="CQ82" s="33">
        <f>all!CQ83</f>
        <v>0.29876451664069298</v>
      </c>
      <c r="CR82" s="33">
        <f>all!CR83</f>
        <v>7.7347896257212957E-3</v>
      </c>
      <c r="CS82" s="33">
        <f>all!CS83</f>
        <v>9.9979396084560093E-2</v>
      </c>
      <c r="CT82" s="33">
        <f>all!CT83</f>
        <v>19.682850407517499</v>
      </c>
      <c r="CU82" s="33">
        <f>all!CU83</f>
        <v>59.566491622030597</v>
      </c>
      <c r="CV82" s="33">
        <f>all!CV83</f>
        <v>0.476494787729835</v>
      </c>
      <c r="CW82" s="33">
        <f>all!CW83</f>
        <v>0.72840563263855396</v>
      </c>
      <c r="CX82" s="33">
        <f>all!CX83</f>
        <v>170.430899451035</v>
      </c>
      <c r="CY82" s="33">
        <f>all!CY83</f>
        <v>0.18036159432256699</v>
      </c>
      <c r="CZ82" s="33"/>
      <c r="DA82" s="33">
        <f>all!DA83</f>
        <v>2.1141363532740489</v>
      </c>
      <c r="DB82" s="33">
        <f>all!DB83</f>
        <v>7131.5071415423408</v>
      </c>
      <c r="DC82" s="33">
        <f>all!DC83</f>
        <v>1.387815206734635</v>
      </c>
      <c r="DD82" s="33">
        <f>all!DD83</f>
        <v>6.1846982168475506</v>
      </c>
      <c r="DE82" s="33">
        <f>all!DE83</f>
        <v>0.34666443493426019</v>
      </c>
      <c r="DF82" s="33">
        <f>all!DF83</f>
        <v>3.3586200816591985E-2</v>
      </c>
      <c r="DG82" s="33">
        <f>all!DG83</f>
        <v>6.7512526520070847E-3</v>
      </c>
      <c r="DH82" s="33">
        <f>all!DH83</f>
        <v>6.4094445178778268E-3</v>
      </c>
      <c r="DI82" s="33">
        <f>all!DI83</f>
        <v>6.7851817629937834</v>
      </c>
      <c r="DJ82" s="33">
        <f>all!DJ83</f>
        <v>0.11648924880315312</v>
      </c>
      <c r="DK82" s="33">
        <f>all!DK83</f>
        <v>3.9896435826958641E-2</v>
      </c>
      <c r="DL82" s="33">
        <f>all!DL83</f>
        <v>2.6577871973445036E-3</v>
      </c>
      <c r="DM82" s="33">
        <f>all!DM83</f>
        <v>6.7365653692986259E-5</v>
      </c>
      <c r="DN82" s="33">
        <f>all!DN83</f>
        <v>8.422154501268646E-4</v>
      </c>
      <c r="DO82" s="33">
        <f>all!DO83</f>
        <v>0.16165284500260757</v>
      </c>
      <c r="DP82" s="33">
        <f>all!DP83</f>
        <v>0.46682203465541222</v>
      </c>
      <c r="DQ82" s="33">
        <f>all!DQ83</f>
        <v>2.4191660346888086E-3</v>
      </c>
      <c r="DR82" s="33">
        <f>all!DR83</f>
        <v>3.5639195210105425E-3</v>
      </c>
      <c r="DS82" s="33">
        <f>all!DS83</f>
        <v>0.82254295101850872</v>
      </c>
      <c r="DT82" s="33">
        <f>all!DT83</f>
        <v>8.6305515533356279E-4</v>
      </c>
      <c r="DU82" s="33"/>
      <c r="DV82" s="33">
        <f>all!DV83</f>
        <v>2.9564118104874346E-2</v>
      </c>
      <c r="DW82" s="33">
        <f>all!DW83</f>
        <v>99.72711508025543</v>
      </c>
      <c r="DX82" s="33">
        <f>all!DX83</f>
        <v>1.9407231050212602E-2</v>
      </c>
      <c r="DY82" s="33">
        <f>all!DY83</f>
        <v>8.6486923250113146E-2</v>
      </c>
      <c r="DZ82" s="33">
        <f>all!DZ83</f>
        <v>4.8477612530923985E-3</v>
      </c>
      <c r="EA82" s="33">
        <f>all!EA83</f>
        <v>4.6966999365865414E-4</v>
      </c>
      <c r="EB82" s="33">
        <f>all!EB83</f>
        <v>9.4409629942118851E-5</v>
      </c>
      <c r="EC82" s="33">
        <f>all!EC83</f>
        <v>8.9629779280663333E-5</v>
      </c>
      <c r="ED82" s="33">
        <f>all!ED83</f>
        <v>9.4884095197328489E-2</v>
      </c>
      <c r="EE82" s="33">
        <f>all!EE83</f>
        <v>1.628987602540927E-3</v>
      </c>
      <c r="EF82" s="33">
        <f>all!EF83</f>
        <v>5.5791242552785821E-4</v>
      </c>
      <c r="EG82" s="33">
        <f>all!EG83</f>
        <v>3.7166540596225407E-5</v>
      </c>
      <c r="EH82" s="33">
        <f>all!EH83</f>
        <v>9.4204242735205675E-7</v>
      </c>
      <c r="EI82" s="33">
        <f>all!EI83</f>
        <v>1.1777554933360966E-5</v>
      </c>
      <c r="EJ82" s="33">
        <f>all!EJ83</f>
        <v>2.2605560867655799E-3</v>
      </c>
      <c r="EK82" s="33">
        <f>all!EK83</f>
        <v>6.5280471361921413E-3</v>
      </c>
      <c r="EL82" s="33">
        <f>all!EL83</f>
        <v>3.3829658268768017E-5</v>
      </c>
      <c r="EM82" s="33">
        <f>all!EM83</f>
        <v>4.983791015761644E-5</v>
      </c>
      <c r="EN82" s="33">
        <f>all!EN83</f>
        <v>1.15024543769769E-2</v>
      </c>
      <c r="EO82" s="33">
        <f>all!EO83</f>
        <v>1.2068977719335701E-5</v>
      </c>
      <c r="EP82" s="33"/>
      <c r="EQ82" s="33">
        <f>all!EQ83</f>
        <v>199.45423016051086</v>
      </c>
    </row>
    <row r="83" spans="1:147" s="3" customFormat="1">
      <c r="A83" s="33" t="str">
        <f>all!A84</f>
        <v>LM-JB-7A-22</v>
      </c>
      <c r="B83" s="33" t="str">
        <f>all!B84</f>
        <v>Fakos</v>
      </c>
      <c r="C83" s="33" t="str">
        <f>all!C84</f>
        <v>epithermal</v>
      </c>
      <c r="D83" s="33" t="str">
        <f>all!D84</f>
        <v>epithermal IS</v>
      </c>
      <c r="E83" s="33" t="str">
        <f>all!E84</f>
        <v>pyrite</v>
      </c>
      <c r="F83" s="33" t="str">
        <f>all!F84</f>
        <v xml:space="preserve">subhedral  </v>
      </c>
      <c r="G83" s="33">
        <f>all!G84</f>
        <v>28.823515210682199</v>
      </c>
      <c r="H83" s="33">
        <f>all!H84</f>
        <v>423640.30734408897</v>
      </c>
      <c r="I83" s="33">
        <f>all!I84</f>
        <v>79.679465184452297</v>
      </c>
      <c r="J83" s="33">
        <f>all!J84</f>
        <v>220.60446323602201</v>
      </c>
      <c r="K83" s="33">
        <f>all!K84</f>
        <v>5.3988200100134902</v>
      </c>
      <c r="L83" s="33">
        <f>all!L84</f>
        <v>2.0277617848714602</v>
      </c>
      <c r="M83" s="33">
        <f>all!M84</f>
        <v>1.0017214796363001</v>
      </c>
      <c r="N83" s="33">
        <f>all!N84</f>
        <v>0.72247695477075302</v>
      </c>
      <c r="O83" s="33">
        <f>all!O84</f>
        <v>26.051376107203598</v>
      </c>
      <c r="P83" s="33">
        <f>all!P84</f>
        <v>10.7822828777359</v>
      </c>
      <c r="Q83" s="33">
        <f>all!Q84</f>
        <v>1.69892911511286</v>
      </c>
      <c r="R83" s="33">
        <f>all!R84</f>
        <v>0.17605331436868901</v>
      </c>
      <c r="S83" s="33">
        <f>all!S84</f>
        <v>1.3468847647693884E-2</v>
      </c>
      <c r="T83" s="33">
        <f>all!T84</f>
        <v>0.178107439394975</v>
      </c>
      <c r="U83" s="33">
        <f>all!U84</f>
        <v>1.5458074399197901</v>
      </c>
      <c r="V83" s="33">
        <f>all!V84</f>
        <v>6.15353398937226</v>
      </c>
      <c r="W83" s="33">
        <f>all!W84</f>
        <v>0.13164382963893601</v>
      </c>
      <c r="X83" s="33">
        <f>all!X84</f>
        <v>7.6419673254004297E-2</v>
      </c>
      <c r="Y83" s="33">
        <f>all!Y84</f>
        <v>27.840804772199601</v>
      </c>
      <c r="Z83" s="33">
        <f>all!Z84</f>
        <v>5.8393115783811698E-2</v>
      </c>
      <c r="AA83" s="33">
        <f>all!AA84</f>
        <v>0.36118700417771787</v>
      </c>
      <c r="AB83" s="33">
        <f>all!AB84</f>
        <v>0.38728344837583628</v>
      </c>
      <c r="AC83" s="33">
        <f>all!AC84</f>
        <v>2.0973932420990959E-3</v>
      </c>
      <c r="AD83" s="33">
        <f>all!AD84</f>
        <v>3.0585511051917034</v>
      </c>
      <c r="AE83" s="33">
        <f>all!AE84</f>
        <v>2.7448801814203682E-3</v>
      </c>
      <c r="AF83" s="33">
        <f>all!AF84</f>
        <v>5.5523087517331898E-2</v>
      </c>
      <c r="AG83" s="33">
        <f>all!AG84</f>
        <v>2.1322044659561404E-2</v>
      </c>
      <c r="AH83" s="33">
        <f>all!AH84</f>
        <v>6.102298870359249E-2</v>
      </c>
      <c r="AI83" s="33">
        <f>all!AI84</f>
        <v>7.3285024753411414E-4</v>
      </c>
      <c r="AJ83" s="33">
        <f>all!AJ84</f>
        <v>0.13532072351107882</v>
      </c>
      <c r="AK83" s="33">
        <f>all!AK84</f>
        <v>9.5908868209767953E-4</v>
      </c>
      <c r="AL83" s="33">
        <f>all!AL84</f>
        <v>1.9400323989893203E-2</v>
      </c>
      <c r="AM83" s="33">
        <f>all!AM84</f>
        <v>2.1322044659561404E-2</v>
      </c>
      <c r="AN83" s="33"/>
      <c r="AO83" s="33"/>
      <c r="AP83" s="33">
        <f>all!AP84</f>
        <v>0.30936477166500498</v>
      </c>
      <c r="AQ83" s="33">
        <f>all!AQ84</f>
        <v>10.835369495429401</v>
      </c>
      <c r="AR83" s="33">
        <f>all!AR84</f>
        <v>3.6692354193804601E-2</v>
      </c>
      <c r="AS83" s="33">
        <f>all!AS84</f>
        <v>0.450048751600783</v>
      </c>
      <c r="AT83" s="33">
        <f>all!AT84</f>
        <v>0.32114085220813599</v>
      </c>
      <c r="AU83" s="33">
        <f>all!AU84</f>
        <v>2.0277617848714602</v>
      </c>
      <c r="AV83" s="33">
        <f>all!AV84</f>
        <v>6.8518051838668506E-2</v>
      </c>
      <c r="AW83" s="33">
        <f>all!AW84</f>
        <v>0.72247695477075302</v>
      </c>
      <c r="AX83" s="33">
        <f>all!AX84</f>
        <v>0.378900322099395</v>
      </c>
      <c r="AY83" s="33">
        <f>all!AY84</f>
        <v>1.7297739129612599</v>
      </c>
      <c r="AZ83" s="33">
        <f>all!AZ84</f>
        <v>6.14255763631288E-2</v>
      </c>
      <c r="BA83" s="33">
        <f>all!BA84</f>
        <v>0.17605331436868901</v>
      </c>
      <c r="BB83" s="33">
        <f>all!BB84</f>
        <v>1.4074412941636799E-2</v>
      </c>
      <c r="BC83" s="33">
        <f>all!BC84</f>
        <v>0.178107439394975</v>
      </c>
      <c r="BD83" s="33">
        <f>all!BD84</f>
        <v>9.6106375596023003E-2</v>
      </c>
      <c r="BE83" s="33">
        <f>all!BE84</f>
        <v>0.357030683583141</v>
      </c>
      <c r="BF83" s="33">
        <f>all!BF84</f>
        <v>2.7429824174240999E-2</v>
      </c>
      <c r="BG83" s="33">
        <f>all!BG84</f>
        <v>1.6338833121652699E-2</v>
      </c>
      <c r="BH83" s="33">
        <f>all!BH84</f>
        <v>3.7398573958844598E-2</v>
      </c>
      <c r="BI83" s="33">
        <f>all!BI84</f>
        <v>2.6074422879676599E-2</v>
      </c>
      <c r="BJ83" s="33"/>
      <c r="BK83" s="33">
        <f>all!BK84</f>
        <v>8.5113626029429899</v>
      </c>
      <c r="BL83" s="33">
        <f>all!BL84</f>
        <v>29131.346838828998</v>
      </c>
      <c r="BM83" s="33">
        <f>all!BM84</f>
        <v>38.843196605241801</v>
      </c>
      <c r="BN83" s="33">
        <f>all!BN84</f>
        <v>87.485118682520906</v>
      </c>
      <c r="BO83" s="33">
        <f>all!BO84</f>
        <v>0.979103853075321</v>
      </c>
      <c r="BP83" s="33">
        <f>all!BP84</f>
        <v>2.8218798772166598</v>
      </c>
      <c r="BQ83" s="33">
        <f>all!BQ84</f>
        <v>4.3788455160568798E-2</v>
      </c>
      <c r="BR83" s="33">
        <f>all!BR84</f>
        <v>0.22725480459384201</v>
      </c>
      <c r="BS83" s="33">
        <f>all!BS84</f>
        <v>7.0033754909282999</v>
      </c>
      <c r="BT83" s="33">
        <f>all!BT84</f>
        <v>7.63507087777585</v>
      </c>
      <c r="BU83" s="33">
        <f>all!BU84</f>
        <v>0.91081795886735695</v>
      </c>
      <c r="BV83" s="33">
        <f>all!BV84</f>
        <v>0.20440927863267699</v>
      </c>
      <c r="BW83" s="33">
        <f>all!BW84</f>
        <v>3.9994576824374999E-4</v>
      </c>
      <c r="BX83" s="33">
        <f>all!BX84</f>
        <v>0.15256567919644701</v>
      </c>
      <c r="BY83" s="33">
        <f>all!BY84</f>
        <v>1.5651741052246699</v>
      </c>
      <c r="BZ83" s="33">
        <f>all!BZ84</f>
        <v>1.3511150690413301</v>
      </c>
      <c r="CA83" s="33">
        <f>all!CA84</f>
        <v>0.12658421848663201</v>
      </c>
      <c r="CB83" s="33">
        <f>all!CB84</f>
        <v>0.115212491789524</v>
      </c>
      <c r="CC83" s="33">
        <f>all!CC84</f>
        <v>35.4504365256429</v>
      </c>
      <c r="CD83" s="33">
        <f>all!CD84</f>
        <v>0.104078344490143</v>
      </c>
      <c r="CE83" s="33"/>
      <c r="CF83" s="33">
        <f>all!CF84</f>
        <v>28.823515210682199</v>
      </c>
      <c r="CG83" s="33">
        <f>all!CG84</f>
        <v>423640.30734408897</v>
      </c>
      <c r="CH83" s="33">
        <f>all!CH84</f>
        <v>79.679465184452297</v>
      </c>
      <c r="CI83" s="33">
        <f>all!CI84</f>
        <v>220.60446323602201</v>
      </c>
      <c r="CJ83" s="33">
        <f>all!CJ84</f>
        <v>5.3988200100134902</v>
      </c>
      <c r="CK83" s="33">
        <f>all!CK84</f>
        <v>2.0277617848714602</v>
      </c>
      <c r="CL83" s="33">
        <f>all!CL84</f>
        <v>1.0017214796363001</v>
      </c>
      <c r="CM83" s="33">
        <f>all!CM84</f>
        <v>0.72247695477075302</v>
      </c>
      <c r="CN83" s="33">
        <f>all!CN84</f>
        <v>26.051376107203598</v>
      </c>
      <c r="CO83" s="33">
        <f>all!CO84</f>
        <v>10.7822828777359</v>
      </c>
      <c r="CP83" s="33">
        <f>all!CP84</f>
        <v>1.69892911511286</v>
      </c>
      <c r="CQ83" s="33">
        <f>all!CQ84</f>
        <v>0.17605331436868901</v>
      </c>
      <c r="CR83" s="33">
        <f>all!CR84</f>
        <v>1.3468847647693884E-2</v>
      </c>
      <c r="CS83" s="33">
        <f>all!CS84</f>
        <v>0.178107439394975</v>
      </c>
      <c r="CT83" s="33">
        <f>all!CT84</f>
        <v>1.5458074399197901</v>
      </c>
      <c r="CU83" s="33">
        <f>all!CU84</f>
        <v>6.15353398937226</v>
      </c>
      <c r="CV83" s="33">
        <f>all!CV84</f>
        <v>0.13164382963893601</v>
      </c>
      <c r="CW83" s="33">
        <f>all!CW84</f>
        <v>7.6419673254004297E-2</v>
      </c>
      <c r="CX83" s="33">
        <f>all!CX84</f>
        <v>27.840804772199601</v>
      </c>
      <c r="CY83" s="33">
        <f>all!CY84</f>
        <v>5.8393115783811698E-2</v>
      </c>
      <c r="CZ83" s="33"/>
      <c r="DA83" s="33">
        <f>all!DA84</f>
        <v>0.52465487463310168</v>
      </c>
      <c r="DB83" s="33">
        <f>all!DB84</f>
        <v>7586.0024593802309</v>
      </c>
      <c r="DC83" s="33">
        <f>all!DC84</f>
        <v>1.3520301830623875</v>
      </c>
      <c r="DD83" s="33">
        <f>all!DD84</f>
        <v>3.7585906292022959</v>
      </c>
      <c r="DE83" s="33">
        <f>all!DE84</f>
        <v>8.4959242281394426E-2</v>
      </c>
      <c r="DF83" s="33">
        <f>all!DF84</f>
        <v>3.1010273510803796E-2</v>
      </c>
      <c r="DG83" s="33">
        <f>all!DG84</f>
        <v>1.4367159755551254E-2</v>
      </c>
      <c r="DH83" s="33">
        <f>all!DH84</f>
        <v>9.9501026686510535E-3</v>
      </c>
      <c r="DI83" s="33">
        <f>all!DI84</f>
        <v>0.34771515967629629</v>
      </c>
      <c r="DJ83" s="33">
        <f>all!DJ84</f>
        <v>0.13655373452046482</v>
      </c>
      <c r="DK83" s="33">
        <f>all!DK84</f>
        <v>1.5750046029440187E-2</v>
      </c>
      <c r="DL83" s="33">
        <f>all!DL84</f>
        <v>1.5661573544287393E-3</v>
      </c>
      <c r="DM83" s="33">
        <f>all!DM84</f>
        <v>1.1730606392459269E-4</v>
      </c>
      <c r="DN83" s="33">
        <f>all!DN84</f>
        <v>1.500357504801407E-3</v>
      </c>
      <c r="DO83" s="33">
        <f>all!DO84</f>
        <v>1.2695527594610628E-2</v>
      </c>
      <c r="DP83" s="33">
        <f>all!DP84</f>
        <v>4.8225188004484797E-2</v>
      </c>
      <c r="DQ83" s="33">
        <f>all!DQ84</f>
        <v>6.6835627490523643E-4</v>
      </c>
      <c r="DR83" s="33">
        <f>all!DR84</f>
        <v>3.7390370570396063E-4</v>
      </c>
      <c r="DS83" s="33">
        <f>all!DS84</f>
        <v>0.13436681839864673</v>
      </c>
      <c r="DT83" s="33">
        <f>all!DT84</f>
        <v>2.7941912912500061E-4</v>
      </c>
      <c r="DU83" s="33"/>
      <c r="DV83" s="33">
        <f>all!DV84</f>
        <v>6.9092548150538197E-3</v>
      </c>
      <c r="DW83" s="33">
        <f>all!DW84</f>
        <v>99.901147504131245</v>
      </c>
      <c r="DX83" s="33">
        <f>all!DX84</f>
        <v>1.7805078164868954E-2</v>
      </c>
      <c r="DY83" s="33">
        <f>all!DY84</f>
        <v>4.9497415650226528E-2</v>
      </c>
      <c r="DZ83" s="33">
        <f>all!DZ84</f>
        <v>1.1188403695411178E-3</v>
      </c>
      <c r="EA83" s="33">
        <f>all!EA84</f>
        <v>4.0837871128232724E-4</v>
      </c>
      <c r="EB83" s="33">
        <f>all!EB84</f>
        <v>1.8920317435172651E-4</v>
      </c>
      <c r="EC83" s="33">
        <f>all!EC84</f>
        <v>1.3103432007895366E-4</v>
      </c>
      <c r="ED83" s="33">
        <f>all!ED84</f>
        <v>4.5791104922845239E-3</v>
      </c>
      <c r="EE83" s="33">
        <f>all!EE84</f>
        <v>1.7982955908088991E-3</v>
      </c>
      <c r="EF83" s="33">
        <f>all!EF84</f>
        <v>2.0741460077413549E-4</v>
      </c>
      <c r="EG83" s="33">
        <f>all!EG84</f>
        <v>2.062494940085323E-5</v>
      </c>
      <c r="EH83" s="33">
        <f>all!EH84</f>
        <v>1.5448202736566491E-6</v>
      </c>
      <c r="EI83" s="33">
        <f>all!EI84</f>
        <v>1.9758421803667765E-5</v>
      </c>
      <c r="EJ83" s="33">
        <f>all!EJ84</f>
        <v>1.6718921219221217E-4</v>
      </c>
      <c r="EK83" s="33">
        <f>all!EK84</f>
        <v>6.3508437362727946E-4</v>
      </c>
      <c r="EL83" s="33">
        <f>all!EL84</f>
        <v>8.8016790347936063E-6</v>
      </c>
      <c r="EM83" s="33">
        <f>all!EM84</f>
        <v>4.9239911871745406E-6</v>
      </c>
      <c r="EN83" s="33">
        <f>all!EN84</f>
        <v>1.7694957807330711E-3</v>
      </c>
      <c r="EO83" s="33">
        <f>all!EO84</f>
        <v>3.6797103327690126E-6</v>
      </c>
      <c r="EP83" s="33"/>
      <c r="EQ83" s="33">
        <f>all!EQ84</f>
        <v>199.80229500826249</v>
      </c>
    </row>
    <row r="84" spans="1:147" s="3" customFormat="1">
      <c r="A84" s="33" t="str">
        <f>all!A85</f>
        <v>LM-JB-7A-23</v>
      </c>
      <c r="B84" s="33" t="str">
        <f>all!B85</f>
        <v>Fakos</v>
      </c>
      <c r="C84" s="33" t="str">
        <f>all!C85</f>
        <v>epithermal</v>
      </c>
      <c r="D84" s="33" t="str">
        <f>all!D85</f>
        <v>epithermal IS</v>
      </c>
      <c r="E84" s="33" t="str">
        <f>all!E85</f>
        <v>pyrite</v>
      </c>
      <c r="F84" s="33" t="str">
        <f>all!F85</f>
        <v xml:space="preserve">subhedral  </v>
      </c>
      <c r="G84" s="33">
        <f>all!G85</f>
        <v>54.208681967751801</v>
      </c>
      <c r="H84" s="33">
        <f>all!H85</f>
        <v>414229.03718315403</v>
      </c>
      <c r="I84" s="33">
        <f>all!I85</f>
        <v>2.7081240582959798</v>
      </c>
      <c r="J84" s="33">
        <f>all!J85</f>
        <v>9.4294480402119003</v>
      </c>
      <c r="K84" s="33">
        <f>all!K85</f>
        <v>6.5582665348644698</v>
      </c>
      <c r="L84" s="33">
        <f>all!L85</f>
        <v>2.09455633885606</v>
      </c>
      <c r="M84" s="33">
        <f>all!M85</f>
        <v>9.0552350068002094E-2</v>
      </c>
      <c r="N84" s="33">
        <f>all!N85</f>
        <v>0.70661544311571101</v>
      </c>
      <c r="O84" s="33">
        <f>all!O85</f>
        <v>49.654268524774899</v>
      </c>
      <c r="P84" s="33">
        <f>all!P85</f>
        <v>3.0646564625638599</v>
      </c>
      <c r="Q84" s="33">
        <f>all!Q85</f>
        <v>7.3293400652844003</v>
      </c>
      <c r="R84" s="33">
        <f>all!R85</f>
        <v>0.155610777605939</v>
      </c>
      <c r="S84" s="33">
        <f>all!S85</f>
        <v>7.0119729025810377E-3</v>
      </c>
      <c r="T84" s="33">
        <f>all!T85</f>
        <v>0.123637289135239</v>
      </c>
      <c r="U84" s="33">
        <f>all!U85</f>
        <v>3.3959984901791098</v>
      </c>
      <c r="V84" s="33">
        <f>all!V85</f>
        <v>16.3843214846686</v>
      </c>
      <c r="W84" s="33">
        <f>all!W85</f>
        <v>0.60983388893969004</v>
      </c>
      <c r="X84" s="33">
        <f>all!X85</f>
        <v>3.2530712295745799E-2</v>
      </c>
      <c r="Y84" s="33">
        <f>all!Y85</f>
        <v>67.311852575064805</v>
      </c>
      <c r="Z84" s="33">
        <f>all!Z85</f>
        <v>1.00518157762482E-2</v>
      </c>
      <c r="AA84" s="33">
        <f>all!AA85</f>
        <v>0.28719857692064044</v>
      </c>
      <c r="AB84" s="33">
        <f>all!AB85</f>
        <v>4.5529224725262427E-2</v>
      </c>
      <c r="AC84" s="33">
        <f>all!AC85</f>
        <v>1.4933203279524391E-4</v>
      </c>
      <c r="AD84" s="33">
        <f>all!AD85</f>
        <v>5.453960230921067E-2</v>
      </c>
      <c r="AE84" s="33">
        <f>all!AE85</f>
        <v>4.8328356821658136E-4</v>
      </c>
      <c r="AF84" s="33">
        <f>all!AF85</f>
        <v>5.0451716306455265E-2</v>
      </c>
      <c r="AG84" s="33">
        <f>all!AG85</f>
        <v>2.7064269979921844</v>
      </c>
      <c r="AH84" s="33">
        <f>all!AH85</f>
        <v>0.1088863221690544</v>
      </c>
      <c r="AI84" s="33">
        <f>all!AI85</f>
        <v>3.7117264792415222E-3</v>
      </c>
      <c r="AJ84" s="33">
        <f>all!AJ85</f>
        <v>1.1316529068067211</v>
      </c>
      <c r="AK84" s="33">
        <f>all!AK85</f>
        <v>1.2012268121946728E-2</v>
      </c>
      <c r="AL84" s="33">
        <f>all!AL85</f>
        <v>1.2540040327088848</v>
      </c>
      <c r="AM84" s="33">
        <f>all!AM85</f>
        <v>2.7064269979921844</v>
      </c>
      <c r="AN84" s="33"/>
      <c r="AO84" s="33"/>
      <c r="AP84" s="33">
        <f>all!AP85</f>
        <v>0.24261947568651299</v>
      </c>
      <c r="AQ84" s="33">
        <f>all!AQ85</f>
        <v>9.4986742449574209</v>
      </c>
      <c r="AR84" s="33">
        <f>all!AR85</f>
        <v>5.1234040280822603E-2</v>
      </c>
      <c r="AS84" s="33">
        <f>all!AS85</f>
        <v>0.32361480597711301</v>
      </c>
      <c r="AT84" s="33">
        <f>all!AT85</f>
        <v>0.291215802948184</v>
      </c>
      <c r="AU84" s="33">
        <f>all!AU85</f>
        <v>2.09455633885606</v>
      </c>
      <c r="AV84" s="33">
        <f>all!AV85</f>
        <v>9.0552350068002094E-2</v>
      </c>
      <c r="AW84" s="33">
        <f>all!AW85</f>
        <v>0.70661544311571101</v>
      </c>
      <c r="AX84" s="33">
        <f>all!AX85</f>
        <v>0.34890479401938801</v>
      </c>
      <c r="AY84" s="33">
        <f>all!AY85</f>
        <v>2.1825352802976199</v>
      </c>
      <c r="AZ84" s="33">
        <f>all!AZ85</f>
        <v>3.3182537315283603E-2</v>
      </c>
      <c r="BA84" s="33">
        <f>all!BA85</f>
        <v>0.155610777605939</v>
      </c>
      <c r="BB84" s="33">
        <f>all!BB85</f>
        <v>7.4323396856408501E-3</v>
      </c>
      <c r="BC84" s="33">
        <f>all!BC85</f>
        <v>0.123637289135239</v>
      </c>
      <c r="BD84" s="33">
        <f>all!BD85</f>
        <v>6.7952255742739706E-2</v>
      </c>
      <c r="BE84" s="33">
        <f>all!BE85</f>
        <v>0.53987236706075103</v>
      </c>
      <c r="BF84" s="33">
        <f>all!BF85</f>
        <v>2.4476370485982502E-2</v>
      </c>
      <c r="BG84" s="33">
        <f>all!BG85</f>
        <v>1.0404652945050901E-2</v>
      </c>
      <c r="BH84" s="33">
        <f>all!BH85</f>
        <v>4.1968252158166998E-2</v>
      </c>
      <c r="BI84" s="33">
        <f>all!BI85</f>
        <v>9.7633712732146001E-3</v>
      </c>
      <c r="BJ84" s="33"/>
      <c r="BK84" s="33">
        <f>all!BK85</f>
        <v>41.399631246679</v>
      </c>
      <c r="BL84" s="33">
        <f>all!BL85</f>
        <v>58433.6723656248</v>
      </c>
      <c r="BM84" s="33">
        <f>all!BM85</f>
        <v>1.85113144393185</v>
      </c>
      <c r="BN84" s="33">
        <f>all!BN85</f>
        <v>4.6558577390082299</v>
      </c>
      <c r="BO84" s="33">
        <f>all!BO85</f>
        <v>0.93134703496696203</v>
      </c>
      <c r="BP84" s="33">
        <f>all!BP85</f>
        <v>1.09220017297716</v>
      </c>
      <c r="BQ84" s="33">
        <f>all!BQ85</f>
        <v>7.4084492191176604E-2</v>
      </c>
      <c r="BR84" s="33">
        <f>all!BR85</f>
        <v>0.473588760764039</v>
      </c>
      <c r="BS84" s="33">
        <f>all!BS85</f>
        <v>76.582626133362098</v>
      </c>
      <c r="BT84" s="33">
        <f>all!BT85</f>
        <v>2.0463777257684899</v>
      </c>
      <c r="BU84" s="33">
        <f>all!BU85</f>
        <v>1.1664058897593199</v>
      </c>
      <c r="BV84" s="33">
        <f>all!BV85</f>
        <v>0.16027846596654199</v>
      </c>
      <c r="BW84" s="33">
        <f>all!BW85</f>
        <v>1.8426497586457999E-4</v>
      </c>
      <c r="BX84" s="33">
        <f>all!BX85</f>
        <v>5.9814372886359803E-2</v>
      </c>
      <c r="BY84" s="33">
        <f>all!BY85</f>
        <v>1.2175529519080499</v>
      </c>
      <c r="BZ84" s="33">
        <f>all!BZ85</f>
        <v>5.0762232514929302</v>
      </c>
      <c r="CA84" s="33">
        <f>all!CA85</f>
        <v>0.23906420692701699</v>
      </c>
      <c r="CB84" s="33">
        <f>all!CB85</f>
        <v>1.79408465557938E-2</v>
      </c>
      <c r="CC84" s="33">
        <f>all!CC85</f>
        <v>51.092114840854798</v>
      </c>
      <c r="CD84" s="33">
        <f>all!CD85</f>
        <v>1.2959717477360499E-2</v>
      </c>
      <c r="CE84" s="33"/>
      <c r="CF84" s="33">
        <f>all!CF85</f>
        <v>54.208681967751801</v>
      </c>
      <c r="CG84" s="33">
        <f>all!CG85</f>
        <v>414229.03718315403</v>
      </c>
      <c r="CH84" s="33">
        <f>all!CH85</f>
        <v>2.7081240582959798</v>
      </c>
      <c r="CI84" s="33">
        <f>all!CI85</f>
        <v>9.4294480402119003</v>
      </c>
      <c r="CJ84" s="33">
        <f>all!CJ85</f>
        <v>6.5582665348644698</v>
      </c>
      <c r="CK84" s="33">
        <f>all!CK85</f>
        <v>2.09455633885606</v>
      </c>
      <c r="CL84" s="33">
        <f>all!CL85</f>
        <v>9.0552350068002094E-2</v>
      </c>
      <c r="CM84" s="33">
        <f>all!CM85</f>
        <v>0.70661544311571101</v>
      </c>
      <c r="CN84" s="33">
        <f>all!CN85</f>
        <v>49.654268524774899</v>
      </c>
      <c r="CO84" s="33">
        <f>all!CO85</f>
        <v>3.0646564625638599</v>
      </c>
      <c r="CP84" s="33">
        <f>all!CP85</f>
        <v>7.3293400652844003</v>
      </c>
      <c r="CQ84" s="33">
        <f>all!CQ85</f>
        <v>0.155610777605939</v>
      </c>
      <c r="CR84" s="33">
        <f>all!CR85</f>
        <v>7.0119729025810377E-3</v>
      </c>
      <c r="CS84" s="33">
        <f>all!CS85</f>
        <v>0.123637289135239</v>
      </c>
      <c r="CT84" s="33">
        <f>all!CT85</f>
        <v>3.3959984901791098</v>
      </c>
      <c r="CU84" s="33">
        <f>all!CU85</f>
        <v>16.3843214846686</v>
      </c>
      <c r="CV84" s="33">
        <f>all!CV85</f>
        <v>0.60983388893969004</v>
      </c>
      <c r="CW84" s="33">
        <f>all!CW85</f>
        <v>3.2530712295745799E-2</v>
      </c>
      <c r="CX84" s="33">
        <f>all!CX85</f>
        <v>67.311852575064805</v>
      </c>
      <c r="CY84" s="33">
        <f>all!CY85</f>
        <v>1.00518157762482E-2</v>
      </c>
      <c r="CZ84" s="33"/>
      <c r="DA84" s="33">
        <f>all!DA85</f>
        <v>0.98672382719218521</v>
      </c>
      <c r="DB84" s="33">
        <f>all!DB85</f>
        <v>7417.4776109437553</v>
      </c>
      <c r="DC84" s="33">
        <f>all!DC85</f>
        <v>4.5952435270712938E-2</v>
      </c>
      <c r="DD84" s="33">
        <f>all!DD85</f>
        <v>0.16065601993089343</v>
      </c>
      <c r="DE84" s="33">
        <f>all!DE85</f>
        <v>0.10320502525516113</v>
      </c>
      <c r="DF84" s="33">
        <f>all!DF85</f>
        <v>3.2031753155773973E-2</v>
      </c>
      <c r="DG84" s="33">
        <f>all!DG85</f>
        <v>1.298744317771784E-3</v>
      </c>
      <c r="DH84" s="33">
        <f>all!DH85</f>
        <v>9.7316546359414828E-3</v>
      </c>
      <c r="DI84" s="33">
        <f>all!DI85</f>
        <v>0.6627497080251209</v>
      </c>
      <c r="DJ84" s="33">
        <f>all!DJ85</f>
        <v>3.8812771815651723E-2</v>
      </c>
      <c r="DK84" s="33">
        <f>all!DK85</f>
        <v>6.794718058968631E-2</v>
      </c>
      <c r="DL84" s="33">
        <f>all!DL85</f>
        <v>1.3843020487847185E-3</v>
      </c>
      <c r="DM84" s="33">
        <f>all!DM85</f>
        <v>6.1070327845643004E-5</v>
      </c>
      <c r="DN84" s="33">
        <f>all!DN85</f>
        <v>1.0415069424247242E-3</v>
      </c>
      <c r="DO84" s="33">
        <f>all!DO85</f>
        <v>2.7890920582942753E-2</v>
      </c>
      <c r="DP84" s="33">
        <f>all!DP85</f>
        <v>0.12840377339081976</v>
      </c>
      <c r="DQ84" s="33">
        <f>all!DQ85</f>
        <v>3.0961292104658886E-3</v>
      </c>
      <c r="DR84" s="33">
        <f>all!DR85</f>
        <v>1.5916521700034102E-4</v>
      </c>
      <c r="DS84" s="33">
        <f>all!DS85</f>
        <v>0.32486415335455987</v>
      </c>
      <c r="DT84" s="33">
        <f>all!DT85</f>
        <v>4.8099327679699884E-5</v>
      </c>
      <c r="DU84" s="33"/>
      <c r="DV84" s="33">
        <f>all!DV85</f>
        <v>1.3296185290044898E-2</v>
      </c>
      <c r="DW84" s="33">
        <f>all!DW85</f>
        <v>99.951125109152358</v>
      </c>
      <c r="DX84" s="33">
        <f>all!DX85</f>
        <v>6.192128709679879E-4</v>
      </c>
      <c r="DY84" s="33">
        <f>all!DY85</f>
        <v>2.1648531738012369E-3</v>
      </c>
      <c r="DZ84" s="33">
        <f>all!DZ85</f>
        <v>1.3906962625613323E-3</v>
      </c>
      <c r="EA84" s="33">
        <f>all!EA85</f>
        <v>4.316305265842112E-4</v>
      </c>
      <c r="EB84" s="33">
        <f>all!EB85</f>
        <v>1.7500687241561079E-5</v>
      </c>
      <c r="EC84" s="33">
        <f>all!EC85</f>
        <v>1.3113485217682922E-4</v>
      </c>
      <c r="ED84" s="33">
        <f>all!ED85</f>
        <v>8.9306072033353591E-3</v>
      </c>
      <c r="EE84" s="33">
        <f>all!EE85</f>
        <v>5.2300531461740385E-4</v>
      </c>
      <c r="EF84" s="33">
        <f>all!EF85</f>
        <v>9.1559388570500969E-4</v>
      </c>
      <c r="EG84" s="33">
        <f>all!EG85</f>
        <v>1.8653584752692352E-5</v>
      </c>
      <c r="EH84" s="33">
        <f>all!EH85</f>
        <v>8.2292772545088578E-7</v>
      </c>
      <c r="EI84" s="33">
        <f>all!EI85</f>
        <v>1.4034392304838966E-5</v>
      </c>
      <c r="EJ84" s="33">
        <f>all!EJ85</f>
        <v>3.7583246472926661E-4</v>
      </c>
      <c r="EK84" s="33">
        <f>all!EK85</f>
        <v>1.7302514806027357E-3</v>
      </c>
      <c r="EL84" s="33">
        <f>all!EL85</f>
        <v>4.1720597526684423E-5</v>
      </c>
      <c r="EM84" s="33">
        <f>all!EM85</f>
        <v>2.1447644808465202E-6</v>
      </c>
      <c r="EN84" s="33">
        <f>all!EN85</f>
        <v>4.3775713710970162E-3</v>
      </c>
      <c r="EO84" s="33">
        <f>all!EO85</f>
        <v>6.4814242398071903E-7</v>
      </c>
      <c r="EP84" s="33"/>
      <c r="EQ84" s="33">
        <f>all!EQ85</f>
        <v>199.90225021830472</v>
      </c>
    </row>
    <row r="85" spans="1:147" s="3" customFormat="1">
      <c r="A85" s="33" t="str">
        <f>all!A86</f>
        <v>LM-JB-7A-24</v>
      </c>
      <c r="B85" s="33" t="str">
        <f>all!B86</f>
        <v>Fakos</v>
      </c>
      <c r="C85" s="33" t="str">
        <f>all!C86</f>
        <v>epithermal</v>
      </c>
      <c r="D85" s="33" t="str">
        <f>all!D86</f>
        <v>epithermal IS</v>
      </c>
      <c r="E85" s="33" t="str">
        <f>all!E86</f>
        <v>pyrite</v>
      </c>
      <c r="F85" s="33" t="str">
        <f>all!F86</f>
        <v xml:space="preserve">subhedral  </v>
      </c>
      <c r="G85" s="33">
        <f>all!G86</f>
        <v>54.9668483711108</v>
      </c>
      <c r="H85" s="33">
        <f>all!H86</f>
        <v>400211.33811700903</v>
      </c>
      <c r="I85" s="33">
        <f>all!I86</f>
        <v>57.2350419608305</v>
      </c>
      <c r="J85" s="33">
        <f>all!J86</f>
        <v>83.280739624109998</v>
      </c>
      <c r="K85" s="33">
        <f>all!K86</f>
        <v>3.3382794073415898</v>
      </c>
      <c r="L85" s="33">
        <f>all!L86</f>
        <v>2190.5517177910901</v>
      </c>
      <c r="M85" s="33">
        <f>all!M86</f>
        <v>0.11768904749542999</v>
      </c>
      <c r="N85" s="33">
        <f>all!N86</f>
        <v>0.62220103870477095</v>
      </c>
      <c r="O85" s="33">
        <f>all!O86</f>
        <v>364.41618450090198</v>
      </c>
      <c r="P85" s="33">
        <f>all!P86</f>
        <v>3.7424459985435301</v>
      </c>
      <c r="Q85" s="33">
        <f>all!Q86</f>
        <v>1.5302804154843801</v>
      </c>
      <c r="R85" s="33">
        <f>all!R86</f>
        <v>29.6801610505753</v>
      </c>
      <c r="S85" s="33">
        <f>all!S86</f>
        <v>6.140426643519932E-2</v>
      </c>
      <c r="T85" s="33">
        <f>all!T86</f>
        <v>7.3946452195199006E-2</v>
      </c>
      <c r="U85" s="33">
        <f>all!U86</f>
        <v>2.4666169974156098</v>
      </c>
      <c r="V85" s="33">
        <f>all!V86</f>
        <v>37.347808487323498</v>
      </c>
      <c r="W85" s="33">
        <f>all!W86</f>
        <v>0.3531321849613</v>
      </c>
      <c r="X85" s="33">
        <f>all!X86</f>
        <v>1.8879939964951398E-2</v>
      </c>
      <c r="Y85" s="33">
        <f>all!Y86</f>
        <v>56.034336309305502</v>
      </c>
      <c r="Z85" s="33">
        <f>all!Z86</f>
        <v>4.6377308146751201E-2</v>
      </c>
      <c r="AA85" s="33">
        <f>all!AA86</f>
        <v>0.68725424653001999</v>
      </c>
      <c r="AB85" s="33">
        <f>all!AB86</f>
        <v>6.6788441606330406E-2</v>
      </c>
      <c r="AC85" s="33">
        <f>all!AC86</f>
        <v>8.2765873929070558E-4</v>
      </c>
      <c r="AD85" s="33">
        <f>all!AD86</f>
        <v>0.15705955002854391</v>
      </c>
      <c r="AE85" s="33">
        <f>all!AE86</f>
        <v>3.3693519382000867E-4</v>
      </c>
      <c r="AF85" s="33">
        <f>all!AF86</f>
        <v>4.4019741463520896E-2</v>
      </c>
      <c r="AG85" s="33">
        <f>all!AG86</f>
        <v>2.6736774588750126E-2</v>
      </c>
      <c r="AH85" s="33">
        <f>all!AH86</f>
        <v>2.7309691097925071E-2</v>
      </c>
      <c r="AI85" s="33">
        <f>all!AI86</f>
        <v>8.102956957468482E-4</v>
      </c>
      <c r="AJ85" s="33">
        <f>all!AJ86</f>
        <v>6.5387319906303532E-2</v>
      </c>
      <c r="AK85" s="33">
        <f>all!AK86</f>
        <v>3.2986679695058344E-4</v>
      </c>
      <c r="AL85" s="33">
        <f>all!AL86</f>
        <v>4.3096273068230988E-2</v>
      </c>
      <c r="AM85" s="33">
        <f>all!AM86</f>
        <v>2.6736774588750126E-2</v>
      </c>
      <c r="AN85" s="33"/>
      <c r="AO85" s="33"/>
      <c r="AP85" s="33">
        <f>all!AP86</f>
        <v>0.28146695339162198</v>
      </c>
      <c r="AQ85" s="33">
        <f>all!AQ86</f>
        <v>6.4511273060410996</v>
      </c>
      <c r="AR85" s="33">
        <f>all!AR86</f>
        <v>5.7467501155143201E-2</v>
      </c>
      <c r="AS85" s="33">
        <f>all!AS86</f>
        <v>0.25596098510041099</v>
      </c>
      <c r="AT85" s="33">
        <f>all!AT86</f>
        <v>0.190608667968095</v>
      </c>
      <c r="AU85" s="33">
        <f>all!AU86</f>
        <v>0.86029501997832203</v>
      </c>
      <c r="AV85" s="33">
        <f>all!AV86</f>
        <v>4.5989178899721102E-2</v>
      </c>
      <c r="AW85" s="33">
        <f>all!AW86</f>
        <v>0.62220103870477095</v>
      </c>
      <c r="AX85" s="33">
        <f>all!AX86</f>
        <v>0.20397739753560901</v>
      </c>
      <c r="AY85" s="33">
        <f>all!AY86</f>
        <v>2.11676555972435</v>
      </c>
      <c r="AZ85" s="33">
        <f>all!AZ86</f>
        <v>1.39148502429873E-2</v>
      </c>
      <c r="BA85" s="33">
        <f>all!BA86</f>
        <v>0.12623117027064801</v>
      </c>
      <c r="BB85" s="33">
        <f>all!BB86</f>
        <v>1.13250987105195E-2</v>
      </c>
      <c r="BC85" s="33">
        <f>all!BC86</f>
        <v>7.3946452195199006E-2</v>
      </c>
      <c r="BD85" s="33">
        <f>all!BD86</f>
        <v>5.50879390147299E-2</v>
      </c>
      <c r="BE85" s="33">
        <f>all!BE86</f>
        <v>0.27546912382481697</v>
      </c>
      <c r="BF85" s="33">
        <f>all!BF86</f>
        <v>2.70804338798591E-2</v>
      </c>
      <c r="BG85" s="33">
        <f>all!BG86</f>
        <v>1.8879939964951398E-2</v>
      </c>
      <c r="BH85" s="33">
        <f>all!BH86</f>
        <v>3.6613535357344899E-2</v>
      </c>
      <c r="BI85" s="33">
        <f>all!BI86</f>
        <v>1.01775548354639E-2</v>
      </c>
      <c r="BJ85" s="33"/>
      <c r="BK85" s="33">
        <f>all!BK86</f>
        <v>61.648571907079898</v>
      </c>
      <c r="BL85" s="33">
        <f>all!BL86</f>
        <v>37621.733082152903</v>
      </c>
      <c r="BM85" s="33">
        <f>all!BM86</f>
        <v>67.808732915824095</v>
      </c>
      <c r="BN85" s="33">
        <f>all!BN86</f>
        <v>109.826039103886</v>
      </c>
      <c r="BO85" s="33">
        <f>all!BO86</f>
        <v>2.7542734748264501</v>
      </c>
      <c r="BP85" s="33">
        <f>all!BP86</f>
        <v>2822.4758852098398</v>
      </c>
      <c r="BQ85" s="33">
        <f>all!BQ86</f>
        <v>0.16131622572336801</v>
      </c>
      <c r="BR85" s="33">
        <f>all!BR86</f>
        <v>0.297776506897305</v>
      </c>
      <c r="BS85" s="33">
        <f>all!BS86</f>
        <v>120.322695227408</v>
      </c>
      <c r="BT85" s="33">
        <f>all!BT86</f>
        <v>2.4379518725157001</v>
      </c>
      <c r="BU85" s="33">
        <f>all!BU86</f>
        <v>2.1921009156456401</v>
      </c>
      <c r="BV85" s="33">
        <f>all!BV86</f>
        <v>37.695954868049597</v>
      </c>
      <c r="BW85" s="33">
        <f>all!BW86</f>
        <v>8.9084096390218401E-2</v>
      </c>
      <c r="BX85" s="33">
        <f>all!BX86</f>
        <v>4.5447830651221197E-2</v>
      </c>
      <c r="BY85" s="33">
        <f>all!BY86</f>
        <v>2.0605567035178902</v>
      </c>
      <c r="BZ85" s="33">
        <f>all!BZ86</f>
        <v>19.0143544758931</v>
      </c>
      <c r="CA85" s="33">
        <f>all!CA86</f>
        <v>0.34368084143984301</v>
      </c>
      <c r="CB85" s="33">
        <f>all!CB86</f>
        <v>1.4259365794580601E-2</v>
      </c>
      <c r="CC85" s="33">
        <f>all!CC86</f>
        <v>86.680258859278396</v>
      </c>
      <c r="CD85" s="33">
        <f>all!CD86</f>
        <v>9.3656165403090297E-2</v>
      </c>
      <c r="CE85" s="33"/>
      <c r="CF85" s="33">
        <f>all!CF86</f>
        <v>54.9668483711108</v>
      </c>
      <c r="CG85" s="33">
        <f>all!CG86</f>
        <v>400211.33811700903</v>
      </c>
      <c r="CH85" s="33">
        <f>all!CH86</f>
        <v>57.2350419608305</v>
      </c>
      <c r="CI85" s="33">
        <f>all!CI86</f>
        <v>83.280739624109998</v>
      </c>
      <c r="CJ85" s="33">
        <f>all!CJ86</f>
        <v>3.3382794073415898</v>
      </c>
      <c r="CK85" s="33">
        <f>all!CK86</f>
        <v>2190.5517177910901</v>
      </c>
      <c r="CL85" s="33">
        <f>all!CL86</f>
        <v>0.11768904749542999</v>
      </c>
      <c r="CM85" s="33">
        <f>all!CM86</f>
        <v>0.62220103870477095</v>
      </c>
      <c r="CN85" s="33">
        <f>all!CN86</f>
        <v>364.41618450090198</v>
      </c>
      <c r="CO85" s="33">
        <f>all!CO86</f>
        <v>3.7424459985435301</v>
      </c>
      <c r="CP85" s="33">
        <f>all!CP86</f>
        <v>1.5302804154843801</v>
      </c>
      <c r="CQ85" s="33">
        <f>all!CQ86</f>
        <v>29.6801610505753</v>
      </c>
      <c r="CR85" s="33">
        <f>all!CR86</f>
        <v>6.140426643519932E-2</v>
      </c>
      <c r="CS85" s="33">
        <f>all!CS86</f>
        <v>7.3946452195199006E-2</v>
      </c>
      <c r="CT85" s="33">
        <f>all!CT86</f>
        <v>2.4666169974156098</v>
      </c>
      <c r="CU85" s="33">
        <f>all!CU86</f>
        <v>37.347808487323498</v>
      </c>
      <c r="CV85" s="33">
        <f>all!CV86</f>
        <v>0.3531321849613</v>
      </c>
      <c r="CW85" s="33">
        <f>all!CW86</f>
        <v>1.8879939964951398E-2</v>
      </c>
      <c r="CX85" s="33">
        <f>all!CX86</f>
        <v>56.034336309305502</v>
      </c>
      <c r="CY85" s="33">
        <f>all!CY86</f>
        <v>4.6377308146751201E-2</v>
      </c>
      <c r="CZ85" s="33"/>
      <c r="DA85" s="33">
        <f>all!DA86</f>
        <v>1.0005242153959781</v>
      </c>
      <c r="DB85" s="33">
        <f>all!DB86</f>
        <v>7166.4667941088555</v>
      </c>
      <c r="DC85" s="33">
        <f>all!DC86</f>
        <v>0.97118503595308758</v>
      </c>
      <c r="DD85" s="33">
        <f>all!DD86</f>
        <v>1.4189114896071791</v>
      </c>
      <c r="DE85" s="33">
        <f>all!DE86</f>
        <v>5.2533273649664647E-2</v>
      </c>
      <c r="DF85" s="33">
        <f>all!DF86</f>
        <v>33.499796877062089</v>
      </c>
      <c r="DG85" s="33">
        <f>all!DG86</f>
        <v>1.6879515725862341E-3</v>
      </c>
      <c r="DH85" s="33">
        <f>all!DH86</f>
        <v>8.5690819267975615E-3</v>
      </c>
      <c r="DI85" s="33">
        <f>all!DI86</f>
        <v>4.8639669267728127</v>
      </c>
      <c r="DJ85" s="33">
        <f>all!DJ86</f>
        <v>4.739673250435069E-2</v>
      </c>
      <c r="DK85" s="33">
        <f>all!DK86</f>
        <v>1.4186575983323908E-2</v>
      </c>
      <c r="DL85" s="33">
        <f>all!DL86</f>
        <v>0.26403253285332662</v>
      </c>
      <c r="DM85" s="33">
        <f>all!DM86</f>
        <v>5.3479651653224518E-4</v>
      </c>
      <c r="DN85" s="33">
        <f>all!DN86</f>
        <v>6.2291679045740889E-4</v>
      </c>
      <c r="DO85" s="33">
        <f>all!DO86</f>
        <v>2.0258023960377871E-2</v>
      </c>
      <c r="DP85" s="33">
        <f>all!DP86</f>
        <v>0.29269442388184563</v>
      </c>
      <c r="DQ85" s="33">
        <f>all!DQ86</f>
        <v>1.792853583318081E-3</v>
      </c>
      <c r="DR85" s="33">
        <f>all!DR86</f>
        <v>9.2375159638538956E-5</v>
      </c>
      <c r="DS85" s="33">
        <f>all!DS86</f>
        <v>0.27043598604877173</v>
      </c>
      <c r="DT85" s="33">
        <f>all!DT86</f>
        <v>2.2192182896189203E-4</v>
      </c>
      <c r="DU85" s="33"/>
      <c r="DV85" s="33">
        <f>all!DV86</f>
        <v>1.3876458848732592E-2</v>
      </c>
      <c r="DW85" s="33">
        <f>all!DW86</f>
        <v>99.393078177425849</v>
      </c>
      <c r="DX85" s="33">
        <f>all!DX86</f>
        <v>1.3469548241342919E-2</v>
      </c>
      <c r="DY85" s="33">
        <f>all!DY86</f>
        <v>1.9679150781708333E-2</v>
      </c>
      <c r="DZ85" s="33">
        <f>all!DZ86</f>
        <v>7.2859386986478115E-4</v>
      </c>
      <c r="EA85" s="33">
        <f>all!EA86</f>
        <v>0.46461499447214805</v>
      </c>
      <c r="EB85" s="33">
        <f>all!EB86</f>
        <v>2.3410518381482939E-5</v>
      </c>
      <c r="EC85" s="33">
        <f>all!EC86</f>
        <v>1.1884621171469002E-4</v>
      </c>
      <c r="ED85" s="33">
        <f>all!ED86</f>
        <v>6.7459273711078405E-2</v>
      </c>
      <c r="EE85" s="33">
        <f>all!EE86</f>
        <v>6.5735421296196292E-4</v>
      </c>
      <c r="EF85" s="33">
        <f>all!EF86</f>
        <v>1.9675629515783494E-4</v>
      </c>
      <c r="EG85" s="33">
        <f>all!EG86</f>
        <v>3.6619169436251809E-3</v>
      </c>
      <c r="EH85" s="33">
        <f>all!EH86</f>
        <v>7.4171936470005296E-6</v>
      </c>
      <c r="EI85" s="33">
        <f>all!EI86</f>
        <v>8.6393503285133622E-6</v>
      </c>
      <c r="EJ85" s="33">
        <f>all!EJ86</f>
        <v>2.8096235105271028E-4</v>
      </c>
      <c r="EK85" s="33">
        <f>all!EK86</f>
        <v>4.0594341103902991E-3</v>
      </c>
      <c r="EL85" s="33">
        <f>all!EL86</f>
        <v>2.4865424132558301E-5</v>
      </c>
      <c r="EM85" s="33">
        <f>all!EM86</f>
        <v>1.2811684931203537E-6</v>
      </c>
      <c r="EN85" s="33">
        <f>all!EN86</f>
        <v>3.7507276424459104E-3</v>
      </c>
      <c r="EO85" s="33">
        <f>all!EO86</f>
        <v>3.0778756574186417E-6</v>
      </c>
      <c r="EP85" s="33"/>
      <c r="EQ85" s="33">
        <f>all!EQ86</f>
        <v>198.7861563548517</v>
      </c>
    </row>
    <row r="86" spans="1:147" s="3" customFormat="1">
      <c r="A86" s="33" t="str">
        <f>all!A87</f>
        <v>LM-JB-7d-01</v>
      </c>
      <c r="B86" s="33" t="str">
        <f>all!B87</f>
        <v>Fakos</v>
      </c>
      <c r="C86" s="33" t="str">
        <f>all!C87</f>
        <v>epithermal</v>
      </c>
      <c r="D86" s="33" t="str">
        <f>all!D87</f>
        <v>epithermal IS</v>
      </c>
      <c r="E86" s="33" t="str">
        <f>all!E87</f>
        <v>pyrite</v>
      </c>
      <c r="F86" s="33" t="str">
        <f>all!F87</f>
        <v xml:space="preserve">anhedral </v>
      </c>
      <c r="G86" s="33">
        <f>all!G87</f>
        <v>151.66658856314001</v>
      </c>
      <c r="H86" s="33">
        <f>all!H87</f>
        <v>504971.44783507398</v>
      </c>
      <c r="I86" s="33">
        <f>all!I87</f>
        <v>8.8399774673151601</v>
      </c>
      <c r="J86" s="33">
        <f>all!J87</f>
        <v>294.58052374747302</v>
      </c>
      <c r="K86" s="33">
        <f>all!K87</f>
        <v>6.6021430617269701</v>
      </c>
      <c r="L86" s="33">
        <f>all!L87</f>
        <v>5.5494411969723298</v>
      </c>
      <c r="M86" s="33">
        <f>all!M87</f>
        <v>0.14276488432494</v>
      </c>
      <c r="N86" s="33">
        <f>all!N87</f>
        <v>1.1695744059818101</v>
      </c>
      <c r="O86" s="33">
        <f>all!O87</f>
        <v>1274.02470577393</v>
      </c>
      <c r="P86" s="33">
        <f>all!P87</f>
        <v>14.1649547527424</v>
      </c>
      <c r="Q86" s="33">
        <f>all!Q87</f>
        <v>2.67911489006603</v>
      </c>
      <c r="R86" s="33">
        <f>all!R87</f>
        <v>0.39891073660328602</v>
      </c>
      <c r="S86" s="33">
        <f>all!S87</f>
        <v>9.0458116092419858E-3</v>
      </c>
      <c r="T86" s="33">
        <f>all!T87</f>
        <v>0.176294878104863</v>
      </c>
      <c r="U86" s="33">
        <f>all!U87</f>
        <v>5.5260871104373397</v>
      </c>
      <c r="V86" s="33">
        <f>all!V87</f>
        <v>13.090927531134</v>
      </c>
      <c r="W86" s="33">
        <f>all!W87</f>
        <v>0.28817293974154301</v>
      </c>
      <c r="X86" s="33">
        <f>all!X87</f>
        <v>5.6990663035378197E-2</v>
      </c>
      <c r="Y86" s="33">
        <f>all!Y87</f>
        <v>68.073586298292796</v>
      </c>
      <c r="Z86" s="33">
        <f>all!Z87</f>
        <v>5.3357131421727197E-2</v>
      </c>
      <c r="AA86" s="33">
        <f>all!AA87</f>
        <v>3.0008696280590382E-2</v>
      </c>
      <c r="AB86" s="33">
        <f>all!AB87</f>
        <v>0.20808298083007917</v>
      </c>
      <c r="AC86" s="33">
        <f>all!AC87</f>
        <v>7.8381549031250803E-4</v>
      </c>
      <c r="AD86" s="33">
        <f>all!AD87</f>
        <v>6.9386232678628878E-3</v>
      </c>
      <c r="AE86" s="33">
        <f>all!AE87</f>
        <v>8.3719201726275812E-4</v>
      </c>
      <c r="AF86" s="33">
        <f>all!AF87</f>
        <v>8.1178139876786945E-2</v>
      </c>
      <c r="AG86" s="33">
        <f>all!AG87</f>
        <v>0.30306806776055267</v>
      </c>
      <c r="AH86" s="33">
        <f>all!AH87</f>
        <v>3.935615905890974E-2</v>
      </c>
      <c r="AI86" s="33">
        <f>all!AI87</f>
        <v>6.0358899803771328E-3</v>
      </c>
      <c r="AJ86" s="33">
        <f>all!AJ87</f>
        <v>1.6023745315093567</v>
      </c>
      <c r="AK86" s="33">
        <f>all!AK87</f>
        <v>6.4469240160503665E-3</v>
      </c>
      <c r="AL86" s="33">
        <f>all!AL87</f>
        <v>0.62512456970274377</v>
      </c>
      <c r="AM86" s="33">
        <f>all!AM87</f>
        <v>0.30306806776055267</v>
      </c>
      <c r="AN86" s="33"/>
      <c r="AO86" s="33"/>
      <c r="AP86" s="33">
        <f>all!AP87</f>
        <v>0.47391745109459898</v>
      </c>
      <c r="AQ86" s="33">
        <f>all!AQ87</f>
        <v>12.6591718033766</v>
      </c>
      <c r="AR86" s="33">
        <f>all!AR87</f>
        <v>7.4321337855136602E-2</v>
      </c>
      <c r="AS86" s="33">
        <f>all!AS87</f>
        <v>0.42043516598783098</v>
      </c>
      <c r="AT86" s="33">
        <f>all!AT87</f>
        <v>0.54237165218911598</v>
      </c>
      <c r="AU86" s="33">
        <f>all!AU87</f>
        <v>2.0924641756334199</v>
      </c>
      <c r="AV86" s="33">
        <f>all!AV87</f>
        <v>7.8469721851048002E-2</v>
      </c>
      <c r="AW86" s="33">
        <f>all!AW87</f>
        <v>1.1695744059818101</v>
      </c>
      <c r="AX86" s="33">
        <f>all!AX87</f>
        <v>0.38676825224575301</v>
      </c>
      <c r="AY86" s="33">
        <f>all!AY87</f>
        <v>2.6101275078063102</v>
      </c>
      <c r="AZ86" s="33">
        <f>all!AZ87</f>
        <v>5.9911460831212099E-2</v>
      </c>
      <c r="BA86" s="33">
        <f>all!BA87</f>
        <v>0.39891073660328602</v>
      </c>
      <c r="BB86" s="33">
        <f>all!BB87</f>
        <v>9.6452141947985202E-3</v>
      </c>
      <c r="BC86" s="33">
        <f>all!BC87</f>
        <v>0.176294878104863</v>
      </c>
      <c r="BD86" s="33">
        <f>all!BD87</f>
        <v>0.102200584904627</v>
      </c>
      <c r="BE86" s="33">
        <f>all!BE87</f>
        <v>0.75011907570177605</v>
      </c>
      <c r="BF86" s="33">
        <f>all!BF87</f>
        <v>7.66417036972981E-2</v>
      </c>
      <c r="BG86" s="33">
        <f>all!BG87</f>
        <v>2.89058493240863E-2</v>
      </c>
      <c r="BH86" s="33">
        <f>all!BH87</f>
        <v>5.8691677763569497E-2</v>
      </c>
      <c r="BI86" s="33">
        <f>all!BI87</f>
        <v>2.4630564509788899E-2</v>
      </c>
      <c r="BJ86" s="33"/>
      <c r="BK86" s="33">
        <f>all!BK87</f>
        <v>49.800289738756902</v>
      </c>
      <c r="BL86" s="33">
        <f>all!BL87</f>
        <v>40641.069847491999</v>
      </c>
      <c r="BM86" s="33">
        <f>all!BM87</f>
        <v>15.368562570656101</v>
      </c>
      <c r="BN86" s="33">
        <f>all!BN87</f>
        <v>484.31017668182398</v>
      </c>
      <c r="BO86" s="33">
        <f>all!BO87</f>
        <v>4.5523944753703596</v>
      </c>
      <c r="BP86" s="33">
        <f>all!BP87</f>
        <v>3.9692810240809902</v>
      </c>
      <c r="BQ86" s="33">
        <f>all!BQ87</f>
        <v>0.11691593484349801</v>
      </c>
      <c r="BR86" s="33">
        <f>all!BR87</f>
        <v>0.84434281159978697</v>
      </c>
      <c r="BS86" s="33">
        <f>all!BS87</f>
        <v>643.149719110349</v>
      </c>
      <c r="BT86" s="33">
        <f>all!BT87</f>
        <v>6.4083511110407896</v>
      </c>
      <c r="BU86" s="33">
        <f>all!BU87</f>
        <v>3.17393040828795</v>
      </c>
      <c r="BV86" s="33">
        <f>all!BV87</f>
        <v>0.22287933733861301</v>
      </c>
      <c r="BW86" s="33">
        <f>all!BW87</f>
        <v>5.9440004009691703E-4</v>
      </c>
      <c r="BX86" s="33">
        <f>all!BX87</f>
        <v>0.108913754268922</v>
      </c>
      <c r="BY86" s="33">
        <f>all!BY87</f>
        <v>2.4918083884220601</v>
      </c>
      <c r="BZ86" s="33">
        <f>all!BZ87</f>
        <v>5.9460785250989803</v>
      </c>
      <c r="CA86" s="33">
        <f>all!CA87</f>
        <v>0.141703527395621</v>
      </c>
      <c r="CB86" s="33">
        <f>all!CB87</f>
        <v>9.4504219119888697E-2</v>
      </c>
      <c r="CC86" s="33">
        <f>all!CC87</f>
        <v>22.688499175975</v>
      </c>
      <c r="CD86" s="33">
        <f>all!CD87</f>
        <v>2.8104388668807601E-2</v>
      </c>
      <c r="CE86" s="33"/>
      <c r="CF86" s="33">
        <f>all!CF87</f>
        <v>151.66658856314001</v>
      </c>
      <c r="CG86" s="33">
        <f>all!CG87</f>
        <v>504971.44783507398</v>
      </c>
      <c r="CH86" s="33">
        <f>all!CH87</f>
        <v>8.8399774673151601</v>
      </c>
      <c r="CI86" s="33">
        <f>all!CI87</f>
        <v>294.58052374747302</v>
      </c>
      <c r="CJ86" s="33">
        <f>all!CJ87</f>
        <v>6.6021430617269701</v>
      </c>
      <c r="CK86" s="33">
        <f>all!CK87</f>
        <v>5.5494411969723298</v>
      </c>
      <c r="CL86" s="33">
        <f>all!CL87</f>
        <v>0.14276488432494</v>
      </c>
      <c r="CM86" s="33">
        <f>all!CM87</f>
        <v>1.1695744059818101</v>
      </c>
      <c r="CN86" s="33">
        <f>all!CN87</f>
        <v>1274.02470577393</v>
      </c>
      <c r="CO86" s="33">
        <f>all!CO87</f>
        <v>14.1649547527424</v>
      </c>
      <c r="CP86" s="33">
        <f>all!CP87</f>
        <v>2.67911489006603</v>
      </c>
      <c r="CQ86" s="33">
        <f>all!CQ87</f>
        <v>0.39891073660328602</v>
      </c>
      <c r="CR86" s="33">
        <f>all!CR87</f>
        <v>9.0458116092419858E-3</v>
      </c>
      <c r="CS86" s="33">
        <f>all!CS87</f>
        <v>0.176294878104863</v>
      </c>
      <c r="CT86" s="33">
        <f>all!CT87</f>
        <v>5.5260871104373397</v>
      </c>
      <c r="CU86" s="33">
        <f>all!CU87</f>
        <v>13.090927531134</v>
      </c>
      <c r="CV86" s="33">
        <f>all!CV87</f>
        <v>0.28817293974154301</v>
      </c>
      <c r="CW86" s="33">
        <f>all!CW87</f>
        <v>5.6990663035378197E-2</v>
      </c>
      <c r="CX86" s="33">
        <f>all!CX87</f>
        <v>68.073586298292796</v>
      </c>
      <c r="CY86" s="33">
        <f>all!CY87</f>
        <v>5.3357131421727197E-2</v>
      </c>
      <c r="CZ86" s="33"/>
      <c r="DA86" s="33">
        <f>all!DA87</f>
        <v>2.7606839216867716</v>
      </c>
      <c r="DB86" s="33">
        <f>all!DB87</f>
        <v>9042.3752857923537</v>
      </c>
      <c r="DC86" s="33">
        <f>all!DC87</f>
        <v>0.14999995702448127</v>
      </c>
      <c r="DD86" s="33">
        <f>all!DD87</f>
        <v>5.018971873285123</v>
      </c>
      <c r="DE86" s="33">
        <f>all!DE87</f>
        <v>0.10389549400004675</v>
      </c>
      <c r="DF86" s="33">
        <f>all!DF87</f>
        <v>8.4866817509899523E-2</v>
      </c>
      <c r="DG86" s="33">
        <f>all!DG87</f>
        <v>2.0476009971593305E-3</v>
      </c>
      <c r="DH86" s="33">
        <f>all!DH87</f>
        <v>1.6107621622115549E-2</v>
      </c>
      <c r="DI86" s="33">
        <f>all!DI87</f>
        <v>17.004771731702608</v>
      </c>
      <c r="DJ86" s="33">
        <f>all!DJ87</f>
        <v>0.1793940571522594</v>
      </c>
      <c r="DK86" s="33">
        <f>all!DK87</f>
        <v>2.4836929605444698E-2</v>
      </c>
      <c r="DL86" s="33">
        <f>all!DL87</f>
        <v>3.5486806149156755E-3</v>
      </c>
      <c r="DM86" s="33">
        <f>all!DM87</f>
        <v>7.878391549445197E-5</v>
      </c>
      <c r="DN86" s="33">
        <f>all!DN87</f>
        <v>1.4850886875988796E-3</v>
      </c>
      <c r="DO86" s="33">
        <f>all!DO87</f>
        <v>4.5385078108059619E-2</v>
      </c>
      <c r="DP86" s="33">
        <f>all!DP87</f>
        <v>0.10259347594932602</v>
      </c>
      <c r="DQ86" s="33">
        <f>all!DQ87</f>
        <v>1.4630552230393587E-3</v>
      </c>
      <c r="DR86" s="33">
        <f>all!DR87</f>
        <v>2.7884207288647459E-4</v>
      </c>
      <c r="DS86" s="33">
        <f>all!DS87</f>
        <v>0.32854047441261003</v>
      </c>
      <c r="DT86" s="33">
        <f>all!DT87</f>
        <v>2.5532124796465199E-4</v>
      </c>
      <c r="DU86" s="33"/>
      <c r="DV86" s="33">
        <f>all!DV87</f>
        <v>3.0440095253736407E-2</v>
      </c>
      <c r="DW86" s="33">
        <f>all!DW87</f>
        <v>99.703831669137116</v>
      </c>
      <c r="DX86" s="33">
        <f>all!DX87</f>
        <v>1.6539426857283079E-3</v>
      </c>
      <c r="DY86" s="33">
        <f>all!DY87</f>
        <v>5.5340627986588189E-2</v>
      </c>
      <c r="DZ86" s="33">
        <f>all!DZ87</f>
        <v>1.1455816107564705E-3</v>
      </c>
      <c r="EA86" s="33">
        <f>all!EA87</f>
        <v>9.3576594864376312E-4</v>
      </c>
      <c r="EB86" s="33">
        <f>all!EB87</f>
        <v>2.257743775212509E-5</v>
      </c>
      <c r="EC86" s="33">
        <f>all!EC87</f>
        <v>1.7760727066094497E-4</v>
      </c>
      <c r="ED86" s="33">
        <f>all!ED87</f>
        <v>0.18749950590678369</v>
      </c>
      <c r="EE86" s="33">
        <f>all!EE87</f>
        <v>1.9780504913190096E-3</v>
      </c>
      <c r="EF86" s="33">
        <f>all!EF87</f>
        <v>2.738591321740826E-4</v>
      </c>
      <c r="EG86" s="33">
        <f>all!EG87</f>
        <v>3.9128773524033037E-5</v>
      </c>
      <c r="EH86" s="33">
        <f>all!EH87</f>
        <v>8.6869412078444261E-7</v>
      </c>
      <c r="EI86" s="33">
        <f>all!EI87</f>
        <v>1.6375015174911937E-5</v>
      </c>
      <c r="EJ86" s="33">
        <f>all!EJ87</f>
        <v>5.0042892989484008E-4</v>
      </c>
      <c r="EK86" s="33">
        <f>all!EK87</f>
        <v>1.1312251850988E-3</v>
      </c>
      <c r="EL86" s="33">
        <f>all!EL87</f>
        <v>1.6132067854976867E-5</v>
      </c>
      <c r="EM86" s="33">
        <f>all!EM87</f>
        <v>3.074592927040869E-6</v>
      </c>
      <c r="EN86" s="33">
        <f>all!EN87</f>
        <v>3.6225818020185117E-3</v>
      </c>
      <c r="EO86" s="33">
        <f>all!EO87</f>
        <v>2.8152455437919829E-6</v>
      </c>
      <c r="EP86" s="33"/>
      <c r="EQ86" s="33">
        <f>all!EQ87</f>
        <v>199.40766333827423</v>
      </c>
    </row>
    <row r="87" spans="1:147" s="3" customFormat="1">
      <c r="A87" s="33" t="str">
        <f>all!A88</f>
        <v>LM-JB-7D-03</v>
      </c>
      <c r="B87" s="33" t="str">
        <f>all!B88</f>
        <v>Fakos</v>
      </c>
      <c r="C87" s="33" t="str">
        <f>all!C88</f>
        <v>epithermal</v>
      </c>
      <c r="D87" s="33" t="str">
        <f>all!D88</f>
        <v>epithermal IS</v>
      </c>
      <c r="E87" s="33" t="str">
        <f>all!E88</f>
        <v>pyrite</v>
      </c>
      <c r="F87" s="33" t="str">
        <f>all!F88</f>
        <v>anhedral, cracked</v>
      </c>
      <c r="G87" s="33">
        <f>all!G88</f>
        <v>17.004433326792199</v>
      </c>
      <c r="H87" s="33">
        <f>all!H88</f>
        <v>497841.05919058999</v>
      </c>
      <c r="I87" s="33">
        <f>all!I88</f>
        <v>37.244818159809498</v>
      </c>
      <c r="J87" s="33">
        <f>all!J88</f>
        <v>0.53233577695179002</v>
      </c>
      <c r="K87" s="33">
        <f>all!K88</f>
        <v>0.60511723228190895</v>
      </c>
      <c r="L87" s="33">
        <f>all!L88</f>
        <v>1.88323310131876</v>
      </c>
      <c r="M87" s="33">
        <f>all!M88</f>
        <v>5.1265948595815597E-2</v>
      </c>
      <c r="N87" s="33">
        <f>all!N88</f>
        <v>0.63687471832222298</v>
      </c>
      <c r="O87" s="33">
        <f>all!O88</f>
        <v>0.27983457384232902</v>
      </c>
      <c r="P87" s="33">
        <f>all!P88</f>
        <v>141.19463085349901</v>
      </c>
      <c r="Q87" s="33">
        <f>all!Q88</f>
        <v>2.7958974197690199E-2</v>
      </c>
      <c r="R87" s="33">
        <f>all!R88</f>
        <v>0.221632855816736</v>
      </c>
      <c r="S87" s="33">
        <f>all!S88</f>
        <v>9.4798141538229505E-3</v>
      </c>
      <c r="T87" s="33">
        <f>all!T88</f>
        <v>0.14205847893287299</v>
      </c>
      <c r="U87" s="33">
        <f>all!U88</f>
        <v>9.3878021810575099E-2</v>
      </c>
      <c r="V87" s="33">
        <f>all!V88</f>
        <v>0.53077947360766498</v>
      </c>
      <c r="W87" s="33">
        <f>all!W88</f>
        <v>2.3417591140320999E-2</v>
      </c>
      <c r="X87" s="33">
        <f>all!X88</f>
        <v>2.30175328511165E-2</v>
      </c>
      <c r="Y87" s="33">
        <f>all!Y88</f>
        <v>3.5396789954338197E-2</v>
      </c>
      <c r="Z87" s="33">
        <f>all!Z88</f>
        <v>1.1732753879868401E-2</v>
      </c>
      <c r="AA87" s="33">
        <f>all!AA88</f>
        <v>69.964897668680464</v>
      </c>
      <c r="AB87" s="33">
        <f>all!AB88</f>
        <v>3988.9106056125388</v>
      </c>
      <c r="AC87" s="33">
        <f>all!AC88</f>
        <v>0.33146378230917645</v>
      </c>
      <c r="AD87" s="33">
        <f>all!AD88</f>
        <v>133.09584176255095</v>
      </c>
      <c r="AE87" s="33">
        <f>all!AE88</f>
        <v>0.65027175856367436</v>
      </c>
      <c r="AF87" s="33">
        <f>all!AF88</f>
        <v>2.6521620161511144</v>
      </c>
      <c r="AG87" s="33">
        <f>all!AG88</f>
        <v>7.5068091560346088E-4</v>
      </c>
      <c r="AH87" s="33">
        <f>all!AH88</f>
        <v>0.78987315611831554</v>
      </c>
      <c r="AI87" s="33">
        <f>all!AI88</f>
        <v>3.1501708048420801E-4</v>
      </c>
      <c r="AJ87" s="33">
        <f>all!AJ88</f>
        <v>3.7909872521772892</v>
      </c>
      <c r="AK87" s="33">
        <f>all!AK88</f>
        <v>6.1800631573372762E-4</v>
      </c>
      <c r="AL87" s="33">
        <f>all!AL88</f>
        <v>2.5205659860591807E-3</v>
      </c>
      <c r="AM87" s="33">
        <f>all!AM88</f>
        <v>7.5068091560346088E-4</v>
      </c>
      <c r="AN87" s="33"/>
      <c r="AO87" s="33"/>
      <c r="AP87" s="33">
        <f>all!AP88</f>
        <v>0.37771697359200301</v>
      </c>
      <c r="AQ87" s="33">
        <f>all!AQ88</f>
        <v>14.222287589466401</v>
      </c>
      <c r="AR87" s="33">
        <f>all!AR88</f>
        <v>7.3822785683061901E-2</v>
      </c>
      <c r="AS87" s="33">
        <f>all!AS88</f>
        <v>0.53233577695179002</v>
      </c>
      <c r="AT87" s="33">
        <f>all!AT88</f>
        <v>0.237036348711165</v>
      </c>
      <c r="AU87" s="33">
        <f>all!AU88</f>
        <v>1.88323310131876</v>
      </c>
      <c r="AV87" s="33">
        <f>all!AV88</f>
        <v>5.1265948595815597E-2</v>
      </c>
      <c r="AW87" s="33">
        <f>all!AW88</f>
        <v>0.63687471832222298</v>
      </c>
      <c r="AX87" s="33">
        <f>all!AX88</f>
        <v>0.27983457384232902</v>
      </c>
      <c r="AY87" s="33">
        <f>all!AY88</f>
        <v>1.51298447043849</v>
      </c>
      <c r="AZ87" s="33">
        <f>all!AZ88</f>
        <v>2.7958974197690199E-2</v>
      </c>
      <c r="BA87" s="33">
        <f>all!BA88</f>
        <v>0.221632855816736</v>
      </c>
      <c r="BB87" s="33">
        <f>all!BB88</f>
        <v>9.9628129821947194E-3</v>
      </c>
      <c r="BC87" s="33">
        <f>all!BC88</f>
        <v>0.14205847893287299</v>
      </c>
      <c r="BD87" s="33">
        <f>all!BD88</f>
        <v>9.3878021810575099E-2</v>
      </c>
      <c r="BE87" s="33">
        <f>all!BE88</f>
        <v>0.53077947360766498</v>
      </c>
      <c r="BF87" s="33">
        <f>all!BF88</f>
        <v>2.3417591140320999E-2</v>
      </c>
      <c r="BG87" s="33">
        <f>all!BG88</f>
        <v>2.30175328511165E-2</v>
      </c>
      <c r="BH87" s="33">
        <f>all!BH88</f>
        <v>3.5078453564052099E-2</v>
      </c>
      <c r="BI87" s="33">
        <f>all!BI88</f>
        <v>1.1732753879868401E-2</v>
      </c>
      <c r="BJ87" s="33"/>
      <c r="BK87" s="33">
        <f>all!BK88</f>
        <v>1.0064044518875599</v>
      </c>
      <c r="BL87" s="33">
        <f>all!BL88</f>
        <v>50841.1124972092</v>
      </c>
      <c r="BM87" s="33">
        <f>all!BM88</f>
        <v>12.9957600989234</v>
      </c>
      <c r="BN87" s="33">
        <f>all!BN88</f>
        <v>0.24646321371201099</v>
      </c>
      <c r="BO87" s="33">
        <f>all!BO88</f>
        <v>0.221309739728731</v>
      </c>
      <c r="BP87" s="33">
        <f>all!BP88</f>
        <v>1.00034683424023</v>
      </c>
      <c r="BQ87" s="33">
        <f>all!BQ88</f>
        <v>5.0359273466996E-2</v>
      </c>
      <c r="BR87" s="33">
        <f>all!BR88</f>
        <v>0.485306871614121</v>
      </c>
      <c r="BS87" s="33">
        <f>all!BS88</f>
        <v>0.138309939533825</v>
      </c>
      <c r="BT87" s="33">
        <f>all!BT88</f>
        <v>30.4479125693878</v>
      </c>
      <c r="BU87" s="33">
        <f>all!BU88</f>
        <v>2.4175642565312499E-2</v>
      </c>
      <c r="BV87" s="33">
        <f>all!BV88</f>
        <v>6.00614868571809E-2</v>
      </c>
      <c r="BW87" s="33">
        <f>all!BW88</f>
        <v>1.14226346007037E-2</v>
      </c>
      <c r="BX87" s="33">
        <f>all!BX88</f>
        <v>5.2564604321809601E-2</v>
      </c>
      <c r="BY87" s="33">
        <f>all!BY88</f>
        <v>2.0805293138805001E-2</v>
      </c>
      <c r="BZ87" s="33">
        <f>all!BZ88</f>
        <v>0.23827873934055899</v>
      </c>
      <c r="CA87" s="33">
        <f>all!CA88</f>
        <v>3.03537324496773E-2</v>
      </c>
      <c r="CB87" s="33">
        <f>all!CB88</f>
        <v>9.8873822323827295E-3</v>
      </c>
      <c r="CC87" s="33">
        <f>all!CC88</f>
        <v>5.2917481035667201E-2</v>
      </c>
      <c r="CD87" s="33">
        <f>all!CD88</f>
        <v>9.4183703072557908E-3</v>
      </c>
      <c r="CE87" s="33"/>
      <c r="CF87" s="33">
        <f>all!CF88</f>
        <v>17.004433326792199</v>
      </c>
      <c r="CG87" s="33">
        <f>all!CG88</f>
        <v>497841.05919058999</v>
      </c>
      <c r="CH87" s="33">
        <f>all!CH88</f>
        <v>37.244818159809498</v>
      </c>
      <c r="CI87" s="33">
        <f>all!CI88</f>
        <v>0.53233577695179002</v>
      </c>
      <c r="CJ87" s="33">
        <f>all!CJ88</f>
        <v>0.60511723228190895</v>
      </c>
      <c r="CK87" s="33">
        <f>all!CK88</f>
        <v>1.88323310131876</v>
      </c>
      <c r="CL87" s="33">
        <f>all!CL88</f>
        <v>5.1265948595815597E-2</v>
      </c>
      <c r="CM87" s="33">
        <f>all!CM88</f>
        <v>0.63687471832222298</v>
      </c>
      <c r="CN87" s="33">
        <f>all!CN88</f>
        <v>0.27983457384232902</v>
      </c>
      <c r="CO87" s="33">
        <f>all!CO88</f>
        <v>141.19463085349901</v>
      </c>
      <c r="CP87" s="33">
        <f>all!CP88</f>
        <v>2.7958974197690199E-2</v>
      </c>
      <c r="CQ87" s="33">
        <f>all!CQ88</f>
        <v>0.221632855816736</v>
      </c>
      <c r="CR87" s="33">
        <f>all!CR88</f>
        <v>9.4798141538229505E-3</v>
      </c>
      <c r="CS87" s="33">
        <f>all!CS88</f>
        <v>0.14205847893287299</v>
      </c>
      <c r="CT87" s="33">
        <f>all!CT88</f>
        <v>9.3878021810575099E-2</v>
      </c>
      <c r="CU87" s="33">
        <f>all!CU88</f>
        <v>0.53077947360766498</v>
      </c>
      <c r="CV87" s="33">
        <f>all!CV88</f>
        <v>2.3417591140320999E-2</v>
      </c>
      <c r="CW87" s="33">
        <f>all!CW88</f>
        <v>2.30175328511165E-2</v>
      </c>
      <c r="CX87" s="33">
        <f>all!CX88</f>
        <v>3.5396789954338197E-2</v>
      </c>
      <c r="CY87" s="33">
        <f>all!CY88</f>
        <v>1.1732753879868401E-2</v>
      </c>
      <c r="CZ87" s="33"/>
      <c r="DA87" s="33">
        <f>all!DA88</f>
        <v>0.3095201529051787</v>
      </c>
      <c r="DB87" s="33">
        <f>all!DB88</f>
        <v>8914.6935122318919</v>
      </c>
      <c r="DC87" s="33">
        <f>all!DC88</f>
        <v>0.6319836384212888</v>
      </c>
      <c r="DD87" s="33">
        <f>all!DD88</f>
        <v>9.0697723585921076E-3</v>
      </c>
      <c r="DE87" s="33">
        <f>all!DE88</f>
        <v>9.5225070387106817E-3</v>
      </c>
      <c r="DF87" s="33">
        <f>all!DF88</f>
        <v>2.880001684231167E-2</v>
      </c>
      <c r="DG87" s="33">
        <f>all!DG88</f>
        <v>7.3528030342663966E-4</v>
      </c>
      <c r="DH87" s="33">
        <f>all!DH88</f>
        <v>8.7711708899906767E-3</v>
      </c>
      <c r="DI87" s="33">
        <f>all!DI88</f>
        <v>3.7350320046866193E-3</v>
      </c>
      <c r="DJ87" s="33">
        <f>all!DJ88</f>
        <v>1.7881792154698457</v>
      </c>
      <c r="DK87" s="33">
        <f>all!DK88</f>
        <v>2.5919570547844681E-4</v>
      </c>
      <c r="DL87" s="33">
        <f>all!DL88</f>
        <v>1.9716296075716435E-3</v>
      </c>
      <c r="DM87" s="33">
        <f>all!DM88</f>
        <v>8.2563832794709457E-5</v>
      </c>
      <c r="DN87" s="33">
        <f>all!DN88</f>
        <v>1.1966850217578384E-3</v>
      </c>
      <c r="DO87" s="33">
        <f>all!DO88</f>
        <v>7.710087205204919E-4</v>
      </c>
      <c r="DP87" s="33">
        <f>all!DP88</f>
        <v>4.1597137430067791E-3</v>
      </c>
      <c r="DQ87" s="33">
        <f>all!DQ88</f>
        <v>1.188912083819359E-4</v>
      </c>
      <c r="DR87" s="33">
        <f>all!DR88</f>
        <v>1.1261944029241382E-4</v>
      </c>
      <c r="DS87" s="33">
        <f>all!DS88</f>
        <v>1.7083392835105308E-4</v>
      </c>
      <c r="DT87" s="33">
        <f>all!DT88</f>
        <v>5.6142848816086949E-5</v>
      </c>
      <c r="DU87" s="33"/>
      <c r="DV87" s="33">
        <f>all!DV88</f>
        <v>3.4705312491654741E-3</v>
      </c>
      <c r="DW87" s="33">
        <f>all!DW88</f>
        <v>99.957053266291027</v>
      </c>
      <c r="DX87" s="33">
        <f>all!DX88</f>
        <v>7.0861911430183944E-3</v>
      </c>
      <c r="DY87" s="33">
        <f>all!DY88</f>
        <v>1.0169589313608955E-4</v>
      </c>
      <c r="DZ87" s="33">
        <f>all!DZ88</f>
        <v>1.0677223417619557E-4</v>
      </c>
      <c r="EA87" s="33">
        <f>all!EA88</f>
        <v>3.2292358830138804E-4</v>
      </c>
      <c r="EB87" s="33">
        <f>all!EB88</f>
        <v>8.2444171921812489E-6</v>
      </c>
      <c r="EC87" s="33">
        <f>all!EC88</f>
        <v>9.8347788923484577E-5</v>
      </c>
      <c r="ED87" s="33">
        <f>all!ED88</f>
        <v>4.1879487223144219E-5</v>
      </c>
      <c r="EE87" s="33">
        <f>all!EE88</f>
        <v>2.0050170524106337E-2</v>
      </c>
      <c r="EF87" s="33">
        <f>all!EF88</f>
        <v>2.906262442264998E-6</v>
      </c>
      <c r="EG87" s="33">
        <f>all!EG88</f>
        <v>2.2107129699414034E-5</v>
      </c>
      <c r="EH87" s="33">
        <f>all!EH88</f>
        <v>9.2575672076736718E-7</v>
      </c>
      <c r="EI87" s="33">
        <f>all!EI88</f>
        <v>1.3417972059128418E-5</v>
      </c>
      <c r="EJ87" s="33">
        <f>all!EJ88</f>
        <v>8.645026286108062E-6</v>
      </c>
      <c r="EK87" s="33">
        <f>all!EK88</f>
        <v>4.6641281342060762E-5</v>
      </c>
      <c r="EL87" s="33">
        <f>all!EL88</f>
        <v>1.3330817075001808E-6</v>
      </c>
      <c r="EM87" s="33">
        <f>all!EM88</f>
        <v>1.2627587674980368E-6</v>
      </c>
      <c r="EN87" s="33">
        <f>all!EN88</f>
        <v>1.9154955862975906E-6</v>
      </c>
      <c r="EO87" s="33">
        <f>all!EO88</f>
        <v>6.2950831926311879E-7</v>
      </c>
      <c r="EP87" s="33"/>
      <c r="EQ87" s="33">
        <f>all!EQ88</f>
        <v>199.91410653258205</v>
      </c>
    </row>
    <row r="88" spans="1:147" s="3" customFormat="1">
      <c r="A88" s="33" t="str">
        <f>all!A89</f>
        <v>LM-JB-7D-04</v>
      </c>
      <c r="B88" s="33" t="str">
        <f>all!B89</f>
        <v>Fakos</v>
      </c>
      <c r="C88" s="33" t="str">
        <f>all!C89</f>
        <v>epithermal</v>
      </c>
      <c r="D88" s="33" t="str">
        <f>all!D89</f>
        <v>epithermal IS</v>
      </c>
      <c r="E88" s="33" t="str">
        <f>all!E89</f>
        <v>pyrite</v>
      </c>
      <c r="F88" s="33" t="str">
        <f>all!F89</f>
        <v>anhedral, cracked</v>
      </c>
      <c r="G88" s="33">
        <f>all!G89</f>
        <v>15.9808779319682</v>
      </c>
      <c r="H88" s="33">
        <f>all!H89</f>
        <v>502945.93269423803</v>
      </c>
      <c r="I88" s="33">
        <f>all!I89</f>
        <v>1861.28489393159</v>
      </c>
      <c r="J88" s="33">
        <f>all!J89</f>
        <v>11.448118024529499</v>
      </c>
      <c r="K88" s="33">
        <f>all!K89</f>
        <v>25.251147984967599</v>
      </c>
      <c r="L88" s="33">
        <f>all!L89</f>
        <v>1.1368180245130699</v>
      </c>
      <c r="M88" s="33">
        <f>all!M89</f>
        <v>6.1459877732591497E-2</v>
      </c>
      <c r="N88" s="33">
        <f>all!N89</f>
        <v>0.456838519598676</v>
      </c>
      <c r="O88" s="33">
        <f>all!O89</f>
        <v>26.581004120187998</v>
      </c>
      <c r="P88" s="33">
        <f>all!P89</f>
        <v>239.05943565827701</v>
      </c>
      <c r="Q88" s="33">
        <f>all!Q89</f>
        <v>1.69296291634125E-2</v>
      </c>
      <c r="R88" s="33">
        <f>all!R89</f>
        <v>0.24491757982457599</v>
      </c>
      <c r="S88" s="33">
        <f>all!S89</f>
        <v>1.2564866752167118E-2</v>
      </c>
      <c r="T88" s="33">
        <f>all!T89</f>
        <v>0.135876260225201</v>
      </c>
      <c r="U88" s="33">
        <f>all!U89</f>
        <v>7.1957909507354201E-2</v>
      </c>
      <c r="V88" s="33">
        <f>all!V89</f>
        <v>16.4632665105126</v>
      </c>
      <c r="W88" s="33">
        <f>all!W89</f>
        <v>2.2569052390684598E-2</v>
      </c>
      <c r="X88" s="33">
        <f>all!X89</f>
        <v>2.3885208815051899E-2</v>
      </c>
      <c r="Y88" s="33">
        <f>all!Y89</f>
        <v>0.99772606963187505</v>
      </c>
      <c r="Z88" s="33">
        <f>all!Z89</f>
        <v>0.114842337969813</v>
      </c>
      <c r="AA88" s="33">
        <f>all!AA89</f>
        <v>162.58435578175181</v>
      </c>
      <c r="AB88" s="33">
        <f>all!AB89</f>
        <v>239.60427910486627</v>
      </c>
      <c r="AC88" s="33">
        <f>all!AC89</f>
        <v>0.11510407662514589</v>
      </c>
      <c r="AD88" s="33">
        <f>all!AD89</f>
        <v>70.023121982738161</v>
      </c>
      <c r="AE88" s="33">
        <f>all!AE89</f>
        <v>2.3939645902872599E-2</v>
      </c>
      <c r="AF88" s="33">
        <f>all!AF89</f>
        <v>7.2121909708046494E-2</v>
      </c>
      <c r="AG88" s="33">
        <f>all!AG89</f>
        <v>9.0956678467701228E-6</v>
      </c>
      <c r="AH88" s="33">
        <f>all!AH89</f>
        <v>1.6968213699837396E-2</v>
      </c>
      <c r="AI88" s="33">
        <f>all!AI89</f>
        <v>6.1700569506708701E-5</v>
      </c>
      <c r="AJ88" s="33">
        <f>all!AJ89</f>
        <v>0.12843785303243505</v>
      </c>
      <c r="AK88" s="33">
        <f>all!AK89</f>
        <v>1.2832645283333923E-5</v>
      </c>
      <c r="AL88" s="33">
        <f>all!AL89</f>
        <v>3.8660341435081216E-5</v>
      </c>
      <c r="AM88" s="33">
        <f>all!AM89</f>
        <v>9.0956678467701228E-6</v>
      </c>
      <c r="AN88" s="33"/>
      <c r="AO88" s="33"/>
      <c r="AP88" s="33">
        <f>all!AP89</f>
        <v>0.38088530033946</v>
      </c>
      <c r="AQ88" s="33">
        <f>all!AQ89</f>
        <v>7.0369330618758301</v>
      </c>
      <c r="AR88" s="33">
        <f>all!AR89</f>
        <v>4.5141255062054103E-2</v>
      </c>
      <c r="AS88" s="33">
        <f>all!AS89</f>
        <v>0.28839686465769498</v>
      </c>
      <c r="AT88" s="33">
        <f>all!AT89</f>
        <v>0.201294631086569</v>
      </c>
      <c r="AU88" s="33">
        <f>all!AU89</f>
        <v>1.1368180245130699</v>
      </c>
      <c r="AV88" s="33">
        <f>all!AV89</f>
        <v>6.1459877732591497E-2</v>
      </c>
      <c r="AW88" s="33">
        <f>all!AW89</f>
        <v>0.451927626792132</v>
      </c>
      <c r="AX88" s="33">
        <f>all!AX89</f>
        <v>0.19569164181403301</v>
      </c>
      <c r="AY88" s="33">
        <f>all!AY89</f>
        <v>1.44588620947586</v>
      </c>
      <c r="AZ88" s="33">
        <f>all!AZ89</f>
        <v>1.69296291634125E-2</v>
      </c>
      <c r="BA88" s="33">
        <f>all!BA89</f>
        <v>0.24491757982457599</v>
      </c>
      <c r="BB88" s="33">
        <f>all!BB89</f>
        <v>1.30268460369328E-2</v>
      </c>
      <c r="BC88" s="33">
        <f>all!BC89</f>
        <v>0.135876260225201</v>
      </c>
      <c r="BD88" s="33">
        <f>all!BD89</f>
        <v>7.1957909507354201E-2</v>
      </c>
      <c r="BE88" s="33">
        <f>all!BE89</f>
        <v>0.56748210262013599</v>
      </c>
      <c r="BF88" s="33">
        <f>all!BF89</f>
        <v>2.2569052390684598E-2</v>
      </c>
      <c r="BG88" s="33">
        <f>all!BG89</f>
        <v>2.3885208815051899E-2</v>
      </c>
      <c r="BH88" s="33">
        <f>all!BH89</f>
        <v>4.09101727061894E-2</v>
      </c>
      <c r="BI88" s="33">
        <f>all!BI89</f>
        <v>1.24248225850291E-2</v>
      </c>
      <c r="BJ88" s="33"/>
      <c r="BK88" s="33">
        <f>all!BK89</f>
        <v>1.45007767046778</v>
      </c>
      <c r="BL88" s="33">
        <f>all!BL89</f>
        <v>22597.612234280201</v>
      </c>
      <c r="BM88" s="33">
        <f>all!BM89</f>
        <v>282.39403679981501</v>
      </c>
      <c r="BN88" s="33">
        <f>all!BN89</f>
        <v>1.76227621106792</v>
      </c>
      <c r="BO88" s="33">
        <f>all!BO89</f>
        <v>5.1824849517301903</v>
      </c>
      <c r="BP88" s="33">
        <f>all!BP89</f>
        <v>0.55670038508648001</v>
      </c>
      <c r="BQ88" s="33">
        <f>all!BQ89</f>
        <v>1.75300916624247E-2</v>
      </c>
      <c r="BR88" s="33">
        <f>all!BR89</f>
        <v>0.53790641624657498</v>
      </c>
      <c r="BS88" s="33">
        <f>all!BS89</f>
        <v>4.9842702239921204</v>
      </c>
      <c r="BT88" s="33">
        <f>all!BT89</f>
        <v>10.633615626682699</v>
      </c>
      <c r="BU88" s="33">
        <f>all!BU89</f>
        <v>1.3853620492269699E-2</v>
      </c>
      <c r="BV88" s="33">
        <f>all!BV89</f>
        <v>6.0259026717854602E-2</v>
      </c>
      <c r="BW88" s="33">
        <f>all!BW89</f>
        <v>6.4177755171245599E-3</v>
      </c>
      <c r="BX88" s="33">
        <f>all!BX89</f>
        <v>9.94036103405085E-2</v>
      </c>
      <c r="BY88" s="33">
        <f>all!BY89</f>
        <v>5.32050432916251E-2</v>
      </c>
      <c r="BZ88" s="33">
        <f>all!BZ89</f>
        <v>2.04423009560182</v>
      </c>
      <c r="CA88" s="33">
        <f>all!CA89</f>
        <v>1.9751543217815401E-2</v>
      </c>
      <c r="CB88" s="33">
        <f>all!CB89</f>
        <v>1.2693606533418099E-2</v>
      </c>
      <c r="CC88" s="33">
        <f>all!CC89</f>
        <v>1.37075355957555</v>
      </c>
      <c r="CD88" s="33">
        <f>all!CD89</f>
        <v>0.127537303365058</v>
      </c>
      <c r="CE88" s="33"/>
      <c r="CF88" s="33">
        <f>all!CF89</f>
        <v>15.9808779319682</v>
      </c>
      <c r="CG88" s="33">
        <f>all!CG89</f>
        <v>502945.93269423803</v>
      </c>
      <c r="CH88" s="33">
        <f>all!CH89</f>
        <v>1861.28489393159</v>
      </c>
      <c r="CI88" s="33">
        <f>all!CI89</f>
        <v>11.448118024529499</v>
      </c>
      <c r="CJ88" s="33">
        <f>all!CJ89</f>
        <v>25.251147984967599</v>
      </c>
      <c r="CK88" s="33">
        <f>all!CK89</f>
        <v>1.1368180245130699</v>
      </c>
      <c r="CL88" s="33">
        <f>all!CL89</f>
        <v>6.1459877732591497E-2</v>
      </c>
      <c r="CM88" s="33">
        <f>all!CM89</f>
        <v>0.456838519598676</v>
      </c>
      <c r="CN88" s="33">
        <f>all!CN89</f>
        <v>26.581004120187998</v>
      </c>
      <c r="CO88" s="33">
        <f>all!CO89</f>
        <v>239.05943565827701</v>
      </c>
      <c r="CP88" s="33">
        <f>all!CP89</f>
        <v>1.69296291634125E-2</v>
      </c>
      <c r="CQ88" s="33">
        <f>all!CQ89</f>
        <v>0.24491757982457599</v>
      </c>
      <c r="CR88" s="33">
        <f>all!CR89</f>
        <v>1.2564866752167118E-2</v>
      </c>
      <c r="CS88" s="33">
        <f>all!CS89</f>
        <v>0.135876260225201</v>
      </c>
      <c r="CT88" s="33">
        <f>all!CT89</f>
        <v>7.1957909507354201E-2</v>
      </c>
      <c r="CU88" s="33">
        <f>all!CU89</f>
        <v>16.4632665105126</v>
      </c>
      <c r="CV88" s="33">
        <f>all!CV89</f>
        <v>2.2569052390684598E-2</v>
      </c>
      <c r="CW88" s="33">
        <f>all!CW89</f>
        <v>2.3885208815051899E-2</v>
      </c>
      <c r="CX88" s="33">
        <f>all!CX89</f>
        <v>0.99772606963187505</v>
      </c>
      <c r="CY88" s="33">
        <f>all!CY89</f>
        <v>0.114842337969813</v>
      </c>
      <c r="CZ88" s="33"/>
      <c r="DA88" s="33">
        <f>all!DA89</f>
        <v>0.29088906910342227</v>
      </c>
      <c r="DB88" s="33">
        <f>all!DB89</f>
        <v>9006.1049815424485</v>
      </c>
      <c r="DC88" s="33">
        <f>all!DC89</f>
        <v>31.582959926350341</v>
      </c>
      <c r="DD88" s="33">
        <f>all!DD89</f>
        <v>0.1950494949096406</v>
      </c>
      <c r="DE88" s="33">
        <f>all!DE89</f>
        <v>0.39736801663310983</v>
      </c>
      <c r="DF88" s="33">
        <f>all!DF89</f>
        <v>1.7385196888103225E-2</v>
      </c>
      <c r="DG88" s="33">
        <f>all!DG89</f>
        <v>8.8148642101733288E-4</v>
      </c>
      <c r="DH88" s="33">
        <f>all!DH89</f>
        <v>6.291674970371519E-3</v>
      </c>
      <c r="DI88" s="33">
        <f>all!DI89</f>
        <v>0.35478425607819375</v>
      </c>
      <c r="DJ88" s="33">
        <f>all!DJ89</f>
        <v>3.0276017687218468</v>
      </c>
      <c r="DK88" s="33">
        <f>all!DK89</f>
        <v>1.569473594943876E-4</v>
      </c>
      <c r="DL88" s="33">
        <f>all!DL89</f>
        <v>2.1787688022041969E-3</v>
      </c>
      <c r="DM88" s="33">
        <f>all!DM89</f>
        <v>1.0943290034809105E-4</v>
      </c>
      <c r="DN88" s="33">
        <f>all!DN89</f>
        <v>1.1446066904658495E-3</v>
      </c>
      <c r="DO88" s="33">
        <f>all!DO89</f>
        <v>5.9098151697892741E-4</v>
      </c>
      <c r="DP88" s="33">
        <f>all!DP89</f>
        <v>0.12902246481592947</v>
      </c>
      <c r="DQ88" s="33">
        <f>all!DQ89</f>
        <v>1.1458317359310297E-4</v>
      </c>
      <c r="DR88" s="33">
        <f>all!DR89</f>
        <v>1.1686477718606119E-4</v>
      </c>
      <c r="DS88" s="33">
        <f>all!DS89</f>
        <v>4.815280258841096E-3</v>
      </c>
      <c r="DT88" s="33">
        <f>all!DT89</f>
        <v>5.4953645873269538E-4</v>
      </c>
      <c r="DU88" s="33"/>
      <c r="DV88" s="33">
        <f>all!DV89</f>
        <v>3.2166792958618078E-3</v>
      </c>
      <c r="DW88" s="33">
        <f>all!DW89</f>
        <v>99.590374845558799</v>
      </c>
      <c r="DX88" s="33">
        <f>all!DX89</f>
        <v>0.3492474076466735</v>
      </c>
      <c r="DY88" s="33">
        <f>all!DY89</f>
        <v>2.1568760692106817E-3</v>
      </c>
      <c r="DZ88" s="33">
        <f>all!DZ89</f>
        <v>4.394133735863906E-3</v>
      </c>
      <c r="EA88" s="33">
        <f>all!EA89</f>
        <v>1.9224717881908491E-4</v>
      </c>
      <c r="EB88" s="33">
        <f>all!EB89</f>
        <v>9.7475616007477549E-6</v>
      </c>
      <c r="EC88" s="33">
        <f>all!EC89</f>
        <v>6.9573946782752844E-5</v>
      </c>
      <c r="ED88" s="33">
        <f>all!ED89</f>
        <v>3.9232384171118823E-3</v>
      </c>
      <c r="EE88" s="33">
        <f>all!EE89</f>
        <v>3.347951147005674E-2</v>
      </c>
      <c r="EF88" s="33">
        <f>all!EF89</f>
        <v>1.7355389921725907E-6</v>
      </c>
      <c r="EG88" s="33">
        <f>all!EG89</f>
        <v>2.4093034908878317E-5</v>
      </c>
      <c r="EH88" s="33">
        <f>all!EH89</f>
        <v>1.2101195342980027E-6</v>
      </c>
      <c r="EI88" s="33">
        <f>all!EI89</f>
        <v>1.2657170839985632E-5</v>
      </c>
      <c r="EJ88" s="33">
        <f>all!EJ89</f>
        <v>6.5351304391133401E-6</v>
      </c>
      <c r="EK88" s="33">
        <f>all!EK89</f>
        <v>1.4267428217692904E-3</v>
      </c>
      <c r="EL88" s="33">
        <f>all!EL89</f>
        <v>1.2670717510530802E-6</v>
      </c>
      <c r="EM88" s="33">
        <f>all!EM89</f>
        <v>1.2923019429659404E-6</v>
      </c>
      <c r="EN88" s="33">
        <f>all!EN89</f>
        <v>5.3247832103581819E-5</v>
      </c>
      <c r="EO88" s="33">
        <f>all!EO89</f>
        <v>6.0768269999798394E-6</v>
      </c>
      <c r="EP88" s="33"/>
      <c r="EQ88" s="33">
        <f>all!EQ89</f>
        <v>199.1807496911176</v>
      </c>
    </row>
    <row r="89" spans="1:147" s="3" customFormat="1">
      <c r="A89" s="33" t="str">
        <f>all!A90</f>
        <v>LM-JB-7D-05</v>
      </c>
      <c r="B89" s="33" t="str">
        <f>all!B90</f>
        <v>Fakos</v>
      </c>
      <c r="C89" s="33" t="str">
        <f>all!C90</f>
        <v>epithermal</v>
      </c>
      <c r="D89" s="33" t="str">
        <f>all!D90</f>
        <v>epithermal IS</v>
      </c>
      <c r="E89" s="33" t="str">
        <f>all!E90</f>
        <v>pyrite</v>
      </c>
      <c r="F89" s="33" t="str">
        <f>all!F90</f>
        <v>anhedral, cracked</v>
      </c>
      <c r="G89" s="33">
        <f>all!G90</f>
        <v>15.6463829230225</v>
      </c>
      <c r="H89" s="33">
        <f>all!H90</f>
        <v>473950.47153366997</v>
      </c>
      <c r="I89" s="33">
        <f>all!I90</f>
        <v>26.447373115584899</v>
      </c>
      <c r="J89" s="33">
        <f>all!J90</f>
        <v>0.51969356086998597</v>
      </c>
      <c r="K89" s="33">
        <f>all!K90</f>
        <v>179.61510912870301</v>
      </c>
      <c r="L89" s="33">
        <f>all!L90</f>
        <v>0.92157475349516005</v>
      </c>
      <c r="M89" s="33">
        <f>all!M90</f>
        <v>5.4795180260876999E-2</v>
      </c>
      <c r="N89" s="33">
        <f>all!N90</f>
        <v>0.509128760241082</v>
      </c>
      <c r="O89" s="33">
        <f>all!O90</f>
        <v>60.365127014765903</v>
      </c>
      <c r="P89" s="33">
        <f>all!P90</f>
        <v>181.44647769365699</v>
      </c>
      <c r="Q89" s="33">
        <f>all!Q90</f>
        <v>2.9925827095764499E-2</v>
      </c>
      <c r="R89" s="33">
        <f>all!R90</f>
        <v>0.304396917779926</v>
      </c>
      <c r="S89" s="33">
        <f>all!S90</f>
        <v>5.6698238654753217E-3</v>
      </c>
      <c r="T89" s="33">
        <f>all!T90</f>
        <v>0.130802370600032</v>
      </c>
      <c r="U89" s="33">
        <f>all!U90</f>
        <v>7.3354979705051504E-2</v>
      </c>
      <c r="V89" s="33">
        <f>all!V90</f>
        <v>12.448357247284401</v>
      </c>
      <c r="W89" s="33">
        <f>all!W90</f>
        <v>3.1148008181557899E-2</v>
      </c>
      <c r="X89" s="33">
        <f>all!X90</f>
        <v>2.56944871396819E-2</v>
      </c>
      <c r="Y89" s="33">
        <f>all!Y90</f>
        <v>0.19723109671958899</v>
      </c>
      <c r="Z89" s="33">
        <f>all!Z90</f>
        <v>3.7976676234206697E-2</v>
      </c>
      <c r="AA89" s="33">
        <f>all!AA90</f>
        <v>50.890322888186326</v>
      </c>
      <c r="AB89" s="33">
        <f>all!AB90</f>
        <v>919.96891317613267</v>
      </c>
      <c r="AC89" s="33">
        <f>all!AC90</f>
        <v>0.19254913077018271</v>
      </c>
      <c r="AD89" s="33">
        <f>all!AD90</f>
        <v>0.43812337393269479</v>
      </c>
      <c r="AE89" s="33">
        <f>all!AE90</f>
        <v>0.13027604453375188</v>
      </c>
      <c r="AF89" s="33">
        <f>all!AF90</f>
        <v>0.37192400653403601</v>
      </c>
      <c r="AG89" s="33">
        <f>all!AG90</f>
        <v>1.1315236097353585E-3</v>
      </c>
      <c r="AH89" s="33">
        <f>all!AH90</f>
        <v>0.15172976063866436</v>
      </c>
      <c r="AI89" s="33">
        <f>all!AI90</f>
        <v>1.4359337718810271E-3</v>
      </c>
      <c r="AJ89" s="33">
        <f>all!AJ90</f>
        <v>6.8606616203684236</v>
      </c>
      <c r="AK89" s="33">
        <f>all!AK90</f>
        <v>9.7153267462093094E-4</v>
      </c>
      <c r="AL89" s="33">
        <f>all!AL90</f>
        <v>2.7736206308453712E-3</v>
      </c>
      <c r="AM89" s="33">
        <f>all!AM90</f>
        <v>1.1315236097353585E-3</v>
      </c>
      <c r="AN89" s="33"/>
      <c r="AO89" s="33"/>
      <c r="AP89" s="33">
        <f>all!AP90</f>
        <v>0.29265582295108</v>
      </c>
      <c r="AQ89" s="33">
        <f>all!AQ90</f>
        <v>7.9214171567330096</v>
      </c>
      <c r="AR89" s="33">
        <f>all!AR90</f>
        <v>7.0959957804613297E-2</v>
      </c>
      <c r="AS89" s="33">
        <f>all!AS90</f>
        <v>0.36897168938879399</v>
      </c>
      <c r="AT89" s="33">
        <f>all!AT90</f>
        <v>0.38649726632617898</v>
      </c>
      <c r="AU89" s="33">
        <f>all!AU90</f>
        <v>0.92157475349516005</v>
      </c>
      <c r="AV89" s="33">
        <f>all!AV90</f>
        <v>5.4795180260876999E-2</v>
      </c>
      <c r="AW89" s="33">
        <f>all!AW90</f>
        <v>0.509128760241082</v>
      </c>
      <c r="AX89" s="33">
        <f>all!AX90</f>
        <v>0.22778504729788199</v>
      </c>
      <c r="AY89" s="33">
        <f>all!AY90</f>
        <v>1.73161634770771</v>
      </c>
      <c r="AZ89" s="33">
        <f>all!AZ90</f>
        <v>2.9925827095764499E-2</v>
      </c>
      <c r="BA89" s="33">
        <f>all!BA90</f>
        <v>0.304396917779926</v>
      </c>
      <c r="BB89" s="33">
        <f>all!BB90</f>
        <v>6.1145519255154301E-3</v>
      </c>
      <c r="BC89" s="33">
        <f>all!BC90</f>
        <v>0.130802370600032</v>
      </c>
      <c r="BD89" s="33">
        <f>all!BD90</f>
        <v>7.3354979705051504E-2</v>
      </c>
      <c r="BE89" s="33">
        <f>all!BE90</f>
        <v>0.16500238006712001</v>
      </c>
      <c r="BF89" s="33">
        <f>all!BF90</f>
        <v>3.1148008181557899E-2</v>
      </c>
      <c r="BG89" s="33">
        <f>all!BG90</f>
        <v>2.56944871396819E-2</v>
      </c>
      <c r="BH89" s="33">
        <f>all!BH90</f>
        <v>1.9451096355168101E-2</v>
      </c>
      <c r="BI89" s="33">
        <f>all!BI90</f>
        <v>2.06897589373784E-2</v>
      </c>
      <c r="BJ89" s="33"/>
      <c r="BK89" s="33">
        <f>all!BK90</f>
        <v>1.54106052393492</v>
      </c>
      <c r="BL89" s="33">
        <f>all!BL90</f>
        <v>31631.615244860099</v>
      </c>
      <c r="BM89" s="33">
        <f>all!BM90</f>
        <v>2.4726768261817802</v>
      </c>
      <c r="BN89" s="33">
        <f>all!BN90</f>
        <v>0.37740074972451798</v>
      </c>
      <c r="BO89" s="33">
        <f>all!BO90</f>
        <v>28.387824234739199</v>
      </c>
      <c r="BP89" s="33">
        <f>all!BP90</f>
        <v>0.88796599440703405</v>
      </c>
      <c r="BQ89" s="33">
        <f>all!BQ90</f>
        <v>3.5051905319522701E-2</v>
      </c>
      <c r="BR89" s="33">
        <f>all!BR90</f>
        <v>0.58221273387379702</v>
      </c>
      <c r="BS89" s="33">
        <f>all!BS90</f>
        <v>8.2145477515972694</v>
      </c>
      <c r="BT89" s="33">
        <f>all!BT90</f>
        <v>11.9465383958252</v>
      </c>
      <c r="BU89" s="33">
        <f>all!BU90</f>
        <v>2.1695520517437301E-2</v>
      </c>
      <c r="BV89" s="33">
        <f>all!BV90</f>
        <v>9.9105179925258205E-2</v>
      </c>
      <c r="BW89" s="33">
        <f>all!BW90</f>
        <v>6.7719117585391796E-3</v>
      </c>
      <c r="BX89" s="33">
        <f>all!BX90</f>
        <v>6.3637844199503704E-2</v>
      </c>
      <c r="BY89" s="33">
        <f>all!BY90</f>
        <v>2.2057184101464001E-2</v>
      </c>
      <c r="BZ89" s="33">
        <f>all!BZ90</f>
        <v>2.00180090851996</v>
      </c>
      <c r="CA89" s="33">
        <f>all!CA90</f>
        <v>1.42493118653762E-2</v>
      </c>
      <c r="CB89" s="33">
        <f>all!CB90</f>
        <v>9.6134258642978799E-3</v>
      </c>
      <c r="CC89" s="33">
        <f>all!CC90</f>
        <v>0.151639288380607</v>
      </c>
      <c r="CD89" s="33">
        <f>all!CD90</f>
        <v>1.9991030481286799E-2</v>
      </c>
      <c r="CE89" s="33"/>
      <c r="CF89" s="33">
        <f>all!CF90</f>
        <v>15.6463829230225</v>
      </c>
      <c r="CG89" s="33">
        <f>all!CG90</f>
        <v>473950.47153366997</v>
      </c>
      <c r="CH89" s="33">
        <f>all!CH90</f>
        <v>26.447373115584899</v>
      </c>
      <c r="CI89" s="33">
        <f>all!CI90</f>
        <v>0.51969356086998597</v>
      </c>
      <c r="CJ89" s="33">
        <f>all!CJ90</f>
        <v>179.61510912870301</v>
      </c>
      <c r="CK89" s="33">
        <f>all!CK90</f>
        <v>0.92157475349516005</v>
      </c>
      <c r="CL89" s="33">
        <f>all!CL90</f>
        <v>5.4795180260876999E-2</v>
      </c>
      <c r="CM89" s="33">
        <f>all!CM90</f>
        <v>0.509128760241082</v>
      </c>
      <c r="CN89" s="33">
        <f>all!CN90</f>
        <v>60.365127014765903</v>
      </c>
      <c r="CO89" s="33">
        <f>all!CO90</f>
        <v>181.44647769365699</v>
      </c>
      <c r="CP89" s="33">
        <f>all!CP90</f>
        <v>2.9925827095764499E-2</v>
      </c>
      <c r="CQ89" s="33">
        <f>all!CQ90</f>
        <v>0.304396917779926</v>
      </c>
      <c r="CR89" s="33">
        <f>all!CR90</f>
        <v>5.6698238654753217E-3</v>
      </c>
      <c r="CS89" s="33">
        <f>all!CS90</f>
        <v>0.130802370600032</v>
      </c>
      <c r="CT89" s="33">
        <f>all!CT90</f>
        <v>7.3354979705051504E-2</v>
      </c>
      <c r="CU89" s="33">
        <f>all!CU90</f>
        <v>12.448357247284401</v>
      </c>
      <c r="CV89" s="33">
        <f>all!CV90</f>
        <v>3.1148008181557899E-2</v>
      </c>
      <c r="CW89" s="33">
        <f>all!CW90</f>
        <v>2.56944871396819E-2</v>
      </c>
      <c r="CX89" s="33">
        <f>all!CX90</f>
        <v>0.19723109671958899</v>
      </c>
      <c r="CY89" s="33">
        <f>all!CY90</f>
        <v>3.7976676234206697E-2</v>
      </c>
      <c r="CZ89" s="33"/>
      <c r="DA89" s="33">
        <f>all!DA90</f>
        <v>0.28480048359603194</v>
      </c>
      <c r="DB89" s="33">
        <f>all!DB90</f>
        <v>8486.8917814248362</v>
      </c>
      <c r="DC89" s="33">
        <f>all!DC90</f>
        <v>0.44876865867770455</v>
      </c>
      <c r="DD89" s="33">
        <f>all!DD90</f>
        <v>8.8543781902221709E-3</v>
      </c>
      <c r="DE89" s="33">
        <f>all!DE90</f>
        <v>2.8265368257436032</v>
      </c>
      <c r="DF89" s="33">
        <f>all!DF90</f>
        <v>1.4093512058344701E-2</v>
      </c>
      <c r="DG89" s="33">
        <f>all!DG90</f>
        <v>7.8589820089320598E-4</v>
      </c>
      <c r="DH89" s="33">
        <f>all!DH90</f>
        <v>7.0118270243917091E-3</v>
      </c>
      <c r="DI89" s="33">
        <f>all!DI90</f>
        <v>0.8057105963402531</v>
      </c>
      <c r="DJ89" s="33">
        <f>all!DJ90</f>
        <v>2.2979543780858283</v>
      </c>
      <c r="DK89" s="33">
        <f>all!DK90</f>
        <v>2.7742955844043473E-4</v>
      </c>
      <c r="DL89" s="33">
        <f>all!DL90</f>
        <v>2.7078926242087163E-3</v>
      </c>
      <c r="DM89" s="33">
        <f>all!DM90</f>
        <v>4.9380966969249787E-5</v>
      </c>
      <c r="DN89" s="33">
        <f>all!DN90</f>
        <v>1.1018648016176565E-3</v>
      </c>
      <c r="DO89" s="33">
        <f>all!DO90</f>
        <v>6.0245548377998938E-4</v>
      </c>
      <c r="DP89" s="33">
        <f>all!DP90</f>
        <v>9.7557658677777437E-2</v>
      </c>
      <c r="DQ89" s="33">
        <f>all!DQ90</f>
        <v>1.5813856810487819E-4</v>
      </c>
      <c r="DR89" s="33">
        <f>all!DR90</f>
        <v>1.2571715565646459E-4</v>
      </c>
      <c r="DS89" s="33">
        <f>all!DS90</f>
        <v>9.5188753243044891E-4</v>
      </c>
      <c r="DT89" s="33">
        <f>all!DT90</f>
        <v>1.817236442684557E-4</v>
      </c>
      <c r="DU89" s="33"/>
      <c r="DV89" s="33">
        <f>all!DV90</f>
        <v>3.3526761295325489E-3</v>
      </c>
      <c r="DW89" s="33">
        <f>all!DW90</f>
        <v>99.907834180045114</v>
      </c>
      <c r="DX89" s="33">
        <f>all!DX90</f>
        <v>5.2829122711926559E-3</v>
      </c>
      <c r="DY89" s="33">
        <f>all!DY90</f>
        <v>1.0423389042526572E-4</v>
      </c>
      <c r="DZ89" s="33">
        <f>all!DZ90</f>
        <v>3.3274039514472629E-2</v>
      </c>
      <c r="EA89" s="33">
        <f>all!EA90</f>
        <v>1.6590906329468663E-4</v>
      </c>
      <c r="EB89" s="33">
        <f>all!EB90</f>
        <v>9.2516069674747501E-6</v>
      </c>
      <c r="EC89" s="33">
        <f>all!EC90</f>
        <v>8.2543346809881823E-5</v>
      </c>
      <c r="ED89" s="33">
        <f>all!ED90</f>
        <v>9.4848388231424958E-3</v>
      </c>
      <c r="EE89" s="33">
        <f>all!EE90</f>
        <v>2.7051557963964468E-2</v>
      </c>
      <c r="EF89" s="33">
        <f>all!EF90</f>
        <v>3.2659054734237115E-6</v>
      </c>
      <c r="EG89" s="33">
        <f>all!EG90</f>
        <v>3.1877357959122182E-5</v>
      </c>
      <c r="EH89" s="33">
        <f>all!EH90</f>
        <v>5.8131358177702787E-7</v>
      </c>
      <c r="EI89" s="33">
        <f>all!EI90</f>
        <v>1.2971171157123359E-5</v>
      </c>
      <c r="EJ89" s="33">
        <f>all!EJ90</f>
        <v>7.0921161862918133E-6</v>
      </c>
      <c r="EK89" s="33">
        <f>all!EK90</f>
        <v>1.1484504147331633E-3</v>
      </c>
      <c r="EL89" s="33">
        <f>all!EL90</f>
        <v>1.8616099093276585E-6</v>
      </c>
      <c r="EM89" s="33">
        <f>all!EM90</f>
        <v>1.4799444913864928E-6</v>
      </c>
      <c r="EN89" s="33">
        <f>all!EN90</f>
        <v>1.1205636197254233E-5</v>
      </c>
      <c r="EO89" s="33">
        <f>all!EO90</f>
        <v>2.1392538264601617E-6</v>
      </c>
      <c r="EP89" s="33"/>
      <c r="EQ89" s="33">
        <f>all!EQ90</f>
        <v>199.81566836009023</v>
      </c>
    </row>
    <row r="90" spans="1:147" s="3" customFormat="1">
      <c r="A90" s="33" t="str">
        <f>all!A91</f>
        <v>LM-JB-7D-06</v>
      </c>
      <c r="B90" s="33" t="str">
        <f>all!B91</f>
        <v>Fakos</v>
      </c>
      <c r="C90" s="33" t="str">
        <f>all!C91</f>
        <v>epithermal</v>
      </c>
      <c r="D90" s="33" t="str">
        <f>all!D91</f>
        <v>epithermal IS</v>
      </c>
      <c r="E90" s="33" t="str">
        <f>all!E91</f>
        <v>pyrite</v>
      </c>
      <c r="F90" s="33" t="str">
        <f>all!F91</f>
        <v>anhedral, cracked</v>
      </c>
      <c r="G90" s="33">
        <f>all!G91</f>
        <v>19.079857190282699</v>
      </c>
      <c r="H90" s="33">
        <f>all!H91</f>
        <v>490259.18776997901</v>
      </c>
      <c r="I90" s="33">
        <f>all!I91</f>
        <v>83.205390638728204</v>
      </c>
      <c r="J90" s="33">
        <f>all!J91</f>
        <v>5.0459648752379298</v>
      </c>
      <c r="K90" s="33">
        <f>all!K91</f>
        <v>122.694491805067</v>
      </c>
      <c r="L90" s="33">
        <f>all!L91</f>
        <v>32.4111704930882</v>
      </c>
      <c r="M90" s="33">
        <f>all!M91</f>
        <v>4.9315153469852498E-2</v>
      </c>
      <c r="N90" s="33">
        <f>all!N91</f>
        <v>0.67649727205316801</v>
      </c>
      <c r="O90" s="33">
        <f>all!O91</f>
        <v>44.767415243836197</v>
      </c>
      <c r="P90" s="33">
        <f>all!P91</f>
        <v>79.304001647716106</v>
      </c>
      <c r="Q90" s="33">
        <f>all!Q91</f>
        <v>0.38113182099556803</v>
      </c>
      <c r="R90" s="33">
        <f>all!R91</f>
        <v>0.97110225547156903</v>
      </c>
      <c r="S90" s="33">
        <f>all!S91</f>
        <v>5.9565203809204166E-2</v>
      </c>
      <c r="T90" s="33">
        <f>all!T91</f>
        <v>0.20103448925745199</v>
      </c>
      <c r="U90" s="33">
        <f>all!U91</f>
        <v>0.11711911607087</v>
      </c>
      <c r="V90" s="33">
        <f>all!V91</f>
        <v>20.7228430760347</v>
      </c>
      <c r="W90" s="33">
        <f>all!W91</f>
        <v>6.7893035797857298E-2</v>
      </c>
      <c r="X90" s="33">
        <f>all!X91</f>
        <v>1.8702568176449701E-2</v>
      </c>
      <c r="Y90" s="33">
        <f>all!Y91</f>
        <v>11.2038263865887</v>
      </c>
      <c r="Z90" s="33">
        <f>all!Z91</f>
        <v>1.79474802347296</v>
      </c>
      <c r="AA90" s="33">
        <f>all!AA91</f>
        <v>16.489490651637734</v>
      </c>
      <c r="AB90" s="33">
        <f>all!AB91</f>
        <v>7.0782961919728837</v>
      </c>
      <c r="AC90" s="33">
        <f>all!AC91</f>
        <v>0.16019063144546086</v>
      </c>
      <c r="AD90" s="33">
        <f>all!AD91</f>
        <v>1.8586150258068415</v>
      </c>
      <c r="AE90" s="33">
        <f>all!AE91</f>
        <v>1.6693018555550994E-3</v>
      </c>
      <c r="AF90" s="33">
        <f>all!AF91</f>
        <v>1.0453492586342192E-2</v>
      </c>
      <c r="AG90" s="33">
        <f>all!AG91</f>
        <v>4.5806145259315572E-3</v>
      </c>
      <c r="AH90" s="33">
        <f>all!AH91</f>
        <v>3.4018004906948014E-2</v>
      </c>
      <c r="AI90" s="33">
        <f>all!AI91</f>
        <v>2.1570093111702656E-2</v>
      </c>
      <c r="AJ90" s="33">
        <f>all!AJ91</f>
        <v>0.95311134337495451</v>
      </c>
      <c r="AK90" s="33">
        <f>all!AK91</f>
        <v>2.2477591935905812E-4</v>
      </c>
      <c r="AL90" s="33">
        <f>all!AL91</f>
        <v>1.4075904838833429E-3</v>
      </c>
      <c r="AM90" s="33">
        <f>all!AM91</f>
        <v>4.5806145259315572E-3</v>
      </c>
      <c r="AN90" s="33"/>
      <c r="AO90" s="33"/>
      <c r="AP90" s="33">
        <f>all!AP91</f>
        <v>0.26614161689558302</v>
      </c>
      <c r="AQ90" s="33">
        <f>all!AQ91</f>
        <v>11.5221772860196</v>
      </c>
      <c r="AR90" s="33">
        <f>all!AR91</f>
        <v>5.7799016893851897E-2</v>
      </c>
      <c r="AS90" s="33">
        <f>all!AS91</f>
        <v>0.40802736627820801</v>
      </c>
      <c r="AT90" s="33">
        <f>all!AT91</f>
        <v>0.22636803851909801</v>
      </c>
      <c r="AU90" s="33">
        <f>all!AU91</f>
        <v>1.4574117769144299</v>
      </c>
      <c r="AV90" s="33">
        <f>all!AV91</f>
        <v>4.9315153469852498E-2</v>
      </c>
      <c r="AW90" s="33">
        <f>all!AW91</f>
        <v>0.67649727205316801</v>
      </c>
      <c r="AX90" s="33">
        <f>all!AX91</f>
        <v>0.188732308832297</v>
      </c>
      <c r="AY90" s="33">
        <f>all!AY91</f>
        <v>2.3023101797594498</v>
      </c>
      <c r="AZ90" s="33">
        <f>all!AZ91</f>
        <v>1.7295022258222902E-2</v>
      </c>
      <c r="BA90" s="33">
        <f>all!BA91</f>
        <v>8.0325125742171204E-3</v>
      </c>
      <c r="BB90" s="33">
        <f>all!BB91</f>
        <v>1.21626662595912E-2</v>
      </c>
      <c r="BC90" s="33">
        <f>all!BC91</f>
        <v>0.20103448925745199</v>
      </c>
      <c r="BD90" s="33">
        <f>all!BD91</f>
        <v>5.9158505287640301E-2</v>
      </c>
      <c r="BE90" s="33">
        <f>all!BE91</f>
        <v>0.222296948748884</v>
      </c>
      <c r="BF90" s="33">
        <f>all!BF91</f>
        <v>3.10514695988858E-2</v>
      </c>
      <c r="BG90" s="33">
        <f>all!BG91</f>
        <v>1.8702568176449701E-2</v>
      </c>
      <c r="BH90" s="33">
        <f>all!BH91</f>
        <v>4.0729852548529497E-2</v>
      </c>
      <c r="BI90" s="33">
        <f>all!BI91</f>
        <v>2.1033405384524199E-2</v>
      </c>
      <c r="BJ90" s="33"/>
      <c r="BK90" s="33">
        <f>all!BK91</f>
        <v>3.6599995118238402</v>
      </c>
      <c r="BL90" s="33">
        <f>all!BL91</f>
        <v>34729.884173263199</v>
      </c>
      <c r="BM90" s="33">
        <f>all!BM91</f>
        <v>9.1564323576834692</v>
      </c>
      <c r="BN90" s="33">
        <f>all!BN91</f>
        <v>1.4326314374360201</v>
      </c>
      <c r="BO90" s="33">
        <f>all!BO91</f>
        <v>67.126843826196506</v>
      </c>
      <c r="BP90" s="33">
        <f>all!BP91</f>
        <v>15.684165004094799</v>
      </c>
      <c r="BQ90" s="33">
        <f>all!BQ91</f>
        <v>4.5056653662187501E-2</v>
      </c>
      <c r="BR90" s="33">
        <f>all!BR91</f>
        <v>0.43784912227688699</v>
      </c>
      <c r="BS90" s="33">
        <f>all!BS91</f>
        <v>17.7719380182373</v>
      </c>
      <c r="BT90" s="33">
        <f>all!BT91</f>
        <v>7.5122816400910297</v>
      </c>
      <c r="BU90" s="33">
        <f>all!BU91</f>
        <v>0.35701962609978399</v>
      </c>
      <c r="BV90" s="33">
        <f>all!BV91</f>
        <v>0.638977533578167</v>
      </c>
      <c r="BW90" s="33">
        <f>all!BW91</f>
        <v>2.6898481020763101E-2</v>
      </c>
      <c r="BX90" s="33">
        <f>all!BX91</f>
        <v>6.7820830001250401E-2</v>
      </c>
      <c r="BY90" s="33">
        <f>all!BY91</f>
        <v>7.6863393832632396E-2</v>
      </c>
      <c r="BZ90" s="33">
        <f>all!BZ91</f>
        <v>3.7832549749480102</v>
      </c>
      <c r="CA90" s="33">
        <f>all!CA91</f>
        <v>5.70397921947648E-2</v>
      </c>
      <c r="CB90" s="33">
        <f>all!CB91</f>
        <v>8.6959464806262501E-3</v>
      </c>
      <c r="CC90" s="33">
        <f>all!CC91</f>
        <v>6.8003458052207799</v>
      </c>
      <c r="CD90" s="33">
        <f>all!CD91</f>
        <v>1.3582721063219401</v>
      </c>
      <c r="CE90" s="33"/>
      <c r="CF90" s="33">
        <f>all!CF91</f>
        <v>19.079857190282699</v>
      </c>
      <c r="CG90" s="33">
        <f>all!CG91</f>
        <v>490259.18776997901</v>
      </c>
      <c r="CH90" s="33">
        <f>all!CH91</f>
        <v>83.205390638728204</v>
      </c>
      <c r="CI90" s="33">
        <f>all!CI91</f>
        <v>5.0459648752379298</v>
      </c>
      <c r="CJ90" s="33">
        <f>all!CJ91</f>
        <v>122.694491805067</v>
      </c>
      <c r="CK90" s="33">
        <f>all!CK91</f>
        <v>32.4111704930882</v>
      </c>
      <c r="CL90" s="33">
        <f>all!CL91</f>
        <v>4.9315153469852498E-2</v>
      </c>
      <c r="CM90" s="33">
        <f>all!CM91</f>
        <v>0.67649727205316801</v>
      </c>
      <c r="CN90" s="33">
        <f>all!CN91</f>
        <v>44.767415243836197</v>
      </c>
      <c r="CO90" s="33">
        <f>all!CO91</f>
        <v>79.304001647716106</v>
      </c>
      <c r="CP90" s="33">
        <f>all!CP91</f>
        <v>0.38113182099556803</v>
      </c>
      <c r="CQ90" s="33">
        <f>all!CQ91</f>
        <v>0.97110225547156903</v>
      </c>
      <c r="CR90" s="33">
        <f>all!CR91</f>
        <v>5.9565203809204166E-2</v>
      </c>
      <c r="CS90" s="33">
        <f>all!CS91</f>
        <v>0.20103448925745199</v>
      </c>
      <c r="CT90" s="33">
        <f>all!CT91</f>
        <v>0.11711911607087</v>
      </c>
      <c r="CU90" s="33">
        <f>all!CU91</f>
        <v>20.7228430760347</v>
      </c>
      <c r="CV90" s="33">
        <f>all!CV91</f>
        <v>6.7893035797857298E-2</v>
      </c>
      <c r="CW90" s="33">
        <f>all!CW91</f>
        <v>1.8702568176449701E-2</v>
      </c>
      <c r="CX90" s="33">
        <f>all!CX91</f>
        <v>11.2038263865887</v>
      </c>
      <c r="CY90" s="33">
        <f>all!CY91</f>
        <v>1.79474802347296</v>
      </c>
      <c r="CZ90" s="33"/>
      <c r="DA90" s="33">
        <f>all!DA91</f>
        <v>0.34729768416571727</v>
      </c>
      <c r="DB90" s="33">
        <f>all!DB91</f>
        <v>8778.9271693075298</v>
      </c>
      <c r="DC90" s="33">
        <f>all!DC91</f>
        <v>1.4118593702484883</v>
      </c>
      <c r="DD90" s="33">
        <f>all!DD91</f>
        <v>8.5971589228736628E-2</v>
      </c>
      <c r="DE90" s="33">
        <f>all!DE91</f>
        <v>1.9307980330007712</v>
      </c>
      <c r="DF90" s="33">
        <f>all!DF91</f>
        <v>0.49565943558782993</v>
      </c>
      <c r="DG90" s="33">
        <f>all!DG91</f>
        <v>7.0730108385830357E-4</v>
      </c>
      <c r="DH90" s="33">
        <f>all!DH91</f>
        <v>9.3168609289790393E-3</v>
      </c>
      <c r="DI90" s="33">
        <f>all!DI91</f>
        <v>0.59752348113009068</v>
      </c>
      <c r="DJ90" s="33">
        <f>all!DJ91</f>
        <v>1.0043566571392617</v>
      </c>
      <c r="DK90" s="33">
        <f>all!DK91</f>
        <v>3.5333102897384771E-3</v>
      </c>
      <c r="DL90" s="33">
        <f>all!DL91</f>
        <v>8.6388543422936288E-3</v>
      </c>
      <c r="DM90" s="33">
        <f>all!DM91</f>
        <v>5.1877931865390592E-4</v>
      </c>
      <c r="DN90" s="33">
        <f>all!DN91</f>
        <v>1.6934924543631708E-3</v>
      </c>
      <c r="DO90" s="33">
        <f>all!DO91</f>
        <v>9.6188498744144218E-4</v>
      </c>
      <c r="DP90" s="33">
        <f>all!DP91</f>
        <v>0.16240472630121239</v>
      </c>
      <c r="DQ90" s="33">
        <f>all!DQ91</f>
        <v>3.4469322734168462E-4</v>
      </c>
      <c r="DR90" s="33">
        <f>all!DR91</f>
        <v>9.1507320688381601E-5</v>
      </c>
      <c r="DS90" s="33">
        <f>all!DS91</f>
        <v>5.4072521170794891E-2</v>
      </c>
      <c r="DT90" s="33">
        <f>all!DT91</f>
        <v>8.5881173317464542E-3</v>
      </c>
      <c r="DU90" s="33"/>
      <c r="DV90" s="33">
        <f>all!DV91</f>
        <v>3.9528161034424573E-3</v>
      </c>
      <c r="DW90" s="33">
        <f>all!DW91</f>
        <v>99.918560554607907</v>
      </c>
      <c r="DX90" s="33">
        <f>all!DX91</f>
        <v>1.6069270568045007E-2</v>
      </c>
      <c r="DY90" s="33">
        <f>all!DY91</f>
        <v>9.7849740391512774E-4</v>
      </c>
      <c r="DZ90" s="33">
        <f>all!DZ91</f>
        <v>2.1975641950145359E-2</v>
      </c>
      <c r="EA90" s="33">
        <f>all!EA91</f>
        <v>5.6414156734770895E-3</v>
      </c>
      <c r="EB90" s="33">
        <f>all!EB91</f>
        <v>8.0502440463246571E-6</v>
      </c>
      <c r="EC90" s="33">
        <f>all!EC91</f>
        <v>1.0604112723086676E-4</v>
      </c>
      <c r="ED90" s="33">
        <f>all!ED91</f>
        <v>6.8007952430486369E-3</v>
      </c>
      <c r="EE90" s="33">
        <f>all!EE91</f>
        <v>1.1431222691497584E-2</v>
      </c>
      <c r="EF90" s="33">
        <f>all!EF91</f>
        <v>4.0214854427514382E-5</v>
      </c>
      <c r="EG90" s="33">
        <f>all!EG91</f>
        <v>9.8324302511668983E-5</v>
      </c>
      <c r="EH90" s="33">
        <f>all!EH91</f>
        <v>5.9045577854460389E-6</v>
      </c>
      <c r="EI90" s="33">
        <f>all!EI91</f>
        <v>1.9274716042940495E-5</v>
      </c>
      <c r="EJ90" s="33">
        <f>all!EJ91</f>
        <v>1.0947825572611175E-5</v>
      </c>
      <c r="EK90" s="33">
        <f>all!EK91</f>
        <v>1.8484316097318982E-3</v>
      </c>
      <c r="EL90" s="33">
        <f>all!EL91</f>
        <v>3.9231731218041335E-6</v>
      </c>
      <c r="EM90" s="33">
        <f>all!EM91</f>
        <v>1.0415030888236873E-6</v>
      </c>
      <c r="EN90" s="33">
        <f>all!EN91</f>
        <v>6.15433796948854E-4</v>
      </c>
      <c r="EO90" s="33">
        <f>all!EO91</f>
        <v>9.774683228518826E-5</v>
      </c>
      <c r="EP90" s="33"/>
      <c r="EQ90" s="33">
        <f>all!EQ91</f>
        <v>199.83712110921581</v>
      </c>
    </row>
    <row r="91" spans="1:147" s="3" customFormat="1">
      <c r="A91" s="33" t="str">
        <f>all!A92</f>
        <v>LM-JB-7D-08</v>
      </c>
      <c r="B91" s="33" t="str">
        <f>all!B92</f>
        <v>Fakos</v>
      </c>
      <c r="C91" s="33" t="str">
        <f>all!C92</f>
        <v>epithermal</v>
      </c>
      <c r="D91" s="33" t="str">
        <f>all!D92</f>
        <v>epithermal IS</v>
      </c>
      <c r="E91" s="33" t="str">
        <f>all!E92</f>
        <v>pyrite</v>
      </c>
      <c r="F91" s="33" t="str">
        <f>all!F92</f>
        <v>anhedral</v>
      </c>
      <c r="G91" s="33">
        <f>all!G92</f>
        <v>17.078129793159199</v>
      </c>
      <c r="H91" s="33">
        <f>all!H92</f>
        <v>523907.95465520001</v>
      </c>
      <c r="I91" s="33">
        <f>all!I92</f>
        <v>1.8892880631547799</v>
      </c>
      <c r="J91" s="33">
        <f>all!J92</f>
        <v>2.5355002246298901</v>
      </c>
      <c r="K91" s="33">
        <f>all!K92</f>
        <v>7562.7229906716202</v>
      </c>
      <c r="L91" s="33">
        <f>all!L92</f>
        <v>1.1742089756004099</v>
      </c>
      <c r="M91" s="33">
        <f>all!M92</f>
        <v>6.7926931797918005E-2</v>
      </c>
      <c r="N91" s="33">
        <f>all!N92</f>
        <v>0.541719167456021</v>
      </c>
      <c r="O91" s="33">
        <f>all!O92</f>
        <v>0.68083288724079105</v>
      </c>
      <c r="P91" s="33">
        <f>all!P92</f>
        <v>559.73789599730003</v>
      </c>
      <c r="Q91" s="33">
        <f>all!Q92</f>
        <v>7.2365960120919803</v>
      </c>
      <c r="R91" s="33">
        <f>all!R92</f>
        <v>0.241159730076655</v>
      </c>
      <c r="S91" s="33">
        <f>all!S92</f>
        <v>1.0510981641267736</v>
      </c>
      <c r="T91" s="33">
        <f>all!T92</f>
        <v>0.14196560000779501</v>
      </c>
      <c r="U91" s="33">
        <f>all!U92</f>
        <v>1.0019751373238599</v>
      </c>
      <c r="V91" s="33">
        <f>all!V92</f>
        <v>2.97293391382971</v>
      </c>
      <c r="W91" s="33">
        <f>all!W92</f>
        <v>3.6394266143757598E-2</v>
      </c>
      <c r="X91" s="33">
        <f>all!X92</f>
        <v>1.5882037220695099E-2</v>
      </c>
      <c r="Y91" s="33">
        <f>all!Y92</f>
        <v>292.94088584518801</v>
      </c>
      <c r="Z91" s="33">
        <f>all!Z92</f>
        <v>5.0082771120226797</v>
      </c>
      <c r="AA91" s="33">
        <f>all!AA92</f>
        <v>0.74513425193269767</v>
      </c>
      <c r="AB91" s="33">
        <f>all!AB92</f>
        <v>1.9107537494547882</v>
      </c>
      <c r="AC91" s="33">
        <f>all!AC92</f>
        <v>1.709654525544594E-2</v>
      </c>
      <c r="AD91" s="33">
        <f>all!AD92</f>
        <v>2.7749659256495245</v>
      </c>
      <c r="AE91" s="33">
        <f>all!AE92</f>
        <v>5.4215843496453283E-5</v>
      </c>
      <c r="AF91" s="33">
        <f>all!AF92</f>
        <v>3.4204004484829028E-3</v>
      </c>
      <c r="AG91" s="33">
        <f>all!AG92</f>
        <v>3.8303296110430791</v>
      </c>
      <c r="AH91" s="33">
        <f>all!AH92</f>
        <v>2.470326390668574E-2</v>
      </c>
      <c r="AI91" s="33">
        <f>all!AI92</f>
        <v>2.6508806198985528</v>
      </c>
      <c r="AJ91" s="33">
        <f>all!AJ92</f>
        <v>296.26921744407565</v>
      </c>
      <c r="AK91" s="33">
        <f>all!AK92</f>
        <v>8.406360856467213E-3</v>
      </c>
      <c r="AL91" s="33">
        <f>all!AL92</f>
        <v>0.53034534905743125</v>
      </c>
      <c r="AM91" s="33">
        <f>all!AM92</f>
        <v>3.8303296110430791</v>
      </c>
      <c r="AN91" s="33"/>
      <c r="AO91" s="33"/>
      <c r="AP91" s="33">
        <f>all!AP92</f>
        <v>0.27724312384239702</v>
      </c>
      <c r="AQ91" s="33">
        <f>all!AQ92</f>
        <v>10.3174074514498</v>
      </c>
      <c r="AR91" s="33">
        <f>all!AR92</f>
        <v>5.8344519157137599E-2</v>
      </c>
      <c r="AS91" s="33">
        <f>all!AS92</f>
        <v>0.25865725753858199</v>
      </c>
      <c r="AT91" s="33">
        <f>all!AT92</f>
        <v>0.24894917320669199</v>
      </c>
      <c r="AU91" s="33">
        <f>all!AU92</f>
        <v>0.86141736876625596</v>
      </c>
      <c r="AV91" s="33">
        <f>all!AV92</f>
        <v>6.7926931797918005E-2</v>
      </c>
      <c r="AW91" s="33">
        <f>all!AW92</f>
        <v>0.322853037561454</v>
      </c>
      <c r="AX91" s="33">
        <f>all!AX92</f>
        <v>0.24339903018390399</v>
      </c>
      <c r="AY91" s="33">
        <f>all!AY92</f>
        <v>1.61107434456884</v>
      </c>
      <c r="AZ91" s="33">
        <f>all!AZ92</f>
        <v>3.7075646052241E-2</v>
      </c>
      <c r="BA91" s="33">
        <f>all!BA92</f>
        <v>0.241159730076655</v>
      </c>
      <c r="BB91" s="33">
        <f>all!BB92</f>
        <v>1.75135305918672E-2</v>
      </c>
      <c r="BC91" s="33">
        <f>all!BC92</f>
        <v>0.14196560000779501</v>
      </c>
      <c r="BD91" s="33">
        <f>all!BD92</f>
        <v>2.6771467071157899E-2</v>
      </c>
      <c r="BE91" s="33">
        <f>all!BE92</f>
        <v>0.15068752182874801</v>
      </c>
      <c r="BF91" s="33">
        <f>all!BF92</f>
        <v>2.1486859539438099E-2</v>
      </c>
      <c r="BG91" s="33">
        <f>all!BG92</f>
        <v>1.32744789026973E-2</v>
      </c>
      <c r="BH91" s="33">
        <f>all!BH92</f>
        <v>2.5432137452170898E-2</v>
      </c>
      <c r="BI91" s="33">
        <f>all!BI92</f>
        <v>1.1866836486896799E-2</v>
      </c>
      <c r="BJ91" s="33"/>
      <c r="BK91" s="33">
        <f>all!BK92</f>
        <v>1.31600594362865</v>
      </c>
      <c r="BL91" s="33">
        <f>all!BL92</f>
        <v>40557.188313871702</v>
      </c>
      <c r="BM91" s="33">
        <f>all!BM92</f>
        <v>1.34594496092421</v>
      </c>
      <c r="BN91" s="33">
        <f>all!BN92</f>
        <v>1.0188418086598701</v>
      </c>
      <c r="BO91" s="33">
        <f>all!BO92</f>
        <v>8184.6200110541204</v>
      </c>
      <c r="BP91" s="33">
        <f>all!BP92</f>
        <v>1.5423533774584799</v>
      </c>
      <c r="BQ91" s="33">
        <f>all!BQ92</f>
        <v>3.9401163466620599E-2</v>
      </c>
      <c r="BR91" s="33">
        <f>all!BR92</f>
        <v>0.29478465446768198</v>
      </c>
      <c r="BS91" s="33">
        <f>all!BS92</f>
        <v>0.74960610470350997</v>
      </c>
      <c r="BT91" s="33">
        <f>all!BT92</f>
        <v>48.724483277842197</v>
      </c>
      <c r="BU91" s="33">
        <f>all!BU92</f>
        <v>7.3290463364825804</v>
      </c>
      <c r="BV91" s="33">
        <f>all!BV92</f>
        <v>0.180238240453583</v>
      </c>
      <c r="BW91" s="33">
        <f>all!BW92</f>
        <v>0.81306064580061299</v>
      </c>
      <c r="BX91" s="33">
        <f>all!BX92</f>
        <v>5.8838259897591401E-2</v>
      </c>
      <c r="BY91" s="33">
        <f>all!BY92</f>
        <v>0.91904136217091204</v>
      </c>
      <c r="BZ91" s="33">
        <f>all!BZ92</f>
        <v>1.2781854141483799</v>
      </c>
      <c r="CA91" s="33">
        <f>all!CA92</f>
        <v>3.3589684827617601E-2</v>
      </c>
      <c r="CB91" s="33">
        <f>all!CB92</f>
        <v>1.5847829214858201E-2</v>
      </c>
      <c r="CC91" s="33">
        <f>all!CC92</f>
        <v>495.45245883427799</v>
      </c>
      <c r="CD91" s="33">
        <f>all!CD92</f>
        <v>4.1130266006013398</v>
      </c>
      <c r="CE91" s="33"/>
      <c r="CF91" s="33">
        <f>all!CF92</f>
        <v>17.078129793159199</v>
      </c>
      <c r="CG91" s="33">
        <f>all!CG92</f>
        <v>523907.95465520001</v>
      </c>
      <c r="CH91" s="33">
        <f>all!CH92</f>
        <v>1.8892880631547799</v>
      </c>
      <c r="CI91" s="33">
        <f>all!CI92</f>
        <v>2.5355002246298901</v>
      </c>
      <c r="CJ91" s="33">
        <f>all!CJ92</f>
        <v>7562.7229906716202</v>
      </c>
      <c r="CK91" s="33">
        <f>all!CK92</f>
        <v>1.1742089756004099</v>
      </c>
      <c r="CL91" s="33">
        <f>all!CL92</f>
        <v>6.7926931797918005E-2</v>
      </c>
      <c r="CM91" s="33">
        <f>all!CM92</f>
        <v>0.541719167456021</v>
      </c>
      <c r="CN91" s="33">
        <f>all!CN92</f>
        <v>0.68083288724079105</v>
      </c>
      <c r="CO91" s="33">
        <f>all!CO92</f>
        <v>559.73789599730003</v>
      </c>
      <c r="CP91" s="33">
        <f>all!CP92</f>
        <v>7.2365960120919803</v>
      </c>
      <c r="CQ91" s="33">
        <f>all!CQ92</f>
        <v>0.241159730076655</v>
      </c>
      <c r="CR91" s="33">
        <f>all!CR92</f>
        <v>1.0510981641267736</v>
      </c>
      <c r="CS91" s="33">
        <f>all!CS92</f>
        <v>0.14196560000779501</v>
      </c>
      <c r="CT91" s="33">
        <f>all!CT92</f>
        <v>1.0019751373238599</v>
      </c>
      <c r="CU91" s="33">
        <f>all!CU92</f>
        <v>2.97293391382971</v>
      </c>
      <c r="CV91" s="33">
        <f>all!CV92</f>
        <v>3.6394266143757598E-2</v>
      </c>
      <c r="CW91" s="33">
        <f>all!CW92</f>
        <v>1.5882037220695099E-2</v>
      </c>
      <c r="CX91" s="33">
        <f>all!CX92</f>
        <v>292.94088584518801</v>
      </c>
      <c r="CY91" s="33">
        <f>all!CY92</f>
        <v>5.0082771120226797</v>
      </c>
      <c r="CZ91" s="33"/>
      <c r="DA91" s="33">
        <f>all!DA92</f>
        <v>0.31086159963851645</v>
      </c>
      <c r="DB91" s="33">
        <f>all!DB92</f>
        <v>9381.4657472504259</v>
      </c>
      <c r="DC91" s="33">
        <f>all!DC92</f>
        <v>3.2058127899974545E-2</v>
      </c>
      <c r="DD91" s="33">
        <f>all!DD92</f>
        <v>4.319906879870463E-2</v>
      </c>
      <c r="DE91" s="33">
        <f>all!DE92</f>
        <v>119.0117865903695</v>
      </c>
      <c r="DF91" s="33">
        <f>all!DF92</f>
        <v>1.7957011402361368E-2</v>
      </c>
      <c r="DG91" s="33">
        <f>all!DG92</f>
        <v>9.7423994661615255E-4</v>
      </c>
      <c r="DH91" s="33">
        <f>all!DH92</f>
        <v>7.4606688810910484E-3</v>
      </c>
      <c r="DI91" s="33">
        <f>all!DI92</f>
        <v>9.0872710572223632E-3</v>
      </c>
      <c r="DJ91" s="33">
        <f>all!DJ92</f>
        <v>7.0888791286385517</v>
      </c>
      <c r="DK91" s="33">
        <f>all!DK92</f>
        <v>6.7087390093576976E-2</v>
      </c>
      <c r="DL91" s="33">
        <f>all!DL92</f>
        <v>2.145339246841101E-3</v>
      </c>
      <c r="DM91" s="33">
        <f>all!DM92</f>
        <v>9.1544719828491484E-3</v>
      </c>
      <c r="DN91" s="33">
        <f>all!DN92</f>
        <v>1.1959026198955019E-3</v>
      </c>
      <c r="DO91" s="33">
        <f>all!DO92</f>
        <v>8.2290993538424763E-3</v>
      </c>
      <c r="DP91" s="33">
        <f>all!DP92</f>
        <v>2.3298855124057289E-2</v>
      </c>
      <c r="DQ91" s="33">
        <f>all!DQ92</f>
        <v>1.8477384177037977E-4</v>
      </c>
      <c r="DR91" s="33">
        <f>all!DR92</f>
        <v>7.7707118050716968E-5</v>
      </c>
      <c r="DS91" s="33">
        <f>all!DS92</f>
        <v>1.4138073641177029</v>
      </c>
      <c r="DT91" s="33">
        <f>all!DT92</f>
        <v>2.3965298139579802E-2</v>
      </c>
      <c r="DU91" s="33"/>
      <c r="DV91" s="33">
        <f>all!DV92</f>
        <v>3.2685912613056364E-3</v>
      </c>
      <c r="DW91" s="33">
        <f>all!DW92</f>
        <v>98.642537371481538</v>
      </c>
      <c r="DX91" s="33">
        <f>all!DX92</f>
        <v>3.3707899859462766E-4</v>
      </c>
      <c r="DY91" s="33">
        <f>all!DY92</f>
        <v>4.54221746707154E-4</v>
      </c>
      <c r="DZ91" s="33">
        <f>all!DZ92</f>
        <v>1.251363584611288</v>
      </c>
      <c r="EA91" s="33">
        <f>all!EA92</f>
        <v>1.8881113208313972E-4</v>
      </c>
      <c r="EB91" s="33">
        <f>all!EB92</f>
        <v>1.0243761788613895E-5</v>
      </c>
      <c r="EC91" s="33">
        <f>all!EC92</f>
        <v>7.8446090274855653E-5</v>
      </c>
      <c r="ED91" s="33">
        <f>all!ED92</f>
        <v>9.5549192313531503E-5</v>
      </c>
      <c r="EE91" s="33">
        <f>all!EE92</f>
        <v>7.4536862704379481E-2</v>
      </c>
      <c r="EF91" s="33">
        <f>all!EF92</f>
        <v>7.053983420874689E-4</v>
      </c>
      <c r="EG91" s="33">
        <f>all!EG92</f>
        <v>2.2557424663950053E-5</v>
      </c>
      <c r="EH91" s="33">
        <f>all!EH92</f>
        <v>9.6255784438486098E-5</v>
      </c>
      <c r="EI91" s="33">
        <f>all!EI92</f>
        <v>1.2574460329961673E-5</v>
      </c>
      <c r="EJ91" s="33">
        <f>all!EJ92</f>
        <v>8.6525843872845804E-5</v>
      </c>
      <c r="EK91" s="33">
        <f>all!EK92</f>
        <v>2.4497858321991336E-4</v>
      </c>
      <c r="EL91" s="33">
        <f>all!EL92</f>
        <v>1.9428265351231337E-6</v>
      </c>
      <c r="EM91" s="33">
        <f>all!EM92</f>
        <v>8.1706073473588555E-7</v>
      </c>
      <c r="EN91" s="33">
        <f>all!EN92</f>
        <v>1.4865645679293826E-2</v>
      </c>
      <c r="EO91" s="33">
        <f>all!EO92</f>
        <v>2.5198597756912898E-4</v>
      </c>
      <c r="EP91" s="33"/>
      <c r="EQ91" s="33">
        <f>all!EQ92</f>
        <v>197.28507474296308</v>
      </c>
    </row>
    <row r="92" spans="1:147" s="3" customFormat="1">
      <c r="A92" s="33" t="str">
        <f>all!A93</f>
        <v>LM-JB-7D-09</v>
      </c>
      <c r="B92" s="33" t="str">
        <f>all!B93</f>
        <v>Fakos</v>
      </c>
      <c r="C92" s="33" t="str">
        <f>all!C93</f>
        <v>epithermal</v>
      </c>
      <c r="D92" s="33" t="str">
        <f>all!D93</f>
        <v>epithermal IS</v>
      </c>
      <c r="E92" s="33" t="str">
        <f>all!E93</f>
        <v>pyrite</v>
      </c>
      <c r="F92" s="33" t="str">
        <f>all!F93</f>
        <v>anhedral</v>
      </c>
      <c r="G92" s="33">
        <f>all!G93</f>
        <v>17.163034760226999</v>
      </c>
      <c r="H92" s="33">
        <f>all!H93</f>
        <v>513283.314079754</v>
      </c>
      <c r="I92" s="33">
        <f>all!I93</f>
        <v>5.6076591151376496</v>
      </c>
      <c r="J92" s="33">
        <f>all!J93</f>
        <v>29.1954481293259</v>
      </c>
      <c r="K92" s="33">
        <f>all!K93</f>
        <v>142.423944899145</v>
      </c>
      <c r="L92" s="33">
        <f>all!L93</f>
        <v>1.18789840328827</v>
      </c>
      <c r="M92" s="33">
        <f>all!M93</f>
        <v>5.4989910966161099E-2</v>
      </c>
      <c r="N92" s="33">
        <f>all!N93</f>
        <v>0.45870963745381099</v>
      </c>
      <c r="O92" s="33">
        <f>all!O93</f>
        <v>5.70166344813597</v>
      </c>
      <c r="P92" s="33">
        <f>all!P93</f>
        <v>430.65912040534198</v>
      </c>
      <c r="Q92" s="33">
        <f>all!Q93</f>
        <v>0.45350442730280699</v>
      </c>
      <c r="R92" s="33">
        <f>all!R93</f>
        <v>0.21942611692112601</v>
      </c>
      <c r="S92" s="33">
        <f>all!S93</f>
        <v>1.7467063043662558E-2</v>
      </c>
      <c r="T92" s="33">
        <f>all!T93</f>
        <v>0.113389677983777</v>
      </c>
      <c r="U92" s="33">
        <f>all!U93</f>
        <v>6.8125692374206306E-2</v>
      </c>
      <c r="V92" s="33">
        <f>all!V93</f>
        <v>0.51420865988601305</v>
      </c>
      <c r="W92" s="33">
        <f>all!W93</f>
        <v>2.9035571163458399E-2</v>
      </c>
      <c r="X92" s="33">
        <f>all!X93</f>
        <v>1.05442111956976E-2</v>
      </c>
      <c r="Y92" s="33">
        <f>all!Y93</f>
        <v>173.56002247677301</v>
      </c>
      <c r="Z92" s="33">
        <f>all!Z93</f>
        <v>1.08846885126054</v>
      </c>
      <c r="AA92" s="33">
        <f>all!AA93</f>
        <v>0.19207306187929118</v>
      </c>
      <c r="AB92" s="33">
        <f>all!AB93</f>
        <v>2.4813267148716562</v>
      </c>
      <c r="AC92" s="33">
        <f>all!AC93</f>
        <v>6.2714260791606339E-3</v>
      </c>
      <c r="AD92" s="33">
        <f>all!AD93</f>
        <v>0.98351282325703504</v>
      </c>
      <c r="AE92" s="33">
        <f>all!AE93</f>
        <v>6.0752534167876697E-5</v>
      </c>
      <c r="AF92" s="33">
        <f>all!AF93</f>
        <v>3.92519494996743E-4</v>
      </c>
      <c r="AG92" s="33">
        <f>all!AG93</f>
        <v>8.0872324439014154E-2</v>
      </c>
      <c r="AH92" s="33">
        <f>all!AH93</f>
        <v>2.6129544167551489E-3</v>
      </c>
      <c r="AI92" s="33">
        <f>all!AI93</f>
        <v>0.19410396190493504</v>
      </c>
      <c r="AJ92" s="33">
        <f>all!AJ93</f>
        <v>76.798377284167486</v>
      </c>
      <c r="AK92" s="33">
        <f>all!AK93</f>
        <v>1.8803231400485682E-3</v>
      </c>
      <c r="AL92" s="33">
        <f>all!AL93</f>
        <v>1.214868646175438E-2</v>
      </c>
      <c r="AM92" s="33">
        <f>all!AM93</f>
        <v>8.0872324439014154E-2</v>
      </c>
      <c r="AN92" s="33"/>
      <c r="AO92" s="33"/>
      <c r="AP92" s="33">
        <f>all!AP93</f>
        <v>0.39528041073133502</v>
      </c>
      <c r="AQ92" s="33">
        <f>all!AQ93</f>
        <v>6.7148005977769598</v>
      </c>
      <c r="AR92" s="33">
        <f>all!AR93</f>
        <v>7.1674008119141194E-2</v>
      </c>
      <c r="AS92" s="33">
        <f>all!AS93</f>
        <v>0.38719591274951998</v>
      </c>
      <c r="AT92" s="33">
        <f>all!AT93</f>
        <v>0.16467195450289199</v>
      </c>
      <c r="AU92" s="33">
        <f>all!AU93</f>
        <v>1.18789840328827</v>
      </c>
      <c r="AV92" s="33">
        <f>all!AV93</f>
        <v>5.4989910966161099E-2</v>
      </c>
      <c r="AW92" s="33">
        <f>all!AW93</f>
        <v>0.45870963745381099</v>
      </c>
      <c r="AX92" s="33">
        <f>all!AX93</f>
        <v>0.24810038492793601</v>
      </c>
      <c r="AY92" s="33">
        <f>all!AY93</f>
        <v>3.0299866619662299</v>
      </c>
      <c r="AZ92" s="33">
        <f>all!AZ93</f>
        <v>3.0087777566004101E-2</v>
      </c>
      <c r="BA92" s="33">
        <f>all!BA93</f>
        <v>0.21942611692112601</v>
      </c>
      <c r="BB92" s="33">
        <f>all!BB93</f>
        <v>9.93156775207793E-3</v>
      </c>
      <c r="BC92" s="33">
        <f>all!BC93</f>
        <v>0.113389677983777</v>
      </c>
      <c r="BD92" s="33">
        <f>all!BD93</f>
        <v>6.8125692374206306E-2</v>
      </c>
      <c r="BE92" s="33">
        <f>all!BE93</f>
        <v>0.49137831644451202</v>
      </c>
      <c r="BF92" s="33">
        <f>all!BF93</f>
        <v>2.9035571163458399E-2</v>
      </c>
      <c r="BG92" s="33">
        <f>all!BG93</f>
        <v>1.05442111956976E-2</v>
      </c>
      <c r="BH92" s="33">
        <f>all!BH93</f>
        <v>2.9970295806897501E-2</v>
      </c>
      <c r="BI92" s="33">
        <f>all!BI93</f>
        <v>1.4824756779481699E-2</v>
      </c>
      <c r="BJ92" s="33"/>
      <c r="BK92" s="33">
        <f>all!BK93</f>
        <v>1.2506900509811301</v>
      </c>
      <c r="BL92" s="33">
        <f>all!BL93</f>
        <v>50036.408728547904</v>
      </c>
      <c r="BM92" s="33">
        <f>all!BM93</f>
        <v>1.29726925416461</v>
      </c>
      <c r="BN92" s="33">
        <f>all!BN93</f>
        <v>8.3737831832960001</v>
      </c>
      <c r="BO92" s="33">
        <f>all!BO93</f>
        <v>58.710737509234498</v>
      </c>
      <c r="BP92" s="33">
        <f>all!BP93</f>
        <v>1.5629319865464699</v>
      </c>
      <c r="BQ92" s="33">
        <f>all!BQ93</f>
        <v>5.7946618929106103E-2</v>
      </c>
      <c r="BR92" s="33">
        <f>all!BR93</f>
        <v>0.34617744130314099</v>
      </c>
      <c r="BS92" s="33">
        <f>all!BS93</f>
        <v>3.7930593886909301</v>
      </c>
      <c r="BT92" s="33">
        <f>all!BT93</f>
        <v>78.1442817189957</v>
      </c>
      <c r="BU92" s="33">
        <f>all!BU93</f>
        <v>0.40971998354115402</v>
      </c>
      <c r="BV92" s="33">
        <f>all!BV93</f>
        <v>0.28053082865167001</v>
      </c>
      <c r="BW92" s="33">
        <f>all!BW93</f>
        <v>1.5616618167113201E-2</v>
      </c>
      <c r="BX92" s="33">
        <f>all!BX93</f>
        <v>4.33318050916425E-2</v>
      </c>
      <c r="BY92" s="33">
        <f>all!BY93</f>
        <v>3.1371346452597398E-2</v>
      </c>
      <c r="BZ92" s="33">
        <f>all!BZ93</f>
        <v>0.55202835304729403</v>
      </c>
      <c r="CA92" s="33">
        <f>all!CA93</f>
        <v>9.6264003745572795E-3</v>
      </c>
      <c r="CB92" s="33">
        <f>all!CB93</f>
        <v>7.7090387627854603E-3</v>
      </c>
      <c r="CC92" s="33">
        <f>all!CC93</f>
        <v>329.509066822487</v>
      </c>
      <c r="CD92" s="33">
        <f>all!CD93</f>
        <v>1.6574607321228101</v>
      </c>
      <c r="CE92" s="33"/>
      <c r="CF92" s="33">
        <f>all!CF93</f>
        <v>17.163034760226999</v>
      </c>
      <c r="CG92" s="33">
        <f>all!CG93</f>
        <v>513283.314079754</v>
      </c>
      <c r="CH92" s="33">
        <f>all!CH93</f>
        <v>5.6076591151376496</v>
      </c>
      <c r="CI92" s="33">
        <f>all!CI93</f>
        <v>29.1954481293259</v>
      </c>
      <c r="CJ92" s="33">
        <f>all!CJ93</f>
        <v>142.423944899145</v>
      </c>
      <c r="CK92" s="33">
        <f>all!CK93</f>
        <v>1.18789840328827</v>
      </c>
      <c r="CL92" s="33">
        <f>all!CL93</f>
        <v>5.4989910966161099E-2</v>
      </c>
      <c r="CM92" s="33">
        <f>all!CM93</f>
        <v>0.45870963745381099</v>
      </c>
      <c r="CN92" s="33">
        <f>all!CN93</f>
        <v>5.70166344813597</v>
      </c>
      <c r="CO92" s="33">
        <f>all!CO93</f>
        <v>430.65912040534198</v>
      </c>
      <c r="CP92" s="33">
        <f>all!CP93</f>
        <v>0.45350442730280699</v>
      </c>
      <c r="CQ92" s="33">
        <f>all!CQ93</f>
        <v>0.21942611692112601</v>
      </c>
      <c r="CR92" s="33">
        <f>all!CR93</f>
        <v>1.7467063043662558E-2</v>
      </c>
      <c r="CS92" s="33">
        <f>all!CS93</f>
        <v>0.113389677983777</v>
      </c>
      <c r="CT92" s="33">
        <f>all!CT93</f>
        <v>6.8125692374206306E-2</v>
      </c>
      <c r="CU92" s="33">
        <f>all!CU93</f>
        <v>0.51420865988601305</v>
      </c>
      <c r="CV92" s="33">
        <f>all!CV93</f>
        <v>2.9035571163458399E-2</v>
      </c>
      <c r="CW92" s="33">
        <f>all!CW93</f>
        <v>1.05442111956976E-2</v>
      </c>
      <c r="CX92" s="33">
        <f>all!CX93</f>
        <v>173.56002247677301</v>
      </c>
      <c r="CY92" s="33">
        <f>all!CY93</f>
        <v>1.08846885126054</v>
      </c>
      <c r="CZ92" s="33"/>
      <c r="DA92" s="33">
        <f>all!DA93</f>
        <v>0.31240706709892446</v>
      </c>
      <c r="DB92" s="33">
        <f>all!DB93</f>
        <v>9191.2134314576779</v>
      </c>
      <c r="DC92" s="33">
        <f>all!DC93</f>
        <v>9.5152802073154852E-2</v>
      </c>
      <c r="DD92" s="33">
        <f>all!DD93</f>
        <v>0.49742301739762734</v>
      </c>
      <c r="DE92" s="33">
        <f>all!DE93</f>
        <v>2.2412731706031064</v>
      </c>
      <c r="DF92" s="33">
        <f>all!DF93</f>
        <v>1.8166361879312892E-2</v>
      </c>
      <c r="DG92" s="33">
        <f>all!DG93</f>
        <v>7.8869112009180759E-4</v>
      </c>
      <c r="DH92" s="33">
        <f>all!DH93</f>
        <v>6.3174443940753481E-3</v>
      </c>
      <c r="DI92" s="33">
        <f>all!DI93</f>
        <v>7.610173098460217E-2</v>
      </c>
      <c r="DJ92" s="33">
        <f>all!DJ93</f>
        <v>5.4541428622763677</v>
      </c>
      <c r="DK92" s="33">
        <f>all!DK93</f>
        <v>4.2042458046283055E-3</v>
      </c>
      <c r="DL92" s="33">
        <f>all!DL93</f>
        <v>1.9519986204297266E-3</v>
      </c>
      <c r="DM92" s="33">
        <f>all!DM93</f>
        <v>1.5212826424134332E-4</v>
      </c>
      <c r="DN92" s="33">
        <f>all!DN93</f>
        <v>9.5518219175955697E-4</v>
      </c>
      <c r="DO92" s="33">
        <f>all!DO93</f>
        <v>5.5950798599052479E-4</v>
      </c>
      <c r="DP92" s="33">
        <f>all!DP93</f>
        <v>4.0298484317085664E-3</v>
      </c>
      <c r="DQ92" s="33">
        <f>all!DQ93</f>
        <v>1.4741371650901333E-4</v>
      </c>
      <c r="DR92" s="33">
        <f>all!DR93</f>
        <v>5.1590375513545388E-5</v>
      </c>
      <c r="DS92" s="33">
        <f>all!DS93</f>
        <v>0.83764489612342197</v>
      </c>
      <c r="DT92" s="33">
        <f>all!DT93</f>
        <v>5.208473882861827E-3</v>
      </c>
      <c r="DU92" s="33"/>
      <c r="DV92" s="33">
        <f>all!DV93</f>
        <v>3.3950643294368282E-3</v>
      </c>
      <c r="DW92" s="33">
        <f>all!DW93</f>
        <v>99.884939080144306</v>
      </c>
      <c r="DX92" s="33">
        <f>all!DX93</f>
        <v>1.0340671456777132E-3</v>
      </c>
      <c r="DY92" s="33">
        <f>all!DY93</f>
        <v>5.4057136373062966E-3</v>
      </c>
      <c r="DZ92" s="33">
        <f>all!DZ93</f>
        <v>2.4356896483487343E-2</v>
      </c>
      <c r="EA92" s="33">
        <f>all!EA93</f>
        <v>1.9742180541826965E-4</v>
      </c>
      <c r="EB92" s="33">
        <f>all!EB93</f>
        <v>8.5710515886613618E-6</v>
      </c>
      <c r="EC92" s="33">
        <f>all!EC93</f>
        <v>6.8654433187755859E-5</v>
      </c>
      <c r="ED92" s="33">
        <f>all!ED93</f>
        <v>8.2703081807175202E-4</v>
      </c>
      <c r="EE92" s="33">
        <f>all!EE93</f>
        <v>5.9272557600316619E-2</v>
      </c>
      <c r="EF92" s="33">
        <f>all!EF93</f>
        <v>4.5689379232122805E-5</v>
      </c>
      <c r="EG92" s="33">
        <f>all!EG93</f>
        <v>2.1213223339894408E-5</v>
      </c>
      <c r="EH92" s="33">
        <f>all!EH93</f>
        <v>1.6532444295230314E-6</v>
      </c>
      <c r="EI92" s="33">
        <f>all!EI93</f>
        <v>1.0380382932660374E-5</v>
      </c>
      <c r="EJ92" s="33">
        <f>all!EJ93</f>
        <v>6.0804181637477778E-6</v>
      </c>
      <c r="EK92" s="33">
        <f>all!EK93</f>
        <v>4.3794126652065735E-5</v>
      </c>
      <c r="EL92" s="33">
        <f>all!EL93</f>
        <v>1.6020093758986127E-6</v>
      </c>
      <c r="EM92" s="33">
        <f>all!EM93</f>
        <v>5.606551902771989E-7</v>
      </c>
      <c r="EN92" s="33">
        <f>all!EN93</f>
        <v>9.1030536984073162E-3</v>
      </c>
      <c r="EO92" s="33">
        <f>all!EO93</f>
        <v>5.6602765279020151E-5</v>
      </c>
      <c r="EP92" s="33"/>
      <c r="EQ92" s="33">
        <f>all!EQ93</f>
        <v>199.76987816028861</v>
      </c>
    </row>
    <row r="93" spans="1:147" s="3" customFormat="1">
      <c r="A93" s="33" t="str">
        <f>all!A94</f>
        <v>LM-JB-7D-12</v>
      </c>
      <c r="B93" s="33" t="str">
        <f>all!B94</f>
        <v>Fakos</v>
      </c>
      <c r="C93" s="33" t="str">
        <f>all!C94</f>
        <v>epithermal</v>
      </c>
      <c r="D93" s="33" t="str">
        <f>all!D94</f>
        <v>epithermal IS</v>
      </c>
      <c r="E93" s="33" t="str">
        <f>all!E94</f>
        <v>pyrite</v>
      </c>
      <c r="F93" s="33" t="str">
        <f>all!F94</f>
        <v>anhedral, cracked</v>
      </c>
      <c r="G93" s="33">
        <f>all!G94</f>
        <v>17.637611437250801</v>
      </c>
      <c r="H93" s="33">
        <f>all!H94</f>
        <v>511408.77231646801</v>
      </c>
      <c r="I93" s="33">
        <f>all!I94</f>
        <v>5.5760443119837699</v>
      </c>
      <c r="J93" s="33">
        <f>all!J94</f>
        <v>0.37516515369270598</v>
      </c>
      <c r="K93" s="33">
        <f>all!K94</f>
        <v>5.9927566620943198</v>
      </c>
      <c r="L93" s="33">
        <f>all!L94</f>
        <v>1.5718478553747901</v>
      </c>
      <c r="M93" s="33">
        <f>all!M94</f>
        <v>6.1015255379109498E-2</v>
      </c>
      <c r="N93" s="33">
        <f>all!N94</f>
        <v>0.69401930566688397</v>
      </c>
      <c r="O93" s="33">
        <f>all!O94</f>
        <v>0.29494684163736501</v>
      </c>
      <c r="P93" s="33">
        <f>all!P94</f>
        <v>84.319875174036397</v>
      </c>
      <c r="Q93" s="33">
        <f>all!Q94</f>
        <v>1.61356512044156E-2</v>
      </c>
      <c r="R93" s="33">
        <f>all!R94</f>
        <v>0.14244309245615999</v>
      </c>
      <c r="S93" s="33">
        <f>all!S94</f>
        <v>7.3658808260108526E-3</v>
      </c>
      <c r="T93" s="33">
        <f>all!T94</f>
        <v>0.137161640794561</v>
      </c>
      <c r="U93" s="33">
        <f>all!U94</f>
        <v>6.3012856536010506E-2</v>
      </c>
      <c r="V93" s="33">
        <f>all!V94</f>
        <v>0.26653850793142297</v>
      </c>
      <c r="W93" s="33">
        <f>all!W94</f>
        <v>2.9241340463173001E-2</v>
      </c>
      <c r="X93" s="33">
        <f>all!X94</f>
        <v>1.09865371228997E-2</v>
      </c>
      <c r="Y93" s="33">
        <f>all!Y94</f>
        <v>3.1115433237672799E-2</v>
      </c>
      <c r="Z93" s="33">
        <f>all!Z94</f>
        <v>1.51098102819848E-2</v>
      </c>
      <c r="AA93" s="33">
        <f>all!AA94</f>
        <v>14.862905728582277</v>
      </c>
      <c r="AB93" s="33">
        <f>all!AB94</f>
        <v>2709.9052270931161</v>
      </c>
      <c r="AC93" s="33">
        <f>all!AC94</f>
        <v>0.48560501043227317</v>
      </c>
      <c r="AD93" s="33">
        <f>all!AD94</f>
        <v>18.905251810899117</v>
      </c>
      <c r="AE93" s="33">
        <f>all!AE94</f>
        <v>0.35308964008245997</v>
      </c>
      <c r="AF93" s="33">
        <f>all!AF94</f>
        <v>2.0251319033449331</v>
      </c>
      <c r="AG93" s="33">
        <f>all!AG94</f>
        <v>2.8937451536634354E-3</v>
      </c>
      <c r="AH93" s="33">
        <f>all!AH94</f>
        <v>0.51857388843551344</v>
      </c>
      <c r="AI93" s="33">
        <f>all!AI94</f>
        <v>2.709772275215158E-3</v>
      </c>
      <c r="AJ93" s="33">
        <f>all!AJ94</f>
        <v>15.12180866153092</v>
      </c>
      <c r="AK93" s="33">
        <f>all!AK94</f>
        <v>1.9703102249901345E-3</v>
      </c>
      <c r="AL93" s="33">
        <f>all!AL94</f>
        <v>1.1300637694106243E-2</v>
      </c>
      <c r="AM93" s="33">
        <f>all!AM94</f>
        <v>2.8937451536634354E-3</v>
      </c>
      <c r="AN93" s="33"/>
      <c r="AO93" s="33"/>
      <c r="AP93" s="33">
        <f>all!AP94</f>
        <v>0.22585497251981701</v>
      </c>
      <c r="AQ93" s="33">
        <f>all!AQ94</f>
        <v>5.2285414541001796</v>
      </c>
      <c r="AR93" s="33">
        <f>all!AR94</f>
        <v>3.79114286949567E-2</v>
      </c>
      <c r="AS93" s="33">
        <f>all!AS94</f>
        <v>0.37516515369270598</v>
      </c>
      <c r="AT93" s="33">
        <f>all!AT94</f>
        <v>0.28030348717055997</v>
      </c>
      <c r="AU93" s="33">
        <f>all!AU94</f>
        <v>1.5718478553747901</v>
      </c>
      <c r="AV93" s="33">
        <f>all!AV94</f>
        <v>6.1015255379109498E-2</v>
      </c>
      <c r="AW93" s="33">
        <f>all!AW94</f>
        <v>0.57121327648910802</v>
      </c>
      <c r="AX93" s="33">
        <f>all!AX94</f>
        <v>0.29494684163736501</v>
      </c>
      <c r="AY93" s="33">
        <f>all!AY94</f>
        <v>2.1429517630975501</v>
      </c>
      <c r="AZ93" s="33">
        <f>all!AZ94</f>
        <v>1.61356512044156E-2</v>
      </c>
      <c r="BA93" s="33">
        <f>all!BA94</f>
        <v>0.14244309245615999</v>
      </c>
      <c r="BB93" s="33">
        <f>all!BB94</f>
        <v>7.8322304047123599E-3</v>
      </c>
      <c r="BC93" s="33">
        <f>all!BC94</f>
        <v>0.137161640794561</v>
      </c>
      <c r="BD93" s="33">
        <f>all!BD94</f>
        <v>6.3012856536010506E-2</v>
      </c>
      <c r="BE93" s="33">
        <f>all!BE94</f>
        <v>0.158099413851954</v>
      </c>
      <c r="BF93" s="33">
        <f>all!BF94</f>
        <v>2.9241340463173001E-2</v>
      </c>
      <c r="BG93" s="33">
        <f>all!BG94</f>
        <v>1.09865371228997E-2</v>
      </c>
      <c r="BH93" s="33">
        <f>all!BH94</f>
        <v>3.0608478469383499E-2</v>
      </c>
      <c r="BI93" s="33">
        <f>all!BI94</f>
        <v>1.51098102819848E-2</v>
      </c>
      <c r="BJ93" s="33"/>
      <c r="BK93" s="33">
        <f>all!BK94</f>
        <v>0.825376069921677</v>
      </c>
      <c r="BL93" s="33">
        <f>all!BL94</f>
        <v>26893.442742527601</v>
      </c>
      <c r="BM93" s="33">
        <f>all!BM94</f>
        <v>0.78394080339424999</v>
      </c>
      <c r="BN93" s="33">
        <f>all!BN94</f>
        <v>0.274612711030774</v>
      </c>
      <c r="BO93" s="33">
        <f>all!BO94</f>
        <v>1.9985872696661</v>
      </c>
      <c r="BP93" s="33">
        <f>all!BP94</f>
        <v>0.87771219718822802</v>
      </c>
      <c r="BQ93" s="33">
        <f>all!BQ94</f>
        <v>1.69038054736858E-2</v>
      </c>
      <c r="BR93" s="33">
        <f>all!BR94</f>
        <v>0.590150894340155</v>
      </c>
      <c r="BS93" s="33">
        <f>all!BS94</f>
        <v>0.13608917000308701</v>
      </c>
      <c r="BT93" s="33">
        <f>all!BT94</f>
        <v>7.7258663435555004</v>
      </c>
      <c r="BU93" s="33">
        <f>all!BU94</f>
        <v>1.63705587695347E-2</v>
      </c>
      <c r="BV93" s="33">
        <f>all!BV94</f>
        <v>7.1306374288106406E-2</v>
      </c>
      <c r="BW93" s="33">
        <f>all!BW94</f>
        <v>9.5406450978542494E-3</v>
      </c>
      <c r="BX93" s="33">
        <f>all!BX94</f>
        <v>7.2642725269343095E-2</v>
      </c>
      <c r="BY93" s="33">
        <f>all!BY94</f>
        <v>2.9224321829883999E-2</v>
      </c>
      <c r="BZ93" s="33">
        <f>all!BZ94</f>
        <v>0.33982411599560802</v>
      </c>
      <c r="CA93" s="33">
        <f>all!CA94</f>
        <v>1.7309364193201698E-2</v>
      </c>
      <c r="CB93" s="33">
        <f>all!CB94</f>
        <v>5.8328232064970096E-3</v>
      </c>
      <c r="CC93" s="33">
        <f>all!CC94</f>
        <v>3.1184086865162001E-2</v>
      </c>
      <c r="CD93" s="33">
        <f>all!CD94</f>
        <v>8.7059998827030104E-3</v>
      </c>
      <c r="CE93" s="33"/>
      <c r="CF93" s="33">
        <f>all!CF94</f>
        <v>17.637611437250801</v>
      </c>
      <c r="CG93" s="33">
        <f>all!CG94</f>
        <v>511408.77231646801</v>
      </c>
      <c r="CH93" s="33">
        <f>all!CH94</f>
        <v>5.5760443119837699</v>
      </c>
      <c r="CI93" s="33">
        <f>all!CI94</f>
        <v>0.37516515369270598</v>
      </c>
      <c r="CJ93" s="33">
        <f>all!CJ94</f>
        <v>5.9927566620943198</v>
      </c>
      <c r="CK93" s="33">
        <f>all!CK94</f>
        <v>1.5718478553747901</v>
      </c>
      <c r="CL93" s="33">
        <f>all!CL94</f>
        <v>6.1015255379109498E-2</v>
      </c>
      <c r="CM93" s="33">
        <f>all!CM94</f>
        <v>0.69401930566688397</v>
      </c>
      <c r="CN93" s="33">
        <f>all!CN94</f>
        <v>0.29494684163736501</v>
      </c>
      <c r="CO93" s="33">
        <f>all!CO94</f>
        <v>84.319875174036397</v>
      </c>
      <c r="CP93" s="33">
        <f>all!CP94</f>
        <v>1.61356512044156E-2</v>
      </c>
      <c r="CQ93" s="33">
        <f>all!CQ94</f>
        <v>0.14244309245615999</v>
      </c>
      <c r="CR93" s="33">
        <f>all!CR94</f>
        <v>7.3658808260108526E-3</v>
      </c>
      <c r="CS93" s="33">
        <f>all!CS94</f>
        <v>0.137161640794561</v>
      </c>
      <c r="CT93" s="33">
        <f>all!CT94</f>
        <v>6.3012856536010506E-2</v>
      </c>
      <c r="CU93" s="33">
        <f>all!CU94</f>
        <v>0.26653850793142297</v>
      </c>
      <c r="CV93" s="33">
        <f>all!CV94</f>
        <v>2.9241340463173001E-2</v>
      </c>
      <c r="CW93" s="33">
        <f>all!CW94</f>
        <v>1.09865371228997E-2</v>
      </c>
      <c r="CX93" s="33">
        <f>all!CX94</f>
        <v>3.1115433237672799E-2</v>
      </c>
      <c r="CY93" s="33">
        <f>all!CY94</f>
        <v>1.51098102819848E-2</v>
      </c>
      <c r="CZ93" s="33"/>
      <c r="DA93" s="33">
        <f>all!DA94</f>
        <v>0.32104546408720852</v>
      </c>
      <c r="DB93" s="33">
        <f>all!DB94</f>
        <v>9157.6465631026585</v>
      </c>
      <c r="DC93" s="33">
        <f>all!DC94</f>
        <v>9.4616350579703287E-2</v>
      </c>
      <c r="DD93" s="33">
        <f>all!DD94</f>
        <v>6.3919478798758634E-3</v>
      </c>
      <c r="DE93" s="33">
        <f>all!DE94</f>
        <v>9.4305804646937968E-2</v>
      </c>
      <c r="DF93" s="33">
        <f>all!DF94</f>
        <v>2.4038046419556355E-2</v>
      </c>
      <c r="DG93" s="33">
        <f>all!DG94</f>
        <v>8.7510943847954759E-4</v>
      </c>
      <c r="DH93" s="33">
        <f>all!DH94</f>
        <v>9.5581780149687923E-3</v>
      </c>
      <c r="DI93" s="33">
        <f>all!DI94</f>
        <v>3.9367397604611358E-3</v>
      </c>
      <c r="DJ93" s="33">
        <f>all!DJ94</f>
        <v>1.0678808912618591</v>
      </c>
      <c r="DK93" s="33">
        <f>all!DK94</f>
        <v>1.4958672903057248E-4</v>
      </c>
      <c r="DL93" s="33">
        <f>all!DL94</f>
        <v>1.2671632887898869E-3</v>
      </c>
      <c r="DM93" s="33">
        <f>all!DM94</f>
        <v>6.4152666184839069E-5</v>
      </c>
      <c r="DN93" s="33">
        <f>all!DN94</f>
        <v>1.1554345951862606E-3</v>
      </c>
      <c r="DO93" s="33">
        <f>all!DO94</f>
        <v>5.1751689007892992E-4</v>
      </c>
      <c r="DP93" s="33">
        <f>all!DP94</f>
        <v>2.0888597800268259E-3</v>
      </c>
      <c r="DQ93" s="33">
        <f>all!DQ94</f>
        <v>1.4845840810621396E-4</v>
      </c>
      <c r="DR93" s="33">
        <f>all!DR94</f>
        <v>5.3754573504291692E-5</v>
      </c>
      <c r="DS93" s="33">
        <f>all!DS94</f>
        <v>1.501710098343282E-4</v>
      </c>
      <c r="DT93" s="33">
        <f>all!DT94</f>
        <v>7.2302530419290074E-5</v>
      </c>
      <c r="DU93" s="33"/>
      <c r="DV93" s="33">
        <f>all!DV94</f>
        <v>3.5047461119420476E-3</v>
      </c>
      <c r="DW93" s="33">
        <f>all!DW94</f>
        <v>99.970969151755966</v>
      </c>
      <c r="DX93" s="33">
        <f>all!DX94</f>
        <v>1.0328951002724137E-3</v>
      </c>
      <c r="DY93" s="33">
        <f>all!DY94</f>
        <v>6.9778760286879008E-5</v>
      </c>
      <c r="DZ93" s="33">
        <f>all!DZ94</f>
        <v>1.029504974037386E-3</v>
      </c>
      <c r="EA93" s="33">
        <f>all!EA94</f>
        <v>2.6241532478009952E-4</v>
      </c>
      <c r="EB93" s="33">
        <f>all!EB94</f>
        <v>9.5532774797336989E-6</v>
      </c>
      <c r="EC93" s="33">
        <f>all!EC94</f>
        <v>1.0434343724635898E-4</v>
      </c>
      <c r="ED93" s="33">
        <f>all!ED94</f>
        <v>4.2976073212658615E-5</v>
      </c>
      <c r="EE93" s="33">
        <f>all!EE94</f>
        <v>1.1657699049909513E-2</v>
      </c>
      <c r="EF93" s="33">
        <f>all!EF94</f>
        <v>1.6329883633727869E-6</v>
      </c>
      <c r="EG93" s="33">
        <f>all!EG94</f>
        <v>1.3833198429415224E-5</v>
      </c>
      <c r="EH93" s="33">
        <f>all!EH94</f>
        <v>7.0033323168507934E-7</v>
      </c>
      <c r="EI93" s="33">
        <f>all!EI94</f>
        <v>1.2613493595356876E-5</v>
      </c>
      <c r="EJ93" s="33">
        <f>all!EJ94</f>
        <v>5.6495590539655783E-6</v>
      </c>
      <c r="EK93" s="33">
        <f>all!EK94</f>
        <v>2.2803384602414097E-5</v>
      </c>
      <c r="EL93" s="33">
        <f>all!EL94</f>
        <v>1.6206708606667087E-6</v>
      </c>
      <c r="EM93" s="33">
        <f>all!EM94</f>
        <v>5.8682072654075425E-7</v>
      </c>
      <c r="EN93" s="33">
        <f>all!EN94</f>
        <v>1.6393667617752297E-6</v>
      </c>
      <c r="EO93" s="33">
        <f>all!EO94</f>
        <v>7.893025777238349E-7</v>
      </c>
      <c r="EP93" s="33"/>
      <c r="EQ93" s="33">
        <f>all!EQ94</f>
        <v>199.94193830351193</v>
      </c>
    </row>
    <row r="94" spans="1:147" s="3" customFormat="1">
      <c r="A94" s="33" t="str">
        <f>all!A95</f>
        <v>LM-JB-7D-13</v>
      </c>
      <c r="B94" s="33" t="str">
        <f>all!B95</f>
        <v>Fakos</v>
      </c>
      <c r="C94" s="33" t="str">
        <f>all!C95</f>
        <v>epithermal</v>
      </c>
      <c r="D94" s="33" t="str">
        <f>all!D95</f>
        <v>epithermal IS</v>
      </c>
      <c r="E94" s="33" t="str">
        <f>all!E95</f>
        <v>pyrite</v>
      </c>
      <c r="F94" s="33" t="str">
        <f>all!F95</f>
        <v>anhedral, cracked</v>
      </c>
      <c r="G94" s="33">
        <f>all!G95</f>
        <v>16.056141636605499</v>
      </c>
      <c r="H94" s="33">
        <f>all!H95</f>
        <v>521135.42883151199</v>
      </c>
      <c r="I94" s="33">
        <f>all!I95</f>
        <v>7.5379784086313499</v>
      </c>
      <c r="J94" s="33">
        <f>all!J95</f>
        <v>3.3037566457735101</v>
      </c>
      <c r="K94" s="33">
        <f>all!K95</f>
        <v>2.7589696797982199</v>
      </c>
      <c r="L94" s="33">
        <f>all!L95</f>
        <v>1.2271344074244901</v>
      </c>
      <c r="M94" s="33">
        <f>all!M95</f>
        <v>3.1809024483265003E-2</v>
      </c>
      <c r="N94" s="33">
        <f>all!N95</f>
        <v>0.60399720288954695</v>
      </c>
      <c r="O94" s="33">
        <f>all!O95</f>
        <v>0.30414110860406501</v>
      </c>
      <c r="P94" s="33">
        <f>all!P95</f>
        <v>393.83884714958401</v>
      </c>
      <c r="Q94" s="33">
        <f>all!Q95</f>
        <v>3.9141376397540097E-2</v>
      </c>
      <c r="R94" s="33">
        <f>all!R95</f>
        <v>0.285579626326597</v>
      </c>
      <c r="S94" s="33">
        <f>all!S95</f>
        <v>8.7597092828868885E-3</v>
      </c>
      <c r="T94" s="33">
        <f>all!T95</f>
        <v>8.5264207446191606E-2</v>
      </c>
      <c r="U94" s="33">
        <f>all!U95</f>
        <v>4.59807995650326E-2</v>
      </c>
      <c r="V94" s="33">
        <f>all!V95</f>
        <v>5.4511703361302501</v>
      </c>
      <c r="W94" s="33">
        <f>all!W95</f>
        <v>3.2897811723674002E-2</v>
      </c>
      <c r="X94" s="33">
        <f>all!X95</f>
        <v>1.0361390576099199E-2</v>
      </c>
      <c r="Y94" s="33">
        <f>all!Y95</f>
        <v>0.14029013709407201</v>
      </c>
      <c r="Z94" s="33">
        <f>all!Z95</f>
        <v>3.0721410651117598E-2</v>
      </c>
      <c r="AA94" s="33">
        <f>all!AA95</f>
        <v>2.2816385154380763</v>
      </c>
      <c r="AB94" s="33">
        <f>all!AB95</f>
        <v>2807.3167173932839</v>
      </c>
      <c r="AC94" s="33">
        <f>all!AC95</f>
        <v>0.2189848216522681</v>
      </c>
      <c r="AD94" s="33">
        <f>all!AD95</f>
        <v>24.784477321164736</v>
      </c>
      <c r="AE94" s="33">
        <f>all!AE95</f>
        <v>7.385687112951736E-2</v>
      </c>
      <c r="AF94" s="33">
        <f>all!AF95</f>
        <v>0.32775504050010318</v>
      </c>
      <c r="AG94" s="33">
        <f>all!AG95</f>
        <v>5.1925561835944409E-3</v>
      </c>
      <c r="AH94" s="33">
        <f>all!AH95</f>
        <v>0.27900305187736552</v>
      </c>
      <c r="AI94" s="33">
        <f>all!AI95</f>
        <v>4.0755503645301099E-3</v>
      </c>
      <c r="AJ94" s="33">
        <f>all!AJ95</f>
        <v>52.247277161024961</v>
      </c>
      <c r="AK94" s="33">
        <f>all!AK95</f>
        <v>1.3745582720474372E-3</v>
      </c>
      <c r="AL94" s="33">
        <f>all!AL95</f>
        <v>6.0998847532360082E-3</v>
      </c>
      <c r="AM94" s="33">
        <f>all!AM95</f>
        <v>5.1925561835944409E-3</v>
      </c>
      <c r="AN94" s="33"/>
      <c r="AO94" s="33"/>
      <c r="AP94" s="33">
        <f>all!AP95</f>
        <v>0.30259524543743399</v>
      </c>
      <c r="AQ94" s="33">
        <f>all!AQ95</f>
        <v>9.4167147285028605</v>
      </c>
      <c r="AR94" s="33">
        <f>all!AR95</f>
        <v>5.5310611322429301E-2</v>
      </c>
      <c r="AS94" s="33">
        <f>all!AS95</f>
        <v>0.404600764055916</v>
      </c>
      <c r="AT94" s="33">
        <f>all!AT95</f>
        <v>0.216970618695671</v>
      </c>
      <c r="AU94" s="33">
        <f>all!AU95</f>
        <v>1.2271344074244901</v>
      </c>
      <c r="AV94" s="33">
        <f>all!AV95</f>
        <v>3.1809024483265003E-2</v>
      </c>
      <c r="AW94" s="33">
        <f>all!AW95</f>
        <v>0.54478067268277897</v>
      </c>
      <c r="AX94" s="33">
        <f>all!AX95</f>
        <v>0.30414110860406501</v>
      </c>
      <c r="AY94" s="33">
        <f>all!AY95</f>
        <v>1.6513680003745901</v>
      </c>
      <c r="AZ94" s="33">
        <f>all!AZ95</f>
        <v>3.9141376397540097E-2</v>
      </c>
      <c r="BA94" s="33">
        <f>all!BA95</f>
        <v>0.285579626326597</v>
      </c>
      <c r="BB94" s="33">
        <f>all!BB95</f>
        <v>9.0496075882039399E-3</v>
      </c>
      <c r="BC94" s="33">
        <f>all!BC95</f>
        <v>8.5264207446191606E-2</v>
      </c>
      <c r="BD94" s="33">
        <f>all!BD95</f>
        <v>4.59807995650326E-2</v>
      </c>
      <c r="BE94" s="33">
        <f>all!BE95</f>
        <v>0.43696078580467401</v>
      </c>
      <c r="BF94" s="33">
        <f>all!BF95</f>
        <v>2.87592629315001E-2</v>
      </c>
      <c r="BG94" s="33">
        <f>all!BG95</f>
        <v>1.0361390576099199E-2</v>
      </c>
      <c r="BH94" s="33">
        <f>all!BH95</f>
        <v>2.5672778048205801E-2</v>
      </c>
      <c r="BI94" s="33">
        <f>all!BI95</f>
        <v>1.08438384271812E-2</v>
      </c>
      <c r="BJ94" s="33"/>
      <c r="BK94" s="33">
        <f>all!BK95</f>
        <v>1.43792016995523</v>
      </c>
      <c r="BL94" s="33">
        <f>all!BL95</f>
        <v>47103.718056587699</v>
      </c>
      <c r="BM94" s="33">
        <f>all!BM95</f>
        <v>1.5512241030971201</v>
      </c>
      <c r="BN94" s="33">
        <f>all!BN95</f>
        <v>0.52931698044440301</v>
      </c>
      <c r="BO94" s="33">
        <f>all!BO95</f>
        <v>1.2280964210835501</v>
      </c>
      <c r="BP94" s="33">
        <f>all!BP95</f>
        <v>0.62865607581572402</v>
      </c>
      <c r="BQ94" s="33">
        <f>all!BQ95</f>
        <v>2.52490547281265E-2</v>
      </c>
      <c r="BR94" s="33">
        <f>all!BR95</f>
        <v>0.34633851160706902</v>
      </c>
      <c r="BS94" s="33">
        <f>all!BS95</f>
        <v>0.114010698725625</v>
      </c>
      <c r="BT94" s="33">
        <f>all!BT95</f>
        <v>88.767860348202504</v>
      </c>
      <c r="BU94" s="33">
        <f>all!BU95</f>
        <v>2.6901248632830901E-2</v>
      </c>
      <c r="BV94" s="33">
        <f>all!BV95</f>
        <v>6.6193744876675495E-2</v>
      </c>
      <c r="BW94" s="33">
        <f>all!BW95</f>
        <v>5.5956638614062301E-3</v>
      </c>
      <c r="BX94" s="33">
        <f>all!BX95</f>
        <v>7.65136110301841E-2</v>
      </c>
      <c r="BY94" s="33">
        <f>all!BY95</f>
        <v>2.0053322610097499E-2</v>
      </c>
      <c r="BZ94" s="33">
        <f>all!BZ95</f>
        <v>1.6481815607439001</v>
      </c>
      <c r="CA94" s="33">
        <f>all!CA95</f>
        <v>5.6432327707277401E-2</v>
      </c>
      <c r="CB94" s="33">
        <f>all!CB95</f>
        <v>1.72397559935961E-2</v>
      </c>
      <c r="CC94" s="33">
        <f>all!CC95</f>
        <v>9.1078803185398294E-2</v>
      </c>
      <c r="CD94" s="33">
        <f>all!CD95</f>
        <v>3.99132144747276E-2</v>
      </c>
      <c r="CE94" s="33"/>
      <c r="CF94" s="33">
        <f>all!CF95</f>
        <v>16.056141636605499</v>
      </c>
      <c r="CG94" s="33">
        <f>all!CG95</f>
        <v>521135.42883151199</v>
      </c>
      <c r="CH94" s="33">
        <f>all!CH95</f>
        <v>7.5379784086313499</v>
      </c>
      <c r="CI94" s="33">
        <f>all!CI95</f>
        <v>3.3037566457735101</v>
      </c>
      <c r="CJ94" s="33">
        <f>all!CJ95</f>
        <v>2.7589696797982199</v>
      </c>
      <c r="CK94" s="33">
        <f>all!CK95</f>
        <v>1.2271344074244901</v>
      </c>
      <c r="CL94" s="33">
        <f>all!CL95</f>
        <v>3.1809024483265003E-2</v>
      </c>
      <c r="CM94" s="33">
        <f>all!CM95</f>
        <v>0.60399720288954695</v>
      </c>
      <c r="CN94" s="33">
        <f>all!CN95</f>
        <v>0.30414110860406501</v>
      </c>
      <c r="CO94" s="33">
        <f>all!CO95</f>
        <v>393.83884714958401</v>
      </c>
      <c r="CP94" s="33">
        <f>all!CP95</f>
        <v>3.9141376397540097E-2</v>
      </c>
      <c r="CQ94" s="33">
        <f>all!CQ95</f>
        <v>0.285579626326597</v>
      </c>
      <c r="CR94" s="33">
        <f>all!CR95</f>
        <v>8.7597092828868885E-3</v>
      </c>
      <c r="CS94" s="33">
        <f>all!CS95</f>
        <v>8.5264207446191606E-2</v>
      </c>
      <c r="CT94" s="33">
        <f>all!CT95</f>
        <v>4.59807995650326E-2</v>
      </c>
      <c r="CU94" s="33">
        <f>all!CU95</f>
        <v>5.4511703361302501</v>
      </c>
      <c r="CV94" s="33">
        <f>all!CV95</f>
        <v>3.2897811723674002E-2</v>
      </c>
      <c r="CW94" s="33">
        <f>all!CW95</f>
        <v>1.0361390576099199E-2</v>
      </c>
      <c r="CX94" s="33">
        <f>all!CX95</f>
        <v>0.14029013709407201</v>
      </c>
      <c r="CY94" s="33">
        <f>all!CY95</f>
        <v>3.0721410651117598E-2</v>
      </c>
      <c r="CZ94" s="33"/>
      <c r="DA94" s="33">
        <f>all!DA95</f>
        <v>0.29225904321075363</v>
      </c>
      <c r="DB94" s="33">
        <f>all!DB95</f>
        <v>9331.8189422779487</v>
      </c>
      <c r="DC94" s="33">
        <f>all!DC95</f>
        <v>0.12790716283234832</v>
      </c>
      <c r="DD94" s="33">
        <f>all!DD95</f>
        <v>5.6288384141547604E-2</v>
      </c>
      <c r="DE94" s="33">
        <f>all!DE95</f>
        <v>4.3416889808929278E-2</v>
      </c>
      <c r="DF94" s="33">
        <f>all!DF95</f>
        <v>1.8766392528283989E-2</v>
      </c>
      <c r="DG94" s="33">
        <f>all!DG95</f>
        <v>4.5621996304325691E-4</v>
      </c>
      <c r="DH94" s="33">
        <f>all!DH95</f>
        <v>8.3183749192886243E-3</v>
      </c>
      <c r="DI94" s="33">
        <f>all!DI95</f>
        <v>4.0594582684308003E-3</v>
      </c>
      <c r="DJ94" s="33">
        <f>all!DJ95</f>
        <v>4.9878273448528878</v>
      </c>
      <c r="DK94" s="33">
        <f>all!DK95</f>
        <v>3.628629790572207E-4</v>
      </c>
      <c r="DL94" s="33">
        <f>all!DL95</f>
        <v>2.5404953814715373E-3</v>
      </c>
      <c r="DM94" s="33">
        <f>all!DM95</f>
        <v>7.6292125650045186E-5</v>
      </c>
      <c r="DN94" s="33">
        <f>all!DN95</f>
        <v>7.1825631746433836E-4</v>
      </c>
      <c r="DO94" s="33">
        <f>all!DO95</f>
        <v>3.7763468762346089E-4</v>
      </c>
      <c r="DP94" s="33">
        <f>all!DP95</f>
        <v>4.2720770659327979E-2</v>
      </c>
      <c r="DQ94" s="33">
        <f>all!DQ95</f>
        <v>1.6702232802307803E-4</v>
      </c>
      <c r="DR94" s="33">
        <f>all!DR95</f>
        <v>5.0695876698826174E-5</v>
      </c>
      <c r="DS94" s="33">
        <f>all!DS95</f>
        <v>6.7707595122621625E-4</v>
      </c>
      <c r="DT94" s="33">
        <f>all!DT95</f>
        <v>1.4700619575444164E-4</v>
      </c>
      <c r="DU94" s="33"/>
      <c r="DV94" s="33">
        <f>all!DV95</f>
        <v>3.1296355135506234E-3</v>
      </c>
      <c r="DW94" s="33">
        <f>all!DW95</f>
        <v>99.929130154296217</v>
      </c>
      <c r="DX94" s="33">
        <f>all!DX95</f>
        <v>1.3696849029542382E-3</v>
      </c>
      <c r="DY94" s="33">
        <f>all!DY95</f>
        <v>6.0276022282989953E-4</v>
      </c>
      <c r="DZ94" s="33">
        <f>all!DZ95</f>
        <v>4.649267264450538E-4</v>
      </c>
      <c r="EA94" s="33">
        <f>all!EA95</f>
        <v>2.0095860122075297E-4</v>
      </c>
      <c r="EB94" s="33">
        <f>all!EB95</f>
        <v>4.8853995504984731E-6</v>
      </c>
      <c r="EC94" s="33">
        <f>all!EC95</f>
        <v>8.9076735749323702E-5</v>
      </c>
      <c r="ED94" s="33">
        <f>all!ED95</f>
        <v>4.3470424809049288E-5</v>
      </c>
      <c r="EE94" s="33">
        <f>all!EE95</f>
        <v>5.3411800101780864E-2</v>
      </c>
      <c r="EF94" s="33">
        <f>all!EF95</f>
        <v>3.8856928200895057E-6</v>
      </c>
      <c r="EG94" s="33">
        <f>all!EG95</f>
        <v>2.7204717022669404E-5</v>
      </c>
      <c r="EH94" s="33">
        <f>all!EH95</f>
        <v>8.1696888902243037E-7</v>
      </c>
      <c r="EI94" s="33">
        <f>all!EI95</f>
        <v>7.6913975159615316E-6</v>
      </c>
      <c r="EJ94" s="33">
        <f>all!EJ95</f>
        <v>4.0438746276286068E-6</v>
      </c>
      <c r="EK94" s="33">
        <f>all!EK95</f>
        <v>4.5747238324211697E-4</v>
      </c>
      <c r="EL94" s="33">
        <f>all!EL95</f>
        <v>1.7885469123362035E-6</v>
      </c>
      <c r="EM94" s="33">
        <f>all!EM95</f>
        <v>5.4287324821226293E-7</v>
      </c>
      <c r="EN94" s="33">
        <f>all!EN95</f>
        <v>7.2504204456749138E-6</v>
      </c>
      <c r="EO94" s="33">
        <f>all!EO95</f>
        <v>1.5742055605557633E-6</v>
      </c>
      <c r="EP94" s="33"/>
      <c r="EQ94" s="33">
        <f>all!EQ95</f>
        <v>199.85826030859243</v>
      </c>
    </row>
    <row r="95" spans="1:147" s="3" customFormat="1">
      <c r="A95" s="33" t="str">
        <f>all!A96</f>
        <v>LM-JB-7D-14</v>
      </c>
      <c r="B95" s="33" t="str">
        <f>all!B96</f>
        <v>Fakos</v>
      </c>
      <c r="C95" s="33" t="str">
        <f>all!C96</f>
        <v>epithermal</v>
      </c>
      <c r="D95" s="33" t="str">
        <f>all!D96</f>
        <v>epithermal IS</v>
      </c>
      <c r="E95" s="33" t="str">
        <f>all!E96</f>
        <v>pyrite</v>
      </c>
      <c r="F95" s="33" t="str">
        <f>all!F96</f>
        <v>subhedral, inclusions</v>
      </c>
      <c r="G95" s="33">
        <f>all!G96</f>
        <v>16.7659343739417</v>
      </c>
      <c r="H95" s="33">
        <f>all!H96</f>
        <v>494215.477859871</v>
      </c>
      <c r="I95" s="33">
        <f>all!I96</f>
        <v>0.57394352062242704</v>
      </c>
      <c r="J95" s="33">
        <f>all!J96</f>
        <v>1.0288345862727699</v>
      </c>
      <c r="K95" s="33">
        <f>all!K96</f>
        <v>1059.02449880176</v>
      </c>
      <c r="L95" s="33">
        <f>all!L96</f>
        <v>1.3578149145910201</v>
      </c>
      <c r="M95" s="33">
        <f>all!M96</f>
        <v>5.0820875521350499E-2</v>
      </c>
      <c r="N95" s="33">
        <f>all!N96</f>
        <v>0.620934301383681</v>
      </c>
      <c r="O95" s="33">
        <f>all!O96</f>
        <v>0.27144753599689098</v>
      </c>
      <c r="P95" s="33">
        <f>all!P96</f>
        <v>136.35232616085</v>
      </c>
      <c r="Q95" s="33">
        <f>all!Q96</f>
        <v>0.13998190061263899</v>
      </c>
      <c r="R95" s="33">
        <f>all!R96</f>
        <v>0.154561928709502</v>
      </c>
      <c r="S95" s="33">
        <f>all!S96</f>
        <v>9.7518174511053962E-2</v>
      </c>
      <c r="T95" s="33">
        <f>all!T96</f>
        <v>6.8406335874508895E-2</v>
      </c>
      <c r="U95" s="33">
        <f>all!U96</f>
        <v>3.9330895189795503E-2</v>
      </c>
      <c r="V95" s="33">
        <f>all!V96</f>
        <v>0.33826535057764601</v>
      </c>
      <c r="W95" s="33">
        <f>all!W96</f>
        <v>2.7463003550085699E-2</v>
      </c>
      <c r="X95" s="33">
        <f>all!X96</f>
        <v>1.01836998689153E-2</v>
      </c>
      <c r="Y95" s="33">
        <f>all!Y96</f>
        <v>1.18247368173326</v>
      </c>
      <c r="Z95" s="33">
        <f>all!Z96</f>
        <v>5.3006675305224703E-2</v>
      </c>
      <c r="AA95" s="33">
        <f>all!AA96</f>
        <v>0.55785791834787735</v>
      </c>
      <c r="AB95" s="33">
        <f>all!AB96</f>
        <v>115.31108748313612</v>
      </c>
      <c r="AC95" s="33">
        <f>all!AC96</f>
        <v>4.48269387505758E-2</v>
      </c>
      <c r="AD95" s="33">
        <f>all!AD96</f>
        <v>2.114381029522407</v>
      </c>
      <c r="AE95" s="33">
        <f>all!AE96</f>
        <v>8.6122000229113919E-3</v>
      </c>
      <c r="AF95" s="33">
        <f>all!AF96</f>
        <v>3.326153959904174E-2</v>
      </c>
      <c r="AG95" s="33">
        <f>all!AG96</f>
        <v>0.24389490530502408</v>
      </c>
      <c r="AH95" s="33">
        <f>all!AH96</f>
        <v>0.11838056336903388</v>
      </c>
      <c r="AI95" s="33">
        <f>all!AI96</f>
        <v>9.2355211620370456E-2</v>
      </c>
      <c r="AJ95" s="33">
        <f>all!AJ96</f>
        <v>237.57098261685991</v>
      </c>
      <c r="AK95" s="33">
        <f>all!AK96</f>
        <v>1.7743383282507203E-2</v>
      </c>
      <c r="AL95" s="33">
        <f>all!AL96</f>
        <v>6.8527466164514161E-2</v>
      </c>
      <c r="AM95" s="33">
        <f>all!AM96</f>
        <v>0.24389490530502408</v>
      </c>
      <c r="AN95" s="33"/>
      <c r="AO95" s="33"/>
      <c r="AP95" s="33">
        <f>all!AP96</f>
        <v>0.27005680156067702</v>
      </c>
      <c r="AQ95" s="33">
        <f>all!AQ96</f>
        <v>13.556780954643299</v>
      </c>
      <c r="AR95" s="33">
        <f>all!AR96</f>
        <v>4.2238004261146697E-2</v>
      </c>
      <c r="AS95" s="33">
        <f>all!AS96</f>
        <v>0.30008271008495502</v>
      </c>
      <c r="AT95" s="33">
        <f>all!AT96</f>
        <v>0.27364921423152999</v>
      </c>
      <c r="AU95" s="33">
        <f>all!AU96</f>
        <v>1.3578149145910201</v>
      </c>
      <c r="AV95" s="33">
        <f>all!AV96</f>
        <v>5.0820875521350499E-2</v>
      </c>
      <c r="AW95" s="33">
        <f>all!AW96</f>
        <v>0.49777374944053898</v>
      </c>
      <c r="AX95" s="33">
        <f>all!AX96</f>
        <v>0.27144753599689098</v>
      </c>
      <c r="AY95" s="33">
        <f>all!AY96</f>
        <v>1.4621410754473501</v>
      </c>
      <c r="AZ95" s="33">
        <f>all!AZ96</f>
        <v>2.1146277175983198E-2</v>
      </c>
      <c r="BA95" s="33">
        <f>all!BA96</f>
        <v>0.154561928709502</v>
      </c>
      <c r="BB95" s="33">
        <f>all!BB96</f>
        <v>7.3640792136355701E-3</v>
      </c>
      <c r="BC95" s="33">
        <f>all!BC96</f>
        <v>6.8406335874508895E-2</v>
      </c>
      <c r="BD95" s="33">
        <f>all!BD96</f>
        <v>8.5791789907538199E-4</v>
      </c>
      <c r="BE95" s="33">
        <f>all!BE96</f>
        <v>4.3772825289760797E-3</v>
      </c>
      <c r="BF95" s="33">
        <f>all!BF96</f>
        <v>2.7463003550085699E-2</v>
      </c>
      <c r="BG95" s="33">
        <f>all!BG96</f>
        <v>1.01836998689153E-2</v>
      </c>
      <c r="BH95" s="33">
        <f>all!BH96</f>
        <v>3.0735097322919399E-2</v>
      </c>
      <c r="BI95" s="33">
        <f>all!BI96</f>
        <v>1.8586608330964299E-2</v>
      </c>
      <c r="BJ95" s="33"/>
      <c r="BK95" s="33">
        <f>all!BK96</f>
        <v>1.12007456556385</v>
      </c>
      <c r="BL95" s="33">
        <f>all!BL96</f>
        <v>41676.068600391001</v>
      </c>
      <c r="BM95" s="33">
        <f>all!BM96</f>
        <v>1.14373316388685</v>
      </c>
      <c r="BN95" s="33">
        <f>all!BN96</f>
        <v>2.2180936949658601</v>
      </c>
      <c r="BO95" s="33">
        <f>all!BO96</f>
        <v>111.110762791152</v>
      </c>
      <c r="BP95" s="33">
        <f>all!BP96</f>
        <v>0.48852130287708401</v>
      </c>
      <c r="BQ95" s="33">
        <f>all!BQ96</f>
        <v>2.40202347310229E-2</v>
      </c>
      <c r="BR95" s="33">
        <f>all!BR96</f>
        <v>0.64268669616586205</v>
      </c>
      <c r="BS95" s="33">
        <f>all!BS96</f>
        <v>0.135321509169753</v>
      </c>
      <c r="BT95" s="33">
        <f>all!BT96</f>
        <v>14.8697362788656</v>
      </c>
      <c r="BU95" s="33">
        <f>all!BU96</f>
        <v>0.25809476692615202</v>
      </c>
      <c r="BV95" s="33">
        <f>all!BV96</f>
        <v>0.105820813207674</v>
      </c>
      <c r="BW95" s="33">
        <f>all!BW96</f>
        <v>0.183241904056857</v>
      </c>
      <c r="BX95" s="33">
        <f>all!BX96</f>
        <v>5.6238411845468503E-2</v>
      </c>
      <c r="BY95" s="33">
        <f>all!BY96</f>
        <v>4.7721285147944902E-2</v>
      </c>
      <c r="BZ95" s="33">
        <f>all!BZ96</f>
        <v>0.26686565362643699</v>
      </c>
      <c r="CA95" s="33">
        <f>all!CA96</f>
        <v>1.6373804446825398E-2</v>
      </c>
      <c r="CB95" s="33">
        <f>all!CB96</f>
        <v>8.7822108235748805E-3</v>
      </c>
      <c r="CC95" s="33">
        <f>all!CC96</f>
        <v>1.95030962287511</v>
      </c>
      <c r="CD95" s="33">
        <f>all!CD96</f>
        <v>6.4891303691340996E-2</v>
      </c>
      <c r="CE95" s="33"/>
      <c r="CF95" s="33">
        <f>all!CF96</f>
        <v>16.7659343739417</v>
      </c>
      <c r="CG95" s="33">
        <f>all!CG96</f>
        <v>494215.477859871</v>
      </c>
      <c r="CH95" s="33">
        <f>all!CH96</f>
        <v>0.57394352062242704</v>
      </c>
      <c r="CI95" s="33">
        <f>all!CI96</f>
        <v>1.0288345862727699</v>
      </c>
      <c r="CJ95" s="33">
        <f>all!CJ96</f>
        <v>1059.02449880176</v>
      </c>
      <c r="CK95" s="33">
        <f>all!CK96</f>
        <v>1.3578149145910201</v>
      </c>
      <c r="CL95" s="33">
        <f>all!CL96</f>
        <v>5.0820875521350499E-2</v>
      </c>
      <c r="CM95" s="33">
        <f>all!CM96</f>
        <v>0.620934301383681</v>
      </c>
      <c r="CN95" s="33">
        <f>all!CN96</f>
        <v>0.27144753599689098</v>
      </c>
      <c r="CO95" s="33">
        <f>all!CO96</f>
        <v>136.35232616085</v>
      </c>
      <c r="CP95" s="33">
        <f>all!CP96</f>
        <v>0.13998190061263899</v>
      </c>
      <c r="CQ95" s="33">
        <f>all!CQ96</f>
        <v>0.154561928709502</v>
      </c>
      <c r="CR95" s="33">
        <f>all!CR96</f>
        <v>9.7518174511053962E-2</v>
      </c>
      <c r="CS95" s="33">
        <f>all!CS96</f>
        <v>6.8406335874508895E-2</v>
      </c>
      <c r="CT95" s="33">
        <f>all!CT96</f>
        <v>3.9330895189795503E-2</v>
      </c>
      <c r="CU95" s="33">
        <f>all!CU96</f>
        <v>0.33826535057764601</v>
      </c>
      <c r="CV95" s="33">
        <f>all!CV96</f>
        <v>2.7463003550085699E-2</v>
      </c>
      <c r="CW95" s="33">
        <f>all!CW96</f>
        <v>1.01836998689153E-2</v>
      </c>
      <c r="CX95" s="33">
        <f>all!CX96</f>
        <v>1.18247368173326</v>
      </c>
      <c r="CY95" s="33">
        <f>all!CY96</f>
        <v>5.3006675305224703E-2</v>
      </c>
      <c r="CZ95" s="33"/>
      <c r="DA95" s="33">
        <f>all!DA96</f>
        <v>0.30517891842030465</v>
      </c>
      <c r="DB95" s="33">
        <f>all!DB96</f>
        <v>8849.7712930409343</v>
      </c>
      <c r="DC95" s="33">
        <f>all!DC96</f>
        <v>9.738882677716925E-3</v>
      </c>
      <c r="DD95" s="33">
        <f>all!DD96</f>
        <v>1.7528965544214001E-2</v>
      </c>
      <c r="DE95" s="33">
        <f>all!DE96</f>
        <v>16.66547853211469</v>
      </c>
      <c r="DF95" s="33">
        <f>all!DF96</f>
        <v>2.0764870998486316E-2</v>
      </c>
      <c r="DG95" s="33">
        <f>all!DG96</f>
        <v>7.2889685643690743E-4</v>
      </c>
      <c r="DH95" s="33">
        <f>all!DH96</f>
        <v>8.5516361573293072E-3</v>
      </c>
      <c r="DI95" s="33">
        <f>all!DI96</f>
        <v>3.6230878144205541E-3</v>
      </c>
      <c r="DJ95" s="33">
        <f>all!DJ96</f>
        <v>1.7268531681971886</v>
      </c>
      <c r="DK95" s="33">
        <f>all!DK96</f>
        <v>1.2977123991374565E-3</v>
      </c>
      <c r="DL95" s="33">
        <f>all!DL96</f>
        <v>1.3749715660344806E-3</v>
      </c>
      <c r="DM95" s="33">
        <f>all!DM96</f>
        <v>8.4932828050526886E-4</v>
      </c>
      <c r="DN95" s="33">
        <f>all!DN96</f>
        <v>5.7624745913999577E-4</v>
      </c>
      <c r="DO95" s="33">
        <f>all!DO96</f>
        <v>3.2301983565863584E-4</v>
      </c>
      <c r="DP95" s="33">
        <f>all!DP96</f>
        <v>2.6509823712981663E-3</v>
      </c>
      <c r="DQ95" s="33">
        <f>all!DQ96</f>
        <v>1.3942978414398637E-4</v>
      </c>
      <c r="DR95" s="33">
        <f>all!DR96</f>
        <v>4.9826477353655119E-5</v>
      </c>
      <c r="DS95" s="33">
        <f>all!DS96</f>
        <v>5.7069193133844594E-3</v>
      </c>
      <c r="DT95" s="33">
        <f>all!DT96</f>
        <v>2.536442670131268E-4</v>
      </c>
      <c r="DU95" s="33"/>
      <c r="DV95" s="33">
        <f>all!DV96</f>
        <v>3.4407393159394273E-3</v>
      </c>
      <c r="DW95" s="33">
        <f>all!DW96</f>
        <v>99.776734850018116</v>
      </c>
      <c r="DX95" s="33">
        <f>all!DX96</f>
        <v>1.0980101999179444E-4</v>
      </c>
      <c r="DY95" s="33">
        <f>all!DY96</f>
        <v>1.9763029906495617E-4</v>
      </c>
      <c r="DZ95" s="33">
        <f>all!DZ96</f>
        <v>0.18789491587822724</v>
      </c>
      <c r="EA95" s="33">
        <f>all!EA96</f>
        <v>2.3411351087005054E-4</v>
      </c>
      <c r="EB95" s="33">
        <f>all!EB96</f>
        <v>8.2179466530289044E-6</v>
      </c>
      <c r="EC95" s="33">
        <f>all!EC96</f>
        <v>9.6415410653000189E-5</v>
      </c>
      <c r="ED95" s="33">
        <f>all!ED96</f>
        <v>4.0848498817369286E-5</v>
      </c>
      <c r="EE95" s="33">
        <f>all!EE96</f>
        <v>1.9469403782628087E-2</v>
      </c>
      <c r="EF95" s="33">
        <f>all!EF96</f>
        <v>1.4631056744046861E-5</v>
      </c>
      <c r="EG95" s="33">
        <f>all!EG96</f>
        <v>1.5502115120016352E-5</v>
      </c>
      <c r="EH95" s="33">
        <f>all!EH96</f>
        <v>9.5757505859201476E-6</v>
      </c>
      <c r="EI95" s="33">
        <f>all!EI96</f>
        <v>6.4969012231785438E-6</v>
      </c>
      <c r="EJ95" s="33">
        <f>all!EJ96</f>
        <v>3.6418867139710451E-6</v>
      </c>
      <c r="EK95" s="33">
        <f>all!EK96</f>
        <v>2.9888497272362894E-5</v>
      </c>
      <c r="EL95" s="33">
        <f>all!EL96</f>
        <v>1.5720009186756548E-6</v>
      </c>
      <c r="EM95" s="33">
        <f>all!EM96</f>
        <v>5.617685536501336E-7</v>
      </c>
      <c r="EN95" s="33">
        <f>all!EN96</f>
        <v>6.434265432257819E-5</v>
      </c>
      <c r="EO95" s="33">
        <f>all!EO96</f>
        <v>2.8597119561605929E-6</v>
      </c>
      <c r="EP95" s="33"/>
      <c r="EQ95" s="33">
        <f>all!EQ96</f>
        <v>199.55346970003623</v>
      </c>
    </row>
    <row r="96" spans="1:147" s="3" customFormat="1">
      <c r="A96" s="33" t="str">
        <f>all!A97</f>
        <v>LM-JB-7D-15</v>
      </c>
      <c r="B96" s="33" t="str">
        <f>all!B97</f>
        <v>Fakos</v>
      </c>
      <c r="C96" s="33" t="str">
        <f>all!C97</f>
        <v>epithermal</v>
      </c>
      <c r="D96" s="33" t="str">
        <f>all!D97</f>
        <v>epithermal IS</v>
      </c>
      <c r="E96" s="33" t="str">
        <f>all!E97</f>
        <v>pyrite</v>
      </c>
      <c r="F96" s="33" t="str">
        <f>all!F97</f>
        <v>subhedral, inclusions</v>
      </c>
      <c r="G96" s="33">
        <f>all!G97</f>
        <v>16.848167585689598</v>
      </c>
      <c r="H96" s="33">
        <f>all!H97</f>
        <v>521495.09566395701</v>
      </c>
      <c r="I96" s="33">
        <f>all!I97</f>
        <v>1.08089521946048</v>
      </c>
      <c r="J96" s="33">
        <f>all!J97</f>
        <v>2.12994703673996</v>
      </c>
      <c r="K96" s="33">
        <f>all!K97</f>
        <v>2508.1795744517299</v>
      </c>
      <c r="L96" s="33">
        <f>all!L97</f>
        <v>2.1701924651241602</v>
      </c>
      <c r="M96" s="33">
        <f>all!M97</f>
        <v>5.3243528548034401E-2</v>
      </c>
      <c r="N96" s="33">
        <f>all!N97</f>
        <v>0.64396467907088595</v>
      </c>
      <c r="O96" s="33">
        <f>all!O97</f>
        <v>0.22207571461093301</v>
      </c>
      <c r="P96" s="33">
        <f>all!P97</f>
        <v>94.112671132268304</v>
      </c>
      <c r="Q96" s="33">
        <f>all!Q97</f>
        <v>2.27923934640082</v>
      </c>
      <c r="R96" s="33">
        <f>all!R97</f>
        <v>0.50689322272996296</v>
      </c>
      <c r="S96" s="33">
        <f>all!S97</f>
        <v>1.2948151545313658</v>
      </c>
      <c r="T96" s="33">
        <f>all!T97</f>
        <v>0.132365885583619</v>
      </c>
      <c r="U96" s="33">
        <f>all!U97</f>
        <v>4.2704587928310701E-2</v>
      </c>
      <c r="V96" s="33">
        <f>all!V97</f>
        <v>0.74092940502665605</v>
      </c>
      <c r="W96" s="33">
        <f>all!W97</f>
        <v>3.53602542066732E-2</v>
      </c>
      <c r="X96" s="33">
        <f>all!X97</f>
        <v>1.326688939327E-2</v>
      </c>
      <c r="Y96" s="33">
        <f>all!Y97</f>
        <v>161.11418257954699</v>
      </c>
      <c r="Z96" s="33">
        <f>all!Z97</f>
        <v>4.6115146990304003</v>
      </c>
      <c r="AA96" s="33">
        <f>all!AA97</f>
        <v>0.50747516291056194</v>
      </c>
      <c r="AB96" s="33">
        <f>all!AB97</f>
        <v>0.58413647777905586</v>
      </c>
      <c r="AC96" s="33">
        <f>all!AC97</f>
        <v>2.862264901324596E-2</v>
      </c>
      <c r="AD96" s="33">
        <f>all!AD97</f>
        <v>4.8672373805220506</v>
      </c>
      <c r="AE96" s="33">
        <f>all!AE97</f>
        <v>8.2344640185352602E-5</v>
      </c>
      <c r="AF96" s="33">
        <f>all!AF97</f>
        <v>2.6505790641507393E-4</v>
      </c>
      <c r="AG96" s="33">
        <f>all!AG97</f>
        <v>2.10865892027766</v>
      </c>
      <c r="AH96" s="33">
        <f>all!AH97</f>
        <v>1.4146733142350706E-2</v>
      </c>
      <c r="AI96" s="33">
        <f>all!AI97</f>
        <v>4.2663845819691941</v>
      </c>
      <c r="AJ96" s="33">
        <f>all!AJ97</f>
        <v>87.069189906533097</v>
      </c>
      <c r="AK96" s="33">
        <f>all!AK97</f>
        <v>1.2273982856443809E-2</v>
      </c>
      <c r="AL96" s="33">
        <f>all!AL97</f>
        <v>3.9508536220214156E-2</v>
      </c>
      <c r="AM96" s="33">
        <f>all!AM97</f>
        <v>2.10865892027766</v>
      </c>
      <c r="AN96" s="33"/>
      <c r="AO96" s="33"/>
      <c r="AP96" s="33">
        <f>all!AP97</f>
        <v>0.27009263283599499</v>
      </c>
      <c r="AQ96" s="33">
        <f>all!AQ97</f>
        <v>6.5753647192039102</v>
      </c>
      <c r="AR96" s="33">
        <f>all!AR97</f>
        <v>4.1315286426415E-2</v>
      </c>
      <c r="AS96" s="33">
        <f>all!AS97</f>
        <v>0.466632054109617</v>
      </c>
      <c r="AT96" s="33">
        <f>all!AT97</f>
        <v>0.22639220914619099</v>
      </c>
      <c r="AU96" s="33">
        <f>all!AU97</f>
        <v>0.86700011585027104</v>
      </c>
      <c r="AV96" s="33">
        <f>all!AV97</f>
        <v>5.3243528548034401E-2</v>
      </c>
      <c r="AW96" s="33">
        <f>all!AW97</f>
        <v>0.64396467907088595</v>
      </c>
      <c r="AX96" s="33">
        <f>all!AX97</f>
        <v>0.22207571461093301</v>
      </c>
      <c r="AY96" s="33">
        <f>all!AY97</f>
        <v>2.4456809386834202</v>
      </c>
      <c r="AZ96" s="33">
        <f>all!AZ97</f>
        <v>2.6317859407495401E-2</v>
      </c>
      <c r="BA96" s="33">
        <f>all!BA97</f>
        <v>0.22338111692802301</v>
      </c>
      <c r="BB96" s="33">
        <f>all!BB97</f>
        <v>1.30718563103566E-2</v>
      </c>
      <c r="BC96" s="33">
        <f>all!BC97</f>
        <v>0.132365885583619</v>
      </c>
      <c r="BD96" s="33">
        <f>all!BD97</f>
        <v>4.2704587928310701E-2</v>
      </c>
      <c r="BE96" s="33">
        <f>all!BE97</f>
        <v>0.25026824008161602</v>
      </c>
      <c r="BF96" s="33">
        <f>all!BF97</f>
        <v>3.3731074704610703E-2</v>
      </c>
      <c r="BG96" s="33">
        <f>all!BG97</f>
        <v>1.326688939327E-2</v>
      </c>
      <c r="BH96" s="33">
        <f>all!BH97</f>
        <v>4.16783508406567E-2</v>
      </c>
      <c r="BI96" s="33">
        <f>all!BI97</f>
        <v>1.42816043317273E-2</v>
      </c>
      <c r="BJ96" s="33"/>
      <c r="BK96" s="33">
        <f>all!BK97</f>
        <v>1.1300794168669801</v>
      </c>
      <c r="BL96" s="33">
        <f>all!BL97</f>
        <v>31889.321569045998</v>
      </c>
      <c r="BM96" s="33">
        <f>all!BM97</f>
        <v>0.52207748668569498</v>
      </c>
      <c r="BN96" s="33">
        <f>all!BN97</f>
        <v>0.79645514370373005</v>
      </c>
      <c r="BO96" s="33">
        <f>all!BO97</f>
        <v>3551.0469837219898</v>
      </c>
      <c r="BP96" s="33">
        <f>all!BP97</f>
        <v>2.2801029694528698</v>
      </c>
      <c r="BQ96" s="33">
        <f>all!BQ97</f>
        <v>4.1154060434037701E-2</v>
      </c>
      <c r="BR96" s="33">
        <f>all!BR97</f>
        <v>0.51400899789681198</v>
      </c>
      <c r="BS96" s="33">
        <f>all!BS97</f>
        <v>0.10728766743271</v>
      </c>
      <c r="BT96" s="33">
        <f>all!BT97</f>
        <v>15.098544769655501</v>
      </c>
      <c r="BU96" s="33">
        <f>all!BU97</f>
        <v>1.6875156163345</v>
      </c>
      <c r="BV96" s="33">
        <f>all!BV97</f>
        <v>0.54712145502156195</v>
      </c>
      <c r="BW96" s="33">
        <f>all!BW97</f>
        <v>2.5138074581495902</v>
      </c>
      <c r="BX96" s="33">
        <f>all!BX97</f>
        <v>9.6821877551200003E-2</v>
      </c>
      <c r="BY96" s="33">
        <f>all!BY97</f>
        <v>4.01618209332915E-2</v>
      </c>
      <c r="BZ96" s="33">
        <f>all!BZ97</f>
        <v>1.37271004058926</v>
      </c>
      <c r="CA96" s="33">
        <f>all!CA97</f>
        <v>4.9131135374022E-2</v>
      </c>
      <c r="CB96" s="33">
        <f>all!CB97</f>
        <v>7.8513284027417092E-3</v>
      </c>
      <c r="CC96" s="33">
        <f>all!CC97</f>
        <v>149.609007850522</v>
      </c>
      <c r="CD96" s="33">
        <f>all!CD97</f>
        <v>3.91142001162352</v>
      </c>
      <c r="CE96" s="33"/>
      <c r="CF96" s="33">
        <f>all!CF97</f>
        <v>16.848167585689598</v>
      </c>
      <c r="CG96" s="33">
        <f>all!CG97</f>
        <v>521495.09566395701</v>
      </c>
      <c r="CH96" s="33">
        <f>all!CH97</f>
        <v>1.08089521946048</v>
      </c>
      <c r="CI96" s="33">
        <f>all!CI97</f>
        <v>2.12994703673996</v>
      </c>
      <c r="CJ96" s="33">
        <f>all!CJ97</f>
        <v>2508.1795744517299</v>
      </c>
      <c r="CK96" s="33">
        <f>all!CK97</f>
        <v>2.1701924651241602</v>
      </c>
      <c r="CL96" s="33">
        <f>all!CL97</f>
        <v>5.3243528548034401E-2</v>
      </c>
      <c r="CM96" s="33">
        <f>all!CM97</f>
        <v>0.64396467907088595</v>
      </c>
      <c r="CN96" s="33">
        <f>all!CN97</f>
        <v>0.22207571461093301</v>
      </c>
      <c r="CO96" s="33">
        <f>all!CO97</f>
        <v>94.112671132268304</v>
      </c>
      <c r="CP96" s="33">
        <f>all!CP97</f>
        <v>2.27923934640082</v>
      </c>
      <c r="CQ96" s="33">
        <f>all!CQ97</f>
        <v>0.50689322272996296</v>
      </c>
      <c r="CR96" s="33">
        <f>all!CR97</f>
        <v>1.2948151545313658</v>
      </c>
      <c r="CS96" s="33">
        <f>all!CS97</f>
        <v>0.132365885583619</v>
      </c>
      <c r="CT96" s="33">
        <f>all!CT97</f>
        <v>4.2704587928310701E-2</v>
      </c>
      <c r="CU96" s="33">
        <f>all!CU97</f>
        <v>0.74092940502665605</v>
      </c>
      <c r="CV96" s="33">
        <f>all!CV97</f>
        <v>3.53602542066732E-2</v>
      </c>
      <c r="CW96" s="33">
        <f>all!CW97</f>
        <v>1.326688939327E-2</v>
      </c>
      <c r="CX96" s="33">
        <f>all!CX97</f>
        <v>161.11418257954699</v>
      </c>
      <c r="CY96" s="33">
        <f>all!CY97</f>
        <v>4.6115146990304003</v>
      </c>
      <c r="CZ96" s="33"/>
      <c r="DA96" s="33">
        <f>all!DA97</f>
        <v>0.3066757537328928</v>
      </c>
      <c r="DB96" s="33">
        <f>all!DB97</f>
        <v>9338.2593905265821</v>
      </c>
      <c r="DC96" s="33">
        <f>all!DC97</f>
        <v>1.8341023726193045E-2</v>
      </c>
      <c r="DD96" s="33">
        <f>all!DD97</f>
        <v>3.6289378988778299E-2</v>
      </c>
      <c r="DE96" s="33">
        <f>all!DE97</f>
        <v>39.47029827922654</v>
      </c>
      <c r="DF96" s="33">
        <f>all!DF97</f>
        <v>3.3188445712252032E-2</v>
      </c>
      <c r="DG96" s="33">
        <f>all!DG97</f>
        <v>7.636436835482467E-4</v>
      </c>
      <c r="DH96" s="33">
        <f>all!DH97</f>
        <v>8.868815301898994E-3</v>
      </c>
      <c r="DI96" s="33">
        <f>all!DI97</f>
        <v>2.964108009051235E-3</v>
      </c>
      <c r="DJ96" s="33">
        <f>all!DJ97</f>
        <v>1.1919031298412908</v>
      </c>
      <c r="DK96" s="33">
        <f>all!DK97</f>
        <v>2.1129854270311547E-2</v>
      </c>
      <c r="DL96" s="33">
        <f>all!DL97</f>
        <v>4.5092848807497749E-3</v>
      </c>
      <c r="DM96" s="33">
        <f>all!DM97</f>
        <v>1.1277109464817065E-2</v>
      </c>
      <c r="DN96" s="33">
        <f>all!DN97</f>
        <v>1.1150356800911383E-3</v>
      </c>
      <c r="DO96" s="33">
        <f>all!DO97</f>
        <v>3.5072756182909578E-4</v>
      </c>
      <c r="DP96" s="33">
        <f>all!DP97</f>
        <v>5.8066567792057688E-3</v>
      </c>
      <c r="DQ96" s="33">
        <f>all!DQ97</f>
        <v>1.7952415883140156E-4</v>
      </c>
      <c r="DR96" s="33">
        <f>all!DR97</f>
        <v>6.4911807340766101E-5</v>
      </c>
      <c r="DS96" s="33">
        <f>all!DS97</f>
        <v>0.77757810125263993</v>
      </c>
      <c r="DT96" s="33">
        <f>all!DT97</f>
        <v>2.2066735159685328E-2</v>
      </c>
      <c r="DU96" s="33"/>
      <c r="DV96" s="33">
        <f>all!DV97</f>
        <v>3.2690448005534018E-3</v>
      </c>
      <c r="DW96" s="33">
        <f>all!DW97</f>
        <v>99.542229652130715</v>
      </c>
      <c r="DX96" s="33">
        <f>all!DX97</f>
        <v>1.9550821191152788E-4</v>
      </c>
      <c r="DY96" s="33">
        <f>all!DY97</f>
        <v>3.8683073002863748E-4</v>
      </c>
      <c r="DZ96" s="33">
        <f>all!DZ97</f>
        <v>0.4207380981229431</v>
      </c>
      <c r="EA96" s="33">
        <f>all!EA97</f>
        <v>3.5377598187492335E-4</v>
      </c>
      <c r="EB96" s="33">
        <f>all!EB97</f>
        <v>8.1401460102161671E-6</v>
      </c>
      <c r="EC96" s="33">
        <f>all!EC97</f>
        <v>9.4538137419866483E-5</v>
      </c>
      <c r="ED96" s="33">
        <f>all!ED97</f>
        <v>3.1596243776438943E-5</v>
      </c>
      <c r="EE96" s="33">
        <f>all!EE97</f>
        <v>1.2705225900462464E-2</v>
      </c>
      <c r="EF96" s="33">
        <f>all!EF97</f>
        <v>2.2523606577315279E-4</v>
      </c>
      <c r="EG96" s="33">
        <f>all!EG97</f>
        <v>4.8067230989731973E-5</v>
      </c>
      <c r="EH96" s="33">
        <f>all!EH97</f>
        <v>1.2020962078841303E-4</v>
      </c>
      <c r="EI96" s="33">
        <f>all!EI97</f>
        <v>1.1885848646542358E-5</v>
      </c>
      <c r="EJ96" s="33">
        <f>all!EJ97</f>
        <v>3.7386200195232571E-6</v>
      </c>
      <c r="EK96" s="33">
        <f>all!EK97</f>
        <v>6.1896713129769746E-5</v>
      </c>
      <c r="EL96" s="33">
        <f>all!EL97</f>
        <v>1.9136580276009304E-6</v>
      </c>
      <c r="EM96" s="33">
        <f>all!EM97</f>
        <v>6.9193473464705757E-7</v>
      </c>
      <c r="EN96" s="33">
        <f>all!EN97</f>
        <v>8.2886815080206698E-3</v>
      </c>
      <c r="EO96" s="33">
        <f>all!EO97</f>
        <v>2.3522285332601799E-4</v>
      </c>
      <c r="EP96" s="33"/>
      <c r="EQ96" s="33">
        <f>all!EQ97</f>
        <v>199.08445930426143</v>
      </c>
    </row>
    <row r="97" spans="1:147" s="3" customFormat="1">
      <c r="A97" s="33" t="str">
        <f>all!A98</f>
        <v>LM-JB-7D-16</v>
      </c>
      <c r="B97" s="33" t="str">
        <f>all!B98</f>
        <v>Fakos</v>
      </c>
      <c r="C97" s="33" t="str">
        <f>all!C98</f>
        <v>epithermal</v>
      </c>
      <c r="D97" s="33" t="str">
        <f>all!D98</f>
        <v>epithermal IS</v>
      </c>
      <c r="E97" s="33" t="str">
        <f>all!E98</f>
        <v>pyrite</v>
      </c>
      <c r="F97" s="33" t="str">
        <f>all!F98</f>
        <v>subhedral, inclusions</v>
      </c>
      <c r="G97" s="33">
        <f>all!G98</f>
        <v>16.859206434238299</v>
      </c>
      <c r="H97" s="33">
        <f>all!H98</f>
        <v>508734.66244489199</v>
      </c>
      <c r="I97" s="33">
        <f>all!I98</f>
        <v>8.3671820480759198</v>
      </c>
      <c r="J97" s="33">
        <f>all!J98</f>
        <v>12.085143652445799</v>
      </c>
      <c r="K97" s="33">
        <f>all!K98</f>
        <v>1683.8061831290399</v>
      </c>
      <c r="L97" s="33">
        <f>all!L98</f>
        <v>44.635499545232101</v>
      </c>
      <c r="M97" s="33">
        <f>all!M98</f>
        <v>4.6156838076962602E-2</v>
      </c>
      <c r="N97" s="33">
        <f>all!N98</f>
        <v>0.72805371751751202</v>
      </c>
      <c r="O97" s="33">
        <f>all!O98</f>
        <v>3.3174857469291399</v>
      </c>
      <c r="P97" s="33">
        <f>all!P98</f>
        <v>69.797588574460093</v>
      </c>
      <c r="Q97" s="33">
        <f>all!Q98</f>
        <v>25.724364638231201</v>
      </c>
      <c r="R97" s="33">
        <f>all!R98</f>
        <v>0.48971123247100901</v>
      </c>
      <c r="S97" s="33">
        <f>all!S98</f>
        <v>9.1828068395607385</v>
      </c>
      <c r="T97" s="33">
        <f>all!T98</f>
        <v>0.13021223349420399</v>
      </c>
      <c r="U97" s="33">
        <f>all!U98</f>
        <v>0.33602186278266499</v>
      </c>
      <c r="V97" s="33">
        <f>all!V98</f>
        <v>1.4774008987528899</v>
      </c>
      <c r="W97" s="33">
        <f>all!W98</f>
        <v>1.06535138046263</v>
      </c>
      <c r="X97" s="33">
        <f>all!X98</f>
        <v>2.28792957649382E-2</v>
      </c>
      <c r="Y97" s="33">
        <f>all!Y98</f>
        <v>277.811560533202</v>
      </c>
      <c r="Z97" s="33">
        <f>all!Z98</f>
        <v>12.5235820484102</v>
      </c>
      <c r="AA97" s="33">
        <f>all!AA98</f>
        <v>0.6923527174112295</v>
      </c>
      <c r="AB97" s="33">
        <f>all!AB98</f>
        <v>0.25124076348910035</v>
      </c>
      <c r="AC97" s="33">
        <f>all!AC98</f>
        <v>4.5079412909865113E-2</v>
      </c>
      <c r="AD97" s="33">
        <f>all!AD98</f>
        <v>2.5221455904734711</v>
      </c>
      <c r="AE97" s="33">
        <f>all!AE98</f>
        <v>8.2355448855425992E-5</v>
      </c>
      <c r="AF97" s="33">
        <f>all!AF98</f>
        <v>1.2095316053001551E-3</v>
      </c>
      <c r="AG97" s="33">
        <f>all!AG98</f>
        <v>3.0744358722476539</v>
      </c>
      <c r="AH97" s="33">
        <f>all!AH98</f>
        <v>9.2596451309868419E-2</v>
      </c>
      <c r="AI97" s="33">
        <f>all!AI98</f>
        <v>1.4967502770290586</v>
      </c>
      <c r="AJ97" s="33">
        <f>all!AJ98</f>
        <v>8.3418274125528846</v>
      </c>
      <c r="AK97" s="33">
        <f>all!AK98</f>
        <v>2.7344087451998756E-3</v>
      </c>
      <c r="AL97" s="33">
        <f>all!AL98</f>
        <v>4.0159501831316682E-2</v>
      </c>
      <c r="AM97" s="33">
        <f>all!AM98</f>
        <v>3.0744358722476539</v>
      </c>
      <c r="AN97" s="33"/>
      <c r="AO97" s="33"/>
      <c r="AP97" s="33">
        <f>all!AP98</f>
        <v>0.28783972696100801</v>
      </c>
      <c r="AQ97" s="33">
        <f>all!AQ98</f>
        <v>5.7209290827143002</v>
      </c>
      <c r="AR97" s="33">
        <f>all!AR98</f>
        <v>4.59673481659102E-2</v>
      </c>
      <c r="AS97" s="33">
        <f>all!AS98</f>
        <v>0.60195448927314998</v>
      </c>
      <c r="AT97" s="33">
        <f>all!AT98</f>
        <v>0.26069882755162399</v>
      </c>
      <c r="AU97" s="33">
        <f>all!AU98</f>
        <v>0.87535509849931903</v>
      </c>
      <c r="AV97" s="33">
        <f>all!AV98</f>
        <v>4.6156838076962602E-2</v>
      </c>
      <c r="AW97" s="33">
        <f>all!AW98</f>
        <v>0.72805371751751202</v>
      </c>
      <c r="AX97" s="33">
        <f>all!AX98</f>
        <v>0.26024613226642301</v>
      </c>
      <c r="AY97" s="33">
        <f>all!AY98</f>
        <v>2.4067708194244002</v>
      </c>
      <c r="AZ97" s="33">
        <f>all!AZ98</f>
        <v>6.7148449125626106E-2</v>
      </c>
      <c r="BA97" s="33">
        <f>all!BA98</f>
        <v>0.22454996586079401</v>
      </c>
      <c r="BB97" s="33">
        <f>all!BB98</f>
        <v>2.2787084647734899E-4</v>
      </c>
      <c r="BC97" s="33">
        <f>all!BC98</f>
        <v>0.104821261622827</v>
      </c>
      <c r="BD97" s="33">
        <f>all!BD98</f>
        <v>4.2515332419708202E-2</v>
      </c>
      <c r="BE97" s="33">
        <f>all!BE98</f>
        <v>0.21392891981163001</v>
      </c>
      <c r="BF97" s="33">
        <f>all!BF98</f>
        <v>6.7775728997987602E-4</v>
      </c>
      <c r="BG97" s="33">
        <f>all!BG98</f>
        <v>1.36821069285796E-2</v>
      </c>
      <c r="BH97" s="33">
        <f>all!BH98</f>
        <v>3.1385803228491001E-2</v>
      </c>
      <c r="BI97" s="33">
        <f>all!BI98</f>
        <v>1.0985007848173E-2</v>
      </c>
      <c r="BJ97" s="33"/>
      <c r="BK97" s="33">
        <f>all!BK98</f>
        <v>2.1819838949680999</v>
      </c>
      <c r="BL97" s="33">
        <f>all!BL98</f>
        <v>28083.5373605934</v>
      </c>
      <c r="BM97" s="33">
        <f>all!BM98</f>
        <v>1.7974290376309301</v>
      </c>
      <c r="BN97" s="33">
        <f>all!BN98</f>
        <v>5.3456732078345803</v>
      </c>
      <c r="BO97" s="33">
        <f>all!BO98</f>
        <v>1281.27200706243</v>
      </c>
      <c r="BP97" s="33">
        <f>all!BP98</f>
        <v>43.162621187486003</v>
      </c>
      <c r="BQ97" s="33">
        <f>all!BQ98</f>
        <v>3.2831076801218897E-2</v>
      </c>
      <c r="BR97" s="33">
        <f>all!BR98</f>
        <v>0.25397589702455398</v>
      </c>
      <c r="BS97" s="33">
        <f>all!BS98</f>
        <v>1.8498899493770899</v>
      </c>
      <c r="BT97" s="33">
        <f>all!BT98</f>
        <v>23.294771981864098</v>
      </c>
      <c r="BU97" s="33">
        <f>all!BU98</f>
        <v>37.828699114994897</v>
      </c>
      <c r="BV97" s="33">
        <f>all!BV98</f>
        <v>0.358270446411807</v>
      </c>
      <c r="BW97" s="33">
        <f>all!BW98</f>
        <v>8.9977819011930702</v>
      </c>
      <c r="BX97" s="33">
        <f>all!BX98</f>
        <v>0.12787573784088499</v>
      </c>
      <c r="BY97" s="33">
        <f>all!BY98</f>
        <v>0.229019972563239</v>
      </c>
      <c r="BZ97" s="33">
        <f>all!BZ98</f>
        <v>1.2082611217794399</v>
      </c>
      <c r="CA97" s="33">
        <f>all!CA98</f>
        <v>2.0103176771750499</v>
      </c>
      <c r="CB97" s="33">
        <f>all!CB98</f>
        <v>1.3388581562072101E-2</v>
      </c>
      <c r="CC97" s="33">
        <f>all!CC98</f>
        <v>143.339579223078</v>
      </c>
      <c r="CD97" s="33">
        <f>all!CD98</f>
        <v>8.1057241760651895</v>
      </c>
      <c r="CE97" s="33"/>
      <c r="CF97" s="33">
        <f>all!CF98</f>
        <v>16.859206434238299</v>
      </c>
      <c r="CG97" s="33">
        <f>all!CG98</f>
        <v>508734.66244489199</v>
      </c>
      <c r="CH97" s="33">
        <f>all!CH98</f>
        <v>8.3671820480759198</v>
      </c>
      <c r="CI97" s="33">
        <f>all!CI98</f>
        <v>12.085143652445799</v>
      </c>
      <c r="CJ97" s="33">
        <f>all!CJ98</f>
        <v>1683.8061831290399</v>
      </c>
      <c r="CK97" s="33">
        <f>all!CK98</f>
        <v>44.635499545232101</v>
      </c>
      <c r="CL97" s="33">
        <f>all!CL98</f>
        <v>4.6156838076962602E-2</v>
      </c>
      <c r="CM97" s="33">
        <f>all!CM98</f>
        <v>0.72805371751751202</v>
      </c>
      <c r="CN97" s="33">
        <f>all!CN98</f>
        <v>3.3174857469291399</v>
      </c>
      <c r="CO97" s="33">
        <f>all!CO98</f>
        <v>69.797588574460093</v>
      </c>
      <c r="CP97" s="33">
        <f>all!CP98</f>
        <v>25.724364638231201</v>
      </c>
      <c r="CQ97" s="33">
        <f>all!CQ98</f>
        <v>0.48971123247100901</v>
      </c>
      <c r="CR97" s="33">
        <f>all!CR98</f>
        <v>9.1828068395607385</v>
      </c>
      <c r="CS97" s="33">
        <f>all!CS98</f>
        <v>0.13021223349420399</v>
      </c>
      <c r="CT97" s="33">
        <f>all!CT98</f>
        <v>0.33602186278266499</v>
      </c>
      <c r="CU97" s="33">
        <f>all!CU98</f>
        <v>1.4774008987528899</v>
      </c>
      <c r="CV97" s="33">
        <f>all!CV98</f>
        <v>1.06535138046263</v>
      </c>
      <c r="CW97" s="33">
        <f>all!CW98</f>
        <v>2.28792957649382E-2</v>
      </c>
      <c r="CX97" s="33">
        <f>all!CX98</f>
        <v>277.811560533202</v>
      </c>
      <c r="CY97" s="33">
        <f>all!CY98</f>
        <v>12.5235820484102</v>
      </c>
      <c r="CZ97" s="33"/>
      <c r="DA97" s="33">
        <f>all!DA98</f>
        <v>0.30687668639704152</v>
      </c>
      <c r="DB97" s="33">
        <f>all!DB98</f>
        <v>9109.7620636564061</v>
      </c>
      <c r="DC97" s="33">
        <f>all!DC98</f>
        <v>0.14197739216733385</v>
      </c>
      <c r="DD97" s="33">
        <f>all!DD98</f>
        <v>0.20590294057672243</v>
      </c>
      <c r="DE97" s="33">
        <f>all!DE98</f>
        <v>26.497437810862053</v>
      </c>
      <c r="DF97" s="33">
        <f>all!DF98</f>
        <v>0.68260436680275427</v>
      </c>
      <c r="DG97" s="33">
        <f>all!DG98</f>
        <v>6.6200304170736487E-4</v>
      </c>
      <c r="DH97" s="33">
        <f>all!DH98</f>
        <v>1.0026907003408787E-2</v>
      </c>
      <c r="DI97" s="33">
        <f>all!DI98</f>
        <v>4.4279430056607706E-2</v>
      </c>
      <c r="DJ97" s="33">
        <f>all!DJ98</f>
        <v>0.88396135479306104</v>
      </c>
      <c r="DK97" s="33">
        <f>all!DK98</f>
        <v>0.23847959489665352</v>
      </c>
      <c r="DL97" s="33">
        <f>all!DL98</f>
        <v>4.3564351573334367E-3</v>
      </c>
      <c r="DM97" s="33">
        <f>all!DM98</f>
        <v>7.9977066658195914E-2</v>
      </c>
      <c r="DN97" s="33">
        <f>all!DN98</f>
        <v>1.0968935514632633E-3</v>
      </c>
      <c r="DO97" s="33">
        <f>all!DO98</f>
        <v>2.7597064946013878E-3</v>
      </c>
      <c r="DP97" s="33">
        <f>all!DP98</f>
        <v>1.157837694947406E-2</v>
      </c>
      <c r="DQ97" s="33">
        <f>all!DQ98</f>
        <v>5.4087934243790634E-3</v>
      </c>
      <c r="DR97" s="33">
        <f>all!DR98</f>
        <v>1.1194307834807542E-4</v>
      </c>
      <c r="DS97" s="33">
        <f>all!DS98</f>
        <v>1.340789384812751</v>
      </c>
      <c r="DT97" s="33">
        <f>all!DT98</f>
        <v>5.9927070897326344E-2</v>
      </c>
      <c r="DU97" s="33"/>
      <c r="DV97" s="33">
        <f>all!DV98</f>
        <v>3.3570313614633127E-3</v>
      </c>
      <c r="DW97" s="33">
        <f>all!DW98</f>
        <v>99.65487213191615</v>
      </c>
      <c r="DX97" s="33">
        <f>all!DX98</f>
        <v>1.5531403304708991E-3</v>
      </c>
      <c r="DY97" s="33">
        <f>all!DY98</f>
        <v>2.2524442539087514E-3</v>
      </c>
      <c r="DZ97" s="33">
        <f>all!DZ98</f>
        <v>0.28986473613834374</v>
      </c>
      <c r="EA97" s="33">
        <f>all!EA98</f>
        <v>7.4672478177890819E-3</v>
      </c>
      <c r="EB97" s="33">
        <f>all!EB98</f>
        <v>7.2418827200199934E-6</v>
      </c>
      <c r="EC97" s="33">
        <f>all!EC98</f>
        <v>1.0968784127631252E-4</v>
      </c>
      <c r="ED97" s="33">
        <f>all!ED98</f>
        <v>4.8438816618161441E-4</v>
      </c>
      <c r="EE97" s="33">
        <f>all!EE98</f>
        <v>9.6699623070177695E-3</v>
      </c>
      <c r="EF97" s="33">
        <f>all!EF98</f>
        <v>2.6088116648304966E-3</v>
      </c>
      <c r="EG97" s="33">
        <f>all!EG98</f>
        <v>4.7656567265028644E-5</v>
      </c>
      <c r="EH97" s="33">
        <f>all!EH98</f>
        <v>8.7489709342740711E-4</v>
      </c>
      <c r="EI97" s="33">
        <f>all!EI98</f>
        <v>1.1999302050872727E-5</v>
      </c>
      <c r="EJ97" s="33">
        <f>all!EJ98</f>
        <v>3.0189394181688997E-5</v>
      </c>
      <c r="EK97" s="33">
        <f>all!EK98</f>
        <v>1.2665991343486775E-4</v>
      </c>
      <c r="EL97" s="33">
        <f>all!EL98</f>
        <v>5.9168682269413708E-5</v>
      </c>
      <c r="EM97" s="33">
        <f>all!EM98</f>
        <v>1.2245844711286507E-6</v>
      </c>
      <c r="EN97" s="33">
        <f>all!EN98</f>
        <v>1.4667363841741811E-2</v>
      </c>
      <c r="EO97" s="33">
        <f>all!EO98</f>
        <v>6.5556318000212677E-4</v>
      </c>
      <c r="EP97" s="33"/>
      <c r="EQ97" s="33">
        <f>all!EQ98</f>
        <v>199.3097442638323</v>
      </c>
    </row>
    <row r="98" spans="1:147" s="3" customFormat="1">
      <c r="A98" s="33" t="str">
        <f>all!A99</f>
        <v>LM-JB-7D-17</v>
      </c>
      <c r="B98" s="33" t="str">
        <f>all!B99</f>
        <v>Fakos</v>
      </c>
      <c r="C98" s="33" t="str">
        <f>all!C99</f>
        <v>epithermal</v>
      </c>
      <c r="D98" s="33" t="str">
        <f>all!D99</f>
        <v>epithermal IS</v>
      </c>
      <c r="E98" s="33" t="str">
        <f>all!E99</f>
        <v>pyrite</v>
      </c>
      <c r="F98" s="33" t="str">
        <f>all!F99</f>
        <v>subhedral, inclusions</v>
      </c>
      <c r="G98" s="33">
        <f>all!G99</f>
        <v>22.7575082354806</v>
      </c>
      <c r="H98" s="33">
        <f>all!H99</f>
        <v>501048.97519708698</v>
      </c>
      <c r="I98" s="33">
        <f>all!I99</f>
        <v>1.72544075280194</v>
      </c>
      <c r="J98" s="33">
        <f>all!J99</f>
        <v>5.27321824067314</v>
      </c>
      <c r="K98" s="33">
        <f>all!K99</f>
        <v>61.466881306517898</v>
      </c>
      <c r="L98" s="33">
        <f>all!L99</f>
        <v>10.217929748245099</v>
      </c>
      <c r="M98" s="33">
        <f>all!M99</f>
        <v>7.8574406754964798E-2</v>
      </c>
      <c r="N98" s="33">
        <f>all!N99</f>
        <v>0.54847391332944495</v>
      </c>
      <c r="O98" s="33">
        <f>all!O99</f>
        <v>4.9258953113346902</v>
      </c>
      <c r="P98" s="33">
        <f>all!P99</f>
        <v>13.7487424049331</v>
      </c>
      <c r="Q98" s="33">
        <f>all!Q99</f>
        <v>52.897754106870401</v>
      </c>
      <c r="R98" s="33">
        <f>all!R99</f>
        <v>0.42446905347825797</v>
      </c>
      <c r="S98" s="33">
        <f>all!S99</f>
        <v>8.0043402671992003E-2</v>
      </c>
      <c r="T98" s="33">
        <f>all!T99</f>
        <v>9.5654405371646198E-2</v>
      </c>
      <c r="U98" s="33">
        <f>all!U99</f>
        <v>14.5604214546143</v>
      </c>
      <c r="V98" s="33">
        <f>all!V99</f>
        <v>59.778089251747801</v>
      </c>
      <c r="W98" s="33">
        <f>all!W99</f>
        <v>0.42764370026054599</v>
      </c>
      <c r="X98" s="33">
        <f>all!X99</f>
        <v>0.13299946538975499</v>
      </c>
      <c r="Y98" s="33">
        <f>all!Y99</f>
        <v>679.94378447502402</v>
      </c>
      <c r="Z98" s="33">
        <f>all!Z99</f>
        <v>4.1488917572615298</v>
      </c>
      <c r="AA98" s="33">
        <f>all!AA99</f>
        <v>0.32720829558946585</v>
      </c>
      <c r="AB98" s="33">
        <f>all!AB99</f>
        <v>2.0220410449884957E-2</v>
      </c>
      <c r="AC98" s="33">
        <f>all!AC99</f>
        <v>6.101815844180172E-3</v>
      </c>
      <c r="AD98" s="33">
        <f>all!AD99</f>
        <v>0.35027962304266375</v>
      </c>
      <c r="AE98" s="33">
        <f>all!AE99</f>
        <v>1.9560361963223504E-4</v>
      </c>
      <c r="AF98" s="33">
        <f>all!AF99</f>
        <v>2.1414154797894384E-2</v>
      </c>
      <c r="AG98" s="33">
        <f>all!AG99</f>
        <v>30.657531428401605</v>
      </c>
      <c r="AH98" s="33">
        <f>all!AH99</f>
        <v>7.7797246352817373E-2</v>
      </c>
      <c r="AI98" s="33">
        <f>all!AI99</f>
        <v>2.404540260524247</v>
      </c>
      <c r="AJ98" s="33">
        <f>all!AJ99</f>
        <v>7.9682494937056187</v>
      </c>
      <c r="AK98" s="33">
        <f>all!AK99</f>
        <v>7.7081444363579221E-2</v>
      </c>
      <c r="AL98" s="33">
        <f>all!AL99</f>
        <v>8.4386678771610431</v>
      </c>
      <c r="AM98" s="33">
        <f>all!AM99</f>
        <v>30.657531428401605</v>
      </c>
      <c r="AN98" s="33"/>
      <c r="AO98" s="33"/>
      <c r="AP98" s="33">
        <f>all!AP99</f>
        <v>0.23770553969583699</v>
      </c>
      <c r="AQ98" s="33">
        <f>all!AQ99</f>
        <v>11.624399366829101</v>
      </c>
      <c r="AR98" s="33">
        <f>all!AR99</f>
        <v>5.6725210564961201E-2</v>
      </c>
      <c r="AS98" s="33">
        <f>all!AS99</f>
        <v>0.30167237008992798</v>
      </c>
      <c r="AT98" s="33">
        <f>all!AT99</f>
        <v>0.24701389689197101</v>
      </c>
      <c r="AU98" s="33">
        <f>all!AU99</f>
        <v>0.87335969173218198</v>
      </c>
      <c r="AV98" s="33">
        <f>all!AV99</f>
        <v>7.8574406754964798E-2</v>
      </c>
      <c r="AW98" s="33">
        <f>all!AW99</f>
        <v>0.54847391332944495</v>
      </c>
      <c r="AX98" s="33">
        <f>all!AX99</f>
        <v>0.17408241124151599</v>
      </c>
      <c r="AY98" s="33">
        <f>all!AY99</f>
        <v>1.8136448654385999</v>
      </c>
      <c r="AZ98" s="33">
        <f>all!AZ99</f>
        <v>6.9743180809409E-2</v>
      </c>
      <c r="BA98" s="33">
        <f>all!BA99</f>
        <v>0.20564437809313901</v>
      </c>
      <c r="BB98" s="33">
        <f>all!BB99</f>
        <v>1.1009196942324899E-2</v>
      </c>
      <c r="BC98" s="33">
        <f>all!BC99</f>
        <v>9.5654405371646198E-2</v>
      </c>
      <c r="BD98" s="33">
        <f>all!BD99</f>
        <v>6.7999389154435305E-2</v>
      </c>
      <c r="BE98" s="33">
        <f>all!BE99</f>
        <v>9.9292074080719901E-3</v>
      </c>
      <c r="BF98" s="33">
        <f>all!BF99</f>
        <v>5.2191522598618999E-2</v>
      </c>
      <c r="BG98" s="33">
        <f>all!BG99</f>
        <v>2.1094094311212602E-2</v>
      </c>
      <c r="BH98" s="33">
        <f>all!BH99</f>
        <v>2.69597952231132E-2</v>
      </c>
      <c r="BI98" s="33">
        <f>all!BI99</f>
        <v>1.2494367798689E-2</v>
      </c>
      <c r="BJ98" s="33"/>
      <c r="BK98" s="33">
        <f>all!BK99</f>
        <v>7.33125622932873</v>
      </c>
      <c r="BL98" s="33">
        <f>all!BL99</f>
        <v>27381.175576309</v>
      </c>
      <c r="BM98" s="33">
        <f>all!BM99</f>
        <v>0.65292522528530295</v>
      </c>
      <c r="BN98" s="33">
        <f>all!BN99</f>
        <v>4.9760126670406102</v>
      </c>
      <c r="BO98" s="33">
        <f>all!BO99</f>
        <v>31.922578891871801</v>
      </c>
      <c r="BP98" s="33">
        <f>all!BP99</f>
        <v>17.2791704065421</v>
      </c>
      <c r="BQ98" s="33">
        <f>all!BQ99</f>
        <v>7.60716325098241E-2</v>
      </c>
      <c r="BR98" s="33">
        <f>all!BR99</f>
        <v>0.464074959165658</v>
      </c>
      <c r="BS98" s="33">
        <f>all!BS99</f>
        <v>5.3932025124595997</v>
      </c>
      <c r="BT98" s="33">
        <f>all!BT99</f>
        <v>3.1823652036437999</v>
      </c>
      <c r="BU98" s="33">
        <f>all!BU99</f>
        <v>80.334558970537103</v>
      </c>
      <c r="BV98" s="33">
        <f>all!BV99</f>
        <v>0.70182894597717904</v>
      </c>
      <c r="BW98" s="33">
        <f>all!BW99</f>
        <v>0.119549994314014</v>
      </c>
      <c r="BX98" s="33">
        <f>all!BX99</f>
        <v>9.1888912361776307E-2</v>
      </c>
      <c r="BY98" s="33">
        <f>all!BY99</f>
        <v>26.784446891884301</v>
      </c>
      <c r="BZ98" s="33">
        <f>all!BZ99</f>
        <v>106.03989151810001</v>
      </c>
      <c r="CA98" s="33">
        <f>all!CA99</f>
        <v>0.53136870406394598</v>
      </c>
      <c r="CB98" s="33">
        <f>all!CB99</f>
        <v>0.13792685138345101</v>
      </c>
      <c r="CC98" s="33">
        <f>all!CC99</f>
        <v>924.33671948269398</v>
      </c>
      <c r="CD98" s="33">
        <f>all!CD99</f>
        <v>3.8050983058960299</v>
      </c>
      <c r="CE98" s="33"/>
      <c r="CF98" s="33">
        <f>all!CF99</f>
        <v>22.7575082354806</v>
      </c>
      <c r="CG98" s="33">
        <f>all!CG99</f>
        <v>501048.97519708698</v>
      </c>
      <c r="CH98" s="33">
        <f>all!CH99</f>
        <v>1.72544075280194</v>
      </c>
      <c r="CI98" s="33">
        <f>all!CI99</f>
        <v>5.27321824067314</v>
      </c>
      <c r="CJ98" s="33">
        <f>all!CJ99</f>
        <v>61.466881306517898</v>
      </c>
      <c r="CK98" s="33">
        <f>all!CK99</f>
        <v>10.217929748245099</v>
      </c>
      <c r="CL98" s="33">
        <f>all!CL99</f>
        <v>7.8574406754964798E-2</v>
      </c>
      <c r="CM98" s="33">
        <f>all!CM99</f>
        <v>0.54847391332944495</v>
      </c>
      <c r="CN98" s="33">
        <f>all!CN99</f>
        <v>4.9258953113346902</v>
      </c>
      <c r="CO98" s="33">
        <f>all!CO99</f>
        <v>13.7487424049331</v>
      </c>
      <c r="CP98" s="33">
        <f>all!CP99</f>
        <v>52.897754106870401</v>
      </c>
      <c r="CQ98" s="33">
        <f>all!CQ99</f>
        <v>0.42446905347825797</v>
      </c>
      <c r="CR98" s="33">
        <f>all!CR99</f>
        <v>8.0043402671992003E-2</v>
      </c>
      <c r="CS98" s="33">
        <f>all!CS99</f>
        <v>9.5654405371646198E-2</v>
      </c>
      <c r="CT98" s="33">
        <f>all!CT99</f>
        <v>14.5604214546143</v>
      </c>
      <c r="CU98" s="33">
        <f>all!CU99</f>
        <v>59.778089251747801</v>
      </c>
      <c r="CV98" s="33">
        <f>all!CV99</f>
        <v>0.42764370026054599</v>
      </c>
      <c r="CW98" s="33">
        <f>all!CW99</f>
        <v>0.13299946538975499</v>
      </c>
      <c r="CX98" s="33">
        <f>all!CX99</f>
        <v>679.94378447502402</v>
      </c>
      <c r="CY98" s="33">
        <f>all!CY99</f>
        <v>4.1488917572615298</v>
      </c>
      <c r="CZ98" s="33"/>
      <c r="DA98" s="33">
        <f>all!DA99</f>
        <v>0.41423946881478446</v>
      </c>
      <c r="DB98" s="33">
        <f>all!DB99</f>
        <v>8972.1367212299574</v>
      </c>
      <c r="DC98" s="33">
        <f>all!DC99</f>
        <v>2.9277907067695969E-2</v>
      </c>
      <c r="DD98" s="33">
        <f>all!DD99</f>
        <v>8.9843461797632113E-2</v>
      </c>
      <c r="DE98" s="33">
        <f>all!DE99</f>
        <v>0.96728167479491867</v>
      </c>
      <c r="DF98" s="33">
        <f>all!DF99</f>
        <v>0.15626135109718764</v>
      </c>
      <c r="DG98" s="33">
        <f>all!DG99</f>
        <v>1.1269510312947636E-3</v>
      </c>
      <c r="DH98" s="33">
        <f>all!DH99</f>
        <v>7.5536966441185089E-3</v>
      </c>
      <c r="DI98" s="33">
        <f>all!DI99</f>
        <v>6.5747332028876726E-2</v>
      </c>
      <c r="DJ98" s="33">
        <f>all!DJ99</f>
        <v>0.17412287746875763</v>
      </c>
      <c r="DK98" s="33">
        <f>all!DK99</f>
        <v>0.49039247996045543</v>
      </c>
      <c r="DL98" s="33">
        <f>all!DL99</f>
        <v>3.776045524710731E-3</v>
      </c>
      <c r="DM98" s="33">
        <f>all!DM99</f>
        <v>6.9713287700527791E-4</v>
      </c>
      <c r="DN98" s="33">
        <f>all!DN99</f>
        <v>8.0578220345081458E-4</v>
      </c>
      <c r="DO98" s="33">
        <f>all!DO99</f>
        <v>0.1195829620122725</v>
      </c>
      <c r="DP98" s="33">
        <f>all!DP99</f>
        <v>0.46848032328955957</v>
      </c>
      <c r="DQ98" s="33">
        <f>all!DQ99</f>
        <v>2.1711488588318471E-3</v>
      </c>
      <c r="DR98" s="33">
        <f>all!DR99</f>
        <v>6.5073548274127582E-4</v>
      </c>
      <c r="DS98" s="33">
        <f>all!DS99</f>
        <v>3.2815819714045564</v>
      </c>
      <c r="DT98" s="33">
        <f>all!DT99</f>
        <v>1.9853020447477079E-2</v>
      </c>
      <c r="DU98" s="33"/>
      <c r="DV98" s="33">
        <f>all!DV99</f>
        <v>4.6131884881669164E-3</v>
      </c>
      <c r="DW98" s="33">
        <f>all!DW99</f>
        <v>99.918431131303294</v>
      </c>
      <c r="DX98" s="33">
        <f>all!DX99</f>
        <v>3.260541643430557E-4</v>
      </c>
      <c r="DY98" s="33">
        <f>all!DY99</f>
        <v>1.0005440207997583E-3</v>
      </c>
      <c r="DZ98" s="33">
        <f>all!DZ99</f>
        <v>1.077215722525442E-2</v>
      </c>
      <c r="EA98" s="33">
        <f>all!EA99</f>
        <v>1.7402085515643327E-3</v>
      </c>
      <c r="EB98" s="33">
        <f>all!EB99</f>
        <v>1.2550319116552727E-5</v>
      </c>
      <c r="EC98" s="33">
        <f>all!EC99</f>
        <v>8.4121936766323112E-5</v>
      </c>
      <c r="ED98" s="33">
        <f>all!ED99</f>
        <v>7.3219685248996952E-4</v>
      </c>
      <c r="EE98" s="33">
        <f>all!EE99</f>
        <v>1.9391238989458224E-3</v>
      </c>
      <c r="EF98" s="33">
        <f>all!EF99</f>
        <v>5.4612684535106665E-3</v>
      </c>
      <c r="EG98" s="33">
        <f>all!EG99</f>
        <v>4.2052028009862174E-5</v>
      </c>
      <c r="EH98" s="33">
        <f>all!EH99</f>
        <v>7.7636381973089511E-6</v>
      </c>
      <c r="EI98" s="33">
        <f>all!EI99</f>
        <v>8.9736142129689771E-6</v>
      </c>
      <c r="EJ98" s="33">
        <f>all!EJ99</f>
        <v>1.3317387290842047E-3</v>
      </c>
      <c r="EK98" s="33">
        <f>all!EK99</f>
        <v>5.217243157721472E-3</v>
      </c>
      <c r="EL98" s="33">
        <f>all!EL99</f>
        <v>2.4179055053148858E-5</v>
      </c>
      <c r="EM98" s="33">
        <f>all!EM99</f>
        <v>7.2469324239261208E-6</v>
      </c>
      <c r="EN98" s="33">
        <f>all!EN99</f>
        <v>3.6545421943432368E-2</v>
      </c>
      <c r="EO98" s="33">
        <f>all!EO99</f>
        <v>2.2109367232844157E-4</v>
      </c>
      <c r="EP98" s="33"/>
      <c r="EQ98" s="33">
        <f>all!EQ99</f>
        <v>199.83686226260659</v>
      </c>
    </row>
    <row r="99" spans="1:147" s="3" customFormat="1">
      <c r="A99" s="33" t="str">
        <f>all!A100</f>
        <v>LM-JB-7D-19</v>
      </c>
      <c r="B99" s="33" t="str">
        <f>all!B100</f>
        <v>Fakos</v>
      </c>
      <c r="C99" s="33" t="str">
        <f>all!C100</f>
        <v>epithermal</v>
      </c>
      <c r="D99" s="33" t="str">
        <f>all!D100</f>
        <v>epithermal IS</v>
      </c>
      <c r="E99" s="33" t="str">
        <f>all!E100</f>
        <v>pyrite</v>
      </c>
      <c r="F99" s="33" t="str">
        <f>all!F100</f>
        <v>anhedral, inclusions</v>
      </c>
      <c r="G99" s="33">
        <f>all!G100</f>
        <v>16.189636444226199</v>
      </c>
      <c r="H99" s="33">
        <f>all!H100</f>
        <v>504189.99703669897</v>
      </c>
      <c r="I99" s="33">
        <f>all!I100</f>
        <v>6.8815275057576102</v>
      </c>
      <c r="J99" s="33">
        <f>all!J100</f>
        <v>14.792195003034101</v>
      </c>
      <c r="K99" s="33">
        <f>all!K100</f>
        <v>8.0646635668803306</v>
      </c>
      <c r="L99" s="33">
        <f>all!L100</f>
        <v>186.749059915934</v>
      </c>
      <c r="M99" s="33">
        <f>all!M100</f>
        <v>8.3807150143525702E-2</v>
      </c>
      <c r="N99" s="33">
        <f>all!N100</f>
        <v>0.75608199495878803</v>
      </c>
      <c r="O99" s="33">
        <f>all!O100</f>
        <v>0.30788876928235298</v>
      </c>
      <c r="P99" s="33">
        <f>all!P100</f>
        <v>126.40918188591201</v>
      </c>
      <c r="Q99" s="33">
        <f>all!Q100</f>
        <v>0.27370989653866601</v>
      </c>
      <c r="R99" s="33">
        <f>all!R100</f>
        <v>3.2771293612378898</v>
      </c>
      <c r="S99" s="33">
        <f>all!S100</f>
        <v>8.4940955882041678</v>
      </c>
      <c r="T99" s="33">
        <f>all!T100</f>
        <v>0.191480270759573</v>
      </c>
      <c r="U99" s="33">
        <f>all!U100</f>
        <v>7.1994093792735095E-2</v>
      </c>
      <c r="V99" s="33">
        <f>all!V100</f>
        <v>86.229746726221705</v>
      </c>
      <c r="W99" s="33">
        <f>all!W100</f>
        <v>5.9273818283125897E-2</v>
      </c>
      <c r="X99" s="33">
        <f>all!X100</f>
        <v>2.4129026036945798E-2</v>
      </c>
      <c r="Y99" s="33">
        <f>all!Y100</f>
        <v>2.0834103850808501</v>
      </c>
      <c r="Z99" s="33">
        <f>all!Z100</f>
        <v>0.71172921798997801</v>
      </c>
      <c r="AA99" s="33">
        <f>all!AA100</f>
        <v>0.46521341182604109</v>
      </c>
      <c r="AB99" s="33">
        <f>all!AB100</f>
        <v>60.674163281089001</v>
      </c>
      <c r="AC99" s="33">
        <f>all!AC100</f>
        <v>0.34161738997108737</v>
      </c>
      <c r="AD99" s="33">
        <f>all!AD100</f>
        <v>22.350693472183213</v>
      </c>
      <c r="AE99" s="33">
        <f>all!AE100</f>
        <v>1.1581504157669557E-2</v>
      </c>
      <c r="AF99" s="33">
        <f>all!AF100</f>
        <v>3.4555886976603147E-2</v>
      </c>
      <c r="AG99" s="33">
        <f>all!AG100</f>
        <v>3.9774584394185658E-2</v>
      </c>
      <c r="AH99" s="33">
        <f>all!AH100</f>
        <v>0.13137589142239217</v>
      </c>
      <c r="AI99" s="33">
        <f>all!AI100</f>
        <v>0.10342605146815022</v>
      </c>
      <c r="AJ99" s="33">
        <f>all!AJ100</f>
        <v>18.369349215003275</v>
      </c>
      <c r="AK99" s="33">
        <f>all!AK100</f>
        <v>3.5063473940571506E-3</v>
      </c>
      <c r="AL99" s="33">
        <f>all!AL100</f>
        <v>1.0461935047487545E-2</v>
      </c>
      <c r="AM99" s="33">
        <f>all!AM100</f>
        <v>3.9774584394185658E-2</v>
      </c>
      <c r="AN99" s="33"/>
      <c r="AO99" s="33"/>
      <c r="AP99" s="33">
        <f>all!AP100</f>
        <v>0.24249373376751801</v>
      </c>
      <c r="AQ99" s="33">
        <f>all!AQ100</f>
        <v>8.2060926299851893</v>
      </c>
      <c r="AR99" s="33">
        <f>all!AR100</f>
        <v>5.0227651110381702E-2</v>
      </c>
      <c r="AS99" s="33">
        <f>all!AS100</f>
        <v>0.32432244994132398</v>
      </c>
      <c r="AT99" s="33">
        <f>all!AT100</f>
        <v>0.34289546205597898</v>
      </c>
      <c r="AU99" s="33">
        <f>all!AU100</f>
        <v>1.0633887584150199</v>
      </c>
      <c r="AV99" s="33">
        <f>all!AV100</f>
        <v>7.8934651516109899E-2</v>
      </c>
      <c r="AW99" s="33">
        <f>all!AW100</f>
        <v>0.75608199495878803</v>
      </c>
      <c r="AX99" s="33">
        <f>all!AX100</f>
        <v>0.30788876928235298</v>
      </c>
      <c r="AY99" s="33">
        <f>all!AY100</f>
        <v>2.2139012660503101</v>
      </c>
      <c r="AZ99" s="33">
        <f>all!AZ100</f>
        <v>3.2046817784853597E-2</v>
      </c>
      <c r="BA99" s="33">
        <f>all!BA100</f>
        <v>0.107183113877119</v>
      </c>
      <c r="BB99" s="33">
        <f>all!BB100</f>
        <v>1.8930513243021599E-2</v>
      </c>
      <c r="BC99" s="33">
        <f>all!BC100</f>
        <v>0.191480270759573</v>
      </c>
      <c r="BD99" s="33">
        <f>all!BD100</f>
        <v>7.1994093792735095E-2</v>
      </c>
      <c r="BE99" s="33">
        <f>all!BE100</f>
        <v>4.0911689781761504E-3</v>
      </c>
      <c r="BF99" s="33">
        <f>all!BF100</f>
        <v>5.9273818283125897E-2</v>
      </c>
      <c r="BG99" s="33">
        <f>all!BG100</f>
        <v>2.4129026036945798E-2</v>
      </c>
      <c r="BH99" s="33">
        <f>all!BH100</f>
        <v>3.8852823758659498E-2</v>
      </c>
      <c r="BI99" s="33">
        <f>all!BI100</f>
        <v>1.1604762409510999E-2</v>
      </c>
      <c r="BJ99" s="33"/>
      <c r="BK99" s="33">
        <f>all!BK100</f>
        <v>0.92333544900028797</v>
      </c>
      <c r="BL99" s="33">
        <f>all!BL100</f>
        <v>47900.023346745002</v>
      </c>
      <c r="BM99" s="33">
        <f>all!BM100</f>
        <v>5.7619536936281603</v>
      </c>
      <c r="BN99" s="33">
        <f>all!BN100</f>
        <v>10.0595355718701</v>
      </c>
      <c r="BO99" s="33">
        <f>all!BO100</f>
        <v>9.1328431079119703</v>
      </c>
      <c r="BP99" s="33">
        <f>all!BP100</f>
        <v>156.78781566469101</v>
      </c>
      <c r="BQ99" s="33">
        <f>all!BQ100</f>
        <v>0.106480369826536</v>
      </c>
      <c r="BR99" s="33">
        <f>all!BR100</f>
        <v>0.456795657594667</v>
      </c>
      <c r="BS99" s="33">
        <f>all!BS100</f>
        <v>0.13815964346513299</v>
      </c>
      <c r="BT99" s="33">
        <f>all!BT100</f>
        <v>13.7144446593365</v>
      </c>
      <c r="BU99" s="33">
        <f>all!BU100</f>
        <v>0.16291536160248901</v>
      </c>
      <c r="BV99" s="33">
        <f>all!BV100</f>
        <v>1.99625095555453</v>
      </c>
      <c r="BW99" s="33">
        <f>all!BW100</f>
        <v>9.7885054944692005</v>
      </c>
      <c r="BX99" s="33">
        <f>all!BX100</f>
        <v>9.5711627274422395E-2</v>
      </c>
      <c r="BY99" s="33">
        <f>all!BY100</f>
        <v>3.2469492871962102E-2</v>
      </c>
      <c r="BZ99" s="33">
        <f>all!BZ100</f>
        <v>21.486720548784199</v>
      </c>
      <c r="CA99" s="33">
        <f>all!CA100</f>
        <v>3.5014451139241301E-2</v>
      </c>
      <c r="CB99" s="33">
        <f>all!CB100</f>
        <v>6.31252378183309E-3</v>
      </c>
      <c r="CC99" s="33">
        <f>all!CC100</f>
        <v>1.3880243077194601</v>
      </c>
      <c r="CD99" s="33">
        <f>all!CD100</f>
        <v>0.41383763153872899</v>
      </c>
      <c r="CE99" s="33"/>
      <c r="CF99" s="33">
        <f>all!CF100</f>
        <v>16.189636444226199</v>
      </c>
      <c r="CG99" s="33">
        <f>all!CG100</f>
        <v>504189.99703669897</v>
      </c>
      <c r="CH99" s="33">
        <f>all!CH100</f>
        <v>6.8815275057576102</v>
      </c>
      <c r="CI99" s="33">
        <f>all!CI100</f>
        <v>14.792195003034101</v>
      </c>
      <c r="CJ99" s="33">
        <f>all!CJ100</f>
        <v>8.0646635668803306</v>
      </c>
      <c r="CK99" s="33">
        <f>all!CK100</f>
        <v>186.749059915934</v>
      </c>
      <c r="CL99" s="33">
        <f>all!CL100</f>
        <v>8.3807150143525702E-2</v>
      </c>
      <c r="CM99" s="33">
        <f>all!CM100</f>
        <v>0.75608199495878803</v>
      </c>
      <c r="CN99" s="33">
        <f>all!CN100</f>
        <v>0.30788876928235298</v>
      </c>
      <c r="CO99" s="33">
        <f>all!CO100</f>
        <v>126.40918188591201</v>
      </c>
      <c r="CP99" s="33">
        <f>all!CP100</f>
        <v>0.27370989653866601</v>
      </c>
      <c r="CQ99" s="33">
        <f>all!CQ100</f>
        <v>3.2771293612378898</v>
      </c>
      <c r="CR99" s="33">
        <f>all!CR100</f>
        <v>8.4940955882041678</v>
      </c>
      <c r="CS99" s="33">
        <f>all!CS100</f>
        <v>0.191480270759573</v>
      </c>
      <c r="CT99" s="33">
        <f>all!CT100</f>
        <v>7.1994093792735095E-2</v>
      </c>
      <c r="CU99" s="33">
        <f>all!CU100</f>
        <v>86.229746726221705</v>
      </c>
      <c r="CV99" s="33">
        <f>all!CV100</f>
        <v>5.9273818283125897E-2</v>
      </c>
      <c r="CW99" s="33">
        <f>all!CW100</f>
        <v>2.4129026036945798E-2</v>
      </c>
      <c r="CX99" s="33">
        <f>all!CX100</f>
        <v>2.0834103850808501</v>
      </c>
      <c r="CY99" s="33">
        <f>all!CY100</f>
        <v>0.71172921798997801</v>
      </c>
      <c r="CZ99" s="33"/>
      <c r="DA99" s="33">
        <f>all!DA100</f>
        <v>0.29468895854358057</v>
      </c>
      <c r="DB99" s="33">
        <f>all!DB100</f>
        <v>9028.3820760443905</v>
      </c>
      <c r="DC99" s="33">
        <f>all!DC100</f>
        <v>0.11676826484490253</v>
      </c>
      <c r="DD99" s="33">
        <f>all!DD100</f>
        <v>0.25202484441238882</v>
      </c>
      <c r="DE99" s="33">
        <f>all!DE100</f>
        <v>0.12691064058918469</v>
      </c>
      <c r="DF99" s="33">
        <f>all!DF100</f>
        <v>2.8559268988520263</v>
      </c>
      <c r="DG99" s="33">
        <f>all!DG100</f>
        <v>1.2020014936753396E-3</v>
      </c>
      <c r="DH99" s="33">
        <f>all!DH100</f>
        <v>1.041291826137981E-2</v>
      </c>
      <c r="DI99" s="33">
        <f>all!DI100</f>
        <v>4.1094793661955028E-3</v>
      </c>
      <c r="DJ99" s="33">
        <f>all!DJ100</f>
        <v>1.6009268222633235</v>
      </c>
      <c r="DK99" s="33">
        <f>all!DK100</f>
        <v>2.5374475196458827E-3</v>
      </c>
      <c r="DL99" s="33">
        <f>all!DL100</f>
        <v>2.9153102109561249E-2</v>
      </c>
      <c r="DM99" s="33">
        <f>all!DM100</f>
        <v>7.3978780227875143E-2</v>
      </c>
      <c r="DN99" s="33">
        <f>all!DN100</f>
        <v>1.6130087672443182E-3</v>
      </c>
      <c r="DO99" s="33">
        <f>all!DO100</f>
        <v>5.9127869409276524E-4</v>
      </c>
      <c r="DP99" s="33">
        <f>all!DP100</f>
        <v>0.67578171415534249</v>
      </c>
      <c r="DQ99" s="33">
        <f>all!DQ100</f>
        <v>3.0093342388911161E-4</v>
      </c>
      <c r="DR99" s="33">
        <f>all!DR100</f>
        <v>1.1805771820371723E-4</v>
      </c>
      <c r="DS99" s="33">
        <f>all!DS100</f>
        <v>1.0055069426065879E-2</v>
      </c>
      <c r="DT99" s="33">
        <f>all!DT100</f>
        <v>3.405722671142516E-3</v>
      </c>
      <c r="DU99" s="33"/>
      <c r="DV99" s="33">
        <f>all!DV100</f>
        <v>3.2614666615575277E-3</v>
      </c>
      <c r="DW99" s="33">
        <f>all!DW100</f>
        <v>99.921514855357856</v>
      </c>
      <c r="DX99" s="33">
        <f>all!DX100</f>
        <v>1.2923314290489406E-3</v>
      </c>
      <c r="DY99" s="33">
        <f>all!DY100</f>
        <v>2.7892820687873536E-3</v>
      </c>
      <c r="DZ99" s="33">
        <f>all!DZ100</f>
        <v>1.4045820560233953E-3</v>
      </c>
      <c r="EA99" s="33">
        <f>all!EA100</f>
        <v>3.1607938127324743E-2</v>
      </c>
      <c r="EB99" s="33">
        <f>all!EB100</f>
        <v>1.330313771557448E-5</v>
      </c>
      <c r="EC99" s="33">
        <f>all!EC100</f>
        <v>1.1524485317284593E-4</v>
      </c>
      <c r="ED99" s="33">
        <f>all!ED100</f>
        <v>4.5481615651449919E-5</v>
      </c>
      <c r="EE99" s="33">
        <f>all!EE100</f>
        <v>1.7718239204516692E-2</v>
      </c>
      <c r="EF99" s="33">
        <f>all!EF100</f>
        <v>2.8083171258528868E-5</v>
      </c>
      <c r="EG99" s="33">
        <f>all!EG100</f>
        <v>3.2265162251491383E-4</v>
      </c>
      <c r="EH99" s="33">
        <f>all!EH100</f>
        <v>8.1875929986777564E-4</v>
      </c>
      <c r="EI99" s="33">
        <f>all!EI100</f>
        <v>1.7851955991725258E-5</v>
      </c>
      <c r="EJ99" s="33">
        <f>all!EJ100</f>
        <v>6.5439701507772509E-6</v>
      </c>
      <c r="EK99" s="33">
        <f>all!EK100</f>
        <v>7.479206354051097E-3</v>
      </c>
      <c r="EL99" s="33">
        <f>all!EL100</f>
        <v>3.3305772099959724E-6</v>
      </c>
      <c r="EM99" s="33">
        <f>all!EM100</f>
        <v>1.3066024392767824E-6</v>
      </c>
      <c r="EN99" s="33">
        <f>all!EN100</f>
        <v>1.1128436530108546E-4</v>
      </c>
      <c r="EO99" s="33">
        <f>all!EO100</f>
        <v>3.7692796517855603E-5</v>
      </c>
      <c r="EP99" s="33"/>
      <c r="EQ99" s="33">
        <f>all!EQ100</f>
        <v>199.84302971071571</v>
      </c>
    </row>
    <row r="100" spans="1:147" s="3" customFormat="1">
      <c r="A100" s="33" t="str">
        <f>all!A101</f>
        <v>LM-JB-7D-20</v>
      </c>
      <c r="B100" s="33" t="str">
        <f>all!B101</f>
        <v>Fakos</v>
      </c>
      <c r="C100" s="33" t="str">
        <f>all!C101</f>
        <v>epithermal</v>
      </c>
      <c r="D100" s="33" t="str">
        <f>all!D101</f>
        <v>epithermal IS</v>
      </c>
      <c r="E100" s="33" t="str">
        <f>all!E101</f>
        <v>pyrite</v>
      </c>
      <c r="F100" s="33" t="str">
        <f>all!F101</f>
        <v>anhedral, inclusions</v>
      </c>
      <c r="G100" s="33">
        <f>all!G101</f>
        <v>16.762622173276501</v>
      </c>
      <c r="H100" s="33">
        <f>all!H101</f>
        <v>506898.64498099702</v>
      </c>
      <c r="I100" s="33">
        <f>all!I101</f>
        <v>3.50394889664674E-2</v>
      </c>
      <c r="J100" s="33">
        <f>all!J101</f>
        <v>0.36277085360081801</v>
      </c>
      <c r="K100" s="33">
        <f>all!K101</f>
        <v>17.6733146501658</v>
      </c>
      <c r="L100" s="33">
        <f>all!L101</f>
        <v>300.55166785269898</v>
      </c>
      <c r="M100" s="33">
        <f>all!M101</f>
        <v>5.9855811481528902E-2</v>
      </c>
      <c r="N100" s="33">
        <f>all!N101</f>
        <v>0.57351276617845004</v>
      </c>
      <c r="O100" s="33">
        <f>all!O101</f>
        <v>0.188353931795914</v>
      </c>
      <c r="P100" s="33">
        <f>all!P101</f>
        <v>47.313205851434503</v>
      </c>
      <c r="Q100" s="33">
        <f>all!Q101</f>
        <v>1.3548489396332799</v>
      </c>
      <c r="R100" s="33">
        <f>all!R101</f>
        <v>7.4046966511679697</v>
      </c>
      <c r="S100" s="33">
        <f>all!S101</f>
        <v>19.822107764669298</v>
      </c>
      <c r="T100" s="33">
        <f>all!T101</f>
        <v>9.4361321059574593E-2</v>
      </c>
      <c r="U100" s="33">
        <f>all!U101</f>
        <v>4.9557189105317798E-2</v>
      </c>
      <c r="V100" s="33">
        <f>all!V101</f>
        <v>6.4103403741557798</v>
      </c>
      <c r="W100" s="33">
        <f>all!W101</f>
        <v>4.6034929898844799E-2</v>
      </c>
      <c r="X100" s="33">
        <f>all!X101</f>
        <v>1.38260366790088E-2</v>
      </c>
      <c r="Y100" s="33">
        <f>all!Y101</f>
        <v>3.7846343779498599</v>
      </c>
      <c r="Z100" s="33">
        <f>all!Z101</f>
        <v>1.2708237142154899</v>
      </c>
      <c r="AA100" s="33">
        <f>all!AA101</f>
        <v>9.6588490003179206E-2</v>
      </c>
      <c r="AB100" s="33">
        <f>all!AB101</f>
        <v>12.501394091617408</v>
      </c>
      <c r="AC100" s="33">
        <f>all!AC101</f>
        <v>0.33578506859727264</v>
      </c>
      <c r="AD100" s="33">
        <f>all!AD101</f>
        <v>0.18603003734710208</v>
      </c>
      <c r="AE100" s="33">
        <f>all!AE101</f>
        <v>3.6532027398901287E-3</v>
      </c>
      <c r="AF100" s="33">
        <f>all!AF101</f>
        <v>1.3094313520494673E-2</v>
      </c>
      <c r="AG100" s="33">
        <f>all!AG101</f>
        <v>38.66634416186443</v>
      </c>
      <c r="AH100" s="33">
        <f>all!AH101</f>
        <v>0.35798674438062966</v>
      </c>
      <c r="AI100" s="33">
        <f>all!AI101</f>
        <v>36.268329011066953</v>
      </c>
      <c r="AJ100" s="33">
        <f>all!AJ101</f>
        <v>1350.2824169813944</v>
      </c>
      <c r="AK100" s="33">
        <f>all!AK101</f>
        <v>0.39458442707997948</v>
      </c>
      <c r="AL100" s="33">
        <f>all!AL101</f>
        <v>1.414323968958102</v>
      </c>
      <c r="AM100" s="33">
        <f>all!AM101</f>
        <v>38.66634416186443</v>
      </c>
      <c r="AN100" s="33"/>
      <c r="AO100" s="33"/>
      <c r="AP100" s="33">
        <f>all!AP101</f>
        <v>0.32161849497314199</v>
      </c>
      <c r="AQ100" s="33">
        <f>all!AQ101</f>
        <v>7.4695092072029796</v>
      </c>
      <c r="AR100" s="33">
        <f>all!AR101</f>
        <v>3.3438158156337203E-2</v>
      </c>
      <c r="AS100" s="33">
        <f>all!AS101</f>
        <v>0.36277085360081801</v>
      </c>
      <c r="AT100" s="33">
        <f>all!AT101</f>
        <v>0.368229863652282</v>
      </c>
      <c r="AU100" s="33">
        <f>all!AU101</f>
        <v>1.5195355894798901</v>
      </c>
      <c r="AV100" s="33">
        <f>all!AV101</f>
        <v>5.9855811481528902E-2</v>
      </c>
      <c r="AW100" s="33">
        <f>all!AW101</f>
        <v>0.452651377261506</v>
      </c>
      <c r="AX100" s="33">
        <f>all!AX101</f>
        <v>0.188353931795914</v>
      </c>
      <c r="AY100" s="33">
        <f>all!AY101</f>
        <v>3.5391273057064701</v>
      </c>
      <c r="AZ100" s="33">
        <f>all!AZ101</f>
        <v>5.6127473229565399E-2</v>
      </c>
      <c r="BA100" s="33">
        <f>all!BA101</f>
        <v>2.4067513558528901E-3</v>
      </c>
      <c r="BB100" s="33">
        <f>all!BB101</f>
        <v>6.1406093369219296E-3</v>
      </c>
      <c r="BC100" s="33">
        <f>all!BC101</f>
        <v>9.4361321059574593E-2</v>
      </c>
      <c r="BD100" s="33">
        <f>all!BD101</f>
        <v>4.9557189105317798E-2</v>
      </c>
      <c r="BE100" s="33">
        <f>all!BE101</f>
        <v>0.167455703540526</v>
      </c>
      <c r="BF100" s="33">
        <f>all!BF101</f>
        <v>3.00428690254032E-2</v>
      </c>
      <c r="BG100" s="33">
        <f>all!BG101</f>
        <v>1.38260366790088E-2</v>
      </c>
      <c r="BH100" s="33">
        <f>all!BH101</f>
        <v>3.2275311000864698E-2</v>
      </c>
      <c r="BI100" s="33">
        <f>all!BI101</f>
        <v>2.5863909870248201E-2</v>
      </c>
      <c r="BJ100" s="33"/>
      <c r="BK100" s="33">
        <f>all!BK101</f>
        <v>1.39483768545241</v>
      </c>
      <c r="BL100" s="33">
        <f>all!BL101</f>
        <v>44866.290709775902</v>
      </c>
      <c r="BM100" s="33">
        <f>all!BM101</f>
        <v>3.1558457341879703E-2</v>
      </c>
      <c r="BN100" s="33">
        <f>all!BN101</f>
        <v>0.24357794262805099</v>
      </c>
      <c r="BO100" s="33">
        <f>all!BO101</f>
        <v>7.77663141857174</v>
      </c>
      <c r="BP100" s="33">
        <f>all!BP101</f>
        <v>100.122579881481</v>
      </c>
      <c r="BQ100" s="33">
        <f>all!BQ101</f>
        <v>3.4160493134866798E-2</v>
      </c>
      <c r="BR100" s="33">
        <f>all!BR101</f>
        <v>0.49741650028587098</v>
      </c>
      <c r="BS100" s="33">
        <f>all!BS101</f>
        <v>0.14657219635492</v>
      </c>
      <c r="BT100" s="33">
        <f>all!BT101</f>
        <v>9.9620350790063608</v>
      </c>
      <c r="BU100" s="33">
        <f>all!BU101</f>
        <v>0.40915474848099498</v>
      </c>
      <c r="BV100" s="33">
        <f>all!BV101</f>
        <v>3.2803727162270402</v>
      </c>
      <c r="BW100" s="33">
        <f>all!BW101</f>
        <v>5.9174372503952997</v>
      </c>
      <c r="BX100" s="33">
        <f>all!BX101</f>
        <v>6.1297314995608802E-2</v>
      </c>
      <c r="BY100" s="33">
        <f>all!BY101</f>
        <v>3.5539248962479897E-2</v>
      </c>
      <c r="BZ100" s="33">
        <f>all!BZ101</f>
        <v>1.9557558708216001</v>
      </c>
      <c r="CA100" s="33">
        <f>all!CA101</f>
        <v>3.4366984402138E-2</v>
      </c>
      <c r="CB100" s="33">
        <f>all!CB101</f>
        <v>9.9611602207832495E-3</v>
      </c>
      <c r="CC100" s="33">
        <f>all!CC101</f>
        <v>1.78723458395375</v>
      </c>
      <c r="CD100" s="33">
        <f>all!CD101</f>
        <v>0.40185598544921902</v>
      </c>
      <c r="CE100" s="33"/>
      <c r="CF100" s="33">
        <f>all!CF101</f>
        <v>16.762622173276501</v>
      </c>
      <c r="CG100" s="33">
        <f>all!CG101</f>
        <v>506898.64498099702</v>
      </c>
      <c r="CH100" s="33">
        <f>all!CH101</f>
        <v>3.50394889664674E-2</v>
      </c>
      <c r="CI100" s="33">
        <f>all!CI101</f>
        <v>0.36277085360081801</v>
      </c>
      <c r="CJ100" s="33">
        <f>all!CJ101</f>
        <v>17.6733146501658</v>
      </c>
      <c r="CK100" s="33">
        <f>all!CK101</f>
        <v>300.55166785269898</v>
      </c>
      <c r="CL100" s="33">
        <f>all!CL101</f>
        <v>5.9855811481528902E-2</v>
      </c>
      <c r="CM100" s="33">
        <f>all!CM101</f>
        <v>0.57351276617845004</v>
      </c>
      <c r="CN100" s="33">
        <f>all!CN101</f>
        <v>0.188353931795914</v>
      </c>
      <c r="CO100" s="33">
        <f>all!CO101</f>
        <v>47.313205851434503</v>
      </c>
      <c r="CP100" s="33">
        <f>all!CP101</f>
        <v>1.3548489396332799</v>
      </c>
      <c r="CQ100" s="33">
        <f>all!CQ101</f>
        <v>7.4046966511679697</v>
      </c>
      <c r="CR100" s="33">
        <f>all!CR101</f>
        <v>19.822107764669298</v>
      </c>
      <c r="CS100" s="33">
        <f>all!CS101</f>
        <v>9.4361321059574593E-2</v>
      </c>
      <c r="CT100" s="33">
        <f>all!CT101</f>
        <v>4.9557189105317798E-2</v>
      </c>
      <c r="CU100" s="33">
        <f>all!CU101</f>
        <v>6.4103403741557798</v>
      </c>
      <c r="CV100" s="33">
        <f>all!CV101</f>
        <v>4.6034929898844799E-2</v>
      </c>
      <c r="CW100" s="33">
        <f>all!CW101</f>
        <v>1.38260366790088E-2</v>
      </c>
      <c r="CX100" s="33">
        <f>all!CX101</f>
        <v>3.7846343779498599</v>
      </c>
      <c r="CY100" s="33">
        <f>all!CY101</f>
        <v>1.2708237142154899</v>
      </c>
      <c r="CZ100" s="33"/>
      <c r="DA100" s="33">
        <f>all!DA101</f>
        <v>0.30511862868076189</v>
      </c>
      <c r="DB100" s="33">
        <f>all!DB101</f>
        <v>9076.8850386068043</v>
      </c>
      <c r="DC100" s="33">
        <f>all!DC101</f>
        <v>5.9456280952786204E-4</v>
      </c>
      <c r="DD100" s="33">
        <f>all!DD101</f>
        <v>6.1807776274814211E-3</v>
      </c>
      <c r="DE100" s="33">
        <f>all!DE101</f>
        <v>0.27811844412182984</v>
      </c>
      <c r="DF100" s="33">
        <f>all!DF101</f>
        <v>4.5962940488254933</v>
      </c>
      <c r="DG100" s="33">
        <f>all!DG101</f>
        <v>8.5848014975730964E-4</v>
      </c>
      <c r="DH100" s="33">
        <f>all!DH101</f>
        <v>7.8985369257464546E-3</v>
      </c>
      <c r="DI100" s="33">
        <f>all!DI101</f>
        <v>2.5140137396413584E-3</v>
      </c>
      <c r="DJ100" s="33">
        <f>all!DJ101</f>
        <v>0.59920473469395275</v>
      </c>
      <c r="DK100" s="33">
        <f>all!DK101</f>
        <v>1.2560225716506624E-2</v>
      </c>
      <c r="DL100" s="33">
        <f>all!DL101</f>
        <v>6.5871637572550462E-2</v>
      </c>
      <c r="DM100" s="33">
        <f>all!DM101</f>
        <v>0.17263937505155375</v>
      </c>
      <c r="DN100" s="33">
        <f>all!DN101</f>
        <v>7.9488940324803805E-4</v>
      </c>
      <c r="DO100" s="33">
        <f>all!DO101</f>
        <v>4.0700713785576378E-4</v>
      </c>
      <c r="DP100" s="33">
        <f>all!DP101</f>
        <v>5.0237777226926177E-2</v>
      </c>
      <c r="DQ100" s="33">
        <f>all!DQ101</f>
        <v>2.3371953206696667E-4</v>
      </c>
      <c r="DR100" s="33">
        <f>all!DR101</f>
        <v>6.7647585096281359E-5</v>
      </c>
      <c r="DS100" s="33">
        <f>all!DS101</f>
        <v>1.8265609932190445E-2</v>
      </c>
      <c r="DT100" s="33">
        <f>all!DT101</f>
        <v>6.0810671040768989E-3</v>
      </c>
      <c r="DU100" s="33"/>
      <c r="DV100" s="33">
        <f>all!DV101</f>
        <v>3.3588428651541227E-3</v>
      </c>
      <c r="DW100" s="33">
        <f>all!DW101</f>
        <v>99.921236148604137</v>
      </c>
      <c r="DX100" s="33">
        <f>all!DX101</f>
        <v>6.545136425472423E-6</v>
      </c>
      <c r="DY100" s="33">
        <f>all!DY101</f>
        <v>6.8039965061887937E-5</v>
      </c>
      <c r="DZ100" s="33">
        <f>all!DZ101</f>
        <v>3.0616162498677138E-3</v>
      </c>
      <c r="EA100" s="33">
        <f>all!EA101</f>
        <v>5.0597466102931726E-2</v>
      </c>
      <c r="EB100" s="33">
        <f>all!EB101</f>
        <v>9.4504224090024916E-6</v>
      </c>
      <c r="EC100" s="33">
        <f>all!EC101</f>
        <v>8.694960551214815E-5</v>
      </c>
      <c r="ED100" s="33">
        <f>all!ED101</f>
        <v>2.767506247915379E-5</v>
      </c>
      <c r="EE100" s="33">
        <f>all!EE101</f>
        <v>6.596236213420854E-3</v>
      </c>
      <c r="EF100" s="33">
        <f>all!EF101</f>
        <v>1.3826695772401916E-4</v>
      </c>
      <c r="EG100" s="33">
        <f>all!EG101</f>
        <v>7.2513592773147391E-4</v>
      </c>
      <c r="EH100" s="33">
        <f>all!EH101</f>
        <v>1.9004691245623031E-3</v>
      </c>
      <c r="EI100" s="33">
        <f>all!EI101</f>
        <v>8.7503952552164579E-6</v>
      </c>
      <c r="EJ100" s="33">
        <f>all!EJ101</f>
        <v>4.4804639656530685E-6</v>
      </c>
      <c r="EK100" s="33">
        <f>all!EK101</f>
        <v>5.530334228671846E-4</v>
      </c>
      <c r="EL100" s="33">
        <f>all!EL101</f>
        <v>2.5728589110553647E-6</v>
      </c>
      <c r="EM100" s="33">
        <f>all!EM101</f>
        <v>7.4468612266635224E-7</v>
      </c>
      <c r="EN100" s="33">
        <f>all!EN101</f>
        <v>2.0107364097593831E-4</v>
      </c>
      <c r="EO100" s="33">
        <f>all!EO101</f>
        <v>6.6942319921156553E-5</v>
      </c>
      <c r="EP100" s="33"/>
      <c r="EQ100" s="33">
        <f>all!EQ101</f>
        <v>199.84247229720827</v>
      </c>
    </row>
    <row r="101" spans="1:147" s="3" customFormat="1">
      <c r="A101" s="33" t="str">
        <f>all!A102</f>
        <v>LM-JB-7D-23</v>
      </c>
      <c r="B101" s="33" t="str">
        <f>all!B102</f>
        <v>Fakos</v>
      </c>
      <c r="C101" s="33" t="str">
        <f>all!C102</f>
        <v>epithermal</v>
      </c>
      <c r="D101" s="33" t="str">
        <f>all!D102</f>
        <v>epithermal IS</v>
      </c>
      <c r="E101" s="33" t="str">
        <f>all!E102</f>
        <v>pyrite</v>
      </c>
      <c r="F101" s="33" t="str">
        <f>all!F102</f>
        <v>subhedral, inclusions</v>
      </c>
      <c r="G101" s="33">
        <f>all!G102</f>
        <v>16.675541827014399</v>
      </c>
      <c r="H101" s="33">
        <f>all!H102</f>
        <v>531101.38561014005</v>
      </c>
      <c r="I101" s="33">
        <f>all!I102</f>
        <v>27.407823440920801</v>
      </c>
      <c r="J101" s="33">
        <f>all!J102</f>
        <v>0.38469875931058201</v>
      </c>
      <c r="K101" s="33">
        <f>all!K102</f>
        <v>51.765447117190199</v>
      </c>
      <c r="L101" s="33">
        <f>all!L102</f>
        <v>1.10465048683862</v>
      </c>
      <c r="M101" s="33">
        <f>all!M102</f>
        <v>4.9825753940495002E-2</v>
      </c>
      <c r="N101" s="33">
        <f>all!N102</f>
        <v>0.56437091173285803</v>
      </c>
      <c r="O101" s="33">
        <f>all!O102</f>
        <v>1.46329223879341</v>
      </c>
      <c r="P101" s="33">
        <f>all!P102</f>
        <v>70.862901219789407</v>
      </c>
      <c r="Q101" s="33">
        <f>all!Q102</f>
        <v>1.5383180967852099</v>
      </c>
      <c r="R101" s="33">
        <f>all!R102</f>
        <v>0.26678581910937899</v>
      </c>
      <c r="S101" s="33">
        <f>all!S102</f>
        <v>0.11238612385488257</v>
      </c>
      <c r="T101" s="33">
        <f>all!T102</f>
        <v>0.13664837880895001</v>
      </c>
      <c r="U101" s="33">
        <f>all!U102</f>
        <v>7.7962164457688304E-2</v>
      </c>
      <c r="V101" s="33">
        <f>all!V102</f>
        <v>9.8001872936981496</v>
      </c>
      <c r="W101" s="33">
        <f>all!W102</f>
        <v>2.2458137396546601E-2</v>
      </c>
      <c r="X101" s="33">
        <f>all!X102</f>
        <v>1.9117899339891001E-2</v>
      </c>
      <c r="Y101" s="33">
        <f>all!Y102</f>
        <v>5.8597211193521099</v>
      </c>
      <c r="Z101" s="33">
        <f>all!Z102</f>
        <v>0.12724334529501799</v>
      </c>
      <c r="AA101" s="33">
        <f>all!AA102</f>
        <v>71.244896890331319</v>
      </c>
      <c r="AB101" s="33">
        <f>all!AB102</f>
        <v>12.0932207824294</v>
      </c>
      <c r="AC101" s="33">
        <f>all!AC102</f>
        <v>2.1714914874496085E-2</v>
      </c>
      <c r="AD101" s="33">
        <f>all!AD102</f>
        <v>18.73024588958425</v>
      </c>
      <c r="AE101" s="33">
        <f>all!AE102</f>
        <v>3.2625954291157127E-3</v>
      </c>
      <c r="AF101" s="33">
        <f>all!AF102</f>
        <v>1.3304756808342498E-2</v>
      </c>
      <c r="AG101" s="33">
        <f>all!AG102</f>
        <v>5.6126970465244945E-2</v>
      </c>
      <c r="AH101" s="33">
        <f>all!AH102</f>
        <v>0.26252411427991246</v>
      </c>
      <c r="AI101" s="33">
        <f>all!AI102</f>
        <v>4.6425921259051674E-3</v>
      </c>
      <c r="AJ101" s="33">
        <f>all!AJ102</f>
        <v>2.5854990409048213</v>
      </c>
      <c r="AK101" s="33">
        <f>all!AK102</f>
        <v>6.9753438762113948E-4</v>
      </c>
      <c r="AL101" s="33">
        <f>all!AL102</f>
        <v>2.8445222812289494E-3</v>
      </c>
      <c r="AM101" s="33">
        <f>all!AM102</f>
        <v>5.6126970465244945E-2</v>
      </c>
      <c r="AN101" s="33"/>
      <c r="AO101" s="33"/>
      <c r="AP101" s="33">
        <f>all!AP102</f>
        <v>0.33408823777868202</v>
      </c>
      <c r="AQ101" s="33">
        <f>all!AQ102</f>
        <v>12.124783987273901</v>
      </c>
      <c r="AR101" s="33">
        <f>all!AR102</f>
        <v>3.8580055170955897E-2</v>
      </c>
      <c r="AS101" s="33">
        <f>all!AS102</f>
        <v>0.38469875931058201</v>
      </c>
      <c r="AT101" s="33">
        <f>all!AT102</f>
        <v>0.33594209030144301</v>
      </c>
      <c r="AU101" s="33">
        <f>all!AU102</f>
        <v>1.10465048683862</v>
      </c>
      <c r="AV101" s="33">
        <f>all!AV102</f>
        <v>4.9825753940495002E-2</v>
      </c>
      <c r="AW101" s="33">
        <f>all!AW102</f>
        <v>0.56437091173285803</v>
      </c>
      <c r="AX101" s="33">
        <f>all!AX102</f>
        <v>0.308845215349486</v>
      </c>
      <c r="AY101" s="33">
        <f>all!AY102</f>
        <v>1.8073932881340899</v>
      </c>
      <c r="AZ101" s="33">
        <f>all!AZ102</f>
        <v>2.8704803837513299E-2</v>
      </c>
      <c r="BA101" s="33">
        <f>all!BA102</f>
        <v>0.26678581910937899</v>
      </c>
      <c r="BB101" s="33">
        <f>all!BB102</f>
        <v>9.7560616588907301E-3</v>
      </c>
      <c r="BC101" s="33">
        <f>all!BC102</f>
        <v>0.13664837880895001</v>
      </c>
      <c r="BD101" s="33">
        <f>all!BD102</f>
        <v>7.7962164457688304E-2</v>
      </c>
      <c r="BE101" s="33">
        <f>all!BE102</f>
        <v>0.47784987568672699</v>
      </c>
      <c r="BF101" s="33">
        <f>all!BF102</f>
        <v>2.2458137396546601E-2</v>
      </c>
      <c r="BG101" s="33">
        <f>all!BG102</f>
        <v>1.9117899339891001E-2</v>
      </c>
      <c r="BH101" s="33">
        <f>all!BH102</f>
        <v>0.26116309701204699</v>
      </c>
      <c r="BI101" s="33">
        <f>all!BI102</f>
        <v>2.08808410852073E-2</v>
      </c>
      <c r="BJ101" s="33"/>
      <c r="BK101" s="33">
        <f>all!BK102</f>
        <v>1.4243939446478799</v>
      </c>
      <c r="BL101" s="33">
        <f>all!BL102</f>
        <v>42607.498665854997</v>
      </c>
      <c r="BM101" s="33">
        <f>all!BM102</f>
        <v>7.2511382527342301</v>
      </c>
      <c r="BN101" s="33">
        <f>all!BN102</f>
        <v>0.27039520121428101</v>
      </c>
      <c r="BO101" s="33">
        <f>all!BO102</f>
        <v>41.517778321165601</v>
      </c>
      <c r="BP101" s="33">
        <f>all!BP102</f>
        <v>0.98605812975194196</v>
      </c>
      <c r="BQ101" s="33">
        <f>all!BQ102</f>
        <v>2.7311280415634999E-2</v>
      </c>
      <c r="BR101" s="33">
        <f>all!BR102</f>
        <v>0.49838643490582402</v>
      </c>
      <c r="BS101" s="33">
        <f>all!BS102</f>
        <v>0.36450405454082802</v>
      </c>
      <c r="BT101" s="33">
        <f>all!BT102</f>
        <v>3.9267829371948499</v>
      </c>
      <c r="BU101" s="33">
        <f>all!BU102</f>
        <v>1.84325482084854</v>
      </c>
      <c r="BV101" s="33">
        <f>all!BV102</f>
        <v>0.13415726166509401</v>
      </c>
      <c r="BW101" s="33">
        <f>all!BW102</f>
        <v>0.213100036871016</v>
      </c>
      <c r="BX101" s="33">
        <f>all!BX102</f>
        <v>5.4930141951032997E-2</v>
      </c>
      <c r="BY101" s="33">
        <f>all!BY102</f>
        <v>2.3495592375284001E-2</v>
      </c>
      <c r="BZ101" s="33">
        <f>all!BZ102</f>
        <v>2.0415537920249398</v>
      </c>
      <c r="CA101" s="33">
        <f>all!CA102</f>
        <v>2.4465939245299599E-2</v>
      </c>
      <c r="CB101" s="33">
        <f>all!CB102</f>
        <v>6.46825661092096E-3</v>
      </c>
      <c r="CC101" s="33">
        <f>all!CC102</f>
        <v>4.3520257784006198</v>
      </c>
      <c r="CD101" s="33">
        <f>all!CD102</f>
        <v>7.4628160823003095E-2</v>
      </c>
      <c r="CE101" s="33"/>
      <c r="CF101" s="33">
        <f>all!CF102</f>
        <v>16.675541827014399</v>
      </c>
      <c r="CG101" s="33">
        <f>all!CG102</f>
        <v>531101.38561014005</v>
      </c>
      <c r="CH101" s="33">
        <f>all!CH102</f>
        <v>27.407823440920801</v>
      </c>
      <c r="CI101" s="33">
        <f>all!CI102</f>
        <v>0.38469875931058201</v>
      </c>
      <c r="CJ101" s="33">
        <f>all!CJ102</f>
        <v>51.765447117190199</v>
      </c>
      <c r="CK101" s="33">
        <f>all!CK102</f>
        <v>1.10465048683862</v>
      </c>
      <c r="CL101" s="33">
        <f>all!CL102</f>
        <v>4.9825753940495002E-2</v>
      </c>
      <c r="CM101" s="33">
        <f>all!CM102</f>
        <v>0.56437091173285803</v>
      </c>
      <c r="CN101" s="33">
        <f>all!CN102</f>
        <v>1.46329223879341</v>
      </c>
      <c r="CO101" s="33">
        <f>all!CO102</f>
        <v>70.862901219789407</v>
      </c>
      <c r="CP101" s="33">
        <f>all!CP102</f>
        <v>1.5383180967852099</v>
      </c>
      <c r="CQ101" s="33">
        <f>all!CQ102</f>
        <v>0.26678581910937899</v>
      </c>
      <c r="CR101" s="33">
        <f>all!CR102</f>
        <v>0.11238612385488257</v>
      </c>
      <c r="CS101" s="33">
        <f>all!CS102</f>
        <v>0.13664837880895001</v>
      </c>
      <c r="CT101" s="33">
        <f>all!CT102</f>
        <v>7.7962164457688304E-2</v>
      </c>
      <c r="CU101" s="33">
        <f>all!CU102</f>
        <v>9.8001872936981496</v>
      </c>
      <c r="CV101" s="33">
        <f>all!CV102</f>
        <v>2.2458137396546601E-2</v>
      </c>
      <c r="CW101" s="33">
        <f>all!CW102</f>
        <v>1.9117899339891001E-2</v>
      </c>
      <c r="CX101" s="33">
        <f>all!CX102</f>
        <v>5.8597211193521099</v>
      </c>
      <c r="CY101" s="33">
        <f>all!CY102</f>
        <v>0.12724334529501799</v>
      </c>
      <c r="CZ101" s="33"/>
      <c r="DA101" s="33">
        <f>all!DA102</f>
        <v>0.30353356427008171</v>
      </c>
      <c r="DB101" s="33">
        <f>all!DB102</f>
        <v>9510.276400933657</v>
      </c>
      <c r="DC101" s="33">
        <f>all!DC102</f>
        <v>0.46506592957655107</v>
      </c>
      <c r="DD101" s="33">
        <f>all!DD102</f>
        <v>6.5543785044073445E-3</v>
      </c>
      <c r="DE101" s="33">
        <f>all!DE102</f>
        <v>0.8146137776915966</v>
      </c>
      <c r="DF101" s="33">
        <f>all!DF102</f>
        <v>1.6893263294672275E-2</v>
      </c>
      <c r="DG101" s="33">
        <f>all!DG102</f>
        <v>7.1462435552823323E-4</v>
      </c>
      <c r="DH101" s="33">
        <f>all!DH102</f>
        <v>7.772633407696709E-3</v>
      </c>
      <c r="DI101" s="33">
        <f>all!DI102</f>
        <v>1.9530979567887099E-2</v>
      </c>
      <c r="DJ101" s="33">
        <f>all!DJ102</f>
        <v>0.89745315627899458</v>
      </c>
      <c r="DK101" s="33">
        <f>all!DK102</f>
        <v>1.4261089892899018E-2</v>
      </c>
      <c r="DL101" s="33">
        <f>all!DL102</f>
        <v>2.3733070527740077E-3</v>
      </c>
      <c r="DM101" s="33">
        <f>all!DM102</f>
        <v>9.7881973083386383E-4</v>
      </c>
      <c r="DN101" s="33">
        <f>all!DN102</f>
        <v>1.1511109326000338E-3</v>
      </c>
      <c r="DO101" s="33">
        <f>all!DO102</f>
        <v>6.4029372912030472E-4</v>
      </c>
      <c r="DP101" s="33">
        <f>all!DP102</f>
        <v>7.6803975655941617E-2</v>
      </c>
      <c r="DQ101" s="33">
        <f>all!DQ102</f>
        <v>1.1402005770292773E-4</v>
      </c>
      <c r="DR101" s="33">
        <f>all!DR102</f>
        <v>9.353943957207366E-5</v>
      </c>
      <c r="DS101" s="33">
        <f>all!DS102</f>
        <v>2.8280507332780456E-2</v>
      </c>
      <c r="DT101" s="33">
        <f>all!DT102</f>
        <v>6.0887699263929937E-4</v>
      </c>
      <c r="DU101" s="33"/>
      <c r="DV101" s="33">
        <f>all!DV102</f>
        <v>3.1904003163703808E-3</v>
      </c>
      <c r="DW101" s="33">
        <f>all!DW102</f>
        <v>99.961231342807295</v>
      </c>
      <c r="DX101" s="33">
        <f>all!DX102</f>
        <v>4.8882452008960969E-3</v>
      </c>
      <c r="DY101" s="33">
        <f>all!DY102</f>
        <v>6.8892187604880148E-5</v>
      </c>
      <c r="DZ101" s="33">
        <f>all!DZ102</f>
        <v>8.5622954427353581E-3</v>
      </c>
      <c r="EA101" s="33">
        <f>all!EA102</f>
        <v>1.775628098640653E-4</v>
      </c>
      <c r="EB101" s="33">
        <f>all!EB102</f>
        <v>7.5113201251594849E-6</v>
      </c>
      <c r="EC101" s="33">
        <f>all!EC102</f>
        <v>8.1697100426368922E-5</v>
      </c>
      <c r="ED101" s="33">
        <f>all!ED102</f>
        <v>2.0528748951455675E-4</v>
      </c>
      <c r="EE101" s="33">
        <f>all!EE102</f>
        <v>9.4330089675763763E-3</v>
      </c>
      <c r="EF101" s="33">
        <f>all!EF102</f>
        <v>1.498963905869968E-4</v>
      </c>
      <c r="EG101" s="33">
        <f>all!EG102</f>
        <v>2.4945510030241415E-5</v>
      </c>
      <c r="EH101" s="33">
        <f>all!EH102</f>
        <v>1.028824204806314E-5</v>
      </c>
      <c r="EI101" s="33">
        <f>all!EI102</f>
        <v>1.2099171610151115E-5</v>
      </c>
      <c r="EJ101" s="33">
        <f>all!EJ102</f>
        <v>6.7300409457773506E-6</v>
      </c>
      <c r="EK101" s="33">
        <f>all!EK102</f>
        <v>8.0727621942062598E-4</v>
      </c>
      <c r="EL101" s="33">
        <f>all!EL102</f>
        <v>1.1984494335667947E-6</v>
      </c>
      <c r="EM101" s="33">
        <f>all!EM102</f>
        <v>9.8318042132010432E-7</v>
      </c>
      <c r="EN101" s="33">
        <f>all!EN102</f>
        <v>2.9725259464661756E-4</v>
      </c>
      <c r="EO101" s="33">
        <f>all!EO102</f>
        <v>6.3998238699513021E-6</v>
      </c>
      <c r="EP101" s="33"/>
      <c r="EQ101" s="33">
        <f>all!EQ102</f>
        <v>199.92246268561459</v>
      </c>
    </row>
    <row r="102" spans="1:147" s="3" customFormat="1">
      <c r="A102" s="33" t="str">
        <f>all!A103</f>
        <v>LM-JB-7D-24</v>
      </c>
      <c r="B102" s="33" t="str">
        <f>all!B103</f>
        <v>Fakos</v>
      </c>
      <c r="C102" s="33" t="str">
        <f>all!C103</f>
        <v>epithermal</v>
      </c>
      <c r="D102" s="33" t="str">
        <f>all!D103</f>
        <v>epithermal IS</v>
      </c>
      <c r="E102" s="33" t="str">
        <f>all!E103</f>
        <v>pyrite</v>
      </c>
      <c r="F102" s="33" t="str">
        <f>all!F103</f>
        <v>subhedral, inclusions</v>
      </c>
      <c r="G102" s="33">
        <f>all!G103</f>
        <v>15.769765489140701</v>
      </c>
      <c r="H102" s="33">
        <f>all!H103</f>
        <v>502146.71770785499</v>
      </c>
      <c r="I102" s="33">
        <f>all!I103</f>
        <v>8.4809988124057991</v>
      </c>
      <c r="J102" s="33">
        <f>all!J103</f>
        <v>0.18720362941576901</v>
      </c>
      <c r="K102" s="33">
        <f>all!K103</f>
        <v>8.7168974958129208</v>
      </c>
      <c r="L102" s="33">
        <f>all!L103</f>
        <v>1.2317666247257599</v>
      </c>
      <c r="M102" s="33">
        <f>all!M103</f>
        <v>3.5190782585179999E-2</v>
      </c>
      <c r="N102" s="33">
        <f>all!N103</f>
        <v>0.99546711582882197</v>
      </c>
      <c r="O102" s="33">
        <f>all!O103</f>
        <v>9.6655537032171193</v>
      </c>
      <c r="P102" s="33">
        <f>all!P103</f>
        <v>97.897209474340897</v>
      </c>
      <c r="Q102" s="33">
        <f>all!Q103</f>
        <v>0.85371416019833601</v>
      </c>
      <c r="R102" s="33">
        <f>all!R103</f>
        <v>0.20850705770111599</v>
      </c>
      <c r="S102" s="33">
        <f>all!S103</f>
        <v>1.1003859348429771E-2</v>
      </c>
      <c r="T102" s="33">
        <f>all!T103</f>
        <v>0.13547336508641999</v>
      </c>
      <c r="U102" s="33">
        <f>all!U103</f>
        <v>8.8612274195921395E-2</v>
      </c>
      <c r="V102" s="33">
        <f>all!V103</f>
        <v>15.7906879688248</v>
      </c>
      <c r="W102" s="33">
        <f>all!W103</f>
        <v>4.5207697043647202E-2</v>
      </c>
      <c r="X102" s="33">
        <f>all!X103</f>
        <v>1.07675706790956E-2</v>
      </c>
      <c r="Y102" s="33">
        <f>all!Y103</f>
        <v>9.0773213349286301</v>
      </c>
      <c r="Z102" s="33">
        <f>all!Z103</f>
        <v>1.7577778252917401E-2</v>
      </c>
      <c r="AA102" s="33">
        <f>all!AA103</f>
        <v>45.303602493571134</v>
      </c>
      <c r="AB102" s="33">
        <f>all!AB103</f>
        <v>10.784812596381508</v>
      </c>
      <c r="AC102" s="33">
        <f>all!AC103</f>
        <v>1.9364499288220477E-3</v>
      </c>
      <c r="AD102" s="33">
        <f>all!AD103</f>
        <v>0.87744572869973825</v>
      </c>
      <c r="AE102" s="33">
        <f>all!AE103</f>
        <v>1.1862057408569483E-3</v>
      </c>
      <c r="AF102" s="33">
        <f>all!AF103</f>
        <v>9.7619408773103773E-3</v>
      </c>
      <c r="AG102" s="33">
        <f>all!AG103</f>
        <v>0.10066198322649729</v>
      </c>
      <c r="AH102" s="33">
        <f>all!AH103</f>
        <v>9.4049128448645838E-2</v>
      </c>
      <c r="AI102" s="33">
        <f>all!AI103</f>
        <v>2.072607088118566E-3</v>
      </c>
      <c r="AJ102" s="33">
        <f>all!AJ103</f>
        <v>11.543122648612949</v>
      </c>
      <c r="AK102" s="33">
        <f>all!AK103</f>
        <v>1.2696111527978355E-3</v>
      </c>
      <c r="AL102" s="33">
        <f>all!AL103</f>
        <v>1.0448329985178339E-2</v>
      </c>
      <c r="AM102" s="33">
        <f>all!AM103</f>
        <v>0.10066198322649729</v>
      </c>
      <c r="AN102" s="33"/>
      <c r="AO102" s="33"/>
      <c r="AP102" s="33">
        <f>all!AP103</f>
        <v>0.26083144513209999</v>
      </c>
      <c r="AQ102" s="33">
        <f>all!AQ103</f>
        <v>8.1132157286044997</v>
      </c>
      <c r="AR102" s="33">
        <f>all!AR103</f>
        <v>3.8447491792422898E-2</v>
      </c>
      <c r="AS102" s="33">
        <f>all!AS103</f>
        <v>0.18720362941576901</v>
      </c>
      <c r="AT102" s="33">
        <f>all!AT103</f>
        <v>0.29423725777241799</v>
      </c>
      <c r="AU102" s="33">
        <f>all!AU103</f>
        <v>1.2317666247257599</v>
      </c>
      <c r="AV102" s="33">
        <f>all!AV103</f>
        <v>3.0588974712715999E-2</v>
      </c>
      <c r="AW102" s="33">
        <f>all!AW103</f>
        <v>0.99546711582882197</v>
      </c>
      <c r="AX102" s="33">
        <f>all!AX103</f>
        <v>0.21412287350899201</v>
      </c>
      <c r="AY102" s="33">
        <f>all!AY103</f>
        <v>1.7586422173205201</v>
      </c>
      <c r="AZ102" s="33">
        <f>all!AZ103</f>
        <v>6.3953704780827403E-2</v>
      </c>
      <c r="BA102" s="33">
        <f>all!BA103</f>
        <v>0.20850705770111599</v>
      </c>
      <c r="BB102" s="33">
        <f>all!BB103</f>
        <v>1.1464468789723599E-2</v>
      </c>
      <c r="BC102" s="33">
        <f>all!BC103</f>
        <v>0.13547336508641999</v>
      </c>
      <c r="BD102" s="33">
        <f>all!BD103</f>
        <v>8.8612274195921395E-2</v>
      </c>
      <c r="BE102" s="33">
        <f>all!BE103</f>
        <v>0.25005085630468199</v>
      </c>
      <c r="BF102" s="33">
        <f>all!BF103</f>
        <v>4.5207697043647202E-2</v>
      </c>
      <c r="BG102" s="33">
        <f>all!BG103</f>
        <v>1.07675706790956E-2</v>
      </c>
      <c r="BH102" s="33">
        <f>all!BH103</f>
        <v>0.28712949652890202</v>
      </c>
      <c r="BI102" s="33">
        <f>all!BI103</f>
        <v>1.7577778252917401E-2</v>
      </c>
      <c r="BJ102" s="33"/>
      <c r="BK102" s="33">
        <f>all!BK103</f>
        <v>1.5009154054548</v>
      </c>
      <c r="BL102" s="33">
        <f>all!BL103</f>
        <v>46261.255056837101</v>
      </c>
      <c r="BM102" s="33">
        <f>all!BM103</f>
        <v>1.15648016484397</v>
      </c>
      <c r="BN102" s="33">
        <f>all!BN103</f>
        <v>6.5240040955743803E-2</v>
      </c>
      <c r="BO102" s="33">
        <f>all!BO103</f>
        <v>1.08290410770543</v>
      </c>
      <c r="BP102" s="33">
        <f>all!BP103</f>
        <v>0.68478723490163196</v>
      </c>
      <c r="BQ102" s="33">
        <f>all!BQ103</f>
        <v>1.5279515221192899E-3</v>
      </c>
      <c r="BR102" s="33">
        <f>all!BR103</f>
        <v>0.685228161339966</v>
      </c>
      <c r="BS102" s="33">
        <f>all!BS103</f>
        <v>0.71083915224736105</v>
      </c>
      <c r="BT102" s="33">
        <f>all!BT103</f>
        <v>13.595139587330801</v>
      </c>
      <c r="BU102" s="33">
        <f>all!BU103</f>
        <v>1.6875151610617201</v>
      </c>
      <c r="BV102" s="33">
        <f>all!BV103</f>
        <v>0.20549007539946801</v>
      </c>
      <c r="BW102" s="33">
        <f>all!BW103</f>
        <v>7.2544747725349096E-3</v>
      </c>
      <c r="BX102" s="33">
        <f>all!BX103</f>
        <v>3.0867371038239898E-2</v>
      </c>
      <c r="BY102" s="33">
        <f>all!BY103</f>
        <v>4.3773607360599799E-2</v>
      </c>
      <c r="BZ102" s="33">
        <f>all!BZ103</f>
        <v>3.41639139039762</v>
      </c>
      <c r="CA102" s="33">
        <f>all!CA103</f>
        <v>1.8777155270827899E-2</v>
      </c>
      <c r="CB102" s="33">
        <f>all!CB103</f>
        <v>1.67150771234756E-2</v>
      </c>
      <c r="CC102" s="33">
        <f>all!CC103</f>
        <v>17.8416947157442</v>
      </c>
      <c r="CD102" s="33">
        <f>all!CD103</f>
        <v>1.65860511402861E-2</v>
      </c>
      <c r="CE102" s="33"/>
      <c r="CF102" s="33">
        <f>all!CF103</f>
        <v>15.769765489140701</v>
      </c>
      <c r="CG102" s="33">
        <f>all!CG103</f>
        <v>502146.71770785499</v>
      </c>
      <c r="CH102" s="33">
        <f>all!CH103</f>
        <v>8.4809988124057991</v>
      </c>
      <c r="CI102" s="33">
        <f>all!CI103</f>
        <v>0.18720362941576901</v>
      </c>
      <c r="CJ102" s="33">
        <f>all!CJ103</f>
        <v>8.7168974958129208</v>
      </c>
      <c r="CK102" s="33">
        <f>all!CK103</f>
        <v>1.2317666247257599</v>
      </c>
      <c r="CL102" s="33">
        <f>all!CL103</f>
        <v>3.5190782585179999E-2</v>
      </c>
      <c r="CM102" s="33">
        <f>all!CM103</f>
        <v>0.99546711582882197</v>
      </c>
      <c r="CN102" s="33">
        <f>all!CN103</f>
        <v>9.6655537032171193</v>
      </c>
      <c r="CO102" s="33">
        <f>all!CO103</f>
        <v>97.897209474340897</v>
      </c>
      <c r="CP102" s="33">
        <f>all!CP103</f>
        <v>0.85371416019833601</v>
      </c>
      <c r="CQ102" s="33">
        <f>all!CQ103</f>
        <v>0.20850705770111599</v>
      </c>
      <c r="CR102" s="33">
        <f>all!CR103</f>
        <v>1.1003859348429771E-2</v>
      </c>
      <c r="CS102" s="33">
        <f>all!CS103</f>
        <v>0.13547336508641999</v>
      </c>
      <c r="CT102" s="33">
        <f>all!CT103</f>
        <v>8.8612274195921395E-2</v>
      </c>
      <c r="CU102" s="33">
        <f>all!CU103</f>
        <v>15.7906879688248</v>
      </c>
      <c r="CV102" s="33">
        <f>all!CV103</f>
        <v>4.5207697043647202E-2</v>
      </c>
      <c r="CW102" s="33">
        <f>all!CW103</f>
        <v>1.07675706790956E-2</v>
      </c>
      <c r="CX102" s="33">
        <f>all!CX103</f>
        <v>9.0773213349286301</v>
      </c>
      <c r="CY102" s="33">
        <f>all!CY103</f>
        <v>1.7577778252917401E-2</v>
      </c>
      <c r="CZ102" s="33"/>
      <c r="DA102" s="33">
        <f>all!DA103</f>
        <v>0.28704633266355528</v>
      </c>
      <c r="DB102" s="33">
        <f>all!DB103</f>
        <v>8991.7936737014061</v>
      </c>
      <c r="DC102" s="33">
        <f>all!DC103</f>
        <v>0.14390867647447958</v>
      </c>
      <c r="DD102" s="33">
        <f>all!DD103</f>
        <v>3.1895175507939398E-3</v>
      </c>
      <c r="DE102" s="33">
        <f>all!DE103</f>
        <v>0.1371746057314846</v>
      </c>
      <c r="DF102" s="33">
        <f>all!DF103</f>
        <v>1.8837232370786969E-2</v>
      </c>
      <c r="DG102" s="33">
        <f>all!DG103</f>
        <v>5.0472272543034577E-4</v>
      </c>
      <c r="DH102" s="33">
        <f>all!DH103</f>
        <v>1.3709779862674866E-2</v>
      </c>
      <c r="DI102" s="33">
        <f>all!DI103</f>
        <v>0.12900890668668474</v>
      </c>
      <c r="DJ102" s="33">
        <f>all!DJ103</f>
        <v>1.2398329467368403</v>
      </c>
      <c r="DK102" s="33">
        <f>all!DK103</f>
        <v>7.9144192653473038E-3</v>
      </c>
      <c r="DL102" s="33">
        <f>all!DL103</f>
        <v>1.8548634715563066E-3</v>
      </c>
      <c r="DM102" s="33">
        <f>all!DM103</f>
        <v>9.5837406577625202E-5</v>
      </c>
      <c r="DN102" s="33">
        <f>all!DN103</f>
        <v>1.1412127460737932E-3</v>
      </c>
      <c r="DO102" s="33">
        <f>all!DO103</f>
        <v>7.277617788758327E-4</v>
      </c>
      <c r="DP102" s="33">
        <f>all!DP103</f>
        <v>0.12375147310991223</v>
      </c>
      <c r="DQ102" s="33">
        <f>all!DQ103</f>
        <v>2.2951966739351022E-4</v>
      </c>
      <c r="DR102" s="33">
        <f>all!DR103</f>
        <v>5.2683221569940404E-5</v>
      </c>
      <c r="DS102" s="33">
        <f>all!DS103</f>
        <v>4.3809465902165202E-2</v>
      </c>
      <c r="DT102" s="33">
        <f>all!DT103</f>
        <v>8.4112098240597525E-5</v>
      </c>
      <c r="DU102" s="33"/>
      <c r="DV102" s="33">
        <f>all!DV103</f>
        <v>3.1911845380922566E-3</v>
      </c>
      <c r="DW102" s="33">
        <f>all!DW103</f>
        <v>99.96460388457308</v>
      </c>
      <c r="DX102" s="33">
        <f>all!DX103</f>
        <v>1.5998781067896471E-3</v>
      </c>
      <c r="DY102" s="33">
        <f>all!DY103</f>
        <v>3.5458871735516832E-5</v>
      </c>
      <c r="DZ102" s="33">
        <f>all!DZ103</f>
        <v>1.525013320209521E-3</v>
      </c>
      <c r="EA102" s="33">
        <f>all!EA103</f>
        <v>2.0941944850612107E-4</v>
      </c>
      <c r="EB102" s="33">
        <f>all!EB103</f>
        <v>5.6111615935708482E-6</v>
      </c>
      <c r="EC102" s="33">
        <f>all!EC103</f>
        <v>1.5241594314216914E-4</v>
      </c>
      <c r="ED102" s="33">
        <f>all!ED103</f>
        <v>1.4342326706444114E-3</v>
      </c>
      <c r="EE102" s="33">
        <f>all!EE103</f>
        <v>1.378361358157949E-2</v>
      </c>
      <c r="EF102" s="33">
        <f>all!EF103</f>
        <v>8.798709307029741E-5</v>
      </c>
      <c r="EG102" s="33">
        <f>all!EG103</f>
        <v>2.0621101742625194E-5</v>
      </c>
      <c r="EH102" s="33">
        <f>all!EH103</f>
        <v>1.0654546504861472E-6</v>
      </c>
      <c r="EI102" s="33">
        <f>all!EI103</f>
        <v>1.2687221732294493E-5</v>
      </c>
      <c r="EJ102" s="33">
        <f>all!EJ103</f>
        <v>8.0907570377677164E-6</v>
      </c>
      <c r="EK102" s="33">
        <f>all!EK103</f>
        <v>1.3757841247787927E-3</v>
      </c>
      <c r="EL102" s="33">
        <f>all!EL103</f>
        <v>2.5516424717146056E-6</v>
      </c>
      <c r="EM102" s="33">
        <f>all!EM103</f>
        <v>5.8569597643296351E-7</v>
      </c>
      <c r="EN102" s="33">
        <f>all!EN103</f>
        <v>4.8704363825798389E-4</v>
      </c>
      <c r="EO102" s="33">
        <f>all!EO103</f>
        <v>9.351007026677516E-7</v>
      </c>
      <c r="EP102" s="33"/>
      <c r="EQ102" s="33">
        <f>all!EQ103</f>
        <v>199.92920776914616</v>
      </c>
    </row>
    <row r="103" spans="1:147" s="3" customFormat="1">
      <c r="A103" s="33" t="str">
        <f>all!A104</f>
        <v>LM-JB-7D-25</v>
      </c>
      <c r="B103" s="33" t="str">
        <f>all!B104</f>
        <v>Fakos</v>
      </c>
      <c r="C103" s="33" t="str">
        <f>all!C104</f>
        <v>epithermal</v>
      </c>
      <c r="D103" s="33" t="str">
        <f>all!D104</f>
        <v>epithermal IS</v>
      </c>
      <c r="E103" s="33" t="str">
        <f>all!E104</f>
        <v>pyrite</v>
      </c>
      <c r="F103" s="33" t="str">
        <f>all!F104</f>
        <v>subhedral, inclusions</v>
      </c>
      <c r="G103" s="33">
        <f>all!G104</f>
        <v>17.050463282911998</v>
      </c>
      <c r="H103" s="33">
        <f>all!H104</f>
        <v>505580.15423484799</v>
      </c>
      <c r="I103" s="33">
        <f>all!I104</f>
        <v>11.5246893003906</v>
      </c>
      <c r="J103" s="33">
        <f>all!J104</f>
        <v>0.31278286036823499</v>
      </c>
      <c r="K103" s="33">
        <f>all!K104</f>
        <v>12.419864411307501</v>
      </c>
      <c r="L103" s="33">
        <f>all!L104</f>
        <v>1.5861274656945601</v>
      </c>
      <c r="M103" s="33">
        <f>all!M104</f>
        <v>4.7730854117137102E-2</v>
      </c>
      <c r="N103" s="33">
        <f>all!N104</f>
        <v>0.82947390837944002</v>
      </c>
      <c r="O103" s="33">
        <f>all!O104</f>
        <v>5.5357777351223199</v>
      </c>
      <c r="P103" s="33">
        <f>all!P104</f>
        <v>108.20531622687101</v>
      </c>
      <c r="Q103" s="33">
        <f>all!Q104</f>
        <v>1.8530445847991999E-2</v>
      </c>
      <c r="R103" s="33">
        <f>all!R104</f>
        <v>0.10700508899616799</v>
      </c>
      <c r="S103" s="33">
        <f>all!S104</f>
        <v>7.5410343759190002E-3</v>
      </c>
      <c r="T103" s="33">
        <f>all!T104</f>
        <v>0.133585280146538</v>
      </c>
      <c r="U103" s="33">
        <f>all!U104</f>
        <v>4.9121511242414602E-2</v>
      </c>
      <c r="V103" s="33">
        <f>all!V104</f>
        <v>14.424853447838199</v>
      </c>
      <c r="W103" s="33">
        <f>all!W104</f>
        <v>4.0098968599079597E-2</v>
      </c>
      <c r="X103" s="33">
        <f>all!X104</f>
        <v>1.8231720568259498E-2</v>
      </c>
      <c r="Y103" s="33">
        <f>all!Y104</f>
        <v>0.215376011339797</v>
      </c>
      <c r="Z103" s="33">
        <f>all!Z104</f>
        <v>8.8216814081477201E-3</v>
      </c>
      <c r="AA103" s="33">
        <f>all!AA104</f>
        <v>36.84565479969951</v>
      </c>
      <c r="AB103" s="33">
        <f>all!AB104</f>
        <v>502.40189496385625</v>
      </c>
      <c r="AC103" s="33">
        <f>all!AC104</f>
        <v>4.0959442759063006E-2</v>
      </c>
      <c r="AD103" s="33">
        <f>all!AD104</f>
        <v>2.0818554956191622</v>
      </c>
      <c r="AE103" s="33">
        <f>all!AE104</f>
        <v>8.4650655636367311E-2</v>
      </c>
      <c r="AF103" s="33">
        <f>all!AF104</f>
        <v>0.22807327026274987</v>
      </c>
      <c r="AG103" s="33">
        <f>all!AG104</f>
        <v>1.6078911426587403E-3</v>
      </c>
      <c r="AH103" s="33">
        <f>all!AH104</f>
        <v>8.6037649841869637E-2</v>
      </c>
      <c r="AI103" s="33">
        <f>all!AI104</f>
        <v>7.6545936972450374E-4</v>
      </c>
      <c r="AJ103" s="33">
        <f>all!AJ104</f>
        <v>9.3890007276121246</v>
      </c>
      <c r="AK103" s="33">
        <f>all!AK104</f>
        <v>1.5819706799073169E-3</v>
      </c>
      <c r="AL103" s="33">
        <f>all!AL104</f>
        <v>4.2622850787612772E-3</v>
      </c>
      <c r="AM103" s="33">
        <f>all!AM104</f>
        <v>1.6078911426587403E-3</v>
      </c>
      <c r="AN103" s="33"/>
      <c r="AO103" s="33"/>
      <c r="AP103" s="33">
        <f>all!AP104</f>
        <v>0.50086325097106299</v>
      </c>
      <c r="AQ103" s="33">
        <f>all!AQ104</f>
        <v>10.458256224012599</v>
      </c>
      <c r="AR103" s="33">
        <f>all!AR104</f>
        <v>2.71809831404334E-2</v>
      </c>
      <c r="AS103" s="33">
        <f>all!AS104</f>
        <v>0.31278286036823499</v>
      </c>
      <c r="AT103" s="33">
        <f>all!AT104</f>
        <v>0.309034198498437</v>
      </c>
      <c r="AU103" s="33">
        <f>all!AU104</f>
        <v>1.5861274656945601</v>
      </c>
      <c r="AV103" s="33">
        <f>all!AV104</f>
        <v>4.7730854117137102E-2</v>
      </c>
      <c r="AW103" s="33">
        <f>all!AW104</f>
        <v>0.65083999558137096</v>
      </c>
      <c r="AX103" s="33">
        <f>all!AX104</f>
        <v>0.321842480031584</v>
      </c>
      <c r="AY103" s="33">
        <f>all!AY104</f>
        <v>1.7807667541854599</v>
      </c>
      <c r="AZ103" s="33">
        <f>all!AZ104</f>
        <v>1.6809636624118999E-2</v>
      </c>
      <c r="BA103" s="33">
        <f>all!BA104</f>
        <v>0.10700508899616799</v>
      </c>
      <c r="BB103" s="33">
        <f>all!BB104</f>
        <v>7.9952243284172296E-3</v>
      </c>
      <c r="BC103" s="33">
        <f>all!BC104</f>
        <v>0.133585280146538</v>
      </c>
      <c r="BD103" s="33">
        <f>all!BD104</f>
        <v>4.9121511242414602E-2</v>
      </c>
      <c r="BE103" s="33">
        <f>all!BE104</f>
        <v>0.32774431344342297</v>
      </c>
      <c r="BF103" s="33">
        <f>all!BF104</f>
        <v>2.1441111161434E-2</v>
      </c>
      <c r="BG103" s="33">
        <f>all!BG104</f>
        <v>1.8231720568259498E-2</v>
      </c>
      <c r="BH103" s="33">
        <f>all!BH104</f>
        <v>0.215376011339797</v>
      </c>
      <c r="BI103" s="33">
        <f>all!BI104</f>
        <v>8.8216814081477201E-3</v>
      </c>
      <c r="BJ103" s="33"/>
      <c r="BK103" s="33">
        <f>all!BK104</f>
        <v>1.6450710092060099</v>
      </c>
      <c r="BL103" s="33">
        <f>all!BL104</f>
        <v>44598.140806203999</v>
      </c>
      <c r="BM103" s="33">
        <f>all!BM104</f>
        <v>0.97438169031760502</v>
      </c>
      <c r="BN103" s="33">
        <f>all!BN104</f>
        <v>0.40762637522545397</v>
      </c>
      <c r="BO103" s="33">
        <f>all!BO104</f>
        <v>4.2579172664219698</v>
      </c>
      <c r="BP103" s="33">
        <f>all!BP104</f>
        <v>0.49569148729011803</v>
      </c>
      <c r="BQ103" s="33">
        <f>all!BQ104</f>
        <v>3.2473994483910397E-2</v>
      </c>
      <c r="BR103" s="33">
        <f>all!BR104</f>
        <v>0.74663809277652105</v>
      </c>
      <c r="BS103" s="33">
        <f>all!BS104</f>
        <v>1.90049827659144</v>
      </c>
      <c r="BT103" s="33">
        <f>all!BT104</f>
        <v>2.3580429890415</v>
      </c>
      <c r="BU103" s="33">
        <f>all!BU104</f>
        <v>4.5042077656343001E-2</v>
      </c>
      <c r="BV103" s="33">
        <f>all!BV104</f>
        <v>1.96462431946804E-3</v>
      </c>
      <c r="BW103" s="33">
        <f>all!BW104</f>
        <v>6.3403841100995598E-3</v>
      </c>
      <c r="BX103" s="33">
        <f>all!BX104</f>
        <v>2.8352203354218598E-2</v>
      </c>
      <c r="BY103" s="33">
        <f>all!BY104</f>
        <v>2.21809160346601E-2</v>
      </c>
      <c r="BZ103" s="33">
        <f>all!BZ104</f>
        <v>2.5490230907229998</v>
      </c>
      <c r="CA103" s="33">
        <f>all!CA104</f>
        <v>3.5576229047646797E-2</v>
      </c>
      <c r="CB103" s="33">
        <f>all!CB104</f>
        <v>6.60584325004705E-3</v>
      </c>
      <c r="CC103" s="33">
        <f>all!CC104</f>
        <v>5.0384365346450702E-2</v>
      </c>
      <c r="CD103" s="33">
        <f>all!CD104</f>
        <v>1.3371041426689399E-2</v>
      </c>
      <c r="CE103" s="33"/>
      <c r="CF103" s="33">
        <f>all!CF104</f>
        <v>17.050463282911998</v>
      </c>
      <c r="CG103" s="33">
        <f>all!CG104</f>
        <v>505580.15423484799</v>
      </c>
      <c r="CH103" s="33">
        <f>all!CH104</f>
        <v>11.5246893003906</v>
      </c>
      <c r="CI103" s="33">
        <f>all!CI104</f>
        <v>0.31278286036823499</v>
      </c>
      <c r="CJ103" s="33">
        <f>all!CJ104</f>
        <v>12.419864411307501</v>
      </c>
      <c r="CK103" s="33">
        <f>all!CK104</f>
        <v>1.5861274656945601</v>
      </c>
      <c r="CL103" s="33">
        <f>all!CL104</f>
        <v>4.7730854117137102E-2</v>
      </c>
      <c r="CM103" s="33">
        <f>all!CM104</f>
        <v>0.82947390837944002</v>
      </c>
      <c r="CN103" s="33">
        <f>all!CN104</f>
        <v>5.5357777351223199</v>
      </c>
      <c r="CO103" s="33">
        <f>all!CO104</f>
        <v>108.20531622687101</v>
      </c>
      <c r="CP103" s="33">
        <f>all!CP104</f>
        <v>1.8530445847991999E-2</v>
      </c>
      <c r="CQ103" s="33">
        <f>all!CQ104</f>
        <v>0.10700508899616799</v>
      </c>
      <c r="CR103" s="33">
        <f>all!CR104</f>
        <v>7.5410343759190002E-3</v>
      </c>
      <c r="CS103" s="33">
        <f>all!CS104</f>
        <v>0.133585280146538</v>
      </c>
      <c r="CT103" s="33">
        <f>all!CT104</f>
        <v>4.9121511242414602E-2</v>
      </c>
      <c r="CU103" s="33">
        <f>all!CU104</f>
        <v>14.424853447838199</v>
      </c>
      <c r="CV103" s="33">
        <f>all!CV104</f>
        <v>4.0098968599079597E-2</v>
      </c>
      <c r="CW103" s="33">
        <f>all!CW104</f>
        <v>1.8231720568259498E-2</v>
      </c>
      <c r="CX103" s="33">
        <f>all!CX104</f>
        <v>0.215376011339797</v>
      </c>
      <c r="CY103" s="33">
        <f>all!CY104</f>
        <v>8.8216814081477201E-3</v>
      </c>
      <c r="CZ103" s="33"/>
      <c r="DA103" s="33">
        <f>all!DA104</f>
        <v>0.31035800493956384</v>
      </c>
      <c r="DB103" s="33">
        <f>all!DB104</f>
        <v>9053.2752123708124</v>
      </c>
      <c r="DC103" s="33">
        <f>all!DC104</f>
        <v>0.19555512513134532</v>
      </c>
      <c r="DD103" s="33">
        <f>all!DD104</f>
        <v>5.3290976560948083E-3</v>
      </c>
      <c r="DE103" s="33">
        <f>all!DE104</f>
        <v>0.19544683239397445</v>
      </c>
      <c r="DF103" s="33">
        <f>all!DF104</f>
        <v>2.4256422475830555E-2</v>
      </c>
      <c r="DG103" s="33">
        <f>all!DG104</f>
        <v>6.8457831873466575E-4</v>
      </c>
      <c r="DH103" s="33">
        <f>all!DH104</f>
        <v>1.1423686935400634E-2</v>
      </c>
      <c r="DI103" s="33">
        <f>all!DI104</f>
        <v>7.3887606980127488E-2</v>
      </c>
      <c r="DJ103" s="33">
        <f>all!DJ104</f>
        <v>1.3703814111812438</v>
      </c>
      <c r="DK103" s="33">
        <f>all!DK104</f>
        <v>1.7178784709480642E-4</v>
      </c>
      <c r="DL103" s="33">
        <f>all!DL104</f>
        <v>9.5190941274579883E-4</v>
      </c>
      <c r="DM103" s="33">
        <f>all!DM104</f>
        <v>6.5678154783387622E-5</v>
      </c>
      <c r="DN103" s="33">
        <f>all!DN104</f>
        <v>1.1253077259416899E-3</v>
      </c>
      <c r="DO103" s="33">
        <f>all!DO104</f>
        <v>4.0342896881089522E-4</v>
      </c>
      <c r="DP103" s="33">
        <f>all!DP104</f>
        <v>0.113047440813779</v>
      </c>
      <c r="DQ103" s="33">
        <f>all!DQ104</f>
        <v>2.0358263166552694E-4</v>
      </c>
      <c r="DR103" s="33">
        <f>all!DR104</f>
        <v>8.9203572739355406E-5</v>
      </c>
      <c r="DS103" s="33">
        <f>all!DS104</f>
        <v>1.0394595141882095E-3</v>
      </c>
      <c r="DT103" s="33">
        <f>all!DT104</f>
        <v>4.2212964720170003E-5</v>
      </c>
      <c r="DU103" s="33"/>
      <c r="DV103" s="33">
        <f>all!DV104</f>
        <v>3.4268670269812281E-3</v>
      </c>
      <c r="DW103" s="33">
        <f>all!DW104</f>
        <v>99.963170975729795</v>
      </c>
      <c r="DX103" s="33">
        <f>all!DX104</f>
        <v>2.159252861547078E-3</v>
      </c>
      <c r="DY103" s="33">
        <f>all!DY104</f>
        <v>5.8842075121569477E-5</v>
      </c>
      <c r="DZ103" s="33">
        <f>all!DZ104</f>
        <v>2.158057130149623E-3</v>
      </c>
      <c r="EA103" s="33">
        <f>all!EA104</f>
        <v>2.6783112744630763E-4</v>
      </c>
      <c r="EB103" s="33">
        <f>all!EB104</f>
        <v>7.5588798436660309E-6</v>
      </c>
      <c r="EC103" s="33">
        <f>all!EC104</f>
        <v>1.2613644714304652E-4</v>
      </c>
      <c r="ED103" s="33">
        <f>all!ED104</f>
        <v>8.1584170549122217E-4</v>
      </c>
      <c r="EE103" s="33">
        <f>all!EE104</f>
        <v>1.5131283220097661E-2</v>
      </c>
      <c r="EF103" s="33">
        <f>all!EF104</f>
        <v>1.8968226998363447E-6</v>
      </c>
      <c r="EG103" s="33">
        <f>all!EG104</f>
        <v>1.0510658424443945E-5</v>
      </c>
      <c r="EH103" s="33">
        <f>all!EH104</f>
        <v>7.2519573988107219E-7</v>
      </c>
      <c r="EI103" s="33">
        <f>all!EI104</f>
        <v>1.2425263340598353E-5</v>
      </c>
      <c r="EJ103" s="33">
        <f>all!EJ104</f>
        <v>4.4545248034324406E-6</v>
      </c>
      <c r="EK103" s="33">
        <f>all!EK104</f>
        <v>1.2482312079715471E-3</v>
      </c>
      <c r="EL103" s="33">
        <f>all!EL104</f>
        <v>2.2478898453304356E-6</v>
      </c>
      <c r="EM103" s="33">
        <f>all!EM104</f>
        <v>9.8495536523681905E-7</v>
      </c>
      <c r="EN103" s="33">
        <f>all!EN104</f>
        <v>1.1477356724686862E-5</v>
      </c>
      <c r="EO103" s="33">
        <f>all!EO104</f>
        <v>4.661011303344401E-7</v>
      </c>
      <c r="EP103" s="33"/>
      <c r="EQ103" s="33">
        <f>all!EQ104</f>
        <v>199.92634195145959</v>
      </c>
    </row>
    <row r="104" spans="1:147" s="3" customFormat="1">
      <c r="A104" s="33" t="str">
        <f>all!A105</f>
        <v>LM-JB-7D-26</v>
      </c>
      <c r="B104" s="33" t="str">
        <f>all!B105</f>
        <v>Fakos</v>
      </c>
      <c r="C104" s="33" t="str">
        <f>all!C105</f>
        <v>epithermal</v>
      </c>
      <c r="D104" s="33" t="str">
        <f>all!D105</f>
        <v>epithermal IS</v>
      </c>
      <c r="E104" s="33" t="str">
        <f>all!E105</f>
        <v>pyrite</v>
      </c>
      <c r="F104" s="33" t="str">
        <f>all!F105</f>
        <v>subhedral, inclusions</v>
      </c>
      <c r="G104" s="33">
        <f>all!G105</f>
        <v>18.589000251394999</v>
      </c>
      <c r="H104" s="33">
        <f>all!H105</f>
        <v>497980.28443833999</v>
      </c>
      <c r="I104" s="33">
        <f>all!I105</f>
        <v>1478.69715313248</v>
      </c>
      <c r="J104" s="33">
        <f>all!J105</f>
        <v>2.6640062183402402</v>
      </c>
      <c r="K104" s="33">
        <f>all!K105</f>
        <v>38.824558242709998</v>
      </c>
      <c r="L104" s="33">
        <f>all!L105</f>
        <v>1.06737766373264</v>
      </c>
      <c r="M104" s="33">
        <f>all!M105</f>
        <v>9.5674711343586197E-2</v>
      </c>
      <c r="N104" s="33">
        <f>all!N105</f>
        <v>0.44338649310099498</v>
      </c>
      <c r="O104" s="33">
        <f>all!O105</f>
        <v>23.205316030976199</v>
      </c>
      <c r="P104" s="33">
        <f>all!P105</f>
        <v>62.404875698197799</v>
      </c>
      <c r="Q104" s="33">
        <f>all!Q105</f>
        <v>0.12526946004381101</v>
      </c>
      <c r="R104" s="33">
        <f>all!R105</f>
        <v>0.108424371423556</v>
      </c>
      <c r="S104" s="33">
        <f>all!S105</f>
        <v>9.0610953601448305E-3</v>
      </c>
      <c r="T104" s="33">
        <f>all!T105</f>
        <v>0.143702121957547</v>
      </c>
      <c r="U104" s="33">
        <f>all!U105</f>
        <v>0.81664618346809303</v>
      </c>
      <c r="V104" s="33">
        <f>all!V105</f>
        <v>19.812768519081999</v>
      </c>
      <c r="W104" s="33">
        <f>all!W105</f>
        <v>2.99781524230898E-2</v>
      </c>
      <c r="X104" s="33">
        <f>all!X105</f>
        <v>1.6474016664394901E-2</v>
      </c>
      <c r="Y104" s="33">
        <f>all!Y105</f>
        <v>25.453245323827002</v>
      </c>
      <c r="Z104" s="33">
        <f>all!Z105</f>
        <v>0.45175823270705101</v>
      </c>
      <c r="AA104" s="33">
        <f>all!AA105</f>
        <v>555.06520328385534</v>
      </c>
      <c r="AB104" s="33">
        <f>all!AB105</f>
        <v>2.4517453434427106</v>
      </c>
      <c r="AC104" s="33">
        <f>all!AC105</f>
        <v>1.7748551391368401E-2</v>
      </c>
      <c r="AD104" s="33">
        <f>all!AD105</f>
        <v>63.722344964343684</v>
      </c>
      <c r="AE104" s="33">
        <f>all!AE105</f>
        <v>6.4722656992479593E-4</v>
      </c>
      <c r="AF104" s="33">
        <f>all!AF105</f>
        <v>3.20841673852734E-2</v>
      </c>
      <c r="AG104" s="33">
        <f>all!AG105</f>
        <v>8.4716102806067838E-5</v>
      </c>
      <c r="AH104" s="33">
        <f>all!AH105</f>
        <v>4.9215515919514277E-3</v>
      </c>
      <c r="AI104" s="33">
        <f>all!AI105</f>
        <v>3.0551099104373329E-4</v>
      </c>
      <c r="AJ104" s="33">
        <f>all!AJ105</f>
        <v>4.2202607590066006E-2</v>
      </c>
      <c r="AK104" s="33">
        <f>all!AK105</f>
        <v>1.1140899696395747E-5</v>
      </c>
      <c r="AL104" s="33">
        <f>all!AL105</f>
        <v>5.5227412978925763E-4</v>
      </c>
      <c r="AM104" s="33">
        <f>all!AM105</f>
        <v>8.4716102806067838E-5</v>
      </c>
      <c r="AN104" s="33"/>
      <c r="AO104" s="33"/>
      <c r="AP104" s="33">
        <f>all!AP105</f>
        <v>0.32868006057815202</v>
      </c>
      <c r="AQ104" s="33">
        <f>all!AQ105</f>
        <v>10.749122426648</v>
      </c>
      <c r="AR104" s="33">
        <f>all!AR105</f>
        <v>5.9404558343742801E-2</v>
      </c>
      <c r="AS104" s="33">
        <f>all!AS105</f>
        <v>0.30367396875902403</v>
      </c>
      <c r="AT104" s="33">
        <f>all!AT105</f>
        <v>0.35904354321717102</v>
      </c>
      <c r="AU104" s="33">
        <f>all!AU105</f>
        <v>1.06737766373264</v>
      </c>
      <c r="AV104" s="33">
        <f>all!AV105</f>
        <v>9.5674711343586197E-2</v>
      </c>
      <c r="AW104" s="33">
        <f>all!AW105</f>
        <v>0.44338649310099498</v>
      </c>
      <c r="AX104" s="33">
        <f>all!AX105</f>
        <v>0.30363480680978999</v>
      </c>
      <c r="AY104" s="33">
        <f>all!AY105</f>
        <v>2.5028208823023901</v>
      </c>
      <c r="AZ104" s="33">
        <f>all!AZ105</f>
        <v>3.8143033785138503E-2</v>
      </c>
      <c r="BA104" s="33">
        <f>all!BA105</f>
        <v>0.108424371423556</v>
      </c>
      <c r="BB104" s="33">
        <f>all!BB105</f>
        <v>9.5496825748004905E-3</v>
      </c>
      <c r="BC104" s="33">
        <f>all!BC105</f>
        <v>0.143702121957547</v>
      </c>
      <c r="BD104" s="33">
        <f>all!BD105</f>
        <v>6.5167039509752597E-2</v>
      </c>
      <c r="BE104" s="33">
        <f>all!BE105</f>
        <v>0.22810307626168499</v>
      </c>
      <c r="BF104" s="33">
        <f>all!BF105</f>
        <v>2.99781524230898E-2</v>
      </c>
      <c r="BG104" s="33">
        <f>all!BG105</f>
        <v>1.6474016664394901E-2</v>
      </c>
      <c r="BH104" s="33">
        <f>all!BH105</f>
        <v>0.18910325423237401</v>
      </c>
      <c r="BI104" s="33">
        <f>all!BI105</f>
        <v>1.0582040051169301E-2</v>
      </c>
      <c r="BJ104" s="33"/>
      <c r="BK104" s="33">
        <f>all!BK105</f>
        <v>1.3278789336708201</v>
      </c>
      <c r="BL104" s="33">
        <f>all!BL105</f>
        <v>48974.010575191802</v>
      </c>
      <c r="BM104" s="33">
        <f>all!BM105</f>
        <v>455.13035367531501</v>
      </c>
      <c r="BN104" s="33">
        <f>all!BN105</f>
        <v>0.42494892268928203</v>
      </c>
      <c r="BO104" s="33">
        <f>all!BO105</f>
        <v>4.2418225867252897</v>
      </c>
      <c r="BP104" s="33">
        <f>all!BP105</f>
        <v>0.49913063240264499</v>
      </c>
      <c r="BQ104" s="33">
        <f>all!BQ105</f>
        <v>5.8939161267048103E-2</v>
      </c>
      <c r="BR104" s="33">
        <f>all!BR105</f>
        <v>0.55267139126782205</v>
      </c>
      <c r="BS104" s="33">
        <f>all!BS105</f>
        <v>2.5938034979665598</v>
      </c>
      <c r="BT104" s="33">
        <f>all!BT105</f>
        <v>19.754869521226301</v>
      </c>
      <c r="BU104" s="33">
        <f>all!BU105</f>
        <v>0.18926233456894001</v>
      </c>
      <c r="BV104" s="33">
        <f>all!BV105</f>
        <v>3.0477182087802202E-3</v>
      </c>
      <c r="BW104" s="33">
        <f>all!BW105</f>
        <v>1.34618548327503E-2</v>
      </c>
      <c r="BX104" s="33">
        <f>all!BX105</f>
        <v>5.49793796072508E-2</v>
      </c>
      <c r="BY104" s="33">
        <f>all!BY105</f>
        <v>0.94050306256171601</v>
      </c>
      <c r="BZ104" s="33">
        <f>all!BZ105</f>
        <v>1.4296340058179799</v>
      </c>
      <c r="CA104" s="33">
        <f>all!CA105</f>
        <v>2.67238629493241E-2</v>
      </c>
      <c r="CB104" s="33">
        <f>all!CB105</f>
        <v>1.2177864418262799E-2</v>
      </c>
      <c r="CC104" s="33">
        <f>all!CC105</f>
        <v>35.246274437236501</v>
      </c>
      <c r="CD104" s="33">
        <f>all!CD105</f>
        <v>0.50921745226103299</v>
      </c>
      <c r="CE104" s="33"/>
      <c r="CF104" s="33">
        <f>all!CF105</f>
        <v>18.589000251394999</v>
      </c>
      <c r="CG104" s="33">
        <f>all!CG105</f>
        <v>497980.28443833999</v>
      </c>
      <c r="CH104" s="33">
        <f>all!CH105</f>
        <v>1478.69715313248</v>
      </c>
      <c r="CI104" s="33">
        <f>all!CI105</f>
        <v>2.6640062183402402</v>
      </c>
      <c r="CJ104" s="33">
        <f>all!CJ105</f>
        <v>38.824558242709998</v>
      </c>
      <c r="CK104" s="33">
        <f>all!CK105</f>
        <v>1.06737766373264</v>
      </c>
      <c r="CL104" s="33">
        <f>all!CL105</f>
        <v>9.5674711343586197E-2</v>
      </c>
      <c r="CM104" s="33">
        <f>all!CM105</f>
        <v>0.44338649310099498</v>
      </c>
      <c r="CN104" s="33">
        <f>all!CN105</f>
        <v>23.205316030976199</v>
      </c>
      <c r="CO104" s="33">
        <f>all!CO105</f>
        <v>62.404875698197799</v>
      </c>
      <c r="CP104" s="33">
        <f>all!CP105</f>
        <v>0.12526946004381101</v>
      </c>
      <c r="CQ104" s="33">
        <f>all!CQ105</f>
        <v>0.108424371423556</v>
      </c>
      <c r="CR104" s="33">
        <f>all!CR105</f>
        <v>9.0610953601448305E-3</v>
      </c>
      <c r="CS104" s="33">
        <f>all!CS105</f>
        <v>0.143702121957547</v>
      </c>
      <c r="CT104" s="33">
        <f>all!CT105</f>
        <v>0.81664618346809303</v>
      </c>
      <c r="CU104" s="33">
        <f>all!CU105</f>
        <v>19.812768519081999</v>
      </c>
      <c r="CV104" s="33">
        <f>all!CV105</f>
        <v>2.99781524230898E-2</v>
      </c>
      <c r="CW104" s="33">
        <f>all!CW105</f>
        <v>1.6474016664394901E-2</v>
      </c>
      <c r="CX104" s="33">
        <f>all!CX105</f>
        <v>25.453245323827002</v>
      </c>
      <c r="CY104" s="33">
        <f>all!CY105</f>
        <v>0.45175823270705101</v>
      </c>
      <c r="CZ104" s="33"/>
      <c r="DA104" s="33">
        <f>all!DA105</f>
        <v>0.33836294862591498</v>
      </c>
      <c r="DB104" s="33">
        <f>all!DB105</f>
        <v>8917.1865778196789</v>
      </c>
      <c r="DC104" s="33">
        <f>all!DC105</f>
        <v>25.091071808971513</v>
      </c>
      <c r="DD104" s="33">
        <f>all!DD105</f>
        <v>4.5388514182859406E-2</v>
      </c>
      <c r="DE104" s="33">
        <f>all!DE105</f>
        <v>0.61096777519765211</v>
      </c>
      <c r="DF104" s="33">
        <f>all!DF105</f>
        <v>1.6323255294886679E-2</v>
      </c>
      <c r="DG104" s="33">
        <f>all!DG105</f>
        <v>1.3722116280651462E-3</v>
      </c>
      <c r="DH104" s="33">
        <f>all!DH105</f>
        <v>6.1064108676627876E-3</v>
      </c>
      <c r="DI104" s="33">
        <f>all!DI105</f>
        <v>0.30972798273096408</v>
      </c>
      <c r="DJ104" s="33">
        <f>all!DJ105</f>
        <v>0.79033530519500761</v>
      </c>
      <c r="DK104" s="33">
        <f>all!DK105</f>
        <v>1.1613196479018932E-3</v>
      </c>
      <c r="DL104" s="33">
        <f>all!DL105</f>
        <v>9.6453524498097158E-4</v>
      </c>
      <c r="DM104" s="33">
        <f>all!DM105</f>
        <v>7.8917028341765502E-5</v>
      </c>
      <c r="DN104" s="33">
        <f>all!DN105</f>
        <v>1.2105308900475697E-3</v>
      </c>
      <c r="DO104" s="33">
        <f>all!DO105</f>
        <v>6.7070153044357182E-3</v>
      </c>
      <c r="DP104" s="33">
        <f>all!DP105</f>
        <v>0.15527248055706896</v>
      </c>
      <c r="DQ104" s="33">
        <f>all!DQ105</f>
        <v>1.5219920551530093E-4</v>
      </c>
      <c r="DR104" s="33">
        <f>all!DR105</f>
        <v>8.0603535926834053E-5</v>
      </c>
      <c r="DS104" s="33">
        <f>all!DS105</f>
        <v>0.12284384808796817</v>
      </c>
      <c r="DT104" s="33">
        <f>all!DT105</f>
        <v>2.1617255778128598E-3</v>
      </c>
      <c r="DU104" s="33"/>
      <c r="DV104" s="33">
        <f>all!DV105</f>
        <v>3.782401297502585E-3</v>
      </c>
      <c r="DW104" s="33">
        <f>all!DW105</f>
        <v>99.681062063645086</v>
      </c>
      <c r="DX104" s="33">
        <f>all!DX105</f>
        <v>0.28048136757109376</v>
      </c>
      <c r="DY104" s="33">
        <f>all!DY105</f>
        <v>5.0737699158297624E-4</v>
      </c>
      <c r="DZ104" s="33">
        <f>all!DZ105</f>
        <v>6.8297232750349508E-3</v>
      </c>
      <c r="EA104" s="33">
        <f>all!EA105</f>
        <v>1.8247004365452737E-4</v>
      </c>
      <c r="EB104" s="33">
        <f>all!EB105</f>
        <v>1.533931260357927E-5</v>
      </c>
      <c r="EC104" s="33">
        <f>all!EC105</f>
        <v>6.8260713777107204E-5</v>
      </c>
      <c r="ED104" s="33">
        <f>all!ED105</f>
        <v>3.4623043938822417E-3</v>
      </c>
      <c r="EE104" s="33">
        <f>all!EE105</f>
        <v>8.8347890806941172E-3</v>
      </c>
      <c r="EF104" s="33">
        <f>all!EF105</f>
        <v>1.2981849699789917E-5</v>
      </c>
      <c r="EG104" s="33">
        <f>all!EG105</f>
        <v>1.0782088810014533E-5</v>
      </c>
      <c r="EH104" s="33">
        <f>all!EH105</f>
        <v>8.821765846619073E-7</v>
      </c>
      <c r="EI104" s="33">
        <f>all!EI105</f>
        <v>1.3531959181041981E-5</v>
      </c>
      <c r="EJ104" s="33">
        <f>all!EJ105</f>
        <v>7.4974590134318234E-5</v>
      </c>
      <c r="EK104" s="33">
        <f>all!EK105</f>
        <v>1.7357185067411408E-3</v>
      </c>
      <c r="EL104" s="33">
        <f>all!EL105</f>
        <v>1.7013638010832902E-6</v>
      </c>
      <c r="EM104" s="33">
        <f>all!EM105</f>
        <v>9.0102926490930564E-7</v>
      </c>
      <c r="EN104" s="33">
        <f>all!EN105</f>
        <v>1.3732139771362496E-3</v>
      </c>
      <c r="EO104" s="33">
        <f>all!EO105</f>
        <v>2.4164920135518798E-5</v>
      </c>
      <c r="EP104" s="33"/>
      <c r="EQ104" s="33">
        <f>all!EQ105</f>
        <v>199.36212412729017</v>
      </c>
    </row>
    <row r="105" spans="1:147" s="3" customFormat="1">
      <c r="A105" s="33" t="str">
        <f>all!A106</f>
        <v>LM-JB-7D-27</v>
      </c>
      <c r="B105" s="33" t="str">
        <f>all!B106</f>
        <v>Fakos</v>
      </c>
      <c r="C105" s="33" t="str">
        <f>all!C106</f>
        <v>epithermal</v>
      </c>
      <c r="D105" s="33" t="str">
        <f>all!D106</f>
        <v>epithermal IS</v>
      </c>
      <c r="E105" s="33" t="str">
        <f>all!E106</f>
        <v>pyrite</v>
      </c>
      <c r="F105" s="33" t="str">
        <f>all!F106</f>
        <v>subhedral, inclusions</v>
      </c>
      <c r="G105" s="33">
        <f>all!G106</f>
        <v>15.504605971511801</v>
      </c>
      <c r="H105" s="33">
        <f>all!H106</f>
        <v>489875.07513357</v>
      </c>
      <c r="I105" s="33">
        <f>all!I106</f>
        <v>2.9635481185910501E-2</v>
      </c>
      <c r="J105" s="33">
        <f>all!J106</f>
        <v>0.35259094525949097</v>
      </c>
      <c r="K105" s="33">
        <f>all!K106</f>
        <v>30.468521373257801</v>
      </c>
      <c r="L105" s="33">
        <f>all!L106</f>
        <v>1.22948659747247</v>
      </c>
      <c r="M105" s="33">
        <f>all!M106</f>
        <v>5.5117990325387098E-2</v>
      </c>
      <c r="N105" s="33">
        <f>all!N106</f>
        <v>0.83857936466862304</v>
      </c>
      <c r="O105" s="33">
        <f>all!O106</f>
        <v>64.947627113547895</v>
      </c>
      <c r="P105" s="33">
        <f>all!P106</f>
        <v>209.227564634678</v>
      </c>
      <c r="Q105" s="33">
        <f>all!Q106</f>
        <v>4.6615750137831299E-2</v>
      </c>
      <c r="R105" s="33">
        <f>all!R106</f>
        <v>0.20629221064132899</v>
      </c>
      <c r="S105" s="33">
        <f>all!S106</f>
        <v>1.662214246594115E-2</v>
      </c>
      <c r="T105" s="33">
        <f>all!T106</f>
        <v>7.7515708161867897E-2</v>
      </c>
      <c r="U105" s="33">
        <f>all!U106</f>
        <v>5.0633663453452597E-2</v>
      </c>
      <c r="V105" s="33">
        <f>all!V106</f>
        <v>5.2360370723396601</v>
      </c>
      <c r="W105" s="33">
        <f>all!W106</f>
        <v>4.4994077730029697E-2</v>
      </c>
      <c r="X105" s="33">
        <f>all!X106</f>
        <v>1.8449928496299201E-2</v>
      </c>
      <c r="Y105" s="33">
        <f>all!Y106</f>
        <v>2.3474156597374498</v>
      </c>
      <c r="Z105" s="33">
        <f>all!Z106</f>
        <v>0.13282800962760499</v>
      </c>
      <c r="AA105" s="33">
        <f>all!AA106</f>
        <v>8.405060193505573E-2</v>
      </c>
      <c r="AB105" s="33">
        <f>all!AB106</f>
        <v>89.131025332803375</v>
      </c>
      <c r="AC105" s="33">
        <f>all!AC106</f>
        <v>5.6584784665899918E-2</v>
      </c>
      <c r="AD105" s="33">
        <f>all!AD106</f>
        <v>4.5629813594419405E-4</v>
      </c>
      <c r="AE105" s="33">
        <f>all!AE106</f>
        <v>7.859676840684773E-3</v>
      </c>
      <c r="AF105" s="33">
        <f>all!AF106</f>
        <v>2.1569960668625595E-2</v>
      </c>
      <c r="AG105" s="33">
        <f>all!AG106</f>
        <v>1.5729709210860956</v>
      </c>
      <c r="AH105" s="33">
        <f>all!AH106</f>
        <v>1.9858328006146602E-2</v>
      </c>
      <c r="AI105" s="33">
        <f>all!AI106</f>
        <v>4.4820601627604066</v>
      </c>
      <c r="AJ105" s="33">
        <f>all!AJ106</f>
        <v>7060.0360197340196</v>
      </c>
      <c r="AK105" s="33">
        <f>all!AK106</f>
        <v>0.6225621369384341</v>
      </c>
      <c r="AL105" s="33">
        <f>all!AL106</f>
        <v>1.7085487202254437</v>
      </c>
      <c r="AM105" s="33">
        <f>all!AM106</f>
        <v>1.5729709210860956</v>
      </c>
      <c r="AN105" s="33"/>
      <c r="AO105" s="33"/>
      <c r="AP105" s="33">
        <f>all!AP106</f>
        <v>0.21234189707915099</v>
      </c>
      <c r="AQ105" s="33">
        <f>all!AQ106</f>
        <v>7.52011724403207</v>
      </c>
      <c r="AR105" s="33">
        <f>all!AR106</f>
        <v>2.9635481185910501E-2</v>
      </c>
      <c r="AS105" s="33">
        <f>all!AS106</f>
        <v>0.35259094525949097</v>
      </c>
      <c r="AT105" s="33">
        <f>all!AT106</f>
        <v>0.32112526264843499</v>
      </c>
      <c r="AU105" s="33">
        <f>all!AU106</f>
        <v>1.22948659747247</v>
      </c>
      <c r="AV105" s="33">
        <f>all!AV106</f>
        <v>5.5117990325387098E-2</v>
      </c>
      <c r="AW105" s="33">
        <f>all!AW106</f>
        <v>0.58597536813064099</v>
      </c>
      <c r="AX105" s="33">
        <f>all!AX106</f>
        <v>0.25325063966988698</v>
      </c>
      <c r="AY105" s="33">
        <f>all!AY106</f>
        <v>1.5598556741092999</v>
      </c>
      <c r="AZ105" s="33">
        <f>all!AZ106</f>
        <v>2.0912959831236901E-2</v>
      </c>
      <c r="BA105" s="33">
        <f>all!BA106</f>
        <v>0.20629221064132899</v>
      </c>
      <c r="BB105" s="33">
        <f>all!BB106</f>
        <v>1.68856958736915E-2</v>
      </c>
      <c r="BC105" s="33">
        <f>all!BC106</f>
        <v>7.7515708161867897E-2</v>
      </c>
      <c r="BD105" s="33">
        <f>all!BD106</f>
        <v>5.0633663453452597E-2</v>
      </c>
      <c r="BE105" s="33">
        <f>all!BE106</f>
        <v>0.14806268285828</v>
      </c>
      <c r="BF105" s="33">
        <f>all!BF106</f>
        <v>4.4994077730029697E-2</v>
      </c>
      <c r="BG105" s="33">
        <f>all!BG106</f>
        <v>1.8449928496299201E-2</v>
      </c>
      <c r="BH105" s="33">
        <f>all!BH106</f>
        <v>0.114137710946021</v>
      </c>
      <c r="BI105" s="33">
        <f>all!BI106</f>
        <v>1.38661359563457E-2</v>
      </c>
      <c r="BJ105" s="33"/>
      <c r="BK105" s="33">
        <f>all!BK106</f>
        <v>2.51735501198575</v>
      </c>
      <c r="BL105" s="33">
        <f>all!BL106</f>
        <v>33359.297282612701</v>
      </c>
      <c r="BM105" s="33">
        <f>all!BM106</f>
        <v>4.5821776548530403E-2</v>
      </c>
      <c r="BN105" s="33">
        <f>all!BN106</f>
        <v>0.176783354887566</v>
      </c>
      <c r="BO105" s="33">
        <f>all!BO106</f>
        <v>2.9218941400866898</v>
      </c>
      <c r="BP105" s="33">
        <f>all!BP106</f>
        <v>0.61736642834139799</v>
      </c>
      <c r="BQ105" s="33">
        <f>all!BQ106</f>
        <v>4.4820017252571301E-2</v>
      </c>
      <c r="BR105" s="33">
        <f>all!BR106</f>
        <v>0.49374088962458001</v>
      </c>
      <c r="BS105" s="33">
        <f>all!BS106</f>
        <v>36.920227133984298</v>
      </c>
      <c r="BT105" s="33">
        <f>all!BT106</f>
        <v>45.728969516574303</v>
      </c>
      <c r="BU105" s="33">
        <f>all!BU106</f>
        <v>4.6109369133271398E-2</v>
      </c>
      <c r="BV105" s="33">
        <f>all!BV106</f>
        <v>9.320800056445E-2</v>
      </c>
      <c r="BW105" s="33">
        <f>all!BW106</f>
        <v>4.3311880564361497E-3</v>
      </c>
      <c r="BX105" s="33">
        <f>all!BX106</f>
        <v>5.1830280289346803E-2</v>
      </c>
      <c r="BY105" s="33">
        <f>all!BY106</f>
        <v>5.3860939012015198E-2</v>
      </c>
      <c r="BZ105" s="33">
        <f>all!BZ106</f>
        <v>1.63027936505116</v>
      </c>
      <c r="CA105" s="33">
        <f>all!CA106</f>
        <v>3.3053345471027298E-2</v>
      </c>
      <c r="CB105" s="33">
        <f>all!CB106</f>
        <v>4.6802673057147496E-3</v>
      </c>
      <c r="CC105" s="33">
        <f>all!CC106</f>
        <v>4.0689421052251999</v>
      </c>
      <c r="CD105" s="33">
        <f>all!CD106</f>
        <v>4.3821719156257301E-2</v>
      </c>
      <c r="CE105" s="33"/>
      <c r="CF105" s="33">
        <f>all!CF106</f>
        <v>15.504605971511801</v>
      </c>
      <c r="CG105" s="33">
        <f>all!CG106</f>
        <v>489875.07513357</v>
      </c>
      <c r="CH105" s="33">
        <f>all!CH106</f>
        <v>2.9635481185910501E-2</v>
      </c>
      <c r="CI105" s="33">
        <f>all!CI106</f>
        <v>0.35259094525949097</v>
      </c>
      <c r="CJ105" s="33">
        <f>all!CJ106</f>
        <v>30.468521373257801</v>
      </c>
      <c r="CK105" s="33">
        <f>all!CK106</f>
        <v>1.22948659747247</v>
      </c>
      <c r="CL105" s="33">
        <f>all!CL106</f>
        <v>5.5117990325387098E-2</v>
      </c>
      <c r="CM105" s="33">
        <f>all!CM106</f>
        <v>0.83857936466862304</v>
      </c>
      <c r="CN105" s="33">
        <f>all!CN106</f>
        <v>64.947627113547895</v>
      </c>
      <c r="CO105" s="33">
        <f>all!CO106</f>
        <v>209.227564634678</v>
      </c>
      <c r="CP105" s="33">
        <f>all!CP106</f>
        <v>4.6615750137831299E-2</v>
      </c>
      <c r="CQ105" s="33">
        <f>all!CQ106</f>
        <v>0.20629221064132899</v>
      </c>
      <c r="CR105" s="33">
        <f>all!CR106</f>
        <v>1.662214246594115E-2</v>
      </c>
      <c r="CS105" s="33">
        <f>all!CS106</f>
        <v>7.7515708161867897E-2</v>
      </c>
      <c r="CT105" s="33">
        <f>all!CT106</f>
        <v>5.0633663453452597E-2</v>
      </c>
      <c r="CU105" s="33">
        <f>all!CU106</f>
        <v>5.2360370723396601</v>
      </c>
      <c r="CV105" s="33">
        <f>all!CV106</f>
        <v>4.4994077730029697E-2</v>
      </c>
      <c r="CW105" s="33">
        <f>all!CW106</f>
        <v>1.8449928496299201E-2</v>
      </c>
      <c r="CX105" s="33">
        <f>all!CX106</f>
        <v>2.3474156597374498</v>
      </c>
      <c r="CY105" s="33">
        <f>all!CY106</f>
        <v>0.13282800962760499</v>
      </c>
      <c r="CZ105" s="33"/>
      <c r="DA105" s="33">
        <f>all!DA106</f>
        <v>0.28221981402200508</v>
      </c>
      <c r="DB105" s="33">
        <f>all!DB106</f>
        <v>8772.0489772328765</v>
      </c>
      <c r="DC105" s="33">
        <f>all!DC106</f>
        <v>5.0286563746598692E-4</v>
      </c>
      <c r="DD105" s="33">
        <f>all!DD106</f>
        <v>6.0073354969978057E-3</v>
      </c>
      <c r="DE105" s="33">
        <f>all!DE106</f>
        <v>0.47947190024954839</v>
      </c>
      <c r="DF105" s="33">
        <f>all!DF106</f>
        <v>1.8802364237230005E-2</v>
      </c>
      <c r="DG105" s="33">
        <f>all!DG106</f>
        <v>7.905280943933436E-4</v>
      </c>
      <c r="DH105" s="33">
        <f>all!DH106</f>
        <v>1.1549089170480968E-2</v>
      </c>
      <c r="DI105" s="33">
        <f>all!DI106</f>
        <v>0.86687453436055684</v>
      </c>
      <c r="DJ105" s="33">
        <f>all!DJ106</f>
        <v>2.6497918520096002</v>
      </c>
      <c r="DK105" s="33">
        <f>all!DK106</f>
        <v>4.3215470488829234E-4</v>
      </c>
      <c r="DL105" s="33">
        <f>all!DL106</f>
        <v>1.8351603547813737E-3</v>
      </c>
      <c r="DM105" s="33">
        <f>all!DM106</f>
        <v>1.4476948271125738E-4</v>
      </c>
      <c r="DN105" s="33">
        <f>all!DN106</f>
        <v>6.5298381064668432E-4</v>
      </c>
      <c r="DO105" s="33">
        <f>all!DO106</f>
        <v>4.1584809012362511E-4</v>
      </c>
      <c r="DP105" s="33">
        <f>all!DP106</f>
        <v>4.1034773294197968E-2</v>
      </c>
      <c r="DQ105" s="33">
        <f>all!DQ106</f>
        <v>2.284351212428186E-4</v>
      </c>
      <c r="DR105" s="33">
        <f>all!DR106</f>
        <v>9.0271213432306852E-5</v>
      </c>
      <c r="DS105" s="33">
        <f>all!DS106</f>
        <v>1.1329226157034024E-2</v>
      </c>
      <c r="DT105" s="33">
        <f>all!DT106</f>
        <v>6.3560038328767986E-4</v>
      </c>
      <c r="DU105" s="33"/>
      <c r="DV105" s="33">
        <f>all!DV106</f>
        <v>3.2152814822828291E-3</v>
      </c>
      <c r="DW105" s="33">
        <f>all!DW106</f>
        <v>99.938435350169073</v>
      </c>
      <c r="DX105" s="33">
        <f>all!DX106</f>
        <v>5.7290611498123574E-6</v>
      </c>
      <c r="DY105" s="33">
        <f>all!DY106</f>
        <v>6.8440533306606601E-5</v>
      </c>
      <c r="DZ105" s="33">
        <f>all!DZ106</f>
        <v>5.4625403517101351E-3</v>
      </c>
      <c r="EA105" s="33">
        <f>all!EA106</f>
        <v>2.142120806244624E-4</v>
      </c>
      <c r="EB105" s="33">
        <f>all!EB106</f>
        <v>9.0063497204667003E-6</v>
      </c>
      <c r="EC105" s="33">
        <f>all!EC106</f>
        <v>1.3157677350104574E-4</v>
      </c>
      <c r="ED105" s="33">
        <f>all!ED106</f>
        <v>9.8761514936535344E-3</v>
      </c>
      <c r="EE105" s="33">
        <f>all!EE106</f>
        <v>3.018861982881927E-2</v>
      </c>
      <c r="EF105" s="33">
        <f>all!EF106</f>
        <v>4.9234637366757876E-6</v>
      </c>
      <c r="EG105" s="33">
        <f>all!EG106</f>
        <v>2.0907664212719177E-5</v>
      </c>
      <c r="EH105" s="33">
        <f>all!EH106</f>
        <v>1.6493336535360209E-6</v>
      </c>
      <c r="EI105" s="33">
        <f>all!EI106</f>
        <v>7.4393315078829227E-6</v>
      </c>
      <c r="EJ105" s="33">
        <f>all!EJ106</f>
        <v>4.7376852977194561E-6</v>
      </c>
      <c r="EK105" s="33">
        <f>all!EK106</f>
        <v>4.6750206805898213E-4</v>
      </c>
      <c r="EL105" s="33">
        <f>all!EL106</f>
        <v>2.6025217888415123E-6</v>
      </c>
      <c r="EM105" s="33">
        <f>all!EM106</f>
        <v>1.0284443065697228E-6</v>
      </c>
      <c r="EN105" s="33">
        <f>all!EN106</f>
        <v>1.2907191225228968E-4</v>
      </c>
      <c r="EO105" s="33">
        <f>all!EO106</f>
        <v>7.2412851294608268E-6</v>
      </c>
      <c r="EP105" s="33"/>
      <c r="EQ105" s="33">
        <f>all!EQ106</f>
        <v>199.87687070033815</v>
      </c>
    </row>
    <row r="106" spans="1:147" s="3" customFormat="1">
      <c r="A106" s="33" t="str">
        <f>all!A107</f>
        <v>LM-JB-7D-28</v>
      </c>
      <c r="B106" s="33" t="str">
        <f>all!B107</f>
        <v>Fakos</v>
      </c>
      <c r="C106" s="33" t="str">
        <f>all!C107</f>
        <v>epithermal</v>
      </c>
      <c r="D106" s="33" t="str">
        <f>all!D107</f>
        <v>epithermal IS</v>
      </c>
      <c r="E106" s="33" t="str">
        <f>all!E107</f>
        <v>pyrite</v>
      </c>
      <c r="F106" s="33" t="str">
        <f>all!F107</f>
        <v>subhedral, inclusions</v>
      </c>
      <c r="G106" s="33">
        <f>all!G107</f>
        <v>16.706748300988998</v>
      </c>
      <c r="H106" s="33">
        <f>all!H107</f>
        <v>508114.91291216202</v>
      </c>
      <c r="I106" s="33">
        <f>all!I107</f>
        <v>232.85231452722701</v>
      </c>
      <c r="J106" s="33">
        <f>all!J107</f>
        <v>0.68400261947195795</v>
      </c>
      <c r="K106" s="33">
        <f>all!K107</f>
        <v>57.277557746142897</v>
      </c>
      <c r="L106" s="33">
        <f>all!L107</f>
        <v>3.53067498856745</v>
      </c>
      <c r="M106" s="33">
        <f>all!M107</f>
        <v>5.4949895243332901E-2</v>
      </c>
      <c r="N106" s="33">
        <f>all!N107</f>
        <v>0.39642513264506901</v>
      </c>
      <c r="O106" s="33">
        <f>all!O107</f>
        <v>51.715477681441001</v>
      </c>
      <c r="P106" s="33">
        <f>all!P107</f>
        <v>186.49974702832199</v>
      </c>
      <c r="Q106" s="33">
        <f>all!Q107</f>
        <v>0.133399831494141</v>
      </c>
      <c r="R106" s="33">
        <f>all!R107</f>
        <v>0.22249768707097101</v>
      </c>
      <c r="S106" s="33">
        <f>all!S107</f>
        <v>0.38246593136322093</v>
      </c>
      <c r="T106" s="33">
        <f>all!T107</f>
        <v>0.143900635644127</v>
      </c>
      <c r="U106" s="33">
        <f>all!U107</f>
        <v>7.1516447418224702E-2</v>
      </c>
      <c r="V106" s="33">
        <f>all!V107</f>
        <v>9.3737354268634991</v>
      </c>
      <c r="W106" s="33">
        <f>all!W107</f>
        <v>3.05812293548983E-2</v>
      </c>
      <c r="X106" s="33">
        <f>all!X107</f>
        <v>1.6856911706421101E-2</v>
      </c>
      <c r="Y106" s="33">
        <f>all!Y107</f>
        <v>5.18391206197348</v>
      </c>
      <c r="Z106" s="33">
        <f>all!Z107</f>
        <v>3.25417770805436E-2</v>
      </c>
      <c r="AA106" s="33">
        <f>all!AA107</f>
        <v>340.4260567115756</v>
      </c>
      <c r="AB106" s="33">
        <f>all!AB107</f>
        <v>35.976641732869751</v>
      </c>
      <c r="AC106" s="33">
        <f>all!AC107</f>
        <v>6.2774554605687441E-3</v>
      </c>
      <c r="AD106" s="33">
        <f>all!AD107</f>
        <v>4.502565285417254</v>
      </c>
      <c r="AE106" s="33">
        <f>all!AE107</f>
        <v>3.2517742401679149E-3</v>
      </c>
      <c r="AF106" s="33">
        <f>all!AF107</f>
        <v>1.3795845022687148E-2</v>
      </c>
      <c r="AG106" s="33">
        <f>all!AG107</f>
        <v>5.7289459099854818E-4</v>
      </c>
      <c r="AH106" s="33">
        <f>all!AH107</f>
        <v>2.5733428711627603E-2</v>
      </c>
      <c r="AI106" s="33">
        <f>all!AI107</f>
        <v>1.3975286072038829E-4</v>
      </c>
      <c r="AJ106" s="33">
        <f>all!AJ107</f>
        <v>0.8009357665479202</v>
      </c>
      <c r="AK106" s="33">
        <f>all!AK107</f>
        <v>7.2393146448411418E-5</v>
      </c>
      <c r="AL106" s="33">
        <f>all!AL107</f>
        <v>3.0713221624371017E-4</v>
      </c>
      <c r="AM106" s="33">
        <f>all!AM107</f>
        <v>5.7289459099854818E-4</v>
      </c>
      <c r="AN106" s="33"/>
      <c r="AO106" s="33"/>
      <c r="AP106" s="33">
        <f>all!AP107</f>
        <v>0.16084414918989701</v>
      </c>
      <c r="AQ106" s="33">
        <f>all!AQ107</f>
        <v>8.6647657853375097</v>
      </c>
      <c r="AR106" s="33">
        <f>all!AR107</f>
        <v>2.97072982227355E-2</v>
      </c>
      <c r="AS106" s="33">
        <f>all!AS107</f>
        <v>0.45412963860620698</v>
      </c>
      <c r="AT106" s="33">
        <f>all!AT107</f>
        <v>0.171686058071295</v>
      </c>
      <c r="AU106" s="33">
        <f>all!AU107</f>
        <v>1.07634157669436</v>
      </c>
      <c r="AV106" s="33">
        <f>all!AV107</f>
        <v>5.4949895243332901E-2</v>
      </c>
      <c r="AW106" s="33">
        <f>all!AW107</f>
        <v>0.39642513264506901</v>
      </c>
      <c r="AX106" s="33">
        <f>all!AX107</f>
        <v>0.33958951650793501</v>
      </c>
      <c r="AY106" s="33">
        <f>all!AY107</f>
        <v>1.3151962147743901</v>
      </c>
      <c r="AZ106" s="33">
        <f>all!AZ107</f>
        <v>2.10762753416661E-2</v>
      </c>
      <c r="BA106" s="33">
        <f>all!BA107</f>
        <v>0.13082075515631</v>
      </c>
      <c r="BB106" s="33">
        <f>all!BB107</f>
        <v>7.30295110097459E-3</v>
      </c>
      <c r="BC106" s="33">
        <f>all!BC107</f>
        <v>0.143900635644127</v>
      </c>
      <c r="BD106" s="33">
        <f>all!BD107</f>
        <v>7.1516447418224702E-2</v>
      </c>
      <c r="BE106" s="33">
        <f>all!BE107</f>
        <v>0.46787436563750801</v>
      </c>
      <c r="BF106" s="33">
        <f>all!BF107</f>
        <v>3.05812293548983E-2</v>
      </c>
      <c r="BG106" s="33">
        <f>all!BG107</f>
        <v>1.6856911706421101E-2</v>
      </c>
      <c r="BH106" s="33">
        <f>all!BH107</f>
        <v>0.15372279403556899</v>
      </c>
      <c r="BI106" s="33">
        <f>all!BI107</f>
        <v>1.6323793451867699E-2</v>
      </c>
      <c r="BJ106" s="33"/>
      <c r="BK106" s="33">
        <f>all!BK107</f>
        <v>0.77373247681576296</v>
      </c>
      <c r="BL106" s="33">
        <f>all!BL107</f>
        <v>26855.682138635599</v>
      </c>
      <c r="BM106" s="33">
        <f>all!BM107</f>
        <v>76.432329028551706</v>
      </c>
      <c r="BN106" s="33">
        <f>all!BN107</f>
        <v>0.31361254802834099</v>
      </c>
      <c r="BO106" s="33">
        <f>all!BO107</f>
        <v>36.879959224959798</v>
      </c>
      <c r="BP106" s="33">
        <f>all!BP107</f>
        <v>6.4961863428625302</v>
      </c>
      <c r="BQ106" s="33">
        <f>all!BQ107</f>
        <v>4.9011718923119799E-2</v>
      </c>
      <c r="BR106" s="33">
        <f>all!BR107</f>
        <v>0.37593077372330003</v>
      </c>
      <c r="BS106" s="33">
        <f>all!BS107</f>
        <v>8.4643866461761004</v>
      </c>
      <c r="BT106" s="33">
        <f>all!BT107</f>
        <v>38.4496769061397</v>
      </c>
      <c r="BU106" s="33">
        <f>all!BU107</f>
        <v>0.27969391523688297</v>
      </c>
      <c r="BV106" s="33">
        <f>all!BV107</f>
        <v>0.33565529973796498</v>
      </c>
      <c r="BW106" s="33">
        <f>all!BW107</f>
        <v>0.758035896745619</v>
      </c>
      <c r="BX106" s="33">
        <f>all!BX107</f>
        <v>7.2837939428612497E-2</v>
      </c>
      <c r="BY106" s="33">
        <f>all!BY107</f>
        <v>2.11845629168891E-2</v>
      </c>
      <c r="BZ106" s="33">
        <f>all!BZ107</f>
        <v>1.95204807773171</v>
      </c>
      <c r="CA106" s="33">
        <f>all!CA107</f>
        <v>2.90192360513758E-2</v>
      </c>
      <c r="CB106" s="33">
        <f>all!CB107</f>
        <v>6.1598207762965903E-3</v>
      </c>
      <c r="CC106" s="33">
        <f>all!CC107</f>
        <v>9.2898494797744604</v>
      </c>
      <c r="CD106" s="33">
        <f>all!CD107</f>
        <v>2.9115798594942802E-2</v>
      </c>
      <c r="CE106" s="33"/>
      <c r="CF106" s="33">
        <f>all!CF107</f>
        <v>16.706748300988998</v>
      </c>
      <c r="CG106" s="33">
        <f>all!CG107</f>
        <v>508114.91291216202</v>
      </c>
      <c r="CH106" s="33">
        <f>all!CH107</f>
        <v>232.85231452722701</v>
      </c>
      <c r="CI106" s="33">
        <f>all!CI107</f>
        <v>0.68400261947195795</v>
      </c>
      <c r="CJ106" s="33">
        <f>all!CJ107</f>
        <v>57.277557746142897</v>
      </c>
      <c r="CK106" s="33">
        <f>all!CK107</f>
        <v>3.53067498856745</v>
      </c>
      <c r="CL106" s="33">
        <f>all!CL107</f>
        <v>5.4949895243332901E-2</v>
      </c>
      <c r="CM106" s="33">
        <f>all!CM107</f>
        <v>0.39642513264506901</v>
      </c>
      <c r="CN106" s="33">
        <f>all!CN107</f>
        <v>51.715477681441001</v>
      </c>
      <c r="CO106" s="33">
        <f>all!CO107</f>
        <v>186.49974702832199</v>
      </c>
      <c r="CP106" s="33">
        <f>all!CP107</f>
        <v>0.133399831494141</v>
      </c>
      <c r="CQ106" s="33">
        <f>all!CQ107</f>
        <v>0.22249768707097101</v>
      </c>
      <c r="CR106" s="33">
        <f>all!CR107</f>
        <v>0.38246593136322093</v>
      </c>
      <c r="CS106" s="33">
        <f>all!CS107</f>
        <v>0.143900635644127</v>
      </c>
      <c r="CT106" s="33">
        <f>all!CT107</f>
        <v>7.1516447418224702E-2</v>
      </c>
      <c r="CU106" s="33">
        <f>all!CU107</f>
        <v>9.3737354268634991</v>
      </c>
      <c r="CV106" s="33">
        <f>all!CV107</f>
        <v>3.05812293548983E-2</v>
      </c>
      <c r="CW106" s="33">
        <f>all!CW107</f>
        <v>1.6856911706421101E-2</v>
      </c>
      <c r="CX106" s="33">
        <f>all!CX107</f>
        <v>5.18391206197348</v>
      </c>
      <c r="CY106" s="33">
        <f>all!CY107</f>
        <v>3.25417770805436E-2</v>
      </c>
      <c r="CZ106" s="33"/>
      <c r="DA106" s="33">
        <f>all!DA107</f>
        <v>0.30410159452493479</v>
      </c>
      <c r="DB106" s="33">
        <f>all!DB107</f>
        <v>9098.6643909421073</v>
      </c>
      <c r="DC106" s="33">
        <f>all!DC107</f>
        <v>3.9511228734775474</v>
      </c>
      <c r="DD106" s="33">
        <f>all!DD107</f>
        <v>1.1653825122960298E-2</v>
      </c>
      <c r="DE106" s="33">
        <f>all!DE107</f>
        <v>0.90135583272185338</v>
      </c>
      <c r="DF106" s="33">
        <f>all!DF107</f>
        <v>5.3994112074743077E-2</v>
      </c>
      <c r="DG106" s="33">
        <f>all!DG107</f>
        <v>7.8811719580816804E-4</v>
      </c>
      <c r="DH106" s="33">
        <f>all!DH107</f>
        <v>5.4596492582987058E-3</v>
      </c>
      <c r="DI106" s="33">
        <f>all!DI107</f>
        <v>0.69026125551831519</v>
      </c>
      <c r="DJ106" s="33">
        <f>all!DJ107</f>
        <v>2.361952216670745</v>
      </c>
      <c r="DK106" s="33">
        <f>all!DK107</f>
        <v>1.2366928482550094E-3</v>
      </c>
      <c r="DL106" s="33">
        <f>all!DL107</f>
        <v>1.9793230828919857E-3</v>
      </c>
      <c r="DM106" s="33">
        <f>all!DM107</f>
        <v>3.3310624759464624E-3</v>
      </c>
      <c r="DN106" s="33">
        <f>all!DN107</f>
        <v>1.212203147537082E-3</v>
      </c>
      <c r="DO106" s="33">
        <f>all!DO107</f>
        <v>5.8735584279093873E-4</v>
      </c>
      <c r="DP106" s="33">
        <f>all!DP107</f>
        <v>7.3461876386077582E-2</v>
      </c>
      <c r="DQ106" s="33">
        <f>all!DQ107</f>
        <v>1.5526102962608776E-4</v>
      </c>
      <c r="DR106" s="33">
        <f>all!DR107</f>
        <v>8.2476952404727296E-5</v>
      </c>
      <c r="DS106" s="33">
        <f>all!DS107</f>
        <v>2.5018880607980118E-2</v>
      </c>
      <c r="DT106" s="33">
        <f>all!DT107</f>
        <v>1.5571690069921204E-4</v>
      </c>
      <c r="DU106" s="33"/>
      <c r="DV106" s="33">
        <f>all!DV107</f>
        <v>3.3388099835505143E-3</v>
      </c>
      <c r="DW106" s="33">
        <f>all!DW107</f>
        <v>99.896587365516652</v>
      </c>
      <c r="DX106" s="33">
        <f>all!DX107</f>
        <v>4.3380398964399214E-2</v>
      </c>
      <c r="DY106" s="33">
        <f>all!DY107</f>
        <v>1.2795035727410903E-4</v>
      </c>
      <c r="DZ106" s="33">
        <f>all!DZ107</f>
        <v>9.8962185901213719E-3</v>
      </c>
      <c r="EA106" s="33">
        <f>all!EA107</f>
        <v>5.9281530808716571E-4</v>
      </c>
      <c r="EB106" s="33">
        <f>all!EB107</f>
        <v>8.6529423355469704E-6</v>
      </c>
      <c r="EC106" s="33">
        <f>all!EC107</f>
        <v>5.9942899933716783E-5</v>
      </c>
      <c r="ED106" s="33">
        <f>all!ED107</f>
        <v>7.5785566819633809E-3</v>
      </c>
      <c r="EE106" s="33">
        <f>all!EE107</f>
        <v>2.5932483695158427E-2</v>
      </c>
      <c r="EF106" s="33">
        <f>all!EF107</f>
        <v>1.3577970331887828E-5</v>
      </c>
      <c r="EG106" s="33">
        <f>all!EG107</f>
        <v>2.1731499567293043E-5</v>
      </c>
      <c r="EH106" s="33">
        <f>all!EH107</f>
        <v>3.6572595641581266E-5</v>
      </c>
      <c r="EI106" s="33">
        <f>all!EI107</f>
        <v>1.3309091579775677E-5</v>
      </c>
      <c r="EJ106" s="33">
        <f>all!EJ107</f>
        <v>6.4487315657475606E-6</v>
      </c>
      <c r="EK106" s="33">
        <f>all!EK107</f>
        <v>8.0655692276575123E-4</v>
      </c>
      <c r="EL106" s="33">
        <f>all!EL107</f>
        <v>1.7046509623921387E-6</v>
      </c>
      <c r="EM106" s="33">
        <f>all!EM107</f>
        <v>9.0553577179334652E-7</v>
      </c>
      <c r="EN106" s="33">
        <f>all!EN107</f>
        <v>2.7468875486061643E-4</v>
      </c>
      <c r="EO106" s="33">
        <f>all!EO107</f>
        <v>1.7096560886971719E-6</v>
      </c>
      <c r="EP106" s="33"/>
      <c r="EQ106" s="33">
        <f>all!EQ107</f>
        <v>199.7931747310333</v>
      </c>
    </row>
    <row r="107" spans="1:147" s="3" customFormat="1">
      <c r="A107" s="33" t="str">
        <f>all!A108</f>
        <v>LM-JB-7D-29</v>
      </c>
      <c r="B107" s="33" t="str">
        <f>all!B108</f>
        <v>Fakos</v>
      </c>
      <c r="C107" s="33" t="str">
        <f>all!C108</f>
        <v>epithermal</v>
      </c>
      <c r="D107" s="33" t="str">
        <f>all!D108</f>
        <v>epithermal IS</v>
      </c>
      <c r="E107" s="33" t="str">
        <f>all!E108</f>
        <v>pyrite</v>
      </c>
      <c r="F107" s="33" t="str">
        <f>all!F108</f>
        <v>subhedral, inclusions</v>
      </c>
      <c r="G107" s="33">
        <f>all!G108</f>
        <v>16.302575352464999</v>
      </c>
      <c r="H107" s="33">
        <f>all!H108</f>
        <v>494072.18476060702</v>
      </c>
      <c r="I107" s="33">
        <f>all!I108</f>
        <v>188.93599682115601</v>
      </c>
      <c r="J107" s="33">
        <f>all!J108</f>
        <v>5.2944299458114203</v>
      </c>
      <c r="K107" s="33">
        <f>all!K108</f>
        <v>606.19916808758296</v>
      </c>
      <c r="L107" s="33">
        <f>all!L108</f>
        <v>29.2584429305148</v>
      </c>
      <c r="M107" s="33">
        <f>all!M108</f>
        <v>9.0871403654316396E-2</v>
      </c>
      <c r="N107" s="33">
        <f>all!N108</f>
        <v>0.59385305648424302</v>
      </c>
      <c r="O107" s="33">
        <f>all!O108</f>
        <v>98.0738175234914</v>
      </c>
      <c r="P107" s="33">
        <f>all!P108</f>
        <v>71.666299696143199</v>
      </c>
      <c r="Q107" s="33">
        <f>all!Q108</f>
        <v>0.52620896858367205</v>
      </c>
      <c r="R107" s="33">
        <f>all!R108</f>
        <v>1.6861063147767399</v>
      </c>
      <c r="S107" s="33">
        <f>all!S108</f>
        <v>10.413739622375312</v>
      </c>
      <c r="T107" s="33">
        <f>all!T108</f>
        <v>0.28071408308466</v>
      </c>
      <c r="U107" s="33">
        <f>all!U108</f>
        <v>0.42921487447811801</v>
      </c>
      <c r="V107" s="33">
        <f>all!V108</f>
        <v>9.1693569523363401</v>
      </c>
      <c r="W107" s="33">
        <f>all!W108</f>
        <v>7.43299564592418E-2</v>
      </c>
      <c r="X107" s="33">
        <f>all!X108</f>
        <v>9.7725026778664199E-3</v>
      </c>
      <c r="Y107" s="33">
        <f>all!Y108</f>
        <v>78.573387925443598</v>
      </c>
      <c r="Z107" s="33">
        <f>all!Z108</f>
        <v>0.92339441796782595</v>
      </c>
      <c r="AA107" s="33">
        <f>all!AA108</f>
        <v>35.685805413409774</v>
      </c>
      <c r="AB107" s="33">
        <f>all!AB108</f>
        <v>0.91209379649183042</v>
      </c>
      <c r="AC107" s="33">
        <f>all!AC108</f>
        <v>1.1751999529968247E-2</v>
      </c>
      <c r="AD107" s="33">
        <f>all!AD108</f>
        <v>1.9264672426552643</v>
      </c>
      <c r="AE107" s="33">
        <f>all!AE108</f>
        <v>1.2437420526068333E-4</v>
      </c>
      <c r="AF107" s="33">
        <f>all!AF108</f>
        <v>5.4625985439929062E-3</v>
      </c>
      <c r="AG107" s="33">
        <f>all!AG108</f>
        <v>2.7851175923970361E-3</v>
      </c>
      <c r="AH107" s="33">
        <f>all!AH108</f>
        <v>6.6970380491035864E-3</v>
      </c>
      <c r="AI107" s="33">
        <f>all!AI108</f>
        <v>4.8873398055633479E-3</v>
      </c>
      <c r="AJ107" s="33">
        <f>all!AJ108</f>
        <v>0.37931522262526524</v>
      </c>
      <c r="AK107" s="33">
        <f>all!AK108</f>
        <v>5.1723879209301364E-5</v>
      </c>
      <c r="AL107" s="33">
        <f>all!AL108</f>
        <v>2.2717474790386631E-3</v>
      </c>
      <c r="AM107" s="33">
        <f>all!AM108</f>
        <v>2.7851175923970361E-3</v>
      </c>
      <c r="AN107" s="33"/>
      <c r="AO107" s="33"/>
      <c r="AP107" s="33">
        <f>all!AP108</f>
        <v>0.239338168525244</v>
      </c>
      <c r="AQ107" s="33">
        <f>all!AQ108</f>
        <v>10.187551786789101</v>
      </c>
      <c r="AR107" s="33">
        <f>all!AR108</f>
        <v>4.6184882885667099E-2</v>
      </c>
      <c r="AS107" s="33">
        <f>all!AS108</f>
        <v>0.21103547885476701</v>
      </c>
      <c r="AT107" s="33">
        <f>all!AT108</f>
        <v>0.23988521055053799</v>
      </c>
      <c r="AU107" s="33">
        <f>all!AU108</f>
        <v>2.3014438855433199</v>
      </c>
      <c r="AV107" s="33">
        <f>all!AV108</f>
        <v>5.4014086103358998E-2</v>
      </c>
      <c r="AW107" s="33">
        <f>all!AW108</f>
        <v>0.45741741062803198</v>
      </c>
      <c r="AX107" s="33">
        <f>all!AX108</f>
        <v>0.29034657494319899</v>
      </c>
      <c r="AY107" s="33">
        <f>all!AY108</f>
        <v>1.5167182903599301</v>
      </c>
      <c r="AZ107" s="33">
        <f>all!AZ108</f>
        <v>2.7007080612743501E-2</v>
      </c>
      <c r="BA107" s="33">
        <f>all!BA108</f>
        <v>0.13105454779331499</v>
      </c>
      <c r="BB107" s="33">
        <f>all!BB108</f>
        <v>1.65456361015782E-2</v>
      </c>
      <c r="BC107" s="33">
        <f>all!BC108</f>
        <v>9.7247341310370397E-2</v>
      </c>
      <c r="BD107" s="33">
        <f>all!BD108</f>
        <v>6.4110650767915001E-2</v>
      </c>
      <c r="BE107" s="33">
        <f>all!BE108</f>
        <v>0.23850318459643999</v>
      </c>
      <c r="BF107" s="33">
        <f>all!BF108</f>
        <v>4.3963096856589799E-2</v>
      </c>
      <c r="BG107" s="33">
        <f>all!BG108</f>
        <v>9.7725026778664199E-3</v>
      </c>
      <c r="BH107" s="33">
        <f>all!BH108</f>
        <v>0.109693495028559</v>
      </c>
      <c r="BI107" s="33">
        <f>all!BI108</f>
        <v>1.6469495533868901E-2</v>
      </c>
      <c r="BJ107" s="33"/>
      <c r="BK107" s="33">
        <f>all!BK108</f>
        <v>0.49168396634692602</v>
      </c>
      <c r="BL107" s="33">
        <f>all!BL108</f>
        <v>27220.026772965299</v>
      </c>
      <c r="BM107" s="33">
        <f>all!BM108</f>
        <v>20.344357089994499</v>
      </c>
      <c r="BN107" s="33">
        <f>all!BN108</f>
        <v>1.53582532091243</v>
      </c>
      <c r="BO107" s="33">
        <f>all!BO108</f>
        <v>320.41626533849001</v>
      </c>
      <c r="BP107" s="33">
        <f>all!BP108</f>
        <v>12.161984437299999</v>
      </c>
      <c r="BQ107" s="33">
        <f>all!BQ108</f>
        <v>0.104690209217917</v>
      </c>
      <c r="BR107" s="33">
        <f>all!BR108</f>
        <v>0.46443349120914401</v>
      </c>
      <c r="BS107" s="33">
        <f>all!BS108</f>
        <v>13.084329059317</v>
      </c>
      <c r="BT107" s="33">
        <f>all!BT108</f>
        <v>9.7781656620907604</v>
      </c>
      <c r="BU107" s="33">
        <f>all!BU108</f>
        <v>0.41279902486679598</v>
      </c>
      <c r="BV107" s="33">
        <f>all!BV108</f>
        <v>0.97506825382968898</v>
      </c>
      <c r="BW107" s="33">
        <f>all!BW108</f>
        <v>2.914269481756</v>
      </c>
      <c r="BX107" s="33">
        <f>all!BX108</f>
        <v>0.218628180469366</v>
      </c>
      <c r="BY107" s="33">
        <f>all!BY108</f>
        <v>0.29937412462745799</v>
      </c>
      <c r="BZ107" s="33">
        <f>all!BZ108</f>
        <v>2.3937015661921599</v>
      </c>
      <c r="CA107" s="33">
        <f>all!CA108</f>
        <v>6.3727856998550894E-2</v>
      </c>
      <c r="CB107" s="33">
        <f>all!CB108</f>
        <v>1.1289467617045501E-2</v>
      </c>
      <c r="CC107" s="33">
        <f>all!CC108</f>
        <v>124.50055488456999</v>
      </c>
      <c r="CD107" s="33">
        <f>all!CD108</f>
        <v>0.52668848325226503</v>
      </c>
      <c r="CE107" s="33"/>
      <c r="CF107" s="33">
        <f>all!CF108</f>
        <v>16.302575352464999</v>
      </c>
      <c r="CG107" s="33">
        <f>all!CG108</f>
        <v>494072.18476060702</v>
      </c>
      <c r="CH107" s="33">
        <f>all!CH108</f>
        <v>188.93599682115601</v>
      </c>
      <c r="CI107" s="33">
        <f>all!CI108</f>
        <v>5.2944299458114203</v>
      </c>
      <c r="CJ107" s="33">
        <f>all!CJ108</f>
        <v>606.19916808758296</v>
      </c>
      <c r="CK107" s="33">
        <f>all!CK108</f>
        <v>29.2584429305148</v>
      </c>
      <c r="CL107" s="33">
        <f>all!CL108</f>
        <v>9.0871403654316396E-2</v>
      </c>
      <c r="CM107" s="33">
        <f>all!CM108</f>
        <v>0.59385305648424302</v>
      </c>
      <c r="CN107" s="33">
        <f>all!CN108</f>
        <v>98.0738175234914</v>
      </c>
      <c r="CO107" s="33">
        <f>all!CO108</f>
        <v>71.666299696143199</v>
      </c>
      <c r="CP107" s="33">
        <f>all!CP108</f>
        <v>0.52620896858367205</v>
      </c>
      <c r="CQ107" s="33">
        <f>all!CQ108</f>
        <v>1.6861063147767399</v>
      </c>
      <c r="CR107" s="33">
        <f>all!CR108</f>
        <v>10.413739622375312</v>
      </c>
      <c r="CS107" s="33">
        <f>all!CS108</f>
        <v>0.28071408308466</v>
      </c>
      <c r="CT107" s="33">
        <f>all!CT108</f>
        <v>0.42921487447811801</v>
      </c>
      <c r="CU107" s="33">
        <f>all!CU108</f>
        <v>9.1693569523363401</v>
      </c>
      <c r="CV107" s="33">
        <f>all!CV108</f>
        <v>7.43299564592418E-2</v>
      </c>
      <c r="CW107" s="33">
        <f>all!CW108</f>
        <v>9.7725026778664199E-3</v>
      </c>
      <c r="CX107" s="33">
        <f>all!CX108</f>
        <v>78.573387925443598</v>
      </c>
      <c r="CY107" s="33">
        <f>all!CY108</f>
        <v>0.92339441796782595</v>
      </c>
      <c r="CZ107" s="33"/>
      <c r="DA107" s="33">
        <f>all!DA108</f>
        <v>0.29674470879854142</v>
      </c>
      <c r="DB107" s="33">
        <f>all!DB108</f>
        <v>8847.2053856317852</v>
      </c>
      <c r="DC107" s="33">
        <f>all!DC108</f>
        <v>3.2059348011164506</v>
      </c>
      <c r="DD107" s="33">
        <f>all!DD108</f>
        <v>9.0204860270684958E-2</v>
      </c>
      <c r="DE107" s="33">
        <f>all!DE108</f>
        <v>9.5395330640415281</v>
      </c>
      <c r="DF107" s="33">
        <f>all!DF108</f>
        <v>0.44744521991917419</v>
      </c>
      <c r="DG107" s="33">
        <f>all!DG108</f>
        <v>1.3033203340980222E-3</v>
      </c>
      <c r="DH107" s="33">
        <f>all!DH108</f>
        <v>8.1786676282088275E-3</v>
      </c>
      <c r="DI107" s="33">
        <f>all!DI108</f>
        <v>1.3090192617815344</v>
      </c>
      <c r="DJ107" s="33">
        <f>all!DJ108</f>
        <v>0.90762790901903756</v>
      </c>
      <c r="DK107" s="33">
        <f>all!DK108</f>
        <v>4.8782585468532154E-3</v>
      </c>
      <c r="DL107" s="33">
        <f>all!DL108</f>
        <v>1.4999477940564001E-2</v>
      </c>
      <c r="DM107" s="33">
        <f>all!DM108</f>
        <v>9.0697796707618253E-2</v>
      </c>
      <c r="DN107" s="33">
        <f>all!DN108</f>
        <v>2.36470460015719E-3</v>
      </c>
      <c r="DO107" s="33">
        <f>all!DO108</f>
        <v>3.5250893107598388E-3</v>
      </c>
      <c r="DP107" s="33">
        <f>all!DP108</f>
        <v>7.1860164203262855E-2</v>
      </c>
      <c r="DQ107" s="33">
        <f>all!DQ108</f>
        <v>3.7737350052200131E-4</v>
      </c>
      <c r="DR107" s="33">
        <f>all!DR108</f>
        <v>4.7814585036382227E-5</v>
      </c>
      <c r="DS107" s="33">
        <f>all!DS108</f>
        <v>0.37921519269036486</v>
      </c>
      <c r="DT107" s="33">
        <f>all!DT108</f>
        <v>4.4185699057864951E-3</v>
      </c>
      <c r="DU107" s="33"/>
      <c r="DV107" s="33">
        <f>all!DV108</f>
        <v>3.3475195123245918E-3</v>
      </c>
      <c r="DW107" s="33">
        <f>all!DW108</f>
        <v>99.803608218847501</v>
      </c>
      <c r="DX107" s="33">
        <f>all!DX108</f>
        <v>3.6165528765210883E-2</v>
      </c>
      <c r="DY107" s="33">
        <f>all!DY108</f>
        <v>1.0175835353062089E-3</v>
      </c>
      <c r="DZ107" s="33">
        <f>all!DZ108</f>
        <v>0.10761362249604359</v>
      </c>
      <c r="EA107" s="33">
        <f>all!EA108</f>
        <v>5.0475427529616864E-3</v>
      </c>
      <c r="EB107" s="33">
        <f>all!EB108</f>
        <v>1.4702503936353187E-5</v>
      </c>
      <c r="EC107" s="33">
        <f>all!EC108</f>
        <v>9.2261963426729552E-5</v>
      </c>
      <c r="ED107" s="33">
        <f>all!ED108</f>
        <v>1.476679243435918E-2</v>
      </c>
      <c r="EE107" s="33">
        <f>all!EE108</f>
        <v>1.0238774425576318E-2</v>
      </c>
      <c r="EF107" s="33">
        <f>all!EF108</f>
        <v>5.5030688627515687E-5</v>
      </c>
      <c r="EG107" s="33">
        <f>all!EG108</f>
        <v>1.6920620180226471E-4</v>
      </c>
      <c r="EH107" s="33">
        <f>all!EH108</f>
        <v>1.0231442556562058E-3</v>
      </c>
      <c r="EI107" s="33">
        <f>all!EI108</f>
        <v>2.6675774007764966E-5</v>
      </c>
      <c r="EJ107" s="33">
        <f>all!EJ108</f>
        <v>3.9765848894938775E-5</v>
      </c>
      <c r="EK107" s="33">
        <f>all!EK108</f>
        <v>8.1064057655222442E-4</v>
      </c>
      <c r="EL107" s="33">
        <f>all!EL108</f>
        <v>4.2570772754342815E-6</v>
      </c>
      <c r="EM107" s="33">
        <f>all!EM108</f>
        <v>5.3938706112417021E-7</v>
      </c>
      <c r="EN107" s="33">
        <f>all!EN108</f>
        <v>4.2778530476266603E-3</v>
      </c>
      <c r="EO107" s="33">
        <f>all!EO108</f>
        <v>4.984503021495232E-5</v>
      </c>
      <c r="EP107" s="33"/>
      <c r="EQ107" s="33">
        <f>all!EQ108</f>
        <v>199.607216437695</v>
      </c>
    </row>
    <row r="108" spans="1:147" s="9" customFormat="1">
      <c r="A108" s="33" t="str">
        <f>all!A109</f>
        <v>LM-JB-7D-30</v>
      </c>
      <c r="B108" s="33" t="str">
        <f>all!B109</f>
        <v>Fakos</v>
      </c>
      <c r="C108" s="33" t="str">
        <f>all!C109</f>
        <v>epithermal</v>
      </c>
      <c r="D108" s="33" t="str">
        <f>all!D109</f>
        <v>epithermal IS</v>
      </c>
      <c r="E108" s="33" t="str">
        <f>all!E109</f>
        <v>pyrite</v>
      </c>
      <c r="F108" s="33" t="str">
        <f>all!F109</f>
        <v>subhedral, inclusions</v>
      </c>
      <c r="G108" s="33">
        <f>all!G109</f>
        <v>16.300578894227701</v>
      </c>
      <c r="H108" s="33">
        <f>all!H109</f>
        <v>510629.33419696102</v>
      </c>
      <c r="I108" s="33">
        <f>all!I109</f>
        <v>0.90846318128625403</v>
      </c>
      <c r="J108" s="33">
        <f>all!J109</f>
        <v>0.24219233641524501</v>
      </c>
      <c r="K108" s="33">
        <f>all!K109</f>
        <v>2.34179105329188</v>
      </c>
      <c r="L108" s="33">
        <f>all!L109</f>
        <v>0.98821743230196901</v>
      </c>
      <c r="M108" s="33">
        <f>all!M109</f>
        <v>3.7902556708038403E-2</v>
      </c>
      <c r="N108" s="33">
        <f>all!N109</f>
        <v>0.65910271805048504</v>
      </c>
      <c r="O108" s="33">
        <f>all!O109</f>
        <v>1.3864910519663101</v>
      </c>
      <c r="P108" s="33">
        <f>all!P109</f>
        <v>83.731749883336605</v>
      </c>
      <c r="Q108" s="33">
        <f>all!Q109</f>
        <v>3.8886511902286203E-2</v>
      </c>
      <c r="R108" s="33">
        <f>all!R109</f>
        <v>0.15837379716101599</v>
      </c>
      <c r="S108" s="33">
        <f>all!S109</f>
        <v>5.1210525600278167E-3</v>
      </c>
      <c r="T108" s="33">
        <f>all!T109</f>
        <v>9.2578139569827494E-2</v>
      </c>
      <c r="U108" s="33">
        <f>all!U109</f>
        <v>5.9679429473647502E-2</v>
      </c>
      <c r="V108" s="33">
        <f>all!V109</f>
        <v>0.20680317263952799</v>
      </c>
      <c r="W108" s="33">
        <f>all!W109</f>
        <v>4.2577889239737002E-2</v>
      </c>
      <c r="X108" s="33">
        <f>all!X109</f>
        <v>1.6933699116652701E-2</v>
      </c>
      <c r="Y108" s="33">
        <f>all!Y109</f>
        <v>0.264927254620625</v>
      </c>
      <c r="Z108" s="33">
        <f>all!Z109</f>
        <v>1.7135380651736601E-2</v>
      </c>
      <c r="AA108" s="33">
        <f>all!AA109</f>
        <v>3.750998874418018</v>
      </c>
      <c r="AB108" s="33">
        <f>all!AB109</f>
        <v>316.05562818835006</v>
      </c>
      <c r="AC108" s="33">
        <f>all!AC109</f>
        <v>6.4679569024615496E-2</v>
      </c>
      <c r="AD108" s="33">
        <f>all!AD109</f>
        <v>0.65522469834758701</v>
      </c>
      <c r="AE108" s="33">
        <f>all!AE109</f>
        <v>6.3918297650808725E-2</v>
      </c>
      <c r="AF108" s="33">
        <f>all!AF109</f>
        <v>0.22526723254316836</v>
      </c>
      <c r="AG108" s="33">
        <f>all!AG109</f>
        <v>4.2804719776566462E-2</v>
      </c>
      <c r="AH108" s="33">
        <f>all!AH109</f>
        <v>0.14678184756027299</v>
      </c>
      <c r="AI108" s="33">
        <f>all!AI109</f>
        <v>1.886194289951889E-2</v>
      </c>
      <c r="AJ108" s="33">
        <f>all!AJ109</f>
        <v>92.168567321335374</v>
      </c>
      <c r="AK108" s="33">
        <f>all!AK109</f>
        <v>1.8639939917737783E-2</v>
      </c>
      <c r="AL108" s="33">
        <f>all!AL109</f>
        <v>6.5692733291788402E-2</v>
      </c>
      <c r="AM108" s="33">
        <f>all!AM109</f>
        <v>4.2804719776566462E-2</v>
      </c>
      <c r="AN108" s="33"/>
      <c r="AO108" s="33"/>
      <c r="AP108" s="33">
        <f>all!AP109</f>
        <v>0.28075929062206201</v>
      </c>
      <c r="AQ108" s="33">
        <f>all!AQ109</f>
        <v>9.0396249459274394</v>
      </c>
      <c r="AR108" s="33">
        <f>all!AR109</f>
        <v>3.9724190481688099E-2</v>
      </c>
      <c r="AS108" s="33">
        <f>all!AS109</f>
        <v>0.24219233641524501</v>
      </c>
      <c r="AT108" s="33">
        <f>all!AT109</f>
        <v>0.25830814205993602</v>
      </c>
      <c r="AU108" s="33">
        <f>all!AU109</f>
        <v>0.98821743230196901</v>
      </c>
      <c r="AV108" s="33">
        <f>all!AV109</f>
        <v>3.7902556708038403E-2</v>
      </c>
      <c r="AW108" s="33">
        <f>all!AW109</f>
        <v>0.65910271805048504</v>
      </c>
      <c r="AX108" s="33">
        <f>all!AX109</f>
        <v>0.21414518392704701</v>
      </c>
      <c r="AY108" s="33">
        <f>all!AY109</f>
        <v>2.1527918628243401</v>
      </c>
      <c r="AZ108" s="33">
        <f>all!AZ109</f>
        <v>3.8886511902286203E-2</v>
      </c>
      <c r="BA108" s="33">
        <f>all!BA109</f>
        <v>0.15837379716101599</v>
      </c>
      <c r="BB108" s="33">
        <f>all!BB109</f>
        <v>5.4358182345652303E-3</v>
      </c>
      <c r="BC108" s="33">
        <f>all!BC109</f>
        <v>9.2578139569827494E-2</v>
      </c>
      <c r="BD108" s="33">
        <f>all!BD109</f>
        <v>5.9679429473647502E-2</v>
      </c>
      <c r="BE108" s="33">
        <f>all!BE109</f>
        <v>0.20680317263952799</v>
      </c>
      <c r="BF108" s="33">
        <f>all!BF109</f>
        <v>4.2577889239737002E-2</v>
      </c>
      <c r="BG108" s="33">
        <f>all!BG109</f>
        <v>1.6933699116652701E-2</v>
      </c>
      <c r="BH108" s="33">
        <f>all!BH109</f>
        <v>9.95896610542093E-2</v>
      </c>
      <c r="BI108" s="33">
        <f>all!BI109</f>
        <v>1.6983836383499901E-2</v>
      </c>
      <c r="BJ108" s="33"/>
      <c r="BK108" s="33">
        <f>all!BK109</f>
        <v>0.78205409199972598</v>
      </c>
      <c r="BL108" s="33">
        <f>all!BL109</f>
        <v>41272.976311708197</v>
      </c>
      <c r="BM108" s="33">
        <f>all!BM109</f>
        <v>0.92128559264921495</v>
      </c>
      <c r="BN108" s="33">
        <f>all!BN109</f>
        <v>0.19556192572700901</v>
      </c>
      <c r="BO108" s="33">
        <f>all!BO109</f>
        <v>0.84895403371192801</v>
      </c>
      <c r="BP108" s="33">
        <f>all!BP109</f>
        <v>0.518057863430189</v>
      </c>
      <c r="BQ108" s="33">
        <f>all!BQ109</f>
        <v>1.04511316326675E-3</v>
      </c>
      <c r="BR108" s="33">
        <f>all!BR109</f>
        <v>0.51840300634380898</v>
      </c>
      <c r="BS108" s="33">
        <f>all!BS109</f>
        <v>0.47872929951058402</v>
      </c>
      <c r="BT108" s="33">
        <f>all!BT109</f>
        <v>20.563837500413101</v>
      </c>
      <c r="BU108" s="33">
        <f>all!BU109</f>
        <v>3.0676481999049501E-2</v>
      </c>
      <c r="BV108" s="33">
        <f>all!BV109</f>
        <v>0.101045513790019</v>
      </c>
      <c r="BW108" s="33">
        <f>all!BW109</f>
        <v>7.3878947301832696E-3</v>
      </c>
      <c r="BX108" s="33">
        <f>all!BX109</f>
        <v>5.9823303649361899E-2</v>
      </c>
      <c r="BY108" s="33">
        <f>all!BY109</f>
        <v>3.54153630938768E-2</v>
      </c>
      <c r="BZ108" s="33">
        <f>all!BZ109</f>
        <v>0.35173102438146697</v>
      </c>
      <c r="CA108" s="33">
        <f>all!CA109</f>
        <v>1.23864139457647E-3</v>
      </c>
      <c r="CB108" s="33">
        <f>all!CB109</f>
        <v>1.0711756782351299E-2</v>
      </c>
      <c r="CC108" s="33">
        <f>all!CC109</f>
        <v>0.18119207828860601</v>
      </c>
      <c r="CD108" s="33">
        <f>all!CD109</f>
        <v>1.39690244643557E-2</v>
      </c>
      <c r="CE108" s="33"/>
      <c r="CF108" s="33">
        <f>all!CF109</f>
        <v>16.300578894227701</v>
      </c>
      <c r="CG108" s="33">
        <f>all!CG109</f>
        <v>510629.33419696102</v>
      </c>
      <c r="CH108" s="33">
        <f>all!CH109</f>
        <v>0.90846318128625403</v>
      </c>
      <c r="CI108" s="33">
        <f>all!CI109</f>
        <v>0.24219233641524501</v>
      </c>
      <c r="CJ108" s="33">
        <f>all!CJ109</f>
        <v>2.34179105329188</v>
      </c>
      <c r="CK108" s="33">
        <f>all!CK109</f>
        <v>0.98821743230196901</v>
      </c>
      <c r="CL108" s="33">
        <f>all!CL109</f>
        <v>3.7902556708038403E-2</v>
      </c>
      <c r="CM108" s="33">
        <f>all!CM109</f>
        <v>0.65910271805048504</v>
      </c>
      <c r="CN108" s="33">
        <f>all!CN109</f>
        <v>1.3864910519663101</v>
      </c>
      <c r="CO108" s="33">
        <f>all!CO109</f>
        <v>83.731749883336605</v>
      </c>
      <c r="CP108" s="33">
        <f>all!CP109</f>
        <v>3.8886511902286203E-2</v>
      </c>
      <c r="CQ108" s="33">
        <f>all!CQ109</f>
        <v>0.15837379716101599</v>
      </c>
      <c r="CR108" s="33">
        <f>all!CR109</f>
        <v>5.1210525600278167E-3</v>
      </c>
      <c r="CS108" s="33">
        <f>all!CS109</f>
        <v>9.2578139569827494E-2</v>
      </c>
      <c r="CT108" s="33">
        <f>all!CT109</f>
        <v>5.9679429473647502E-2</v>
      </c>
      <c r="CU108" s="33">
        <f>all!CU109</f>
        <v>0.20680317263952799</v>
      </c>
      <c r="CV108" s="33">
        <f>all!CV109</f>
        <v>4.2577889239737002E-2</v>
      </c>
      <c r="CW108" s="33">
        <f>all!CW109</f>
        <v>1.6933699116652701E-2</v>
      </c>
      <c r="CX108" s="33">
        <f>all!CX109</f>
        <v>0.264927254620625</v>
      </c>
      <c r="CY108" s="33">
        <f>all!CY109</f>
        <v>1.7135380651736601E-2</v>
      </c>
      <c r="CZ108" s="33"/>
      <c r="DA108" s="33">
        <f>all!DA109</f>
        <v>0.29670836862495248</v>
      </c>
      <c r="DB108" s="33">
        <f>all!DB109</f>
        <v>9143.689393803581</v>
      </c>
      <c r="DC108" s="33">
        <f>all!DC109</f>
        <v>1.5415134105839392E-2</v>
      </c>
      <c r="DD108" s="33">
        <f>all!DD109</f>
        <v>4.1263981370178761E-3</v>
      </c>
      <c r="DE108" s="33">
        <f>all!DE109</f>
        <v>3.6851903397411012E-2</v>
      </c>
      <c r="DF108" s="33">
        <f>all!DF109</f>
        <v>1.5112669097751476E-2</v>
      </c>
      <c r="DG108" s="33">
        <f>all!DG109</f>
        <v>5.4361626304144119E-4</v>
      </c>
      <c r="DH108" s="33">
        <f>all!DH109</f>
        <v>9.0772995186680222E-3</v>
      </c>
      <c r="DI108" s="33">
        <f>all!DI109</f>
        <v>1.8505892185515394E-2</v>
      </c>
      <c r="DJ108" s="33">
        <f>all!DJ109</f>
        <v>1.0604324959895721</v>
      </c>
      <c r="DK108" s="33">
        <f>all!DK109</f>
        <v>3.6050023920197245E-4</v>
      </c>
      <c r="DL108" s="33">
        <f>all!DL109</f>
        <v>1.4088816678173488E-3</v>
      </c>
      <c r="DM108" s="33">
        <f>all!DM109</f>
        <v>4.4601478514064143E-5</v>
      </c>
      <c r="DN108" s="33">
        <f>all!DN109</f>
        <v>7.7986807825648644E-4</v>
      </c>
      <c r="DO108" s="33">
        <f>all!DO109</f>
        <v>4.9013986098593544E-4</v>
      </c>
      <c r="DP108" s="33">
        <f>all!DP109</f>
        <v>1.6207145191185579E-3</v>
      </c>
      <c r="DQ108" s="33">
        <f>all!DQ109</f>
        <v>2.1616812214935479E-4</v>
      </c>
      <c r="DR108" s="33">
        <f>all!DR109</f>
        <v>8.2852655362021757E-5</v>
      </c>
      <c r="DS108" s="33">
        <f>all!DS109</f>
        <v>1.2786064412192326E-3</v>
      </c>
      <c r="DT108" s="33">
        <f>all!DT109</f>
        <v>8.1995164578304439E-5</v>
      </c>
      <c r="DU108" s="33"/>
      <c r="DV108" s="33">
        <f>all!DV109</f>
        <v>3.2440675133659442E-3</v>
      </c>
      <c r="DW108" s="33">
        <f>all!DW109</f>
        <v>99.972730301521977</v>
      </c>
      <c r="DX108" s="33">
        <f>all!DX109</f>
        <v>1.68541709823305E-4</v>
      </c>
      <c r="DY108" s="33">
        <f>all!DY109</f>
        <v>4.5116065332266093E-5</v>
      </c>
      <c r="DZ108" s="33">
        <f>all!DZ109</f>
        <v>4.0292110118523726E-4</v>
      </c>
      <c r="EA108" s="33">
        <f>all!EA109</f>
        <v>1.6523470196499863E-4</v>
      </c>
      <c r="EB108" s="33">
        <f>all!EB109</f>
        <v>5.9436404400823717E-6</v>
      </c>
      <c r="EC108" s="33">
        <f>all!EC109</f>
        <v>9.9246855132776999E-5</v>
      </c>
      <c r="ED108" s="33">
        <f>all!ED109</f>
        <v>2.0233458167392735E-4</v>
      </c>
      <c r="EE108" s="33">
        <f>all!EE109</f>
        <v>1.159426215815885E-2</v>
      </c>
      <c r="EF108" s="33">
        <f>all!EF109</f>
        <v>3.941537341786388E-6</v>
      </c>
      <c r="EG108" s="33">
        <f>all!EG109</f>
        <v>1.5404038888166101E-5</v>
      </c>
      <c r="EH108" s="33">
        <f>all!EH109</f>
        <v>4.876512521911947E-7</v>
      </c>
      <c r="EI108" s="33">
        <f>all!EI109</f>
        <v>8.5267048890721294E-6</v>
      </c>
      <c r="EJ108" s="33">
        <f>all!EJ109</f>
        <v>5.3589550149832006E-6</v>
      </c>
      <c r="EK108" s="33">
        <f>all!EK109</f>
        <v>1.7720118054907002E-5</v>
      </c>
      <c r="EL108" s="33">
        <f>all!EL109</f>
        <v>2.3634789464818232E-6</v>
      </c>
      <c r="EM108" s="33">
        <f>all!EM109</f>
        <v>9.0587134060847574E-7</v>
      </c>
      <c r="EN108" s="33">
        <f>all!EN109</f>
        <v>1.3979671815670278E-5</v>
      </c>
      <c r="EO108" s="33">
        <f>all!EO109</f>
        <v>8.9649594615175826E-7</v>
      </c>
      <c r="EP108" s="33"/>
      <c r="EQ108" s="33">
        <f>all!EQ109</f>
        <v>199.94546060304395</v>
      </c>
    </row>
    <row r="109" spans="1:147" s="3" customFormat="1">
      <c r="A109" s="33" t="str">
        <f>all!A110</f>
        <v xml:space="preserve">LM33a_I_py3 </v>
      </c>
      <c r="B109" s="33" t="str">
        <f>all!B110</f>
        <v>Fakos</v>
      </c>
      <c r="C109" s="33" t="str">
        <f>all!C110</f>
        <v>epithermal</v>
      </c>
      <c r="D109" s="33" t="str">
        <f>all!D110</f>
        <v>epithermal IS</v>
      </c>
      <c r="E109" s="33" t="str">
        <f>all!E110</f>
        <v>pyrite</v>
      </c>
      <c r="F109" s="33">
        <f>all!F110</f>
        <v>0</v>
      </c>
      <c r="G109" s="33" t="str">
        <f>all!G110</f>
        <v>n.a.</v>
      </c>
      <c r="H109" s="33">
        <f>all!H110</f>
        <v>431579.01556268299</v>
      </c>
      <c r="I109" s="33">
        <f>all!I110</f>
        <v>61.294188934893903</v>
      </c>
      <c r="J109" s="33">
        <f>all!J110</f>
        <v>388.66977660480001</v>
      </c>
      <c r="K109" s="33">
        <f>all!K110</f>
        <v>20.3306958688928</v>
      </c>
      <c r="L109" s="33">
        <f>all!L110</f>
        <v>3.10005779576051</v>
      </c>
      <c r="M109" s="33" t="str">
        <f>all!M110</f>
        <v>n.a.</v>
      </c>
      <c r="N109" s="33" t="str">
        <f>all!N110</f>
        <v>n.a.</v>
      </c>
      <c r="O109" s="33">
        <f>all!O110</f>
        <v>1511.9913292106</v>
      </c>
      <c r="P109" s="33">
        <f>all!P110</f>
        <v>13.297650693394701</v>
      </c>
      <c r="Q109" s="33">
        <f>all!Q110</f>
        <v>13.427530975398801</v>
      </c>
      <c r="R109" s="33">
        <f>all!R110</f>
        <v>8.97361591977337E-2</v>
      </c>
      <c r="S109" s="33" t="str">
        <f>all!S110</f>
        <v>n.a.</v>
      </c>
      <c r="T109" s="33" t="str">
        <f>all!T110</f>
        <v>n.a.</v>
      </c>
      <c r="U109" s="33">
        <f>all!U110</f>
        <v>4.6257545861262299</v>
      </c>
      <c r="V109" s="33">
        <f>all!V110</f>
        <v>49.7650522966361</v>
      </c>
      <c r="W109" s="33">
        <f>all!W110</f>
        <v>1.1415263663092099</v>
      </c>
      <c r="X109" s="33">
        <f>all!X110</f>
        <v>4.7206858889413103E-2</v>
      </c>
      <c r="Y109" s="33">
        <f>all!Y110</f>
        <v>84.973017483023696</v>
      </c>
      <c r="Z109" s="33">
        <f>all!Z110</f>
        <v>1.3936774092408499</v>
      </c>
      <c r="AA109" s="33">
        <f>all!AA110</f>
        <v>0.15770248325024233</v>
      </c>
      <c r="AB109" s="33">
        <f>all!AB110</f>
        <v>0.15649262656879717</v>
      </c>
      <c r="AC109" s="33">
        <f>all!AC110</f>
        <v>1.6401411301173167E-2</v>
      </c>
      <c r="AD109" s="33">
        <f>all!AD110</f>
        <v>4.0538717220617373E-2</v>
      </c>
      <c r="AE109" s="33">
        <f>all!AE110</f>
        <v>5.5555116539017003E-4</v>
      </c>
      <c r="AF109" s="33">
        <f>all!AF110</f>
        <v>5.4437923038926854E-2</v>
      </c>
      <c r="AG109" s="33">
        <f>all!AG110</f>
        <v>0.21906694922843983</v>
      </c>
      <c r="AH109" s="33">
        <f>all!AH110</f>
        <v>0.15802111509199276</v>
      </c>
      <c r="AI109" s="33">
        <f>all!AI110</f>
        <v>2.2737512861475344E-2</v>
      </c>
      <c r="AJ109" s="33">
        <f>all!AJ110</f>
        <v>0.21694798356038836</v>
      </c>
      <c r="AK109" s="33">
        <f>all!AK110</f>
        <v>7.7016858709976204E-4</v>
      </c>
      <c r="AL109" s="33">
        <f>all!AL110</f>
        <v>7.5468077259977479E-2</v>
      </c>
      <c r="AM109" s="33">
        <f>all!AM110</f>
        <v>0.21906694922843983</v>
      </c>
      <c r="AN109" s="33"/>
      <c r="AO109" s="33"/>
      <c r="AP109" s="33" t="str">
        <f>all!AP110</f>
        <v>n.a.</v>
      </c>
      <c r="AQ109" s="33">
        <f>all!AQ110</f>
        <v>16.608008621564299</v>
      </c>
      <c r="AR109" s="33">
        <f>all!AR110</f>
        <v>3.7353860209528598E-2</v>
      </c>
      <c r="AS109" s="33">
        <f>all!AS110</f>
        <v>0.305225032991918</v>
      </c>
      <c r="AT109" s="33">
        <f>all!AT110</f>
        <v>0.46047239722559502</v>
      </c>
      <c r="AU109" s="33">
        <f>all!AU110</f>
        <v>3.10005779576051</v>
      </c>
      <c r="AV109" s="33" t="str">
        <f>all!AV110</f>
        <v>n.a.</v>
      </c>
      <c r="AW109" s="33" t="str">
        <f>all!AW110</f>
        <v>n.a.</v>
      </c>
      <c r="AX109" s="33">
        <f>all!AX110</f>
        <v>0.38501744222280299</v>
      </c>
      <c r="AY109" s="33">
        <f>all!AY110</f>
        <v>2.12348851477867</v>
      </c>
      <c r="AZ109" s="33">
        <f>all!AZ110</f>
        <v>2.7679380258877999E-2</v>
      </c>
      <c r="BA109" s="33">
        <f>all!BA110</f>
        <v>8.97361591977337E-2</v>
      </c>
      <c r="BB109" s="33" t="str">
        <f>all!BB110</f>
        <v>n.a.</v>
      </c>
      <c r="BC109" s="33" t="str">
        <f>all!BC110</f>
        <v>n.a.</v>
      </c>
      <c r="BD109" s="33">
        <f>all!BD110</f>
        <v>4.5128780612658501E-2</v>
      </c>
      <c r="BE109" s="33">
        <f>all!BE110</f>
        <v>0.27704972405101302</v>
      </c>
      <c r="BF109" s="33">
        <f>all!BF110</f>
        <v>4.0568505276607603E-2</v>
      </c>
      <c r="BG109" s="33">
        <f>all!BG110</f>
        <v>1.1878399381598501E-2</v>
      </c>
      <c r="BH109" s="33">
        <f>all!BH110</f>
        <v>0.13365663643675599</v>
      </c>
      <c r="BI109" s="33">
        <f>all!BI110</f>
        <v>7.0708665206634901E-3</v>
      </c>
      <c r="BJ109" s="33"/>
      <c r="BK109" s="33" t="str">
        <f>all!BK110</f>
        <v>n.a.</v>
      </c>
      <c r="BL109" s="33">
        <f>all!BL110</f>
        <v>51814.614672023999</v>
      </c>
      <c r="BM109" s="33">
        <f>all!BM110</f>
        <v>18.717428186023401</v>
      </c>
      <c r="BN109" s="33">
        <f>all!BN110</f>
        <v>109.77591441050301</v>
      </c>
      <c r="BO109" s="33">
        <f>all!BO110</f>
        <v>6.4902702253755997</v>
      </c>
      <c r="BP109" s="33">
        <f>all!BP110</f>
        <v>1.8162532257572199</v>
      </c>
      <c r="BQ109" s="33" t="str">
        <f>all!BQ110</f>
        <v>n.a.</v>
      </c>
      <c r="BR109" s="33" t="str">
        <f>all!BR110</f>
        <v>n.a.</v>
      </c>
      <c r="BS109" s="33">
        <f>all!BS110</f>
        <v>620.66654307348995</v>
      </c>
      <c r="BT109" s="33">
        <f>all!BT110</f>
        <v>3.0720514778004602</v>
      </c>
      <c r="BU109" s="33">
        <f>all!BU110</f>
        <v>5.8063773380945198</v>
      </c>
      <c r="BV109" s="33">
        <f>all!BV110</f>
        <v>0.120439854984679</v>
      </c>
      <c r="BW109" s="33" t="str">
        <f>all!BW110</f>
        <v>n.a.</v>
      </c>
      <c r="BX109" s="33" t="str">
        <f>all!BX110</f>
        <v>n.a.</v>
      </c>
      <c r="BY109" s="33">
        <f>all!BY110</f>
        <v>0.90962678244759898</v>
      </c>
      <c r="BZ109" s="33">
        <f>all!BZ110</f>
        <v>14.6011417160127</v>
      </c>
      <c r="CA109" s="33">
        <f>all!CA110</f>
        <v>0.44539867504930403</v>
      </c>
      <c r="CB109" s="33">
        <f>all!CB110</f>
        <v>2.1700899957827102E-2</v>
      </c>
      <c r="CC109" s="33">
        <f>all!CC110</f>
        <v>28.6798454675376</v>
      </c>
      <c r="CD109" s="33">
        <f>all!CD110</f>
        <v>0.38624472503497598</v>
      </c>
      <c r="CE109" s="33"/>
      <c r="CF109" s="33" t="str">
        <f>all!CF110</f>
        <v>n.a.</v>
      </c>
      <c r="CG109" s="33">
        <f>all!CG110</f>
        <v>431579.01556268299</v>
      </c>
      <c r="CH109" s="33">
        <f>all!CH110</f>
        <v>61.294188934893903</v>
      </c>
      <c r="CI109" s="33">
        <f>all!CI110</f>
        <v>388.66977660480001</v>
      </c>
      <c r="CJ109" s="33">
        <f>all!CJ110</f>
        <v>20.3306958688928</v>
      </c>
      <c r="CK109" s="33">
        <f>all!CK110</f>
        <v>3.10005779576051</v>
      </c>
      <c r="CL109" s="33" t="str">
        <f>all!CL110</f>
        <v>n.a.</v>
      </c>
      <c r="CM109" s="33" t="str">
        <f>all!CM110</f>
        <v>n.a.</v>
      </c>
      <c r="CN109" s="33">
        <f>all!CN110</f>
        <v>1511.9913292106</v>
      </c>
      <c r="CO109" s="33">
        <f>all!CO110</f>
        <v>13.297650693394701</v>
      </c>
      <c r="CP109" s="33">
        <f>all!CP110</f>
        <v>13.427530975398801</v>
      </c>
      <c r="CQ109" s="33">
        <f>all!CQ110</f>
        <v>8.97361591977337E-2</v>
      </c>
      <c r="CR109" s="33" t="str">
        <f>all!CR110</f>
        <v>n.a.</v>
      </c>
      <c r="CS109" s="33" t="str">
        <f>all!CS110</f>
        <v>n.a.</v>
      </c>
      <c r="CT109" s="33">
        <f>all!CT110</f>
        <v>4.6257545861262299</v>
      </c>
      <c r="CU109" s="33">
        <f>all!CU110</f>
        <v>49.7650522966361</v>
      </c>
      <c r="CV109" s="33">
        <f>all!CV110</f>
        <v>1.1415263663092099</v>
      </c>
      <c r="CW109" s="33">
        <f>all!CW110</f>
        <v>4.7206858889413103E-2</v>
      </c>
      <c r="CX109" s="33">
        <f>all!CX110</f>
        <v>84.973017483023696</v>
      </c>
      <c r="CY109" s="33">
        <f>all!CY110</f>
        <v>1.3936774092408499</v>
      </c>
      <c r="CZ109" s="33"/>
      <c r="DA109" s="33" t="str">
        <f>all!DA110</f>
        <v>n.a.</v>
      </c>
      <c r="DB109" s="33">
        <f>all!DB110</f>
        <v>7728.1585739579732</v>
      </c>
      <c r="DC109" s="33">
        <f>all!DC110</f>
        <v>1.0400621200765257</v>
      </c>
      <c r="DD109" s="33">
        <f>all!DD110</f>
        <v>6.6220354691464465</v>
      </c>
      <c r="DE109" s="33">
        <f>all!DE110</f>
        <v>0.31993667373072737</v>
      </c>
      <c r="DF109" s="33">
        <f>all!DF110</f>
        <v>4.740874439150497E-2</v>
      </c>
      <c r="DG109" s="33" t="str">
        <f>all!DG110</f>
        <v>n.a.</v>
      </c>
      <c r="DH109" s="33" t="str">
        <f>all!DH110</f>
        <v>n.a.</v>
      </c>
      <c r="DI109" s="33">
        <f>all!DI110</f>
        <v>20.180980240819739</v>
      </c>
      <c r="DJ109" s="33">
        <f>all!DJ110</f>
        <v>0.16840996318888934</v>
      </c>
      <c r="DK109" s="33">
        <f>all!DK110</f>
        <v>0.12448090331903935</v>
      </c>
      <c r="DL109" s="33">
        <f>all!DL110</f>
        <v>7.9828628157149837E-4</v>
      </c>
      <c r="DM109" s="33" t="str">
        <f>all!DM110</f>
        <v>n.a.</v>
      </c>
      <c r="DN109" s="33" t="str">
        <f>all!DN110</f>
        <v>n.a.</v>
      </c>
      <c r="DO109" s="33">
        <f>all!DO110</f>
        <v>3.7990757113388875E-2</v>
      </c>
      <c r="DP109" s="33">
        <f>all!DP110</f>
        <v>0.39000824683884094</v>
      </c>
      <c r="DQ109" s="33">
        <f>all!DQ110</f>
        <v>5.7955341468346267E-3</v>
      </c>
      <c r="DR109" s="33">
        <f>all!DR110</f>
        <v>2.3097219239249541E-4</v>
      </c>
      <c r="DS109" s="33">
        <f>all!DS110</f>
        <v>0.41010143572887886</v>
      </c>
      <c r="DT109" s="33">
        <f>all!DT110</f>
        <v>6.6689390135133732E-3</v>
      </c>
      <c r="DU109" s="33"/>
      <c r="DV109" s="33" t="str">
        <f>all!DV110</f>
        <v>n.a.</v>
      </c>
      <c r="DW109" s="33">
        <f>all!DW110</f>
        <v>99.608355575886605</v>
      </c>
      <c r="DX109" s="33">
        <f>all!DX110</f>
        <v>1.3405376777166068E-2</v>
      </c>
      <c r="DY109" s="33">
        <f>all!DY110</f>
        <v>8.5351517743126909E-2</v>
      </c>
      <c r="DZ109" s="33">
        <f>all!DZ110</f>
        <v>4.1236687438228042E-3</v>
      </c>
      <c r="EA109" s="33">
        <f>all!EA110</f>
        <v>6.1105204086629131E-4</v>
      </c>
      <c r="EB109" s="33" t="str">
        <f>all!EB110</f>
        <v>n.a.</v>
      </c>
      <c r="EC109" s="33" t="str">
        <f>all!EC110</f>
        <v>n.a.</v>
      </c>
      <c r="ED109" s="33">
        <f>all!ED110</f>
        <v>0.26011296694550018</v>
      </c>
      <c r="EE109" s="33">
        <f>all!EE110</f>
        <v>2.1706386243637256E-3</v>
      </c>
      <c r="EF109" s="33">
        <f>all!EF110</f>
        <v>1.604436291200495E-3</v>
      </c>
      <c r="EG109" s="33">
        <f>all!EG110</f>
        <v>1.02891242493491E-5</v>
      </c>
      <c r="EH109" s="33" t="str">
        <f>all!EH110</f>
        <v>n.a.</v>
      </c>
      <c r="EI109" s="33" t="str">
        <f>all!EI110</f>
        <v>n.a.</v>
      </c>
      <c r="EJ109" s="33">
        <f>all!EJ110</f>
        <v>4.8966345694554086E-4</v>
      </c>
      <c r="EK109" s="33">
        <f>all!EK110</f>
        <v>5.0268223350851083E-3</v>
      </c>
      <c r="EL109" s="33">
        <f>all!EL110</f>
        <v>7.4698729396599389E-5</v>
      </c>
      <c r="EM109" s="33">
        <f>all!EM110</f>
        <v>2.9770041657143264E-6</v>
      </c>
      <c r="EN109" s="33">
        <f>all!EN110</f>
        <v>5.2858037579504146E-3</v>
      </c>
      <c r="EO109" s="33">
        <f>all!EO110</f>
        <v>8.5956058253050402E-5</v>
      </c>
      <c r="EP109" s="33"/>
      <c r="EQ109" s="33">
        <f>all!EQ110</f>
        <v>199.21671115177321</v>
      </c>
    </row>
    <row r="110" spans="1:147" s="3" customFormat="1">
      <c r="A110" s="33" t="str">
        <f>all!A111</f>
        <v xml:space="preserve">LM33a_I_py1 </v>
      </c>
      <c r="B110" s="33" t="str">
        <f>all!B111</f>
        <v>Fakos</v>
      </c>
      <c r="C110" s="33" t="str">
        <f>all!C111</f>
        <v>epithermal</v>
      </c>
      <c r="D110" s="33" t="str">
        <f>all!D111</f>
        <v>epithermal IS</v>
      </c>
      <c r="E110" s="33" t="str">
        <f>all!E111</f>
        <v>pyrite</v>
      </c>
      <c r="F110" s="33">
        <f>all!F111</f>
        <v>0</v>
      </c>
      <c r="G110" s="33" t="str">
        <f>all!G111</f>
        <v>n.a.</v>
      </c>
      <c r="H110" s="33">
        <f>all!H111</f>
        <v>410933.07079033001</v>
      </c>
      <c r="I110" s="33">
        <f>all!I111</f>
        <v>116.79428958537</v>
      </c>
      <c r="J110" s="33">
        <f>all!J111</f>
        <v>543.81591379735096</v>
      </c>
      <c r="K110" s="33">
        <f>all!K111</f>
        <v>4.4994461275565296</v>
      </c>
      <c r="L110" s="33">
        <f>all!L111</f>
        <v>10.3404742064454</v>
      </c>
      <c r="M110" s="33" t="str">
        <f>all!M111</f>
        <v>n.a.</v>
      </c>
      <c r="N110" s="33" t="str">
        <f>all!N111</f>
        <v>n.a.</v>
      </c>
      <c r="O110" s="33">
        <f>all!O111</f>
        <v>66.754431161212494</v>
      </c>
      <c r="P110" s="33">
        <f>all!P111</f>
        <v>4.3593851844275697</v>
      </c>
      <c r="Q110" s="33">
        <f>all!Q111</f>
        <v>0.52654879368145202</v>
      </c>
      <c r="R110" s="33">
        <f>all!R111</f>
        <v>0.20197379975167601</v>
      </c>
      <c r="S110" s="33" t="str">
        <f>all!S111</f>
        <v>n.a.</v>
      </c>
      <c r="T110" s="33" t="str">
        <f>all!T111</f>
        <v>n.a.</v>
      </c>
      <c r="U110" s="33">
        <f>all!U111</f>
        <v>1.80344764348419</v>
      </c>
      <c r="V110" s="33">
        <f>all!V111</f>
        <v>7.2058527872539697</v>
      </c>
      <c r="W110" s="33">
        <f>all!W111</f>
        <v>0.10596866264340001</v>
      </c>
      <c r="X110" s="33">
        <f>all!X111</f>
        <v>1.7048622092519099E-2</v>
      </c>
      <c r="Y110" s="33">
        <f>all!Y111</f>
        <v>20.122629909950501</v>
      </c>
      <c r="Z110" s="33">
        <f>all!Z111</f>
        <v>0.159970230783575</v>
      </c>
      <c r="AA110" s="33">
        <f>all!AA111</f>
        <v>0.21476806143796032</v>
      </c>
      <c r="AB110" s="33">
        <f>all!AB111</f>
        <v>0.21664092635684185</v>
      </c>
      <c r="AC110" s="33">
        <f>all!AC111</f>
        <v>7.9497675750857411E-3</v>
      </c>
      <c r="AD110" s="33">
        <f>all!AD111</f>
        <v>1.7496110378547132</v>
      </c>
      <c r="AE110" s="33">
        <f>all!AE111</f>
        <v>8.4723627919473256E-4</v>
      </c>
      <c r="AF110" s="33">
        <f>all!AF111</f>
        <v>8.9622860011573227E-2</v>
      </c>
      <c r="AG110" s="33">
        <f>all!AG111</f>
        <v>4.5083436489125163E-3</v>
      </c>
      <c r="AH110" s="33">
        <f>all!AH111</f>
        <v>2.6166996860637847E-2</v>
      </c>
      <c r="AI110" s="33">
        <f>all!AI111</f>
        <v>1.3696751044206304E-3</v>
      </c>
      <c r="AJ110" s="33">
        <f>all!AJ111</f>
        <v>3.7325328146639455E-2</v>
      </c>
      <c r="AK110" s="33">
        <f>all!AK111</f>
        <v>1.4597136686256843E-4</v>
      </c>
      <c r="AL110" s="33">
        <f>all!AL111</f>
        <v>1.5441231329772952E-2</v>
      </c>
      <c r="AM110" s="33">
        <f>all!AM111</f>
        <v>4.5083436489125163E-3</v>
      </c>
      <c r="AN110" s="33"/>
      <c r="AO110" s="33"/>
      <c r="AP110" s="33" t="str">
        <f>all!AP111</f>
        <v>n.a.</v>
      </c>
      <c r="AQ110" s="33">
        <f>all!AQ111</f>
        <v>16.622889816193801</v>
      </c>
      <c r="AR110" s="33">
        <f>all!AR111</f>
        <v>3.9496158418673002E-2</v>
      </c>
      <c r="AS110" s="33">
        <f>all!AS111</f>
        <v>0.25038840530786399</v>
      </c>
      <c r="AT110" s="33">
        <f>all!AT111</f>
        <v>0.33740697842351702</v>
      </c>
      <c r="AU110" s="33">
        <f>all!AU111</f>
        <v>2.3080510124015601</v>
      </c>
      <c r="AV110" s="33" t="str">
        <f>all!AV111</f>
        <v>n.a.</v>
      </c>
      <c r="AW110" s="33" t="str">
        <f>all!AW111</f>
        <v>n.a.</v>
      </c>
      <c r="AX110" s="33">
        <f>all!AX111</f>
        <v>0.32693761427425699</v>
      </c>
      <c r="AY110" s="33">
        <f>all!AY111</f>
        <v>1.30365160270417</v>
      </c>
      <c r="AZ110" s="33">
        <f>all!AZ111</f>
        <v>2.3505486900309E-2</v>
      </c>
      <c r="BA110" s="33">
        <f>all!BA111</f>
        <v>0.20197379975167601</v>
      </c>
      <c r="BB110" s="33" t="str">
        <f>all!BB111</f>
        <v>n.a.</v>
      </c>
      <c r="BC110" s="33" t="str">
        <f>all!BC111</f>
        <v>n.a.</v>
      </c>
      <c r="BD110" s="33">
        <f>all!BD111</f>
        <v>3.8272360545176798E-2</v>
      </c>
      <c r="BE110" s="33">
        <f>all!BE111</f>
        <v>0.245711467694397</v>
      </c>
      <c r="BF110" s="33">
        <f>all!BF111</f>
        <v>1.5842731749746999E-2</v>
      </c>
      <c r="BG110" s="33">
        <f>all!BG111</f>
        <v>7.7019574093837697E-3</v>
      </c>
      <c r="BH110" s="33">
        <f>all!BH111</f>
        <v>0.13615069294356799</v>
      </c>
      <c r="BI110" s="33">
        <f>all!BI111</f>
        <v>6.2190369621495899E-3</v>
      </c>
      <c r="BJ110" s="33"/>
      <c r="BK110" s="33" t="str">
        <f>all!BK111</f>
        <v>n.a.</v>
      </c>
      <c r="BL110" s="33">
        <f>all!BL111</f>
        <v>69669.291802934196</v>
      </c>
      <c r="BM110" s="33">
        <f>all!BM111</f>
        <v>48.430388217473599</v>
      </c>
      <c r="BN110" s="33">
        <f>all!BN111</f>
        <v>278.70666382212801</v>
      </c>
      <c r="BO110" s="33">
        <f>all!BO111</f>
        <v>2.2952237400842801</v>
      </c>
      <c r="BP110" s="33">
        <f>all!BP111</f>
        <v>14.777553466597</v>
      </c>
      <c r="BQ110" s="33" t="str">
        <f>all!BQ111</f>
        <v>n.a.</v>
      </c>
      <c r="BR110" s="33" t="str">
        <f>all!BR111</f>
        <v>n.a.</v>
      </c>
      <c r="BS110" s="33">
        <f>all!BS111</f>
        <v>79.058567835888098</v>
      </c>
      <c r="BT110" s="33">
        <f>all!BT111</f>
        <v>2.74295966475961</v>
      </c>
      <c r="BU110" s="33">
        <f>all!BU111</f>
        <v>0.17888163811746699</v>
      </c>
      <c r="BV110" s="33">
        <f>all!BV111</f>
        <v>0.127514138075151</v>
      </c>
      <c r="BW110" s="33" t="str">
        <f>all!BW111</f>
        <v>n.a.</v>
      </c>
      <c r="BX110" s="33" t="str">
        <f>all!BX111</f>
        <v>n.a.</v>
      </c>
      <c r="BY110" s="33">
        <f>all!BY111</f>
        <v>1.2406569423371001</v>
      </c>
      <c r="BZ110" s="33">
        <f>all!BZ111</f>
        <v>2.8227167431264202</v>
      </c>
      <c r="CA110" s="33">
        <f>all!CA111</f>
        <v>4.69151870103399E-2</v>
      </c>
      <c r="CB110" s="33">
        <f>all!CB111</f>
        <v>1.6104344945180801E-2</v>
      </c>
      <c r="CC110" s="33">
        <f>all!CC111</f>
        <v>7.8104471835709299</v>
      </c>
      <c r="CD110" s="33">
        <f>all!CD111</f>
        <v>0.16149354016866499</v>
      </c>
      <c r="CE110" s="33"/>
      <c r="CF110" s="33" t="str">
        <f>all!CF111</f>
        <v>n.a.</v>
      </c>
      <c r="CG110" s="33">
        <f>all!CG111</f>
        <v>410933.07079033001</v>
      </c>
      <c r="CH110" s="33">
        <f>all!CH111</f>
        <v>116.79428958537</v>
      </c>
      <c r="CI110" s="33">
        <f>all!CI111</f>
        <v>543.81591379735096</v>
      </c>
      <c r="CJ110" s="33">
        <f>all!CJ111</f>
        <v>4.4994461275565296</v>
      </c>
      <c r="CK110" s="33">
        <f>all!CK111</f>
        <v>10.3404742064454</v>
      </c>
      <c r="CL110" s="33" t="str">
        <f>all!CL111</f>
        <v>n.a.</v>
      </c>
      <c r="CM110" s="33" t="str">
        <f>all!CM111</f>
        <v>n.a.</v>
      </c>
      <c r="CN110" s="33">
        <f>all!CN111</f>
        <v>66.754431161212494</v>
      </c>
      <c r="CO110" s="33">
        <f>all!CO111</f>
        <v>4.3593851844275697</v>
      </c>
      <c r="CP110" s="33">
        <f>all!CP111</f>
        <v>0.52654879368145202</v>
      </c>
      <c r="CQ110" s="33">
        <f>all!CQ111</f>
        <v>0.20197379975167601</v>
      </c>
      <c r="CR110" s="33" t="str">
        <f>all!CR111</f>
        <v>n.a.</v>
      </c>
      <c r="CS110" s="33" t="str">
        <f>all!CS111</f>
        <v>n.a.</v>
      </c>
      <c r="CT110" s="33">
        <f>all!CT111</f>
        <v>1.80344764348419</v>
      </c>
      <c r="CU110" s="33">
        <f>all!CU111</f>
        <v>7.2058527872539697</v>
      </c>
      <c r="CV110" s="33">
        <f>all!CV111</f>
        <v>0.10596866264340001</v>
      </c>
      <c r="CW110" s="33">
        <f>all!CW111</f>
        <v>1.7048622092519099E-2</v>
      </c>
      <c r="CX110" s="33">
        <f>all!CX111</f>
        <v>20.122629909950501</v>
      </c>
      <c r="CY110" s="33">
        <f>all!CY111</f>
        <v>0.159970230783575</v>
      </c>
      <c r="CZ110" s="33"/>
      <c r="DA110" s="33" t="str">
        <f>all!DA111</f>
        <v>n.a.</v>
      </c>
      <c r="DB110" s="33">
        <f>all!DB111</f>
        <v>7358.4577095591376</v>
      </c>
      <c r="DC110" s="33">
        <f>all!DC111</f>
        <v>1.9818080400414366</v>
      </c>
      <c r="DD110" s="33">
        <f>all!DD111</f>
        <v>9.2653673802736076</v>
      </c>
      <c r="DE110" s="33">
        <f>all!DE111</f>
        <v>7.0806126704379968E-2</v>
      </c>
      <c r="DF110" s="33">
        <f>all!DF111</f>
        <v>0.15813540612395474</v>
      </c>
      <c r="DG110" s="33" t="str">
        <f>all!DG111</f>
        <v>n.a.</v>
      </c>
      <c r="DH110" s="33" t="str">
        <f>all!DH111</f>
        <v>n.a.</v>
      </c>
      <c r="DI110" s="33">
        <f>all!DI111</f>
        <v>0.89099046418139094</v>
      </c>
      <c r="DJ110" s="33">
        <f>all!DJ111</f>
        <v>5.5210045395485942E-2</v>
      </c>
      <c r="DK110" s="33">
        <f>all!DK111</f>
        <v>4.8814089201586015E-3</v>
      </c>
      <c r="DL110" s="33">
        <f>all!DL111</f>
        <v>1.7967440886717137E-3</v>
      </c>
      <c r="DM110" s="33" t="str">
        <f>all!DM111</f>
        <v>n.a.</v>
      </c>
      <c r="DN110" s="33" t="str">
        <f>all!DN111</f>
        <v>n.a.</v>
      </c>
      <c r="DO110" s="33">
        <f>all!DO111</f>
        <v>1.481149510088855E-2</v>
      </c>
      <c r="DP110" s="33">
        <f>all!DP111</f>
        <v>5.6472200527068729E-2</v>
      </c>
      <c r="DQ110" s="33">
        <f>all!DQ111</f>
        <v>5.380033444430031E-4</v>
      </c>
      <c r="DR110" s="33">
        <f>all!DR111</f>
        <v>8.341494678145964E-5</v>
      </c>
      <c r="DS110" s="33">
        <f>all!DS111</f>
        <v>9.7116939719838327E-2</v>
      </c>
      <c r="DT110" s="33">
        <f>all!DT111</f>
        <v>7.6547966265337922E-4</v>
      </c>
      <c r="DU110" s="33"/>
      <c r="DV110" s="33" t="str">
        <f>all!DV111</f>
        <v>n.a.</v>
      </c>
      <c r="DW110" s="33">
        <f>all!DW111</f>
        <v>99.815116386903668</v>
      </c>
      <c r="DX110" s="33">
        <f>all!DX111</f>
        <v>2.6882589800884912E-2</v>
      </c>
      <c r="DY110" s="33">
        <f>all!DY111</f>
        <v>0.12568173385409581</v>
      </c>
      <c r="DZ110" s="33">
        <f>all!DZ111</f>
        <v>9.6046237633768588E-4</v>
      </c>
      <c r="EA110" s="33">
        <f>all!EA111</f>
        <v>2.1450560144754159E-3</v>
      </c>
      <c r="EB110" s="33" t="str">
        <f>all!EB111</f>
        <v>n.a.</v>
      </c>
      <c r="EC110" s="33" t="str">
        <f>all!EC111</f>
        <v>n.a.</v>
      </c>
      <c r="ED110" s="33">
        <f>all!ED111</f>
        <v>1.2085999592870544E-2</v>
      </c>
      <c r="EE110" s="33">
        <f>all!EE111</f>
        <v>7.4890654052652418E-4</v>
      </c>
      <c r="EF110" s="33">
        <f>all!EF111</f>
        <v>6.6214744818706331E-5</v>
      </c>
      <c r="EG110" s="33">
        <f>all!EG111</f>
        <v>2.4372256715598228E-5</v>
      </c>
      <c r="EH110" s="33" t="str">
        <f>all!EH111</f>
        <v>n.a.</v>
      </c>
      <c r="EI110" s="33" t="str">
        <f>all!EI111</f>
        <v>n.a.</v>
      </c>
      <c r="EJ110" s="33">
        <f>all!EJ111</f>
        <v>2.0091317579208037E-4</v>
      </c>
      <c r="EK110" s="33">
        <f>all!EK111</f>
        <v>7.6602726966975264E-4</v>
      </c>
      <c r="EL110" s="33">
        <f>all!EL111</f>
        <v>7.2978426406338783E-6</v>
      </c>
      <c r="EM110" s="33">
        <f>all!EM111</f>
        <v>1.1314969726037339E-6</v>
      </c>
      <c r="EN110" s="33">
        <f>all!EN111</f>
        <v>1.3173601077686081E-3</v>
      </c>
      <c r="EO110" s="33">
        <f>all!EO111</f>
        <v>1.0383485865563599E-5</v>
      </c>
      <c r="EP110" s="33"/>
      <c r="EQ110" s="33">
        <f>all!EQ111</f>
        <v>199.63023277380734</v>
      </c>
    </row>
    <row r="111" spans="1:147" s="3" customFormat="1">
      <c r="A111" s="33" t="str">
        <f>all!A112</f>
        <v xml:space="preserve">LM33a_II_py1 </v>
      </c>
      <c r="B111" s="33" t="str">
        <f>all!B112</f>
        <v>Fakos</v>
      </c>
      <c r="C111" s="33" t="str">
        <f>all!C112</f>
        <v>epithermal</v>
      </c>
      <c r="D111" s="33" t="str">
        <f>all!D112</f>
        <v>epithermal IS</v>
      </c>
      <c r="E111" s="33" t="str">
        <f>all!E112</f>
        <v>pyrite</v>
      </c>
      <c r="F111" s="33">
        <f>all!F112</f>
        <v>0</v>
      </c>
      <c r="G111" s="33" t="str">
        <f>all!G112</f>
        <v>n.a.</v>
      </c>
      <c r="H111" s="33">
        <f>all!H112</f>
        <v>423817.19631591701</v>
      </c>
      <c r="I111" s="33">
        <f>all!I112</f>
        <v>114.29155396202999</v>
      </c>
      <c r="J111" s="33">
        <f>all!J112</f>
        <v>274.69731372937503</v>
      </c>
      <c r="K111" s="33">
        <f>all!K112</f>
        <v>6.8804602448726602</v>
      </c>
      <c r="L111" s="33">
        <f>all!L112</f>
        <v>6.0203157061131103</v>
      </c>
      <c r="M111" s="33" t="str">
        <f>all!M112</f>
        <v>n.a.</v>
      </c>
      <c r="N111" s="33" t="str">
        <f>all!N112</f>
        <v>n.a.</v>
      </c>
      <c r="O111" s="33">
        <f>all!O112</f>
        <v>703.70911019289201</v>
      </c>
      <c r="P111" s="33">
        <f>all!P112</f>
        <v>29.547587327075</v>
      </c>
      <c r="Q111" s="33">
        <f>all!Q112</f>
        <v>1.26007688951513</v>
      </c>
      <c r="R111" s="33">
        <f>all!R112</f>
        <v>9.1545164507329094E-2</v>
      </c>
      <c r="S111" s="33" t="str">
        <f>all!S112</f>
        <v>n.a.</v>
      </c>
      <c r="T111" s="33" t="str">
        <f>all!T112</f>
        <v>n.a.</v>
      </c>
      <c r="U111" s="33">
        <f>all!U112</f>
        <v>3.5636508470089199</v>
      </c>
      <c r="V111" s="33">
        <f>all!V112</f>
        <v>23.2925255244939</v>
      </c>
      <c r="W111" s="33">
        <f>all!W112</f>
        <v>1.35910602083268</v>
      </c>
      <c r="X111" s="33">
        <f>all!X112</f>
        <v>6.2524274667654506E-2</v>
      </c>
      <c r="Y111" s="33">
        <f>all!Y112</f>
        <v>43.916134098364203</v>
      </c>
      <c r="Z111" s="33">
        <f>all!Z112</f>
        <v>1.29694522267146</v>
      </c>
      <c r="AA111" s="33">
        <f>all!AA112</f>
        <v>0.41606360255356262</v>
      </c>
      <c r="AB111" s="33">
        <f>all!AB112</f>
        <v>0.67281849674868344</v>
      </c>
      <c r="AC111" s="33">
        <f>all!AC112</f>
        <v>2.9532317661808232E-2</v>
      </c>
      <c r="AD111" s="33">
        <f>all!AD112</f>
        <v>0.16241306572072345</v>
      </c>
      <c r="AE111" s="33">
        <f>all!AE112</f>
        <v>1.4237199141347787E-3</v>
      </c>
      <c r="AF111" s="33">
        <f>all!AF112</f>
        <v>8.114673388661639E-2</v>
      </c>
      <c r="AG111" s="33">
        <f>all!AG112</f>
        <v>1.1025109431391173E-2</v>
      </c>
      <c r="AH111" s="33">
        <f>all!AH112</f>
        <v>2.8692800843826222E-2</v>
      </c>
      <c r="AI111" s="33">
        <f>all!AI112</f>
        <v>1.1347690863511506E-2</v>
      </c>
      <c r="AJ111" s="33">
        <f>all!AJ112</f>
        <v>0.2585281790541698</v>
      </c>
      <c r="AK111" s="33">
        <f>all!AK112</f>
        <v>5.4705945015347637E-4</v>
      </c>
      <c r="AL111" s="33">
        <f>all!AL112</f>
        <v>3.1180351683667177E-2</v>
      </c>
      <c r="AM111" s="33">
        <f>all!AM112</f>
        <v>1.1025109431391173E-2</v>
      </c>
      <c r="AN111" s="33"/>
      <c r="AO111" s="33"/>
      <c r="AP111" s="33" t="str">
        <f>all!AP112</f>
        <v>n.a.</v>
      </c>
      <c r="AQ111" s="33">
        <f>all!AQ112</f>
        <v>15.389167891149</v>
      </c>
      <c r="AR111" s="33">
        <f>all!AR112</f>
        <v>3.6586936342406097E-2</v>
      </c>
      <c r="AS111" s="33">
        <f>all!AS112</f>
        <v>0.25154796845309801</v>
      </c>
      <c r="AT111" s="33">
        <f>all!AT112</f>
        <v>0.40640274784144198</v>
      </c>
      <c r="AU111" s="33">
        <f>all!AU112</f>
        <v>2.47906227585809</v>
      </c>
      <c r="AV111" s="33" t="str">
        <f>all!AV112</f>
        <v>n.a.</v>
      </c>
      <c r="AW111" s="33" t="str">
        <f>all!AW112</f>
        <v>n.a.</v>
      </c>
      <c r="AX111" s="33">
        <f>all!AX112</f>
        <v>0.196488253824532</v>
      </c>
      <c r="AY111" s="33">
        <f>all!AY112</f>
        <v>1.84188604118113</v>
      </c>
      <c r="AZ111" s="33">
        <f>all!AZ112</f>
        <v>2.2240342677056602E-2</v>
      </c>
      <c r="BA111" s="33">
        <f>all!BA112</f>
        <v>9.1545164507329094E-2</v>
      </c>
      <c r="BB111" s="33" t="str">
        <f>all!BB112</f>
        <v>n.a.</v>
      </c>
      <c r="BC111" s="33" t="str">
        <f>all!BC112</f>
        <v>n.a.</v>
      </c>
      <c r="BD111" s="33">
        <f>all!BD112</f>
        <v>3.3372000791201797E-2</v>
      </c>
      <c r="BE111" s="33">
        <f>all!BE112</f>
        <v>0.19762413728866399</v>
      </c>
      <c r="BF111" s="33">
        <f>all!BF112</f>
        <v>7.6536636529905997E-3</v>
      </c>
      <c r="BG111" s="33">
        <f>all!BG112</f>
        <v>9.0091037796173005E-3</v>
      </c>
      <c r="BH111" s="33">
        <f>all!BH112</f>
        <v>0.10156315487249799</v>
      </c>
      <c r="BI111" s="33">
        <f>all!BI112</f>
        <v>4.8493665950927398E-3</v>
      </c>
      <c r="BJ111" s="33"/>
      <c r="BK111" s="33" t="str">
        <f>all!BK112</f>
        <v>n.a.</v>
      </c>
      <c r="BL111" s="33">
        <f>all!BL112</f>
        <v>58647.6742715781</v>
      </c>
      <c r="BM111" s="33">
        <f>all!BM112</f>
        <v>55.325907681588703</v>
      </c>
      <c r="BN111" s="33">
        <f>all!BN112</f>
        <v>138.133338010041</v>
      </c>
      <c r="BO111" s="33">
        <f>all!BO112</f>
        <v>4.1674078012431197</v>
      </c>
      <c r="BP111" s="33">
        <f>all!BP112</f>
        <v>5.7942529757828201</v>
      </c>
      <c r="BQ111" s="33" t="str">
        <f>all!BQ112</f>
        <v>n.a.</v>
      </c>
      <c r="BR111" s="33" t="str">
        <f>all!BR112</f>
        <v>n.a.</v>
      </c>
      <c r="BS111" s="33">
        <f>all!BS112</f>
        <v>524.090254867412</v>
      </c>
      <c r="BT111" s="33">
        <f>all!BT112</f>
        <v>21.6909924381339</v>
      </c>
      <c r="BU111" s="33">
        <f>all!BU112</f>
        <v>0.732037918129397</v>
      </c>
      <c r="BV111" s="33">
        <f>all!BV112</f>
        <v>5.8278597994775201E-2</v>
      </c>
      <c r="BW111" s="33" t="str">
        <f>all!BW112</f>
        <v>n.a.</v>
      </c>
      <c r="BX111" s="33" t="str">
        <f>all!BX112</f>
        <v>n.a.</v>
      </c>
      <c r="BY111" s="33">
        <f>all!BY112</f>
        <v>2.5944079518651901</v>
      </c>
      <c r="BZ111" s="33">
        <f>all!BZ112</f>
        <v>11.897111637077799</v>
      </c>
      <c r="CA111" s="33">
        <f>all!CA112</f>
        <v>0.78487917442689603</v>
      </c>
      <c r="CB111" s="33">
        <f>all!CB112</f>
        <v>4.1316159773698402E-2</v>
      </c>
      <c r="CC111" s="33">
        <f>all!CC112</f>
        <v>25.0243412485666</v>
      </c>
      <c r="CD111" s="33">
        <f>all!CD112</f>
        <v>0.91243981041469302</v>
      </c>
      <c r="CE111" s="33"/>
      <c r="CF111" s="33" t="str">
        <f>all!CF112</f>
        <v>n.a.</v>
      </c>
      <c r="CG111" s="33">
        <f>all!CG112</f>
        <v>423817.19631591701</v>
      </c>
      <c r="CH111" s="33">
        <f>all!CH112</f>
        <v>114.29155396202999</v>
      </c>
      <c r="CI111" s="33">
        <f>all!CI112</f>
        <v>274.69731372937503</v>
      </c>
      <c r="CJ111" s="33">
        <f>all!CJ112</f>
        <v>6.8804602448726602</v>
      </c>
      <c r="CK111" s="33">
        <f>all!CK112</f>
        <v>6.0203157061131103</v>
      </c>
      <c r="CL111" s="33" t="str">
        <f>all!CL112</f>
        <v>n.a.</v>
      </c>
      <c r="CM111" s="33" t="str">
        <f>all!CM112</f>
        <v>n.a.</v>
      </c>
      <c r="CN111" s="33">
        <f>all!CN112</f>
        <v>703.70911019289201</v>
      </c>
      <c r="CO111" s="33">
        <f>all!CO112</f>
        <v>29.547587327075</v>
      </c>
      <c r="CP111" s="33">
        <f>all!CP112</f>
        <v>1.26007688951513</v>
      </c>
      <c r="CQ111" s="33">
        <f>all!CQ112</f>
        <v>9.1545164507329094E-2</v>
      </c>
      <c r="CR111" s="33" t="str">
        <f>all!CR112</f>
        <v>n.a.</v>
      </c>
      <c r="CS111" s="33" t="str">
        <f>all!CS112</f>
        <v>n.a.</v>
      </c>
      <c r="CT111" s="33">
        <f>all!CT112</f>
        <v>3.5636508470089199</v>
      </c>
      <c r="CU111" s="33">
        <f>all!CU112</f>
        <v>23.2925255244939</v>
      </c>
      <c r="CV111" s="33">
        <f>all!CV112</f>
        <v>1.35910602083268</v>
      </c>
      <c r="CW111" s="33">
        <f>all!CW112</f>
        <v>6.2524274667654506E-2</v>
      </c>
      <c r="CX111" s="33">
        <f>all!CX112</f>
        <v>43.916134098364203</v>
      </c>
      <c r="CY111" s="33">
        <f>all!CY112</f>
        <v>1.29694522267146</v>
      </c>
      <c r="CZ111" s="33"/>
      <c r="DA111" s="33" t="str">
        <f>all!DA112</f>
        <v>n.a.</v>
      </c>
      <c r="DB111" s="33">
        <f>all!DB112</f>
        <v>7589.169958204262</v>
      </c>
      <c r="DC111" s="33">
        <f>all!DC112</f>
        <v>1.9393407105337908</v>
      </c>
      <c r="DD111" s="33">
        <f>all!DD112</f>
        <v>4.6802078892920678</v>
      </c>
      <c r="DE111" s="33">
        <f>all!DE112</f>
        <v>0.10827526901571555</v>
      </c>
      <c r="DF111" s="33">
        <f>all!DF112</f>
        <v>9.2067834624760828E-2</v>
      </c>
      <c r="DG111" s="33" t="str">
        <f>all!DG112</f>
        <v>n.a.</v>
      </c>
      <c r="DH111" s="33" t="str">
        <f>all!DH112</f>
        <v>n.a.</v>
      </c>
      <c r="DI111" s="33">
        <f>all!DI112</f>
        <v>9.3926065406090107</v>
      </c>
      <c r="DJ111" s="33">
        <f>all!DJ112</f>
        <v>0.37420956594573207</v>
      </c>
      <c r="DK111" s="33">
        <f>all!DK112</f>
        <v>1.1681634527276157E-2</v>
      </c>
      <c r="DL111" s="33">
        <f>all!DL112</f>
        <v>8.1437905994368072E-4</v>
      </c>
      <c r="DM111" s="33" t="str">
        <f>all!DM112</f>
        <v>n.a.</v>
      </c>
      <c r="DN111" s="33" t="str">
        <f>all!DN112</f>
        <v>n.a.</v>
      </c>
      <c r="DO111" s="33">
        <f>all!DO112</f>
        <v>2.9267828901190208E-2</v>
      </c>
      <c r="DP111" s="33">
        <f>all!DP112</f>
        <v>0.18254330348349451</v>
      </c>
      <c r="DQ111" s="33">
        <f>all!DQ112</f>
        <v>6.9001869649068836E-3</v>
      </c>
      <c r="DR111" s="33">
        <f>all!DR112</f>
        <v>3.0591674891076965E-4</v>
      </c>
      <c r="DS111" s="33">
        <f>all!DS112</f>
        <v>0.2119504541426844</v>
      </c>
      <c r="DT111" s="33">
        <f>all!DT112</f>
        <v>6.2060621321076165E-3</v>
      </c>
      <c r="DU111" s="33"/>
      <c r="DV111" s="33" t="str">
        <f>all!DV112</f>
        <v>n.a.</v>
      </c>
      <c r="DW111" s="33">
        <f>all!DW112</f>
        <v>99.762497535605092</v>
      </c>
      <c r="DX111" s="33">
        <f>all!DX112</f>
        <v>2.5493364086038379E-2</v>
      </c>
      <c r="DY111" s="33">
        <f>all!DY112</f>
        <v>6.1523095489101252E-2</v>
      </c>
      <c r="DZ111" s="33">
        <f>all!DZ112</f>
        <v>1.4233191927227847E-3</v>
      </c>
      <c r="EA111" s="33">
        <f>all!EA112</f>
        <v>1.2102663631787369E-3</v>
      </c>
      <c r="EB111" s="33" t="str">
        <f>all!EB112</f>
        <v>n.a.</v>
      </c>
      <c r="EC111" s="33" t="str">
        <f>all!EC112</f>
        <v>n.a.</v>
      </c>
      <c r="ED111" s="33">
        <f>all!ED112</f>
        <v>0.12346935066956034</v>
      </c>
      <c r="EE111" s="33">
        <f>all!EE112</f>
        <v>4.9191256891148085E-3</v>
      </c>
      <c r="EF111" s="33">
        <f>all!EF112</f>
        <v>1.5355948570889292E-4</v>
      </c>
      <c r="EG111" s="33">
        <f>all!EG112</f>
        <v>1.0705319476058193E-5</v>
      </c>
      <c r="EH111" s="33" t="str">
        <f>all!EH112</f>
        <v>n.a.</v>
      </c>
      <c r="EI111" s="33" t="str">
        <f>all!EI112</f>
        <v>n.a.</v>
      </c>
      <c r="EJ111" s="33">
        <f>all!EJ112</f>
        <v>3.8473663453419168E-4</v>
      </c>
      <c r="EK111" s="33">
        <f>all!EK112</f>
        <v>2.3996004786039061E-3</v>
      </c>
      <c r="EL111" s="33">
        <f>all!EL112</f>
        <v>9.070555658561384E-5</v>
      </c>
      <c r="EM111" s="33">
        <f>all!EM112</f>
        <v>4.021390886933351E-6</v>
      </c>
      <c r="EN111" s="33">
        <f>all!EN112</f>
        <v>2.7861685501220693E-3</v>
      </c>
      <c r="EO111" s="33">
        <f>all!EO112</f>
        <v>8.1581024218713939E-5</v>
      </c>
      <c r="EP111" s="33"/>
      <c r="EQ111" s="33">
        <f>all!EQ112</f>
        <v>199.52499507121018</v>
      </c>
    </row>
    <row r="112" spans="1:147" s="3" customFormat="1">
      <c r="A112" s="33" t="str">
        <f>all!A113</f>
        <v xml:space="preserve">LM33a_III_py1 </v>
      </c>
      <c r="B112" s="33" t="str">
        <f>all!B113</f>
        <v>Fakos</v>
      </c>
      <c r="C112" s="33" t="str">
        <f>all!C113</f>
        <v>epithermal</v>
      </c>
      <c r="D112" s="33" t="str">
        <f>all!D113</f>
        <v>epithermal IS</v>
      </c>
      <c r="E112" s="33" t="str">
        <f>all!E113</f>
        <v>pyrite</v>
      </c>
      <c r="F112" s="33">
        <f>all!F113</f>
        <v>0</v>
      </c>
      <c r="G112" s="33" t="str">
        <f>all!G113</f>
        <v>n.a.</v>
      </c>
      <c r="H112" s="33">
        <f>all!H113</f>
        <v>395205.79147800303</v>
      </c>
      <c r="I112" s="33">
        <f>all!I113</f>
        <v>8.0119744892722604</v>
      </c>
      <c r="J112" s="33">
        <f>all!J113</f>
        <v>329.18102890030599</v>
      </c>
      <c r="K112" s="33">
        <f>all!K113</f>
        <v>2275.25069574195</v>
      </c>
      <c r="L112" s="33">
        <f>all!L113</f>
        <v>62.6075166894774</v>
      </c>
      <c r="M112" s="33" t="str">
        <f>all!M113</f>
        <v>n.a.</v>
      </c>
      <c r="N112" s="33" t="str">
        <f>all!N113</f>
        <v>n.a.</v>
      </c>
      <c r="O112" s="33">
        <f>all!O113</f>
        <v>2.30310534427193</v>
      </c>
      <c r="P112" s="33">
        <f>all!P113</f>
        <v>5.1449168188148002</v>
      </c>
      <c r="Q112" s="33">
        <f>all!Q113</f>
        <v>7.5131841535479102</v>
      </c>
      <c r="R112" s="33">
        <f>all!R113</f>
        <v>1.22573656592074</v>
      </c>
      <c r="S112" s="33" t="str">
        <f>all!S113</f>
        <v>n.a.</v>
      </c>
      <c r="T112" s="33" t="str">
        <f>all!T113</f>
        <v>n.a.</v>
      </c>
      <c r="U112" s="33">
        <f>all!U113</f>
        <v>3.9195468448401898</v>
      </c>
      <c r="V112" s="33">
        <f>all!V113</f>
        <v>0.71931770505371695</v>
      </c>
      <c r="W112" s="33">
        <f>all!W113</f>
        <v>2.6828807468482999E-2</v>
      </c>
      <c r="X112" s="33">
        <f>all!X113</f>
        <v>2.0199478593181001E-2</v>
      </c>
      <c r="Y112" s="33">
        <f>all!Y113</f>
        <v>18.2219388337138</v>
      </c>
      <c r="Z112" s="33">
        <f>all!Z113</f>
        <v>2.3965445161207299E-2</v>
      </c>
      <c r="AA112" s="33">
        <f>all!AA113</f>
        <v>2.433911369691576E-2</v>
      </c>
      <c r="AB112" s="33">
        <f>all!AB113</f>
        <v>0.28234738716693508</v>
      </c>
      <c r="AC112" s="33">
        <f>all!AC113</f>
        <v>1.3151973222995897E-3</v>
      </c>
      <c r="AD112" s="33">
        <f>all!AD113</f>
        <v>3.4787703086178405</v>
      </c>
      <c r="AE112" s="33">
        <f>all!AE113</f>
        <v>1.1085252111486842E-3</v>
      </c>
      <c r="AF112" s="33">
        <f>all!AF113</f>
        <v>0.21510042814918998</v>
      </c>
      <c r="AG112" s="33">
        <f>all!AG113</f>
        <v>0.9377443929218432</v>
      </c>
      <c r="AH112" s="33">
        <f>all!AH113</f>
        <v>0.41231529872371181</v>
      </c>
      <c r="AI112" s="33">
        <f>all!AI113</f>
        <v>2.9912033785549556E-3</v>
      </c>
      <c r="AJ112" s="33">
        <f>all!AJ113</f>
        <v>0.64215341994706232</v>
      </c>
      <c r="AK112" s="33">
        <f>all!AK113</f>
        <v>2.5211611220464268E-3</v>
      </c>
      <c r="AL112" s="33">
        <f>all!AL113</f>
        <v>0.48921109897295845</v>
      </c>
      <c r="AM112" s="33">
        <f>all!AM113</f>
        <v>0.9377443929218432</v>
      </c>
      <c r="AN112" s="33"/>
      <c r="AO112" s="33"/>
      <c r="AP112" s="33" t="str">
        <f>all!AP113</f>
        <v>n.a.</v>
      </c>
      <c r="AQ112" s="33">
        <f>all!AQ113</f>
        <v>19.4934339056536</v>
      </c>
      <c r="AR112" s="33">
        <f>all!AR113</f>
        <v>3.0360014326328701E-2</v>
      </c>
      <c r="AS112" s="33">
        <f>all!AS113</f>
        <v>0.20774681760480099</v>
      </c>
      <c r="AT112" s="33">
        <f>all!AT113</f>
        <v>0.462362626872307</v>
      </c>
      <c r="AU112" s="33">
        <f>all!AU113</f>
        <v>5.4373623268234699</v>
      </c>
      <c r="AV112" s="33" t="str">
        <f>all!AV113</f>
        <v>n.a.</v>
      </c>
      <c r="AW112" s="33" t="str">
        <f>all!AW113</f>
        <v>n.a.</v>
      </c>
      <c r="AX112" s="33">
        <f>all!AX113</f>
        <v>0.25396945873773402</v>
      </c>
      <c r="AY112" s="33">
        <f>all!AY113</f>
        <v>1.4726796763710901</v>
      </c>
      <c r="AZ112" s="33">
        <f>all!AZ113</f>
        <v>3.4907222805144897E-2</v>
      </c>
      <c r="BA112" s="33">
        <f>all!BA113</f>
        <v>0.22877737935216799</v>
      </c>
      <c r="BB112" s="33" t="str">
        <f>all!BB113</f>
        <v>n.a.</v>
      </c>
      <c r="BC112" s="33" t="str">
        <f>all!BC113</f>
        <v>n.a.</v>
      </c>
      <c r="BD112" s="33">
        <f>all!BD113</f>
        <v>4.2284185951462799E-2</v>
      </c>
      <c r="BE112" s="33">
        <f>all!BE113</f>
        <v>0.22493926908628301</v>
      </c>
      <c r="BF112" s="33">
        <f>all!BF113</f>
        <v>2.6828807468482999E-2</v>
      </c>
      <c r="BG112" s="33">
        <f>all!BG113</f>
        <v>9.7521413852184793E-3</v>
      </c>
      <c r="BH112" s="33">
        <f>all!BH113</f>
        <v>0.184286562596367</v>
      </c>
      <c r="BI112" s="33">
        <f>all!BI113</f>
        <v>1.05201323600842E-2</v>
      </c>
      <c r="BJ112" s="33"/>
      <c r="BK112" s="33" t="str">
        <f>all!BK113</f>
        <v>n.a.</v>
      </c>
      <c r="BL112" s="33">
        <f>all!BL113</f>
        <v>22377.592658562098</v>
      </c>
      <c r="BM112" s="33">
        <f>all!BM113</f>
        <v>5.9886164453436797</v>
      </c>
      <c r="BN112" s="33">
        <f>all!BN113</f>
        <v>194.419514331128</v>
      </c>
      <c r="BO112" s="33">
        <f>all!BO113</f>
        <v>1089.74456992347</v>
      </c>
      <c r="BP112" s="33">
        <f>all!BP113</f>
        <v>27.8475715452815</v>
      </c>
      <c r="BQ112" s="33" t="str">
        <f>all!BQ113</f>
        <v>n.a.</v>
      </c>
      <c r="BR112" s="33" t="str">
        <f>all!BR113</f>
        <v>n.a.</v>
      </c>
      <c r="BS112" s="33">
        <f>all!BS113</f>
        <v>1.3952509632821299</v>
      </c>
      <c r="BT112" s="33">
        <f>all!BT113</f>
        <v>1.59662540720797</v>
      </c>
      <c r="BU112" s="33">
        <f>all!BU113</f>
        <v>2.6243100023764998</v>
      </c>
      <c r="BV112" s="33">
        <f>all!BV113</f>
        <v>0.681378639064253</v>
      </c>
      <c r="BW112" s="33" t="str">
        <f>all!BW113</f>
        <v>n.a.</v>
      </c>
      <c r="BX112" s="33" t="str">
        <f>all!BX113</f>
        <v>n.a.</v>
      </c>
      <c r="BY112" s="33">
        <f>all!BY113</f>
        <v>1.58282343683481</v>
      </c>
      <c r="BZ112" s="33">
        <f>all!BZ113</f>
        <v>0.38940886377545603</v>
      </c>
      <c r="CA112" s="33">
        <f>all!CA113</f>
        <v>2.28286942127763E-2</v>
      </c>
      <c r="CB112" s="33">
        <f>all!CB113</f>
        <v>1.36534132172196E-2</v>
      </c>
      <c r="CC112" s="33">
        <f>all!CC113</f>
        <v>8.3751490817058407</v>
      </c>
      <c r="CD112" s="33">
        <f>all!CD113</f>
        <v>1.6067101982245299E-2</v>
      </c>
      <c r="CE112" s="33"/>
      <c r="CF112" s="33" t="str">
        <f>all!CF113</f>
        <v>n.a.</v>
      </c>
      <c r="CG112" s="33">
        <f>all!CG113</f>
        <v>395205.79147800303</v>
      </c>
      <c r="CH112" s="33">
        <f>all!CH113</f>
        <v>8.0119744892722604</v>
      </c>
      <c r="CI112" s="33">
        <f>all!CI113</f>
        <v>329.18102890030599</v>
      </c>
      <c r="CJ112" s="33">
        <f>all!CJ113</f>
        <v>2275.25069574195</v>
      </c>
      <c r="CK112" s="33">
        <f>all!CK113</f>
        <v>62.6075166894774</v>
      </c>
      <c r="CL112" s="33" t="str">
        <f>all!CL113</f>
        <v>n.a.</v>
      </c>
      <c r="CM112" s="33" t="str">
        <f>all!CM113</f>
        <v>n.a.</v>
      </c>
      <c r="CN112" s="33">
        <f>all!CN113</f>
        <v>2.30310534427193</v>
      </c>
      <c r="CO112" s="33">
        <f>all!CO113</f>
        <v>5.1449168188148002</v>
      </c>
      <c r="CP112" s="33">
        <f>all!CP113</f>
        <v>7.5131841535479102</v>
      </c>
      <c r="CQ112" s="33">
        <f>all!CQ113</f>
        <v>1.22573656592074</v>
      </c>
      <c r="CR112" s="33" t="str">
        <f>all!CR113</f>
        <v>n.a.</v>
      </c>
      <c r="CS112" s="33" t="str">
        <f>all!CS113</f>
        <v>n.a.</v>
      </c>
      <c r="CT112" s="33">
        <f>all!CT113</f>
        <v>3.9195468448401898</v>
      </c>
      <c r="CU112" s="33">
        <f>all!CU113</f>
        <v>0.71931770505371695</v>
      </c>
      <c r="CV112" s="33">
        <f>all!CV113</f>
        <v>2.6828807468482999E-2</v>
      </c>
      <c r="CW112" s="33">
        <f>all!CW113</f>
        <v>2.0199478593181001E-2</v>
      </c>
      <c r="CX112" s="33">
        <f>all!CX113</f>
        <v>18.2219388337138</v>
      </c>
      <c r="CY112" s="33">
        <f>all!CY113</f>
        <v>2.3965445161207299E-2</v>
      </c>
      <c r="CZ112" s="33"/>
      <c r="DA112" s="33" t="str">
        <f>all!DA113</f>
        <v>n.a.</v>
      </c>
      <c r="DB112" s="33">
        <f>all!DB113</f>
        <v>7076.833941767446</v>
      </c>
      <c r="DC112" s="33">
        <f>all!DC113</f>
        <v>0.13595010094941834</v>
      </c>
      <c r="DD112" s="33">
        <f>all!DD113</f>
        <v>5.6084845808950581</v>
      </c>
      <c r="DE112" s="33">
        <f>all!DE113</f>
        <v>35.804782295375794</v>
      </c>
      <c r="DF112" s="33">
        <f>all!DF113</f>
        <v>0.95744787719035629</v>
      </c>
      <c r="DG112" s="33" t="str">
        <f>all!DG113</f>
        <v>n.a.</v>
      </c>
      <c r="DH112" s="33" t="str">
        <f>all!DH113</f>
        <v>n.a.</v>
      </c>
      <c r="DI112" s="33">
        <f>all!DI113</f>
        <v>3.0740205017937818E-2</v>
      </c>
      <c r="DJ112" s="33">
        <f>all!DJ113</f>
        <v>6.5158521008292808E-2</v>
      </c>
      <c r="DK112" s="33">
        <f>all!DK113</f>
        <v>6.9651520592240446E-2</v>
      </c>
      <c r="DL112" s="33">
        <f>all!DL113</f>
        <v>1.090406246649118E-2</v>
      </c>
      <c r="DM112" s="33" t="str">
        <f>all!DM113</f>
        <v>n.a.</v>
      </c>
      <c r="DN112" s="33" t="str">
        <f>all!DN113</f>
        <v>n.a.</v>
      </c>
      <c r="DO112" s="33">
        <f>all!DO113</f>
        <v>3.2190759238175014E-2</v>
      </c>
      <c r="DP112" s="33">
        <f>all!DP113</f>
        <v>5.6372860897626722E-3</v>
      </c>
      <c r="DQ112" s="33">
        <f>all!DQ113</f>
        <v>1.3620996797924823E-4</v>
      </c>
      <c r="DR112" s="33">
        <f>all!DR113</f>
        <v>9.8831355561736212E-5</v>
      </c>
      <c r="DS112" s="33">
        <f>all!DS113</f>
        <v>8.7943720239931467E-2</v>
      </c>
      <c r="DT112" s="33">
        <f>all!DT113</f>
        <v>1.1467796719102195E-4</v>
      </c>
      <c r="DU112" s="33"/>
      <c r="DV112" s="33" t="str">
        <f>all!DV113</f>
        <v>n.a.</v>
      </c>
      <c r="DW112" s="33">
        <f>all!DW113</f>
        <v>99.384324600458399</v>
      </c>
      <c r="DX112" s="33">
        <f>all!DX113</f>
        <v>1.9092307482981034E-3</v>
      </c>
      <c r="DY112" s="33">
        <f>all!DY113</f>
        <v>7.8763392880337998E-2</v>
      </c>
      <c r="DZ112" s="33">
        <f>all!DZ113</f>
        <v>0.50282854383377706</v>
      </c>
      <c r="EA112" s="33">
        <f>all!EA113</f>
        <v>1.3446028463816274E-2</v>
      </c>
      <c r="EB112" s="33" t="str">
        <f>all!EB113</f>
        <v>n.a.</v>
      </c>
      <c r="EC112" s="33" t="str">
        <f>all!EC113</f>
        <v>n.a.</v>
      </c>
      <c r="ED112" s="33">
        <f>all!ED113</f>
        <v>4.3170357520419073E-4</v>
      </c>
      <c r="EE112" s="33">
        <f>all!EE113</f>
        <v>9.1506112135176631E-4</v>
      </c>
      <c r="EF112" s="33">
        <f>all!EF113</f>
        <v>9.7815907345225809E-4</v>
      </c>
      <c r="EG112" s="33">
        <f>all!EG113</f>
        <v>1.531324448970723E-4</v>
      </c>
      <c r="EH112" s="33" t="str">
        <f>all!EH113</f>
        <v>n.a.</v>
      </c>
      <c r="EI112" s="33" t="str">
        <f>all!EI113</f>
        <v>n.a.</v>
      </c>
      <c r="EJ112" s="33">
        <f>all!EJ113</f>
        <v>4.520745988371988E-4</v>
      </c>
      <c r="EK112" s="33">
        <f>all!EK113</f>
        <v>7.9167870155039599E-5</v>
      </c>
      <c r="EL112" s="33">
        <f>all!EL113</f>
        <v>1.9128802205703214E-6</v>
      </c>
      <c r="EM112" s="33">
        <f>all!EM113</f>
        <v>1.3879494139151419E-6</v>
      </c>
      <c r="EN112" s="33">
        <f>all!EN113</f>
        <v>1.2350476654980505E-3</v>
      </c>
      <c r="EO112" s="33">
        <f>all!EO113</f>
        <v>1.6104931116960453E-6</v>
      </c>
      <c r="EP112" s="33"/>
      <c r="EQ112" s="33">
        <f>all!EQ113</f>
        <v>198.7686492009168</v>
      </c>
    </row>
    <row r="113" spans="1:147" s="3" customFormat="1">
      <c r="A113" s="33" t="str">
        <f>all!A114</f>
        <v xml:space="preserve">LM33a_III_py3 </v>
      </c>
      <c r="B113" s="33" t="str">
        <f>all!B114</f>
        <v>Fakos</v>
      </c>
      <c r="C113" s="33" t="str">
        <f>all!C114</f>
        <v>epithermal</v>
      </c>
      <c r="D113" s="33" t="str">
        <f>all!D114</f>
        <v>epithermal IS</v>
      </c>
      <c r="E113" s="33" t="str">
        <f>all!E114</f>
        <v>pyrite</v>
      </c>
      <c r="F113" s="33">
        <f>all!F114</f>
        <v>0</v>
      </c>
      <c r="G113" s="33" t="str">
        <f>all!G114</f>
        <v>n.a.</v>
      </c>
      <c r="H113" s="33">
        <f>all!H114</f>
        <v>422150.826260528</v>
      </c>
      <c r="I113" s="33">
        <f>all!I114</f>
        <v>3.0030510706489901E-2</v>
      </c>
      <c r="J113" s="33">
        <f>all!J114</f>
        <v>7.0556080434392996</v>
      </c>
      <c r="K113" s="33">
        <f>all!K114</f>
        <v>579.02989392233405</v>
      </c>
      <c r="L113" s="33">
        <f>all!L114</f>
        <v>225.72558262369</v>
      </c>
      <c r="M113" s="33" t="str">
        <f>all!M114</f>
        <v>n.a.</v>
      </c>
      <c r="N113" s="33" t="str">
        <f>all!N114</f>
        <v>n.a.</v>
      </c>
      <c r="O113" s="33">
        <f>all!O114</f>
        <v>3.1276698711464701</v>
      </c>
      <c r="P113" s="33">
        <f>all!P114</f>
        <v>3.5832794418649101</v>
      </c>
      <c r="Q113" s="33">
        <f>all!Q114</f>
        <v>7.5908335669132603</v>
      </c>
      <c r="R113" s="33">
        <f>all!R114</f>
        <v>4.3002173033047102</v>
      </c>
      <c r="S113" s="33" t="str">
        <f>all!S114</f>
        <v>n.a.</v>
      </c>
      <c r="T113" s="33" t="str">
        <f>all!T114</f>
        <v>n.a.</v>
      </c>
      <c r="U113" s="33">
        <f>all!U114</f>
        <v>30.8300059854752</v>
      </c>
      <c r="V113" s="33">
        <f>all!V114</f>
        <v>4.5141430550091997</v>
      </c>
      <c r="W113" s="33">
        <f>all!W114</f>
        <v>0.1584248848473</v>
      </c>
      <c r="X113" s="33">
        <f>all!X114</f>
        <v>0.27531178459271299</v>
      </c>
      <c r="Y113" s="33">
        <f>all!Y114</f>
        <v>64.120020211798305</v>
      </c>
      <c r="Z113" s="33">
        <f>all!Z114</f>
        <v>1.0521123172031599E-2</v>
      </c>
      <c r="AA113" s="33">
        <f>all!AA114</f>
        <v>4.2562611927421277E-3</v>
      </c>
      <c r="AB113" s="33">
        <f>all!AB114</f>
        <v>5.5883941240641943E-2</v>
      </c>
      <c r="AC113" s="33">
        <f>all!AC114</f>
        <v>1.6408483867095969E-4</v>
      </c>
      <c r="AD113" s="33">
        <f>all!AD114</f>
        <v>9.601560248902484E-3</v>
      </c>
      <c r="AE113" s="33">
        <f>all!AE114</f>
        <v>4.2936946008955666E-3</v>
      </c>
      <c r="AF113" s="33">
        <f>all!AF114</f>
        <v>0.48081715950242904</v>
      </c>
      <c r="AG113" s="33">
        <f>all!AG114</f>
        <v>252.77071179721241</v>
      </c>
      <c r="AH113" s="33">
        <f>all!AH114</f>
        <v>0.11838476566039075</v>
      </c>
      <c r="AI113" s="33">
        <f>all!AI114</f>
        <v>0.35034779377754227</v>
      </c>
      <c r="AJ113" s="33">
        <f>all!AJ114</f>
        <v>119.32129549466924</v>
      </c>
      <c r="AK113" s="33">
        <f>all!AK114</f>
        <v>9.1677356833367245</v>
      </c>
      <c r="AL113" s="33">
        <f>all!AL114</f>
        <v>1026.6227666522009</v>
      </c>
      <c r="AM113" s="33">
        <f>all!AM114</f>
        <v>252.77071179721241</v>
      </c>
      <c r="AN113" s="33"/>
      <c r="AO113" s="33"/>
      <c r="AP113" s="33" t="str">
        <f>all!AP114</f>
        <v>n.a.</v>
      </c>
      <c r="AQ113" s="33">
        <f>all!AQ114</f>
        <v>16.432474142197702</v>
      </c>
      <c r="AR113" s="33">
        <f>all!AR114</f>
        <v>3.0030510706489901E-2</v>
      </c>
      <c r="AS113" s="33">
        <f>all!AS114</f>
        <v>0.20834175107903999</v>
      </c>
      <c r="AT113" s="33">
        <f>all!AT114</f>
        <v>0.51691135913978004</v>
      </c>
      <c r="AU113" s="33">
        <f>all!AU114</f>
        <v>2.0002363352344399</v>
      </c>
      <c r="AV113" s="33" t="str">
        <f>all!AV114</f>
        <v>n.a.</v>
      </c>
      <c r="AW113" s="33" t="str">
        <f>all!AW114</f>
        <v>n.a.</v>
      </c>
      <c r="AX113" s="33">
        <f>all!AX114</f>
        <v>0.29952760224746899</v>
      </c>
      <c r="AY113" s="33">
        <f>all!AY114</f>
        <v>2.2571319769806499</v>
      </c>
      <c r="AZ113" s="33">
        <f>all!AZ114</f>
        <v>1.36106753659226E-2</v>
      </c>
      <c r="BA113" s="33">
        <f>all!BA114</f>
        <v>0.15598916361715601</v>
      </c>
      <c r="BB113" s="33" t="str">
        <f>all!BB114</f>
        <v>n.a.</v>
      </c>
      <c r="BC113" s="33" t="str">
        <f>all!BC114</f>
        <v>n.a.</v>
      </c>
      <c r="BD113" s="33">
        <f>all!BD114</f>
        <v>6.8858287858191605E-2</v>
      </c>
      <c r="BE113" s="33">
        <f>all!BE114</f>
        <v>0.11561917049039699</v>
      </c>
      <c r="BF113" s="33">
        <f>all!BF114</f>
        <v>2.1891988907650001E-2</v>
      </c>
      <c r="BG113" s="33">
        <f>all!BG114</f>
        <v>5.9901292821462997E-3</v>
      </c>
      <c r="BH113" s="33">
        <f>all!BH114</f>
        <v>0.165245214388198</v>
      </c>
      <c r="BI113" s="33">
        <f>all!BI114</f>
        <v>1.0521123172031599E-2</v>
      </c>
      <c r="BJ113" s="33"/>
      <c r="BK113" s="33" t="str">
        <f>all!BK114</f>
        <v>n.a.</v>
      </c>
      <c r="BL113" s="33">
        <f>all!BL114</f>
        <v>74981.363728743207</v>
      </c>
      <c r="BM113" s="33">
        <f>all!BM114</f>
        <v>2.9181890470394298E-2</v>
      </c>
      <c r="BN113" s="33">
        <f>all!BN114</f>
        <v>2.65527258039161</v>
      </c>
      <c r="BO113" s="33">
        <f>all!BO114</f>
        <v>196.664506400183</v>
      </c>
      <c r="BP113" s="33">
        <f>all!BP114</f>
        <v>285.38550838846402</v>
      </c>
      <c r="BQ113" s="33" t="str">
        <f>all!BQ114</f>
        <v>n.a.</v>
      </c>
      <c r="BR113" s="33" t="str">
        <f>all!BR114</f>
        <v>n.a.</v>
      </c>
      <c r="BS113" s="33">
        <f>all!BS114</f>
        <v>0.72535763113082796</v>
      </c>
      <c r="BT113" s="33">
        <f>all!BT114</f>
        <v>0.94309346309356401</v>
      </c>
      <c r="BU113" s="33">
        <f>all!BU114</f>
        <v>2.0463369812898802</v>
      </c>
      <c r="BV113" s="33">
        <f>all!BV114</f>
        <v>4.7106561838752103</v>
      </c>
      <c r="BW113" s="33" t="str">
        <f>all!BW114</f>
        <v>n.a.</v>
      </c>
      <c r="BX113" s="33" t="str">
        <f>all!BX114</f>
        <v>n.a.</v>
      </c>
      <c r="BY113" s="33">
        <f>all!BY114</f>
        <v>3.6810311943585199</v>
      </c>
      <c r="BZ113" s="33">
        <f>all!BZ114</f>
        <v>3.39500265976727</v>
      </c>
      <c r="CA113" s="33">
        <f>all!CA114</f>
        <v>5.5422024832743402E-2</v>
      </c>
      <c r="CB113" s="33">
        <f>all!CB114</f>
        <v>0.157634748294912</v>
      </c>
      <c r="CC113" s="33">
        <f>all!CC114</f>
        <v>37.818721109917803</v>
      </c>
      <c r="CD113" s="33">
        <f>all!CD114</f>
        <v>4.4655959065744303E-3</v>
      </c>
      <c r="CE113" s="33"/>
      <c r="CF113" s="33" t="str">
        <f>all!CF114</f>
        <v>n.a.</v>
      </c>
      <c r="CG113" s="33">
        <f>all!CG114</f>
        <v>422150.826260528</v>
      </c>
      <c r="CH113" s="33">
        <f>all!CH114</f>
        <v>3.0030510706489901E-2</v>
      </c>
      <c r="CI113" s="33">
        <f>all!CI114</f>
        <v>7.0556080434392996</v>
      </c>
      <c r="CJ113" s="33">
        <f>all!CJ114</f>
        <v>579.02989392233405</v>
      </c>
      <c r="CK113" s="33">
        <f>all!CK114</f>
        <v>225.72558262369</v>
      </c>
      <c r="CL113" s="33" t="str">
        <f>all!CL114</f>
        <v>n.a.</v>
      </c>
      <c r="CM113" s="33" t="str">
        <f>all!CM114</f>
        <v>n.a.</v>
      </c>
      <c r="CN113" s="33">
        <f>all!CN114</f>
        <v>3.1276698711464701</v>
      </c>
      <c r="CO113" s="33">
        <f>all!CO114</f>
        <v>3.5832794418649101</v>
      </c>
      <c r="CP113" s="33">
        <f>all!CP114</f>
        <v>7.5908335669132603</v>
      </c>
      <c r="CQ113" s="33">
        <f>all!CQ114</f>
        <v>4.3002173033047102</v>
      </c>
      <c r="CR113" s="33" t="str">
        <f>all!CR114</f>
        <v>n.a.</v>
      </c>
      <c r="CS113" s="33" t="str">
        <f>all!CS114</f>
        <v>n.a.</v>
      </c>
      <c r="CT113" s="33">
        <f>all!CT114</f>
        <v>30.8300059854752</v>
      </c>
      <c r="CU113" s="33">
        <f>all!CU114</f>
        <v>4.5141430550091997</v>
      </c>
      <c r="CV113" s="33">
        <f>all!CV114</f>
        <v>0.1584248848473</v>
      </c>
      <c r="CW113" s="33">
        <f>all!CW114</f>
        <v>0.27531178459271299</v>
      </c>
      <c r="CX113" s="33">
        <f>all!CX114</f>
        <v>64.120020211798305</v>
      </c>
      <c r="CY113" s="33">
        <f>all!CY114</f>
        <v>1.0521123172031599E-2</v>
      </c>
      <c r="CZ113" s="33"/>
      <c r="DA113" s="33" t="str">
        <f>all!DA114</f>
        <v>n.a.</v>
      </c>
      <c r="DB113" s="33">
        <f>all!DB114</f>
        <v>7559.3307594328589</v>
      </c>
      <c r="DC113" s="33">
        <f>all!DC114</f>
        <v>5.0956864223374769E-4</v>
      </c>
      <c r="DD113" s="33">
        <f>all!DD114</f>
        <v>0.12021126810577169</v>
      </c>
      <c r="DE113" s="33">
        <f>all!DE114</f>
        <v>9.1119802020950811</v>
      </c>
      <c r="DF113" s="33">
        <f>all!DF114</f>
        <v>3.4519893351229545</v>
      </c>
      <c r="DG113" s="33" t="str">
        <f>all!DG114</f>
        <v>n.a.</v>
      </c>
      <c r="DH113" s="33" t="str">
        <f>all!DH114</f>
        <v>n.a.</v>
      </c>
      <c r="DI113" s="33">
        <f>all!DI114</f>
        <v>4.1745903332903594E-2</v>
      </c>
      <c r="DJ113" s="33">
        <f>all!DJ114</f>
        <v>4.5380945312372217E-2</v>
      </c>
      <c r="DK113" s="33">
        <f>all!DK114</f>
        <v>7.0371375131069766E-2</v>
      </c>
      <c r="DL113" s="33">
        <f>all!DL114</f>
        <v>3.825441730172946E-2</v>
      </c>
      <c r="DM113" s="33" t="str">
        <f>all!DM114</f>
        <v>n.a.</v>
      </c>
      <c r="DN113" s="33" t="str">
        <f>all!DN114</f>
        <v>n.a.</v>
      </c>
      <c r="DO113" s="33">
        <f>all!DO114</f>
        <v>0.25320307149700394</v>
      </c>
      <c r="DP113" s="33">
        <f>all!DP114</f>
        <v>3.5377296669351098E-2</v>
      </c>
      <c r="DQ113" s="33">
        <f>all!DQ114</f>
        <v>8.0432380445969115E-4</v>
      </c>
      <c r="DR113" s="33">
        <f>all!DR114</f>
        <v>1.3470365954200416E-3</v>
      </c>
      <c r="DS113" s="33">
        <f>all!DS114</f>
        <v>0.3094595570067486</v>
      </c>
      <c r="DT113" s="33">
        <f>all!DT114</f>
        <v>5.0345028428178756E-5</v>
      </c>
      <c r="DU113" s="33"/>
      <c r="DV113" s="33" t="str">
        <f>all!DV114</f>
        <v>n.a.</v>
      </c>
      <c r="DW113" s="33">
        <f>all!DW114</f>
        <v>99.808397344927641</v>
      </c>
      <c r="DX113" s="33">
        <f>all!DX114</f>
        <v>6.728006901287766E-6</v>
      </c>
      <c r="DY113" s="33">
        <f>all!DY114</f>
        <v>1.5871899767670235E-3</v>
      </c>
      <c r="DZ113" s="33">
        <f>all!DZ114</f>
        <v>0.12030855237746625</v>
      </c>
      <c r="EA113" s="33">
        <f>all!EA114</f>
        <v>4.5577781175995723E-2</v>
      </c>
      <c r="EB113" s="33" t="str">
        <f>all!EB114</f>
        <v>n.a.</v>
      </c>
      <c r="EC113" s="33" t="str">
        <f>all!EC114</f>
        <v>n.a.</v>
      </c>
      <c r="ED113" s="33">
        <f>all!ED114</f>
        <v>5.5118526228980363E-4</v>
      </c>
      <c r="EE113" s="33">
        <f>all!EE114</f>
        <v>5.9917994935910135E-4</v>
      </c>
      <c r="EF113" s="33">
        <f>all!EF114</f>
        <v>9.2913703531577214E-4</v>
      </c>
      <c r="EG113" s="33">
        <f>all!EG114</f>
        <v>5.0508599289497734E-4</v>
      </c>
      <c r="EH113" s="33" t="str">
        <f>all!EH114</f>
        <v>n.a.</v>
      </c>
      <c r="EI113" s="33" t="str">
        <f>all!EI114</f>
        <v>n.a.</v>
      </c>
      <c r="EJ113" s="33">
        <f>all!EJ114</f>
        <v>3.3431256778113407E-3</v>
      </c>
      <c r="EK113" s="33">
        <f>all!EK114</f>
        <v>4.6709839737570764E-4</v>
      </c>
      <c r="EL113" s="33">
        <f>all!EL114</f>
        <v>1.0619758868114357E-5</v>
      </c>
      <c r="EM113" s="33">
        <f>all!EM114</f>
        <v>1.7785379160195506E-5</v>
      </c>
      <c r="EN113" s="33">
        <f>all!EN114</f>
        <v>4.0858990578462439E-3</v>
      </c>
      <c r="EO113" s="33">
        <f>all!EO114</f>
        <v>6.6472241546397613E-7</v>
      </c>
      <c r="EP113" s="33"/>
      <c r="EQ113" s="33">
        <f>all!EQ114</f>
        <v>199.61679468985528</v>
      </c>
    </row>
    <row r="114" spans="1:147" s="3" customFormat="1">
      <c r="A114" s="33" t="str">
        <f>all!A115</f>
        <v xml:space="preserve">LM33a_XIII_py1 </v>
      </c>
      <c r="B114" s="33" t="str">
        <f>all!B115</f>
        <v>Fakos</v>
      </c>
      <c r="C114" s="33" t="str">
        <f>all!C115</f>
        <v>epithermal</v>
      </c>
      <c r="D114" s="33" t="str">
        <f>all!D115</f>
        <v>epithermal IS</v>
      </c>
      <c r="E114" s="33" t="str">
        <f>all!E115</f>
        <v>pyrite</v>
      </c>
      <c r="F114" s="33">
        <f>all!F115</f>
        <v>0</v>
      </c>
      <c r="G114" s="33" t="str">
        <f>all!G115</f>
        <v>n.a.</v>
      </c>
      <c r="H114" s="33">
        <f>all!H115</f>
        <v>370165.32034924597</v>
      </c>
      <c r="I114" s="33">
        <f>all!I115</f>
        <v>13.302149622694399</v>
      </c>
      <c r="J114" s="33">
        <f>all!J115</f>
        <v>721.46314107869205</v>
      </c>
      <c r="K114" s="33">
        <f>all!K115</f>
        <v>188.59782326887199</v>
      </c>
      <c r="L114" s="33">
        <f>all!L115</f>
        <v>33.1987918662143</v>
      </c>
      <c r="M114" s="33" t="str">
        <f>all!M115</f>
        <v>n.a.</v>
      </c>
      <c r="N114" s="33" t="str">
        <f>all!N115</f>
        <v>n.a.</v>
      </c>
      <c r="O114" s="33">
        <f>all!O115</f>
        <v>351.990093135015</v>
      </c>
      <c r="P114" s="33">
        <f>all!P115</f>
        <v>4.4979409516074504</v>
      </c>
      <c r="Q114" s="33">
        <f>all!Q115</f>
        <v>62.690718798021301</v>
      </c>
      <c r="R114" s="33">
        <f>all!R115</f>
        <v>0.92269185165140699</v>
      </c>
      <c r="S114" s="33" t="str">
        <f>all!S115</f>
        <v>n.a.</v>
      </c>
      <c r="T114" s="33" t="str">
        <f>all!T115</f>
        <v>n.a.</v>
      </c>
      <c r="U114" s="33">
        <f>all!U115</f>
        <v>112.65020204437801</v>
      </c>
      <c r="V114" s="33">
        <f>all!V115</f>
        <v>12.9695281605521</v>
      </c>
      <c r="W114" s="33">
        <f>all!W115</f>
        <v>0.891805687895313</v>
      </c>
      <c r="X114" s="33">
        <f>all!X115</f>
        <v>3.8922750638572299</v>
      </c>
      <c r="Y114" s="33">
        <f>all!Y115</f>
        <v>308.4044009859</v>
      </c>
      <c r="Z114" s="33">
        <f>all!Z115</f>
        <v>1.33341359470928E-2</v>
      </c>
      <c r="AA114" s="33">
        <f>all!AA115</f>
        <v>1.8437739733738519E-2</v>
      </c>
      <c r="AB114" s="33">
        <f>all!AB115</f>
        <v>1.4584555010332335E-2</v>
      </c>
      <c r="AC114" s="33">
        <f>all!AC115</f>
        <v>4.3235880890371689E-5</v>
      </c>
      <c r="AD114" s="33">
        <f>all!AD115</f>
        <v>3.7791261408007898E-2</v>
      </c>
      <c r="AE114" s="33">
        <f>all!AE115</f>
        <v>1.2620685863802513E-2</v>
      </c>
      <c r="AF114" s="33">
        <f>all!AF115</f>
        <v>0.36526781616689147</v>
      </c>
      <c r="AG114" s="33">
        <f>all!AG115</f>
        <v>4.7128261654091261</v>
      </c>
      <c r="AH114" s="33">
        <f>all!AH115</f>
        <v>0.20327439750409876</v>
      </c>
      <c r="AI114" s="33">
        <f>all!AI115</f>
        <v>1.0024045981518528E-3</v>
      </c>
      <c r="AJ114" s="33">
        <f>all!AJ115</f>
        <v>0.33813639743862511</v>
      </c>
      <c r="AK114" s="33">
        <f>all!AK115</f>
        <v>0.29260496793816965</v>
      </c>
      <c r="AL114" s="33">
        <f>all!AL115</f>
        <v>8.4685712640150186</v>
      </c>
      <c r="AM114" s="33">
        <f>all!AM115</f>
        <v>4.7128261654091261</v>
      </c>
      <c r="AN114" s="33"/>
      <c r="AO114" s="33"/>
      <c r="AP114" s="33" t="str">
        <f>all!AP115</f>
        <v>n.a.</v>
      </c>
      <c r="AQ114" s="33">
        <f>all!AQ115</f>
        <v>19.791663995478299</v>
      </c>
      <c r="AR114" s="33">
        <f>all!AR115</f>
        <v>3.7469490098307801E-2</v>
      </c>
      <c r="AS114" s="33">
        <f>all!AS115</f>
        <v>0.465805189169751</v>
      </c>
      <c r="AT114" s="33">
        <f>all!AT115</f>
        <v>0.65518685609073102</v>
      </c>
      <c r="AU114" s="33">
        <f>all!AU115</f>
        <v>2.9834829791111801</v>
      </c>
      <c r="AV114" s="33" t="str">
        <f>all!AV115</f>
        <v>n.a.</v>
      </c>
      <c r="AW114" s="33" t="str">
        <f>all!AW115</f>
        <v>n.a.</v>
      </c>
      <c r="AX114" s="33">
        <f>all!AX115</f>
        <v>0.51360249084207699</v>
      </c>
      <c r="AY114" s="33">
        <f>all!AY115</f>
        <v>2.66477044772948</v>
      </c>
      <c r="AZ114" s="33">
        <f>all!AZ115</f>
        <v>3.36688779529375E-2</v>
      </c>
      <c r="BA114" s="33">
        <f>all!BA115</f>
        <v>0.33519588916667498</v>
      </c>
      <c r="BB114" s="33" t="str">
        <f>all!BB115</f>
        <v>n.a.</v>
      </c>
      <c r="BC114" s="33" t="str">
        <f>all!BC115</f>
        <v>n.a.</v>
      </c>
      <c r="BD114" s="33">
        <f>all!BD115</f>
        <v>5.3670423078267103E-2</v>
      </c>
      <c r="BE114" s="33">
        <f>all!BE115</f>
        <v>0.324307845806587</v>
      </c>
      <c r="BF114" s="33">
        <f>all!BF115</f>
        <v>3.0199223014373899E-2</v>
      </c>
      <c r="BG114" s="33">
        <f>all!BG115</f>
        <v>1.6369351316139098E-2</v>
      </c>
      <c r="BH114" s="33">
        <f>all!BH115</f>
        <v>0.27274484022970402</v>
      </c>
      <c r="BI114" s="33">
        <f>all!BI115</f>
        <v>1.33341359470928E-2</v>
      </c>
      <c r="BJ114" s="33"/>
      <c r="BK114" s="33" t="str">
        <f>all!BK115</f>
        <v>n.a.</v>
      </c>
      <c r="BL114" s="33">
        <f>all!BL115</f>
        <v>43396.836380966597</v>
      </c>
      <c r="BM114" s="33">
        <f>all!BM115</f>
        <v>1.7272745421545199</v>
      </c>
      <c r="BN114" s="33">
        <f>all!BN115</f>
        <v>86.188931872060394</v>
      </c>
      <c r="BO114" s="33">
        <f>all!BO115</f>
        <v>28.122771020813499</v>
      </c>
      <c r="BP114" s="33">
        <f>all!BP115</f>
        <v>12.5617721219428</v>
      </c>
      <c r="BQ114" s="33" t="str">
        <f>all!BQ115</f>
        <v>n.a.</v>
      </c>
      <c r="BR114" s="33" t="str">
        <f>all!BR115</f>
        <v>n.a.</v>
      </c>
      <c r="BS114" s="33">
        <f>all!BS115</f>
        <v>72.9398205541181</v>
      </c>
      <c r="BT114" s="33">
        <f>all!BT115</f>
        <v>3.01747160470121</v>
      </c>
      <c r="BU114" s="33">
        <f>all!BU115</f>
        <v>10.5315618770095</v>
      </c>
      <c r="BV114" s="33">
        <f>all!BV115</f>
        <v>0.33374074321061298</v>
      </c>
      <c r="BW114" s="33" t="str">
        <f>all!BW115</f>
        <v>n.a.</v>
      </c>
      <c r="BX114" s="33" t="str">
        <f>all!BX115</f>
        <v>n.a.</v>
      </c>
      <c r="BY114" s="33">
        <f>all!BY115</f>
        <v>18.800914757274601</v>
      </c>
      <c r="BZ114" s="33">
        <f>all!BZ115</f>
        <v>2.9653686060774098</v>
      </c>
      <c r="CA114" s="33">
        <f>all!CA115</f>
        <v>0.16305108559404699</v>
      </c>
      <c r="CB114" s="33">
        <f>all!CB115</f>
        <v>0.89966172073481299</v>
      </c>
      <c r="CC114" s="33">
        <f>all!CC115</f>
        <v>53.767871971188598</v>
      </c>
      <c r="CD114" s="33">
        <f>all!CD115</f>
        <v>1.2472322496413399E-2</v>
      </c>
      <c r="CE114" s="33"/>
      <c r="CF114" s="33" t="str">
        <f>all!CF115</f>
        <v>n.a.</v>
      </c>
      <c r="CG114" s="33">
        <f>all!CG115</f>
        <v>370165.32034924597</v>
      </c>
      <c r="CH114" s="33">
        <f>all!CH115</f>
        <v>13.302149622694399</v>
      </c>
      <c r="CI114" s="33">
        <f>all!CI115</f>
        <v>721.46314107869205</v>
      </c>
      <c r="CJ114" s="33">
        <f>all!CJ115</f>
        <v>188.59782326887199</v>
      </c>
      <c r="CK114" s="33">
        <f>all!CK115</f>
        <v>33.1987918662143</v>
      </c>
      <c r="CL114" s="33" t="str">
        <f>all!CL115</f>
        <v>n.a.</v>
      </c>
      <c r="CM114" s="33" t="str">
        <f>all!CM115</f>
        <v>n.a.</v>
      </c>
      <c r="CN114" s="33">
        <f>all!CN115</f>
        <v>351.990093135015</v>
      </c>
      <c r="CO114" s="33">
        <f>all!CO115</f>
        <v>4.4979409516074504</v>
      </c>
      <c r="CP114" s="33">
        <f>all!CP115</f>
        <v>62.690718798021301</v>
      </c>
      <c r="CQ114" s="33">
        <f>all!CQ115</f>
        <v>0.92269185165140699</v>
      </c>
      <c r="CR114" s="33" t="str">
        <f>all!CR115</f>
        <v>n.a.</v>
      </c>
      <c r="CS114" s="33" t="str">
        <f>all!CS115</f>
        <v>n.a.</v>
      </c>
      <c r="CT114" s="33">
        <f>all!CT115</f>
        <v>112.65020204437801</v>
      </c>
      <c r="CU114" s="33">
        <f>all!CU115</f>
        <v>12.9695281605521</v>
      </c>
      <c r="CV114" s="33">
        <f>all!CV115</f>
        <v>0.891805687895313</v>
      </c>
      <c r="CW114" s="33">
        <f>all!CW115</f>
        <v>3.8922750638572299</v>
      </c>
      <c r="CX114" s="33">
        <f>all!CX115</f>
        <v>308.4044009859</v>
      </c>
      <c r="CY114" s="33">
        <f>all!CY115</f>
        <v>1.33341359470928E-2</v>
      </c>
      <c r="CZ114" s="33"/>
      <c r="DA114" s="33" t="str">
        <f>all!DA115</f>
        <v>n.a.</v>
      </c>
      <c r="DB114" s="33">
        <f>all!DB115</f>
        <v>6628.4415856253199</v>
      </c>
      <c r="DC114" s="33">
        <f>all!DC115</f>
        <v>0.2257157191989303</v>
      </c>
      <c r="DD114" s="33">
        <f>all!DD115</f>
        <v>12.292065906536205</v>
      </c>
      <c r="DE114" s="33">
        <f>all!DE115</f>
        <v>2.967894490115381</v>
      </c>
      <c r="DF114" s="33">
        <f>all!DF115</f>
        <v>0.50770441759006424</v>
      </c>
      <c r="DG114" s="33" t="str">
        <f>all!DG115</f>
        <v>n.a.</v>
      </c>
      <c r="DH114" s="33" t="str">
        <f>all!DH115</f>
        <v>n.a.</v>
      </c>
      <c r="DI114" s="33">
        <f>all!DI115</f>
        <v>4.6981123352279583</v>
      </c>
      <c r="DJ114" s="33">
        <f>all!DJ115</f>
        <v>5.6964804351664775E-2</v>
      </c>
      <c r="DK114" s="33">
        <f>all!DK115</f>
        <v>0.58117887197544138</v>
      </c>
      <c r="DL114" s="33">
        <f>all!DL115</f>
        <v>8.2081989454004228E-3</v>
      </c>
      <c r="DM114" s="33" t="str">
        <f>all!DM115</f>
        <v>n.a.</v>
      </c>
      <c r="DN114" s="33" t="str">
        <f>all!DN115</f>
        <v>n.a.</v>
      </c>
      <c r="DO114" s="33">
        <f>all!DO115</f>
        <v>0.92518234267721744</v>
      </c>
      <c r="DP114" s="33">
        <f>all!DP115</f>
        <v>0.10164207022376254</v>
      </c>
      <c r="DQ114" s="33">
        <f>all!DQ115</f>
        <v>4.527701215741013E-3</v>
      </c>
      <c r="DR114" s="33">
        <f>all!DR115</f>
        <v>1.9043997547046311E-2</v>
      </c>
      <c r="DS114" s="33">
        <f>all!DS115</f>
        <v>1.4884382286964286</v>
      </c>
      <c r="DT114" s="33">
        <f>all!DT115</f>
        <v>6.3805683323443093E-5</v>
      </c>
      <c r="DU114" s="33"/>
      <c r="DV114" s="33" t="str">
        <f>all!DV115</f>
        <v>n.a.</v>
      </c>
      <c r="DW114" s="33">
        <f>all!DW115</f>
        <v>99.625636048387491</v>
      </c>
      <c r="DX114" s="33">
        <f>all!DX115</f>
        <v>3.3925126744842925E-3</v>
      </c>
      <c r="DY114" s="33">
        <f>all!DY115</f>
        <v>0.18475004546213261</v>
      </c>
      <c r="DZ114" s="33">
        <f>all!DZ115</f>
        <v>4.4607525386279094E-2</v>
      </c>
      <c r="EA114" s="33">
        <f>all!EA115</f>
        <v>7.6308095762172403E-3</v>
      </c>
      <c r="EB114" s="33" t="str">
        <f>all!EB115</f>
        <v>n.a.</v>
      </c>
      <c r="EC114" s="33" t="str">
        <f>all!EC115</f>
        <v>n.a.</v>
      </c>
      <c r="ED114" s="33">
        <f>all!ED115</f>
        <v>7.061274110627995E-2</v>
      </c>
      <c r="EE114" s="33">
        <f>all!EE115</f>
        <v>8.5618237599225473E-4</v>
      </c>
      <c r="EF114" s="33">
        <f>all!EF115</f>
        <v>8.7351323882830078E-3</v>
      </c>
      <c r="EG114" s="33">
        <f>all!EG115</f>
        <v>1.233694270642162E-4</v>
      </c>
      <c r="EH114" s="33" t="str">
        <f>all!EH115</f>
        <v>n.a.</v>
      </c>
      <c r="EI114" s="33" t="str">
        <f>all!EI115</f>
        <v>n.a.</v>
      </c>
      <c r="EJ114" s="33">
        <f>all!EJ115</f>
        <v>1.3905512805580467E-2</v>
      </c>
      <c r="EK114" s="33">
        <f>all!EK115</f>
        <v>1.5276827538583369E-3</v>
      </c>
      <c r="EL114" s="33">
        <f>all!EL115</f>
        <v>6.805145789222517E-5</v>
      </c>
      <c r="EM114" s="33">
        <f>all!EM115</f>
        <v>2.8623173999796716E-4</v>
      </c>
      <c r="EN114" s="33">
        <f>all!EN115</f>
        <v>2.2371262284968562E-2</v>
      </c>
      <c r="EO114" s="33">
        <f>all!EO115</f>
        <v>9.5900095105089864E-7</v>
      </c>
      <c r="EP114" s="33"/>
      <c r="EQ114" s="33">
        <f>all!EQ115</f>
        <v>199.25127209677498</v>
      </c>
    </row>
    <row r="115" spans="1:147" s="3" customFormat="1">
      <c r="A115" s="33" t="str">
        <f>all!A116</f>
        <v xml:space="preserve">LM33a_VIII_py1 </v>
      </c>
      <c r="B115" s="33" t="str">
        <f>all!B116</f>
        <v>Fakos</v>
      </c>
      <c r="C115" s="33" t="str">
        <f>all!C116</f>
        <v>epithermal</v>
      </c>
      <c r="D115" s="33" t="str">
        <f>all!D116</f>
        <v>epithermal IS</v>
      </c>
      <c r="E115" s="33" t="str">
        <f>all!E116</f>
        <v>pyrite</v>
      </c>
      <c r="F115" s="33">
        <f>all!F116</f>
        <v>0</v>
      </c>
      <c r="G115" s="33" t="str">
        <f>all!G116</f>
        <v>n.a.</v>
      </c>
      <c r="H115" s="33">
        <f>all!H116</f>
        <v>382441.38310152799</v>
      </c>
      <c r="I115" s="33">
        <f>all!I116</f>
        <v>5.8719893935142403E-2</v>
      </c>
      <c r="J115" s="33">
        <f>all!J116</f>
        <v>3.4009326768564501</v>
      </c>
      <c r="K115" s="33">
        <f>all!K116</f>
        <v>16.576989996005999</v>
      </c>
      <c r="L115" s="33">
        <f>all!L116</f>
        <v>1480.38577705335</v>
      </c>
      <c r="M115" s="33" t="str">
        <f>all!M116</f>
        <v>n.a.</v>
      </c>
      <c r="N115" s="33" t="str">
        <f>all!N116</f>
        <v>n.a.</v>
      </c>
      <c r="O115" s="33">
        <f>all!O116</f>
        <v>0.25810175377030597</v>
      </c>
      <c r="P115" s="33">
        <f>all!P116</f>
        <v>2.3458619759630599</v>
      </c>
      <c r="Q115" s="33">
        <f>all!Q116</f>
        <v>3.3743787967478598</v>
      </c>
      <c r="R115" s="33">
        <f>all!R116</f>
        <v>10.8380528309293</v>
      </c>
      <c r="S115" s="33" t="str">
        <f>all!S116</f>
        <v>n.a.</v>
      </c>
      <c r="T115" s="33" t="str">
        <f>all!T116</f>
        <v>n.a.</v>
      </c>
      <c r="U115" s="33">
        <f>all!U116</f>
        <v>1.20439501676051</v>
      </c>
      <c r="V115" s="33">
        <f>all!V116</f>
        <v>1.0637269562998699</v>
      </c>
      <c r="W115" s="33">
        <f>all!W116</f>
        <v>0.11504177042244799</v>
      </c>
      <c r="X115" s="33">
        <f>all!X116</f>
        <v>7.1589008992346201E-3</v>
      </c>
      <c r="Y115" s="33">
        <f>all!Y116</f>
        <v>20.606538030628499</v>
      </c>
      <c r="Z115" s="33">
        <f>all!Z116</f>
        <v>7.6038049160672E-3</v>
      </c>
      <c r="AA115" s="33">
        <f>all!AA116</f>
        <v>1.7265820736392341E-2</v>
      </c>
      <c r="AB115" s="33">
        <f>all!AB116</f>
        <v>0.11384066418513829</v>
      </c>
      <c r="AC115" s="33">
        <f>all!AC116</f>
        <v>3.6899963034864444E-4</v>
      </c>
      <c r="AD115" s="33">
        <f>all!AD116</f>
        <v>0.22750676071499826</v>
      </c>
      <c r="AE115" s="33">
        <f>all!AE116</f>
        <v>3.4740920035155823E-4</v>
      </c>
      <c r="AF115" s="33">
        <f>all!AF116</f>
        <v>5.8447227524116817E-2</v>
      </c>
      <c r="AG115" s="33">
        <f>all!AG116</f>
        <v>57.465682762897117</v>
      </c>
      <c r="AH115" s="33">
        <f>all!AH116</f>
        <v>0.16375282406643737</v>
      </c>
      <c r="AI115" s="33">
        <f>all!AI116</f>
        <v>0.12949282443299018</v>
      </c>
      <c r="AJ115" s="33">
        <f>all!AJ116</f>
        <v>39.950037691725456</v>
      </c>
      <c r="AK115" s="33">
        <f>all!AK116</f>
        <v>0.12191610746337188</v>
      </c>
      <c r="AL115" s="33">
        <f>all!AL116</f>
        <v>20.510851366502713</v>
      </c>
      <c r="AM115" s="33">
        <f>all!AM116</f>
        <v>57.465682762897117</v>
      </c>
      <c r="AN115" s="33"/>
      <c r="AO115" s="33"/>
      <c r="AP115" s="33" t="str">
        <f>all!AP116</f>
        <v>n.a.</v>
      </c>
      <c r="AQ115" s="33">
        <f>all!AQ116</f>
        <v>14.657465400078401</v>
      </c>
      <c r="AR115" s="33">
        <f>all!AR116</f>
        <v>4.31604998632713E-2</v>
      </c>
      <c r="AS115" s="33">
        <f>all!AS116</f>
        <v>0.25350255449887599</v>
      </c>
      <c r="AT115" s="33">
        <f>all!AT116</f>
        <v>0.52005012856598998</v>
      </c>
      <c r="AU115" s="33">
        <f>all!AU116</f>
        <v>2.33354879164767</v>
      </c>
      <c r="AV115" s="33" t="str">
        <f>all!AV116</f>
        <v>n.a.</v>
      </c>
      <c r="AW115" s="33" t="str">
        <f>all!AW116</f>
        <v>n.a.</v>
      </c>
      <c r="AX115" s="33">
        <f>all!AX116</f>
        <v>0.25810175377030597</v>
      </c>
      <c r="AY115" s="33">
        <f>all!AY116</f>
        <v>2.3458619759630599</v>
      </c>
      <c r="AZ115" s="33">
        <f>all!AZ116</f>
        <v>3.1916457331217098E-2</v>
      </c>
      <c r="BA115" s="33">
        <f>all!BA116</f>
        <v>0.20489176289226699</v>
      </c>
      <c r="BB115" s="33" t="str">
        <f>all!BB116</f>
        <v>n.a.</v>
      </c>
      <c r="BC115" s="33" t="str">
        <f>all!BC116</f>
        <v>n.a.</v>
      </c>
      <c r="BD115" s="33">
        <f>all!BD116</f>
        <v>4.1210881246803797E-2</v>
      </c>
      <c r="BE115" s="33">
        <f>all!BE116</f>
        <v>0.28212053388606201</v>
      </c>
      <c r="BF115" s="33">
        <f>all!BF116</f>
        <v>2.7147194195992101E-2</v>
      </c>
      <c r="BG115" s="33">
        <f>all!BG116</f>
        <v>5.0482756120381498E-3</v>
      </c>
      <c r="BH115" s="33">
        <f>all!BH116</f>
        <v>0.132253419386792</v>
      </c>
      <c r="BI115" s="33">
        <f>all!BI116</f>
        <v>7.6038049160672E-3</v>
      </c>
      <c r="BJ115" s="33"/>
      <c r="BK115" s="33" t="str">
        <f>all!BK116</f>
        <v>n.a.</v>
      </c>
      <c r="BL115" s="33">
        <f>all!BL116</f>
        <v>44628.241303595503</v>
      </c>
      <c r="BM115" s="33">
        <f>all!BM116</f>
        <v>3.5540488496970099E-2</v>
      </c>
      <c r="BN115" s="33">
        <f>all!BN116</f>
        <v>0.72584836745173598</v>
      </c>
      <c r="BO115" s="33">
        <f>all!BO116</f>
        <v>2.3931910013238902</v>
      </c>
      <c r="BP115" s="33">
        <f>all!BP116</f>
        <v>178.511971320447</v>
      </c>
      <c r="BQ115" s="33" t="str">
        <f>all!BQ116</f>
        <v>n.a.</v>
      </c>
      <c r="BR115" s="33" t="str">
        <f>all!BR116</f>
        <v>n.a.</v>
      </c>
      <c r="BS115" s="33">
        <f>all!BS116</f>
        <v>0.17843482411673101</v>
      </c>
      <c r="BT115" s="33">
        <f>all!BT116</f>
        <v>0.87299926975171305</v>
      </c>
      <c r="BU115" s="33">
        <f>all!BU116</f>
        <v>1.1613428049588399</v>
      </c>
      <c r="BV115" s="33">
        <f>all!BV116</f>
        <v>1.2211743450552199</v>
      </c>
      <c r="BW115" s="33" t="str">
        <f>all!BW116</f>
        <v>n.a.</v>
      </c>
      <c r="BX115" s="33" t="str">
        <f>all!BX116</f>
        <v>n.a.</v>
      </c>
      <c r="BY115" s="33">
        <f>all!BY116</f>
        <v>0.28834146039394598</v>
      </c>
      <c r="BZ115" s="33">
        <f>all!BZ116</f>
        <v>0.52396908225494399</v>
      </c>
      <c r="CA115" s="33">
        <f>all!CA116</f>
        <v>3.3345607134467402E-2</v>
      </c>
      <c r="CB115" s="33">
        <f>all!CB116</f>
        <v>5.9429789924306496E-3</v>
      </c>
      <c r="CC115" s="33">
        <f>all!CC116</f>
        <v>3.9908096090188598</v>
      </c>
      <c r="CD115" s="33">
        <f>all!CD116</f>
        <v>4.5679482566796702E-3</v>
      </c>
      <c r="CE115" s="33"/>
      <c r="CF115" s="33" t="str">
        <f>all!CF116</f>
        <v>n.a.</v>
      </c>
      <c r="CG115" s="33">
        <f>all!CG116</f>
        <v>382441.38310152799</v>
      </c>
      <c r="CH115" s="33">
        <f>all!CH116</f>
        <v>5.8719893935142403E-2</v>
      </c>
      <c r="CI115" s="33">
        <f>all!CI116</f>
        <v>3.4009326768564501</v>
      </c>
      <c r="CJ115" s="33">
        <f>all!CJ116</f>
        <v>16.576989996005999</v>
      </c>
      <c r="CK115" s="33">
        <f>all!CK116</f>
        <v>1480.38577705335</v>
      </c>
      <c r="CL115" s="33" t="str">
        <f>all!CL116</f>
        <v>n.a.</v>
      </c>
      <c r="CM115" s="33" t="str">
        <f>all!CM116</f>
        <v>n.a.</v>
      </c>
      <c r="CN115" s="33">
        <f>all!CN116</f>
        <v>0.25810175377030597</v>
      </c>
      <c r="CO115" s="33">
        <f>all!CO116</f>
        <v>2.3458619759630599</v>
      </c>
      <c r="CP115" s="33">
        <f>all!CP116</f>
        <v>3.3743787967478598</v>
      </c>
      <c r="CQ115" s="33">
        <f>all!CQ116</f>
        <v>10.8380528309293</v>
      </c>
      <c r="CR115" s="33" t="str">
        <f>all!CR116</f>
        <v>n.a.</v>
      </c>
      <c r="CS115" s="33" t="str">
        <f>all!CS116</f>
        <v>n.a.</v>
      </c>
      <c r="CT115" s="33">
        <f>all!CT116</f>
        <v>1.20439501676051</v>
      </c>
      <c r="CU115" s="33">
        <f>all!CU116</f>
        <v>1.0637269562998699</v>
      </c>
      <c r="CV115" s="33">
        <f>all!CV116</f>
        <v>0.11504177042244799</v>
      </c>
      <c r="CW115" s="33">
        <f>all!CW116</f>
        <v>7.1589008992346201E-3</v>
      </c>
      <c r="CX115" s="33">
        <f>all!CX116</f>
        <v>20.606538030628499</v>
      </c>
      <c r="CY115" s="33">
        <f>all!CY116</f>
        <v>7.6038049160672E-3</v>
      </c>
      <c r="CZ115" s="33"/>
      <c r="DA115" s="33" t="str">
        <f>all!DA116</f>
        <v>n.a.</v>
      </c>
      <c r="DB115" s="33">
        <f>all!DB116</f>
        <v>6848.2654329219804</v>
      </c>
      <c r="DC115" s="33">
        <f>all!DC116</f>
        <v>9.9638054500930553E-4</v>
      </c>
      <c r="DD115" s="33">
        <f>all!DD116</f>
        <v>5.7944039310321951E-2</v>
      </c>
      <c r="DE115" s="33">
        <f>all!DE116</f>
        <v>0.26086598678132372</v>
      </c>
      <c r="DF115" s="33">
        <f>all!DF116</f>
        <v>22.639329821889433</v>
      </c>
      <c r="DG115" s="33" t="str">
        <f>all!DG116</f>
        <v>n.a.</v>
      </c>
      <c r="DH115" s="33" t="str">
        <f>all!DH116</f>
        <v>n.a.</v>
      </c>
      <c r="DI115" s="33">
        <f>all!DI116</f>
        <v>3.4449578462059805E-3</v>
      </c>
      <c r="DJ115" s="33">
        <f>all!DJ116</f>
        <v>2.9709498175823964E-2</v>
      </c>
      <c r="DK115" s="33">
        <f>all!DK116</f>
        <v>3.1282424261718095E-2</v>
      </c>
      <c r="DL115" s="33">
        <f>all!DL116</f>
        <v>9.6414521985653534E-2</v>
      </c>
      <c r="DM115" s="33" t="str">
        <f>all!DM116</f>
        <v>n.a.</v>
      </c>
      <c r="DN115" s="33" t="str">
        <f>all!DN116</f>
        <v>n.a.</v>
      </c>
      <c r="DO115" s="33">
        <f>all!DO116</f>
        <v>9.8915490864036615E-3</v>
      </c>
      <c r="DP115" s="33">
        <f>all!DP116</f>
        <v>8.336418152820298E-3</v>
      </c>
      <c r="DQ115" s="33">
        <f>all!DQ116</f>
        <v>5.8406755067014161E-4</v>
      </c>
      <c r="DR115" s="33">
        <f>all!DR116</f>
        <v>3.502683878396435E-5</v>
      </c>
      <c r="DS115" s="33">
        <f>all!DS116</f>
        <v>9.9452403622724422E-2</v>
      </c>
      <c r="DT115" s="33">
        <f>all!DT116</f>
        <v>3.6385257391469959E-5</v>
      </c>
      <c r="DU115" s="33"/>
      <c r="DV115" s="33" t="str">
        <f>all!DV116</f>
        <v>n.a.</v>
      </c>
      <c r="DW115" s="33">
        <f>all!DW116</f>
        <v>99.646865051803246</v>
      </c>
      <c r="DX115" s="33">
        <f>all!DX116</f>
        <v>1.449800663851044E-5</v>
      </c>
      <c r="DY115" s="33">
        <f>all!DY116</f>
        <v>8.4312471855350392E-4</v>
      </c>
      <c r="DZ115" s="33">
        <f>all!DZ116</f>
        <v>3.7957754465006003E-3</v>
      </c>
      <c r="EA115" s="33">
        <f>all!EA116</f>
        <v>0.32941746573957337</v>
      </c>
      <c r="EB115" s="33" t="str">
        <f>all!EB116</f>
        <v>n.a.</v>
      </c>
      <c r="EC115" s="33" t="str">
        <f>all!EC116</f>
        <v>n.a.</v>
      </c>
      <c r="ED115" s="33">
        <f>all!ED116</f>
        <v>5.0126452161123316E-5</v>
      </c>
      <c r="EE115" s="33">
        <f>all!EE116</f>
        <v>4.3229316744225162E-4</v>
      </c>
      <c r="EF115" s="33">
        <f>all!EF116</f>
        <v>4.5518029922076943E-4</v>
      </c>
      <c r="EG115" s="33">
        <f>all!EG116</f>
        <v>1.4028960990840713E-3</v>
      </c>
      <c r="EH115" s="33" t="str">
        <f>all!EH116</f>
        <v>n.a.</v>
      </c>
      <c r="EI115" s="33" t="str">
        <f>all!EI116</f>
        <v>n.a.</v>
      </c>
      <c r="EJ115" s="33">
        <f>all!EJ116</f>
        <v>1.439286877269295E-4</v>
      </c>
      <c r="EK115" s="33">
        <f>all!EK116</f>
        <v>1.2130048737539214E-4</v>
      </c>
      <c r="EL115" s="33">
        <f>all!EL116</f>
        <v>8.4985754382379691E-6</v>
      </c>
      <c r="EM115" s="33">
        <f>all!EM116</f>
        <v>5.0966404729551136E-7</v>
      </c>
      <c r="EN115" s="33">
        <f>all!EN116</f>
        <v>1.4470993187895016E-3</v>
      </c>
      <c r="EO115" s="33">
        <f>all!EO116</f>
        <v>5.2942995108411702E-7</v>
      </c>
      <c r="EP115" s="33"/>
      <c r="EQ115" s="33">
        <f>all!EQ116</f>
        <v>199.29373010360649</v>
      </c>
    </row>
    <row r="116" spans="1:147" s="3" customFormat="1">
      <c r="A116" s="33" t="str">
        <f>all!A117</f>
        <v xml:space="preserve">LM33b_III_py6 </v>
      </c>
      <c r="B116" s="33" t="str">
        <f>all!B117</f>
        <v>Fakos</v>
      </c>
      <c r="C116" s="33" t="str">
        <f>all!C117</f>
        <v>epithermal</v>
      </c>
      <c r="D116" s="33" t="str">
        <f>all!D117</f>
        <v>epithermal IS</v>
      </c>
      <c r="E116" s="33" t="str">
        <f>all!E117</f>
        <v>pyrite</v>
      </c>
      <c r="F116" s="33">
        <f>all!F117</f>
        <v>0</v>
      </c>
      <c r="G116" s="33" t="str">
        <f>all!G117</f>
        <v>n.a.</v>
      </c>
      <c r="H116" s="33">
        <f>all!H117</f>
        <v>419025.52777507901</v>
      </c>
      <c r="I116" s="33">
        <f>all!I117</f>
        <v>188.85626766420901</v>
      </c>
      <c r="J116" s="33">
        <f>all!J117</f>
        <v>228.079864387963</v>
      </c>
      <c r="K116" s="33">
        <f>all!K117</f>
        <v>22.3712429334227</v>
      </c>
      <c r="L116" s="33">
        <f>all!L117</f>
        <v>4.4281648227899302</v>
      </c>
      <c r="M116" s="33" t="str">
        <f>all!M117</f>
        <v>n.a.</v>
      </c>
      <c r="N116" s="33" t="str">
        <f>all!N117</f>
        <v>n.a.</v>
      </c>
      <c r="O116" s="33">
        <f>all!O117</f>
        <v>262.80708272832999</v>
      </c>
      <c r="P116" s="33">
        <f>all!P117</f>
        <v>5.9427162581119601</v>
      </c>
      <c r="Q116" s="33">
        <f>all!Q117</f>
        <v>0.34569535975909099</v>
      </c>
      <c r="R116" s="33">
        <f>all!R117</f>
        <v>0.12275001774698401</v>
      </c>
      <c r="S116" s="33" t="str">
        <f>all!S117</f>
        <v>n.a.</v>
      </c>
      <c r="T116" s="33" t="str">
        <f>all!T117</f>
        <v>n.a.</v>
      </c>
      <c r="U116" s="33">
        <f>all!U117</f>
        <v>0.20582937422734501</v>
      </c>
      <c r="V116" s="33">
        <f>all!V117</f>
        <v>1.7728299369551099</v>
      </c>
      <c r="W116" s="33">
        <f>all!W117</f>
        <v>0.79056617691675402</v>
      </c>
      <c r="X116" s="33">
        <f>all!X117</f>
        <v>1.7981036295545001E-2</v>
      </c>
      <c r="Y116" s="33">
        <f>all!Y117</f>
        <v>27.422156999321398</v>
      </c>
      <c r="Z116" s="33">
        <f>all!Z117</f>
        <v>3.4563689096435701</v>
      </c>
      <c r="AA116" s="33">
        <f>all!AA117</f>
        <v>0.828026920179877</v>
      </c>
      <c r="AB116" s="33">
        <f>all!AB117</f>
        <v>0.21671221043111311</v>
      </c>
      <c r="AC116" s="33">
        <f>all!AC117</f>
        <v>0.12604292615380705</v>
      </c>
      <c r="AD116" s="33">
        <f>all!AD117</f>
        <v>0.71861178817404359</v>
      </c>
      <c r="AE116" s="33">
        <f>all!AE117</f>
        <v>6.557119593469605E-4</v>
      </c>
      <c r="AF116" s="33">
        <f>all!AF117</f>
        <v>7.5059512726310543E-3</v>
      </c>
      <c r="AG116" s="33">
        <f>all!AG117</f>
        <v>1.8304680275358701E-3</v>
      </c>
      <c r="AH116" s="33">
        <f>all!AH117</f>
        <v>1.2606424788817515E-2</v>
      </c>
      <c r="AI116" s="33">
        <f>all!AI117</f>
        <v>1.8301584333907717E-2</v>
      </c>
      <c r="AJ116" s="33">
        <f>all!AJ117</f>
        <v>3.1466873361482781E-2</v>
      </c>
      <c r="AK116" s="33">
        <f>all!AK117</f>
        <v>9.5210164417289643E-5</v>
      </c>
      <c r="AL116" s="33">
        <f>all!AL117</f>
        <v>1.089873144127335E-3</v>
      </c>
      <c r="AM116" s="33">
        <f>all!AM117</f>
        <v>1.8304680275358701E-3</v>
      </c>
      <c r="AN116" s="33"/>
      <c r="AO116" s="33"/>
      <c r="AP116" s="33" t="str">
        <f>all!AP117</f>
        <v>n.a.</v>
      </c>
      <c r="AQ116" s="33">
        <f>all!AQ117</f>
        <v>8.5837709674626606</v>
      </c>
      <c r="AR116" s="33">
        <f>all!AR117</f>
        <v>3.58108238665353E-2</v>
      </c>
      <c r="AS116" s="33">
        <f>all!AS117</f>
        <v>0.21193673825850001</v>
      </c>
      <c r="AT116" s="33">
        <f>all!AT117</f>
        <v>0.53862409005481104</v>
      </c>
      <c r="AU116" s="33">
        <f>all!AU117</f>
        <v>4.2291591535730202</v>
      </c>
      <c r="AV116" s="33" t="str">
        <f>all!AV117</f>
        <v>n.a.</v>
      </c>
      <c r="AW116" s="33" t="str">
        <f>all!AW117</f>
        <v>n.a.</v>
      </c>
      <c r="AX116" s="33">
        <f>all!AX117</f>
        <v>0.25325945984281101</v>
      </c>
      <c r="AY116" s="33">
        <f>all!AY117</f>
        <v>1.24811898731888</v>
      </c>
      <c r="AZ116" s="33">
        <f>all!AZ117</f>
        <v>2.6266389151214101E-2</v>
      </c>
      <c r="BA116" s="33">
        <f>all!BA117</f>
        <v>0.12275001774698401</v>
      </c>
      <c r="BB116" s="33" t="str">
        <f>all!BB117</f>
        <v>n.a.</v>
      </c>
      <c r="BC116" s="33" t="str">
        <f>all!BC117</f>
        <v>n.a.</v>
      </c>
      <c r="BD116" s="33">
        <f>all!BD117</f>
        <v>6.7552784922275205E-2</v>
      </c>
      <c r="BE116" s="33">
        <f>all!BE117</f>
        <v>0.20722594311154399</v>
      </c>
      <c r="BF116" s="33">
        <f>all!BF117</f>
        <v>1.37774545552115E-2</v>
      </c>
      <c r="BG116" s="33">
        <f>all!BG117</f>
        <v>7.7709590643799302E-3</v>
      </c>
      <c r="BH116" s="33">
        <f>all!BH117</f>
        <v>0.106828670460419</v>
      </c>
      <c r="BI116" s="33">
        <f>all!BI117</f>
        <v>6.3872866764651997E-3</v>
      </c>
      <c r="BJ116" s="33"/>
      <c r="BK116" s="33" t="str">
        <f>all!BK117</f>
        <v>n.a.</v>
      </c>
      <c r="BL116" s="33">
        <f>all!BL117</f>
        <v>30163.762832872901</v>
      </c>
      <c r="BM116" s="33">
        <f>all!BM117</f>
        <v>126.59230543975001</v>
      </c>
      <c r="BN116" s="33">
        <f>all!BN117</f>
        <v>263.59280450699799</v>
      </c>
      <c r="BO116" s="33">
        <f>all!BO117</f>
        <v>18.5909282695157</v>
      </c>
      <c r="BP116" s="33">
        <f>all!BP117</f>
        <v>9.9406152590508796</v>
      </c>
      <c r="BQ116" s="33" t="str">
        <f>all!BQ117</f>
        <v>n.a.</v>
      </c>
      <c r="BR116" s="33" t="str">
        <f>all!BR117</f>
        <v>n.a.</v>
      </c>
      <c r="BS116" s="33">
        <f>all!BS117</f>
        <v>136.55665151443901</v>
      </c>
      <c r="BT116" s="33">
        <f>all!BT117</f>
        <v>3.51707230030101</v>
      </c>
      <c r="BU116" s="33">
        <f>all!BU117</f>
        <v>0.54025693333881697</v>
      </c>
      <c r="BV116" s="33">
        <f>all!BV117</f>
        <v>9.6605927835997807E-2</v>
      </c>
      <c r="BW116" s="33" t="str">
        <f>all!BW117</f>
        <v>n.a.</v>
      </c>
      <c r="BX116" s="33" t="str">
        <f>all!BX117</f>
        <v>n.a.</v>
      </c>
      <c r="BY116" s="33">
        <f>all!BY117</f>
        <v>0.22402037009043199</v>
      </c>
      <c r="BZ116" s="33">
        <f>all!BZ117</f>
        <v>1.66871633910437</v>
      </c>
      <c r="CA116" s="33">
        <f>all!CA117</f>
        <v>1.52680860971048</v>
      </c>
      <c r="CB116" s="33">
        <f>all!CB117</f>
        <v>2.2496241760731402E-2</v>
      </c>
      <c r="CC116" s="33">
        <f>all!CC117</f>
        <v>26.012103178923098</v>
      </c>
      <c r="CD116" s="33">
        <f>all!CD117</f>
        <v>2.5443669352009901</v>
      </c>
      <c r="CE116" s="33"/>
      <c r="CF116" s="33" t="str">
        <f>all!CF117</f>
        <v>n.a.</v>
      </c>
      <c r="CG116" s="33">
        <f>all!CG117</f>
        <v>419025.52777507901</v>
      </c>
      <c r="CH116" s="33">
        <f>all!CH117</f>
        <v>188.85626766420901</v>
      </c>
      <c r="CI116" s="33">
        <f>all!CI117</f>
        <v>228.079864387963</v>
      </c>
      <c r="CJ116" s="33">
        <f>all!CJ117</f>
        <v>22.3712429334227</v>
      </c>
      <c r="CK116" s="33">
        <f>all!CK117</f>
        <v>4.4281648227899302</v>
      </c>
      <c r="CL116" s="33" t="str">
        <f>all!CL117</f>
        <v>n.a.</v>
      </c>
      <c r="CM116" s="33" t="str">
        <f>all!CM117</f>
        <v>n.a.</v>
      </c>
      <c r="CN116" s="33">
        <f>all!CN117</f>
        <v>262.80708272832999</v>
      </c>
      <c r="CO116" s="33">
        <f>all!CO117</f>
        <v>5.9427162581119601</v>
      </c>
      <c r="CP116" s="33">
        <f>all!CP117</f>
        <v>0.34569535975909099</v>
      </c>
      <c r="CQ116" s="33">
        <f>all!CQ117</f>
        <v>0.12275001774698401</v>
      </c>
      <c r="CR116" s="33" t="str">
        <f>all!CR117</f>
        <v>n.a.</v>
      </c>
      <c r="CS116" s="33" t="str">
        <f>all!CS117</f>
        <v>n.a.</v>
      </c>
      <c r="CT116" s="33">
        <f>all!CT117</f>
        <v>0.20582937422734501</v>
      </c>
      <c r="CU116" s="33">
        <f>all!CU117</f>
        <v>1.7728299369551099</v>
      </c>
      <c r="CV116" s="33">
        <f>all!CV117</f>
        <v>0.79056617691675402</v>
      </c>
      <c r="CW116" s="33">
        <f>all!CW117</f>
        <v>1.7981036295545001E-2</v>
      </c>
      <c r="CX116" s="33">
        <f>all!CX117</f>
        <v>27.422156999321398</v>
      </c>
      <c r="CY116" s="33">
        <f>all!CY117</f>
        <v>3.4563689096435701</v>
      </c>
      <c r="CZ116" s="33"/>
      <c r="DA116" s="33" t="str">
        <f>all!DA117</f>
        <v>n.a.</v>
      </c>
      <c r="DB116" s="33">
        <f>all!DB117</f>
        <v>7503.366958099723</v>
      </c>
      <c r="DC116" s="33">
        <f>all!DC117</f>
        <v>3.2045819277454646</v>
      </c>
      <c r="DD116" s="33">
        <f>all!DD117</f>
        <v>3.8859542024821021</v>
      </c>
      <c r="DE116" s="33">
        <f>all!DE117</f>
        <v>0.3520480114157099</v>
      </c>
      <c r="DF116" s="33">
        <f>all!DF117</f>
        <v>6.7719296877044352E-2</v>
      </c>
      <c r="DG116" s="33" t="str">
        <f>all!DG117</f>
        <v>n.a.</v>
      </c>
      <c r="DH116" s="33" t="str">
        <f>all!DH117</f>
        <v>n.a.</v>
      </c>
      <c r="DI116" s="33">
        <f>all!DI117</f>
        <v>3.5077612161022991</v>
      </c>
      <c r="DJ116" s="33">
        <f>all!DJ117</f>
        <v>7.5262363957851575E-2</v>
      </c>
      <c r="DK116" s="33">
        <f>all!DK117</f>
        <v>3.2047939963686331E-3</v>
      </c>
      <c r="DL116" s="33">
        <f>all!DL117</f>
        <v>1.0919751425303929E-3</v>
      </c>
      <c r="DM116" s="33" t="str">
        <f>all!DM117</f>
        <v>n.a.</v>
      </c>
      <c r="DN116" s="33" t="str">
        <f>all!DN117</f>
        <v>n.a.</v>
      </c>
      <c r="DO116" s="33">
        <f>all!DO117</f>
        <v>1.6904514966109149E-3</v>
      </c>
      <c r="DP116" s="33">
        <f>all!DP117</f>
        <v>1.3893651543535345E-2</v>
      </c>
      <c r="DQ116" s="33">
        <f>all!DQ117</f>
        <v>4.0137077941242005E-3</v>
      </c>
      <c r="DR116" s="33">
        <f>all!DR117</f>
        <v>8.7977032837541037E-5</v>
      </c>
      <c r="DS116" s="33">
        <f>all!DS117</f>
        <v>0.13234631756429246</v>
      </c>
      <c r="DT116" s="33">
        <f>all!DT117</f>
        <v>1.6539202912941253E-2</v>
      </c>
      <c r="DU116" s="33"/>
      <c r="DV116" s="33" t="str">
        <f>all!DV117</f>
        <v>n.a.</v>
      </c>
      <c r="DW116" s="33">
        <f>all!DW117</f>
        <v>99.836379148759065</v>
      </c>
      <c r="DX116" s="33">
        <f>all!DX117</f>
        <v>4.2638705815433393E-2</v>
      </c>
      <c r="DY116" s="33">
        <f>all!DY117</f>
        <v>5.1704734591838497E-2</v>
      </c>
      <c r="DZ116" s="33">
        <f>all!DZ117</f>
        <v>4.6841903031711422E-3</v>
      </c>
      <c r="EA116" s="33">
        <f>all!EA117</f>
        <v>9.0104208370160859E-4</v>
      </c>
      <c r="EB116" s="33" t="str">
        <f>all!EB117</f>
        <v>n.a.</v>
      </c>
      <c r="EC116" s="33" t="str">
        <f>all!EC117</f>
        <v>n.a.</v>
      </c>
      <c r="ED116" s="33">
        <f>all!ED117</f>
        <v>4.6672671174114118E-2</v>
      </c>
      <c r="EE116" s="33">
        <f>all!EE117</f>
        <v>1.0014066945795382E-3</v>
      </c>
      <c r="EF116" s="33">
        <f>all!EF117</f>
        <v>4.2641527503828271E-5</v>
      </c>
      <c r="EG116" s="33">
        <f>all!EG117</f>
        <v>1.4529323297056799E-5</v>
      </c>
      <c r="EH116" s="33" t="str">
        <f>all!EH117</f>
        <v>n.a.</v>
      </c>
      <c r="EI116" s="33" t="str">
        <f>all!EI117</f>
        <v>n.a.</v>
      </c>
      <c r="EJ116" s="33">
        <f>all!EJ117</f>
        <v>2.2492376754418557E-5</v>
      </c>
      <c r="EK116" s="33">
        <f>all!EK117</f>
        <v>1.8486259182136898E-4</v>
      </c>
      <c r="EL116" s="33">
        <f>all!EL117</f>
        <v>5.3404565625562385E-5</v>
      </c>
      <c r="EM116" s="33">
        <f>all!EM117</f>
        <v>1.1705822807013564E-6</v>
      </c>
      <c r="EN116" s="33">
        <f>all!EN117</f>
        <v>1.760939750524616E-3</v>
      </c>
      <c r="EO116" s="33">
        <f>all!EO117</f>
        <v>2.2006309194996964E-4</v>
      </c>
      <c r="EP116" s="33"/>
      <c r="EQ116" s="33">
        <f>all!EQ117</f>
        <v>199.67275829751813</v>
      </c>
    </row>
    <row r="117" spans="1:147" s="3" customFormat="1">
      <c r="A117" s="33" t="str">
        <f>all!A118</f>
        <v xml:space="preserve">LM33b_X_py1 </v>
      </c>
      <c r="B117" s="33" t="str">
        <f>all!B118</f>
        <v>Fakos</v>
      </c>
      <c r="C117" s="33" t="str">
        <f>all!C118</f>
        <v>epithermal</v>
      </c>
      <c r="D117" s="33" t="str">
        <f>all!D118</f>
        <v>epithermal IS</v>
      </c>
      <c r="E117" s="33" t="str">
        <f>all!E118</f>
        <v>pyrite</v>
      </c>
      <c r="F117" s="33">
        <f>all!F118</f>
        <v>0</v>
      </c>
      <c r="G117" s="33" t="str">
        <f>all!G118</f>
        <v>n.a.</v>
      </c>
      <c r="H117" s="33">
        <f>all!H118</f>
        <v>417083.48764850397</v>
      </c>
      <c r="I117" s="33">
        <f>all!I118</f>
        <v>0.10369250673269099</v>
      </c>
      <c r="J117" s="33">
        <f>all!J118</f>
        <v>1.6860558786822699</v>
      </c>
      <c r="K117" s="33">
        <f>all!K118</f>
        <v>67.235487876572904</v>
      </c>
      <c r="L117" s="33">
        <f>all!L118</f>
        <v>483.81265074006501</v>
      </c>
      <c r="M117" s="33" t="str">
        <f>all!M118</f>
        <v>n.a.</v>
      </c>
      <c r="N117" s="33" t="str">
        <f>all!N118</f>
        <v>n.a.</v>
      </c>
      <c r="O117" s="33">
        <f>all!O118</f>
        <v>0.23633637882606701</v>
      </c>
      <c r="P117" s="33">
        <f>all!P118</f>
        <v>3.2775087956791999</v>
      </c>
      <c r="Q117" s="33">
        <f>all!Q118</f>
        <v>1.69522203098575</v>
      </c>
      <c r="R117" s="33">
        <f>all!R118</f>
        <v>2.3562022879255902</v>
      </c>
      <c r="S117" s="33" t="str">
        <f>all!S118</f>
        <v>n.a.</v>
      </c>
      <c r="T117" s="33" t="str">
        <f>all!T118</f>
        <v>n.a.</v>
      </c>
      <c r="U117" s="33">
        <f>all!U118</f>
        <v>9.2681919620996006E-2</v>
      </c>
      <c r="V117" s="33">
        <f>all!V118</f>
        <v>1.2020082804167</v>
      </c>
      <c r="W117" s="33">
        <f>all!W118</f>
        <v>0.115565052398013</v>
      </c>
      <c r="X117" s="33">
        <f>all!X118</f>
        <v>8.4207562442639907E-3</v>
      </c>
      <c r="Y117" s="33">
        <f>all!Y118</f>
        <v>11.133073315289399</v>
      </c>
      <c r="Z117" s="33">
        <f>all!Z118</f>
        <v>9.7489288887057501E-3</v>
      </c>
      <c r="AA117" s="33">
        <f>all!AA118</f>
        <v>6.1500041631912847E-2</v>
      </c>
      <c r="AB117" s="33">
        <f>all!AB118</f>
        <v>0.29439389312006903</v>
      </c>
      <c r="AC117" s="33">
        <f>all!AC118</f>
        <v>8.7567274665453245E-4</v>
      </c>
      <c r="AD117" s="33">
        <f>all!AD118</f>
        <v>0.43874966371133256</v>
      </c>
      <c r="AE117" s="33">
        <f>all!AE118</f>
        <v>7.5637301630803973E-4</v>
      </c>
      <c r="AF117" s="33">
        <f>all!AF118</f>
        <v>8.3249177469902243E-3</v>
      </c>
      <c r="AG117" s="33">
        <f>all!AG118</f>
        <v>16.3485490360057</v>
      </c>
      <c r="AH117" s="33">
        <f>all!AH118</f>
        <v>0.15226900811455613</v>
      </c>
      <c r="AI117" s="33">
        <f>all!AI118</f>
        <v>9.401767973299674E-2</v>
      </c>
      <c r="AJ117" s="33">
        <f>all!AJ118</f>
        <v>31.607961837862526</v>
      </c>
      <c r="AK117" s="33">
        <f>all!AK118</f>
        <v>8.1208917689412852E-2</v>
      </c>
      <c r="AL117" s="33">
        <f>all!AL118</f>
        <v>0.89381501654618889</v>
      </c>
      <c r="AM117" s="33">
        <f>all!AM118</f>
        <v>16.3485490360057</v>
      </c>
      <c r="AN117" s="33"/>
      <c r="AO117" s="33"/>
      <c r="AP117" s="33" t="str">
        <f>all!AP118</f>
        <v>n.a.</v>
      </c>
      <c r="AQ117" s="33">
        <f>all!AQ118</f>
        <v>13.9184007439881</v>
      </c>
      <c r="AR117" s="33">
        <f>all!AR118</f>
        <v>3.40594422290664E-2</v>
      </c>
      <c r="AS117" s="33">
        <f>all!AS118</f>
        <v>0.22947919048804799</v>
      </c>
      <c r="AT117" s="33">
        <f>all!AT118</f>
        <v>0.53469472812388497</v>
      </c>
      <c r="AU117" s="33">
        <f>all!AU118</f>
        <v>4.6129834960167004</v>
      </c>
      <c r="AV117" s="33" t="str">
        <f>all!AV118</f>
        <v>n.a.</v>
      </c>
      <c r="AW117" s="33" t="str">
        <f>all!AW118</f>
        <v>n.a.</v>
      </c>
      <c r="AX117" s="33">
        <f>all!AX118</f>
        <v>0.23633637882606701</v>
      </c>
      <c r="AY117" s="33">
        <f>all!AY118</f>
        <v>2.5782418677674301</v>
      </c>
      <c r="AZ117" s="33">
        <f>all!AZ118</f>
        <v>3.3767475583279603E-2</v>
      </c>
      <c r="BA117" s="33">
        <f>all!BA118</f>
        <v>0.115141882919264</v>
      </c>
      <c r="BB117" s="33" t="str">
        <f>all!BB118</f>
        <v>n.a.</v>
      </c>
      <c r="BC117" s="33" t="str">
        <f>all!BC118</f>
        <v>n.a.</v>
      </c>
      <c r="BD117" s="33">
        <f>all!BD118</f>
        <v>9.2681919620996006E-2</v>
      </c>
      <c r="BE117" s="33">
        <f>all!BE118</f>
        <v>0.18864030427183601</v>
      </c>
      <c r="BF117" s="33">
        <f>all!BF118</f>
        <v>1.8979487299533498E-2</v>
      </c>
      <c r="BG117" s="33">
        <f>all!BG118</f>
        <v>8.4207562442639907E-3</v>
      </c>
      <c r="BH117" s="33">
        <f>all!BH118</f>
        <v>0.173311716671886</v>
      </c>
      <c r="BI117" s="33">
        <f>all!BI118</f>
        <v>9.7489288887057501E-3</v>
      </c>
      <c r="BJ117" s="33"/>
      <c r="BK117" s="33" t="str">
        <f>all!BK118</f>
        <v>n.a.</v>
      </c>
      <c r="BL117" s="33">
        <f>all!BL118</f>
        <v>34340.6365757241</v>
      </c>
      <c r="BM117" s="33">
        <f>all!BM118</f>
        <v>4.8631844633058897E-2</v>
      </c>
      <c r="BN117" s="33">
        <f>all!BN118</f>
        <v>0.43791541608512302</v>
      </c>
      <c r="BO117" s="33">
        <f>all!BO118</f>
        <v>24.222477078238501</v>
      </c>
      <c r="BP117" s="33">
        <f>all!BP118</f>
        <v>94.773071690475604</v>
      </c>
      <c r="BQ117" s="33" t="str">
        <f>all!BQ118</f>
        <v>n.a.</v>
      </c>
      <c r="BR117" s="33" t="str">
        <f>all!BR118</f>
        <v>n.a.</v>
      </c>
      <c r="BS117" s="33">
        <f>all!BS118</f>
        <v>0.19767984784585599</v>
      </c>
      <c r="BT117" s="33">
        <f>all!BT118</f>
        <v>1.45846777728126</v>
      </c>
      <c r="BU117" s="33">
        <f>all!BU118</f>
        <v>0.204823015802922</v>
      </c>
      <c r="BV117" s="33">
        <f>all!BV118</f>
        <v>0.75525444602414304</v>
      </c>
      <c r="BW117" s="33" t="str">
        <f>all!BW118</f>
        <v>n.a.</v>
      </c>
      <c r="BX117" s="33" t="str">
        <f>all!BX118</f>
        <v>n.a.</v>
      </c>
      <c r="BY117" s="33">
        <f>all!BY118</f>
        <v>4.3519392078179599E-2</v>
      </c>
      <c r="BZ117" s="33">
        <f>all!BZ118</f>
        <v>0.63992638327880502</v>
      </c>
      <c r="CA117" s="33">
        <f>all!CA118</f>
        <v>3.4031181020437597E-2</v>
      </c>
      <c r="CB117" s="33">
        <f>all!CB118</f>
        <v>7.71588671835877E-3</v>
      </c>
      <c r="CC117" s="33">
        <f>all!CC118</f>
        <v>1.40549288644232</v>
      </c>
      <c r="CD117" s="33">
        <f>all!CD118</f>
        <v>4.5778005113680902E-3</v>
      </c>
      <c r="CE117" s="33"/>
      <c r="CF117" s="33" t="str">
        <f>all!CF118</f>
        <v>n.a.</v>
      </c>
      <c r="CG117" s="33">
        <f>all!CG118</f>
        <v>417083.48764850397</v>
      </c>
      <c r="CH117" s="33">
        <f>all!CH118</f>
        <v>0.10369250673269099</v>
      </c>
      <c r="CI117" s="33">
        <f>all!CI118</f>
        <v>1.6860558786822699</v>
      </c>
      <c r="CJ117" s="33">
        <f>all!CJ118</f>
        <v>67.235487876572904</v>
      </c>
      <c r="CK117" s="33">
        <f>all!CK118</f>
        <v>483.81265074006501</v>
      </c>
      <c r="CL117" s="33" t="str">
        <f>all!CL118</f>
        <v>n.a.</v>
      </c>
      <c r="CM117" s="33" t="str">
        <f>all!CM118</f>
        <v>n.a.</v>
      </c>
      <c r="CN117" s="33">
        <f>all!CN118</f>
        <v>0.23633637882606701</v>
      </c>
      <c r="CO117" s="33">
        <f>all!CO118</f>
        <v>3.2775087956791999</v>
      </c>
      <c r="CP117" s="33">
        <f>all!CP118</f>
        <v>1.69522203098575</v>
      </c>
      <c r="CQ117" s="33">
        <f>all!CQ118</f>
        <v>2.3562022879255902</v>
      </c>
      <c r="CR117" s="33" t="str">
        <f>all!CR118</f>
        <v>n.a.</v>
      </c>
      <c r="CS117" s="33" t="str">
        <f>all!CS118</f>
        <v>n.a.</v>
      </c>
      <c r="CT117" s="33">
        <f>all!CT118</f>
        <v>9.2681919620996006E-2</v>
      </c>
      <c r="CU117" s="33">
        <f>all!CU118</f>
        <v>1.2020082804167</v>
      </c>
      <c r="CV117" s="33">
        <f>all!CV118</f>
        <v>0.115565052398013</v>
      </c>
      <c r="CW117" s="33">
        <f>all!CW118</f>
        <v>8.4207562442639907E-3</v>
      </c>
      <c r="CX117" s="33">
        <f>all!CX118</f>
        <v>11.133073315289399</v>
      </c>
      <c r="CY117" s="33">
        <f>all!CY118</f>
        <v>9.7489288887057501E-3</v>
      </c>
      <c r="CZ117" s="33"/>
      <c r="DA117" s="33" t="str">
        <f>all!DA118</f>
        <v>n.a.</v>
      </c>
      <c r="DB117" s="33">
        <f>all!DB118</f>
        <v>7468.5914163936604</v>
      </c>
      <c r="DC117" s="33">
        <f>all!DC118</f>
        <v>1.7594922171660626E-3</v>
      </c>
      <c r="DD117" s="33">
        <f>all!DD118</f>
        <v>2.8726498698018348E-2</v>
      </c>
      <c r="DE117" s="33">
        <f>all!DE118</f>
        <v>1.058060111990887</v>
      </c>
      <c r="DF117" s="33">
        <f>all!DF118</f>
        <v>7.3988782801661568</v>
      </c>
      <c r="DG117" s="33" t="str">
        <f>all!DG118</f>
        <v>n.a.</v>
      </c>
      <c r="DH117" s="33" t="str">
        <f>all!DH118</f>
        <v>n.a.</v>
      </c>
      <c r="DI117" s="33">
        <f>all!DI118</f>
        <v>3.1544491685450791E-3</v>
      </c>
      <c r="DJ117" s="33">
        <f>all!DJ118</f>
        <v>4.1508470056727462E-2</v>
      </c>
      <c r="DK117" s="33">
        <f>all!DK118</f>
        <v>1.5715679236195188E-2</v>
      </c>
      <c r="DL117" s="33">
        <f>all!DL118</f>
        <v>2.0960602502651787E-2</v>
      </c>
      <c r="DM117" s="33" t="str">
        <f>all!DM118</f>
        <v>n.a.</v>
      </c>
      <c r="DN117" s="33" t="str">
        <f>all!DN118</f>
        <v>n.a.</v>
      </c>
      <c r="DO117" s="33">
        <f>all!DO118</f>
        <v>7.6118527941028251E-4</v>
      </c>
      <c r="DP117" s="33">
        <f>all!DP118</f>
        <v>9.4201275894725718E-3</v>
      </c>
      <c r="DQ117" s="33">
        <f>all!DQ118</f>
        <v>5.8672425545359345E-4</v>
      </c>
      <c r="DR117" s="33">
        <f>all!DR118</f>
        <v>4.1200803804733513E-5</v>
      </c>
      <c r="DS117" s="33">
        <f>all!DS118</f>
        <v>5.3731048818964289E-2</v>
      </c>
      <c r="DT117" s="33">
        <f>all!DT118</f>
        <v>4.6649972062955147E-5</v>
      </c>
      <c r="DU117" s="33"/>
      <c r="DV117" s="33" t="str">
        <f>all!DV118</f>
        <v>n.a.</v>
      </c>
      <c r="DW117" s="33">
        <f>all!DW118</f>
        <v>99.870767336805628</v>
      </c>
      <c r="DX117" s="33">
        <f>all!DX118</f>
        <v>2.3528109660116134E-5</v>
      </c>
      <c r="DY117" s="33">
        <f>all!DY118</f>
        <v>3.8413367500242189E-4</v>
      </c>
      <c r="DZ117" s="33">
        <f>all!DZ118</f>
        <v>1.4148487898407572E-2</v>
      </c>
      <c r="EA117" s="33">
        <f>all!EA118</f>
        <v>9.8938556157972923E-2</v>
      </c>
      <c r="EB117" s="33" t="str">
        <f>all!EB118</f>
        <v>n.a.</v>
      </c>
      <c r="EC117" s="33" t="str">
        <f>all!EC118</f>
        <v>n.a.</v>
      </c>
      <c r="ED117" s="33">
        <f>all!ED118</f>
        <v>4.2181616508841877E-5</v>
      </c>
      <c r="EE117" s="33">
        <f>all!EE118</f>
        <v>5.5505550168975641E-4</v>
      </c>
      <c r="EF117" s="33">
        <f>all!EF118</f>
        <v>2.1015166810340726E-4</v>
      </c>
      <c r="EG117" s="33">
        <f>all!EG118</f>
        <v>2.8028731779150047E-4</v>
      </c>
      <c r="EH117" s="33" t="str">
        <f>all!EH118</f>
        <v>n.a.</v>
      </c>
      <c r="EI117" s="33" t="str">
        <f>all!EI118</f>
        <v>n.a.</v>
      </c>
      <c r="EJ117" s="33">
        <f>all!EJ118</f>
        <v>1.0178647311368569E-5</v>
      </c>
      <c r="EK117" s="33">
        <f>all!EK118</f>
        <v>1.2596690839268302E-4</v>
      </c>
      <c r="EL117" s="33">
        <f>all!EL118</f>
        <v>7.8457366778220057E-6</v>
      </c>
      <c r="EM117" s="33">
        <f>all!EM118</f>
        <v>5.5094135713997842E-7</v>
      </c>
      <c r="EN117" s="33">
        <f>all!EN118</f>
        <v>7.1849707343509656E-4</v>
      </c>
      <c r="EO117" s="33">
        <f>all!EO118</f>
        <v>6.2380819172158432E-7</v>
      </c>
      <c r="EP117" s="33"/>
      <c r="EQ117" s="33">
        <f>all!EQ118</f>
        <v>199.74153467361126</v>
      </c>
    </row>
    <row r="118" spans="1:147" s="3" customFormat="1">
      <c r="A118" s="33" t="str">
        <f>all!A119</f>
        <v>LM33b_X_py3 (61)</v>
      </c>
      <c r="B118" s="33" t="str">
        <f>all!B119</f>
        <v>Fakos</v>
      </c>
      <c r="C118" s="33" t="str">
        <f>all!C119</f>
        <v>epithermal</v>
      </c>
      <c r="D118" s="33" t="str">
        <f>all!D119</f>
        <v>epithermal IS</v>
      </c>
      <c r="E118" s="33" t="str">
        <f>all!E119</f>
        <v>pyrite</v>
      </c>
      <c r="F118" s="33">
        <f>all!F119</f>
        <v>0</v>
      </c>
      <c r="G118" s="33" t="str">
        <f>all!G119</f>
        <v>n.a.</v>
      </c>
      <c r="H118" s="33">
        <f>all!H119</f>
        <v>492939.67998753203</v>
      </c>
      <c r="I118" s="33">
        <f>all!I119</f>
        <v>26.911723361263299</v>
      </c>
      <c r="J118" s="33">
        <f>all!J119</f>
        <v>600.138381140977</v>
      </c>
      <c r="K118" s="33">
        <f>all!K119</f>
        <v>5437.1529611408896</v>
      </c>
      <c r="L118" s="33">
        <f>all!L119</f>
        <v>1372.2995374777699</v>
      </c>
      <c r="M118" s="33" t="str">
        <f>all!M119</f>
        <v>n.a.</v>
      </c>
      <c r="N118" s="33" t="str">
        <f>all!N119</f>
        <v>n.a.</v>
      </c>
      <c r="O118" s="33">
        <f>all!O119</f>
        <v>218.32432684553601</v>
      </c>
      <c r="P118" s="33">
        <f>all!P119</f>
        <v>5.8054966897542304</v>
      </c>
      <c r="Q118" s="33">
        <f>all!Q119</f>
        <v>2536.8782628488202</v>
      </c>
      <c r="R118" s="33">
        <f>all!R119</f>
        <v>3.9733915082546898</v>
      </c>
      <c r="S118" s="33" t="str">
        <f>all!S119</f>
        <v>n.a.</v>
      </c>
      <c r="T118" s="33" t="str">
        <f>all!T119</f>
        <v>n.a.</v>
      </c>
      <c r="U118" s="33">
        <f>all!U119</f>
        <v>6.04358255748304</v>
      </c>
      <c r="V118" s="33">
        <f>all!V119</f>
        <v>1403.9527707704301</v>
      </c>
      <c r="W118" s="33">
        <f>all!W119</f>
        <v>373.09616062451897</v>
      </c>
      <c r="X118" s="33">
        <f>all!X119</f>
        <v>2.9299793162462801E-2</v>
      </c>
      <c r="Y118" s="33">
        <f>all!Y119</f>
        <v>39.214165095228701</v>
      </c>
      <c r="Z118" s="33">
        <f>all!Z119</f>
        <v>1.7834475766801999E-2</v>
      </c>
      <c r="AA118" s="33">
        <f>all!AA119</f>
        <v>4.4842530001329033E-2</v>
      </c>
      <c r="AB118" s="33">
        <f>all!AB119</f>
        <v>0.14804590830012601</v>
      </c>
      <c r="AC118" s="33">
        <f>all!AC119</f>
        <v>4.5479677365289542E-4</v>
      </c>
      <c r="AD118" s="33">
        <f>all!AD119</f>
        <v>0.12326488646546148</v>
      </c>
      <c r="AE118" s="33">
        <f>all!AE119</f>
        <v>7.471737085645052E-4</v>
      </c>
      <c r="AF118" s="33">
        <f>all!AF119</f>
        <v>0.15411733343822689</v>
      </c>
      <c r="AG118" s="33">
        <f>all!AG119</f>
        <v>94.266659507224261</v>
      </c>
      <c r="AH118" s="33">
        <f>all!AH119</f>
        <v>64.692905145071919</v>
      </c>
      <c r="AI118" s="33">
        <f>all!AI119</f>
        <v>6.6270284988411115E-4</v>
      </c>
      <c r="AJ118" s="33">
        <f>all!AJ119</f>
        <v>0.21572370568102134</v>
      </c>
      <c r="AK118" s="33">
        <f>all!AK119</f>
        <v>1.0887371562624223E-3</v>
      </c>
      <c r="AL118" s="33">
        <f>all!AL119</f>
        <v>0.22457062583298421</v>
      </c>
      <c r="AM118" s="33">
        <f>all!AM119</f>
        <v>94.266659507224261</v>
      </c>
      <c r="AN118" s="33"/>
      <c r="AO118" s="33"/>
      <c r="AP118" s="33" t="str">
        <f>all!AP119</f>
        <v>n.a.</v>
      </c>
      <c r="AQ118" s="33">
        <f>all!AQ119</f>
        <v>55.294022344233497</v>
      </c>
      <c r="AR118" s="33">
        <f>all!AR119</f>
        <v>6.5614375841164599E-2</v>
      </c>
      <c r="AS118" s="33">
        <f>all!AS119</f>
        <v>1.29705778408599</v>
      </c>
      <c r="AT118" s="33">
        <f>all!AT119</f>
        <v>1.78459465646128</v>
      </c>
      <c r="AU118" s="33">
        <f>all!AU119</f>
        <v>11.7477241728816</v>
      </c>
      <c r="AV118" s="33" t="str">
        <f>all!AV119</f>
        <v>n.a.</v>
      </c>
      <c r="AW118" s="33" t="str">
        <f>all!AW119</f>
        <v>n.a.</v>
      </c>
      <c r="AX118" s="33">
        <f>all!AX119</f>
        <v>0.58747896671524302</v>
      </c>
      <c r="AY118" s="33">
        <f>all!AY119</f>
        <v>5.8054966897542304</v>
      </c>
      <c r="AZ118" s="33">
        <f>all!AZ119</f>
        <v>0.100119887240203</v>
      </c>
      <c r="BA118" s="33">
        <f>all!BA119</f>
        <v>0.44308042417160798</v>
      </c>
      <c r="BB118" s="33" t="str">
        <f>all!BB119</f>
        <v>n.a.</v>
      </c>
      <c r="BC118" s="33" t="str">
        <f>all!BC119</f>
        <v>n.a.</v>
      </c>
      <c r="BD118" s="33">
        <f>all!BD119</f>
        <v>0.18021101805862699</v>
      </c>
      <c r="BE118" s="33">
        <f>all!BE119</f>
        <v>0.65373282066935301</v>
      </c>
      <c r="BF118" s="33">
        <f>all!BF119</f>
        <v>9.2717102559279396E-2</v>
      </c>
      <c r="BG118" s="33">
        <f>all!BG119</f>
        <v>1.8911529327266401E-2</v>
      </c>
      <c r="BH118" s="33">
        <f>all!BH119</f>
        <v>0.35150495944396098</v>
      </c>
      <c r="BI118" s="33">
        <f>all!BI119</f>
        <v>1.7834475766801999E-2</v>
      </c>
      <c r="BJ118" s="33"/>
      <c r="BK118" s="33" t="str">
        <f>all!BK119</f>
        <v>n.a.</v>
      </c>
      <c r="BL118" s="33">
        <f>all!BL119</f>
        <v>106891.891708162</v>
      </c>
      <c r="BM118" s="33">
        <f>all!BM119</f>
        <v>18.424874786043802</v>
      </c>
      <c r="BN118" s="33">
        <f>all!BN119</f>
        <v>273.51558072933199</v>
      </c>
      <c r="BO118" s="33">
        <f>all!BO119</f>
        <v>10626.9096736683</v>
      </c>
      <c r="BP118" s="33">
        <f>all!BP119</f>
        <v>2562.71337935066</v>
      </c>
      <c r="BQ118" s="33" t="str">
        <f>all!BQ119</f>
        <v>n.a.</v>
      </c>
      <c r="BR118" s="33" t="str">
        <f>all!BR119</f>
        <v>n.a.</v>
      </c>
      <c r="BS118" s="33">
        <f>all!BS119</f>
        <v>264.74383970944598</v>
      </c>
      <c r="BT118" s="33">
        <f>all!BT119</f>
        <v>6.29542964692551</v>
      </c>
      <c r="BU118" s="33">
        <f>all!BU119</f>
        <v>3254.2457406706299</v>
      </c>
      <c r="BV118" s="33">
        <f>all!BV119</f>
        <v>6.87589957339243</v>
      </c>
      <c r="BW118" s="33" t="str">
        <f>all!BW119</f>
        <v>n.a.</v>
      </c>
      <c r="BX118" s="33" t="str">
        <f>all!BX119</f>
        <v>n.a.</v>
      </c>
      <c r="BY118" s="33">
        <f>all!BY119</f>
        <v>10.079120489417001</v>
      </c>
      <c r="BZ118" s="33">
        <f>all!BZ119</f>
        <v>1497.8192967784</v>
      </c>
      <c r="CA118" s="33">
        <f>all!CA119</f>
        <v>520.29322457071999</v>
      </c>
      <c r="CB118" s="33">
        <f>all!CB119</f>
        <v>5.0418618026062199E-2</v>
      </c>
      <c r="CC118" s="33">
        <f>all!CC119</f>
        <v>40.392388825520896</v>
      </c>
      <c r="CD118" s="33">
        <f>all!CD119</f>
        <v>2.4134327084317401E-2</v>
      </c>
      <c r="CE118" s="33"/>
      <c r="CF118" s="33" t="str">
        <f>all!CF119</f>
        <v>n.a.</v>
      </c>
      <c r="CG118" s="33">
        <f>all!CG119</f>
        <v>492939.67998753203</v>
      </c>
      <c r="CH118" s="33">
        <f>all!CH119</f>
        <v>26.911723361263299</v>
      </c>
      <c r="CI118" s="33">
        <f>all!CI119</f>
        <v>600.138381140977</v>
      </c>
      <c r="CJ118" s="33">
        <f>all!CJ119</f>
        <v>5437.1529611408896</v>
      </c>
      <c r="CK118" s="33">
        <f>all!CK119</f>
        <v>1372.2995374777699</v>
      </c>
      <c r="CL118" s="33" t="str">
        <f>all!CL119</f>
        <v>n.a.</v>
      </c>
      <c r="CM118" s="33" t="str">
        <f>all!CM119</f>
        <v>n.a.</v>
      </c>
      <c r="CN118" s="33">
        <f>all!CN119</f>
        <v>218.32432684553601</v>
      </c>
      <c r="CO118" s="33">
        <f>all!CO119</f>
        <v>5.8054966897542304</v>
      </c>
      <c r="CP118" s="33">
        <f>all!CP119</f>
        <v>2536.8782628488202</v>
      </c>
      <c r="CQ118" s="33">
        <f>all!CQ119</f>
        <v>3.9733915082546898</v>
      </c>
      <c r="CR118" s="33" t="str">
        <f>all!CR119</f>
        <v>n.a.</v>
      </c>
      <c r="CS118" s="33" t="str">
        <f>all!CS119</f>
        <v>n.a.</v>
      </c>
      <c r="CT118" s="33">
        <f>all!CT119</f>
        <v>6.04358255748304</v>
      </c>
      <c r="CU118" s="33">
        <f>all!CU119</f>
        <v>1403.9527707704301</v>
      </c>
      <c r="CV118" s="33">
        <f>all!CV119</f>
        <v>373.09616062451897</v>
      </c>
      <c r="CW118" s="33">
        <f>all!CW119</f>
        <v>2.9299793162462801E-2</v>
      </c>
      <c r="CX118" s="33">
        <f>all!CX119</f>
        <v>39.214165095228701</v>
      </c>
      <c r="CY118" s="33">
        <f>all!CY119</f>
        <v>1.7834475766801999E-2</v>
      </c>
      <c r="CZ118" s="33"/>
      <c r="DA118" s="33" t="str">
        <f>all!DA119</f>
        <v>n.a.</v>
      </c>
      <c r="DB118" s="33">
        <f>all!DB119</f>
        <v>8826.9259555471763</v>
      </c>
      <c r="DC118" s="33">
        <f>all!DC119</f>
        <v>0.456647922754293</v>
      </c>
      <c r="DD118" s="33">
        <f>all!DD119</f>
        <v>10.22497216281519</v>
      </c>
      <c r="DE118" s="33">
        <f>all!DE119</f>
        <v>85.562473816461932</v>
      </c>
      <c r="DF118" s="33">
        <f>all!DF119</f>
        <v>20.986382282883774</v>
      </c>
      <c r="DG118" s="33" t="str">
        <f>all!DG119</f>
        <v>n.a.</v>
      </c>
      <c r="DH118" s="33" t="str">
        <f>all!DH119</f>
        <v>n.a.</v>
      </c>
      <c r="DI118" s="33">
        <f>all!DI119</f>
        <v>2.914037164790074</v>
      </c>
      <c r="DJ118" s="33">
        <f>all!DJ119</f>
        <v>7.3524527479156929E-2</v>
      </c>
      <c r="DK118" s="33">
        <f>all!DK119</f>
        <v>23.51831459919439</v>
      </c>
      <c r="DL118" s="33">
        <f>all!DL119</f>
        <v>3.5346999032609704E-2</v>
      </c>
      <c r="DM118" s="33" t="str">
        <f>all!DM119</f>
        <v>n.a.</v>
      </c>
      <c r="DN118" s="33" t="str">
        <f>all!DN119</f>
        <v>n.a.</v>
      </c>
      <c r="DO118" s="33">
        <f>all!DO119</f>
        <v>4.963520497275821E-2</v>
      </c>
      <c r="DP118" s="33">
        <f>all!DP119</f>
        <v>11.002764661210268</v>
      </c>
      <c r="DQ118" s="33">
        <f>all!DQ119</f>
        <v>1.8942107714458061</v>
      </c>
      <c r="DR118" s="33">
        <f>all!DR119</f>
        <v>1.4335708036059111E-4</v>
      </c>
      <c r="DS118" s="33">
        <f>all!DS119</f>
        <v>0.18925755354840107</v>
      </c>
      <c r="DT118" s="33">
        <f>all!DT119</f>
        <v>8.5340431320882852E-5</v>
      </c>
      <c r="DU118" s="33"/>
      <c r="DV118" s="33" t="str">
        <f>all!DV119</f>
        <v>n.a.</v>
      </c>
      <c r="DW118" s="33">
        <f>all!DW119</f>
        <v>98.242168365181257</v>
      </c>
      <c r="DX118" s="33">
        <f>all!DX119</f>
        <v>5.0824128736057309E-3</v>
      </c>
      <c r="DY118" s="33">
        <f>all!DY119</f>
        <v>0.11380218230077038</v>
      </c>
      <c r="DZ118" s="33">
        <f>all!DZ119</f>
        <v>0.95229562372568832</v>
      </c>
      <c r="EA118" s="33">
        <f>all!EA119</f>
        <v>0.23357482684166439</v>
      </c>
      <c r="EB118" s="33" t="str">
        <f>all!EB119</f>
        <v>n.a.</v>
      </c>
      <c r="EC118" s="33" t="str">
        <f>all!EC119</f>
        <v>n.a.</v>
      </c>
      <c r="ED118" s="33">
        <f>all!ED119</f>
        <v>3.2432732664511799E-2</v>
      </c>
      <c r="EE118" s="33">
        <f>all!EE119</f>
        <v>8.1831535054832888E-4</v>
      </c>
      <c r="EF118" s="33">
        <f>all!EF119</f>
        <v>0.26175479823384673</v>
      </c>
      <c r="EG118" s="33">
        <f>all!EG119</f>
        <v>3.9340602239710067E-4</v>
      </c>
      <c r="EH118" s="33" t="str">
        <f>all!EH119</f>
        <v>n.a.</v>
      </c>
      <c r="EI118" s="33" t="str">
        <f>all!EI119</f>
        <v>n.a.</v>
      </c>
      <c r="EJ118" s="33">
        <f>all!EJ119</f>
        <v>5.5243129809076511E-4</v>
      </c>
      <c r="EK118" s="33">
        <f>all!EK119</f>
        <v>0.12245887909026638</v>
      </c>
      <c r="EL118" s="33">
        <f>all!EL119</f>
        <v>2.1082240234560012E-2</v>
      </c>
      <c r="EM118" s="33">
        <f>all!EM119</f>
        <v>1.5955396585461635E-6</v>
      </c>
      <c r="EN118" s="33">
        <f>all!EN119</f>
        <v>2.1064040339434059E-3</v>
      </c>
      <c r="EO118" s="33">
        <f>all!EO119</f>
        <v>9.4982432892331212E-7</v>
      </c>
      <c r="EP118" s="33"/>
      <c r="EQ118" s="33">
        <f>all!EQ119</f>
        <v>196.48433673036251</v>
      </c>
    </row>
    <row r="119" spans="1:147" s="3" customFormat="1">
      <c r="A119" s="33" t="str">
        <f>all!A120</f>
        <v>LM33b_III_py9 (170)</v>
      </c>
      <c r="B119" s="33" t="str">
        <f>all!B120</f>
        <v>Fakos</v>
      </c>
      <c r="C119" s="33" t="str">
        <f>all!C120</f>
        <v>epithermal</v>
      </c>
      <c r="D119" s="33" t="str">
        <f>all!D120</f>
        <v>epithermal IS</v>
      </c>
      <c r="E119" s="33" t="str">
        <f>all!E120</f>
        <v>pyrite</v>
      </c>
      <c r="F119" s="33">
        <f>all!F120</f>
        <v>0</v>
      </c>
      <c r="G119" s="33" t="str">
        <f>all!G120</f>
        <v>n.a.</v>
      </c>
      <c r="H119" s="33">
        <f>all!H120</f>
        <v>422534.01904535701</v>
      </c>
      <c r="I119" s="33">
        <f>all!I120</f>
        <v>43.096379122753703</v>
      </c>
      <c r="J119" s="33">
        <f>all!J120</f>
        <v>415.52343033778999</v>
      </c>
      <c r="K119" s="33">
        <f>all!K120</f>
        <v>619.32355528519804</v>
      </c>
      <c r="L119" s="33">
        <f>all!L120</f>
        <v>912.405622168646</v>
      </c>
      <c r="M119" s="33" t="str">
        <f>all!M120</f>
        <v>n.a.</v>
      </c>
      <c r="N119" s="33" t="str">
        <f>all!N120</f>
        <v>n.a.</v>
      </c>
      <c r="O119" s="33">
        <f>all!O120</f>
        <v>20.693434931513799</v>
      </c>
      <c r="P119" s="33">
        <f>all!P120</f>
        <v>6.0345313295097602</v>
      </c>
      <c r="Q119" s="33">
        <f>all!Q120</f>
        <v>1236.0502369962001</v>
      </c>
      <c r="R119" s="33">
        <f>all!R120</f>
        <v>11.101491535038599</v>
      </c>
      <c r="S119" s="33" t="str">
        <f>all!S120</f>
        <v>n.a.</v>
      </c>
      <c r="T119" s="33" t="str">
        <f>all!T120</f>
        <v>n.a.</v>
      </c>
      <c r="U119" s="33">
        <f>all!U120</f>
        <v>11.496094835890201</v>
      </c>
      <c r="V119" s="33">
        <f>all!V120</f>
        <v>1630.2563366176801</v>
      </c>
      <c r="W119" s="33">
        <f>all!W120</f>
        <v>219.135440999525</v>
      </c>
      <c r="X119" s="33">
        <f>all!X120</f>
        <v>2.84051561255621E-2</v>
      </c>
      <c r="Y119" s="33">
        <f>all!Y120</f>
        <v>182.71871944691799</v>
      </c>
      <c r="Z119" s="33">
        <f>all!Z120</f>
        <v>4.43987615861672E-2</v>
      </c>
      <c r="AA119" s="33">
        <f>all!AA120</f>
        <v>0.10371588212900418</v>
      </c>
      <c r="AB119" s="33">
        <f>all!AB120</f>
        <v>3.3026344250748019E-2</v>
      </c>
      <c r="AC119" s="33">
        <f>all!AC120</f>
        <v>2.4298967134051954E-4</v>
      </c>
      <c r="AD119" s="33">
        <f>all!AD120</f>
        <v>2.0826111887844543</v>
      </c>
      <c r="AE119" s="33">
        <f>all!AE120</f>
        <v>1.5545838002555695E-4</v>
      </c>
      <c r="AF119" s="33">
        <f>all!AF120</f>
        <v>6.2916896915041903E-2</v>
      </c>
      <c r="AG119" s="33">
        <f>all!AG120</f>
        <v>28.681069318503361</v>
      </c>
      <c r="AH119" s="33">
        <f>all!AH120</f>
        <v>6.7647706854430298</v>
      </c>
      <c r="AI119" s="33">
        <f>all!AI120</f>
        <v>1.0302202294003367E-3</v>
      </c>
      <c r="AJ119" s="33">
        <f>all!AJ120</f>
        <v>0.14002409140501768</v>
      </c>
      <c r="AK119" s="33">
        <f>all!AK120</f>
        <v>6.5910771864741092E-4</v>
      </c>
      <c r="AL119" s="33">
        <f>all!AL120</f>
        <v>0.26675314887000751</v>
      </c>
      <c r="AM119" s="33">
        <f>all!AM120</f>
        <v>28.681069318503361</v>
      </c>
      <c r="AN119" s="33"/>
      <c r="AO119" s="33"/>
      <c r="AP119" s="33" t="str">
        <f>all!AP120</f>
        <v>n.a.</v>
      </c>
      <c r="AQ119" s="33">
        <f>all!AQ120</f>
        <v>13.518929154987401</v>
      </c>
      <c r="AR119" s="33">
        <f>all!AR120</f>
        <v>2.8893325303283299E-2</v>
      </c>
      <c r="AS119" s="33">
        <f>all!AS120</f>
        <v>0.41559250077467502</v>
      </c>
      <c r="AT119" s="33">
        <f>all!AT120</f>
        <v>0.58136545069260404</v>
      </c>
      <c r="AU119" s="33">
        <f>all!AU120</f>
        <v>4.0698604602822703</v>
      </c>
      <c r="AV119" s="33" t="str">
        <f>all!AV120</f>
        <v>n.a.</v>
      </c>
      <c r="AW119" s="33" t="str">
        <f>all!AW120</f>
        <v>n.a.</v>
      </c>
      <c r="AX119" s="33">
        <f>all!AX120</f>
        <v>0.301698524124071</v>
      </c>
      <c r="AY119" s="33">
        <f>all!AY120</f>
        <v>1.33703355004045</v>
      </c>
      <c r="AZ119" s="33">
        <f>all!AZ120</f>
        <v>3.1365344375669797E-2</v>
      </c>
      <c r="BA119" s="33">
        <f>all!BA120</f>
        <v>0.19846349344021499</v>
      </c>
      <c r="BB119" s="33" t="str">
        <f>all!BB120</f>
        <v>n.a.</v>
      </c>
      <c r="BC119" s="33" t="str">
        <f>all!BC120</f>
        <v>n.a.</v>
      </c>
      <c r="BD119" s="33">
        <f>all!BD120</f>
        <v>5.1557380132631003E-2</v>
      </c>
      <c r="BE119" s="33">
        <f>all!BE120</f>
        <v>0.27312328761522803</v>
      </c>
      <c r="BF119" s="33">
        <f>all!BF120</f>
        <v>1.94175930570132E-2</v>
      </c>
      <c r="BG119" s="33">
        <f>all!BG120</f>
        <v>9.2239319267748802E-3</v>
      </c>
      <c r="BH119" s="33">
        <f>all!BH120</f>
        <v>6.1442705088374898E-2</v>
      </c>
      <c r="BI119" s="33">
        <f>all!BI120</f>
        <v>4.9259065872987503E-3</v>
      </c>
      <c r="BJ119" s="33"/>
      <c r="BK119" s="33" t="str">
        <f>all!BK120</f>
        <v>n.a.</v>
      </c>
      <c r="BL119" s="33">
        <f>all!BL120</f>
        <v>28052.661864391801</v>
      </c>
      <c r="BM119" s="33">
        <f>all!BM120</f>
        <v>11.706671838734101</v>
      </c>
      <c r="BN119" s="33">
        <f>all!BN120</f>
        <v>131.409544802901</v>
      </c>
      <c r="BO119" s="33">
        <f>all!BO120</f>
        <v>254.700399339429</v>
      </c>
      <c r="BP119" s="33">
        <f>all!BP120</f>
        <v>490.40018034523001</v>
      </c>
      <c r="BQ119" s="33" t="str">
        <f>all!BQ120</f>
        <v>n.a.</v>
      </c>
      <c r="BR119" s="33" t="str">
        <f>all!BR120</f>
        <v>n.a.</v>
      </c>
      <c r="BS119" s="33">
        <f>all!BS120</f>
        <v>6.8305785161501902</v>
      </c>
      <c r="BT119" s="33">
        <f>all!BT120</f>
        <v>1.8587216319401201</v>
      </c>
      <c r="BU119" s="33">
        <f>all!BU120</f>
        <v>887.84320717394803</v>
      </c>
      <c r="BV119" s="33">
        <f>all!BV120</f>
        <v>9.3985509201381792</v>
      </c>
      <c r="BW119" s="33" t="str">
        <f>all!BW120</f>
        <v>n.a.</v>
      </c>
      <c r="BX119" s="33" t="str">
        <f>all!BX120</f>
        <v>n.a.</v>
      </c>
      <c r="BY119" s="33">
        <f>all!BY120</f>
        <v>4.5492043218907998</v>
      </c>
      <c r="BZ119" s="33">
        <f>all!BZ120</f>
        <v>992.18475747440004</v>
      </c>
      <c r="CA119" s="33">
        <f>all!CA120</f>
        <v>129.540325586432</v>
      </c>
      <c r="CB119" s="33">
        <f>all!CB120</f>
        <v>1.4109411660344099E-2</v>
      </c>
      <c r="CC119" s="33">
        <f>all!CC120</f>
        <v>144.989351994277</v>
      </c>
      <c r="CD119" s="33">
        <f>all!CD120</f>
        <v>3.5666670025643797E-2</v>
      </c>
      <c r="CE119" s="33"/>
      <c r="CF119" s="33" t="str">
        <f>all!CF120</f>
        <v>n.a.</v>
      </c>
      <c r="CG119" s="33">
        <f>all!CG120</f>
        <v>422534.01904535701</v>
      </c>
      <c r="CH119" s="33">
        <f>all!CH120</f>
        <v>43.096379122753703</v>
      </c>
      <c r="CI119" s="33">
        <f>all!CI120</f>
        <v>415.52343033778999</v>
      </c>
      <c r="CJ119" s="33">
        <f>all!CJ120</f>
        <v>619.32355528519804</v>
      </c>
      <c r="CK119" s="33">
        <f>all!CK120</f>
        <v>912.405622168646</v>
      </c>
      <c r="CL119" s="33" t="str">
        <f>all!CL120</f>
        <v>n.a.</v>
      </c>
      <c r="CM119" s="33" t="str">
        <f>all!CM120</f>
        <v>n.a.</v>
      </c>
      <c r="CN119" s="33">
        <f>all!CN120</f>
        <v>20.693434931513799</v>
      </c>
      <c r="CO119" s="33">
        <f>all!CO120</f>
        <v>6.0345313295097602</v>
      </c>
      <c r="CP119" s="33">
        <f>all!CP120</f>
        <v>1236.0502369962001</v>
      </c>
      <c r="CQ119" s="33">
        <f>all!CQ120</f>
        <v>11.101491535038599</v>
      </c>
      <c r="CR119" s="33" t="str">
        <f>all!CR120</f>
        <v>n.a.</v>
      </c>
      <c r="CS119" s="33" t="str">
        <f>all!CS120</f>
        <v>n.a.</v>
      </c>
      <c r="CT119" s="33">
        <f>all!CT120</f>
        <v>11.496094835890201</v>
      </c>
      <c r="CU119" s="33">
        <f>all!CU120</f>
        <v>1630.2563366176801</v>
      </c>
      <c r="CV119" s="33">
        <f>all!CV120</f>
        <v>219.135440999525</v>
      </c>
      <c r="CW119" s="33">
        <f>all!CW120</f>
        <v>2.84051561255621E-2</v>
      </c>
      <c r="CX119" s="33">
        <f>all!CX120</f>
        <v>182.71871944691799</v>
      </c>
      <c r="CY119" s="33">
        <f>all!CY120</f>
        <v>4.43987615861672E-2</v>
      </c>
      <c r="CZ119" s="33"/>
      <c r="DA119" s="33" t="str">
        <f>all!DA120</f>
        <v>n.a.</v>
      </c>
      <c r="DB119" s="33">
        <f>all!DB120</f>
        <v>7566.1924799956487</v>
      </c>
      <c r="DC119" s="33">
        <f>all!DC120</f>
        <v>0.73127505587264396</v>
      </c>
      <c r="DD119" s="33">
        <f>all!DD120</f>
        <v>7.0795597177500369</v>
      </c>
      <c r="DE119" s="33">
        <f>all!DE120</f>
        <v>9.7460667120699664</v>
      </c>
      <c r="DF119" s="33">
        <f>all!DF120</f>
        <v>13.953289832828354</v>
      </c>
      <c r="DG119" s="33" t="str">
        <f>all!DG120</f>
        <v>n.a.</v>
      </c>
      <c r="DH119" s="33" t="str">
        <f>all!DH120</f>
        <v>n.a.</v>
      </c>
      <c r="DI119" s="33">
        <f>all!DI120</f>
        <v>0.27620118806210492</v>
      </c>
      <c r="DJ119" s="33">
        <f>all!DJ120</f>
        <v>7.6425168813446812E-2</v>
      </c>
      <c r="DK119" s="33">
        <f>all!DK120</f>
        <v>11.458893696160686</v>
      </c>
      <c r="DL119" s="33">
        <f>all!DL120</f>
        <v>9.8758053349214933E-2</v>
      </c>
      <c r="DM119" s="33" t="str">
        <f>all!DM120</f>
        <v>n.a.</v>
      </c>
      <c r="DN119" s="33" t="str">
        <f>all!DN120</f>
        <v>n.a.</v>
      </c>
      <c r="DO119" s="33">
        <f>all!DO120</f>
        <v>9.4416021976759204E-2</v>
      </c>
      <c r="DP119" s="33">
        <f>all!DP120</f>
        <v>12.776303578508465</v>
      </c>
      <c r="DQ119" s="33">
        <f>all!DQ120</f>
        <v>1.1125515525327778</v>
      </c>
      <c r="DR119" s="33">
        <f>all!DR120</f>
        <v>1.3897982920112406E-4</v>
      </c>
      <c r="DS119" s="33">
        <f>all!DS120</f>
        <v>0.88184710157778956</v>
      </c>
      <c r="DT119" s="33">
        <f>all!DT120</f>
        <v>2.1245421022857361E-4</v>
      </c>
      <c r="DU119" s="33"/>
      <c r="DV119" s="33" t="str">
        <f>all!DV120</f>
        <v>n.a.</v>
      </c>
      <c r="DW119" s="33">
        <f>all!DW120</f>
        <v>99.222124917431557</v>
      </c>
      <c r="DX119" s="33">
        <f>all!DX120</f>
        <v>9.5898518488177487E-3</v>
      </c>
      <c r="DY119" s="33">
        <f>all!DY120</f>
        <v>9.2840482254743617E-2</v>
      </c>
      <c r="DZ119" s="33">
        <f>all!DZ120</f>
        <v>0.12780872959752984</v>
      </c>
      <c r="EA119" s="33">
        <f>all!EA120</f>
        <v>0.18298174021642374</v>
      </c>
      <c r="EB119" s="33" t="str">
        <f>all!EB120</f>
        <v>n.a.</v>
      </c>
      <c r="EC119" s="33" t="str">
        <f>all!EC120</f>
        <v>n.a.</v>
      </c>
      <c r="ED119" s="33">
        <f>all!ED120</f>
        <v>3.6220686767747864E-3</v>
      </c>
      <c r="EE119" s="33">
        <f>all!EE120</f>
        <v>1.002230338032317E-3</v>
      </c>
      <c r="EF119" s="33">
        <f>all!EF120</f>
        <v>0.15027053365904836</v>
      </c>
      <c r="EG119" s="33">
        <f>all!EG120</f>
        <v>1.2951010606623912E-3</v>
      </c>
      <c r="EH119" s="33" t="str">
        <f>all!EH120</f>
        <v>n.a.</v>
      </c>
      <c r="EI119" s="33" t="str">
        <f>all!EI120</f>
        <v>n.a.</v>
      </c>
      <c r="EJ119" s="33">
        <f>all!EJ120</f>
        <v>1.238160191080726E-3</v>
      </c>
      <c r="EK119" s="33">
        <f>all!EK120</f>
        <v>0.16754688609911278</v>
      </c>
      <c r="EL119" s="33">
        <f>all!EL120</f>
        <v>1.4589865300724305E-2</v>
      </c>
      <c r="EM119" s="33">
        <f>all!EM120</f>
        <v>1.8225645211189716E-6</v>
      </c>
      <c r="EN119" s="33">
        <f>all!EN120</f>
        <v>1.1564435282629331E-2</v>
      </c>
      <c r="EO119" s="33">
        <f>all!EO120</f>
        <v>2.7860985881958317E-6</v>
      </c>
      <c r="EP119" s="33"/>
      <c r="EQ119" s="33">
        <f>all!EQ120</f>
        <v>198.44424983486311</v>
      </c>
    </row>
    <row r="120" spans="1:147" s="3" customFormat="1">
      <c r="A120" s="33" t="str">
        <f>all!A121</f>
        <v xml:space="preserve">LM33b_III_py5 </v>
      </c>
      <c r="B120" s="33" t="str">
        <f>all!B121</f>
        <v>Fakos</v>
      </c>
      <c r="C120" s="33" t="str">
        <f>all!C121</f>
        <v>epithermal</v>
      </c>
      <c r="D120" s="33" t="str">
        <f>all!D121</f>
        <v>epithermal IS</v>
      </c>
      <c r="E120" s="33" t="str">
        <f>all!E121</f>
        <v>pyrite</v>
      </c>
      <c r="F120" s="33">
        <f>all!F121</f>
        <v>0</v>
      </c>
      <c r="G120" s="33" t="str">
        <f>all!G121</f>
        <v>n.a.</v>
      </c>
      <c r="H120" s="33">
        <f>all!H121</f>
        <v>450671.66063874302</v>
      </c>
      <c r="I120" s="33">
        <f>all!I121</f>
        <v>1.5188267776650299</v>
      </c>
      <c r="J120" s="33">
        <f>all!J121</f>
        <v>8.6487767256818096</v>
      </c>
      <c r="K120" s="33">
        <f>all!K121</f>
        <v>23.3892407591519</v>
      </c>
      <c r="L120" s="33">
        <f>all!L121</f>
        <v>601.14882737212304</v>
      </c>
      <c r="M120" s="33" t="str">
        <f>all!M121</f>
        <v>n.a.</v>
      </c>
      <c r="N120" s="33" t="str">
        <f>all!N121</f>
        <v>n.a.</v>
      </c>
      <c r="O120" s="33">
        <f>all!O121</f>
        <v>4.1673929644784602</v>
      </c>
      <c r="P120" s="33">
        <f>all!P121</f>
        <v>3.6776485664013299</v>
      </c>
      <c r="Q120" s="33">
        <f>all!Q121</f>
        <v>14.453143955651001</v>
      </c>
      <c r="R120" s="33">
        <f>all!R121</f>
        <v>4.9104628511180701</v>
      </c>
      <c r="S120" s="33" t="str">
        <f>all!S121</f>
        <v>n.a.</v>
      </c>
      <c r="T120" s="33" t="str">
        <f>all!T121</f>
        <v>n.a.</v>
      </c>
      <c r="U120" s="33">
        <f>all!U121</f>
        <v>1.2523899986825</v>
      </c>
      <c r="V120" s="33">
        <f>all!V121</f>
        <v>52.237948829573597</v>
      </c>
      <c r="W120" s="33">
        <f>all!W121</f>
        <v>0.144813432837822</v>
      </c>
      <c r="X120" s="33">
        <f>all!X121</f>
        <v>1.5912255568786199E-2</v>
      </c>
      <c r="Y120" s="33">
        <f>all!Y121</f>
        <v>82.735353250875093</v>
      </c>
      <c r="Z120" s="33">
        <f>all!Z121</f>
        <v>4.0171756561589902E-2</v>
      </c>
      <c r="AA120" s="33">
        <f>all!AA121</f>
        <v>0.17561174554951831</v>
      </c>
      <c r="AB120" s="33">
        <f>all!AB121</f>
        <v>4.4450750760074036E-2</v>
      </c>
      <c r="AC120" s="33">
        <f>all!AC121</f>
        <v>4.8554523529716125E-4</v>
      </c>
      <c r="AD120" s="33">
        <f>all!AD121</f>
        <v>0.36445489796883307</v>
      </c>
      <c r="AE120" s="33">
        <f>all!AE121</f>
        <v>1.9232716056141204E-4</v>
      </c>
      <c r="AF120" s="33">
        <f>all!AF121</f>
        <v>1.5137301642804716E-2</v>
      </c>
      <c r="AG120" s="33">
        <f>all!AG121</f>
        <v>9.515992322620594</v>
      </c>
      <c r="AH120" s="33">
        <f>all!AH121</f>
        <v>0.17469127027022308</v>
      </c>
      <c r="AI120" s="33">
        <f>all!AI121</f>
        <v>2.6449202208133304E-2</v>
      </c>
      <c r="AJ120" s="33">
        <f>all!AJ121</f>
        <v>2.4213745902315251</v>
      </c>
      <c r="AK120" s="33">
        <f>all!AK121</f>
        <v>1.0476675683351411E-2</v>
      </c>
      <c r="AL120" s="33">
        <f>all!AL121</f>
        <v>0.82457724415937883</v>
      </c>
      <c r="AM120" s="33">
        <f>all!AM121</f>
        <v>9.515992322620594</v>
      </c>
      <c r="AN120" s="33"/>
      <c r="AO120" s="33"/>
      <c r="AP120" s="33" t="str">
        <f>all!AP121</f>
        <v>n.a.</v>
      </c>
      <c r="AQ120" s="33">
        <f>all!AQ121</f>
        <v>13.3812407217432</v>
      </c>
      <c r="AR120" s="33">
        <f>all!AR121</f>
        <v>5.2453512615670099E-2</v>
      </c>
      <c r="AS120" s="33">
        <f>all!AS121</f>
        <v>0.255276765279292</v>
      </c>
      <c r="AT120" s="33">
        <f>all!AT121</f>
        <v>0.74309205863432903</v>
      </c>
      <c r="AU120" s="33">
        <f>all!AU121</f>
        <v>3.1658117309202298</v>
      </c>
      <c r="AV120" s="33" t="str">
        <f>all!AV121</f>
        <v>n.a.</v>
      </c>
      <c r="AW120" s="33" t="str">
        <f>all!AW121</f>
        <v>n.a.</v>
      </c>
      <c r="AX120" s="33">
        <f>all!AX121</f>
        <v>0.37730911313778398</v>
      </c>
      <c r="AY120" s="33">
        <f>all!AY121</f>
        <v>1.09030625331146</v>
      </c>
      <c r="AZ120" s="33">
        <f>all!AZ121</f>
        <v>2.8731290108975599E-2</v>
      </c>
      <c r="BA120" s="33">
        <f>all!BA121</f>
        <v>0.15204178263044599</v>
      </c>
      <c r="BB120" s="33" t="str">
        <f>all!BB121</f>
        <v>n.a.</v>
      </c>
      <c r="BC120" s="33" t="str">
        <f>all!BC121</f>
        <v>n.a.</v>
      </c>
      <c r="BD120" s="33">
        <f>all!BD121</f>
        <v>6.87596501032781E-2</v>
      </c>
      <c r="BE120" s="33">
        <f>all!BE121</f>
        <v>0.196519558071728</v>
      </c>
      <c r="BF120" s="33">
        <f>all!BF121</f>
        <v>2.7979958748903199E-2</v>
      </c>
      <c r="BG120" s="33">
        <f>all!BG121</f>
        <v>1.5912255568786199E-2</v>
      </c>
      <c r="BH120" s="33">
        <f>all!BH121</f>
        <v>0.11011171869130899</v>
      </c>
      <c r="BI120" s="33">
        <f>all!BI121</f>
        <v>1.1443902809759701E-2</v>
      </c>
      <c r="BJ120" s="33"/>
      <c r="BK120" s="33" t="str">
        <f>all!BK121</f>
        <v>n.a.</v>
      </c>
      <c r="BL120" s="33">
        <f>all!BL121</f>
        <v>47129.493512315901</v>
      </c>
      <c r="BM120" s="33">
        <f>all!BM121</f>
        <v>0.33565459660096603</v>
      </c>
      <c r="BN120" s="33">
        <f>all!BN121</f>
        <v>2.4868598625642999</v>
      </c>
      <c r="BO120" s="33">
        <f>all!BO121</f>
        <v>13.813967696099301</v>
      </c>
      <c r="BP120" s="33">
        <f>all!BP121</f>
        <v>52.773699045748103</v>
      </c>
      <c r="BQ120" s="33" t="str">
        <f>all!BQ121</f>
        <v>n.a.</v>
      </c>
      <c r="BR120" s="33" t="str">
        <f>all!BR121</f>
        <v>n.a.</v>
      </c>
      <c r="BS120" s="33">
        <f>all!BS121</f>
        <v>6.1262403909352896</v>
      </c>
      <c r="BT120" s="33">
        <f>all!BT121</f>
        <v>3.4867223040992799</v>
      </c>
      <c r="BU120" s="33">
        <f>all!BU121</f>
        <v>9.1187482750790902</v>
      </c>
      <c r="BV120" s="33">
        <f>all!BV121</f>
        <v>2.1213943112787099</v>
      </c>
      <c r="BW120" s="33" t="str">
        <f>all!BW121</f>
        <v>n.a.</v>
      </c>
      <c r="BX120" s="33" t="str">
        <f>all!BX121</f>
        <v>n.a.</v>
      </c>
      <c r="BY120" s="33">
        <f>all!BY121</f>
        <v>0.922955769321812</v>
      </c>
      <c r="BZ120" s="33">
        <f>all!BZ121</f>
        <v>40.193907740536602</v>
      </c>
      <c r="CA120" s="33">
        <f>all!CA121</f>
        <v>8.6882028665457994E-2</v>
      </c>
      <c r="CB120" s="33">
        <f>all!CB121</f>
        <v>1.54970523032508E-2</v>
      </c>
      <c r="CC120" s="33">
        <f>all!CC121</f>
        <v>86.199032444848299</v>
      </c>
      <c r="CD120" s="33">
        <f>all!CD121</f>
        <v>4.70131699667393E-2</v>
      </c>
      <c r="CE120" s="33"/>
      <c r="CF120" s="33" t="str">
        <f>all!CF121</f>
        <v>n.a.</v>
      </c>
      <c r="CG120" s="33">
        <f>all!CG121</f>
        <v>450671.66063874302</v>
      </c>
      <c r="CH120" s="33">
        <f>all!CH121</f>
        <v>1.5188267776650299</v>
      </c>
      <c r="CI120" s="33">
        <f>all!CI121</f>
        <v>8.6487767256818096</v>
      </c>
      <c r="CJ120" s="33">
        <f>all!CJ121</f>
        <v>23.3892407591519</v>
      </c>
      <c r="CK120" s="33">
        <f>all!CK121</f>
        <v>601.14882737212304</v>
      </c>
      <c r="CL120" s="33" t="str">
        <f>all!CL121</f>
        <v>n.a.</v>
      </c>
      <c r="CM120" s="33" t="str">
        <f>all!CM121</f>
        <v>n.a.</v>
      </c>
      <c r="CN120" s="33">
        <f>all!CN121</f>
        <v>4.1673929644784602</v>
      </c>
      <c r="CO120" s="33">
        <f>all!CO121</f>
        <v>3.6776485664013299</v>
      </c>
      <c r="CP120" s="33">
        <f>all!CP121</f>
        <v>14.453143955651001</v>
      </c>
      <c r="CQ120" s="33">
        <f>all!CQ121</f>
        <v>4.9104628511180701</v>
      </c>
      <c r="CR120" s="33" t="str">
        <f>all!CR121</f>
        <v>n.a.</v>
      </c>
      <c r="CS120" s="33" t="str">
        <f>all!CS121</f>
        <v>n.a.</v>
      </c>
      <c r="CT120" s="33">
        <f>all!CT121</f>
        <v>1.2523899986825</v>
      </c>
      <c r="CU120" s="33">
        <f>all!CU121</f>
        <v>52.237948829573597</v>
      </c>
      <c r="CV120" s="33">
        <f>all!CV121</f>
        <v>0.144813432837822</v>
      </c>
      <c r="CW120" s="33">
        <f>all!CW121</f>
        <v>1.5912255568786199E-2</v>
      </c>
      <c r="CX120" s="33">
        <f>all!CX121</f>
        <v>82.735353250875093</v>
      </c>
      <c r="CY120" s="33">
        <f>all!CY121</f>
        <v>4.0171756561589902E-2</v>
      </c>
      <c r="CZ120" s="33"/>
      <c r="DA120" s="33" t="str">
        <f>all!DA121</f>
        <v>n.a.</v>
      </c>
      <c r="DB120" s="33">
        <f>all!DB121</f>
        <v>8070.0449572699981</v>
      </c>
      <c r="DC120" s="33">
        <f>all!DC121</f>
        <v>2.5772005892519496E-2</v>
      </c>
      <c r="DD120" s="33">
        <f>all!DD121</f>
        <v>0.14735518347347079</v>
      </c>
      <c r="DE120" s="33">
        <f>all!DE121</f>
        <v>0.36806786830251942</v>
      </c>
      <c r="DF120" s="33">
        <f>all!DF121</f>
        <v>9.1932837952610953</v>
      </c>
      <c r="DG120" s="33" t="str">
        <f>all!DG121</f>
        <v>n.a.</v>
      </c>
      <c r="DH120" s="33" t="str">
        <f>all!DH121</f>
        <v>n.a.</v>
      </c>
      <c r="DI120" s="33">
        <f>all!DI121</f>
        <v>5.562338450431465E-2</v>
      </c>
      <c r="DJ120" s="33">
        <f>all!DJ121</f>
        <v>4.6576096332337009E-2</v>
      </c>
      <c r="DK120" s="33">
        <f>all!DK121</f>
        <v>0.13398892310848795</v>
      </c>
      <c r="DL120" s="33">
        <f>all!DL121</f>
        <v>4.3683116875733424E-2</v>
      </c>
      <c r="DM120" s="33" t="str">
        <f>all!DM121</f>
        <v>n.a.</v>
      </c>
      <c r="DN120" s="33" t="str">
        <f>all!DN121</f>
        <v>n.a.</v>
      </c>
      <c r="DO120" s="33">
        <f>all!DO121</f>
        <v>1.0285726007576379E-2</v>
      </c>
      <c r="DP120" s="33">
        <f>all!DP121</f>
        <v>0.40938831371139184</v>
      </c>
      <c r="DQ120" s="33">
        <f>all!DQ121</f>
        <v>7.3521840555069876E-4</v>
      </c>
      <c r="DR120" s="33">
        <f>all!DR121</f>
        <v>7.785496940692415E-5</v>
      </c>
      <c r="DS120" s="33">
        <f>all!DS121</f>
        <v>0.39930189792893389</v>
      </c>
      <c r="DT120" s="33">
        <f>all!DT121</f>
        <v>1.9222740700150848E-4</v>
      </c>
      <c r="DU120" s="33"/>
      <c r="DV120" s="33" t="str">
        <f>all!DV121</f>
        <v>n.a.</v>
      </c>
      <c r="DW120" s="33">
        <f>all!DW121</f>
        <v>99.853186564121273</v>
      </c>
      <c r="DX120" s="33">
        <f>all!DX121</f>
        <v>3.1888507761026639E-4</v>
      </c>
      <c r="DY120" s="33">
        <f>all!DY121</f>
        <v>1.8232717047395896E-3</v>
      </c>
      <c r="DZ120" s="33">
        <f>all!DZ121</f>
        <v>4.5542186835973858E-3</v>
      </c>
      <c r="EA120" s="33">
        <f>all!EA121</f>
        <v>0.11375137149863668</v>
      </c>
      <c r="EB120" s="33" t="str">
        <f>all!EB121</f>
        <v>n.a.</v>
      </c>
      <c r="EC120" s="33" t="str">
        <f>all!EC121</f>
        <v>n.a.</v>
      </c>
      <c r="ED120" s="33">
        <f>all!ED121</f>
        <v>6.8824550788080055E-4</v>
      </c>
      <c r="EE120" s="33">
        <f>all!EE121</f>
        <v>5.7630058582407628E-4</v>
      </c>
      <c r="EF120" s="33">
        <f>all!EF121</f>
        <v>1.6578867909062534E-3</v>
      </c>
      <c r="EG120" s="33">
        <f>all!EG121</f>
        <v>5.4050484751828486E-4</v>
      </c>
      <c r="EH120" s="33" t="str">
        <f>all!EH121</f>
        <v>n.a.</v>
      </c>
      <c r="EI120" s="33" t="str">
        <f>all!EI121</f>
        <v>n.a.</v>
      </c>
      <c r="EJ120" s="33">
        <f>all!EJ121</f>
        <v>1.2726850016575394E-4</v>
      </c>
      <c r="EK120" s="33">
        <f>all!EK121</f>
        <v>5.0654894591843037E-3</v>
      </c>
      <c r="EL120" s="33">
        <f>all!EL121</f>
        <v>9.0970869435732087E-6</v>
      </c>
      <c r="EM120" s="33">
        <f>all!EM121</f>
        <v>9.633238508950547E-7</v>
      </c>
      <c r="EN120" s="33">
        <f>all!EN121</f>
        <v>4.9406870866793321E-3</v>
      </c>
      <c r="EO120" s="33">
        <f>all!EO121</f>
        <v>2.3784897402296728E-6</v>
      </c>
      <c r="EP120" s="33"/>
      <c r="EQ120" s="33">
        <f>all!EQ121</f>
        <v>199.70637312824255</v>
      </c>
    </row>
    <row r="121" spans="1:147" s="3" customFormat="1">
      <c r="A121" s="33" t="str">
        <f>all!A122</f>
        <v xml:space="preserve">LM33b_III_py4 </v>
      </c>
      <c r="B121" s="33" t="str">
        <f>all!B122</f>
        <v>Fakos</v>
      </c>
      <c r="C121" s="33" t="str">
        <f>all!C122</f>
        <v>epithermal</v>
      </c>
      <c r="D121" s="33" t="str">
        <f>all!D122</f>
        <v>epithermal IS</v>
      </c>
      <c r="E121" s="33" t="str">
        <f>all!E122</f>
        <v>pyrite</v>
      </c>
      <c r="F121" s="33">
        <f>all!F122</f>
        <v>0</v>
      </c>
      <c r="G121" s="33" t="str">
        <f>all!G122</f>
        <v>n.a.</v>
      </c>
      <c r="H121" s="33">
        <f>all!H122</f>
        <v>421514.811948533</v>
      </c>
      <c r="I121" s="33">
        <f>all!I122</f>
        <v>0.39471699142454197</v>
      </c>
      <c r="J121" s="33">
        <f>all!J122</f>
        <v>43.683950974755199</v>
      </c>
      <c r="K121" s="33">
        <f>all!K122</f>
        <v>33.900906669885401</v>
      </c>
      <c r="L121" s="33">
        <f>all!L122</f>
        <v>71.261134200954203</v>
      </c>
      <c r="M121" s="33" t="str">
        <f>all!M122</f>
        <v>n.a.</v>
      </c>
      <c r="N121" s="33" t="str">
        <f>all!N122</f>
        <v>n.a.</v>
      </c>
      <c r="O121" s="33">
        <f>all!O122</f>
        <v>0.35442450596402097</v>
      </c>
      <c r="P121" s="33">
        <f>all!P122</f>
        <v>5.1635974012019696</v>
      </c>
      <c r="Q121" s="33">
        <f>all!Q122</f>
        <v>0.97116602155099896</v>
      </c>
      <c r="R121" s="33">
        <f>all!R122</f>
        <v>3.2274144589998</v>
      </c>
      <c r="S121" s="33" t="str">
        <f>all!S122</f>
        <v>n.a.</v>
      </c>
      <c r="T121" s="33" t="str">
        <f>all!T122</f>
        <v>n.a.</v>
      </c>
      <c r="U121" s="33">
        <f>all!U122</f>
        <v>0.13707406717192699</v>
      </c>
      <c r="V121" s="33">
        <f>all!V122</f>
        <v>71.446074555405502</v>
      </c>
      <c r="W121" s="33">
        <f>all!W122</f>
        <v>3.3802247146358697E-2</v>
      </c>
      <c r="X121" s="33">
        <f>all!X122</f>
        <v>1.4778367077315099E-2</v>
      </c>
      <c r="Y121" s="33">
        <f>all!Y122</f>
        <v>0.75119672865237697</v>
      </c>
      <c r="Z121" s="33">
        <f>all!Z122</f>
        <v>9.3903321595059305E-3</v>
      </c>
      <c r="AA121" s="33">
        <f>all!AA122</f>
        <v>9.0357438513894387E-3</v>
      </c>
      <c r="AB121" s="33">
        <f>all!AB122</f>
        <v>6.87382839175205</v>
      </c>
      <c r="AC121" s="33">
        <f>all!AC122</f>
        <v>1.2500496609392706E-2</v>
      </c>
      <c r="AD121" s="33">
        <f>all!AD122</f>
        <v>1.1136842537197789</v>
      </c>
      <c r="AE121" s="33">
        <f>all!AE122</f>
        <v>1.9673098289215155E-2</v>
      </c>
      <c r="AF121" s="33">
        <f>all!AF122</f>
        <v>0.18247425999555869</v>
      </c>
      <c r="AG121" s="33">
        <f>all!AG122</f>
        <v>2.4604109847058782</v>
      </c>
      <c r="AH121" s="33">
        <f>all!AH122</f>
        <v>1.2928251475392336</v>
      </c>
      <c r="AI121" s="33">
        <f>all!AI122</f>
        <v>2.3790037833476645E-2</v>
      </c>
      <c r="AJ121" s="33">
        <f>all!AJ122</f>
        <v>13.081771277609402</v>
      </c>
      <c r="AK121" s="33">
        <f>all!AK122</f>
        <v>3.7440412747319692E-2</v>
      </c>
      <c r="AL121" s="33">
        <f>all!AL122</f>
        <v>0.34727176724068498</v>
      </c>
      <c r="AM121" s="33">
        <f>all!AM122</f>
        <v>2.4604109847058782</v>
      </c>
      <c r="AN121" s="33"/>
      <c r="AO121" s="33"/>
      <c r="AP121" s="33" t="str">
        <f>all!AP122</f>
        <v>n.a.</v>
      </c>
      <c r="AQ121" s="33">
        <f>all!AQ122</f>
        <v>14.468177362047999</v>
      </c>
      <c r="AR121" s="33">
        <f>all!AR122</f>
        <v>3.4203286679427597E-2</v>
      </c>
      <c r="AS121" s="33">
        <f>all!AS122</f>
        <v>0.19429577036960299</v>
      </c>
      <c r="AT121" s="33">
        <f>all!AT122</f>
        <v>0.43718376475412901</v>
      </c>
      <c r="AU121" s="33">
        <f>all!AU122</f>
        <v>3.0270269458822501</v>
      </c>
      <c r="AV121" s="33" t="str">
        <f>all!AV122</f>
        <v>n.a.</v>
      </c>
      <c r="AW121" s="33" t="str">
        <f>all!AW122</f>
        <v>n.a.</v>
      </c>
      <c r="AX121" s="33">
        <f>all!AX122</f>
        <v>0.35442450596402097</v>
      </c>
      <c r="AY121" s="33">
        <f>all!AY122</f>
        <v>1.76882808941938</v>
      </c>
      <c r="AZ121" s="33">
        <f>all!AZ122</f>
        <v>3.0219698014865098E-2</v>
      </c>
      <c r="BA121" s="33">
        <f>all!BA122</f>
        <v>0.13528150189402799</v>
      </c>
      <c r="BB121" s="33" t="str">
        <f>all!BB122</f>
        <v>n.a.</v>
      </c>
      <c r="BC121" s="33" t="str">
        <f>all!BC122</f>
        <v>n.a.</v>
      </c>
      <c r="BD121" s="33">
        <f>all!BD122</f>
        <v>5.5816328582990002E-2</v>
      </c>
      <c r="BE121" s="33">
        <f>all!BE122</f>
        <v>0.18222388122406899</v>
      </c>
      <c r="BF121" s="33">
        <f>all!BF122</f>
        <v>3.3802247146358697E-2</v>
      </c>
      <c r="BG121" s="33">
        <f>all!BG122</f>
        <v>1.4778367077315099E-2</v>
      </c>
      <c r="BH121" s="33">
        <f>all!BH122</f>
        <v>8.1967277820130705E-2</v>
      </c>
      <c r="BI121" s="33">
        <f>all!BI122</f>
        <v>9.3903321595059305E-3</v>
      </c>
      <c r="BJ121" s="33"/>
      <c r="BK121" s="33" t="str">
        <f>all!BK122</f>
        <v>n.a.</v>
      </c>
      <c r="BL121" s="33">
        <f>all!BL122</f>
        <v>58414.930124133098</v>
      </c>
      <c r="BM121" s="33">
        <f>all!BM122</f>
        <v>0.26564816606101699</v>
      </c>
      <c r="BN121" s="33">
        <f>all!BN122</f>
        <v>25.198483338442401</v>
      </c>
      <c r="BO121" s="33">
        <f>all!BO122</f>
        <v>15.088518753054</v>
      </c>
      <c r="BP121" s="33">
        <f>all!BP122</f>
        <v>87.906769970220594</v>
      </c>
      <c r="BQ121" s="33" t="str">
        <f>all!BQ122</f>
        <v>n.a.</v>
      </c>
      <c r="BR121" s="33" t="str">
        <f>all!BR122</f>
        <v>n.a.</v>
      </c>
      <c r="BS121" s="33">
        <f>all!BS122</f>
        <v>0.205703731209878</v>
      </c>
      <c r="BT121" s="33">
        <f>all!BT122</f>
        <v>2.9342772650744799</v>
      </c>
      <c r="BU121" s="33">
        <f>all!BU122</f>
        <v>0.79596684238660398</v>
      </c>
      <c r="BV121" s="33">
        <f>all!BV122</f>
        <v>5.8047314361766196</v>
      </c>
      <c r="BW121" s="33" t="str">
        <f>all!BW122</f>
        <v>n.a.</v>
      </c>
      <c r="BX121" s="33" t="str">
        <f>all!BX122</f>
        <v>n.a.</v>
      </c>
      <c r="BY121" s="33">
        <f>all!BY122</f>
        <v>0.125806753962002</v>
      </c>
      <c r="BZ121" s="33">
        <f>all!BZ122</f>
        <v>17.966981402569601</v>
      </c>
      <c r="CA121" s="33">
        <f>all!CA122</f>
        <v>2.89021145055652E-2</v>
      </c>
      <c r="CB121" s="33">
        <f>all!CB122</f>
        <v>6.5245249612368404E-3</v>
      </c>
      <c r="CC121" s="33">
        <f>all!CC122</f>
        <v>0.64146797586416504</v>
      </c>
      <c r="CD121" s="33">
        <f>all!CD122</f>
        <v>8.2316163978771797E-3</v>
      </c>
      <c r="CE121" s="33"/>
      <c r="CF121" s="33" t="str">
        <f>all!CF122</f>
        <v>n.a.</v>
      </c>
      <c r="CG121" s="33">
        <f>all!CG122</f>
        <v>421514.811948533</v>
      </c>
      <c r="CH121" s="33">
        <f>all!CH122</f>
        <v>0.39471699142454197</v>
      </c>
      <c r="CI121" s="33">
        <f>all!CI122</f>
        <v>43.683950974755199</v>
      </c>
      <c r="CJ121" s="33">
        <f>all!CJ122</f>
        <v>33.900906669885401</v>
      </c>
      <c r="CK121" s="33">
        <f>all!CK122</f>
        <v>71.261134200954203</v>
      </c>
      <c r="CL121" s="33" t="str">
        <f>all!CL122</f>
        <v>n.a.</v>
      </c>
      <c r="CM121" s="33" t="str">
        <f>all!CM122</f>
        <v>n.a.</v>
      </c>
      <c r="CN121" s="33">
        <f>all!CN122</f>
        <v>0.35442450596402097</v>
      </c>
      <c r="CO121" s="33">
        <f>all!CO122</f>
        <v>5.1635974012019696</v>
      </c>
      <c r="CP121" s="33">
        <f>all!CP122</f>
        <v>0.97116602155099896</v>
      </c>
      <c r="CQ121" s="33">
        <f>all!CQ122</f>
        <v>3.2274144589998</v>
      </c>
      <c r="CR121" s="33" t="str">
        <f>all!CR122</f>
        <v>n.a.</v>
      </c>
      <c r="CS121" s="33" t="str">
        <f>all!CS122</f>
        <v>n.a.</v>
      </c>
      <c r="CT121" s="33">
        <f>all!CT122</f>
        <v>0.13707406717192699</v>
      </c>
      <c r="CU121" s="33">
        <f>all!CU122</f>
        <v>71.446074555405502</v>
      </c>
      <c r="CV121" s="33">
        <f>all!CV122</f>
        <v>3.3802247146358697E-2</v>
      </c>
      <c r="CW121" s="33">
        <f>all!CW122</f>
        <v>1.4778367077315099E-2</v>
      </c>
      <c r="CX121" s="33">
        <f>all!CX122</f>
        <v>0.75119672865237697</v>
      </c>
      <c r="CY121" s="33">
        <f>all!CY122</f>
        <v>9.3903321595059305E-3</v>
      </c>
      <c r="CZ121" s="33"/>
      <c r="DA121" s="33" t="str">
        <f>all!DA122</f>
        <v>n.a.</v>
      </c>
      <c r="DB121" s="33">
        <f>all!DB122</f>
        <v>7547.9418380971083</v>
      </c>
      <c r="DC121" s="33">
        <f>all!DC122</f>
        <v>6.6977016592437199E-3</v>
      </c>
      <c r="DD121" s="33">
        <f>all!DD122</f>
        <v>0.74427364873657342</v>
      </c>
      <c r="DE121" s="33">
        <f>all!DE122</f>
        <v>0.53348608362265759</v>
      </c>
      <c r="DF121" s="33">
        <f>all!DF122</f>
        <v>1.0897864230150514</v>
      </c>
      <c r="DG121" s="33" t="str">
        <f>all!DG122</f>
        <v>n.a.</v>
      </c>
      <c r="DH121" s="33" t="str">
        <f>all!DH122</f>
        <v>n.a.</v>
      </c>
      <c r="DI121" s="33">
        <f>all!DI122</f>
        <v>4.7306051387586623E-3</v>
      </c>
      <c r="DJ121" s="33">
        <f>all!DJ122</f>
        <v>6.5395103865273183E-2</v>
      </c>
      <c r="DK121" s="33">
        <f>all!DK122</f>
        <v>9.0032652955273091E-3</v>
      </c>
      <c r="DL121" s="33">
        <f>all!DL122</f>
        <v>2.8710841990550746E-2</v>
      </c>
      <c r="DM121" s="33" t="str">
        <f>all!DM122</f>
        <v>n.a.</v>
      </c>
      <c r="DN121" s="33" t="str">
        <f>all!DN122</f>
        <v>n.a.</v>
      </c>
      <c r="DO121" s="33">
        <f>all!DO122</f>
        <v>1.125772562187311E-3</v>
      </c>
      <c r="DP121" s="33">
        <f>all!DP122</f>
        <v>0.55992221438405565</v>
      </c>
      <c r="DQ121" s="33">
        <f>all!DQ122</f>
        <v>1.7161415045528641E-4</v>
      </c>
      <c r="DR121" s="33">
        <f>all!DR122</f>
        <v>7.2307116468493755E-5</v>
      </c>
      <c r="DS121" s="33">
        <f>all!DS122</f>
        <v>3.6254668371253716E-3</v>
      </c>
      <c r="DT121" s="33">
        <f>all!DT122</f>
        <v>4.4934037154616766E-5</v>
      </c>
      <c r="DU121" s="33"/>
      <c r="DV121" s="33" t="str">
        <f>all!DV122</f>
        <v>n.a.</v>
      </c>
      <c r="DW121" s="33">
        <f>all!DW122</f>
        <v>99.946000611608042</v>
      </c>
      <c r="DX121" s="33">
        <f>all!DX122</f>
        <v>8.8687553307896692E-5</v>
      </c>
      <c r="DY121" s="33">
        <f>all!DY122</f>
        <v>9.8552924952827765E-3</v>
      </c>
      <c r="DZ121" s="33">
        <f>all!DZ122</f>
        <v>7.0641509412421267E-3</v>
      </c>
      <c r="EA121" s="33">
        <f>all!EA122</f>
        <v>1.4430396634938027E-2</v>
      </c>
      <c r="EB121" s="33" t="str">
        <f>all!EB122</f>
        <v>n.a.</v>
      </c>
      <c r="EC121" s="33" t="str">
        <f>all!EC122</f>
        <v>n.a.</v>
      </c>
      <c r="ED121" s="33">
        <f>all!ED122</f>
        <v>6.2640263297371532E-5</v>
      </c>
      <c r="EE121" s="33">
        <f>all!EE122</f>
        <v>8.6592865063233368E-4</v>
      </c>
      <c r="EF121" s="33">
        <f>all!EF122</f>
        <v>1.1921665243781188E-4</v>
      </c>
      <c r="EG121" s="33">
        <f>all!EG122</f>
        <v>3.8017434324464765E-4</v>
      </c>
      <c r="EH121" s="33" t="str">
        <f>all!EH122</f>
        <v>n.a.</v>
      </c>
      <c r="EI121" s="33" t="str">
        <f>all!EI122</f>
        <v>n.a.</v>
      </c>
      <c r="EJ121" s="33">
        <f>all!EJ122</f>
        <v>1.490690675714994E-5</v>
      </c>
      <c r="EK121" s="33">
        <f>all!EK122</f>
        <v>7.414204717214698E-3</v>
      </c>
      <c r="EL121" s="33">
        <f>all!EL122</f>
        <v>2.2724271535575096E-6</v>
      </c>
      <c r="EM121" s="33">
        <f>all!EM122</f>
        <v>9.5745400028223068E-7</v>
      </c>
      <c r="EN121" s="33">
        <f>all!EN122</f>
        <v>4.8006584906601297E-5</v>
      </c>
      <c r="EO121" s="33">
        <f>all!EO122</f>
        <v>5.9499362889494048E-7</v>
      </c>
      <c r="EP121" s="33"/>
      <c r="EQ121" s="33">
        <f>all!EQ122</f>
        <v>199.89200122321608</v>
      </c>
    </row>
    <row r="122" spans="1:147" s="3" customFormat="1">
      <c r="A122" s="33" t="str">
        <f>all!A123</f>
        <v xml:space="preserve">LM33b_III_py2 </v>
      </c>
      <c r="B122" s="33" t="str">
        <f>all!B123</f>
        <v>Fakos</v>
      </c>
      <c r="C122" s="33" t="str">
        <f>all!C123</f>
        <v>epithermal</v>
      </c>
      <c r="D122" s="33" t="str">
        <f>all!D123</f>
        <v>epithermal IS</v>
      </c>
      <c r="E122" s="33" t="str">
        <f>all!E123</f>
        <v>pyrite</v>
      </c>
      <c r="F122" s="33">
        <f>all!F123</f>
        <v>0</v>
      </c>
      <c r="G122" s="33" t="str">
        <f>all!G123</f>
        <v>n.a.</v>
      </c>
      <c r="H122" s="33">
        <f>all!H123</f>
        <v>378958.482300081</v>
      </c>
      <c r="I122" s="33">
        <f>all!I123</f>
        <v>1.7462169107513399</v>
      </c>
      <c r="J122" s="33">
        <f>all!J123</f>
        <v>10.654835685638799</v>
      </c>
      <c r="K122" s="33">
        <f>all!K123</f>
        <v>17.739776887326499</v>
      </c>
      <c r="L122" s="33">
        <f>all!L123</f>
        <v>530.493948040296</v>
      </c>
      <c r="M122" s="33" t="str">
        <f>all!M123</f>
        <v>n.a.</v>
      </c>
      <c r="N122" s="33" t="str">
        <f>all!N123</f>
        <v>n.a.</v>
      </c>
      <c r="O122" s="33">
        <f>all!O123</f>
        <v>0.26861086222776298</v>
      </c>
      <c r="P122" s="33">
        <f>all!P123</f>
        <v>2.7566886726767099</v>
      </c>
      <c r="Q122" s="33">
        <f>all!Q123</f>
        <v>1.12869129799573</v>
      </c>
      <c r="R122" s="33">
        <f>all!R123</f>
        <v>2.5837092798096899</v>
      </c>
      <c r="S122" s="33" t="str">
        <f>all!S123</f>
        <v>n.a.</v>
      </c>
      <c r="T122" s="33" t="str">
        <f>all!T123</f>
        <v>n.a.</v>
      </c>
      <c r="U122" s="33">
        <f>all!U123</f>
        <v>0.17918473985549099</v>
      </c>
      <c r="V122" s="33">
        <f>all!V123</f>
        <v>1.0300188965897401</v>
      </c>
      <c r="W122" s="33">
        <f>all!W123</f>
        <v>5.8149029544459302E-2</v>
      </c>
      <c r="X122" s="33">
        <f>all!X123</f>
        <v>9.6974705315668892E-3</v>
      </c>
      <c r="Y122" s="33">
        <f>all!Y123</f>
        <v>5.1723968493879298</v>
      </c>
      <c r="Z122" s="33">
        <f>all!Z123</f>
        <v>7.4348181169957804E-3</v>
      </c>
      <c r="AA122" s="33">
        <f>all!AA123</f>
        <v>0.16388961428142826</v>
      </c>
      <c r="AB122" s="33">
        <f>all!AB123</f>
        <v>0.53296155591830119</v>
      </c>
      <c r="AC122" s="33">
        <f>all!AC123</f>
        <v>1.4374028779086377E-3</v>
      </c>
      <c r="AD122" s="33">
        <f>all!AD123</f>
        <v>6.5009169631817478</v>
      </c>
      <c r="AE122" s="33">
        <f>all!AE123</f>
        <v>1.874850444376562E-3</v>
      </c>
      <c r="AF122" s="33">
        <f>all!AF123</f>
        <v>3.464249652009873E-2</v>
      </c>
      <c r="AG122" s="33">
        <f>all!AG123</f>
        <v>0.64636374269797392</v>
      </c>
      <c r="AH122" s="33">
        <f>all!AH123</f>
        <v>0.21821436576918735</v>
      </c>
      <c r="AI122" s="33">
        <f>all!AI123</f>
        <v>4.2576715820469412E-3</v>
      </c>
      <c r="AJ122" s="33">
        <f>all!AJ123</f>
        <v>1.5786633697703667</v>
      </c>
      <c r="AK122" s="33">
        <f>all!AK123</f>
        <v>5.5534169162262809E-3</v>
      </c>
      <c r="AL122" s="33">
        <f>all!AL123</f>
        <v>0.10261310536638525</v>
      </c>
      <c r="AM122" s="33">
        <f>all!AM123</f>
        <v>0.64636374269797392</v>
      </c>
      <c r="AN122" s="33"/>
      <c r="AO122" s="33"/>
      <c r="AP122" s="33" t="str">
        <f>all!AP123</f>
        <v>n.a.</v>
      </c>
      <c r="AQ122" s="33">
        <f>all!AQ123</f>
        <v>13.6783040452252</v>
      </c>
      <c r="AR122" s="33">
        <f>all!AR123</f>
        <v>4.49842514871975E-2</v>
      </c>
      <c r="AS122" s="33">
        <f>all!AS123</f>
        <v>0.25139020985122301</v>
      </c>
      <c r="AT122" s="33">
        <f>all!AT123</f>
        <v>0.60194778815406502</v>
      </c>
      <c r="AU122" s="33">
        <f>all!AU123</f>
        <v>3.4017848154373</v>
      </c>
      <c r="AV122" s="33" t="str">
        <f>all!AV123</f>
        <v>n.a.</v>
      </c>
      <c r="AW122" s="33" t="str">
        <f>all!AW123</f>
        <v>n.a.</v>
      </c>
      <c r="AX122" s="33">
        <f>all!AX123</f>
        <v>0.24856920199278901</v>
      </c>
      <c r="AY122" s="33">
        <f>all!AY123</f>
        <v>1.5597228247877299</v>
      </c>
      <c r="AZ122" s="33">
        <f>all!AZ123</f>
        <v>2.72445323940235E-2</v>
      </c>
      <c r="BA122" s="33">
        <f>all!BA123</f>
        <v>0.18808435835579199</v>
      </c>
      <c r="BB122" s="33" t="str">
        <f>all!BB123</f>
        <v>n.a.</v>
      </c>
      <c r="BC122" s="33" t="str">
        <f>all!BC123</f>
        <v>n.a.</v>
      </c>
      <c r="BD122" s="33">
        <f>all!BD123</f>
        <v>4.9465989856671402E-2</v>
      </c>
      <c r="BE122" s="33">
        <f>all!BE123</f>
        <v>0.34090967084259</v>
      </c>
      <c r="BF122" s="33">
        <f>all!BF123</f>
        <v>2.37351501694885E-2</v>
      </c>
      <c r="BG122" s="33">
        <f>all!BG123</f>
        <v>9.6974705315668892E-3</v>
      </c>
      <c r="BH122" s="33">
        <f>all!BH123</f>
        <v>7.95370019664767E-2</v>
      </c>
      <c r="BI122" s="33">
        <f>all!BI123</f>
        <v>7.4348181169957804E-3</v>
      </c>
      <c r="BJ122" s="33"/>
      <c r="BK122" s="33" t="str">
        <f>all!BK123</f>
        <v>n.a.</v>
      </c>
      <c r="BL122" s="33">
        <f>all!BL123</f>
        <v>42412.929258302502</v>
      </c>
      <c r="BM122" s="33">
        <f>all!BM123</f>
        <v>0.65101072296944995</v>
      </c>
      <c r="BN122" s="33">
        <f>all!BN123</f>
        <v>7.37988005010744</v>
      </c>
      <c r="BO122" s="33">
        <f>all!BO123</f>
        <v>9.4690077648319804</v>
      </c>
      <c r="BP122" s="33">
        <f>all!BP123</f>
        <v>360.59721410358497</v>
      </c>
      <c r="BQ122" s="33" t="str">
        <f>all!BQ123</f>
        <v>n.a.</v>
      </c>
      <c r="BR122" s="33" t="str">
        <f>all!BR123</f>
        <v>n.a.</v>
      </c>
      <c r="BS122" s="33">
        <f>all!BS123</f>
        <v>0.34815808969380702</v>
      </c>
      <c r="BT122" s="33">
        <f>all!BT123</f>
        <v>1.2026920260995799</v>
      </c>
      <c r="BU122" s="33">
        <f>all!BU123</f>
        <v>0.50333273630841902</v>
      </c>
      <c r="BV122" s="33">
        <f>all!BV123</f>
        <v>1.20174250634808</v>
      </c>
      <c r="BW122" s="33" t="str">
        <f>all!BW123</f>
        <v>n.a.</v>
      </c>
      <c r="BX122" s="33" t="str">
        <f>all!BX123</f>
        <v>n.a.</v>
      </c>
      <c r="BY122" s="33">
        <f>all!BY123</f>
        <v>9.3024368677631197E-2</v>
      </c>
      <c r="BZ122" s="33">
        <f>all!BZ123</f>
        <v>0.64332246952902195</v>
      </c>
      <c r="CA122" s="33">
        <f>all!CA123</f>
        <v>2.8063227982808601E-2</v>
      </c>
      <c r="CB122" s="33">
        <f>all!CB123</f>
        <v>5.8541635461768398E-3</v>
      </c>
      <c r="CC122" s="33">
        <f>all!CC123</f>
        <v>1.6720345807939601</v>
      </c>
      <c r="CD122" s="33">
        <f>all!CD123</f>
        <v>5.7979529249256199E-3</v>
      </c>
      <c r="CE122" s="33"/>
      <c r="CF122" s="33" t="str">
        <f>all!CF123</f>
        <v>n.a.</v>
      </c>
      <c r="CG122" s="33">
        <f>all!CG123</f>
        <v>378958.482300081</v>
      </c>
      <c r="CH122" s="33">
        <f>all!CH123</f>
        <v>1.7462169107513399</v>
      </c>
      <c r="CI122" s="33">
        <f>all!CI123</f>
        <v>10.654835685638799</v>
      </c>
      <c r="CJ122" s="33">
        <f>all!CJ123</f>
        <v>17.739776887326499</v>
      </c>
      <c r="CK122" s="33">
        <f>all!CK123</f>
        <v>530.493948040296</v>
      </c>
      <c r="CL122" s="33" t="str">
        <f>all!CL123</f>
        <v>n.a.</v>
      </c>
      <c r="CM122" s="33" t="str">
        <f>all!CM123</f>
        <v>n.a.</v>
      </c>
      <c r="CN122" s="33">
        <f>all!CN123</f>
        <v>0.26861086222776298</v>
      </c>
      <c r="CO122" s="33">
        <f>all!CO123</f>
        <v>2.7566886726767099</v>
      </c>
      <c r="CP122" s="33">
        <f>all!CP123</f>
        <v>1.12869129799573</v>
      </c>
      <c r="CQ122" s="33">
        <f>all!CQ123</f>
        <v>2.5837092798096899</v>
      </c>
      <c r="CR122" s="33" t="str">
        <f>all!CR123</f>
        <v>n.a.</v>
      </c>
      <c r="CS122" s="33" t="str">
        <f>all!CS123</f>
        <v>n.a.</v>
      </c>
      <c r="CT122" s="33">
        <f>all!CT123</f>
        <v>0.17918473985549099</v>
      </c>
      <c r="CU122" s="33">
        <f>all!CU123</f>
        <v>1.0300188965897401</v>
      </c>
      <c r="CV122" s="33">
        <f>all!CV123</f>
        <v>5.8149029544459302E-2</v>
      </c>
      <c r="CW122" s="33">
        <f>all!CW123</f>
        <v>9.6974705315668892E-3</v>
      </c>
      <c r="CX122" s="33">
        <f>all!CX123</f>
        <v>5.1723968493879298</v>
      </c>
      <c r="CY122" s="33">
        <f>all!CY123</f>
        <v>7.4348181169957804E-3</v>
      </c>
      <c r="CZ122" s="33"/>
      <c r="DA122" s="33" t="str">
        <f>all!DA123</f>
        <v>n.a.</v>
      </c>
      <c r="DB122" s="33">
        <f>all!DB123</f>
        <v>6785.8981520293846</v>
      </c>
      <c r="DC122" s="33">
        <f>all!DC123</f>
        <v>2.9630444482080388E-2</v>
      </c>
      <c r="DD122" s="33">
        <f>all!DD123</f>
        <v>0.18153379571874861</v>
      </c>
      <c r="DE122" s="33">
        <f>all!DE123</f>
        <v>0.27916433587206907</v>
      </c>
      <c r="DF122" s="33">
        <f>all!DF123</f>
        <v>8.1127687420140084</v>
      </c>
      <c r="DG122" s="33" t="str">
        <f>all!DG123</f>
        <v>n.a.</v>
      </c>
      <c r="DH122" s="33" t="str">
        <f>all!DH123</f>
        <v>n.a.</v>
      </c>
      <c r="DI122" s="33">
        <f>all!DI123</f>
        <v>3.585225919197708E-3</v>
      </c>
      <c r="DJ122" s="33">
        <f>all!DJ123</f>
        <v>3.4912470525287613E-2</v>
      </c>
      <c r="DK122" s="33">
        <f>all!DK123</f>
        <v>1.0463614837326756E-2</v>
      </c>
      <c r="DL122" s="33">
        <f>all!DL123</f>
        <v>2.298448799325413E-2</v>
      </c>
      <c r="DM122" s="33" t="str">
        <f>all!DM123</f>
        <v>n.a.</v>
      </c>
      <c r="DN122" s="33" t="str">
        <f>all!DN123</f>
        <v>n.a.</v>
      </c>
      <c r="DO122" s="33">
        <f>all!DO123</f>
        <v>1.4716223706922715E-3</v>
      </c>
      <c r="DP122" s="33">
        <f>all!DP123</f>
        <v>8.0722484058757069E-3</v>
      </c>
      <c r="DQ122" s="33">
        <f>all!DQ123</f>
        <v>2.952228667479798E-4</v>
      </c>
      <c r="DR122" s="33">
        <f>all!DR123</f>
        <v>4.7447470177685212E-5</v>
      </c>
      <c r="DS122" s="33">
        <f>all!DS123</f>
        <v>2.4963305257663757E-2</v>
      </c>
      <c r="DT122" s="33">
        <f>all!DT123</f>
        <v>3.5576632203443119E-5</v>
      </c>
      <c r="DU122" s="33"/>
      <c r="DV122" s="33" t="str">
        <f>all!DV123</f>
        <v>n.a.</v>
      </c>
      <c r="DW122" s="33">
        <f>all!DW123</f>
        <v>99.856659145778764</v>
      </c>
      <c r="DX122" s="33">
        <f>all!DX123</f>
        <v>4.3602145636391072E-4</v>
      </c>
      <c r="DY122" s="33">
        <f>all!DY123</f>
        <v>2.6713277972062344E-3</v>
      </c>
      <c r="DZ122" s="33">
        <f>all!DZ123</f>
        <v>4.1079923848397586E-3</v>
      </c>
      <c r="EA122" s="33">
        <f>all!EA123</f>
        <v>0.11938198376253986</v>
      </c>
      <c r="EB122" s="33" t="str">
        <f>all!EB123</f>
        <v>n.a.</v>
      </c>
      <c r="EC122" s="33" t="str">
        <f>all!EC123</f>
        <v>n.a.</v>
      </c>
      <c r="ED122" s="33">
        <f>all!ED123</f>
        <v>5.2757744745531016E-5</v>
      </c>
      <c r="EE122" s="33">
        <f>all!EE123</f>
        <v>5.1374815699792081E-4</v>
      </c>
      <c r="EF122" s="33">
        <f>all!EF123</f>
        <v>1.539754350617797E-4</v>
      </c>
      <c r="EG122" s="33">
        <f>all!EG123</f>
        <v>3.3822408349825229E-4</v>
      </c>
      <c r="EH122" s="33" t="str">
        <f>all!EH123</f>
        <v>n.a.</v>
      </c>
      <c r="EI122" s="33" t="str">
        <f>all!EI123</f>
        <v>n.a.</v>
      </c>
      <c r="EJ122" s="33">
        <f>all!EJ123</f>
        <v>2.1655393312611675E-5</v>
      </c>
      <c r="EK122" s="33">
        <f>all!EK123</f>
        <v>1.1878571407154477E-4</v>
      </c>
      <c r="EL122" s="33">
        <f>all!EL123</f>
        <v>4.3442987967740767E-6</v>
      </c>
      <c r="EM122" s="33">
        <f>all!EM123</f>
        <v>6.9820468134283593E-7</v>
      </c>
      <c r="EN122" s="33">
        <f>all!EN123</f>
        <v>3.6734301170156475E-4</v>
      </c>
      <c r="EO122" s="33">
        <f>all!EO123</f>
        <v>5.2352150826659974E-7</v>
      </c>
      <c r="EP122" s="33"/>
      <c r="EQ122" s="33">
        <f>all!EQ123</f>
        <v>199.71331829155753</v>
      </c>
    </row>
    <row r="123" spans="1:147" s="3" customFormat="1">
      <c r="A123" s="33" t="str">
        <f>all!A124</f>
        <v xml:space="preserve">LM33b_II_py2 </v>
      </c>
      <c r="B123" s="33" t="str">
        <f>all!B124</f>
        <v>Fakos</v>
      </c>
      <c r="C123" s="33" t="str">
        <f>all!C124</f>
        <v>epithermal</v>
      </c>
      <c r="D123" s="33" t="str">
        <f>all!D124</f>
        <v>epithermal IS</v>
      </c>
      <c r="E123" s="33" t="str">
        <f>all!E124</f>
        <v>pyrite</v>
      </c>
      <c r="F123" s="33">
        <f>all!F124</f>
        <v>0</v>
      </c>
      <c r="G123" s="33" t="str">
        <f>all!G124</f>
        <v>n.a.</v>
      </c>
      <c r="H123" s="33">
        <f>all!H124</f>
        <v>418513.93646889197</v>
      </c>
      <c r="I123" s="33">
        <f>all!I124</f>
        <v>3.8850981575695802</v>
      </c>
      <c r="J123" s="33">
        <f>all!J124</f>
        <v>210.87084949438801</v>
      </c>
      <c r="K123" s="33">
        <f>all!K124</f>
        <v>40951.230095132603</v>
      </c>
      <c r="L123" s="33">
        <f>all!L124</f>
        <v>155.10860028136099</v>
      </c>
      <c r="M123" s="33" t="str">
        <f>all!M124</f>
        <v>n.a.</v>
      </c>
      <c r="N123" s="33" t="str">
        <f>all!N124</f>
        <v>n.a.</v>
      </c>
      <c r="O123" s="33">
        <f>all!O124</f>
        <v>129.578498164754</v>
      </c>
      <c r="P123" s="33">
        <f>all!P124</f>
        <v>4.0234320491307001</v>
      </c>
      <c r="Q123" s="33">
        <f>all!Q124</f>
        <v>125.115325103036</v>
      </c>
      <c r="R123" s="33">
        <f>all!R124</f>
        <v>2.62814138923176</v>
      </c>
      <c r="S123" s="33" t="str">
        <f>all!S124</f>
        <v>n.a.</v>
      </c>
      <c r="T123" s="33" t="str">
        <f>all!T124</f>
        <v>n.a.</v>
      </c>
      <c r="U123" s="33">
        <f>all!U124</f>
        <v>39.723305388494701</v>
      </c>
      <c r="V123" s="33">
        <f>all!V124</f>
        <v>49.716552209123002</v>
      </c>
      <c r="W123" s="33">
        <f>all!W124</f>
        <v>0.46268272253320503</v>
      </c>
      <c r="X123" s="33">
        <f>all!X124</f>
        <v>0.88868065395420504</v>
      </c>
      <c r="Y123" s="33">
        <f>all!Y124</f>
        <v>969.81518001478503</v>
      </c>
      <c r="Z123" s="33">
        <f>all!Z124</f>
        <v>0.172729968836279</v>
      </c>
      <c r="AA123" s="33">
        <f>all!AA124</f>
        <v>1.8424064620050654E-2</v>
      </c>
      <c r="AB123" s="33">
        <f>all!AB124</f>
        <v>4.1486585609738155E-3</v>
      </c>
      <c r="AC123" s="33">
        <f>all!AC124</f>
        <v>1.7810606845073892E-4</v>
      </c>
      <c r="AD123" s="33">
        <f>all!AD124</f>
        <v>2.9982583627646539E-2</v>
      </c>
      <c r="AE123" s="33">
        <f>all!AE124</f>
        <v>9.1634021849467946E-4</v>
      </c>
      <c r="AF123" s="33">
        <f>all!AF124</f>
        <v>4.0959665518835363E-2</v>
      </c>
      <c r="AG123" s="33">
        <f>all!AG124</f>
        <v>32.203903229385844</v>
      </c>
      <c r="AH123" s="33">
        <f>all!AH124</f>
        <v>0.12900945219390006</v>
      </c>
      <c r="AI123" s="33">
        <f>all!AI124</f>
        <v>4.4459615132178422E-2</v>
      </c>
      <c r="AJ123" s="33">
        <f>all!AJ124</f>
        <v>1.0356062796744518</v>
      </c>
      <c r="AK123" s="33">
        <f>all!AK124</f>
        <v>0.22874084975761366</v>
      </c>
      <c r="AL123" s="33">
        <f>all!AL124</f>
        <v>10.224530701006691</v>
      </c>
      <c r="AM123" s="33">
        <f>all!AM124</f>
        <v>32.203903229385844</v>
      </c>
      <c r="AN123" s="33"/>
      <c r="AO123" s="33"/>
      <c r="AP123" s="33" t="str">
        <f>all!AP124</f>
        <v>n.a.</v>
      </c>
      <c r="AQ123" s="33">
        <f>all!AQ124</f>
        <v>48.4525546037639</v>
      </c>
      <c r="AR123" s="33">
        <f>all!AR124</f>
        <v>8.4634332663682796E-2</v>
      </c>
      <c r="AS123" s="33">
        <f>all!AS124</f>
        <v>0.70138655234511005</v>
      </c>
      <c r="AT123" s="33">
        <f>all!AT124</f>
        <v>1.2941789734651701</v>
      </c>
      <c r="AU123" s="33">
        <f>all!AU124</f>
        <v>7.7537941830140502</v>
      </c>
      <c r="AV123" s="33" t="str">
        <f>all!AV124</f>
        <v>n.a.</v>
      </c>
      <c r="AW123" s="33" t="str">
        <f>all!AW124</f>
        <v>n.a.</v>
      </c>
      <c r="AX123" s="33">
        <f>all!AX124</f>
        <v>0.92357284504418302</v>
      </c>
      <c r="AY123" s="33">
        <f>all!AY124</f>
        <v>4.0234320491307001</v>
      </c>
      <c r="AZ123" s="33">
        <f>all!AZ124</f>
        <v>9.2815718367922698E-2</v>
      </c>
      <c r="BA123" s="33">
        <f>all!BA124</f>
        <v>0.13905387922083801</v>
      </c>
      <c r="BB123" s="33" t="str">
        <f>all!BB124</f>
        <v>n.a.</v>
      </c>
      <c r="BC123" s="33" t="str">
        <f>all!BC124</f>
        <v>n.a.</v>
      </c>
      <c r="BD123" s="33">
        <f>all!BD124</f>
        <v>7.3273684052135801E-2</v>
      </c>
      <c r="BE123" s="33">
        <f>all!BE124</f>
        <v>0.68134492699440596</v>
      </c>
      <c r="BF123" s="33">
        <f>all!BF124</f>
        <v>0.100693904362283</v>
      </c>
      <c r="BG123" s="33">
        <f>all!BG124</f>
        <v>3.0330919460133599E-2</v>
      </c>
      <c r="BH123" s="33">
        <f>all!BH124</f>
        <v>0.432261625917297</v>
      </c>
      <c r="BI123" s="33">
        <f>all!BI124</f>
        <v>2.3724308926371201E-2</v>
      </c>
      <c r="BJ123" s="33"/>
      <c r="BK123" s="33" t="str">
        <f>all!BK124</f>
        <v>n.a.</v>
      </c>
      <c r="BL123" s="33">
        <f>all!BL124</f>
        <v>86347.381511638203</v>
      </c>
      <c r="BM123" s="33">
        <f>all!BM124</f>
        <v>1.6995658786660599</v>
      </c>
      <c r="BN123" s="33">
        <f>all!BN124</f>
        <v>59.884411051242999</v>
      </c>
      <c r="BO123" s="33">
        <f>all!BO124</f>
        <v>59717.946321367097</v>
      </c>
      <c r="BP123" s="33">
        <f>all!BP124</f>
        <v>27.037457154588999</v>
      </c>
      <c r="BQ123" s="33" t="str">
        <f>all!BQ124</f>
        <v>n.a.</v>
      </c>
      <c r="BR123" s="33" t="str">
        <f>all!BR124</f>
        <v>n.a.</v>
      </c>
      <c r="BS123" s="33">
        <f>all!BS124</f>
        <v>22.022312597382399</v>
      </c>
      <c r="BT123" s="33">
        <f>all!BT124</f>
        <v>4.3210917457732299</v>
      </c>
      <c r="BU123" s="33">
        <f>all!BU124</f>
        <v>74.909333742081799</v>
      </c>
      <c r="BV123" s="33">
        <f>all!BV124</f>
        <v>1.3616377977313101</v>
      </c>
      <c r="BW123" s="33" t="str">
        <f>all!BW124</f>
        <v>n.a.</v>
      </c>
      <c r="BX123" s="33" t="str">
        <f>all!BX124</f>
        <v>n.a.</v>
      </c>
      <c r="BY123" s="33">
        <f>all!BY124</f>
        <v>9.1213754773920197</v>
      </c>
      <c r="BZ123" s="33">
        <f>all!BZ124</f>
        <v>21.3717429231165</v>
      </c>
      <c r="CA123" s="33">
        <f>all!CA124</f>
        <v>0.262968678058282</v>
      </c>
      <c r="CB123" s="33">
        <f>all!CB124</f>
        <v>0.43044774223330701</v>
      </c>
      <c r="CC123" s="33">
        <f>all!CC124</f>
        <v>564.23303296003496</v>
      </c>
      <c r="CD123" s="33">
        <f>all!CD124</f>
        <v>0.137077288691072</v>
      </c>
      <c r="CE123" s="33"/>
      <c r="CF123" s="33" t="str">
        <f>all!CF124</f>
        <v>n.a.</v>
      </c>
      <c r="CG123" s="33">
        <f>all!CG124</f>
        <v>418513.93646889197</v>
      </c>
      <c r="CH123" s="33">
        <f>all!CH124</f>
        <v>3.8850981575695802</v>
      </c>
      <c r="CI123" s="33">
        <f>all!CI124</f>
        <v>210.87084949438801</v>
      </c>
      <c r="CJ123" s="33">
        <f>all!CJ124</f>
        <v>40951.230095132603</v>
      </c>
      <c r="CK123" s="33">
        <f>all!CK124</f>
        <v>155.10860028136099</v>
      </c>
      <c r="CL123" s="33" t="str">
        <f>all!CL124</f>
        <v>n.a.</v>
      </c>
      <c r="CM123" s="33" t="str">
        <f>all!CM124</f>
        <v>n.a.</v>
      </c>
      <c r="CN123" s="33">
        <f>all!CN124</f>
        <v>129.578498164754</v>
      </c>
      <c r="CO123" s="33">
        <f>all!CO124</f>
        <v>4.0234320491307001</v>
      </c>
      <c r="CP123" s="33">
        <f>all!CP124</f>
        <v>125.115325103036</v>
      </c>
      <c r="CQ123" s="33">
        <f>all!CQ124</f>
        <v>2.62814138923176</v>
      </c>
      <c r="CR123" s="33" t="str">
        <f>all!CR124</f>
        <v>n.a.</v>
      </c>
      <c r="CS123" s="33" t="str">
        <f>all!CS124</f>
        <v>n.a.</v>
      </c>
      <c r="CT123" s="33">
        <f>all!CT124</f>
        <v>39.723305388494701</v>
      </c>
      <c r="CU123" s="33">
        <f>all!CU124</f>
        <v>49.716552209123002</v>
      </c>
      <c r="CV123" s="33">
        <f>all!CV124</f>
        <v>0.46268272253320503</v>
      </c>
      <c r="CW123" s="33">
        <f>all!CW124</f>
        <v>0.88868065395420504</v>
      </c>
      <c r="CX123" s="33">
        <f>all!CX124</f>
        <v>969.81518001478503</v>
      </c>
      <c r="CY123" s="33">
        <f>all!CY124</f>
        <v>0.172729968836279</v>
      </c>
      <c r="CZ123" s="33"/>
      <c r="DA123" s="33" t="str">
        <f>all!DA124</f>
        <v>n.a.</v>
      </c>
      <c r="DB123" s="33">
        <f>all!DB124</f>
        <v>7494.2060429562534</v>
      </c>
      <c r="DC123" s="33">
        <f>all!DC124</f>
        <v>6.5923760419756269E-2</v>
      </c>
      <c r="DD123" s="33">
        <f>all!DD124</f>
        <v>3.5927523281048299</v>
      </c>
      <c r="DE123" s="33">
        <f>all!DE124</f>
        <v>644.43442695264218</v>
      </c>
      <c r="DF123" s="33">
        <f>all!DF124</f>
        <v>2.3720538351638019</v>
      </c>
      <c r="DG123" s="33" t="str">
        <f>all!DG124</f>
        <v>n.a.</v>
      </c>
      <c r="DH123" s="33" t="str">
        <f>all!DH124</f>
        <v>n.a.</v>
      </c>
      <c r="DI123" s="33">
        <f>all!DI124</f>
        <v>1.7295212350611038</v>
      </c>
      <c r="DJ123" s="33">
        <f>all!DJ124</f>
        <v>5.0955319771158816E-2</v>
      </c>
      <c r="DK123" s="33">
        <f>all!DK124</f>
        <v>1.1598907287137079</v>
      </c>
      <c r="DL123" s="33">
        <f>all!DL124</f>
        <v>2.3379752775366823E-2</v>
      </c>
      <c r="DM123" s="33" t="str">
        <f>all!DM124</f>
        <v>n.a.</v>
      </c>
      <c r="DN123" s="33" t="str">
        <f>all!DN124</f>
        <v>n.a.</v>
      </c>
      <c r="DO123" s="33">
        <f>all!DO124</f>
        <v>0.32624265266503533</v>
      </c>
      <c r="DP123" s="33">
        <f>all!DP124</f>
        <v>0.38962815210911445</v>
      </c>
      <c r="DQ123" s="33">
        <f>all!DQ124</f>
        <v>2.3490421217877097E-3</v>
      </c>
      <c r="DR123" s="33">
        <f>all!DR124</f>
        <v>4.3481079616299627E-3</v>
      </c>
      <c r="DS123" s="33">
        <f>all!DS124</f>
        <v>4.68057519312155</v>
      </c>
      <c r="DT123" s="33">
        <f>all!DT124</f>
        <v>8.2653677266870224E-4</v>
      </c>
      <c r="DU123" s="33"/>
      <c r="DV123" s="33" t="str">
        <f>all!DV124</f>
        <v>n.a.</v>
      </c>
      <c r="DW123" s="33">
        <f>all!DW124</f>
        <v>91.907551946061261</v>
      </c>
      <c r="DX123" s="33">
        <f>all!DX124</f>
        <v>8.084767619851007E-4</v>
      </c>
      <c r="DY123" s="33">
        <f>all!DY124</f>
        <v>4.4060847717815363E-2</v>
      </c>
      <c r="DZ123" s="33">
        <f>all!DZ124</f>
        <v>7.9032242016682321</v>
      </c>
      <c r="EA123" s="33">
        <f>all!EA124</f>
        <v>2.9090427968560664E-2</v>
      </c>
      <c r="EB123" s="33" t="str">
        <f>all!EB124</f>
        <v>n.a.</v>
      </c>
      <c r="EC123" s="33" t="str">
        <f>all!EC124</f>
        <v>n.a.</v>
      </c>
      <c r="ED123" s="33">
        <f>all!ED124</f>
        <v>2.1210527418390902E-2</v>
      </c>
      <c r="EE123" s="33">
        <f>all!EE124</f>
        <v>6.2490658409340434E-4</v>
      </c>
      <c r="EF123" s="33">
        <f>all!EF124</f>
        <v>1.4224684615017361E-2</v>
      </c>
      <c r="EG123" s="33">
        <f>all!EG124</f>
        <v>2.8672494862984371E-4</v>
      </c>
      <c r="EH123" s="33" t="str">
        <f>all!EH124</f>
        <v>n.a.</v>
      </c>
      <c r="EI123" s="33" t="str">
        <f>all!EI124</f>
        <v>n.a.</v>
      </c>
      <c r="EJ123" s="33">
        <f>all!EJ124</f>
        <v>4.0009793399014481E-3</v>
      </c>
      <c r="EK123" s="33">
        <f>all!EK124</f>
        <v>4.7783273403956671E-3</v>
      </c>
      <c r="EL123" s="33">
        <f>all!EL124</f>
        <v>2.8808216586813442E-5</v>
      </c>
      <c r="EM123" s="33">
        <f>all!EM124</f>
        <v>5.3324389009318986E-5</v>
      </c>
      <c r="EN123" s="33">
        <f>all!EN124</f>
        <v>5.7401705428634119E-2</v>
      </c>
      <c r="EO123" s="33">
        <f>all!EO124</f>
        <v>1.0136493570359928E-5</v>
      </c>
      <c r="EP123" s="33"/>
      <c r="EQ123" s="33">
        <f>all!EQ124</f>
        <v>183.81510389212252</v>
      </c>
    </row>
    <row r="124" spans="1:147" s="3" customFormat="1">
      <c r="A124" s="33" t="str">
        <f>all!A125</f>
        <v xml:space="preserve">LM33b_IV_py10 </v>
      </c>
      <c r="B124" s="33" t="str">
        <f>all!B125</f>
        <v>Fakos</v>
      </c>
      <c r="C124" s="33" t="str">
        <f>all!C125</f>
        <v>epithermal</v>
      </c>
      <c r="D124" s="33" t="str">
        <f>all!D125</f>
        <v>epithermal IS</v>
      </c>
      <c r="E124" s="33" t="str">
        <f>all!E125</f>
        <v>pyrite</v>
      </c>
      <c r="F124" s="33">
        <f>all!F125</f>
        <v>0</v>
      </c>
      <c r="G124" s="33" t="str">
        <f>all!G125</f>
        <v>n.a.</v>
      </c>
      <c r="H124" s="33">
        <f>all!H125</f>
        <v>436711.93805730302</v>
      </c>
      <c r="I124" s="33">
        <f>all!I125</f>
        <v>23.886165254787301</v>
      </c>
      <c r="J124" s="33">
        <f>all!J125</f>
        <v>269.72843886159598</v>
      </c>
      <c r="K124" s="33">
        <f>all!K125</f>
        <v>92.340872351042407</v>
      </c>
      <c r="L124" s="33">
        <f>all!L125</f>
        <v>110.899920517317</v>
      </c>
      <c r="M124" s="33" t="str">
        <f>all!M125</f>
        <v>n.a.</v>
      </c>
      <c r="N124" s="33" t="str">
        <f>all!N125</f>
        <v>n.a.</v>
      </c>
      <c r="O124" s="33">
        <f>all!O125</f>
        <v>22.2293742346044</v>
      </c>
      <c r="P124" s="33">
        <f>all!P125</f>
        <v>17.053456965655599</v>
      </c>
      <c r="Q124" s="33">
        <f>all!Q125</f>
        <v>104.297722630262</v>
      </c>
      <c r="R124" s="33">
        <f>all!R125</f>
        <v>0.382915987311578</v>
      </c>
      <c r="S124" s="33" t="str">
        <f>all!S125</f>
        <v>n.a.</v>
      </c>
      <c r="T124" s="33" t="str">
        <f>all!T125</f>
        <v>n.a.</v>
      </c>
      <c r="U124" s="33">
        <f>all!U125</f>
        <v>16.123106577910999</v>
      </c>
      <c r="V124" s="33">
        <f>all!V125</f>
        <v>90.663775739954303</v>
      </c>
      <c r="W124" s="33">
        <f>all!W125</f>
        <v>0.90269056638256995</v>
      </c>
      <c r="X124" s="33">
        <f>all!X125</f>
        <v>0.52555780804919605</v>
      </c>
      <c r="Y124" s="33">
        <f>all!Y125</f>
        <v>7817.9972992754001</v>
      </c>
      <c r="Z124" s="33">
        <f>all!Z125</f>
        <v>2.13621407988339</v>
      </c>
      <c r="AA124" s="33">
        <f>all!AA125</f>
        <v>8.8556347100810742E-2</v>
      </c>
      <c r="AB124" s="33">
        <f>all!AB125</f>
        <v>2.1813076051121396E-3</v>
      </c>
      <c r="AC124" s="33">
        <f>all!AC125</f>
        <v>2.7324313351724766E-4</v>
      </c>
      <c r="AD124" s="33">
        <f>all!AD125</f>
        <v>1.0745316086137855</v>
      </c>
      <c r="AE124" s="33">
        <f>all!AE125</f>
        <v>6.7224096904958849E-5</v>
      </c>
      <c r="AF124" s="33">
        <f>all!AF125</f>
        <v>2.0623064911272542E-3</v>
      </c>
      <c r="AG124" s="33">
        <f>all!AG125</f>
        <v>4.3664490100334756</v>
      </c>
      <c r="AH124" s="33">
        <f>all!AH125</f>
        <v>1.3340721240710672E-2</v>
      </c>
      <c r="AI124" s="33">
        <f>all!AI125</f>
        <v>8.943311147256032E-2</v>
      </c>
      <c r="AJ124" s="33">
        <f>all!AJ125</f>
        <v>0.71394703937408788</v>
      </c>
      <c r="AK124" s="33">
        <f>all!AK125</f>
        <v>2.200260286417733E-2</v>
      </c>
      <c r="AL124" s="33">
        <f>all!AL125</f>
        <v>0.6749976987067684</v>
      </c>
      <c r="AM124" s="33">
        <f>all!AM125</f>
        <v>4.3664490100334756</v>
      </c>
      <c r="AN124" s="33"/>
      <c r="AO124" s="33"/>
      <c r="AP124" s="33" t="str">
        <f>all!AP125</f>
        <v>n.a.</v>
      </c>
      <c r="AQ124" s="33">
        <f>all!AQ125</f>
        <v>15.9810924377554</v>
      </c>
      <c r="AR124" s="33">
        <f>all!AR125</f>
        <v>3.3060185355940998E-2</v>
      </c>
      <c r="AS124" s="33">
        <f>all!AS125</f>
        <v>0.334294656093377</v>
      </c>
      <c r="AT124" s="33">
        <f>all!AT125</f>
        <v>0.62382161293292104</v>
      </c>
      <c r="AU124" s="33">
        <f>all!AU125</f>
        <v>3.2527110300079101</v>
      </c>
      <c r="AV124" s="33" t="str">
        <f>all!AV125</f>
        <v>n.a.</v>
      </c>
      <c r="AW124" s="33" t="str">
        <f>all!AW125</f>
        <v>n.a.</v>
      </c>
      <c r="AX124" s="33">
        <f>all!AX125</f>
        <v>0.218433454951524</v>
      </c>
      <c r="AY124" s="33">
        <f>all!AY125</f>
        <v>2.1769876883889498</v>
      </c>
      <c r="AZ124" s="33">
        <f>all!AZ125</f>
        <v>1.45609668942677E-2</v>
      </c>
      <c r="BA124" s="33">
        <f>all!BA125</f>
        <v>0.14022703857720001</v>
      </c>
      <c r="BB124" s="33" t="str">
        <f>all!BB125</f>
        <v>n.a.</v>
      </c>
      <c r="BC124" s="33" t="str">
        <f>all!BC125</f>
        <v>n.a.</v>
      </c>
      <c r="BD124" s="33">
        <f>all!BD125</f>
        <v>5.92424912616802E-2</v>
      </c>
      <c r="BE124" s="33">
        <f>all!BE125</f>
        <v>0.17030371666563299</v>
      </c>
      <c r="BF124" s="33">
        <f>all!BF125</f>
        <v>3.1751991084294502E-2</v>
      </c>
      <c r="BG124" s="33">
        <f>all!BG125</f>
        <v>1.24918320417316E-2</v>
      </c>
      <c r="BH124" s="33">
        <f>all!BH125</f>
        <v>0.25124849255524301</v>
      </c>
      <c r="BI124" s="33">
        <f>all!BI125</f>
        <v>2.5256231139315299E-6</v>
      </c>
      <c r="BJ124" s="33"/>
      <c r="BK124" s="33" t="str">
        <f>all!BK125</f>
        <v>n.a.</v>
      </c>
      <c r="BL124" s="33">
        <f>all!BL125</f>
        <v>51382.463906339202</v>
      </c>
      <c r="BM124" s="33">
        <f>all!BM125</f>
        <v>8.9991954930900704</v>
      </c>
      <c r="BN124" s="33">
        <f>all!BN125</f>
        <v>105.792822371816</v>
      </c>
      <c r="BO124" s="33">
        <f>all!BO125</f>
        <v>59.732552317993701</v>
      </c>
      <c r="BP124" s="33">
        <f>all!BP125</f>
        <v>106.26262662095699</v>
      </c>
      <c r="BQ124" s="33" t="str">
        <f>all!BQ125</f>
        <v>n.a.</v>
      </c>
      <c r="BR124" s="33" t="str">
        <f>all!BR125</f>
        <v>n.a.</v>
      </c>
      <c r="BS124" s="33">
        <f>all!BS125</f>
        <v>6.9969486084247396</v>
      </c>
      <c r="BT124" s="33">
        <f>all!BT125</f>
        <v>8.2656320089394004</v>
      </c>
      <c r="BU124" s="33">
        <f>all!BU125</f>
        <v>52.169831837674899</v>
      </c>
      <c r="BV124" s="33">
        <f>all!BV125</f>
        <v>0.254566643896534</v>
      </c>
      <c r="BW124" s="33" t="str">
        <f>all!BW125</f>
        <v>n.a.</v>
      </c>
      <c r="BX124" s="33" t="str">
        <f>all!BX125</f>
        <v>n.a.</v>
      </c>
      <c r="BY124" s="33">
        <f>all!BY125</f>
        <v>11.696963259592399</v>
      </c>
      <c r="BZ124" s="33">
        <f>all!BZ125</f>
        <v>57.768340889154501</v>
      </c>
      <c r="CA124" s="33">
        <f>all!CA125</f>
        <v>0.43200726077222401</v>
      </c>
      <c r="CB124" s="33">
        <f>all!CB125</f>
        <v>0.35609399148403298</v>
      </c>
      <c r="CC124" s="33">
        <f>all!CC125</f>
        <v>4310.3673610043797</v>
      </c>
      <c r="CD124" s="33">
        <f>all!CD125</f>
        <v>1.0917273859082599</v>
      </c>
      <c r="CE124" s="33"/>
      <c r="CF124" s="33" t="str">
        <f>all!CF125</f>
        <v>n.a.</v>
      </c>
      <c r="CG124" s="33">
        <f>all!CG125</f>
        <v>436711.93805730302</v>
      </c>
      <c r="CH124" s="33">
        <f>all!CH125</f>
        <v>23.886165254787301</v>
      </c>
      <c r="CI124" s="33">
        <f>all!CI125</f>
        <v>269.72843886159598</v>
      </c>
      <c r="CJ124" s="33">
        <f>all!CJ125</f>
        <v>92.340872351042407</v>
      </c>
      <c r="CK124" s="33">
        <f>all!CK125</f>
        <v>110.899920517317</v>
      </c>
      <c r="CL124" s="33" t="str">
        <f>all!CL125</f>
        <v>n.a.</v>
      </c>
      <c r="CM124" s="33" t="str">
        <f>all!CM125</f>
        <v>n.a.</v>
      </c>
      <c r="CN124" s="33">
        <f>all!CN125</f>
        <v>22.2293742346044</v>
      </c>
      <c r="CO124" s="33">
        <f>all!CO125</f>
        <v>17.053456965655599</v>
      </c>
      <c r="CP124" s="33">
        <f>all!CP125</f>
        <v>104.297722630262</v>
      </c>
      <c r="CQ124" s="33">
        <f>all!CQ125</f>
        <v>0.382915987311578</v>
      </c>
      <c r="CR124" s="33" t="str">
        <f>all!CR125</f>
        <v>n.a.</v>
      </c>
      <c r="CS124" s="33" t="str">
        <f>all!CS125</f>
        <v>n.a.</v>
      </c>
      <c r="CT124" s="33">
        <f>all!CT125</f>
        <v>16.123106577910999</v>
      </c>
      <c r="CU124" s="33">
        <f>all!CU125</f>
        <v>90.663775739954303</v>
      </c>
      <c r="CV124" s="33">
        <f>all!CV125</f>
        <v>0.90269056638256995</v>
      </c>
      <c r="CW124" s="33">
        <f>all!CW125</f>
        <v>0.52555780804919605</v>
      </c>
      <c r="CX124" s="33">
        <f>all!CX125</f>
        <v>7817.9972992754001</v>
      </c>
      <c r="CY124" s="33">
        <f>all!CY125</f>
        <v>2.13621407988339</v>
      </c>
      <c r="CZ124" s="33"/>
      <c r="DA124" s="33" t="str">
        <f>all!DA125</f>
        <v>n.a.</v>
      </c>
      <c r="DB124" s="33">
        <f>all!DB125</f>
        <v>7820.0723083051844</v>
      </c>
      <c r="DC124" s="33">
        <f>all!DC125</f>
        <v>0.4053091509503523</v>
      </c>
      <c r="DD124" s="33">
        <f>all!DD125</f>
        <v>4.5955497357726083</v>
      </c>
      <c r="DE124" s="33">
        <f>all!DE125</f>
        <v>1.4531343019394203</v>
      </c>
      <c r="DF124" s="33">
        <f>all!DF125</f>
        <v>1.6959767627667379</v>
      </c>
      <c r="DG124" s="33" t="str">
        <f>all!DG125</f>
        <v>n.a.</v>
      </c>
      <c r="DH124" s="33" t="str">
        <f>all!DH125</f>
        <v>n.a.</v>
      </c>
      <c r="DI124" s="33">
        <f>all!DI125</f>
        <v>0.29670180875214092</v>
      </c>
      <c r="DJ124" s="33">
        <f>all!DJ125</f>
        <v>0.21597589875450354</v>
      </c>
      <c r="DK124" s="33">
        <f>all!DK125</f>
        <v>0.96689962964304588</v>
      </c>
      <c r="DL124" s="33">
        <f>all!DL125</f>
        <v>3.4063924999473182E-3</v>
      </c>
      <c r="DM124" s="33" t="str">
        <f>all!DM125</f>
        <v>n.a.</v>
      </c>
      <c r="DN124" s="33" t="str">
        <f>all!DN125</f>
        <v>n.a.</v>
      </c>
      <c r="DO124" s="33">
        <f>all!DO125</f>
        <v>0.13241710395787615</v>
      </c>
      <c r="DP124" s="33">
        <f>all!DP125</f>
        <v>0.71053115783663245</v>
      </c>
      <c r="DQ124" s="33">
        <f>all!DQ125</f>
        <v>4.5829637894483598E-3</v>
      </c>
      <c r="DR124" s="33">
        <f>all!DR125</f>
        <v>2.5714322454388205E-3</v>
      </c>
      <c r="DS124" s="33">
        <f>all!DS125</f>
        <v>37.731647197275102</v>
      </c>
      <c r="DT124" s="33">
        <f>all!DT125</f>
        <v>1.0222079603278499E-2</v>
      </c>
      <c r="DU124" s="33"/>
      <c r="DV124" s="33" t="str">
        <f>all!DV125</f>
        <v>n.a.</v>
      </c>
      <c r="DW124" s="33">
        <f>all!DW125</f>
        <v>99.374077141961038</v>
      </c>
      <c r="DX124" s="33">
        <f>all!DX125</f>
        <v>5.1504923797325063E-3</v>
      </c>
      <c r="DY124" s="33">
        <f>all!DY125</f>
        <v>5.8398246966000253E-2</v>
      </c>
      <c r="DZ124" s="33">
        <f>all!DZ125</f>
        <v>1.8465798591810436E-2</v>
      </c>
      <c r="EA124" s="33">
        <f>all!EA125</f>
        <v>2.1551734946896082E-2</v>
      </c>
      <c r="EB124" s="33" t="str">
        <f>all!EB125</f>
        <v>n.a.</v>
      </c>
      <c r="EC124" s="33" t="str">
        <f>all!EC125</f>
        <v>n.a.</v>
      </c>
      <c r="ED124" s="33">
        <f>all!ED125</f>
        <v>3.7703575195565785E-3</v>
      </c>
      <c r="EE124" s="33">
        <f>all!EE125</f>
        <v>2.7445277712893515E-3</v>
      </c>
      <c r="EF124" s="33">
        <f>all!EF125</f>
        <v>1.2286939889626888E-2</v>
      </c>
      <c r="EG124" s="33">
        <f>all!EG125</f>
        <v>4.3286954099651503E-5</v>
      </c>
      <c r="EH124" s="33" t="str">
        <f>all!EH125</f>
        <v>n.a.</v>
      </c>
      <c r="EI124" s="33" t="str">
        <f>all!EI125</f>
        <v>n.a.</v>
      </c>
      <c r="EJ124" s="33">
        <f>all!EJ125</f>
        <v>1.6826989553088828E-3</v>
      </c>
      <c r="EK124" s="33">
        <f>all!EK125</f>
        <v>9.0291208708691718E-3</v>
      </c>
      <c r="EL124" s="33">
        <f>all!EL125</f>
        <v>5.823831023503139E-5</v>
      </c>
      <c r="EM124" s="33">
        <f>all!EM125</f>
        <v>3.2676642395259942E-5</v>
      </c>
      <c r="EN124" s="33">
        <f>all!EN125</f>
        <v>0.47947735921739831</v>
      </c>
      <c r="EO124" s="33">
        <f>all!EO125</f>
        <v>1.2989774096700351E-4</v>
      </c>
      <c r="EP124" s="33"/>
      <c r="EQ124" s="33">
        <f>all!EQ125</f>
        <v>198.74815428392208</v>
      </c>
    </row>
    <row r="125" spans="1:147" s="3" customFormat="1">
      <c r="A125" s="33" t="str">
        <f>all!A126</f>
        <v xml:space="preserve">LM33b_IV_py8 </v>
      </c>
      <c r="B125" s="33" t="str">
        <f>all!B126</f>
        <v>Fakos</v>
      </c>
      <c r="C125" s="33" t="str">
        <f>all!C126</f>
        <v>epithermal</v>
      </c>
      <c r="D125" s="33" t="str">
        <f>all!D126</f>
        <v>epithermal IS</v>
      </c>
      <c r="E125" s="33" t="str">
        <f>all!E126</f>
        <v>pyrite</v>
      </c>
      <c r="F125" s="33">
        <f>all!F126</f>
        <v>0</v>
      </c>
      <c r="G125" s="33" t="str">
        <f>all!G126</f>
        <v>n.a.</v>
      </c>
      <c r="H125" s="33">
        <f>all!H126</f>
        <v>414505.86043375498</v>
      </c>
      <c r="I125" s="33">
        <f>all!I126</f>
        <v>0.15375525217033301</v>
      </c>
      <c r="J125" s="33">
        <f>all!J126</f>
        <v>0.62447541523061001</v>
      </c>
      <c r="K125" s="33">
        <f>all!K126</f>
        <v>88.6564175354534</v>
      </c>
      <c r="L125" s="33">
        <f>all!L126</f>
        <v>407.504320590345</v>
      </c>
      <c r="M125" s="33" t="str">
        <f>all!M126</f>
        <v>n.a.</v>
      </c>
      <c r="N125" s="33" t="str">
        <f>all!N126</f>
        <v>n.a.</v>
      </c>
      <c r="O125" s="33">
        <f>all!O126</f>
        <v>0.445055334402358</v>
      </c>
      <c r="P125" s="33">
        <f>all!P126</f>
        <v>4.9248909326465604</v>
      </c>
      <c r="Q125" s="33">
        <f>all!Q126</f>
        <v>1.57133491954886</v>
      </c>
      <c r="R125" s="33">
        <f>all!R126</f>
        <v>2.39104188326748</v>
      </c>
      <c r="S125" s="33" t="str">
        <f>all!S126</f>
        <v>n.a.</v>
      </c>
      <c r="T125" s="33" t="str">
        <f>all!T126</f>
        <v>n.a.</v>
      </c>
      <c r="U125" s="33">
        <f>all!U126</f>
        <v>0.17826016156003599</v>
      </c>
      <c r="V125" s="33">
        <f>all!V126</f>
        <v>0.50988583027104795</v>
      </c>
      <c r="W125" s="33">
        <f>all!W126</f>
        <v>7.5472276467649896E-2</v>
      </c>
      <c r="X125" s="33">
        <f>all!X126</f>
        <v>9.2977522134218005E-3</v>
      </c>
      <c r="Y125" s="33">
        <f>all!Y126</f>
        <v>9.7759122372099991</v>
      </c>
      <c r="Z125" s="33">
        <f>all!Z126</f>
        <v>9.6965810132268009E-3</v>
      </c>
      <c r="AA125" s="33">
        <f>all!AA126</f>
        <v>0.24621506054574357</v>
      </c>
      <c r="AB125" s="33">
        <f>all!AB126</f>
        <v>0.50377814501044471</v>
      </c>
      <c r="AC125" s="33">
        <f>all!AC126</f>
        <v>9.918850310786096E-4</v>
      </c>
      <c r="AD125" s="33">
        <f>all!AD126</f>
        <v>0.34547446190439007</v>
      </c>
      <c r="AE125" s="33">
        <f>all!AE126</f>
        <v>9.510879381702936E-4</v>
      </c>
      <c r="AF125" s="33">
        <f>all!AF126</f>
        <v>1.8234631943761254E-2</v>
      </c>
      <c r="AG125" s="33">
        <f>all!AG126</f>
        <v>10.219715407237635</v>
      </c>
      <c r="AH125" s="33">
        <f>all!AH126</f>
        <v>0.16073537501368892</v>
      </c>
      <c r="AI125" s="33">
        <f>all!AI126</f>
        <v>6.3065039251372981E-2</v>
      </c>
      <c r="AJ125" s="33">
        <f>all!AJ126</f>
        <v>32.030716760105676</v>
      </c>
      <c r="AK125" s="33">
        <f>all!AK126</f>
        <v>6.0471119406845193E-2</v>
      </c>
      <c r="AL125" s="33">
        <f>all!AL126</f>
        <v>1.1593760801260693</v>
      </c>
      <c r="AM125" s="33">
        <f>all!AM126</f>
        <v>10.219715407237635</v>
      </c>
      <c r="AN125" s="33"/>
      <c r="AO125" s="33"/>
      <c r="AP125" s="33" t="str">
        <f>all!AP126</f>
        <v>n.a.</v>
      </c>
      <c r="AQ125" s="33">
        <f>all!AQ126</f>
        <v>13.537006889725101</v>
      </c>
      <c r="AR125" s="33">
        <f>all!AR126</f>
        <v>4.3861939058524098E-2</v>
      </c>
      <c r="AS125" s="33">
        <f>all!AS126</f>
        <v>0.22989072985951001</v>
      </c>
      <c r="AT125" s="33">
        <f>all!AT126</f>
        <v>0.76075081401557398</v>
      </c>
      <c r="AU125" s="33">
        <f>all!AU126</f>
        <v>3.1932276875137902</v>
      </c>
      <c r="AV125" s="33" t="str">
        <f>all!AV126</f>
        <v>n.a.</v>
      </c>
      <c r="AW125" s="33" t="str">
        <f>all!AW126</f>
        <v>n.a.</v>
      </c>
      <c r="AX125" s="33">
        <f>all!AX126</f>
        <v>0.22944524708036801</v>
      </c>
      <c r="AY125" s="33">
        <f>all!AY126</f>
        <v>1.1523451248538099</v>
      </c>
      <c r="AZ125" s="33">
        <f>all!AZ126</f>
        <v>2.4989210807343398E-2</v>
      </c>
      <c r="BA125" s="33">
        <f>all!BA126</f>
        <v>0.13298203948854101</v>
      </c>
      <c r="BB125" s="33" t="str">
        <f>all!BB126</f>
        <v>n.a.</v>
      </c>
      <c r="BC125" s="33" t="str">
        <f>all!BC126</f>
        <v>n.a.</v>
      </c>
      <c r="BD125" s="33">
        <f>all!BD126</f>
        <v>5.1096382590543603E-2</v>
      </c>
      <c r="BE125" s="33">
        <f>all!BE126</f>
        <v>0.179445269897717</v>
      </c>
      <c r="BF125" s="33">
        <f>all!BF126</f>
        <v>1.5897410694761801E-2</v>
      </c>
      <c r="BG125" s="33">
        <f>all!BG126</f>
        <v>9.2977522134218005E-3</v>
      </c>
      <c r="BH125" s="33">
        <f>all!BH126</f>
        <v>0.13874666508488701</v>
      </c>
      <c r="BI125" s="33">
        <f>all!BI126</f>
        <v>9.6965810132268009E-3</v>
      </c>
      <c r="BJ125" s="33"/>
      <c r="BK125" s="33" t="str">
        <f>all!BK126</f>
        <v>n.a.</v>
      </c>
      <c r="BL125" s="33">
        <f>all!BL126</f>
        <v>34130.3756896458</v>
      </c>
      <c r="BM125" s="33">
        <f>all!BM126</f>
        <v>5.50137236854897E-2</v>
      </c>
      <c r="BN125" s="33">
        <f>all!BN126</f>
        <v>0.40138921418061302</v>
      </c>
      <c r="BO125" s="33">
        <f>all!BO126</f>
        <v>32.770961294935702</v>
      </c>
      <c r="BP125" s="33">
        <f>all!BP126</f>
        <v>121.31656886391301</v>
      </c>
      <c r="BQ125" s="33" t="str">
        <f>all!BQ126</f>
        <v>n.a.</v>
      </c>
      <c r="BR125" s="33" t="str">
        <f>all!BR126</f>
        <v>n.a.</v>
      </c>
      <c r="BS125" s="33">
        <f>all!BS126</f>
        <v>0.509586899166521</v>
      </c>
      <c r="BT125" s="33">
        <f>all!BT126</f>
        <v>1.3901918209598401</v>
      </c>
      <c r="BU125" s="33">
        <f>all!BU126</f>
        <v>0.26147779136969002</v>
      </c>
      <c r="BV125" s="33">
        <f>all!BV126</f>
        <v>0.81259147071718196</v>
      </c>
      <c r="BW125" s="33" t="str">
        <f>all!BW126</f>
        <v>n.a.</v>
      </c>
      <c r="BX125" s="33" t="str">
        <f>all!BX126</f>
        <v>n.a.</v>
      </c>
      <c r="BY125" s="33">
        <f>all!BY126</f>
        <v>8.18038395641143E-2</v>
      </c>
      <c r="BZ125" s="33">
        <f>all!BZ126</f>
        <v>0.34603786685923299</v>
      </c>
      <c r="CA125" s="33">
        <f>all!CA126</f>
        <v>3.5889224891269701E-2</v>
      </c>
      <c r="CB125" s="33">
        <f>all!CB126</f>
        <v>7.6571889789450497E-3</v>
      </c>
      <c r="CC125" s="33">
        <f>all!CC126</f>
        <v>0.89370801490336105</v>
      </c>
      <c r="CD125" s="33">
        <f>all!CD126</f>
        <v>2.9551665113117E-3</v>
      </c>
      <c r="CE125" s="33"/>
      <c r="CF125" s="33" t="str">
        <f>all!CF126</f>
        <v>n.a.</v>
      </c>
      <c r="CG125" s="33">
        <f>all!CG126</f>
        <v>414505.86043375498</v>
      </c>
      <c r="CH125" s="33">
        <f>all!CH126</f>
        <v>0.15375525217033301</v>
      </c>
      <c r="CI125" s="33">
        <f>all!CI126</f>
        <v>0.62447541523061001</v>
      </c>
      <c r="CJ125" s="33">
        <f>all!CJ126</f>
        <v>88.6564175354534</v>
      </c>
      <c r="CK125" s="33">
        <f>all!CK126</f>
        <v>407.504320590345</v>
      </c>
      <c r="CL125" s="33" t="str">
        <f>all!CL126</f>
        <v>n.a.</v>
      </c>
      <c r="CM125" s="33" t="str">
        <f>all!CM126</f>
        <v>n.a.</v>
      </c>
      <c r="CN125" s="33">
        <f>all!CN126</f>
        <v>0.445055334402358</v>
      </c>
      <c r="CO125" s="33">
        <f>all!CO126</f>
        <v>4.9248909326465604</v>
      </c>
      <c r="CP125" s="33">
        <f>all!CP126</f>
        <v>1.57133491954886</v>
      </c>
      <c r="CQ125" s="33">
        <f>all!CQ126</f>
        <v>2.39104188326748</v>
      </c>
      <c r="CR125" s="33" t="str">
        <f>all!CR126</f>
        <v>n.a.</v>
      </c>
      <c r="CS125" s="33" t="str">
        <f>all!CS126</f>
        <v>n.a.</v>
      </c>
      <c r="CT125" s="33">
        <f>all!CT126</f>
        <v>0.17826016156003599</v>
      </c>
      <c r="CU125" s="33">
        <f>all!CU126</f>
        <v>0.50988583027104795</v>
      </c>
      <c r="CV125" s="33">
        <f>all!CV126</f>
        <v>7.5472276467649896E-2</v>
      </c>
      <c r="CW125" s="33">
        <f>all!CW126</f>
        <v>9.2977522134218005E-3</v>
      </c>
      <c r="CX125" s="33">
        <f>all!CX126</f>
        <v>9.7759122372099991</v>
      </c>
      <c r="CY125" s="33">
        <f>all!CY126</f>
        <v>9.6965810132268009E-3</v>
      </c>
      <c r="CZ125" s="33"/>
      <c r="DA125" s="33" t="str">
        <f>all!DA126</f>
        <v>n.a.</v>
      </c>
      <c r="DB125" s="33">
        <f>all!DB126</f>
        <v>7422.4346035232338</v>
      </c>
      <c r="DC125" s="33">
        <f>all!DC126</f>
        <v>2.6089751136936907E-3</v>
      </c>
      <c r="DD125" s="33">
        <f>all!DD126</f>
        <v>1.0639619024125541E-2</v>
      </c>
      <c r="DE125" s="33">
        <f>all!DE126</f>
        <v>1.3951533933757183</v>
      </c>
      <c r="DF125" s="33">
        <f>all!DF126</f>
        <v>6.2319058050213334</v>
      </c>
      <c r="DG125" s="33" t="str">
        <f>all!DG126</f>
        <v>n.a.</v>
      </c>
      <c r="DH125" s="33" t="str">
        <f>all!DH126</f>
        <v>n.a.</v>
      </c>
      <c r="DI125" s="33">
        <f>all!DI126</f>
        <v>5.9402806987885739E-3</v>
      </c>
      <c r="DJ125" s="33">
        <f>all!DJ126</f>
        <v>6.2371972297955429E-2</v>
      </c>
      <c r="DK125" s="33">
        <f>all!DK126</f>
        <v>1.4567174751677139E-2</v>
      </c>
      <c r="DL125" s="33">
        <f>all!DL126</f>
        <v>2.1270532984027184E-2</v>
      </c>
      <c r="DM125" s="33" t="str">
        <f>all!DM126</f>
        <v>n.a.</v>
      </c>
      <c r="DN125" s="33" t="str">
        <f>all!DN126</f>
        <v>n.a.</v>
      </c>
      <c r="DO125" s="33">
        <f>all!DO126</f>
        <v>1.464028922142214E-3</v>
      </c>
      <c r="DP125" s="33">
        <f>all!DP126</f>
        <v>3.9959704566696549E-3</v>
      </c>
      <c r="DQ125" s="33">
        <f>all!DQ126</f>
        <v>3.831730639930988E-4</v>
      </c>
      <c r="DR125" s="33">
        <f>all!DR126</f>
        <v>4.5491741318502056E-5</v>
      </c>
      <c r="DS125" s="33">
        <f>all!DS126</f>
        <v>4.7181043615878375E-2</v>
      </c>
      <c r="DT125" s="33">
        <f>all!DT126</f>
        <v>4.6399480244158813E-5</v>
      </c>
      <c r="DU125" s="33"/>
      <c r="DV125" s="33" t="str">
        <f>all!DV126</f>
        <v>n.a.</v>
      </c>
      <c r="DW125" s="33">
        <f>all!DW126</f>
        <v>99.881196881109275</v>
      </c>
      <c r="DX125" s="33">
        <f>all!DX126</f>
        <v>3.5108097397727141E-5</v>
      </c>
      <c r="DY125" s="33">
        <f>all!DY126</f>
        <v>1.4317376160973439E-4</v>
      </c>
      <c r="DZ125" s="33">
        <f>all!DZ126</f>
        <v>1.8774108255121876E-2</v>
      </c>
      <c r="EA125" s="33">
        <f>all!EA126</f>
        <v>8.3860652724431259E-2</v>
      </c>
      <c r="EB125" s="33" t="str">
        <f>all!EB126</f>
        <v>n.a.</v>
      </c>
      <c r="EC125" s="33" t="str">
        <f>all!EC126</f>
        <v>n.a.</v>
      </c>
      <c r="ED125" s="33">
        <f>all!ED126</f>
        <v>7.9936352113243336E-5</v>
      </c>
      <c r="EE125" s="33">
        <f>all!EE126</f>
        <v>8.3931857641400618E-4</v>
      </c>
      <c r="EF125" s="33">
        <f>all!EF126</f>
        <v>1.9602555321715393E-4</v>
      </c>
      <c r="EG125" s="33">
        <f>all!EG126</f>
        <v>2.8623038210876136E-4</v>
      </c>
      <c r="EH125" s="33" t="str">
        <f>all!EH126</f>
        <v>n.a.</v>
      </c>
      <c r="EI125" s="33" t="str">
        <f>all!EI126</f>
        <v>n.a.</v>
      </c>
      <c r="EJ125" s="33">
        <f>all!EJ126</f>
        <v>1.9700942995538637E-5</v>
      </c>
      <c r="EK125" s="33">
        <f>all!EK126</f>
        <v>5.3772425522518601E-5</v>
      </c>
      <c r="EL125" s="33">
        <f>all!EL126</f>
        <v>5.1562305750819245E-6</v>
      </c>
      <c r="EM125" s="33">
        <f>all!EM126</f>
        <v>6.1216700635408635E-7</v>
      </c>
      <c r="EN125" s="33">
        <f>all!EN126</f>
        <v>6.348993771150038E-4</v>
      </c>
      <c r="EO125" s="33">
        <f>all!EO126</f>
        <v>6.2438214265277899E-7</v>
      </c>
      <c r="EP125" s="33"/>
      <c r="EQ125" s="33">
        <f>all!EQ126</f>
        <v>199.76239376221855</v>
      </c>
    </row>
    <row r="126" spans="1:147" s="3" customFormat="1">
      <c r="A126" s="33" t="str">
        <f>all!A127</f>
        <v xml:space="preserve">LM33b_IV_py4 </v>
      </c>
      <c r="B126" s="33" t="str">
        <f>all!B127</f>
        <v>Fakos</v>
      </c>
      <c r="C126" s="33" t="str">
        <f>all!C127</f>
        <v>epithermal</v>
      </c>
      <c r="D126" s="33" t="str">
        <f>all!D127</f>
        <v>epithermal IS</v>
      </c>
      <c r="E126" s="33" t="str">
        <f>all!E127</f>
        <v>pyrite</v>
      </c>
      <c r="F126" s="33">
        <f>all!F127</f>
        <v>0</v>
      </c>
      <c r="G126" s="33" t="str">
        <f>all!G127</f>
        <v>n.a.</v>
      </c>
      <c r="H126" s="33">
        <f>all!H127</f>
        <v>430407.797739345</v>
      </c>
      <c r="I126" s="33">
        <f>all!I127</f>
        <v>4.2022773271931797</v>
      </c>
      <c r="J126" s="33">
        <f>all!J127</f>
        <v>1820.88891838432</v>
      </c>
      <c r="K126" s="33">
        <f>all!K127</f>
        <v>116.45763172759099</v>
      </c>
      <c r="L126" s="33">
        <f>all!L127</f>
        <v>3.2474235342590698</v>
      </c>
      <c r="M126" s="33" t="str">
        <f>all!M127</f>
        <v>n.a.</v>
      </c>
      <c r="N126" s="33" t="str">
        <f>all!N127</f>
        <v>n.a.</v>
      </c>
      <c r="O126" s="33">
        <f>all!O127</f>
        <v>2164.5293933070998</v>
      </c>
      <c r="P126" s="33">
        <f>all!P127</f>
        <v>6.71763006070932</v>
      </c>
      <c r="Q126" s="33">
        <f>all!Q127</f>
        <v>1.90252281418884</v>
      </c>
      <c r="R126" s="33">
        <f>all!R127</f>
        <v>0.128105733590478</v>
      </c>
      <c r="S126" s="33" t="str">
        <f>all!S127</f>
        <v>n.a.</v>
      </c>
      <c r="T126" s="33" t="str">
        <f>all!T127</f>
        <v>n.a.</v>
      </c>
      <c r="U126" s="33">
        <f>all!U127</f>
        <v>21.3278427774307</v>
      </c>
      <c r="V126" s="33">
        <f>all!V127</f>
        <v>13.0859987315179</v>
      </c>
      <c r="W126" s="33">
        <f>all!W127</f>
        <v>2.3509254803844799</v>
      </c>
      <c r="X126" s="33">
        <f>all!X127</f>
        <v>5.9265443874162202E-2</v>
      </c>
      <c r="Y126" s="33">
        <f>all!Y127</f>
        <v>1234.68977290763</v>
      </c>
      <c r="Z126" s="33">
        <f>all!Z127</f>
        <v>0.26234603046882299</v>
      </c>
      <c r="AA126" s="33">
        <f>all!AA127</f>
        <v>2.3078164103068257E-3</v>
      </c>
      <c r="AB126" s="33">
        <f>all!AB127</f>
        <v>5.4407432604626276E-3</v>
      </c>
      <c r="AC126" s="33">
        <f>all!AC127</f>
        <v>2.1247930956049937E-4</v>
      </c>
      <c r="AD126" s="33">
        <f>all!AD127</f>
        <v>1.9414277025698804E-3</v>
      </c>
      <c r="AE126" s="33">
        <f>all!AE127</f>
        <v>4.8000271140656796E-5</v>
      </c>
      <c r="AF126" s="33">
        <f>all!AF127</f>
        <v>1.7273847443641445E-2</v>
      </c>
      <c r="AG126" s="33">
        <f>all!AG127</f>
        <v>0.45273613949215219</v>
      </c>
      <c r="AH126" s="33">
        <f>all!AH127</f>
        <v>1.5408913687755734E-3</v>
      </c>
      <c r="AI126" s="33">
        <f>all!AI127</f>
        <v>6.2429490022271175E-2</v>
      </c>
      <c r="AJ126" s="33">
        <f>all!AJ127</f>
        <v>1.5985689514680879</v>
      </c>
      <c r="AK126" s="33">
        <f>all!AK127</f>
        <v>1.4103172936886408E-2</v>
      </c>
      <c r="AL126" s="33">
        <f>all!AL127</f>
        <v>5.0753058679437917</v>
      </c>
      <c r="AM126" s="33">
        <f>all!AM127</f>
        <v>0.45273613949215219</v>
      </c>
      <c r="AN126" s="33"/>
      <c r="AO126" s="33"/>
      <c r="AP126" s="33" t="str">
        <f>all!AP127</f>
        <v>n.a.</v>
      </c>
      <c r="AQ126" s="33">
        <f>all!AQ127</f>
        <v>13.9931811463108</v>
      </c>
      <c r="AR126" s="33">
        <f>all!AR127</f>
        <v>2.9849288864319298E-2</v>
      </c>
      <c r="AS126" s="33">
        <f>all!AS127</f>
        <v>0.128817986516362</v>
      </c>
      <c r="AT126" s="33">
        <f>all!AT127</f>
        <v>0.42878297924858799</v>
      </c>
      <c r="AU126" s="33">
        <f>all!AU127</f>
        <v>3.2474235342590698</v>
      </c>
      <c r="AV126" s="33" t="str">
        <f>all!AV127</f>
        <v>n.a.</v>
      </c>
      <c r="AW126" s="33" t="str">
        <f>all!AW127</f>
        <v>n.a.</v>
      </c>
      <c r="AX126" s="33">
        <f>all!AX127</f>
        <v>0.15666371285195599</v>
      </c>
      <c r="AY126" s="33">
        <f>all!AY127</f>
        <v>1.51937729100315</v>
      </c>
      <c r="AZ126" s="33">
        <f>all!AZ127</f>
        <v>2.4699798158614901E-2</v>
      </c>
      <c r="BA126" s="33">
        <f>all!BA127</f>
        <v>9.4767762364299998E-2</v>
      </c>
      <c r="BB126" s="33" t="str">
        <f>all!BB127</f>
        <v>n.a.</v>
      </c>
      <c r="BC126" s="33" t="str">
        <f>all!BC127</f>
        <v>n.a.</v>
      </c>
      <c r="BD126" s="33">
        <f>all!BD127</f>
        <v>6.0392489850291602E-2</v>
      </c>
      <c r="BE126" s="33">
        <f>all!BE127</f>
        <v>0.153423127641832</v>
      </c>
      <c r="BF126" s="33">
        <f>all!BF127</f>
        <v>1.6123864341606699E-2</v>
      </c>
      <c r="BG126" s="33">
        <f>all!BG127</f>
        <v>6.3701755614687201E-3</v>
      </c>
      <c r="BH126" s="33">
        <f>all!BH127</f>
        <v>0.15618175393077499</v>
      </c>
      <c r="BI126" s="33">
        <f>all!BI127</f>
        <v>6.6828663846035504E-3</v>
      </c>
      <c r="BJ126" s="33"/>
      <c r="BK126" s="33" t="str">
        <f>all!BK127</f>
        <v>n.a.</v>
      </c>
      <c r="BL126" s="33">
        <f>all!BL127</f>
        <v>13698.375913692</v>
      </c>
      <c r="BM126" s="33">
        <f>all!BM127</f>
        <v>2.36666631006511</v>
      </c>
      <c r="BN126" s="33">
        <f>all!BN127</f>
        <v>647.705801547693</v>
      </c>
      <c r="BO126" s="33">
        <f>all!BO127</f>
        <v>195.68060181344401</v>
      </c>
      <c r="BP126" s="33">
        <f>all!BP127</f>
        <v>4.2694699476585498</v>
      </c>
      <c r="BQ126" s="33" t="str">
        <f>all!BQ127</f>
        <v>n.a.</v>
      </c>
      <c r="BR126" s="33" t="str">
        <f>all!BR127</f>
        <v>n.a.</v>
      </c>
      <c r="BS126" s="33">
        <f>all!BS127</f>
        <v>1321.9396193084599</v>
      </c>
      <c r="BT126" s="33">
        <f>all!BT127</f>
        <v>2.5856329297357998</v>
      </c>
      <c r="BU126" s="33">
        <f>all!BU127</f>
        <v>1.06024698809902</v>
      </c>
      <c r="BV126" s="33">
        <f>all!BV127</f>
        <v>0.18474303031787401</v>
      </c>
      <c r="BW126" s="33" t="str">
        <f>all!BW127</f>
        <v>n.a.</v>
      </c>
      <c r="BX126" s="33" t="str">
        <f>all!BX127</f>
        <v>n.a.</v>
      </c>
      <c r="BY126" s="33">
        <f>all!BY127</f>
        <v>10.419376762117199</v>
      </c>
      <c r="BZ126" s="33">
        <f>all!BZ127</f>
        <v>1.7372964907248001</v>
      </c>
      <c r="CA126" s="33">
        <f>all!CA127</f>
        <v>1.0165196697250301</v>
      </c>
      <c r="CB126" s="33">
        <f>all!CB127</f>
        <v>5.1484473885163799E-2</v>
      </c>
      <c r="CC126" s="33">
        <f>all!CC127</f>
        <v>1425.0561257003999</v>
      </c>
      <c r="CD126" s="33">
        <f>all!CD127</f>
        <v>0.28313103816500701</v>
      </c>
      <c r="CE126" s="33"/>
      <c r="CF126" s="33" t="str">
        <f>all!CF127</f>
        <v>n.a.</v>
      </c>
      <c r="CG126" s="33">
        <f>all!CG127</f>
        <v>430407.797739345</v>
      </c>
      <c r="CH126" s="33">
        <f>all!CH127</f>
        <v>4.2022773271931797</v>
      </c>
      <c r="CI126" s="33">
        <f>all!CI127</f>
        <v>1820.88891838432</v>
      </c>
      <c r="CJ126" s="33">
        <f>all!CJ127</f>
        <v>116.45763172759099</v>
      </c>
      <c r="CK126" s="33">
        <f>all!CK127</f>
        <v>3.2474235342590698</v>
      </c>
      <c r="CL126" s="33" t="str">
        <f>all!CL127</f>
        <v>n.a.</v>
      </c>
      <c r="CM126" s="33" t="str">
        <f>all!CM127</f>
        <v>n.a.</v>
      </c>
      <c r="CN126" s="33">
        <f>all!CN127</f>
        <v>2164.5293933070998</v>
      </c>
      <c r="CO126" s="33">
        <f>all!CO127</f>
        <v>6.71763006070932</v>
      </c>
      <c r="CP126" s="33">
        <f>all!CP127</f>
        <v>1.90252281418884</v>
      </c>
      <c r="CQ126" s="33">
        <f>all!CQ127</f>
        <v>0.128105733590478</v>
      </c>
      <c r="CR126" s="33" t="str">
        <f>all!CR127</f>
        <v>n.a.</v>
      </c>
      <c r="CS126" s="33" t="str">
        <f>all!CS127</f>
        <v>n.a.</v>
      </c>
      <c r="CT126" s="33">
        <f>all!CT127</f>
        <v>21.3278427774307</v>
      </c>
      <c r="CU126" s="33">
        <f>all!CU127</f>
        <v>13.0859987315179</v>
      </c>
      <c r="CV126" s="33">
        <f>all!CV127</f>
        <v>2.3509254803844799</v>
      </c>
      <c r="CW126" s="33">
        <f>all!CW127</f>
        <v>5.9265443874162202E-2</v>
      </c>
      <c r="CX126" s="33">
        <f>all!CX127</f>
        <v>1234.68977290763</v>
      </c>
      <c r="CY126" s="33">
        <f>all!CY127</f>
        <v>0.26234603046882299</v>
      </c>
      <c r="CZ126" s="33"/>
      <c r="DA126" s="33" t="str">
        <f>all!DA127</f>
        <v>n.a.</v>
      </c>
      <c r="DB126" s="33">
        <f>all!DB127</f>
        <v>7707.1859206615636</v>
      </c>
      <c r="DC126" s="33">
        <f>all!DC127</f>
        <v>7.1305772080816579E-2</v>
      </c>
      <c r="DD126" s="33">
        <f>all!DD127</f>
        <v>31.023742335327654</v>
      </c>
      <c r="DE126" s="33">
        <f>all!DE127</f>
        <v>1.8326508628016083</v>
      </c>
      <c r="DF126" s="33">
        <f>all!DF127</f>
        <v>4.9662387739089611E-2</v>
      </c>
      <c r="DG126" s="33" t="str">
        <f>all!DG127</f>
        <v>n.a.</v>
      </c>
      <c r="DH126" s="33" t="str">
        <f>all!DH127</f>
        <v>n.a.</v>
      </c>
      <c r="DI126" s="33">
        <f>all!DI127</f>
        <v>28.890592209817996</v>
      </c>
      <c r="DJ126" s="33">
        <f>all!DJ127</f>
        <v>8.5076368550016726E-2</v>
      </c>
      <c r="DK126" s="33">
        <f>all!DK127</f>
        <v>1.7637476236637303E-2</v>
      </c>
      <c r="DL126" s="33">
        <f>all!DL127</f>
        <v>1.1396191973247992E-3</v>
      </c>
      <c r="DM126" s="33" t="str">
        <f>all!DM127</f>
        <v>n.a.</v>
      </c>
      <c r="DN126" s="33" t="str">
        <f>all!DN127</f>
        <v>n.a.</v>
      </c>
      <c r="DO126" s="33">
        <f>all!DO127</f>
        <v>0.1751629663060997</v>
      </c>
      <c r="DP126" s="33">
        <f>all!DP127</f>
        <v>0.10255484899308701</v>
      </c>
      <c r="DQ126" s="33">
        <f>all!DQ127</f>
        <v>1.193565851858846E-2</v>
      </c>
      <c r="DR126" s="33">
        <f>all!DR127</f>
        <v>2.8997204700267686E-4</v>
      </c>
      <c r="DS126" s="33">
        <f>all!DS127</f>
        <v>5.9589274754229251</v>
      </c>
      <c r="DT126" s="33">
        <f>all!DT127</f>
        <v>1.2553620127823625E-3</v>
      </c>
      <c r="DU126" s="33"/>
      <c r="DV126" s="33" t="str">
        <f>all!DV127</f>
        <v>n.a.</v>
      </c>
      <c r="DW126" s="33">
        <f>all!DW127</f>
        <v>99.109451855872692</v>
      </c>
      <c r="DX126" s="33">
        <f>all!DX127</f>
        <v>9.1694634823119765E-4</v>
      </c>
      <c r="DY126" s="33">
        <f>all!DY127</f>
        <v>0.39894536462774566</v>
      </c>
      <c r="DZ126" s="33">
        <f>all!DZ127</f>
        <v>2.3566710901385474E-2</v>
      </c>
      <c r="EA126" s="33">
        <f>all!EA127</f>
        <v>6.3862635173753428E-4</v>
      </c>
      <c r="EB126" s="33" t="str">
        <f>all!EB127</f>
        <v>n.a.</v>
      </c>
      <c r="EC126" s="33" t="str">
        <f>all!EC127</f>
        <v>n.a.</v>
      </c>
      <c r="ED126" s="33">
        <f>all!ED127</f>
        <v>0.37151442656009348</v>
      </c>
      <c r="EE126" s="33">
        <f>all!EE127</f>
        <v>1.0940273583223219E-3</v>
      </c>
      <c r="EF126" s="33">
        <f>all!EF127</f>
        <v>2.2680659580923363E-4</v>
      </c>
      <c r="EG126" s="33">
        <f>all!EG127</f>
        <v>1.4654769605142131E-5</v>
      </c>
      <c r="EH126" s="33" t="str">
        <f>all!EH127</f>
        <v>n.a.</v>
      </c>
      <c r="EI126" s="33" t="str">
        <f>all!EI127</f>
        <v>n.a.</v>
      </c>
      <c r="EJ126" s="33">
        <f>all!EJ127</f>
        <v>2.2524830404708953E-3</v>
      </c>
      <c r="EK126" s="33">
        <f>all!EK127</f>
        <v>1.3187893705299621E-3</v>
      </c>
      <c r="EL126" s="33">
        <f>all!EL127</f>
        <v>1.5348488871209682E-4</v>
      </c>
      <c r="EM126" s="33">
        <f>all!EM127</f>
        <v>3.7288539458892123E-6</v>
      </c>
      <c r="EN126" s="33">
        <f>all!EN127</f>
        <v>7.6627973143195055E-2</v>
      </c>
      <c r="EO126" s="33">
        <f>all!EO127</f>
        <v>1.6143147738787812E-5</v>
      </c>
      <c r="EP126" s="33"/>
      <c r="EQ126" s="33">
        <f>all!EQ127</f>
        <v>198.21890371174538</v>
      </c>
    </row>
    <row r="127" spans="1:147" s="3" customFormat="1">
      <c r="A127" s="33" t="str">
        <f>all!A128</f>
        <v>LM33b_XI_py5 (154)</v>
      </c>
      <c r="B127" s="33" t="str">
        <f>all!B128</f>
        <v>Fakos</v>
      </c>
      <c r="C127" s="33" t="str">
        <f>all!C128</f>
        <v>epithermal</v>
      </c>
      <c r="D127" s="33" t="str">
        <f>all!D128</f>
        <v>epithermal IS</v>
      </c>
      <c r="E127" s="33" t="str">
        <f>all!E128</f>
        <v>pyrite</v>
      </c>
      <c r="F127" s="33">
        <f>all!F128</f>
        <v>0</v>
      </c>
      <c r="G127" s="33" t="str">
        <f>all!G128</f>
        <v>n.a.</v>
      </c>
      <c r="H127" s="33">
        <f>all!H128</f>
        <v>413649.29297410598</v>
      </c>
      <c r="I127" s="33">
        <f>all!I128</f>
        <v>26.845454818678</v>
      </c>
      <c r="J127" s="33">
        <f>all!J128</f>
        <v>905.71272914746896</v>
      </c>
      <c r="K127" s="33">
        <f>all!K128</f>
        <v>170.83109296214499</v>
      </c>
      <c r="L127" s="33">
        <f>all!L128</f>
        <v>480.43024587293201</v>
      </c>
      <c r="M127" s="33" t="str">
        <f>all!M128</f>
        <v>n.a.</v>
      </c>
      <c r="N127" s="33" t="str">
        <f>all!N128</f>
        <v>n.a.</v>
      </c>
      <c r="O127" s="33">
        <f>all!O128</f>
        <v>50.200442880997002</v>
      </c>
      <c r="P127" s="33">
        <f>all!P128</f>
        <v>6.1540804556155297</v>
      </c>
      <c r="Q127" s="33">
        <f>all!Q128</f>
        <v>1085.7491984743899</v>
      </c>
      <c r="R127" s="33">
        <f>all!R128</f>
        <v>2.2954518228339702</v>
      </c>
      <c r="S127" s="33" t="str">
        <f>all!S128</f>
        <v>n.a.</v>
      </c>
      <c r="T127" s="33" t="str">
        <f>all!T128</f>
        <v>n.a.</v>
      </c>
      <c r="U127" s="33">
        <f>all!U128</f>
        <v>8.3401819778959503</v>
      </c>
      <c r="V127" s="33">
        <f>all!V128</f>
        <v>857.86905658949695</v>
      </c>
      <c r="W127" s="33">
        <f>all!W128</f>
        <v>71.243296579650803</v>
      </c>
      <c r="X127" s="33">
        <f>all!X128</f>
        <v>1.6981775453329299E-2</v>
      </c>
      <c r="Y127" s="33">
        <f>all!Y128</f>
        <v>65.049282049877306</v>
      </c>
      <c r="Z127" s="33">
        <f>all!Z128</f>
        <v>1.68469607541104E-2</v>
      </c>
      <c r="AA127" s="33">
        <f>all!AA128</f>
        <v>2.9640143010849745E-2</v>
      </c>
      <c r="AB127" s="33">
        <f>all!AB128</f>
        <v>9.4606431642040509E-2</v>
      </c>
      <c r="AC127" s="33">
        <f>all!AC128</f>
        <v>2.5898765095044081E-4</v>
      </c>
      <c r="AD127" s="33">
        <f>all!AD128</f>
        <v>0.53476529843206111</v>
      </c>
      <c r="AE127" s="33">
        <f>all!AE128</f>
        <v>2.6106015190618584E-4</v>
      </c>
      <c r="AF127" s="33">
        <f>all!AF128</f>
        <v>0.1282132825309435</v>
      </c>
      <c r="AG127" s="33">
        <f>all!AG128</f>
        <v>40.444432989042483</v>
      </c>
      <c r="AH127" s="33">
        <f>all!AH128</f>
        <v>16.691178814884982</v>
      </c>
      <c r="AI127" s="33">
        <f>all!AI128</f>
        <v>6.275535604779158E-4</v>
      </c>
      <c r="AJ127" s="33">
        <f>all!AJ128</f>
        <v>0.22924105764577193</v>
      </c>
      <c r="AK127" s="33">
        <f>all!AK128</f>
        <v>6.3257544221281196E-4</v>
      </c>
      <c r="AL127" s="33">
        <f>all!AL128</f>
        <v>0.31067389374581145</v>
      </c>
      <c r="AM127" s="33">
        <f>all!AM128</f>
        <v>40.444432989042483</v>
      </c>
      <c r="AN127" s="33"/>
      <c r="AO127" s="33"/>
      <c r="AP127" s="33" t="str">
        <f>all!AP128</f>
        <v>n.a.</v>
      </c>
      <c r="AQ127" s="33">
        <f>all!AQ128</f>
        <v>15.327564078966599</v>
      </c>
      <c r="AR127" s="33">
        <f>all!AR128</f>
        <v>3.3927413149923501E-2</v>
      </c>
      <c r="AS127" s="33">
        <f>all!AS128</f>
        <v>0.27898455657340698</v>
      </c>
      <c r="AT127" s="33">
        <f>all!AT128</f>
        <v>0.52752167319618803</v>
      </c>
      <c r="AU127" s="33">
        <f>all!AU128</f>
        <v>3.21092122534988</v>
      </c>
      <c r="AV127" s="33" t="str">
        <f>all!AV128</f>
        <v>n.a.</v>
      </c>
      <c r="AW127" s="33" t="str">
        <f>all!AW128</f>
        <v>n.a.</v>
      </c>
      <c r="AX127" s="33">
        <f>all!AX128</f>
        <v>0.26459789305533898</v>
      </c>
      <c r="AY127" s="33">
        <f>all!AY128</f>
        <v>1.0525128276369999</v>
      </c>
      <c r="AZ127" s="33">
        <f>all!AZ128</f>
        <v>3.9265086527786403E-2</v>
      </c>
      <c r="BA127" s="33">
        <f>all!BA128</f>
        <v>0.165420782306123</v>
      </c>
      <c r="BB127" s="33" t="str">
        <f>all!BB128</f>
        <v>n.a.</v>
      </c>
      <c r="BC127" s="33" t="str">
        <f>all!BC128</f>
        <v>n.a.</v>
      </c>
      <c r="BD127" s="33">
        <f>all!BD128</f>
        <v>4.1688097672225699E-2</v>
      </c>
      <c r="BE127" s="33">
        <f>all!BE128</f>
        <v>0.19649888866252599</v>
      </c>
      <c r="BF127" s="33">
        <f>all!BF128</f>
        <v>1.3735116573597101E-2</v>
      </c>
      <c r="BG127" s="33">
        <f>all!BG128</f>
        <v>7.51416880333566E-3</v>
      </c>
      <c r="BH127" s="33">
        <f>all!BH128</f>
        <v>0.14847487077250501</v>
      </c>
      <c r="BI127" s="33">
        <f>all!BI128</f>
        <v>6.2899255657176099E-3</v>
      </c>
      <c r="BJ127" s="33"/>
      <c r="BK127" s="33" t="str">
        <f>all!BK128</f>
        <v>n.a.</v>
      </c>
      <c r="BL127" s="33">
        <f>all!BL128</f>
        <v>42808.005655815999</v>
      </c>
      <c r="BM127" s="33">
        <f>all!BM128</f>
        <v>8.6339705431370497</v>
      </c>
      <c r="BN127" s="33">
        <f>all!BN128</f>
        <v>259.01234242491103</v>
      </c>
      <c r="BO127" s="33">
        <f>all!BO128</f>
        <v>251.60602481782101</v>
      </c>
      <c r="BP127" s="33">
        <f>all!BP128</f>
        <v>351.46766053665198</v>
      </c>
      <c r="BQ127" s="33" t="str">
        <f>all!BQ128</f>
        <v>n.a.</v>
      </c>
      <c r="BR127" s="33" t="str">
        <f>all!BR128</f>
        <v>n.a.</v>
      </c>
      <c r="BS127" s="33">
        <f>all!BS128</f>
        <v>28.093324634222299</v>
      </c>
      <c r="BT127" s="33">
        <f>all!BT128</f>
        <v>1.8686397948764599</v>
      </c>
      <c r="BU127" s="33">
        <f>all!BU128</f>
        <v>978.76207144122202</v>
      </c>
      <c r="BV127" s="33">
        <f>all!BV128</f>
        <v>1.59819603503888</v>
      </c>
      <c r="BW127" s="33" t="str">
        <f>all!BW128</f>
        <v>n.a.</v>
      </c>
      <c r="BX127" s="33" t="str">
        <f>all!BX128</f>
        <v>n.a.</v>
      </c>
      <c r="BY127" s="33">
        <f>all!BY128</f>
        <v>4.4089863570508303</v>
      </c>
      <c r="BZ127" s="33">
        <f>all!BZ128</f>
        <v>839.182115072427</v>
      </c>
      <c r="CA127" s="33">
        <f>all!CA128</f>
        <v>77.676090647800194</v>
      </c>
      <c r="CB127" s="33">
        <f>all!CB128</f>
        <v>1.25974761183079E-2</v>
      </c>
      <c r="CC127" s="33">
        <f>all!CC128</f>
        <v>39.979018603772801</v>
      </c>
      <c r="CD127" s="33">
        <f>all!CD128</f>
        <v>1.1720942942218799E-2</v>
      </c>
      <c r="CE127" s="33"/>
      <c r="CF127" s="33" t="str">
        <f>all!CF128</f>
        <v>n.a.</v>
      </c>
      <c r="CG127" s="33">
        <f>all!CG128</f>
        <v>413649.29297410598</v>
      </c>
      <c r="CH127" s="33">
        <f>all!CH128</f>
        <v>26.845454818678</v>
      </c>
      <c r="CI127" s="33">
        <f>all!CI128</f>
        <v>905.71272914746896</v>
      </c>
      <c r="CJ127" s="33">
        <f>all!CJ128</f>
        <v>170.83109296214499</v>
      </c>
      <c r="CK127" s="33">
        <f>all!CK128</f>
        <v>480.43024587293201</v>
      </c>
      <c r="CL127" s="33" t="str">
        <f>all!CL128</f>
        <v>n.a.</v>
      </c>
      <c r="CM127" s="33" t="str">
        <f>all!CM128</f>
        <v>n.a.</v>
      </c>
      <c r="CN127" s="33">
        <f>all!CN128</f>
        <v>50.200442880997002</v>
      </c>
      <c r="CO127" s="33">
        <f>all!CO128</f>
        <v>6.1540804556155297</v>
      </c>
      <c r="CP127" s="33">
        <f>all!CP128</f>
        <v>1085.7491984743899</v>
      </c>
      <c r="CQ127" s="33">
        <f>all!CQ128</f>
        <v>2.2954518228339702</v>
      </c>
      <c r="CR127" s="33" t="str">
        <f>all!CR128</f>
        <v>n.a.</v>
      </c>
      <c r="CS127" s="33" t="str">
        <f>all!CS128</f>
        <v>n.a.</v>
      </c>
      <c r="CT127" s="33">
        <f>all!CT128</f>
        <v>8.3401819778959503</v>
      </c>
      <c r="CU127" s="33">
        <f>all!CU128</f>
        <v>857.86905658949695</v>
      </c>
      <c r="CV127" s="33">
        <f>all!CV128</f>
        <v>71.243296579650803</v>
      </c>
      <c r="CW127" s="33">
        <f>all!CW128</f>
        <v>1.6981775453329299E-2</v>
      </c>
      <c r="CX127" s="33">
        <f>all!CX128</f>
        <v>65.049282049877306</v>
      </c>
      <c r="CY127" s="33">
        <f>all!CY128</f>
        <v>1.68469607541104E-2</v>
      </c>
      <c r="CZ127" s="33"/>
      <c r="DA127" s="33" t="str">
        <f>all!DA128</f>
        <v>n.a.</v>
      </c>
      <c r="DB127" s="33">
        <f>all!DB128</f>
        <v>7407.0963018015218</v>
      </c>
      <c r="DC127" s="33">
        <f>all!DC128</f>
        <v>0.45552345398990723</v>
      </c>
      <c r="DD127" s="33">
        <f>all!DD128</f>
        <v>15.43125341431011</v>
      </c>
      <c r="DE127" s="33">
        <f>all!DE128</f>
        <v>2.6883059982083055</v>
      </c>
      <c r="DF127" s="33">
        <f>all!DF128</f>
        <v>7.3471516420390275</v>
      </c>
      <c r="DG127" s="33" t="str">
        <f>all!DG128</f>
        <v>n.a.</v>
      </c>
      <c r="DH127" s="33" t="str">
        <f>all!DH128</f>
        <v>n.a.</v>
      </c>
      <c r="DI127" s="33">
        <f>all!DI128</f>
        <v>0.67003965319743575</v>
      </c>
      <c r="DJ127" s="33">
        <f>all!DJ128</f>
        <v>7.7939215496650588E-2</v>
      </c>
      <c r="DK127" s="33">
        <f>all!DK128</f>
        <v>10.06551697788959</v>
      </c>
      <c r="DL127" s="33">
        <f>all!DL128</f>
        <v>2.042017082700065E-2</v>
      </c>
      <c r="DM127" s="33" t="str">
        <f>all!DM128</f>
        <v>n.a.</v>
      </c>
      <c r="DN127" s="33" t="str">
        <f>all!DN128</f>
        <v>n.a.</v>
      </c>
      <c r="DO127" s="33">
        <f>all!DO128</f>
        <v>6.8496895350656617E-2</v>
      </c>
      <c r="DP127" s="33">
        <f>all!DP128</f>
        <v>6.7231117287578135</v>
      </c>
      <c r="DQ127" s="33">
        <f>all!DQ128</f>
        <v>0.36170251537456893</v>
      </c>
      <c r="DR127" s="33">
        <f>all!DR128</f>
        <v>8.3087881707210416E-5</v>
      </c>
      <c r="DS127" s="33">
        <f>all!DS128</f>
        <v>0.3139444114376318</v>
      </c>
      <c r="DT127" s="33">
        <f>all!DT128</f>
        <v>8.0615035507689291E-5</v>
      </c>
      <c r="DU127" s="33"/>
      <c r="DV127" s="33" t="str">
        <f>all!DV128</f>
        <v>n.a.</v>
      </c>
      <c r="DW127" s="33">
        <f>all!DW128</f>
        <v>99.392747749887377</v>
      </c>
      <c r="DX127" s="33">
        <f>all!DX128</f>
        <v>6.1124799667535727E-3</v>
      </c>
      <c r="DY127" s="33">
        <f>all!DY128</f>
        <v>0.20706557814025991</v>
      </c>
      <c r="DZ127" s="33">
        <f>all!DZ128</f>
        <v>3.6073261244010092E-2</v>
      </c>
      <c r="EA127" s="33">
        <f>all!EA128</f>
        <v>9.8588375266532816E-2</v>
      </c>
      <c r="EB127" s="33" t="str">
        <f>all!EB128</f>
        <v>n.a.</v>
      </c>
      <c r="EC127" s="33" t="str">
        <f>all!EC128</f>
        <v>n.a.</v>
      </c>
      <c r="ED127" s="33">
        <f>all!ED128</f>
        <v>8.9909837160450177E-3</v>
      </c>
      <c r="EE127" s="33">
        <f>all!EE128</f>
        <v>1.045833950315809E-3</v>
      </c>
      <c r="EF127" s="33">
        <f>all!EF128</f>
        <v>0.13506499027321492</v>
      </c>
      <c r="EG127" s="33">
        <f>all!EG128</f>
        <v>2.7400978808984168E-4</v>
      </c>
      <c r="EH127" s="33" t="str">
        <f>all!EH128</f>
        <v>n.a.</v>
      </c>
      <c r="EI127" s="33" t="str">
        <f>all!EI128</f>
        <v>n.a.</v>
      </c>
      <c r="EJ127" s="33">
        <f>all!EJ128</f>
        <v>9.1913137940199474E-4</v>
      </c>
      <c r="EK127" s="33">
        <f>all!EK128</f>
        <v>9.0214642948304988E-2</v>
      </c>
      <c r="EL127" s="33">
        <f>all!EL128</f>
        <v>4.8535357724970507E-3</v>
      </c>
      <c r="EM127" s="33">
        <f>all!EM128</f>
        <v>1.114921763011059E-6</v>
      </c>
      <c r="EN127" s="33">
        <f>all!EN128</f>
        <v>4.2126896184565797E-3</v>
      </c>
      <c r="EO127" s="33">
        <f>all!EO128</f>
        <v>1.081739667285708E-6</v>
      </c>
      <c r="EP127" s="33"/>
      <c r="EQ127" s="33">
        <f>all!EQ128</f>
        <v>198.78549549977475</v>
      </c>
    </row>
    <row r="128" spans="1:147" s="9" customFormat="1">
      <c r="A128" s="33" t="str">
        <f>all!A129</f>
        <v>LM33b_XI_py1 (150)</v>
      </c>
      <c r="B128" s="33" t="str">
        <f>all!B129</f>
        <v>Fakos</v>
      </c>
      <c r="C128" s="33" t="str">
        <f>all!C129</f>
        <v>epithermal</v>
      </c>
      <c r="D128" s="33" t="str">
        <f>all!D129</f>
        <v>epithermal IS</v>
      </c>
      <c r="E128" s="33" t="str">
        <f>all!E129</f>
        <v>pyrite</v>
      </c>
      <c r="F128" s="33">
        <f>all!F129</f>
        <v>0</v>
      </c>
      <c r="G128" s="33" t="str">
        <f>all!G129</f>
        <v>n.a.</v>
      </c>
      <c r="H128" s="33">
        <f>all!H129</f>
        <v>431454.53924792801</v>
      </c>
      <c r="I128" s="33">
        <f>all!I129</f>
        <v>15.9343380301972</v>
      </c>
      <c r="J128" s="33">
        <f>all!J129</f>
        <v>264.23857237417002</v>
      </c>
      <c r="K128" s="33">
        <f>all!K129</f>
        <v>243.446904861527</v>
      </c>
      <c r="L128" s="33">
        <f>all!L129</f>
        <v>8.3472372593751203</v>
      </c>
      <c r="M128" s="33" t="str">
        <f>all!M129</f>
        <v>n.a.</v>
      </c>
      <c r="N128" s="33" t="str">
        <f>all!N129</f>
        <v>n.a.</v>
      </c>
      <c r="O128" s="33">
        <f>all!O129</f>
        <v>11.064552145727101</v>
      </c>
      <c r="P128" s="33">
        <f>all!P129</f>
        <v>5.5637904706717602</v>
      </c>
      <c r="Q128" s="33">
        <f>all!Q129</f>
        <v>517.96569132328102</v>
      </c>
      <c r="R128" s="33">
        <f>all!R129</f>
        <v>0.148376462617338</v>
      </c>
      <c r="S128" s="33" t="str">
        <f>all!S129</f>
        <v>n.a.</v>
      </c>
      <c r="T128" s="33" t="str">
        <f>all!T129</f>
        <v>n.a.</v>
      </c>
      <c r="U128" s="33">
        <f>all!U129</f>
        <v>2.0359982679406099</v>
      </c>
      <c r="V128" s="33">
        <f>all!V129</f>
        <v>576.04353950752102</v>
      </c>
      <c r="W128" s="33">
        <f>all!W129</f>
        <v>36.815231755953903</v>
      </c>
      <c r="X128" s="33">
        <f>all!X129</f>
        <v>2.73141860659326E-2</v>
      </c>
      <c r="Y128" s="33">
        <f>all!Y129</f>
        <v>367.491098261883</v>
      </c>
      <c r="Z128" s="33">
        <f>all!Z129</f>
        <v>9.4664566215747606E-2</v>
      </c>
      <c r="AA128" s="33">
        <f>all!AA129</f>
        <v>6.0302846352173305E-2</v>
      </c>
      <c r="AB128" s="33">
        <f>all!AB129</f>
        <v>1.5139932632346021E-2</v>
      </c>
      <c r="AC128" s="33">
        <f>all!AC129</f>
        <v>2.5759689598872231E-4</v>
      </c>
      <c r="AD128" s="33">
        <f>all!AD129</f>
        <v>1.4401249883711478</v>
      </c>
      <c r="AE128" s="33">
        <f>all!AE129</f>
        <v>7.4326116183820736E-5</v>
      </c>
      <c r="AF128" s="33">
        <f>all!AF129</f>
        <v>5.5402655399552254E-3</v>
      </c>
      <c r="AG128" s="33">
        <f>all!AG129</f>
        <v>32.506257262879892</v>
      </c>
      <c r="AH128" s="33">
        <f>all!AH129</f>
        <v>1.4094645932189798</v>
      </c>
      <c r="AI128" s="33">
        <f>all!AI129</f>
        <v>5.9409161545555629E-3</v>
      </c>
      <c r="AJ128" s="33">
        <f>all!AJ129</f>
        <v>0.34916985318924504</v>
      </c>
      <c r="AK128" s="33">
        <f>all!AK129</f>
        <v>1.714171370920425E-3</v>
      </c>
      <c r="AL128" s="33">
        <f>all!AL129</f>
        <v>0.12777426110091206</v>
      </c>
      <c r="AM128" s="33">
        <f>all!AM129</f>
        <v>32.506257262879892</v>
      </c>
      <c r="AN128" s="33"/>
      <c r="AO128" s="33"/>
      <c r="AP128" s="33" t="str">
        <f>all!AP129</f>
        <v>n.a.</v>
      </c>
      <c r="AQ128" s="33">
        <f>all!AQ129</f>
        <v>16.9575112008913</v>
      </c>
      <c r="AR128" s="33">
        <f>all!AR129</f>
        <v>3.8782253843206597E-2</v>
      </c>
      <c r="AS128" s="33">
        <f>all!AS129</f>
        <v>0.192003773722219</v>
      </c>
      <c r="AT128" s="33">
        <f>all!AT129</f>
        <v>0.63908352573086702</v>
      </c>
      <c r="AU128" s="33">
        <f>all!AU129</f>
        <v>3.3775771520577198</v>
      </c>
      <c r="AV128" s="33" t="str">
        <f>all!AV129</f>
        <v>n.a.</v>
      </c>
      <c r="AW128" s="33" t="str">
        <f>all!AW129</f>
        <v>n.a.</v>
      </c>
      <c r="AX128" s="33">
        <f>all!AX129</f>
        <v>0.295176145275098</v>
      </c>
      <c r="AY128" s="33">
        <f>all!AY129</f>
        <v>1.2983497798391701</v>
      </c>
      <c r="AZ128" s="33">
        <f>all!AZ129</f>
        <v>3.1134660191781599E-2</v>
      </c>
      <c r="BA128" s="33">
        <f>all!BA129</f>
        <v>0.148376462617338</v>
      </c>
      <c r="BB128" s="33" t="str">
        <f>all!BB129</f>
        <v>n.a.</v>
      </c>
      <c r="BC128" s="33" t="str">
        <f>all!BC129</f>
        <v>n.a.</v>
      </c>
      <c r="BD128" s="33">
        <f>all!BD129</f>
        <v>5.24267938967913E-2</v>
      </c>
      <c r="BE128" s="33">
        <f>all!BE129</f>
        <v>0.14482056710177801</v>
      </c>
      <c r="BF128" s="33">
        <f>all!BF129</f>
        <v>1.4947961685831301E-2</v>
      </c>
      <c r="BG128" s="33">
        <f>all!BG129</f>
        <v>4.5138830862124901E-3</v>
      </c>
      <c r="BH128" s="33">
        <f>all!BH129</f>
        <v>0.12736577683808301</v>
      </c>
      <c r="BI128" s="33">
        <f>all!BI129</f>
        <v>6.5045193647355398E-3</v>
      </c>
      <c r="BJ128" s="33"/>
      <c r="BK128" s="33" t="str">
        <f>all!BK129</f>
        <v>n.a.</v>
      </c>
      <c r="BL128" s="33">
        <f>all!BL129</f>
        <v>33604.737170824599</v>
      </c>
      <c r="BM128" s="33">
        <f>all!BM129</f>
        <v>7.9433881116760103</v>
      </c>
      <c r="BN128" s="33">
        <f>all!BN129</f>
        <v>132.02509122667399</v>
      </c>
      <c r="BO128" s="33">
        <f>all!BO129</f>
        <v>197.02215021514101</v>
      </c>
      <c r="BP128" s="33">
        <f>all!BP129</f>
        <v>9.1395703273482205</v>
      </c>
      <c r="BQ128" s="33" t="str">
        <f>all!BQ129</f>
        <v>n.a.</v>
      </c>
      <c r="BR128" s="33" t="str">
        <f>all!BR129</f>
        <v>n.a.</v>
      </c>
      <c r="BS128" s="33">
        <f>all!BS129</f>
        <v>6.19723658641347</v>
      </c>
      <c r="BT128" s="33">
        <f>all!BT129</f>
        <v>2.1504427917839601</v>
      </c>
      <c r="BU128" s="33">
        <f>all!BU129</f>
        <v>259.45001421816397</v>
      </c>
      <c r="BV128" s="33">
        <f>all!BV129</f>
        <v>0.114031366987354</v>
      </c>
      <c r="BW128" s="33" t="str">
        <f>all!BW129</f>
        <v>n.a.</v>
      </c>
      <c r="BX128" s="33" t="str">
        <f>all!BX129</f>
        <v>n.a.</v>
      </c>
      <c r="BY128" s="33">
        <f>all!BY129</f>
        <v>0.67748225698117304</v>
      </c>
      <c r="BZ128" s="33">
        <f>all!BZ129</f>
        <v>323.03706815926</v>
      </c>
      <c r="CA128" s="33">
        <f>all!CA129</f>
        <v>19.1417379127323</v>
      </c>
      <c r="CB128" s="33">
        <f>all!CB129</f>
        <v>2.0207670952694001E-2</v>
      </c>
      <c r="CC128" s="33">
        <f>all!CC129</f>
        <v>450.07372088890099</v>
      </c>
      <c r="CD128" s="33">
        <f>all!CD129</f>
        <v>6.20099214146329E-2</v>
      </c>
      <c r="CE128" s="33"/>
      <c r="CF128" s="33" t="str">
        <f>all!CF129</f>
        <v>n.a.</v>
      </c>
      <c r="CG128" s="33">
        <f>all!CG129</f>
        <v>431454.53924792801</v>
      </c>
      <c r="CH128" s="33">
        <f>all!CH129</f>
        <v>15.9343380301972</v>
      </c>
      <c r="CI128" s="33">
        <f>all!CI129</f>
        <v>264.23857237417002</v>
      </c>
      <c r="CJ128" s="33">
        <f>all!CJ129</f>
        <v>243.446904861527</v>
      </c>
      <c r="CK128" s="33">
        <f>all!CK129</f>
        <v>8.3472372593751203</v>
      </c>
      <c r="CL128" s="33" t="str">
        <f>all!CL129</f>
        <v>n.a.</v>
      </c>
      <c r="CM128" s="33" t="str">
        <f>all!CM129</f>
        <v>n.a.</v>
      </c>
      <c r="CN128" s="33">
        <f>all!CN129</f>
        <v>11.064552145727101</v>
      </c>
      <c r="CO128" s="33">
        <f>all!CO129</f>
        <v>5.5637904706717602</v>
      </c>
      <c r="CP128" s="33">
        <f>all!CP129</f>
        <v>517.96569132328102</v>
      </c>
      <c r="CQ128" s="33">
        <f>all!CQ129</f>
        <v>0.148376462617338</v>
      </c>
      <c r="CR128" s="33" t="str">
        <f>all!CR129</f>
        <v>n.a.</v>
      </c>
      <c r="CS128" s="33" t="str">
        <f>all!CS129</f>
        <v>n.a.</v>
      </c>
      <c r="CT128" s="33">
        <f>all!CT129</f>
        <v>2.0359982679406099</v>
      </c>
      <c r="CU128" s="33">
        <f>all!CU129</f>
        <v>576.04353950752102</v>
      </c>
      <c r="CV128" s="33">
        <f>all!CV129</f>
        <v>36.815231755953903</v>
      </c>
      <c r="CW128" s="33">
        <f>all!CW129</f>
        <v>2.73141860659326E-2</v>
      </c>
      <c r="CX128" s="33">
        <f>all!CX129</f>
        <v>367.491098261883</v>
      </c>
      <c r="CY128" s="33">
        <f>all!CY129</f>
        <v>9.4664566215747606E-2</v>
      </c>
      <c r="CZ128" s="33"/>
      <c r="DA128" s="33" t="str">
        <f>all!DA129</f>
        <v>n.a.</v>
      </c>
      <c r="DB128" s="33">
        <f>all!DB129</f>
        <v>7725.9296131780466</v>
      </c>
      <c r="DC128" s="33">
        <f>all!DC129</f>
        <v>0.27037965069260111</v>
      </c>
      <c r="DD128" s="33">
        <f>all!DD129</f>
        <v>4.5020150881388714</v>
      </c>
      <c r="DE128" s="33">
        <f>all!DE129</f>
        <v>3.8310342879414438</v>
      </c>
      <c r="DF128" s="33">
        <f>all!DF129</f>
        <v>0.12765311606323781</v>
      </c>
      <c r="DG128" s="33" t="str">
        <f>all!DG129</f>
        <v>n.a.</v>
      </c>
      <c r="DH128" s="33" t="str">
        <f>all!DH129</f>
        <v>n.a.</v>
      </c>
      <c r="DI128" s="33">
        <f>all!DI129</f>
        <v>0.14768173858709771</v>
      </c>
      <c r="DJ128" s="33">
        <f>all!DJ129</f>
        <v>7.0463405150351585E-2</v>
      </c>
      <c r="DK128" s="33">
        <f>all!DK129</f>
        <v>4.8018386449693331</v>
      </c>
      <c r="DL128" s="33">
        <f>all!DL129</f>
        <v>1.3199461139687218E-3</v>
      </c>
      <c r="DM128" s="33" t="str">
        <f>all!DM129</f>
        <v>n.a.</v>
      </c>
      <c r="DN128" s="33" t="str">
        <f>all!DN129</f>
        <v>n.a.</v>
      </c>
      <c r="DO128" s="33">
        <f>all!DO129</f>
        <v>1.6721404960090423E-2</v>
      </c>
      <c r="DP128" s="33">
        <f>all!DP129</f>
        <v>4.5144478017830805</v>
      </c>
      <c r="DQ128" s="33">
        <f>all!DQ129</f>
        <v>0.18691108594811606</v>
      </c>
      <c r="DR128" s="33">
        <f>all!DR129</f>
        <v>1.3364196617792452E-4</v>
      </c>
      <c r="DS128" s="33">
        <f>all!DS129</f>
        <v>1.7736056865920995</v>
      </c>
      <c r="DT128" s="33">
        <f>all!DT129</f>
        <v>4.5298303226239518E-4</v>
      </c>
      <c r="DU128" s="33"/>
      <c r="DV128" s="33" t="str">
        <f>all!DV129</f>
        <v>n.a.</v>
      </c>
      <c r="DW128" s="33">
        <f>all!DW129</f>
        <v>99.725376360825678</v>
      </c>
      <c r="DX128" s="33">
        <f>all!DX129</f>
        <v>3.4900282264591787E-3</v>
      </c>
      <c r="DY128" s="33">
        <f>all!DY129</f>
        <v>5.8111472861591837E-2</v>
      </c>
      <c r="DZ128" s="33">
        <f>all!DZ129</f>
        <v>4.9450532860735218E-2</v>
      </c>
      <c r="EA128" s="33">
        <f>all!EA129</f>
        <v>1.647731170282043E-3</v>
      </c>
      <c r="EB128" s="33" t="str">
        <f>all!EB129</f>
        <v>n.a.</v>
      </c>
      <c r="EC128" s="33" t="str">
        <f>all!EC129</f>
        <v>n.a.</v>
      </c>
      <c r="ED128" s="33">
        <f>all!ED129</f>
        <v>1.9062582368209299E-3</v>
      </c>
      <c r="EE128" s="33">
        <f>all!EE129</f>
        <v>9.0953321478599587E-4</v>
      </c>
      <c r="EF128" s="33">
        <f>all!EF129</f>
        <v>6.1981559510551079E-2</v>
      </c>
      <c r="EG128" s="33">
        <f>all!EG129</f>
        <v>1.703770673331225E-5</v>
      </c>
      <c r="EH128" s="33" t="str">
        <f>all!EH129</f>
        <v>n.a.</v>
      </c>
      <c r="EI128" s="33" t="str">
        <f>all!EI129</f>
        <v>n.a.</v>
      </c>
      <c r="EJ128" s="33">
        <f>all!EJ129</f>
        <v>2.1583789736868335E-4</v>
      </c>
      <c r="EK128" s="33">
        <f>all!EK129</f>
        <v>5.827195284386353E-2</v>
      </c>
      <c r="EL128" s="33">
        <f>all!EL129</f>
        <v>2.4126259654751207E-3</v>
      </c>
      <c r="EM128" s="33">
        <f>all!EM129</f>
        <v>1.7250345320208037E-6</v>
      </c>
      <c r="EN128" s="33">
        <f>all!EN129</f>
        <v>2.2893490293958447E-2</v>
      </c>
      <c r="EO128" s="33">
        <f>all!EO129</f>
        <v>5.8470508584989817E-6</v>
      </c>
      <c r="EP128" s="33"/>
      <c r="EQ128" s="33">
        <f>all!EQ129</f>
        <v>199.45075272165136</v>
      </c>
    </row>
    <row r="129" spans="1:147" s="3" customFormat="1">
      <c r="A129" s="33" t="str">
        <f>all!A130</f>
        <v xml:space="preserve">LM64_I_py7 </v>
      </c>
      <c r="B129" s="33" t="str">
        <f>all!B130</f>
        <v>Fakos</v>
      </c>
      <c r="C129" s="33" t="str">
        <f>all!C130</f>
        <v>porphyry</v>
      </c>
      <c r="D129" s="33" t="str">
        <f>all!D130</f>
        <v>sercicitic</v>
      </c>
      <c r="E129" s="33" t="str">
        <f>all!E130</f>
        <v>pyrite</v>
      </c>
      <c r="F129" s="33">
        <f>all!F130</f>
        <v>0</v>
      </c>
      <c r="G129" s="33" t="str">
        <f>all!G130</f>
        <v>n.a.</v>
      </c>
      <c r="H129" s="33">
        <f>all!H130</f>
        <v>464334.84105688898</v>
      </c>
      <c r="I129" s="33">
        <f>all!I130</f>
        <v>9.8902319215927204</v>
      </c>
      <c r="J129" s="33">
        <f>all!J130</f>
        <v>168.236695303114</v>
      </c>
      <c r="K129" s="33">
        <f>all!K130</f>
        <v>26.674661985628202</v>
      </c>
      <c r="L129" s="33">
        <f>all!L130</f>
        <v>6.2636986122848803</v>
      </c>
      <c r="M129" s="33" t="str">
        <f>all!M130</f>
        <v>n.a.</v>
      </c>
      <c r="N129" s="33" t="str">
        <f>all!N130</f>
        <v>n.a.</v>
      </c>
      <c r="O129" s="33">
        <f>all!O130</f>
        <v>1.57531417494405</v>
      </c>
      <c r="P129" s="33">
        <f>all!P130</f>
        <v>134.602395656487</v>
      </c>
      <c r="Q129" s="33">
        <f>all!Q130</f>
        <v>10.0719826726405</v>
      </c>
      <c r="R129" s="33">
        <f>all!R130</f>
        <v>0.41116922274000001</v>
      </c>
      <c r="S129" s="33" t="str">
        <f>all!S130</f>
        <v>n.a.</v>
      </c>
      <c r="T129" s="33" t="str">
        <f>all!T130</f>
        <v>n.a.</v>
      </c>
      <c r="U129" s="33">
        <f>all!U130</f>
        <v>0.85788068505874404</v>
      </c>
      <c r="V129" s="33">
        <f>all!V130</f>
        <v>11.865581473830099</v>
      </c>
      <c r="W129" s="33">
        <f>all!W130</f>
        <v>1.6317113527006699</v>
      </c>
      <c r="X129" s="33">
        <f>all!X130</f>
        <v>4.1980508328070598E-2</v>
      </c>
      <c r="Y129" s="33">
        <f>all!Y130</f>
        <v>44.288066932984698</v>
      </c>
      <c r="Z129" s="33">
        <f>all!Z130</f>
        <v>2.7041930012471602</v>
      </c>
      <c r="AA129" s="33">
        <f>all!AA130</f>
        <v>5.8787602215874334E-2</v>
      </c>
      <c r="AB129" s="33">
        <f>all!AB130</f>
        <v>3.0392474763046917</v>
      </c>
      <c r="AC129" s="33">
        <f>all!AC130</f>
        <v>6.1059178883085131E-2</v>
      </c>
      <c r="AD129" s="33">
        <f>all!AD130</f>
        <v>6.2782599680117706</v>
      </c>
      <c r="AE129" s="33">
        <f>all!AE130</f>
        <v>9.4789660590953711E-4</v>
      </c>
      <c r="AF129" s="33">
        <f>all!AF130</f>
        <v>1.9370470297492594E-2</v>
      </c>
      <c r="AG129" s="33">
        <f>all!AG130</f>
        <v>1.018376793637263</v>
      </c>
      <c r="AH129" s="33">
        <f>all!AH130</f>
        <v>0.22741978528620599</v>
      </c>
      <c r="AI129" s="33">
        <f>all!AI130</f>
        <v>0.27342058534980013</v>
      </c>
      <c r="AJ129" s="33">
        <f>all!AJ130</f>
        <v>13.609629857376557</v>
      </c>
      <c r="AK129" s="33">
        <f>all!AK130</f>
        <v>4.2446434685133316E-3</v>
      </c>
      <c r="AL129" s="33">
        <f>all!AL130</f>
        <v>8.6740199002390148E-2</v>
      </c>
      <c r="AM129" s="33">
        <f>all!AM130</f>
        <v>1.018376793637263</v>
      </c>
      <c r="AN129" s="33"/>
      <c r="AO129" s="33"/>
      <c r="AP129" s="33" t="str">
        <f>all!AP130</f>
        <v>n.a.</v>
      </c>
      <c r="AQ129" s="33">
        <f>all!AQ130</f>
        <v>40.0560276490313</v>
      </c>
      <c r="AR129" s="33">
        <f>all!AR130</f>
        <v>5.8623344080691399E-2</v>
      </c>
      <c r="AS129" s="33">
        <f>all!AS130</f>
        <v>0.54189249353231095</v>
      </c>
      <c r="AT129" s="33">
        <f>all!AT130</f>
        <v>0.78592168960153197</v>
      </c>
      <c r="AU129" s="33">
        <f>all!AU130</f>
        <v>6.2636986122848803</v>
      </c>
      <c r="AV129" s="33" t="str">
        <f>all!AV130</f>
        <v>n.a.</v>
      </c>
      <c r="AW129" s="33" t="str">
        <f>all!AW130</f>
        <v>n.a.</v>
      </c>
      <c r="AX129" s="33">
        <f>all!AX130</f>
        <v>0.45715096074351502</v>
      </c>
      <c r="AY129" s="33">
        <f>all!AY130</f>
        <v>2.2486721306325199</v>
      </c>
      <c r="AZ129" s="33">
        <f>all!AZ130</f>
        <v>7.9315025996088598E-2</v>
      </c>
      <c r="BA129" s="33">
        <f>all!BA130</f>
        <v>0.41116922274000001</v>
      </c>
      <c r="BB129" s="33" t="str">
        <f>all!BB130</f>
        <v>n.a.</v>
      </c>
      <c r="BC129" s="33" t="str">
        <f>all!BC130</f>
        <v>n.a.</v>
      </c>
      <c r="BD129" s="33">
        <f>all!BD130</f>
        <v>8.6820727500399805E-2</v>
      </c>
      <c r="BE129" s="33">
        <f>all!BE130</f>
        <v>0.78022041126854103</v>
      </c>
      <c r="BF129" s="33">
        <f>all!BF130</f>
        <v>3.7714578470032102E-2</v>
      </c>
      <c r="BG129" s="33">
        <f>all!BG130</f>
        <v>2.28230693602566E-2</v>
      </c>
      <c r="BH129" s="33">
        <f>all!BH130</f>
        <v>0.13853831135563699</v>
      </c>
      <c r="BI129" s="33">
        <f>all!BI130</f>
        <v>1.7469549743933901E-2</v>
      </c>
      <c r="BJ129" s="33"/>
      <c r="BK129" s="33" t="str">
        <f>all!BK130</f>
        <v>n.a.</v>
      </c>
      <c r="BL129" s="33">
        <f>all!BL130</f>
        <v>63431.723841397099</v>
      </c>
      <c r="BM129" s="33">
        <f>all!BM130</f>
        <v>1.76800946703607</v>
      </c>
      <c r="BN129" s="33">
        <f>all!BN130</f>
        <v>23.010453373171501</v>
      </c>
      <c r="BO129" s="33">
        <f>all!BO130</f>
        <v>17.350912171998701</v>
      </c>
      <c r="BP129" s="33">
        <f>all!BP130</f>
        <v>1.9655331901461901</v>
      </c>
      <c r="BQ129" s="33" t="str">
        <f>all!BQ130</f>
        <v>n.a.</v>
      </c>
      <c r="BR129" s="33" t="str">
        <f>all!BR130</f>
        <v>n.a.</v>
      </c>
      <c r="BS129" s="33">
        <f>all!BS130</f>
        <v>0.657961383488882</v>
      </c>
      <c r="BT129" s="33">
        <f>all!BT130</f>
        <v>30.224545174215599</v>
      </c>
      <c r="BU129" s="33">
        <f>all!BU130</f>
        <v>5.4118134901369102</v>
      </c>
      <c r="BV129" s="33">
        <f>all!BV130</f>
        <v>0.124089891303929</v>
      </c>
      <c r="BW129" s="33" t="str">
        <f>all!BW130</f>
        <v>n.a.</v>
      </c>
      <c r="BX129" s="33" t="str">
        <f>all!BX130</f>
        <v>n.a.</v>
      </c>
      <c r="BY129" s="33">
        <f>all!BY130</f>
        <v>0.26916433906778497</v>
      </c>
      <c r="BZ129" s="33">
        <f>all!BZ130</f>
        <v>7.5642545861838499</v>
      </c>
      <c r="CA129" s="33">
        <f>all!CA130</f>
        <v>1.60491638637171</v>
      </c>
      <c r="CB129" s="33">
        <f>all!CB130</f>
        <v>4.6903937746104803E-2</v>
      </c>
      <c r="CC129" s="33">
        <f>all!CC130</f>
        <v>64.547619182687498</v>
      </c>
      <c r="CD129" s="33">
        <f>all!CD130</f>
        <v>1.0464819557888601</v>
      </c>
      <c r="CE129" s="33"/>
      <c r="CF129" s="33" t="str">
        <f>all!CF130</f>
        <v>n.a.</v>
      </c>
      <c r="CG129" s="33">
        <f>all!CG130</f>
        <v>464334.84105688898</v>
      </c>
      <c r="CH129" s="33">
        <f>all!CH130</f>
        <v>9.8902319215927204</v>
      </c>
      <c r="CI129" s="33">
        <f>all!CI130</f>
        <v>168.236695303114</v>
      </c>
      <c r="CJ129" s="33">
        <f>all!CJ130</f>
        <v>26.674661985628202</v>
      </c>
      <c r="CK129" s="33">
        <f>all!CK130</f>
        <v>6.2636986122848803</v>
      </c>
      <c r="CL129" s="33" t="str">
        <f>all!CL130</f>
        <v>n.a.</v>
      </c>
      <c r="CM129" s="33" t="str">
        <f>all!CM130</f>
        <v>n.a.</v>
      </c>
      <c r="CN129" s="33">
        <f>all!CN130</f>
        <v>1.57531417494405</v>
      </c>
      <c r="CO129" s="33">
        <f>all!CO130</f>
        <v>134.602395656487</v>
      </c>
      <c r="CP129" s="33">
        <f>all!CP130</f>
        <v>10.0719826726405</v>
      </c>
      <c r="CQ129" s="33">
        <f>all!CQ130</f>
        <v>0.41116922274000001</v>
      </c>
      <c r="CR129" s="33" t="str">
        <f>all!CR130</f>
        <v>n.a.</v>
      </c>
      <c r="CS129" s="33" t="str">
        <f>all!CS130</f>
        <v>n.a.</v>
      </c>
      <c r="CT129" s="33">
        <f>all!CT130</f>
        <v>0.85788068505874404</v>
      </c>
      <c r="CU129" s="33">
        <f>all!CU130</f>
        <v>11.865581473830099</v>
      </c>
      <c r="CV129" s="33">
        <f>all!CV130</f>
        <v>1.6317113527006699</v>
      </c>
      <c r="CW129" s="33">
        <f>all!CW130</f>
        <v>4.1980508328070598E-2</v>
      </c>
      <c r="CX129" s="33">
        <f>all!CX130</f>
        <v>44.288066932984698</v>
      </c>
      <c r="CY129" s="33">
        <f>all!CY130</f>
        <v>2.7041930012471602</v>
      </c>
      <c r="CZ129" s="33"/>
      <c r="DA129" s="33" t="str">
        <f>all!DA130</f>
        <v>n.a.</v>
      </c>
      <c r="DB129" s="33">
        <f>all!DB130</f>
        <v>8314.7075128818869</v>
      </c>
      <c r="DC129" s="33">
        <f>all!DC130</f>
        <v>0.16782105708824094</v>
      </c>
      <c r="DD129" s="33">
        <f>all!DD130</f>
        <v>2.8663647923465674</v>
      </c>
      <c r="DE129" s="33">
        <f>all!DE130</f>
        <v>0.41976933222591828</v>
      </c>
      <c r="DF129" s="33">
        <f>all!DF130</f>
        <v>9.5789854905717703E-2</v>
      </c>
      <c r="DG129" s="33" t="str">
        <f>all!DG130</f>
        <v>n.a.</v>
      </c>
      <c r="DH129" s="33" t="str">
        <f>all!DH130</f>
        <v>n.a.</v>
      </c>
      <c r="DI129" s="33">
        <f>all!DI130</f>
        <v>2.1026168353906617E-2</v>
      </c>
      <c r="DJ129" s="33">
        <f>all!DJ130</f>
        <v>1.7046909277670594</v>
      </c>
      <c r="DK129" s="33">
        <f>all!DK130</f>
        <v>9.3373048522553445E-2</v>
      </c>
      <c r="DL129" s="33">
        <f>all!DL130</f>
        <v>3.6577312072661929E-3</v>
      </c>
      <c r="DM129" s="33" t="str">
        <f>all!DM130</f>
        <v>n.a.</v>
      </c>
      <c r="DN129" s="33" t="str">
        <f>all!DN130</f>
        <v>n.a.</v>
      </c>
      <c r="DO129" s="33">
        <f>all!DO130</f>
        <v>7.0456692268293696E-3</v>
      </c>
      <c r="DP129" s="33">
        <f>all!DP130</f>
        <v>9.2990450421865989E-2</v>
      </c>
      <c r="DQ129" s="33">
        <f>all!DQ130</f>
        <v>8.2842053775154714E-3</v>
      </c>
      <c r="DR129" s="33">
        <f>all!DR130</f>
        <v>2.0540087339851446E-4</v>
      </c>
      <c r="DS129" s="33">
        <f>all!DS130</f>
        <v>0.2137454967808142</v>
      </c>
      <c r="DT129" s="33">
        <f>all!DT130</f>
        <v>1.2939937238352999E-2</v>
      </c>
      <c r="DU129" s="33"/>
      <c r="DV129" s="33" t="str">
        <f>all!DV130</f>
        <v>n.a.</v>
      </c>
      <c r="DW129" s="33">
        <f>all!DW130</f>
        <v>99.919020054167689</v>
      </c>
      <c r="DX129" s="33">
        <f>all!DX130</f>
        <v>2.0167294571375224E-3</v>
      </c>
      <c r="DY129" s="33">
        <f>all!DY130</f>
        <v>3.4445512451918923E-2</v>
      </c>
      <c r="DZ129" s="33">
        <f>all!DZ130</f>
        <v>5.0444276313778161E-3</v>
      </c>
      <c r="EA129" s="33">
        <f>all!EA130</f>
        <v>1.1511202791537308E-3</v>
      </c>
      <c r="EB129" s="33" t="str">
        <f>all!EB130</f>
        <v>n.a.</v>
      </c>
      <c r="EC129" s="33" t="str">
        <f>all!EC130</f>
        <v>n.a.</v>
      </c>
      <c r="ED129" s="33">
        <f>all!ED130</f>
        <v>2.5267444875978832E-4</v>
      </c>
      <c r="EE129" s="33">
        <f>all!EE130</f>
        <v>2.0485512777668063E-2</v>
      </c>
      <c r="EF129" s="33">
        <f>all!EF130</f>
        <v>1.1220771738980979E-3</v>
      </c>
      <c r="EG129" s="33">
        <f>all!EG130</f>
        <v>4.3955474956317618E-5</v>
      </c>
      <c r="EH129" s="33" t="str">
        <f>all!EH130</f>
        <v>n.a.</v>
      </c>
      <c r="EI129" s="33" t="str">
        <f>all!EI130</f>
        <v>n.a.</v>
      </c>
      <c r="EJ129" s="33">
        <f>all!EJ130</f>
        <v>8.4668806891872257E-5</v>
      </c>
      <c r="EK129" s="33">
        <f>all!EK130</f>
        <v>1.117479438230782E-3</v>
      </c>
      <c r="EL129" s="33">
        <f>all!EL130</f>
        <v>9.9552471565161904E-5</v>
      </c>
      <c r="EM129" s="33">
        <f>all!EM130</f>
        <v>2.4683314423812212E-6</v>
      </c>
      <c r="EN129" s="33">
        <f>all!EN130</f>
        <v>2.5686099656832984E-3</v>
      </c>
      <c r="EO129" s="33">
        <f>all!EO130</f>
        <v>1.5550106199352381E-4</v>
      </c>
      <c r="EP129" s="33"/>
      <c r="EQ129" s="33">
        <f>all!EQ130</f>
        <v>199.83804010833538</v>
      </c>
    </row>
    <row r="130" spans="1:147" s="3" customFormat="1">
      <c r="A130" s="33" t="str">
        <f>all!A131</f>
        <v xml:space="preserve">LM64_I_py8 </v>
      </c>
      <c r="B130" s="33" t="str">
        <f>all!B131</f>
        <v>Fakos</v>
      </c>
      <c r="C130" s="33" t="str">
        <f>all!C131</f>
        <v>porphyry</v>
      </c>
      <c r="D130" s="33" t="str">
        <f>all!D131</f>
        <v>sercicitic</v>
      </c>
      <c r="E130" s="33" t="str">
        <f>all!E131</f>
        <v>pyrite</v>
      </c>
      <c r="F130" s="33">
        <f>all!F131</f>
        <v>0</v>
      </c>
      <c r="G130" s="33" t="str">
        <f>all!G131</f>
        <v>n.a.</v>
      </c>
      <c r="H130" s="33">
        <f>all!H131</f>
        <v>454129.16007240198</v>
      </c>
      <c r="I130" s="33">
        <f>all!I131</f>
        <v>21.7447216130935</v>
      </c>
      <c r="J130" s="33">
        <f>all!J131</f>
        <v>122.124454574412</v>
      </c>
      <c r="K130" s="33">
        <f>all!K131</f>
        <v>5.8571639379734401</v>
      </c>
      <c r="L130" s="33">
        <f>all!L131</f>
        <v>3.5861879538808399</v>
      </c>
      <c r="M130" s="33" t="str">
        <f>all!M131</f>
        <v>n.a.</v>
      </c>
      <c r="N130" s="33" t="str">
        <f>all!N131</f>
        <v>n.a.</v>
      </c>
      <c r="O130" s="33">
        <f>all!O131</f>
        <v>2.6381597396918801</v>
      </c>
      <c r="P130" s="33">
        <f>all!P131</f>
        <v>94.364882801809003</v>
      </c>
      <c r="Q130" s="33">
        <f>all!Q131</f>
        <v>3.59956060102264</v>
      </c>
      <c r="R130" s="33">
        <f>all!R131</f>
        <v>0.186186451863806</v>
      </c>
      <c r="S130" s="33" t="str">
        <f>all!S131</f>
        <v>n.a.</v>
      </c>
      <c r="T130" s="33" t="str">
        <f>all!T131</f>
        <v>n.a.</v>
      </c>
      <c r="U130" s="33">
        <f>all!U131</f>
        <v>0.751872177919645</v>
      </c>
      <c r="V130" s="33">
        <f>all!V131</f>
        <v>2.9084923121628501</v>
      </c>
      <c r="W130" s="33">
        <f>all!W131</f>
        <v>0.36191672055268498</v>
      </c>
      <c r="X130" s="33">
        <f>all!X131</f>
        <v>1.61308619907247E-2</v>
      </c>
      <c r="Y130" s="33">
        <f>all!Y131</f>
        <v>3.0182593393228698</v>
      </c>
      <c r="Z130" s="33">
        <f>all!Z131</f>
        <v>0.21206176830485499</v>
      </c>
      <c r="AA130" s="33">
        <f>all!AA131</f>
        <v>0.17805378692474866</v>
      </c>
      <c r="AB130" s="33">
        <f>all!AB131</f>
        <v>31.264670193310575</v>
      </c>
      <c r="AC130" s="33">
        <f>all!AC131</f>
        <v>7.0259624659168587E-2</v>
      </c>
      <c r="AD130" s="33">
        <f>all!AD131</f>
        <v>8.2423824781865331</v>
      </c>
      <c r="AE130" s="33">
        <f>all!AE131</f>
        <v>5.3444254377238414E-3</v>
      </c>
      <c r="AF130" s="33">
        <f>all!AF131</f>
        <v>0.24910787755180888</v>
      </c>
      <c r="AG130" s="33">
        <f>all!AG131</f>
        <v>0.16553721243573791</v>
      </c>
      <c r="AH130" s="33">
        <f>all!AH131</f>
        <v>1.1925948688790216</v>
      </c>
      <c r="AI130" s="33">
        <f>all!AI131</f>
        <v>9.7523330984914895E-3</v>
      </c>
      <c r="AJ130" s="33">
        <f>all!AJ131</f>
        <v>4.3396684713124838</v>
      </c>
      <c r="AK130" s="33">
        <f>all!AK131</f>
        <v>7.4182885749208964E-4</v>
      </c>
      <c r="AL130" s="33">
        <f>all!AL131</f>
        <v>3.457722712195626E-2</v>
      </c>
      <c r="AM130" s="33">
        <f>all!AM131</f>
        <v>0.16553721243573791</v>
      </c>
      <c r="AN130" s="33"/>
      <c r="AO130" s="33"/>
      <c r="AP130" s="33" t="str">
        <f>all!AP131</f>
        <v>n.a.</v>
      </c>
      <c r="AQ130" s="33">
        <f>all!AQ131</f>
        <v>40.239387569725103</v>
      </c>
      <c r="AR130" s="33">
        <f>all!AR131</f>
        <v>6.6861910573575697E-2</v>
      </c>
      <c r="AS130" s="33">
        <f>all!AS131</f>
        <v>0.47493889901207398</v>
      </c>
      <c r="AT130" s="33">
        <f>all!AT131</f>
        <v>0.5273564855199</v>
      </c>
      <c r="AU130" s="33">
        <f>all!AU131</f>
        <v>3.5861879538808399</v>
      </c>
      <c r="AV130" s="33" t="str">
        <f>all!AV131</f>
        <v>n.a.</v>
      </c>
      <c r="AW130" s="33" t="str">
        <f>all!AW131</f>
        <v>n.a.</v>
      </c>
      <c r="AX130" s="33">
        <f>all!AX131</f>
        <v>0.35534536536979699</v>
      </c>
      <c r="AY130" s="33">
        <f>all!AY131</f>
        <v>2.6192866056906801</v>
      </c>
      <c r="AZ130" s="33">
        <f>all!AZ131</f>
        <v>5.6451574980299797E-2</v>
      </c>
      <c r="BA130" s="33">
        <f>all!BA131</f>
        <v>0.186186451863806</v>
      </c>
      <c r="BB130" s="33" t="str">
        <f>all!BB131</f>
        <v>n.a.</v>
      </c>
      <c r="BC130" s="33" t="str">
        <f>all!BC131</f>
        <v>n.a.</v>
      </c>
      <c r="BD130" s="33">
        <f>all!BD131</f>
        <v>0.10903167592396</v>
      </c>
      <c r="BE130" s="33">
        <f>all!BE131</f>
        <v>0.37683512386464901</v>
      </c>
      <c r="BF130" s="33">
        <f>all!BF131</f>
        <v>3.9309739592720903E-2</v>
      </c>
      <c r="BG130" s="33">
        <f>all!BG131</f>
        <v>1.61308619907247E-2</v>
      </c>
      <c r="BH130" s="33">
        <f>all!BH131</f>
        <v>8.1476607709237397E-2</v>
      </c>
      <c r="BI130" s="33">
        <f>all!BI131</f>
        <v>1.10103186006715E-2</v>
      </c>
      <c r="BJ130" s="33"/>
      <c r="BK130" s="33" t="str">
        <f>all!BK131</f>
        <v>n.a.</v>
      </c>
      <c r="BL130" s="33">
        <f>all!BL131</f>
        <v>19101.1851427035</v>
      </c>
      <c r="BM130" s="33">
        <f>all!BM131</f>
        <v>11.277130976916199</v>
      </c>
      <c r="BN130" s="33">
        <f>all!BN131</f>
        <v>58.389145117271198</v>
      </c>
      <c r="BO130" s="33">
        <f>all!BO131</f>
        <v>4.75289941840688</v>
      </c>
      <c r="BP130" s="33">
        <f>all!BP131</f>
        <v>2.2802123833508499</v>
      </c>
      <c r="BQ130" s="33" t="str">
        <f>all!BQ131</f>
        <v>n.a.</v>
      </c>
      <c r="BR130" s="33" t="str">
        <f>all!BR131</f>
        <v>n.a.</v>
      </c>
      <c r="BS130" s="33">
        <f>all!BS131</f>
        <v>1.3330766073836899</v>
      </c>
      <c r="BT130" s="33">
        <f>all!BT131</f>
        <v>14.0671002213629</v>
      </c>
      <c r="BU130" s="33">
        <f>all!BU131</f>
        <v>1.0778283876957899</v>
      </c>
      <c r="BV130" s="33">
        <f>all!BV131</f>
        <v>0.113674676593947</v>
      </c>
      <c r="BW130" s="33" t="str">
        <f>all!BW131</f>
        <v>n.a.</v>
      </c>
      <c r="BX130" s="33" t="str">
        <f>all!BX131</f>
        <v>n.a.</v>
      </c>
      <c r="BY130" s="33">
        <f>all!BY131</f>
        <v>0.65941167097762698</v>
      </c>
      <c r="BZ130" s="33">
        <f>all!BZ131</f>
        <v>2.1025720843748301</v>
      </c>
      <c r="CA130" s="33">
        <f>all!CA131</f>
        <v>0.26225553103397797</v>
      </c>
      <c r="CB130" s="33">
        <f>all!CB131</f>
        <v>5.8426406561513699E-3</v>
      </c>
      <c r="CC130" s="33">
        <f>all!CC131</f>
        <v>2.1800555466325999</v>
      </c>
      <c r="CD130" s="33">
        <f>all!CD131</f>
        <v>0.122334855507162</v>
      </c>
      <c r="CE130" s="33"/>
      <c r="CF130" s="33" t="str">
        <f>all!CF131</f>
        <v>n.a.</v>
      </c>
      <c r="CG130" s="33">
        <f>all!CG131</f>
        <v>454129.16007240198</v>
      </c>
      <c r="CH130" s="33">
        <f>all!CH131</f>
        <v>21.7447216130935</v>
      </c>
      <c r="CI130" s="33">
        <f>all!CI131</f>
        <v>122.124454574412</v>
      </c>
      <c r="CJ130" s="33">
        <f>all!CJ131</f>
        <v>5.8571639379734401</v>
      </c>
      <c r="CK130" s="33">
        <f>all!CK131</f>
        <v>3.5861879538808399</v>
      </c>
      <c r="CL130" s="33" t="str">
        <f>all!CL131</f>
        <v>n.a.</v>
      </c>
      <c r="CM130" s="33" t="str">
        <f>all!CM131</f>
        <v>n.a.</v>
      </c>
      <c r="CN130" s="33">
        <f>all!CN131</f>
        <v>2.6381597396918801</v>
      </c>
      <c r="CO130" s="33">
        <f>all!CO131</f>
        <v>94.364882801809003</v>
      </c>
      <c r="CP130" s="33">
        <f>all!CP131</f>
        <v>3.59956060102264</v>
      </c>
      <c r="CQ130" s="33">
        <f>all!CQ131</f>
        <v>0.186186451863806</v>
      </c>
      <c r="CR130" s="33" t="str">
        <f>all!CR131</f>
        <v>n.a.</v>
      </c>
      <c r="CS130" s="33" t="str">
        <f>all!CS131</f>
        <v>n.a.</v>
      </c>
      <c r="CT130" s="33">
        <f>all!CT131</f>
        <v>0.751872177919645</v>
      </c>
      <c r="CU130" s="33">
        <f>all!CU131</f>
        <v>2.9084923121628501</v>
      </c>
      <c r="CV130" s="33">
        <f>all!CV131</f>
        <v>0.36191672055268498</v>
      </c>
      <c r="CW130" s="33">
        <f>all!CW131</f>
        <v>1.61308619907247E-2</v>
      </c>
      <c r="CX130" s="33">
        <f>all!CX131</f>
        <v>3.0182593393228698</v>
      </c>
      <c r="CY130" s="33">
        <f>all!CY131</f>
        <v>0.21206176830485499</v>
      </c>
      <c r="CZ130" s="33"/>
      <c r="DA130" s="33" t="str">
        <f>all!DA131</f>
        <v>n.a.</v>
      </c>
      <c r="DB130" s="33">
        <f>all!DB131</f>
        <v>8131.9573833360546</v>
      </c>
      <c r="DC130" s="33">
        <f>all!DC131</f>
        <v>0.36897235536325024</v>
      </c>
      <c r="DD130" s="33">
        <f>all!DD131</f>
        <v>2.0807186936591169</v>
      </c>
      <c r="DE130" s="33">
        <f>all!DE131</f>
        <v>9.2172031881997921E-2</v>
      </c>
      <c r="DF130" s="33">
        <f>all!DF131</f>
        <v>5.4843063983496559E-2</v>
      </c>
      <c r="DG130" s="33" t="str">
        <f>all!DG131</f>
        <v>n.a.</v>
      </c>
      <c r="DH130" s="33" t="str">
        <f>all!DH131</f>
        <v>n.a.</v>
      </c>
      <c r="DI130" s="33">
        <f>all!DI131</f>
        <v>3.5212271757302037E-2</v>
      </c>
      <c r="DJ130" s="33">
        <f>all!DJ131</f>
        <v>1.1950972999215934</v>
      </c>
      <c r="DK130" s="33">
        <f>all!DK131</f>
        <v>3.3369988569593632E-2</v>
      </c>
      <c r="DL130" s="33">
        <f>all!DL131</f>
        <v>1.656301001359351E-3</v>
      </c>
      <c r="DM130" s="33" t="str">
        <f>all!DM131</f>
        <v>n.a.</v>
      </c>
      <c r="DN130" s="33" t="str">
        <f>all!DN131</f>
        <v>n.a.</v>
      </c>
      <c r="DO130" s="33">
        <f>all!DO131</f>
        <v>6.1750343127434703E-3</v>
      </c>
      <c r="DP130" s="33">
        <f>all!DP131</f>
        <v>2.2793826897827978E-2</v>
      </c>
      <c r="DQ130" s="33">
        <f>all!DQ131</f>
        <v>1.8374527073388093E-3</v>
      </c>
      <c r="DR130" s="33">
        <f>all!DR131</f>
        <v>7.8924559837935388E-5</v>
      </c>
      <c r="DS130" s="33">
        <f>all!DS131</f>
        <v>1.4566888703295705E-2</v>
      </c>
      <c r="DT130" s="33">
        <f>all!DT131</f>
        <v>1.0147448688956112E-3</v>
      </c>
      <c r="DU130" s="33"/>
      <c r="DV130" s="33" t="str">
        <f>all!DV131</f>
        <v>n.a.</v>
      </c>
      <c r="DW130" s="33">
        <f>all!DW131</f>
        <v>99.939294948554107</v>
      </c>
      <c r="DX130" s="33">
        <f>all!DX131</f>
        <v>4.5345585708644045E-3</v>
      </c>
      <c r="DY130" s="33">
        <f>all!DY131</f>
        <v>2.5571402975707806E-2</v>
      </c>
      <c r="DZ130" s="33">
        <f>all!DZ131</f>
        <v>1.1327663741990189E-3</v>
      </c>
      <c r="EA130" s="33">
        <f>all!EA131</f>
        <v>6.7400465705349914E-4</v>
      </c>
      <c r="EB130" s="33" t="str">
        <f>all!EB131</f>
        <v>n.a.</v>
      </c>
      <c r="EC130" s="33" t="str">
        <f>all!EC131</f>
        <v>n.a.</v>
      </c>
      <c r="ED130" s="33">
        <f>all!ED131</f>
        <v>4.3274816222880623E-4</v>
      </c>
      <c r="EE130" s="33">
        <f>all!EE131</f>
        <v>1.4687384096949958E-2</v>
      </c>
      <c r="EF130" s="33">
        <f>all!EF131</f>
        <v>4.1010705945416034E-4</v>
      </c>
      <c r="EG130" s="33">
        <f>all!EG131</f>
        <v>2.0355437995486746E-5</v>
      </c>
      <c r="EH130" s="33" t="str">
        <f>all!EH131</f>
        <v>n.a.</v>
      </c>
      <c r="EI130" s="33" t="str">
        <f>all!EI131</f>
        <v>n.a.</v>
      </c>
      <c r="EJ130" s="33">
        <f>all!EJ131</f>
        <v>7.5889302711217724E-5</v>
      </c>
      <c r="EK130" s="33">
        <f>all!EK131</f>
        <v>2.8012923358604591E-4</v>
      </c>
      <c r="EL130" s="33">
        <f>all!EL131</f>
        <v>2.2581737632941039E-5</v>
      </c>
      <c r="EM130" s="33">
        <f>all!EM131</f>
        <v>9.6995895237862118E-7</v>
      </c>
      <c r="EN130" s="33">
        <f>all!EN131</f>
        <v>1.7902265321565188E-4</v>
      </c>
      <c r="EO130" s="33">
        <f>all!EO131</f>
        <v>1.247090730675801E-5</v>
      </c>
      <c r="EP130" s="33"/>
      <c r="EQ130" s="33">
        <f>all!EQ131</f>
        <v>199.87858989710821</v>
      </c>
    </row>
    <row r="131" spans="1:147" s="3" customFormat="1">
      <c r="A131" s="33" t="str">
        <f>all!A132</f>
        <v xml:space="preserve">LM64_II_py7 </v>
      </c>
      <c r="B131" s="33" t="str">
        <f>all!B132</f>
        <v>Fakos</v>
      </c>
      <c r="C131" s="33" t="str">
        <f>all!C132</f>
        <v>porphyry</v>
      </c>
      <c r="D131" s="33" t="str">
        <f>all!D132</f>
        <v>sercicitic</v>
      </c>
      <c r="E131" s="33" t="str">
        <f>all!E132</f>
        <v>pyrite</v>
      </c>
      <c r="F131" s="33">
        <f>all!F132</f>
        <v>0</v>
      </c>
      <c r="G131" s="33" t="str">
        <f>all!G132</f>
        <v>n.a.</v>
      </c>
      <c r="H131" s="33">
        <f>all!H132</f>
        <v>469154.50992603099</v>
      </c>
      <c r="I131" s="33">
        <f>all!I132</f>
        <v>60.811452880668703</v>
      </c>
      <c r="J131" s="33">
        <f>all!J132</f>
        <v>442.46794567777499</v>
      </c>
      <c r="K131" s="33">
        <f>all!K132</f>
        <v>2.9015654770108199</v>
      </c>
      <c r="L131" s="33">
        <f>all!L132</f>
        <v>4.4475223850334302</v>
      </c>
      <c r="M131" s="33" t="str">
        <f>all!M132</f>
        <v>n.a.</v>
      </c>
      <c r="N131" s="33" t="str">
        <f>all!N132</f>
        <v>n.a.</v>
      </c>
      <c r="O131" s="33">
        <f>all!O132</f>
        <v>5.0899952258878702</v>
      </c>
      <c r="P131" s="33">
        <f>all!P132</f>
        <v>66.648852776256504</v>
      </c>
      <c r="Q131" s="33">
        <f>all!Q132</f>
        <v>5.7784997520488698E-2</v>
      </c>
      <c r="R131" s="33">
        <f>all!R132</f>
        <v>0.16864712030401499</v>
      </c>
      <c r="S131" s="33" t="str">
        <f>all!S132</f>
        <v>n.a.</v>
      </c>
      <c r="T131" s="33" t="str">
        <f>all!T132</f>
        <v>n.a.</v>
      </c>
      <c r="U131" s="33">
        <f>all!U132</f>
        <v>0.33072302649204799</v>
      </c>
      <c r="V131" s="33">
        <f>all!V132</f>
        <v>6.2592589688580302</v>
      </c>
      <c r="W131" s="33">
        <f>all!W132</f>
        <v>2.2379576906860599E-2</v>
      </c>
      <c r="X131" s="33">
        <f>all!X132</f>
        <v>1.16104481413712E-2</v>
      </c>
      <c r="Y131" s="33">
        <f>all!Y132</f>
        <v>0.66913326059189304</v>
      </c>
      <c r="Z131" s="33">
        <f>all!Z132</f>
        <v>0.49177443658929898</v>
      </c>
      <c r="AA131" s="33">
        <f>all!AA132</f>
        <v>0.13743696797632959</v>
      </c>
      <c r="AB131" s="33">
        <f>all!AB132</f>
        <v>99.604752448415354</v>
      </c>
      <c r="AC131" s="33">
        <f>all!AC132</f>
        <v>0.73494244801744224</v>
      </c>
      <c r="AD131" s="33">
        <f>all!AD132</f>
        <v>11.947251457404088</v>
      </c>
      <c r="AE131" s="33">
        <f>all!AE132</f>
        <v>1.7351473652798224E-2</v>
      </c>
      <c r="AF131" s="33">
        <f>all!AF132</f>
        <v>0.49425584703337178</v>
      </c>
      <c r="AG131" s="33">
        <f>all!AG132</f>
        <v>9.5023214843889905E-4</v>
      </c>
      <c r="AH131" s="33">
        <f>all!AH132</f>
        <v>8.635798117309848E-2</v>
      </c>
      <c r="AI131" s="33">
        <f>all!AI132</f>
        <v>8.0868720165972012E-3</v>
      </c>
      <c r="AJ131" s="33">
        <f>all!AJ132</f>
        <v>1.0959917847554577</v>
      </c>
      <c r="AK131" s="33">
        <f>all!AK132</f>
        <v>1.9092535355395257E-4</v>
      </c>
      <c r="AL131" s="33">
        <f>all!AL132</f>
        <v>5.4384990133524869E-3</v>
      </c>
      <c r="AM131" s="33">
        <f>all!AM132</f>
        <v>9.5023214843889905E-4</v>
      </c>
      <c r="AN131" s="33"/>
      <c r="AO131" s="33"/>
      <c r="AP131" s="33" t="str">
        <f>all!AP132</f>
        <v>n.a.</v>
      </c>
      <c r="AQ131" s="33">
        <f>all!AQ132</f>
        <v>21.6319731742004</v>
      </c>
      <c r="AR131" s="33">
        <f>all!AR132</f>
        <v>5.2507139027797599E-2</v>
      </c>
      <c r="AS131" s="33">
        <f>all!AS132</f>
        <v>0.32689425959191498</v>
      </c>
      <c r="AT131" s="33">
        <f>all!AT132</f>
        <v>0.57562606196143096</v>
      </c>
      <c r="AU131" s="33">
        <f>all!AU132</f>
        <v>4.4475223850334302</v>
      </c>
      <c r="AV131" s="33" t="str">
        <f>all!AV132</f>
        <v>n.a.</v>
      </c>
      <c r="AW131" s="33" t="str">
        <f>all!AW132</f>
        <v>n.a.</v>
      </c>
      <c r="AX131" s="33">
        <f>all!AX132</f>
        <v>0.278344334192975</v>
      </c>
      <c r="AY131" s="33">
        <f>all!AY132</f>
        <v>1.6891449635907601</v>
      </c>
      <c r="AZ131" s="33">
        <f>all!AZ132</f>
        <v>5.7784997520488698E-2</v>
      </c>
      <c r="BA131" s="33">
        <f>all!BA132</f>
        <v>0.16864712030401499</v>
      </c>
      <c r="BB131" s="33" t="str">
        <f>all!BB132</f>
        <v>n.a.</v>
      </c>
      <c r="BC131" s="33" t="str">
        <f>all!BC132</f>
        <v>n.a.</v>
      </c>
      <c r="BD131" s="33">
        <f>all!BD132</f>
        <v>6.9462558671149296E-2</v>
      </c>
      <c r="BE131" s="33">
        <f>all!BE132</f>
        <v>0.311190593377911</v>
      </c>
      <c r="BF131" s="33">
        <f>all!BF132</f>
        <v>1.8159257625554301E-2</v>
      </c>
      <c r="BG131" s="33">
        <f>all!BG132</f>
        <v>1.16104481413712E-2</v>
      </c>
      <c r="BH131" s="33">
        <f>all!BH132</f>
        <v>8.7153446639905499E-2</v>
      </c>
      <c r="BI131" s="33">
        <f>all!BI132</f>
        <v>8.6440592451331507E-3</v>
      </c>
      <c r="BJ131" s="33"/>
      <c r="BK131" s="33" t="str">
        <f>all!BK132</f>
        <v>n.a.</v>
      </c>
      <c r="BL131" s="33">
        <f>all!BL132</f>
        <v>57023.555949669397</v>
      </c>
      <c r="BM131" s="33">
        <f>all!BM132</f>
        <v>34.061837760987501</v>
      </c>
      <c r="BN131" s="33">
        <f>all!BN132</f>
        <v>210.090216727761</v>
      </c>
      <c r="BO131" s="33">
        <f>all!BO132</f>
        <v>2.55870497610031</v>
      </c>
      <c r="BP131" s="33">
        <f>all!BP132</f>
        <v>2.6452854191303699</v>
      </c>
      <c r="BQ131" s="33" t="str">
        <f>all!BQ132</f>
        <v>n.a.</v>
      </c>
      <c r="BR131" s="33" t="str">
        <f>all!BR132</f>
        <v>n.a.</v>
      </c>
      <c r="BS131" s="33">
        <f>all!BS132</f>
        <v>3.29356313662944</v>
      </c>
      <c r="BT131" s="33">
        <f>all!BT132</f>
        <v>39.296220745755903</v>
      </c>
      <c r="BU131" s="33">
        <f>all!BU132</f>
        <v>4.3648897406840297E-2</v>
      </c>
      <c r="BV131" s="33">
        <f>all!BV132</f>
        <v>0.12845254936464201</v>
      </c>
      <c r="BW131" s="33" t="str">
        <f>all!BW132</f>
        <v>n.a.</v>
      </c>
      <c r="BX131" s="33" t="str">
        <f>all!BX132</f>
        <v>n.a.</v>
      </c>
      <c r="BY131" s="33">
        <f>all!BY132</f>
        <v>0.35087041447827499</v>
      </c>
      <c r="BZ131" s="33">
        <f>all!BZ132</f>
        <v>5.6892514628469604</v>
      </c>
      <c r="CA131" s="33">
        <f>all!CA132</f>
        <v>2.96338902772143E-2</v>
      </c>
      <c r="CB131" s="33">
        <f>all!CB132</f>
        <v>5.4295375395682199E-3</v>
      </c>
      <c r="CC131" s="33">
        <f>all!CC132</f>
        <v>0.56407328408252899</v>
      </c>
      <c r="CD131" s="33">
        <f>all!CD132</f>
        <v>0.51759479283230003</v>
      </c>
      <c r="CE131" s="33"/>
      <c r="CF131" s="33" t="str">
        <f>all!CF132</f>
        <v>n.a.</v>
      </c>
      <c r="CG131" s="33">
        <f>all!CG132</f>
        <v>469154.50992603099</v>
      </c>
      <c r="CH131" s="33">
        <f>all!CH132</f>
        <v>60.811452880668703</v>
      </c>
      <c r="CI131" s="33">
        <f>all!CI132</f>
        <v>442.46794567777499</v>
      </c>
      <c r="CJ131" s="33">
        <f>all!CJ132</f>
        <v>2.9015654770108199</v>
      </c>
      <c r="CK131" s="33">
        <f>all!CK132</f>
        <v>4.4475223850334302</v>
      </c>
      <c r="CL131" s="33" t="str">
        <f>all!CL132</f>
        <v>n.a.</v>
      </c>
      <c r="CM131" s="33" t="str">
        <f>all!CM132</f>
        <v>n.a.</v>
      </c>
      <c r="CN131" s="33">
        <f>all!CN132</f>
        <v>5.0899952258878702</v>
      </c>
      <c r="CO131" s="33">
        <f>all!CO132</f>
        <v>66.648852776256504</v>
      </c>
      <c r="CP131" s="33">
        <f>all!CP132</f>
        <v>5.7784997520488698E-2</v>
      </c>
      <c r="CQ131" s="33">
        <f>all!CQ132</f>
        <v>0.16864712030401499</v>
      </c>
      <c r="CR131" s="33" t="str">
        <f>all!CR132</f>
        <v>n.a.</v>
      </c>
      <c r="CS131" s="33" t="str">
        <f>all!CS132</f>
        <v>n.a.</v>
      </c>
      <c r="CT131" s="33">
        <f>all!CT132</f>
        <v>0.33072302649204799</v>
      </c>
      <c r="CU131" s="33">
        <f>all!CU132</f>
        <v>6.2592589688580302</v>
      </c>
      <c r="CV131" s="33">
        <f>all!CV132</f>
        <v>2.2379576906860599E-2</v>
      </c>
      <c r="CW131" s="33">
        <f>all!CW132</f>
        <v>1.16104481413712E-2</v>
      </c>
      <c r="CX131" s="33">
        <f>all!CX132</f>
        <v>0.66913326059189304</v>
      </c>
      <c r="CY131" s="33">
        <f>all!CY132</f>
        <v>0.49177443658929898</v>
      </c>
      <c r="CZ131" s="33"/>
      <c r="DA131" s="33" t="str">
        <f>all!DA132</f>
        <v>n.a.</v>
      </c>
      <c r="DB131" s="33">
        <f>all!DB132</f>
        <v>8401.0119066349889</v>
      </c>
      <c r="DC131" s="33">
        <f>all!DC132</f>
        <v>1.0318708789047379</v>
      </c>
      <c r="DD131" s="33">
        <f>all!DD132</f>
        <v>7.5386320383173411</v>
      </c>
      <c r="DE131" s="33">
        <f>all!DE132</f>
        <v>4.5660867356101406E-2</v>
      </c>
      <c r="DF131" s="33">
        <f>all!DF132</f>
        <v>6.801532933221334E-2</v>
      </c>
      <c r="DG131" s="33" t="str">
        <f>all!DG132</f>
        <v>n.a.</v>
      </c>
      <c r="DH131" s="33" t="str">
        <f>all!DH132</f>
        <v>n.a.</v>
      </c>
      <c r="DI131" s="33">
        <f>all!DI132</f>
        <v>6.7937620471104063E-2</v>
      </c>
      <c r="DJ131" s="33">
        <f>all!DJ132</f>
        <v>0.84408374843283318</v>
      </c>
      <c r="DK131" s="33">
        <f>all!DK132</f>
        <v>5.3570002577672284E-4</v>
      </c>
      <c r="DL131" s="33">
        <f>all!DL132</f>
        <v>1.5002723959756162E-3</v>
      </c>
      <c r="DM131" s="33" t="str">
        <f>all!DM132</f>
        <v>n.a.</v>
      </c>
      <c r="DN131" s="33" t="str">
        <f>all!DN132</f>
        <v>n.a.</v>
      </c>
      <c r="DO131" s="33">
        <f>all!DO132</f>
        <v>2.7161877997047305E-3</v>
      </c>
      <c r="DP131" s="33">
        <f>all!DP132</f>
        <v>4.9053753674435978E-2</v>
      </c>
      <c r="DQ131" s="33">
        <f>all!DQ132</f>
        <v>1.136212057674798E-4</v>
      </c>
      <c r="DR131" s="33">
        <f>all!DR132</f>
        <v>5.6807225156708992E-5</v>
      </c>
      <c r="DS131" s="33">
        <f>all!DS132</f>
        <v>3.2294076283392523E-3</v>
      </c>
      <c r="DT131" s="33">
        <f>all!DT132</f>
        <v>2.3532086437458816E-3</v>
      </c>
      <c r="DU131" s="33"/>
      <c r="DV131" s="33" t="str">
        <f>all!DV132</f>
        <v>n.a.</v>
      </c>
      <c r="DW131" s="33">
        <f>all!DW132</f>
        <v>99.872953627644904</v>
      </c>
      <c r="DX131" s="33">
        <f>all!DX132</f>
        <v>1.2267092772143086E-2</v>
      </c>
      <c r="DY131" s="33">
        <f>all!DY132</f>
        <v>8.9620804772828966E-2</v>
      </c>
      <c r="DZ131" s="33">
        <f>all!DZ132</f>
        <v>5.4282576179332843E-4</v>
      </c>
      <c r="EA131" s="33">
        <f>all!EA132</f>
        <v>8.0858019341696413E-4</v>
      </c>
      <c r="EB131" s="33" t="str">
        <f>all!EB132</f>
        <v>n.a.</v>
      </c>
      <c r="EC131" s="33" t="str">
        <f>all!EC132</f>
        <v>n.a.</v>
      </c>
      <c r="ED131" s="33">
        <f>all!ED132</f>
        <v>8.0765637452844495E-4</v>
      </c>
      <c r="EE131" s="33">
        <f>all!EE132</f>
        <v>1.0034640826839121E-2</v>
      </c>
      <c r="EF131" s="33">
        <f>all!EF132</f>
        <v>6.3685118444448112E-6</v>
      </c>
      <c r="EG131" s="33">
        <f>all!EG132</f>
        <v>1.7835546133885343E-5</v>
      </c>
      <c r="EH131" s="33" t="str">
        <f>all!EH132</f>
        <v>n.a.</v>
      </c>
      <c r="EI131" s="33" t="str">
        <f>all!EI132</f>
        <v>n.a.</v>
      </c>
      <c r="EJ131" s="33">
        <f>all!EJ132</f>
        <v>3.2290597987325507E-5</v>
      </c>
      <c r="EK131" s="33">
        <f>all!EK132</f>
        <v>5.8316109064428213E-4</v>
      </c>
      <c r="EL131" s="33">
        <f>all!EL132</f>
        <v>1.3507522118580004E-6</v>
      </c>
      <c r="EM131" s="33">
        <f>all!EM132</f>
        <v>6.7533595081686924E-7</v>
      </c>
      <c r="EN131" s="33">
        <f>all!EN132</f>
        <v>3.8391860634688453E-5</v>
      </c>
      <c r="EO131" s="33">
        <f>all!EO132</f>
        <v>2.7975427289585071E-5</v>
      </c>
      <c r="EP131" s="33"/>
      <c r="EQ131" s="33">
        <f>all!EQ132</f>
        <v>199.74590725528981</v>
      </c>
    </row>
    <row r="132" spans="1:147" s="3" customFormat="1">
      <c r="A132" s="33" t="str">
        <f>all!A133</f>
        <v xml:space="preserve">LM64_II_py6 </v>
      </c>
      <c r="B132" s="33" t="str">
        <f>all!B133</f>
        <v>Fakos</v>
      </c>
      <c r="C132" s="33" t="str">
        <f>all!C133</f>
        <v>porphyry</v>
      </c>
      <c r="D132" s="33" t="str">
        <f>all!D133</f>
        <v>sercicitic</v>
      </c>
      <c r="E132" s="33" t="str">
        <f>all!E133</f>
        <v>pyrite</v>
      </c>
      <c r="F132" s="33">
        <f>all!F133</f>
        <v>0</v>
      </c>
      <c r="G132" s="33" t="str">
        <f>all!G133</f>
        <v>n.a.</v>
      </c>
      <c r="H132" s="33">
        <f>all!H133</f>
        <v>495109.55237523402</v>
      </c>
      <c r="I132" s="33">
        <f>all!I133</f>
        <v>47.419266527083003</v>
      </c>
      <c r="J132" s="33">
        <f>all!J133</f>
        <v>201.72637040599599</v>
      </c>
      <c r="K132" s="33">
        <f>all!K133</f>
        <v>1909.20928168316</v>
      </c>
      <c r="L132" s="33">
        <f>all!L133</f>
        <v>3.9816001750460499</v>
      </c>
      <c r="M132" s="33" t="str">
        <f>all!M133</f>
        <v>n.a.</v>
      </c>
      <c r="N132" s="33" t="str">
        <f>all!N133</f>
        <v>n.a.</v>
      </c>
      <c r="O132" s="33">
        <f>all!O133</f>
        <v>2663.8806022123999</v>
      </c>
      <c r="P132" s="33">
        <f>all!P133</f>
        <v>38.796018481989101</v>
      </c>
      <c r="Q132" s="33">
        <f>all!Q133</f>
        <v>0.87790008302568501</v>
      </c>
      <c r="R132" s="33">
        <f>all!R133</f>
        <v>0.22921726903981099</v>
      </c>
      <c r="S132" s="33" t="str">
        <f>all!S133</f>
        <v>n.a.</v>
      </c>
      <c r="T132" s="33" t="str">
        <f>all!T133</f>
        <v>n.a.</v>
      </c>
      <c r="U132" s="33">
        <f>all!U133</f>
        <v>15.8525697151744</v>
      </c>
      <c r="V132" s="33">
        <f>all!V133</f>
        <v>43.824746714531202</v>
      </c>
      <c r="W132" s="33">
        <f>all!W133</f>
        <v>0.53496469930200496</v>
      </c>
      <c r="X132" s="33">
        <f>all!X133</f>
        <v>8.9407237480084695E-2</v>
      </c>
      <c r="Y132" s="33">
        <f>all!Y133</f>
        <v>68.085717063218198</v>
      </c>
      <c r="Z132" s="33">
        <f>all!Z133</f>
        <v>19.581859267720301</v>
      </c>
      <c r="AA132" s="33">
        <f>all!AA133</f>
        <v>0.23506726677155115</v>
      </c>
      <c r="AB132" s="33">
        <f>all!AB133</f>
        <v>0.56981141060711238</v>
      </c>
      <c r="AC132" s="33">
        <f>all!AC133</f>
        <v>0.28760597835135332</v>
      </c>
      <c r="AD132" s="33">
        <f>all!AD133</f>
        <v>1.7800822787515502E-2</v>
      </c>
      <c r="AE132" s="33">
        <f>all!AE133</f>
        <v>1.3131570223027728E-3</v>
      </c>
      <c r="AF132" s="33">
        <f>all!AF133</f>
        <v>0.23283252933144771</v>
      </c>
      <c r="AG132" s="33">
        <f>all!AG133</f>
        <v>1.85135736446763E-2</v>
      </c>
      <c r="AH132" s="33">
        <f>all!AH133</f>
        <v>1.289404181805924E-2</v>
      </c>
      <c r="AI132" s="33">
        <f>all!AI133</f>
        <v>0.41295154273498375</v>
      </c>
      <c r="AJ132" s="33">
        <f>all!AJ133</f>
        <v>0.81814885221455658</v>
      </c>
      <c r="AK132" s="33">
        <f>all!AK133</f>
        <v>1.885462260978261E-3</v>
      </c>
      <c r="AL132" s="33">
        <f>all!AL133</f>
        <v>0.33430651454974269</v>
      </c>
      <c r="AM132" s="33">
        <f>all!AM133</f>
        <v>1.85135736446763E-2</v>
      </c>
      <c r="AN132" s="33"/>
      <c r="AO132" s="33"/>
      <c r="AP132" s="33" t="str">
        <f>all!AP133</f>
        <v>n.a.</v>
      </c>
      <c r="AQ132" s="33">
        <f>all!AQ133</f>
        <v>19.8952915351773</v>
      </c>
      <c r="AR132" s="33">
        <f>all!AR133</f>
        <v>3.2467211327279102E-2</v>
      </c>
      <c r="AS132" s="33">
        <f>all!AS133</f>
        <v>0.28815503385653901</v>
      </c>
      <c r="AT132" s="33">
        <f>all!AT133</f>
        <v>0.67295179571235897</v>
      </c>
      <c r="AU132" s="33">
        <f>all!AU133</f>
        <v>3.9816001750460499</v>
      </c>
      <c r="AV132" s="33" t="str">
        <f>all!AV133</f>
        <v>n.a.</v>
      </c>
      <c r="AW132" s="33" t="str">
        <f>all!AW133</f>
        <v>n.a.</v>
      </c>
      <c r="AX132" s="33">
        <f>all!AX133</f>
        <v>0.28964591747263801</v>
      </c>
      <c r="AY132" s="33">
        <f>all!AY133</f>
        <v>1.46672520335423</v>
      </c>
      <c r="AZ132" s="33">
        <f>all!AZ133</f>
        <v>4.2793380987564002E-2</v>
      </c>
      <c r="BA132" s="33">
        <f>all!BA133</f>
        <v>0.22921726903981099</v>
      </c>
      <c r="BB132" s="33" t="str">
        <f>all!BB133</f>
        <v>n.a.</v>
      </c>
      <c r="BC132" s="33" t="str">
        <f>all!BC133</f>
        <v>n.a.</v>
      </c>
      <c r="BD132" s="33">
        <f>all!BD133</f>
        <v>7.6712362452676097E-2</v>
      </c>
      <c r="BE132" s="33">
        <f>all!BE133</f>
        <v>0.25155487917394298</v>
      </c>
      <c r="BF132" s="33">
        <f>all!BF133</f>
        <v>1.6627464230854899E-2</v>
      </c>
      <c r="BG132" s="33">
        <f>all!BG133</f>
        <v>1.1014681894318E-2</v>
      </c>
      <c r="BH132" s="33">
        <f>all!BH133</f>
        <v>6.7733290226059104E-2</v>
      </c>
      <c r="BI132" s="33">
        <f>all!BI133</f>
        <v>1.0898948608718199E-2</v>
      </c>
      <c r="BJ132" s="33"/>
      <c r="BK132" s="33" t="str">
        <f>all!BK133</f>
        <v>n.a.</v>
      </c>
      <c r="BL132" s="33">
        <f>all!BL133</f>
        <v>72288.8580402402</v>
      </c>
      <c r="BM132" s="33">
        <f>all!BM133</f>
        <v>7.5989263096580002</v>
      </c>
      <c r="BN132" s="33">
        <f>all!BN133</f>
        <v>40.955425758575203</v>
      </c>
      <c r="BO132" s="33">
        <f>all!BO133</f>
        <v>586.96272452074697</v>
      </c>
      <c r="BP132" s="33">
        <f>all!BP133</f>
        <v>6.6663097101503004</v>
      </c>
      <c r="BQ132" s="33" t="str">
        <f>all!BQ133</f>
        <v>n.a.</v>
      </c>
      <c r="BR132" s="33" t="str">
        <f>all!BR133</f>
        <v>n.a.</v>
      </c>
      <c r="BS132" s="33">
        <f>all!BS133</f>
        <v>595.82002039600195</v>
      </c>
      <c r="BT132" s="33">
        <f>all!BT133</f>
        <v>4.6190172529279501</v>
      </c>
      <c r="BU132" s="33">
        <f>all!BU133</f>
        <v>0.94839898206997097</v>
      </c>
      <c r="BV132" s="33">
        <f>all!BV133</f>
        <v>6.7302339993659102E-2</v>
      </c>
      <c r="BW132" s="33" t="str">
        <f>all!BW133</f>
        <v>n.a.</v>
      </c>
      <c r="BX132" s="33" t="str">
        <f>all!BX133</f>
        <v>n.a.</v>
      </c>
      <c r="BY132" s="33">
        <f>all!BY133</f>
        <v>1.66833647265059</v>
      </c>
      <c r="BZ132" s="33">
        <f>all!BZ133</f>
        <v>24.270504099004199</v>
      </c>
      <c r="CA132" s="33">
        <f>all!CA133</f>
        <v>0.12790962829983599</v>
      </c>
      <c r="CB132" s="33">
        <f>all!CB133</f>
        <v>4.1837081681543299E-2</v>
      </c>
      <c r="CC132" s="33">
        <f>all!CC133</f>
        <v>27.7172080339503</v>
      </c>
      <c r="CD132" s="33">
        <f>all!CD133</f>
        <v>26.804472879139599</v>
      </c>
      <c r="CE132" s="33"/>
      <c r="CF132" s="33" t="str">
        <f>all!CF133</f>
        <v>n.a.</v>
      </c>
      <c r="CG132" s="33">
        <f>all!CG133</f>
        <v>495109.55237523402</v>
      </c>
      <c r="CH132" s="33">
        <f>all!CH133</f>
        <v>47.419266527083003</v>
      </c>
      <c r="CI132" s="33">
        <f>all!CI133</f>
        <v>201.72637040599599</v>
      </c>
      <c r="CJ132" s="33">
        <f>all!CJ133</f>
        <v>1909.20928168316</v>
      </c>
      <c r="CK132" s="33">
        <f>all!CK133</f>
        <v>3.9816001750460499</v>
      </c>
      <c r="CL132" s="33" t="str">
        <f>all!CL133</f>
        <v>n.a.</v>
      </c>
      <c r="CM132" s="33" t="str">
        <f>all!CM133</f>
        <v>n.a.</v>
      </c>
      <c r="CN132" s="33">
        <f>all!CN133</f>
        <v>2663.8806022123999</v>
      </c>
      <c r="CO132" s="33">
        <f>all!CO133</f>
        <v>38.796018481989101</v>
      </c>
      <c r="CP132" s="33">
        <f>all!CP133</f>
        <v>0.87790008302568501</v>
      </c>
      <c r="CQ132" s="33">
        <f>all!CQ133</f>
        <v>0.22921726903981099</v>
      </c>
      <c r="CR132" s="33" t="str">
        <f>all!CR133</f>
        <v>n.a.</v>
      </c>
      <c r="CS132" s="33" t="str">
        <f>all!CS133</f>
        <v>n.a.</v>
      </c>
      <c r="CT132" s="33">
        <f>all!CT133</f>
        <v>15.8525697151744</v>
      </c>
      <c r="CU132" s="33">
        <f>all!CU133</f>
        <v>43.824746714531202</v>
      </c>
      <c r="CV132" s="33">
        <f>all!CV133</f>
        <v>0.53496469930200496</v>
      </c>
      <c r="CW132" s="33">
        <f>all!CW133</f>
        <v>8.9407237480084695E-2</v>
      </c>
      <c r="CX132" s="33">
        <f>all!CX133</f>
        <v>68.085717063218198</v>
      </c>
      <c r="CY132" s="33">
        <f>all!CY133</f>
        <v>19.581859267720301</v>
      </c>
      <c r="CZ132" s="33"/>
      <c r="DA132" s="33" t="str">
        <f>all!DA133</f>
        <v>n.a.</v>
      </c>
      <c r="DB132" s="33">
        <f>all!DB133</f>
        <v>8865.7812225845464</v>
      </c>
      <c r="DC132" s="33">
        <f>all!DC133</f>
        <v>0.8046273836663036</v>
      </c>
      <c r="DD132" s="33">
        <f>all!DD133</f>
        <v>3.4369515210568138</v>
      </c>
      <c r="DE132" s="33">
        <f>all!DE133</f>
        <v>30.044523363912127</v>
      </c>
      <c r="DF132" s="33">
        <f>all!DF133</f>
        <v>6.0890047026243309E-2</v>
      </c>
      <c r="DG132" s="33" t="str">
        <f>all!DG133</f>
        <v>n.a.</v>
      </c>
      <c r="DH132" s="33" t="str">
        <f>all!DH133</f>
        <v>n.a.</v>
      </c>
      <c r="DI132" s="33">
        <f>all!DI133</f>
        <v>35.555575457710461</v>
      </c>
      <c r="DJ132" s="33">
        <f>all!DJ133</f>
        <v>0.49133762008598159</v>
      </c>
      <c r="DK132" s="33">
        <f>all!DK133</f>
        <v>8.1386366234505163E-3</v>
      </c>
      <c r="DL132" s="33">
        <f>all!DL133</f>
        <v>2.0390999905686366E-3</v>
      </c>
      <c r="DM132" s="33" t="str">
        <f>all!DM133</f>
        <v>n.a.</v>
      </c>
      <c r="DN132" s="33" t="str">
        <f>all!DN133</f>
        <v>n.a.</v>
      </c>
      <c r="DO132" s="33">
        <f>all!DO133</f>
        <v>0.13019521776588699</v>
      </c>
      <c r="DP132" s="33">
        <f>all!DP133</f>
        <v>0.34345412785682761</v>
      </c>
      <c r="DQ132" s="33">
        <f>all!DQ133</f>
        <v>2.7160180208365579E-3</v>
      </c>
      <c r="DR132" s="33">
        <f>all!DR133</f>
        <v>4.3744883990073897E-4</v>
      </c>
      <c r="DS132" s="33">
        <f>all!DS133</f>
        <v>0.32859902057537743</v>
      </c>
      <c r="DT132" s="33">
        <f>all!DT133</f>
        <v>9.3701902866289655E-2</v>
      </c>
      <c r="DU132" s="33"/>
      <c r="DV132" s="33" t="str">
        <f>all!DV133</f>
        <v>n.a.</v>
      </c>
      <c r="DW132" s="33">
        <f>all!DW133</f>
        <v>99.190722181025038</v>
      </c>
      <c r="DX132" s="33">
        <f>all!DX133</f>
        <v>9.002204009859691E-3</v>
      </c>
      <c r="DY132" s="33">
        <f>all!DY133</f>
        <v>3.8452753899042742E-2</v>
      </c>
      <c r="DZ132" s="33">
        <f>all!DZ133</f>
        <v>0.33613935368262515</v>
      </c>
      <c r="EA132" s="33">
        <f>all!EA133</f>
        <v>6.8124033139732186E-4</v>
      </c>
      <c r="EB132" s="33" t="str">
        <f>all!EB133</f>
        <v>n.a.</v>
      </c>
      <c r="EC132" s="33" t="str">
        <f>all!EC133</f>
        <v>n.a.</v>
      </c>
      <c r="ED132" s="33">
        <f>all!ED133</f>
        <v>0.39779722944529244</v>
      </c>
      <c r="EE132" s="33">
        <f>all!EE133</f>
        <v>5.4971053477932659E-3</v>
      </c>
      <c r="EF132" s="33">
        <f>all!EF133</f>
        <v>9.105539872702373E-5</v>
      </c>
      <c r="EG132" s="33">
        <f>all!EG133</f>
        <v>2.2813533921702366E-5</v>
      </c>
      <c r="EH132" s="33" t="str">
        <f>all!EH133</f>
        <v>n.a.</v>
      </c>
      <c r="EI132" s="33" t="str">
        <f>all!EI133</f>
        <v>n.a.</v>
      </c>
      <c r="EJ132" s="33">
        <f>all!EJ133</f>
        <v>1.4566294103690307E-3</v>
      </c>
      <c r="EK132" s="33">
        <f>all!EK133</f>
        <v>3.8425788007705338E-3</v>
      </c>
      <c r="EL132" s="33">
        <f>all!EL133</f>
        <v>3.0386920473198873E-5</v>
      </c>
      <c r="EM132" s="33">
        <f>all!EM133</f>
        <v>4.8941954755744157E-6</v>
      </c>
      <c r="EN132" s="33">
        <f>all!EN133</f>
        <v>3.6763792541845987E-3</v>
      </c>
      <c r="EO132" s="33">
        <f>all!EO133</f>
        <v>1.0483407137734497E-3</v>
      </c>
      <c r="EP132" s="33"/>
      <c r="EQ132" s="33">
        <f>all!EQ133</f>
        <v>198.38144436205008</v>
      </c>
    </row>
    <row r="133" spans="1:147" s="3" customFormat="1">
      <c r="A133" s="33" t="str">
        <f>all!A134</f>
        <v xml:space="preserve">LM64_II_py2.3 </v>
      </c>
      <c r="B133" s="33" t="str">
        <f>all!B134</f>
        <v>Fakos</v>
      </c>
      <c r="C133" s="33" t="str">
        <f>all!C134</f>
        <v>porphyry</v>
      </c>
      <c r="D133" s="33" t="str">
        <f>all!D134</f>
        <v>sercicitic</v>
      </c>
      <c r="E133" s="33" t="str">
        <f>all!E134</f>
        <v>pyrite</v>
      </c>
      <c r="F133" s="33">
        <f>all!F134</f>
        <v>0</v>
      </c>
      <c r="G133" s="33" t="str">
        <f>all!G134</f>
        <v>n.a.</v>
      </c>
      <c r="H133" s="33">
        <f>all!H134</f>
        <v>462390.33356207202</v>
      </c>
      <c r="I133" s="33">
        <f>all!I134</f>
        <v>16.331738224877899</v>
      </c>
      <c r="J133" s="33">
        <f>all!J134</f>
        <v>111.522802905589</v>
      </c>
      <c r="K133" s="33">
        <f>all!K134</f>
        <v>4.1490574408116299</v>
      </c>
      <c r="L133" s="33">
        <f>all!L134</f>
        <v>5.0812308554669796</v>
      </c>
      <c r="M133" s="33" t="str">
        <f>all!M134</f>
        <v>n.a.</v>
      </c>
      <c r="N133" s="33" t="str">
        <f>all!N134</f>
        <v>n.a.</v>
      </c>
      <c r="O133" s="33">
        <f>all!O134</f>
        <v>0.67647791942884605</v>
      </c>
      <c r="P133" s="33">
        <f>all!P134</f>
        <v>48.065436291027297</v>
      </c>
      <c r="Q133" s="33">
        <f>all!Q134</f>
        <v>2.0032244795723999</v>
      </c>
      <c r="R133" s="33">
        <f>all!R134</f>
        <v>0.266200243389139</v>
      </c>
      <c r="S133" s="33" t="str">
        <f>all!S134</f>
        <v>n.a.</v>
      </c>
      <c r="T133" s="33" t="str">
        <f>all!T134</f>
        <v>n.a.</v>
      </c>
      <c r="U133" s="33">
        <f>all!U134</f>
        <v>0.17774334017711599</v>
      </c>
      <c r="V133" s="33">
        <f>all!V134</f>
        <v>25.373540816962102</v>
      </c>
      <c r="W133" s="33">
        <f>all!W134</f>
        <v>1.1320784554607399</v>
      </c>
      <c r="X133" s="33">
        <f>all!X134</f>
        <v>3.4673621904378803E-2</v>
      </c>
      <c r="Y133" s="33">
        <f>all!Y134</f>
        <v>4.3062846799728396</v>
      </c>
      <c r="Z133" s="33">
        <f>all!Z134</f>
        <v>4.9495850096415399</v>
      </c>
      <c r="AA133" s="33">
        <f>all!AA134</f>
        <v>0.14644303944462131</v>
      </c>
      <c r="AB133" s="33">
        <f>all!AB134</f>
        <v>11.161695025543562</v>
      </c>
      <c r="AC133" s="33">
        <f>all!AC134</f>
        <v>1.1493863916290732</v>
      </c>
      <c r="AD133" s="33">
        <f>all!AD134</f>
        <v>24.142307909572086</v>
      </c>
      <c r="AE133" s="33">
        <f>all!AE134</f>
        <v>8.0518647700266524E-3</v>
      </c>
      <c r="AF133" s="33">
        <f>all!AF134</f>
        <v>4.1275334397594225E-2</v>
      </c>
      <c r="AG133" s="33">
        <f>all!AG134</f>
        <v>0.12265837548883297</v>
      </c>
      <c r="AH133" s="33">
        <f>all!AH134</f>
        <v>0.46518626343696223</v>
      </c>
      <c r="AI133" s="33">
        <f>all!AI134</f>
        <v>0.3030654141946697</v>
      </c>
      <c r="AJ133" s="33">
        <f>all!AJ134</f>
        <v>2.9430692329987211</v>
      </c>
      <c r="AK133" s="33">
        <f>all!AK134</f>
        <v>2.1230821500408926E-3</v>
      </c>
      <c r="AL133" s="33">
        <f>all!AL134</f>
        <v>1.0883308177592643E-2</v>
      </c>
      <c r="AM133" s="33">
        <f>all!AM134</f>
        <v>0.12265837548883297</v>
      </c>
      <c r="AN133" s="33"/>
      <c r="AO133" s="33"/>
      <c r="AP133" s="33" t="str">
        <f>all!AP134</f>
        <v>n.a.</v>
      </c>
      <c r="AQ133" s="33">
        <f>all!AQ134</f>
        <v>28.351444651086901</v>
      </c>
      <c r="AR133" s="33">
        <f>all!AR134</f>
        <v>4.3904203825465997E-2</v>
      </c>
      <c r="AS133" s="33">
        <f>all!AS134</f>
        <v>0.44547270742516099</v>
      </c>
      <c r="AT133" s="33">
        <f>all!AT134</f>
        <v>0.682152158768769</v>
      </c>
      <c r="AU133" s="33">
        <f>all!AU134</f>
        <v>5.0812308554669796</v>
      </c>
      <c r="AV133" s="33" t="str">
        <f>all!AV134</f>
        <v>n.a.</v>
      </c>
      <c r="AW133" s="33" t="str">
        <f>all!AW134</f>
        <v>n.a.</v>
      </c>
      <c r="AX133" s="33">
        <f>all!AX134</f>
        <v>0.34566424575322102</v>
      </c>
      <c r="AY133" s="33">
        <f>all!AY134</f>
        <v>1.6962464192859099</v>
      </c>
      <c r="AZ133" s="33">
        <f>all!AZ134</f>
        <v>2.8932276161367201E-2</v>
      </c>
      <c r="BA133" s="33">
        <f>all!BA134</f>
        <v>0.266200243389139</v>
      </c>
      <c r="BB133" s="33" t="str">
        <f>all!BB134</f>
        <v>n.a.</v>
      </c>
      <c r="BC133" s="33" t="str">
        <f>all!BC134</f>
        <v>n.a.</v>
      </c>
      <c r="BD133" s="33">
        <f>all!BD134</f>
        <v>7.0955973223206806E-2</v>
      </c>
      <c r="BE133" s="33">
        <f>all!BE134</f>
        <v>0.39344476494658998</v>
      </c>
      <c r="BF133" s="33">
        <f>all!BF134</f>
        <v>1.5382591833305899E-2</v>
      </c>
      <c r="BG133" s="33">
        <f>all!BG134</f>
        <v>1.4226508949591401E-2</v>
      </c>
      <c r="BH133" s="33">
        <f>all!BH134</f>
        <v>5.2735380618111297E-2</v>
      </c>
      <c r="BI133" s="33">
        <f>all!BI134</f>
        <v>1.19596643528298E-2</v>
      </c>
      <c r="BJ133" s="33"/>
      <c r="BK133" s="33" t="str">
        <f>all!BK134</f>
        <v>n.a.</v>
      </c>
      <c r="BL133" s="33">
        <f>all!BL134</f>
        <v>47119.594643728698</v>
      </c>
      <c r="BM133" s="33">
        <f>all!BM134</f>
        <v>3.4200797817230102</v>
      </c>
      <c r="BN133" s="33">
        <f>all!BN134</f>
        <v>15.6865601392445</v>
      </c>
      <c r="BO133" s="33">
        <f>all!BO134</f>
        <v>1.0569523603822799</v>
      </c>
      <c r="BP133" s="33">
        <f>all!BP134</f>
        <v>2.0829334056308699</v>
      </c>
      <c r="BQ133" s="33" t="str">
        <f>all!BQ134</f>
        <v>n.a.</v>
      </c>
      <c r="BR133" s="33" t="str">
        <f>all!BR134</f>
        <v>n.a.</v>
      </c>
      <c r="BS133" s="33">
        <f>all!BS134</f>
        <v>0.44434778142769799</v>
      </c>
      <c r="BT133" s="33">
        <f>all!BT134</f>
        <v>8.5387624742186397</v>
      </c>
      <c r="BU133" s="33">
        <f>all!BU134</f>
        <v>1.33981754812153</v>
      </c>
      <c r="BV133" s="33">
        <f>all!BV134</f>
        <v>9.8962147920846205E-2</v>
      </c>
      <c r="BW133" s="33" t="str">
        <f>all!BW134</f>
        <v>n.a.</v>
      </c>
      <c r="BX133" s="33" t="str">
        <f>all!BX134</f>
        <v>n.a.</v>
      </c>
      <c r="BY133" s="33">
        <f>all!BY134</f>
        <v>0.12759540764400901</v>
      </c>
      <c r="BZ133" s="33">
        <f>all!BZ134</f>
        <v>10.302004215661301</v>
      </c>
      <c r="CA133" s="33">
        <f>all!CA134</f>
        <v>0.61462853511878901</v>
      </c>
      <c r="CB133" s="33">
        <f>all!CB134</f>
        <v>2.09278431806991E-2</v>
      </c>
      <c r="CC133" s="33">
        <f>all!CC134</f>
        <v>1.35244625690853</v>
      </c>
      <c r="CD133" s="33">
        <f>all!CD134</f>
        <v>1.6573504240583199</v>
      </c>
      <c r="CE133" s="33"/>
      <c r="CF133" s="33" t="str">
        <f>all!CF134</f>
        <v>n.a.</v>
      </c>
      <c r="CG133" s="33">
        <f>all!CG134</f>
        <v>462390.33356207202</v>
      </c>
      <c r="CH133" s="33">
        <f>all!CH134</f>
        <v>16.331738224877899</v>
      </c>
      <c r="CI133" s="33">
        <f>all!CI134</f>
        <v>111.522802905589</v>
      </c>
      <c r="CJ133" s="33">
        <f>all!CJ134</f>
        <v>4.1490574408116299</v>
      </c>
      <c r="CK133" s="33">
        <f>all!CK134</f>
        <v>5.0812308554669796</v>
      </c>
      <c r="CL133" s="33" t="str">
        <f>all!CL134</f>
        <v>n.a.</v>
      </c>
      <c r="CM133" s="33" t="str">
        <f>all!CM134</f>
        <v>n.a.</v>
      </c>
      <c r="CN133" s="33">
        <f>all!CN134</f>
        <v>0.67647791942884605</v>
      </c>
      <c r="CO133" s="33">
        <f>all!CO134</f>
        <v>48.065436291027297</v>
      </c>
      <c r="CP133" s="33">
        <f>all!CP134</f>
        <v>2.0032244795723999</v>
      </c>
      <c r="CQ133" s="33">
        <f>all!CQ134</f>
        <v>0.266200243389139</v>
      </c>
      <c r="CR133" s="33" t="str">
        <f>all!CR134</f>
        <v>n.a.</v>
      </c>
      <c r="CS133" s="33" t="str">
        <f>all!CS134</f>
        <v>n.a.</v>
      </c>
      <c r="CT133" s="33">
        <f>all!CT134</f>
        <v>0.17774334017711599</v>
      </c>
      <c r="CU133" s="33">
        <f>all!CU134</f>
        <v>25.373540816962102</v>
      </c>
      <c r="CV133" s="33">
        <f>all!CV134</f>
        <v>1.1320784554607399</v>
      </c>
      <c r="CW133" s="33">
        <f>all!CW134</f>
        <v>3.4673621904378803E-2</v>
      </c>
      <c r="CX133" s="33">
        <f>all!CX134</f>
        <v>4.3062846799728396</v>
      </c>
      <c r="CY133" s="33">
        <f>all!CY134</f>
        <v>4.9495850096415399</v>
      </c>
      <c r="CZ133" s="33"/>
      <c r="DA133" s="33" t="str">
        <f>all!DA134</f>
        <v>n.a.</v>
      </c>
      <c r="DB133" s="33">
        <f>all!DB134</f>
        <v>8279.8877887379713</v>
      </c>
      <c r="DC133" s="33">
        <f>all!DC134</f>
        <v>0.27712288192186918</v>
      </c>
      <c r="DD133" s="33">
        <f>all!DD134</f>
        <v>1.9000910307732899</v>
      </c>
      <c r="DE133" s="33">
        <f>all!DE134</f>
        <v>6.5292188978246152E-2</v>
      </c>
      <c r="DF133" s="33">
        <f>all!DF134</f>
        <v>7.7706543133001682E-2</v>
      </c>
      <c r="DG133" s="33" t="str">
        <f>all!DG134</f>
        <v>n.a.</v>
      </c>
      <c r="DH133" s="33" t="str">
        <f>all!DH134</f>
        <v>n.a.</v>
      </c>
      <c r="DI133" s="33">
        <f>all!DI134</f>
        <v>9.0291440576395331E-3</v>
      </c>
      <c r="DJ133" s="33">
        <f>all!DJ134</f>
        <v>0.60873146265232148</v>
      </c>
      <c r="DK133" s="33">
        <f>all!DK134</f>
        <v>1.8571038355811999E-2</v>
      </c>
      <c r="DL133" s="33">
        <f>all!DL134</f>
        <v>2.3680978141742267E-3</v>
      </c>
      <c r="DM133" s="33" t="str">
        <f>all!DM134</f>
        <v>n.a.</v>
      </c>
      <c r="DN133" s="33" t="str">
        <f>all!DN134</f>
        <v>n.a.</v>
      </c>
      <c r="DO133" s="33">
        <f>all!DO134</f>
        <v>1.459784331283804E-3</v>
      </c>
      <c r="DP133" s="33">
        <f>all!DP134</f>
        <v>0.1988522007598911</v>
      </c>
      <c r="DQ133" s="33">
        <f>all!DQ134</f>
        <v>5.7475670638529224E-3</v>
      </c>
      <c r="DR133" s="33">
        <f>all!DR134</f>
        <v>1.696499758266884E-4</v>
      </c>
      <c r="DS133" s="33">
        <f>all!DS134</f>
        <v>2.0783227219946139E-2</v>
      </c>
      <c r="DT133" s="33">
        <f>all!DT134</f>
        <v>2.3684448318265761E-2</v>
      </c>
      <c r="DU133" s="33"/>
      <c r="DV133" s="33" t="str">
        <f>all!DV134</f>
        <v>n.a.</v>
      </c>
      <c r="DW133" s="33">
        <f>all!DW134</f>
        <v>99.948810452617181</v>
      </c>
      <c r="DX133" s="33">
        <f>all!DX134</f>
        <v>3.3452267837453006E-3</v>
      </c>
      <c r="DY133" s="33">
        <f>all!DY134</f>
        <v>2.2936523190059326E-2</v>
      </c>
      <c r="DZ133" s="33">
        <f>all!DZ134</f>
        <v>7.8816003148007223E-4</v>
      </c>
      <c r="EA133" s="33">
        <f>all!EA134</f>
        <v>9.3801712640266468E-4</v>
      </c>
      <c r="EB133" s="33" t="str">
        <f>all!EB134</f>
        <v>n.a.</v>
      </c>
      <c r="EC133" s="33" t="str">
        <f>all!EC134</f>
        <v>n.a.</v>
      </c>
      <c r="ED133" s="33">
        <f>all!ED134</f>
        <v>1.0899328964262945E-4</v>
      </c>
      <c r="EE133" s="33">
        <f>all!EE134</f>
        <v>7.3481654739254477E-3</v>
      </c>
      <c r="EF133" s="33">
        <f>all!EF134</f>
        <v>2.2417612893957511E-4</v>
      </c>
      <c r="EG133" s="33">
        <f>all!EG134</f>
        <v>2.8585962225731221E-5</v>
      </c>
      <c r="EH133" s="33" t="str">
        <f>all!EH134</f>
        <v>n.a.</v>
      </c>
      <c r="EI133" s="33" t="str">
        <f>all!EI134</f>
        <v>n.a.</v>
      </c>
      <c r="EJ133" s="33">
        <f>all!EJ134</f>
        <v>1.7621459511521257E-5</v>
      </c>
      <c r="EK133" s="33">
        <f>all!EK134</f>
        <v>2.4003997915128155E-3</v>
      </c>
      <c r="EL133" s="33">
        <f>all!EL134</f>
        <v>6.9380468152008767E-5</v>
      </c>
      <c r="EM133" s="33">
        <f>all!EM134</f>
        <v>2.0478916755678961E-6</v>
      </c>
      <c r="EN133" s="33">
        <f>all!EN134</f>
        <v>2.5088007120404324E-4</v>
      </c>
      <c r="EO133" s="33">
        <f>all!EO134</f>
        <v>2.8590151171577265E-4</v>
      </c>
      <c r="EP133" s="33"/>
      <c r="EQ133" s="33">
        <f>all!EQ134</f>
        <v>199.89762090523436</v>
      </c>
    </row>
    <row r="134" spans="1:147" s="3" customFormat="1">
      <c r="A134" s="33" t="str">
        <f>all!A135</f>
        <v xml:space="preserve">LM64_II_py2.2 </v>
      </c>
      <c r="B134" s="33" t="str">
        <f>all!B135</f>
        <v>Fakos</v>
      </c>
      <c r="C134" s="33" t="str">
        <f>all!C135</f>
        <v>porphyry</v>
      </c>
      <c r="D134" s="33" t="str">
        <f>all!D135</f>
        <v>sercicitic</v>
      </c>
      <c r="E134" s="33" t="str">
        <f>all!E135</f>
        <v>pyrite</v>
      </c>
      <c r="F134" s="33">
        <f>all!F135</f>
        <v>0</v>
      </c>
      <c r="G134" s="33" t="str">
        <f>all!G135</f>
        <v>n.a.</v>
      </c>
      <c r="H134" s="33">
        <f>all!H135</f>
        <v>474417.89881106</v>
      </c>
      <c r="I134" s="33">
        <f>all!I135</f>
        <v>188.69984162114801</v>
      </c>
      <c r="J134" s="33">
        <f>all!J135</f>
        <v>555.19005508836801</v>
      </c>
      <c r="K134" s="33">
        <f>all!K135</f>
        <v>15.029489610166401</v>
      </c>
      <c r="L134" s="33">
        <f>all!L135</f>
        <v>3.8857344231148101</v>
      </c>
      <c r="M134" s="33" t="str">
        <f>all!M135</f>
        <v>n.a.</v>
      </c>
      <c r="N134" s="33" t="str">
        <f>all!N135</f>
        <v>n.a.</v>
      </c>
      <c r="O134" s="33">
        <f>all!O135</f>
        <v>10.096824759784299</v>
      </c>
      <c r="P134" s="33">
        <f>all!P135</f>
        <v>50.198426211171999</v>
      </c>
      <c r="Q134" s="33">
        <f>all!Q135</f>
        <v>0.46576137761071301</v>
      </c>
      <c r="R134" s="33">
        <f>all!R135</f>
        <v>0.239046825028986</v>
      </c>
      <c r="S134" s="33" t="str">
        <f>all!S135</f>
        <v>n.a.</v>
      </c>
      <c r="T134" s="33" t="str">
        <f>all!T135</f>
        <v>n.a.</v>
      </c>
      <c r="U134" s="33">
        <f>all!U135</f>
        <v>1.3593217876235799</v>
      </c>
      <c r="V134" s="33">
        <f>all!V135</f>
        <v>55.588743153288497</v>
      </c>
      <c r="W134" s="33">
        <f>all!W135</f>
        <v>0.70267042012678604</v>
      </c>
      <c r="X134" s="33">
        <f>all!X135</f>
        <v>0.12687877878689099</v>
      </c>
      <c r="Y134" s="33">
        <f>all!Y135</f>
        <v>62.8799307347753</v>
      </c>
      <c r="Z134" s="33">
        <f>all!Z135</f>
        <v>6.0609768581384103</v>
      </c>
      <c r="AA134" s="33">
        <f>all!AA135</f>
        <v>0.33988332444303815</v>
      </c>
      <c r="AB134" s="33">
        <f>all!AB135</f>
        <v>0.79832190691981975</v>
      </c>
      <c r="AC134" s="33">
        <f>all!AC135</f>
        <v>9.6389687254957959E-2</v>
      </c>
      <c r="AD134" s="33">
        <f>all!AD135</f>
        <v>18.689028096510139</v>
      </c>
      <c r="AE134" s="33">
        <f>all!AE135</f>
        <v>2.0177945062003952E-3</v>
      </c>
      <c r="AF134" s="33">
        <f>all!AF135</f>
        <v>2.1617736720435297E-2</v>
      </c>
      <c r="AG134" s="33">
        <f>all!AG135</f>
        <v>2.468265863973646E-3</v>
      </c>
      <c r="AH134" s="33">
        <f>all!AH135</f>
        <v>7.4071547498242869E-3</v>
      </c>
      <c r="AI134" s="33">
        <f>all!AI135</f>
        <v>3.2119671145813738E-2</v>
      </c>
      <c r="AJ134" s="33">
        <f>all!AJ135</f>
        <v>0.26602261973253372</v>
      </c>
      <c r="AK134" s="33">
        <f>all!AK135</f>
        <v>6.7238412972081378E-4</v>
      </c>
      <c r="AL134" s="33">
        <f>all!AL135</f>
        <v>7.2036191230763474E-3</v>
      </c>
      <c r="AM134" s="33">
        <f>all!AM135</f>
        <v>2.468265863973646E-3</v>
      </c>
      <c r="AN134" s="33"/>
      <c r="AO134" s="33"/>
      <c r="AP134" s="33" t="str">
        <f>all!AP135</f>
        <v>n.a.</v>
      </c>
      <c r="AQ134" s="33">
        <f>all!AQ135</f>
        <v>21.729688305350201</v>
      </c>
      <c r="AR134" s="33">
        <f>all!AR135</f>
        <v>7.3529574537488998E-2</v>
      </c>
      <c r="AS134" s="33">
        <f>all!AS135</f>
        <v>0.33672411586494599</v>
      </c>
      <c r="AT134" s="33">
        <f>all!AT135</f>
        <v>0.75167965809949899</v>
      </c>
      <c r="AU134" s="33">
        <f>all!AU135</f>
        <v>3.8857344231148101</v>
      </c>
      <c r="AV134" s="33" t="str">
        <f>all!AV135</f>
        <v>n.a.</v>
      </c>
      <c r="AW134" s="33" t="str">
        <f>all!AW135</f>
        <v>n.a.</v>
      </c>
      <c r="AX134" s="33">
        <f>all!AX135</f>
        <v>0.288666254618688</v>
      </c>
      <c r="AY134" s="33">
        <f>all!AY135</f>
        <v>2.0740014323585498</v>
      </c>
      <c r="AZ134" s="33">
        <f>all!AZ135</f>
        <v>2.1279078880313301E-2</v>
      </c>
      <c r="BA134" s="33">
        <f>all!BA135</f>
        <v>0.239046825028986</v>
      </c>
      <c r="BB134" s="33" t="str">
        <f>all!BB135</f>
        <v>n.a.</v>
      </c>
      <c r="BC134" s="33" t="str">
        <f>all!BC135</f>
        <v>n.a.</v>
      </c>
      <c r="BD134" s="33">
        <f>all!BD135</f>
        <v>7.4072233763224096E-2</v>
      </c>
      <c r="BE134" s="33">
        <f>all!BE135</f>
        <v>0.14567712249863499</v>
      </c>
      <c r="BF134" s="33">
        <f>all!BF135</f>
        <v>2.2112057959094902E-2</v>
      </c>
      <c r="BG134" s="33">
        <f>all!BG135</f>
        <v>2.2635544118759201E-2</v>
      </c>
      <c r="BH134" s="33">
        <f>all!BH135</f>
        <v>8.8605784648335101E-2</v>
      </c>
      <c r="BI134" s="33">
        <f>all!BI135</f>
        <v>1.25292592262578E-2</v>
      </c>
      <c r="BJ134" s="33"/>
      <c r="BK134" s="33" t="str">
        <f>all!BK135</f>
        <v>n.a.</v>
      </c>
      <c r="BL134" s="33">
        <f>all!BL135</f>
        <v>52331.054732869103</v>
      </c>
      <c r="BM134" s="33">
        <f>all!BM135</f>
        <v>102.098573503971</v>
      </c>
      <c r="BN134" s="33">
        <f>all!BN135</f>
        <v>187.69409358976901</v>
      </c>
      <c r="BO134" s="33">
        <f>all!BO135</f>
        <v>6.4613180012104401</v>
      </c>
      <c r="BP134" s="33">
        <f>all!BP135</f>
        <v>2.3693846589055698</v>
      </c>
      <c r="BQ134" s="33" t="str">
        <f>all!BQ135</f>
        <v>n.a.</v>
      </c>
      <c r="BR134" s="33" t="str">
        <f>all!BR135</f>
        <v>n.a.</v>
      </c>
      <c r="BS134" s="33">
        <f>all!BS135</f>
        <v>2.8557534878818598</v>
      </c>
      <c r="BT134" s="33">
        <f>all!BT135</f>
        <v>19.127102276698398</v>
      </c>
      <c r="BU134" s="33">
        <f>all!BU135</f>
        <v>0.25918000283787901</v>
      </c>
      <c r="BV134" s="33">
        <f>all!BV135</f>
        <v>7.8987499075809195E-2</v>
      </c>
      <c r="BW134" s="33" t="str">
        <f>all!BW135</f>
        <v>n.a.</v>
      </c>
      <c r="BX134" s="33" t="str">
        <f>all!BX135</f>
        <v>n.a.</v>
      </c>
      <c r="BY134" s="33">
        <f>all!BY135</f>
        <v>0.606411749583052</v>
      </c>
      <c r="BZ134" s="33">
        <f>all!BZ135</f>
        <v>23.084360219135799</v>
      </c>
      <c r="CA134" s="33">
        <f>all!CA135</f>
        <v>0.338695942614051</v>
      </c>
      <c r="CB134" s="33">
        <f>all!CB135</f>
        <v>6.7197949037537397E-2</v>
      </c>
      <c r="CC134" s="33">
        <f>all!CC135</f>
        <v>28.461750337331001</v>
      </c>
      <c r="CD134" s="33">
        <f>all!CD135</f>
        <v>1.5371316003694699</v>
      </c>
      <c r="CE134" s="33"/>
      <c r="CF134" s="33" t="str">
        <f>all!CF135</f>
        <v>n.a.</v>
      </c>
      <c r="CG134" s="33">
        <f>all!CG135</f>
        <v>474417.89881106</v>
      </c>
      <c r="CH134" s="33">
        <f>all!CH135</f>
        <v>188.69984162114801</v>
      </c>
      <c r="CI134" s="33">
        <f>all!CI135</f>
        <v>555.19005508836801</v>
      </c>
      <c r="CJ134" s="33">
        <f>all!CJ135</f>
        <v>15.029489610166401</v>
      </c>
      <c r="CK134" s="33">
        <f>all!CK135</f>
        <v>3.8857344231148101</v>
      </c>
      <c r="CL134" s="33" t="str">
        <f>all!CL135</f>
        <v>n.a.</v>
      </c>
      <c r="CM134" s="33" t="str">
        <f>all!CM135</f>
        <v>n.a.</v>
      </c>
      <c r="CN134" s="33">
        <f>all!CN135</f>
        <v>10.096824759784299</v>
      </c>
      <c r="CO134" s="33">
        <f>all!CO135</f>
        <v>50.198426211171999</v>
      </c>
      <c r="CP134" s="33">
        <f>all!CP135</f>
        <v>0.46576137761071301</v>
      </c>
      <c r="CQ134" s="33">
        <f>all!CQ135</f>
        <v>0.239046825028986</v>
      </c>
      <c r="CR134" s="33" t="str">
        <f>all!CR135</f>
        <v>n.a.</v>
      </c>
      <c r="CS134" s="33" t="str">
        <f>all!CS135</f>
        <v>n.a.</v>
      </c>
      <c r="CT134" s="33">
        <f>all!CT135</f>
        <v>1.3593217876235799</v>
      </c>
      <c r="CU134" s="33">
        <f>all!CU135</f>
        <v>55.588743153288497</v>
      </c>
      <c r="CV134" s="33">
        <f>all!CV135</f>
        <v>0.70267042012678604</v>
      </c>
      <c r="CW134" s="33">
        <f>all!CW135</f>
        <v>0.12687877878689099</v>
      </c>
      <c r="CX134" s="33">
        <f>all!CX135</f>
        <v>62.8799307347753</v>
      </c>
      <c r="CY134" s="33">
        <f>all!CY135</f>
        <v>6.0609768581384103</v>
      </c>
      <c r="CZ134" s="33"/>
      <c r="DA134" s="33" t="str">
        <f>all!DA135</f>
        <v>n.a.</v>
      </c>
      <c r="DB134" s="33">
        <f>all!DB135</f>
        <v>8495.2618642861489</v>
      </c>
      <c r="DC134" s="33">
        <f>all!DC135</f>
        <v>3.2019276336792846</v>
      </c>
      <c r="DD134" s="33">
        <f>all!DD135</f>
        <v>9.4591564824727836</v>
      </c>
      <c r="DE134" s="33">
        <f>all!DE135</f>
        <v>0.23651354310525291</v>
      </c>
      <c r="DF134" s="33">
        <f>all!DF135</f>
        <v>5.9423985672347607E-2</v>
      </c>
      <c r="DG134" s="33" t="str">
        <f>all!DG135</f>
        <v>n.a.</v>
      </c>
      <c r="DH134" s="33" t="str">
        <f>all!DH135</f>
        <v>n.a.</v>
      </c>
      <c r="DI134" s="33">
        <f>all!DI135</f>
        <v>0.13476520469109443</v>
      </c>
      <c r="DJ134" s="33">
        <f>all!DJ135</f>
        <v>0.63574501280612972</v>
      </c>
      <c r="DK134" s="33">
        <f>all!DK135</f>
        <v>4.3178747546609008E-3</v>
      </c>
      <c r="DL134" s="33">
        <f>all!DL135</f>
        <v>2.1265429987188619E-3</v>
      </c>
      <c r="DM134" s="33" t="str">
        <f>all!DM135</f>
        <v>n.a.</v>
      </c>
      <c r="DN134" s="33" t="str">
        <f>all!DN135</f>
        <v>n.a.</v>
      </c>
      <c r="DO134" s="33">
        <f>all!DO135</f>
        <v>1.1163943722269873E-2</v>
      </c>
      <c r="DP134" s="33">
        <f>all!DP135</f>
        <v>0.43564845731417318</v>
      </c>
      <c r="DQ134" s="33">
        <f>all!DQ135</f>
        <v>3.5674606684575933E-3</v>
      </c>
      <c r="DR134" s="33">
        <f>all!DR135</f>
        <v>6.2078838528828429E-4</v>
      </c>
      <c r="DS134" s="33">
        <f>all!DS135</f>
        <v>0.30347456918327848</v>
      </c>
      <c r="DT134" s="33">
        <f>all!DT135</f>
        <v>2.9002611910928722E-2</v>
      </c>
      <c r="DU134" s="33"/>
      <c r="DV134" s="33" t="str">
        <f>all!DV135</f>
        <v>n.a.</v>
      </c>
      <c r="DW134" s="33">
        <f>all!DW135</f>
        <v>99.817309373634686</v>
      </c>
      <c r="DX134" s="33">
        <f>all!DX135</f>
        <v>3.762188927295787E-2</v>
      </c>
      <c r="DY134" s="33">
        <f>all!DY135</f>
        <v>0.11114284222290391</v>
      </c>
      <c r="DZ134" s="33">
        <f>all!DZ135</f>
        <v>2.7789779621084452E-3</v>
      </c>
      <c r="EA134" s="33">
        <f>all!EA135</f>
        <v>6.9821771910377479E-4</v>
      </c>
      <c r="EB134" s="33" t="str">
        <f>all!EB135</f>
        <v>n.a.</v>
      </c>
      <c r="EC134" s="33" t="str">
        <f>all!EC135</f>
        <v>n.a.</v>
      </c>
      <c r="ED134" s="33">
        <f>all!ED135</f>
        <v>1.5834591498590058E-3</v>
      </c>
      <c r="EE134" s="33">
        <f>all!EE135</f>
        <v>7.4698529179885557E-3</v>
      </c>
      <c r="EF134" s="33">
        <f>all!EF135</f>
        <v>5.0734002919262643E-5</v>
      </c>
      <c r="EG134" s="33">
        <f>all!EG135</f>
        <v>2.4986375204255582E-5</v>
      </c>
      <c r="EH134" s="33" t="str">
        <f>all!EH135</f>
        <v>n.a.</v>
      </c>
      <c r="EI134" s="33" t="str">
        <f>all!EI135</f>
        <v>n.a.</v>
      </c>
      <c r="EJ134" s="33">
        <f>all!EJ135</f>
        <v>1.3117368742220604E-4</v>
      </c>
      <c r="EK134" s="33">
        <f>all!EK135</f>
        <v>5.1187659117003037E-3</v>
      </c>
      <c r="EL134" s="33">
        <f>all!EL135</f>
        <v>4.1916815621507334E-5</v>
      </c>
      <c r="EM134" s="33">
        <f>all!EM135</f>
        <v>7.2941160966892359E-6</v>
      </c>
      <c r="EN134" s="33">
        <f>all!EN135</f>
        <v>3.5657541160143188E-3</v>
      </c>
      <c r="EO134" s="33">
        <f>all!EO135</f>
        <v>3.4077380215046454E-4</v>
      </c>
      <c r="EP134" s="33"/>
      <c r="EQ134" s="33">
        <f>all!EQ135</f>
        <v>199.63461874726937</v>
      </c>
    </row>
    <row r="135" spans="1:147" s="3" customFormat="1">
      <c r="A135" s="33" t="str">
        <f>all!A136</f>
        <v xml:space="preserve">LM64_II_py2.1 </v>
      </c>
      <c r="B135" s="33" t="str">
        <f>all!B136</f>
        <v>Fakos</v>
      </c>
      <c r="C135" s="33" t="str">
        <f>all!C136</f>
        <v>porphyry</v>
      </c>
      <c r="D135" s="33" t="str">
        <f>all!D136</f>
        <v>sercicitic</v>
      </c>
      <c r="E135" s="33" t="str">
        <f>all!E136</f>
        <v>pyrite</v>
      </c>
      <c r="F135" s="33">
        <f>all!F136</f>
        <v>0</v>
      </c>
      <c r="G135" s="33" t="str">
        <f>all!G136</f>
        <v>n.a.</v>
      </c>
      <c r="H135" s="33">
        <f>all!H136</f>
        <v>506617.98747787997</v>
      </c>
      <c r="I135" s="33">
        <f>all!I136</f>
        <v>192.58631124988401</v>
      </c>
      <c r="J135" s="33">
        <f>all!J136</f>
        <v>713.46863530714302</v>
      </c>
      <c r="K135" s="33">
        <f>all!K136</f>
        <v>15.5645274642216</v>
      </c>
      <c r="L135" s="33">
        <f>all!L136</f>
        <v>3.0802198664672402</v>
      </c>
      <c r="M135" s="33" t="str">
        <f>all!M136</f>
        <v>n.a.</v>
      </c>
      <c r="N135" s="33" t="str">
        <f>all!N136</f>
        <v>n.a.</v>
      </c>
      <c r="O135" s="33">
        <f>all!O136</f>
        <v>13.9671451330808</v>
      </c>
      <c r="P135" s="33">
        <f>all!P136</f>
        <v>82.8356736284654</v>
      </c>
      <c r="Q135" s="33">
        <f>all!Q136</f>
        <v>0.89880755092179199</v>
      </c>
      <c r="R135" s="33">
        <f>all!R136</f>
        <v>0.33679481326010302</v>
      </c>
      <c r="S135" s="33" t="str">
        <f>all!S136</f>
        <v>n.a.</v>
      </c>
      <c r="T135" s="33" t="str">
        <f>all!T136</f>
        <v>n.a.</v>
      </c>
      <c r="U135" s="33">
        <f>all!U136</f>
        <v>1.26807727937939</v>
      </c>
      <c r="V135" s="33">
        <f>all!V136</f>
        <v>29.5994284012944</v>
      </c>
      <c r="W135" s="33">
        <f>all!W136</f>
        <v>0.21296423150027799</v>
      </c>
      <c r="X135" s="33">
        <f>all!X136</f>
        <v>2.5880920614566601E-2</v>
      </c>
      <c r="Y135" s="33">
        <f>all!Y136</f>
        <v>29.107925044525999</v>
      </c>
      <c r="Z135" s="33">
        <f>all!Z136</f>
        <v>0.39820631129884898</v>
      </c>
      <c r="AA135" s="33">
        <f>all!AA136</f>
        <v>0.26992961108511382</v>
      </c>
      <c r="AB135" s="33">
        <f>all!AB136</f>
        <v>2.8458116991078133</v>
      </c>
      <c r="AC135" s="33">
        <f>all!AC136</f>
        <v>1.3680339999835721E-2</v>
      </c>
      <c r="AD135" s="33">
        <f>all!AD136</f>
        <v>13.788523668573372</v>
      </c>
      <c r="AE135" s="33">
        <f>all!AE136</f>
        <v>8.8913656933556438E-4</v>
      </c>
      <c r="AF135" s="33">
        <f>all!AF136</f>
        <v>4.3564674480906125E-2</v>
      </c>
      <c r="AG135" s="33">
        <f>all!AG136</f>
        <v>4.6670375744181213E-3</v>
      </c>
      <c r="AH135" s="33">
        <f>all!AH136</f>
        <v>3.0878448035952348E-2</v>
      </c>
      <c r="AI135" s="33">
        <f>all!AI136</f>
        <v>2.0676771298774686E-3</v>
      </c>
      <c r="AJ135" s="33">
        <f>all!AJ136</f>
        <v>0.4301223336739895</v>
      </c>
      <c r="AK135" s="33">
        <f>all!AK136</f>
        <v>1.3438608614807347E-4</v>
      </c>
      <c r="AL135" s="33">
        <f>all!AL136</f>
        <v>6.5844621621836781E-3</v>
      </c>
      <c r="AM135" s="33">
        <f>all!AM136</f>
        <v>4.6670375744181213E-3</v>
      </c>
      <c r="AN135" s="33"/>
      <c r="AO135" s="33"/>
      <c r="AP135" s="33" t="str">
        <f>all!AP136</f>
        <v>n.a.</v>
      </c>
      <c r="AQ135" s="33">
        <f>all!AQ136</f>
        <v>26.838952085247598</v>
      </c>
      <c r="AR135" s="33">
        <f>all!AR136</f>
        <v>3.59838221075943E-2</v>
      </c>
      <c r="AS135" s="33">
        <f>all!AS136</f>
        <v>0.265160779478957</v>
      </c>
      <c r="AT135" s="33">
        <f>all!AT136</f>
        <v>0.74339088147426102</v>
      </c>
      <c r="AU135" s="33">
        <f>all!AU136</f>
        <v>3.0802198664672402</v>
      </c>
      <c r="AV135" s="33" t="str">
        <f>all!AV136</f>
        <v>n.a.</v>
      </c>
      <c r="AW135" s="33" t="str">
        <f>all!AW136</f>
        <v>n.a.</v>
      </c>
      <c r="AX135" s="33">
        <f>all!AX136</f>
        <v>0.18083798311992599</v>
      </c>
      <c r="AY135" s="33">
        <f>all!AY136</f>
        <v>1.2801990870921101</v>
      </c>
      <c r="AZ135" s="33">
        <f>all!AZ136</f>
        <v>2.39028108972924E-2</v>
      </c>
      <c r="BA135" s="33">
        <f>all!BA136</f>
        <v>0.33679481326010302</v>
      </c>
      <c r="BB135" s="33" t="str">
        <f>all!BB136</f>
        <v>n.a.</v>
      </c>
      <c r="BC135" s="33" t="str">
        <f>all!BC136</f>
        <v>n.a.</v>
      </c>
      <c r="BD135" s="33">
        <f>all!BD136</f>
        <v>5.1067600175926299E-2</v>
      </c>
      <c r="BE135" s="33">
        <f>all!BE136</f>
        <v>0.39416257771973701</v>
      </c>
      <c r="BF135" s="33">
        <f>all!BF136</f>
        <v>2.657751239091E-2</v>
      </c>
      <c r="BG135" s="33">
        <f>all!BG136</f>
        <v>1.64805221458907E-2</v>
      </c>
      <c r="BH135" s="33">
        <f>all!BH136</f>
        <v>6.8232050580819506E-2</v>
      </c>
      <c r="BI135" s="33">
        <f>all!BI136</f>
        <v>1.24296077710428E-2</v>
      </c>
      <c r="BJ135" s="33"/>
      <c r="BK135" s="33" t="str">
        <f>all!BK136</f>
        <v>n.a.</v>
      </c>
      <c r="BL135" s="33">
        <f>all!BL136</f>
        <v>62335.890863907902</v>
      </c>
      <c r="BM135" s="33">
        <f>all!BM136</f>
        <v>20.911408762756501</v>
      </c>
      <c r="BN135" s="33">
        <f>all!BN136</f>
        <v>94.761826001645403</v>
      </c>
      <c r="BO135" s="33">
        <f>all!BO136</f>
        <v>3.0097596387366301</v>
      </c>
      <c r="BP135" s="33">
        <f>all!BP136</f>
        <v>1.1154848181675601</v>
      </c>
      <c r="BQ135" s="33" t="str">
        <f>all!BQ136</f>
        <v>n.a.</v>
      </c>
      <c r="BR135" s="33" t="str">
        <f>all!BR136</f>
        <v>n.a.</v>
      </c>
      <c r="BS135" s="33">
        <f>all!BS136</f>
        <v>4.0141943411539804</v>
      </c>
      <c r="BT135" s="33">
        <f>all!BT136</f>
        <v>8.5902310198702896</v>
      </c>
      <c r="BU135" s="33">
        <f>all!BU136</f>
        <v>0.802232653986372</v>
      </c>
      <c r="BV135" s="33">
        <f>all!BV136</f>
        <v>7.8517812747922702E-2</v>
      </c>
      <c r="BW135" s="33" t="str">
        <f>all!BW136</f>
        <v>n.a.</v>
      </c>
      <c r="BX135" s="33" t="str">
        <f>all!BX136</f>
        <v>n.a.</v>
      </c>
      <c r="BY135" s="33">
        <f>all!BY136</f>
        <v>0.51129309026341596</v>
      </c>
      <c r="BZ135" s="33">
        <f>all!BZ136</f>
        <v>10.9681292187376</v>
      </c>
      <c r="CA135" s="33">
        <f>all!CA136</f>
        <v>7.3990435487123404E-2</v>
      </c>
      <c r="CB135" s="33">
        <f>all!CB136</f>
        <v>1.6897640366610501E-2</v>
      </c>
      <c r="CC135" s="33">
        <f>all!CC136</f>
        <v>14.2774912343825</v>
      </c>
      <c r="CD135" s="33">
        <f>all!CD136</f>
        <v>0.187342377085705</v>
      </c>
      <c r="CE135" s="33"/>
      <c r="CF135" s="33" t="str">
        <f>all!CF136</f>
        <v>n.a.</v>
      </c>
      <c r="CG135" s="33">
        <f>all!CG136</f>
        <v>506617.98747787997</v>
      </c>
      <c r="CH135" s="33">
        <f>all!CH136</f>
        <v>192.58631124988401</v>
      </c>
      <c r="CI135" s="33">
        <f>all!CI136</f>
        <v>713.46863530714302</v>
      </c>
      <c r="CJ135" s="33">
        <f>all!CJ136</f>
        <v>15.5645274642216</v>
      </c>
      <c r="CK135" s="33">
        <f>all!CK136</f>
        <v>3.0802198664672402</v>
      </c>
      <c r="CL135" s="33" t="str">
        <f>all!CL136</f>
        <v>n.a.</v>
      </c>
      <c r="CM135" s="33" t="str">
        <f>all!CM136</f>
        <v>n.a.</v>
      </c>
      <c r="CN135" s="33">
        <f>all!CN136</f>
        <v>13.9671451330808</v>
      </c>
      <c r="CO135" s="33">
        <f>all!CO136</f>
        <v>82.8356736284654</v>
      </c>
      <c r="CP135" s="33">
        <f>all!CP136</f>
        <v>0.89880755092179199</v>
      </c>
      <c r="CQ135" s="33">
        <f>all!CQ136</f>
        <v>0.33679481326010302</v>
      </c>
      <c r="CR135" s="33" t="str">
        <f>all!CR136</f>
        <v>n.a.</v>
      </c>
      <c r="CS135" s="33" t="str">
        <f>all!CS136</f>
        <v>n.a.</v>
      </c>
      <c r="CT135" s="33">
        <f>all!CT136</f>
        <v>1.26807727937939</v>
      </c>
      <c r="CU135" s="33">
        <f>all!CU136</f>
        <v>29.5994284012944</v>
      </c>
      <c r="CV135" s="33">
        <f>all!CV136</f>
        <v>0.21296423150027799</v>
      </c>
      <c r="CW135" s="33">
        <f>all!CW136</f>
        <v>2.5880920614566601E-2</v>
      </c>
      <c r="CX135" s="33">
        <f>all!CX136</f>
        <v>29.107925044525999</v>
      </c>
      <c r="CY135" s="33">
        <f>all!CY136</f>
        <v>0.39820631129884898</v>
      </c>
      <c r="CZ135" s="33"/>
      <c r="DA135" s="33" t="str">
        <f>all!DA136</f>
        <v>n.a.</v>
      </c>
      <c r="DB135" s="33">
        <f>all!DB136</f>
        <v>9071.8593871945559</v>
      </c>
      <c r="DC135" s="33">
        <f>all!DC136</f>
        <v>3.2678746657212576</v>
      </c>
      <c r="DD135" s="33">
        <f>all!DD136</f>
        <v>12.155857989265284</v>
      </c>
      <c r="DE135" s="33">
        <f>all!DE136</f>
        <v>0.24493323677684828</v>
      </c>
      <c r="DF135" s="33">
        <f>all!DF136</f>
        <v>4.7105365751142991E-2</v>
      </c>
      <c r="DG135" s="33" t="str">
        <f>all!DG136</f>
        <v>n.a.</v>
      </c>
      <c r="DH135" s="33" t="str">
        <f>all!DH136</f>
        <v>n.a.</v>
      </c>
      <c r="DI135" s="33">
        <f>all!DI136</f>
        <v>0.18642347644845814</v>
      </c>
      <c r="DJ135" s="33">
        <f>all!DJ136</f>
        <v>1.0490840125185588</v>
      </c>
      <c r="DK135" s="33">
        <f>all!DK136</f>
        <v>8.3324608264696357E-3</v>
      </c>
      <c r="DL135" s="33">
        <f>all!DL136</f>
        <v>2.9961019229444007E-3</v>
      </c>
      <c r="DM135" s="33" t="str">
        <f>all!DM136</f>
        <v>n.a.</v>
      </c>
      <c r="DN135" s="33" t="str">
        <f>all!DN136</f>
        <v>n.a.</v>
      </c>
      <c r="DO135" s="33">
        <f>all!DO136</f>
        <v>1.0414563726834674E-2</v>
      </c>
      <c r="DP135" s="33">
        <f>all!DP136</f>
        <v>0.23197044201641381</v>
      </c>
      <c r="DQ135" s="33">
        <f>all!DQ136</f>
        <v>1.0812202960364488E-3</v>
      </c>
      <c r="DR135" s="33">
        <f>all!DR136</f>
        <v>1.2662933133268032E-4</v>
      </c>
      <c r="DS135" s="33">
        <f>all!DS136</f>
        <v>0.14048226372840733</v>
      </c>
      <c r="DT135" s="33">
        <f>all!DT136</f>
        <v>1.9054722328423798E-3</v>
      </c>
      <c r="DU135" s="33"/>
      <c r="DV135" s="33" t="str">
        <f>all!DV136</f>
        <v>n.a.</v>
      </c>
      <c r="DW135" s="33">
        <f>all!DW136</f>
        <v>99.797809644836875</v>
      </c>
      <c r="DX135" s="33">
        <f>all!DX136</f>
        <v>3.5949271247874649E-2</v>
      </c>
      <c r="DY135" s="33">
        <f>all!DY136</f>
        <v>0.13372429508715331</v>
      </c>
      <c r="DZ135" s="33">
        <f>all!DZ136</f>
        <v>2.6944642213098534E-3</v>
      </c>
      <c r="EA135" s="33">
        <f>all!EA136</f>
        <v>5.1819722108113059E-4</v>
      </c>
      <c r="EB135" s="33" t="str">
        <f>all!EB136</f>
        <v>n.a.</v>
      </c>
      <c r="EC135" s="33" t="str">
        <f>all!EC136</f>
        <v>n.a.</v>
      </c>
      <c r="ED135" s="33">
        <f>all!ED136</f>
        <v>2.0508094120366858E-3</v>
      </c>
      <c r="EE135" s="33">
        <f>all!EE136</f>
        <v>1.1540774841655234E-2</v>
      </c>
      <c r="EF135" s="33">
        <f>all!EF136</f>
        <v>9.1663825897353836E-5</v>
      </c>
      <c r="EG135" s="33">
        <f>all!EG136</f>
        <v>3.2959550696365151E-5</v>
      </c>
      <c r="EH135" s="33" t="str">
        <f>all!EH136</f>
        <v>n.a.</v>
      </c>
      <c r="EI135" s="33" t="str">
        <f>all!EI136</f>
        <v>n.a.</v>
      </c>
      <c r="EJ135" s="33">
        <f>all!EJ136</f>
        <v>1.1456864618203542E-4</v>
      </c>
      <c r="EK135" s="33">
        <f>all!EK136</f>
        <v>2.5518629673934846E-3</v>
      </c>
      <c r="EL135" s="33">
        <f>all!EL136</f>
        <v>1.1894300019717181E-5</v>
      </c>
      <c r="EM135" s="33">
        <f>all!EM136</f>
        <v>1.3930253285925174E-6</v>
      </c>
      <c r="EN135" s="33">
        <f>all!EN136</f>
        <v>1.5454188183111769E-3</v>
      </c>
      <c r="EO135" s="33">
        <f>all!EO136</f>
        <v>2.0961739711833553E-5</v>
      </c>
      <c r="EP135" s="33"/>
      <c r="EQ135" s="33">
        <f>all!EQ136</f>
        <v>199.59561928967375</v>
      </c>
    </row>
    <row r="136" spans="1:147" s="3" customFormat="1">
      <c r="A136" s="33" t="str">
        <f>all!A137</f>
        <v xml:space="preserve">LM64_III_py4 </v>
      </c>
      <c r="B136" s="33" t="str">
        <f>all!B137</f>
        <v>Fakos</v>
      </c>
      <c r="C136" s="33" t="str">
        <f>all!C137</f>
        <v>porphyry</v>
      </c>
      <c r="D136" s="33" t="str">
        <f>all!D137</f>
        <v>sercicitic</v>
      </c>
      <c r="E136" s="33" t="str">
        <f>all!E137</f>
        <v>pyrite</v>
      </c>
      <c r="F136" s="33">
        <f>all!F137</f>
        <v>0</v>
      </c>
      <c r="G136" s="33" t="str">
        <f>all!G137</f>
        <v>n.a.</v>
      </c>
      <c r="H136" s="33">
        <f>all!H137</f>
        <v>413647.99692160601</v>
      </c>
      <c r="I136" s="33">
        <f>all!I137</f>
        <v>157.546713493841</v>
      </c>
      <c r="J136" s="33">
        <f>all!J137</f>
        <v>412.459976837434</v>
      </c>
      <c r="K136" s="33">
        <f>all!K137</f>
        <v>8.6571449029321492</v>
      </c>
      <c r="L136" s="33">
        <f>all!L137</f>
        <v>5.18287556442999</v>
      </c>
      <c r="M136" s="33" t="str">
        <f>all!M137</f>
        <v>n.a.</v>
      </c>
      <c r="N136" s="33" t="str">
        <f>all!N137</f>
        <v>n.a.</v>
      </c>
      <c r="O136" s="33">
        <f>all!O137</f>
        <v>9.0915868582355994</v>
      </c>
      <c r="P136" s="33">
        <f>all!P137</f>
        <v>103.719669526968</v>
      </c>
      <c r="Q136" s="33">
        <f>all!Q137</f>
        <v>0.42645956849281802</v>
      </c>
      <c r="R136" s="33">
        <f>all!R137</f>
        <v>0.21756926692287301</v>
      </c>
      <c r="S136" s="33" t="str">
        <f>all!S137</f>
        <v>n.a.</v>
      </c>
      <c r="T136" s="33" t="str">
        <f>all!T137</f>
        <v>n.a.</v>
      </c>
      <c r="U136" s="33">
        <f>all!U137</f>
        <v>2.9188039990324701</v>
      </c>
      <c r="V136" s="33">
        <f>all!V137</f>
        <v>47.591811123801001</v>
      </c>
      <c r="W136" s="33">
        <f>all!W137</f>
        <v>0.28585196405760599</v>
      </c>
      <c r="X136" s="33">
        <f>all!X137</f>
        <v>2.6221843360357999E-2</v>
      </c>
      <c r="Y136" s="33">
        <f>all!Y137</f>
        <v>9.3965499987592604</v>
      </c>
      <c r="Z136" s="33">
        <f>all!Z137</f>
        <v>7.2231170054690299</v>
      </c>
      <c r="AA136" s="33">
        <f>all!AA137</f>
        <v>0.38196848746838796</v>
      </c>
      <c r="AB136" s="33">
        <f>all!AB137</f>
        <v>11.038058600301532</v>
      </c>
      <c r="AC136" s="33">
        <f>all!AC137</f>
        <v>0.76869883163743979</v>
      </c>
      <c r="AD136" s="33">
        <f>all!AD137</f>
        <v>17.328846542463328</v>
      </c>
      <c r="AE136" s="33">
        <f>all!AE137</f>
        <v>2.7905820076326296E-3</v>
      </c>
      <c r="AF136" s="33">
        <f>all!AF137</f>
        <v>0.31062506977751142</v>
      </c>
      <c r="AG136" s="33">
        <f>all!AG137</f>
        <v>2.7068769575411657E-3</v>
      </c>
      <c r="AH136" s="33">
        <f>all!AH137</f>
        <v>4.53846963565488E-2</v>
      </c>
      <c r="AI136" s="33">
        <f>all!AI137</f>
        <v>4.5847462287757622E-2</v>
      </c>
      <c r="AJ136" s="33">
        <f>all!AJ137</f>
        <v>0.65834232417055616</v>
      </c>
      <c r="AK136" s="33">
        <f>all!AK137</f>
        <v>1.6643852974681757E-4</v>
      </c>
      <c r="AL136" s="33">
        <f>all!AL137</f>
        <v>1.8526594013315141E-2</v>
      </c>
      <c r="AM136" s="33">
        <f>all!AM137</f>
        <v>2.7068769575411657E-3</v>
      </c>
      <c r="AN136" s="33"/>
      <c r="AO136" s="33"/>
      <c r="AP136" s="33" t="str">
        <f>all!AP137</f>
        <v>n.a.</v>
      </c>
      <c r="AQ136" s="33">
        <f>all!AQ137</f>
        <v>17.490469782567502</v>
      </c>
      <c r="AR136" s="33">
        <f>all!AR137</f>
        <v>5.6579532904524797E-2</v>
      </c>
      <c r="AS136" s="33">
        <f>all!AS137</f>
        <v>0.28366808984153202</v>
      </c>
      <c r="AT136" s="33">
        <f>all!AT137</f>
        <v>0.60105347057333902</v>
      </c>
      <c r="AU136" s="33">
        <f>all!AU137</f>
        <v>5.18287556442999</v>
      </c>
      <c r="AV136" s="33" t="str">
        <f>all!AV137</f>
        <v>n.a.</v>
      </c>
      <c r="AW136" s="33" t="str">
        <f>all!AW137</f>
        <v>n.a.</v>
      </c>
      <c r="AX136" s="33">
        <f>all!AX137</f>
        <v>0.36727988527041899</v>
      </c>
      <c r="AY136" s="33">
        <f>all!AY137</f>
        <v>1.35197112379733</v>
      </c>
      <c r="AZ136" s="33">
        <f>all!AZ137</f>
        <v>3.0429075613071999E-2</v>
      </c>
      <c r="BA136" s="33">
        <f>all!BA137</f>
        <v>0.21756926692287301</v>
      </c>
      <c r="BB136" s="33" t="str">
        <f>all!BB137</f>
        <v>n.a.</v>
      </c>
      <c r="BC136" s="33" t="str">
        <f>all!BC137</f>
        <v>n.a.</v>
      </c>
      <c r="BD136" s="33">
        <f>all!BD137</f>
        <v>8.9569854561842494E-2</v>
      </c>
      <c r="BE136" s="33">
        <f>all!BE137</f>
        <v>0.22075265638581101</v>
      </c>
      <c r="BF136" s="33">
        <f>all!BF137</f>
        <v>2.6358110143505101E-2</v>
      </c>
      <c r="BG136" s="33">
        <f>all!BG137</f>
        <v>2.4159335670256299E-2</v>
      </c>
      <c r="BH136" s="33">
        <f>all!BH137</f>
        <v>9.6995030854231501E-2</v>
      </c>
      <c r="BI136" s="33">
        <f>all!BI137</f>
        <v>9.9210008011155898E-3</v>
      </c>
      <c r="BJ136" s="33"/>
      <c r="BK136" s="33" t="str">
        <f>all!BK137</f>
        <v>n.a.</v>
      </c>
      <c r="BL136" s="33">
        <f>all!BL137</f>
        <v>54943.760384773697</v>
      </c>
      <c r="BM136" s="33">
        <f>all!BM137</f>
        <v>64.448097459768604</v>
      </c>
      <c r="BN136" s="33">
        <f>all!BN137</f>
        <v>102.810016540642</v>
      </c>
      <c r="BO136" s="33">
        <f>all!BO137</f>
        <v>2.2599262139719198</v>
      </c>
      <c r="BP136" s="33">
        <f>all!BP137</f>
        <v>2.0022018283054401</v>
      </c>
      <c r="BQ136" s="33" t="str">
        <f>all!BQ137</f>
        <v>n.a.</v>
      </c>
      <c r="BR136" s="33" t="str">
        <f>all!BR137</f>
        <v>n.a.</v>
      </c>
      <c r="BS136" s="33">
        <f>all!BS137</f>
        <v>4.5082830592348104</v>
      </c>
      <c r="BT136" s="33">
        <f>all!BT137</f>
        <v>14.039075864628</v>
      </c>
      <c r="BU136" s="33">
        <f>all!BU137</f>
        <v>0.10229685854937901</v>
      </c>
      <c r="BV136" s="33">
        <f>all!BV137</f>
        <v>0.103149754136188</v>
      </c>
      <c r="BW136" s="33" t="str">
        <f>all!BW137</f>
        <v>n.a.</v>
      </c>
      <c r="BX136" s="33" t="str">
        <f>all!BX137</f>
        <v>n.a.</v>
      </c>
      <c r="BY136" s="33">
        <f>all!BY137</f>
        <v>1.0976812394764399</v>
      </c>
      <c r="BZ136" s="33">
        <f>all!BZ137</f>
        <v>11.4063995278355</v>
      </c>
      <c r="CA136" s="33">
        <f>all!CA137</f>
        <v>8.3503463012905399E-2</v>
      </c>
      <c r="CB136" s="33">
        <f>all!CB137</f>
        <v>2.17075428567708E-2</v>
      </c>
      <c r="CC136" s="33">
        <f>all!CC137</f>
        <v>2.5970883418014399</v>
      </c>
      <c r="CD136" s="33">
        <f>all!CD137</f>
        <v>3.9514957573881602</v>
      </c>
      <c r="CE136" s="33"/>
      <c r="CF136" s="33" t="str">
        <f>all!CF137</f>
        <v>n.a.</v>
      </c>
      <c r="CG136" s="33">
        <f>all!CG137</f>
        <v>413647.99692160601</v>
      </c>
      <c r="CH136" s="33">
        <f>all!CH137</f>
        <v>157.546713493841</v>
      </c>
      <c r="CI136" s="33">
        <f>all!CI137</f>
        <v>412.459976837434</v>
      </c>
      <c r="CJ136" s="33">
        <f>all!CJ137</f>
        <v>8.6571449029321492</v>
      </c>
      <c r="CK136" s="33">
        <f>all!CK137</f>
        <v>5.18287556442999</v>
      </c>
      <c r="CL136" s="33" t="str">
        <f>all!CL137</f>
        <v>n.a.</v>
      </c>
      <c r="CM136" s="33" t="str">
        <f>all!CM137</f>
        <v>n.a.</v>
      </c>
      <c r="CN136" s="33">
        <f>all!CN137</f>
        <v>9.0915868582355994</v>
      </c>
      <c r="CO136" s="33">
        <f>all!CO137</f>
        <v>103.719669526968</v>
      </c>
      <c r="CP136" s="33">
        <f>all!CP137</f>
        <v>0.42645956849281802</v>
      </c>
      <c r="CQ136" s="33">
        <f>all!CQ137</f>
        <v>0.21756926692287301</v>
      </c>
      <c r="CR136" s="33" t="str">
        <f>all!CR137</f>
        <v>n.a.</v>
      </c>
      <c r="CS136" s="33" t="str">
        <f>all!CS137</f>
        <v>n.a.</v>
      </c>
      <c r="CT136" s="33">
        <f>all!CT137</f>
        <v>2.9188039990324701</v>
      </c>
      <c r="CU136" s="33">
        <f>all!CU137</f>
        <v>47.591811123801001</v>
      </c>
      <c r="CV136" s="33">
        <f>all!CV137</f>
        <v>0.28585196405760599</v>
      </c>
      <c r="CW136" s="33">
        <f>all!CW137</f>
        <v>2.6221843360357999E-2</v>
      </c>
      <c r="CX136" s="33">
        <f>all!CX137</f>
        <v>9.3965499987592604</v>
      </c>
      <c r="CY136" s="33">
        <f>all!CY137</f>
        <v>7.2231170054690299</v>
      </c>
      <c r="CZ136" s="33"/>
      <c r="DA136" s="33" t="str">
        <f>all!DA137</f>
        <v>n.a.</v>
      </c>
      <c r="DB136" s="33">
        <f>all!DB137</f>
        <v>7407.0730937703647</v>
      </c>
      <c r="DC136" s="33">
        <f>all!DC137</f>
        <v>2.6733100102122571</v>
      </c>
      <c r="DD136" s="33">
        <f>all!DD137</f>
        <v>7.0273655442934642</v>
      </c>
      <c r="DE136" s="33">
        <f>all!DE137</f>
        <v>0.13623430118232696</v>
      </c>
      <c r="DF136" s="33">
        <f>all!DF137</f>
        <v>7.9260981257531574E-2</v>
      </c>
      <c r="DG136" s="33" t="str">
        <f>all!DG137</f>
        <v>n.a.</v>
      </c>
      <c r="DH136" s="33" t="str">
        <f>all!DH137</f>
        <v>n.a.</v>
      </c>
      <c r="DI136" s="33">
        <f>all!DI137</f>
        <v>0.12134800722669563</v>
      </c>
      <c r="DJ136" s="33">
        <f>all!DJ137</f>
        <v>1.3135723091054712</v>
      </c>
      <c r="DK136" s="33">
        <f>all!DK137</f>
        <v>3.953524472391474E-3</v>
      </c>
      <c r="DL136" s="33">
        <f>all!DL137</f>
        <v>1.9354802192211884E-3</v>
      </c>
      <c r="DM136" s="33" t="str">
        <f>all!DM137</f>
        <v>n.a.</v>
      </c>
      <c r="DN136" s="33" t="str">
        <f>all!DN137</f>
        <v>n.a.</v>
      </c>
      <c r="DO136" s="33">
        <f>all!DO137</f>
        <v>2.3971780543959181E-2</v>
      </c>
      <c r="DP136" s="33">
        <f>all!DP137</f>
        <v>0.37297657620533703</v>
      </c>
      <c r="DQ136" s="33">
        <f>all!DQ137</f>
        <v>1.4512716197628785E-3</v>
      </c>
      <c r="DR136" s="33">
        <f>all!DR137</f>
        <v>1.2829738711703941E-4</v>
      </c>
      <c r="DS136" s="33">
        <f>all!DS137</f>
        <v>4.5350144781656665E-2</v>
      </c>
      <c r="DT136" s="33">
        <f>all!DT137</f>
        <v>3.4563613127074559E-2</v>
      </c>
      <c r="DU136" s="33"/>
      <c r="DV136" s="33" t="str">
        <f>all!DV137</f>
        <v>n.a.</v>
      </c>
      <c r="DW136" s="33">
        <f>all!DW137</f>
        <v>99.826596694184516</v>
      </c>
      <c r="DX136" s="33">
        <f>all!DX137</f>
        <v>3.6028730491728389E-2</v>
      </c>
      <c r="DY136" s="33">
        <f>all!DY137</f>
        <v>9.4709202559752778E-2</v>
      </c>
      <c r="DZ136" s="33">
        <f>all!DZ137</f>
        <v>1.8360567619455765E-3</v>
      </c>
      <c r="EA136" s="33">
        <f>all!EA137</f>
        <v>1.0682160023823065E-3</v>
      </c>
      <c r="EB136" s="33" t="str">
        <f>all!EB137</f>
        <v>n.a.</v>
      </c>
      <c r="EC136" s="33" t="str">
        <f>all!EC137</f>
        <v>n.a.</v>
      </c>
      <c r="ED136" s="33">
        <f>all!ED137</f>
        <v>1.6354312187428625E-3</v>
      </c>
      <c r="EE136" s="33">
        <f>all!EE137</f>
        <v>1.7703275162763751E-2</v>
      </c>
      <c r="EF136" s="33">
        <f>all!EF137</f>
        <v>5.3282435319551852E-5</v>
      </c>
      <c r="EG136" s="33">
        <f>all!EG137</f>
        <v>2.6084851709680647E-5</v>
      </c>
      <c r="EH136" s="33" t="str">
        <f>all!EH137</f>
        <v>n.a.</v>
      </c>
      <c r="EI136" s="33" t="str">
        <f>all!EI137</f>
        <v>n.a.</v>
      </c>
      <c r="EJ136" s="33">
        <f>all!EJ137</f>
        <v>3.2307245225053009E-4</v>
      </c>
      <c r="EK136" s="33">
        <f>all!EK137</f>
        <v>5.0266794694576915E-3</v>
      </c>
      <c r="EL136" s="33">
        <f>all!EL137</f>
        <v>1.9559076148665346E-5</v>
      </c>
      <c r="EM136" s="33">
        <f>all!EM137</f>
        <v>1.7290893931399104E-6</v>
      </c>
      <c r="EN136" s="33">
        <f>all!EN137</f>
        <v>6.1119291734124039E-4</v>
      </c>
      <c r="EO136" s="33">
        <f>all!EO137</f>
        <v>4.6582068574862405E-4</v>
      </c>
      <c r="EP136" s="33"/>
      <c r="EQ136" s="33">
        <f>all!EQ137</f>
        <v>199.65319338836903</v>
      </c>
    </row>
    <row r="137" spans="1:147" s="3" customFormat="1">
      <c r="A137" s="33" t="str">
        <f>all!A138</f>
        <v xml:space="preserve">LM64_III_py5 </v>
      </c>
      <c r="B137" s="33" t="str">
        <f>all!B138</f>
        <v>Fakos</v>
      </c>
      <c r="C137" s="33" t="str">
        <f>all!C138</f>
        <v>porphyry</v>
      </c>
      <c r="D137" s="33" t="str">
        <f>all!D138</f>
        <v>sercicitic</v>
      </c>
      <c r="E137" s="33" t="str">
        <f>all!E138</f>
        <v>pyrite</v>
      </c>
      <c r="F137" s="33">
        <f>all!F138</f>
        <v>0</v>
      </c>
      <c r="G137" s="33" t="str">
        <f>all!G138</f>
        <v>n.a.</v>
      </c>
      <c r="H137" s="33">
        <f>all!H138</f>
        <v>547133.51727277704</v>
      </c>
      <c r="I137" s="33">
        <f>all!I138</f>
        <v>238.73307494113899</v>
      </c>
      <c r="J137" s="33">
        <f>all!J138</f>
        <v>603.41314049085804</v>
      </c>
      <c r="K137" s="33">
        <f>all!K138</f>
        <v>6.0055074818166201</v>
      </c>
      <c r="L137" s="33">
        <f>all!L138</f>
        <v>4.5608882551500898</v>
      </c>
      <c r="M137" s="33" t="str">
        <f>all!M138</f>
        <v>n.a.</v>
      </c>
      <c r="N137" s="33" t="str">
        <f>all!N138</f>
        <v>n.a.</v>
      </c>
      <c r="O137" s="33">
        <f>all!O138</f>
        <v>7.2298453501401001</v>
      </c>
      <c r="P137" s="33">
        <f>all!P138</f>
        <v>88.956010288469898</v>
      </c>
      <c r="Q137" s="33">
        <f>all!Q138</f>
        <v>10.5621899045479</v>
      </c>
      <c r="R137" s="33">
        <f>all!R138</f>
        <v>0.29422674532483001</v>
      </c>
      <c r="S137" s="33" t="str">
        <f>all!S138</f>
        <v>n.a.</v>
      </c>
      <c r="T137" s="33" t="str">
        <f>all!T138</f>
        <v>n.a.</v>
      </c>
      <c r="U137" s="33">
        <f>all!U138</f>
        <v>0.280489957104751</v>
      </c>
      <c r="V137" s="33">
        <f>all!V138</f>
        <v>12.802856040025</v>
      </c>
      <c r="W137" s="33">
        <f>all!W138</f>
        <v>0.39793053160464897</v>
      </c>
      <c r="X137" s="33">
        <f>all!X138</f>
        <v>2.1993326513978399E-2</v>
      </c>
      <c r="Y137" s="33">
        <f>all!Y138</f>
        <v>5.2363580187453103</v>
      </c>
      <c r="Z137" s="33">
        <f>all!Z138</f>
        <v>0.241681187192235</v>
      </c>
      <c r="AA137" s="33">
        <f>all!AA138</f>
        <v>0.39563784565072113</v>
      </c>
      <c r="AB137" s="33">
        <f>all!AB138</f>
        <v>16.988145189847952</v>
      </c>
      <c r="AC137" s="33">
        <f>all!AC138</f>
        <v>4.6154442902310279E-2</v>
      </c>
      <c r="AD137" s="33">
        <f>all!AD138</f>
        <v>33.020495374290796</v>
      </c>
      <c r="AE137" s="33">
        <f>all!AE138</f>
        <v>4.2001189443590121E-3</v>
      </c>
      <c r="AF137" s="33">
        <f>all!AF138</f>
        <v>5.3565847885236752E-2</v>
      </c>
      <c r="AG137" s="33">
        <f>all!AG138</f>
        <v>4.4242675243688238E-2</v>
      </c>
      <c r="AH137" s="33">
        <f>all!AH138</f>
        <v>2.0170870415538773</v>
      </c>
      <c r="AI137" s="33">
        <f>all!AI138</f>
        <v>1.0123489895642775E-3</v>
      </c>
      <c r="AJ137" s="33">
        <f>all!AJ138</f>
        <v>0.37261703394220724</v>
      </c>
      <c r="AK137" s="33">
        <f>all!AK138</f>
        <v>9.2125175865979104E-5</v>
      </c>
      <c r="AL137" s="33">
        <f>all!AL138</f>
        <v>1.1749103352097627E-3</v>
      </c>
      <c r="AM137" s="33">
        <f>all!AM138</f>
        <v>4.4242675243688238E-2</v>
      </c>
      <c r="AN137" s="33"/>
      <c r="AO137" s="33"/>
      <c r="AP137" s="33" t="str">
        <f>all!AP138</f>
        <v>n.a.</v>
      </c>
      <c r="AQ137" s="33">
        <f>all!AQ138</f>
        <v>39.618380649292398</v>
      </c>
      <c r="AR137" s="33">
        <f>all!AR138</f>
        <v>7.9538236117809094E-2</v>
      </c>
      <c r="AS137" s="33">
        <f>all!AS138</f>
        <v>0.49781319245161698</v>
      </c>
      <c r="AT137" s="33">
        <f>all!AT138</f>
        <v>1.0244878487411699</v>
      </c>
      <c r="AU137" s="33">
        <f>all!AU138</f>
        <v>4.5608882551500898</v>
      </c>
      <c r="AV137" s="33" t="str">
        <f>all!AV138</f>
        <v>n.a.</v>
      </c>
      <c r="AW137" s="33" t="str">
        <f>all!AW138</f>
        <v>n.a.</v>
      </c>
      <c r="AX137" s="33">
        <f>all!AX138</f>
        <v>0.60108240128037405</v>
      </c>
      <c r="AY137" s="33">
        <f>all!AY138</f>
        <v>1.8926386568071301</v>
      </c>
      <c r="AZ137" s="33">
        <f>all!AZ138</f>
        <v>6.7721378576408295E-2</v>
      </c>
      <c r="BA137" s="33">
        <f>all!BA138</f>
        <v>0.29422674532483001</v>
      </c>
      <c r="BB137" s="33" t="str">
        <f>all!BB138</f>
        <v>n.a.</v>
      </c>
      <c r="BC137" s="33" t="str">
        <f>all!BC138</f>
        <v>n.a.</v>
      </c>
      <c r="BD137" s="33">
        <f>all!BD138</f>
        <v>0.106546398083292</v>
      </c>
      <c r="BE137" s="33">
        <f>all!BE138</f>
        <v>0.54479796282145798</v>
      </c>
      <c r="BF137" s="33">
        <f>all!BF138</f>
        <v>2.4429930709252399E-2</v>
      </c>
      <c r="BG137" s="33">
        <f>all!BG138</f>
        <v>1.2190956595030399E-2</v>
      </c>
      <c r="BH137" s="33">
        <f>all!BH138</f>
        <v>9.0252430503938094E-2</v>
      </c>
      <c r="BI137" s="33">
        <f>all!BI138</f>
        <v>1.63149538194397E-2</v>
      </c>
      <c r="BJ137" s="33"/>
      <c r="BK137" s="33" t="str">
        <f>all!BK138</f>
        <v>n.a.</v>
      </c>
      <c r="BL137" s="33">
        <f>all!BL138</f>
        <v>19914.585500391098</v>
      </c>
      <c r="BM137" s="33">
        <f>all!BM138</f>
        <v>137.19720431164799</v>
      </c>
      <c r="BN137" s="33">
        <f>all!BN138</f>
        <v>144.43069399639299</v>
      </c>
      <c r="BO137" s="33">
        <f>all!BO138</f>
        <v>4.9016845000453104</v>
      </c>
      <c r="BP137" s="33">
        <f>all!BP138</f>
        <v>1.84778455854096</v>
      </c>
      <c r="BQ137" s="33" t="str">
        <f>all!BQ138</f>
        <v>n.a.</v>
      </c>
      <c r="BR137" s="33" t="str">
        <f>all!BR138</f>
        <v>n.a.</v>
      </c>
      <c r="BS137" s="33">
        <f>all!BS138</f>
        <v>2.2471043673917999</v>
      </c>
      <c r="BT137" s="33">
        <f>all!BT138</f>
        <v>50.744077595175099</v>
      </c>
      <c r="BU137" s="33">
        <f>all!BU138</f>
        <v>20.669091517022899</v>
      </c>
      <c r="BV137" s="33">
        <f>all!BV138</f>
        <v>0.135611158329876</v>
      </c>
      <c r="BW137" s="33" t="str">
        <f>all!BW138</f>
        <v>n.a.</v>
      </c>
      <c r="BX137" s="33" t="str">
        <f>all!BX138</f>
        <v>n.a.</v>
      </c>
      <c r="BY137" s="33">
        <f>all!BY138</f>
        <v>0.23172635065559399</v>
      </c>
      <c r="BZ137" s="33">
        <f>all!BZ138</f>
        <v>9.4434209749227396</v>
      </c>
      <c r="CA137" s="33">
        <f>all!CA138</f>
        <v>0.27364126308429998</v>
      </c>
      <c r="CB137" s="33">
        <f>all!CB138</f>
        <v>9.9189583679087107E-3</v>
      </c>
      <c r="CC137" s="33">
        <f>all!CC138</f>
        <v>0.84821304528961705</v>
      </c>
      <c r="CD137" s="33">
        <f>all!CD138</f>
        <v>0.13138250043048499</v>
      </c>
      <c r="CE137" s="33"/>
      <c r="CF137" s="33" t="str">
        <f>all!CF138</f>
        <v>n.a.</v>
      </c>
      <c r="CG137" s="33">
        <f>all!CG138</f>
        <v>547133.51727277704</v>
      </c>
      <c r="CH137" s="33">
        <f>all!CH138</f>
        <v>238.73307494113899</v>
      </c>
      <c r="CI137" s="33">
        <f>all!CI138</f>
        <v>603.41314049085804</v>
      </c>
      <c r="CJ137" s="33">
        <f>all!CJ138</f>
        <v>6.0055074818166201</v>
      </c>
      <c r="CK137" s="33">
        <f>all!CK138</f>
        <v>4.5608882551500898</v>
      </c>
      <c r="CL137" s="33" t="str">
        <f>all!CL138</f>
        <v>n.a.</v>
      </c>
      <c r="CM137" s="33" t="str">
        <f>all!CM138</f>
        <v>n.a.</v>
      </c>
      <c r="CN137" s="33">
        <f>all!CN138</f>
        <v>7.2298453501401001</v>
      </c>
      <c r="CO137" s="33">
        <f>all!CO138</f>
        <v>88.956010288469898</v>
      </c>
      <c r="CP137" s="33">
        <f>all!CP138</f>
        <v>10.5621899045479</v>
      </c>
      <c r="CQ137" s="33">
        <f>all!CQ138</f>
        <v>0.29422674532483001</v>
      </c>
      <c r="CR137" s="33" t="str">
        <f>all!CR138</f>
        <v>n.a.</v>
      </c>
      <c r="CS137" s="33" t="str">
        <f>all!CS138</f>
        <v>n.a.</v>
      </c>
      <c r="CT137" s="33">
        <f>all!CT138</f>
        <v>0.280489957104751</v>
      </c>
      <c r="CU137" s="33">
        <f>all!CU138</f>
        <v>12.802856040025</v>
      </c>
      <c r="CV137" s="33">
        <f>all!CV138</f>
        <v>0.39793053160464897</v>
      </c>
      <c r="CW137" s="33">
        <f>all!CW138</f>
        <v>2.1993326513978399E-2</v>
      </c>
      <c r="CX137" s="33">
        <f>all!CX138</f>
        <v>5.2363580187453103</v>
      </c>
      <c r="CY137" s="33">
        <f>all!CY138</f>
        <v>0.241681187192235</v>
      </c>
      <c r="CZ137" s="33"/>
      <c r="DA137" s="33" t="str">
        <f>all!DA138</f>
        <v>n.a.</v>
      </c>
      <c r="DB137" s="33">
        <f>all!DB138</f>
        <v>9797.3590701544817</v>
      </c>
      <c r="DC137" s="33">
        <f>all!DC138</f>
        <v>4.0509097578468332</v>
      </c>
      <c r="DD137" s="33">
        <f>all!DD138</f>
        <v>10.280766499995877</v>
      </c>
      <c r="DE137" s="33">
        <f>all!DE138</f>
        <v>9.4506459601180565E-2</v>
      </c>
      <c r="DF137" s="33">
        <f>all!DF138</f>
        <v>6.9749017512617986E-2</v>
      </c>
      <c r="DG137" s="33" t="str">
        <f>all!DG138</f>
        <v>n.a.</v>
      </c>
      <c r="DH137" s="33" t="str">
        <f>all!DH138</f>
        <v>n.a.</v>
      </c>
      <c r="DI137" s="33">
        <f>all!DI138</f>
        <v>9.6498811426078732E-2</v>
      </c>
      <c r="DJ137" s="33">
        <f>all!DJ138</f>
        <v>1.126595874980622</v>
      </c>
      <c r="DK137" s="33">
        <f>all!DK138</f>
        <v>9.7917550348924881E-2</v>
      </c>
      <c r="DL137" s="33">
        <f>all!DL138</f>
        <v>2.6174195169941556E-3</v>
      </c>
      <c r="DM137" s="33" t="str">
        <f>all!DM138</f>
        <v>n.a.</v>
      </c>
      <c r="DN137" s="33" t="str">
        <f>all!DN138</f>
        <v>n.a.</v>
      </c>
      <c r="DO137" s="33">
        <f>all!DO138</f>
        <v>2.3036297396907932E-3</v>
      </c>
      <c r="DP137" s="33">
        <f>all!DP138</f>
        <v>0.10033586238264107</v>
      </c>
      <c r="DQ137" s="33">
        <f>all!DQ138</f>
        <v>2.0202949770133506E-3</v>
      </c>
      <c r="DR137" s="33">
        <f>all!DR138</f>
        <v>1.0760823665132327E-4</v>
      </c>
      <c r="DS137" s="33">
        <f>all!DS138</f>
        <v>2.5271998159967717E-2</v>
      </c>
      <c r="DT137" s="33">
        <f>all!DT138</f>
        <v>1.1564778817620821E-3</v>
      </c>
      <c r="DU137" s="33"/>
      <c r="DV137" s="33" t="str">
        <f>all!DV138</f>
        <v>n.a.</v>
      </c>
      <c r="DW137" s="33">
        <f>all!DW138</f>
        <v>99.826969980672473</v>
      </c>
      <c r="DX137" s="33">
        <f>all!DX138</f>
        <v>4.1275413496160929E-2</v>
      </c>
      <c r="DY137" s="33">
        <f>all!DY138</f>
        <v>0.10475249109729826</v>
      </c>
      <c r="DZ137" s="33">
        <f>all!DZ138</f>
        <v>9.6294250706052068E-4</v>
      </c>
      <c r="EA137" s="33">
        <f>all!EA138</f>
        <v>7.1068468834874774E-4</v>
      </c>
      <c r="EB137" s="33" t="str">
        <f>all!EB138</f>
        <v>n.a.</v>
      </c>
      <c r="EC137" s="33" t="str">
        <f>all!EC138</f>
        <v>n.a.</v>
      </c>
      <c r="ED137" s="33">
        <f>all!ED138</f>
        <v>9.8324292112015482E-4</v>
      </c>
      <c r="EE137" s="33">
        <f>all!EE138</f>
        <v>1.1479078370684508E-2</v>
      </c>
      <c r="EF137" s="33">
        <f>all!EF138</f>
        <v>9.9769869505343992E-4</v>
      </c>
      <c r="EG137" s="33">
        <f>all!EG138</f>
        <v>2.666933585661487E-5</v>
      </c>
      <c r="EH137" s="33" t="str">
        <f>all!EH138</f>
        <v>n.a.</v>
      </c>
      <c r="EI137" s="33" t="str">
        <f>all!EI138</f>
        <v>n.a.</v>
      </c>
      <c r="EJ137" s="33">
        <f>all!EJ138</f>
        <v>2.3472078059406183E-5</v>
      </c>
      <c r="EK137" s="33">
        <f>all!EK138</f>
        <v>1.0223392906532375E-3</v>
      </c>
      <c r="EL137" s="33">
        <f>all!EL138</f>
        <v>2.0585131623560582E-5</v>
      </c>
      <c r="EM137" s="33">
        <f>all!EM138</f>
        <v>1.0964387579290148E-6</v>
      </c>
      <c r="EN137" s="33">
        <f>all!EN138</f>
        <v>2.5750071867345861E-4</v>
      </c>
      <c r="EO137" s="33">
        <f>all!EO138</f>
        <v>1.1783551256956709E-5</v>
      </c>
      <c r="EP137" s="33"/>
      <c r="EQ137" s="33">
        <f>all!EQ138</f>
        <v>199.65393996134495</v>
      </c>
    </row>
    <row r="138" spans="1:147" s="3" customFormat="1">
      <c r="A138" s="33" t="str">
        <f>all!A139</f>
        <v xml:space="preserve">LM64_V_py_2 </v>
      </c>
      <c r="B138" s="33" t="str">
        <f>all!B139</f>
        <v>Fakos</v>
      </c>
      <c r="C138" s="33" t="str">
        <f>all!C139</f>
        <v>porphyry</v>
      </c>
      <c r="D138" s="33" t="str">
        <f>all!D139</f>
        <v>sercicitic</v>
      </c>
      <c r="E138" s="33" t="str">
        <f>all!E139</f>
        <v>pyrite</v>
      </c>
      <c r="F138" s="33">
        <f>all!F139</f>
        <v>0</v>
      </c>
      <c r="G138" s="33" t="str">
        <f>all!G139</f>
        <v>n.a.</v>
      </c>
      <c r="H138" s="33">
        <f>all!H139</f>
        <v>504860.08836964902</v>
      </c>
      <c r="I138" s="33">
        <f>all!I139</f>
        <v>1.59343738253409</v>
      </c>
      <c r="J138" s="33">
        <f>all!J139</f>
        <v>31.463672471957299</v>
      </c>
      <c r="K138" s="33">
        <f>all!K139</f>
        <v>2.7667083890883299</v>
      </c>
      <c r="L138" s="33">
        <f>all!L139</f>
        <v>3.1840015825544001</v>
      </c>
      <c r="M138" s="33" t="str">
        <f>all!M139</f>
        <v>n.a.</v>
      </c>
      <c r="N138" s="33" t="str">
        <f>all!N139</f>
        <v>n.a.</v>
      </c>
      <c r="O138" s="33">
        <f>all!O139</f>
        <v>1.9518574991629101</v>
      </c>
      <c r="P138" s="33">
        <f>all!P139</f>
        <v>156.41218612922501</v>
      </c>
      <c r="Q138" s="33">
        <f>all!Q139</f>
        <v>3.22234153016095E-2</v>
      </c>
      <c r="R138" s="33">
        <f>all!R139</f>
        <v>0.14547373161428301</v>
      </c>
      <c r="S138" s="33" t="str">
        <f>all!S139</f>
        <v>n.a.</v>
      </c>
      <c r="T138" s="33" t="str">
        <f>all!T139</f>
        <v>n.a.</v>
      </c>
      <c r="U138" s="33">
        <f>all!U139</f>
        <v>9.2083162119659598E-2</v>
      </c>
      <c r="V138" s="33">
        <f>all!V139</f>
        <v>4.3335782110568104</v>
      </c>
      <c r="W138" s="33">
        <f>all!W139</f>
        <v>2.2098388579718301E-2</v>
      </c>
      <c r="X138" s="33">
        <f>all!X139</f>
        <v>1.6732373543190699E-2</v>
      </c>
      <c r="Y138" s="33">
        <f>all!Y139</f>
        <v>0.69136306165677597</v>
      </c>
      <c r="Z138" s="33">
        <f>all!Z139</f>
        <v>0.46696145525579302</v>
      </c>
      <c r="AA138" s="33">
        <f>all!AA139</f>
        <v>5.0643718846052593E-2</v>
      </c>
      <c r="AB138" s="33">
        <f>all!AB139</f>
        <v>226.23740665924544</v>
      </c>
      <c r="AC138" s="33">
        <f>all!AC139</f>
        <v>0.67542146977996043</v>
      </c>
      <c r="AD138" s="33">
        <f>all!AD139</f>
        <v>0.81636973150830161</v>
      </c>
      <c r="AE138" s="33">
        <f>all!AE139</f>
        <v>2.4202006834286742E-2</v>
      </c>
      <c r="AF138" s="33">
        <f>all!AF139</f>
        <v>0.13319074626143951</v>
      </c>
      <c r="AG138" s="33">
        <f>all!AG139</f>
        <v>2.0222580224874394E-2</v>
      </c>
      <c r="AH138" s="33">
        <f>all!AH139</f>
        <v>4.6608528989659365E-2</v>
      </c>
      <c r="AI138" s="33">
        <f>all!AI139</f>
        <v>0.29305290585888638</v>
      </c>
      <c r="AJ138" s="33">
        <f>all!AJ139</f>
        <v>98.160233871555178</v>
      </c>
      <c r="AK138" s="33">
        <f>all!AK139</f>
        <v>1.0500803939079624E-2</v>
      </c>
      <c r="AL138" s="33">
        <f>all!AL139</f>
        <v>5.7789005786482217E-2</v>
      </c>
      <c r="AM138" s="33">
        <f>all!AM139</f>
        <v>2.0222580224874394E-2</v>
      </c>
      <c r="AN138" s="33"/>
      <c r="AO138" s="33"/>
      <c r="AP138" s="33" t="str">
        <f>all!AP139</f>
        <v>n.a.</v>
      </c>
      <c r="AQ138" s="33">
        <f>all!AQ139</f>
        <v>19.489148393965898</v>
      </c>
      <c r="AR138" s="33">
        <f>all!AR139</f>
        <v>2.7456579787720901E-2</v>
      </c>
      <c r="AS138" s="33">
        <f>all!AS139</f>
        <v>0.55602048682491001</v>
      </c>
      <c r="AT138" s="33">
        <f>all!AT139</f>
        <v>0.70562867434076204</v>
      </c>
      <c r="AU138" s="33">
        <f>all!AU139</f>
        <v>3.1840015825544001</v>
      </c>
      <c r="AV138" s="33" t="str">
        <f>all!AV139</f>
        <v>n.a.</v>
      </c>
      <c r="AW138" s="33" t="str">
        <f>all!AW139</f>
        <v>n.a.</v>
      </c>
      <c r="AX138" s="33">
        <f>all!AX139</f>
        <v>0.251652459941963</v>
      </c>
      <c r="AY138" s="33">
        <f>all!AY139</f>
        <v>2.6092160436810801</v>
      </c>
      <c r="AZ138" s="33">
        <f>all!AZ139</f>
        <v>3.22234153016095E-2</v>
      </c>
      <c r="BA138" s="33">
        <f>all!BA139</f>
        <v>0.14547373161428301</v>
      </c>
      <c r="BB138" s="33" t="str">
        <f>all!BB139</f>
        <v>n.a.</v>
      </c>
      <c r="BC138" s="33" t="str">
        <f>all!BC139</f>
        <v>n.a.</v>
      </c>
      <c r="BD138" s="33">
        <f>all!BD139</f>
        <v>9.2083162119659598E-2</v>
      </c>
      <c r="BE138" s="33">
        <f>all!BE139</f>
        <v>0.41307648598282998</v>
      </c>
      <c r="BF138" s="33">
        <f>all!BF139</f>
        <v>2.2098388579718301E-2</v>
      </c>
      <c r="BG138" s="33">
        <f>all!BG139</f>
        <v>1.6732373543190699E-2</v>
      </c>
      <c r="BH138" s="33">
        <f>all!BH139</f>
        <v>9.1068056012767504E-2</v>
      </c>
      <c r="BI138" s="33">
        <f>all!BI139</f>
        <v>1.00399717333333E-2</v>
      </c>
      <c r="BJ138" s="33"/>
      <c r="BK138" s="33" t="str">
        <f>all!BK139</f>
        <v>n.a.</v>
      </c>
      <c r="BL138" s="33">
        <f>all!BL139</f>
        <v>49337.3596585302</v>
      </c>
      <c r="BM138" s="33">
        <f>all!BM139</f>
        <v>1.1874715876624999</v>
      </c>
      <c r="BN138" s="33">
        <f>all!BN139</f>
        <v>26.856612862206099</v>
      </c>
      <c r="BO138" s="33">
        <f>all!BO139</f>
        <v>1.7757248460950601</v>
      </c>
      <c r="BP138" s="33">
        <f>all!BP139</f>
        <v>2.26213107385504</v>
      </c>
      <c r="BQ138" s="33" t="str">
        <f>all!BQ139</f>
        <v>n.a.</v>
      </c>
      <c r="BR138" s="33" t="str">
        <f>all!BR139</f>
        <v>n.a.</v>
      </c>
      <c r="BS138" s="33">
        <f>all!BS139</f>
        <v>0.78373300061171003</v>
      </c>
      <c r="BT138" s="33">
        <f>all!BT139</f>
        <v>30.557023521567299</v>
      </c>
      <c r="BU138" s="33">
        <f>all!BU139</f>
        <v>3.57613189759916E-2</v>
      </c>
      <c r="BV138" s="33">
        <f>all!BV139</f>
        <v>8.2477678660024895E-2</v>
      </c>
      <c r="BW138" s="33" t="str">
        <f>all!BW139</f>
        <v>n.a.</v>
      </c>
      <c r="BX138" s="33" t="str">
        <f>all!BX139</f>
        <v>n.a.</v>
      </c>
      <c r="BY138" s="33">
        <f>all!BY139</f>
        <v>5.0929723973156302E-2</v>
      </c>
      <c r="BZ138" s="33">
        <f>all!BZ139</f>
        <v>3.9249515156412098</v>
      </c>
      <c r="CA138" s="33">
        <f>all!CA139</f>
        <v>1.02843277667071E-2</v>
      </c>
      <c r="CB138" s="33">
        <f>all!CB139</f>
        <v>8.9281021723308495E-3</v>
      </c>
      <c r="CC138" s="33">
        <f>all!CC139</f>
        <v>0.310757799491853</v>
      </c>
      <c r="CD138" s="33">
        <f>all!CD139</f>
        <v>0.36130295597766898</v>
      </c>
      <c r="CE138" s="33"/>
      <c r="CF138" s="33" t="str">
        <f>all!CF139</f>
        <v>n.a.</v>
      </c>
      <c r="CG138" s="33">
        <f>all!CG139</f>
        <v>504860.08836964902</v>
      </c>
      <c r="CH138" s="33">
        <f>all!CH139</f>
        <v>1.59343738253409</v>
      </c>
      <c r="CI138" s="33">
        <f>all!CI139</f>
        <v>31.463672471957299</v>
      </c>
      <c r="CJ138" s="33">
        <f>all!CJ139</f>
        <v>2.7667083890883299</v>
      </c>
      <c r="CK138" s="33">
        <f>all!CK139</f>
        <v>3.1840015825544001</v>
      </c>
      <c r="CL138" s="33" t="str">
        <f>all!CL139</f>
        <v>n.a.</v>
      </c>
      <c r="CM138" s="33" t="str">
        <f>all!CM139</f>
        <v>n.a.</v>
      </c>
      <c r="CN138" s="33">
        <f>all!CN139</f>
        <v>1.9518574991629101</v>
      </c>
      <c r="CO138" s="33">
        <f>all!CO139</f>
        <v>156.41218612922501</v>
      </c>
      <c r="CP138" s="33">
        <f>all!CP139</f>
        <v>3.22234153016095E-2</v>
      </c>
      <c r="CQ138" s="33">
        <f>all!CQ139</f>
        <v>0.14547373161428301</v>
      </c>
      <c r="CR138" s="33" t="str">
        <f>all!CR139</f>
        <v>n.a.</v>
      </c>
      <c r="CS138" s="33" t="str">
        <f>all!CS139</f>
        <v>n.a.</v>
      </c>
      <c r="CT138" s="33">
        <f>all!CT139</f>
        <v>9.2083162119659598E-2</v>
      </c>
      <c r="CU138" s="33">
        <f>all!CU139</f>
        <v>4.3335782110568104</v>
      </c>
      <c r="CV138" s="33">
        <f>all!CV139</f>
        <v>2.2098388579718301E-2</v>
      </c>
      <c r="CW138" s="33">
        <f>all!CW139</f>
        <v>1.6732373543190699E-2</v>
      </c>
      <c r="CX138" s="33">
        <f>all!CX139</f>
        <v>0.69136306165677597</v>
      </c>
      <c r="CY138" s="33">
        <f>all!CY139</f>
        <v>0.46696145525579302</v>
      </c>
      <c r="CZ138" s="33"/>
      <c r="DA138" s="33" t="str">
        <f>all!DA139</f>
        <v>n.a.</v>
      </c>
      <c r="DB138" s="33">
        <f>all!DB139</f>
        <v>9040.3812045778322</v>
      </c>
      <c r="DC138" s="33">
        <f>all!DC139</f>
        <v>2.7038025807763537E-2</v>
      </c>
      <c r="DD138" s="33">
        <f>all!DD139</f>
        <v>0.53606832236601221</v>
      </c>
      <c r="DE138" s="33">
        <f>all!DE139</f>
        <v>4.3538671027103674E-2</v>
      </c>
      <c r="DF138" s="33">
        <f>all!DF139</f>
        <v>4.8692484822670135E-2</v>
      </c>
      <c r="DG138" s="33" t="str">
        <f>all!DG139</f>
        <v>n.a.</v>
      </c>
      <c r="DH138" s="33" t="str">
        <f>all!DH139</f>
        <v>n.a.</v>
      </c>
      <c r="DI138" s="33">
        <f>all!DI139</f>
        <v>2.6051999679170094E-2</v>
      </c>
      <c r="DJ138" s="33">
        <f>all!DJ139</f>
        <v>1.9809040796507729</v>
      </c>
      <c r="DK138" s="33">
        <f>all!DK139</f>
        <v>2.9872951714786654E-4</v>
      </c>
      <c r="DL138" s="33">
        <f>all!DL139</f>
        <v>1.2941236321559546E-3</v>
      </c>
      <c r="DM138" s="33" t="str">
        <f>all!DM139</f>
        <v>n.a.</v>
      </c>
      <c r="DN138" s="33" t="str">
        <f>all!DN139</f>
        <v>n.a.</v>
      </c>
      <c r="DO138" s="33">
        <f>all!DO139</f>
        <v>7.5626775722453679E-4</v>
      </c>
      <c r="DP138" s="33">
        <f>all!DP139</f>
        <v>3.3962211685398203E-2</v>
      </c>
      <c r="DQ138" s="33">
        <f>all!DQ139</f>
        <v>1.121936114518851E-4</v>
      </c>
      <c r="DR138" s="33">
        <f>all!DR139</f>
        <v>8.1867616107532756E-5</v>
      </c>
      <c r="DS138" s="33">
        <f>all!DS139</f>
        <v>3.3366943130153284E-3</v>
      </c>
      <c r="DT138" s="33">
        <f>all!DT139</f>
        <v>2.2344750988384319E-3</v>
      </c>
      <c r="DU138" s="33"/>
      <c r="DV138" s="33" t="str">
        <f>all!DV139</f>
        <v>n.a.</v>
      </c>
      <c r="DW138" s="33">
        <f>all!DW139</f>
        <v>99.958698357304726</v>
      </c>
      <c r="DX138" s="33">
        <f>all!DX139</f>
        <v>2.9895706881549202E-4</v>
      </c>
      <c r="DY138" s="33">
        <f>all!DY139</f>
        <v>5.9272602030494689E-3</v>
      </c>
      <c r="DZ138" s="33">
        <f>all!DZ139</f>
        <v>4.8140324899932261E-4</v>
      </c>
      <c r="EA138" s="33">
        <f>all!EA139</f>
        <v>5.3838851399233805E-4</v>
      </c>
      <c r="EB138" s="33" t="str">
        <f>all!EB139</f>
        <v>n.a.</v>
      </c>
      <c r="EC138" s="33" t="str">
        <f>all!EC139</f>
        <v>n.a.</v>
      </c>
      <c r="ED138" s="33">
        <f>all!ED139</f>
        <v>2.8805466479843759E-4</v>
      </c>
      <c r="EE138" s="33">
        <f>all!EE139</f>
        <v>2.1902681855085836E-2</v>
      </c>
      <c r="EF138" s="33">
        <f>all!EF139</f>
        <v>3.3030259476100608E-6</v>
      </c>
      <c r="EG138" s="33">
        <f>all!EG139</f>
        <v>1.4309010964961565E-5</v>
      </c>
      <c r="EH138" s="33" t="str">
        <f>all!EH139</f>
        <v>n.a.</v>
      </c>
      <c r="EI138" s="33" t="str">
        <f>all!EI139</f>
        <v>n.a.</v>
      </c>
      <c r="EJ138" s="33">
        <f>all!EJ139</f>
        <v>8.361985950712241E-6</v>
      </c>
      <c r="EK138" s="33">
        <f>all!EK139</f>
        <v>3.7551718191801404E-4</v>
      </c>
      <c r="EL138" s="33">
        <f>all!EL139</f>
        <v>1.240514875529448E-6</v>
      </c>
      <c r="EM138" s="33">
        <f>all!EM139</f>
        <v>9.0520301727770279E-7</v>
      </c>
      <c r="EN138" s="33">
        <f>all!EN139</f>
        <v>3.6893534995663778E-5</v>
      </c>
      <c r="EO138" s="33">
        <f>all!EO139</f>
        <v>2.470639427003341E-5</v>
      </c>
      <c r="EP138" s="33"/>
      <c r="EQ138" s="33">
        <f>all!EQ139</f>
        <v>199.91739671460945</v>
      </c>
    </row>
    <row r="139" spans="1:147" s="3" customFormat="1">
      <c r="A139" s="33" t="str">
        <f>all!A140</f>
        <v xml:space="preserve">LM64_V_py_9 </v>
      </c>
      <c r="B139" s="33" t="str">
        <f>all!B140</f>
        <v>Fakos</v>
      </c>
      <c r="C139" s="33" t="str">
        <f>all!C140</f>
        <v>porphyry</v>
      </c>
      <c r="D139" s="33" t="str">
        <f>all!D140</f>
        <v>sercicitic</v>
      </c>
      <c r="E139" s="33" t="str">
        <f>all!E140</f>
        <v>pyrite</v>
      </c>
      <c r="F139" s="33">
        <f>all!F140</f>
        <v>0</v>
      </c>
      <c r="G139" s="33" t="str">
        <f>all!G140</f>
        <v>n.a.</v>
      </c>
      <c r="H139" s="33">
        <f>all!H140</f>
        <v>447101.22489989398</v>
      </c>
      <c r="I139" s="33">
        <f>all!I140</f>
        <v>53.715778468800103</v>
      </c>
      <c r="J139" s="33">
        <f>all!J140</f>
        <v>518.766124170338</v>
      </c>
      <c r="K139" s="33">
        <f>all!K140</f>
        <v>5.0541668474099604</v>
      </c>
      <c r="L139" s="33">
        <f>all!L140</f>
        <v>4.4305710773224103</v>
      </c>
      <c r="M139" s="33" t="str">
        <f>all!M140</f>
        <v>n.a.</v>
      </c>
      <c r="N139" s="33" t="str">
        <f>all!N140</f>
        <v>n.a.</v>
      </c>
      <c r="O139" s="33">
        <f>all!O140</f>
        <v>1.5842946207061801</v>
      </c>
      <c r="P139" s="33">
        <f>all!P140</f>
        <v>103.949810354703</v>
      </c>
      <c r="Q139" s="33">
        <f>all!Q140</f>
        <v>3.6260848096004702E-2</v>
      </c>
      <c r="R139" s="33">
        <f>all!R140</f>
        <v>0.28571789633095901</v>
      </c>
      <c r="S139" s="33" t="str">
        <f>all!S140</f>
        <v>n.a.</v>
      </c>
      <c r="T139" s="33" t="str">
        <f>all!T140</f>
        <v>n.a.</v>
      </c>
      <c r="U139" s="33">
        <f>all!U140</f>
        <v>7.8727781643081696E-2</v>
      </c>
      <c r="V139" s="33">
        <f>all!V140</f>
        <v>2.7252636093717602</v>
      </c>
      <c r="W139" s="33">
        <f>all!W140</f>
        <v>3.2859820785201797E-2</v>
      </c>
      <c r="X139" s="33">
        <f>all!X140</f>
        <v>1.3109574042588701E-2</v>
      </c>
      <c r="Y139" s="33">
        <f>all!Y140</f>
        <v>1.7467191509583</v>
      </c>
      <c r="Z139" s="33">
        <f>all!Z140</f>
        <v>0.226473259838083</v>
      </c>
      <c r="AA139" s="33">
        <f>all!AA140</f>
        <v>0.10354527014405129</v>
      </c>
      <c r="AB139" s="33">
        <f>all!AB140</f>
        <v>59.511461987276647</v>
      </c>
      <c r="AC139" s="33">
        <f>all!AC140</f>
        <v>0.12965636731802779</v>
      </c>
      <c r="AD139" s="33">
        <f>all!AD140</f>
        <v>33.905170014941376</v>
      </c>
      <c r="AE139" s="33">
        <f>all!AE140</f>
        <v>7.5052558022257977E-3</v>
      </c>
      <c r="AF139" s="33">
        <f>all!AF140</f>
        <v>4.5071803100051537E-2</v>
      </c>
      <c r="AG139" s="33">
        <f>all!AG140</f>
        <v>6.7505022043134306E-4</v>
      </c>
      <c r="AH139" s="33">
        <f>all!AH140</f>
        <v>2.0759403751948884E-2</v>
      </c>
      <c r="AI139" s="33">
        <f>all!AI140</f>
        <v>4.2161403277367771E-3</v>
      </c>
      <c r="AJ139" s="33">
        <f>all!AJ140</f>
        <v>1.9351820511189368</v>
      </c>
      <c r="AK139" s="33">
        <f>all!AK140</f>
        <v>2.4405443644837381E-4</v>
      </c>
      <c r="AL139" s="33">
        <f>all!AL140</f>
        <v>1.4656360549407171E-3</v>
      </c>
      <c r="AM139" s="33">
        <f>all!AM140</f>
        <v>6.7505022043134306E-4</v>
      </c>
      <c r="AN139" s="33"/>
      <c r="AO139" s="33"/>
      <c r="AP139" s="33" t="str">
        <f>all!AP140</f>
        <v>n.a.</v>
      </c>
      <c r="AQ139" s="33">
        <f>all!AQ140</f>
        <v>25.8270930768592</v>
      </c>
      <c r="AR139" s="33">
        <f>all!AR140</f>
        <v>4.5804772330852402E-2</v>
      </c>
      <c r="AS139" s="33">
        <f>all!AS140</f>
        <v>0.26984451939035498</v>
      </c>
      <c r="AT139" s="33">
        <f>all!AT140</f>
        <v>0.85330887941511901</v>
      </c>
      <c r="AU139" s="33">
        <f>all!AU140</f>
        <v>4.4305710773224103</v>
      </c>
      <c r="AV139" s="33" t="str">
        <f>all!AV140</f>
        <v>n.a.</v>
      </c>
      <c r="AW139" s="33" t="str">
        <f>all!AW140</f>
        <v>n.a.</v>
      </c>
      <c r="AX139" s="33">
        <f>all!AX140</f>
        <v>0.27521287512204401</v>
      </c>
      <c r="AY139" s="33">
        <f>all!AY140</f>
        <v>2.1698450975120398</v>
      </c>
      <c r="AZ139" s="33">
        <f>all!AZ140</f>
        <v>3.6260848096004702E-2</v>
      </c>
      <c r="BA139" s="33">
        <f>all!BA140</f>
        <v>0.28571789633095901</v>
      </c>
      <c r="BB139" s="33" t="str">
        <f>all!BB140</f>
        <v>n.a.</v>
      </c>
      <c r="BC139" s="33" t="str">
        <f>all!BC140</f>
        <v>n.a.</v>
      </c>
      <c r="BD139" s="33">
        <f>all!BD140</f>
        <v>7.8727781643081696E-2</v>
      </c>
      <c r="BE139" s="33">
        <f>all!BE140</f>
        <v>0.23777160555184601</v>
      </c>
      <c r="BF139" s="33">
        <f>all!BF140</f>
        <v>2.4522768755312101E-2</v>
      </c>
      <c r="BG139" s="33">
        <f>all!BG140</f>
        <v>1.3109574042588701E-2</v>
      </c>
      <c r="BH139" s="33">
        <f>all!BH140</f>
        <v>8.0620339298280594E-2</v>
      </c>
      <c r="BI139" s="33">
        <f>all!BI140</f>
        <v>1.07032219488666E-2</v>
      </c>
      <c r="BJ139" s="33"/>
      <c r="BK139" s="33" t="str">
        <f>all!BK140</f>
        <v>n.a.</v>
      </c>
      <c r="BL139" s="33">
        <f>all!BL140</f>
        <v>61771.333069488603</v>
      </c>
      <c r="BM139" s="33">
        <f>all!BM140</f>
        <v>47.845868625776603</v>
      </c>
      <c r="BN139" s="33">
        <f>all!BN140</f>
        <v>233.74196509698399</v>
      </c>
      <c r="BO139" s="33">
        <f>all!BO140</f>
        <v>2.3657890163991699</v>
      </c>
      <c r="BP139" s="33">
        <f>all!BP140</f>
        <v>3.08476429323344</v>
      </c>
      <c r="BQ139" s="33" t="str">
        <f>all!BQ140</f>
        <v>n.a.</v>
      </c>
      <c r="BR139" s="33" t="str">
        <f>all!BR140</f>
        <v>n.a.</v>
      </c>
      <c r="BS139" s="33">
        <f>all!BS140</f>
        <v>1.2880102357171199</v>
      </c>
      <c r="BT139" s="33">
        <f>all!BT140</f>
        <v>17.335010132342699</v>
      </c>
      <c r="BU139" s="33">
        <f>all!BU140</f>
        <v>1.7311976130855299E-2</v>
      </c>
      <c r="BV139" s="33">
        <f>all!BV140</f>
        <v>8.0530430660961896E-2</v>
      </c>
      <c r="BW139" s="33" t="str">
        <f>all!BW140</f>
        <v>n.a.</v>
      </c>
      <c r="BX139" s="33" t="str">
        <f>all!BX140</f>
        <v>n.a.</v>
      </c>
      <c r="BY139" s="33">
        <f>all!BY140</f>
        <v>7.1609169331711797E-2</v>
      </c>
      <c r="BZ139" s="33">
        <f>all!BZ140</f>
        <v>2.0365302851629199</v>
      </c>
      <c r="CA139" s="33">
        <f>all!CA140</f>
        <v>4.1197467637217801E-2</v>
      </c>
      <c r="CB139" s="33">
        <f>all!CB140</f>
        <v>6.9533850794487899E-3</v>
      </c>
      <c r="CC139" s="33">
        <f>all!CC140</f>
        <v>2.1697496010117199</v>
      </c>
      <c r="CD139" s="33">
        <f>all!CD140</f>
        <v>0.100478039398223</v>
      </c>
      <c r="CE139" s="33"/>
      <c r="CF139" s="33" t="str">
        <f>all!CF140</f>
        <v>n.a.</v>
      </c>
      <c r="CG139" s="33">
        <f>all!CG140</f>
        <v>447101.22489989398</v>
      </c>
      <c r="CH139" s="33">
        <f>all!CH140</f>
        <v>53.715778468800103</v>
      </c>
      <c r="CI139" s="33">
        <f>all!CI140</f>
        <v>518.766124170338</v>
      </c>
      <c r="CJ139" s="33">
        <f>all!CJ140</f>
        <v>5.0541668474099604</v>
      </c>
      <c r="CK139" s="33">
        <f>all!CK140</f>
        <v>4.4305710773224103</v>
      </c>
      <c r="CL139" s="33" t="str">
        <f>all!CL140</f>
        <v>n.a.</v>
      </c>
      <c r="CM139" s="33" t="str">
        <f>all!CM140</f>
        <v>n.a.</v>
      </c>
      <c r="CN139" s="33">
        <f>all!CN140</f>
        <v>1.5842946207061801</v>
      </c>
      <c r="CO139" s="33">
        <f>all!CO140</f>
        <v>103.949810354703</v>
      </c>
      <c r="CP139" s="33">
        <f>all!CP140</f>
        <v>3.6260848096004702E-2</v>
      </c>
      <c r="CQ139" s="33">
        <f>all!CQ140</f>
        <v>0.28571789633095901</v>
      </c>
      <c r="CR139" s="33" t="str">
        <f>all!CR140</f>
        <v>n.a.</v>
      </c>
      <c r="CS139" s="33" t="str">
        <f>all!CS140</f>
        <v>n.a.</v>
      </c>
      <c r="CT139" s="33">
        <f>all!CT140</f>
        <v>7.8727781643081696E-2</v>
      </c>
      <c r="CU139" s="33">
        <f>all!CU140</f>
        <v>2.7252636093717602</v>
      </c>
      <c r="CV139" s="33">
        <f>all!CV140</f>
        <v>3.2859820785201797E-2</v>
      </c>
      <c r="CW139" s="33">
        <f>all!CW140</f>
        <v>1.3109574042588701E-2</v>
      </c>
      <c r="CX139" s="33">
        <f>all!CX140</f>
        <v>1.7467191509583</v>
      </c>
      <c r="CY139" s="33">
        <f>all!CY140</f>
        <v>0.226473259838083</v>
      </c>
      <c r="CZ139" s="33"/>
      <c r="DA139" s="33" t="str">
        <f>all!DA140</f>
        <v>n.a.</v>
      </c>
      <c r="DB139" s="33">
        <f>all!DB140</f>
        <v>8006.1102139832392</v>
      </c>
      <c r="DC139" s="33">
        <f>all!DC140</f>
        <v>0.91146889136853426</v>
      </c>
      <c r="DD139" s="33">
        <f>all!DD140</f>
        <v>8.8385768105159705</v>
      </c>
      <c r="DE139" s="33">
        <f>all!DE140</f>
        <v>7.9535562386459577E-2</v>
      </c>
      <c r="DF139" s="33">
        <f>all!DF140</f>
        <v>6.7756095386487386E-2</v>
      </c>
      <c r="DG139" s="33" t="str">
        <f>all!DG140</f>
        <v>n.a.</v>
      </c>
      <c r="DH139" s="33" t="str">
        <f>all!DH140</f>
        <v>n.a.</v>
      </c>
      <c r="DI139" s="33">
        <f>all!DI140</f>
        <v>2.114603292917103E-2</v>
      </c>
      <c r="DJ139" s="33">
        <f>all!DJ140</f>
        <v>1.3164869599126521</v>
      </c>
      <c r="DK139" s="33">
        <f>all!DK140</f>
        <v>3.3615883175954267E-4</v>
      </c>
      <c r="DL139" s="33">
        <f>all!DL140</f>
        <v>2.5417254212751332E-3</v>
      </c>
      <c r="DM139" s="33" t="str">
        <f>all!DM140</f>
        <v>n.a.</v>
      </c>
      <c r="DN139" s="33" t="str">
        <f>all!DN140</f>
        <v>n.a.</v>
      </c>
      <c r="DO139" s="33">
        <f>all!DO140</f>
        <v>6.4658164949968539E-4</v>
      </c>
      <c r="DP139" s="33">
        <f>all!DP140</f>
        <v>2.1357865277208152E-2</v>
      </c>
      <c r="DQ139" s="33">
        <f>all!DQ140</f>
        <v>1.6682944786920316E-4</v>
      </c>
      <c r="DR139" s="33">
        <f>all!DR140</f>
        <v>6.4142099880903675E-5</v>
      </c>
      <c r="DS139" s="33">
        <f>all!DS140</f>
        <v>8.4301117324242277E-3</v>
      </c>
      <c r="DT139" s="33">
        <f>all!DT140</f>
        <v>1.0837058475924057E-3</v>
      </c>
      <c r="DU139" s="33"/>
      <c r="DV139" s="33" t="str">
        <f>all!DV140</f>
        <v>n.a.</v>
      </c>
      <c r="DW139" s="33">
        <f>all!DW140</f>
        <v>99.846595586959793</v>
      </c>
      <c r="DX139" s="33">
        <f>all!DX140</f>
        <v>1.1367201219340988E-2</v>
      </c>
      <c r="DY139" s="33">
        <f>all!DY140</f>
        <v>0.11022853555307259</v>
      </c>
      <c r="DZ139" s="33">
        <f>all!DZ140</f>
        <v>9.9191179238478392E-4</v>
      </c>
      <c r="EA139" s="33">
        <f>all!EA140</f>
        <v>8.4500653548213089E-4</v>
      </c>
      <c r="EB139" s="33" t="str">
        <f>all!EB140</f>
        <v>n.a.</v>
      </c>
      <c r="EC139" s="33" t="str">
        <f>all!EC140</f>
        <v>n.a.</v>
      </c>
      <c r="ED139" s="33">
        <f>all!ED140</f>
        <v>2.637185027080736E-4</v>
      </c>
      <c r="EE139" s="33">
        <f>all!EE140</f>
        <v>1.6418302717382489E-2</v>
      </c>
      <c r="EF139" s="33">
        <f>all!EF140</f>
        <v>4.1923373561679752E-6</v>
      </c>
      <c r="EG139" s="33">
        <f>all!EG140</f>
        <v>3.1698618111439921E-5</v>
      </c>
      <c r="EH139" s="33" t="str">
        <f>all!EH140</f>
        <v>n.a.</v>
      </c>
      <c r="EI139" s="33" t="str">
        <f>all!EI140</f>
        <v>n.a.</v>
      </c>
      <c r="EJ139" s="33">
        <f>all!EJ140</f>
        <v>8.0637131823126332E-6</v>
      </c>
      <c r="EK139" s="33">
        <f>all!EK140</f>
        <v>2.6636032729222153E-4</v>
      </c>
      <c r="EL139" s="33">
        <f>all!EL140</f>
        <v>2.0805799530836924E-6</v>
      </c>
      <c r="EM139" s="33">
        <f>all!EM140</f>
        <v>7.999353163689009E-7</v>
      </c>
      <c r="EN139" s="33">
        <f>all!EN140</f>
        <v>1.051344453677551E-4</v>
      </c>
      <c r="EO139" s="33">
        <f>all!EO140</f>
        <v>1.3515219826826247E-5</v>
      </c>
      <c r="EP139" s="33"/>
      <c r="EQ139" s="33">
        <f>all!EQ140</f>
        <v>199.69319117391959</v>
      </c>
    </row>
    <row r="140" spans="1:147" s="3" customFormat="1">
      <c r="A140" s="33" t="str">
        <f>all!A141</f>
        <v xml:space="preserve">LM64_V_py_6 </v>
      </c>
      <c r="B140" s="33" t="str">
        <f>all!B141</f>
        <v>Fakos</v>
      </c>
      <c r="C140" s="33" t="str">
        <f>all!C141</f>
        <v>porphyry</v>
      </c>
      <c r="D140" s="33" t="str">
        <f>all!D141</f>
        <v>sercicitic</v>
      </c>
      <c r="E140" s="33" t="str">
        <f>all!E141</f>
        <v>pyrite</v>
      </c>
      <c r="F140" s="33">
        <f>all!F141</f>
        <v>0</v>
      </c>
      <c r="G140" s="33" t="str">
        <f>all!G141</f>
        <v>n.a.</v>
      </c>
      <c r="H140" s="33">
        <f>all!H141</f>
        <v>462961.10819998902</v>
      </c>
      <c r="I140" s="33">
        <f>all!I141</f>
        <v>94.8711744920531</v>
      </c>
      <c r="J140" s="33">
        <f>all!J141</f>
        <v>721.48075733374299</v>
      </c>
      <c r="K140" s="33">
        <f>all!K141</f>
        <v>1.6094772440023499</v>
      </c>
      <c r="L140" s="33">
        <f>all!L141</f>
        <v>2.7894556993299999</v>
      </c>
      <c r="M140" s="33" t="str">
        <f>all!M141</f>
        <v>n.a.</v>
      </c>
      <c r="N140" s="33" t="str">
        <f>all!N141</f>
        <v>n.a.</v>
      </c>
      <c r="O140" s="33">
        <f>all!O141</f>
        <v>2.9328756760522299</v>
      </c>
      <c r="P140" s="33">
        <f>all!P141</f>
        <v>186.55824761635799</v>
      </c>
      <c r="Q140" s="33">
        <f>all!Q141</f>
        <v>0.150700539570605</v>
      </c>
      <c r="R140" s="33">
        <f>all!R141</f>
        <v>0.108041159994198</v>
      </c>
      <c r="S140" s="33" t="str">
        <f>all!S141</f>
        <v>n.a.</v>
      </c>
      <c r="T140" s="33" t="str">
        <f>all!T141</f>
        <v>n.a.</v>
      </c>
      <c r="U140" s="33">
        <f>all!U141</f>
        <v>0.51167393592017196</v>
      </c>
      <c r="V140" s="33">
        <f>all!V141</f>
        <v>3.9165861789987799</v>
      </c>
      <c r="W140" s="33">
        <f>all!W141</f>
        <v>2.8582592392493202E-2</v>
      </c>
      <c r="X140" s="33">
        <f>all!X141</f>
        <v>1.64397595014052E-2</v>
      </c>
      <c r="Y140" s="33">
        <f>all!Y141</f>
        <v>0.71403710142062604</v>
      </c>
      <c r="Z140" s="33">
        <f>all!Z141</f>
        <v>0.27230570734691401</v>
      </c>
      <c r="AA140" s="33">
        <f>all!AA141</f>
        <v>0.13149508635913285</v>
      </c>
      <c r="AB140" s="33">
        <f>all!AB141</f>
        <v>261.27248464426776</v>
      </c>
      <c r="AC140" s="33">
        <f>all!AC141</f>
        <v>0.38136072594147141</v>
      </c>
      <c r="AD140" s="33">
        <f>all!AD141</f>
        <v>32.347492690093695</v>
      </c>
      <c r="AE140" s="33">
        <f>all!AE141</f>
        <v>2.3023676877149891E-2</v>
      </c>
      <c r="AF140" s="33">
        <f>all!AF141</f>
        <v>0.71659292619691806</v>
      </c>
      <c r="AG140" s="33">
        <f>all!AG141</f>
        <v>1.5884755340857348E-3</v>
      </c>
      <c r="AH140" s="33">
        <f>all!AH141</f>
        <v>0.21105421450898823</v>
      </c>
      <c r="AI140" s="33">
        <f>all!AI141</f>
        <v>2.8702681167895074E-3</v>
      </c>
      <c r="AJ140" s="33">
        <f>all!AJ141</f>
        <v>1.9664376309791027</v>
      </c>
      <c r="AK140" s="33">
        <f>all!AK141</f>
        <v>1.732850846363484E-4</v>
      </c>
      <c r="AL140" s="33">
        <f>all!AL141</f>
        <v>5.3933551329970351E-3</v>
      </c>
      <c r="AM140" s="33">
        <f>all!AM141</f>
        <v>1.5884755340857348E-3</v>
      </c>
      <c r="AN140" s="33"/>
      <c r="AO140" s="33"/>
      <c r="AP140" s="33" t="str">
        <f>all!AP141</f>
        <v>n.a.</v>
      </c>
      <c r="AQ140" s="33">
        <f>all!AQ141</f>
        <v>23.560686300928602</v>
      </c>
      <c r="AR140" s="33">
        <f>all!AR141</f>
        <v>4.2491455870454803E-2</v>
      </c>
      <c r="AS140" s="33">
        <f>all!AS141</f>
        <v>0.381640644724621</v>
      </c>
      <c r="AT140" s="33">
        <f>all!AT141</f>
        <v>0.64635823321897101</v>
      </c>
      <c r="AU140" s="33">
        <f>all!AU141</f>
        <v>2.7894556993299999</v>
      </c>
      <c r="AV140" s="33" t="str">
        <f>all!AV141</f>
        <v>n.a.</v>
      </c>
      <c r="AW140" s="33" t="str">
        <f>all!AW141</f>
        <v>n.a.</v>
      </c>
      <c r="AX140" s="33">
        <f>all!AX141</f>
        <v>0.25820804090274402</v>
      </c>
      <c r="AY140" s="33">
        <f>all!AY141</f>
        <v>1.85780903830397</v>
      </c>
      <c r="AZ140" s="33">
        <f>all!AZ141</f>
        <v>2.4096057842052401E-2</v>
      </c>
      <c r="BA140" s="33">
        <f>all!BA141</f>
        <v>0.108041159994198</v>
      </c>
      <c r="BB140" s="33" t="str">
        <f>all!BB141</f>
        <v>n.a.</v>
      </c>
      <c r="BC140" s="33" t="str">
        <f>all!BC141</f>
        <v>n.a.</v>
      </c>
      <c r="BD140" s="33">
        <f>all!BD141</f>
        <v>6.3850199998509993E-2</v>
      </c>
      <c r="BE140" s="33">
        <f>all!BE141</f>
        <v>0.32033419348923298</v>
      </c>
      <c r="BF140" s="33">
        <f>all!BF141</f>
        <v>2.3934709832929099E-2</v>
      </c>
      <c r="BG140" s="33">
        <f>all!BG141</f>
        <v>1.64397595014052E-2</v>
      </c>
      <c r="BH140" s="33">
        <f>all!BH141</f>
        <v>6.4299701031464498E-2</v>
      </c>
      <c r="BI140" s="33">
        <f>all!BI141</f>
        <v>1.2658277361593801E-2</v>
      </c>
      <c r="BJ140" s="33"/>
      <c r="BK140" s="33" t="str">
        <f>all!BK141</f>
        <v>n.a.</v>
      </c>
      <c r="BL140" s="33">
        <f>all!BL141</f>
        <v>43863.546739387399</v>
      </c>
      <c r="BM140" s="33">
        <f>all!BM141</f>
        <v>109.423701693251</v>
      </c>
      <c r="BN140" s="33">
        <f>all!BN141</f>
        <v>322.70896576237197</v>
      </c>
      <c r="BO140" s="33">
        <f>all!BO141</f>
        <v>0.64804447544487798</v>
      </c>
      <c r="BP140" s="33">
        <f>all!BP141</f>
        <v>1.74603010268499</v>
      </c>
      <c r="BQ140" s="33" t="str">
        <f>all!BQ141</f>
        <v>n.a.</v>
      </c>
      <c r="BR140" s="33" t="str">
        <f>all!BR141</f>
        <v>n.a.</v>
      </c>
      <c r="BS140" s="33">
        <f>all!BS141</f>
        <v>1.5842724611763099</v>
      </c>
      <c r="BT140" s="33">
        <f>all!BT141</f>
        <v>30.830252447327499</v>
      </c>
      <c r="BU140" s="33">
        <f>all!BU141</f>
        <v>0.22562747907344799</v>
      </c>
      <c r="BV140" s="33">
        <f>all!BV141</f>
        <v>0.14729863585817099</v>
      </c>
      <c r="BW140" s="33" t="str">
        <f>all!BW141</f>
        <v>n.a.</v>
      </c>
      <c r="BX140" s="33" t="str">
        <f>all!BX141</f>
        <v>n.a.</v>
      </c>
      <c r="BY140" s="33">
        <f>all!BY141</f>
        <v>0.78383332528397798</v>
      </c>
      <c r="BZ140" s="33">
        <f>all!BZ141</f>
        <v>4.05694737321401</v>
      </c>
      <c r="CA140" s="33">
        <f>all!CA141</f>
        <v>5.1690976651741702E-2</v>
      </c>
      <c r="CB140" s="33">
        <f>all!CB141</f>
        <v>2.6154805227859498E-2</v>
      </c>
      <c r="CC140" s="33">
        <f>all!CC141</f>
        <v>1.0785371273034099</v>
      </c>
      <c r="CD140" s="33">
        <f>all!CD141</f>
        <v>0.439160083587671</v>
      </c>
      <c r="CE140" s="33"/>
      <c r="CF140" s="33" t="str">
        <f>all!CF141</f>
        <v>n.a.</v>
      </c>
      <c r="CG140" s="33">
        <f>all!CG141</f>
        <v>462961.10819998902</v>
      </c>
      <c r="CH140" s="33">
        <f>all!CH141</f>
        <v>94.8711744920531</v>
      </c>
      <c r="CI140" s="33">
        <f>all!CI141</f>
        <v>721.48075733374299</v>
      </c>
      <c r="CJ140" s="33">
        <f>all!CJ141</f>
        <v>1.6094772440023499</v>
      </c>
      <c r="CK140" s="33">
        <f>all!CK141</f>
        <v>2.7894556993299999</v>
      </c>
      <c r="CL140" s="33" t="str">
        <f>all!CL141</f>
        <v>n.a.</v>
      </c>
      <c r="CM140" s="33" t="str">
        <f>all!CM141</f>
        <v>n.a.</v>
      </c>
      <c r="CN140" s="33">
        <f>all!CN141</f>
        <v>2.9328756760522299</v>
      </c>
      <c r="CO140" s="33">
        <f>all!CO141</f>
        <v>186.55824761635799</v>
      </c>
      <c r="CP140" s="33">
        <f>all!CP141</f>
        <v>0.150700539570605</v>
      </c>
      <c r="CQ140" s="33">
        <f>all!CQ141</f>
        <v>0.108041159994198</v>
      </c>
      <c r="CR140" s="33" t="str">
        <f>all!CR141</f>
        <v>n.a.</v>
      </c>
      <c r="CS140" s="33" t="str">
        <f>all!CS141</f>
        <v>n.a.</v>
      </c>
      <c r="CT140" s="33">
        <f>all!CT141</f>
        <v>0.51167393592017196</v>
      </c>
      <c r="CU140" s="33">
        <f>all!CU141</f>
        <v>3.9165861789987799</v>
      </c>
      <c r="CV140" s="33">
        <f>all!CV141</f>
        <v>2.8582592392493202E-2</v>
      </c>
      <c r="CW140" s="33">
        <f>all!CW141</f>
        <v>1.64397595014052E-2</v>
      </c>
      <c r="CX140" s="33">
        <f>all!CX141</f>
        <v>0.71403710142062604</v>
      </c>
      <c r="CY140" s="33">
        <f>all!CY141</f>
        <v>0.27230570734691401</v>
      </c>
      <c r="CZ140" s="33"/>
      <c r="DA140" s="33" t="str">
        <f>all!DA141</f>
        <v>n.a.</v>
      </c>
      <c r="DB140" s="33">
        <f>all!DB141</f>
        <v>8290.1084824064656</v>
      </c>
      <c r="DC140" s="33">
        <f>all!DC141</f>
        <v>1.6098086391380937</v>
      </c>
      <c r="DD140" s="33">
        <f>all!DD141</f>
        <v>12.292366046842456</v>
      </c>
      <c r="DE140" s="33">
        <f>all!DE141</f>
        <v>2.5327750668843827E-2</v>
      </c>
      <c r="DF140" s="33">
        <f>all!DF141</f>
        <v>4.2658750563235967E-2</v>
      </c>
      <c r="DG140" s="33" t="str">
        <f>all!DG141</f>
        <v>n.a.</v>
      </c>
      <c r="DH140" s="33" t="str">
        <f>all!DH141</f>
        <v>n.a.</v>
      </c>
      <c r="DI140" s="33">
        <f>all!DI141</f>
        <v>3.914592955906214E-2</v>
      </c>
      <c r="DJ140" s="33">
        <f>all!DJ141</f>
        <v>2.3626931055769758</v>
      </c>
      <c r="DK140" s="33">
        <f>all!DK141</f>
        <v>1.3970803218242725E-3</v>
      </c>
      <c r="DL140" s="33">
        <f>all!DL141</f>
        <v>9.6112622425027793E-4</v>
      </c>
      <c r="DM140" s="33" t="str">
        <f>all!DM141</f>
        <v>n.a.</v>
      </c>
      <c r="DN140" s="33" t="str">
        <f>all!DN141</f>
        <v>n.a.</v>
      </c>
      <c r="DO140" s="33">
        <f>all!DO141</f>
        <v>4.2023155052576542E-3</v>
      </c>
      <c r="DP140" s="33">
        <f>all!DP141</f>
        <v>3.0694249051714577E-2</v>
      </c>
      <c r="DQ140" s="33">
        <f>all!DQ141</f>
        <v>1.4511394139001368E-4</v>
      </c>
      <c r="DR140" s="33">
        <f>all!DR141</f>
        <v>8.0435923587715826E-5</v>
      </c>
      <c r="DS140" s="33">
        <f>all!DS141</f>
        <v>3.4461250068563037E-3</v>
      </c>
      <c r="DT140" s="33">
        <f>all!DT141</f>
        <v>1.303020443100515E-3</v>
      </c>
      <c r="DU140" s="33"/>
      <c r="DV140" s="33" t="str">
        <f>all!DV141</f>
        <v>n.a.</v>
      </c>
      <c r="DW140" s="33">
        <f>all!DW141</f>
        <v>99.790007638086792</v>
      </c>
      <c r="DX140" s="33">
        <f>all!DX141</f>
        <v>1.9377649488709323E-2</v>
      </c>
      <c r="DY140" s="33">
        <f>all!DY141</f>
        <v>0.14796613389412391</v>
      </c>
      <c r="DZ140" s="33">
        <f>all!DZ141</f>
        <v>3.0487615910736664E-4</v>
      </c>
      <c r="EA140" s="33">
        <f>all!EA141</f>
        <v>5.1349352708359884E-4</v>
      </c>
      <c r="EB140" s="33" t="str">
        <f>all!EB141</f>
        <v>n.a.</v>
      </c>
      <c r="EC140" s="33" t="str">
        <f>all!EC141</f>
        <v>n.a.</v>
      </c>
      <c r="ED140" s="33">
        <f>all!ED141</f>
        <v>4.7120886511787489E-4</v>
      </c>
      <c r="EE140" s="33">
        <f>all!EE141</f>
        <v>2.8440298887806695E-2</v>
      </c>
      <c r="EF140" s="33">
        <f>all!EF141</f>
        <v>1.6816988134924311E-5</v>
      </c>
      <c r="EG140" s="33">
        <f>all!EG141</f>
        <v>1.1569304969005621E-5</v>
      </c>
      <c r="EH140" s="33" t="str">
        <f>all!EH141</f>
        <v>n.a.</v>
      </c>
      <c r="EI140" s="33" t="str">
        <f>all!EI141</f>
        <v>n.a.</v>
      </c>
      <c r="EJ140" s="33">
        <f>all!EJ141</f>
        <v>5.0584271274286456E-5</v>
      </c>
      <c r="EK140" s="33">
        <f>all!EK141</f>
        <v>3.6947397658502166E-4</v>
      </c>
      <c r="EL140" s="33">
        <f>all!EL141</f>
        <v>1.7467710284412104E-6</v>
      </c>
      <c r="EM140" s="33">
        <f>all!EM141</f>
        <v>9.6822634423050705E-7</v>
      </c>
      <c r="EN140" s="33">
        <f>all!EN141</f>
        <v>4.1481826382103973E-5</v>
      </c>
      <c r="EO140" s="33">
        <f>all!EO141</f>
        <v>1.5684767002209217E-5</v>
      </c>
      <c r="EP140" s="33"/>
      <c r="EQ140" s="33">
        <f>all!EQ141</f>
        <v>199.58001527617358</v>
      </c>
    </row>
    <row r="141" spans="1:147" s="3" customFormat="1">
      <c r="A141" s="33" t="str">
        <f>all!A142</f>
        <v xml:space="preserve">LM64_V_py_3 </v>
      </c>
      <c r="B141" s="33" t="str">
        <f>all!B142</f>
        <v>Fakos</v>
      </c>
      <c r="C141" s="33" t="str">
        <f>all!C142</f>
        <v>porphyry</v>
      </c>
      <c r="D141" s="33" t="str">
        <f>all!D142</f>
        <v>sercicitic</v>
      </c>
      <c r="E141" s="33" t="str">
        <f>all!E142</f>
        <v>pyrite</v>
      </c>
      <c r="F141" s="33">
        <f>all!F142</f>
        <v>0</v>
      </c>
      <c r="G141" s="33" t="str">
        <f>all!G142</f>
        <v>n.a.</v>
      </c>
      <c r="H141" s="33">
        <f>all!H142</f>
        <v>564192.88306079805</v>
      </c>
      <c r="I141" s="33">
        <f>all!I142</f>
        <v>6.6010461125224298</v>
      </c>
      <c r="J141" s="33">
        <f>all!J142</f>
        <v>169.56086455250201</v>
      </c>
      <c r="K141" s="33">
        <f>all!K142</f>
        <v>3.2343335877855202</v>
      </c>
      <c r="L141" s="33">
        <f>all!L142</f>
        <v>5.5026299127852099</v>
      </c>
      <c r="M141" s="33" t="str">
        <f>all!M142</f>
        <v>n.a.</v>
      </c>
      <c r="N141" s="33" t="str">
        <f>all!N142</f>
        <v>n.a.</v>
      </c>
      <c r="O141" s="33">
        <f>all!O142</f>
        <v>3.1435923012177698</v>
      </c>
      <c r="P141" s="33">
        <f>all!P142</f>
        <v>250.43397983763299</v>
      </c>
      <c r="Q141" s="33">
        <f>all!Q142</f>
        <v>1.0298181653259399</v>
      </c>
      <c r="R141" s="33">
        <f>all!R142</f>
        <v>0.14939351432895201</v>
      </c>
      <c r="S141" s="33" t="str">
        <f>all!S142</f>
        <v>n.a.</v>
      </c>
      <c r="T141" s="33" t="str">
        <f>all!T142</f>
        <v>n.a.</v>
      </c>
      <c r="U141" s="33">
        <f>all!U142</f>
        <v>0.64008383440258898</v>
      </c>
      <c r="V141" s="33">
        <f>all!V142</f>
        <v>9.8597629858912992</v>
      </c>
      <c r="W141" s="33">
        <f>all!W142</f>
        <v>9.9976576838029796E-2</v>
      </c>
      <c r="X141" s="33">
        <f>all!X142</f>
        <v>2.3027556699974701E-2</v>
      </c>
      <c r="Y141" s="33">
        <f>all!Y142</f>
        <v>475.192786184716</v>
      </c>
      <c r="Z141" s="33">
        <f>all!Z142</f>
        <v>2.5017825643141798</v>
      </c>
      <c r="AA141" s="33">
        <f>all!AA142</f>
        <v>3.8930245666909259E-2</v>
      </c>
      <c r="AB141" s="33">
        <f>all!AB142</f>
        <v>0.52701553373389132</v>
      </c>
      <c r="AC141" s="33">
        <f>all!AC142</f>
        <v>5.2647738708341664E-3</v>
      </c>
      <c r="AD141" s="33">
        <f>all!AD142</f>
        <v>2.0998416715695947</v>
      </c>
      <c r="AE141" s="33">
        <f>all!AE142</f>
        <v>4.8459398731325597E-5</v>
      </c>
      <c r="AF141" s="33">
        <f>all!AF142</f>
        <v>1.3469982142232623E-3</v>
      </c>
      <c r="AG141" s="33">
        <f>all!AG142</f>
        <v>0.15600832773646842</v>
      </c>
      <c r="AH141" s="33">
        <f>all!AH142</f>
        <v>2.1671586675257965E-3</v>
      </c>
      <c r="AI141" s="33">
        <f>all!AI142</f>
        <v>0.37899789240499399</v>
      </c>
      <c r="AJ141" s="33">
        <f>all!AJ142</f>
        <v>37.93852907080143</v>
      </c>
      <c r="AK141" s="33">
        <f>all!AK142</f>
        <v>3.4884708131777127E-3</v>
      </c>
      <c r="AL141" s="33">
        <f>all!AL142</f>
        <v>9.6967029693721757E-2</v>
      </c>
      <c r="AM141" s="33">
        <f>all!AM142</f>
        <v>0.15600832773646842</v>
      </c>
      <c r="AN141" s="33"/>
      <c r="AO141" s="33"/>
      <c r="AP141" s="33" t="str">
        <f>all!AP142</f>
        <v>n.a.</v>
      </c>
      <c r="AQ141" s="33">
        <f>all!AQ142</f>
        <v>37.120286914509101</v>
      </c>
      <c r="AR141" s="33">
        <f>all!AR142</f>
        <v>6.2563171970500306E-2</v>
      </c>
      <c r="AS141" s="33">
        <f>all!AS142</f>
        <v>0.44109181438375999</v>
      </c>
      <c r="AT141" s="33">
        <f>all!AT142</f>
        <v>1.05880619002176</v>
      </c>
      <c r="AU141" s="33">
        <f>all!AU142</f>
        <v>5.4441317761606802</v>
      </c>
      <c r="AV141" s="33" t="str">
        <f>all!AV142</f>
        <v>n.a.</v>
      </c>
      <c r="AW141" s="33" t="str">
        <f>all!AW142</f>
        <v>n.a.</v>
      </c>
      <c r="AX141" s="33">
        <f>all!AX142</f>
        <v>0.18945715828898901</v>
      </c>
      <c r="AY141" s="33">
        <f>all!AY142</f>
        <v>3.0796083514335599</v>
      </c>
      <c r="AZ141" s="33">
        <f>all!AZ142</f>
        <v>3.6509585906986199E-2</v>
      </c>
      <c r="BA141" s="33">
        <f>all!BA142</f>
        <v>0.14939351432895201</v>
      </c>
      <c r="BB141" s="33" t="str">
        <f>all!BB142</f>
        <v>n.a.</v>
      </c>
      <c r="BC141" s="33" t="str">
        <f>all!BC142</f>
        <v>n.a.</v>
      </c>
      <c r="BD141" s="33">
        <f>all!BD142</f>
        <v>0.126739174597886</v>
      </c>
      <c r="BE141" s="33">
        <f>all!BE142</f>
        <v>0.38081018550741202</v>
      </c>
      <c r="BF141" s="33">
        <f>all!BF142</f>
        <v>3.8828330910493702E-2</v>
      </c>
      <c r="BG141" s="33">
        <f>all!BG142</f>
        <v>2.3027556699974701E-2</v>
      </c>
      <c r="BH141" s="33">
        <f>all!BH142</f>
        <v>5.8550884620237997E-2</v>
      </c>
      <c r="BI141" s="33">
        <f>all!BI142</f>
        <v>1.52376719415496E-2</v>
      </c>
      <c r="BJ141" s="33"/>
      <c r="BK141" s="33" t="str">
        <f>all!BK142</f>
        <v>n.a.</v>
      </c>
      <c r="BL141" s="33">
        <f>all!BL142</f>
        <v>69966.904509941101</v>
      </c>
      <c r="BM141" s="33">
        <f>all!BM142</f>
        <v>1.40999679491236</v>
      </c>
      <c r="BN141" s="33">
        <f>all!BN142</f>
        <v>18.1025804069637</v>
      </c>
      <c r="BO141" s="33">
        <f>all!BO142</f>
        <v>2.6298082163507099</v>
      </c>
      <c r="BP141" s="33">
        <f>all!BP142</f>
        <v>5.0276708599619804</v>
      </c>
      <c r="BQ141" s="33" t="str">
        <f>all!BQ142</f>
        <v>n.a.</v>
      </c>
      <c r="BR141" s="33" t="str">
        <f>all!BR142</f>
        <v>n.a.</v>
      </c>
      <c r="BS141" s="33">
        <f>all!BS142</f>
        <v>0.25316419475443902</v>
      </c>
      <c r="BT141" s="33">
        <f>all!BT142</f>
        <v>40.049712162242102</v>
      </c>
      <c r="BU141" s="33">
        <f>all!BU142</f>
        <v>0.95139345290190502</v>
      </c>
      <c r="BV141" s="33">
        <f>all!BV142</f>
        <v>1.4459613092639E-2</v>
      </c>
      <c r="BW141" s="33" t="str">
        <f>all!BW142</f>
        <v>n.a.</v>
      </c>
      <c r="BX141" s="33" t="str">
        <f>all!BX142</f>
        <v>n.a.</v>
      </c>
      <c r="BY141" s="33">
        <f>all!BY142</f>
        <v>0.435222623984093</v>
      </c>
      <c r="BZ141" s="33">
        <f>all!BZ142</f>
        <v>6.6358657628123598</v>
      </c>
      <c r="CA141" s="33">
        <f>all!CA142</f>
        <v>0.14719907112776701</v>
      </c>
      <c r="CB141" s="33">
        <f>all!CB142</f>
        <v>1.6859930637589799E-2</v>
      </c>
      <c r="CC141" s="33">
        <f>all!CC142</f>
        <v>925.93665921690103</v>
      </c>
      <c r="CD141" s="33">
        <f>all!CD142</f>
        <v>1.4885522831535201</v>
      </c>
      <c r="CE141" s="33"/>
      <c r="CF141" s="33" t="str">
        <f>all!CF142</f>
        <v>n.a.</v>
      </c>
      <c r="CG141" s="33">
        <f>all!CG142</f>
        <v>564192.88306079805</v>
      </c>
      <c r="CH141" s="33">
        <f>all!CH142</f>
        <v>6.6010461125224298</v>
      </c>
      <c r="CI141" s="33">
        <f>all!CI142</f>
        <v>169.56086455250201</v>
      </c>
      <c r="CJ141" s="33">
        <f>all!CJ142</f>
        <v>3.2343335877855202</v>
      </c>
      <c r="CK141" s="33">
        <f>all!CK142</f>
        <v>5.5026299127852099</v>
      </c>
      <c r="CL141" s="33" t="str">
        <f>all!CL142</f>
        <v>n.a.</v>
      </c>
      <c r="CM141" s="33" t="str">
        <f>all!CM142</f>
        <v>n.a.</v>
      </c>
      <c r="CN141" s="33">
        <f>all!CN142</f>
        <v>3.1435923012177698</v>
      </c>
      <c r="CO141" s="33">
        <f>all!CO142</f>
        <v>250.43397983763299</v>
      </c>
      <c r="CP141" s="33">
        <f>all!CP142</f>
        <v>1.0298181653259399</v>
      </c>
      <c r="CQ141" s="33">
        <f>all!CQ142</f>
        <v>0.14939351432895201</v>
      </c>
      <c r="CR141" s="33" t="str">
        <f>all!CR142</f>
        <v>n.a.</v>
      </c>
      <c r="CS141" s="33" t="str">
        <f>all!CS142</f>
        <v>n.a.</v>
      </c>
      <c r="CT141" s="33">
        <f>all!CT142</f>
        <v>0.64008383440258898</v>
      </c>
      <c r="CU141" s="33">
        <f>all!CU142</f>
        <v>9.8597629858912992</v>
      </c>
      <c r="CV141" s="33">
        <f>all!CV142</f>
        <v>9.9976576838029796E-2</v>
      </c>
      <c r="CW141" s="33">
        <f>all!CW142</f>
        <v>2.3027556699974701E-2</v>
      </c>
      <c r="CX141" s="33">
        <f>all!CX142</f>
        <v>475.192786184716</v>
      </c>
      <c r="CY141" s="33">
        <f>all!CY142</f>
        <v>2.5017825643141798</v>
      </c>
      <c r="CZ141" s="33"/>
      <c r="DA141" s="33" t="str">
        <f>all!DA142</f>
        <v>n.a.</v>
      </c>
      <c r="DB141" s="33">
        <f>all!DB142</f>
        <v>10102.836118914818</v>
      </c>
      <c r="DC141" s="33">
        <f>all!DC142</f>
        <v>0.11200895441826389</v>
      </c>
      <c r="DD141" s="33">
        <f>all!DD142</f>
        <v>2.8889255785574193</v>
      </c>
      <c r="DE141" s="33">
        <f>all!DE142</f>
        <v>5.0897516567298025E-2</v>
      </c>
      <c r="DF141" s="33">
        <f>all!DF142</f>
        <v>8.4150939177018047E-2</v>
      </c>
      <c r="DG141" s="33" t="str">
        <f>all!DG142</f>
        <v>n.a.</v>
      </c>
      <c r="DH141" s="33" t="str">
        <f>all!DH142</f>
        <v>n.a.</v>
      </c>
      <c r="DI141" s="33">
        <f>all!DI142</f>
        <v>4.1958424556039514E-2</v>
      </c>
      <c r="DJ141" s="33">
        <f>all!DJ142</f>
        <v>3.1716562796052812</v>
      </c>
      <c r="DK141" s="33">
        <f>all!DK142</f>
        <v>9.5470042637769044E-3</v>
      </c>
      <c r="DL141" s="33">
        <f>all!DL142</f>
        <v>1.3289937312981114E-3</v>
      </c>
      <c r="DM141" s="33" t="str">
        <f>all!DM142</f>
        <v>n.a.</v>
      </c>
      <c r="DN141" s="33" t="str">
        <f>all!DN142</f>
        <v>n.a.</v>
      </c>
      <c r="DO141" s="33">
        <f>all!DO142</f>
        <v>5.2569303088254677E-3</v>
      </c>
      <c r="DP141" s="33">
        <f>all!DP142</f>
        <v>7.727086979538636E-2</v>
      </c>
      <c r="DQ141" s="33">
        <f>all!DQ142</f>
        <v>5.0758149969134245E-4</v>
      </c>
      <c r="DR141" s="33">
        <f>all!DR142</f>
        <v>1.126684846559122E-4</v>
      </c>
      <c r="DS141" s="33">
        <f>all!DS142</f>
        <v>2.2934014777254634</v>
      </c>
      <c r="DT141" s="33">
        <f>all!DT142</f>
        <v>1.1971375323914043E-2</v>
      </c>
      <c r="DU141" s="33"/>
      <c r="DV141" s="33" t="str">
        <f>all!DV142</f>
        <v>n.a.</v>
      </c>
      <c r="DW141" s="33">
        <f>all!DW142</f>
        <v>99.903289187969946</v>
      </c>
      <c r="DX141" s="33">
        <f>all!DX142</f>
        <v>1.1076160033853867E-3</v>
      </c>
      <c r="DY141" s="33">
        <f>all!DY142</f>
        <v>2.8567539265216369E-2</v>
      </c>
      <c r="DZ141" s="33">
        <f>all!DZ142</f>
        <v>5.0330711660781112E-4</v>
      </c>
      <c r="EA141" s="33">
        <f>all!EA142</f>
        <v>8.3213817517055054E-4</v>
      </c>
      <c r="EB141" s="33" t="str">
        <f>all!EB142</f>
        <v>n.a.</v>
      </c>
      <c r="EC141" s="33" t="str">
        <f>all!EC142</f>
        <v>n.a.</v>
      </c>
      <c r="ED141" s="33">
        <f>all!ED142</f>
        <v>4.1491167162908407E-4</v>
      </c>
      <c r="EE141" s="33">
        <f>all!EE142</f>
        <v>3.1363360820335889E-2</v>
      </c>
      <c r="EF141" s="33">
        <f>all!EF142</f>
        <v>9.4406869181733766E-5</v>
      </c>
      <c r="EG141" s="33">
        <f>all!EG142</f>
        <v>1.3141937917640482E-5</v>
      </c>
      <c r="EH141" s="33" t="str">
        <f>all!EH142</f>
        <v>n.a.</v>
      </c>
      <c r="EI141" s="33" t="str">
        <f>all!EI142</f>
        <v>n.a.</v>
      </c>
      <c r="EJ141" s="33">
        <f>all!EJ142</f>
        <v>5.1983880833257231E-5</v>
      </c>
      <c r="EK141" s="33">
        <f>all!EK142</f>
        <v>7.6410365961708244E-4</v>
      </c>
      <c r="EL141" s="33">
        <f>all!EL142</f>
        <v>5.0192897076879936E-6</v>
      </c>
      <c r="EM141" s="33">
        <f>all!EM142</f>
        <v>1.1141378591578099E-6</v>
      </c>
      <c r="EN141" s="33">
        <f>all!EN142</f>
        <v>2.2678617009768441E-2</v>
      </c>
      <c r="EO141" s="33">
        <f>all!EO142</f>
        <v>1.1838059698143221E-4</v>
      </c>
      <c r="EP141" s="33"/>
      <c r="EQ141" s="33">
        <f>all!EQ142</f>
        <v>199.80657837593989</v>
      </c>
    </row>
    <row r="142" spans="1:147" s="3" customFormat="1">
      <c r="A142" s="33" t="str">
        <f>all!A143</f>
        <v xml:space="preserve">LM64_VI_py6 </v>
      </c>
      <c r="B142" s="33" t="str">
        <f>all!B143</f>
        <v>Fakos</v>
      </c>
      <c r="C142" s="33" t="str">
        <f>all!C143</f>
        <v>porphyry</v>
      </c>
      <c r="D142" s="33" t="str">
        <f>all!D143</f>
        <v>sercicitic</v>
      </c>
      <c r="E142" s="33" t="str">
        <f>all!E143</f>
        <v>pyrite</v>
      </c>
      <c r="F142" s="33">
        <f>all!F143</f>
        <v>0</v>
      </c>
      <c r="G142" s="33" t="str">
        <f>all!G143</f>
        <v>n.a.</v>
      </c>
      <c r="H142" s="33">
        <f>all!H143</f>
        <v>482849.28379019297</v>
      </c>
      <c r="I142" s="33">
        <f>all!I143</f>
        <v>137.71318778662001</v>
      </c>
      <c r="J142" s="33">
        <f>all!J143</f>
        <v>918.50857952202705</v>
      </c>
      <c r="K142" s="33">
        <f>all!K143</f>
        <v>4.5024425084522903</v>
      </c>
      <c r="L142" s="33">
        <f>all!L143</f>
        <v>4.1301185999094701</v>
      </c>
      <c r="M142" s="33" t="str">
        <f>all!M143</f>
        <v>n.a.</v>
      </c>
      <c r="N142" s="33" t="str">
        <f>all!N143</f>
        <v>n.a.</v>
      </c>
      <c r="O142" s="33">
        <f>all!O143</f>
        <v>3.2440213620240499</v>
      </c>
      <c r="P142" s="33">
        <f>all!P143</f>
        <v>60.043028195724297</v>
      </c>
      <c r="Q142" s="33">
        <f>all!Q143</f>
        <v>0.104210176342154</v>
      </c>
      <c r="R142" s="33">
        <f>all!R143</f>
        <v>0.34780983700062801</v>
      </c>
      <c r="S142" s="33" t="str">
        <f>all!S143</f>
        <v>n.a.</v>
      </c>
      <c r="T142" s="33" t="str">
        <f>all!T143</f>
        <v>n.a.</v>
      </c>
      <c r="U142" s="33">
        <f>all!U143</f>
        <v>7.8777375278977504E-2</v>
      </c>
      <c r="V142" s="33">
        <f>all!V143</f>
        <v>8.3225462065262406</v>
      </c>
      <c r="W142" s="33">
        <f>all!W143</f>
        <v>3.5735308752525001E-2</v>
      </c>
      <c r="X142" s="33">
        <f>all!X143</f>
        <v>1.5278007892425101E-2</v>
      </c>
      <c r="Y142" s="33">
        <f>all!Y143</f>
        <v>10.1197086252192</v>
      </c>
      <c r="Z142" s="33">
        <f>all!Z143</f>
        <v>0.87639170259990695</v>
      </c>
      <c r="AA142" s="33">
        <f>all!AA143</f>
        <v>0.14993130261045914</v>
      </c>
      <c r="AB142" s="33">
        <f>all!AB143</f>
        <v>5.9332763836788551</v>
      </c>
      <c r="AC142" s="33">
        <f>all!AC143</f>
        <v>8.6602464068566365E-2</v>
      </c>
      <c r="AD142" s="33">
        <f>all!AD143</f>
        <v>42.451381300613967</v>
      </c>
      <c r="AE142" s="33">
        <f>all!AE143</f>
        <v>1.5097280424014351E-3</v>
      </c>
      <c r="AF142" s="33">
        <f>all!AF143</f>
        <v>7.7845497530094282E-3</v>
      </c>
      <c r="AG142" s="33">
        <f>all!AG143</f>
        <v>7.5671893169463678E-4</v>
      </c>
      <c r="AH142" s="33">
        <f>all!AH143</f>
        <v>1.0297744747556577E-2</v>
      </c>
      <c r="AI142" s="33">
        <f>all!AI143</f>
        <v>6.3638909002515717E-3</v>
      </c>
      <c r="AJ142" s="33">
        <f>all!AJ143</f>
        <v>0.43600056872373105</v>
      </c>
      <c r="AK142" s="33">
        <f>all!AK143</f>
        <v>1.1094077581079338E-4</v>
      </c>
      <c r="AL142" s="33">
        <f>all!AL143</f>
        <v>5.7203944331779815E-4</v>
      </c>
      <c r="AM142" s="33">
        <f>all!AM143</f>
        <v>7.5671893169463678E-4</v>
      </c>
      <c r="AN142" s="33"/>
      <c r="AO142" s="33"/>
      <c r="AP142" s="33" t="str">
        <f>all!AP143</f>
        <v>n.a.</v>
      </c>
      <c r="AQ142" s="33">
        <f>all!AQ143</f>
        <v>33.840011765474799</v>
      </c>
      <c r="AR142" s="33">
        <f>all!AR143</f>
        <v>3.72317825112089E-2</v>
      </c>
      <c r="AS142" s="33">
        <f>all!AS143</f>
        <v>0.41602461712508798</v>
      </c>
      <c r="AT142" s="33">
        <f>all!AT143</f>
        <v>1.08000884890654</v>
      </c>
      <c r="AU142" s="33">
        <f>all!AU143</f>
        <v>4.1301185999094701</v>
      </c>
      <c r="AV142" s="33" t="str">
        <f>all!AV143</f>
        <v>n.a.</v>
      </c>
      <c r="AW142" s="33" t="str">
        <f>all!AW143</f>
        <v>n.a.</v>
      </c>
      <c r="AX142" s="33">
        <f>all!AX143</f>
        <v>0.55060576772469905</v>
      </c>
      <c r="AY142" s="33">
        <f>all!AY143</f>
        <v>2.7274624693762601</v>
      </c>
      <c r="AZ142" s="33">
        <f>all!AZ143</f>
        <v>7.9108318539764397E-2</v>
      </c>
      <c r="BA142" s="33">
        <f>all!BA143</f>
        <v>0.34780983700062801</v>
      </c>
      <c r="BB142" s="33" t="str">
        <f>all!BB143</f>
        <v>n.a.</v>
      </c>
      <c r="BC142" s="33" t="str">
        <f>all!BC143</f>
        <v>n.a.</v>
      </c>
      <c r="BD142" s="33">
        <f>all!BD143</f>
        <v>5.5764161114830298E-2</v>
      </c>
      <c r="BE142" s="33">
        <f>all!BE143</f>
        <v>0.26965788729653201</v>
      </c>
      <c r="BF142" s="33">
        <f>all!BF143</f>
        <v>2.59839274459716E-2</v>
      </c>
      <c r="BG142" s="33">
        <f>all!BG143</f>
        <v>1.5278007892425101E-2</v>
      </c>
      <c r="BH142" s="33">
        <f>all!BH143</f>
        <v>8.0612471768569602E-2</v>
      </c>
      <c r="BI142" s="33">
        <f>all!BI143</f>
        <v>7.0528364628255503E-3</v>
      </c>
      <c r="BJ142" s="33"/>
      <c r="BK142" s="33" t="str">
        <f>all!BK143</f>
        <v>n.a.</v>
      </c>
      <c r="BL142" s="33">
        <f>all!BL143</f>
        <v>92175.812810929201</v>
      </c>
      <c r="BM142" s="33">
        <f>all!BM143</f>
        <v>36.021134442505399</v>
      </c>
      <c r="BN142" s="33">
        <f>all!BN143</f>
        <v>139.73583193206599</v>
      </c>
      <c r="BO142" s="33">
        <f>all!BO143</f>
        <v>1.51285884378124</v>
      </c>
      <c r="BP142" s="33">
        <f>all!BP143</f>
        <v>1.35597695707948</v>
      </c>
      <c r="BQ142" s="33" t="str">
        <f>all!BQ143</f>
        <v>n.a.</v>
      </c>
      <c r="BR142" s="33" t="str">
        <f>all!BR143</f>
        <v>n.a.</v>
      </c>
      <c r="BS142" s="33">
        <f>all!BS143</f>
        <v>1.3361344832039399</v>
      </c>
      <c r="BT142" s="33">
        <f>all!BT143</f>
        <v>14.2427811172871</v>
      </c>
      <c r="BU142" s="33">
        <f>all!BU143</f>
        <v>0.115179948227265</v>
      </c>
      <c r="BV142" s="33">
        <f>all!BV143</f>
        <v>9.8621719164527805E-2</v>
      </c>
      <c r="BW142" s="33" t="str">
        <f>all!BW143</f>
        <v>n.a.</v>
      </c>
      <c r="BX142" s="33" t="str">
        <f>all!BX143</f>
        <v>n.a.</v>
      </c>
      <c r="BY142" s="33">
        <f>all!BY143</f>
        <v>7.5646281109222002E-2</v>
      </c>
      <c r="BZ142" s="33">
        <f>all!BZ143</f>
        <v>4.2591512426357196</v>
      </c>
      <c r="CA142" s="33">
        <f>all!CA143</f>
        <v>2.71253627933635E-2</v>
      </c>
      <c r="CB142" s="33">
        <f>all!CB143</f>
        <v>9.0819169756676307E-3</v>
      </c>
      <c r="CC142" s="33">
        <f>all!CC143</f>
        <v>8.9253595381008495</v>
      </c>
      <c r="CD142" s="33">
        <f>all!CD143</f>
        <v>0.40392754162442102</v>
      </c>
      <c r="CE142" s="33"/>
      <c r="CF142" s="33" t="str">
        <f>all!CF143</f>
        <v>n.a.</v>
      </c>
      <c r="CG142" s="33">
        <f>all!CG143</f>
        <v>482849.28379019297</v>
      </c>
      <c r="CH142" s="33">
        <f>all!CH143</f>
        <v>137.71318778662001</v>
      </c>
      <c r="CI142" s="33">
        <f>all!CI143</f>
        <v>918.50857952202705</v>
      </c>
      <c r="CJ142" s="33">
        <f>all!CJ143</f>
        <v>4.5024425084522903</v>
      </c>
      <c r="CK142" s="33">
        <f>all!CK143</f>
        <v>4.1301185999094701</v>
      </c>
      <c r="CL142" s="33" t="str">
        <f>all!CL143</f>
        <v>n.a.</v>
      </c>
      <c r="CM142" s="33" t="str">
        <f>all!CM143</f>
        <v>n.a.</v>
      </c>
      <c r="CN142" s="33">
        <f>all!CN143</f>
        <v>3.2440213620240499</v>
      </c>
      <c r="CO142" s="33">
        <f>all!CO143</f>
        <v>60.043028195724297</v>
      </c>
      <c r="CP142" s="33">
        <f>all!CP143</f>
        <v>0.104210176342154</v>
      </c>
      <c r="CQ142" s="33">
        <f>all!CQ143</f>
        <v>0.34780983700062801</v>
      </c>
      <c r="CR142" s="33" t="str">
        <f>all!CR143</f>
        <v>n.a.</v>
      </c>
      <c r="CS142" s="33" t="str">
        <f>all!CS143</f>
        <v>n.a.</v>
      </c>
      <c r="CT142" s="33">
        <f>all!CT143</f>
        <v>7.8777375278977504E-2</v>
      </c>
      <c r="CU142" s="33">
        <f>all!CU143</f>
        <v>8.3225462065262406</v>
      </c>
      <c r="CV142" s="33">
        <f>all!CV143</f>
        <v>3.5735308752525001E-2</v>
      </c>
      <c r="CW142" s="33">
        <f>all!CW143</f>
        <v>1.5278007892425101E-2</v>
      </c>
      <c r="CX142" s="33">
        <f>all!CX143</f>
        <v>10.1197086252192</v>
      </c>
      <c r="CY142" s="33">
        <f>all!CY143</f>
        <v>0.87639170259990695</v>
      </c>
      <c r="CZ142" s="33"/>
      <c r="DA142" s="33" t="str">
        <f>all!DA143</f>
        <v>n.a.</v>
      </c>
      <c r="DB142" s="33">
        <f>all!DB143</f>
        <v>8646.240196798155</v>
      </c>
      <c r="DC142" s="33">
        <f>all!DC143</f>
        <v>2.3367675230026541</v>
      </c>
      <c r="DD142" s="33">
        <f>all!DD143</f>
        <v>15.649265156253124</v>
      </c>
      <c r="DE142" s="33">
        <f>all!DE143</f>
        <v>7.0853279647063394E-2</v>
      </c>
      <c r="DF142" s="33">
        <f>all!DF143</f>
        <v>6.316131824299541E-2</v>
      </c>
      <c r="DG142" s="33" t="str">
        <f>all!DG143</f>
        <v>n.a.</v>
      </c>
      <c r="DH142" s="33" t="str">
        <f>all!DH143</f>
        <v>n.a.</v>
      </c>
      <c r="DI142" s="33">
        <f>all!DI143</f>
        <v>4.3298879922799967E-2</v>
      </c>
      <c r="DJ142" s="33">
        <f>all!DJ143</f>
        <v>0.76042335607553568</v>
      </c>
      <c r="DK142" s="33">
        <f>all!DK143</f>
        <v>9.6608802540650539E-4</v>
      </c>
      <c r="DL142" s="33">
        <f>all!DL143</f>
        <v>3.0940907651442295E-3</v>
      </c>
      <c r="DM142" s="33" t="str">
        <f>all!DM143</f>
        <v>n.a.</v>
      </c>
      <c r="DN142" s="33" t="str">
        <f>all!DN143</f>
        <v>n.a.</v>
      </c>
      <c r="DO142" s="33">
        <f>all!DO143</f>
        <v>6.4698895597057736E-4</v>
      </c>
      <c r="DP142" s="33">
        <f>all!DP143</f>
        <v>6.5223716352086528E-2</v>
      </c>
      <c r="DQ142" s="33">
        <f>all!DQ143</f>
        <v>1.8142831233285549E-4</v>
      </c>
      <c r="DR142" s="33">
        <f>all!DR143</f>
        <v>7.4751742889096623E-5</v>
      </c>
      <c r="DS142" s="33">
        <f>all!DS143</f>
        <v>4.8840292592756761E-2</v>
      </c>
      <c r="DT142" s="33">
        <f>all!DT143</f>
        <v>4.1936554168382073E-3</v>
      </c>
      <c r="DU142" s="33"/>
      <c r="DV142" s="33" t="str">
        <f>all!DV143</f>
        <v>n.a.</v>
      </c>
      <c r="DW142" s="33">
        <f>all!DW143</f>
        <v>99.768321579474673</v>
      </c>
      <c r="DX142" s="33">
        <f>all!DX143</f>
        <v>2.6963786384021013E-2</v>
      </c>
      <c r="DY142" s="33">
        <f>all!DY143</f>
        <v>0.18057570493700892</v>
      </c>
      <c r="DZ142" s="33">
        <f>all!DZ143</f>
        <v>8.1757071604446091E-4</v>
      </c>
      <c r="EA142" s="33">
        <f>all!EA143</f>
        <v>7.2881374637085079E-4</v>
      </c>
      <c r="EB142" s="33" t="str">
        <f>all!EB143</f>
        <v>n.a.</v>
      </c>
      <c r="EC142" s="33" t="str">
        <f>all!EC143</f>
        <v>n.a.</v>
      </c>
      <c r="ED142" s="33">
        <f>all!ED143</f>
        <v>4.9962255013094375E-4</v>
      </c>
      <c r="EE142" s="33">
        <f>all!EE143</f>
        <v>8.7744684624401128E-3</v>
      </c>
      <c r="EF142" s="33">
        <f>all!EF143</f>
        <v>1.1147617762056721E-5</v>
      </c>
      <c r="EG142" s="33">
        <f>all!EG143</f>
        <v>3.5702482862702118E-5</v>
      </c>
      <c r="EH142" s="33" t="str">
        <f>all!EH143</f>
        <v>n.a.</v>
      </c>
      <c r="EI142" s="33" t="str">
        <f>all!EI143</f>
        <v>n.a.</v>
      </c>
      <c r="EJ142" s="33">
        <f>all!EJ143</f>
        <v>7.4655573692649307E-6</v>
      </c>
      <c r="EK142" s="33">
        <f>all!EK143</f>
        <v>7.5261160452530051E-4</v>
      </c>
      <c r="EL142" s="33">
        <f>all!EL143</f>
        <v>2.0934877815618306E-6</v>
      </c>
      <c r="EM142" s="33">
        <f>all!EM143</f>
        <v>8.6255479300093557E-7</v>
      </c>
      <c r="EN142" s="33">
        <f>all!EN143</f>
        <v>5.6356449815426557E-4</v>
      </c>
      <c r="EO142" s="33">
        <f>all!EO143</f>
        <v>4.8390277472924976E-5</v>
      </c>
      <c r="EP142" s="33"/>
      <c r="EQ142" s="33">
        <f>all!EQ143</f>
        <v>199.53664315894935</v>
      </c>
    </row>
    <row r="143" spans="1:147" s="3" customFormat="1">
      <c r="A143" s="33" t="str">
        <f>all!A144</f>
        <v xml:space="preserve">LM64_VI_py5 </v>
      </c>
      <c r="B143" s="33" t="str">
        <f>all!B144</f>
        <v>Fakos</v>
      </c>
      <c r="C143" s="33" t="str">
        <f>all!C144</f>
        <v>porphyry</v>
      </c>
      <c r="D143" s="33" t="str">
        <f>all!D144</f>
        <v>sercicitic</v>
      </c>
      <c r="E143" s="33" t="str">
        <f>all!E144</f>
        <v>pyrite</v>
      </c>
      <c r="F143" s="33">
        <f>all!F144</f>
        <v>0</v>
      </c>
      <c r="G143" s="33" t="str">
        <f>all!G144</f>
        <v>n.a.</v>
      </c>
      <c r="H143" s="33">
        <f>all!H144</f>
        <v>528137.95622705005</v>
      </c>
      <c r="I143" s="33">
        <f>all!I144</f>
        <v>59.242941077208002</v>
      </c>
      <c r="J143" s="33">
        <f>all!J144</f>
        <v>149.395427484278</v>
      </c>
      <c r="K143" s="33">
        <f>all!K144</f>
        <v>9.5336104950906204</v>
      </c>
      <c r="L143" s="33">
        <f>all!L144</f>
        <v>5.7978916226088897</v>
      </c>
      <c r="M143" s="33" t="str">
        <f>all!M144</f>
        <v>n.a.</v>
      </c>
      <c r="N143" s="33" t="str">
        <f>all!N144</f>
        <v>n.a.</v>
      </c>
      <c r="O143" s="33">
        <f>all!O144</f>
        <v>10.1615625834268</v>
      </c>
      <c r="P143" s="33">
        <f>all!P144</f>
        <v>272.641283864549</v>
      </c>
      <c r="Q143" s="33">
        <f>all!Q144</f>
        <v>0.33520009773569198</v>
      </c>
      <c r="R143" s="33">
        <f>all!R144</f>
        <v>0.188297208322219</v>
      </c>
      <c r="S143" s="33" t="str">
        <f>all!S144</f>
        <v>n.a.</v>
      </c>
      <c r="T143" s="33" t="str">
        <f>all!T144</f>
        <v>n.a.</v>
      </c>
      <c r="U143" s="33">
        <f>all!U144</f>
        <v>1.8122524020797499</v>
      </c>
      <c r="V143" s="33">
        <f>all!V144</f>
        <v>14.7383790338673</v>
      </c>
      <c r="W143" s="33">
        <f>all!W144</f>
        <v>0.49338852969257802</v>
      </c>
      <c r="X143" s="33">
        <f>all!X144</f>
        <v>2.1394619369829001E-2</v>
      </c>
      <c r="Y143" s="33">
        <f>all!Y144</f>
        <v>18.2352788127594</v>
      </c>
      <c r="Z143" s="33">
        <f>all!Z144</f>
        <v>2.37598347610477</v>
      </c>
      <c r="AA143" s="33">
        <f>all!AA144</f>
        <v>0.39655123369450235</v>
      </c>
      <c r="AB143" s="33">
        <f>all!AB144</f>
        <v>14.951308760564674</v>
      </c>
      <c r="AC143" s="33">
        <f>all!AC144</f>
        <v>0.13029597740190688</v>
      </c>
      <c r="AD143" s="33">
        <f>all!AD144</f>
        <v>5.830101482013351</v>
      </c>
      <c r="AE143" s="33">
        <f>all!AE144</f>
        <v>1.1732543049936249E-3</v>
      </c>
      <c r="AF143" s="33">
        <f>all!AF144</f>
        <v>9.938166675091907E-2</v>
      </c>
      <c r="AG143" s="33">
        <f>all!AG144</f>
        <v>5.6580597053553523E-3</v>
      </c>
      <c r="AH143" s="33">
        <f>all!AH144</f>
        <v>1.8381956271551453E-2</v>
      </c>
      <c r="AI143" s="33">
        <f>all!AI144</f>
        <v>4.0105765056604535E-2</v>
      </c>
      <c r="AJ143" s="33">
        <f>all!AJ144</f>
        <v>4.6020889393257995</v>
      </c>
      <c r="AK143" s="33">
        <f>all!AK144</f>
        <v>3.6113364699342989E-4</v>
      </c>
      <c r="AL143" s="33">
        <f>all!AL144</f>
        <v>3.0590182883019651E-2</v>
      </c>
      <c r="AM143" s="33">
        <f>all!AM144</f>
        <v>5.6580597053553523E-3</v>
      </c>
      <c r="AN143" s="33"/>
      <c r="AO143" s="33"/>
      <c r="AP143" s="33" t="str">
        <f>all!AP144</f>
        <v>n.a.</v>
      </c>
      <c r="AQ143" s="33">
        <f>all!AQ144</f>
        <v>31.7535427673876</v>
      </c>
      <c r="AR143" s="33">
        <f>all!AR144</f>
        <v>5.9525482546829801E-2</v>
      </c>
      <c r="AS143" s="33">
        <f>all!AS144</f>
        <v>0.40420786212788601</v>
      </c>
      <c r="AT143" s="33">
        <f>all!AT144</f>
        <v>0.619386187832489</v>
      </c>
      <c r="AU143" s="33">
        <f>all!AU144</f>
        <v>5.7978916226088897</v>
      </c>
      <c r="AV143" s="33" t="str">
        <f>all!AV144</f>
        <v>n.a.</v>
      </c>
      <c r="AW143" s="33" t="str">
        <f>all!AW144</f>
        <v>n.a.</v>
      </c>
      <c r="AX143" s="33">
        <f>all!AX144</f>
        <v>0.31013729617360603</v>
      </c>
      <c r="AY143" s="33">
        <f>all!AY144</f>
        <v>1.88576475171137</v>
      </c>
      <c r="AZ143" s="33">
        <f>all!AZ144</f>
        <v>5.4912862090855802E-2</v>
      </c>
      <c r="BA143" s="33">
        <f>all!BA144</f>
        <v>0.188297208322219</v>
      </c>
      <c r="BB143" s="33" t="str">
        <f>all!BB144</f>
        <v>n.a.</v>
      </c>
      <c r="BC143" s="33" t="str">
        <f>all!BC144</f>
        <v>n.a.</v>
      </c>
      <c r="BD143" s="33">
        <f>all!BD144</f>
        <v>8.8601830701888706E-2</v>
      </c>
      <c r="BE143" s="33">
        <f>all!BE144</f>
        <v>0.25410047814704101</v>
      </c>
      <c r="BF143" s="33">
        <f>all!BF144</f>
        <v>2.2447093348664598E-2</v>
      </c>
      <c r="BG143" s="33">
        <f>all!BG144</f>
        <v>2.1394619369829001E-2</v>
      </c>
      <c r="BH143" s="33">
        <f>all!BH144</f>
        <v>8.9531820780929597E-2</v>
      </c>
      <c r="BI143" s="33">
        <f>all!BI144</f>
        <v>1.06363415453582E-2</v>
      </c>
      <c r="BJ143" s="33"/>
      <c r="BK143" s="33" t="str">
        <f>all!BK144</f>
        <v>n.a.</v>
      </c>
      <c r="BL143" s="33">
        <f>all!BL144</f>
        <v>34334.072227940698</v>
      </c>
      <c r="BM143" s="33">
        <f>all!BM144</f>
        <v>11.8493018407239</v>
      </c>
      <c r="BN143" s="33">
        <f>all!BN144</f>
        <v>21.6128237809532</v>
      </c>
      <c r="BO143" s="33">
        <f>all!BO144</f>
        <v>5.2047023029006096</v>
      </c>
      <c r="BP143" s="33">
        <f>all!BP144</f>
        <v>3.51726069745588</v>
      </c>
      <c r="BQ143" s="33" t="str">
        <f>all!BQ144</f>
        <v>n.a.</v>
      </c>
      <c r="BR143" s="33" t="str">
        <f>all!BR144</f>
        <v>n.a.</v>
      </c>
      <c r="BS143" s="33">
        <f>all!BS144</f>
        <v>1.8781580841095999</v>
      </c>
      <c r="BT143" s="33">
        <f>all!BT144</f>
        <v>17.5084705017433</v>
      </c>
      <c r="BU143" s="33">
        <f>all!BU144</f>
        <v>0.36177511896822201</v>
      </c>
      <c r="BV143" s="33">
        <f>all!BV144</f>
        <v>0.14039378727632301</v>
      </c>
      <c r="BW143" s="33" t="str">
        <f>all!BW144</f>
        <v>n.a.</v>
      </c>
      <c r="BX143" s="33" t="str">
        <f>all!BX144</f>
        <v>n.a.</v>
      </c>
      <c r="BY143" s="33">
        <f>all!BY144</f>
        <v>0.99024328353773095</v>
      </c>
      <c r="BZ143" s="33">
        <f>all!BZ144</f>
        <v>7.0435634170362196</v>
      </c>
      <c r="CA143" s="33">
        <f>all!CA144</f>
        <v>0.45922543661486698</v>
      </c>
      <c r="CB143" s="33">
        <f>all!CB144</f>
        <v>1.07477088143064E-2</v>
      </c>
      <c r="CC143" s="33">
        <f>all!CC144</f>
        <v>21.215267605156502</v>
      </c>
      <c r="CD143" s="33">
        <f>all!CD144</f>
        <v>2.4096187332683199</v>
      </c>
      <c r="CE143" s="33"/>
      <c r="CF143" s="33" t="str">
        <f>all!CF144</f>
        <v>n.a.</v>
      </c>
      <c r="CG143" s="33">
        <f>all!CG144</f>
        <v>528137.95622705005</v>
      </c>
      <c r="CH143" s="33">
        <f>all!CH144</f>
        <v>59.242941077208002</v>
      </c>
      <c r="CI143" s="33">
        <f>all!CI144</f>
        <v>149.395427484278</v>
      </c>
      <c r="CJ143" s="33">
        <f>all!CJ144</f>
        <v>9.5336104950906204</v>
      </c>
      <c r="CK143" s="33">
        <f>all!CK144</f>
        <v>5.7978916226088897</v>
      </c>
      <c r="CL143" s="33" t="str">
        <f>all!CL144</f>
        <v>n.a.</v>
      </c>
      <c r="CM143" s="33" t="str">
        <f>all!CM144</f>
        <v>n.a.</v>
      </c>
      <c r="CN143" s="33">
        <f>all!CN144</f>
        <v>10.1615625834268</v>
      </c>
      <c r="CO143" s="33">
        <f>all!CO144</f>
        <v>272.641283864549</v>
      </c>
      <c r="CP143" s="33">
        <f>all!CP144</f>
        <v>0.33520009773569198</v>
      </c>
      <c r="CQ143" s="33">
        <f>all!CQ144</f>
        <v>0.188297208322219</v>
      </c>
      <c r="CR143" s="33" t="str">
        <f>all!CR144</f>
        <v>n.a.</v>
      </c>
      <c r="CS143" s="33" t="str">
        <f>all!CS144</f>
        <v>n.a.</v>
      </c>
      <c r="CT143" s="33">
        <f>all!CT144</f>
        <v>1.8122524020797499</v>
      </c>
      <c r="CU143" s="33">
        <f>all!CU144</f>
        <v>14.7383790338673</v>
      </c>
      <c r="CV143" s="33">
        <f>all!CV144</f>
        <v>0.49338852969257802</v>
      </c>
      <c r="CW143" s="33">
        <f>all!CW144</f>
        <v>2.1394619369829001E-2</v>
      </c>
      <c r="CX143" s="33">
        <f>all!CX144</f>
        <v>18.2352788127594</v>
      </c>
      <c r="CY143" s="33">
        <f>all!CY144</f>
        <v>2.37598347610477</v>
      </c>
      <c r="CZ143" s="33"/>
      <c r="DA143" s="33" t="str">
        <f>all!DA144</f>
        <v>n.a.</v>
      </c>
      <c r="DB143" s="33">
        <f>all!DB144</f>
        <v>9457.2111420368892</v>
      </c>
      <c r="DC143" s="33">
        <f>all!DC144</f>
        <v>1.0052557994001345</v>
      </c>
      <c r="DD143" s="33">
        <f>all!DD144</f>
        <v>2.5453530973546941</v>
      </c>
      <c r="DE143" s="33">
        <f>all!DE144</f>
        <v>0.15002691743131938</v>
      </c>
      <c r="DF143" s="33">
        <f>all!DF144</f>
        <v>8.866633464763557E-2</v>
      </c>
      <c r="DG143" s="33" t="str">
        <f>all!DG144</f>
        <v>n.a.</v>
      </c>
      <c r="DH143" s="33" t="str">
        <f>all!DH144</f>
        <v>n.a.</v>
      </c>
      <c r="DI143" s="33">
        <f>all!DI144</f>
        <v>0.13562927891858689</v>
      </c>
      <c r="DJ143" s="33">
        <f>all!DJ144</f>
        <v>3.4529037976766594</v>
      </c>
      <c r="DK143" s="33">
        <f>all!DK144</f>
        <v>3.107496905813687E-3</v>
      </c>
      <c r="DL143" s="33">
        <f>all!DL144</f>
        <v>1.6750781357893711E-3</v>
      </c>
      <c r="DM143" s="33" t="str">
        <f>all!DM144</f>
        <v>n.a.</v>
      </c>
      <c r="DN143" s="33" t="str">
        <f>all!DN144</f>
        <v>n.a.</v>
      </c>
      <c r="DO143" s="33">
        <f>all!DO144</f>
        <v>1.4883807507225278E-2</v>
      </c>
      <c r="DP143" s="33">
        <f>all!DP144</f>
        <v>0.11550453788297257</v>
      </c>
      <c r="DQ143" s="33">
        <f>all!DQ144</f>
        <v>2.504935633449324E-3</v>
      </c>
      <c r="DR143" s="33">
        <f>all!DR144</f>
        <v>1.0467890170003616E-4</v>
      </c>
      <c r="DS143" s="33">
        <f>all!DS144</f>
        <v>8.8008102378182435E-2</v>
      </c>
      <c r="DT143" s="33">
        <f>all!DT144</f>
        <v>1.1369409301029934E-2</v>
      </c>
      <c r="DU143" s="33"/>
      <c r="DV143" s="33" t="str">
        <f>all!DV144</f>
        <v>n.a.</v>
      </c>
      <c r="DW143" s="33">
        <f>all!DW144</f>
        <v>99.908661289566695</v>
      </c>
      <c r="DX143" s="33">
        <f>all!DX144</f>
        <v>1.0619807431941217E-2</v>
      </c>
      <c r="DY143" s="33">
        <f>all!DY144</f>
        <v>2.6889832176379642E-2</v>
      </c>
      <c r="DZ143" s="33">
        <f>all!DZ144</f>
        <v>1.5849269148002923E-3</v>
      </c>
      <c r="EA143" s="33">
        <f>all!EA144</f>
        <v>9.3669631174059286E-4</v>
      </c>
      <c r="EB143" s="33" t="str">
        <f>all!EB144</f>
        <v>n.a.</v>
      </c>
      <c r="EC143" s="33" t="str">
        <f>all!EC144</f>
        <v>n.a.</v>
      </c>
      <c r="ED143" s="33">
        <f>all!ED144</f>
        <v>1.4328261772853638E-3</v>
      </c>
      <c r="EE143" s="33">
        <f>all!EE144</f>
        <v>3.6477455225054363E-2</v>
      </c>
      <c r="EF143" s="33">
        <f>all!EF144</f>
        <v>3.2828478835722414E-5</v>
      </c>
      <c r="EG143" s="33">
        <f>all!EG144</f>
        <v>1.7696000606167526E-5</v>
      </c>
      <c r="EH143" s="33" t="str">
        <f>all!EH144</f>
        <v>n.a.</v>
      </c>
      <c r="EI143" s="33" t="str">
        <f>all!EI144</f>
        <v>n.a.</v>
      </c>
      <c r="EJ143" s="33">
        <f>all!EJ144</f>
        <v>1.5723676468729094E-4</v>
      </c>
      <c r="EK143" s="33">
        <f>all!EK144</f>
        <v>1.2202227040764126E-3</v>
      </c>
      <c r="EL143" s="33">
        <f>all!EL144</f>
        <v>2.6462850622213432E-5</v>
      </c>
      <c r="EM143" s="33">
        <f>all!EM144</f>
        <v>1.1058576124652589E-6</v>
      </c>
      <c r="EN143" s="33">
        <f>all!EN144</f>
        <v>9.2974255932130488E-4</v>
      </c>
      <c r="EO143" s="33">
        <f>all!EO144</f>
        <v>1.2010966508614916E-4</v>
      </c>
      <c r="EP143" s="33"/>
      <c r="EQ143" s="33">
        <f>all!EQ144</f>
        <v>199.81732257913339</v>
      </c>
    </row>
    <row r="144" spans="1:147" s="3" customFormat="1">
      <c r="A144" s="33" t="str">
        <f>all!A145</f>
        <v xml:space="preserve">LM64_VI_py4 </v>
      </c>
      <c r="B144" s="33" t="str">
        <f>all!B145</f>
        <v>Fakos</v>
      </c>
      <c r="C144" s="33" t="str">
        <f>all!C145</f>
        <v>porphyry</v>
      </c>
      <c r="D144" s="33" t="str">
        <f>all!D145</f>
        <v>sercicitic</v>
      </c>
      <c r="E144" s="33" t="str">
        <f>all!E145</f>
        <v>pyrite</v>
      </c>
      <c r="F144" s="33">
        <f>all!F145</f>
        <v>0</v>
      </c>
      <c r="G144" s="33" t="str">
        <f>all!G145</f>
        <v>n.a.</v>
      </c>
      <c r="H144" s="33">
        <f>all!H145</f>
        <v>581809.58021122403</v>
      </c>
      <c r="I144" s="33">
        <f>all!I145</f>
        <v>217.548409664487</v>
      </c>
      <c r="J144" s="33">
        <f>all!J145</f>
        <v>293.33952784385099</v>
      </c>
      <c r="K144" s="33">
        <f>all!K145</f>
        <v>41.870547505037401</v>
      </c>
      <c r="L144" s="33">
        <f>all!L145</f>
        <v>5.7781447511245503</v>
      </c>
      <c r="M144" s="33" t="str">
        <f>all!M145</f>
        <v>n.a.</v>
      </c>
      <c r="N144" s="33" t="str">
        <f>all!N145</f>
        <v>n.a.</v>
      </c>
      <c r="O144" s="33">
        <f>all!O145</f>
        <v>40.575349070210599</v>
      </c>
      <c r="P144" s="33">
        <f>all!P145</f>
        <v>202.02032226754699</v>
      </c>
      <c r="Q144" s="33">
        <f>all!Q145</f>
        <v>1.37739919145854</v>
      </c>
      <c r="R144" s="33">
        <f>all!R145</f>
        <v>0.13289707781143401</v>
      </c>
      <c r="S144" s="33" t="str">
        <f>all!S145</f>
        <v>n.a.</v>
      </c>
      <c r="T144" s="33" t="str">
        <f>all!T145</f>
        <v>n.a.</v>
      </c>
      <c r="U144" s="33">
        <f>all!U145</f>
        <v>7.4432045819042703</v>
      </c>
      <c r="V144" s="33">
        <f>all!V145</f>
        <v>45.1910027987036</v>
      </c>
      <c r="W144" s="33">
        <f>all!W145</f>
        <v>1.55139973042478</v>
      </c>
      <c r="X144" s="33">
        <f>all!X145</f>
        <v>5.8416950959393699E-2</v>
      </c>
      <c r="Y144" s="33">
        <f>all!Y145</f>
        <v>45.531828040239503</v>
      </c>
      <c r="Z144" s="33">
        <f>all!Z145</f>
        <v>1.3702311145471</v>
      </c>
      <c r="AA144" s="33">
        <f>all!AA145</f>
        <v>0.74162664426286007</v>
      </c>
      <c r="AB144" s="33">
        <f>all!AB145</f>
        <v>4.4369033918209517</v>
      </c>
      <c r="AC144" s="33">
        <f>all!AC145</f>
        <v>3.009391833194432E-2</v>
      </c>
      <c r="AD144" s="33">
        <f>all!AD145</f>
        <v>5.3615905876261598</v>
      </c>
      <c r="AE144" s="33">
        <f>all!AE145</f>
        <v>1.2829915571974566E-3</v>
      </c>
      <c r="AF144" s="33">
        <f>all!AF145</f>
        <v>0.16347256199171742</v>
      </c>
      <c r="AG144" s="33">
        <f>all!AG145</f>
        <v>6.3314606325223311E-3</v>
      </c>
      <c r="AH144" s="33">
        <f>all!AH145</f>
        <v>3.0251348358806079E-2</v>
      </c>
      <c r="AI144" s="33">
        <f>all!AI145</f>
        <v>6.2985112907068931E-3</v>
      </c>
      <c r="AJ144" s="33">
        <f>all!AJ145</f>
        <v>0.9286223814695399</v>
      </c>
      <c r="AK144" s="33">
        <f>all!AK145</f>
        <v>2.6852391635262681E-4</v>
      </c>
      <c r="AL144" s="33">
        <f>all!AL145</f>
        <v>3.4214015139818844E-2</v>
      </c>
      <c r="AM144" s="33">
        <f>all!AM145</f>
        <v>6.3314606325223311E-3</v>
      </c>
      <c r="AN144" s="33"/>
      <c r="AO144" s="33"/>
      <c r="AP144" s="33" t="str">
        <f>all!AP145</f>
        <v>n.a.</v>
      </c>
      <c r="AQ144" s="33">
        <f>all!AQ145</f>
        <v>34.679892708960999</v>
      </c>
      <c r="AR144" s="33">
        <f>all!AR145</f>
        <v>5.4177881230020701E-2</v>
      </c>
      <c r="AS144" s="33">
        <f>all!AS145</f>
        <v>0.466097394053339</v>
      </c>
      <c r="AT144" s="33">
        <f>all!AT145</f>
        <v>0.87015614017101695</v>
      </c>
      <c r="AU144" s="33">
        <f>all!AU145</f>
        <v>5.7781447511245503</v>
      </c>
      <c r="AV144" s="33" t="str">
        <f>all!AV145</f>
        <v>n.a.</v>
      </c>
      <c r="AW144" s="33" t="str">
        <f>all!AW145</f>
        <v>n.a.</v>
      </c>
      <c r="AX144" s="33">
        <f>all!AX145</f>
        <v>0.304943182754988</v>
      </c>
      <c r="AY144" s="33">
        <f>all!AY145</f>
        <v>1.4047518750349399</v>
      </c>
      <c r="AZ144" s="33">
        <f>all!AZ145</f>
        <v>5.3011585055041201E-2</v>
      </c>
      <c r="BA144" s="33">
        <f>all!BA145</f>
        <v>0.13289707781143401</v>
      </c>
      <c r="BB144" s="33" t="str">
        <f>all!BB145</f>
        <v>n.a.</v>
      </c>
      <c r="BC144" s="33" t="str">
        <f>all!BC145</f>
        <v>n.a.</v>
      </c>
      <c r="BD144" s="33">
        <f>all!BD145</f>
        <v>6.3854067620236807E-2</v>
      </c>
      <c r="BE144" s="33">
        <f>all!BE145</f>
        <v>0.24651051818429701</v>
      </c>
      <c r="BF144" s="33">
        <f>all!BF145</f>
        <v>3.4007110953347103E-2</v>
      </c>
      <c r="BG144" s="33">
        <f>all!BG145</f>
        <v>2.21485582111931E-2</v>
      </c>
      <c r="BH144" s="33">
        <f>all!BH145</f>
        <v>6.8876549271674498E-2</v>
      </c>
      <c r="BI144" s="33">
        <f>all!BI145</f>
        <v>1.7092609444345701E-2</v>
      </c>
      <c r="BJ144" s="33"/>
      <c r="BK144" s="33" t="str">
        <f>all!BK145</f>
        <v>n.a.</v>
      </c>
      <c r="BL144" s="33">
        <f>all!BL145</f>
        <v>188682.95071978099</v>
      </c>
      <c r="BM144" s="33">
        <f>all!BM145</f>
        <v>8.7765896773016205</v>
      </c>
      <c r="BN144" s="33">
        <f>all!BN145</f>
        <v>61.104660727048099</v>
      </c>
      <c r="BO144" s="33">
        <f>all!BO145</f>
        <v>44.672887713311503</v>
      </c>
      <c r="BP144" s="33">
        <f>all!BP145</f>
        <v>6.3707280575728404</v>
      </c>
      <c r="BQ144" s="33" t="str">
        <f>all!BQ145</f>
        <v>n.a.</v>
      </c>
      <c r="BR144" s="33" t="str">
        <f>all!BR145</f>
        <v>n.a.</v>
      </c>
      <c r="BS144" s="33">
        <f>all!BS145</f>
        <v>38.059601545356401</v>
      </c>
      <c r="BT144" s="33">
        <f>all!BT145</f>
        <v>36.921137614642198</v>
      </c>
      <c r="BU144" s="33">
        <f>all!BU145</f>
        <v>0.323855492415204</v>
      </c>
      <c r="BV144" s="33">
        <f>all!BV145</f>
        <v>0.13149694988090099</v>
      </c>
      <c r="BW144" s="33" t="str">
        <f>all!BW145</f>
        <v>n.a.</v>
      </c>
      <c r="BX144" s="33" t="str">
        <f>all!BX145</f>
        <v>n.a.</v>
      </c>
      <c r="BY144" s="33">
        <f>all!BY145</f>
        <v>4.9452525863427903</v>
      </c>
      <c r="BZ144" s="33">
        <f>all!BZ145</f>
        <v>35.655191521914197</v>
      </c>
      <c r="CA144" s="33">
        <f>all!CA145</f>
        <v>2.1021499541648399</v>
      </c>
      <c r="CB144" s="33">
        <f>all!CB145</f>
        <v>7.7880474939694105E-2</v>
      </c>
      <c r="CC144" s="33">
        <f>all!CC145</f>
        <v>51.950375563990299</v>
      </c>
      <c r="CD144" s="33">
        <f>all!CD145</f>
        <v>0.80014153873178595</v>
      </c>
      <c r="CE144" s="33"/>
      <c r="CF144" s="33" t="str">
        <f>all!CF145</f>
        <v>n.a.</v>
      </c>
      <c r="CG144" s="33">
        <f>all!CG145</f>
        <v>581809.58021122403</v>
      </c>
      <c r="CH144" s="33">
        <f>all!CH145</f>
        <v>217.548409664487</v>
      </c>
      <c r="CI144" s="33">
        <f>all!CI145</f>
        <v>293.33952784385099</v>
      </c>
      <c r="CJ144" s="33">
        <f>all!CJ145</f>
        <v>41.870547505037401</v>
      </c>
      <c r="CK144" s="33">
        <f>all!CK145</f>
        <v>5.7781447511245503</v>
      </c>
      <c r="CL144" s="33" t="str">
        <f>all!CL145</f>
        <v>n.a.</v>
      </c>
      <c r="CM144" s="33" t="str">
        <f>all!CM145</f>
        <v>n.a.</v>
      </c>
      <c r="CN144" s="33">
        <f>all!CN145</f>
        <v>40.575349070210599</v>
      </c>
      <c r="CO144" s="33">
        <f>all!CO145</f>
        <v>202.02032226754699</v>
      </c>
      <c r="CP144" s="33">
        <f>all!CP145</f>
        <v>1.37739919145854</v>
      </c>
      <c r="CQ144" s="33">
        <f>all!CQ145</f>
        <v>0.13289707781143401</v>
      </c>
      <c r="CR144" s="33" t="str">
        <f>all!CR145</f>
        <v>n.a.</v>
      </c>
      <c r="CS144" s="33" t="str">
        <f>all!CS145</f>
        <v>n.a.</v>
      </c>
      <c r="CT144" s="33">
        <f>all!CT145</f>
        <v>7.4432045819042703</v>
      </c>
      <c r="CU144" s="33">
        <f>all!CU145</f>
        <v>45.1910027987036</v>
      </c>
      <c r="CV144" s="33">
        <f>all!CV145</f>
        <v>1.55139973042478</v>
      </c>
      <c r="CW144" s="33">
        <f>all!CW145</f>
        <v>5.8416950959393699E-2</v>
      </c>
      <c r="CX144" s="33">
        <f>all!CX145</f>
        <v>45.531828040239503</v>
      </c>
      <c r="CY144" s="33">
        <f>all!CY145</f>
        <v>1.3702311145471</v>
      </c>
      <c r="CZ144" s="33"/>
      <c r="DA144" s="33" t="str">
        <f>all!DA145</f>
        <v>n.a.</v>
      </c>
      <c r="DB144" s="33">
        <f>all!DB145</f>
        <v>10418.293136560553</v>
      </c>
      <c r="DC144" s="33">
        <f>all!DC145</f>
        <v>3.6914406423626582</v>
      </c>
      <c r="DD144" s="33">
        <f>all!DD145</f>
        <v>4.9978281688205319</v>
      </c>
      <c r="DE144" s="33">
        <f>all!DE145</f>
        <v>0.6589013864765273</v>
      </c>
      <c r="DF144" s="33">
        <f>all!DF145</f>
        <v>8.8364348541436766E-2</v>
      </c>
      <c r="DG144" s="33" t="str">
        <f>all!DG145</f>
        <v>n.a.</v>
      </c>
      <c r="DH144" s="33" t="str">
        <f>all!DH145</f>
        <v>n.a.</v>
      </c>
      <c r="DI144" s="33">
        <f>all!DI145</f>
        <v>0.54157077625425243</v>
      </c>
      <c r="DJ144" s="33">
        <f>all!DJ145</f>
        <v>2.5585147197004434</v>
      </c>
      <c r="DK144" s="33">
        <f>all!DK145</f>
        <v>1.2769279467521846E-2</v>
      </c>
      <c r="DL144" s="33">
        <f>all!DL145</f>
        <v>1.1822426436152512E-3</v>
      </c>
      <c r="DM144" s="33" t="str">
        <f>all!DM145</f>
        <v>n.a.</v>
      </c>
      <c r="DN144" s="33" t="str">
        <f>all!DN145</f>
        <v>n.a.</v>
      </c>
      <c r="DO144" s="33">
        <f>all!DO145</f>
        <v>6.1130129614851099E-2</v>
      </c>
      <c r="DP144" s="33">
        <f>all!DP145</f>
        <v>0.3541614639396834</v>
      </c>
      <c r="DQ144" s="33">
        <f>all!DQ145</f>
        <v>7.8764629345682291E-3</v>
      </c>
      <c r="DR144" s="33">
        <f>all!DR145</f>
        <v>2.8582056831156805E-4</v>
      </c>
      <c r="DS144" s="33">
        <f>all!DS145</f>
        <v>0.21974820482741075</v>
      </c>
      <c r="DT144" s="33">
        <f>all!DT145</f>
        <v>6.5567452530572489E-3</v>
      </c>
      <c r="DU144" s="33"/>
      <c r="DV144" s="33" t="str">
        <f>all!DV145</f>
        <v>n.a.</v>
      </c>
      <c r="DW144" s="33">
        <f>all!DW145</f>
        <v>99.863586910302502</v>
      </c>
      <c r="DX144" s="33">
        <f>all!DX145</f>
        <v>3.5383963436308868E-2</v>
      </c>
      <c r="DY144" s="33">
        <f>all!DY145</f>
        <v>4.7906220448749835E-2</v>
      </c>
      <c r="DZ144" s="33">
        <f>all!DZ145</f>
        <v>6.3158384018594136E-3</v>
      </c>
      <c r="EA144" s="33">
        <f>all!EA145</f>
        <v>8.4700830401603327E-4</v>
      </c>
      <c r="EB144" s="33" t="str">
        <f>all!EB145</f>
        <v>n.a.</v>
      </c>
      <c r="EC144" s="33" t="str">
        <f>all!EC145</f>
        <v>n.a.</v>
      </c>
      <c r="ED144" s="33">
        <f>all!ED145</f>
        <v>5.1911766710378152E-3</v>
      </c>
      <c r="EE144" s="33">
        <f>all!EE145</f>
        <v>2.4524406610855247E-2</v>
      </c>
      <c r="EF144" s="33">
        <f>all!EF145</f>
        <v>1.2239874931257628E-4</v>
      </c>
      <c r="EG144" s="33">
        <f>all!EG145</f>
        <v>1.1332277700597912E-5</v>
      </c>
      <c r="EH144" s="33" t="str">
        <f>all!EH145</f>
        <v>n.a.</v>
      </c>
      <c r="EI144" s="33" t="str">
        <f>all!EI145</f>
        <v>n.a.</v>
      </c>
      <c r="EJ144" s="33">
        <f>all!EJ145</f>
        <v>5.8595721310699344E-4</v>
      </c>
      <c r="EK144" s="33">
        <f>all!EK145</f>
        <v>3.3947820118734647E-3</v>
      </c>
      <c r="EL144" s="33">
        <f>all!EL145</f>
        <v>7.549910820341017E-5</v>
      </c>
      <c r="EM144" s="33">
        <f>all!EM145</f>
        <v>2.739706666936558E-6</v>
      </c>
      <c r="EN144" s="33">
        <f>all!EN145</f>
        <v>2.1063761274056317E-3</v>
      </c>
      <c r="EO144" s="33">
        <f>all!EO145</f>
        <v>6.2849076220518213E-5</v>
      </c>
      <c r="EP144" s="33"/>
      <c r="EQ144" s="33">
        <f>all!EQ145</f>
        <v>199.727173820605</v>
      </c>
    </row>
    <row r="145" spans="1:159" s="3" customFormat="1">
      <c r="A145" s="33" t="str">
        <f>all!A146</f>
        <v xml:space="preserve">LM64_VII_py1 </v>
      </c>
      <c r="B145" s="33" t="str">
        <f>all!B146</f>
        <v>Fakos</v>
      </c>
      <c r="C145" s="33" t="str">
        <f>all!C146</f>
        <v>porphyry</v>
      </c>
      <c r="D145" s="33" t="str">
        <f>all!D146</f>
        <v>sercicitic</v>
      </c>
      <c r="E145" s="33" t="str">
        <f>all!E146</f>
        <v>pyrite</v>
      </c>
      <c r="F145" s="33">
        <f>all!F146</f>
        <v>0</v>
      </c>
      <c r="G145" s="33" t="str">
        <f>all!G146</f>
        <v>n.a.</v>
      </c>
      <c r="H145" s="33">
        <f>all!H146</f>
        <v>447863.16853056703</v>
      </c>
      <c r="I145" s="33">
        <f>all!I146</f>
        <v>43.5679597065458</v>
      </c>
      <c r="J145" s="33">
        <f>all!J146</f>
        <v>290.06712748577098</v>
      </c>
      <c r="K145" s="33">
        <f>all!K146</f>
        <v>0.86508476863004502</v>
      </c>
      <c r="L145" s="33">
        <f>all!L146</f>
        <v>5.9526659106682001</v>
      </c>
      <c r="M145" s="33" t="str">
        <f>all!M146</f>
        <v>n.a.</v>
      </c>
      <c r="N145" s="33" t="str">
        <f>all!N146</f>
        <v>n.a.</v>
      </c>
      <c r="O145" s="33">
        <f>all!O146</f>
        <v>8.4066966591140808</v>
      </c>
      <c r="P145" s="33">
        <f>all!P146</f>
        <v>141.48747933682699</v>
      </c>
      <c r="Q145" s="33">
        <f>all!Q146</f>
        <v>3.68029633493238E-2</v>
      </c>
      <c r="R145" s="33">
        <f>all!R146</f>
        <v>9.5490180183984794E-2</v>
      </c>
      <c r="S145" s="33" t="str">
        <f>all!S146</f>
        <v>n.a.</v>
      </c>
      <c r="T145" s="33" t="str">
        <f>all!T146</f>
        <v>n.a.</v>
      </c>
      <c r="U145" s="33">
        <f>all!U146</f>
        <v>0.10326880116414</v>
      </c>
      <c r="V145" s="33">
        <f>all!V146</f>
        <v>0.3913760673319</v>
      </c>
      <c r="W145" s="33">
        <f>all!W146</f>
        <v>1.4968402848093899E-2</v>
      </c>
      <c r="X145" s="33">
        <f>all!X146</f>
        <v>1.41131921203581E-2</v>
      </c>
      <c r="Y145" s="33">
        <f>all!Y146</f>
        <v>0.15804774250137699</v>
      </c>
      <c r="Z145" s="33">
        <f>all!Z146</f>
        <v>1.21301102599338E-2</v>
      </c>
      <c r="AA145" s="33">
        <f>all!AA146</f>
        <v>0.15019957650555557</v>
      </c>
      <c r="AB145" s="33">
        <f>all!AB146</f>
        <v>895.21986899366368</v>
      </c>
      <c r="AC145" s="33">
        <f>all!AC146</f>
        <v>7.6749658476318428E-2</v>
      </c>
      <c r="AD145" s="33">
        <f>all!AD146</f>
        <v>5.1825302462069684</v>
      </c>
      <c r="AE145" s="33">
        <f>all!AE146</f>
        <v>8.9297018084488866E-2</v>
      </c>
      <c r="AF145" s="33">
        <f>all!AF146</f>
        <v>0.65340257019640935</v>
      </c>
      <c r="AG145" s="33">
        <f>all!AG146</f>
        <v>8.4472542660276098E-4</v>
      </c>
      <c r="AH145" s="33">
        <f>all!AH146</f>
        <v>0.23285978506781363</v>
      </c>
      <c r="AI145" s="33">
        <f>all!AI146</f>
        <v>2.784181389635129E-4</v>
      </c>
      <c r="AJ145" s="33">
        <f>all!AJ146</f>
        <v>3.2475121692597746</v>
      </c>
      <c r="AK145" s="33">
        <f>all!AK146</f>
        <v>3.2393511689365813E-4</v>
      </c>
      <c r="AL145" s="33">
        <f>all!AL146</f>
        <v>2.3702923400524662E-3</v>
      </c>
      <c r="AM145" s="33">
        <f>all!AM146</f>
        <v>8.4472542660276098E-4</v>
      </c>
      <c r="AN145" s="33"/>
      <c r="AO145" s="33"/>
      <c r="AP145" s="33" t="str">
        <f>all!AP146</f>
        <v>n.a.</v>
      </c>
      <c r="AQ145" s="33">
        <f>all!AQ146</f>
        <v>32.353752138999504</v>
      </c>
      <c r="AR145" s="33">
        <f>all!AR146</f>
        <v>5.2360055782073797E-2</v>
      </c>
      <c r="AS145" s="33">
        <f>all!AS146</f>
        <v>0.40692876479793899</v>
      </c>
      <c r="AT145" s="33">
        <f>all!AT146</f>
        <v>0.47090689947129799</v>
      </c>
      <c r="AU145" s="33">
        <f>all!AU146</f>
        <v>5.9526659106682001</v>
      </c>
      <c r="AV145" s="33" t="str">
        <f>all!AV146</f>
        <v>n.a.</v>
      </c>
      <c r="AW145" s="33" t="str">
        <f>all!AW146</f>
        <v>n.a.</v>
      </c>
      <c r="AX145" s="33">
        <f>all!AX146</f>
        <v>0.36112480225939497</v>
      </c>
      <c r="AY145" s="33">
        <f>all!AY146</f>
        <v>1.9777983710598701</v>
      </c>
      <c r="AZ145" s="33">
        <f>all!AZ146</f>
        <v>3.68029633493238E-2</v>
      </c>
      <c r="BA145" s="33">
        <f>all!BA146</f>
        <v>9.4232303877954698E-2</v>
      </c>
      <c r="BB145" s="33" t="str">
        <f>all!BB146</f>
        <v>n.a.</v>
      </c>
      <c r="BC145" s="33" t="str">
        <f>all!BC146</f>
        <v>n.a.</v>
      </c>
      <c r="BD145" s="33">
        <f>all!BD146</f>
        <v>8.73607262244354E-2</v>
      </c>
      <c r="BE145" s="33">
        <f>all!BE146</f>
        <v>0.3913760673319</v>
      </c>
      <c r="BF145" s="33">
        <f>all!BF146</f>
        <v>1.49399106975995E-2</v>
      </c>
      <c r="BG145" s="33">
        <f>all!BG146</f>
        <v>1.41131921203581E-2</v>
      </c>
      <c r="BH145" s="33">
        <f>all!BH146</f>
        <v>6.3144403884488998E-2</v>
      </c>
      <c r="BI145" s="33">
        <f>all!BI146</f>
        <v>1.1313196478986201E-2</v>
      </c>
      <c r="BJ145" s="33"/>
      <c r="BK145" s="33" t="str">
        <f>all!BK146</f>
        <v>n.a.</v>
      </c>
      <c r="BL145" s="33">
        <f>all!BL146</f>
        <v>29642.871543886398</v>
      </c>
      <c r="BM145" s="33">
        <f>all!BM146</f>
        <v>8.0493606584679096</v>
      </c>
      <c r="BN145" s="33">
        <f>all!BN146</f>
        <v>32.6700442080638</v>
      </c>
      <c r="BO145" s="33">
        <f>all!BO146</f>
        <v>0.41156440672842298</v>
      </c>
      <c r="BP145" s="33">
        <f>all!BP146</f>
        <v>2.5799360331751</v>
      </c>
      <c r="BQ145" s="33" t="str">
        <f>all!BQ146</f>
        <v>n.a.</v>
      </c>
      <c r="BR145" s="33" t="str">
        <f>all!BR146</f>
        <v>n.a.</v>
      </c>
      <c r="BS145" s="33">
        <f>all!BS146</f>
        <v>3.29153261624201</v>
      </c>
      <c r="BT145" s="33">
        <f>all!BT146</f>
        <v>20.577231490628801</v>
      </c>
      <c r="BU145" s="33">
        <f>all!BU146</f>
        <v>2.27145007463729E-2</v>
      </c>
      <c r="BV145" s="33">
        <f>all!BV146</f>
        <v>0.110566081219013</v>
      </c>
      <c r="BW145" s="33" t="str">
        <f>all!BW146</f>
        <v>n.a.</v>
      </c>
      <c r="BX145" s="33" t="str">
        <f>all!BX146</f>
        <v>n.a.</v>
      </c>
      <c r="BY145" s="33">
        <f>all!BY146</f>
        <v>6.21130271230785E-2</v>
      </c>
      <c r="BZ145" s="33">
        <f>all!BZ146</f>
        <v>0.24430225701817401</v>
      </c>
      <c r="CA145" s="33">
        <f>all!CA146</f>
        <v>1.6535267784122301E-2</v>
      </c>
      <c r="CB145" s="33">
        <f>all!CB146</f>
        <v>1.21784401414511E-2</v>
      </c>
      <c r="CC145" s="33">
        <f>all!CC146</f>
        <v>7.1393416772827095E-2</v>
      </c>
      <c r="CD145" s="33">
        <f>all!CD146</f>
        <v>8.6165731564325602E-3</v>
      </c>
      <c r="CE145" s="33"/>
      <c r="CF145" s="33" t="str">
        <f>all!CF146</f>
        <v>n.a.</v>
      </c>
      <c r="CG145" s="33">
        <f>all!CG146</f>
        <v>447863.16853056703</v>
      </c>
      <c r="CH145" s="33">
        <f>all!CH146</f>
        <v>43.5679597065458</v>
      </c>
      <c r="CI145" s="33">
        <f>all!CI146</f>
        <v>290.06712748577098</v>
      </c>
      <c r="CJ145" s="33">
        <f>all!CJ146</f>
        <v>0.86508476863004502</v>
      </c>
      <c r="CK145" s="33">
        <f>all!CK146</f>
        <v>5.9526659106682001</v>
      </c>
      <c r="CL145" s="33" t="str">
        <f>all!CL146</f>
        <v>n.a.</v>
      </c>
      <c r="CM145" s="33" t="str">
        <f>all!CM146</f>
        <v>n.a.</v>
      </c>
      <c r="CN145" s="33">
        <f>all!CN146</f>
        <v>8.4066966591140808</v>
      </c>
      <c r="CO145" s="33">
        <f>all!CO146</f>
        <v>141.48747933682699</v>
      </c>
      <c r="CP145" s="33">
        <f>all!CP146</f>
        <v>3.68029633493238E-2</v>
      </c>
      <c r="CQ145" s="33">
        <f>all!CQ146</f>
        <v>9.5490180183984794E-2</v>
      </c>
      <c r="CR145" s="33" t="str">
        <f>all!CR146</f>
        <v>n.a.</v>
      </c>
      <c r="CS145" s="33" t="str">
        <f>all!CS146</f>
        <v>n.a.</v>
      </c>
      <c r="CT145" s="33">
        <f>all!CT146</f>
        <v>0.10326880116414</v>
      </c>
      <c r="CU145" s="33">
        <f>all!CU146</f>
        <v>0.3913760673319</v>
      </c>
      <c r="CV145" s="33">
        <f>all!CV146</f>
        <v>1.4968402848093899E-2</v>
      </c>
      <c r="CW145" s="33">
        <f>all!CW146</f>
        <v>1.41131921203581E-2</v>
      </c>
      <c r="CX145" s="33">
        <f>all!CX146</f>
        <v>0.15804774250137699</v>
      </c>
      <c r="CY145" s="33">
        <f>all!CY146</f>
        <v>1.21301102599338E-2</v>
      </c>
      <c r="CZ145" s="33"/>
      <c r="DA145" s="33" t="str">
        <f>all!DA146</f>
        <v>n.a.</v>
      </c>
      <c r="DB145" s="33">
        <f>all!DB146</f>
        <v>8019.7541146130725</v>
      </c>
      <c r="DC145" s="33">
        <f>all!DC146</f>
        <v>0.73927700695950327</v>
      </c>
      <c r="DD145" s="33">
        <f>all!DD146</f>
        <v>4.942074023412701</v>
      </c>
      <c r="DE145" s="33">
        <f>all!DE146</f>
        <v>1.3613520420326142E-2</v>
      </c>
      <c r="DF145" s="33">
        <f>all!DF146</f>
        <v>9.1033275893381255E-2</v>
      </c>
      <c r="DG145" s="33" t="str">
        <f>all!DG146</f>
        <v>n.a.</v>
      </c>
      <c r="DH145" s="33" t="str">
        <f>all!DH146</f>
        <v>n.a.</v>
      </c>
      <c r="DI145" s="33">
        <f>all!DI146</f>
        <v>0.11220658206864351</v>
      </c>
      <c r="DJ145" s="33">
        <f>all!DJ146</f>
        <v>1.7918880361806864</v>
      </c>
      <c r="DK145" s="33">
        <f>all!DK146</f>
        <v>3.4118455067687977E-4</v>
      </c>
      <c r="DL145" s="33">
        <f>all!DL146</f>
        <v>8.494736296624422E-4</v>
      </c>
      <c r="DM145" s="33" t="str">
        <f>all!DM146</f>
        <v>n.a.</v>
      </c>
      <c r="DN145" s="33" t="str">
        <f>all!DN146</f>
        <v>n.a.</v>
      </c>
      <c r="DO145" s="33">
        <f>all!DO146</f>
        <v>8.4813404372651119E-4</v>
      </c>
      <c r="DP145" s="33">
        <f>all!DP146</f>
        <v>3.0672105590274297E-3</v>
      </c>
      <c r="DQ145" s="33">
        <f>all!DQ146</f>
        <v>7.5994644004750547E-5</v>
      </c>
      <c r="DR145" s="33">
        <f>all!DR146</f>
        <v>6.905256995242811E-5</v>
      </c>
      <c r="DS145" s="33">
        <f>all!DS146</f>
        <v>7.6277868002595079E-4</v>
      </c>
      <c r="DT145" s="33">
        <f>all!DT146</f>
        <v>5.8044254010514291E-5</v>
      </c>
      <c r="DU145" s="33"/>
      <c r="DV145" s="33" t="str">
        <f>all!DV146</f>
        <v>n.a.</v>
      </c>
      <c r="DW145" s="33">
        <f>all!DW146</f>
        <v>99.891297462350877</v>
      </c>
      <c r="DX145" s="33">
        <f>all!DX146</f>
        <v>9.2081799957817144E-3</v>
      </c>
      <c r="DY145" s="33">
        <f>all!DY146</f>
        <v>6.1556773349714274E-2</v>
      </c>
      <c r="DZ145" s="33">
        <f>all!DZ146</f>
        <v>1.6956532561749197E-4</v>
      </c>
      <c r="EA145" s="33">
        <f>all!EA146</f>
        <v>1.1338791577996817E-3</v>
      </c>
      <c r="EB145" s="33" t="str">
        <f>all!EB146</f>
        <v>n.a.</v>
      </c>
      <c r="EC145" s="33" t="str">
        <f>all!EC146</f>
        <v>n.a.</v>
      </c>
      <c r="ED145" s="33">
        <f>all!ED146</f>
        <v>1.397606573277506E-3</v>
      </c>
      <c r="EE145" s="33">
        <f>all!EE146</f>
        <v>2.2319140747121095E-2</v>
      </c>
      <c r="EF145" s="33">
        <f>all!EF146</f>
        <v>4.2496773534642271E-6</v>
      </c>
      <c r="EG145" s="33">
        <f>all!EG146</f>
        <v>1.058075120687511E-5</v>
      </c>
      <c r="EH145" s="33" t="str">
        <f>all!EH146</f>
        <v>n.a.</v>
      </c>
      <c r="EI145" s="33" t="str">
        <f>all!EI146</f>
        <v>n.a.</v>
      </c>
      <c r="EJ145" s="33">
        <f>all!EJ146</f>
        <v>1.0564065785440725E-5</v>
      </c>
      <c r="EK145" s="33">
        <f>all!EK146</f>
        <v>3.8204119222706959E-5</v>
      </c>
      <c r="EL145" s="33">
        <f>all!EL146</f>
        <v>9.4656313414794115E-7</v>
      </c>
      <c r="EM145" s="33">
        <f>all!EM146</f>
        <v>8.6009504868598865E-7</v>
      </c>
      <c r="EN145" s="33">
        <f>all!EN146</f>
        <v>9.5009087480093859E-6</v>
      </c>
      <c r="EO145" s="33">
        <f>all!EO146</f>
        <v>7.2297925353840815E-7</v>
      </c>
      <c r="EP145" s="33"/>
      <c r="EQ145" s="33">
        <f>all!EQ146</f>
        <v>199.78259492470175</v>
      </c>
    </row>
    <row r="146" spans="1:159" s="3" customFormat="1">
      <c r="A146" s="33" t="str">
        <f>all!A147</f>
        <v xml:space="preserve">LM64_VII_py5 </v>
      </c>
      <c r="B146" s="33" t="str">
        <f>all!B147</f>
        <v>Fakos</v>
      </c>
      <c r="C146" s="33" t="str">
        <f>all!C147</f>
        <v>porphyry</v>
      </c>
      <c r="D146" s="33" t="str">
        <f>all!D147</f>
        <v>sercicitic</v>
      </c>
      <c r="E146" s="33" t="str">
        <f>all!E147</f>
        <v>pyrite</v>
      </c>
      <c r="F146" s="33">
        <f>all!F147</f>
        <v>0</v>
      </c>
      <c r="G146" s="33" t="str">
        <f>all!G147</f>
        <v>n.a.</v>
      </c>
      <c r="H146" s="33">
        <f>all!H147</f>
        <v>466310.67438649898</v>
      </c>
      <c r="I146" s="33">
        <f>all!I147</f>
        <v>7.1819388271827096</v>
      </c>
      <c r="J146" s="33">
        <f>all!J147</f>
        <v>115.33618782674699</v>
      </c>
      <c r="K146" s="33">
        <f>all!K147</f>
        <v>0.82438653016130403</v>
      </c>
      <c r="L146" s="33">
        <f>all!L147</f>
        <v>4.3216049174595703</v>
      </c>
      <c r="M146" s="33" t="str">
        <f>all!M147</f>
        <v>n.a.</v>
      </c>
      <c r="N146" s="33" t="str">
        <f>all!N147</f>
        <v>n.a.</v>
      </c>
      <c r="O146" s="33">
        <f>all!O147</f>
        <v>7.57375344149375</v>
      </c>
      <c r="P146" s="33">
        <f>all!P147</f>
        <v>176.682608453575</v>
      </c>
      <c r="Q146" s="33">
        <f>all!Q147</f>
        <v>6.6632443675005704E-2</v>
      </c>
      <c r="R146" s="33">
        <f>all!R147</f>
        <v>0.17571711004700799</v>
      </c>
      <c r="S146" s="33" t="str">
        <f>all!S147</f>
        <v>n.a.</v>
      </c>
      <c r="T146" s="33" t="str">
        <f>all!T147</f>
        <v>n.a.</v>
      </c>
      <c r="U146" s="33">
        <f>all!U147</f>
        <v>0.155102328879718</v>
      </c>
      <c r="V146" s="33">
        <f>all!V147</f>
        <v>1.24856859009739</v>
      </c>
      <c r="W146" s="33">
        <f>all!W147</f>
        <v>0.86280244445798704</v>
      </c>
      <c r="X146" s="33">
        <f>all!X147</f>
        <v>1.49865402888142E-2</v>
      </c>
      <c r="Y146" s="33">
        <f>all!Y147</f>
        <v>2.2016008162063798</v>
      </c>
      <c r="Z146" s="33">
        <f>all!Z147</f>
        <v>0.70159732511501005</v>
      </c>
      <c r="AA146" s="33">
        <f>all!AA147</f>
        <v>6.2269604731267046E-2</v>
      </c>
      <c r="AB146" s="33">
        <f>all!AB147</f>
        <v>80.251881791186904</v>
      </c>
      <c r="AC146" s="33">
        <f>all!AC147</f>
        <v>0.31867599246440403</v>
      </c>
      <c r="AD146" s="33">
        <f>all!AD147</f>
        <v>0.94826678511021556</v>
      </c>
      <c r="AE146" s="33">
        <f>all!AE147</f>
        <v>6.8071106162822881E-3</v>
      </c>
      <c r="AF146" s="33">
        <f>all!AF147</f>
        <v>7.0449796229171899E-2</v>
      </c>
      <c r="AG146" s="33">
        <f>all!AG147</f>
        <v>9.2777793404213525E-3</v>
      </c>
      <c r="AH146" s="33">
        <f>all!AH147</f>
        <v>3.0265451931391147E-2</v>
      </c>
      <c r="AI146" s="33">
        <f>all!AI147</f>
        <v>9.7689125735735169E-2</v>
      </c>
      <c r="AJ146" s="33">
        <f>all!AJ147</f>
        <v>24.600962595901567</v>
      </c>
      <c r="AK146" s="33">
        <f>all!AK147</f>
        <v>2.0866984040705111E-3</v>
      </c>
      <c r="AL146" s="33">
        <f>all!AL147</f>
        <v>2.1596164018088785E-2</v>
      </c>
      <c r="AM146" s="33">
        <f>all!AM147</f>
        <v>9.2777793404213525E-3</v>
      </c>
      <c r="AN146" s="33"/>
      <c r="AO146" s="33"/>
      <c r="AP146" s="33" t="str">
        <f>all!AP147</f>
        <v>n.a.</v>
      </c>
      <c r="AQ146" s="33">
        <f>all!AQ147</f>
        <v>23.443996929515698</v>
      </c>
      <c r="AR146" s="33">
        <f>all!AR147</f>
        <v>5.8412441993338497E-2</v>
      </c>
      <c r="AS146" s="33">
        <f>all!AS147</f>
        <v>0.41953414787712701</v>
      </c>
      <c r="AT146" s="33">
        <f>all!AT147</f>
        <v>0.73135992702377495</v>
      </c>
      <c r="AU146" s="33">
        <f>all!AU147</f>
        <v>4.3216049174595703</v>
      </c>
      <c r="AV146" s="33" t="str">
        <f>all!AV147</f>
        <v>n.a.</v>
      </c>
      <c r="AW146" s="33" t="str">
        <f>all!AW147</f>
        <v>n.a.</v>
      </c>
      <c r="AX146" s="33">
        <f>all!AX147</f>
        <v>0.293915356212331</v>
      </c>
      <c r="AY146" s="33">
        <f>all!AY147</f>
        <v>1.6328502579545401</v>
      </c>
      <c r="AZ146" s="33">
        <f>all!AZ147</f>
        <v>3.1018198326914801E-2</v>
      </c>
      <c r="BA146" s="33">
        <f>all!BA147</f>
        <v>0.17571711004700799</v>
      </c>
      <c r="BB146" s="33" t="str">
        <f>all!BB147</f>
        <v>n.a.</v>
      </c>
      <c r="BC146" s="33" t="str">
        <f>all!BC147</f>
        <v>n.a.</v>
      </c>
      <c r="BD146" s="33">
        <f>all!BD147</f>
        <v>7.7064130961014901E-2</v>
      </c>
      <c r="BE146" s="33">
        <f>all!BE147</f>
        <v>0.25159075589533098</v>
      </c>
      <c r="BF146" s="33">
        <f>all!BF147</f>
        <v>2.0892798357213901E-2</v>
      </c>
      <c r="BG146" s="33">
        <f>all!BG147</f>
        <v>1.49865402888142E-2</v>
      </c>
      <c r="BH146" s="33">
        <f>all!BH147</f>
        <v>5.1366306580544398E-2</v>
      </c>
      <c r="BI146" s="33">
        <f>all!BI147</f>
        <v>7.2743867561231501E-3</v>
      </c>
      <c r="BJ146" s="33"/>
      <c r="BK146" s="33" t="str">
        <f>all!BK147</f>
        <v>n.a.</v>
      </c>
      <c r="BL146" s="33">
        <f>all!BL147</f>
        <v>43700.951642544402</v>
      </c>
      <c r="BM146" s="33">
        <f>all!BM147</f>
        <v>1.60964092095226</v>
      </c>
      <c r="BN146" s="33">
        <f>all!BN147</f>
        <v>41.100212756613601</v>
      </c>
      <c r="BO146" s="33">
        <f>all!BO147</f>
        <v>0.56343872707028497</v>
      </c>
      <c r="BP146" s="33">
        <f>all!BP147</f>
        <v>2.5278590236621699</v>
      </c>
      <c r="BQ146" s="33" t="str">
        <f>all!BQ147</f>
        <v>n.a.</v>
      </c>
      <c r="BR146" s="33" t="str">
        <f>all!BR147</f>
        <v>n.a.</v>
      </c>
      <c r="BS146" s="33">
        <f>all!BS147</f>
        <v>11.726556556102601</v>
      </c>
      <c r="BT146" s="33">
        <f>all!BT147</f>
        <v>12.347767504503899</v>
      </c>
      <c r="BU146" s="33">
        <f>all!BU147</f>
        <v>9.2745984018295702E-2</v>
      </c>
      <c r="BV146" s="33">
        <f>all!BV147</f>
        <v>0.19662961059752901</v>
      </c>
      <c r="BW146" s="33" t="str">
        <f>all!BW147</f>
        <v>n.a.</v>
      </c>
      <c r="BX146" s="33" t="str">
        <f>all!BX147</f>
        <v>n.a.</v>
      </c>
      <c r="BY146" s="33">
        <f>all!BY147</f>
        <v>0.137828321011879</v>
      </c>
      <c r="BZ146" s="33">
        <f>all!BZ147</f>
        <v>1.5909392557802</v>
      </c>
      <c r="CA146" s="33">
        <f>all!CA147</f>
        <v>1.69696136091535</v>
      </c>
      <c r="CB146" s="33">
        <f>all!CB147</f>
        <v>5.6548414657231899E-3</v>
      </c>
      <c r="CC146" s="33">
        <f>all!CC147</f>
        <v>2.3351055894006101</v>
      </c>
      <c r="CD146" s="33">
        <f>all!CD147</f>
        <v>0.83983872110068203</v>
      </c>
      <c r="CE146" s="33"/>
      <c r="CF146" s="33" t="str">
        <f>all!CF147</f>
        <v>n.a.</v>
      </c>
      <c r="CG146" s="33">
        <f>all!CG147</f>
        <v>466310.67438649898</v>
      </c>
      <c r="CH146" s="33">
        <f>all!CH147</f>
        <v>7.1819388271827096</v>
      </c>
      <c r="CI146" s="33">
        <f>all!CI147</f>
        <v>115.33618782674699</v>
      </c>
      <c r="CJ146" s="33">
        <f>all!CJ147</f>
        <v>0.82438653016130403</v>
      </c>
      <c r="CK146" s="33">
        <f>all!CK147</f>
        <v>4.3216049174595703</v>
      </c>
      <c r="CL146" s="33" t="str">
        <f>all!CL147</f>
        <v>n.a.</v>
      </c>
      <c r="CM146" s="33" t="str">
        <f>all!CM147</f>
        <v>n.a.</v>
      </c>
      <c r="CN146" s="33">
        <f>all!CN147</f>
        <v>7.57375344149375</v>
      </c>
      <c r="CO146" s="33">
        <f>all!CO147</f>
        <v>176.682608453575</v>
      </c>
      <c r="CP146" s="33">
        <f>all!CP147</f>
        <v>6.6632443675005704E-2</v>
      </c>
      <c r="CQ146" s="33">
        <f>all!CQ147</f>
        <v>0.17571711004700799</v>
      </c>
      <c r="CR146" s="33" t="str">
        <f>all!CR147</f>
        <v>n.a.</v>
      </c>
      <c r="CS146" s="33" t="str">
        <f>all!CS147</f>
        <v>n.a.</v>
      </c>
      <c r="CT146" s="33">
        <f>all!CT147</f>
        <v>0.155102328879718</v>
      </c>
      <c r="CU146" s="33">
        <f>all!CU147</f>
        <v>1.24856859009739</v>
      </c>
      <c r="CV146" s="33">
        <f>all!CV147</f>
        <v>0.86280244445798704</v>
      </c>
      <c r="CW146" s="33">
        <f>all!CW147</f>
        <v>1.49865402888142E-2</v>
      </c>
      <c r="CX146" s="33">
        <f>all!CX147</f>
        <v>2.2016008162063798</v>
      </c>
      <c r="CY146" s="33">
        <f>all!CY147</f>
        <v>0.70159732511501005</v>
      </c>
      <c r="CZ146" s="33"/>
      <c r="DA146" s="33" t="str">
        <f>all!DA147</f>
        <v>n.a.</v>
      </c>
      <c r="DB146" s="33">
        <f>all!DB147</f>
        <v>8350.0881795415698</v>
      </c>
      <c r="DC146" s="33">
        <f>all!DC147</f>
        <v>0.12186575355118523</v>
      </c>
      <c r="DD146" s="33">
        <f>all!DD147</f>
        <v>1.9650623038833497</v>
      </c>
      <c r="DE146" s="33">
        <f>all!DE147</f>
        <v>1.2973067229429138E-2</v>
      </c>
      <c r="DF146" s="33">
        <f>all!DF147</f>
        <v>6.608969135127038E-2</v>
      </c>
      <c r="DG146" s="33" t="str">
        <f>all!DG147</f>
        <v>n.a.</v>
      </c>
      <c r="DH146" s="33" t="str">
        <f>all!DH147</f>
        <v>n.a.</v>
      </c>
      <c r="DI146" s="33">
        <f>all!DI147</f>
        <v>0.10108905097453538</v>
      </c>
      <c r="DJ146" s="33">
        <f>all!DJ147</f>
        <v>2.2376216876085993</v>
      </c>
      <c r="DK146" s="33">
        <f>all!DK147</f>
        <v>6.1772091937202717E-4</v>
      </c>
      <c r="DL146" s="33">
        <f>all!DL147</f>
        <v>1.5631665054755138E-3</v>
      </c>
      <c r="DM146" s="33" t="str">
        <f>all!DM147</f>
        <v>n.a.</v>
      </c>
      <c r="DN146" s="33" t="str">
        <f>all!DN147</f>
        <v>n.a.</v>
      </c>
      <c r="DO146" s="33">
        <f>all!DO147</f>
        <v>1.2738364724024145E-3</v>
      </c>
      <c r="DP146" s="33">
        <f>all!DP147</f>
        <v>9.7850202985688868E-3</v>
      </c>
      <c r="DQ146" s="33">
        <f>all!DQ147</f>
        <v>4.3804516272330863E-3</v>
      </c>
      <c r="DR146" s="33">
        <f>all!DR147</f>
        <v>7.3325659624901839E-5</v>
      </c>
      <c r="DS146" s="33">
        <f>all!DS147</f>
        <v>1.0625486564702606E-2</v>
      </c>
      <c r="DT146" s="33">
        <f>all!DT147</f>
        <v>3.3572401634785528E-3</v>
      </c>
      <c r="DU146" s="33"/>
      <c r="DV146" s="33" t="str">
        <f>all!DV147</f>
        <v>n.a.</v>
      </c>
      <c r="DW146" s="33">
        <f>all!DW147</f>
        <v>99.933369963242086</v>
      </c>
      <c r="DX146" s="33">
        <f>all!DX147</f>
        <v>1.4584822547524868E-3</v>
      </c>
      <c r="DY146" s="33">
        <f>all!DY147</f>
        <v>2.3517751428773159E-2</v>
      </c>
      <c r="DZ146" s="33">
        <f>all!DZ147</f>
        <v>1.5526091451021422E-4</v>
      </c>
      <c r="EA146" s="33">
        <f>all!EA147</f>
        <v>7.9095758446536327E-4</v>
      </c>
      <c r="EB146" s="33" t="str">
        <f>all!EB147</f>
        <v>n.a.</v>
      </c>
      <c r="EC146" s="33" t="str">
        <f>all!EC147</f>
        <v>n.a.</v>
      </c>
      <c r="ED146" s="33">
        <f>all!ED147</f>
        <v>1.209827886012325E-3</v>
      </c>
      <c r="EE146" s="33">
        <f>all!EE147</f>
        <v>2.677972629000918E-2</v>
      </c>
      <c r="EF146" s="33">
        <f>all!EF147</f>
        <v>7.392848056489378E-6</v>
      </c>
      <c r="EG146" s="33">
        <f>all!EG147</f>
        <v>1.8707885874614688E-5</v>
      </c>
      <c r="EH146" s="33" t="str">
        <f>all!EH147</f>
        <v>n.a.</v>
      </c>
      <c r="EI146" s="33" t="str">
        <f>all!EI147</f>
        <v>n.a.</v>
      </c>
      <c r="EJ146" s="33">
        <f>all!EJ147</f>
        <v>1.5245200856819042E-5</v>
      </c>
      <c r="EK146" s="33">
        <f>all!EK147</f>
        <v>1.1710655415478536E-4</v>
      </c>
      <c r="EL146" s="33">
        <f>all!EL147</f>
        <v>5.2424990450149114E-5</v>
      </c>
      <c r="EM146" s="33">
        <f>all!EM147</f>
        <v>8.7755723215564616E-7</v>
      </c>
      <c r="EN146" s="33">
        <f>all!EN147</f>
        <v>1.2716520557369491E-4</v>
      </c>
      <c r="EO146" s="33">
        <f>all!EO147</f>
        <v>4.0179255128629902E-5</v>
      </c>
      <c r="EP146" s="33"/>
      <c r="EQ146" s="33">
        <f>all!EQ147</f>
        <v>199.86673992648417</v>
      </c>
    </row>
    <row r="147" spans="1:159" s="3" customFormat="1">
      <c r="A147" s="33" t="str">
        <f>all!A148</f>
        <v xml:space="preserve">LM64_VII_py7 </v>
      </c>
      <c r="B147" s="33" t="str">
        <f>all!B148</f>
        <v>Fakos</v>
      </c>
      <c r="C147" s="33" t="str">
        <f>all!C148</f>
        <v>porphyry</v>
      </c>
      <c r="D147" s="33" t="str">
        <f>all!D148</f>
        <v>sercicitic</v>
      </c>
      <c r="E147" s="33" t="str">
        <f>all!E148</f>
        <v>pyrite</v>
      </c>
      <c r="F147" s="33">
        <f>all!F148</f>
        <v>0</v>
      </c>
      <c r="G147" s="33" t="str">
        <f>all!G148</f>
        <v>n.a.</v>
      </c>
      <c r="H147" s="33">
        <f>all!H148</f>
        <v>522908.40567333403</v>
      </c>
      <c r="I147" s="33">
        <f>all!I148</f>
        <v>332.91272209676202</v>
      </c>
      <c r="J147" s="33">
        <f>all!J148</f>
        <v>396.05557441346798</v>
      </c>
      <c r="K147" s="33">
        <f>all!K148</f>
        <v>4.7351236204232903</v>
      </c>
      <c r="L147" s="33">
        <f>all!L148</f>
        <v>3.6125024947694602</v>
      </c>
      <c r="M147" s="33" t="str">
        <f>all!M148</f>
        <v>n.a.</v>
      </c>
      <c r="N147" s="33" t="str">
        <f>all!N148</f>
        <v>n.a.</v>
      </c>
      <c r="O147" s="33">
        <f>all!O148</f>
        <v>85.032858277352801</v>
      </c>
      <c r="P147" s="33">
        <f>all!P148</f>
        <v>127.575845659756</v>
      </c>
      <c r="Q147" s="33">
        <f>all!Q148</f>
        <v>0.28950923475253998</v>
      </c>
      <c r="R147" s="33">
        <f>all!R148</f>
        <v>0.18297924319251899</v>
      </c>
      <c r="S147" s="33" t="str">
        <f>all!S148</f>
        <v>n.a.</v>
      </c>
      <c r="T147" s="33" t="str">
        <f>all!T148</f>
        <v>n.a.</v>
      </c>
      <c r="U147" s="33">
        <f>all!U148</f>
        <v>0.83695115848236701</v>
      </c>
      <c r="V147" s="33">
        <f>all!V148</f>
        <v>35.711466779768401</v>
      </c>
      <c r="W147" s="33">
        <f>all!W148</f>
        <v>0.18182654995463801</v>
      </c>
      <c r="X147" s="33">
        <f>all!X148</f>
        <v>5.9473128075030697E-2</v>
      </c>
      <c r="Y147" s="33">
        <f>all!Y148</f>
        <v>30.532096278001099</v>
      </c>
      <c r="Z147" s="33">
        <f>all!Z148</f>
        <v>0.39051029920312802</v>
      </c>
      <c r="AA147" s="33">
        <f>all!AA148</f>
        <v>0.84057072694856949</v>
      </c>
      <c r="AB147" s="33">
        <f>all!AB148</f>
        <v>4.1784175085179651</v>
      </c>
      <c r="AC147" s="33">
        <f>all!AC148</f>
        <v>1.2790156812275527E-2</v>
      </c>
      <c r="AD147" s="33">
        <f>all!AD148</f>
        <v>3.9151068050764115</v>
      </c>
      <c r="AE147" s="33">
        <f>all!AE148</f>
        <v>1.9478887899971058E-3</v>
      </c>
      <c r="AF147" s="33">
        <f>all!AF148</f>
        <v>2.7412174744300303E-2</v>
      </c>
      <c r="AG147" s="33">
        <f>all!AG148</f>
        <v>8.6962502643078113E-4</v>
      </c>
      <c r="AH147" s="33">
        <f>all!AH148</f>
        <v>9.482127663836052E-3</v>
      </c>
      <c r="AI147" s="33">
        <f>all!AI148</f>
        <v>1.1730110424846578E-3</v>
      </c>
      <c r="AJ147" s="33">
        <f>all!AJ148</f>
        <v>0.383211085645071</v>
      </c>
      <c r="AK147" s="33">
        <f>all!AK148</f>
        <v>1.7864480426117409E-4</v>
      </c>
      <c r="AL147" s="33">
        <f>all!AL148</f>
        <v>2.5140257578955025E-3</v>
      </c>
      <c r="AM147" s="33">
        <f>all!AM148</f>
        <v>8.6962502643078113E-4</v>
      </c>
      <c r="AN147" s="33"/>
      <c r="AO147" s="33"/>
      <c r="AP147" s="33" t="str">
        <f>all!AP148</f>
        <v>n.a.</v>
      </c>
      <c r="AQ147" s="33">
        <f>all!AQ148</f>
        <v>25.0447527822515</v>
      </c>
      <c r="AR147" s="33">
        <f>all!AR148</f>
        <v>3.7881701898935999E-2</v>
      </c>
      <c r="AS147" s="33">
        <f>all!AS148</f>
        <v>0.46077402563483699</v>
      </c>
      <c r="AT147" s="33">
        <f>all!AT148</f>
        <v>0.59292820049102102</v>
      </c>
      <c r="AU147" s="33">
        <f>all!AU148</f>
        <v>3.6125024947694602</v>
      </c>
      <c r="AV147" s="33" t="str">
        <f>all!AV148</f>
        <v>n.a.</v>
      </c>
      <c r="AW147" s="33" t="str">
        <f>all!AW148</f>
        <v>n.a.</v>
      </c>
      <c r="AX147" s="33">
        <f>all!AX148</f>
        <v>0.28409434006161299</v>
      </c>
      <c r="AY147" s="33">
        <f>all!AY148</f>
        <v>2.87776606261514</v>
      </c>
      <c r="AZ147" s="33">
        <f>all!AZ148</f>
        <v>3.5221366173279603E-2</v>
      </c>
      <c r="BA147" s="33">
        <f>all!BA148</f>
        <v>0.18297924319251899</v>
      </c>
      <c r="BB147" s="33" t="str">
        <f>all!BB148</f>
        <v>n.a.</v>
      </c>
      <c r="BC147" s="33" t="str">
        <f>all!BC148</f>
        <v>n.a.</v>
      </c>
      <c r="BD147" s="33">
        <f>all!BD148</f>
        <v>5.7553751999841002E-2</v>
      </c>
      <c r="BE147" s="33">
        <f>all!BE148</f>
        <v>0.40816202921676198</v>
      </c>
      <c r="BF147" s="33">
        <f>all!BF148</f>
        <v>2.17320644728967E-2</v>
      </c>
      <c r="BG147" s="33">
        <f>all!BG148</f>
        <v>1.66343241146878E-2</v>
      </c>
      <c r="BH147" s="33">
        <f>all!BH148</f>
        <v>9.4106888055432103E-2</v>
      </c>
      <c r="BI147" s="33">
        <f>all!BI148</f>
        <v>1.0459623170413801E-2</v>
      </c>
      <c r="BJ147" s="33"/>
      <c r="BK147" s="33" t="str">
        <f>all!BK148</f>
        <v>n.a.</v>
      </c>
      <c r="BL147" s="33">
        <f>all!BL148</f>
        <v>61068.118501101402</v>
      </c>
      <c r="BM147" s="33">
        <f>all!BM148</f>
        <v>155.44430221559301</v>
      </c>
      <c r="BN147" s="33">
        <f>all!BN148</f>
        <v>128.64523266476101</v>
      </c>
      <c r="BO147" s="33">
        <f>all!BO148</f>
        <v>2.3769465837329098</v>
      </c>
      <c r="BP147" s="33">
        <f>all!BP148</f>
        <v>1.81015690019798</v>
      </c>
      <c r="BQ147" s="33" t="str">
        <f>all!BQ148</f>
        <v>n.a.</v>
      </c>
      <c r="BR147" s="33" t="str">
        <f>all!BR148</f>
        <v>n.a.</v>
      </c>
      <c r="BS147" s="33">
        <f>all!BS148</f>
        <v>37.146700368514203</v>
      </c>
      <c r="BT147" s="33">
        <f>all!BT148</f>
        <v>7.4805693754023697</v>
      </c>
      <c r="BU147" s="33">
        <f>all!BU148</f>
        <v>0.118253037243561</v>
      </c>
      <c r="BV147" s="33">
        <f>all!BV148</f>
        <v>0.28281052278737701</v>
      </c>
      <c r="BW147" s="33" t="str">
        <f>all!BW148</f>
        <v>n.a.</v>
      </c>
      <c r="BX147" s="33" t="str">
        <f>all!BX148</f>
        <v>n.a.</v>
      </c>
      <c r="BY147" s="33">
        <f>all!BY148</f>
        <v>0.67306720452165603</v>
      </c>
      <c r="BZ147" s="33">
        <f>all!BZ148</f>
        <v>14.5497054790194</v>
      </c>
      <c r="CA147" s="33">
        <f>all!CA148</f>
        <v>0.17710688394715199</v>
      </c>
      <c r="CB147" s="33">
        <f>all!CB148</f>
        <v>4.9649624665036397E-2</v>
      </c>
      <c r="CC147" s="33">
        <f>all!CC148</f>
        <v>16.4640955764465</v>
      </c>
      <c r="CD147" s="33">
        <f>all!CD148</f>
        <v>0.148797256944388</v>
      </c>
      <c r="CE147" s="33"/>
      <c r="CF147" s="33" t="str">
        <f>all!CF148</f>
        <v>n.a.</v>
      </c>
      <c r="CG147" s="33">
        <f>all!CG148</f>
        <v>522908.40567333403</v>
      </c>
      <c r="CH147" s="33">
        <f>all!CH148</f>
        <v>332.91272209676202</v>
      </c>
      <c r="CI147" s="33">
        <f>all!CI148</f>
        <v>396.05557441346798</v>
      </c>
      <c r="CJ147" s="33">
        <f>all!CJ148</f>
        <v>4.7351236204232903</v>
      </c>
      <c r="CK147" s="33">
        <f>all!CK148</f>
        <v>3.6125024947694602</v>
      </c>
      <c r="CL147" s="33" t="str">
        <f>all!CL148</f>
        <v>n.a.</v>
      </c>
      <c r="CM147" s="33" t="str">
        <f>all!CM148</f>
        <v>n.a.</v>
      </c>
      <c r="CN147" s="33">
        <f>all!CN148</f>
        <v>85.032858277352801</v>
      </c>
      <c r="CO147" s="33">
        <f>all!CO148</f>
        <v>127.575845659756</v>
      </c>
      <c r="CP147" s="33">
        <f>all!CP148</f>
        <v>0.28950923475253998</v>
      </c>
      <c r="CQ147" s="33">
        <f>all!CQ148</f>
        <v>0.18297924319251899</v>
      </c>
      <c r="CR147" s="33" t="str">
        <f>all!CR148</f>
        <v>n.a.</v>
      </c>
      <c r="CS147" s="33" t="str">
        <f>all!CS148</f>
        <v>n.a.</v>
      </c>
      <c r="CT147" s="33">
        <f>all!CT148</f>
        <v>0.83695115848236701</v>
      </c>
      <c r="CU147" s="33">
        <f>all!CU148</f>
        <v>35.711466779768401</v>
      </c>
      <c r="CV147" s="33">
        <f>all!CV148</f>
        <v>0.18182654995463801</v>
      </c>
      <c r="CW147" s="33">
        <f>all!CW148</f>
        <v>5.9473128075030697E-2</v>
      </c>
      <c r="CX147" s="33">
        <f>all!CX148</f>
        <v>30.532096278001099</v>
      </c>
      <c r="CY147" s="33">
        <f>all!CY148</f>
        <v>0.39051029920312802</v>
      </c>
      <c r="CZ147" s="33"/>
      <c r="DA147" s="33" t="str">
        <f>all!DA148</f>
        <v>n.a.</v>
      </c>
      <c r="DB147" s="33">
        <f>all!DB148</f>
        <v>9363.5671174381605</v>
      </c>
      <c r="DC147" s="33">
        <f>all!DC148</f>
        <v>5.6489843092986982</v>
      </c>
      <c r="DD147" s="33">
        <f>all!DD148</f>
        <v>6.7478724083707542</v>
      </c>
      <c r="DE147" s="33">
        <f>all!DE148</f>
        <v>7.4514896616990692E-2</v>
      </c>
      <c r="DF147" s="33">
        <f>all!DF148</f>
        <v>5.5245488526830713E-2</v>
      </c>
      <c r="DG147" s="33" t="str">
        <f>all!DG148</f>
        <v>n.a.</v>
      </c>
      <c r="DH147" s="33" t="str">
        <f>all!DH148</f>
        <v>n.a.</v>
      </c>
      <c r="DI147" s="33">
        <f>all!DI148</f>
        <v>1.1349578529736792</v>
      </c>
      <c r="DJ147" s="33">
        <f>all!DJ148</f>
        <v>1.6157021993383487</v>
      </c>
      <c r="DK147" s="33">
        <f>all!DK148</f>
        <v>2.6839164346168748E-3</v>
      </c>
      <c r="DL147" s="33">
        <f>all!DL148</f>
        <v>1.6277699085722836E-3</v>
      </c>
      <c r="DM147" s="33" t="str">
        <f>all!DM148</f>
        <v>n.a.</v>
      </c>
      <c r="DN147" s="33" t="str">
        <f>all!DN148</f>
        <v>n.a.</v>
      </c>
      <c r="DO147" s="33">
        <f>all!DO148</f>
        <v>6.8737775828052478E-3</v>
      </c>
      <c r="DP147" s="33">
        <f>all!DP148</f>
        <v>0.27987042930852979</v>
      </c>
      <c r="DQ147" s="33">
        <f>all!DQ148</f>
        <v>9.2313415630541332E-4</v>
      </c>
      <c r="DR147" s="33">
        <f>all!DR148</f>
        <v>2.909881975436873E-4</v>
      </c>
      <c r="DS147" s="33">
        <f>all!DS148</f>
        <v>0.14735567701737984</v>
      </c>
      <c r="DT147" s="33">
        <f>all!DT148</f>
        <v>1.8686457513529644E-3</v>
      </c>
      <c r="DU147" s="33"/>
      <c r="DV147" s="33" t="str">
        <f>all!DV148</f>
        <v>n.a.</v>
      </c>
      <c r="DW147" s="33">
        <f>all!DW148</f>
        <v>99.821437055274046</v>
      </c>
      <c r="DX147" s="33">
        <f>all!DX148</f>
        <v>6.0221678830788258E-2</v>
      </c>
      <c r="DY147" s="33">
        <f>all!DY148</f>
        <v>7.193650800182351E-2</v>
      </c>
      <c r="DZ147" s="33">
        <f>all!DZ148</f>
        <v>7.9437504628772837E-4</v>
      </c>
      <c r="EA147" s="33">
        <f>all!EA148</f>
        <v>5.8895119631263931E-4</v>
      </c>
      <c r="EB147" s="33" t="str">
        <f>all!EB148</f>
        <v>n.a.</v>
      </c>
      <c r="EC147" s="33" t="str">
        <f>all!EC148</f>
        <v>n.a.</v>
      </c>
      <c r="ED147" s="33">
        <f>all!ED148</f>
        <v>1.2099355134648482E-2</v>
      </c>
      <c r="EE147" s="33">
        <f>all!EE148</f>
        <v>1.72243882452617E-2</v>
      </c>
      <c r="EF147" s="33">
        <f>all!EF148</f>
        <v>2.8612214990244425E-5</v>
      </c>
      <c r="EG147" s="33">
        <f>all!EG148</f>
        <v>1.735303751562931E-5</v>
      </c>
      <c r="EH147" s="33" t="str">
        <f>all!EH148</f>
        <v>n.a.</v>
      </c>
      <c r="EI147" s="33" t="str">
        <f>all!EI148</f>
        <v>n.a.</v>
      </c>
      <c r="EJ147" s="33">
        <f>all!EJ148</f>
        <v>7.3278735305490729E-5</v>
      </c>
      <c r="EK147" s="33">
        <f>all!EK148</f>
        <v>2.9835924805649726E-3</v>
      </c>
      <c r="EL147" s="33">
        <f>all!EL148</f>
        <v>9.841183057854329E-6</v>
      </c>
      <c r="EM147" s="33">
        <f>all!EM148</f>
        <v>3.1021147902960672E-6</v>
      </c>
      <c r="EN147" s="33">
        <f>all!EN148</f>
        <v>1.5709029746509761E-3</v>
      </c>
      <c r="EO147" s="33">
        <f>all!EO148</f>
        <v>1.9920923501461418E-5</v>
      </c>
      <c r="EP147" s="33"/>
      <c r="EQ147" s="33">
        <f>all!EQ148</f>
        <v>199.64287411054809</v>
      </c>
    </row>
    <row r="148" spans="1:159" s="3" customFormat="1">
      <c r="A148" s="33" t="str">
        <f>all!A149</f>
        <v xml:space="preserve">LM64_VIII_py5 </v>
      </c>
      <c r="B148" s="33" t="str">
        <f>all!B149</f>
        <v>Fakos</v>
      </c>
      <c r="C148" s="33" t="str">
        <f>all!C149</f>
        <v>porphyry</v>
      </c>
      <c r="D148" s="33" t="str">
        <f>all!D149</f>
        <v>sercicitic</v>
      </c>
      <c r="E148" s="33" t="str">
        <f>all!E149</f>
        <v>pyrite</v>
      </c>
      <c r="F148" s="33">
        <f>all!F149</f>
        <v>0</v>
      </c>
      <c r="G148" s="33" t="str">
        <f>all!G149</f>
        <v>n.a.</v>
      </c>
      <c r="H148" s="33">
        <f>all!H149</f>
        <v>518187.43097801099</v>
      </c>
      <c r="I148" s="33">
        <f>all!I149</f>
        <v>51.724558929482797</v>
      </c>
      <c r="J148" s="33">
        <f>all!J149</f>
        <v>120.103228398371</v>
      </c>
      <c r="K148" s="33">
        <f>all!K149</f>
        <v>3.7879253964394799</v>
      </c>
      <c r="L148" s="33">
        <f>all!L149</f>
        <v>3.9706924225171201</v>
      </c>
      <c r="M148" s="33" t="str">
        <f>all!M149</f>
        <v>n.a.</v>
      </c>
      <c r="N148" s="33" t="str">
        <f>all!N149</f>
        <v>n.a.</v>
      </c>
      <c r="O148" s="33">
        <f>all!O149</f>
        <v>4.5582347778227597</v>
      </c>
      <c r="P148" s="33">
        <f>all!P149</f>
        <v>125.022580825433</v>
      </c>
      <c r="Q148" s="33">
        <f>all!Q149</f>
        <v>0.112384077311927</v>
      </c>
      <c r="R148" s="33">
        <f>all!R149</f>
        <v>0.19601342127784299</v>
      </c>
      <c r="S148" s="33" t="str">
        <f>all!S149</f>
        <v>n.a.</v>
      </c>
      <c r="T148" s="33" t="str">
        <f>all!T149</f>
        <v>n.a.</v>
      </c>
      <c r="U148" s="33">
        <f>all!U149</f>
        <v>0.73920923270044803</v>
      </c>
      <c r="V148" s="33">
        <f>all!V149</f>
        <v>12.105804922949799</v>
      </c>
      <c r="W148" s="33">
        <f>all!W149</f>
        <v>0.111165410653456</v>
      </c>
      <c r="X148" s="33">
        <f>all!X149</f>
        <v>1.05387442540657E-2</v>
      </c>
      <c r="Y148" s="33">
        <f>all!Y149</f>
        <v>12.967966220112601</v>
      </c>
      <c r="Z148" s="33">
        <f>all!Z149</f>
        <v>1.4445610738628001</v>
      </c>
      <c r="AA148" s="33">
        <f>all!AA149</f>
        <v>0.43066751509724072</v>
      </c>
      <c r="AB148" s="33">
        <f>all!AB149</f>
        <v>9.6408780454355192</v>
      </c>
      <c r="AC148" s="33">
        <f>all!AC149</f>
        <v>0.11139457408690388</v>
      </c>
      <c r="AD148" s="33">
        <f>all!AD149</f>
        <v>11.347497759689558</v>
      </c>
      <c r="AE148" s="33">
        <f>all!AE149</f>
        <v>8.1267517783325876E-4</v>
      </c>
      <c r="AF148" s="33">
        <f>all!AF149</f>
        <v>5.7002711154041659E-2</v>
      </c>
      <c r="AG148" s="33">
        <f>all!AG149</f>
        <v>2.1727411434313559E-3</v>
      </c>
      <c r="AH148" s="33">
        <f>all!AH149</f>
        <v>8.6662839341473206E-3</v>
      </c>
      <c r="AI148" s="33">
        <f>all!AI149</f>
        <v>2.7927953447262861E-2</v>
      </c>
      <c r="AJ148" s="33">
        <f>all!AJ149</f>
        <v>2.4170835559154593</v>
      </c>
      <c r="AK148" s="33">
        <f>all!AK149</f>
        <v>2.0374739721673406E-4</v>
      </c>
      <c r="AL148" s="33">
        <f>all!AL149</f>
        <v>1.4291262177957436E-2</v>
      </c>
      <c r="AM148" s="33">
        <f>all!AM149</f>
        <v>2.1727411434313559E-3</v>
      </c>
      <c r="AN148" s="33"/>
      <c r="AO148" s="33"/>
      <c r="AP148" s="33" t="str">
        <f>all!AP149</f>
        <v>n.a.</v>
      </c>
      <c r="AQ148" s="33">
        <f>all!AQ149</f>
        <v>15.878280225179701</v>
      </c>
      <c r="AR148" s="33">
        <f>all!AR149</f>
        <v>4.6101135929798601E-2</v>
      </c>
      <c r="AS148" s="33">
        <f>all!AS149</f>
        <v>0.48472793886785898</v>
      </c>
      <c r="AT148" s="33">
        <f>all!AT149</f>
        <v>0.52100140997472399</v>
      </c>
      <c r="AU148" s="33">
        <f>all!AU149</f>
        <v>3.9706924225171201</v>
      </c>
      <c r="AV148" s="33" t="str">
        <f>all!AV149</f>
        <v>n.a.</v>
      </c>
      <c r="AW148" s="33" t="str">
        <f>all!AW149</f>
        <v>n.a.</v>
      </c>
      <c r="AX148" s="33">
        <f>all!AX149</f>
        <v>0.34697745348124398</v>
      </c>
      <c r="AY148" s="33">
        <f>all!AY149</f>
        <v>2.12572313045129</v>
      </c>
      <c r="AZ148" s="33">
        <f>all!AZ149</f>
        <v>2.6376908964138301E-2</v>
      </c>
      <c r="BA148" s="33">
        <f>all!BA149</f>
        <v>0.19601342127784299</v>
      </c>
      <c r="BB148" s="33" t="str">
        <f>all!BB149</f>
        <v>n.a.</v>
      </c>
      <c r="BC148" s="33" t="str">
        <f>all!BC149</f>
        <v>n.a.</v>
      </c>
      <c r="BD148" s="33">
        <f>all!BD149</f>
        <v>4.3565442570530501E-2</v>
      </c>
      <c r="BE148" s="33">
        <f>all!BE149</f>
        <v>0.21895155471462799</v>
      </c>
      <c r="BF148" s="33">
        <f>all!BF149</f>
        <v>1.5209363039242E-2</v>
      </c>
      <c r="BG148" s="33">
        <f>all!BG149</f>
        <v>1.05387442540657E-2</v>
      </c>
      <c r="BH148" s="33">
        <f>all!BH149</f>
        <v>6.3718888233886495E-2</v>
      </c>
      <c r="BI148" s="33">
        <f>all!BI149</f>
        <v>9.0279798075184204E-3</v>
      </c>
      <c r="BJ148" s="33"/>
      <c r="BK148" s="33" t="str">
        <f>all!BK149</f>
        <v>n.a.</v>
      </c>
      <c r="BL148" s="33">
        <f>all!BL149</f>
        <v>84446.504208280006</v>
      </c>
      <c r="BM148" s="33">
        <f>all!BM149</f>
        <v>12.831002210889199</v>
      </c>
      <c r="BN148" s="33">
        <f>all!BN149</f>
        <v>42.268660091173103</v>
      </c>
      <c r="BO148" s="33">
        <f>all!BO149</f>
        <v>2.5558026566479399</v>
      </c>
      <c r="BP148" s="33">
        <f>all!BP149</f>
        <v>3.9300476535039199</v>
      </c>
      <c r="BQ148" s="33" t="str">
        <f>all!BQ149</f>
        <v>n.a.</v>
      </c>
      <c r="BR148" s="33" t="str">
        <f>all!BR149</f>
        <v>n.a.</v>
      </c>
      <c r="BS148" s="33">
        <f>all!BS149</f>
        <v>2.1890733054074101</v>
      </c>
      <c r="BT148" s="33">
        <f>all!BT149</f>
        <v>37.130939718313797</v>
      </c>
      <c r="BU148" s="33">
        <f>all!BU149</f>
        <v>6.7284974737103306E-2</v>
      </c>
      <c r="BV148" s="33">
        <f>all!BV149</f>
        <v>0.12618711914358399</v>
      </c>
      <c r="BW148" s="33" t="str">
        <f>all!BW149</f>
        <v>n.a.</v>
      </c>
      <c r="BX148" s="33" t="str">
        <f>all!BX149</f>
        <v>n.a.</v>
      </c>
      <c r="BY148" s="33">
        <f>all!BY149</f>
        <v>0.38832591771159902</v>
      </c>
      <c r="BZ148" s="33">
        <f>all!BZ149</f>
        <v>2.9894969027676299</v>
      </c>
      <c r="CA148" s="33">
        <f>all!CA149</f>
        <v>7.6400779484494599E-2</v>
      </c>
      <c r="CB148" s="33">
        <f>all!CB149</f>
        <v>5.6785425115876099E-3</v>
      </c>
      <c r="CC148" s="33">
        <f>all!CC149</f>
        <v>19.149878200362298</v>
      </c>
      <c r="CD148" s="33">
        <f>all!CD149</f>
        <v>1.17655624831806</v>
      </c>
      <c r="CE148" s="33"/>
      <c r="CF148" s="33" t="str">
        <f>all!CF149</f>
        <v>n.a.</v>
      </c>
      <c r="CG148" s="33">
        <f>all!CG149</f>
        <v>518187.43097801099</v>
      </c>
      <c r="CH148" s="33">
        <f>all!CH149</f>
        <v>51.724558929482797</v>
      </c>
      <c r="CI148" s="33">
        <f>all!CI149</f>
        <v>120.103228398371</v>
      </c>
      <c r="CJ148" s="33">
        <f>all!CJ149</f>
        <v>3.7879253964394799</v>
      </c>
      <c r="CK148" s="33">
        <f>all!CK149</f>
        <v>3.9706924225171201</v>
      </c>
      <c r="CL148" s="33" t="str">
        <f>all!CL149</f>
        <v>n.a.</v>
      </c>
      <c r="CM148" s="33" t="str">
        <f>all!CM149</f>
        <v>n.a.</v>
      </c>
      <c r="CN148" s="33">
        <f>all!CN149</f>
        <v>4.5582347778227597</v>
      </c>
      <c r="CO148" s="33">
        <f>all!CO149</f>
        <v>125.022580825433</v>
      </c>
      <c r="CP148" s="33">
        <f>all!CP149</f>
        <v>0.112384077311927</v>
      </c>
      <c r="CQ148" s="33">
        <f>all!CQ149</f>
        <v>0.19601342127784299</v>
      </c>
      <c r="CR148" s="33" t="str">
        <f>all!CR149</f>
        <v>n.a.</v>
      </c>
      <c r="CS148" s="33" t="str">
        <f>all!CS149</f>
        <v>n.a.</v>
      </c>
      <c r="CT148" s="33">
        <f>all!CT149</f>
        <v>0.73920923270044803</v>
      </c>
      <c r="CU148" s="33">
        <f>all!CU149</f>
        <v>12.105804922949799</v>
      </c>
      <c r="CV148" s="33">
        <f>all!CV149</f>
        <v>0.111165410653456</v>
      </c>
      <c r="CW148" s="33">
        <f>all!CW149</f>
        <v>1.05387442540657E-2</v>
      </c>
      <c r="CX148" s="33">
        <f>all!CX149</f>
        <v>12.967966220112601</v>
      </c>
      <c r="CY148" s="33">
        <f>all!CY149</f>
        <v>1.4445610738628001</v>
      </c>
      <c r="CZ148" s="33"/>
      <c r="DA148" s="33" t="str">
        <f>all!DA149</f>
        <v>n.a.</v>
      </c>
      <c r="DB148" s="33">
        <f>all!DB149</f>
        <v>9279.030011245608</v>
      </c>
      <c r="DC148" s="33">
        <f>all!DC149</f>
        <v>0.8776811530594435</v>
      </c>
      <c r="DD148" s="33">
        <f>all!DD149</f>
        <v>2.046281667076213</v>
      </c>
      <c r="DE148" s="33">
        <f>all!DE149</f>
        <v>5.9609186989574167E-2</v>
      </c>
      <c r="DF148" s="33">
        <f>all!DF149</f>
        <v>6.072323631315369E-2</v>
      </c>
      <c r="DG148" s="33" t="str">
        <f>all!DG149</f>
        <v>n.a.</v>
      </c>
      <c r="DH148" s="33" t="str">
        <f>all!DH149</f>
        <v>n.a.</v>
      </c>
      <c r="DI148" s="33">
        <f>all!DI149</f>
        <v>6.0840061848956239E-2</v>
      </c>
      <c r="DJ148" s="33">
        <f>all!DJ149</f>
        <v>1.583366018559182</v>
      </c>
      <c r="DK148" s="33">
        <f>all!DK149</f>
        <v>1.0418647693382016E-3</v>
      </c>
      <c r="DL148" s="33">
        <f>all!DL149</f>
        <v>1.7437209995271191E-3</v>
      </c>
      <c r="DM148" s="33" t="str">
        <f>all!DM149</f>
        <v>n.a.</v>
      </c>
      <c r="DN148" s="33" t="str">
        <f>all!DN149</f>
        <v>n.a.</v>
      </c>
      <c r="DO148" s="33">
        <f>all!DO149</f>
        <v>6.0710350911666227E-3</v>
      </c>
      <c r="DP148" s="33">
        <f>all!DP149</f>
        <v>9.4873079333462382E-2</v>
      </c>
      <c r="DQ148" s="33">
        <f>all!DQ149</f>
        <v>5.6438725587393387E-4</v>
      </c>
      <c r="DR148" s="33">
        <f>all!DR149</f>
        <v>5.1563627038342663E-5</v>
      </c>
      <c r="DS148" s="33">
        <f>all!DS149</f>
        <v>6.2586709556527995E-2</v>
      </c>
      <c r="DT148" s="33">
        <f>all!DT149</f>
        <v>6.9124243810007435E-3</v>
      </c>
      <c r="DU148" s="33"/>
      <c r="DV148" s="33" t="str">
        <f>all!DV149</f>
        <v>n.a.</v>
      </c>
      <c r="DW148" s="33">
        <f>all!DW149</f>
        <v>99.936527804824976</v>
      </c>
      <c r="DX148" s="33">
        <f>all!DX149</f>
        <v>9.4527560370204575E-3</v>
      </c>
      <c r="DY148" s="33">
        <f>all!DY149</f>
        <v>2.203875668797561E-2</v>
      </c>
      <c r="DZ148" s="33">
        <f>all!DZ149</f>
        <v>6.4199977430689549E-4</v>
      </c>
      <c r="EA148" s="33">
        <f>all!EA149</f>
        <v>6.5399825055569743E-4</v>
      </c>
      <c r="EB148" s="33" t="str">
        <f>all!EB149</f>
        <v>n.a.</v>
      </c>
      <c r="EC148" s="33" t="str">
        <f>all!EC149</f>
        <v>n.a.</v>
      </c>
      <c r="ED148" s="33">
        <f>all!ED149</f>
        <v>6.5525647888267722E-4</v>
      </c>
      <c r="EE148" s="33">
        <f>all!EE149</f>
        <v>1.7053086577711506E-2</v>
      </c>
      <c r="EF148" s="33">
        <f>all!EF149</f>
        <v>1.1221037906294877E-5</v>
      </c>
      <c r="EG148" s="33">
        <f>all!EG149</f>
        <v>1.8780133477519212E-5</v>
      </c>
      <c r="EH148" s="33" t="str">
        <f>all!EH149</f>
        <v>n.a.</v>
      </c>
      <c r="EI148" s="33" t="str">
        <f>all!EI149</f>
        <v>n.a.</v>
      </c>
      <c r="EJ148" s="33">
        <f>all!EJ149</f>
        <v>6.5385947287285043E-5</v>
      </c>
      <c r="EK148" s="33">
        <f>all!EK149</f>
        <v>1.0217971187987537E-3</v>
      </c>
      <c r="EL148" s="33">
        <f>all!EL149</f>
        <v>6.078534353372868E-6</v>
      </c>
      <c r="EM148" s="33">
        <f>all!EM149</f>
        <v>5.5534790177310901E-7</v>
      </c>
      <c r="EN148" s="33">
        <f>all!EN149</f>
        <v>6.7406813343939603E-4</v>
      </c>
      <c r="EO148" s="33">
        <f>all!EO149</f>
        <v>7.4447834581138302E-5</v>
      </c>
      <c r="EP148" s="33"/>
      <c r="EQ148" s="33">
        <f>all!EQ149</f>
        <v>199.87305560964995</v>
      </c>
    </row>
    <row r="149" spans="1:159" s="3" customFormat="1">
      <c r="A149" s="33" t="str">
        <f>all!A150</f>
        <v xml:space="preserve">LM64_VIII_py6 </v>
      </c>
      <c r="B149" s="33" t="str">
        <f>all!B150</f>
        <v>Fakos</v>
      </c>
      <c r="C149" s="33" t="str">
        <f>all!C150</f>
        <v>porphyry</v>
      </c>
      <c r="D149" s="33" t="str">
        <f>all!D150</f>
        <v>sercicitic</v>
      </c>
      <c r="E149" s="33" t="str">
        <f>all!E150</f>
        <v>pyrite</v>
      </c>
      <c r="F149" s="33">
        <f>all!F150</f>
        <v>0</v>
      </c>
      <c r="G149" s="33" t="str">
        <f>all!G150</f>
        <v>n.a.</v>
      </c>
      <c r="H149" s="33">
        <f>all!H150</f>
        <v>477736.33084998099</v>
      </c>
      <c r="I149" s="33">
        <f>all!I150</f>
        <v>260.56114038458401</v>
      </c>
      <c r="J149" s="33">
        <f>all!J150</f>
        <v>874.92852079046099</v>
      </c>
      <c r="K149" s="33">
        <f>all!K150</f>
        <v>34.4329103663975</v>
      </c>
      <c r="L149" s="33">
        <f>all!L150</f>
        <v>2.5638651729364299</v>
      </c>
      <c r="M149" s="33" t="str">
        <f>all!M150</f>
        <v>n.a.</v>
      </c>
      <c r="N149" s="33" t="str">
        <f>all!N150</f>
        <v>n.a.</v>
      </c>
      <c r="O149" s="33">
        <f>all!O150</f>
        <v>7.2725204755193902</v>
      </c>
      <c r="P149" s="33">
        <f>all!P150</f>
        <v>114.565948450047</v>
      </c>
      <c r="Q149" s="33">
        <f>all!Q150</f>
        <v>0.30959062777166901</v>
      </c>
      <c r="R149" s="33">
        <f>all!R150</f>
        <v>0.102286123088296</v>
      </c>
      <c r="S149" s="33" t="str">
        <f>all!S150</f>
        <v>n.a.</v>
      </c>
      <c r="T149" s="33" t="str">
        <f>all!T150</f>
        <v>n.a.</v>
      </c>
      <c r="U149" s="33">
        <f>all!U150</f>
        <v>0.464441201784004</v>
      </c>
      <c r="V149" s="33">
        <f>all!V150</f>
        <v>70.920857165971199</v>
      </c>
      <c r="W149" s="33">
        <f>all!W150</f>
        <v>0.39385320806133101</v>
      </c>
      <c r="X149" s="33">
        <f>all!X150</f>
        <v>6.8286926051615099E-2</v>
      </c>
      <c r="Y149" s="33">
        <f>all!Y150</f>
        <v>27.088597858678799</v>
      </c>
      <c r="Z149" s="33">
        <f>all!Z150</f>
        <v>11.6700508915496</v>
      </c>
      <c r="AA149" s="33">
        <f>all!AA150</f>
        <v>0.29780848857136127</v>
      </c>
      <c r="AB149" s="33">
        <f>all!AB150</f>
        <v>4.2293052245722533</v>
      </c>
      <c r="AC149" s="33">
        <f>all!AC150</f>
        <v>0.4308104447647032</v>
      </c>
      <c r="AD149" s="33">
        <f>all!AD150</f>
        <v>35.828175563297428</v>
      </c>
      <c r="AE149" s="33">
        <f>all!AE150</f>
        <v>2.5208734098334639E-3</v>
      </c>
      <c r="AF149" s="33">
        <f>all!AF150</f>
        <v>1.7145265480590526E-2</v>
      </c>
      <c r="AG149" s="33">
        <f>all!AG150</f>
        <v>1.1881688394313836E-3</v>
      </c>
      <c r="AH149" s="33">
        <f>all!AH150</f>
        <v>1.1428817002149877E-2</v>
      </c>
      <c r="AI149" s="33">
        <f>all!AI150</f>
        <v>4.4788147896208906E-2</v>
      </c>
      <c r="AJ149" s="33">
        <f>all!AJ150</f>
        <v>0.43968931161780123</v>
      </c>
      <c r="AK149" s="33">
        <f>all!AK150</f>
        <v>2.6207640153410715E-4</v>
      </c>
      <c r="AL149" s="33">
        <f>all!AL150</f>
        <v>1.7824653403746098E-3</v>
      </c>
      <c r="AM149" s="33">
        <f>all!AM150</f>
        <v>1.1881688394313836E-3</v>
      </c>
      <c r="AN149" s="33"/>
      <c r="AO149" s="33"/>
      <c r="AP149" s="33" t="str">
        <f>all!AP150</f>
        <v>n.a.</v>
      </c>
      <c r="AQ149" s="33">
        <f>all!AQ150</f>
        <v>19.2579896000376</v>
      </c>
      <c r="AR149" s="33">
        <f>all!AR150</f>
        <v>4.5158640874606998E-2</v>
      </c>
      <c r="AS149" s="33">
        <f>all!AS150</f>
        <v>0.41923395449270101</v>
      </c>
      <c r="AT149" s="33">
        <f>all!AT150</f>
        <v>0.535458720068831</v>
      </c>
      <c r="AU149" s="33">
        <f>all!AU150</f>
        <v>2.5638651729364299</v>
      </c>
      <c r="AV149" s="33" t="str">
        <f>all!AV150</f>
        <v>n.a.</v>
      </c>
      <c r="AW149" s="33" t="str">
        <f>all!AW150</f>
        <v>n.a.</v>
      </c>
      <c r="AX149" s="33">
        <f>all!AX150</f>
        <v>0.16035941399734399</v>
      </c>
      <c r="AY149" s="33">
        <f>all!AY150</f>
        <v>1.03294407958951</v>
      </c>
      <c r="AZ149" s="33">
        <f>all!AZ150</f>
        <v>2.7806902852426901E-2</v>
      </c>
      <c r="BA149" s="33">
        <f>all!BA150</f>
        <v>0.102286123088296</v>
      </c>
      <c r="BB149" s="33" t="str">
        <f>all!BB150</f>
        <v>n.a.</v>
      </c>
      <c r="BC149" s="33" t="str">
        <f>all!BC150</f>
        <v>n.a.</v>
      </c>
      <c r="BD149" s="33">
        <f>all!BD150</f>
        <v>5.7242365374221803E-2</v>
      </c>
      <c r="BE149" s="33">
        <f>all!BE150</f>
        <v>0.44909542511843198</v>
      </c>
      <c r="BF149" s="33">
        <f>all!BF150</f>
        <v>1.74293676596004E-2</v>
      </c>
      <c r="BG149" s="33">
        <f>all!BG150</f>
        <v>1.06008546566467E-2</v>
      </c>
      <c r="BH149" s="33">
        <f>all!BH150</f>
        <v>7.9220316870227098E-2</v>
      </c>
      <c r="BI149" s="33">
        <f>all!BI150</f>
        <v>1.3245195654942799E-2</v>
      </c>
      <c r="BJ149" s="33"/>
      <c r="BK149" s="33" t="str">
        <f>all!BK150</f>
        <v>n.a.</v>
      </c>
      <c r="BL149" s="33">
        <f>all!BL150</f>
        <v>37870.773505165402</v>
      </c>
      <c r="BM149" s="33">
        <f>all!BM150</f>
        <v>161.166674160707</v>
      </c>
      <c r="BN149" s="33">
        <f>all!BN150</f>
        <v>449.41941486599302</v>
      </c>
      <c r="BO149" s="33">
        <f>all!BO150</f>
        <v>19.920147585556101</v>
      </c>
      <c r="BP149" s="33">
        <f>all!BP150</f>
        <v>2.83301521157169</v>
      </c>
      <c r="BQ149" s="33" t="str">
        <f>all!BQ150</f>
        <v>n.a.</v>
      </c>
      <c r="BR149" s="33" t="str">
        <f>all!BR150</f>
        <v>n.a.</v>
      </c>
      <c r="BS149" s="33">
        <f>all!BS150</f>
        <v>3.38727036499967</v>
      </c>
      <c r="BT149" s="33">
        <f>all!BT150</f>
        <v>50.342166553935101</v>
      </c>
      <c r="BU149" s="33">
        <f>all!BU150</f>
        <v>9.6344707231732898E-2</v>
      </c>
      <c r="BV149" s="33">
        <f>all!BV150</f>
        <v>0.11014089504626599</v>
      </c>
      <c r="BW149" s="33" t="str">
        <f>all!BW150</f>
        <v>n.a.</v>
      </c>
      <c r="BX149" s="33" t="str">
        <f>all!BX150</f>
        <v>n.a.</v>
      </c>
      <c r="BY149" s="33">
        <f>all!BY150</f>
        <v>0.135171150098569</v>
      </c>
      <c r="BZ149" s="33">
        <f>all!BZ150</f>
        <v>29.3754635594421</v>
      </c>
      <c r="CA149" s="33">
        <f>all!CA150</f>
        <v>0.201640720376983</v>
      </c>
      <c r="CB149" s="33">
        <f>all!CB150</f>
        <v>2.8378086892134499E-2</v>
      </c>
      <c r="CC149" s="33">
        <f>all!CC150</f>
        <v>19.889551535148101</v>
      </c>
      <c r="CD149" s="33">
        <f>all!CD150</f>
        <v>5.8266676134767499</v>
      </c>
      <c r="CE149" s="33"/>
      <c r="CF149" s="33" t="str">
        <f>all!CF150</f>
        <v>n.a.</v>
      </c>
      <c r="CG149" s="33">
        <f>all!CG150</f>
        <v>477736.33084998099</v>
      </c>
      <c r="CH149" s="33">
        <f>all!CH150</f>
        <v>260.56114038458401</v>
      </c>
      <c r="CI149" s="33">
        <f>all!CI150</f>
        <v>874.92852079046099</v>
      </c>
      <c r="CJ149" s="33">
        <f>all!CJ150</f>
        <v>34.4329103663975</v>
      </c>
      <c r="CK149" s="33">
        <f>all!CK150</f>
        <v>2.5638651729364299</v>
      </c>
      <c r="CL149" s="33" t="str">
        <f>all!CL150</f>
        <v>n.a.</v>
      </c>
      <c r="CM149" s="33" t="str">
        <f>all!CM150</f>
        <v>n.a.</v>
      </c>
      <c r="CN149" s="33">
        <f>all!CN150</f>
        <v>7.2725204755193902</v>
      </c>
      <c r="CO149" s="33">
        <f>all!CO150</f>
        <v>114.565948450047</v>
      </c>
      <c r="CP149" s="33">
        <f>all!CP150</f>
        <v>0.30959062777166901</v>
      </c>
      <c r="CQ149" s="33">
        <f>all!CQ150</f>
        <v>0.102286123088296</v>
      </c>
      <c r="CR149" s="33" t="str">
        <f>all!CR150</f>
        <v>n.a.</v>
      </c>
      <c r="CS149" s="33" t="str">
        <f>all!CS150</f>
        <v>n.a.</v>
      </c>
      <c r="CT149" s="33">
        <f>all!CT150</f>
        <v>0.464441201784004</v>
      </c>
      <c r="CU149" s="33">
        <f>all!CU150</f>
        <v>70.920857165971199</v>
      </c>
      <c r="CV149" s="33">
        <f>all!CV150</f>
        <v>0.39385320806133101</v>
      </c>
      <c r="CW149" s="33">
        <f>all!CW150</f>
        <v>6.8286926051615099E-2</v>
      </c>
      <c r="CX149" s="33">
        <f>all!CX150</f>
        <v>27.088597858678799</v>
      </c>
      <c r="CY149" s="33">
        <f>all!CY150</f>
        <v>11.6700508915496</v>
      </c>
      <c r="CZ149" s="33"/>
      <c r="DA149" s="33" t="str">
        <f>all!DA150</f>
        <v>n.a.</v>
      </c>
      <c r="DB149" s="33">
        <f>all!DB150</f>
        <v>8554.6840513919069</v>
      </c>
      <c r="DC149" s="33">
        <f>all!DC150</f>
        <v>4.4212963216757961</v>
      </c>
      <c r="DD149" s="33">
        <f>all!DD150</f>
        <v>14.906761591430399</v>
      </c>
      <c r="DE149" s="33">
        <f>all!DE150</f>
        <v>0.54185802987438236</v>
      </c>
      <c r="DF149" s="33">
        <f>all!DF150</f>
        <v>3.9208826623894022E-2</v>
      </c>
      <c r="DG149" s="33" t="str">
        <f>all!DG150</f>
        <v>n.a.</v>
      </c>
      <c r="DH149" s="33" t="str">
        <f>all!DH150</f>
        <v>n.a.</v>
      </c>
      <c r="DI149" s="33">
        <f>all!DI150</f>
        <v>9.7068408516627916E-2</v>
      </c>
      <c r="DJ149" s="33">
        <f>all!DJ150</f>
        <v>1.4509365305223785</v>
      </c>
      <c r="DK149" s="33">
        <f>all!DK150</f>
        <v>2.8700824503576495E-3</v>
      </c>
      <c r="DL149" s="33">
        <f>all!DL150</f>
        <v>9.0992983861273359E-4</v>
      </c>
      <c r="DM149" s="33" t="str">
        <f>all!DM150</f>
        <v>n.a.</v>
      </c>
      <c r="DN149" s="33" t="str">
        <f>all!DN150</f>
        <v>n.a.</v>
      </c>
      <c r="DO149" s="33">
        <f>all!DO150</f>
        <v>3.8143988319974047E-3</v>
      </c>
      <c r="DP149" s="33">
        <f>all!DP150</f>
        <v>0.55580609064240749</v>
      </c>
      <c r="DQ149" s="33">
        <f>all!DQ150</f>
        <v>1.999594388292484E-3</v>
      </c>
      <c r="DR149" s="33">
        <f>all!DR150</f>
        <v>3.3411206322441758E-4</v>
      </c>
      <c r="DS149" s="33">
        <f>all!DS150</f>
        <v>0.13073647615192471</v>
      </c>
      <c r="DT149" s="33">
        <f>all!DT150</f>
        <v>5.5842806351245035E-2</v>
      </c>
      <c r="DU149" s="33"/>
      <c r="DV149" s="33" t="str">
        <f>all!DV150</f>
        <v>n.a.</v>
      </c>
      <c r="DW149" s="33">
        <f>all!DW150</f>
        <v>99.729066841479465</v>
      </c>
      <c r="DX149" s="33">
        <f>all!DX150</f>
        <v>5.1542728374480415E-2</v>
      </c>
      <c r="DY149" s="33">
        <f>all!DY150</f>
        <v>0.17378051769192748</v>
      </c>
      <c r="DZ149" s="33">
        <f>all!DZ150</f>
        <v>6.3168897127348772E-3</v>
      </c>
      <c r="EA149" s="33">
        <f>all!EA150</f>
        <v>4.5708990158602994E-4</v>
      </c>
      <c r="EB149" s="33" t="str">
        <f>all!EB150</f>
        <v>n.a.</v>
      </c>
      <c r="EC149" s="33" t="str">
        <f>all!EC150</f>
        <v>n.a.</v>
      </c>
      <c r="ED149" s="33">
        <f>all!ED150</f>
        <v>1.1316071690076887E-3</v>
      </c>
      <c r="EE149" s="33">
        <f>all!EE150</f>
        <v>1.6914773867267117E-2</v>
      </c>
      <c r="EF149" s="33">
        <f>all!EF150</f>
        <v>3.3458938145787336E-5</v>
      </c>
      <c r="EG149" s="33">
        <f>all!EG150</f>
        <v>1.0607808909237374E-5</v>
      </c>
      <c r="EH149" s="33" t="str">
        <f>all!EH150</f>
        <v>n.a.</v>
      </c>
      <c r="EI149" s="33" t="str">
        <f>all!EI150</f>
        <v>n.a.</v>
      </c>
      <c r="EJ149" s="33">
        <f>all!EJ150</f>
        <v>4.4467619586071752E-5</v>
      </c>
      <c r="EK149" s="33">
        <f>all!EK150</f>
        <v>6.4794938575854482E-3</v>
      </c>
      <c r="EL149" s="33">
        <f>all!EL150</f>
        <v>2.3310934829138635E-5</v>
      </c>
      <c r="EM149" s="33">
        <f>all!EM150</f>
        <v>3.8950221990292029E-6</v>
      </c>
      <c r="EN149" s="33">
        <f>all!EN150</f>
        <v>1.5241038348638223E-3</v>
      </c>
      <c r="EO149" s="33">
        <f>all!EO150</f>
        <v>6.5100603760029807E-4</v>
      </c>
      <c r="EP149" s="33"/>
      <c r="EQ149" s="33">
        <f>all!EQ150</f>
        <v>199.45813368295893</v>
      </c>
    </row>
    <row r="150" spans="1:159" s="3" customFormat="1">
      <c r="A150" s="33" t="str">
        <f>all!A151</f>
        <v xml:space="preserve">LM64_VIII_py3 </v>
      </c>
      <c r="B150" s="33" t="str">
        <f>all!B151</f>
        <v>Fakos</v>
      </c>
      <c r="C150" s="33" t="str">
        <f>all!C151</f>
        <v>porphyry</v>
      </c>
      <c r="D150" s="33" t="str">
        <f>all!D151</f>
        <v>sercicitic</v>
      </c>
      <c r="E150" s="33" t="str">
        <f>all!E151</f>
        <v>pyrite</v>
      </c>
      <c r="F150" s="33">
        <f>all!F151</f>
        <v>0</v>
      </c>
      <c r="G150" s="33" t="str">
        <f>all!G151</f>
        <v>n.a.</v>
      </c>
      <c r="H150" s="33">
        <f>all!H151</f>
        <v>500624.07229911903</v>
      </c>
      <c r="I150" s="33">
        <f>all!I151</f>
        <v>99.862629434075302</v>
      </c>
      <c r="J150" s="33">
        <f>all!J151</f>
        <v>292.52716729267001</v>
      </c>
      <c r="K150" s="33">
        <f>all!K151</f>
        <v>4.07749096840557</v>
      </c>
      <c r="L150" s="33">
        <f>all!L151</f>
        <v>4.2192624467899398</v>
      </c>
      <c r="M150" s="33" t="str">
        <f>all!M151</f>
        <v>n.a.</v>
      </c>
      <c r="N150" s="33" t="str">
        <f>all!N151</f>
        <v>n.a.</v>
      </c>
      <c r="O150" s="33">
        <f>all!O151</f>
        <v>10.288489993313799</v>
      </c>
      <c r="P150" s="33">
        <f>all!P151</f>
        <v>163.876587731391</v>
      </c>
      <c r="Q150" s="33">
        <f>all!Q151</f>
        <v>0.80152268090620404</v>
      </c>
      <c r="R150" s="33">
        <f>all!R151</f>
        <v>0.27600726187705399</v>
      </c>
      <c r="S150" s="33" t="str">
        <f>all!S151</f>
        <v>n.a.</v>
      </c>
      <c r="T150" s="33" t="str">
        <f>all!T151</f>
        <v>n.a.</v>
      </c>
      <c r="U150" s="33">
        <f>all!U151</f>
        <v>1.5728916099297801</v>
      </c>
      <c r="V150" s="33">
        <f>all!V151</f>
        <v>5.3911312125047903</v>
      </c>
      <c r="W150" s="33">
        <f>all!W151</f>
        <v>0.170745844379803</v>
      </c>
      <c r="X150" s="33">
        <f>all!X151</f>
        <v>2.2477594493949801E-2</v>
      </c>
      <c r="Y150" s="33">
        <f>all!Y151</f>
        <v>3.36680544773002</v>
      </c>
      <c r="Z150" s="33">
        <f>all!Z151</f>
        <v>0.27848648008861498</v>
      </c>
      <c r="AA150" s="33">
        <f>all!AA151</f>
        <v>0.34137899176442615</v>
      </c>
      <c r="AB150" s="33">
        <f>all!AB151</f>
        <v>48.674207724678737</v>
      </c>
      <c r="AC150" s="33">
        <f>all!AC151</f>
        <v>8.2715346761832398E-2</v>
      </c>
      <c r="AD150" s="33">
        <f>all!AD151</f>
        <v>9.7062474181316425</v>
      </c>
      <c r="AE150" s="33">
        <f>all!AE151</f>
        <v>6.6762380074871057E-3</v>
      </c>
      <c r="AF150" s="33">
        <f>all!AF151</f>
        <v>0.46717626971592935</v>
      </c>
      <c r="AG150" s="33">
        <f>all!AG151</f>
        <v>8.0262525175679687E-3</v>
      </c>
      <c r="AH150" s="33">
        <f>all!AH151</f>
        <v>0.23806623024404622</v>
      </c>
      <c r="AI150" s="33">
        <f>all!AI151</f>
        <v>2.7886956478795594E-3</v>
      </c>
      <c r="AJ150" s="33">
        <f>all!AJ151</f>
        <v>1.6410201559891306</v>
      </c>
      <c r="AK150" s="33">
        <f>all!AK151</f>
        <v>2.2508514567792822E-4</v>
      </c>
      <c r="AL150" s="33">
        <f>all!AL151</f>
        <v>1.5750552722709255E-2</v>
      </c>
      <c r="AM150" s="33">
        <f>all!AM151</f>
        <v>8.0262525175679687E-3</v>
      </c>
      <c r="AN150" s="33"/>
      <c r="AO150" s="33"/>
      <c r="AP150" s="33" t="str">
        <f>all!AP151</f>
        <v>n.a.</v>
      </c>
      <c r="AQ150" s="33">
        <f>all!AQ151</f>
        <v>13.166332816371501</v>
      </c>
      <c r="AR150" s="33">
        <f>all!AR151</f>
        <v>3.9880143256642402E-2</v>
      </c>
      <c r="AS150" s="33">
        <f>all!AS151</f>
        <v>0.18043700199136101</v>
      </c>
      <c r="AT150" s="33">
        <f>all!AT151</f>
        <v>1.3106500538621699</v>
      </c>
      <c r="AU150" s="33">
        <f>all!AU151</f>
        <v>4.2192624467899398</v>
      </c>
      <c r="AV150" s="33" t="str">
        <f>all!AV151</f>
        <v>n.a.</v>
      </c>
      <c r="AW150" s="33" t="str">
        <f>all!AW151</f>
        <v>n.a.</v>
      </c>
      <c r="AX150" s="33">
        <f>all!AX151</f>
        <v>0.65248801249768695</v>
      </c>
      <c r="AY150" s="33">
        <f>all!AY151</f>
        <v>3.2786974929570798</v>
      </c>
      <c r="AZ150" s="33">
        <f>all!AZ151</f>
        <v>5.7912687119646498E-2</v>
      </c>
      <c r="BA150" s="33">
        <f>all!BA151</f>
        <v>0.27600726187705399</v>
      </c>
      <c r="BB150" s="33" t="str">
        <f>all!BB151</f>
        <v>n.a.</v>
      </c>
      <c r="BC150" s="33" t="str">
        <f>all!BC151</f>
        <v>n.a.</v>
      </c>
      <c r="BD150" s="33">
        <f>all!BD151</f>
        <v>8.5442235168800507E-2</v>
      </c>
      <c r="BE150" s="33">
        <f>all!BE151</f>
        <v>0.44988004253888803</v>
      </c>
      <c r="BF150" s="33">
        <f>all!BF151</f>
        <v>1.77960373697191E-2</v>
      </c>
      <c r="BG150" s="33">
        <f>all!BG151</f>
        <v>1.1360309876401299E-2</v>
      </c>
      <c r="BH150" s="33">
        <f>all!BH151</f>
        <v>4.9094998473433599E-2</v>
      </c>
      <c r="BI150" s="33">
        <f>all!BI151</f>
        <v>1.54051672928294E-2</v>
      </c>
      <c r="BJ150" s="33"/>
      <c r="BK150" s="33" t="str">
        <f>all!BK151</f>
        <v>n.a.</v>
      </c>
      <c r="BL150" s="33">
        <f>all!BL151</f>
        <v>40237.189048127999</v>
      </c>
      <c r="BM150" s="33">
        <f>all!BM151</f>
        <v>54.706285536238603</v>
      </c>
      <c r="BN150" s="33">
        <f>all!BN151</f>
        <v>198.89648082251199</v>
      </c>
      <c r="BO150" s="33">
        <f>all!BO151</f>
        <v>1.7877587343411501</v>
      </c>
      <c r="BP150" s="33">
        <f>all!BP151</f>
        <v>1.4522865877073601</v>
      </c>
      <c r="BQ150" s="33" t="str">
        <f>all!BQ151</f>
        <v>n.a.</v>
      </c>
      <c r="BR150" s="33" t="str">
        <f>all!BR151</f>
        <v>n.a.</v>
      </c>
      <c r="BS150" s="33">
        <f>all!BS151</f>
        <v>3.8768833318576599</v>
      </c>
      <c r="BT150" s="33">
        <f>all!BT151</f>
        <v>122.30846630742001</v>
      </c>
      <c r="BU150" s="33">
        <f>all!BU151</f>
        <v>0.12644468144214799</v>
      </c>
      <c r="BV150" s="33">
        <f>all!BV151</f>
        <v>9.0917682762175697E-2</v>
      </c>
      <c r="BW150" s="33" t="str">
        <f>all!BW151</f>
        <v>n.a.</v>
      </c>
      <c r="BX150" s="33" t="str">
        <f>all!BX151</f>
        <v>n.a.</v>
      </c>
      <c r="BY150" s="33">
        <f>all!BY151</f>
        <v>1.4295202269076099</v>
      </c>
      <c r="BZ150" s="33">
        <f>all!BZ151</f>
        <v>4.59053385388028</v>
      </c>
      <c r="CA150" s="33">
        <f>all!CA151</f>
        <v>0.10861884038792601</v>
      </c>
      <c r="CB150" s="33">
        <f>all!CB151</f>
        <v>2.7621188668037699E-2</v>
      </c>
      <c r="CC150" s="33">
        <f>all!CC151</f>
        <v>2.6925606814730298</v>
      </c>
      <c r="CD150" s="33">
        <f>all!CD151</f>
        <v>0.21673297259105001</v>
      </c>
      <c r="CE150" s="33"/>
      <c r="CF150" s="33" t="str">
        <f>all!CF151</f>
        <v>n.a.</v>
      </c>
      <c r="CG150" s="33">
        <f>all!CG151</f>
        <v>500624.07229911903</v>
      </c>
      <c r="CH150" s="33">
        <f>all!CH151</f>
        <v>99.862629434075302</v>
      </c>
      <c r="CI150" s="33">
        <f>all!CI151</f>
        <v>292.52716729267001</v>
      </c>
      <c r="CJ150" s="33">
        <f>all!CJ151</f>
        <v>4.07749096840557</v>
      </c>
      <c r="CK150" s="33">
        <f>all!CK151</f>
        <v>4.2192624467899398</v>
      </c>
      <c r="CL150" s="33" t="str">
        <f>all!CL151</f>
        <v>n.a.</v>
      </c>
      <c r="CM150" s="33" t="str">
        <f>all!CM151</f>
        <v>n.a.</v>
      </c>
      <c r="CN150" s="33">
        <f>all!CN151</f>
        <v>10.288489993313799</v>
      </c>
      <c r="CO150" s="33">
        <f>all!CO151</f>
        <v>163.876587731391</v>
      </c>
      <c r="CP150" s="33">
        <f>all!CP151</f>
        <v>0.80152268090620404</v>
      </c>
      <c r="CQ150" s="33">
        <f>all!CQ151</f>
        <v>0.27600726187705399</v>
      </c>
      <c r="CR150" s="33" t="str">
        <f>all!CR151</f>
        <v>n.a.</v>
      </c>
      <c r="CS150" s="33" t="str">
        <f>all!CS151</f>
        <v>n.a.</v>
      </c>
      <c r="CT150" s="33">
        <f>all!CT151</f>
        <v>1.5728916099297801</v>
      </c>
      <c r="CU150" s="33">
        <f>all!CU151</f>
        <v>5.3911312125047903</v>
      </c>
      <c r="CV150" s="33">
        <f>all!CV151</f>
        <v>0.170745844379803</v>
      </c>
      <c r="CW150" s="33">
        <f>all!CW151</f>
        <v>2.2477594493949801E-2</v>
      </c>
      <c r="CX150" s="33">
        <f>all!CX151</f>
        <v>3.36680544773002</v>
      </c>
      <c r="CY150" s="33">
        <f>all!CY151</f>
        <v>0.27848648008861498</v>
      </c>
      <c r="CZ150" s="33"/>
      <c r="DA150" s="33" t="str">
        <f>all!DA151</f>
        <v>n.a.</v>
      </c>
      <c r="DB150" s="33">
        <f>all!DB151</f>
        <v>8964.5281099313997</v>
      </c>
      <c r="DC150" s="33">
        <f>all!DC151</f>
        <v>1.6945054643914688</v>
      </c>
      <c r="DD150" s="33">
        <f>all!DD151</f>
        <v>4.9839874209480115</v>
      </c>
      <c r="DE150" s="33">
        <f>all!DE151</f>
        <v>6.4165973757680572E-2</v>
      </c>
      <c r="DF150" s="33">
        <f>all!DF151</f>
        <v>6.4524582455879179E-2</v>
      </c>
      <c r="DG150" s="33" t="str">
        <f>all!DG151</f>
        <v>n.a.</v>
      </c>
      <c r="DH150" s="33" t="str">
        <f>all!DH151</f>
        <v>n.a.</v>
      </c>
      <c r="DI150" s="33">
        <f>all!DI151</f>
        <v>0.13732341532099954</v>
      </c>
      <c r="DJ150" s="33">
        <f>all!DJ151</f>
        <v>2.0754380411776978</v>
      </c>
      <c r="DK150" s="33">
        <f>all!DK151</f>
        <v>7.4305743574677617E-3</v>
      </c>
      <c r="DL150" s="33">
        <f>all!DL151</f>
        <v>2.4553403303685046E-3</v>
      </c>
      <c r="DM150" s="33" t="str">
        <f>all!DM151</f>
        <v>n.a.</v>
      </c>
      <c r="DN150" s="33" t="str">
        <f>all!DN151</f>
        <v>n.a.</v>
      </c>
      <c r="DO150" s="33">
        <f>all!DO151</f>
        <v>1.2917966573010677E-2</v>
      </c>
      <c r="DP150" s="33">
        <f>all!DP151</f>
        <v>4.2250244612106511E-2</v>
      </c>
      <c r="DQ150" s="33">
        <f>all!DQ151</f>
        <v>8.6687736765355837E-4</v>
      </c>
      <c r="DR150" s="33">
        <f>all!DR151</f>
        <v>1.099776473613539E-4</v>
      </c>
      <c r="DS150" s="33">
        <f>all!DS151</f>
        <v>1.624906104116805E-2</v>
      </c>
      <c r="DT150" s="33">
        <f>all!DT151</f>
        <v>1.3325962948704322E-3</v>
      </c>
      <c r="DU150" s="33"/>
      <c r="DV150" s="33" t="str">
        <f>all!DV151</f>
        <v>n.a.</v>
      </c>
      <c r="DW150" s="33">
        <f>all!DW151</f>
        <v>99.88707591049527</v>
      </c>
      <c r="DX150" s="33">
        <f>all!DX151</f>
        <v>1.8880993386021623E-2</v>
      </c>
      <c r="DY150" s="33">
        <f>all!DY151</f>
        <v>5.5533980567438614E-2</v>
      </c>
      <c r="DZ150" s="33">
        <f>all!DZ151</f>
        <v>7.1496808454464577E-4</v>
      </c>
      <c r="EA150" s="33">
        <f>all!EA151</f>
        <v>7.1896387482159796E-4</v>
      </c>
      <c r="EB150" s="33" t="str">
        <f>all!EB151</f>
        <v>n.a.</v>
      </c>
      <c r="EC150" s="33" t="str">
        <f>all!EC151</f>
        <v>n.a.</v>
      </c>
      <c r="ED150" s="33">
        <f>all!ED151</f>
        <v>1.5301234200226204E-3</v>
      </c>
      <c r="EE150" s="33">
        <f>all!EE151</f>
        <v>2.312552703549197E-2</v>
      </c>
      <c r="EF150" s="33">
        <f>all!EF151</f>
        <v>8.2795026776779398E-5</v>
      </c>
      <c r="EG150" s="33">
        <f>all!EG151</f>
        <v>2.7358580725951469E-5</v>
      </c>
      <c r="EH150" s="33" t="str">
        <f>all!EH151</f>
        <v>n.a.</v>
      </c>
      <c r="EI150" s="33" t="str">
        <f>all!EI151</f>
        <v>n.a.</v>
      </c>
      <c r="EJ150" s="33">
        <f>all!EJ151</f>
        <v>1.439381852412343E-4</v>
      </c>
      <c r="EK150" s="33">
        <f>all!EK151</f>
        <v>4.7077250905499949E-4</v>
      </c>
      <c r="EL150" s="33">
        <f>all!EL151</f>
        <v>9.6591638027184376E-6</v>
      </c>
      <c r="EM150" s="33">
        <f>all!EM151</f>
        <v>1.2254237452020551E-6</v>
      </c>
      <c r="EN150" s="33">
        <f>all!EN151</f>
        <v>1.8105483900433047E-4</v>
      </c>
      <c r="EO150" s="33">
        <f>all!EO151</f>
        <v>1.4848427673097698E-5</v>
      </c>
      <c r="EP150" s="33"/>
      <c r="EQ150" s="33">
        <f>all!EQ151</f>
        <v>199.77415182099054</v>
      </c>
    </row>
    <row r="151" spans="1:159" s="3" customFormat="1">
      <c r="A151" s="33" t="str">
        <f>all!A152</f>
        <v xml:space="preserve">LM64_VIII_py2 </v>
      </c>
      <c r="B151" s="33" t="str">
        <f>all!B152</f>
        <v>Fakos</v>
      </c>
      <c r="C151" s="33" t="str">
        <f>all!C152</f>
        <v>porphyry</v>
      </c>
      <c r="D151" s="33" t="str">
        <f>all!D152</f>
        <v>sercicitic</v>
      </c>
      <c r="E151" s="33" t="str">
        <f>all!E152</f>
        <v>pyrite</v>
      </c>
      <c r="F151" s="33">
        <f>all!F152</f>
        <v>0</v>
      </c>
      <c r="G151" s="33" t="str">
        <f>all!G152</f>
        <v>n.a.</v>
      </c>
      <c r="H151" s="33">
        <f>all!H152</f>
        <v>467760.57779916498</v>
      </c>
      <c r="I151" s="33">
        <f>all!I152</f>
        <v>27.751080140425799</v>
      </c>
      <c r="J151" s="33">
        <f>all!J152</f>
        <v>174.17931912065399</v>
      </c>
      <c r="K151" s="33">
        <f>all!K152</f>
        <v>5.5258521779094503</v>
      </c>
      <c r="L151" s="33">
        <f>all!L152</f>
        <v>143.809509684999</v>
      </c>
      <c r="M151" s="33" t="str">
        <f>all!M152</f>
        <v>n.a.</v>
      </c>
      <c r="N151" s="33" t="str">
        <f>all!N152</f>
        <v>n.a.</v>
      </c>
      <c r="O151" s="33">
        <f>all!O152</f>
        <v>7.6677149565804701</v>
      </c>
      <c r="P151" s="33">
        <f>all!P152</f>
        <v>92.680701765926003</v>
      </c>
      <c r="Q151" s="33">
        <f>all!Q152</f>
        <v>0.29253458605759503</v>
      </c>
      <c r="R151" s="33">
        <f>all!R152</f>
        <v>0.21039045609645199</v>
      </c>
      <c r="S151" s="33" t="str">
        <f>all!S152</f>
        <v>n.a.</v>
      </c>
      <c r="T151" s="33" t="str">
        <f>all!T152</f>
        <v>n.a.</v>
      </c>
      <c r="U151" s="33">
        <f>all!U152</f>
        <v>0.31502155249278202</v>
      </c>
      <c r="V151" s="33">
        <f>all!V152</f>
        <v>13.5902078060947</v>
      </c>
      <c r="W151" s="33">
        <f>all!W152</f>
        <v>0.64197326451289904</v>
      </c>
      <c r="X151" s="33">
        <f>all!X152</f>
        <v>1.1639279597131199E-2</v>
      </c>
      <c r="Y151" s="33">
        <f>all!Y152</f>
        <v>7.1166096369722602</v>
      </c>
      <c r="Z151" s="33">
        <f>all!Z152</f>
        <v>1.2330499623331701</v>
      </c>
      <c r="AA151" s="33">
        <f>all!AA152</f>
        <v>0.15932477104932666</v>
      </c>
      <c r="AB151" s="33">
        <f>all!AB152</f>
        <v>13.023153790033751</v>
      </c>
      <c r="AC151" s="33">
        <f>all!AC152</f>
        <v>0.17326367824465463</v>
      </c>
      <c r="AD151" s="33">
        <f>all!AD152</f>
        <v>3.6192112379724923</v>
      </c>
      <c r="AE151" s="33">
        <f>all!AE152</f>
        <v>1.6355090683438265E-3</v>
      </c>
      <c r="AF151" s="33">
        <f>all!AF152</f>
        <v>4.4265678260077643E-2</v>
      </c>
      <c r="AG151" s="33">
        <f>all!AG152</f>
        <v>1.0541376572634787E-2</v>
      </c>
      <c r="AH151" s="33">
        <f>all!AH152</f>
        <v>4.1105891847406845E-2</v>
      </c>
      <c r="AI151" s="33">
        <f>all!AI152</f>
        <v>4.4432503387028553E-2</v>
      </c>
      <c r="AJ151" s="33">
        <f>all!AJ152</f>
        <v>3.3397151136800383</v>
      </c>
      <c r="AK151" s="33">
        <f>all!AK152</f>
        <v>4.1941717361033184E-4</v>
      </c>
      <c r="AL151" s="33">
        <f>all!AL152</f>
        <v>1.1351686164960514E-2</v>
      </c>
      <c r="AM151" s="33">
        <f>all!AM152</f>
        <v>1.0541376572634787E-2</v>
      </c>
      <c r="AN151" s="33"/>
      <c r="AO151" s="33"/>
      <c r="AP151" s="33" t="str">
        <f>all!AP152</f>
        <v>n.a.</v>
      </c>
      <c r="AQ151" s="33">
        <f>all!AQ152</f>
        <v>34.260103508360501</v>
      </c>
      <c r="AR151" s="33">
        <f>all!AR152</f>
        <v>7.3016812650115004E-2</v>
      </c>
      <c r="AS151" s="33">
        <f>all!AS152</f>
        <v>0.52924124141163897</v>
      </c>
      <c r="AT151" s="33">
        <f>all!AT152</f>
        <v>0.88471481176702105</v>
      </c>
      <c r="AU151" s="33">
        <f>all!AU152</f>
        <v>5.6864231504239404</v>
      </c>
      <c r="AV151" s="33" t="str">
        <f>all!AV152</f>
        <v>n.a.</v>
      </c>
      <c r="AW151" s="33" t="str">
        <f>all!AW152</f>
        <v>n.a.</v>
      </c>
      <c r="AX151" s="33">
        <f>all!AX152</f>
        <v>0.38343720493204497</v>
      </c>
      <c r="AY151" s="33">
        <f>all!AY152</f>
        <v>1.9285966591208701</v>
      </c>
      <c r="AZ151" s="33">
        <f>all!AZ152</f>
        <v>4.9455753951031897E-2</v>
      </c>
      <c r="BA151" s="33">
        <f>all!BA152</f>
        <v>0.21039045609645199</v>
      </c>
      <c r="BB151" s="33" t="str">
        <f>all!BB152</f>
        <v>n.a.</v>
      </c>
      <c r="BC151" s="33" t="str">
        <f>all!BC152</f>
        <v>n.a.</v>
      </c>
      <c r="BD151" s="33">
        <f>all!BD152</f>
        <v>0.114598523244372</v>
      </c>
      <c r="BE151" s="33">
        <f>all!BE152</f>
        <v>0.30840579831660397</v>
      </c>
      <c r="BF151" s="33">
        <f>all!BF152</f>
        <v>3.3271797008630297E-2</v>
      </c>
      <c r="BG151" s="33">
        <f>all!BG152</f>
        <v>1.12844384045254E-2</v>
      </c>
      <c r="BH151" s="33">
        <f>all!BH152</f>
        <v>7.7820064275803999E-2</v>
      </c>
      <c r="BI151" s="33">
        <f>all!BI152</f>
        <v>1.37746547416459E-2</v>
      </c>
      <c r="BJ151" s="33"/>
      <c r="BK151" s="33" t="str">
        <f>all!BK152</f>
        <v>n.a.</v>
      </c>
      <c r="BL151" s="33">
        <f>all!BL152</f>
        <v>115557.084744179</v>
      </c>
      <c r="BM151" s="33">
        <f>all!BM152</f>
        <v>0.40932383446045101</v>
      </c>
      <c r="BN151" s="33">
        <f>all!BN152</f>
        <v>20.104581867242501</v>
      </c>
      <c r="BO151" s="33">
        <f>all!BO152</f>
        <v>3.5089939477806702</v>
      </c>
      <c r="BP151" s="33">
        <f>all!BP152</f>
        <v>292.09475440466099</v>
      </c>
      <c r="BQ151" s="33" t="str">
        <f>all!BQ152</f>
        <v>n.a.</v>
      </c>
      <c r="BR151" s="33" t="str">
        <f>all!BR152</f>
        <v>n.a.</v>
      </c>
      <c r="BS151" s="33">
        <f>all!BS152</f>
        <v>1.4168837371524201</v>
      </c>
      <c r="BT151" s="33">
        <f>all!BT152</f>
        <v>67.148043253598104</v>
      </c>
      <c r="BU151" s="33">
        <f>all!BU152</f>
        <v>1.8141934000654301E-2</v>
      </c>
      <c r="BV151" s="33">
        <f>all!BV152</f>
        <v>0.14176995224944999</v>
      </c>
      <c r="BW151" s="33" t="str">
        <f>all!BW152</f>
        <v>n.a.</v>
      </c>
      <c r="BX151" s="33" t="str">
        <f>all!BX152</f>
        <v>n.a.</v>
      </c>
      <c r="BY151" s="33">
        <f>all!BY152</f>
        <v>6.0436725696425497E-2</v>
      </c>
      <c r="BZ151" s="33">
        <f>all!BZ152</f>
        <v>2.1057683167297498</v>
      </c>
      <c r="CA151" s="33">
        <f>all!CA152</f>
        <v>1.1062127627365901</v>
      </c>
      <c r="CB151" s="33">
        <f>all!CB152</f>
        <v>5.5914741305522304E-3</v>
      </c>
      <c r="CC151" s="33">
        <f>all!CC152</f>
        <v>0.39956558575170198</v>
      </c>
      <c r="CD151" s="33">
        <f>all!CD152</f>
        <v>1.51473741462628</v>
      </c>
      <c r="CE151" s="33"/>
      <c r="CF151" s="33" t="str">
        <f>all!CF152</f>
        <v>n.a.</v>
      </c>
      <c r="CG151" s="33">
        <f>all!CG152</f>
        <v>467760.57779916498</v>
      </c>
      <c r="CH151" s="33">
        <f>all!CH152</f>
        <v>27.751080140425799</v>
      </c>
      <c r="CI151" s="33">
        <f>all!CI152</f>
        <v>174.17931912065399</v>
      </c>
      <c r="CJ151" s="33">
        <f>all!CJ152</f>
        <v>5.5258521779094503</v>
      </c>
      <c r="CK151" s="33">
        <f>all!CK152</f>
        <v>143.809509684999</v>
      </c>
      <c r="CL151" s="33" t="str">
        <f>all!CL152</f>
        <v>n.a.</v>
      </c>
      <c r="CM151" s="33" t="str">
        <f>all!CM152</f>
        <v>n.a.</v>
      </c>
      <c r="CN151" s="33">
        <f>all!CN152</f>
        <v>7.6677149565804701</v>
      </c>
      <c r="CO151" s="33">
        <f>all!CO152</f>
        <v>92.680701765926003</v>
      </c>
      <c r="CP151" s="33">
        <f>all!CP152</f>
        <v>0.29253458605759503</v>
      </c>
      <c r="CQ151" s="33">
        <f>all!CQ152</f>
        <v>0.21039045609645199</v>
      </c>
      <c r="CR151" s="33" t="str">
        <f>all!CR152</f>
        <v>n.a.</v>
      </c>
      <c r="CS151" s="33" t="str">
        <f>all!CS152</f>
        <v>n.a.</v>
      </c>
      <c r="CT151" s="33">
        <f>all!CT152</f>
        <v>0.31502155249278202</v>
      </c>
      <c r="CU151" s="33">
        <f>all!CU152</f>
        <v>13.5902078060947</v>
      </c>
      <c r="CV151" s="33">
        <f>all!CV152</f>
        <v>0.64197326451289904</v>
      </c>
      <c r="CW151" s="33">
        <f>all!CW152</f>
        <v>1.1639279597131199E-2</v>
      </c>
      <c r="CX151" s="33">
        <f>all!CX152</f>
        <v>7.1166096369722602</v>
      </c>
      <c r="CY151" s="33">
        <f>all!CY152</f>
        <v>1.2330499623331701</v>
      </c>
      <c r="CZ151" s="33"/>
      <c r="DA151" s="33" t="str">
        <f>all!DA152</f>
        <v>n.a.</v>
      </c>
      <c r="DB151" s="33">
        <f>all!DB152</f>
        <v>8376.0511737696306</v>
      </c>
      <c r="DC151" s="33">
        <f>all!DC152</f>
        <v>0.47089043426160127</v>
      </c>
      <c r="DD151" s="33">
        <f>all!DD152</f>
        <v>2.9676133793689581</v>
      </c>
      <c r="DE151" s="33">
        <f>all!DE152</f>
        <v>8.6958300725607438E-2</v>
      </c>
      <c r="DF151" s="33">
        <f>all!DF152</f>
        <v>2.1992584444869094</v>
      </c>
      <c r="DG151" s="33" t="str">
        <f>all!DG152</f>
        <v>n.a.</v>
      </c>
      <c r="DH151" s="33" t="str">
        <f>all!DH152</f>
        <v>n.a.</v>
      </c>
      <c r="DI151" s="33">
        <f>all!DI152</f>
        <v>0.10234318216082505</v>
      </c>
      <c r="DJ151" s="33">
        <f>all!DJ152</f>
        <v>1.1737677528612716</v>
      </c>
      <c r="DK151" s="33">
        <f>all!DK152</f>
        <v>2.7119631741105814E-3</v>
      </c>
      <c r="DL151" s="33">
        <f>all!DL152</f>
        <v>1.8716180453554544E-3</v>
      </c>
      <c r="DM151" s="33" t="str">
        <f>all!DM152</f>
        <v>n.a.</v>
      </c>
      <c r="DN151" s="33" t="str">
        <f>all!DN152</f>
        <v>n.a.</v>
      </c>
      <c r="DO151" s="33">
        <f>all!DO152</f>
        <v>2.5872335125885514E-3</v>
      </c>
      <c r="DP151" s="33">
        <f>all!DP152</f>
        <v>0.10650633076876724</v>
      </c>
      <c r="DQ151" s="33">
        <f>all!DQ152</f>
        <v>3.2593009549738215E-3</v>
      </c>
      <c r="DR151" s="33">
        <f>all!DR152</f>
        <v>5.6948290770973947E-5</v>
      </c>
      <c r="DS151" s="33">
        <f>all!DS152</f>
        <v>3.4346571607008977E-2</v>
      </c>
      <c r="DT151" s="33">
        <f>all!DT152</f>
        <v>5.9003144808769618E-3</v>
      </c>
      <c r="DU151" s="33"/>
      <c r="DV151" s="33" t="str">
        <f>all!DV152</f>
        <v>n.a.</v>
      </c>
      <c r="DW151" s="33">
        <f>all!DW152</f>
        <v>99.902327818600938</v>
      </c>
      <c r="DX151" s="33">
        <f>all!DX152</f>
        <v>5.6163757305549246E-3</v>
      </c>
      <c r="DY151" s="33">
        <f>all!DY152</f>
        <v>3.5395137698419434E-2</v>
      </c>
      <c r="DZ151" s="33">
        <f>all!DZ152</f>
        <v>1.0371637523948405E-3</v>
      </c>
      <c r="EA151" s="33">
        <f>all!EA152</f>
        <v>2.6230861478855665E-2</v>
      </c>
      <c r="EB151" s="33" t="str">
        <f>all!EB152</f>
        <v>n.a.</v>
      </c>
      <c r="EC151" s="33" t="str">
        <f>all!EC152</f>
        <v>n.a.</v>
      </c>
      <c r="ED151" s="33">
        <f>all!ED152</f>
        <v>1.2206613739715361E-3</v>
      </c>
      <c r="EE151" s="33">
        <f>all!EE152</f>
        <v>1.3999691309965536E-2</v>
      </c>
      <c r="EF151" s="33">
        <f>all!EF152</f>
        <v>3.2345962128361319E-5</v>
      </c>
      <c r="EG151" s="33">
        <f>all!EG152</f>
        <v>2.2323048849540406E-5</v>
      </c>
      <c r="EH151" s="33" t="str">
        <f>all!EH152</f>
        <v>n.a.</v>
      </c>
      <c r="EI151" s="33" t="str">
        <f>all!EI152</f>
        <v>n.a.</v>
      </c>
      <c r="EJ151" s="33">
        <f>all!EJ152</f>
        <v>3.0858294100126354E-5</v>
      </c>
      <c r="EK151" s="33">
        <f>all!EK152</f>
        <v>1.2703158266915301E-3</v>
      </c>
      <c r="EL151" s="33">
        <f>all!EL152</f>
        <v>3.8874135998948615E-5</v>
      </c>
      <c r="EM151" s="33">
        <f>all!EM152</f>
        <v>6.7923018798253092E-7</v>
      </c>
      <c r="EN151" s="33">
        <f>all!EN152</f>
        <v>4.0965633864247376E-4</v>
      </c>
      <c r="EO151" s="33">
        <f>all!EO152</f>
        <v>7.0373871800991504E-5</v>
      </c>
      <c r="EP151" s="33"/>
      <c r="EQ151" s="33">
        <f>all!EQ152</f>
        <v>199.80465563720188</v>
      </c>
    </row>
    <row r="152" spans="1:159" s="3" customFormat="1">
      <c r="A152" s="33" t="str">
        <f>all!A153</f>
        <v xml:space="preserve">LM64_IX_py1.3 </v>
      </c>
      <c r="B152" s="33" t="str">
        <f>all!B153</f>
        <v>Fakos</v>
      </c>
      <c r="C152" s="33" t="str">
        <f>all!C153</f>
        <v>porphyry</v>
      </c>
      <c r="D152" s="33" t="str">
        <f>all!D153</f>
        <v>sercicitic</v>
      </c>
      <c r="E152" s="33" t="str">
        <f>all!E153</f>
        <v>pyrite</v>
      </c>
      <c r="F152" s="33">
        <f>all!F153</f>
        <v>0</v>
      </c>
      <c r="G152" s="33" t="str">
        <f>all!G153</f>
        <v>n.a.</v>
      </c>
      <c r="H152" s="33">
        <f>all!H153</f>
        <v>434376.391916867</v>
      </c>
      <c r="I152" s="33">
        <f>all!I153</f>
        <v>17.0198129745526</v>
      </c>
      <c r="J152" s="33">
        <f>all!J153</f>
        <v>69.370053128598002</v>
      </c>
      <c r="K152" s="33">
        <f>all!K153</f>
        <v>5.09552335436722</v>
      </c>
      <c r="L152" s="33">
        <f>all!L153</f>
        <v>7.9252386786262097</v>
      </c>
      <c r="M152" s="33" t="str">
        <f>all!M153</f>
        <v>n.a.</v>
      </c>
      <c r="N152" s="33" t="str">
        <f>all!N153</f>
        <v>n.a.</v>
      </c>
      <c r="O152" s="33">
        <f>all!O153</f>
        <v>2.7778202139918702</v>
      </c>
      <c r="P152" s="33">
        <f>all!P153</f>
        <v>164.47249424640799</v>
      </c>
      <c r="Q152" s="33">
        <f>all!Q153</f>
        <v>5.9386312083042903E-2</v>
      </c>
      <c r="R152" s="33">
        <f>all!R153</f>
        <v>0.225132437890083</v>
      </c>
      <c r="S152" s="33" t="str">
        <f>all!S153</f>
        <v>n.a.</v>
      </c>
      <c r="T152" s="33" t="str">
        <f>all!T153</f>
        <v>n.a.</v>
      </c>
      <c r="U152" s="33">
        <f>all!U153</f>
        <v>0.195073132590143</v>
      </c>
      <c r="V152" s="33">
        <f>all!V153</f>
        <v>1.8200972752720099</v>
      </c>
      <c r="W152" s="33">
        <f>all!W153</f>
        <v>2.2484091216092399E-2</v>
      </c>
      <c r="X152" s="33">
        <f>all!X153</f>
        <v>6.8160795251814201E-3</v>
      </c>
      <c r="Y152" s="33">
        <f>all!Y153</f>
        <v>4.8451651251505803</v>
      </c>
      <c r="Z152" s="33">
        <f>all!Z153</f>
        <v>1.0495573182512E-2</v>
      </c>
      <c r="AA152" s="33">
        <f>all!AA153</f>
        <v>0.24534813232737937</v>
      </c>
      <c r="AB152" s="33">
        <f>all!AB153</f>
        <v>33.945694315484538</v>
      </c>
      <c r="AC152" s="33">
        <f>all!AC153</f>
        <v>2.1661951474121976E-3</v>
      </c>
      <c r="AD152" s="33">
        <f>all!AD153</f>
        <v>6.1270390678359474</v>
      </c>
      <c r="AE152" s="33">
        <f>all!AE153</f>
        <v>1.4067796141353566E-3</v>
      </c>
      <c r="AF152" s="33">
        <f>all!AF153</f>
        <v>4.0261400293159347E-2</v>
      </c>
      <c r="AG152" s="33">
        <f>all!AG153</f>
        <v>3.4892458672627683E-3</v>
      </c>
      <c r="AH152" s="33">
        <f>all!AH153</f>
        <v>1.2256819024552288E-2</v>
      </c>
      <c r="AI152" s="33">
        <f>all!AI153</f>
        <v>6.166679503590665E-4</v>
      </c>
      <c r="AJ152" s="33">
        <f>all!AJ153</f>
        <v>9.6635899872884163</v>
      </c>
      <c r="AK152" s="33">
        <f>all!AK153</f>
        <v>4.0047910839987325E-4</v>
      </c>
      <c r="AL152" s="33">
        <f>all!AL153</f>
        <v>1.1461532090970047E-2</v>
      </c>
      <c r="AM152" s="33">
        <f>all!AM153</f>
        <v>3.4892458672627683E-3</v>
      </c>
      <c r="AN152" s="33"/>
      <c r="AO152" s="33"/>
      <c r="AP152" s="33" t="str">
        <f>all!AP153</f>
        <v>n.a.</v>
      </c>
      <c r="AQ152" s="33">
        <f>all!AQ153</f>
        <v>24.545084987711299</v>
      </c>
      <c r="AR152" s="33">
        <f>all!AR153</f>
        <v>5.0293855381244097E-2</v>
      </c>
      <c r="AS152" s="33">
        <f>all!AS153</f>
        <v>0.412407739161121</v>
      </c>
      <c r="AT152" s="33">
        <f>all!AT153</f>
        <v>0.61667679129437802</v>
      </c>
      <c r="AU152" s="33">
        <f>all!AU153</f>
        <v>7.9252386786262097</v>
      </c>
      <c r="AV152" s="33" t="str">
        <f>all!AV153</f>
        <v>n.a.</v>
      </c>
      <c r="AW152" s="33" t="str">
        <f>all!AW153</f>
        <v>n.a.</v>
      </c>
      <c r="AX152" s="33">
        <f>all!AX153</f>
        <v>0.26790332051076898</v>
      </c>
      <c r="AY152" s="33">
        <f>all!AY153</f>
        <v>2.1336839280678301</v>
      </c>
      <c r="AZ152" s="33">
        <f>all!AZ153</f>
        <v>5.9386312083042903E-2</v>
      </c>
      <c r="BA152" s="33">
        <f>all!BA153</f>
        <v>0.225132437890083</v>
      </c>
      <c r="BB152" s="33" t="str">
        <f>all!BB153</f>
        <v>n.a.</v>
      </c>
      <c r="BC152" s="33" t="str">
        <f>all!BC153</f>
        <v>n.a.</v>
      </c>
      <c r="BD152" s="33">
        <f>all!BD153</f>
        <v>7.5788068064198896E-2</v>
      </c>
      <c r="BE152" s="33">
        <f>all!BE153</f>
        <v>0.92625162652170401</v>
      </c>
      <c r="BF152" s="33">
        <f>all!BF153</f>
        <v>2.2484091216092399E-2</v>
      </c>
      <c r="BG152" s="33">
        <f>all!BG153</f>
        <v>6.8160795251814201E-3</v>
      </c>
      <c r="BH152" s="33">
        <f>all!BH153</f>
        <v>7.8902730852987796E-2</v>
      </c>
      <c r="BI152" s="33">
        <f>all!BI153</f>
        <v>1.0495573182512E-2</v>
      </c>
      <c r="BJ152" s="33"/>
      <c r="BK152" s="33" t="str">
        <f>all!BK153</f>
        <v>n.a.</v>
      </c>
      <c r="BL152" s="33">
        <f>all!BL153</f>
        <v>36375.586940952802</v>
      </c>
      <c r="BM152" s="33">
        <f>all!BM153</f>
        <v>6.1564844344653098</v>
      </c>
      <c r="BN152" s="33">
        <f>all!BN153</f>
        <v>18.946370542775501</v>
      </c>
      <c r="BO152" s="33">
        <f>all!BO153</f>
        <v>1.1405590402741299</v>
      </c>
      <c r="BP152" s="33">
        <f>all!BP153</f>
        <v>3.6021319682564799</v>
      </c>
      <c r="BQ152" s="33" t="str">
        <f>all!BQ153</f>
        <v>n.a.</v>
      </c>
      <c r="BR152" s="33" t="str">
        <f>all!BR153</f>
        <v>n.a.</v>
      </c>
      <c r="BS152" s="33">
        <f>all!BS153</f>
        <v>0.48778288250699098</v>
      </c>
      <c r="BT152" s="33">
        <f>all!BT153</f>
        <v>59.352999898599698</v>
      </c>
      <c r="BU152" s="33">
        <f>all!BU153</f>
        <v>1.9509708555695799E-2</v>
      </c>
      <c r="BV152" s="33">
        <f>all!BV153</f>
        <v>0.163670612711486</v>
      </c>
      <c r="BW152" s="33" t="str">
        <f>all!BW153</f>
        <v>n.a.</v>
      </c>
      <c r="BX152" s="33" t="str">
        <f>all!BX153</f>
        <v>n.a.</v>
      </c>
      <c r="BY152" s="33">
        <f>all!BY153</f>
        <v>0.11668745772498</v>
      </c>
      <c r="BZ152" s="33">
        <f>all!BZ153</f>
        <v>0.82990041065533704</v>
      </c>
      <c r="CA152" s="33">
        <f>all!CA153</f>
        <v>1.9515076188334798E-2</v>
      </c>
      <c r="CB152" s="33">
        <f>all!CB153</f>
        <v>6.3894747071879697E-3</v>
      </c>
      <c r="CC152" s="33">
        <f>all!CC153</f>
        <v>2.2869008971495699</v>
      </c>
      <c r="CD152" s="33">
        <f>all!CD153</f>
        <v>6.1480355534072597E-3</v>
      </c>
      <c r="CE152" s="33"/>
      <c r="CF152" s="33" t="str">
        <f>all!CF153</f>
        <v>n.a.</v>
      </c>
      <c r="CG152" s="33">
        <f>all!CG153</f>
        <v>434376.391916867</v>
      </c>
      <c r="CH152" s="33">
        <f>all!CH153</f>
        <v>17.0198129745526</v>
      </c>
      <c r="CI152" s="33">
        <f>all!CI153</f>
        <v>69.370053128598002</v>
      </c>
      <c r="CJ152" s="33">
        <f>all!CJ153</f>
        <v>5.09552335436722</v>
      </c>
      <c r="CK152" s="33">
        <f>all!CK153</f>
        <v>7.9252386786262097</v>
      </c>
      <c r="CL152" s="33" t="str">
        <f>all!CL153</f>
        <v>n.a.</v>
      </c>
      <c r="CM152" s="33" t="str">
        <f>all!CM153</f>
        <v>n.a.</v>
      </c>
      <c r="CN152" s="33">
        <f>all!CN153</f>
        <v>2.7778202139918702</v>
      </c>
      <c r="CO152" s="33">
        <f>all!CO153</f>
        <v>164.47249424640799</v>
      </c>
      <c r="CP152" s="33">
        <f>all!CP153</f>
        <v>5.9386312083042903E-2</v>
      </c>
      <c r="CQ152" s="33">
        <f>all!CQ153</f>
        <v>0.225132437890083</v>
      </c>
      <c r="CR152" s="33" t="str">
        <f>all!CR153</f>
        <v>n.a.</v>
      </c>
      <c r="CS152" s="33" t="str">
        <f>all!CS153</f>
        <v>n.a.</v>
      </c>
      <c r="CT152" s="33">
        <f>all!CT153</f>
        <v>0.195073132590143</v>
      </c>
      <c r="CU152" s="33">
        <f>all!CU153</f>
        <v>1.8200972752720099</v>
      </c>
      <c r="CV152" s="33">
        <f>all!CV153</f>
        <v>2.2484091216092399E-2</v>
      </c>
      <c r="CW152" s="33">
        <f>all!CW153</f>
        <v>6.8160795251814201E-3</v>
      </c>
      <c r="CX152" s="33">
        <f>all!CX153</f>
        <v>4.8451651251505803</v>
      </c>
      <c r="CY152" s="33">
        <f>all!CY153</f>
        <v>1.0495573182512E-2</v>
      </c>
      <c r="CZ152" s="33"/>
      <c r="DA152" s="33" t="str">
        <f>all!DA153</f>
        <v>n.a.</v>
      </c>
      <c r="DB152" s="33">
        <f>all!DB153</f>
        <v>7778.2503700755124</v>
      </c>
      <c r="DC152" s="33">
        <f>all!DC153</f>
        <v>0.28879838485866371</v>
      </c>
      <c r="DD152" s="33">
        <f>all!DD153</f>
        <v>1.1819055145654878</v>
      </c>
      <c r="DE152" s="33">
        <f>all!DE153</f>
        <v>8.0186374506140745E-2</v>
      </c>
      <c r="DF152" s="33">
        <f>all!DF153</f>
        <v>0.12119955159238736</v>
      </c>
      <c r="DG152" s="33" t="str">
        <f>all!DG153</f>
        <v>n.a.</v>
      </c>
      <c r="DH152" s="33" t="str">
        <f>all!DH153</f>
        <v>n.a.</v>
      </c>
      <c r="DI152" s="33">
        <f>all!DI153</f>
        <v>3.7076360008220198E-2</v>
      </c>
      <c r="DJ152" s="33">
        <f>all!DJ153</f>
        <v>2.0829849828572442</v>
      </c>
      <c r="DK152" s="33">
        <f>all!DK153</f>
        <v>5.5054512899114756E-4</v>
      </c>
      <c r="DL152" s="33">
        <f>all!DL153</f>
        <v>2.002761632670139E-3</v>
      </c>
      <c r="DM152" s="33" t="str">
        <f>all!DM153</f>
        <v>n.a.</v>
      </c>
      <c r="DN152" s="33" t="str">
        <f>all!DN153</f>
        <v>n.a.</v>
      </c>
      <c r="DO152" s="33">
        <f>all!DO153</f>
        <v>1.602111798539282E-3</v>
      </c>
      <c r="DP152" s="33">
        <f>all!DP153</f>
        <v>1.4264085229404467E-2</v>
      </c>
      <c r="DQ152" s="33">
        <f>all!DQ153</f>
        <v>1.1415182535355571E-4</v>
      </c>
      <c r="DR152" s="33">
        <f>all!DR153</f>
        <v>3.3349493452652053E-5</v>
      </c>
      <c r="DS152" s="33">
        <f>all!DS153</f>
        <v>2.3384001569259558E-2</v>
      </c>
      <c r="DT152" s="33">
        <f>all!DT153</f>
        <v>5.022276819724416E-5</v>
      </c>
      <c r="DU152" s="33"/>
      <c r="DV152" s="33" t="str">
        <f>all!DV153</f>
        <v>n.a.</v>
      </c>
      <c r="DW152" s="33">
        <f>all!DW153</f>
        <v>99.937490957828629</v>
      </c>
      <c r="DX152" s="33">
        <f>all!DX153</f>
        <v>3.710575592486106E-3</v>
      </c>
      <c r="DY152" s="33">
        <f>all!DY153</f>
        <v>1.5185506515618825E-2</v>
      </c>
      <c r="DZ152" s="33">
        <f>all!DZ153</f>
        <v>1.0302606236459709E-3</v>
      </c>
      <c r="EA152" s="33">
        <f>all!EA153</f>
        <v>1.5572112641109943E-3</v>
      </c>
      <c r="EB152" s="33" t="str">
        <f>all!EB153</f>
        <v>n.a.</v>
      </c>
      <c r="EC152" s="33" t="str">
        <f>all!EC153</f>
        <v>n.a.</v>
      </c>
      <c r="ED152" s="33">
        <f>all!ED153</f>
        <v>4.7636913403119649E-4</v>
      </c>
      <c r="EE152" s="33">
        <f>all!EE153</f>
        <v>2.6762868638229211E-2</v>
      </c>
      <c r="EF152" s="33">
        <f>all!EF153</f>
        <v>7.0735829052382725E-6</v>
      </c>
      <c r="EG152" s="33">
        <f>all!EG153</f>
        <v>2.5732132939006317E-5</v>
      </c>
      <c r="EH152" s="33" t="str">
        <f>all!EH153</f>
        <v>n.a.</v>
      </c>
      <c r="EI152" s="33" t="str">
        <f>all!EI153</f>
        <v>n.a.</v>
      </c>
      <c r="EJ152" s="33">
        <f>all!EJ153</f>
        <v>2.0584453541882542E-5</v>
      </c>
      <c r="EK152" s="33">
        <f>all!EK153</f>
        <v>1.8326960702107957E-4</v>
      </c>
      <c r="EL152" s="33">
        <f>all!EL153</f>
        <v>1.4666597848250873E-6</v>
      </c>
      <c r="EM152" s="33">
        <f>all!EM153</f>
        <v>4.2848514020515185E-7</v>
      </c>
      <c r="EN152" s="33">
        <f>all!EN153</f>
        <v>3.0044525879192549E-4</v>
      </c>
      <c r="EO152" s="33">
        <f>all!EO153</f>
        <v>6.4527846286599865E-7</v>
      </c>
      <c r="EP152" s="33"/>
      <c r="EQ152" s="33">
        <f>all!EQ153</f>
        <v>199.87498191565726</v>
      </c>
    </row>
    <row r="153" spans="1:159" s="3" customFormat="1">
      <c r="A153" s="33" t="str">
        <f>all!A154</f>
        <v xml:space="preserve">LM64_IX_py1.4 </v>
      </c>
      <c r="B153" s="33" t="str">
        <f>all!B154</f>
        <v>Fakos</v>
      </c>
      <c r="C153" s="33" t="str">
        <f>all!C154</f>
        <v>porphyry</v>
      </c>
      <c r="D153" s="33" t="str">
        <f>all!D154</f>
        <v>sercicitic</v>
      </c>
      <c r="E153" s="33" t="str">
        <f>all!E154</f>
        <v>pyrite</v>
      </c>
      <c r="F153" s="33">
        <f>all!F154</f>
        <v>0</v>
      </c>
      <c r="G153" s="33" t="str">
        <f>all!G154</f>
        <v>n.a.</v>
      </c>
      <c r="H153" s="33">
        <f>all!H154</f>
        <v>466824.60159189999</v>
      </c>
      <c r="I153" s="33">
        <f>all!I154</f>
        <v>32.606005366583403</v>
      </c>
      <c r="J153" s="33">
        <f>all!J154</f>
        <v>142.619105613215</v>
      </c>
      <c r="K153" s="33">
        <f>all!K154</f>
        <v>1.83549571802216</v>
      </c>
      <c r="L153" s="33">
        <f>all!L154</f>
        <v>2.7560328424301499</v>
      </c>
      <c r="M153" s="33" t="str">
        <f>all!M154</f>
        <v>n.a.</v>
      </c>
      <c r="N153" s="33" t="str">
        <f>all!N154</f>
        <v>n.a.</v>
      </c>
      <c r="O153" s="33">
        <f>all!O154</f>
        <v>2.8632861480568401</v>
      </c>
      <c r="P153" s="33">
        <f>all!P154</f>
        <v>440.19412318797202</v>
      </c>
      <c r="Q153" s="33">
        <f>all!Q154</f>
        <v>4.3827689048804401E-2</v>
      </c>
      <c r="R153" s="33">
        <f>all!R154</f>
        <v>0.31562485482019398</v>
      </c>
      <c r="S153" s="33" t="str">
        <f>all!S154</f>
        <v>n.a.</v>
      </c>
      <c r="T153" s="33" t="str">
        <f>all!T154</f>
        <v>n.a.</v>
      </c>
      <c r="U153" s="33">
        <f>all!U154</f>
        <v>8.9471721348762107E-2</v>
      </c>
      <c r="V153" s="33">
        <f>all!V154</f>
        <v>1.6775726471249599</v>
      </c>
      <c r="W153" s="33">
        <f>all!W154</f>
        <v>3.5912818158396399E-2</v>
      </c>
      <c r="X153" s="33">
        <f>all!X154</f>
        <v>1.20244814721834E-2</v>
      </c>
      <c r="Y153" s="33">
        <f>all!Y154</f>
        <v>0.49278271101221099</v>
      </c>
      <c r="Z153" s="33">
        <f>all!Z154</f>
        <v>1.7422491043094301E-2</v>
      </c>
      <c r="AA153" s="33">
        <f>all!AA154</f>
        <v>0.22862298305958631</v>
      </c>
      <c r="AB153" s="33">
        <f>all!AB154</f>
        <v>893.28240084515494</v>
      </c>
      <c r="AC153" s="33">
        <f>all!AC154</f>
        <v>3.5355321227295608E-2</v>
      </c>
      <c r="AD153" s="33">
        <f>all!AD154</f>
        <v>11.387616773374663</v>
      </c>
      <c r="AE153" s="33">
        <f>all!AE154</f>
        <v>2.4401183733666818E-2</v>
      </c>
      <c r="AF153" s="33">
        <f>all!AF154</f>
        <v>0.18156424596346082</v>
      </c>
      <c r="AG153" s="33">
        <f>all!AG154</f>
        <v>1.3441600268434494E-3</v>
      </c>
      <c r="AH153" s="33">
        <f>all!AH154</f>
        <v>8.8939177591639093E-2</v>
      </c>
      <c r="AI153" s="33">
        <f>all!AI154</f>
        <v>5.3433380897832759E-4</v>
      </c>
      <c r="AJ153" s="33">
        <f>all!AJ154</f>
        <v>13.500400255687545</v>
      </c>
      <c r="AK153" s="33">
        <f>all!AK154</f>
        <v>3.6878119036644742E-4</v>
      </c>
      <c r="AL153" s="33">
        <f>all!AL154</f>
        <v>2.7440258425663546E-3</v>
      </c>
      <c r="AM153" s="33">
        <f>all!AM154</f>
        <v>1.3441600268434494E-3</v>
      </c>
      <c r="AN153" s="33"/>
      <c r="AO153" s="33"/>
      <c r="AP153" s="33" t="str">
        <f>all!AP154</f>
        <v>n.a.</v>
      </c>
      <c r="AQ153" s="33">
        <f>all!AQ154</f>
        <v>38.526527372618297</v>
      </c>
      <c r="AR153" s="33">
        <f>all!AR154</f>
        <v>4.1496716232591498E-2</v>
      </c>
      <c r="AS153" s="33">
        <f>all!AS154</f>
        <v>0.47189583388268302</v>
      </c>
      <c r="AT153" s="33">
        <f>all!AT154</f>
        <v>1.1803174516117301</v>
      </c>
      <c r="AU153" s="33">
        <f>all!AU154</f>
        <v>2.7560328424301499</v>
      </c>
      <c r="AV153" s="33" t="str">
        <f>all!AV154</f>
        <v>n.a.</v>
      </c>
      <c r="AW153" s="33" t="str">
        <f>all!AW154</f>
        <v>n.a.</v>
      </c>
      <c r="AX153" s="33">
        <f>all!AX154</f>
        <v>0.26833736219128401</v>
      </c>
      <c r="AY153" s="33">
        <f>all!AY154</f>
        <v>2.4543413533329401</v>
      </c>
      <c r="AZ153" s="33">
        <f>all!AZ154</f>
        <v>4.3827689048804401E-2</v>
      </c>
      <c r="BA153" s="33">
        <f>all!BA154</f>
        <v>0.31562485482019398</v>
      </c>
      <c r="BB153" s="33" t="str">
        <f>all!BB154</f>
        <v>n.a.</v>
      </c>
      <c r="BC153" s="33" t="str">
        <f>all!BC154</f>
        <v>n.a.</v>
      </c>
      <c r="BD153" s="33">
        <f>all!BD154</f>
        <v>7.9568024188155007E-2</v>
      </c>
      <c r="BE153" s="33">
        <f>all!BE154</f>
        <v>0.42027667491165599</v>
      </c>
      <c r="BF153" s="33">
        <f>all!BF154</f>
        <v>3.5912818158396399E-2</v>
      </c>
      <c r="BG153" s="33">
        <f>all!BG154</f>
        <v>1.20244814721834E-2</v>
      </c>
      <c r="BH153" s="33">
        <f>all!BH154</f>
        <v>8.1546119058797301E-2</v>
      </c>
      <c r="BI153" s="33">
        <f>all!BI154</f>
        <v>8.2833975655829898E-3</v>
      </c>
      <c r="BJ153" s="33"/>
      <c r="BK153" s="33" t="str">
        <f>all!BK154</f>
        <v>n.a.</v>
      </c>
      <c r="BL153" s="33">
        <f>all!BL154</f>
        <v>31058.589146958198</v>
      </c>
      <c r="BM153" s="33">
        <f>all!BM154</f>
        <v>12.0218084462556</v>
      </c>
      <c r="BN153" s="33">
        <f>all!BN154</f>
        <v>57.113935903171097</v>
      </c>
      <c r="BO153" s="33">
        <f>all!BO154</f>
        <v>0.51287553455847201</v>
      </c>
      <c r="BP153" s="33">
        <f>all!BP154</f>
        <v>4.1186560734722901</v>
      </c>
      <c r="BQ153" s="33" t="str">
        <f>all!BQ154</f>
        <v>n.a.</v>
      </c>
      <c r="BR153" s="33" t="str">
        <f>all!BR154</f>
        <v>n.a.</v>
      </c>
      <c r="BS153" s="33">
        <f>all!BS154</f>
        <v>1.18508180904769</v>
      </c>
      <c r="BT153" s="33">
        <f>all!BT154</f>
        <v>60.518833369861497</v>
      </c>
      <c r="BU153" s="33">
        <f>all!BU154</f>
        <v>3.70031336308232E-2</v>
      </c>
      <c r="BV153" s="33">
        <f>all!BV154</f>
        <v>0.13359910203853201</v>
      </c>
      <c r="BW153" s="33" t="str">
        <f>all!BW154</f>
        <v>n.a.</v>
      </c>
      <c r="BX153" s="33" t="str">
        <f>all!BX154</f>
        <v>n.a.</v>
      </c>
      <c r="BY153" s="33">
        <f>all!BY154</f>
        <v>5.4534151906253298E-2</v>
      </c>
      <c r="BZ153" s="33">
        <f>all!BZ154</f>
        <v>0.71758971228483803</v>
      </c>
      <c r="CA153" s="33">
        <f>all!CA154</f>
        <v>9.1777243450248801E-3</v>
      </c>
      <c r="CB153" s="33">
        <f>all!CB154</f>
        <v>1.2076408511999299E-2</v>
      </c>
      <c r="CC153" s="33">
        <f>all!CC154</f>
        <v>0.19936779308535299</v>
      </c>
      <c r="CD153" s="33">
        <f>all!CD154</f>
        <v>1.04408389833012E-2</v>
      </c>
      <c r="CE153" s="33"/>
      <c r="CF153" s="33" t="str">
        <f>all!CF154</f>
        <v>n.a.</v>
      </c>
      <c r="CG153" s="33">
        <f>all!CG154</f>
        <v>466824.60159189999</v>
      </c>
      <c r="CH153" s="33">
        <f>all!CH154</f>
        <v>32.606005366583403</v>
      </c>
      <c r="CI153" s="33">
        <f>all!CI154</f>
        <v>142.619105613215</v>
      </c>
      <c r="CJ153" s="33">
        <f>all!CJ154</f>
        <v>1.83549571802216</v>
      </c>
      <c r="CK153" s="33">
        <f>all!CK154</f>
        <v>2.7560328424301499</v>
      </c>
      <c r="CL153" s="33" t="str">
        <f>all!CL154</f>
        <v>n.a.</v>
      </c>
      <c r="CM153" s="33" t="str">
        <f>all!CM154</f>
        <v>n.a.</v>
      </c>
      <c r="CN153" s="33">
        <f>all!CN154</f>
        <v>2.8632861480568401</v>
      </c>
      <c r="CO153" s="33">
        <f>all!CO154</f>
        <v>440.19412318797202</v>
      </c>
      <c r="CP153" s="33">
        <f>all!CP154</f>
        <v>4.3827689048804401E-2</v>
      </c>
      <c r="CQ153" s="33">
        <f>all!CQ154</f>
        <v>0.31562485482019398</v>
      </c>
      <c r="CR153" s="33" t="str">
        <f>all!CR154</f>
        <v>n.a.</v>
      </c>
      <c r="CS153" s="33" t="str">
        <f>all!CS154</f>
        <v>n.a.</v>
      </c>
      <c r="CT153" s="33">
        <f>all!CT154</f>
        <v>8.9471721348762107E-2</v>
      </c>
      <c r="CU153" s="33">
        <f>all!CU154</f>
        <v>1.6775726471249599</v>
      </c>
      <c r="CV153" s="33">
        <f>all!CV154</f>
        <v>3.5912818158396399E-2</v>
      </c>
      <c r="CW153" s="33">
        <f>all!CW154</f>
        <v>1.20244814721834E-2</v>
      </c>
      <c r="CX153" s="33">
        <f>all!CX154</f>
        <v>0.49278271101221099</v>
      </c>
      <c r="CY153" s="33">
        <f>all!CY154</f>
        <v>1.7422491043094301E-2</v>
      </c>
      <c r="CZ153" s="33"/>
      <c r="DA153" s="33" t="str">
        <f>all!DA154</f>
        <v>n.a.</v>
      </c>
      <c r="DB153" s="33">
        <f>all!DB154</f>
        <v>8359.2909229456527</v>
      </c>
      <c r="DC153" s="33">
        <f>all!DC154</f>
        <v>0.55327057357454545</v>
      </c>
      <c r="DD153" s="33">
        <f>all!DD154</f>
        <v>2.4299002206928719</v>
      </c>
      <c r="DE153" s="33">
        <f>all!DE154</f>
        <v>2.8884520158973973E-2</v>
      </c>
      <c r="DF153" s="33">
        <f>all!DF154</f>
        <v>4.2147619550851043E-2</v>
      </c>
      <c r="DG153" s="33" t="str">
        <f>all!DG154</f>
        <v>n.a.</v>
      </c>
      <c r="DH153" s="33" t="str">
        <f>all!DH154</f>
        <v>n.a.</v>
      </c>
      <c r="DI153" s="33">
        <f>all!DI154</f>
        <v>3.8217098247459211E-2</v>
      </c>
      <c r="DJ153" s="33">
        <f>all!DJ154</f>
        <v>5.5749002430087646</v>
      </c>
      <c r="DK153" s="33">
        <f>all!DK154</f>
        <v>4.0630778161501166E-4</v>
      </c>
      <c r="DL153" s="33">
        <f>all!DL154</f>
        <v>2.8077755274856907E-3</v>
      </c>
      <c r="DM153" s="33" t="str">
        <f>all!DM154</f>
        <v>n.a.</v>
      </c>
      <c r="DN153" s="33" t="str">
        <f>all!DN154</f>
        <v>n.a.</v>
      </c>
      <c r="DO153" s="33">
        <f>all!DO154</f>
        <v>7.3482031331112104E-4</v>
      </c>
      <c r="DP153" s="33">
        <f>all!DP154</f>
        <v>1.3147121058973041E-2</v>
      </c>
      <c r="DQ153" s="33">
        <f>all!DQ154</f>
        <v>1.8232952833055358E-4</v>
      </c>
      <c r="DR153" s="33">
        <f>all!DR154</f>
        <v>5.8832994046888377E-5</v>
      </c>
      <c r="DS153" s="33">
        <f>all!DS154</f>
        <v>2.3782949373176206E-3</v>
      </c>
      <c r="DT153" s="33">
        <f>all!DT154</f>
        <v>8.3369027480447206E-5</v>
      </c>
      <c r="DU153" s="33"/>
      <c r="DV153" s="33" t="str">
        <f>all!DV154</f>
        <v>n.a.</v>
      </c>
      <c r="DW153" s="33">
        <f>all!DW154</f>
        <v>99.883879708521363</v>
      </c>
      <c r="DX153" s="33">
        <f>all!DX154</f>
        <v>6.6109448668058759E-3</v>
      </c>
      <c r="DY153" s="33">
        <f>all!DY154</f>
        <v>2.9034503474592646E-2</v>
      </c>
      <c r="DZ153" s="33">
        <f>all!DZ154</f>
        <v>3.4513668247601365E-4</v>
      </c>
      <c r="EA153" s="33">
        <f>all!EA154</f>
        <v>5.0361541427657985E-4</v>
      </c>
      <c r="EB153" s="33" t="str">
        <f>all!EB154</f>
        <v>n.a.</v>
      </c>
      <c r="EC153" s="33" t="str">
        <f>all!EC154</f>
        <v>n.a.</v>
      </c>
      <c r="ED153" s="33">
        <f>all!ED154</f>
        <v>4.5665022061617942E-4</v>
      </c>
      <c r="EE153" s="33">
        <f>all!EE154</f>
        <v>6.661362433638969E-2</v>
      </c>
      <c r="EF153" s="33">
        <f>all!EF154</f>
        <v>4.8549091014491347E-6</v>
      </c>
      <c r="EG153" s="33">
        <f>all!EG154</f>
        <v>3.3549677313669228E-5</v>
      </c>
      <c r="EH153" s="33" t="str">
        <f>all!EH154</f>
        <v>n.a.</v>
      </c>
      <c r="EI153" s="33" t="str">
        <f>all!EI154</f>
        <v>n.a.</v>
      </c>
      <c r="EJ153" s="33">
        <f>all!EJ154</f>
        <v>8.780254743937349E-6</v>
      </c>
      <c r="EK153" s="33">
        <f>all!EK154</f>
        <v>1.5709292456411961E-4</v>
      </c>
      <c r="EL153" s="33">
        <f>all!EL154</f>
        <v>2.1786274509349139E-6</v>
      </c>
      <c r="EM153" s="33">
        <f>all!EM154</f>
        <v>7.0298638418493973E-7</v>
      </c>
      <c r="EN153" s="33">
        <f>all!EN154</f>
        <v>2.8417879891983631E-5</v>
      </c>
      <c r="EO153" s="33">
        <f>all!EO154</f>
        <v>9.9616366854941904E-7</v>
      </c>
      <c r="EP153" s="33"/>
      <c r="EQ153" s="33">
        <f>all!EQ154</f>
        <v>199.76775941704273</v>
      </c>
    </row>
    <row r="154" spans="1:159" s="3" customFormat="1">
      <c r="A154" s="33" t="str">
        <f>all!A155</f>
        <v xml:space="preserve">LM64_IX_py1.4 </v>
      </c>
      <c r="B154" s="33" t="str">
        <f>all!B155</f>
        <v>Fakos</v>
      </c>
      <c r="C154" s="33" t="str">
        <f>all!C155</f>
        <v>porphyry</v>
      </c>
      <c r="D154" s="33" t="str">
        <f>all!D155</f>
        <v>sercicitic</v>
      </c>
      <c r="E154" s="33" t="str">
        <f>all!E155</f>
        <v>pyrite</v>
      </c>
      <c r="F154" s="33">
        <f>all!F155</f>
        <v>0</v>
      </c>
      <c r="G154" s="33" t="str">
        <f>all!G155</f>
        <v>n.a.</v>
      </c>
      <c r="H154" s="33">
        <f>all!H155</f>
        <v>474879.50077080401</v>
      </c>
      <c r="I154" s="33">
        <f>all!I155</f>
        <v>76.433220134547099</v>
      </c>
      <c r="J154" s="33">
        <f>all!J155</f>
        <v>681.05222632591199</v>
      </c>
      <c r="K154" s="33">
        <f>all!K155</f>
        <v>306.98341495217198</v>
      </c>
      <c r="L154" s="33">
        <f>all!L155</f>
        <v>3.6526205978314299</v>
      </c>
      <c r="M154" s="33" t="str">
        <f>all!M155</f>
        <v>n.a.</v>
      </c>
      <c r="N154" s="33" t="str">
        <f>all!N155</f>
        <v>n.a.</v>
      </c>
      <c r="O154" s="33">
        <f>all!O155</f>
        <v>15.587031409151701</v>
      </c>
      <c r="P154" s="33">
        <f>all!P155</f>
        <v>475.622621281904</v>
      </c>
      <c r="Q154" s="33">
        <f>all!Q155</f>
        <v>5.0964341400695702E-2</v>
      </c>
      <c r="R154" s="33">
        <f>all!R155</f>
        <v>0.15123026733352701</v>
      </c>
      <c r="S154" s="33" t="str">
        <f>all!S155</f>
        <v>n.a.</v>
      </c>
      <c r="T154" s="33" t="str">
        <f>all!T155</f>
        <v>n.a.</v>
      </c>
      <c r="U154" s="33">
        <f>all!U155</f>
        <v>0.31884152029367302</v>
      </c>
      <c r="V154" s="33">
        <f>all!V155</f>
        <v>5.5520950074033797</v>
      </c>
      <c r="W154" s="33">
        <f>all!W155</f>
        <v>2.8660887677485002E-2</v>
      </c>
      <c r="X154" s="33">
        <f>all!X155</f>
        <v>1.87637452358476E-2</v>
      </c>
      <c r="Y154" s="33">
        <f>all!Y155</f>
        <v>5.70401206814687</v>
      </c>
      <c r="Z154" s="33">
        <f>all!Z155</f>
        <v>0.228133357744289</v>
      </c>
      <c r="AA154" s="33">
        <f>all!AA155</f>
        <v>0.1122281334382873</v>
      </c>
      <c r="AB154" s="33">
        <f>all!AB155</f>
        <v>83.383873596260671</v>
      </c>
      <c r="AC154" s="33">
        <f>all!AC155</f>
        <v>3.9995244578506894E-2</v>
      </c>
      <c r="AD154" s="33">
        <f>all!AD155</f>
        <v>4.9036418884528867</v>
      </c>
      <c r="AE154" s="33">
        <f>all!AE155</f>
        <v>3.2895696943964566E-3</v>
      </c>
      <c r="AF154" s="33">
        <f>all!AF155</f>
        <v>5.5897763974622663E-2</v>
      </c>
      <c r="AG154" s="33">
        <f>all!AG155</f>
        <v>6.6678260200187878E-4</v>
      </c>
      <c r="AH154" s="33">
        <f>all!AH155</f>
        <v>8.9348235578423467E-3</v>
      </c>
      <c r="AI154" s="33">
        <f>all!AI155</f>
        <v>2.9847408933275448E-3</v>
      </c>
      <c r="AJ154" s="33">
        <f>all!AJ155</f>
        <v>6.2227212257269144</v>
      </c>
      <c r="AK154" s="33">
        <f>all!AK155</f>
        <v>2.4549201515803421E-4</v>
      </c>
      <c r="AL154" s="33">
        <f>all!AL155</f>
        <v>4.1715044810673842E-3</v>
      </c>
      <c r="AM154" s="33">
        <f>all!AM155</f>
        <v>6.6678260200187878E-4</v>
      </c>
      <c r="AN154" s="33"/>
      <c r="AO154" s="33"/>
      <c r="AP154" s="33" t="str">
        <f>all!AP155</f>
        <v>n.a.</v>
      </c>
      <c r="AQ154" s="33">
        <f>all!AQ155</f>
        <v>17.799356419352101</v>
      </c>
      <c r="AR154" s="33">
        <f>all!AR155</f>
        <v>5.10971294039076E-2</v>
      </c>
      <c r="AS154" s="33">
        <f>all!AS155</f>
        <v>0.279928271567919</v>
      </c>
      <c r="AT154" s="33">
        <f>all!AT155</f>
        <v>0.75379168818230802</v>
      </c>
      <c r="AU154" s="33">
        <f>all!AU155</f>
        <v>3.6526205978314299</v>
      </c>
      <c r="AV154" s="33" t="str">
        <f>all!AV155</f>
        <v>n.a.</v>
      </c>
      <c r="AW154" s="33" t="str">
        <f>all!AW155</f>
        <v>n.a.</v>
      </c>
      <c r="AX154" s="33">
        <f>all!AX155</f>
        <v>0.277250090789881</v>
      </c>
      <c r="AY154" s="33">
        <f>all!AY155</f>
        <v>4.6329238154577004</v>
      </c>
      <c r="AZ154" s="33">
        <f>all!AZ155</f>
        <v>5.0964341400695702E-2</v>
      </c>
      <c r="BA154" s="33">
        <f>all!BA155</f>
        <v>0.15123026733352701</v>
      </c>
      <c r="BB154" s="33" t="str">
        <f>all!BB155</f>
        <v>n.a.</v>
      </c>
      <c r="BC154" s="33" t="str">
        <f>all!BC155</f>
        <v>n.a.</v>
      </c>
      <c r="BD154" s="33">
        <f>all!BD155</f>
        <v>6.6855521077723606E-2</v>
      </c>
      <c r="BE154" s="33">
        <f>all!BE155</f>
        <v>0.29279649810026398</v>
      </c>
      <c r="BF154" s="33">
        <f>all!BF155</f>
        <v>2.8660887677485002E-2</v>
      </c>
      <c r="BG154" s="33">
        <f>all!BG155</f>
        <v>1.87637452358476E-2</v>
      </c>
      <c r="BH154" s="33">
        <f>all!BH155</f>
        <v>0.103968890104895</v>
      </c>
      <c r="BI154" s="33">
        <f>all!BI155</f>
        <v>0.228133357744289</v>
      </c>
      <c r="BJ154" s="33"/>
      <c r="BK154" s="33" t="str">
        <f>all!BK155</f>
        <v>n.a.</v>
      </c>
      <c r="BL154" s="33">
        <f>all!BL155</f>
        <v>57534.264390607001</v>
      </c>
      <c r="BM154" s="33">
        <f>all!BM155</f>
        <v>19.7383431276014</v>
      </c>
      <c r="BN154" s="33">
        <f>all!BN155</f>
        <v>227.117581989889</v>
      </c>
      <c r="BO154" s="33">
        <f>all!BO155</f>
        <v>302.55802747370802</v>
      </c>
      <c r="BP154" s="33">
        <f>all!BP155</f>
        <v>3.9260009502081998</v>
      </c>
      <c r="BQ154" s="33" t="str">
        <f>all!BQ155</f>
        <v>n.a.</v>
      </c>
      <c r="BR154" s="33" t="str">
        <f>all!BR155</f>
        <v>n.a.</v>
      </c>
      <c r="BS154" s="33">
        <f>all!BS155</f>
        <v>9.6558699523062206</v>
      </c>
      <c r="BT154" s="33">
        <f>all!BT155</f>
        <v>272.21182780480802</v>
      </c>
      <c r="BU154" s="33">
        <f>all!BU155</f>
        <v>3.3501033321018503E-2</v>
      </c>
      <c r="BV154" s="33">
        <f>all!BV155</f>
        <v>0.11844181073986</v>
      </c>
      <c r="BW154" s="33" t="str">
        <f>all!BW155</f>
        <v>n.a.</v>
      </c>
      <c r="BX154" s="33" t="str">
        <f>all!BX155</f>
        <v>n.a.</v>
      </c>
      <c r="BY154" s="33">
        <f>all!BY155</f>
        <v>0.197745332337465</v>
      </c>
      <c r="BZ154" s="33">
        <f>all!BZ155</f>
        <v>2.2222572968944001</v>
      </c>
      <c r="CA154" s="33">
        <f>all!CA155</f>
        <v>2.91303442077403E-2</v>
      </c>
      <c r="CB154" s="33">
        <f>all!CB155</f>
        <v>8.0859423783923804E-3</v>
      </c>
      <c r="CC154" s="33">
        <f>all!CC155</f>
        <v>3.6525385247623299</v>
      </c>
      <c r="CD154" s="33">
        <f>all!CD155</f>
        <v>0.168327834241111</v>
      </c>
      <c r="CE154" s="33"/>
      <c r="CF154" s="33" t="str">
        <f>all!CF155</f>
        <v>n.a.</v>
      </c>
      <c r="CG154" s="33">
        <f>all!CG155</f>
        <v>474879.50077080401</v>
      </c>
      <c r="CH154" s="33">
        <f>all!CH155</f>
        <v>76.433220134547099</v>
      </c>
      <c r="CI154" s="33">
        <f>all!CI155</f>
        <v>681.05222632591199</v>
      </c>
      <c r="CJ154" s="33">
        <f>all!CJ155</f>
        <v>306.98341495217198</v>
      </c>
      <c r="CK154" s="33">
        <f>all!CK155</f>
        <v>3.6526205978314299</v>
      </c>
      <c r="CL154" s="33" t="str">
        <f>all!CL155</f>
        <v>n.a.</v>
      </c>
      <c r="CM154" s="33" t="str">
        <f>all!CM155</f>
        <v>n.a.</v>
      </c>
      <c r="CN154" s="33">
        <f>all!CN155</f>
        <v>15.587031409151701</v>
      </c>
      <c r="CO154" s="33">
        <f>all!CO155</f>
        <v>475.622621281904</v>
      </c>
      <c r="CP154" s="33">
        <f>all!CP155</f>
        <v>5.0964341400695702E-2</v>
      </c>
      <c r="CQ154" s="33">
        <f>all!CQ155</f>
        <v>0.15123026733352701</v>
      </c>
      <c r="CR154" s="33" t="str">
        <f>all!CR155</f>
        <v>n.a.</v>
      </c>
      <c r="CS154" s="33" t="str">
        <f>all!CS155</f>
        <v>n.a.</v>
      </c>
      <c r="CT154" s="33">
        <f>all!CT155</f>
        <v>0.31884152029367302</v>
      </c>
      <c r="CU154" s="33">
        <f>all!CU155</f>
        <v>5.5520950074033797</v>
      </c>
      <c r="CV154" s="33">
        <f>all!CV155</f>
        <v>2.8660887677485002E-2</v>
      </c>
      <c r="CW154" s="33">
        <f>all!CW155</f>
        <v>1.87637452358476E-2</v>
      </c>
      <c r="CX154" s="33">
        <f>all!CX155</f>
        <v>5.70401206814687</v>
      </c>
      <c r="CY154" s="33">
        <f>all!CY155</f>
        <v>0.228133357744289</v>
      </c>
      <c r="CZ154" s="33"/>
      <c r="DA154" s="33" t="str">
        <f>all!DA155</f>
        <v>n.a.</v>
      </c>
      <c r="DB154" s="33">
        <f>all!DB155</f>
        <v>8503.5276348966599</v>
      </c>
      <c r="DC154" s="33">
        <f>all!DC155</f>
        <v>1.2969467148321676</v>
      </c>
      <c r="DD154" s="33">
        <f>all!DD155</f>
        <v>11.603557236859887</v>
      </c>
      <c r="DE154" s="33">
        <f>all!DE155</f>
        <v>4.8308849487327601</v>
      </c>
      <c r="DF154" s="33">
        <f>all!DF155</f>
        <v>5.5859008989622726E-2</v>
      </c>
      <c r="DG154" s="33" t="str">
        <f>all!DG155</f>
        <v>n.a.</v>
      </c>
      <c r="DH154" s="33" t="str">
        <f>all!DH155</f>
        <v>n.a.</v>
      </c>
      <c r="DI154" s="33">
        <f>all!DI155</f>
        <v>0.20804456137017496</v>
      </c>
      <c r="DJ154" s="33">
        <f>all!DJ155</f>
        <v>6.0235894285955425</v>
      </c>
      <c r="DK154" s="33">
        <f>all!DK155</f>
        <v>4.7246863673163826E-4</v>
      </c>
      <c r="DL154" s="33">
        <f>all!DL155</f>
        <v>1.3453333511269094E-3</v>
      </c>
      <c r="DM154" s="33" t="str">
        <f>all!DM155</f>
        <v>n.a.</v>
      </c>
      <c r="DN154" s="33" t="str">
        <f>all!DN155</f>
        <v>n.a.</v>
      </c>
      <c r="DO154" s="33">
        <f>all!DO155</f>
        <v>2.6186064413080898E-3</v>
      </c>
      <c r="DP154" s="33">
        <f>all!DP155</f>
        <v>4.3511716358960659E-2</v>
      </c>
      <c r="DQ154" s="33">
        <f>all!DQ155</f>
        <v>1.4551144688011746E-4</v>
      </c>
      <c r="DR154" s="33">
        <f>all!DR155</f>
        <v>9.1806645825992641E-5</v>
      </c>
      <c r="DS154" s="33">
        <f>all!DS155</f>
        <v>2.7529015772909605E-2</v>
      </c>
      <c r="DT154" s="33">
        <f>all!DT155</f>
        <v>1.0916496455039895E-3</v>
      </c>
      <c r="DU154" s="33"/>
      <c r="DV154" s="33" t="str">
        <f>all!DV155</f>
        <v>n.a.</v>
      </c>
      <c r="DW154" s="33">
        <f>all!DW155</f>
        <v>99.705385097976304</v>
      </c>
      <c r="DX154" s="33">
        <f>all!DX155</f>
        <v>1.5206932605619505E-2</v>
      </c>
      <c r="DY154" s="33">
        <f>all!DY155</f>
        <v>0.13605378761394296</v>
      </c>
      <c r="DZ154" s="33">
        <f>all!DZ155</f>
        <v>5.66429915745515E-2</v>
      </c>
      <c r="EA154" s="33">
        <f>all!EA155</f>
        <v>6.5495688867357195E-4</v>
      </c>
      <c r="EB154" s="33" t="str">
        <f>all!EB155</f>
        <v>n.a.</v>
      </c>
      <c r="EC154" s="33" t="str">
        <f>all!EC155</f>
        <v>n.a.</v>
      </c>
      <c r="ED154" s="33">
        <f>all!ED155</f>
        <v>2.4393597574525836E-3</v>
      </c>
      <c r="EE154" s="33">
        <f>all!EE155</f>
        <v>7.0627665298052075E-2</v>
      </c>
      <c r="EF154" s="33">
        <f>all!EF155</f>
        <v>5.5397794179822576E-6</v>
      </c>
      <c r="EG154" s="33">
        <f>all!EG155</f>
        <v>1.5774274585619032E-5</v>
      </c>
      <c r="EH154" s="33" t="str">
        <f>all!EH155</f>
        <v>n.a.</v>
      </c>
      <c r="EI154" s="33" t="str">
        <f>all!EI155</f>
        <v>n.a.</v>
      </c>
      <c r="EJ154" s="33">
        <f>all!EJ155</f>
        <v>3.0703629700597466E-5</v>
      </c>
      <c r="EK154" s="33">
        <f>all!EK155</f>
        <v>5.101826703120734E-4</v>
      </c>
      <c r="EL154" s="33">
        <f>all!EL155</f>
        <v>1.7061477859855451E-6</v>
      </c>
      <c r="EM154" s="33">
        <f>all!EM155</f>
        <v>1.0764493713255694E-6</v>
      </c>
      <c r="EN154" s="33">
        <f>all!EN155</f>
        <v>3.2278264231684037E-4</v>
      </c>
      <c r="EO154" s="33">
        <f>all!EO155</f>
        <v>1.2799787684628054E-5</v>
      </c>
      <c r="EP154" s="33"/>
      <c r="EQ154" s="33">
        <f>all!EQ155</f>
        <v>199.41077019595261</v>
      </c>
    </row>
    <row r="155" spans="1:159" s="3" customFormat="1">
      <c r="A155" s="33" t="str">
        <f>all!A156</f>
        <v xml:space="preserve">LM64_X_py1 </v>
      </c>
      <c r="B155" s="33" t="str">
        <f>all!B156</f>
        <v>Fakos</v>
      </c>
      <c r="C155" s="33" t="str">
        <f>all!C156</f>
        <v>porphyry</v>
      </c>
      <c r="D155" s="33" t="str">
        <f>all!D156</f>
        <v>sercicitic</v>
      </c>
      <c r="E155" s="33" t="str">
        <f>all!E156</f>
        <v>pyrite</v>
      </c>
      <c r="F155" s="33">
        <f>all!F156</f>
        <v>0</v>
      </c>
      <c r="G155" s="33" t="str">
        <f>all!G156</f>
        <v>n.a.</v>
      </c>
      <c r="H155" s="33">
        <f>all!H156</f>
        <v>474007.34049198002</v>
      </c>
      <c r="I155" s="33">
        <f>all!I156</f>
        <v>108.601746838895</v>
      </c>
      <c r="J155" s="33">
        <f>all!J156</f>
        <v>279.195082079249</v>
      </c>
      <c r="K155" s="33">
        <f>all!K156</f>
        <v>1.0298573524819099</v>
      </c>
      <c r="L155" s="33">
        <f>all!L156</f>
        <v>5.4446558746542504</v>
      </c>
      <c r="M155" s="33" t="str">
        <f>all!M156</f>
        <v>n.a.</v>
      </c>
      <c r="N155" s="33" t="str">
        <f>all!N156</f>
        <v>n.a.</v>
      </c>
      <c r="O155" s="33">
        <f>all!O156</f>
        <v>1.35443001163628</v>
      </c>
      <c r="P155" s="33">
        <f>all!P156</f>
        <v>173.18031563637999</v>
      </c>
      <c r="Q155" s="33">
        <f>all!Q156</f>
        <v>4.2740849214956203E-2</v>
      </c>
      <c r="R155" s="33">
        <f>all!R156</f>
        <v>0.164076527335907</v>
      </c>
      <c r="S155" s="33" t="str">
        <f>all!S156</f>
        <v>n.a.</v>
      </c>
      <c r="T155" s="33" t="str">
        <f>all!T156</f>
        <v>n.a.</v>
      </c>
      <c r="U155" s="33">
        <f>all!U156</f>
        <v>0.20588803437939401</v>
      </c>
      <c r="V155" s="33">
        <f>all!V156</f>
        <v>3.8119479251513702</v>
      </c>
      <c r="W155" s="33">
        <f>all!W156</f>
        <v>2.0182798451632799E-2</v>
      </c>
      <c r="X155" s="33">
        <f>all!X156</f>
        <v>1.1389426455712601E-2</v>
      </c>
      <c r="Y155" s="33">
        <f>all!Y156</f>
        <v>0.78936372491579598</v>
      </c>
      <c r="Z155" s="33">
        <f>all!Z156</f>
        <v>0.14091734742631301</v>
      </c>
      <c r="AA155" s="33">
        <f>all!AA156</f>
        <v>0.38898158961148388</v>
      </c>
      <c r="AB155" s="33">
        <f>all!AB156</f>
        <v>219.3922904866875</v>
      </c>
      <c r="AC155" s="33">
        <f>all!AC156</f>
        <v>0.17852017134603584</v>
      </c>
      <c r="AD155" s="33">
        <f>all!AD156</f>
        <v>80.182619925627449</v>
      </c>
      <c r="AE155" s="33">
        <f>all!AE156</f>
        <v>1.4428616487193591E-2</v>
      </c>
      <c r="AF155" s="33">
        <f>all!AF156</f>
        <v>0.26082783877781662</v>
      </c>
      <c r="AG155" s="33">
        <f>all!AG156</f>
        <v>3.935558170934397E-4</v>
      </c>
      <c r="AH155" s="33">
        <f>all!AH156</f>
        <v>5.4145950549622117E-2</v>
      </c>
      <c r="AI155" s="33">
        <f>all!AI156</f>
        <v>1.2975605966574048E-3</v>
      </c>
      <c r="AJ155" s="33">
        <f>all!AJ156</f>
        <v>1.5946365567515586</v>
      </c>
      <c r="AK155" s="33">
        <f>all!AK156</f>
        <v>1.0487332650927078E-4</v>
      </c>
      <c r="AL155" s="33">
        <f>all!AL156</f>
        <v>1.8958077597482676E-3</v>
      </c>
      <c r="AM155" s="33">
        <f>all!AM156</f>
        <v>3.935558170934397E-4</v>
      </c>
      <c r="AN155" s="33"/>
      <c r="AO155" s="33"/>
      <c r="AP155" s="33" t="str">
        <f>all!AP156</f>
        <v>n.a.</v>
      </c>
      <c r="AQ155" s="33">
        <f>all!AQ156</f>
        <v>24.653173470028499</v>
      </c>
      <c r="AR155" s="33">
        <f>all!AR156</f>
        <v>5.3366591082141299E-2</v>
      </c>
      <c r="AS155" s="33">
        <f>all!AS156</f>
        <v>0.39314160242706803</v>
      </c>
      <c r="AT155" s="33">
        <f>all!AT156</f>
        <v>1.01044318458688</v>
      </c>
      <c r="AU155" s="33">
        <f>all!AU156</f>
        <v>5.4446558746542504</v>
      </c>
      <c r="AV155" s="33" t="str">
        <f>all!AV156</f>
        <v>n.a.</v>
      </c>
      <c r="AW155" s="33" t="str">
        <f>all!AW156</f>
        <v>n.a.</v>
      </c>
      <c r="AX155" s="33">
        <f>all!AX156</f>
        <v>0.28907231763658803</v>
      </c>
      <c r="AY155" s="33">
        <f>all!AY156</f>
        <v>2.0249642315664902</v>
      </c>
      <c r="AZ155" s="33">
        <f>all!AZ156</f>
        <v>4.2740849214956203E-2</v>
      </c>
      <c r="BA155" s="33">
        <f>all!BA156</f>
        <v>0.164076527335907</v>
      </c>
      <c r="BB155" s="33" t="str">
        <f>all!BB156</f>
        <v>n.a.</v>
      </c>
      <c r="BC155" s="33" t="str">
        <f>all!BC156</f>
        <v>n.a.</v>
      </c>
      <c r="BD155" s="33">
        <f>all!BD156</f>
        <v>7.7349258364733803E-2</v>
      </c>
      <c r="BE155" s="33">
        <f>all!BE156</f>
        <v>0.31286184754576701</v>
      </c>
      <c r="BF155" s="33">
        <f>all!BF156</f>
        <v>2.0182798451632799E-2</v>
      </c>
      <c r="BG155" s="33">
        <f>all!BG156</f>
        <v>1.1389426455712601E-2</v>
      </c>
      <c r="BH155" s="33">
        <f>all!BH156</f>
        <v>7.5330031751421903E-2</v>
      </c>
      <c r="BI155" s="33">
        <f>all!BI156</f>
        <v>7.12258270888853E-3</v>
      </c>
      <c r="BJ155" s="33"/>
      <c r="BK155" s="33" t="str">
        <f>all!BK156</f>
        <v>n.a.</v>
      </c>
      <c r="BL155" s="33">
        <f>all!BL156</f>
        <v>47326.848333910799</v>
      </c>
      <c r="BM155" s="33">
        <f>all!BM156</f>
        <v>37.350524293457902</v>
      </c>
      <c r="BN155" s="33">
        <f>all!BN156</f>
        <v>68.480035085234206</v>
      </c>
      <c r="BO155" s="33">
        <f>all!BO156</f>
        <v>0.61355382742754605</v>
      </c>
      <c r="BP155" s="33">
        <f>all!BP156</f>
        <v>2.2519659365422</v>
      </c>
      <c r="BQ155" s="33" t="str">
        <f>all!BQ156</f>
        <v>n.a.</v>
      </c>
      <c r="BR155" s="33" t="str">
        <f>all!BR156</f>
        <v>n.a.</v>
      </c>
      <c r="BS155" s="33">
        <f>all!BS156</f>
        <v>0.84071197079862603</v>
      </c>
      <c r="BT155" s="33">
        <f>all!BT156</f>
        <v>19.4676578968262</v>
      </c>
      <c r="BU155" s="33">
        <f>all!BU156</f>
        <v>2.8187591604019201E-2</v>
      </c>
      <c r="BV155" s="33">
        <f>all!BV156</f>
        <v>0.166693113591002</v>
      </c>
      <c r="BW155" s="33" t="str">
        <f>all!BW156</f>
        <v>n.a.</v>
      </c>
      <c r="BX155" s="33" t="str">
        <f>all!BX156</f>
        <v>n.a.</v>
      </c>
      <c r="BY155" s="33">
        <f>all!BY156</f>
        <v>0.108867401826466</v>
      </c>
      <c r="BZ155" s="33">
        <f>all!BZ156</f>
        <v>1.6721758414982599</v>
      </c>
      <c r="CA155" s="33">
        <f>all!CA156</f>
        <v>1.2078899356283399E-2</v>
      </c>
      <c r="CB155" s="33">
        <f>all!CB156</f>
        <v>9.9364593111230404E-3</v>
      </c>
      <c r="CC155" s="33">
        <f>all!CC156</f>
        <v>0.55242250650494096</v>
      </c>
      <c r="CD155" s="33">
        <f>all!CD156</f>
        <v>9.9437517005659601E-2</v>
      </c>
      <c r="CE155" s="33"/>
      <c r="CF155" s="33" t="str">
        <f>all!CF156</f>
        <v>n.a.</v>
      </c>
      <c r="CG155" s="33">
        <f>all!CG156</f>
        <v>474007.34049198002</v>
      </c>
      <c r="CH155" s="33">
        <f>all!CH156</f>
        <v>108.601746838895</v>
      </c>
      <c r="CI155" s="33">
        <f>all!CI156</f>
        <v>279.195082079249</v>
      </c>
      <c r="CJ155" s="33">
        <f>all!CJ156</f>
        <v>1.0298573524819099</v>
      </c>
      <c r="CK155" s="33">
        <f>all!CK156</f>
        <v>5.4446558746542504</v>
      </c>
      <c r="CL155" s="33" t="str">
        <f>all!CL156</f>
        <v>n.a.</v>
      </c>
      <c r="CM155" s="33" t="str">
        <f>all!CM156</f>
        <v>n.a.</v>
      </c>
      <c r="CN155" s="33">
        <f>all!CN156</f>
        <v>1.35443001163628</v>
      </c>
      <c r="CO155" s="33">
        <f>all!CO156</f>
        <v>173.18031563637999</v>
      </c>
      <c r="CP155" s="33">
        <f>all!CP156</f>
        <v>4.2740849214956203E-2</v>
      </c>
      <c r="CQ155" s="33">
        <f>all!CQ156</f>
        <v>0.164076527335907</v>
      </c>
      <c r="CR155" s="33" t="str">
        <f>all!CR156</f>
        <v>n.a.</v>
      </c>
      <c r="CS155" s="33" t="str">
        <f>all!CS156</f>
        <v>n.a.</v>
      </c>
      <c r="CT155" s="33">
        <f>all!CT156</f>
        <v>0.20588803437939401</v>
      </c>
      <c r="CU155" s="33">
        <f>all!CU156</f>
        <v>3.8119479251513702</v>
      </c>
      <c r="CV155" s="33">
        <f>all!CV156</f>
        <v>2.0182798451632799E-2</v>
      </c>
      <c r="CW155" s="33">
        <f>all!CW156</f>
        <v>1.1389426455712601E-2</v>
      </c>
      <c r="CX155" s="33">
        <f>all!CX156</f>
        <v>0.78936372491579598</v>
      </c>
      <c r="CY155" s="33">
        <f>all!CY156</f>
        <v>0.14091734742631301</v>
      </c>
      <c r="CZ155" s="33"/>
      <c r="DA155" s="33" t="str">
        <f>all!DA156</f>
        <v>n.a.</v>
      </c>
      <c r="DB155" s="33">
        <f>all!DB156</f>
        <v>8487.9101171453131</v>
      </c>
      <c r="DC155" s="33">
        <f>all!DC156</f>
        <v>1.8427939911441258</v>
      </c>
      <c r="DD155" s="33">
        <f>all!DD156</f>
        <v>4.7568394756352337</v>
      </c>
      <c r="DE155" s="33">
        <f>all!DE156</f>
        <v>1.6206485891824975E-2</v>
      </c>
      <c r="DF155" s="33">
        <f>all!DF156</f>
        <v>8.3264350430558964E-2</v>
      </c>
      <c r="DG155" s="33" t="str">
        <f>all!DG156</f>
        <v>n.a.</v>
      </c>
      <c r="DH155" s="33" t="str">
        <f>all!DH156</f>
        <v>n.a.</v>
      </c>
      <c r="DI155" s="33">
        <f>all!DI156</f>
        <v>1.8077964320520116E-2</v>
      </c>
      <c r="DJ155" s="33">
        <f>all!DJ156</f>
        <v>2.1932664087687437</v>
      </c>
      <c r="DK155" s="33">
        <f>all!DK156</f>
        <v>3.9623215382250009E-4</v>
      </c>
      <c r="DL155" s="33">
        <f>all!DL156</f>
        <v>1.459612736617475E-3</v>
      </c>
      <c r="DM155" s="33" t="str">
        <f>all!DM156</f>
        <v>n.a.</v>
      </c>
      <c r="DN155" s="33" t="str">
        <f>all!DN156</f>
        <v>n.a.</v>
      </c>
      <c r="DO155" s="33">
        <f>all!DO156</f>
        <v>1.6909332652709757E-3</v>
      </c>
      <c r="DP155" s="33">
        <f>all!DP156</f>
        <v>2.9874200040371241E-2</v>
      </c>
      <c r="DQ155" s="33">
        <f>all!DQ156</f>
        <v>1.024681523417697E-4</v>
      </c>
      <c r="DR155" s="33">
        <f>all!DR156</f>
        <v>5.5725817401483392E-5</v>
      </c>
      <c r="DS155" s="33">
        <f>all!DS156</f>
        <v>3.8096704870453474E-3</v>
      </c>
      <c r="DT155" s="33">
        <f>all!DT156</f>
        <v>6.7430898262465123E-4</v>
      </c>
      <c r="DU155" s="33"/>
      <c r="DV155" s="33" t="str">
        <f>all!DV156</f>
        <v>n.a.</v>
      </c>
      <c r="DW155" s="33">
        <f>all!DW156</f>
        <v>99.882564838675464</v>
      </c>
      <c r="DX155" s="33">
        <f>all!DX156</f>
        <v>2.1685313317935967E-2</v>
      </c>
      <c r="DY155" s="33">
        <f>all!DY156</f>
        <v>5.5976715209621372E-2</v>
      </c>
      <c r="DZ155" s="33">
        <f>all!DZ156</f>
        <v>1.9071188968265254E-4</v>
      </c>
      <c r="EA155" s="33">
        <f>all!EA156</f>
        <v>9.7982386310042501E-4</v>
      </c>
      <c r="EB155" s="33" t="str">
        <f>all!EB156</f>
        <v>n.a.</v>
      </c>
      <c r="EC155" s="33" t="str">
        <f>all!EC156</f>
        <v>n.a.</v>
      </c>
      <c r="ED155" s="33">
        <f>all!ED156</f>
        <v>2.1273475077783965E-4</v>
      </c>
      <c r="EE155" s="33">
        <f>all!EE156</f>
        <v>2.5809542191053629E-2</v>
      </c>
      <c r="EF155" s="33">
        <f>all!EF156</f>
        <v>4.6627124049535151E-6</v>
      </c>
      <c r="EG155" s="33">
        <f>all!EG156</f>
        <v>1.7176179034938235E-5</v>
      </c>
      <c r="EH155" s="33" t="str">
        <f>all!EH156</f>
        <v>n.a.</v>
      </c>
      <c r="EI155" s="33" t="str">
        <f>all!EI156</f>
        <v>n.a.</v>
      </c>
      <c r="EJ155" s="33">
        <f>all!EJ156</f>
        <v>1.9898272858137284E-5</v>
      </c>
      <c r="EK155" s="33">
        <f>all!EK156</f>
        <v>3.5154845908517962E-4</v>
      </c>
      <c r="EL155" s="33">
        <f>all!EL156</f>
        <v>1.2058070513143333E-6</v>
      </c>
      <c r="EM155" s="33">
        <f>all!EM156</f>
        <v>6.5576066345809115E-7</v>
      </c>
      <c r="EN155" s="33">
        <f>all!EN156</f>
        <v>4.4830783335895304E-5</v>
      </c>
      <c r="EO155" s="33">
        <f>all!EO156</f>
        <v>7.9350169533793312E-6</v>
      </c>
      <c r="EP155" s="33"/>
      <c r="EQ155" s="33">
        <f>all!EQ156</f>
        <v>199.76512967735093</v>
      </c>
    </row>
    <row r="156" spans="1:159" s="3" customFormat="1">
      <c r="A156" s="33" t="str">
        <f>all!A157</f>
        <v xml:space="preserve">LM64_X_py6 </v>
      </c>
      <c r="B156" s="33" t="str">
        <f>all!B157</f>
        <v>Fakos</v>
      </c>
      <c r="C156" s="33" t="str">
        <f>all!C157</f>
        <v>porphyry</v>
      </c>
      <c r="D156" s="33" t="str">
        <f>all!D157</f>
        <v>sercicitic</v>
      </c>
      <c r="E156" s="33" t="str">
        <f>all!E157</f>
        <v>pyrite</v>
      </c>
      <c r="F156" s="33">
        <f>all!F157</f>
        <v>0</v>
      </c>
      <c r="G156" s="33" t="str">
        <f>all!G157</f>
        <v>n.a.</v>
      </c>
      <c r="H156" s="33">
        <f>all!H157</f>
        <v>507163.55525019602</v>
      </c>
      <c r="I156" s="33">
        <f>all!I157</f>
        <v>120.475114660675</v>
      </c>
      <c r="J156" s="33">
        <f>all!J157</f>
        <v>317.04831289028101</v>
      </c>
      <c r="K156" s="33">
        <f>all!K157</f>
        <v>5.8177631951430904</v>
      </c>
      <c r="L156" s="33">
        <f>all!L157</f>
        <v>3.6923103365195602</v>
      </c>
      <c r="M156" s="33" t="str">
        <f>all!M157</f>
        <v>n.a.</v>
      </c>
      <c r="N156" s="33" t="str">
        <f>all!N157</f>
        <v>n.a.</v>
      </c>
      <c r="O156" s="33">
        <f>all!O157</f>
        <v>6.9031835826703798</v>
      </c>
      <c r="P156" s="33">
        <f>all!P157</f>
        <v>175.02817807858099</v>
      </c>
      <c r="Q156" s="33">
        <f>all!Q157</f>
        <v>0.23680815134327801</v>
      </c>
      <c r="R156" s="33">
        <f>all!R157</f>
        <v>0.18673509799606899</v>
      </c>
      <c r="S156" s="33" t="str">
        <f>all!S157</f>
        <v>n.a.</v>
      </c>
      <c r="T156" s="33" t="str">
        <f>all!T157</f>
        <v>n.a.</v>
      </c>
      <c r="U156" s="33">
        <f>all!U157</f>
        <v>1.41528259205292</v>
      </c>
      <c r="V156" s="33">
        <f>all!V157</f>
        <v>24.638673396133299</v>
      </c>
      <c r="W156" s="33">
        <f>all!W157</f>
        <v>0.21213975270909699</v>
      </c>
      <c r="X156" s="33">
        <f>all!X157</f>
        <v>1.4782669486278001E-2</v>
      </c>
      <c r="Y156" s="33">
        <f>all!Y157</f>
        <v>8.6548964271093194</v>
      </c>
      <c r="Z156" s="33">
        <f>all!Z157</f>
        <v>0.67282159444962697</v>
      </c>
      <c r="AA156" s="33">
        <f>all!AA157</f>
        <v>0.37998976737140722</v>
      </c>
      <c r="AB156" s="33">
        <f>all!AB157</f>
        <v>20.223023990252337</v>
      </c>
      <c r="AC156" s="33">
        <f>all!AC157</f>
        <v>7.7738838369247262E-2</v>
      </c>
      <c r="AD156" s="33">
        <f>all!AD157</f>
        <v>17.452109337366231</v>
      </c>
      <c r="AE156" s="33">
        <f>all!AE157</f>
        <v>1.7080122923221761E-3</v>
      </c>
      <c r="AF156" s="33">
        <f>all!AF157</f>
        <v>0.16352392012686573</v>
      </c>
      <c r="AG156" s="33">
        <f>all!AG157</f>
        <v>1.9656188085835119E-3</v>
      </c>
      <c r="AH156" s="33">
        <f>all!AH157</f>
        <v>2.7361176801785302E-2</v>
      </c>
      <c r="AI156" s="33">
        <f>all!AI157</f>
        <v>5.5847350412960147E-3</v>
      </c>
      <c r="AJ156" s="33">
        <f>all!AJ157</f>
        <v>1.4528160323528871</v>
      </c>
      <c r="AK156" s="33">
        <f>all!AK157</f>
        <v>1.2270309538956844E-4</v>
      </c>
      <c r="AL156" s="33">
        <f>all!AL157</f>
        <v>1.1747509815941189E-2</v>
      </c>
      <c r="AM156" s="33">
        <f>all!AM157</f>
        <v>1.9656188085835119E-3</v>
      </c>
      <c r="AN156" s="33"/>
      <c r="AO156" s="33"/>
      <c r="AP156" s="33" t="str">
        <f>all!AP157</f>
        <v>n.a.</v>
      </c>
      <c r="AQ156" s="33">
        <f>all!AQ157</f>
        <v>33.383847194771199</v>
      </c>
      <c r="AR156" s="33">
        <f>all!AR157</f>
        <v>3.9461475338797701E-2</v>
      </c>
      <c r="AS156" s="33">
        <f>all!AS157</f>
        <v>0.35703618892573502</v>
      </c>
      <c r="AT156" s="33">
        <f>all!AT157</f>
        <v>0.58935960732592996</v>
      </c>
      <c r="AU156" s="33">
        <f>all!AU157</f>
        <v>3.6923103365195602</v>
      </c>
      <c r="AV156" s="33" t="str">
        <f>all!AV157</f>
        <v>n.a.</v>
      </c>
      <c r="AW156" s="33" t="str">
        <f>all!AW157</f>
        <v>n.a.</v>
      </c>
      <c r="AX156" s="33">
        <f>all!AX157</f>
        <v>0.35881360690793601</v>
      </c>
      <c r="AY156" s="33">
        <f>all!AY157</f>
        <v>2.0752945235359701</v>
      </c>
      <c r="AZ156" s="33">
        <f>all!AZ157</f>
        <v>5.3309476199373998E-2</v>
      </c>
      <c r="BA156" s="33">
        <f>all!BA157</f>
        <v>0.15115741505072899</v>
      </c>
      <c r="BB156" s="33" t="str">
        <f>all!BB157</f>
        <v>n.a.</v>
      </c>
      <c r="BC156" s="33" t="str">
        <f>all!BC157</f>
        <v>n.a.</v>
      </c>
      <c r="BD156" s="33">
        <f>all!BD157</f>
        <v>8.6525932532073704E-2</v>
      </c>
      <c r="BE156" s="33">
        <f>all!BE157</f>
        <v>0.42262082945983198</v>
      </c>
      <c r="BF156" s="33">
        <f>all!BF157</f>
        <v>2.20178500541666E-2</v>
      </c>
      <c r="BG156" s="33">
        <f>all!BG157</f>
        <v>1.4782669486278001E-2</v>
      </c>
      <c r="BH156" s="33">
        <f>all!BH157</f>
        <v>9.2912244285251994E-2</v>
      </c>
      <c r="BI156" s="33">
        <f>all!BI157</f>
        <v>1.8038071108568799E-2</v>
      </c>
      <c r="BJ156" s="33"/>
      <c r="BK156" s="33" t="str">
        <f>all!BK157</f>
        <v>n.a.</v>
      </c>
      <c r="BL156" s="33">
        <f>all!BL157</f>
        <v>47112.847325866802</v>
      </c>
      <c r="BM156" s="33">
        <f>all!BM157</f>
        <v>29.811765626248501</v>
      </c>
      <c r="BN156" s="33">
        <f>all!BN157</f>
        <v>74.028615968212804</v>
      </c>
      <c r="BO156" s="33">
        <f>all!BO157</f>
        <v>3.1027874103788098</v>
      </c>
      <c r="BP156" s="33">
        <f>all!BP157</f>
        <v>2.6688393147943499</v>
      </c>
      <c r="BQ156" s="33" t="str">
        <f>all!BQ157</f>
        <v>n.a.</v>
      </c>
      <c r="BR156" s="33" t="str">
        <f>all!BR157</f>
        <v>n.a.</v>
      </c>
      <c r="BS156" s="33">
        <f>all!BS157</f>
        <v>2.0832777584903401</v>
      </c>
      <c r="BT156" s="33">
        <f>all!BT157</f>
        <v>49.051147279367598</v>
      </c>
      <c r="BU156" s="33">
        <f>all!BU157</f>
        <v>0.161253332558492</v>
      </c>
      <c r="BV156" s="33">
        <f>all!BV157</f>
        <v>0.160662061697773</v>
      </c>
      <c r="BW156" s="33" t="str">
        <f>all!BW157</f>
        <v>n.a.</v>
      </c>
      <c r="BX156" s="33" t="str">
        <f>all!BX157</f>
        <v>n.a.</v>
      </c>
      <c r="BY156" s="33">
        <f>all!BY157</f>
        <v>0.80616994339473003</v>
      </c>
      <c r="BZ156" s="33">
        <f>all!BZ157</f>
        <v>11.5107316455471</v>
      </c>
      <c r="CA156" s="33">
        <f>all!CA157</f>
        <v>0.168428653120096</v>
      </c>
      <c r="CB156" s="33">
        <f>all!CB157</f>
        <v>7.5944741460031301E-3</v>
      </c>
      <c r="CC156" s="33">
        <f>all!CC157</f>
        <v>5.2775525058596902</v>
      </c>
      <c r="CD156" s="33">
        <f>all!CD157</f>
        <v>0.37305775986364598</v>
      </c>
      <c r="CE156" s="33"/>
      <c r="CF156" s="33" t="str">
        <f>all!CF157</f>
        <v>n.a.</v>
      </c>
      <c r="CG156" s="33">
        <f>all!CG157</f>
        <v>507163.55525019602</v>
      </c>
      <c r="CH156" s="33">
        <f>all!CH157</f>
        <v>120.475114660675</v>
      </c>
      <c r="CI156" s="33">
        <f>all!CI157</f>
        <v>317.04831289028101</v>
      </c>
      <c r="CJ156" s="33">
        <f>all!CJ157</f>
        <v>5.8177631951430904</v>
      </c>
      <c r="CK156" s="33">
        <f>all!CK157</f>
        <v>3.6923103365195602</v>
      </c>
      <c r="CL156" s="33" t="str">
        <f>all!CL157</f>
        <v>n.a.</v>
      </c>
      <c r="CM156" s="33" t="str">
        <f>all!CM157</f>
        <v>n.a.</v>
      </c>
      <c r="CN156" s="33">
        <f>all!CN157</f>
        <v>6.9031835826703798</v>
      </c>
      <c r="CO156" s="33">
        <f>all!CO157</f>
        <v>175.02817807858099</v>
      </c>
      <c r="CP156" s="33">
        <f>all!CP157</f>
        <v>0.23680815134327801</v>
      </c>
      <c r="CQ156" s="33">
        <f>all!CQ157</f>
        <v>0.18673509799606899</v>
      </c>
      <c r="CR156" s="33" t="str">
        <f>all!CR157</f>
        <v>n.a.</v>
      </c>
      <c r="CS156" s="33" t="str">
        <f>all!CS157</f>
        <v>n.a.</v>
      </c>
      <c r="CT156" s="33">
        <f>all!CT157</f>
        <v>1.41528259205292</v>
      </c>
      <c r="CU156" s="33">
        <f>all!CU157</f>
        <v>24.638673396133299</v>
      </c>
      <c r="CV156" s="33">
        <f>all!CV157</f>
        <v>0.21213975270909699</v>
      </c>
      <c r="CW156" s="33">
        <f>all!CW157</f>
        <v>1.4782669486278001E-2</v>
      </c>
      <c r="CX156" s="33">
        <f>all!CX157</f>
        <v>8.6548964271093194</v>
      </c>
      <c r="CY156" s="33">
        <f>all!CY157</f>
        <v>0.67282159444962697</v>
      </c>
      <c r="CZ156" s="33"/>
      <c r="DA156" s="33" t="str">
        <f>all!DA157</f>
        <v>n.a.</v>
      </c>
      <c r="DB156" s="33">
        <f>all!DB157</f>
        <v>9081.628708930004</v>
      </c>
      <c r="DC156" s="33">
        <f>all!DC157</f>
        <v>2.044265620408785</v>
      </c>
      <c r="DD156" s="33">
        <f>all!DD157</f>
        <v>5.4017711172002478</v>
      </c>
      <c r="DE156" s="33">
        <f>all!DE157</f>
        <v>9.1551996902135307E-2</v>
      </c>
      <c r="DF156" s="33">
        <f>all!DF157</f>
        <v>5.6465978536772599E-2</v>
      </c>
      <c r="DG156" s="33" t="str">
        <f>all!DG157</f>
        <v>n.a.</v>
      </c>
      <c r="DH156" s="33" t="str">
        <f>all!DH157</f>
        <v>n.a.</v>
      </c>
      <c r="DI156" s="33">
        <f>all!DI157</f>
        <v>9.2138763489706302E-2</v>
      </c>
      <c r="DJ156" s="33">
        <f>all!DJ157</f>
        <v>2.2166689219678446</v>
      </c>
      <c r="DK156" s="33">
        <f>all!DK157</f>
        <v>2.1953472046745753E-3</v>
      </c>
      <c r="DL156" s="33">
        <f>all!DL157</f>
        <v>1.6611817170567736E-3</v>
      </c>
      <c r="DM156" s="33" t="str">
        <f>all!DM157</f>
        <v>n.a.</v>
      </c>
      <c r="DN156" s="33" t="str">
        <f>all!DN157</f>
        <v>n.a.</v>
      </c>
      <c r="DO156" s="33">
        <f>all!DO157</f>
        <v>1.1623542970211235E-2</v>
      </c>
      <c r="DP156" s="33">
        <f>all!DP157</f>
        <v>0.19309305169383464</v>
      </c>
      <c r="DQ156" s="33">
        <f>all!DQ157</f>
        <v>1.077034413757549E-3</v>
      </c>
      <c r="DR156" s="33">
        <f>all!DR157</f>
        <v>7.2328167155917339E-5</v>
      </c>
      <c r="DS156" s="33">
        <f>all!DS157</f>
        <v>4.1770735652072004E-2</v>
      </c>
      <c r="DT156" s="33">
        <f>all!DT157</f>
        <v>3.2195443153545181E-3</v>
      </c>
      <c r="DU156" s="33"/>
      <c r="DV156" s="33" t="str">
        <f>all!DV157</f>
        <v>n.a.</v>
      </c>
      <c r="DW156" s="33">
        <f>all!DW157</f>
        <v>99.876951516979972</v>
      </c>
      <c r="DX156" s="33">
        <f>all!DX157</f>
        <v>2.2482202785567642E-2</v>
      </c>
      <c r="DY156" s="33">
        <f>all!DY157</f>
        <v>5.9407012692329848E-2</v>
      </c>
      <c r="DZ156" s="33">
        <f>all!DZ157</f>
        <v>1.0068606247782405E-3</v>
      </c>
      <c r="EA156" s="33">
        <f>all!EA157</f>
        <v>6.209954162881133E-4</v>
      </c>
      <c r="EB156" s="33" t="str">
        <f>all!EB157</f>
        <v>n.a.</v>
      </c>
      <c r="EC156" s="33" t="str">
        <f>all!EC157</f>
        <v>n.a.</v>
      </c>
      <c r="ED156" s="33">
        <f>all!ED157</f>
        <v>1.0133137027334078E-3</v>
      </c>
      <c r="EE156" s="33">
        <f>all!EE157</f>
        <v>2.4378241122198805E-2</v>
      </c>
      <c r="EF156" s="33">
        <f>all!EF157</f>
        <v>2.4143751451610903E-5</v>
      </c>
      <c r="EG156" s="33">
        <f>all!EG157</f>
        <v>1.8269164170104117E-5</v>
      </c>
      <c r="EH156" s="33" t="str">
        <f>all!EH157</f>
        <v>n.a.</v>
      </c>
      <c r="EI156" s="33" t="str">
        <f>all!EI157</f>
        <v>n.a.</v>
      </c>
      <c r="EJ156" s="33">
        <f>all!EJ157</f>
        <v>1.278321405663479E-4</v>
      </c>
      <c r="EK156" s="33">
        <f>all!EK157</f>
        <v>2.1235778273259809E-3</v>
      </c>
      <c r="EL156" s="33">
        <f>all!EL157</f>
        <v>1.1844892295498354E-5</v>
      </c>
      <c r="EM156" s="33">
        <f>all!EM157</f>
        <v>7.9544287438664738E-7</v>
      </c>
      <c r="EN156" s="33">
        <f>all!EN157</f>
        <v>4.5938166745886696E-4</v>
      </c>
      <c r="EO156" s="33">
        <f>all!EO157</f>
        <v>3.5407555384337839E-5</v>
      </c>
      <c r="EP156" s="33"/>
      <c r="EQ156" s="33">
        <f>all!EQ157</f>
        <v>199.75390303395994</v>
      </c>
    </row>
    <row r="157" spans="1:159" s="3" customFormat="1">
      <c r="A157" s="33" t="str">
        <f>all!A158</f>
        <v xml:space="preserve">LM64_XII_py1 </v>
      </c>
      <c r="B157" s="33" t="str">
        <f>all!B158</f>
        <v>Fakos</v>
      </c>
      <c r="C157" s="33" t="str">
        <f>all!C158</f>
        <v>porphyry</v>
      </c>
      <c r="D157" s="33" t="str">
        <f>all!D158</f>
        <v>sercicitic</v>
      </c>
      <c r="E157" s="33" t="str">
        <f>all!E158</f>
        <v>pyrite</v>
      </c>
      <c r="F157" s="33">
        <f>all!F158</f>
        <v>0</v>
      </c>
      <c r="G157" s="33" t="str">
        <f>all!G158</f>
        <v>n.a.</v>
      </c>
      <c r="H157" s="33">
        <f>all!H158</f>
        <v>459699.431388403</v>
      </c>
      <c r="I157" s="33">
        <f>all!I158</f>
        <v>40.452782118352701</v>
      </c>
      <c r="J157" s="33">
        <f>all!J158</f>
        <v>214.03429304218301</v>
      </c>
      <c r="K157" s="33">
        <f>all!K158</f>
        <v>6.5464453179076996</v>
      </c>
      <c r="L157" s="33">
        <f>all!L158</f>
        <v>4.1652849559968397</v>
      </c>
      <c r="M157" s="33" t="str">
        <f>all!M158</f>
        <v>n.a.</v>
      </c>
      <c r="N157" s="33" t="str">
        <f>all!N158</f>
        <v>n.a.</v>
      </c>
      <c r="O157" s="33">
        <f>all!O158</f>
        <v>8.3019526591244297</v>
      </c>
      <c r="P157" s="33">
        <f>all!P158</f>
        <v>265.19748259198201</v>
      </c>
      <c r="Q157" s="33">
        <f>all!Q158</f>
        <v>1.1119650806327499</v>
      </c>
      <c r="R157" s="33">
        <f>all!R158</f>
        <v>0.17554354705811101</v>
      </c>
      <c r="S157" s="33" t="str">
        <f>all!S158</f>
        <v>n.a.</v>
      </c>
      <c r="T157" s="33" t="str">
        <f>all!T158</f>
        <v>n.a.</v>
      </c>
      <c r="U157" s="33">
        <f>all!U158</f>
        <v>0.155928402337147</v>
      </c>
      <c r="V157" s="33">
        <f>all!V158</f>
        <v>17.938790904367199</v>
      </c>
      <c r="W157" s="33">
        <f>all!W158</f>
        <v>0.52092055264686399</v>
      </c>
      <c r="X157" s="33">
        <f>all!X158</f>
        <v>1.6638002694560099E-2</v>
      </c>
      <c r="Y157" s="33">
        <f>all!Y158</f>
        <v>3.6528570050539599</v>
      </c>
      <c r="Z157" s="33">
        <f>all!Z158</f>
        <v>1.09572729432976</v>
      </c>
      <c r="AA157" s="33">
        <f>all!AA158</f>
        <v>0.18900140507100913</v>
      </c>
      <c r="AB157" s="33">
        <f>all!AB158</f>
        <v>72.600017527394158</v>
      </c>
      <c r="AC157" s="33">
        <f>all!AC158</f>
        <v>0.29996446420260953</v>
      </c>
      <c r="AD157" s="33">
        <f>all!AD158</f>
        <v>4.8726828228648413</v>
      </c>
      <c r="AE157" s="33">
        <f>all!AE158</f>
        <v>4.5547916799207758E-3</v>
      </c>
      <c r="AF157" s="33">
        <f>all!AF158</f>
        <v>4.2686697596267836E-2</v>
      </c>
      <c r="AG157" s="33">
        <f>all!AG158</f>
        <v>2.7487975422295401E-2</v>
      </c>
      <c r="AH157" s="33">
        <f>all!AH158</f>
        <v>0.30440969331519835</v>
      </c>
      <c r="AI157" s="33">
        <f>all!AI158</f>
        <v>2.7086574444348248E-2</v>
      </c>
      <c r="AJ157" s="33">
        <f>all!AJ158</f>
        <v>6.5557291415975731</v>
      </c>
      <c r="AK157" s="33">
        <f>all!AK158</f>
        <v>4.1129439863696636E-4</v>
      </c>
      <c r="AL157" s="33">
        <f>all!AL158</f>
        <v>3.8545779590868998E-3</v>
      </c>
      <c r="AM157" s="33">
        <f>all!AM158</f>
        <v>2.7487975422295401E-2</v>
      </c>
      <c r="AN157" s="33"/>
      <c r="AO157" s="33"/>
      <c r="AP157" s="33" t="str">
        <f>all!AP158</f>
        <v>n.a.</v>
      </c>
      <c r="AQ157" s="33">
        <f>all!AQ158</f>
        <v>17.911737859992801</v>
      </c>
      <c r="AR157" s="33">
        <f>all!AR158</f>
        <v>5.0418430757982101E-2</v>
      </c>
      <c r="AS157" s="33">
        <f>all!AS158</f>
        <v>0.28000043275474201</v>
      </c>
      <c r="AT157" s="33">
        <f>all!AT158</f>
        <v>0.61658442797412105</v>
      </c>
      <c r="AU157" s="33">
        <f>all!AU158</f>
        <v>4.1652849559968397</v>
      </c>
      <c r="AV157" s="33" t="str">
        <f>all!AV158</f>
        <v>n.a.</v>
      </c>
      <c r="AW157" s="33" t="str">
        <f>all!AW158</f>
        <v>n.a.</v>
      </c>
      <c r="AX157" s="33">
        <f>all!AX158</f>
        <v>0.18880967310324001</v>
      </c>
      <c r="AY157" s="33">
        <f>all!AY158</f>
        <v>2.31455392684326</v>
      </c>
      <c r="AZ157" s="33">
        <f>all!AZ158</f>
        <v>3.7682831389865501E-2</v>
      </c>
      <c r="BA157" s="33">
        <f>all!BA158</f>
        <v>0.17554354705811101</v>
      </c>
      <c r="BB157" s="33" t="str">
        <f>all!BB158</f>
        <v>n.a.</v>
      </c>
      <c r="BC157" s="33" t="str">
        <f>all!BC158</f>
        <v>n.a.</v>
      </c>
      <c r="BD157" s="33">
        <f>all!BD158</f>
        <v>5.8219123823712998E-2</v>
      </c>
      <c r="BE157" s="33">
        <f>all!BE158</f>
        <v>0.32814060006016599</v>
      </c>
      <c r="BF157" s="33">
        <f>all!BF158</f>
        <v>2.1247082499978399E-2</v>
      </c>
      <c r="BG157" s="33">
        <f>all!BG158</f>
        <v>1.6638002694560099E-2</v>
      </c>
      <c r="BH157" s="33">
        <f>all!BH158</f>
        <v>5.89279876428375E-2</v>
      </c>
      <c r="BI157" s="33">
        <f>all!BI158</f>
        <v>5.93184824562737E-3</v>
      </c>
      <c r="BJ157" s="33"/>
      <c r="BK157" s="33" t="str">
        <f>all!BK158</f>
        <v>n.a.</v>
      </c>
      <c r="BL157" s="33">
        <f>all!BL158</f>
        <v>29164.863603088801</v>
      </c>
      <c r="BM157" s="33">
        <f>all!BM158</f>
        <v>6.8077354587432604</v>
      </c>
      <c r="BN157" s="33">
        <f>all!BN158</f>
        <v>27.4125799712894</v>
      </c>
      <c r="BO157" s="33">
        <f>all!BO158</f>
        <v>1.8454837893053</v>
      </c>
      <c r="BP157" s="33">
        <f>all!BP158</f>
        <v>1.43395754655431</v>
      </c>
      <c r="BQ157" s="33" t="str">
        <f>all!BQ158</f>
        <v>n.a.</v>
      </c>
      <c r="BR157" s="33" t="str">
        <f>all!BR158</f>
        <v>n.a.</v>
      </c>
      <c r="BS157" s="33">
        <f>all!BS158</f>
        <v>1.14494943859788</v>
      </c>
      <c r="BT157" s="33">
        <f>all!BT158</f>
        <v>31.167992234163901</v>
      </c>
      <c r="BU157" s="33">
        <f>all!BU158</f>
        <v>0.54308868536871402</v>
      </c>
      <c r="BV157" s="33">
        <f>all!BV158</f>
        <v>7.3483854459644907E-2</v>
      </c>
      <c r="BW157" s="33" t="str">
        <f>all!BW158</f>
        <v>n.a.</v>
      </c>
      <c r="BX157" s="33" t="str">
        <f>all!BX158</f>
        <v>n.a.</v>
      </c>
      <c r="BY157" s="33">
        <f>all!BY158</f>
        <v>0.104493393650407</v>
      </c>
      <c r="BZ157" s="33">
        <f>all!BZ158</f>
        <v>4.05733409178002</v>
      </c>
      <c r="CA157" s="33">
        <f>all!CA158</f>
        <v>0.21950662844566601</v>
      </c>
      <c r="CB157" s="33">
        <f>all!CB158</f>
        <v>9.1127743191421404E-3</v>
      </c>
      <c r="CC157" s="33">
        <f>all!CC158</f>
        <v>2.0308408994238398</v>
      </c>
      <c r="CD157" s="33">
        <f>all!CD158</f>
        <v>0.35155001220995002</v>
      </c>
      <c r="CE157" s="33"/>
      <c r="CF157" s="33" t="str">
        <f>all!CF158</f>
        <v>n.a.</v>
      </c>
      <c r="CG157" s="33">
        <f>all!CG158</f>
        <v>459699.431388403</v>
      </c>
      <c r="CH157" s="33">
        <f>all!CH158</f>
        <v>40.452782118352701</v>
      </c>
      <c r="CI157" s="33">
        <f>all!CI158</f>
        <v>214.03429304218301</v>
      </c>
      <c r="CJ157" s="33">
        <f>all!CJ158</f>
        <v>6.5464453179076996</v>
      </c>
      <c r="CK157" s="33">
        <f>all!CK158</f>
        <v>4.1652849559968397</v>
      </c>
      <c r="CL157" s="33" t="str">
        <f>all!CL158</f>
        <v>n.a.</v>
      </c>
      <c r="CM157" s="33" t="str">
        <f>all!CM158</f>
        <v>n.a.</v>
      </c>
      <c r="CN157" s="33">
        <f>all!CN158</f>
        <v>8.3019526591244297</v>
      </c>
      <c r="CO157" s="33">
        <f>all!CO158</f>
        <v>265.19748259198201</v>
      </c>
      <c r="CP157" s="33">
        <f>all!CP158</f>
        <v>1.1119650806327499</v>
      </c>
      <c r="CQ157" s="33">
        <f>all!CQ158</f>
        <v>0.17554354705811101</v>
      </c>
      <c r="CR157" s="33" t="str">
        <f>all!CR158</f>
        <v>n.a.</v>
      </c>
      <c r="CS157" s="33" t="str">
        <f>all!CS158</f>
        <v>n.a.</v>
      </c>
      <c r="CT157" s="33">
        <f>all!CT158</f>
        <v>0.155928402337147</v>
      </c>
      <c r="CU157" s="33">
        <f>all!CU158</f>
        <v>17.938790904367199</v>
      </c>
      <c r="CV157" s="33">
        <f>all!CV158</f>
        <v>0.52092055264686399</v>
      </c>
      <c r="CW157" s="33">
        <f>all!CW158</f>
        <v>1.6638002694560099E-2</v>
      </c>
      <c r="CX157" s="33">
        <f>all!CX158</f>
        <v>3.6528570050539599</v>
      </c>
      <c r="CY157" s="33">
        <f>all!CY158</f>
        <v>1.09572729432976</v>
      </c>
      <c r="CZ157" s="33"/>
      <c r="DA157" s="33" t="str">
        <f>all!DA158</f>
        <v>n.a.</v>
      </c>
      <c r="DB157" s="33">
        <f>all!DB158</f>
        <v>8231.7025944740435</v>
      </c>
      <c r="DC157" s="33">
        <f>all!DC158</f>
        <v>0.68641753915200099</v>
      </c>
      <c r="DD157" s="33">
        <f>all!DD158</f>
        <v>3.6466501010707</v>
      </c>
      <c r="DE157" s="33">
        <f>all!DE158</f>
        <v>0.10301899911729613</v>
      </c>
      <c r="DF157" s="33">
        <f>all!DF158</f>
        <v>6.3699112341288264E-2</v>
      </c>
      <c r="DG157" s="33" t="str">
        <f>all!DG158</f>
        <v>n.a.</v>
      </c>
      <c r="DH157" s="33" t="str">
        <f>all!DH158</f>
        <v>n.a.</v>
      </c>
      <c r="DI157" s="33">
        <f>all!DI158</f>
        <v>0.11080853397584181</v>
      </c>
      <c r="DJ157" s="33">
        <f>all!DJ158</f>
        <v>3.358630731914666</v>
      </c>
      <c r="DK157" s="33">
        <f>all!DK158</f>
        <v>1.030855322173495E-2</v>
      </c>
      <c r="DL157" s="33">
        <f>all!DL158</f>
        <v>1.5616225018735802E-3</v>
      </c>
      <c r="DM157" s="33" t="str">
        <f>all!DM158</f>
        <v>n.a.</v>
      </c>
      <c r="DN157" s="33" t="str">
        <f>all!DN158</f>
        <v>n.a.</v>
      </c>
      <c r="DO157" s="33">
        <f>all!DO158</f>
        <v>1.2806209127558064E-3</v>
      </c>
      <c r="DP157" s="33">
        <f>all!DP158</f>
        <v>0.140586135614163</v>
      </c>
      <c r="DQ157" s="33">
        <f>all!DQ158</f>
        <v>2.6447158293977529E-3</v>
      </c>
      <c r="DR157" s="33">
        <f>all!DR158</f>
        <v>8.1405881471529717E-5</v>
      </c>
      <c r="DS157" s="33">
        <f>all!DS158</f>
        <v>1.7629618750260426E-2</v>
      </c>
      <c r="DT157" s="33">
        <f>all!DT158</f>
        <v>5.243206536086115E-3</v>
      </c>
      <c r="DU157" s="33"/>
      <c r="DV157" s="33" t="str">
        <f>all!DV158</f>
        <v>n.a.</v>
      </c>
      <c r="DW157" s="33">
        <f>all!DW158</f>
        <v>99.888609504531061</v>
      </c>
      <c r="DX157" s="33">
        <f>all!DX158</f>
        <v>8.3294182143367756E-3</v>
      </c>
      <c r="DY157" s="33">
        <f>all!DY158</f>
        <v>4.42507250189089E-2</v>
      </c>
      <c r="DZ157" s="33">
        <f>all!DZ158</f>
        <v>1.2500967395594688E-3</v>
      </c>
      <c r="EA157" s="33">
        <f>all!EA158</f>
        <v>7.7296472818582729E-4</v>
      </c>
      <c r="EB157" s="33" t="str">
        <f>all!EB158</f>
        <v>n.a.</v>
      </c>
      <c r="EC157" s="33" t="str">
        <f>all!EC158</f>
        <v>n.a.</v>
      </c>
      <c r="ED157" s="33">
        <f>all!ED158</f>
        <v>1.3446198101851657E-3</v>
      </c>
      <c r="EE157" s="33">
        <f>all!EE158</f>
        <v>4.0755718491986788E-2</v>
      </c>
      <c r="EF157" s="33">
        <f>all!EF158</f>
        <v>1.2509040936607721E-4</v>
      </c>
      <c r="EG157" s="33">
        <f>all!EG158</f>
        <v>1.89497006837752E-5</v>
      </c>
      <c r="EH157" s="33" t="str">
        <f>all!EH158</f>
        <v>n.a.</v>
      </c>
      <c r="EI157" s="33" t="str">
        <f>all!EI158</f>
        <v>n.a.</v>
      </c>
      <c r="EJ157" s="33">
        <f>all!EJ158</f>
        <v>1.5539852273510637E-5</v>
      </c>
      <c r="EK157" s="33">
        <f>all!EK158</f>
        <v>1.7059597866838912E-3</v>
      </c>
      <c r="EL157" s="33">
        <f>all!EL158</f>
        <v>3.2092630133467964E-5</v>
      </c>
      <c r="EM157" s="33">
        <f>all!EM158</f>
        <v>9.8782970015710666E-7</v>
      </c>
      <c r="EN157" s="33">
        <f>all!EN158</f>
        <v>2.1392878117835351E-4</v>
      </c>
      <c r="EO157" s="33">
        <f>all!EO158</f>
        <v>6.3624335819213894E-5</v>
      </c>
      <c r="EP157" s="33"/>
      <c r="EQ157" s="33">
        <f>all!EQ158</f>
        <v>199.77721900906212</v>
      </c>
    </row>
    <row r="158" spans="1:159" s="9" customFormat="1">
      <c r="A158" s="39" t="str">
        <f>all!A159</f>
        <v xml:space="preserve">LM64_XII_py3 </v>
      </c>
      <c r="B158" s="39" t="str">
        <f>all!B159</f>
        <v>Fakos</v>
      </c>
      <c r="C158" s="39" t="str">
        <f>all!C159</f>
        <v>porphyry</v>
      </c>
      <c r="D158" s="39" t="str">
        <f>all!D159</f>
        <v>sercicitic</v>
      </c>
      <c r="E158" s="39" t="str">
        <f>all!E159</f>
        <v>pyrite</v>
      </c>
      <c r="F158" s="39">
        <f>all!F159</f>
        <v>0</v>
      </c>
      <c r="G158" s="39" t="str">
        <f>all!G159</f>
        <v>n.a.</v>
      </c>
      <c r="H158" s="39">
        <f>all!H159</f>
        <v>511027.875151093</v>
      </c>
      <c r="I158" s="39">
        <f>all!I159</f>
        <v>59.425681013695502</v>
      </c>
      <c r="J158" s="39">
        <f>all!J159</f>
        <v>216.19032963453401</v>
      </c>
      <c r="K158" s="39">
        <f>all!K159</f>
        <v>11.4493802800203</v>
      </c>
      <c r="L158" s="39">
        <f>all!L159</f>
        <v>8.5895702866001997</v>
      </c>
      <c r="M158" s="39" t="str">
        <f>all!M159</f>
        <v>n.a.</v>
      </c>
      <c r="N158" s="39" t="str">
        <f>all!N159</f>
        <v>n.a.</v>
      </c>
      <c r="O158" s="39">
        <f>all!O159</f>
        <v>10.4796478085795</v>
      </c>
      <c r="P158" s="39">
        <f>all!P159</f>
        <v>233.96183143009699</v>
      </c>
      <c r="Q158" s="39">
        <f>all!Q159</f>
        <v>2.0088147082982202</v>
      </c>
      <c r="R158" s="39">
        <f>all!R159</f>
        <v>0.40359068194067399</v>
      </c>
      <c r="S158" s="39" t="str">
        <f>all!S159</f>
        <v>n.a.</v>
      </c>
      <c r="T158" s="39" t="str">
        <f>all!T159</f>
        <v>n.a.</v>
      </c>
      <c r="U158" s="39">
        <f>all!U159</f>
        <v>2.7755412919151499</v>
      </c>
      <c r="V158" s="39">
        <f>all!V159</f>
        <v>25.261542144939199</v>
      </c>
      <c r="W158" s="39">
        <f>all!W159</f>
        <v>0.35094747640759899</v>
      </c>
      <c r="X158" s="39">
        <f>all!X159</f>
        <v>2.69825853530355E-2</v>
      </c>
      <c r="Y158" s="39">
        <f>all!Y159</f>
        <v>28.235571789822099</v>
      </c>
      <c r="Z158" s="39">
        <f>all!Z159</f>
        <v>3.0722673852133702</v>
      </c>
      <c r="AA158" s="39">
        <f>all!AA159</f>
        <v>0.27487668442040669</v>
      </c>
      <c r="AB158" s="39">
        <f>all!AB159</f>
        <v>8.2860667094558984</v>
      </c>
      <c r="AC158" s="39">
        <f>all!AC159</f>
        <v>0.10880839984691974</v>
      </c>
      <c r="AD158" s="39">
        <f>all!AD159</f>
        <v>5.6705799755068833</v>
      </c>
      <c r="AE158" s="39">
        <f>all!AE159</f>
        <v>9.5562383343558656E-4</v>
      </c>
      <c r="AF158" s="39">
        <f>all!AF159</f>
        <v>9.8299454056589422E-2</v>
      </c>
      <c r="AG158" s="39">
        <f>all!AG159</f>
        <v>3.3803814681320356E-2</v>
      </c>
      <c r="AH158" s="39">
        <f>all!AH159</f>
        <v>7.1144821264867222E-2</v>
      </c>
      <c r="AI158" s="39">
        <f>all!AI159</f>
        <v>5.1699321451702369E-2</v>
      </c>
      <c r="AJ158" s="39">
        <f>all!AJ159</f>
        <v>3.9370492258418901</v>
      </c>
      <c r="AK158" s="39">
        <f>all!AK159</f>
        <v>4.5405597197644191E-4</v>
      </c>
      <c r="AL158" s="39">
        <f>all!AL159</f>
        <v>4.6706091450184416E-2</v>
      </c>
      <c r="AM158" s="39">
        <f>all!AM159</f>
        <v>3.3803814681320356E-2</v>
      </c>
      <c r="AN158" s="39"/>
      <c r="AO158" s="39"/>
      <c r="AP158" s="39" t="str">
        <f>all!AP159</f>
        <v>n.a.</v>
      </c>
      <c r="AQ158" s="39">
        <f>all!AQ159</f>
        <v>31.165446157468502</v>
      </c>
      <c r="AR158" s="39">
        <f>all!AR159</f>
        <v>7.6644815598995997E-2</v>
      </c>
      <c r="AS158" s="39">
        <f>all!AS159</f>
        <v>0.41382683229471201</v>
      </c>
      <c r="AT158" s="39">
        <f>all!AT159</f>
        <v>1.1970767469511301</v>
      </c>
      <c r="AU158" s="39">
        <f>all!AU159</f>
        <v>8.5895702866001997</v>
      </c>
      <c r="AV158" s="39" t="str">
        <f>all!AV159</f>
        <v>n.a.</v>
      </c>
      <c r="AW158" s="39" t="str">
        <f>all!AW159</f>
        <v>n.a.</v>
      </c>
      <c r="AX158" s="39">
        <f>all!AX159</f>
        <v>0.57102948561715705</v>
      </c>
      <c r="AY158" s="39">
        <f>all!AY159</f>
        <v>2.45689893077079</v>
      </c>
      <c r="AZ158" s="39">
        <f>all!AZ159</f>
        <v>5.3589200717013501E-2</v>
      </c>
      <c r="BA158" s="39">
        <f>all!BA159</f>
        <v>0.40359068194067399</v>
      </c>
      <c r="BB158" s="39" t="str">
        <f>all!BB159</f>
        <v>n.a.</v>
      </c>
      <c r="BC158" s="39" t="str">
        <f>all!BC159</f>
        <v>n.a.</v>
      </c>
      <c r="BD158" s="39">
        <f>all!BD159</f>
        <v>8.7588432196002305E-2</v>
      </c>
      <c r="BE158" s="39">
        <f>all!BE159</f>
        <v>0.45003164471330598</v>
      </c>
      <c r="BF158" s="39">
        <f>all!BF159</f>
        <v>4.1987366134343999E-2</v>
      </c>
      <c r="BG158" s="39">
        <f>all!BG159</f>
        <v>1.04229895187588E-2</v>
      </c>
      <c r="BH158" s="39">
        <f>all!BH159</f>
        <v>0.11890089293150601</v>
      </c>
      <c r="BI158" s="39">
        <f>all!BI159</f>
        <v>1.7120532663064701E-2</v>
      </c>
      <c r="BJ158" s="39"/>
      <c r="BK158" s="39" t="str">
        <f>all!BK159</f>
        <v>n.a.</v>
      </c>
      <c r="BL158" s="39">
        <f>all!BL159</f>
        <v>63049.086163680397</v>
      </c>
      <c r="BM158" s="39">
        <f>all!BM159</f>
        <v>10.449609575762899</v>
      </c>
      <c r="BN158" s="39">
        <f>all!BN159</f>
        <v>51.596601429063597</v>
      </c>
      <c r="BO158" s="39">
        <f>all!BO159</f>
        <v>3.0725669501270798</v>
      </c>
      <c r="BP158" s="39">
        <f>all!BP159</f>
        <v>5.6394032232457096</v>
      </c>
      <c r="BQ158" s="39" t="str">
        <f>all!BQ159</f>
        <v>n.a.</v>
      </c>
      <c r="BR158" s="39" t="str">
        <f>all!BR159</f>
        <v>n.a.</v>
      </c>
      <c r="BS158" s="39">
        <f>all!BS159</f>
        <v>2.7039525393657899</v>
      </c>
      <c r="BT158" s="39">
        <f>all!BT159</f>
        <v>47.188670546665001</v>
      </c>
      <c r="BU158" s="39">
        <f>all!BU159</f>
        <v>1.90865775506038</v>
      </c>
      <c r="BV158" s="39">
        <f>all!BV159</f>
        <v>0.229139259794508</v>
      </c>
      <c r="BW158" s="39" t="str">
        <f>all!BW159</f>
        <v>n.a.</v>
      </c>
      <c r="BX158" s="39" t="str">
        <f>all!BX159</f>
        <v>n.a.</v>
      </c>
      <c r="BY158" s="39">
        <f>all!BY159</f>
        <v>0.65449415854091197</v>
      </c>
      <c r="BZ158" s="39">
        <f>all!BZ159</f>
        <v>6.5883286751962702</v>
      </c>
      <c r="CA158" s="39">
        <f>all!CA159</f>
        <v>0.18732515413263401</v>
      </c>
      <c r="CB158" s="39">
        <f>all!CB159</f>
        <v>1.9247898769181301E-2</v>
      </c>
      <c r="CC158" s="39">
        <f>all!CC159</f>
        <v>5.7642663084586099</v>
      </c>
      <c r="CD158" s="39">
        <f>all!CD159</f>
        <v>0.78119488940276804</v>
      </c>
      <c r="CE158" s="39"/>
      <c r="CF158" s="39" t="str">
        <f>all!CF159</f>
        <v>n.a.</v>
      </c>
      <c r="CG158" s="39">
        <f>all!CG159</f>
        <v>511027.875151093</v>
      </c>
      <c r="CH158" s="39">
        <f>all!CH159</f>
        <v>59.425681013695502</v>
      </c>
      <c r="CI158" s="39">
        <f>all!CI159</f>
        <v>216.19032963453401</v>
      </c>
      <c r="CJ158" s="39">
        <f>all!CJ159</f>
        <v>11.4493802800203</v>
      </c>
      <c r="CK158" s="39">
        <f>all!CK159</f>
        <v>8.5895702866001997</v>
      </c>
      <c r="CL158" s="39" t="str">
        <f>all!CL159</f>
        <v>n.a.</v>
      </c>
      <c r="CM158" s="39" t="str">
        <f>all!CM159</f>
        <v>n.a.</v>
      </c>
      <c r="CN158" s="39">
        <f>all!CN159</f>
        <v>10.4796478085795</v>
      </c>
      <c r="CO158" s="39">
        <f>all!CO159</f>
        <v>233.96183143009699</v>
      </c>
      <c r="CP158" s="39">
        <f>all!CP159</f>
        <v>2.0088147082982202</v>
      </c>
      <c r="CQ158" s="39">
        <f>all!CQ159</f>
        <v>0.40359068194067399</v>
      </c>
      <c r="CR158" s="39" t="str">
        <f>all!CR159</f>
        <v>n.a.</v>
      </c>
      <c r="CS158" s="39" t="str">
        <f>all!CS159</f>
        <v>n.a.</v>
      </c>
      <c r="CT158" s="39">
        <f>all!CT159</f>
        <v>2.7755412919151499</v>
      </c>
      <c r="CU158" s="39">
        <f>all!CU159</f>
        <v>25.261542144939199</v>
      </c>
      <c r="CV158" s="39">
        <f>all!CV159</f>
        <v>0.35094747640759899</v>
      </c>
      <c r="CW158" s="39">
        <f>all!CW159</f>
        <v>2.69825853530355E-2</v>
      </c>
      <c r="CX158" s="39">
        <f>all!CX159</f>
        <v>28.235571789822099</v>
      </c>
      <c r="CY158" s="39">
        <f>all!CY159</f>
        <v>3.0722673852133702</v>
      </c>
      <c r="CZ158" s="39"/>
      <c r="DA158" s="39" t="str">
        <f>all!DA159</f>
        <v>n.a.</v>
      </c>
      <c r="DB158" s="39">
        <f>all!DB159</f>
        <v>9150.8259495226612</v>
      </c>
      <c r="DC158" s="39">
        <f>all!DC159</f>
        <v>1.0083565971930168</v>
      </c>
      <c r="DD158" s="39">
        <f>all!DD159</f>
        <v>3.683383985840555</v>
      </c>
      <c r="DE158" s="39">
        <f>all!DE159</f>
        <v>0.18017468101879425</v>
      </c>
      <c r="DF158" s="39">
        <f>all!DF159</f>
        <v>0.13135908069429883</v>
      </c>
      <c r="DG158" s="39" t="str">
        <f>all!DG159</f>
        <v>n.a.</v>
      </c>
      <c r="DH158" s="39" t="str">
        <f>all!DH159</f>
        <v>n.a.</v>
      </c>
      <c r="DI158" s="39">
        <f>all!DI159</f>
        <v>0.13987485329437038</v>
      </c>
      <c r="DJ158" s="39">
        <f>all!DJ159</f>
        <v>2.9630424446567503</v>
      </c>
      <c r="DK158" s="39">
        <f>all!DK159</f>
        <v>1.8622862978136468E-2</v>
      </c>
      <c r="DL158" s="39">
        <f>all!DL159</f>
        <v>3.5903130649195718E-3</v>
      </c>
      <c r="DM158" s="39" t="str">
        <f>all!DM159</f>
        <v>n.a.</v>
      </c>
      <c r="DN158" s="39" t="str">
        <f>all!DN159</f>
        <v>n.a.</v>
      </c>
      <c r="DO158" s="39">
        <f>all!DO159</f>
        <v>2.2795181438199325E-2</v>
      </c>
      <c r="DP158" s="39">
        <f>all!DP159</f>
        <v>0.19797446822052664</v>
      </c>
      <c r="DQ158" s="39">
        <f>all!DQ159</f>
        <v>1.7817618088330175E-3</v>
      </c>
      <c r="DR158" s="39">
        <f>all!DR159</f>
        <v>1.3201952093461403E-4</v>
      </c>
      <c r="DS158" s="39">
        <f>all!DS159</f>
        <v>0.13627206462269353</v>
      </c>
      <c r="DT158" s="39">
        <f>all!DT159</f>
        <v>1.4701224034588177E-2</v>
      </c>
      <c r="DU158" s="39"/>
      <c r="DV158" s="39" t="str">
        <f>all!DV159</f>
        <v>n.a.</v>
      </c>
      <c r="DW158" s="39">
        <f>all!DW159</f>
        <v>99.895931370224417</v>
      </c>
      <c r="DX158" s="39">
        <f>all!DX159</f>
        <v>1.1007828362767745E-2</v>
      </c>
      <c r="DY158" s="39">
        <f>all!DY159</f>
        <v>4.0210039606195937E-2</v>
      </c>
      <c r="DZ158" s="39">
        <f>all!DZ159</f>
        <v>1.9668954112983016E-3</v>
      </c>
      <c r="EA158" s="39">
        <f>all!EA159</f>
        <v>1.4339948964473474E-3</v>
      </c>
      <c r="EB158" s="39" t="str">
        <f>all!EB159</f>
        <v>n.a.</v>
      </c>
      <c r="EC158" s="39" t="str">
        <f>all!EC159</f>
        <v>n.a.</v>
      </c>
      <c r="ED158" s="39">
        <f>all!ED159</f>
        <v>1.526958202701201E-3</v>
      </c>
      <c r="EE158" s="39">
        <f>all!EE159</f>
        <v>3.2346357184723076E-2</v>
      </c>
      <c r="EF158" s="39">
        <f>all!EF159</f>
        <v>2.0329839647732081E-4</v>
      </c>
      <c r="EG158" s="39">
        <f>all!EG159</f>
        <v>3.9194021338536601E-5</v>
      </c>
      <c r="EH158" s="39" t="str">
        <f>all!EH159</f>
        <v>n.a.</v>
      </c>
      <c r="EI158" s="39" t="str">
        <f>all!EI159</f>
        <v>n.a.</v>
      </c>
      <c r="EJ158" s="39">
        <f>all!EJ159</f>
        <v>2.4884593949040819E-4</v>
      </c>
      <c r="EK158" s="39">
        <f>all!EK159</f>
        <v>2.1612086165234117E-3</v>
      </c>
      <c r="EL158" s="39">
        <f>all!EL159</f>
        <v>1.9450785793008623E-5</v>
      </c>
      <c r="EM158" s="39">
        <f>all!EM159</f>
        <v>1.441204660165354E-6</v>
      </c>
      <c r="EN158" s="39">
        <f>all!EN159</f>
        <v>1.487627990120114E-3</v>
      </c>
      <c r="EO158" s="39">
        <f>all!EO159</f>
        <v>1.6048742215385718E-4</v>
      </c>
      <c r="EP158" s="39"/>
      <c r="EQ158" s="39">
        <f>all!EQ159</f>
        <v>199.79186274044883</v>
      </c>
    </row>
    <row r="159" spans="1:159" s="3" customFormat="1">
      <c r="A159" s="54" t="str">
        <f>all!A372</f>
        <v>LEM 89-1.d</v>
      </c>
      <c r="B159" s="54" t="str">
        <f>all!B372</f>
        <v>Fakos</v>
      </c>
      <c r="C159" s="54" t="str">
        <f>all!C372</f>
        <v>epithermal</v>
      </c>
      <c r="D159" s="54" t="str">
        <f>all!D372</f>
        <v>epithermal IS</v>
      </c>
      <c r="E159" s="54" t="str">
        <f>all!E372</f>
        <v>pyrite</v>
      </c>
      <c r="F159" s="54" t="str">
        <f>all!F372</f>
        <v>euhedral</v>
      </c>
      <c r="G159" s="54">
        <f>all!G372</f>
        <v>338.671844313218</v>
      </c>
      <c r="H159" s="54">
        <f>all!H372</f>
        <v>576575.98045076197</v>
      </c>
      <c r="I159" s="54">
        <f>all!I372</f>
        <v>151.45817099411801</v>
      </c>
      <c r="J159" s="54">
        <f>all!J372</f>
        <v>241.87576507299499</v>
      </c>
      <c r="K159" s="54">
        <f>all!K372</f>
        <v>19.784786739406201</v>
      </c>
      <c r="L159" s="54">
        <f>all!L372</f>
        <v>122.034333065477</v>
      </c>
      <c r="M159" s="54">
        <f>all!M372</f>
        <v>0.43270472263721899</v>
      </c>
      <c r="N159" s="54">
        <f>all!N372</f>
        <v>1.5042460634097601</v>
      </c>
      <c r="O159" s="54">
        <f>all!O372</f>
        <v>837.56040425115998</v>
      </c>
      <c r="P159" s="54">
        <f>all!P372</f>
        <v>6.9785966450841501</v>
      </c>
      <c r="Q159" s="54">
        <f>all!Q372</f>
        <v>6.68751346585322</v>
      </c>
      <c r="R159" s="54">
        <f>all!R372</f>
        <v>3.1941144434731301</v>
      </c>
      <c r="S159" s="54">
        <f>all!S372</f>
        <v>1.8129442224060498E-2</v>
      </c>
      <c r="T159" s="54">
        <f>all!T372</f>
        <v>0.15887871855849101</v>
      </c>
      <c r="U159" s="54">
        <f>all!U372</f>
        <v>12.4844479242561</v>
      </c>
      <c r="V159" s="54">
        <f>all!V372</f>
        <v>23.9090611695691</v>
      </c>
      <c r="W159" s="54">
        <f>all!W372</f>
        <v>4.41312672799332</v>
      </c>
      <c r="X159" s="54">
        <f>all!X372</f>
        <v>0.15181608471921099</v>
      </c>
      <c r="Y159" s="54">
        <f>all!Y372</f>
        <v>868.38196529804998</v>
      </c>
      <c r="Z159" s="54">
        <f>all!Z372</f>
        <v>1.1875311782119201E-2</v>
      </c>
      <c r="AA159" s="54">
        <f>all!AA372</f>
        <v>0.62618167201831854</v>
      </c>
      <c r="AB159" s="54">
        <f>all!AB372</f>
        <v>8.0363214851991143E-3</v>
      </c>
      <c r="AC159" s="54">
        <f>all!AC372</f>
        <v>1.3675216962898697E-5</v>
      </c>
      <c r="AD159" s="54">
        <f>all!AD372</f>
        <v>0.18083253485404752</v>
      </c>
      <c r="AE159" s="54">
        <f>all!AE372</f>
        <v>1.7482639067372153E-4</v>
      </c>
      <c r="AF159" s="54">
        <f>all!AF372</f>
        <v>1.4376678032426815E-2</v>
      </c>
      <c r="AG159" s="54">
        <f>all!AG372</f>
        <v>4.4154194005901037E-2</v>
      </c>
      <c r="AH159" s="54">
        <f>all!AH372</f>
        <v>7.7011197066464889E-3</v>
      </c>
      <c r="AI159" s="54">
        <f>all!AI372</f>
        <v>7.8406544223885989E-5</v>
      </c>
      <c r="AJ159" s="54">
        <f>all!AJ372</f>
        <v>4.6076065749897172E-2</v>
      </c>
      <c r="AK159" s="54">
        <f>all!AK372</f>
        <v>1.0023631192872841E-3</v>
      </c>
      <c r="AL159" s="54">
        <f>all!AL372</f>
        <v>8.2428355250248886E-2</v>
      </c>
      <c r="AM159" s="54">
        <f>all!AM372</f>
        <v>4.4154194005901037E-2</v>
      </c>
      <c r="AN159" s="54">
        <f>all!AN372</f>
        <v>0</v>
      </c>
      <c r="AO159" s="54">
        <f>all!AO372</f>
        <v>0</v>
      </c>
      <c r="AP159" s="54">
        <f>all!AP372</f>
        <v>0.447954692508926</v>
      </c>
      <c r="AQ159" s="54">
        <f>all!AQ372</f>
        <v>15.073386316195601</v>
      </c>
      <c r="AR159" s="54">
        <f>all!AR372</f>
        <v>2.2147669080204699E-2</v>
      </c>
      <c r="AS159" s="54">
        <f>all!AS372</f>
        <v>0.20879155509931399</v>
      </c>
      <c r="AT159" s="54">
        <f>all!AT372</f>
        <v>0.242341182727452</v>
      </c>
      <c r="AU159" s="54">
        <f>all!AU372</f>
        <v>3.6833706861706701</v>
      </c>
      <c r="AV159" s="54">
        <f>all!AV372</f>
        <v>7.8145303221286294E-2</v>
      </c>
      <c r="AW159" s="54">
        <f>all!AW372</f>
        <v>0.67120772853342903</v>
      </c>
      <c r="AX159" s="54">
        <f>all!AX372</f>
        <v>0.65959084396788703</v>
      </c>
      <c r="AY159" s="54">
        <f>all!AY372</f>
        <v>1.02791612634147</v>
      </c>
      <c r="AZ159" s="54">
        <f>all!AZ372</f>
        <v>3.5192889817783103E-2</v>
      </c>
      <c r="BA159" s="54">
        <f>all!BA372</f>
        <v>0.226859408726198</v>
      </c>
      <c r="BB159" s="54">
        <f>all!BB372</f>
        <v>1.8129442224060498E-2</v>
      </c>
      <c r="BC159" s="54">
        <f>all!BC372</f>
        <v>0.15887871855849101</v>
      </c>
      <c r="BD159" s="54">
        <f>all!BD372</f>
        <v>3.74788776362927E-2</v>
      </c>
      <c r="BE159" s="54">
        <f>all!BE372</f>
        <v>0.25657719579426802</v>
      </c>
      <c r="BF159" s="54">
        <f>all!BF372</f>
        <v>2.7656361215681002E-2</v>
      </c>
      <c r="BG159" s="54">
        <f>all!BG372</f>
        <v>1.35733245921341E-2</v>
      </c>
      <c r="BH159" s="54">
        <f>all!BH372</f>
        <v>2.81913623456331E-2</v>
      </c>
      <c r="BI159" s="54">
        <f>all!BI372</f>
        <v>1.1875311782119201E-2</v>
      </c>
      <c r="BJ159" s="54">
        <f>all!BJ372</f>
        <v>0</v>
      </c>
      <c r="BK159" s="54">
        <f>all!BK372</f>
        <v>390.87123213126301</v>
      </c>
      <c r="BL159" s="54">
        <f>all!BL372</f>
        <v>50667.778708017002</v>
      </c>
      <c r="BM159" s="54">
        <f>all!BM372</f>
        <v>104.401278680966</v>
      </c>
      <c r="BN159" s="54">
        <f>all!BN372</f>
        <v>169.45505921712399</v>
      </c>
      <c r="BO159" s="54">
        <f>all!BO372</f>
        <v>7.5341815504206604</v>
      </c>
      <c r="BP159" s="54">
        <f>all!BP372</f>
        <v>136.53794280620701</v>
      </c>
      <c r="BQ159" s="54">
        <f>all!BQ372</f>
        <v>0.156767155341553</v>
      </c>
      <c r="BR159" s="54">
        <f>all!BR372</f>
        <v>0.91420432763988402</v>
      </c>
      <c r="BS159" s="54">
        <f>all!BS372</f>
        <v>566.98899577202405</v>
      </c>
      <c r="BT159" s="54">
        <f>all!BT372</f>
        <v>1.84076602749723</v>
      </c>
      <c r="BU159" s="54">
        <f>all!BU372</f>
        <v>3.5742871801185898</v>
      </c>
      <c r="BV159" s="54">
        <f>all!BV372</f>
        <v>2.37817364718487</v>
      </c>
      <c r="BW159" s="54">
        <f>all!BW372</f>
        <v>6.3129846658544903E-3</v>
      </c>
      <c r="BX159" s="54">
        <f>all!BX372</f>
        <v>0.177541688656317</v>
      </c>
      <c r="BY159" s="54">
        <f>all!BY372</f>
        <v>6.9334287454586701</v>
      </c>
      <c r="BZ159" s="54">
        <f>all!BZ372</f>
        <v>9.4239373612038602</v>
      </c>
      <c r="CA159" s="54">
        <f>all!CA372</f>
        <v>2.99107519052599</v>
      </c>
      <c r="CB159" s="54">
        <f>all!CB372</f>
        <v>4.5878386237778498E-2</v>
      </c>
      <c r="CC159" s="54">
        <f>all!CC372</f>
        <v>727.03455796067396</v>
      </c>
      <c r="CD159" s="54">
        <f>all!CD372</f>
        <v>2.17624069057227E-2</v>
      </c>
      <c r="CE159" s="54">
        <f>all!CE372</f>
        <v>0</v>
      </c>
      <c r="CF159" s="54">
        <f>all!CF372</f>
        <v>338.671844313218</v>
      </c>
      <c r="CG159" s="54">
        <f>all!CG372</f>
        <v>576575.98045076197</v>
      </c>
      <c r="CH159" s="54">
        <f>all!CH372</f>
        <v>151.45817099411801</v>
      </c>
      <c r="CI159" s="54">
        <f>all!CI372</f>
        <v>241.87576507299499</v>
      </c>
      <c r="CJ159" s="54">
        <f>all!CJ372</f>
        <v>19.784786739406201</v>
      </c>
      <c r="CK159" s="54">
        <f>all!CK372</f>
        <v>122.034333065477</v>
      </c>
      <c r="CL159" s="54">
        <f>all!CL372</f>
        <v>0.43270472263721899</v>
      </c>
      <c r="CM159" s="54">
        <f>all!CM372</f>
        <v>1.5042460634097601</v>
      </c>
      <c r="CN159" s="54">
        <f>all!CN372</f>
        <v>837.56040425115998</v>
      </c>
      <c r="CO159" s="54">
        <f>all!CO372</f>
        <v>6.9785966450841501</v>
      </c>
      <c r="CP159" s="54">
        <f>all!CP372</f>
        <v>6.68751346585322</v>
      </c>
      <c r="CQ159" s="54">
        <f>all!CQ372</f>
        <v>3.1941144434731301</v>
      </c>
      <c r="CR159" s="54">
        <f>all!CR372</f>
        <v>1.8129442224060498E-2</v>
      </c>
      <c r="CS159" s="54">
        <f>all!CS372</f>
        <v>0.15887871855849101</v>
      </c>
      <c r="CT159" s="54">
        <f>all!CT372</f>
        <v>12.4844479242561</v>
      </c>
      <c r="CU159" s="54">
        <f>all!CU372</f>
        <v>23.9090611695691</v>
      </c>
      <c r="CV159" s="54">
        <f>all!CV372</f>
        <v>4.41312672799332</v>
      </c>
      <c r="CW159" s="54">
        <f>all!CW372</f>
        <v>0.15181608471921099</v>
      </c>
      <c r="CX159" s="54">
        <f>all!CX372</f>
        <v>868.38196529804998</v>
      </c>
      <c r="CY159" s="54">
        <f>all!CY372</f>
        <v>1.1875311782119201E-2</v>
      </c>
      <c r="CZ159" s="54">
        <f>all!CZ372</f>
        <v>0</v>
      </c>
      <c r="DA159" s="54">
        <f>all!DA372</f>
        <v>6.1646136052850729</v>
      </c>
      <c r="DB159" s="54">
        <f>all!DB372</f>
        <v>10324.576604006839</v>
      </c>
      <c r="DC159" s="54">
        <f>all!DC372</f>
        <v>2.5699974037404725</v>
      </c>
      <c r="DD159" s="54">
        <f>all!DD372</f>
        <v>4.1210044923789555</v>
      </c>
      <c r="DE159" s="54">
        <f>all!DE372</f>
        <v>0.31134590280121804</v>
      </c>
      <c r="DF159" s="54">
        <f>all!DF372</f>
        <v>1.8662537553980272</v>
      </c>
      <c r="DG159" s="54">
        <f>all!DG372</f>
        <v>6.2060542810438305E-3</v>
      </c>
      <c r="DH159" s="54">
        <f>all!DH372</f>
        <v>2.071678919446027E-2</v>
      </c>
      <c r="DI159" s="54">
        <f>all!DI372</f>
        <v>11.17915800318146</v>
      </c>
      <c r="DJ159" s="54">
        <f>all!DJ372</f>
        <v>8.8381416477762806E-2</v>
      </c>
      <c r="DK159" s="54">
        <f>all!DK372</f>
        <v>6.1997080380067709E-2</v>
      </c>
      <c r="DL159" s="54">
        <f>all!DL372</f>
        <v>2.841460749813746E-2</v>
      </c>
      <c r="DM159" s="54">
        <f>all!DM372</f>
        <v>1.5789721319009649E-4</v>
      </c>
      <c r="DN159" s="54">
        <f>all!DN372</f>
        <v>1.3383768727023083E-3</v>
      </c>
      <c r="DO159" s="54">
        <f>all!DO372</f>
        <v>0.10253324510722815</v>
      </c>
      <c r="DP159" s="54">
        <f>all!DP372</f>
        <v>0.187375087535808</v>
      </c>
      <c r="DQ159" s="54">
        <f>all!DQ372</f>
        <v>2.2405462897092526E-2</v>
      </c>
      <c r="DR159" s="54">
        <f>all!DR372</f>
        <v>7.4280082922240217E-4</v>
      </c>
      <c r="DS159" s="54">
        <f>all!DS372</f>
        <v>4.1910326510523648</v>
      </c>
      <c r="DT159" s="54">
        <f>all!DT372</f>
        <v>5.6825008080276247E-5</v>
      </c>
      <c r="DU159" s="54">
        <f>all!DU372</f>
        <v>0</v>
      </c>
      <c r="DV159" s="54">
        <f>all!DV372</f>
        <v>5.9523921730719062E-2</v>
      </c>
      <c r="DW159" s="54">
        <f>all!DW372</f>
        <v>99.691453354487564</v>
      </c>
      <c r="DX159" s="54">
        <f>all!DX372</f>
        <v>2.4815233217090647E-2</v>
      </c>
      <c r="DY159" s="54">
        <f>all!DY372</f>
        <v>3.9791358317414469E-2</v>
      </c>
      <c r="DZ159" s="54">
        <f>all!DZ372</f>
        <v>3.0062758732569031E-3</v>
      </c>
      <c r="EA159" s="54">
        <f>all!EA372</f>
        <v>1.8020065746008042E-2</v>
      </c>
      <c r="EB159" s="54">
        <f>all!EB372</f>
        <v>5.9924062225853679E-5</v>
      </c>
      <c r="EC159" s="54">
        <f>all!EC372</f>
        <v>2.0003598237943978E-4</v>
      </c>
      <c r="ED159" s="54">
        <f>all!ED372</f>
        <v>0.1079430713104594</v>
      </c>
      <c r="EE159" s="54">
        <f>all!EE372</f>
        <v>8.5338820138900807E-4</v>
      </c>
      <c r="EF159" s="54">
        <f>all!EF372</f>
        <v>5.9862784537095023E-4</v>
      </c>
      <c r="EG159" s="54">
        <f>all!EG372</f>
        <v>2.7436413391395732E-4</v>
      </c>
      <c r="EH159" s="54">
        <f>all!EH372</f>
        <v>1.5246148357730426E-6</v>
      </c>
      <c r="EI159" s="54">
        <f>all!EI372</f>
        <v>1.2923022482485786E-5</v>
      </c>
      <c r="EJ159" s="54">
        <f>all!EJ372</f>
        <v>9.9003461487462505E-4</v>
      </c>
      <c r="EK159" s="54">
        <f>all!EK372</f>
        <v>1.8092456006011592E-3</v>
      </c>
      <c r="EL159" s="54">
        <f>all!EL372</f>
        <v>2.163413808585968E-4</v>
      </c>
      <c r="EM159" s="54">
        <f>all!EM372</f>
        <v>7.1722935533609738E-6</v>
      </c>
      <c r="EN159" s="54">
        <f>all!EN372</f>
        <v>4.0467532186973583E-2</v>
      </c>
      <c r="EO159" s="54">
        <f>all!EO372</f>
        <v>5.4868764693021265E-7</v>
      </c>
      <c r="EP159" s="54">
        <f>all!EP372</f>
        <v>0</v>
      </c>
      <c r="EQ159" s="54">
        <f>all!EQ372</f>
        <v>199.38290670897513</v>
      </c>
      <c r="EV159" s="13"/>
      <c r="EW159" s="13"/>
      <c r="EX159" s="13"/>
      <c r="EY159" s="13"/>
      <c r="EZ159" s="13"/>
      <c r="FA159" s="13"/>
      <c r="FB159" s="13"/>
      <c r="FC159" s="13"/>
    </row>
    <row r="160" spans="1:159" s="3" customFormat="1">
      <c r="A160" s="54" t="str">
        <f>all!A373</f>
        <v>LEM 89-2.d</v>
      </c>
      <c r="B160" s="54" t="str">
        <f>all!B373</f>
        <v>Fakos</v>
      </c>
      <c r="C160" s="54" t="str">
        <f>all!C373</f>
        <v>epithermal</v>
      </c>
      <c r="D160" s="54" t="str">
        <f>all!D373</f>
        <v>epithermal IS</v>
      </c>
      <c r="E160" s="54" t="str">
        <f>all!E373</f>
        <v>pyrite</v>
      </c>
      <c r="F160" s="54" t="str">
        <f>all!F373</f>
        <v>anhedral</v>
      </c>
      <c r="G160" s="54">
        <f>all!G373</f>
        <v>22.592644487683</v>
      </c>
      <c r="H160" s="54">
        <f>all!H373</f>
        <v>445881.47742889298</v>
      </c>
      <c r="I160" s="54">
        <f>all!I373</f>
        <v>490.23589471269901</v>
      </c>
      <c r="J160" s="54">
        <f>all!J373</f>
        <v>1.06266665877779</v>
      </c>
      <c r="K160" s="54">
        <f>all!K373</f>
        <v>0.56036698110743799</v>
      </c>
      <c r="L160" s="54">
        <f>all!L373</f>
        <v>3.1830621818704801</v>
      </c>
      <c r="M160" s="54">
        <f>all!M373</f>
        <v>2.89509757060907E-2</v>
      </c>
      <c r="N160" s="54">
        <f>all!N373</f>
        <v>0.90799601661185403</v>
      </c>
      <c r="O160" s="54">
        <f>all!O373</f>
        <v>98.417843813965007</v>
      </c>
      <c r="P160" s="54">
        <f>all!P373</f>
        <v>46.749960519506999</v>
      </c>
      <c r="Q160" s="54">
        <f>all!Q373</f>
        <v>1.32869066434888E-2</v>
      </c>
      <c r="R160" s="54">
        <f>all!R373</f>
        <v>0.10481133963445199</v>
      </c>
      <c r="S160" s="54">
        <f>all!S373</f>
        <v>5.7465974536543103E-3</v>
      </c>
      <c r="T160" s="54">
        <f>all!T373</f>
        <v>0.119264033181299</v>
      </c>
      <c r="U160" s="54">
        <f>all!U373</f>
        <v>1.84233355768052E-2</v>
      </c>
      <c r="V160" s="54">
        <f>all!V373</f>
        <v>7.8176732352580398</v>
      </c>
      <c r="W160" s="54">
        <f>all!W373</f>
        <v>1.50886794311831E-2</v>
      </c>
      <c r="X160" s="54">
        <f>all!X373</f>
        <v>5.5604403763416001E-3</v>
      </c>
      <c r="Y160" s="54">
        <f>all!Y373</f>
        <v>1.4798961134817401</v>
      </c>
      <c r="Z160" s="54">
        <f>all!Z373</f>
        <v>0.99371696839551404</v>
      </c>
      <c r="AA160" s="54">
        <f>all!AA373</f>
        <v>461.32612768385565</v>
      </c>
      <c r="AB160" s="54">
        <f>all!AB373</f>
        <v>31.59002857945125</v>
      </c>
      <c r="AC160" s="54">
        <f>all!AC373</f>
        <v>0.67147751747087425</v>
      </c>
      <c r="AD160" s="54">
        <f>all!AD373</f>
        <v>4.9811688177132867</v>
      </c>
      <c r="AE160" s="54">
        <f>all!AE373</f>
        <v>3.757318047994325E-3</v>
      </c>
      <c r="AF160" s="54">
        <f>all!AF373</f>
        <v>1.2449073559265427E-2</v>
      </c>
      <c r="AG160" s="54">
        <f>all!AG373</f>
        <v>2.710308809858883E-5</v>
      </c>
      <c r="AH160" s="54">
        <f>all!AH373</f>
        <v>8.9782698410017427E-3</v>
      </c>
      <c r="AI160" s="54">
        <f>all!AI373</f>
        <v>2.0270179705585986E-3</v>
      </c>
      <c r="AJ160" s="54">
        <f>all!AJ373</f>
        <v>9.536217364684127E-2</v>
      </c>
      <c r="AK160" s="54">
        <f>all!AK373</f>
        <v>1.1342377080732279E-5</v>
      </c>
      <c r="AL160" s="54">
        <f>all!AL373</f>
        <v>3.7580552088300528E-5</v>
      </c>
      <c r="AM160" s="54">
        <f>all!AM373</f>
        <v>2.710308809858883E-5</v>
      </c>
      <c r="AN160" s="54">
        <f>all!AN373</f>
        <v>0</v>
      </c>
      <c r="AO160" s="54">
        <f>all!AO373</f>
        <v>0</v>
      </c>
      <c r="AP160" s="54">
        <f>all!AP373</f>
        <v>0.139547585777725</v>
      </c>
      <c r="AQ160" s="54">
        <f>all!AQ373</f>
        <v>6.1162844170942998</v>
      </c>
      <c r="AR160" s="54">
        <f>all!AR373</f>
        <v>1.4255951111537799E-2</v>
      </c>
      <c r="AS160" s="54">
        <f>all!AS373</f>
        <v>0.164699059192605</v>
      </c>
      <c r="AT160" s="54">
        <f>all!AT373</f>
        <v>8.3089125112303805E-2</v>
      </c>
      <c r="AU160" s="54">
        <f>all!AU373</f>
        <v>3.1830621818704801</v>
      </c>
      <c r="AV160" s="54">
        <f>all!AV373</f>
        <v>2.89509757060907E-2</v>
      </c>
      <c r="AW160" s="54">
        <f>all!AW373</f>
        <v>0.249310211486858</v>
      </c>
      <c r="AX160" s="54">
        <f>all!AX373</f>
        <v>0.26982540983555098</v>
      </c>
      <c r="AY160" s="54">
        <f>all!AY373</f>
        <v>0.60289105934266995</v>
      </c>
      <c r="AZ160" s="54">
        <f>all!AZ373</f>
        <v>1.32869066434888E-2</v>
      </c>
      <c r="BA160" s="54">
        <f>all!BA373</f>
        <v>0.10481133963445199</v>
      </c>
      <c r="BB160" s="54">
        <f>all!BB373</f>
        <v>5.7465974536543103E-3</v>
      </c>
      <c r="BC160" s="54">
        <f>all!BC373</f>
        <v>0.119264033181299</v>
      </c>
      <c r="BD160" s="54">
        <f>all!BD373</f>
        <v>1.84233355768052E-2</v>
      </c>
      <c r="BE160" s="54">
        <f>all!BE373</f>
        <v>1.9335804443111699</v>
      </c>
      <c r="BF160" s="54">
        <f>all!BF373</f>
        <v>1.50886794311831E-2</v>
      </c>
      <c r="BG160" s="54">
        <f>all!BG373</f>
        <v>5.5604403763416001E-3</v>
      </c>
      <c r="BH160" s="54">
        <f>all!BH373</f>
        <v>1.4798961134817401</v>
      </c>
      <c r="BI160" s="54">
        <f>all!BI373</f>
        <v>0.99371696839551404</v>
      </c>
      <c r="BJ160" s="54">
        <f>all!BJ373</f>
        <v>0</v>
      </c>
      <c r="BK160" s="54">
        <f>all!BK373</f>
        <v>2.1361801025315001</v>
      </c>
      <c r="BL160" s="54">
        <f>all!BL373</f>
        <v>36139.422330190697</v>
      </c>
      <c r="BM160" s="54">
        <f>all!BM373</f>
        <v>90.978433800714996</v>
      </c>
      <c r="BN160" s="54">
        <f>all!BN373</f>
        <v>0.24329758980192201</v>
      </c>
      <c r="BO160" s="54">
        <f>all!BO373</f>
        <v>0.53031455058591104</v>
      </c>
      <c r="BP160" s="54">
        <f>all!BP373</f>
        <v>1.9399704839546199</v>
      </c>
      <c r="BQ160" s="54">
        <f>all!BQ373</f>
        <v>1.7942510136424301E-2</v>
      </c>
      <c r="BR160" s="54">
        <f>all!BR373</f>
        <v>0.25721557197051798</v>
      </c>
      <c r="BS160" s="54">
        <f>all!BS373</f>
        <v>16.586332249177101</v>
      </c>
      <c r="BT160" s="54">
        <f>all!BT373</f>
        <v>4.8008139988381204</v>
      </c>
      <c r="BU160" s="54">
        <f>all!BU373</f>
        <v>8.3123964568040509E-3</v>
      </c>
      <c r="BV160" s="54">
        <f>all!BV373</f>
        <v>5.4485669295769201E-2</v>
      </c>
      <c r="BW160" s="54">
        <f>all!BW373</f>
        <v>5.3566380750258804E-4</v>
      </c>
      <c r="BX160" s="54">
        <f>all!BX373</f>
        <v>4.7419010213772102E-2</v>
      </c>
      <c r="BY160" s="54">
        <f>all!BY373</f>
        <v>1.64350128795063E-2</v>
      </c>
      <c r="BZ160" s="54">
        <f>all!BZ373</f>
        <v>2.8101576483322201</v>
      </c>
      <c r="CA160" s="54">
        <f>all!CA373</f>
        <v>9.2669995476492694E-3</v>
      </c>
      <c r="CB160" s="54">
        <f>all!CB373</f>
        <v>6.2733817216179197E-3</v>
      </c>
      <c r="CC160" s="54">
        <f>all!CC373</f>
        <v>0.68681361422992004</v>
      </c>
      <c r="CD160" s="54">
        <f>all!CD373</f>
        <v>0.33610525218760601</v>
      </c>
      <c r="CE160" s="54">
        <f>all!CE373</f>
        <v>0</v>
      </c>
      <c r="CF160" s="54">
        <f>all!CF373</f>
        <v>22.592644487683</v>
      </c>
      <c r="CG160" s="54">
        <f>all!CG373</f>
        <v>445881.47742889298</v>
      </c>
      <c r="CH160" s="54">
        <f>all!CH373</f>
        <v>490.23589471269901</v>
      </c>
      <c r="CI160" s="54">
        <f>all!CI373</f>
        <v>1.06266665877779</v>
      </c>
      <c r="CJ160" s="54">
        <f>all!CJ373</f>
        <v>0.56036698110743799</v>
      </c>
      <c r="CK160" s="54">
        <f>all!CK373</f>
        <v>3.1830621818704801</v>
      </c>
      <c r="CL160" s="54">
        <f>all!CL373</f>
        <v>2.89509757060907E-2</v>
      </c>
      <c r="CM160" s="54">
        <f>all!CM373</f>
        <v>0.90799601661185403</v>
      </c>
      <c r="CN160" s="54">
        <f>all!CN373</f>
        <v>98.417843813965007</v>
      </c>
      <c r="CO160" s="54">
        <f>all!CO373</f>
        <v>46.749960519506999</v>
      </c>
      <c r="CP160" s="54">
        <f>all!CP373</f>
        <v>1.32869066434888E-2</v>
      </c>
      <c r="CQ160" s="54">
        <f>all!CQ373</f>
        <v>0.10481133963445199</v>
      </c>
      <c r="CR160" s="54">
        <f>all!CR373</f>
        <v>5.7465974536543103E-3</v>
      </c>
      <c r="CS160" s="54">
        <f>all!CS373</f>
        <v>0.119264033181299</v>
      </c>
      <c r="CT160" s="54">
        <f>all!CT373</f>
        <v>1.84233355768052E-2</v>
      </c>
      <c r="CU160" s="54">
        <f>all!CU373</f>
        <v>7.8176732352580398</v>
      </c>
      <c r="CV160" s="54">
        <f>all!CV373</f>
        <v>1.50886794311831E-2</v>
      </c>
      <c r="CW160" s="54">
        <f>all!CW373</f>
        <v>5.5604403763416001E-3</v>
      </c>
      <c r="CX160" s="54">
        <f>all!CX373</f>
        <v>1.4798961134817401</v>
      </c>
      <c r="CY160" s="54">
        <f>all!CY373</f>
        <v>0.99371696839551404</v>
      </c>
      <c r="CZ160" s="54">
        <f>all!CZ373</f>
        <v>0</v>
      </c>
      <c r="DA160" s="54">
        <f>all!DA373</f>
        <v>0.41123856596514741</v>
      </c>
      <c r="DB160" s="54">
        <f>all!DB373</f>
        <v>7984.2685545508639</v>
      </c>
      <c r="DC160" s="54">
        <f>all!DC373</f>
        <v>8.3185011964851565</v>
      </c>
      <c r="DD160" s="54">
        <f>all!DD373</f>
        <v>1.8105385933985595E-2</v>
      </c>
      <c r="DE160" s="54">
        <f>all!DE373</f>
        <v>8.8182888160928778E-3</v>
      </c>
      <c r="DF160" s="54">
        <f>all!DF373</f>
        <v>4.8678118701184894E-2</v>
      </c>
      <c r="DG160" s="54">
        <f>all!DG373</f>
        <v>4.152284856660026E-4</v>
      </c>
      <c r="DH160" s="54">
        <f>all!DH373</f>
        <v>1.2505109717832998E-2</v>
      </c>
      <c r="DI160" s="54">
        <f>all!DI373</f>
        <v>1.313611078967414</v>
      </c>
      <c r="DJ160" s="54">
        <f>all!DJ373</f>
        <v>0.59207143515079785</v>
      </c>
      <c r="DK160" s="54">
        <f>all!DK373</f>
        <v>1.2317723521379609E-4</v>
      </c>
      <c r="DL160" s="54">
        <f>all!DL373</f>
        <v>9.3239397954338987E-4</v>
      </c>
      <c r="DM160" s="54">
        <f>all!DM373</f>
        <v>5.0049621606841353E-5</v>
      </c>
      <c r="DN160" s="54">
        <f>all!DN373</f>
        <v>1.0046671146600875E-3</v>
      </c>
      <c r="DO160" s="54">
        <f>all!DO373</f>
        <v>1.5130860362027923E-4</v>
      </c>
      <c r="DP160" s="54">
        <f>all!DP373</f>
        <v>6.1267031624279308E-2</v>
      </c>
      <c r="DQ160" s="54">
        <f>all!DQ373</f>
        <v>7.6605288721273224E-5</v>
      </c>
      <c r="DR160" s="54">
        <f>all!DR373</f>
        <v>2.7205942835552613E-5</v>
      </c>
      <c r="DS160" s="54">
        <f>all!DS373</f>
        <v>7.1423557600470084E-3</v>
      </c>
      <c r="DT160" s="54">
        <f>all!DT373</f>
        <v>4.7550730283652184E-3</v>
      </c>
      <c r="DU160" s="54">
        <f>all!DU373</f>
        <v>0</v>
      </c>
      <c r="DV160" s="54">
        <f>all!DV373</f>
        <v>5.1429899074078664E-3</v>
      </c>
      <c r="DW160" s="54">
        <f>all!DW373</f>
        <v>99.852046944374365</v>
      </c>
      <c r="DX160" s="54">
        <f>all!DX373</f>
        <v>0.10403199320053365</v>
      </c>
      <c r="DY160" s="54">
        <f>all!DY373</f>
        <v>2.2642773522389887E-4</v>
      </c>
      <c r="DZ160" s="54">
        <f>all!DZ373</f>
        <v>1.1028238627214978E-4</v>
      </c>
      <c r="EA160" s="54">
        <f>all!EA373</f>
        <v>6.0877333477768567E-4</v>
      </c>
      <c r="EB160" s="54">
        <f>all!EB373</f>
        <v>5.1928882351697747E-6</v>
      </c>
      <c r="EC160" s="54">
        <f>all!EC373</f>
        <v>1.5639013067488848E-4</v>
      </c>
      <c r="ED160" s="54">
        <f>all!ED373</f>
        <v>1.6428149207098276E-2</v>
      </c>
      <c r="EE160" s="54">
        <f>all!EE373</f>
        <v>7.4045035350675525E-3</v>
      </c>
      <c r="EF160" s="54">
        <f>all!EF373</f>
        <v>1.5404666049259774E-6</v>
      </c>
      <c r="EG160" s="54">
        <f>all!EG373</f>
        <v>1.1660610709662657E-5</v>
      </c>
      <c r="EH160" s="54">
        <f>all!EH373</f>
        <v>6.259254848568432E-7</v>
      </c>
      <c r="EI160" s="54">
        <f>all!EI373</f>
        <v>1.256446563778582E-5</v>
      </c>
      <c r="EJ160" s="54">
        <f>all!EJ373</f>
        <v>1.8922802619368739E-6</v>
      </c>
      <c r="EK160" s="54">
        <f>all!EK373</f>
        <v>7.6621151657067972E-4</v>
      </c>
      <c r="EL160" s="54">
        <f>all!EL373</f>
        <v>9.5803326670719834E-7</v>
      </c>
      <c r="EM160" s="54">
        <f>all!EM373</f>
        <v>3.4024019390394604E-7</v>
      </c>
      <c r="EN160" s="54">
        <f>all!EN373</f>
        <v>8.9323002823989386E-5</v>
      </c>
      <c r="EO160" s="54">
        <f>all!EO373</f>
        <v>5.9467410446962488E-5</v>
      </c>
      <c r="EP160" s="54">
        <f>all!EP373</f>
        <v>0</v>
      </c>
      <c r="EQ160" s="54">
        <f>all!EQ373</f>
        <v>199.70409388874873</v>
      </c>
      <c r="EV160" s="13"/>
      <c r="EW160" s="13"/>
      <c r="EX160" s="13"/>
      <c r="EY160" s="13"/>
      <c r="EZ160" s="13"/>
      <c r="FA160" s="13"/>
      <c r="FB160" s="13"/>
      <c r="FC160" s="13"/>
    </row>
    <row r="161" spans="1:159" s="3" customFormat="1">
      <c r="A161" s="54" t="str">
        <f>all!A374</f>
        <v>LEM 89-3.d</v>
      </c>
      <c r="B161" s="54" t="str">
        <f>all!B374</f>
        <v>Fakos</v>
      </c>
      <c r="C161" s="54" t="str">
        <f>all!C374</f>
        <v>epithermal</v>
      </c>
      <c r="D161" s="54" t="str">
        <f>all!D374</f>
        <v>epithermal IS</v>
      </c>
      <c r="E161" s="54" t="str">
        <f>all!E374</f>
        <v>pyrite</v>
      </c>
      <c r="F161" s="54" t="str">
        <f>all!F374</f>
        <v>subhedral</v>
      </c>
      <c r="G161" s="54">
        <f>all!G374</f>
        <v>19.137448316563098</v>
      </c>
      <c r="H161" s="54">
        <f>all!H374</f>
        <v>393299.69769258</v>
      </c>
      <c r="I161" s="54">
        <f>all!I374</f>
        <v>5258.1619493503304</v>
      </c>
      <c r="J161" s="54">
        <f>all!J374</f>
        <v>74.408997051871694</v>
      </c>
      <c r="K161" s="54">
        <f>all!K374</f>
        <v>0.490176090828563</v>
      </c>
      <c r="L161" s="54">
        <f>all!L374</f>
        <v>2.71130022638566</v>
      </c>
      <c r="M161" s="54">
        <f>all!M374</f>
        <v>4.2322642682530401E-2</v>
      </c>
      <c r="N161" s="54">
        <f>all!N374</f>
        <v>0.78951787669136797</v>
      </c>
      <c r="O161" s="54">
        <f>all!O374</f>
        <v>259.62710034860601</v>
      </c>
      <c r="P161" s="54">
        <f>all!P374</f>
        <v>38.825772067828197</v>
      </c>
      <c r="Q161" s="54">
        <f>all!Q374</f>
        <v>4.7909402243772201E-2</v>
      </c>
      <c r="R161" s="54">
        <f>all!R374</f>
        <v>0.143918658563673</v>
      </c>
      <c r="S161" s="54">
        <f>all!S374</f>
        <v>8.6751090917566494E-3</v>
      </c>
      <c r="T161" s="54">
        <f>all!T374</f>
        <v>0.13010610527839001</v>
      </c>
      <c r="U161" s="54">
        <f>all!U374</f>
        <v>4.1711771868562598E-2</v>
      </c>
      <c r="V161" s="54">
        <f>all!V374</f>
        <v>3.5875619655338</v>
      </c>
      <c r="W161" s="54">
        <f>all!W374</f>
        <v>3.8154013317661203E-2</v>
      </c>
      <c r="X161" s="54">
        <f>all!X374</f>
        <v>8.2174011811241704E-3</v>
      </c>
      <c r="Y161" s="54">
        <f>all!Y374</f>
        <v>9.2836784541185704</v>
      </c>
      <c r="Z161" s="54">
        <f>all!Z374</f>
        <v>1.8066558652828</v>
      </c>
      <c r="AA161" s="54">
        <f>all!AA374</f>
        <v>70.665674282436328</v>
      </c>
      <c r="AB161" s="54">
        <f>all!AB374</f>
        <v>4.1821539015716018</v>
      </c>
      <c r="AC161" s="54">
        <f>all!AC374</f>
        <v>0.19460560533322899</v>
      </c>
      <c r="AD161" s="54">
        <f>all!AD374</f>
        <v>20.252746890791066</v>
      </c>
      <c r="AE161" s="54">
        <f>all!AE374</f>
        <v>8.8514495862129295E-4</v>
      </c>
      <c r="AF161" s="54">
        <f>all!AF374</f>
        <v>4.4930220358997642E-3</v>
      </c>
      <c r="AG161" s="54">
        <f>all!AG374</f>
        <v>9.1114352705875901E-6</v>
      </c>
      <c r="AH161" s="54">
        <f>all!AH374</f>
        <v>5.160605516503847E-3</v>
      </c>
      <c r="AI161" s="54">
        <f>all!AI374</f>
        <v>3.4359076093234834E-4</v>
      </c>
      <c r="AJ161" s="54">
        <f>all!AJ374</f>
        <v>7.383905714928635E-3</v>
      </c>
      <c r="AK161" s="54">
        <f>all!AK374</f>
        <v>1.5627896706641885E-6</v>
      </c>
      <c r="AL161" s="54">
        <f>all!AL374</f>
        <v>7.9327666721479113E-6</v>
      </c>
      <c r="AM161" s="54">
        <f>all!AM374</f>
        <v>9.1114352705875901E-6</v>
      </c>
      <c r="AN161" s="54">
        <f>all!AN374</f>
        <v>0</v>
      </c>
      <c r="AO161" s="54">
        <f>all!AO374</f>
        <v>0</v>
      </c>
      <c r="AP161" s="54">
        <f>all!AP374</f>
        <v>0.28761752686773501</v>
      </c>
      <c r="AQ161" s="54">
        <f>all!AQ374</f>
        <v>7.9753369660986699</v>
      </c>
      <c r="AR161" s="54">
        <f>all!AR374</f>
        <v>1.7095011072026101E-2</v>
      </c>
      <c r="AS161" s="54">
        <f>all!AS374</f>
        <v>0.21518435022784799</v>
      </c>
      <c r="AT161" s="54">
        <f>all!AT374</f>
        <v>0.142497548653467</v>
      </c>
      <c r="AU161" s="54">
        <f>all!AU374</f>
        <v>2.71130022638566</v>
      </c>
      <c r="AV161" s="54">
        <f>all!AV374</f>
        <v>4.2322642682530401E-2</v>
      </c>
      <c r="AW161" s="54">
        <f>all!AW374</f>
        <v>0.31280099960894903</v>
      </c>
      <c r="AX161" s="54">
        <f>all!AX374</f>
        <v>0.45603611735329502</v>
      </c>
      <c r="AY161" s="54">
        <f>all!AY374</f>
        <v>1.05769655653008</v>
      </c>
      <c r="AZ161" s="54">
        <f>all!AZ374</f>
        <v>2.8030064224286299E-4</v>
      </c>
      <c r="BA161" s="54">
        <f>all!BA374</f>
        <v>0.143918658563673</v>
      </c>
      <c r="BB161" s="54">
        <f>all!BB374</f>
        <v>8.6751090917566494E-3</v>
      </c>
      <c r="BC161" s="54">
        <f>all!BC374</f>
        <v>0.13010610527839001</v>
      </c>
      <c r="BD161" s="54">
        <f>all!BD374</f>
        <v>2.4342577448462299E-2</v>
      </c>
      <c r="BE161" s="54">
        <f>all!BE374</f>
        <v>0.23869345211718801</v>
      </c>
      <c r="BF161" s="54">
        <f>all!BF374</f>
        <v>3.8154013317661203E-2</v>
      </c>
      <c r="BG161" s="54">
        <f>all!BG374</f>
        <v>5.9519654270655496E-3</v>
      </c>
      <c r="BH161" s="54">
        <f>all!BH374</f>
        <v>1.76951909233155E-2</v>
      </c>
      <c r="BI161" s="54">
        <f>all!BI374</f>
        <v>1.25198333219737E-2</v>
      </c>
      <c r="BJ161" s="54">
        <f>all!BJ374</f>
        <v>0</v>
      </c>
      <c r="BK161" s="54">
        <f>all!BK374</f>
        <v>1.60090726228026</v>
      </c>
      <c r="BL161" s="54">
        <f>all!BL374</f>
        <v>18966.588402885602</v>
      </c>
      <c r="BM161" s="54">
        <f>all!BM374</f>
        <v>1487.6606353531499</v>
      </c>
      <c r="BN161" s="54">
        <f>all!BN374</f>
        <v>41.536316516311203</v>
      </c>
      <c r="BO161" s="54">
        <f>all!BO374</f>
        <v>0.273651664878789</v>
      </c>
      <c r="BP161" s="54">
        <f>all!BP374</f>
        <v>1.908941035707</v>
      </c>
      <c r="BQ161" s="54">
        <f>all!BQ374</f>
        <v>1.65613219939044E-2</v>
      </c>
      <c r="BR161" s="54">
        <f>all!BR374</f>
        <v>0.49399031574931002</v>
      </c>
      <c r="BS161" s="54">
        <f>all!BS374</f>
        <v>50.655457446971099</v>
      </c>
      <c r="BT161" s="54">
        <f>all!BT374</f>
        <v>5.6767186046672702</v>
      </c>
      <c r="BU161" s="54">
        <f>all!BU374</f>
        <v>3.3769072006565301E-2</v>
      </c>
      <c r="BV161" s="54">
        <f>all!BV374</f>
        <v>7.7334391406611594E-2</v>
      </c>
      <c r="BW161" s="54">
        <f>all!BW374</f>
        <v>4.84476840882723E-3</v>
      </c>
      <c r="BX161" s="54">
        <f>all!BX374</f>
        <v>8.2500000000713197E-2</v>
      </c>
      <c r="BY161" s="54">
        <f>all!BY374</f>
        <v>3.03310937341335E-2</v>
      </c>
      <c r="BZ161" s="54">
        <f>all!BZ374</f>
        <v>1.0664011413810499</v>
      </c>
      <c r="CA161" s="54">
        <f>all!CA374</f>
        <v>2.1020672893024499E-2</v>
      </c>
      <c r="CB161" s="54">
        <f>all!CB374</f>
        <v>6.1534767520334396E-3</v>
      </c>
      <c r="CC161" s="54">
        <f>all!CC374</f>
        <v>11.9748501484251</v>
      </c>
      <c r="CD161" s="54">
        <f>all!CD374</f>
        <v>1.1349033123605601</v>
      </c>
      <c r="CE161" s="54">
        <f>all!CE374</f>
        <v>0</v>
      </c>
      <c r="CF161" s="54">
        <f>all!CF374</f>
        <v>19.137448316563098</v>
      </c>
      <c r="CG161" s="54">
        <f>all!CG374</f>
        <v>393299.69769258</v>
      </c>
      <c r="CH161" s="54">
        <f>all!CH374</f>
        <v>5258.1619493503304</v>
      </c>
      <c r="CI161" s="54">
        <f>all!CI374</f>
        <v>74.408997051871694</v>
      </c>
      <c r="CJ161" s="54">
        <f>all!CJ374</f>
        <v>0.490176090828563</v>
      </c>
      <c r="CK161" s="54">
        <f>all!CK374</f>
        <v>2.71130022638566</v>
      </c>
      <c r="CL161" s="54">
        <f>all!CL374</f>
        <v>4.2322642682530401E-2</v>
      </c>
      <c r="CM161" s="54">
        <f>all!CM374</f>
        <v>0.78951787669136797</v>
      </c>
      <c r="CN161" s="54">
        <f>all!CN374</f>
        <v>259.62710034860601</v>
      </c>
      <c r="CO161" s="54">
        <f>all!CO374</f>
        <v>38.825772067828197</v>
      </c>
      <c r="CP161" s="54">
        <f>all!CP374</f>
        <v>4.7909402243772201E-2</v>
      </c>
      <c r="CQ161" s="54">
        <f>all!CQ374</f>
        <v>0.143918658563673</v>
      </c>
      <c r="CR161" s="54">
        <f>all!CR374</f>
        <v>8.6751090917566494E-3</v>
      </c>
      <c r="CS161" s="54">
        <f>all!CS374</f>
        <v>0.13010610527839001</v>
      </c>
      <c r="CT161" s="54">
        <f>all!CT374</f>
        <v>4.1711771868562598E-2</v>
      </c>
      <c r="CU161" s="54">
        <f>all!CU374</f>
        <v>3.5875619655338</v>
      </c>
      <c r="CV161" s="54">
        <f>all!CV374</f>
        <v>3.8154013317661203E-2</v>
      </c>
      <c r="CW161" s="54">
        <f>all!CW374</f>
        <v>8.2174011811241704E-3</v>
      </c>
      <c r="CX161" s="54">
        <f>all!CX374</f>
        <v>9.2836784541185704</v>
      </c>
      <c r="CY161" s="54">
        <f>all!CY374</f>
        <v>1.8066558652828</v>
      </c>
      <c r="CZ161" s="54">
        <f>all!CZ374</f>
        <v>0</v>
      </c>
      <c r="DA161" s="54">
        <f>all!DA374</f>
        <v>0.34834597632986747</v>
      </c>
      <c r="DB161" s="54">
        <f>all!DB374</f>
        <v>7042.7020806263763</v>
      </c>
      <c r="DC161" s="54">
        <f>all!DC374</f>
        <v>89.222406883561902</v>
      </c>
      <c r="DD161" s="54">
        <f>all!DD374</f>
        <v>1.2677574829856797</v>
      </c>
      <c r="DE161" s="54">
        <f>all!DE374</f>
        <v>7.7137206248790325E-3</v>
      </c>
      <c r="DF161" s="54">
        <f>all!DF374</f>
        <v>4.1463529995192844E-2</v>
      </c>
      <c r="DG161" s="54">
        <f>all!DG374</f>
        <v>6.0701121125784029E-4</v>
      </c>
      <c r="DH161" s="54">
        <f>all!DH374</f>
        <v>1.0873404168728383E-2</v>
      </c>
      <c r="DI161" s="54">
        <f>all!DI374</f>
        <v>3.465317082771938</v>
      </c>
      <c r="DJ161" s="54">
        <f>all!DJ374</f>
        <v>0.49171443854898939</v>
      </c>
      <c r="DK161" s="54">
        <f>all!DK374</f>
        <v>4.4414760090343773E-4</v>
      </c>
      <c r="DL161" s="54">
        <f>all!DL374</f>
        <v>1.2802898165097099E-3</v>
      </c>
      <c r="DM161" s="54">
        <f>all!DM374</f>
        <v>7.5555305716496109E-5</v>
      </c>
      <c r="DN161" s="54">
        <f>all!DN374</f>
        <v>1.0959995390311685E-3</v>
      </c>
      <c r="DO161" s="54">
        <f>all!DO374</f>
        <v>3.4257368486007391E-4</v>
      </c>
      <c r="DP161" s="54">
        <f>all!DP374</f>
        <v>2.8115689385061132E-2</v>
      </c>
      <c r="DQ161" s="54">
        <f>all!DQ374</f>
        <v>1.9370808554884674E-4</v>
      </c>
      <c r="DR161" s="54">
        <f>all!DR374</f>
        <v>4.0205834728787385E-5</v>
      </c>
      <c r="DS161" s="54">
        <f>all!DS374</f>
        <v>4.4805397944587697E-2</v>
      </c>
      <c r="DT161" s="54">
        <f>all!DT374</f>
        <v>8.6450980005051189E-3</v>
      </c>
      <c r="DU161" s="54">
        <f>all!DU374</f>
        <v>0</v>
      </c>
      <c r="DV161" s="54">
        <f>all!DV374</f>
        <v>4.8797012000032346E-3</v>
      </c>
      <c r="DW161" s="54">
        <f>all!DW374</f>
        <v>98.655601411495951</v>
      </c>
      <c r="DX161" s="54">
        <f>all!DX374</f>
        <v>1.2498456004113867</v>
      </c>
      <c r="DY161" s="54">
        <f>all!DY374</f>
        <v>1.7759004356003194E-2</v>
      </c>
      <c r="DZ161" s="54">
        <f>all!DZ374</f>
        <v>1.0805536549119767E-4</v>
      </c>
      <c r="EA161" s="54">
        <f>all!EA374</f>
        <v>5.8082955114232724E-4</v>
      </c>
      <c r="EB161" s="54">
        <f>all!EB374</f>
        <v>8.5031363565554513E-6</v>
      </c>
      <c r="EC161" s="54">
        <f>all!EC374</f>
        <v>1.5231685443675024E-4</v>
      </c>
      <c r="ED161" s="54">
        <f>all!ED374</f>
        <v>4.8542865645679868E-2</v>
      </c>
      <c r="EE161" s="54">
        <f>all!EE374</f>
        <v>6.8880357428738655E-3</v>
      </c>
      <c r="EF161" s="54">
        <f>all!EF374</f>
        <v>6.2217098183293594E-6</v>
      </c>
      <c r="EG161" s="54">
        <f>all!EG374</f>
        <v>1.7934559829846649E-5</v>
      </c>
      <c r="EH161" s="54">
        <f>all!EH374</f>
        <v>1.0583940709057238E-6</v>
      </c>
      <c r="EI161" s="54">
        <f>all!EI374</f>
        <v>1.5352984185897226E-5</v>
      </c>
      <c r="EJ161" s="54">
        <f>all!EJ374</f>
        <v>4.7988417685015854E-6</v>
      </c>
      <c r="EK161" s="54">
        <f>all!EK374</f>
        <v>3.9385028837331145E-4</v>
      </c>
      <c r="EL161" s="54">
        <f>all!EL374</f>
        <v>2.7135022125472772E-6</v>
      </c>
      <c r="EM161" s="54">
        <f>all!EM374</f>
        <v>5.6321150036023503E-7</v>
      </c>
      <c r="EN161" s="54">
        <f>all!EN374</f>
        <v>6.2764311625000094E-4</v>
      </c>
      <c r="EO161" s="54">
        <f>all!EO374</f>
        <v>1.2110228897049953E-4</v>
      </c>
      <c r="EP161" s="54">
        <f>all!EP374</f>
        <v>0</v>
      </c>
      <c r="EQ161" s="54">
        <f>all!EQ374</f>
        <v>197.3112028229919</v>
      </c>
      <c r="EV161" s="13"/>
      <c r="EW161" s="13"/>
      <c r="EX161" s="13"/>
      <c r="EY161" s="13"/>
      <c r="EZ161" s="13"/>
      <c r="FA161" s="13"/>
      <c r="FB161" s="13"/>
      <c r="FC161" s="13"/>
    </row>
    <row r="162" spans="1:159" s="3" customFormat="1">
      <c r="A162" s="54" t="str">
        <f>all!A375</f>
        <v>LEM 89-4.d</v>
      </c>
      <c r="B162" s="54" t="str">
        <f>all!B375</f>
        <v>Fakos</v>
      </c>
      <c r="C162" s="54" t="str">
        <f>all!C375</f>
        <v>epithermal</v>
      </c>
      <c r="D162" s="54" t="str">
        <f>all!D375</f>
        <v>epithermal IS</v>
      </c>
      <c r="E162" s="54" t="str">
        <f>all!E375</f>
        <v>pyrite</v>
      </c>
      <c r="F162" s="54" t="str">
        <f>all!F375</f>
        <v>subhedral</v>
      </c>
      <c r="G162" s="54">
        <f>all!G375</f>
        <v>80.788617130053794</v>
      </c>
      <c r="H162" s="54">
        <f>all!H375</f>
        <v>470972.01918601902</v>
      </c>
      <c r="I162" s="54">
        <f>all!I375</f>
        <v>29.499607574360301</v>
      </c>
      <c r="J162" s="54">
        <f>all!J375</f>
        <v>480.68050860719597</v>
      </c>
      <c r="K162" s="54">
        <f>all!K375</f>
        <v>156.83847078898299</v>
      </c>
      <c r="L162" s="54">
        <f>all!L375</f>
        <v>21.680415419935098</v>
      </c>
      <c r="M162" s="54">
        <f>all!M375</f>
        <v>0.19852489926644601</v>
      </c>
      <c r="N162" s="54">
        <f>all!N375</f>
        <v>0.60020781931258005</v>
      </c>
      <c r="O162" s="54">
        <f>all!O375</f>
        <v>130.66648639648</v>
      </c>
      <c r="P162" s="54">
        <f>all!P375</f>
        <v>32.867924054708404</v>
      </c>
      <c r="Q162" s="54">
        <f>all!Q375</f>
        <v>3.4531252950428701</v>
      </c>
      <c r="R162" s="54">
        <f>all!R375</f>
        <v>0.23556796911265801</v>
      </c>
      <c r="S162" s="54">
        <f>all!S375</f>
        <v>8.7634295499959495E-3</v>
      </c>
      <c r="T162" s="54">
        <f>all!T375</f>
        <v>0.15840701786834499</v>
      </c>
      <c r="U162" s="54">
        <f>all!U375</f>
        <v>1.1537856558444299</v>
      </c>
      <c r="V162" s="54">
        <f>all!V375</f>
        <v>7.9109088891794404</v>
      </c>
      <c r="W162" s="54">
        <f>all!W375</f>
        <v>0.55399934414332597</v>
      </c>
      <c r="X162" s="54">
        <f>all!X375</f>
        <v>1.7644754467566501E-2</v>
      </c>
      <c r="Y162" s="54">
        <f>all!Y375</f>
        <v>19.102680046229999</v>
      </c>
      <c r="Z162" s="54">
        <f>all!Z375</f>
        <v>1.49290547726181</v>
      </c>
      <c r="AA162" s="54">
        <f>all!AA375</f>
        <v>6.1370509197132606E-2</v>
      </c>
      <c r="AB162" s="54">
        <f>all!AB375</f>
        <v>1.7205922925560928</v>
      </c>
      <c r="AC162" s="54">
        <f>all!AC375</f>
        <v>7.8151624465722117E-2</v>
      </c>
      <c r="AD162" s="54">
        <f>all!AD375</f>
        <v>0.22576261433134384</v>
      </c>
      <c r="AE162" s="54">
        <f>all!AE375</f>
        <v>9.236795268970007E-4</v>
      </c>
      <c r="AF162" s="54">
        <f>all!AF375</f>
        <v>6.0399150959560506E-2</v>
      </c>
      <c r="AG162" s="54">
        <f>all!AG375</f>
        <v>0.11705665190082622</v>
      </c>
      <c r="AH162" s="54">
        <f>all!AH375</f>
        <v>0.18076653572619306</v>
      </c>
      <c r="AI162" s="54">
        <f>all!AI375</f>
        <v>5.0607638542262329E-2</v>
      </c>
      <c r="AJ162" s="54">
        <f>all!AJ375</f>
        <v>1.1141817385827086</v>
      </c>
      <c r="AK162" s="54">
        <f>all!AK375</f>
        <v>5.9813522681916996E-4</v>
      </c>
      <c r="AL162" s="54">
        <f>all!AL375</f>
        <v>3.9111898452752543E-2</v>
      </c>
      <c r="AM162" s="54">
        <f>all!AM375</f>
        <v>0.11705665190082622</v>
      </c>
      <c r="AN162" s="54">
        <f>all!AN375</f>
        <v>0</v>
      </c>
      <c r="AO162" s="54">
        <f>all!AO375</f>
        <v>0</v>
      </c>
      <c r="AP162" s="54">
        <f>all!AP375</f>
        <v>0.14432742558473699</v>
      </c>
      <c r="AQ162" s="54">
        <f>all!AQ375</f>
        <v>6.7026027081258004</v>
      </c>
      <c r="AR162" s="54">
        <f>all!AR375</f>
        <v>3.82611312676173E-2</v>
      </c>
      <c r="AS162" s="54">
        <f>all!AS375</f>
        <v>0.17682489944483001</v>
      </c>
      <c r="AT162" s="54">
        <f>all!AT375</f>
        <v>0.124090749996816</v>
      </c>
      <c r="AU162" s="54">
        <f>all!AU375</f>
        <v>3.1739991240034202</v>
      </c>
      <c r="AV162" s="54">
        <f>all!AV375</f>
        <v>3.28856020732343E-2</v>
      </c>
      <c r="AW162" s="54">
        <f>all!AW375</f>
        <v>0.47910333944349798</v>
      </c>
      <c r="AX162" s="54">
        <f>all!AX375</f>
        <v>0.32007392639479898</v>
      </c>
      <c r="AY162" s="54">
        <f>all!AY375</f>
        <v>1.0941788457761501</v>
      </c>
      <c r="AZ162" s="54">
        <f>all!AZ375</f>
        <v>1.13911401660487E-4</v>
      </c>
      <c r="BA162" s="54">
        <f>all!BA375</f>
        <v>0.169900957521917</v>
      </c>
      <c r="BB162" s="54">
        <f>all!BB375</f>
        <v>8.7634295499959495E-3</v>
      </c>
      <c r="BC162" s="54">
        <f>all!BC375</f>
        <v>0.15840701786834499</v>
      </c>
      <c r="BD162" s="54">
        <f>all!BD375</f>
        <v>3.8838757181465601E-2</v>
      </c>
      <c r="BE162" s="54">
        <f>all!BE375</f>
        <v>0.14684102166688801</v>
      </c>
      <c r="BF162" s="54">
        <f>all!BF375</f>
        <v>1.9047704248454998E-2</v>
      </c>
      <c r="BG162" s="54">
        <f>all!BG375</f>
        <v>9.2550582528457392E-3</v>
      </c>
      <c r="BH162" s="54">
        <f>all!BH375</f>
        <v>1.9340005370501599E-2</v>
      </c>
      <c r="BI162" s="54">
        <f>all!BI375</f>
        <v>4.1532582631571098E-3</v>
      </c>
      <c r="BJ162" s="54">
        <f>all!BJ375</f>
        <v>0</v>
      </c>
      <c r="BK162" s="54">
        <f>all!BK375</f>
        <v>20.784668480627399</v>
      </c>
      <c r="BL162" s="54">
        <f>all!BL375</f>
        <v>66339.175338986694</v>
      </c>
      <c r="BM162" s="54">
        <f>all!BM375</f>
        <v>7.1035472881152799</v>
      </c>
      <c r="BN162" s="54">
        <f>all!BN375</f>
        <v>68.999792991867693</v>
      </c>
      <c r="BO162" s="54">
        <f>all!BO375</f>
        <v>219.228170882581</v>
      </c>
      <c r="BP162" s="54">
        <f>all!BP375</f>
        <v>17.259346327790201</v>
      </c>
      <c r="BQ162" s="54">
        <f>all!BQ375</f>
        <v>8.8622922693653294E-2</v>
      </c>
      <c r="BR162" s="54">
        <f>all!BR375</f>
        <v>0.56752613035311605</v>
      </c>
      <c r="BS162" s="54">
        <f>all!BS375</f>
        <v>70.592988444879097</v>
      </c>
      <c r="BT162" s="54">
        <f>all!BT375</f>
        <v>6.2215119925409503</v>
      </c>
      <c r="BU162" s="54">
        <f>all!BU375</f>
        <v>1.83587124297714</v>
      </c>
      <c r="BV162" s="54">
        <f>all!BV375</f>
        <v>0.46031901507234901</v>
      </c>
      <c r="BW162" s="54">
        <f>all!BW375</f>
        <v>9.3841670643609008E-3</v>
      </c>
      <c r="BX162" s="54">
        <f>all!BX375</f>
        <v>5.9061166696952702E-2</v>
      </c>
      <c r="BY162" s="54">
        <f>all!BY375</f>
        <v>0.86116891903361703</v>
      </c>
      <c r="BZ162" s="54">
        <f>all!BZ375</f>
        <v>4.9632090129750299</v>
      </c>
      <c r="CA162" s="54">
        <f>all!CA375</f>
        <v>0.233535420525986</v>
      </c>
      <c r="CB162" s="54">
        <f>all!CB375</f>
        <v>9.9157323486985995E-3</v>
      </c>
      <c r="CC162" s="54">
        <f>all!CC375</f>
        <v>10.098056100959299</v>
      </c>
      <c r="CD162" s="54">
        <f>all!CD375</f>
        <v>1.0187480065933301</v>
      </c>
      <c r="CE162" s="54">
        <f>all!CE375</f>
        <v>0</v>
      </c>
      <c r="CF162" s="54">
        <f>all!CF375</f>
        <v>80.788617130053794</v>
      </c>
      <c r="CG162" s="54">
        <f>all!CG375</f>
        <v>470972.01918601902</v>
      </c>
      <c r="CH162" s="54">
        <f>all!CH375</f>
        <v>29.499607574360301</v>
      </c>
      <c r="CI162" s="54">
        <f>all!CI375</f>
        <v>480.68050860719597</v>
      </c>
      <c r="CJ162" s="54">
        <f>all!CJ375</f>
        <v>156.83847078898299</v>
      </c>
      <c r="CK162" s="54">
        <f>all!CK375</f>
        <v>21.680415419935098</v>
      </c>
      <c r="CL162" s="54">
        <f>all!CL375</f>
        <v>0.19852489926644601</v>
      </c>
      <c r="CM162" s="54">
        <f>all!CM375</f>
        <v>0.60020781931258005</v>
      </c>
      <c r="CN162" s="54">
        <f>all!CN375</f>
        <v>130.66648639648</v>
      </c>
      <c r="CO162" s="54">
        <f>all!CO375</f>
        <v>32.867924054708404</v>
      </c>
      <c r="CP162" s="54">
        <f>all!CP375</f>
        <v>3.4531252950428701</v>
      </c>
      <c r="CQ162" s="54">
        <f>all!CQ375</f>
        <v>0.23556796911265801</v>
      </c>
      <c r="CR162" s="54">
        <f>all!CR375</f>
        <v>8.7634295499959495E-3</v>
      </c>
      <c r="CS162" s="54">
        <f>all!CS375</f>
        <v>0.15840701786834499</v>
      </c>
      <c r="CT162" s="54">
        <f>all!CT375</f>
        <v>1.1537856558444299</v>
      </c>
      <c r="CU162" s="54">
        <f>all!CU375</f>
        <v>7.9109088891794404</v>
      </c>
      <c r="CV162" s="54">
        <f>all!CV375</f>
        <v>0.55399934414332597</v>
      </c>
      <c r="CW162" s="54">
        <f>all!CW375</f>
        <v>1.7644754467566501E-2</v>
      </c>
      <c r="CX162" s="54">
        <f>all!CX375</f>
        <v>19.102680046229999</v>
      </c>
      <c r="CY162" s="54">
        <f>all!CY375</f>
        <v>1.49290547726181</v>
      </c>
      <c r="CZ162" s="54">
        <f>all!CZ375</f>
        <v>0</v>
      </c>
      <c r="DA162" s="54">
        <f>all!DA375</f>
        <v>1.4705403377184689</v>
      </c>
      <c r="DB162" s="54">
        <f>all!DB375</f>
        <v>8433.5575107175046</v>
      </c>
      <c r="DC162" s="54">
        <f>all!DC375</f>
        <v>0.50056008454250411</v>
      </c>
      <c r="DD162" s="54">
        <f>all!DD375</f>
        <v>8.1896858694026253</v>
      </c>
      <c r="DE162" s="54">
        <f>all!DE375</f>
        <v>2.4681092561134137</v>
      </c>
      <c r="DF162" s="54">
        <f>all!DF375</f>
        <v>0.3315555194974017</v>
      </c>
      <c r="DG162" s="54">
        <f>all!DG375</f>
        <v>2.8473373100188749E-3</v>
      </c>
      <c r="DH162" s="54">
        <f>all!DH375</f>
        <v>8.2661867416689173E-3</v>
      </c>
      <c r="DI162" s="54">
        <f>all!DI375</f>
        <v>1.7440429248238158</v>
      </c>
      <c r="DJ162" s="54">
        <f>all!DJ375</f>
        <v>0.41626043635648946</v>
      </c>
      <c r="DK162" s="54">
        <f>all!DK375</f>
        <v>3.2012449406246417E-2</v>
      </c>
      <c r="DL162" s="54">
        <f>all!DL375</f>
        <v>2.0955953519909798E-3</v>
      </c>
      <c r="DM162" s="54">
        <f>all!DM375</f>
        <v>7.6324527077600637E-5</v>
      </c>
      <c r="DN162" s="54">
        <f>all!DN375</f>
        <v>1.3344033179036729E-3</v>
      </c>
      <c r="DO162" s="54">
        <f>all!DO375</f>
        <v>9.475900590049522E-3</v>
      </c>
      <c r="DP162" s="54">
        <f>all!DP375</f>
        <v>6.1997718567236994E-2</v>
      </c>
      <c r="DQ162" s="54">
        <f>all!DQ375</f>
        <v>2.8126569924859118E-3</v>
      </c>
      <c r="DR162" s="54">
        <f>all!DR375</f>
        <v>8.6331683985758627E-5</v>
      </c>
      <c r="DS162" s="54">
        <f>all!DS375</f>
        <v>9.2194401767519307E-2</v>
      </c>
      <c r="DT162" s="54">
        <f>all!DT375</f>
        <v>7.1437590326030127E-3</v>
      </c>
      <c r="DU162" s="54">
        <f>all!DU375</f>
        <v>0</v>
      </c>
      <c r="DV162" s="54">
        <f>all!DV375</f>
        <v>1.7402989209982525E-2</v>
      </c>
      <c r="DW162" s="54">
        <f>all!DW375</f>
        <v>99.806245769833737</v>
      </c>
      <c r="DX162" s="54">
        <f>all!DX375</f>
        <v>5.9238373316277456E-3</v>
      </c>
      <c r="DY162" s="54">
        <f>all!DY375</f>
        <v>9.6920166800379376E-2</v>
      </c>
      <c r="DZ162" s="54">
        <f>all!DZ375</f>
        <v>2.9208636887744367E-2</v>
      </c>
      <c r="EA162" s="54">
        <f>all!EA375</f>
        <v>3.923766645718558E-3</v>
      </c>
      <c r="EB162" s="54">
        <f>all!EB375</f>
        <v>3.3696580238199336E-5</v>
      </c>
      <c r="EC162" s="54">
        <f>all!EC375</f>
        <v>9.7825510108860188E-5</v>
      </c>
      <c r="ED162" s="54">
        <f>all!ED375</f>
        <v>2.0639733181032915E-2</v>
      </c>
      <c r="EE162" s="54">
        <f>all!EE375</f>
        <v>4.9262000481359669E-3</v>
      </c>
      <c r="EF162" s="54">
        <f>all!EF375</f>
        <v>3.788487111250365E-4</v>
      </c>
      <c r="EG162" s="54">
        <f>all!EG375</f>
        <v>2.4800151593101397E-5</v>
      </c>
      <c r="EH162" s="54">
        <f>all!EH375</f>
        <v>9.0325636578545704E-7</v>
      </c>
      <c r="EI162" s="54">
        <f>all!EI375</f>
        <v>1.5791886796707788E-5</v>
      </c>
      <c r="EJ162" s="54">
        <f>all!EJ375</f>
        <v>1.1214176958882596E-4</v>
      </c>
      <c r="EK162" s="54">
        <f>all!EK375</f>
        <v>7.3370692363538539E-4</v>
      </c>
      <c r="EL162" s="54">
        <f>all!EL375</f>
        <v>3.3286158860189874E-5</v>
      </c>
      <c r="EM162" s="54">
        <f>all!EM375</f>
        <v>1.0216852447684536E-6</v>
      </c>
      <c r="EN162" s="54">
        <f>all!EN375</f>
        <v>1.091067098281871E-3</v>
      </c>
      <c r="EO162" s="54">
        <f>all!EO375</f>
        <v>8.4542231297096647E-5</v>
      </c>
      <c r="EP162" s="54">
        <f>all!EP375</f>
        <v>0</v>
      </c>
      <c r="EQ162" s="54">
        <f>all!EQ375</f>
        <v>199.61249153966747</v>
      </c>
      <c r="EV162" s="13"/>
      <c r="EW162" s="13"/>
      <c r="EX162" s="13"/>
      <c r="EY162" s="13"/>
      <c r="EZ162" s="13"/>
      <c r="FA162" s="13"/>
      <c r="FB162" s="13"/>
      <c r="FC162" s="13"/>
    </row>
    <row r="163" spans="1:159" s="3" customFormat="1">
      <c r="A163" s="54" t="str">
        <f>all!A376</f>
        <v>LEM 89-6.d</v>
      </c>
      <c r="B163" s="54" t="str">
        <f>all!B376</f>
        <v>Fakos</v>
      </c>
      <c r="C163" s="54" t="str">
        <f>all!C376</f>
        <v>epithermal</v>
      </c>
      <c r="D163" s="54" t="str">
        <f>all!D376</f>
        <v>epithermal IS</v>
      </c>
      <c r="E163" s="54" t="str">
        <f>all!E376</f>
        <v>pyrite</v>
      </c>
      <c r="F163" s="54" t="str">
        <f>all!F376</f>
        <v>euhedral</v>
      </c>
      <c r="G163" s="54">
        <f>all!G376</f>
        <v>22.465165717475799</v>
      </c>
      <c r="H163" s="54">
        <f>all!H376</f>
        <v>467452.38086823601</v>
      </c>
      <c r="I163" s="54">
        <f>all!I376</f>
        <v>142.868290326184</v>
      </c>
      <c r="J163" s="54">
        <f>all!J376</f>
        <v>101.688057762003</v>
      </c>
      <c r="K163" s="54">
        <f>all!K376</f>
        <v>3.0030391097776001</v>
      </c>
      <c r="L163" s="54">
        <f>all!L376</f>
        <v>3.0982579312512302</v>
      </c>
      <c r="M163" s="54">
        <f>all!M376</f>
        <v>0.39170131582998702</v>
      </c>
      <c r="N163" s="54">
        <f>all!N376</f>
        <v>0.95832006924639601</v>
      </c>
      <c r="O163" s="54">
        <f>all!O376</f>
        <v>111.553516744186</v>
      </c>
      <c r="P163" s="54">
        <f>all!P376</f>
        <v>26.979865608026898</v>
      </c>
      <c r="Q163" s="54">
        <f>all!Q376</f>
        <v>2.8505754605917502</v>
      </c>
      <c r="R163" s="54">
        <f>all!R376</f>
        <v>5.8109093821335903E-2</v>
      </c>
      <c r="S163" s="54">
        <f>all!S376</f>
        <v>3.4003004926499102E-3</v>
      </c>
      <c r="T163" s="54">
        <f>all!T376</f>
        <v>0.130753564771764</v>
      </c>
      <c r="U163" s="54">
        <f>all!U376</f>
        <v>0.78629544156762399</v>
      </c>
      <c r="V163" s="54">
        <f>all!V376</f>
        <v>2.52150108137841</v>
      </c>
      <c r="W163" s="54">
        <f>all!W376</f>
        <v>0.32476042626778101</v>
      </c>
      <c r="X163" s="54">
        <f>all!X376</f>
        <v>8.4132259553588995E-3</v>
      </c>
      <c r="Y163" s="54">
        <f>all!Y376</f>
        <v>5.3715207681136903</v>
      </c>
      <c r="Z163" s="54">
        <f>all!Z376</f>
        <v>0.91583470298075598</v>
      </c>
      <c r="AA163" s="54">
        <f>all!AA376</f>
        <v>1.4049662612355303</v>
      </c>
      <c r="AB163" s="54">
        <f>all!AB376</f>
        <v>5.0227611085829205</v>
      </c>
      <c r="AC163" s="54">
        <f>all!AC376</f>
        <v>0.17049821503387175</v>
      </c>
      <c r="AD163" s="54">
        <f>all!AD376</f>
        <v>1.2807152521583778</v>
      </c>
      <c r="AE163" s="54">
        <f>all!AE376</f>
        <v>1.5662651823486035E-3</v>
      </c>
      <c r="AF163" s="54">
        <f>all!AF376</f>
        <v>0.14638227710767027</v>
      </c>
      <c r="AG163" s="54">
        <f>all!AG376</f>
        <v>1.9952471287250469E-2</v>
      </c>
      <c r="AH163" s="54">
        <f>all!AH376</f>
        <v>0.53068313121179334</v>
      </c>
      <c r="AI163" s="54">
        <f>all!AI376</f>
        <v>6.4103427071871919E-3</v>
      </c>
      <c r="AJ163" s="54">
        <f>all!AJ376</f>
        <v>0.18884432330245501</v>
      </c>
      <c r="AK163" s="54">
        <f>all!AK376</f>
        <v>5.8887986523465641E-5</v>
      </c>
      <c r="AL163" s="54">
        <f>all!AL376</f>
        <v>5.5036386294847178E-3</v>
      </c>
      <c r="AM163" s="54">
        <f>all!AM376</f>
        <v>1.9952471287250469E-2</v>
      </c>
      <c r="AN163" s="54">
        <f>all!AN376</f>
        <v>0</v>
      </c>
      <c r="AO163" s="54">
        <f>all!AO376</f>
        <v>0</v>
      </c>
      <c r="AP163" s="54">
        <f>all!AP376</f>
        <v>0.15317971367585401</v>
      </c>
      <c r="AQ163" s="54">
        <f>all!AQ376</f>
        <v>9.1663421220946706</v>
      </c>
      <c r="AR163" s="54">
        <f>all!AR376</f>
        <v>2.9665084594222599E-2</v>
      </c>
      <c r="AS163" s="54">
        <f>all!AS376</f>
        <v>0.203455440708948</v>
      </c>
      <c r="AT163" s="54">
        <f>all!AT376</f>
        <v>0.17756585394299401</v>
      </c>
      <c r="AU163" s="54">
        <f>all!AU376</f>
        <v>3.0982579312512302</v>
      </c>
      <c r="AV163" s="54">
        <f>all!AV376</f>
        <v>2.6034110825673001E-2</v>
      </c>
      <c r="AW163" s="54">
        <f>all!AW376</f>
        <v>0.15876564426634801</v>
      </c>
      <c r="AX163" s="54">
        <f>all!AX376</f>
        <v>0.26840689251835498</v>
      </c>
      <c r="AY163" s="54">
        <f>all!AY376</f>
        <v>0.74333117907632495</v>
      </c>
      <c r="AZ163" s="54">
        <f>all!AZ376</f>
        <v>8.4320859157374292E-3</v>
      </c>
      <c r="BA163" s="54">
        <f>all!BA376</f>
        <v>2.4642132938600099E-3</v>
      </c>
      <c r="BB163" s="54">
        <f>all!BB376</f>
        <v>3.4003004926499102E-3</v>
      </c>
      <c r="BC163" s="54">
        <f>all!BC376</f>
        <v>0.130753564771764</v>
      </c>
      <c r="BD163" s="54">
        <f>all!BD376</f>
        <v>1.06417369199369E-2</v>
      </c>
      <c r="BE163" s="54">
        <f>all!BE376</f>
        <v>0.189314605756183</v>
      </c>
      <c r="BF163" s="54">
        <f>all!BF376</f>
        <v>1.0568479492841501E-2</v>
      </c>
      <c r="BG163" s="54">
        <f>all!BG376</f>
        <v>8.4132259553588995E-3</v>
      </c>
      <c r="BH163" s="54">
        <f>all!BH376</f>
        <v>1.4909203029343499E-2</v>
      </c>
      <c r="BI163" s="54">
        <f>all!BI376</f>
        <v>6.26023882743204E-3</v>
      </c>
      <c r="BJ163" s="54">
        <f>all!BJ376</f>
        <v>0</v>
      </c>
      <c r="BK163" s="54">
        <f>all!BK376</f>
        <v>1.2569229129268999</v>
      </c>
      <c r="BL163" s="54">
        <f>all!BL376</f>
        <v>26672.4921310666</v>
      </c>
      <c r="BM163" s="54">
        <f>all!BM376</f>
        <v>37.1419920159613</v>
      </c>
      <c r="BN163" s="54">
        <f>all!BN376</f>
        <v>17.167241615061201</v>
      </c>
      <c r="BO163" s="54">
        <f>all!BO376</f>
        <v>0.91792682176349305</v>
      </c>
      <c r="BP163" s="54">
        <f>all!BP376</f>
        <v>1.2976388398421601</v>
      </c>
      <c r="BQ163" s="54">
        <f>all!BQ376</f>
        <v>3.3337159360217597E-2</v>
      </c>
      <c r="BR163" s="54">
        <f>all!BR376</f>
        <v>0.39356943677643602</v>
      </c>
      <c r="BS163" s="54">
        <f>all!BS376</f>
        <v>124.564776192463</v>
      </c>
      <c r="BT163" s="54">
        <f>all!BT376</f>
        <v>3.6804898149951799</v>
      </c>
      <c r="BU163" s="54">
        <f>all!BU376</f>
        <v>3.6766266364109801</v>
      </c>
      <c r="BV163" s="54">
        <f>all!BV376</f>
        <v>8.9809438147693904E-2</v>
      </c>
      <c r="BW163" s="54">
        <f>all!BW376</f>
        <v>6.0049756711843304E-3</v>
      </c>
      <c r="BX163" s="54">
        <f>all!BX376</f>
        <v>4.26262515155863E-2</v>
      </c>
      <c r="BY163" s="54">
        <f>all!BY376</f>
        <v>0.84857744558430603</v>
      </c>
      <c r="BZ163" s="54">
        <f>all!BZ376</f>
        <v>1.96414858372853</v>
      </c>
      <c r="CA163" s="54">
        <f>all!CA376</f>
        <v>0.36699466910963902</v>
      </c>
      <c r="CB163" s="54">
        <f>all!CB376</f>
        <v>1.22280076178458E-2</v>
      </c>
      <c r="CC163" s="54">
        <f>all!CC376</f>
        <v>4.5673207354144303</v>
      </c>
      <c r="CD163" s="54">
        <f>all!CD376</f>
        <v>0.387006284805606</v>
      </c>
      <c r="CE163" s="54">
        <f>all!CE376</f>
        <v>0</v>
      </c>
      <c r="CF163" s="54">
        <f>all!CF376</f>
        <v>22.465165717475799</v>
      </c>
      <c r="CG163" s="54">
        <f>all!CG376</f>
        <v>467452.38086823601</v>
      </c>
      <c r="CH163" s="54">
        <f>all!CH376</f>
        <v>142.868290326184</v>
      </c>
      <c r="CI163" s="54">
        <f>all!CI376</f>
        <v>101.688057762003</v>
      </c>
      <c r="CJ163" s="54">
        <f>all!CJ376</f>
        <v>3.0030391097776001</v>
      </c>
      <c r="CK163" s="54">
        <f>all!CK376</f>
        <v>3.0982579312512302</v>
      </c>
      <c r="CL163" s="54">
        <f>all!CL376</f>
        <v>0.39170131582998702</v>
      </c>
      <c r="CM163" s="54">
        <f>all!CM376</f>
        <v>0.95832006924639601</v>
      </c>
      <c r="CN163" s="54">
        <f>all!CN376</f>
        <v>111.553516744186</v>
      </c>
      <c r="CO163" s="54">
        <f>all!CO376</f>
        <v>26.979865608026898</v>
      </c>
      <c r="CP163" s="54">
        <f>all!CP376</f>
        <v>2.8505754605917502</v>
      </c>
      <c r="CQ163" s="54">
        <f>all!CQ376</f>
        <v>5.8109093821335903E-2</v>
      </c>
      <c r="CR163" s="54">
        <f>all!CR376</f>
        <v>3.4003004926499102E-3</v>
      </c>
      <c r="CS163" s="54">
        <f>all!CS376</f>
        <v>0.130753564771764</v>
      </c>
      <c r="CT163" s="54">
        <f>all!CT376</f>
        <v>0.78629544156762399</v>
      </c>
      <c r="CU163" s="54">
        <f>all!CU376</f>
        <v>2.52150108137841</v>
      </c>
      <c r="CV163" s="54">
        <f>all!CV376</f>
        <v>0.32476042626778101</v>
      </c>
      <c r="CW163" s="54">
        <f>all!CW376</f>
        <v>8.4132259553588995E-3</v>
      </c>
      <c r="CX163" s="54">
        <f>all!CX376</f>
        <v>5.3715207681136903</v>
      </c>
      <c r="CY163" s="54">
        <f>all!CY376</f>
        <v>0.91583470298075598</v>
      </c>
      <c r="CZ163" s="54">
        <f>all!CZ376</f>
        <v>0</v>
      </c>
      <c r="DA163" s="54">
        <f>all!DA376</f>
        <v>0.40891815647613911</v>
      </c>
      <c r="DB163" s="54">
        <f>all!DB376</f>
        <v>8370.5323819184541</v>
      </c>
      <c r="DC163" s="54">
        <f>all!DC376</f>
        <v>2.4242411802885977</v>
      </c>
      <c r="DD163" s="54">
        <f>all!DD376</f>
        <v>1.7325296841212641</v>
      </c>
      <c r="DE163" s="54">
        <f>all!DE376</f>
        <v>4.7257720545393893E-2</v>
      </c>
      <c r="DF163" s="54">
        <f>all!DF376</f>
        <v>4.7381219318721975E-2</v>
      </c>
      <c r="DG163" s="54">
        <f>all!DG376</f>
        <v>5.6179641700728174E-3</v>
      </c>
      <c r="DH163" s="54">
        <f>all!DH376</f>
        <v>1.3198183022261341E-2</v>
      </c>
      <c r="DI163" s="54">
        <f>all!DI376</f>
        <v>1.4889366583760357</v>
      </c>
      <c r="DJ163" s="54">
        <f>all!DJ376</f>
        <v>0.34169029392131334</v>
      </c>
      <c r="DK163" s="54">
        <f>all!DK376</f>
        <v>2.6426467305394455E-2</v>
      </c>
      <c r="DL163" s="54">
        <f>all!DL376</f>
        <v>5.1693423082559446E-4</v>
      </c>
      <c r="DM163" s="54">
        <f>all!DM376</f>
        <v>2.9614698850789163E-5</v>
      </c>
      <c r="DN163" s="54">
        <f>all!DN376</f>
        <v>1.1014536666815265E-3</v>
      </c>
      <c r="DO163" s="54">
        <f>all!DO376</f>
        <v>6.4577483702991456E-3</v>
      </c>
      <c r="DP163" s="54">
        <f>all!DP376</f>
        <v>1.9760980261586285E-2</v>
      </c>
      <c r="DQ163" s="54">
        <f>all!DQ376</f>
        <v>1.6488100455015382E-3</v>
      </c>
      <c r="DR163" s="54">
        <f>all!DR376</f>
        <v>4.116395985072606E-5</v>
      </c>
      <c r="DS163" s="54">
        <f>all!DS376</f>
        <v>2.5924328031436732E-2</v>
      </c>
      <c r="DT163" s="54">
        <f>all!DT376</f>
        <v>4.3823956247986346E-3</v>
      </c>
      <c r="DU163" s="54">
        <f>all!DU376</f>
        <v>0</v>
      </c>
      <c r="DV163" s="54">
        <f>all!DV376</f>
        <v>4.8807636012933074E-3</v>
      </c>
      <c r="DW163" s="54">
        <f>all!DW376</f>
        <v>99.908964975240664</v>
      </c>
      <c r="DX163" s="54">
        <f>all!DX376</f>
        <v>2.893524761891891E-2</v>
      </c>
      <c r="DY163" s="54">
        <f>all!DY376</f>
        <v>2.0679120470681961E-2</v>
      </c>
      <c r="DZ163" s="54">
        <f>all!DZ376</f>
        <v>5.6405850086411699E-4</v>
      </c>
      <c r="EA163" s="54">
        <f>all!EA376</f>
        <v>5.6553255700008916E-4</v>
      </c>
      <c r="EB163" s="54">
        <f>all!EB376</f>
        <v>6.7054872962730286E-5</v>
      </c>
      <c r="EC163" s="54">
        <f>all!EC376</f>
        <v>1.5753081705487752E-4</v>
      </c>
      <c r="ED163" s="54">
        <f>all!ED376</f>
        <v>1.777164386501652E-2</v>
      </c>
      <c r="EE163" s="54">
        <f>all!EE376</f>
        <v>4.078345563958031E-3</v>
      </c>
      <c r="EF163" s="54">
        <f>all!EF376</f>
        <v>3.1542091661186265E-4</v>
      </c>
      <c r="EG163" s="54">
        <f>all!EG376</f>
        <v>6.1700214043279741E-6</v>
      </c>
      <c r="EH163" s="54">
        <f>all!EH376</f>
        <v>3.5347499719697266E-7</v>
      </c>
      <c r="EI163" s="54">
        <f>all!EI376</f>
        <v>1.3146726012797962E-5</v>
      </c>
      <c r="EJ163" s="54">
        <f>all!EJ376</f>
        <v>7.707836566534655E-5</v>
      </c>
      <c r="EK163" s="54">
        <f>all!EK376</f>
        <v>2.3586302456651554E-4</v>
      </c>
      <c r="EL163" s="54">
        <f>all!EL376</f>
        <v>1.9679859962393839E-5</v>
      </c>
      <c r="EM163" s="54">
        <f>all!EM376</f>
        <v>4.9132461775696751E-7</v>
      </c>
      <c r="EN163" s="54">
        <f>all!EN376</f>
        <v>3.0942748479109754E-4</v>
      </c>
      <c r="EO163" s="54">
        <f>all!EO376</f>
        <v>5.230737914967666E-5</v>
      </c>
      <c r="EP163" s="54">
        <f>all!EP376</f>
        <v>0</v>
      </c>
      <c r="EQ163" s="54">
        <f>all!EQ376</f>
        <v>199.81792995048133</v>
      </c>
      <c r="EV163" s="13"/>
      <c r="EW163" s="13"/>
      <c r="EX163" s="13"/>
      <c r="EY163" s="13"/>
      <c r="EZ163" s="13"/>
      <c r="FA163" s="13"/>
      <c r="FB163" s="13"/>
      <c r="FC163" s="13"/>
    </row>
    <row r="164" spans="1:159" s="3" customFormat="1">
      <c r="A164" s="54" t="str">
        <f>all!A377</f>
        <v>LEM 89-7.d</v>
      </c>
      <c r="B164" s="54" t="str">
        <f>all!B377</f>
        <v>Fakos</v>
      </c>
      <c r="C164" s="54" t="str">
        <f>all!C377</f>
        <v>epithermal</v>
      </c>
      <c r="D164" s="54" t="str">
        <f>all!D377</f>
        <v>epithermal IS</v>
      </c>
      <c r="E164" s="54" t="str">
        <f>all!E377</f>
        <v>pyrite</v>
      </c>
      <c r="F164" s="54" t="str">
        <f>all!F377</f>
        <v>anhedral</v>
      </c>
      <c r="G164" s="54">
        <f>all!G377</f>
        <v>52.547116436427203</v>
      </c>
      <c r="H164" s="54">
        <f>all!H377</f>
        <v>437952.32980176801</v>
      </c>
      <c r="I164" s="54">
        <f>all!I377</f>
        <v>41.329956583563401</v>
      </c>
      <c r="J164" s="54">
        <f>all!J377</f>
        <v>237.215068787012</v>
      </c>
      <c r="K164" s="54">
        <f>all!K377</f>
        <v>20.6567874344959</v>
      </c>
      <c r="L164" s="54">
        <f>all!L377</f>
        <v>75.657880089965005</v>
      </c>
      <c r="M164" s="54">
        <f>all!M377</f>
        <v>0.22413229507915999</v>
      </c>
      <c r="N164" s="54">
        <f>all!N377</f>
        <v>0.61298167402525106</v>
      </c>
      <c r="O164" s="54">
        <f>all!O377</f>
        <v>142.03178742879101</v>
      </c>
      <c r="P164" s="54">
        <f>all!P377</f>
        <v>31.101218610058499</v>
      </c>
      <c r="Q164" s="54">
        <f>all!Q377</f>
        <v>0.34249142158551199</v>
      </c>
      <c r="R164" s="54">
        <f>all!R377</f>
        <v>2.2040361534496999</v>
      </c>
      <c r="S164" s="54">
        <f>all!S377</f>
        <v>4.2109379565643404E-3</v>
      </c>
      <c r="T164" s="54">
        <f>all!T377</f>
        <v>0.115123629800663</v>
      </c>
      <c r="U164" s="54">
        <f>all!U377</f>
        <v>0.78917242973718005</v>
      </c>
      <c r="V164" s="54">
        <f>all!V377</f>
        <v>0.71193404007545902</v>
      </c>
      <c r="W164" s="54">
        <f>all!W377</f>
        <v>0.15657821053877399</v>
      </c>
      <c r="X164" s="54">
        <f>all!X377</f>
        <v>2.5589708055016602E-2</v>
      </c>
      <c r="Y164" s="54">
        <f>all!Y377</f>
        <v>319.888802882731</v>
      </c>
      <c r="Z164" s="54">
        <f>all!Z377</f>
        <v>1.3274356056693599</v>
      </c>
      <c r="AA164" s="54">
        <f>all!AA377</f>
        <v>0.17422989523769369</v>
      </c>
      <c r="AB164" s="54">
        <f>all!AB377</f>
        <v>9.7225093000394849E-2</v>
      </c>
      <c r="AC164" s="54">
        <f>all!AC377</f>
        <v>4.1496782435238551E-3</v>
      </c>
      <c r="AD164" s="54">
        <f>all!AD377</f>
        <v>0.29099089247387366</v>
      </c>
      <c r="AE164" s="54">
        <f>all!AE377</f>
        <v>7.9995635434596972E-5</v>
      </c>
      <c r="AF164" s="54">
        <f>all!AF377</f>
        <v>2.4670211105403557E-3</v>
      </c>
      <c r="AG164" s="54">
        <f>all!AG377</f>
        <v>8.2867597717660828E-3</v>
      </c>
      <c r="AH164" s="54">
        <f>all!AH377</f>
        <v>1.0706577363730576E-3</v>
      </c>
      <c r="AI164" s="54">
        <f>all!AI377</f>
        <v>3.2118001454597964E-2</v>
      </c>
      <c r="AJ164" s="54">
        <f>all!AJ377</f>
        <v>0.75251031409085023</v>
      </c>
      <c r="AK164" s="54">
        <f>all!AK377</f>
        <v>6.1915642237072731E-4</v>
      </c>
      <c r="AL164" s="54">
        <f>all!AL377</f>
        <v>1.9094441295663681E-2</v>
      </c>
      <c r="AM164" s="54">
        <f>all!AM377</f>
        <v>8.2867597717660828E-3</v>
      </c>
      <c r="AN164" s="54">
        <f>all!AN377</f>
        <v>0</v>
      </c>
      <c r="AO164" s="54">
        <f>all!AO377</f>
        <v>0</v>
      </c>
      <c r="AP164" s="54">
        <f>all!AP377</f>
        <v>0.15531027040416701</v>
      </c>
      <c r="AQ164" s="54">
        <f>all!AQ377</f>
        <v>7.6889915014752601</v>
      </c>
      <c r="AR164" s="54">
        <f>all!AR377</f>
        <v>1.8732202740266601E-2</v>
      </c>
      <c r="AS164" s="54">
        <f>all!AS377</f>
        <v>0.22246288612522899</v>
      </c>
      <c r="AT164" s="54">
        <f>all!AT377</f>
        <v>0.18707901369104801</v>
      </c>
      <c r="AU164" s="54">
        <f>all!AU377</f>
        <v>2.2126623218108699</v>
      </c>
      <c r="AV164" s="54">
        <f>all!AV377</f>
        <v>2.7406372427269801E-2</v>
      </c>
      <c r="AW164" s="54">
        <f>all!AW377</f>
        <v>0.49352045918784498</v>
      </c>
      <c r="AX164" s="54">
        <f>all!AX377</f>
        <v>0.244327929313193</v>
      </c>
      <c r="AY164" s="54">
        <f>all!AY377</f>
        <v>1.44626419168481</v>
      </c>
      <c r="AZ164" s="54">
        <f>all!AZ377</f>
        <v>1.03895645539394E-2</v>
      </c>
      <c r="BA164" s="54">
        <f>all!BA377</f>
        <v>0.24459059953934101</v>
      </c>
      <c r="BB164" s="54">
        <f>all!BB377</f>
        <v>4.2109379565643404E-3</v>
      </c>
      <c r="BC164" s="54">
        <f>all!BC377</f>
        <v>0.115123629800663</v>
      </c>
      <c r="BD164" s="54">
        <f>all!BD377</f>
        <v>5.3724873979591997E-2</v>
      </c>
      <c r="BE164" s="54">
        <f>all!BE377</f>
        <v>0.15704231979859001</v>
      </c>
      <c r="BF164" s="54">
        <f>all!BF377</f>
        <v>2.0218206641667701E-2</v>
      </c>
      <c r="BG164" s="54">
        <f>all!BG377</f>
        <v>7.4783324232381397E-3</v>
      </c>
      <c r="BH164" s="54">
        <f>all!BH377</f>
        <v>2.0768075842285599E-2</v>
      </c>
      <c r="BI164" s="54">
        <f>all!BI377</f>
        <v>7.5939800278337094E-5</v>
      </c>
      <c r="BJ164" s="54">
        <f>all!BJ377</f>
        <v>0</v>
      </c>
      <c r="BK164" s="54">
        <f>all!BK377</f>
        <v>20.462372435596201</v>
      </c>
      <c r="BL164" s="54">
        <f>all!BL377</f>
        <v>49795.462420726399</v>
      </c>
      <c r="BM164" s="54">
        <f>all!BM377</f>
        <v>20.002468578638499</v>
      </c>
      <c r="BN164" s="54">
        <f>all!BN377</f>
        <v>63.787600470669297</v>
      </c>
      <c r="BO164" s="54">
        <f>all!BO377</f>
        <v>32.3191436946937</v>
      </c>
      <c r="BP164" s="54">
        <f>all!BP377</f>
        <v>90.749676949393503</v>
      </c>
      <c r="BQ164" s="54">
        <f>all!BQ377</f>
        <v>0.29765152445738002</v>
      </c>
      <c r="BR164" s="54">
        <f>all!BR377</f>
        <v>0.60850480883718905</v>
      </c>
      <c r="BS164" s="54">
        <f>all!BS377</f>
        <v>123.196962043619</v>
      </c>
      <c r="BT164" s="54">
        <f>all!BT377</f>
        <v>12.6005897189146</v>
      </c>
      <c r="BU164" s="54">
        <f>all!BU377</f>
        <v>0.21731388443636501</v>
      </c>
      <c r="BV164" s="54">
        <f>all!BV377</f>
        <v>1.9175602904492499</v>
      </c>
      <c r="BW164" s="54">
        <f>all!BW377</f>
        <v>3.79126974978263E-3</v>
      </c>
      <c r="BX164" s="54">
        <f>all!BX377</f>
        <v>7.4727136489146306E-2</v>
      </c>
      <c r="BY164" s="54">
        <f>all!BY377</f>
        <v>0.84740570317842401</v>
      </c>
      <c r="BZ164" s="54">
        <f>all!BZ377</f>
        <v>0.79908247724564896</v>
      </c>
      <c r="CA164" s="54">
        <f>all!CA377</f>
        <v>0.14578499528599001</v>
      </c>
      <c r="CB164" s="54">
        <f>all!CB377</f>
        <v>2.59909941794416E-2</v>
      </c>
      <c r="CC164" s="54">
        <f>all!CC377</f>
        <v>301.96932985823003</v>
      </c>
      <c r="CD164" s="54">
        <f>all!CD377</f>
        <v>1.2316402195488001</v>
      </c>
      <c r="CE164" s="54">
        <f>all!CE377</f>
        <v>0</v>
      </c>
      <c r="CF164" s="54">
        <f>all!CF377</f>
        <v>52.547116436427203</v>
      </c>
      <c r="CG164" s="54">
        <f>all!CG377</f>
        <v>437952.32980176801</v>
      </c>
      <c r="CH164" s="54">
        <f>all!CH377</f>
        <v>41.329956583563401</v>
      </c>
      <c r="CI164" s="54">
        <f>all!CI377</f>
        <v>237.215068787012</v>
      </c>
      <c r="CJ164" s="54">
        <f>all!CJ377</f>
        <v>20.6567874344959</v>
      </c>
      <c r="CK164" s="54">
        <f>all!CK377</f>
        <v>75.657880089965005</v>
      </c>
      <c r="CL164" s="54">
        <f>all!CL377</f>
        <v>0.22413229507915999</v>
      </c>
      <c r="CM164" s="54">
        <f>all!CM377</f>
        <v>0.61298167402525106</v>
      </c>
      <c r="CN164" s="54">
        <f>all!CN377</f>
        <v>142.03178742879101</v>
      </c>
      <c r="CO164" s="54">
        <f>all!CO377</f>
        <v>31.101218610058499</v>
      </c>
      <c r="CP164" s="54">
        <f>all!CP377</f>
        <v>0.34249142158551199</v>
      </c>
      <c r="CQ164" s="54">
        <f>all!CQ377</f>
        <v>2.2040361534496999</v>
      </c>
      <c r="CR164" s="54">
        <f>all!CR377</f>
        <v>4.2109379565643404E-3</v>
      </c>
      <c r="CS164" s="54">
        <f>all!CS377</f>
        <v>0.115123629800663</v>
      </c>
      <c r="CT164" s="54">
        <f>all!CT377</f>
        <v>0.78917242973718005</v>
      </c>
      <c r="CU164" s="54">
        <f>all!CU377</f>
        <v>0.71193404007545902</v>
      </c>
      <c r="CV164" s="54">
        <f>all!CV377</f>
        <v>0.15657821053877399</v>
      </c>
      <c r="CW164" s="54">
        <f>all!CW377</f>
        <v>2.5589708055016602E-2</v>
      </c>
      <c r="CX164" s="54">
        <f>all!CX377</f>
        <v>319.888802882731</v>
      </c>
      <c r="CY164" s="54">
        <f>all!CY377</f>
        <v>1.3274356056693599</v>
      </c>
      <c r="CZ164" s="54">
        <f>all!CZ377</f>
        <v>0</v>
      </c>
      <c r="DA164" s="54">
        <f>all!DA377</f>
        <v>0.95647947811956702</v>
      </c>
      <c r="DB164" s="54">
        <f>all!DB377</f>
        <v>7842.2836386743311</v>
      </c>
      <c r="DC164" s="54">
        <f>all!DC377</f>
        <v>0.70130175492868874</v>
      </c>
      <c r="DD164" s="54">
        <f>all!DD377</f>
        <v>4.0415969902410156</v>
      </c>
      <c r="DE164" s="54">
        <f>all!DE377</f>
        <v>0.32506825660932082</v>
      </c>
      <c r="DF164" s="54">
        <f>all!DF377</f>
        <v>1.1570252345919101</v>
      </c>
      <c r="DG164" s="54">
        <f>all!DG377</f>
        <v>3.2146106030887943E-3</v>
      </c>
      <c r="DH164" s="54">
        <f>all!DH377</f>
        <v>8.442110921708457E-3</v>
      </c>
      <c r="DI164" s="54">
        <f>all!DI377</f>
        <v>1.8957388447228971</v>
      </c>
      <c r="DJ164" s="54">
        <f>all!DJ377</f>
        <v>0.39388574734116644</v>
      </c>
      <c r="DK164" s="54">
        <f>all!DK377</f>
        <v>3.1750916543106492E-3</v>
      </c>
      <c r="DL164" s="54">
        <f>all!DL377</f>
        <v>1.9606943746160961E-2</v>
      </c>
      <c r="DM164" s="54">
        <f>all!DM377</f>
        <v>3.6674893802054906E-5</v>
      </c>
      <c r="DN164" s="54">
        <f>all!DN377</f>
        <v>9.6978881139468459E-4</v>
      </c>
      <c r="DO164" s="54">
        <f>all!DO377</f>
        <v>6.4813767225458284E-3</v>
      </c>
      <c r="DP164" s="54">
        <f>all!DP377</f>
        <v>5.5794203767669205E-3</v>
      </c>
      <c r="DQ164" s="54">
        <f>all!DQ377</f>
        <v>7.9494823125436263E-4</v>
      </c>
      <c r="DR164" s="54">
        <f>all!DR377</f>
        <v>1.2520449593981798E-4</v>
      </c>
      <c r="DS164" s="54">
        <f>all!DS377</f>
        <v>1.5438648787776594</v>
      </c>
      <c r="DT164" s="54">
        <f>all!DT377</f>
        <v>6.3519628286127141E-3</v>
      </c>
      <c r="DU164" s="54">
        <f>all!DU377</f>
        <v>0</v>
      </c>
      <c r="DV164" s="54">
        <f>all!DV377</f>
        <v>1.2177650497653288E-2</v>
      </c>
      <c r="DW164" s="54">
        <f>all!DW377</f>
        <v>99.845936520242233</v>
      </c>
      <c r="DX164" s="54">
        <f>all!DX377</f>
        <v>8.9287934140547046E-3</v>
      </c>
      <c r="DY164" s="54">
        <f>all!DY377</f>
        <v>5.1456572488395858E-2</v>
      </c>
      <c r="DZ164" s="54">
        <f>all!DZ377</f>
        <v>4.1386853638013263E-3</v>
      </c>
      <c r="EA164" s="54">
        <f>all!EA377</f>
        <v>1.4730947444399064E-2</v>
      </c>
      <c r="EB164" s="54">
        <f>all!EB377</f>
        <v>4.0927594690716616E-5</v>
      </c>
      <c r="EC164" s="54">
        <f>all!EC377</f>
        <v>1.0748278307978068E-4</v>
      </c>
      <c r="ED164" s="54">
        <f>all!ED377</f>
        <v>2.413605896829768E-2</v>
      </c>
      <c r="EE164" s="54">
        <f>all!EE377</f>
        <v>5.0148519407418818E-3</v>
      </c>
      <c r="EF164" s="54">
        <f>all!EF377</f>
        <v>4.0424449607874861E-5</v>
      </c>
      <c r="EG164" s="54">
        <f>all!EG377</f>
        <v>2.4963056053989849E-4</v>
      </c>
      <c r="EH164" s="54">
        <f>all!EH377</f>
        <v>4.6693530700524382E-7</v>
      </c>
      <c r="EI164" s="54">
        <f>all!EI377</f>
        <v>1.2347101502812134E-5</v>
      </c>
      <c r="EJ164" s="54">
        <f>all!EJ377</f>
        <v>8.2519219989916055E-5</v>
      </c>
      <c r="EK164" s="54">
        <f>all!EK377</f>
        <v>7.1035743977832696E-5</v>
      </c>
      <c r="EL164" s="54">
        <f>all!EL377</f>
        <v>1.0121076244077182E-5</v>
      </c>
      <c r="EM164" s="54">
        <f>all!EM377</f>
        <v>1.5940714120573689E-6</v>
      </c>
      <c r="EN164" s="54">
        <f>all!EN377</f>
        <v>1.9656090213580075E-2</v>
      </c>
      <c r="EO164" s="54">
        <f>all!EO377</f>
        <v>8.0871555606194874E-5</v>
      </c>
      <c r="EP164" s="54">
        <f>all!EP377</f>
        <v>0</v>
      </c>
      <c r="EQ164" s="54">
        <f>all!EQ377</f>
        <v>199.69187304048447</v>
      </c>
      <c r="EV164" s="13"/>
      <c r="EW164" s="13"/>
      <c r="EX164" s="13"/>
      <c r="EY164" s="13"/>
      <c r="EZ164" s="13"/>
      <c r="FA164" s="13"/>
      <c r="FB164" s="13"/>
      <c r="FC164" s="13"/>
    </row>
    <row r="165" spans="1:159" s="3" customFormat="1">
      <c r="A165" s="54" t="str">
        <f>all!A378</f>
        <v>LEM 89-10.d</v>
      </c>
      <c r="B165" s="54" t="str">
        <f>all!B378</f>
        <v>Fakos</v>
      </c>
      <c r="C165" s="54" t="str">
        <f>all!C378</f>
        <v>epithermal</v>
      </c>
      <c r="D165" s="54" t="str">
        <f>all!D378</f>
        <v>epithermal IS</v>
      </c>
      <c r="E165" s="54" t="str">
        <f>all!E378</f>
        <v>pyrite</v>
      </c>
      <c r="F165" s="54" t="str">
        <f>all!F378</f>
        <v>subhedral</v>
      </c>
      <c r="G165" s="54">
        <f>all!G378</f>
        <v>134.86578253771</v>
      </c>
      <c r="H165" s="54">
        <f>all!H378</f>
        <v>434295.73997493001</v>
      </c>
      <c r="I165" s="54">
        <f>all!I378</f>
        <v>1282.05277592892</v>
      </c>
      <c r="J165" s="54">
        <f>all!J378</f>
        <v>192.001244084235</v>
      </c>
      <c r="K165" s="54">
        <f>all!K378</f>
        <v>39.516274906740001</v>
      </c>
      <c r="L165" s="54">
        <f>all!L378</f>
        <v>7.31108589809973</v>
      </c>
      <c r="M165" s="54">
        <f>all!M378</f>
        <v>0.506621855218363</v>
      </c>
      <c r="N165" s="54">
        <f>all!N378</f>
        <v>0.572530058774676</v>
      </c>
      <c r="O165" s="54">
        <f>all!O378</f>
        <v>207.10881966181799</v>
      </c>
      <c r="P165" s="54">
        <f>all!P378</f>
        <v>28.104960419283</v>
      </c>
      <c r="Q165" s="54">
        <f>all!Q378</f>
        <v>0.228106690086266</v>
      </c>
      <c r="R165" s="54">
        <f>all!R378</f>
        <v>0.26600236337238298</v>
      </c>
      <c r="S165" s="54">
        <f>all!S378</f>
        <v>3.8699422724521502E-3</v>
      </c>
      <c r="T165" s="54">
        <f>all!T378</f>
        <v>0.104025453530686</v>
      </c>
      <c r="U165" s="54">
        <f>all!U378</f>
        <v>2.5046201857480499</v>
      </c>
      <c r="V165" s="54">
        <f>all!V378</f>
        <v>6.6041998394322903</v>
      </c>
      <c r="W165" s="54">
        <f>all!W378</f>
        <v>0.19405928623866101</v>
      </c>
      <c r="X165" s="54">
        <f>all!X378</f>
        <v>7.0917167912094306E-2</v>
      </c>
      <c r="Y165" s="54">
        <f>all!Y378</f>
        <v>143.814667306308</v>
      </c>
      <c r="Z165" s="54">
        <f>all!Z378</f>
        <v>2.98601278781361</v>
      </c>
      <c r="AA165" s="54">
        <f>all!AA378</f>
        <v>6.6773149415972348</v>
      </c>
      <c r="AB165" s="54">
        <f>all!AB378</f>
        <v>0.1954248544025263</v>
      </c>
      <c r="AC165" s="54">
        <f>all!AC378</f>
        <v>2.0762922473364701E-2</v>
      </c>
      <c r="AD165" s="54">
        <f>all!AD378</f>
        <v>6.1902374704387144</v>
      </c>
      <c r="AE165" s="54">
        <f>all!AE378</f>
        <v>4.9311498778528088E-4</v>
      </c>
      <c r="AF165" s="54">
        <f>all!AF378</f>
        <v>1.7415610192342269E-2</v>
      </c>
      <c r="AG165" s="54">
        <f>all!AG378</f>
        <v>1.7792301094702575E-4</v>
      </c>
      <c r="AH165" s="54">
        <f>all!AH378</f>
        <v>1.5861156192116769E-3</v>
      </c>
      <c r="AI165" s="54">
        <f>all!AI378</f>
        <v>2.329087260584943E-3</v>
      </c>
      <c r="AJ165" s="54">
        <f>all!AJ378</f>
        <v>2.1921843583170248E-2</v>
      </c>
      <c r="AK165" s="54">
        <f>all!AK378</f>
        <v>5.5315326516656691E-5</v>
      </c>
      <c r="AL165" s="54">
        <f>all!AL378</f>
        <v>1.9536014684990721E-3</v>
      </c>
      <c r="AM165" s="54">
        <f>all!AM378</f>
        <v>1.7792301094702575E-4</v>
      </c>
      <c r="AN165" s="54">
        <f>all!AN378</f>
        <v>0</v>
      </c>
      <c r="AO165" s="54">
        <f>all!AO378</f>
        <v>0</v>
      </c>
      <c r="AP165" s="54">
        <f>all!AP378</f>
        <v>0.20986966305542001</v>
      </c>
      <c r="AQ165" s="54">
        <f>all!AQ378</f>
        <v>5.3392395320137904</v>
      </c>
      <c r="AR165" s="54">
        <f>all!AR378</f>
        <v>1.53250908969478E-2</v>
      </c>
      <c r="AS165" s="54">
        <f>all!AS378</f>
        <v>0.19647719153198301</v>
      </c>
      <c r="AT165" s="54">
        <f>all!AT378</f>
        <v>0.22166953008186399</v>
      </c>
      <c r="AU165" s="54">
        <f>all!AU378</f>
        <v>1.5821508220751499</v>
      </c>
      <c r="AV165" s="54">
        <f>all!AV378</f>
        <v>2.7128537150658501E-2</v>
      </c>
      <c r="AW165" s="54">
        <f>all!AW378</f>
        <v>0.572530058774676</v>
      </c>
      <c r="AX165" s="54">
        <f>all!AX378</f>
        <v>0.316242589547231</v>
      </c>
      <c r="AY165" s="54">
        <f>all!AY378</f>
        <v>0.45105622125441702</v>
      </c>
      <c r="AZ165" s="54">
        <f>all!AZ378</f>
        <v>1.28240736302645E-2</v>
      </c>
      <c r="BA165" s="54">
        <f>all!BA378</f>
        <v>0.131692686386639</v>
      </c>
      <c r="BB165" s="54">
        <f>all!BB378</f>
        <v>3.8699422724521502E-3</v>
      </c>
      <c r="BC165" s="54">
        <f>all!BC378</f>
        <v>0.104025453530686</v>
      </c>
      <c r="BD165" s="54">
        <f>all!BD378</f>
        <v>3.7723403339618898E-2</v>
      </c>
      <c r="BE165" s="54">
        <f>all!BE378</f>
        <v>0.18023482130914401</v>
      </c>
      <c r="BF165" s="54">
        <f>all!BF378</f>
        <v>8.8146178008233499E-5</v>
      </c>
      <c r="BG165" s="54">
        <f>all!BG378</f>
        <v>8.9047574481364005E-3</v>
      </c>
      <c r="BH165" s="54">
        <f>all!BH378</f>
        <v>0.16838906566887199</v>
      </c>
      <c r="BI165" s="54">
        <f>all!BI378</f>
        <v>4.1151596169411997E-3</v>
      </c>
      <c r="BJ165" s="54">
        <f>all!BJ378</f>
        <v>0</v>
      </c>
      <c r="BK165" s="54">
        <f>all!BK378</f>
        <v>37.138410502965598</v>
      </c>
      <c r="BL165" s="54">
        <f>all!BL378</f>
        <v>43075.2120473416</v>
      </c>
      <c r="BM165" s="54">
        <f>all!BM378</f>
        <v>655.94061727095698</v>
      </c>
      <c r="BN165" s="54">
        <f>all!BN378</f>
        <v>85.343374403927797</v>
      </c>
      <c r="BO165" s="54">
        <f>all!BO378</f>
        <v>48.669781199971403</v>
      </c>
      <c r="BP165" s="54">
        <f>all!BP378</f>
        <v>6.3171332278520502</v>
      </c>
      <c r="BQ165" s="54">
        <f>all!BQ378</f>
        <v>7.2037418616096999E-2</v>
      </c>
      <c r="BR165" s="54">
        <f>all!BR378</f>
        <v>0.225224067964061</v>
      </c>
      <c r="BS165" s="54">
        <f>all!BS378</f>
        <v>93.496941334594098</v>
      </c>
      <c r="BT165" s="54">
        <f>all!BT378</f>
        <v>12.0660914184718</v>
      </c>
      <c r="BU165" s="54">
        <f>all!BU378</f>
        <v>3.2091330100993902E-2</v>
      </c>
      <c r="BV165" s="54">
        <f>all!BV378</f>
        <v>0.35931738445736999</v>
      </c>
      <c r="BW165" s="54">
        <f>all!BW378</f>
        <v>3.9485922232064801E-3</v>
      </c>
      <c r="BX165" s="54">
        <f>all!BX378</f>
        <v>8.5251125393345395E-2</v>
      </c>
      <c r="BY165" s="54">
        <f>all!BY378</f>
        <v>3.41229164124683</v>
      </c>
      <c r="BZ165" s="54">
        <f>all!BZ378</f>
        <v>3.2427480799256498</v>
      </c>
      <c r="CA165" s="54">
        <f>all!CA378</f>
        <v>0.18506730786483699</v>
      </c>
      <c r="CB165" s="54">
        <f>all!CB378</f>
        <v>9.6319738093009893E-2</v>
      </c>
      <c r="CC165" s="54">
        <f>all!CC378</f>
        <v>250.491262020455</v>
      </c>
      <c r="CD165" s="54">
        <f>all!CD378</f>
        <v>2.1104262675582701</v>
      </c>
      <c r="CE165" s="54">
        <f>all!CE378</f>
        <v>0</v>
      </c>
      <c r="CF165" s="54">
        <f>all!CF378</f>
        <v>134.86578253771</v>
      </c>
      <c r="CG165" s="54">
        <f>all!CG378</f>
        <v>434295.73997493001</v>
      </c>
      <c r="CH165" s="54">
        <f>all!CH378</f>
        <v>1282.05277592892</v>
      </c>
      <c r="CI165" s="54">
        <f>all!CI378</f>
        <v>192.001244084235</v>
      </c>
      <c r="CJ165" s="54">
        <f>all!CJ378</f>
        <v>39.516274906740001</v>
      </c>
      <c r="CK165" s="54">
        <f>all!CK378</f>
        <v>7.31108589809973</v>
      </c>
      <c r="CL165" s="54">
        <f>all!CL378</f>
        <v>0.506621855218363</v>
      </c>
      <c r="CM165" s="54">
        <f>all!CM378</f>
        <v>0.572530058774676</v>
      </c>
      <c r="CN165" s="54">
        <f>all!CN378</f>
        <v>207.10881966181799</v>
      </c>
      <c r="CO165" s="54">
        <f>all!CO378</f>
        <v>28.104960419283</v>
      </c>
      <c r="CP165" s="54">
        <f>all!CP378</f>
        <v>0.228106690086266</v>
      </c>
      <c r="CQ165" s="54">
        <f>all!CQ378</f>
        <v>0.26600236337238298</v>
      </c>
      <c r="CR165" s="54">
        <f>all!CR378</f>
        <v>3.8699422724521502E-3</v>
      </c>
      <c r="CS165" s="54">
        <f>all!CS378</f>
        <v>0.104025453530686</v>
      </c>
      <c r="CT165" s="54">
        <f>all!CT378</f>
        <v>2.5046201857480499</v>
      </c>
      <c r="CU165" s="54">
        <f>all!CU378</f>
        <v>6.6041998394322903</v>
      </c>
      <c r="CV165" s="54">
        <f>all!CV378</f>
        <v>0.19405928623866101</v>
      </c>
      <c r="CW165" s="54">
        <f>all!CW378</f>
        <v>7.0917167912094306E-2</v>
      </c>
      <c r="CX165" s="54">
        <f>all!CX378</f>
        <v>143.814667306308</v>
      </c>
      <c r="CY165" s="54">
        <f>all!CY378</f>
        <v>2.98601278781361</v>
      </c>
      <c r="CZ165" s="54">
        <f>all!CZ378</f>
        <v>0</v>
      </c>
      <c r="DA165" s="54">
        <f>all!DA378</f>
        <v>2.4548702582741884</v>
      </c>
      <c r="DB165" s="54">
        <f>all!DB378</f>
        <v>7776.806159457964</v>
      </c>
      <c r="DC165" s="54">
        <f>all!DC378</f>
        <v>21.754338402274442</v>
      </c>
      <c r="DD165" s="54">
        <f>all!DD378</f>
        <v>3.2712578259946605</v>
      </c>
      <c r="DE165" s="54">
        <f>all!DE378</f>
        <v>0.62185306560192621</v>
      </c>
      <c r="DF165" s="54">
        <f>all!DF378</f>
        <v>0.11180740018503946</v>
      </c>
      <c r="DG165" s="54">
        <f>all!DG378</f>
        <v>7.2662084996107882E-3</v>
      </c>
      <c r="DH165" s="54">
        <f>all!DH378</f>
        <v>7.8850028752881964E-3</v>
      </c>
      <c r="DI165" s="54">
        <f>all!DI378</f>
        <v>2.7643405861836641</v>
      </c>
      <c r="DJ165" s="54">
        <f>all!DJ378</f>
        <v>0.35593921503651216</v>
      </c>
      <c r="DK165" s="54">
        <f>all!DK378</f>
        <v>2.1146796746980665E-3</v>
      </c>
      <c r="DL165" s="54">
        <f>all!DL378</f>
        <v>2.3663374880784176E-3</v>
      </c>
      <c r="DM165" s="54">
        <f>all!DM378</f>
        <v>3.3705013782265412E-5</v>
      </c>
      <c r="DN165" s="54">
        <f>all!DN378</f>
        <v>8.762989936036223E-4</v>
      </c>
      <c r="DO165" s="54">
        <f>all!DO378</f>
        <v>2.0570139501872944E-2</v>
      </c>
      <c r="DP165" s="54">
        <f>all!DP378</f>
        <v>5.1757052033168424E-2</v>
      </c>
      <c r="DQ165" s="54">
        <f>all!DQ378</f>
        <v>9.8523980969693076E-4</v>
      </c>
      <c r="DR165" s="54">
        <f>all!DR378</f>
        <v>3.469812255311188E-4</v>
      </c>
      <c r="DS165" s="54">
        <f>all!DS378</f>
        <v>0.69408623217330123</v>
      </c>
      <c r="DT165" s="54">
        <f>all!DT378</f>
        <v>1.428848386539258E-2</v>
      </c>
      <c r="DU165" s="54">
        <f>all!DU378</f>
        <v>0</v>
      </c>
      <c r="DV165" s="54">
        <f>all!DV378</f>
        <v>3.1432501745984616E-2</v>
      </c>
      <c r="DW165" s="54">
        <f>all!DW378</f>
        <v>99.575312528815516</v>
      </c>
      <c r="DX165" s="54">
        <f>all!DX378</f>
        <v>0.27854558810490815</v>
      </c>
      <c r="DY165" s="54">
        <f>all!DY378</f>
        <v>4.1885642216965766E-2</v>
      </c>
      <c r="DZ165" s="54">
        <f>all!DZ378</f>
        <v>7.9622935283023277E-3</v>
      </c>
      <c r="EA165" s="54">
        <f>all!EA378</f>
        <v>1.4315975720855085E-3</v>
      </c>
      <c r="EB165" s="54">
        <f>all!EB378</f>
        <v>9.3037548758796579E-5</v>
      </c>
      <c r="EC165" s="54">
        <f>all!EC378</f>
        <v>1.0096067839398938E-4</v>
      </c>
      <c r="ED165" s="54">
        <f>all!ED378</f>
        <v>3.5395003059265247E-2</v>
      </c>
      <c r="EE165" s="54">
        <f>all!EE378</f>
        <v>4.5574954360174374E-3</v>
      </c>
      <c r="EF165" s="54">
        <f>all!EF378</f>
        <v>2.7076653987357507E-5</v>
      </c>
      <c r="EG165" s="54">
        <f>all!EG378</f>
        <v>3.0298915787877091E-5</v>
      </c>
      <c r="EH165" s="54">
        <f>all!EH378</f>
        <v>4.3156370524619529E-7</v>
      </c>
      <c r="EI165" s="54">
        <f>all!EI378</f>
        <v>1.1220254737948745E-5</v>
      </c>
      <c r="EJ165" s="54">
        <f>all!EJ378</f>
        <v>2.6338293994498832E-4</v>
      </c>
      <c r="EK165" s="54">
        <f>all!EK378</f>
        <v>6.6270452498100091E-4</v>
      </c>
      <c r="EL165" s="54">
        <f>all!EL378</f>
        <v>1.2615148166845973E-5</v>
      </c>
      <c r="EM165" s="54">
        <f>all!EM378</f>
        <v>4.4427960869093759E-6</v>
      </c>
      <c r="EN165" s="54">
        <f>all!EN378</f>
        <v>8.8871770844577216E-3</v>
      </c>
      <c r="EO165" s="54">
        <f>all!EO378</f>
        <v>1.8295174359322987E-4</v>
      </c>
      <c r="EP165" s="54">
        <f>all!EP378</f>
        <v>0</v>
      </c>
      <c r="EQ165" s="54">
        <f>all!EQ378</f>
        <v>199.15062505763103</v>
      </c>
      <c r="EV165" s="13"/>
      <c r="EW165" s="13"/>
      <c r="EX165" s="13"/>
      <c r="EY165" s="13"/>
      <c r="EZ165" s="13"/>
      <c r="FA165" s="13"/>
      <c r="FB165" s="13"/>
      <c r="FC165" s="13"/>
    </row>
    <row r="166" spans="1:159" s="3" customFormat="1">
      <c r="A166" s="54" t="str">
        <f>all!A379</f>
        <v>LEM 89-11.d</v>
      </c>
      <c r="B166" s="54" t="str">
        <f>all!B379</f>
        <v>Fakos</v>
      </c>
      <c r="C166" s="54" t="str">
        <f>all!C379</f>
        <v>epithermal</v>
      </c>
      <c r="D166" s="54" t="str">
        <f>all!D379</f>
        <v>epithermal IS</v>
      </c>
      <c r="E166" s="54" t="str">
        <f>all!E379</f>
        <v>pyrite</v>
      </c>
      <c r="F166" s="54" t="str">
        <f>all!F379</f>
        <v>subhedral</v>
      </c>
      <c r="G166" s="54">
        <f>all!G379</f>
        <v>287.18159990303297</v>
      </c>
      <c r="H166" s="54">
        <f>all!H379</f>
        <v>444256.746712911</v>
      </c>
      <c r="I166" s="54">
        <f>all!I379</f>
        <v>45.121971437427199</v>
      </c>
      <c r="J166" s="54">
        <f>all!J379</f>
        <v>97.4641832115461</v>
      </c>
      <c r="K166" s="54">
        <f>all!K379</f>
        <v>220.90572888816001</v>
      </c>
      <c r="L166" s="54">
        <f>all!L379</f>
        <v>11.177998402105599</v>
      </c>
      <c r="M166" s="54">
        <f>all!M379</f>
        <v>5.7115337058809397</v>
      </c>
      <c r="N166" s="54">
        <f>all!N379</f>
        <v>0.80557933770007495</v>
      </c>
      <c r="O166" s="54">
        <f>all!O379</f>
        <v>84.284086688162404</v>
      </c>
      <c r="P166" s="54">
        <f>all!P379</f>
        <v>8.4887469841063705</v>
      </c>
      <c r="Q166" s="54">
        <f>all!Q379</f>
        <v>19.5592291480223</v>
      </c>
      <c r="R166" s="54">
        <f>all!R379</f>
        <v>0.15743208805407</v>
      </c>
      <c r="S166" s="54">
        <f>all!S379</f>
        <v>1.4694523568414051E-2</v>
      </c>
      <c r="T166" s="54">
        <f>all!T379</f>
        <v>0.12518228591733799</v>
      </c>
      <c r="U166" s="54">
        <f>all!U379</f>
        <v>8.6598815704012306</v>
      </c>
      <c r="V166" s="54">
        <f>all!V379</f>
        <v>33.660288294236601</v>
      </c>
      <c r="W166" s="54">
        <f>all!W379</f>
        <v>1.42341056481355</v>
      </c>
      <c r="X166" s="54">
        <f>all!X379</f>
        <v>0.22563956023970799</v>
      </c>
      <c r="Y166" s="54">
        <f>all!Y379</f>
        <v>92.377215597479207</v>
      </c>
      <c r="Z166" s="54">
        <f>all!Z379</f>
        <v>0.819713988917255</v>
      </c>
      <c r="AA166" s="54">
        <f>all!AA379</f>
        <v>0.46295951959593112</v>
      </c>
      <c r="AB166" s="54">
        <f>all!AB379</f>
        <v>9.1892215295759708E-2</v>
      </c>
      <c r="AC166" s="54">
        <f>all!AC379</f>
        <v>8.8735515961970973E-3</v>
      </c>
      <c r="AD166" s="54">
        <f>all!AD379</f>
        <v>0.53535576181030775</v>
      </c>
      <c r="AE166" s="54">
        <f>all!AE379</f>
        <v>2.4425888871006983E-3</v>
      </c>
      <c r="AF166" s="54">
        <f>all!AF379</f>
        <v>9.374477802118926E-2</v>
      </c>
      <c r="AG166" s="54">
        <f>all!AG379</f>
        <v>0.4334746139172137</v>
      </c>
      <c r="AH166" s="54">
        <f>all!AH379</f>
        <v>0.21173217899583491</v>
      </c>
      <c r="AI166" s="54">
        <f>all!AI379</f>
        <v>1.8166626209007549E-2</v>
      </c>
      <c r="AJ166" s="54">
        <f>all!AJ379</f>
        <v>0.18812890291990284</v>
      </c>
      <c r="AK166" s="54">
        <f>all!AK379</f>
        <v>5.0006582835728525E-3</v>
      </c>
      <c r="AL166" s="54">
        <f>all!AL379</f>
        <v>0.19192161367351387</v>
      </c>
      <c r="AM166" s="54">
        <f>all!AM379</f>
        <v>0.4334746139172137</v>
      </c>
      <c r="AN166" s="54">
        <f>all!AN379</f>
        <v>0</v>
      </c>
      <c r="AO166" s="54">
        <f>all!AO379</f>
        <v>0</v>
      </c>
      <c r="AP166" s="54">
        <f>all!AP379</f>
        <v>0.250996167117854</v>
      </c>
      <c r="AQ166" s="54">
        <f>all!AQ379</f>
        <v>6.3855809116217497</v>
      </c>
      <c r="AR166" s="54">
        <f>all!AR379</f>
        <v>1.8328773217714499E-2</v>
      </c>
      <c r="AS166" s="54">
        <f>all!AS379</f>
        <v>0.23498977720980299</v>
      </c>
      <c r="AT166" s="54">
        <f>all!AT379</f>
        <v>0.26492620020706897</v>
      </c>
      <c r="AU166" s="54">
        <f>all!AU379</f>
        <v>1.8919295471375599</v>
      </c>
      <c r="AV166" s="54">
        <f>all!AV379</f>
        <v>3.2444695461773802E-2</v>
      </c>
      <c r="AW166" s="54">
        <f>all!AW379</f>
        <v>0.68478160350856399</v>
      </c>
      <c r="AX166" s="54">
        <f>all!AX379</f>
        <v>0.37819291778754199</v>
      </c>
      <c r="AY166" s="54">
        <f>all!AY379</f>
        <v>0.53941412942868106</v>
      </c>
      <c r="AZ166" s="54">
        <f>all!AZ379</f>
        <v>1.53301174417505E-2</v>
      </c>
      <c r="BA166" s="54">
        <f>all!BA379</f>
        <v>0.15743208805407</v>
      </c>
      <c r="BB166" s="54">
        <f>all!BB379</f>
        <v>4.6281579059997396E-3</v>
      </c>
      <c r="BC166" s="54">
        <f>all!BC379</f>
        <v>0.12437375346634801</v>
      </c>
      <c r="BD166" s="54">
        <f>all!BD379</f>
        <v>4.51101861986331E-2</v>
      </c>
      <c r="BE166" s="54">
        <f>all!BE379</f>
        <v>0.21549442410038699</v>
      </c>
      <c r="BF166" s="54">
        <f>all!BF379</f>
        <v>1.05459130799206E-4</v>
      </c>
      <c r="BG166" s="54">
        <f>all!BG379</f>
        <v>1.0648702695097E-2</v>
      </c>
      <c r="BH166" s="54">
        <f>all!BH379</f>
        <v>0.201328146878645</v>
      </c>
      <c r="BI166" s="54">
        <f>all!BI379</f>
        <v>4.9195946142875004E-3</v>
      </c>
      <c r="BJ166" s="54">
        <f>all!BJ379</f>
        <v>0</v>
      </c>
      <c r="BK166" s="54">
        <f>all!BK379</f>
        <v>161.61261688019999</v>
      </c>
      <c r="BL166" s="54">
        <f>all!BL379</f>
        <v>34314.803191695202</v>
      </c>
      <c r="BM166" s="54">
        <f>all!BM379</f>
        <v>16.714940259692501</v>
      </c>
      <c r="BN166" s="54">
        <f>all!BN379</f>
        <v>36.3846779339191</v>
      </c>
      <c r="BO166" s="54">
        <f>all!BO379</f>
        <v>399.73618409415002</v>
      </c>
      <c r="BP166" s="54">
        <f>all!BP379</f>
        <v>6.2081038746628998</v>
      </c>
      <c r="BQ166" s="54">
        <f>all!BQ379</f>
        <v>0.22191232859243901</v>
      </c>
      <c r="BR166" s="54">
        <f>all!BR379</f>
        <v>0.44707124776033702</v>
      </c>
      <c r="BS166" s="54">
        <f>all!BS379</f>
        <v>29.401628479873199</v>
      </c>
      <c r="BT166" s="54">
        <f>all!BT379</f>
        <v>2.7279574203656201</v>
      </c>
      <c r="BU166" s="54">
        <f>all!BU379</f>
        <v>12.562923352785401</v>
      </c>
      <c r="BV166" s="54">
        <f>all!BV379</f>
        <v>0.13959207391117201</v>
      </c>
      <c r="BW166" s="54">
        <f>all!BW379</f>
        <v>3.1614631012976999E-2</v>
      </c>
      <c r="BX166" s="54">
        <f>all!BX379</f>
        <v>4.6354504381106401E-2</v>
      </c>
      <c r="BY166" s="54">
        <f>all!BY379</f>
        <v>2.1073633734728401</v>
      </c>
      <c r="BZ166" s="54">
        <f>all!BZ379</f>
        <v>8.6008781145702002</v>
      </c>
      <c r="CA166" s="54">
        <f>all!CA379</f>
        <v>0.41590954826067</v>
      </c>
      <c r="CB166" s="54">
        <f>all!CB379</f>
        <v>9.5765254015855297E-2</v>
      </c>
      <c r="CC166" s="54">
        <f>all!CC379</f>
        <v>19.910152666129601</v>
      </c>
      <c r="CD166" s="54">
        <f>all!CD379</f>
        <v>0.43489136678440099</v>
      </c>
      <c r="CE166" s="54">
        <f>all!CE379</f>
        <v>0</v>
      </c>
      <c r="CF166" s="54">
        <f>all!CF379</f>
        <v>287.18159990303297</v>
      </c>
      <c r="CG166" s="54">
        <f>all!CG379</f>
        <v>444256.746712911</v>
      </c>
      <c r="CH166" s="54">
        <f>all!CH379</f>
        <v>45.121971437427199</v>
      </c>
      <c r="CI166" s="54">
        <f>all!CI379</f>
        <v>97.4641832115461</v>
      </c>
      <c r="CJ166" s="54">
        <f>all!CJ379</f>
        <v>220.90572888816001</v>
      </c>
      <c r="CK166" s="54">
        <f>all!CK379</f>
        <v>11.177998402105599</v>
      </c>
      <c r="CL166" s="54">
        <f>all!CL379</f>
        <v>5.7115337058809397</v>
      </c>
      <c r="CM166" s="54">
        <f>all!CM379</f>
        <v>0.80557933770007495</v>
      </c>
      <c r="CN166" s="54">
        <f>all!CN379</f>
        <v>84.284086688162404</v>
      </c>
      <c r="CO166" s="54">
        <f>all!CO379</f>
        <v>8.4887469841063705</v>
      </c>
      <c r="CP166" s="54">
        <f>all!CP379</f>
        <v>19.5592291480223</v>
      </c>
      <c r="CQ166" s="54">
        <f>all!CQ379</f>
        <v>0.15743208805407</v>
      </c>
      <c r="CR166" s="54">
        <f>all!CR379</f>
        <v>1.4694523568414051E-2</v>
      </c>
      <c r="CS166" s="54">
        <f>all!CS379</f>
        <v>0.12518228591733799</v>
      </c>
      <c r="CT166" s="54">
        <f>all!CT379</f>
        <v>8.6598815704012306</v>
      </c>
      <c r="CU166" s="54">
        <f>all!CU379</f>
        <v>33.660288294236601</v>
      </c>
      <c r="CV166" s="54">
        <f>all!CV379</f>
        <v>1.42341056481355</v>
      </c>
      <c r="CW166" s="54">
        <f>all!CW379</f>
        <v>0.22563956023970799</v>
      </c>
      <c r="CX166" s="54">
        <f>all!CX379</f>
        <v>92.377215597479207</v>
      </c>
      <c r="CY166" s="54">
        <f>all!CY379</f>
        <v>0.819713988917255</v>
      </c>
      <c r="CZ166" s="54">
        <f>all!CZ379</f>
        <v>0</v>
      </c>
      <c r="DA166" s="54">
        <f>all!DA379</f>
        <v>5.2273716509851482</v>
      </c>
      <c r="DB166" s="54">
        <f>all!DB379</f>
        <v>7955.1749791908142</v>
      </c>
      <c r="DC166" s="54">
        <f>all!DC379</f>
        <v>0.76564604395191838</v>
      </c>
      <c r="DD166" s="54">
        <f>all!DD379</f>
        <v>1.6605646156390004</v>
      </c>
      <c r="DE166" s="54">
        <f>all!DE379</f>
        <v>3.4763121028571433</v>
      </c>
      <c r="DF166" s="54">
        <f>all!DF379</f>
        <v>0.17094354491673955</v>
      </c>
      <c r="DG166" s="54">
        <f>all!DG379</f>
        <v>8.1917497897120606E-2</v>
      </c>
      <c r="DH166" s="54">
        <f>all!DH379</f>
        <v>1.109460594546309E-2</v>
      </c>
      <c r="DI166" s="54">
        <f>all!DI379</f>
        <v>1.1249637846517213</v>
      </c>
      <c r="DJ166" s="54">
        <f>all!DJ379</f>
        <v>0.10750692735697025</v>
      </c>
      <c r="DK166" s="54">
        <f>all!DK379</f>
        <v>0.18132525756453061</v>
      </c>
      <c r="DL166" s="54">
        <f>all!DL379</f>
        <v>1.4005042927655656E-3</v>
      </c>
      <c r="DM166" s="54">
        <f>all!DM379</f>
        <v>1.279810096710799E-4</v>
      </c>
      <c r="DN166" s="54">
        <f>all!DN379</f>
        <v>1.0545218256030494E-3</v>
      </c>
      <c r="DO166" s="54">
        <f>all!DO379</f>
        <v>7.1122549034175669E-2</v>
      </c>
      <c r="DP166" s="54">
        <f>all!DP379</f>
        <v>0.26379536280749688</v>
      </c>
      <c r="DQ166" s="54">
        <f>all!DQ379</f>
        <v>7.2266614042513812E-3</v>
      </c>
      <c r="DR166" s="54">
        <f>all!DR379</f>
        <v>1.1040019426230422E-3</v>
      </c>
      <c r="DS166" s="54">
        <f>all!DS379</f>
        <v>0.44583598261331664</v>
      </c>
      <c r="DT166" s="54">
        <f>all!DT379</f>
        <v>3.9224447238408455E-3</v>
      </c>
      <c r="DU166" s="54">
        <f>all!DU379</f>
        <v>0</v>
      </c>
      <c r="DV166" s="54">
        <f>all!DV379</f>
        <v>6.5589671104488781E-2</v>
      </c>
      <c r="DW166" s="54">
        <f>all!DW379</f>
        <v>99.816379110035143</v>
      </c>
      <c r="DX166" s="54">
        <f>all!DX379</f>
        <v>9.6068302692415477E-3</v>
      </c>
      <c r="DY166" s="54">
        <f>all!DY379</f>
        <v>2.0835688422304471E-2</v>
      </c>
      <c r="DZ166" s="54">
        <f>all!DZ379</f>
        <v>4.3618510927950396E-2</v>
      </c>
      <c r="EA166" s="54">
        <f>all!EA379</f>
        <v>2.144888796344013E-3</v>
      </c>
      <c r="EB166" s="54">
        <f>all!EB379</f>
        <v>1.027847664851266E-3</v>
      </c>
      <c r="EC166" s="54">
        <f>all!EC379</f>
        <v>1.3920792390181199E-4</v>
      </c>
      <c r="ED166" s="54">
        <f>all!ED379</f>
        <v>1.4115316370486429E-2</v>
      </c>
      <c r="EE166" s="54">
        <f>all!EE379</f>
        <v>1.3489272386953686E-3</v>
      </c>
      <c r="EF166" s="54">
        <f>all!EF379</f>
        <v>2.2751517972426768E-3</v>
      </c>
      <c r="EG166" s="54">
        <f>all!EG379</f>
        <v>1.757262006148089E-5</v>
      </c>
      <c r="EH166" s="54">
        <f>all!EH379</f>
        <v>1.6058227523127333E-6</v>
      </c>
      <c r="EI166" s="54">
        <f>all!EI379</f>
        <v>1.3231456328683676E-5</v>
      </c>
      <c r="EJ166" s="54">
        <f>all!EJ379</f>
        <v>8.9239964378375731E-4</v>
      </c>
      <c r="EK166" s="54">
        <f>all!EK379</f>
        <v>3.3099332208706145E-3</v>
      </c>
      <c r="EL166" s="54">
        <f>all!EL379</f>
        <v>9.0675462992768522E-5</v>
      </c>
      <c r="EM166" s="54">
        <f>all!EM379</f>
        <v>1.385230076413554E-5</v>
      </c>
      <c r="EN166" s="54">
        <f>all!EN379</f>
        <v>5.5940609198205831E-3</v>
      </c>
      <c r="EO166" s="54">
        <f>all!EO379</f>
        <v>4.9216293873762162E-5</v>
      </c>
      <c r="EP166" s="54">
        <f>all!EP379</f>
        <v>0</v>
      </c>
      <c r="EQ166" s="54">
        <f>all!EQ379</f>
        <v>199.63275822007029</v>
      </c>
      <c r="EV166" s="13"/>
      <c r="EW166" s="13"/>
      <c r="EX166" s="13"/>
      <c r="EY166" s="13"/>
      <c r="EZ166" s="13"/>
      <c r="FA166" s="13"/>
      <c r="FB166" s="13"/>
      <c r="FC166" s="13"/>
    </row>
    <row r="167" spans="1:159" s="3" customFormat="1">
      <c r="A167" s="54" t="str">
        <f>all!A380</f>
        <v>LEM 89-12.d</v>
      </c>
      <c r="B167" s="54" t="str">
        <f>all!B380</f>
        <v>Fakos</v>
      </c>
      <c r="C167" s="54" t="str">
        <f>all!C380</f>
        <v>epithermal</v>
      </c>
      <c r="D167" s="54" t="str">
        <f>all!D380</f>
        <v>epithermal IS</v>
      </c>
      <c r="E167" s="54" t="str">
        <f>all!E380</f>
        <v>pyrite</v>
      </c>
      <c r="F167" s="54" t="str">
        <f>all!F380</f>
        <v>anhedral, cracked</v>
      </c>
      <c r="G167" s="54">
        <f>all!G380</f>
        <v>20.8587837647874</v>
      </c>
      <c r="H167" s="54">
        <f>all!H380</f>
        <v>437862.63458795799</v>
      </c>
      <c r="I167" s="54">
        <f>all!I380</f>
        <v>2.33489994286627</v>
      </c>
      <c r="J167" s="54">
        <f>all!J380</f>
        <v>140.25947560812401</v>
      </c>
      <c r="K167" s="54">
        <f>all!K380</f>
        <v>0.28718647791688201</v>
      </c>
      <c r="L167" s="54">
        <f>all!L380</f>
        <v>2.65499472206564</v>
      </c>
      <c r="M167" s="54">
        <f>all!M380</f>
        <v>2.6848187359037101E-2</v>
      </c>
      <c r="N167" s="54">
        <f>all!N380</f>
        <v>0.37206443226278901</v>
      </c>
      <c r="O167" s="54">
        <f>all!O380</f>
        <v>5.5829051197054396</v>
      </c>
      <c r="P167" s="54">
        <f>all!P380</f>
        <v>45.818603468938299</v>
      </c>
      <c r="Q167" s="54">
        <f>all!Q380</f>
        <v>1.4732432215134801E-2</v>
      </c>
      <c r="R167" s="54">
        <f>all!R380</f>
        <v>9.2723990455814004E-2</v>
      </c>
      <c r="S167" s="54">
        <f>all!S380</f>
        <v>7.8188018468509495E-5</v>
      </c>
      <c r="T167" s="54">
        <f>all!T380</f>
        <v>8.7767911499539303E-2</v>
      </c>
      <c r="U167" s="54">
        <f>all!U380</f>
        <v>1.8333071415963201E-2</v>
      </c>
      <c r="V167" s="54">
        <f>all!V380</f>
        <v>0.60977160296476296</v>
      </c>
      <c r="W167" s="54">
        <f>all!W380</f>
        <v>1.0975177124617401E-2</v>
      </c>
      <c r="X167" s="54">
        <f>all!X380</f>
        <v>6.0024036507061104E-3</v>
      </c>
      <c r="Y167" s="54">
        <f>all!Y380</f>
        <v>3.0567040578892999</v>
      </c>
      <c r="Z167" s="54">
        <f>all!Z380</f>
        <v>1.4637183612360101</v>
      </c>
      <c r="AA167" s="54">
        <f>all!AA380</f>
        <v>1.6647003225577651E-2</v>
      </c>
      <c r="AB167" s="54">
        <f>all!AB380</f>
        <v>14.989545144444481</v>
      </c>
      <c r="AC167" s="54">
        <f>all!AC380</f>
        <v>0.47885511109856332</v>
      </c>
      <c r="AD167" s="54">
        <f>all!AD380</f>
        <v>0.41822311015549946</v>
      </c>
      <c r="AE167" s="54">
        <f>all!AE380</f>
        <v>1.9636849158537317E-3</v>
      </c>
      <c r="AF167" s="54">
        <f>all!AF380</f>
        <v>5.9976599202156526E-3</v>
      </c>
      <c r="AG167" s="54">
        <f>all!AG380</f>
        <v>6.30966318712981E-3</v>
      </c>
      <c r="AH167" s="54">
        <f>all!AH380</f>
        <v>4.819711668557069E-3</v>
      </c>
      <c r="AI167" s="54">
        <f>all!AI380</f>
        <v>0.62688697462520926</v>
      </c>
      <c r="AJ167" s="54">
        <f>all!AJ380</f>
        <v>19.623369133622241</v>
      </c>
      <c r="AK167" s="54">
        <f>all!AK380</f>
        <v>2.5707327070031518E-3</v>
      </c>
      <c r="AL167" s="54">
        <f>all!AL380</f>
        <v>7.851758903834629E-3</v>
      </c>
      <c r="AM167" s="54">
        <f>all!AM380</f>
        <v>6.30966318712981E-3</v>
      </c>
      <c r="AN167" s="54">
        <f>all!AN380</f>
        <v>0</v>
      </c>
      <c r="AO167" s="54">
        <f>all!AO380</f>
        <v>0</v>
      </c>
      <c r="AP167" s="54">
        <f>all!AP380</f>
        <v>0.13394215584383801</v>
      </c>
      <c r="AQ167" s="54">
        <f>all!AQ380</f>
        <v>5.6301486421067501</v>
      </c>
      <c r="AR167" s="54">
        <f>all!AR380</f>
        <v>1.5675865160086601E-2</v>
      </c>
      <c r="AS167" s="54">
        <f>all!AS380</f>
        <v>0.17452800771370999</v>
      </c>
      <c r="AT167" s="54">
        <f>all!AT380</f>
        <v>0.163257671339438</v>
      </c>
      <c r="AU167" s="54">
        <f>all!AU380</f>
        <v>2.65499472206564</v>
      </c>
      <c r="AV167" s="54">
        <f>all!AV380</f>
        <v>2.6848187359037101E-2</v>
      </c>
      <c r="AW167" s="54">
        <f>all!AW380</f>
        <v>0.37206443226278901</v>
      </c>
      <c r="AX167" s="54">
        <f>all!AX380</f>
        <v>0.20135575655416901</v>
      </c>
      <c r="AY167" s="54">
        <f>all!AY380</f>
        <v>1.2055373250197601</v>
      </c>
      <c r="AZ167" s="54">
        <f>all!AZ380</f>
        <v>1.4732432215134801E-2</v>
      </c>
      <c r="BA167" s="54">
        <f>all!BA380</f>
        <v>9.2723990455814004E-2</v>
      </c>
      <c r="BB167" s="54">
        <f>all!BB380</f>
        <v>7.8188018468509495E-5</v>
      </c>
      <c r="BC167" s="54">
        <f>all!BC380</f>
        <v>8.7767911499539303E-2</v>
      </c>
      <c r="BD167" s="54">
        <f>all!BD380</f>
        <v>1.49014402689755E-2</v>
      </c>
      <c r="BE167" s="54">
        <f>all!BE380</f>
        <v>0.193887349402319</v>
      </c>
      <c r="BF167" s="54">
        <f>all!BF380</f>
        <v>1.0975177124617401E-2</v>
      </c>
      <c r="BG167" s="54">
        <f>all!BG380</f>
        <v>6.0024036507061104E-3</v>
      </c>
      <c r="BH167" s="54">
        <f>all!BH380</f>
        <v>0.12633677868372101</v>
      </c>
      <c r="BI167" s="54">
        <f>all!BI380</f>
        <v>4.9604211903100798E-3</v>
      </c>
      <c r="BJ167" s="54">
        <f>all!BJ380</f>
        <v>0</v>
      </c>
      <c r="BK167" s="54">
        <f>all!BK380</f>
        <v>1.9153160669045799</v>
      </c>
      <c r="BL167" s="54">
        <f>all!BL380</f>
        <v>33993.3971730712</v>
      </c>
      <c r="BM167" s="54">
        <f>all!BM380</f>
        <v>0.46110873471224001</v>
      </c>
      <c r="BN167" s="54">
        <f>all!BN380</f>
        <v>21.273363879061002</v>
      </c>
      <c r="BO167" s="54">
        <f>all!BO380</f>
        <v>0.12831076459766</v>
      </c>
      <c r="BP167" s="54">
        <f>all!BP380</f>
        <v>0.83004403635188195</v>
      </c>
      <c r="BQ167" s="54">
        <f>all!BQ380</f>
        <v>2.1404037998218699E-2</v>
      </c>
      <c r="BR167" s="54">
        <f>all!BR380</f>
        <v>0.157461170980155</v>
      </c>
      <c r="BS167" s="54">
        <f>all!BS380</f>
        <v>2.1779709998978101</v>
      </c>
      <c r="BT167" s="54">
        <f>all!BT380</f>
        <v>2.49947844335825</v>
      </c>
      <c r="BU167" s="54">
        <f>all!BU380</f>
        <v>7.9409958629999902E-3</v>
      </c>
      <c r="BV167" s="54">
        <f>all!BV380</f>
        <v>6.2336971304555204E-3</v>
      </c>
      <c r="BW167" s="54">
        <f>all!BW380</f>
        <v>6.3969980055421398E-3</v>
      </c>
      <c r="BX167" s="54">
        <f>all!BX380</f>
        <v>3.7569629808975401E-2</v>
      </c>
      <c r="BY167" s="54">
        <f>all!BY380</f>
        <v>1.7430380765344901E-2</v>
      </c>
      <c r="BZ167" s="54">
        <f>all!BZ380</f>
        <v>0.40072320356146901</v>
      </c>
      <c r="CA167" s="54">
        <f>all!CA380</f>
        <v>1.00424451096052E-2</v>
      </c>
      <c r="CB167" s="54">
        <f>all!CB380</f>
        <v>3.59483659835749E-3</v>
      </c>
      <c r="CC167" s="54">
        <f>all!CC380</f>
        <v>1.330472132471</v>
      </c>
      <c r="CD167" s="54">
        <f>all!CD380</f>
        <v>0.64834668039214904</v>
      </c>
      <c r="CE167" s="54">
        <f>all!CE380</f>
        <v>0</v>
      </c>
      <c r="CF167" s="54">
        <f>all!CF380</f>
        <v>20.8587837647874</v>
      </c>
      <c r="CG167" s="54">
        <f>all!CG380</f>
        <v>437862.63458795799</v>
      </c>
      <c r="CH167" s="54">
        <f>all!CH380</f>
        <v>2.33489994286627</v>
      </c>
      <c r="CI167" s="54">
        <f>all!CI380</f>
        <v>140.25947560812401</v>
      </c>
      <c r="CJ167" s="54">
        <f>all!CJ380</f>
        <v>0.28718647791688201</v>
      </c>
      <c r="CK167" s="54">
        <f>all!CK380</f>
        <v>2.65499472206564</v>
      </c>
      <c r="CL167" s="54">
        <f>all!CL380</f>
        <v>2.6848187359037101E-2</v>
      </c>
      <c r="CM167" s="54">
        <f>all!CM380</f>
        <v>0.37206443226278901</v>
      </c>
      <c r="CN167" s="54">
        <f>all!CN380</f>
        <v>5.5829051197054396</v>
      </c>
      <c r="CO167" s="54">
        <f>all!CO380</f>
        <v>45.818603468938299</v>
      </c>
      <c r="CP167" s="54">
        <f>all!CP380</f>
        <v>1.4732432215134801E-2</v>
      </c>
      <c r="CQ167" s="54">
        <f>all!CQ380</f>
        <v>9.2723990455814004E-2</v>
      </c>
      <c r="CR167" s="54">
        <f>all!CR380</f>
        <v>7.8188018468509495E-5</v>
      </c>
      <c r="CS167" s="54">
        <f>all!CS380</f>
        <v>8.7767911499539303E-2</v>
      </c>
      <c r="CT167" s="54">
        <f>all!CT380</f>
        <v>1.8333071415963201E-2</v>
      </c>
      <c r="CU167" s="54">
        <f>all!CU380</f>
        <v>0.60977160296476296</v>
      </c>
      <c r="CV167" s="54">
        <f>all!CV380</f>
        <v>1.0975177124617401E-2</v>
      </c>
      <c r="CW167" s="54">
        <f>all!CW380</f>
        <v>6.0024036507061104E-3</v>
      </c>
      <c r="CX167" s="54">
        <f>all!CX380</f>
        <v>3.0567040578892999</v>
      </c>
      <c r="CY167" s="54">
        <f>all!CY380</f>
        <v>1.4637183612360101</v>
      </c>
      <c r="CZ167" s="54">
        <f>all!CZ380</f>
        <v>0</v>
      </c>
      <c r="DA167" s="54">
        <f>all!DA380</f>
        <v>0.37967827661276071</v>
      </c>
      <c r="DB167" s="54">
        <f>all!DB380</f>
        <v>7840.6774928455188</v>
      </c>
      <c r="DC167" s="54">
        <f>all!DC380</f>
        <v>3.9619432558664215E-2</v>
      </c>
      <c r="DD167" s="54">
        <f>all!DD380</f>
        <v>2.389697574312001</v>
      </c>
      <c r="DE167" s="54">
        <f>all!DE380</f>
        <v>4.5193478411997921E-3</v>
      </c>
      <c r="DF167" s="54">
        <f>all!DF380</f>
        <v>4.0602457899765104E-2</v>
      </c>
      <c r="DG167" s="54">
        <f>all!DG380</f>
        <v>3.8506930796203693E-4</v>
      </c>
      <c r="DH167" s="54">
        <f>all!DH380</f>
        <v>5.1241486332845206E-3</v>
      </c>
      <c r="DI167" s="54">
        <f>all!DI380</f>
        <v>7.4516629646262753E-2</v>
      </c>
      <c r="DJ167" s="54">
        <f>all!DJ380</f>
        <v>0.58027613309192383</v>
      </c>
      <c r="DK167" s="54">
        <f>all!DK380</f>
        <v>1.3657808524787472E-4</v>
      </c>
      <c r="DL167" s="54">
        <f>all!DL380</f>
        <v>8.2486580900280229E-4</v>
      </c>
      <c r="DM167" s="54">
        <f>all!DM380</f>
        <v>6.8097352739561301E-7</v>
      </c>
      <c r="DN167" s="54">
        <f>all!DN380</f>
        <v>7.3934724538403927E-4</v>
      </c>
      <c r="DO167" s="54">
        <f>all!DO380</f>
        <v>1.5056727509825231E-4</v>
      </c>
      <c r="DP167" s="54">
        <f>all!DP380</f>
        <v>4.7787743179056657E-3</v>
      </c>
      <c r="DQ167" s="54">
        <f>all!DQ380</f>
        <v>5.5721020267742926E-5</v>
      </c>
      <c r="DR167" s="54">
        <f>all!DR380</f>
        <v>2.9368366450224214E-5</v>
      </c>
      <c r="DS167" s="54">
        <f>all!DS380</f>
        <v>1.4752432711820947E-2</v>
      </c>
      <c r="DT167" s="54">
        <f>all!DT380</f>
        <v>7.0040946486747231E-3</v>
      </c>
      <c r="DU167" s="54">
        <f>all!DU380</f>
        <v>0</v>
      </c>
      <c r="DV167" s="54">
        <f>all!DV380</f>
        <v>4.8395935079885736E-3</v>
      </c>
      <c r="DW167" s="54">
        <f>all!DW380</f>
        <v>99.941698616875712</v>
      </c>
      <c r="DX167" s="54">
        <f>all!DX380</f>
        <v>5.0501163856857365E-4</v>
      </c>
      <c r="DY167" s="54">
        <f>all!DY380</f>
        <v>3.0460433422404828E-2</v>
      </c>
      <c r="DZ167" s="54">
        <f>all!DZ380</f>
        <v>5.7606157159526025E-5</v>
      </c>
      <c r="EA167" s="54">
        <f>all!EA380</f>
        <v>5.1754183413683973E-4</v>
      </c>
      <c r="EB167" s="54">
        <f>all!EB380</f>
        <v>4.9083106348994977E-6</v>
      </c>
      <c r="EC167" s="54">
        <f>all!EC380</f>
        <v>6.5315289251865563E-5</v>
      </c>
      <c r="ED167" s="54">
        <f>all!ED380</f>
        <v>9.4983099978894492E-4</v>
      </c>
      <c r="EE167" s="54">
        <f>all!EE380</f>
        <v>7.3965269533095091E-3</v>
      </c>
      <c r="EF167" s="54">
        <f>all!EF380</f>
        <v>1.7409013246582707E-6</v>
      </c>
      <c r="EG167" s="54">
        <f>all!EG380</f>
        <v>1.0514204946950962E-5</v>
      </c>
      <c r="EH167" s="54">
        <f>all!EH380</f>
        <v>8.6800727492164447E-9</v>
      </c>
      <c r="EI167" s="54">
        <f>all!EI380</f>
        <v>9.4241370900427563E-6</v>
      </c>
      <c r="EJ167" s="54">
        <f>all!EJ380</f>
        <v>1.9192154304477819E-6</v>
      </c>
      <c r="EK167" s="54">
        <f>all!EK380</f>
        <v>6.0912953386234084E-5</v>
      </c>
      <c r="EL167" s="54">
        <f>all!EL380</f>
        <v>7.1025155916756783E-7</v>
      </c>
      <c r="EM167" s="54">
        <f>all!EM380</f>
        <v>3.7434576684432203E-7</v>
      </c>
      <c r="EN167" s="54">
        <f>all!EN380</f>
        <v>1.8804282988248099E-4</v>
      </c>
      <c r="EO167" s="54">
        <f>all!EO380</f>
        <v>8.927814172954567E-5</v>
      </c>
      <c r="EP167" s="54">
        <f>all!EP380</f>
        <v>0</v>
      </c>
      <c r="EQ167" s="54">
        <f>all!EQ380</f>
        <v>199.88339723375142</v>
      </c>
      <c r="EV167" s="13"/>
      <c r="EW167" s="13"/>
      <c r="EX167" s="13"/>
      <c r="EY167" s="13"/>
      <c r="EZ167" s="13"/>
      <c r="FA167" s="13"/>
      <c r="FB167" s="13"/>
      <c r="FC167" s="13"/>
    </row>
    <row r="168" spans="1:159" s="3" customFormat="1">
      <c r="A168" s="54" t="str">
        <f>all!A381</f>
        <v>LEM 89-13.d</v>
      </c>
      <c r="B168" s="54" t="str">
        <f>all!B381</f>
        <v>Fakos</v>
      </c>
      <c r="C168" s="54" t="str">
        <f>all!C381</f>
        <v>epithermal</v>
      </c>
      <c r="D168" s="54" t="str">
        <f>all!D381</f>
        <v>epithermal IS</v>
      </c>
      <c r="E168" s="54" t="str">
        <f>all!E381</f>
        <v>pyrite</v>
      </c>
      <c r="F168" s="54" t="str">
        <f>all!F381</f>
        <v>anhedral, cracked</v>
      </c>
      <c r="G168" s="54">
        <f>all!G381</f>
        <v>39.136668829118598</v>
      </c>
      <c r="H168" s="54">
        <f>all!H381</f>
        <v>431788.29227672197</v>
      </c>
      <c r="I168" s="54">
        <f>all!I381</f>
        <v>5.82425518066698</v>
      </c>
      <c r="J168" s="54">
        <f>all!J381</f>
        <v>48.808317576762803</v>
      </c>
      <c r="K168" s="54">
        <f>all!K381</f>
        <v>0.17226043869039101</v>
      </c>
      <c r="L168" s="54">
        <f>all!L381</f>
        <v>3.8462823340859398</v>
      </c>
      <c r="M168" s="54">
        <f>all!M381</f>
        <v>4.71211997787329E-2</v>
      </c>
      <c r="N168" s="54">
        <f>all!N381</f>
        <v>0.36451085433646002</v>
      </c>
      <c r="O168" s="54">
        <f>all!O381</f>
        <v>3.3308199161707002</v>
      </c>
      <c r="P168" s="54">
        <f>all!P381</f>
        <v>44.280572934680897</v>
      </c>
      <c r="Q168" s="54">
        <f>all!Q381</f>
        <v>1.5308203281578199E-2</v>
      </c>
      <c r="R168" s="54">
        <f>all!R381</f>
        <v>9.7837256611063905E-2</v>
      </c>
      <c r="S168" s="54">
        <f>all!S381</f>
        <v>5.29124436741723E-3</v>
      </c>
      <c r="T168" s="54">
        <f>all!T381</f>
        <v>0.112639735213394</v>
      </c>
      <c r="U168" s="54">
        <f>all!U381</f>
        <v>2.4906562887977601E-2</v>
      </c>
      <c r="V168" s="54">
        <f>all!V381</f>
        <v>1.13402178182781</v>
      </c>
      <c r="W168" s="54">
        <f>all!W381</f>
        <v>1.6476186627205701E-2</v>
      </c>
      <c r="X168" s="54">
        <f>all!X381</f>
        <v>3.4240543326796899E-3</v>
      </c>
      <c r="Y168" s="54">
        <f>all!Y381</f>
        <v>1.65153836319924</v>
      </c>
      <c r="Z168" s="54">
        <f>all!Z381</f>
        <v>0.65159643078506801</v>
      </c>
      <c r="AA168" s="54">
        <f>all!AA381</f>
        <v>0.11932915269015244</v>
      </c>
      <c r="AB168" s="54">
        <f>all!AB381</f>
        <v>26.811713201081076</v>
      </c>
      <c r="AC168" s="54">
        <f>all!AC381</f>
        <v>0.39453908265433374</v>
      </c>
      <c r="AD168" s="54">
        <f>all!AD381</f>
        <v>1.7485950388344245</v>
      </c>
      <c r="AE168" s="54">
        <f>all!AE381</f>
        <v>2.0732514660130939E-3</v>
      </c>
      <c r="AF168" s="54">
        <f>all!AF381</f>
        <v>1.5080826121247599E-2</v>
      </c>
      <c r="AG168" s="54">
        <f>all!AG381</f>
        <v>2.6283538077782401E-3</v>
      </c>
      <c r="AH168" s="54">
        <f>all!AH381</f>
        <v>9.2690570335431152E-3</v>
      </c>
      <c r="AI168" s="54">
        <f>all!AI381</f>
        <v>0.11187635338300007</v>
      </c>
      <c r="AJ168" s="54">
        <f>all!AJ381</f>
        <v>7.6027872339223279</v>
      </c>
      <c r="AK168" s="54">
        <f>all!AK381</f>
        <v>5.8789565815136127E-4</v>
      </c>
      <c r="AL168" s="54">
        <f>all!AL381</f>
        <v>4.27635158752185E-3</v>
      </c>
      <c r="AM168" s="54">
        <f>all!AM381</f>
        <v>2.6283538077782401E-3</v>
      </c>
      <c r="AN168" s="54">
        <f>all!AN381</f>
        <v>0</v>
      </c>
      <c r="AO168" s="54">
        <f>all!AO381</f>
        <v>0</v>
      </c>
      <c r="AP168" s="54">
        <f>all!AP381</f>
        <v>0.196974277306322</v>
      </c>
      <c r="AQ168" s="54">
        <f>all!AQ381</f>
        <v>6.8614798425238996</v>
      </c>
      <c r="AR168" s="54">
        <f>all!AR381</f>
        <v>1.8378918591867799E-2</v>
      </c>
      <c r="AS168" s="54">
        <f>all!AS381</f>
        <v>0.13585304812249399</v>
      </c>
      <c r="AT168" s="54">
        <f>all!AT381</f>
        <v>0.17226043869039101</v>
      </c>
      <c r="AU168" s="54">
        <f>all!AU381</f>
        <v>3.8462823340859398</v>
      </c>
      <c r="AV168" s="54">
        <f>all!AV381</f>
        <v>4.71211997787329E-2</v>
      </c>
      <c r="AW168" s="54">
        <f>all!AW381</f>
        <v>0.36012022521888598</v>
      </c>
      <c r="AX168" s="54">
        <f>all!AX381</f>
        <v>0.215672003959714</v>
      </c>
      <c r="AY168" s="54">
        <f>all!AY381</f>
        <v>0.98116807763872205</v>
      </c>
      <c r="AZ168" s="54">
        <f>all!AZ381</f>
        <v>3.9737511331310401E-4</v>
      </c>
      <c r="BA168" s="54">
        <f>all!BA381</f>
        <v>9.7837256611063905E-2</v>
      </c>
      <c r="BB168" s="54">
        <f>all!BB381</f>
        <v>5.29124436741723E-3</v>
      </c>
      <c r="BC168" s="54">
        <f>all!BC381</f>
        <v>7.1120465220968501E-2</v>
      </c>
      <c r="BD168" s="54">
        <f>all!BD381</f>
        <v>1.8323689262617199E-2</v>
      </c>
      <c r="BE168" s="54">
        <f>all!BE381</f>
        <v>9.3551003640071795E-2</v>
      </c>
      <c r="BF168" s="54">
        <f>all!BF381</f>
        <v>1.6476186627205701E-2</v>
      </c>
      <c r="BG168" s="54">
        <f>all!BG381</f>
        <v>3.4240543326796899E-3</v>
      </c>
      <c r="BH168" s="54">
        <f>all!BH381</f>
        <v>9.0272072685892102E-2</v>
      </c>
      <c r="BI168" s="54">
        <f>all!BI381</f>
        <v>4.7799120635502604E-3</v>
      </c>
      <c r="BJ168" s="54">
        <f>all!BJ381</f>
        <v>0</v>
      </c>
      <c r="BK168" s="54">
        <f>all!BK381</f>
        <v>11.6493881148231</v>
      </c>
      <c r="BL168" s="54">
        <f>all!BL381</f>
        <v>36172.261301459701</v>
      </c>
      <c r="BM168" s="54">
        <f>all!BM381</f>
        <v>2.11088449576711</v>
      </c>
      <c r="BN168" s="54">
        <f>all!BN381</f>
        <v>14.525606301674999</v>
      </c>
      <c r="BO168" s="54">
        <f>all!BO381</f>
        <v>0.16625148890052299</v>
      </c>
      <c r="BP168" s="54">
        <f>all!BP381</f>
        <v>0.87076032760476196</v>
      </c>
      <c r="BQ168" s="54">
        <f>all!BQ381</f>
        <v>3.9548146494367699E-2</v>
      </c>
      <c r="BR168" s="54">
        <f>all!BR381</f>
        <v>0.345184061691579</v>
      </c>
      <c r="BS168" s="54">
        <f>all!BS381</f>
        <v>0.54993258961814995</v>
      </c>
      <c r="BT168" s="54">
        <f>all!BT381</f>
        <v>9.2738202211068206</v>
      </c>
      <c r="BU168" s="54">
        <f>all!BU381</f>
        <v>2.28823481049709E-2</v>
      </c>
      <c r="BV168" s="54">
        <f>all!BV381</f>
        <v>5.4486980847934102E-2</v>
      </c>
      <c r="BW168" s="54">
        <f>all!BW381</f>
        <v>3.70233892997641E-3</v>
      </c>
      <c r="BX168" s="54">
        <f>all!BX381</f>
        <v>3.8339097708720599E-2</v>
      </c>
      <c r="BY168" s="54">
        <f>all!BY381</f>
        <v>3.3709930892082497E-2</v>
      </c>
      <c r="BZ168" s="54">
        <f>all!BZ381</f>
        <v>0.89717617510424696</v>
      </c>
      <c r="CA168" s="54">
        <f>all!CA381</f>
        <v>9.5532334626380108E-3</v>
      </c>
      <c r="CB168" s="54">
        <f>all!CB381</f>
        <v>3.6345534680600898E-3</v>
      </c>
      <c r="CC168" s="54">
        <f>all!CC381</f>
        <v>1.3620800228015799</v>
      </c>
      <c r="CD168" s="54">
        <f>all!CD381</f>
        <v>0.48362298962806299</v>
      </c>
      <c r="CE168" s="54">
        <f>all!CE381</f>
        <v>0</v>
      </c>
      <c r="CF168" s="54">
        <f>all!CF381</f>
        <v>39.136668829118598</v>
      </c>
      <c r="CG168" s="54">
        <f>all!CG381</f>
        <v>431788.29227672197</v>
      </c>
      <c r="CH168" s="54">
        <f>all!CH381</f>
        <v>5.82425518066698</v>
      </c>
      <c r="CI168" s="54">
        <f>all!CI381</f>
        <v>48.808317576762803</v>
      </c>
      <c r="CJ168" s="54">
        <f>all!CJ381</f>
        <v>0.17226043869039101</v>
      </c>
      <c r="CK168" s="54">
        <f>all!CK381</f>
        <v>3.8462823340859398</v>
      </c>
      <c r="CL168" s="54">
        <f>all!CL381</f>
        <v>4.71211997787329E-2</v>
      </c>
      <c r="CM168" s="54">
        <f>all!CM381</f>
        <v>0.36451085433646002</v>
      </c>
      <c r="CN168" s="54">
        <f>all!CN381</f>
        <v>3.3308199161707002</v>
      </c>
      <c r="CO168" s="54">
        <f>all!CO381</f>
        <v>44.280572934680897</v>
      </c>
      <c r="CP168" s="54">
        <f>all!CP381</f>
        <v>1.5308203281578199E-2</v>
      </c>
      <c r="CQ168" s="54">
        <f>all!CQ381</f>
        <v>9.7837256611063905E-2</v>
      </c>
      <c r="CR168" s="54">
        <f>all!CR381</f>
        <v>5.29124436741723E-3</v>
      </c>
      <c r="CS168" s="54">
        <f>all!CS381</f>
        <v>0.112639735213394</v>
      </c>
      <c r="CT168" s="54">
        <f>all!CT381</f>
        <v>2.4906562887977601E-2</v>
      </c>
      <c r="CU168" s="54">
        <f>all!CU381</f>
        <v>1.13402178182781</v>
      </c>
      <c r="CV168" s="54">
        <f>all!CV381</f>
        <v>1.6476186627205701E-2</v>
      </c>
      <c r="CW168" s="54">
        <f>all!CW381</f>
        <v>3.4240543326796899E-3</v>
      </c>
      <c r="CX168" s="54">
        <f>all!CX381</f>
        <v>1.65153836319924</v>
      </c>
      <c r="CY168" s="54">
        <f>all!CY381</f>
        <v>0.65159643078506801</v>
      </c>
      <c r="CZ168" s="54">
        <f>all!CZ381</f>
        <v>0</v>
      </c>
      <c r="DA168" s="54">
        <f>all!DA381</f>
        <v>0.71237820675282082</v>
      </c>
      <c r="DB168" s="54">
        <f>all!DB381</f>
        <v>7731.9060305617686</v>
      </c>
      <c r="DC168" s="54">
        <f>all!DC381</f>
        <v>9.8828082993405758E-2</v>
      </c>
      <c r="DD168" s="54">
        <f>all!DD381</f>
        <v>0.83158102234259401</v>
      </c>
      <c r="DE168" s="54">
        <f>all!DE381</f>
        <v>2.7107990855504832E-3</v>
      </c>
      <c r="DF168" s="54">
        <f>all!DF381</f>
        <v>5.8820650467746441E-2</v>
      </c>
      <c r="DG168" s="54">
        <f>all!DG381</f>
        <v>6.7583436998885449E-4</v>
      </c>
      <c r="DH168" s="54">
        <f>all!DH381</f>
        <v>5.020119189319102E-3</v>
      </c>
      <c r="DI168" s="54">
        <f>all!DI381</f>
        <v>4.445740502299337E-2</v>
      </c>
      <c r="DJ168" s="54">
        <f>all!DJ381</f>
        <v>0.56079752956789386</v>
      </c>
      <c r="DK168" s="54">
        <f>all!DK381</f>
        <v>1.4191581283064147E-4</v>
      </c>
      <c r="DL168" s="54">
        <f>all!DL381</f>
        <v>8.7035304917725052E-4</v>
      </c>
      <c r="DM168" s="54">
        <f>all!DM381</f>
        <v>4.6083753134676008E-5</v>
      </c>
      <c r="DN168" s="54">
        <f>all!DN381</f>
        <v>9.4886475624120974E-4</v>
      </c>
      <c r="DO168" s="54">
        <f>all!DO381</f>
        <v>2.045545572271485E-4</v>
      </c>
      <c r="DP168" s="54">
        <f>all!DP381</f>
        <v>8.8873180394028993E-3</v>
      </c>
      <c r="DQ168" s="54">
        <f>all!DQ381</f>
        <v>8.3649668571672198E-5</v>
      </c>
      <c r="DR168" s="54">
        <f>all!DR381</f>
        <v>1.6753102296908259E-5</v>
      </c>
      <c r="DS168" s="54">
        <f>all!DS381</f>
        <v>7.9707449961353288E-3</v>
      </c>
      <c r="DT168" s="54">
        <f>all!DT381</f>
        <v>3.1179789738398794E-3</v>
      </c>
      <c r="DU168" s="54">
        <f>all!DU381</f>
        <v>0</v>
      </c>
      <c r="DV168" s="54">
        <f>all!DV381</f>
        <v>9.2094753552851277E-3</v>
      </c>
      <c r="DW168" s="54">
        <f>all!DW381</f>
        <v>99.956452012219145</v>
      </c>
      <c r="DX168" s="54">
        <f>all!DX381</f>
        <v>1.2776286333723384E-3</v>
      </c>
      <c r="DY168" s="54">
        <f>all!DY381</f>
        <v>1.0750504238606266E-2</v>
      </c>
      <c r="DZ168" s="54">
        <f>all!DZ381</f>
        <v>3.5044639399207421E-5</v>
      </c>
      <c r="EA168" s="54">
        <f>all!EA381</f>
        <v>7.6042097544473544E-4</v>
      </c>
      <c r="EB168" s="54">
        <f>all!EB381</f>
        <v>8.7370443335679154E-6</v>
      </c>
      <c r="EC168" s="54">
        <f>all!EC381</f>
        <v>6.4899043115548204E-5</v>
      </c>
      <c r="ED168" s="54">
        <f>all!ED381</f>
        <v>5.7473596474189937E-4</v>
      </c>
      <c r="EE168" s="54">
        <f>all!EE381</f>
        <v>7.2498722994375911E-3</v>
      </c>
      <c r="EF168" s="54">
        <f>all!EF381</f>
        <v>1.8346577259101058E-6</v>
      </c>
      <c r="EG168" s="54">
        <f>all!EG381</f>
        <v>1.125174083206668E-5</v>
      </c>
      <c r="EH168" s="54">
        <f>all!EH381</f>
        <v>5.9576105045013282E-7</v>
      </c>
      <c r="EI168" s="54">
        <f>all!EI381</f>
        <v>1.2266723638184135E-5</v>
      </c>
      <c r="EJ168" s="54">
        <f>all!EJ381</f>
        <v>2.6444382151745632E-6</v>
      </c>
      <c r="EK168" s="54">
        <f>all!EK381</f>
        <v>1.1489337501148627E-4</v>
      </c>
      <c r="EL168" s="54">
        <f>all!EL381</f>
        <v>1.081405289895238E-6</v>
      </c>
      <c r="EM168" s="54">
        <f>all!EM381</f>
        <v>2.1658057653282687E-7</v>
      </c>
      <c r="EN168" s="54">
        <f>all!EN381</f>
        <v>1.0304411183460153E-4</v>
      </c>
      <c r="EO168" s="54">
        <f>all!EO381</f>
        <v>4.0308575200194218E-5</v>
      </c>
      <c r="EP168" s="54">
        <f>all!EP381</f>
        <v>0</v>
      </c>
      <c r="EQ168" s="54">
        <f>all!EQ381</f>
        <v>199.91290402443829</v>
      </c>
      <c r="EV168" s="13"/>
      <c r="EW168" s="13"/>
      <c r="EX168" s="13"/>
      <c r="EY168" s="13"/>
      <c r="EZ168" s="13"/>
      <c r="FA168" s="13"/>
      <c r="FB168" s="13"/>
      <c r="FC168" s="13"/>
    </row>
    <row r="169" spans="1:159" s="3" customFormat="1">
      <c r="A169" s="54" t="str">
        <f>all!A382</f>
        <v>LEM 89-18.d</v>
      </c>
      <c r="B169" s="54" t="str">
        <f>all!B382</f>
        <v>Fakos</v>
      </c>
      <c r="C169" s="54" t="str">
        <f>all!C382</f>
        <v>epithermal</v>
      </c>
      <c r="D169" s="54" t="str">
        <f>all!D382</f>
        <v>epithermal IS</v>
      </c>
      <c r="E169" s="54" t="str">
        <f>all!E382</f>
        <v>pyrite</v>
      </c>
      <c r="F169" s="54" t="str">
        <f>all!F382</f>
        <v>anhedral</v>
      </c>
      <c r="G169" s="54">
        <f>all!G382</f>
        <v>49.404849446744599</v>
      </c>
      <c r="H169" s="54">
        <f>all!H382</f>
        <v>387123.298635819</v>
      </c>
      <c r="I169" s="54">
        <f>all!I382</f>
        <v>18.058631124294301</v>
      </c>
      <c r="J169" s="54">
        <f>all!J382</f>
        <v>802.33461763198102</v>
      </c>
      <c r="K169" s="54">
        <f>all!K382</f>
        <v>6.8275893057589601</v>
      </c>
      <c r="L169" s="54">
        <f>all!L382</f>
        <v>3.3263340436490898</v>
      </c>
      <c r="M169" s="54">
        <f>all!M382</f>
        <v>6.7922588122657696E-2</v>
      </c>
      <c r="N169" s="54">
        <f>all!N382</f>
        <v>0.69425816487924397</v>
      </c>
      <c r="O169" s="54">
        <f>all!O382</f>
        <v>10.4755017328908</v>
      </c>
      <c r="P169" s="54">
        <f>all!P382</f>
        <v>40.218180777932702</v>
      </c>
      <c r="Q169" s="54">
        <f>all!Q382</f>
        <v>3.9434091594611601E-2</v>
      </c>
      <c r="R169" s="54">
        <f>all!R382</f>
        <v>0.20641483015836801</v>
      </c>
      <c r="S169" s="54">
        <f>all!S382</f>
        <v>3.8266096377045102E-3</v>
      </c>
      <c r="T169" s="54">
        <f>all!T382</f>
        <v>0.101799426426304</v>
      </c>
      <c r="U169" s="54">
        <f>all!U382</f>
        <v>4.9498305958622001E-2</v>
      </c>
      <c r="V169" s="54">
        <f>all!V382</f>
        <v>1.82953328712504</v>
      </c>
      <c r="W169" s="54">
        <f>all!W382</f>
        <v>2.0291212794592901E-2</v>
      </c>
      <c r="X169" s="54">
        <f>all!X382</f>
        <v>8.4247276754970193E-3</v>
      </c>
      <c r="Y169" s="54">
        <f>all!Y382</f>
        <v>3.2905131760262099</v>
      </c>
      <c r="Z169" s="54">
        <f>all!Z382</f>
        <v>2.8812036999695301</v>
      </c>
      <c r="AA169" s="54">
        <f>all!AA382</f>
        <v>2.2507605589289839E-2</v>
      </c>
      <c r="AB169" s="54">
        <f>all!AB382</f>
        <v>12.222464590311171</v>
      </c>
      <c r="AC169" s="54">
        <f>all!AC382</f>
        <v>0.87560922744853353</v>
      </c>
      <c r="AD169" s="54">
        <f>all!AD382</f>
        <v>1.7238917604866717</v>
      </c>
      <c r="AE169" s="54">
        <f>all!AE382</f>
        <v>2.5603081418659281E-3</v>
      </c>
      <c r="AF169" s="54">
        <f>all!AF382</f>
        <v>1.5042731425375619E-2</v>
      </c>
      <c r="AG169" s="54">
        <f>all!AG382</f>
        <v>2.1836700314212002E-3</v>
      </c>
      <c r="AH169" s="54">
        <f>all!AH382</f>
        <v>1.1984176778843416E-2</v>
      </c>
      <c r="AI169" s="54">
        <f>all!AI382</f>
        <v>0.15954718162958889</v>
      </c>
      <c r="AJ169" s="54">
        <f>all!AJ382</f>
        <v>2.2270891132953663</v>
      </c>
      <c r="AK169" s="54">
        <f>all!AK382</f>
        <v>4.6652083524554758E-4</v>
      </c>
      <c r="AL169" s="54">
        <f>all!AL382</f>
        <v>2.7409777417753364E-3</v>
      </c>
      <c r="AM169" s="54">
        <f>all!AM382</f>
        <v>2.1836700314212002E-3</v>
      </c>
      <c r="AN169" s="54">
        <f>all!AN382</f>
        <v>0</v>
      </c>
      <c r="AO169" s="54">
        <f>all!AO382</f>
        <v>0</v>
      </c>
      <c r="AP169" s="54">
        <f>all!AP382</f>
        <v>0.114610734761804</v>
      </c>
      <c r="AQ169" s="54">
        <f>all!AQ382</f>
        <v>7.4361199636619997</v>
      </c>
      <c r="AR169" s="54">
        <f>all!AR382</f>
        <v>2.05945227560143E-2</v>
      </c>
      <c r="AS169" s="54">
        <f>all!AS382</f>
        <v>0.17536799548284401</v>
      </c>
      <c r="AT169" s="54">
        <f>all!AT382</f>
        <v>0.13303213663247901</v>
      </c>
      <c r="AU169" s="54">
        <f>all!AU382</f>
        <v>3.3263340436490898</v>
      </c>
      <c r="AV169" s="54">
        <f>all!AV382</f>
        <v>6.7922588122657696E-2</v>
      </c>
      <c r="AW169" s="54">
        <f>all!AW382</f>
        <v>0.35294769100420997</v>
      </c>
      <c r="AX169" s="54">
        <f>all!AX382</f>
        <v>0.31116590639763603</v>
      </c>
      <c r="AY169" s="54">
        <f>all!AY382</f>
        <v>1.06735002670307</v>
      </c>
      <c r="AZ169" s="54">
        <f>all!AZ382</f>
        <v>1.5968384167993298E-2</v>
      </c>
      <c r="BA169" s="54">
        <f>all!BA382</f>
        <v>0.20641483015836801</v>
      </c>
      <c r="BB169" s="54">
        <f>all!BB382</f>
        <v>3.8266096377045102E-3</v>
      </c>
      <c r="BC169" s="54">
        <f>all!BC382</f>
        <v>0.101799426426304</v>
      </c>
      <c r="BD169" s="54">
        <f>all!BD382</f>
        <v>2.8008413802964899E-2</v>
      </c>
      <c r="BE169" s="54">
        <f>all!BE382</f>
        <v>0.16551564590396201</v>
      </c>
      <c r="BF169" s="54">
        <f>all!BF382</f>
        <v>2.9396501098378499E-4</v>
      </c>
      <c r="BG169" s="54">
        <f>all!BG382</f>
        <v>8.4247276754970193E-3</v>
      </c>
      <c r="BH169" s="54">
        <f>all!BH382</f>
        <v>0.22989378608890201</v>
      </c>
      <c r="BI169" s="54">
        <f>all!BI382</f>
        <v>6.3977013620572596E-3</v>
      </c>
      <c r="BJ169" s="54">
        <f>all!BJ382</f>
        <v>0</v>
      </c>
      <c r="BK169" s="54">
        <f>all!BK382</f>
        <v>27.2284256168955</v>
      </c>
      <c r="BL169" s="54">
        <f>all!BL382</f>
        <v>49196.709453942203</v>
      </c>
      <c r="BM169" s="54">
        <f>all!BM382</f>
        <v>3.37023081489111</v>
      </c>
      <c r="BN169" s="54">
        <f>all!BN382</f>
        <v>117.170795621544</v>
      </c>
      <c r="BO169" s="54">
        <f>all!BO382</f>
        <v>10.4652220307677</v>
      </c>
      <c r="BP169" s="54">
        <f>all!BP382</f>
        <v>2.0073952383792202</v>
      </c>
      <c r="BQ169" s="54">
        <f>all!BQ382</f>
        <v>5.1498738550027102E-2</v>
      </c>
      <c r="BR169" s="54">
        <f>all!BR382</f>
        <v>0.190227478554373</v>
      </c>
      <c r="BS169" s="54">
        <f>all!BS382</f>
        <v>1.5954604799557</v>
      </c>
      <c r="BT169" s="54">
        <f>all!BT382</f>
        <v>5.3084974270311696</v>
      </c>
      <c r="BU169" s="54">
        <f>all!BU382</f>
        <v>3.1932511866131198E-2</v>
      </c>
      <c r="BV169" s="54">
        <f>all!BV382</f>
        <v>6.1146946294383997E-2</v>
      </c>
      <c r="BW169" s="54">
        <f>all!BW382</f>
        <v>3.0549330523411398E-3</v>
      </c>
      <c r="BX169" s="54">
        <f>all!BX382</f>
        <v>0.10943611754397101</v>
      </c>
      <c r="BY169" s="54">
        <f>all!BY382</f>
        <v>3.4413898544640498E-2</v>
      </c>
      <c r="BZ169" s="54">
        <f>all!BZ382</f>
        <v>1.2304788213910201</v>
      </c>
      <c r="CA169" s="54">
        <f>all!CA382</f>
        <v>2.1026457712214799E-2</v>
      </c>
      <c r="CB169" s="54">
        <f>all!CB382</f>
        <v>5.9666579035374898E-3</v>
      </c>
      <c r="CC169" s="54">
        <f>all!CC382</f>
        <v>2.0376559738940001</v>
      </c>
      <c r="CD169" s="54">
        <f>all!CD382</f>
        <v>2.7457573138457798</v>
      </c>
      <c r="CE169" s="54">
        <f>all!CE382</f>
        <v>0</v>
      </c>
      <c r="CF169" s="54">
        <f>all!CF382</f>
        <v>49.404849446744599</v>
      </c>
      <c r="CG169" s="54">
        <f>all!CG382</f>
        <v>387123.298635819</v>
      </c>
      <c r="CH169" s="54">
        <f>all!CH382</f>
        <v>18.058631124294301</v>
      </c>
      <c r="CI169" s="54">
        <f>all!CI382</f>
        <v>802.33461763198102</v>
      </c>
      <c r="CJ169" s="54">
        <f>all!CJ382</f>
        <v>6.8275893057589601</v>
      </c>
      <c r="CK169" s="54">
        <f>all!CK382</f>
        <v>3.3263340436490898</v>
      </c>
      <c r="CL169" s="54">
        <f>all!CL382</f>
        <v>6.7922588122657696E-2</v>
      </c>
      <c r="CM169" s="54">
        <f>all!CM382</f>
        <v>0.69425816487924397</v>
      </c>
      <c r="CN169" s="54">
        <f>all!CN382</f>
        <v>10.4755017328908</v>
      </c>
      <c r="CO169" s="54">
        <f>all!CO382</f>
        <v>40.218180777932702</v>
      </c>
      <c r="CP169" s="54">
        <f>all!CP382</f>
        <v>3.9434091594611601E-2</v>
      </c>
      <c r="CQ169" s="54">
        <f>all!CQ382</f>
        <v>0.20641483015836801</v>
      </c>
      <c r="CR169" s="54">
        <f>all!CR382</f>
        <v>3.8266096377045102E-3</v>
      </c>
      <c r="CS169" s="54">
        <f>all!CS382</f>
        <v>0.101799426426304</v>
      </c>
      <c r="CT169" s="54">
        <f>all!CT382</f>
        <v>4.9498305958622001E-2</v>
      </c>
      <c r="CU169" s="54">
        <f>all!CU382</f>
        <v>1.82953328712504</v>
      </c>
      <c r="CV169" s="54">
        <f>all!CV382</f>
        <v>2.0291212794592901E-2</v>
      </c>
      <c r="CW169" s="54">
        <f>all!CW382</f>
        <v>8.4247276754970193E-3</v>
      </c>
      <c r="CX169" s="54">
        <f>all!CX382</f>
        <v>3.2905131760262099</v>
      </c>
      <c r="CY169" s="54">
        <f>all!CY382</f>
        <v>2.8812036999695301</v>
      </c>
      <c r="CZ169" s="54">
        <f>all!CZ382</f>
        <v>0</v>
      </c>
      <c r="DA169" s="54">
        <f>all!DA382</f>
        <v>0.89928292587792114</v>
      </c>
      <c r="DB169" s="54">
        <f>all!DB382</f>
        <v>6932.1031181989256</v>
      </c>
      <c r="DC169" s="54">
        <f>all!DC382</f>
        <v>0.30642542954216473</v>
      </c>
      <c r="DD169" s="54">
        <f>all!DD382</f>
        <v>13.669929116936164</v>
      </c>
      <c r="DE169" s="54">
        <f>all!DE382</f>
        <v>0.10744325851759293</v>
      </c>
      <c r="DF169" s="54">
        <f>all!DF382</f>
        <v>5.0869154972458933E-2</v>
      </c>
      <c r="DG169" s="54">
        <f>all!DG382</f>
        <v>9.7417764758627281E-4</v>
      </c>
      <c r="DH169" s="54">
        <f>all!DH382</f>
        <v>9.5614676336488631E-3</v>
      </c>
      <c r="DI169" s="54">
        <f>all!DI382</f>
        <v>0.13981951443763616</v>
      </c>
      <c r="DJ169" s="54">
        <f>all!DJ382</f>
        <v>0.50934879404676681</v>
      </c>
      <c r="DK169" s="54">
        <f>all!DK382</f>
        <v>3.6557661659888274E-4</v>
      </c>
      <c r="DL169" s="54">
        <f>all!DL382</f>
        <v>1.8362511689991904E-3</v>
      </c>
      <c r="DM169" s="54">
        <f>all!DM382</f>
        <v>3.3327610981766883E-5</v>
      </c>
      <c r="DN169" s="54">
        <f>all!DN382</f>
        <v>8.5754718579988216E-4</v>
      </c>
      <c r="DO169" s="54">
        <f>all!DO382</f>
        <v>4.0652353776792047E-4</v>
      </c>
      <c r="DP169" s="54">
        <f>all!DP382</f>
        <v>1.4338035165556741E-2</v>
      </c>
      <c r="DQ169" s="54">
        <f>all!DQ382</f>
        <v>1.0301857241543247E-4</v>
      </c>
      <c r="DR169" s="54">
        <f>all!DR382</f>
        <v>4.1220235095024985E-5</v>
      </c>
      <c r="DS169" s="54">
        <f>all!DS382</f>
        <v>1.5880855096651592E-2</v>
      </c>
      <c r="DT169" s="54">
        <f>all!DT382</f>
        <v>1.3786957895136042E-2</v>
      </c>
      <c r="DU169" s="54">
        <f>all!DU382</f>
        <v>0</v>
      </c>
      <c r="DV169" s="54">
        <f>all!DV382</f>
        <v>1.2941416726228373E-2</v>
      </c>
      <c r="DW169" s="54">
        <f>all!DW382</f>
        <v>99.758632862087566</v>
      </c>
      <c r="DX169" s="54">
        <f>all!DX382</f>
        <v>4.4097125221712677E-3</v>
      </c>
      <c r="DY169" s="54">
        <f>all!DY382</f>
        <v>0.19672145909761157</v>
      </c>
      <c r="DZ169" s="54">
        <f>all!DZ382</f>
        <v>1.5461963558827915E-3</v>
      </c>
      <c r="EA169" s="54">
        <f>all!EA382</f>
        <v>7.320487402415677E-4</v>
      </c>
      <c r="EB169" s="54">
        <f>all!EB382</f>
        <v>1.4019213019621202E-5</v>
      </c>
      <c r="EC169" s="54">
        <f>all!EC382</f>
        <v>1.3759733850233507E-4</v>
      </c>
      <c r="ED169" s="54">
        <f>all!ED382</f>
        <v>2.0121171554879393E-3</v>
      </c>
      <c r="EE169" s="54">
        <f>all!EE382</f>
        <v>7.329945685698374E-3</v>
      </c>
      <c r="EF169" s="54">
        <f>all!EF382</f>
        <v>5.260946477052327E-6</v>
      </c>
      <c r="EG169" s="54">
        <f>all!EG382</f>
        <v>2.6425155986191244E-5</v>
      </c>
      <c r="EH169" s="54">
        <f>all!EH382</f>
        <v>4.7961157695016746E-7</v>
      </c>
      <c r="EI169" s="54">
        <f>all!EI382</f>
        <v>1.2340805295515214E-5</v>
      </c>
      <c r="EJ169" s="54">
        <f>all!EJ382</f>
        <v>5.8502061585782669E-6</v>
      </c>
      <c r="EK169" s="54">
        <f>all!EK382</f>
        <v>2.0633605150641531E-4</v>
      </c>
      <c r="EL169" s="54">
        <f>all!EL382</f>
        <v>1.4825215044172108E-6</v>
      </c>
      <c r="EM169" s="54">
        <f>all!EM382</f>
        <v>5.9319289243376381E-7</v>
      </c>
      <c r="EN169" s="54">
        <f>all!EN382</f>
        <v>2.2853849201459844E-4</v>
      </c>
      <c r="EO169" s="54">
        <f>all!EO382</f>
        <v>1.9840559892064606E-4</v>
      </c>
      <c r="EP169" s="54">
        <f>all!EP382</f>
        <v>0</v>
      </c>
      <c r="EQ169" s="54">
        <f>all!EQ382</f>
        <v>199.51726572417513</v>
      </c>
      <c r="EV169" s="13"/>
      <c r="EW169" s="13"/>
      <c r="EX169" s="13"/>
      <c r="EY169" s="13"/>
      <c r="EZ169" s="13"/>
      <c r="FA169" s="13"/>
      <c r="FB169" s="13"/>
      <c r="FC169" s="13"/>
    </row>
    <row r="170" spans="1:159" s="3" customFormat="1">
      <c r="A170" s="54" t="str">
        <f>all!A383</f>
        <v>LEM 89-19.d</v>
      </c>
      <c r="B170" s="54" t="str">
        <f>all!B383</f>
        <v>Fakos</v>
      </c>
      <c r="C170" s="54" t="str">
        <f>all!C383</f>
        <v>epithermal</v>
      </c>
      <c r="D170" s="54" t="str">
        <f>all!D383</f>
        <v>epithermal IS</v>
      </c>
      <c r="E170" s="54" t="str">
        <f>all!E383</f>
        <v>pyrite</v>
      </c>
      <c r="F170" s="54" t="str">
        <f>all!F383</f>
        <v>anhedral</v>
      </c>
      <c r="G170" s="54">
        <f>all!G383</f>
        <v>4373.0875620424104</v>
      </c>
      <c r="H170" s="54">
        <f>all!H383</f>
        <v>388248.63760678901</v>
      </c>
      <c r="I170" s="54">
        <f>all!I383</f>
        <v>8.6217122208320003</v>
      </c>
      <c r="J170" s="54">
        <f>all!J383</f>
        <v>38.5605984354642</v>
      </c>
      <c r="K170" s="54">
        <f>all!K383</f>
        <v>2.1591506312975</v>
      </c>
      <c r="L170" s="54">
        <f>all!L383</f>
        <v>3.1783681664771102</v>
      </c>
      <c r="M170" s="54">
        <f>all!M383</f>
        <v>7.4701131860591102E-2</v>
      </c>
      <c r="N170" s="54">
        <f>all!N383</f>
        <v>0.92022625676588599</v>
      </c>
      <c r="O170" s="54">
        <f>all!O383</f>
        <v>321.61798310342698</v>
      </c>
      <c r="P170" s="54">
        <f>all!P383</f>
        <v>2.3273910510214302</v>
      </c>
      <c r="Q170" s="54">
        <f>all!Q383</f>
        <v>0.52329915747009204</v>
      </c>
      <c r="R170" s="54">
        <f>all!R383</f>
        <v>9.4292765354413499E-2</v>
      </c>
      <c r="S170" s="54">
        <f>all!S383</f>
        <v>5.9153714932849901E-3</v>
      </c>
      <c r="T170" s="54">
        <f>all!T383</f>
        <v>0.104423737198962</v>
      </c>
      <c r="U170" s="54">
        <f>all!U383</f>
        <v>1.0946130008741399</v>
      </c>
      <c r="V170" s="54">
        <f>all!V383</f>
        <v>1.3535207119383801</v>
      </c>
      <c r="W170" s="54">
        <f>all!W383</f>
        <v>0.13758401966425701</v>
      </c>
      <c r="X170" s="54">
        <f>all!X383</f>
        <v>1.1678809867945001E-2</v>
      </c>
      <c r="Y170" s="54">
        <f>all!Y383</f>
        <v>14.0945879463479</v>
      </c>
      <c r="Z170" s="54">
        <f>all!Z383</f>
        <v>6.9029551892662204E-3</v>
      </c>
      <c r="AA170" s="54">
        <f>all!AA383</f>
        <v>0.22358865190490942</v>
      </c>
      <c r="AB170" s="54">
        <f>all!AB383</f>
        <v>0.16512657623485111</v>
      </c>
      <c r="AC170" s="54">
        <f>all!AC383</f>
        <v>4.8975927608120465E-4</v>
      </c>
      <c r="AD170" s="54">
        <f>all!AD383</f>
        <v>2.6807307656237001E-2</v>
      </c>
      <c r="AE170" s="54">
        <f>all!AE383</f>
        <v>8.2860243324609851E-4</v>
      </c>
      <c r="AF170" s="54">
        <f>all!AF383</f>
        <v>7.7661936981830604E-2</v>
      </c>
      <c r="AG170" s="54">
        <f>all!AG383</f>
        <v>6.0695502710666135E-2</v>
      </c>
      <c r="AH170" s="54">
        <f>all!AH383</f>
        <v>3.7127666268930264E-2</v>
      </c>
      <c r="AI170" s="54">
        <f>all!AI383</f>
        <v>8.0064783101750072E-4</v>
      </c>
      <c r="AJ170" s="54">
        <f>all!AJ383</f>
        <v>0.2699453416454714</v>
      </c>
      <c r="AK170" s="54">
        <f>all!AK383</f>
        <v>1.3545812674802997E-3</v>
      </c>
      <c r="AL170" s="54">
        <f>all!AL383</f>
        <v>0.12696004840306641</v>
      </c>
      <c r="AM170" s="54">
        <f>all!AM383</f>
        <v>6.0695502710666135E-2</v>
      </c>
      <c r="AN170" s="54">
        <f>all!AN383</f>
        <v>0</v>
      </c>
      <c r="AO170" s="54">
        <f>all!AO383</f>
        <v>0</v>
      </c>
      <c r="AP170" s="54">
        <f>all!AP383</f>
        <v>0.230226855247604</v>
      </c>
      <c r="AQ170" s="54">
        <f>all!AQ383</f>
        <v>7.2780153473218796</v>
      </c>
      <c r="AR170" s="54">
        <f>all!AR383</f>
        <v>1.46624318681254E-2</v>
      </c>
      <c r="AS170" s="54">
        <f>all!AS383</f>
        <v>0.26543259061621699</v>
      </c>
      <c r="AT170" s="54">
        <f>all!AT383</f>
        <v>0.21104651135496599</v>
      </c>
      <c r="AU170" s="54">
        <f>all!AU383</f>
        <v>3.1783681664771102</v>
      </c>
      <c r="AV170" s="54">
        <f>all!AV383</f>
        <v>4.3840467732163303E-2</v>
      </c>
      <c r="AW170" s="54">
        <f>all!AW383</f>
        <v>0.27815700329725601</v>
      </c>
      <c r="AX170" s="54">
        <f>all!AX383</f>
        <v>0.29320078359730201</v>
      </c>
      <c r="AY170" s="54">
        <f>all!AY383</f>
        <v>1.5790871217503399</v>
      </c>
      <c r="AZ170" s="54">
        <f>all!AZ383</f>
        <v>2.0723272664420301E-2</v>
      </c>
      <c r="BA170" s="54">
        <f>all!BA383</f>
        <v>9.4292765354413499E-2</v>
      </c>
      <c r="BB170" s="54">
        <f>all!BB383</f>
        <v>5.9153714932849901E-3</v>
      </c>
      <c r="BC170" s="54">
        <f>all!BC383</f>
        <v>0.104423737198962</v>
      </c>
      <c r="BD170" s="54">
        <f>all!BD383</f>
        <v>2.8926533177392601E-2</v>
      </c>
      <c r="BE170" s="54">
        <f>all!BE383</f>
        <v>0.18080501334426899</v>
      </c>
      <c r="BF170" s="54">
        <f>all!BF383</f>
        <v>2.2989251930233899E-2</v>
      </c>
      <c r="BG170" s="54">
        <f>all!BG383</f>
        <v>8.6825018086386808E-3</v>
      </c>
      <c r="BH170" s="54">
        <f>all!BH383</f>
        <v>0.30869241046530999</v>
      </c>
      <c r="BI170" s="54">
        <f>all!BI383</f>
        <v>3.86900375724121E-3</v>
      </c>
      <c r="BJ170" s="54">
        <f>all!BJ383</f>
        <v>0</v>
      </c>
      <c r="BK170" s="54">
        <f>all!BK383</f>
        <v>1844.03239860812</v>
      </c>
      <c r="BL170" s="54">
        <f>all!BL383</f>
        <v>23919.6887061251</v>
      </c>
      <c r="BM170" s="54">
        <f>all!BM383</f>
        <v>7.6549708301283204</v>
      </c>
      <c r="BN170" s="54">
        <f>all!BN383</f>
        <v>8.6775183091267394</v>
      </c>
      <c r="BO170" s="54">
        <f>all!BO383</f>
        <v>0.63863872917805897</v>
      </c>
      <c r="BP170" s="54">
        <f>all!BP383</f>
        <v>0.46989292741215499</v>
      </c>
      <c r="BQ170" s="54">
        <f>all!BQ383</f>
        <v>0.14101160379539701</v>
      </c>
      <c r="BR170" s="54">
        <f>all!BR383</f>
        <v>0.67212233641558805</v>
      </c>
      <c r="BS170" s="54">
        <f>all!BS383</f>
        <v>187.88241399698799</v>
      </c>
      <c r="BT170" s="54">
        <f>all!BT383</f>
        <v>2.0114815110651501</v>
      </c>
      <c r="BU170" s="54">
        <f>all!BU383</f>
        <v>0.25064701809446199</v>
      </c>
      <c r="BV170" s="54">
        <f>all!BV383</f>
        <v>7.2360684753427995E-2</v>
      </c>
      <c r="BW170" s="54">
        <f>all!BW383</f>
        <v>6.9945785189349597E-3</v>
      </c>
      <c r="BX170" s="54">
        <f>all!BX383</f>
        <v>0.17495579296014299</v>
      </c>
      <c r="BY170" s="54">
        <f>all!BY383</f>
        <v>0.46966497662703899</v>
      </c>
      <c r="BZ170" s="54">
        <f>all!BZ383</f>
        <v>1.6323782107121201</v>
      </c>
      <c r="CA170" s="54">
        <f>all!CA383</f>
        <v>0.10081153407641701</v>
      </c>
      <c r="CB170" s="54">
        <f>all!CB383</f>
        <v>6.3855633458100398E-3</v>
      </c>
      <c r="CC170" s="54">
        <f>all!CC383</f>
        <v>5.8522336042999701</v>
      </c>
      <c r="CD170" s="54">
        <f>all!CD383</f>
        <v>1.04081739031685E-2</v>
      </c>
      <c r="CE170" s="54">
        <f>all!CE383</f>
        <v>0</v>
      </c>
      <c r="CF170" s="54">
        <f>all!CF383</f>
        <v>4373.0875620424104</v>
      </c>
      <c r="CG170" s="54">
        <f>all!CG383</f>
        <v>388248.63760678901</v>
      </c>
      <c r="CH170" s="54">
        <f>all!CH383</f>
        <v>8.6217122208320003</v>
      </c>
      <c r="CI170" s="54">
        <f>all!CI383</f>
        <v>38.5605984354642</v>
      </c>
      <c r="CJ170" s="54">
        <f>all!CJ383</f>
        <v>2.1591506312975</v>
      </c>
      <c r="CK170" s="54">
        <f>all!CK383</f>
        <v>3.1783681664771102</v>
      </c>
      <c r="CL170" s="54">
        <f>all!CL383</f>
        <v>7.4701131860591102E-2</v>
      </c>
      <c r="CM170" s="54">
        <f>all!CM383</f>
        <v>0.92022625676588599</v>
      </c>
      <c r="CN170" s="54">
        <f>all!CN383</f>
        <v>321.61798310342698</v>
      </c>
      <c r="CO170" s="54">
        <f>all!CO383</f>
        <v>2.3273910510214302</v>
      </c>
      <c r="CP170" s="54">
        <f>all!CP383</f>
        <v>0.52329915747009204</v>
      </c>
      <c r="CQ170" s="54">
        <f>all!CQ383</f>
        <v>9.4292765354413499E-2</v>
      </c>
      <c r="CR170" s="54">
        <f>all!CR383</f>
        <v>5.9153714932849901E-3</v>
      </c>
      <c r="CS170" s="54">
        <f>all!CS383</f>
        <v>0.104423737198962</v>
      </c>
      <c r="CT170" s="54">
        <f>all!CT383</f>
        <v>1.0946130008741399</v>
      </c>
      <c r="CU170" s="54">
        <f>all!CU383</f>
        <v>1.3535207119383801</v>
      </c>
      <c r="CV170" s="54">
        <f>all!CV383</f>
        <v>0.13758401966425701</v>
      </c>
      <c r="CW170" s="54">
        <f>all!CW383</f>
        <v>1.1678809867945001E-2</v>
      </c>
      <c r="CX170" s="54">
        <f>all!CX383</f>
        <v>14.0945879463479</v>
      </c>
      <c r="CY170" s="54">
        <f>all!CY383</f>
        <v>6.9029551892662204E-3</v>
      </c>
      <c r="CZ170" s="54">
        <f>all!CZ383</f>
        <v>0</v>
      </c>
      <c r="DA170" s="54">
        <f>all!DA383</f>
        <v>79.600343325668703</v>
      </c>
      <c r="DB170" s="54">
        <f>all!DB383</f>
        <v>6952.2542323715461</v>
      </c>
      <c r="DC170" s="54">
        <f>all!DC383</f>
        <v>0.14629635283392045</v>
      </c>
      <c r="DD170" s="54">
        <f>all!DD383</f>
        <v>0.65698355241754958</v>
      </c>
      <c r="DE170" s="54">
        <f>all!DE383</f>
        <v>3.3977758337228152E-2</v>
      </c>
      <c r="DF170" s="54">
        <f>all!DF383</f>
        <v>4.8606333789220219E-2</v>
      </c>
      <c r="DG170" s="54">
        <f>all!DG383</f>
        <v>1.0713987043097844E-3</v>
      </c>
      <c r="DH170" s="54">
        <f>all!DH383</f>
        <v>1.2673547125270431E-2</v>
      </c>
      <c r="DI170" s="54">
        <f>all!DI383</f>
        <v>4.2927271054465868</v>
      </c>
      <c r="DJ170" s="54">
        <f>all!DJ383</f>
        <v>2.9475570554982653E-2</v>
      </c>
      <c r="DK170" s="54">
        <f>all!DK383</f>
        <v>4.8512829311149353E-3</v>
      </c>
      <c r="DL170" s="54">
        <f>all!DL383</f>
        <v>8.3882151528243229E-4</v>
      </c>
      <c r="DM170" s="54">
        <f>all!DM383</f>
        <v>5.1519548270175326E-5</v>
      </c>
      <c r="DN170" s="54">
        <f>all!DN383</f>
        <v>8.7965409147470314E-4</v>
      </c>
      <c r="DO170" s="54">
        <f>all!DO383</f>
        <v>8.9899228061279552E-3</v>
      </c>
      <c r="DP170" s="54">
        <f>all!DP383</f>
        <v>1.0607529090426176E-2</v>
      </c>
      <c r="DQ170" s="54">
        <f>all!DQ383</f>
        <v>6.9851464456404907E-4</v>
      </c>
      <c r="DR170" s="54">
        <f>all!DR383</f>
        <v>5.7141703201509128E-5</v>
      </c>
      <c r="DS170" s="54">
        <f>all!DS383</f>
        <v>6.8024073100134655E-2</v>
      </c>
      <c r="DT170" s="54">
        <f>all!DT383</f>
        <v>3.3031594589244312E-5</v>
      </c>
      <c r="DU170" s="54">
        <f>all!DU383</f>
        <v>0</v>
      </c>
      <c r="DV170" s="54">
        <f>all!DV383</f>
        <v>1.1309754764822533</v>
      </c>
      <c r="DW170" s="54">
        <f>all!DW383</f>
        <v>98.778833288607771</v>
      </c>
      <c r="DX170" s="54">
        <f>all!DX383</f>
        <v>2.0786039411541581E-3</v>
      </c>
      <c r="DY170" s="54">
        <f>all!DY383</f>
        <v>9.334536199127625E-3</v>
      </c>
      <c r="DZ170" s="54">
        <f>all!DZ383</f>
        <v>4.827618804108046E-4</v>
      </c>
      <c r="EA170" s="54">
        <f>all!EA383</f>
        <v>6.906072162579705E-4</v>
      </c>
      <c r="EB170" s="54">
        <f>all!EB383</f>
        <v>1.5222618514994297E-5</v>
      </c>
      <c r="EC170" s="54">
        <f>all!EC383</f>
        <v>1.8006795448206197E-4</v>
      </c>
      <c r="ED170" s="54">
        <f>all!ED383</f>
        <v>6.0991810847192122E-2</v>
      </c>
      <c r="EE170" s="54">
        <f>all!EE383</f>
        <v>4.1879401595819354E-4</v>
      </c>
      <c r="EF170" s="54">
        <f>all!EF383</f>
        <v>6.8927868842478309E-5</v>
      </c>
      <c r="EG170" s="54">
        <f>all!EG383</f>
        <v>1.191812149664676E-5</v>
      </c>
      <c r="EH170" s="54">
        <f>all!EH383</f>
        <v>7.3199867260148529E-7</v>
      </c>
      <c r="EI170" s="54">
        <f>all!EI383</f>
        <v>1.2498277817406742E-5</v>
      </c>
      <c r="EJ170" s="54">
        <f>all!EJ383</f>
        <v>1.2773038160905224E-4</v>
      </c>
      <c r="EK170" s="54">
        <f>all!EK383</f>
        <v>1.507136121041765E-4</v>
      </c>
      <c r="EL170" s="54">
        <f>all!EL383</f>
        <v>9.9246171556512009E-6</v>
      </c>
      <c r="EM170" s="54">
        <f>all!EM383</f>
        <v>8.1187922445171667E-7</v>
      </c>
      <c r="EN170" s="54">
        <f>all!EN383</f>
        <v>9.6649782240172406E-4</v>
      </c>
      <c r="EO170" s="54">
        <f>all!EO383</f>
        <v>4.6931862186444122E-7</v>
      </c>
      <c r="EP170" s="54">
        <f>all!EP383</f>
        <v>0</v>
      </c>
      <c r="EQ170" s="54">
        <f>all!EQ383</f>
        <v>197.55766657721554</v>
      </c>
      <c r="EV170" s="13"/>
      <c r="EW170" s="13"/>
      <c r="EX170" s="13"/>
      <c r="EY170" s="13"/>
      <c r="EZ170" s="13"/>
      <c r="FA170" s="13"/>
      <c r="FB170" s="13"/>
      <c r="FC170" s="13"/>
    </row>
    <row r="171" spans="1:159" s="3" customFormat="1">
      <c r="A171" s="54" t="str">
        <f>all!A384</f>
        <v>LEM 89-20.d</v>
      </c>
      <c r="B171" s="54" t="str">
        <f>all!B384</f>
        <v>Fakos</v>
      </c>
      <c r="C171" s="54" t="str">
        <f>all!C384</f>
        <v>epithermal</v>
      </c>
      <c r="D171" s="54" t="str">
        <f>all!D384</f>
        <v>epithermal IS</v>
      </c>
      <c r="E171" s="54" t="str">
        <f>all!E384</f>
        <v>pyrite</v>
      </c>
      <c r="F171" s="54" t="str">
        <f>all!F384</f>
        <v>anhedral</v>
      </c>
      <c r="G171" s="54">
        <f>all!G384</f>
        <v>20.545750120834299</v>
      </c>
      <c r="H171" s="54">
        <f>all!H384</f>
        <v>402571.26783426298</v>
      </c>
      <c r="I171" s="54">
        <f>all!I384</f>
        <v>1.8006465296368599</v>
      </c>
      <c r="J171" s="54">
        <f>all!J384</f>
        <v>347.38092443420101</v>
      </c>
      <c r="K171" s="54">
        <f>all!K384</f>
        <v>1.70765631597667</v>
      </c>
      <c r="L171" s="54">
        <f>all!L384</f>
        <v>4.7618052220316702</v>
      </c>
      <c r="M171" s="54">
        <f>all!M384</f>
        <v>5.33497752848398E-2</v>
      </c>
      <c r="N171" s="54">
        <f>all!N384</f>
        <v>0.75868604314349697</v>
      </c>
      <c r="O171" s="54">
        <f>all!O384</f>
        <v>11.8577255584373</v>
      </c>
      <c r="P171" s="54">
        <f>all!P384</f>
        <v>47.544158153738302</v>
      </c>
      <c r="Q171" s="54">
        <f>all!Q384</f>
        <v>3.6774455663134899E-2</v>
      </c>
      <c r="R171" s="54">
        <f>all!R384</f>
        <v>0.38429400900344302</v>
      </c>
      <c r="S171" s="54">
        <f>all!S384</f>
        <v>6.9173471806701602E-3</v>
      </c>
      <c r="T171" s="54">
        <f>all!T384</f>
        <v>0.13407548138641401</v>
      </c>
      <c r="U171" s="54">
        <f>all!U384</f>
        <v>0.15758403186092801</v>
      </c>
      <c r="V171" s="54">
        <f>all!V384</f>
        <v>0.60299491586151799</v>
      </c>
      <c r="W171" s="54">
        <f>all!W384</f>
        <v>1.37573954346418E-2</v>
      </c>
      <c r="X171" s="54">
        <f>all!X384</f>
        <v>9.6310716285103806E-3</v>
      </c>
      <c r="Y171" s="54">
        <f>all!Y384</f>
        <v>1.44559091929679</v>
      </c>
      <c r="Z171" s="54">
        <f>all!Z384</f>
        <v>0.71606631386632003</v>
      </c>
      <c r="AA171" s="54">
        <f>all!AA384</f>
        <v>5.1834928258357163E-3</v>
      </c>
      <c r="AB171" s="54">
        <f>all!AB384</f>
        <v>32.889081910438556</v>
      </c>
      <c r="AC171" s="54">
        <f>all!AC384</f>
        <v>0.49534505530420159</v>
      </c>
      <c r="AD171" s="54">
        <f>all!AD384</f>
        <v>0.15185429286273366</v>
      </c>
      <c r="AE171" s="54">
        <f>all!AE384</f>
        <v>6.6623769559893409E-3</v>
      </c>
      <c r="AF171" s="54">
        <f>all!AF384</f>
        <v>0.10901011465787638</v>
      </c>
      <c r="AG171" s="54">
        <f>all!AG384</f>
        <v>2.042291757869396E-2</v>
      </c>
      <c r="AH171" s="54">
        <f>all!AH384</f>
        <v>2.54390472243862E-2</v>
      </c>
      <c r="AI171" s="54">
        <f>all!AI384</f>
        <v>0.39767178181868407</v>
      </c>
      <c r="AJ171" s="54">
        <f>all!AJ384</f>
        <v>26.403937347618484</v>
      </c>
      <c r="AK171" s="54">
        <f>all!AK384</f>
        <v>5.3486741956250009E-3</v>
      </c>
      <c r="AL171" s="54">
        <f>all!AL384</f>
        <v>8.7515250365494165E-2</v>
      </c>
      <c r="AM171" s="54">
        <f>all!AM384</f>
        <v>2.042291757869396E-2</v>
      </c>
      <c r="AN171" s="54">
        <f>all!AN384</f>
        <v>0</v>
      </c>
      <c r="AO171" s="54">
        <f>all!AO384</f>
        <v>0</v>
      </c>
      <c r="AP171" s="54">
        <f>all!AP384</f>
        <v>0.29552538990447502</v>
      </c>
      <c r="AQ171" s="54">
        <f>all!AQ384</f>
        <v>11.855070881776101</v>
      </c>
      <c r="AR171" s="54">
        <f>all!AR384</f>
        <v>7.6577560360998304E-2</v>
      </c>
      <c r="AS171" s="54">
        <f>all!AS384</f>
        <v>0.35238907641746903</v>
      </c>
      <c r="AT171" s="54">
        <f>all!AT384</f>
        <v>0.35304009259861102</v>
      </c>
      <c r="AU171" s="54">
        <f>all!AU384</f>
        <v>4.7618052220316702</v>
      </c>
      <c r="AV171" s="54">
        <f>all!AV384</f>
        <v>5.33497752848398E-2</v>
      </c>
      <c r="AW171" s="54">
        <f>all!AW384</f>
        <v>0.72357940958330602</v>
      </c>
      <c r="AX171" s="54">
        <f>all!AX384</f>
        <v>0.59808458093782402</v>
      </c>
      <c r="AY171" s="54">
        <f>all!AY384</f>
        <v>3.80240727078953</v>
      </c>
      <c r="AZ171" s="54">
        <f>all!AZ384</f>
        <v>3.6774455663134899E-2</v>
      </c>
      <c r="BA171" s="54">
        <f>all!BA384</f>
        <v>0.38429400900344302</v>
      </c>
      <c r="BB171" s="54">
        <f>all!BB384</f>
        <v>6.9173471806701602E-3</v>
      </c>
      <c r="BC171" s="54">
        <f>all!BC384</f>
        <v>0.13407548138641401</v>
      </c>
      <c r="BD171" s="54">
        <f>all!BD384</f>
        <v>7.5539568595228396E-2</v>
      </c>
      <c r="BE171" s="54">
        <f>all!BE384</f>
        <v>0.30726781534297298</v>
      </c>
      <c r="BF171" s="54">
        <f>all!BF384</f>
        <v>4.9728990452783702E-5</v>
      </c>
      <c r="BG171" s="54">
        <f>all!BG384</f>
        <v>9.6310716285103806E-3</v>
      </c>
      <c r="BH171" s="54">
        <f>all!BH384</f>
        <v>0.40982188734624803</v>
      </c>
      <c r="BI171" s="54">
        <f>all!BI384</f>
        <v>1.7346206236440301E-2</v>
      </c>
      <c r="BJ171" s="54">
        <f>all!BJ384</f>
        <v>0</v>
      </c>
      <c r="BK171" s="54">
        <f>all!BK384</f>
        <v>0.123524698061525</v>
      </c>
      <c r="BL171" s="54">
        <f>all!BL384</f>
        <v>19355.692764323001</v>
      </c>
      <c r="BM171" s="54">
        <f>all!BM384</f>
        <v>0.76439592295832404</v>
      </c>
      <c r="BN171" s="54">
        <f>all!BN384</f>
        <v>58.781037995802798</v>
      </c>
      <c r="BO171" s="54">
        <f>all!BO384</f>
        <v>3.0400434265349299</v>
      </c>
      <c r="BP171" s="54">
        <f>all!BP384</f>
        <v>4.2391891525734096E-3</v>
      </c>
      <c r="BQ171" s="54">
        <f>all!BQ384</f>
        <v>7.2214701001622195E-2</v>
      </c>
      <c r="BR171" s="54">
        <f>all!BR384</f>
        <v>1.01153863362237</v>
      </c>
      <c r="BS171" s="54">
        <f>all!BS384</f>
        <v>1.10035662030157</v>
      </c>
      <c r="BT171" s="54">
        <f>all!BT384</f>
        <v>12.478871607012801</v>
      </c>
      <c r="BU171" s="54">
        <f>all!BU384</f>
        <v>6.9560177981253303E-4</v>
      </c>
      <c r="BV171" s="54">
        <f>all!BV384</f>
        <v>0.26033911010410299</v>
      </c>
      <c r="BW171" s="54">
        <f>all!BW384</f>
        <v>8.3798522653992392E-3</v>
      </c>
      <c r="BX171" s="54">
        <f>all!BX384</f>
        <v>0.118089496861081</v>
      </c>
      <c r="BY171" s="54">
        <f>all!BY384</f>
        <v>6.3726999501451595E-2</v>
      </c>
      <c r="BZ171" s="54">
        <f>all!BZ384</f>
        <v>1.00108011282966</v>
      </c>
      <c r="CA171" s="54">
        <f>all!CA384</f>
        <v>2.7514790869283601E-2</v>
      </c>
      <c r="CB171" s="54">
        <f>all!CB384</f>
        <v>8.8982676218257607E-3</v>
      </c>
      <c r="CC171" s="54">
        <f>all!CC384</f>
        <v>0.88277717116015497</v>
      </c>
      <c r="CD171" s="54">
        <f>all!CD384</f>
        <v>0.681105610738446</v>
      </c>
      <c r="CE171" s="54">
        <f>all!CE384</f>
        <v>0</v>
      </c>
      <c r="CF171" s="54">
        <f>all!CF384</f>
        <v>20.545750120834299</v>
      </c>
      <c r="CG171" s="54">
        <f>all!CG384</f>
        <v>402571.26783426298</v>
      </c>
      <c r="CH171" s="54">
        <f>all!CH384</f>
        <v>1.8006465296368599</v>
      </c>
      <c r="CI171" s="54">
        <f>all!CI384</f>
        <v>347.38092443420101</v>
      </c>
      <c r="CJ171" s="54">
        <f>all!CJ384</f>
        <v>1.70765631597667</v>
      </c>
      <c r="CK171" s="54">
        <f>all!CK384</f>
        <v>4.7618052220316702</v>
      </c>
      <c r="CL171" s="54">
        <f>all!CL384</f>
        <v>5.33497752848398E-2</v>
      </c>
      <c r="CM171" s="54">
        <f>all!CM384</f>
        <v>0.75868604314349697</v>
      </c>
      <c r="CN171" s="54">
        <f>all!CN384</f>
        <v>11.8577255584373</v>
      </c>
      <c r="CO171" s="54">
        <f>all!CO384</f>
        <v>47.544158153738302</v>
      </c>
      <c r="CP171" s="54">
        <f>all!CP384</f>
        <v>3.6774455663134899E-2</v>
      </c>
      <c r="CQ171" s="54">
        <f>all!CQ384</f>
        <v>0.38429400900344302</v>
      </c>
      <c r="CR171" s="54">
        <f>all!CR384</f>
        <v>6.9173471806701602E-3</v>
      </c>
      <c r="CS171" s="54">
        <f>all!CS384</f>
        <v>0.13407548138641401</v>
      </c>
      <c r="CT171" s="54">
        <f>all!CT384</f>
        <v>0.15758403186092801</v>
      </c>
      <c r="CU171" s="54">
        <f>all!CU384</f>
        <v>0.60299491586151799</v>
      </c>
      <c r="CV171" s="54">
        <f>all!CV384</f>
        <v>1.37573954346418E-2</v>
      </c>
      <c r="CW171" s="54">
        <f>all!CW384</f>
        <v>9.6310716285103806E-3</v>
      </c>
      <c r="CX171" s="54">
        <f>all!CX384</f>
        <v>1.44559091929679</v>
      </c>
      <c r="CY171" s="54">
        <f>all!CY384</f>
        <v>0.71606631386632003</v>
      </c>
      <c r="CZ171" s="54">
        <f>all!CZ384</f>
        <v>0</v>
      </c>
      <c r="DA171" s="54">
        <f>all!DA384</f>
        <v>0.37398033775888728</v>
      </c>
      <c r="DB171" s="54">
        <f>all!DB384</f>
        <v>7208.725361881332</v>
      </c>
      <c r="DC171" s="54">
        <f>all!DC384</f>
        <v>3.0554026077607526E-2</v>
      </c>
      <c r="DD171" s="54">
        <f>all!DD384</f>
        <v>5.918568773221538</v>
      </c>
      <c r="DE171" s="54">
        <f>all!DE384</f>
        <v>2.6872758568228843E-2</v>
      </c>
      <c r="DF171" s="54">
        <f>all!DF384</f>
        <v>7.2821612204185204E-2</v>
      </c>
      <c r="DG171" s="54">
        <f>all!DG384</f>
        <v>7.6516752412890724E-4</v>
      </c>
      <c r="DH171" s="54">
        <f>all!DH384</f>
        <v>1.0448781753801088E-2</v>
      </c>
      <c r="DI171" s="54">
        <f>all!DI384</f>
        <v>0.15826845073299689</v>
      </c>
      <c r="DJ171" s="54">
        <f>all!DJ384</f>
        <v>0.6021296625346797</v>
      </c>
      <c r="DK171" s="54">
        <f>all!DK384</f>
        <v>3.4092026809694512E-4</v>
      </c>
      <c r="DL171" s="54">
        <f>all!DL384</f>
        <v>3.4186512797096638E-3</v>
      </c>
      <c r="DM171" s="54">
        <f>all!DM384</f>
        <v>6.0246191195371457E-5</v>
      </c>
      <c r="DN171" s="54">
        <f>all!DN384</f>
        <v>1.1294371273390111E-3</v>
      </c>
      <c r="DO171" s="54">
        <f>all!DO384</f>
        <v>1.2942183957040736E-3</v>
      </c>
      <c r="DP171" s="54">
        <f>all!DP384</f>
        <v>4.725665484808135E-3</v>
      </c>
      <c r="DQ171" s="54">
        <f>all!DQ384</f>
        <v>6.9846354290318839E-5</v>
      </c>
      <c r="DR171" s="54">
        <f>all!DR384</f>
        <v>4.7122595772308115E-5</v>
      </c>
      <c r="DS171" s="54">
        <f>all!DS384</f>
        <v>6.9767901510462841E-3</v>
      </c>
      <c r="DT171" s="54">
        <f>all!DT384</f>
        <v>3.4264762743101531E-3</v>
      </c>
      <c r="DU171" s="54">
        <f>all!DU384</f>
        <v>0</v>
      </c>
      <c r="DV171" s="54">
        <f>all!DV384</f>
        <v>5.1819561488854939E-3</v>
      </c>
      <c r="DW171" s="54">
        <f>all!DW384</f>
        <v>99.88572912277408</v>
      </c>
      <c r="DX171" s="54">
        <f>all!DX384</f>
        <v>4.2336349620643527E-4</v>
      </c>
      <c r="DY171" s="54">
        <f>all!DY384</f>
        <v>8.200902761569899E-2</v>
      </c>
      <c r="DZ171" s="54">
        <f>all!DZ384</f>
        <v>3.7235502094746045E-4</v>
      </c>
      <c r="EA171" s="54">
        <f>all!EA384</f>
        <v>1.0090327298878561E-3</v>
      </c>
      <c r="EB171" s="54">
        <f>all!EB384</f>
        <v>1.0602334284065057E-5</v>
      </c>
      <c r="EC171" s="54">
        <f>all!EC384</f>
        <v>1.4478068334271779E-4</v>
      </c>
      <c r="ED171" s="54">
        <f>all!ED384</f>
        <v>2.1930034513718073E-3</v>
      </c>
      <c r="EE171" s="54">
        <f>all!EE384</f>
        <v>8.3432447970288575E-3</v>
      </c>
      <c r="EF171" s="54">
        <f>all!EF384</f>
        <v>4.7238683459440068E-6</v>
      </c>
      <c r="EG171" s="54">
        <f>all!EG384</f>
        <v>4.7369605380719695E-5</v>
      </c>
      <c r="EH171" s="54">
        <f>all!EH384</f>
        <v>8.3478485201289781E-7</v>
      </c>
      <c r="EI171" s="54">
        <f>all!EI384</f>
        <v>1.564973629861607E-5</v>
      </c>
      <c r="EJ171" s="54">
        <f>all!EJ384</f>
        <v>1.793298282420215E-5</v>
      </c>
      <c r="EK171" s="54">
        <f>all!EK384</f>
        <v>6.5479889834116087E-5</v>
      </c>
      <c r="EL171" s="54">
        <f>all!EL384</f>
        <v>9.6780688327337391E-7</v>
      </c>
      <c r="EM171" s="54">
        <f>all!EM384</f>
        <v>6.5294134546503907E-7</v>
      </c>
      <c r="EN171" s="54">
        <f>all!EN384</f>
        <v>9.6671982381081468E-5</v>
      </c>
      <c r="EO171" s="54">
        <f>all!EO384</f>
        <v>4.747803027580373E-5</v>
      </c>
      <c r="EP171" s="54">
        <f>all!EP384</f>
        <v>0</v>
      </c>
      <c r="EQ171" s="54">
        <f>all!EQ384</f>
        <v>199.77145824554816</v>
      </c>
      <c r="EV171" s="13"/>
      <c r="EW171" s="13"/>
      <c r="EX171" s="13"/>
      <c r="EY171" s="13"/>
      <c r="EZ171" s="13"/>
      <c r="FA171" s="13"/>
      <c r="FB171" s="13"/>
      <c r="FC171" s="13"/>
    </row>
    <row r="172" spans="1:159" s="3" customFormat="1">
      <c r="A172" s="54" t="str">
        <f>all!A385</f>
        <v>LEM 89-22.d</v>
      </c>
      <c r="B172" s="54" t="str">
        <f>all!B385</f>
        <v>Fakos</v>
      </c>
      <c r="C172" s="54" t="str">
        <f>all!C385</f>
        <v>epithermal</v>
      </c>
      <c r="D172" s="54" t="str">
        <f>all!D385</f>
        <v>epithermal IS</v>
      </c>
      <c r="E172" s="54" t="str">
        <f>all!E385</f>
        <v>pyrite</v>
      </c>
      <c r="F172" s="54" t="str">
        <f>all!F385</f>
        <v>anhedral</v>
      </c>
      <c r="G172" s="54">
        <f>all!G385</f>
        <v>18.616366760382899</v>
      </c>
      <c r="H172" s="54">
        <f>all!H385</f>
        <v>396286.02462114498</v>
      </c>
      <c r="I172" s="54">
        <f>all!I385</f>
        <v>360.05279630691302</v>
      </c>
      <c r="J172" s="54">
        <f>all!J385</f>
        <v>1.3729467742786501</v>
      </c>
      <c r="K172" s="54">
        <f>all!K385</f>
        <v>0.16255878387349099</v>
      </c>
      <c r="L172" s="54">
        <f>all!L385</f>
        <v>2.8680611593321998</v>
      </c>
      <c r="M172" s="54">
        <f>all!M385</f>
        <v>2.95064919745847E-2</v>
      </c>
      <c r="N172" s="54">
        <f>all!N385</f>
        <v>0.49446654313620803</v>
      </c>
      <c r="O172" s="54">
        <f>all!O385</f>
        <v>40.570828905277601</v>
      </c>
      <c r="P172" s="54">
        <f>all!P385</f>
        <v>47.839148024361997</v>
      </c>
      <c r="Q172" s="54">
        <f>all!Q385</f>
        <v>1.9073106517202901E-2</v>
      </c>
      <c r="R172" s="54">
        <f>all!R385</f>
        <v>9.4152527438340405E-2</v>
      </c>
      <c r="S172" s="54">
        <f>all!S385</f>
        <v>4.6240169857840697E-3</v>
      </c>
      <c r="T172" s="54">
        <f>all!T385</f>
        <v>7.9507700746297705E-2</v>
      </c>
      <c r="U172" s="54">
        <f>all!U385</f>
        <v>2.61600419005097E-2</v>
      </c>
      <c r="V172" s="54">
        <f>all!V385</f>
        <v>0.52570221122374705</v>
      </c>
      <c r="W172" s="54">
        <f>all!W385</f>
        <v>1.6332500048553598E-2</v>
      </c>
      <c r="X172" s="54">
        <f>all!X385</f>
        <v>8.2824205465782605E-3</v>
      </c>
      <c r="Y172" s="54">
        <f>all!Y385</f>
        <v>0.78894494406669502</v>
      </c>
      <c r="Z172" s="54">
        <f>all!Z385</f>
        <v>1.2673044942840199</v>
      </c>
      <c r="AA172" s="54">
        <f>all!AA385</f>
        <v>262.24818256052623</v>
      </c>
      <c r="AB172" s="54">
        <f>all!AB385</f>
        <v>60.636864947470684</v>
      </c>
      <c r="AC172" s="54">
        <f>all!AC385</f>
        <v>1.6063281776692466</v>
      </c>
      <c r="AD172" s="54">
        <f>all!AD385</f>
        <v>8.8746719261650586</v>
      </c>
      <c r="AE172" s="54">
        <f>all!AE385</f>
        <v>1.0498096995064956E-2</v>
      </c>
      <c r="AF172" s="54">
        <f>all!AF385</f>
        <v>3.3158260404921501E-2</v>
      </c>
      <c r="AG172" s="54">
        <f>all!AG385</f>
        <v>5.2973082594655849E-5</v>
      </c>
      <c r="AH172" s="54">
        <f>all!AH385</f>
        <v>2.417545946728384E-2</v>
      </c>
      <c r="AI172" s="54">
        <f>all!AI385</f>
        <v>3.5197740644784645E-3</v>
      </c>
      <c r="AJ172" s="54">
        <f>all!AJ385</f>
        <v>0.13286703648756937</v>
      </c>
      <c r="AK172" s="54">
        <f>all!AK385</f>
        <v>2.300335015178783E-5</v>
      </c>
      <c r="AL172" s="54">
        <f>all!AL385</f>
        <v>7.2656127570276083E-5</v>
      </c>
      <c r="AM172" s="54">
        <f>all!AM385</f>
        <v>5.2973082594655849E-5</v>
      </c>
      <c r="AN172" s="54">
        <f>all!AN385</f>
        <v>0</v>
      </c>
      <c r="AO172" s="54">
        <f>all!AO385</f>
        <v>0</v>
      </c>
      <c r="AP172" s="54">
        <f>all!AP385</f>
        <v>0.250537479025637</v>
      </c>
      <c r="AQ172" s="54">
        <f>all!AQ385</f>
        <v>6.1574123792288296</v>
      </c>
      <c r="AR172" s="54">
        <f>all!AR385</f>
        <v>3.02607887801849E-2</v>
      </c>
      <c r="AS172" s="54">
        <f>all!AS385</f>
        <v>0.22743618699601201</v>
      </c>
      <c r="AT172" s="54">
        <f>all!AT385</f>
        <v>0.16255878387349099</v>
      </c>
      <c r="AU172" s="54">
        <f>all!AU385</f>
        <v>2.8680611593321998</v>
      </c>
      <c r="AV172" s="54">
        <f>all!AV385</f>
        <v>2.95064919745847E-2</v>
      </c>
      <c r="AW172" s="54">
        <f>all!AW385</f>
        <v>0.44227521794631902</v>
      </c>
      <c r="AX172" s="54">
        <f>all!AX385</f>
        <v>0.29165001713859601</v>
      </c>
      <c r="AY172" s="54">
        <f>all!AY385</f>
        <v>0.58232795443604901</v>
      </c>
      <c r="AZ172" s="54">
        <f>all!AZ385</f>
        <v>1.9073106517202901E-2</v>
      </c>
      <c r="BA172" s="54">
        <f>all!BA385</f>
        <v>9.4152527438340405E-2</v>
      </c>
      <c r="BB172" s="54">
        <f>all!BB385</f>
        <v>4.6240169857840697E-3</v>
      </c>
      <c r="BC172" s="54">
        <f>all!BC385</f>
        <v>7.9507700746297705E-2</v>
      </c>
      <c r="BD172" s="54">
        <f>all!BD385</f>
        <v>2.61600419005097E-2</v>
      </c>
      <c r="BE172" s="54">
        <f>all!BE385</f>
        <v>9.4362333455972794E-2</v>
      </c>
      <c r="BF172" s="54">
        <f>all!BF385</f>
        <v>7.3522398655231404E-5</v>
      </c>
      <c r="BG172" s="54">
        <f>all!BG385</f>
        <v>8.2824205465782605E-3</v>
      </c>
      <c r="BH172" s="54">
        <f>all!BH385</f>
        <v>0.192365681370882</v>
      </c>
      <c r="BI172" s="54">
        <f>all!BI385</f>
        <v>1.4625654701204799E-2</v>
      </c>
      <c r="BJ172" s="54">
        <f>all!BJ385</f>
        <v>0</v>
      </c>
      <c r="BK172" s="54">
        <f>all!BK385</f>
        <v>0.81326261403861499</v>
      </c>
      <c r="BL172" s="54">
        <f>all!BL385</f>
        <v>23820.689425871999</v>
      </c>
      <c r="BM172" s="54">
        <f>all!BM385</f>
        <v>190.03434468865399</v>
      </c>
      <c r="BN172" s="54">
        <f>all!BN385</f>
        <v>0.38737493255324401</v>
      </c>
      <c r="BO172" s="54">
        <f>all!BO385</f>
        <v>0.11444442520421</v>
      </c>
      <c r="BP172" s="54">
        <f>all!BP385</f>
        <v>2.21096286554525</v>
      </c>
      <c r="BQ172" s="54">
        <f>all!BQ385</f>
        <v>1.3961990392539101E-2</v>
      </c>
      <c r="BR172" s="54">
        <f>all!BR385</f>
        <v>0.37974078289080099</v>
      </c>
      <c r="BS172" s="54">
        <f>all!BS385</f>
        <v>20.7720919488556</v>
      </c>
      <c r="BT172" s="54">
        <f>all!BT385</f>
        <v>6.60880061432254</v>
      </c>
      <c r="BU172" s="54">
        <f>all!BU385</f>
        <v>8.4105446041927694E-3</v>
      </c>
      <c r="BV172" s="54">
        <f>all!BV385</f>
        <v>5.9232059052225202E-3</v>
      </c>
      <c r="BW172" s="54">
        <f>all!BW385</f>
        <v>6.0981647741574002E-3</v>
      </c>
      <c r="BX172" s="54">
        <f>all!BX385</f>
        <v>3.1973434013670803E-2</v>
      </c>
      <c r="BY172" s="54">
        <f>all!BY385</f>
        <v>1.7504168785844501E-2</v>
      </c>
      <c r="BZ172" s="54">
        <f>all!BZ385</f>
        <v>0.25334675709287202</v>
      </c>
      <c r="CA172" s="54">
        <f>all!CA385</f>
        <v>1.81439764084853E-2</v>
      </c>
      <c r="CB172" s="54">
        <f>all!CB385</f>
        <v>4.36717270055387E-4</v>
      </c>
      <c r="CC172" s="54">
        <f>all!CC385</f>
        <v>1.23466077052491</v>
      </c>
      <c r="CD172" s="54">
        <f>all!CD385</f>
        <v>1.4754726522950401</v>
      </c>
      <c r="CE172" s="54">
        <f>all!CE385</f>
        <v>0</v>
      </c>
      <c r="CF172" s="54">
        <f>all!CF385</f>
        <v>18.616366760382899</v>
      </c>
      <c r="CG172" s="54">
        <f>all!CG385</f>
        <v>396286.02462114498</v>
      </c>
      <c r="CH172" s="54">
        <f>all!CH385</f>
        <v>360.05279630691302</v>
      </c>
      <c r="CI172" s="54">
        <f>all!CI385</f>
        <v>1.3729467742786501</v>
      </c>
      <c r="CJ172" s="54">
        <f>all!CJ385</f>
        <v>0.16255878387349099</v>
      </c>
      <c r="CK172" s="54">
        <f>all!CK385</f>
        <v>2.8680611593321998</v>
      </c>
      <c r="CL172" s="54">
        <f>all!CL385</f>
        <v>2.95064919745847E-2</v>
      </c>
      <c r="CM172" s="54">
        <f>all!CM385</f>
        <v>0.49446654313620803</v>
      </c>
      <c r="CN172" s="54">
        <f>all!CN385</f>
        <v>40.570828905277601</v>
      </c>
      <c r="CO172" s="54">
        <f>all!CO385</f>
        <v>47.839148024361997</v>
      </c>
      <c r="CP172" s="54">
        <f>all!CP385</f>
        <v>1.9073106517202901E-2</v>
      </c>
      <c r="CQ172" s="54">
        <f>all!CQ385</f>
        <v>9.4152527438340405E-2</v>
      </c>
      <c r="CR172" s="54">
        <f>all!CR385</f>
        <v>4.6240169857840697E-3</v>
      </c>
      <c r="CS172" s="54">
        <f>all!CS385</f>
        <v>7.9507700746297705E-2</v>
      </c>
      <c r="CT172" s="54">
        <f>all!CT385</f>
        <v>2.61600419005097E-2</v>
      </c>
      <c r="CU172" s="54">
        <f>all!CU385</f>
        <v>0.52570221122374705</v>
      </c>
      <c r="CV172" s="54">
        <f>all!CV385</f>
        <v>1.6332500048553598E-2</v>
      </c>
      <c r="CW172" s="54">
        <f>all!CW385</f>
        <v>8.2824205465782605E-3</v>
      </c>
      <c r="CX172" s="54">
        <f>all!CX385</f>
        <v>0.78894494406669502</v>
      </c>
      <c r="CY172" s="54">
        <f>all!CY385</f>
        <v>1.2673044942840199</v>
      </c>
      <c r="CZ172" s="54">
        <f>all!CZ385</f>
        <v>0</v>
      </c>
      <c r="DA172" s="54">
        <f>all!DA385</f>
        <v>0.33886108260566189</v>
      </c>
      <c r="DB172" s="54">
        <f>all!DB385</f>
        <v>7096.1773591394931</v>
      </c>
      <c r="DC172" s="54">
        <f>all!DC385</f>
        <v>6.1095069724181448</v>
      </c>
      <c r="DD172" s="54">
        <f>all!DD385</f>
        <v>2.3391842596929981E-2</v>
      </c>
      <c r="DE172" s="54">
        <f>all!DE385</f>
        <v>2.558127716512306E-3</v>
      </c>
      <c r="DF172" s="54">
        <f>all!DF385</f>
        <v>4.3860852719562624E-2</v>
      </c>
      <c r="DG172" s="54">
        <f>all!DG385</f>
        <v>4.231959607960745E-4</v>
      </c>
      <c r="DH172" s="54">
        <f>all!DH385</f>
        <v>6.8098959253024109E-3</v>
      </c>
      <c r="DI172" s="54">
        <f>all!DI385</f>
        <v>0.54151044432149875</v>
      </c>
      <c r="DJ172" s="54">
        <f>all!DJ385</f>
        <v>0.60586560314541538</v>
      </c>
      <c r="DK172" s="54">
        <f>all!DK385</f>
        <v>1.7681862232987017E-4</v>
      </c>
      <c r="DL172" s="54">
        <f>all!DL385</f>
        <v>8.375739690807875E-4</v>
      </c>
      <c r="DM172" s="54">
        <f>all!DM385</f>
        <v>4.0272579088505897E-5</v>
      </c>
      <c r="DN172" s="54">
        <f>all!DN385</f>
        <v>6.697641373624607E-4</v>
      </c>
      <c r="DO172" s="54">
        <f>all!DO385</f>
        <v>2.1484922717238583E-4</v>
      </c>
      <c r="DP172" s="54">
        <f>all!DP385</f>
        <v>4.1199232854525637E-3</v>
      </c>
      <c r="DQ172" s="54">
        <f>all!DQ385</f>
        <v>8.292017120954597E-5</v>
      </c>
      <c r="DR172" s="54">
        <f>all!DR385</f>
        <v>4.0523959377200883E-5</v>
      </c>
      <c r="DS172" s="54">
        <f>all!DS385</f>
        <v>3.807649343951231E-3</v>
      </c>
      <c r="DT172" s="54">
        <f>all!DT385</f>
        <v>6.0642271503383235E-3</v>
      </c>
      <c r="DU172" s="54">
        <f>all!DU385</f>
        <v>0</v>
      </c>
      <c r="DV172" s="54">
        <f>all!DV385</f>
        <v>4.7694016261626707E-3</v>
      </c>
      <c r="DW172" s="54">
        <f>all!DW385</f>
        <v>99.877269989141965</v>
      </c>
      <c r="DX172" s="54">
        <f>all!DX385</f>
        <v>8.5990082618051605E-2</v>
      </c>
      <c r="DY172" s="54">
        <f>all!DY385</f>
        <v>3.2923548276143943E-4</v>
      </c>
      <c r="DZ172" s="54">
        <f>all!DZ385</f>
        <v>3.6005133422960199E-5</v>
      </c>
      <c r="EA172" s="54">
        <f>all!EA385</f>
        <v>6.173326859402181E-4</v>
      </c>
      <c r="EB172" s="54">
        <f>all!EB385</f>
        <v>5.9563980852740956E-6</v>
      </c>
      <c r="EC172" s="54">
        <f>all!EC385</f>
        <v>9.5847916350820235E-5</v>
      </c>
      <c r="ED172" s="54">
        <f>all!ED385</f>
        <v>7.6216506595315758E-3</v>
      </c>
      <c r="EE172" s="54">
        <f>all!EE385</f>
        <v>8.5274365845087775E-3</v>
      </c>
      <c r="EF172" s="54">
        <f>all!EF385</f>
        <v>2.488686568523155E-6</v>
      </c>
      <c r="EG172" s="54">
        <f>all!EG385</f>
        <v>1.1788685261370539E-5</v>
      </c>
      <c r="EH172" s="54">
        <f>all!EH385</f>
        <v>5.6682845583069464E-7</v>
      </c>
      <c r="EI172" s="54">
        <f>all!EI385</f>
        <v>9.4267956099263946E-6</v>
      </c>
      <c r="EJ172" s="54">
        <f>all!EJ385</f>
        <v>3.0239596874812347E-6</v>
      </c>
      <c r="EK172" s="54">
        <f>all!EK385</f>
        <v>5.7987092132882763E-5</v>
      </c>
      <c r="EL172" s="54">
        <f>all!EL385</f>
        <v>1.1670847427136436E-6</v>
      </c>
      <c r="EM172" s="54">
        <f>all!EM385</f>
        <v>5.7036658286631637E-7</v>
      </c>
      <c r="EN172" s="54">
        <f>all!EN385</f>
        <v>5.3591899173714079E-5</v>
      </c>
      <c r="EO172" s="54">
        <f>all!EO385</f>
        <v>8.5352778223580418E-5</v>
      </c>
      <c r="EP172" s="54">
        <f>all!EP385</f>
        <v>0</v>
      </c>
      <c r="EQ172" s="54">
        <f>all!EQ385</f>
        <v>199.75453997828393</v>
      </c>
      <c r="EV172" s="13"/>
      <c r="EW172" s="13"/>
      <c r="EX172" s="13"/>
      <c r="EY172" s="13"/>
      <c r="EZ172" s="13"/>
      <c r="FA172" s="13"/>
      <c r="FB172" s="13"/>
      <c r="FC172" s="13"/>
    </row>
    <row r="173" spans="1:159" s="3" customFormat="1">
      <c r="A173" s="54" t="str">
        <f>all!A386</f>
        <v>LEM 89-23.d</v>
      </c>
      <c r="B173" s="54" t="str">
        <f>all!B386</f>
        <v>Fakos</v>
      </c>
      <c r="C173" s="54" t="str">
        <f>all!C386</f>
        <v>epithermal</v>
      </c>
      <c r="D173" s="54" t="str">
        <f>all!D386</f>
        <v>epithermal IS</v>
      </c>
      <c r="E173" s="54" t="str">
        <f>all!E386</f>
        <v>pyrite</v>
      </c>
      <c r="F173" s="54" t="str">
        <f>all!F386</f>
        <v>anhedral</v>
      </c>
      <c r="G173" s="54">
        <f>all!G386</f>
        <v>17.6342297929225</v>
      </c>
      <c r="H173" s="54">
        <f>all!H386</f>
        <v>368119.90777390002</v>
      </c>
      <c r="I173" s="54">
        <f>all!I386</f>
        <v>2112.6746283315301</v>
      </c>
      <c r="J173" s="54">
        <f>all!J386</f>
        <v>5.2005504944677297</v>
      </c>
      <c r="K173" s="54">
        <f>all!K386</f>
        <v>0.15463239959348199</v>
      </c>
      <c r="L173" s="54">
        <f>all!L386</f>
        <v>2.7297102967464402</v>
      </c>
      <c r="M173" s="54">
        <f>all!M386</f>
        <v>2.8087071378980599E-2</v>
      </c>
      <c r="N173" s="54">
        <f>all!N386</f>
        <v>0.59575883441566901</v>
      </c>
      <c r="O173" s="54">
        <f>all!O386</f>
        <v>45.016772287142899</v>
      </c>
      <c r="P173" s="54">
        <f>all!P386</f>
        <v>45.915695474347302</v>
      </c>
      <c r="Q173" s="54">
        <f>all!Q386</f>
        <v>1.81472843364366E-2</v>
      </c>
      <c r="R173" s="54">
        <f>all!R386</f>
        <v>8.9584794131153403E-2</v>
      </c>
      <c r="S173" s="54">
        <f>all!S386</f>
        <v>4.4014373831299204E-3</v>
      </c>
      <c r="T173" s="54">
        <f>all!T386</f>
        <v>7.56604794836096E-2</v>
      </c>
      <c r="U173" s="54">
        <f>all!U386</f>
        <v>2.4898506788862199E-2</v>
      </c>
      <c r="V173" s="54">
        <f>all!V386</f>
        <v>2.66595971532319</v>
      </c>
      <c r="W173" s="54">
        <f>all!W386</f>
        <v>4.5491817611087503E-4</v>
      </c>
      <c r="X173" s="54">
        <f>all!X386</f>
        <v>7.8832096440316392E-3</v>
      </c>
      <c r="Y173" s="54">
        <f>all!Y386</f>
        <v>0.73195633719574305</v>
      </c>
      <c r="Z173" s="54">
        <f>all!Z386</f>
        <v>0.74120702469560096</v>
      </c>
      <c r="AA173" s="54">
        <f>all!AA386</f>
        <v>406.24057598882325</v>
      </c>
      <c r="AB173" s="54">
        <f>all!AB386</f>
        <v>62.730101702867451</v>
      </c>
      <c r="AC173" s="54">
        <f>all!AC386</f>
        <v>1.0126383050870207</v>
      </c>
      <c r="AD173" s="54">
        <f>all!AD386</f>
        <v>46.930833131608694</v>
      </c>
      <c r="AE173" s="54">
        <f>all!AE386</f>
        <v>1.0770054501110871E-2</v>
      </c>
      <c r="AF173" s="54">
        <f>all!AF386</f>
        <v>3.4016382567644506E-2</v>
      </c>
      <c r="AG173" s="54">
        <f>all!AG386</f>
        <v>8.5897203919035504E-6</v>
      </c>
      <c r="AH173" s="54">
        <f>all!AH386</f>
        <v>2.4792850904142898E-2</v>
      </c>
      <c r="AI173" s="54">
        <f>all!AI386</f>
        <v>3.5083822882890582E-4</v>
      </c>
      <c r="AJ173" s="54">
        <f>all!AJ386</f>
        <v>2.1733443881327291E-2</v>
      </c>
      <c r="AK173" s="54">
        <f>all!AK386</f>
        <v>3.7313884203065136E-6</v>
      </c>
      <c r="AL173" s="54">
        <f>all!AL386</f>
        <v>1.1785301179351796E-5</v>
      </c>
      <c r="AM173" s="54">
        <f>all!AM386</f>
        <v>8.5897203919035504E-6</v>
      </c>
      <c r="AN173" s="54">
        <f>all!AN386</f>
        <v>0</v>
      </c>
      <c r="AO173" s="54">
        <f>all!AO386</f>
        <v>0</v>
      </c>
      <c r="AP173" s="54">
        <f>all!AP386</f>
        <v>0.23848533635558899</v>
      </c>
      <c r="AQ173" s="54">
        <f>all!AQ386</f>
        <v>5.86125797132524</v>
      </c>
      <c r="AR173" s="54">
        <f>all!AR386</f>
        <v>2.8805954212022401E-2</v>
      </c>
      <c r="AS173" s="54">
        <f>all!AS386</f>
        <v>0.21650510722022201</v>
      </c>
      <c r="AT173" s="54">
        <f>all!AT386</f>
        <v>0.15463239959348199</v>
      </c>
      <c r="AU173" s="54">
        <f>all!AU386</f>
        <v>2.7297102967464402</v>
      </c>
      <c r="AV173" s="54">
        <f>all!AV386</f>
        <v>2.8087071378980599E-2</v>
      </c>
      <c r="AW173" s="54">
        <f>all!AW386</f>
        <v>0.42103513594541803</v>
      </c>
      <c r="AX173" s="54">
        <f>all!AX386</f>
        <v>0.27760441865255803</v>
      </c>
      <c r="AY173" s="54">
        <f>all!AY386</f>
        <v>0.55428177897676101</v>
      </c>
      <c r="AZ173" s="54">
        <f>all!AZ386</f>
        <v>1.81472843364366E-2</v>
      </c>
      <c r="BA173" s="54">
        <f>all!BA386</f>
        <v>8.9584794131153403E-2</v>
      </c>
      <c r="BB173" s="54">
        <f>all!BB386</f>
        <v>4.4014373831299204E-3</v>
      </c>
      <c r="BC173" s="54">
        <f>all!BC386</f>
        <v>7.56604794836096E-2</v>
      </c>
      <c r="BD173" s="54">
        <f>all!BD386</f>
        <v>2.4898506788862199E-2</v>
      </c>
      <c r="BE173" s="54">
        <f>all!BE386</f>
        <v>8.9798028738594798E-2</v>
      </c>
      <c r="BF173" s="54">
        <f>all!BF386</f>
        <v>7.0013282724679302E-5</v>
      </c>
      <c r="BG173" s="54">
        <f>all!BG386</f>
        <v>7.8832096440316392E-3</v>
      </c>
      <c r="BH173" s="54">
        <f>all!BH386</f>
        <v>0.18305811224709001</v>
      </c>
      <c r="BI173" s="54">
        <f>all!BI386</f>
        <v>1.3916456380871399E-2</v>
      </c>
      <c r="BJ173" s="54">
        <f>all!BJ386</f>
        <v>0</v>
      </c>
      <c r="BK173" s="54">
        <f>all!BK386</f>
        <v>1.5695922030895599</v>
      </c>
      <c r="BL173" s="54">
        <f>all!BL386</f>
        <v>20658.385479711102</v>
      </c>
      <c r="BM173" s="54">
        <f>all!BM386</f>
        <v>394.291628283872</v>
      </c>
      <c r="BN173" s="54">
        <f>all!BN386</f>
        <v>0.94280180851426298</v>
      </c>
      <c r="BO173" s="54">
        <f>all!BO386</f>
        <v>6.8821405629164806E-2</v>
      </c>
      <c r="BP173" s="54">
        <f>all!BP386</f>
        <v>1.3333620917553699</v>
      </c>
      <c r="BQ173" s="54">
        <f>all!BQ386</f>
        <v>2.3277734396338401E-2</v>
      </c>
      <c r="BR173" s="54">
        <f>all!BR386</f>
        <v>0.33429529236389399</v>
      </c>
      <c r="BS173" s="54">
        <f>all!BS386</f>
        <v>4.3135691675712096</v>
      </c>
      <c r="BT173" s="54">
        <f>all!BT386</f>
        <v>3.3003343959523699</v>
      </c>
      <c r="BU173" s="54">
        <f>all!BU386</f>
        <v>5.82017960616438E-3</v>
      </c>
      <c r="BV173" s="54">
        <f>all!BV386</f>
        <v>8.1517063512294194E-2</v>
      </c>
      <c r="BW173" s="54">
        <f>all!BW386</f>
        <v>2.6838637241599199E-4</v>
      </c>
      <c r="BX173" s="54">
        <f>all!BX386</f>
        <v>4.7982400833672001E-2</v>
      </c>
      <c r="BY173" s="54">
        <f>all!BY386</f>
        <v>3.0782433604934802E-2</v>
      </c>
      <c r="BZ173" s="54">
        <f>all!BZ386</f>
        <v>0.85837532037314901</v>
      </c>
      <c r="CA173" s="54">
        <f>all!CA386</f>
        <v>5.4385526652585099E-3</v>
      </c>
      <c r="CB173" s="54">
        <f>all!CB386</f>
        <v>5.7083106137349399E-3</v>
      </c>
      <c r="CC173" s="54">
        <f>all!CC386</f>
        <v>0.85411285521948099</v>
      </c>
      <c r="CD173" s="54">
        <f>all!CD386</f>
        <v>0.72583030042122398</v>
      </c>
      <c r="CE173" s="54">
        <f>all!CE386</f>
        <v>0</v>
      </c>
      <c r="CF173" s="54">
        <f>all!CF386</f>
        <v>17.6342297929225</v>
      </c>
      <c r="CG173" s="54">
        <f>all!CG386</f>
        <v>368119.90777390002</v>
      </c>
      <c r="CH173" s="54">
        <f>all!CH386</f>
        <v>2112.6746283315301</v>
      </c>
      <c r="CI173" s="54">
        <f>all!CI386</f>
        <v>5.2005504944677297</v>
      </c>
      <c r="CJ173" s="54">
        <f>all!CJ386</f>
        <v>0.15463239959348199</v>
      </c>
      <c r="CK173" s="54">
        <f>all!CK386</f>
        <v>2.7297102967464402</v>
      </c>
      <c r="CL173" s="54">
        <f>all!CL386</f>
        <v>2.8087071378980599E-2</v>
      </c>
      <c r="CM173" s="54">
        <f>all!CM386</f>
        <v>0.59575883441566901</v>
      </c>
      <c r="CN173" s="54">
        <f>all!CN386</f>
        <v>45.016772287142899</v>
      </c>
      <c r="CO173" s="54">
        <f>all!CO386</f>
        <v>45.915695474347302</v>
      </c>
      <c r="CP173" s="54">
        <f>all!CP386</f>
        <v>1.81472843364366E-2</v>
      </c>
      <c r="CQ173" s="54">
        <f>all!CQ386</f>
        <v>8.9584794131153403E-2</v>
      </c>
      <c r="CR173" s="54">
        <f>all!CR386</f>
        <v>4.4014373831299204E-3</v>
      </c>
      <c r="CS173" s="54">
        <f>all!CS386</f>
        <v>7.56604794836096E-2</v>
      </c>
      <c r="CT173" s="54">
        <f>all!CT386</f>
        <v>2.4898506788862199E-2</v>
      </c>
      <c r="CU173" s="54">
        <f>all!CU386</f>
        <v>2.66595971532319</v>
      </c>
      <c r="CV173" s="54">
        <f>all!CV386</f>
        <v>4.5491817611087503E-4</v>
      </c>
      <c r="CW173" s="54">
        <f>all!CW386</f>
        <v>7.8832096440316392E-3</v>
      </c>
      <c r="CX173" s="54">
        <f>all!CX386</f>
        <v>0.73195633719574305</v>
      </c>
      <c r="CY173" s="54">
        <f>all!CY386</f>
        <v>0.74120702469560096</v>
      </c>
      <c r="CZ173" s="54">
        <f>all!CZ386</f>
        <v>0</v>
      </c>
      <c r="DA173" s="54">
        <f>all!DA386</f>
        <v>0.32098391031182233</v>
      </c>
      <c r="DB173" s="54">
        <f>all!DB386</f>
        <v>6591.8149838642676</v>
      </c>
      <c r="DC173" s="54">
        <f>all!DC386</f>
        <v>35.848632491219384</v>
      </c>
      <c r="DD173" s="54">
        <f>all!DD386</f>
        <v>8.8605371208138051E-2</v>
      </c>
      <c r="DE173" s="54">
        <f>all!DE386</f>
        <v>2.4333931261366882E-3</v>
      </c>
      <c r="DF173" s="54">
        <f>all!DF386</f>
        <v>4.174507259132039E-2</v>
      </c>
      <c r="DG173" s="54">
        <f>all!DG386</f>
        <v>4.0283796421526039E-4</v>
      </c>
      <c r="DH173" s="54">
        <f>all!DH386</f>
        <v>8.2049143976817111E-3</v>
      </c>
      <c r="DI173" s="54">
        <f>all!DI386</f>
        <v>0.60085172082741023</v>
      </c>
      <c r="DJ173" s="54">
        <f>all!DJ386</f>
        <v>0.58150576841878554</v>
      </c>
      <c r="DK173" s="54">
        <f>all!DK386</f>
        <v>1.682357204109886E-4</v>
      </c>
      <c r="DL173" s="54">
        <f>all!DL386</f>
        <v>7.9693974905617243E-4</v>
      </c>
      <c r="DM173" s="54">
        <f>all!DM386</f>
        <v>3.833403632818827E-5</v>
      </c>
      <c r="DN173" s="54">
        <f>all!DN386</f>
        <v>6.3735556805331992E-4</v>
      </c>
      <c r="DO173" s="54">
        <f>all!DO386</f>
        <v>2.044883934696304E-4</v>
      </c>
      <c r="DP173" s="54">
        <f>all!DP386</f>
        <v>2.0893101217266379E-2</v>
      </c>
      <c r="DQ173" s="54">
        <f>all!DQ386</f>
        <v>2.3096214870538933E-6</v>
      </c>
      <c r="DR173" s="54">
        <f>all!DR386</f>
        <v>3.8570713184646883E-5</v>
      </c>
      <c r="DS173" s="54">
        <f>all!DS386</f>
        <v>3.53260780499876E-3</v>
      </c>
      <c r="DT173" s="54">
        <f>all!DT386</f>
        <v>3.5467780501480615E-3</v>
      </c>
      <c r="DU173" s="54">
        <f>all!DU386</f>
        <v>0</v>
      </c>
      <c r="DV173" s="54">
        <f>all!DV386</f>
        <v>4.8411166906184352E-3</v>
      </c>
      <c r="DW173" s="54">
        <f>all!DW386</f>
        <v>99.418520725394245</v>
      </c>
      <c r="DX173" s="54">
        <f>all!DX386</f>
        <v>0.54067324720573851</v>
      </c>
      <c r="DY173" s="54">
        <f>all!DY386</f>
        <v>1.3363565202301057E-3</v>
      </c>
      <c r="DZ173" s="54">
        <f>all!DZ386</f>
        <v>3.6700718320530117E-5</v>
      </c>
      <c r="EA173" s="54">
        <f>all!EA386</f>
        <v>6.2960404300824516E-4</v>
      </c>
      <c r="EB173" s="54">
        <f>all!EB386</f>
        <v>6.0756490575578257E-6</v>
      </c>
      <c r="EC173" s="54">
        <f>all!EC386</f>
        <v>1.2374747381301826E-4</v>
      </c>
      <c r="ED173" s="54">
        <f>all!ED386</f>
        <v>9.0621155791223758E-3</v>
      </c>
      <c r="EE173" s="54">
        <f>all!EE386</f>
        <v>8.7703376734624919E-3</v>
      </c>
      <c r="EF173" s="54">
        <f>all!EF386</f>
        <v>2.5373507140861075E-6</v>
      </c>
      <c r="EG173" s="54">
        <f>all!EG386</f>
        <v>1.2019538041097274E-5</v>
      </c>
      <c r="EH173" s="54">
        <f>all!EH386</f>
        <v>5.7815839711991476E-7</v>
      </c>
      <c r="EI173" s="54">
        <f>all!EI386</f>
        <v>9.6126708512089466E-6</v>
      </c>
      <c r="EJ173" s="54">
        <f>all!EJ386</f>
        <v>3.0841177481509297E-6</v>
      </c>
      <c r="EK173" s="54">
        <f>all!EK386</f>
        <v>3.1511218404508065E-4</v>
      </c>
      <c r="EL173" s="54">
        <f>all!EL386</f>
        <v>3.4833980055653135E-8</v>
      </c>
      <c r="EM173" s="54">
        <f>all!EM386</f>
        <v>5.8172798501287739E-7</v>
      </c>
      <c r="EN173" s="54">
        <f>all!EN386</f>
        <v>5.327920203095167E-5</v>
      </c>
      <c r="EO173" s="54">
        <f>all!EO386</f>
        <v>5.3492919317390716E-5</v>
      </c>
      <c r="EP173" s="54">
        <f>all!EP386</f>
        <v>0</v>
      </c>
      <c r="EQ173" s="54">
        <f>all!EQ386</f>
        <v>198.83704145078849</v>
      </c>
      <c r="EV173" s="13"/>
      <c r="EW173" s="13"/>
      <c r="EX173" s="13"/>
      <c r="EY173" s="13"/>
      <c r="EZ173" s="13"/>
      <c r="FA173" s="13"/>
      <c r="FB173" s="13"/>
      <c r="FC173" s="13"/>
    </row>
    <row r="174" spans="1:159" s="3" customFormat="1">
      <c r="A174" s="54" t="str">
        <f>all!A387</f>
        <v>LEM 89-14.d</v>
      </c>
      <c r="B174" s="54" t="str">
        <f>all!B387</f>
        <v>Fakos</v>
      </c>
      <c r="C174" s="54" t="str">
        <f>all!C387</f>
        <v>epithermal</v>
      </c>
      <c r="D174" s="54" t="str">
        <f>all!D387</f>
        <v>epithermal IS</v>
      </c>
      <c r="E174" s="54" t="str">
        <f>all!E387</f>
        <v>galena</v>
      </c>
      <c r="F174" s="54" t="str">
        <f>all!F387</f>
        <v>anhedral</v>
      </c>
      <c r="G174" s="54">
        <f>all!G387</f>
        <v>0.74771107049832297</v>
      </c>
      <c r="H174" s="54">
        <f>all!H387</f>
        <v>13.6587955791979</v>
      </c>
      <c r="I174" s="54">
        <f>all!I387</f>
        <v>3.09268399787949E-2</v>
      </c>
      <c r="J174" s="54">
        <f>all!J387</f>
        <v>0.32949182425165502</v>
      </c>
      <c r="K174" s="54">
        <f>all!K387</f>
        <v>0.51791794285905701</v>
      </c>
      <c r="L174" s="54">
        <f>all!L387</f>
        <v>5.4492500097632099</v>
      </c>
      <c r="M174" s="54">
        <f>all!M387</f>
        <v>0.11916498839334499</v>
      </c>
      <c r="N174" s="54">
        <f>all!N387</f>
        <v>1.0526116398931999</v>
      </c>
      <c r="O174" s="54">
        <f>all!O387</f>
        <v>1.0301179137346901</v>
      </c>
      <c r="P174" s="54">
        <f>all!P387</f>
        <v>1072.94495498682</v>
      </c>
      <c r="Q174" s="54">
        <f>all!Q387</f>
        <v>744.49612565031998</v>
      </c>
      <c r="R174" s="54">
        <f>all!R387</f>
        <v>91.4854169279579</v>
      </c>
      <c r="S174" s="54">
        <f>all!S387</f>
        <v>1.78762182821279E-2</v>
      </c>
      <c r="T174" s="54">
        <f>all!T387</f>
        <v>0.32615769164236502</v>
      </c>
      <c r="U174" s="54">
        <f>all!U387</f>
        <v>797.03344883071895</v>
      </c>
      <c r="V174" s="54">
        <f>all!V387</f>
        <v>104.326159011535</v>
      </c>
      <c r="W174" s="54">
        <f>all!W387</f>
        <v>1.0060829960578599</v>
      </c>
      <c r="X174" s="54">
        <f>all!X387</f>
        <v>76.528264571116097</v>
      </c>
      <c r="Y174" s="54">
        <f>all!Y387</f>
        <v>3791702.1381038502</v>
      </c>
      <c r="Z174" s="54">
        <f>all!Z387</f>
        <v>205.634900572502</v>
      </c>
      <c r="AA174" s="54">
        <f>all!AA387</f>
        <v>9.3862237853810898E-2</v>
      </c>
      <c r="AB174" s="54">
        <f>all!AB387</f>
        <v>2.8297184639175716E-4</v>
      </c>
      <c r="AC174" s="54">
        <f>all!AC387</f>
        <v>5.4232873016585542E-5</v>
      </c>
      <c r="AD174" s="54">
        <f>all!AD387</f>
        <v>3.0022621261550256E-2</v>
      </c>
      <c r="AE174" s="54">
        <f>all!AE387</f>
        <v>2.0183089753296459E-5</v>
      </c>
      <c r="AF174" s="54">
        <f>all!AF387</f>
        <v>2.1020465738094565E-4</v>
      </c>
      <c r="AG174" s="54">
        <f>all!AG387</f>
        <v>24072.81591526281</v>
      </c>
      <c r="AH174" s="54">
        <f>all!AH387</f>
        <v>1.963487896817303E-4</v>
      </c>
      <c r="AI174" s="54">
        <f>all!AI387</f>
        <v>6649.0757126656436</v>
      </c>
      <c r="AJ174" s="54">
        <f>all!AJ387</f>
        <v>34693.003091246588</v>
      </c>
      <c r="AK174" s="54">
        <f>all!AK387</f>
        <v>2474.4935022002887</v>
      </c>
      <c r="AL174" s="54">
        <f>all!AL387</f>
        <v>25771.577354078458</v>
      </c>
      <c r="AM174" s="54">
        <f>all!AM387</f>
        <v>24072.81591526281</v>
      </c>
      <c r="AN174" s="54">
        <f>all!AN387</f>
        <v>0</v>
      </c>
      <c r="AO174" s="54">
        <f>all!AO387</f>
        <v>0</v>
      </c>
      <c r="AP174" s="54">
        <f>all!AP387</f>
        <v>0.74771107049832297</v>
      </c>
      <c r="AQ174" s="54">
        <f>all!AQ387</f>
        <v>13.6587955791979</v>
      </c>
      <c r="AR174" s="54">
        <f>all!AR387</f>
        <v>3.09268399787949E-2</v>
      </c>
      <c r="AS174" s="54">
        <f>all!AS387</f>
        <v>0.32949182425165502</v>
      </c>
      <c r="AT174" s="54">
        <f>all!AT387</f>
        <v>0.36967117775608699</v>
      </c>
      <c r="AU174" s="54">
        <f>all!AU387</f>
        <v>5.4492500097632099</v>
      </c>
      <c r="AV174" s="54">
        <f>all!AV387</f>
        <v>0.11916498839334499</v>
      </c>
      <c r="AW174" s="54">
        <f>all!AW387</f>
        <v>1.0526116398931999</v>
      </c>
      <c r="AX174" s="54">
        <f>all!AX387</f>
        <v>1.0301179137346901</v>
      </c>
      <c r="AY174" s="54">
        <f>all!AY387</f>
        <v>3.1349808492659399</v>
      </c>
      <c r="AZ174" s="54">
        <f>all!AZ387</f>
        <v>5.5485003117280197E-2</v>
      </c>
      <c r="BA174" s="54">
        <f>all!BA387</f>
        <v>0.43074277844679298</v>
      </c>
      <c r="BB174" s="54">
        <f>all!BB387</f>
        <v>1.78762182821279E-2</v>
      </c>
      <c r="BC174" s="54">
        <f>all!BC387</f>
        <v>0.32615769164236502</v>
      </c>
      <c r="BD174" s="54">
        <f>all!BD387</f>
        <v>8.6061914908699494E-2</v>
      </c>
      <c r="BE174" s="54">
        <f>all!BE387</f>
        <v>0.435463619522373</v>
      </c>
      <c r="BF174" s="54">
        <f>all!BF387</f>
        <v>3.1221987043657699E-2</v>
      </c>
      <c r="BG174" s="54">
        <f>all!BG387</f>
        <v>1.6085944243407601E-2</v>
      </c>
      <c r="BH174" s="54">
        <f>all!BH387</f>
        <v>0.50498479981598399</v>
      </c>
      <c r="BI174" s="54">
        <f>all!BI387</f>
        <v>1.42226362440996E-2</v>
      </c>
      <c r="BJ174" s="54">
        <f>all!BJ387</f>
        <v>0</v>
      </c>
      <c r="BK174" s="54">
        <f>all!BK387</f>
        <v>0.123404810853008</v>
      </c>
      <c r="BL174" s="54">
        <f>all!BL387</f>
        <v>11.3916829565675</v>
      </c>
      <c r="BM174" s="54">
        <f>all!BM387</f>
        <v>6.1776721765567602E-2</v>
      </c>
      <c r="BN174" s="54">
        <f>all!BN387</f>
        <v>0.30056313431777798</v>
      </c>
      <c r="BO174" s="54">
        <f>all!BO387</f>
        <v>0.42875760875711599</v>
      </c>
      <c r="BP174" s="54">
        <f>all!BP387</f>
        <v>2.98283779834845</v>
      </c>
      <c r="BQ174" s="54">
        <f>all!BQ387</f>
        <v>8.8536867880184097E-2</v>
      </c>
      <c r="BR174" s="54">
        <f>all!BR387</f>
        <v>0.53703972588999405</v>
      </c>
      <c r="BS174" s="54">
        <f>all!BS387</f>
        <v>0.435027410515684</v>
      </c>
      <c r="BT174" s="54">
        <f>all!BT387</f>
        <v>46.513428674540698</v>
      </c>
      <c r="BU174" s="54">
        <f>all!BU387</f>
        <v>39.264564055502298</v>
      </c>
      <c r="BV174" s="54">
        <f>all!BV387</f>
        <v>6.7163671128340798</v>
      </c>
      <c r="BW174" s="54">
        <f>all!BW387</f>
        <v>3.2202159121099097E-2</v>
      </c>
      <c r="BX174" s="54">
        <f>all!BX387</f>
        <v>0.151849894308596</v>
      </c>
      <c r="BY174" s="54">
        <f>all!BY387</f>
        <v>49.709615048244501</v>
      </c>
      <c r="BZ174" s="54">
        <f>all!BZ387</f>
        <v>8.9996397260425596</v>
      </c>
      <c r="CA174" s="54">
        <f>all!CA387</f>
        <v>0.163965499392633</v>
      </c>
      <c r="CB174" s="54">
        <f>all!CB387</f>
        <v>3.5720241907029799</v>
      </c>
      <c r="CC174" s="54">
        <f>all!CC387</f>
        <v>271945.74862664402</v>
      </c>
      <c r="CD174" s="54">
        <f>all!CD387</f>
        <v>9.3214532041306395</v>
      </c>
      <c r="CE174" s="54">
        <f>all!CE387</f>
        <v>0</v>
      </c>
      <c r="CF174" s="54">
        <f>all!CF387</f>
        <v>0.74771107049832297</v>
      </c>
      <c r="CG174" s="54">
        <f>all!CG387</f>
        <v>13.6587955791979</v>
      </c>
      <c r="CH174" s="54">
        <f>all!CH387</f>
        <v>3.09268399787949E-2</v>
      </c>
      <c r="CI174" s="54">
        <f>all!CI387</f>
        <v>0.32949182425165502</v>
      </c>
      <c r="CJ174" s="54">
        <f>all!CJ387</f>
        <v>0.51791794285905701</v>
      </c>
      <c r="CK174" s="54">
        <f>all!CK387</f>
        <v>5.4492500097632099</v>
      </c>
      <c r="CL174" s="54">
        <f>all!CL387</f>
        <v>0.11916498839334499</v>
      </c>
      <c r="CM174" s="54">
        <f>all!CM387</f>
        <v>1.0526116398931999</v>
      </c>
      <c r="CN174" s="54">
        <f>all!CN387</f>
        <v>1.0301179137346901</v>
      </c>
      <c r="CO174" s="54">
        <f>all!CO387</f>
        <v>1072.94495498682</v>
      </c>
      <c r="CP174" s="54">
        <f>all!CP387</f>
        <v>744.49612565031998</v>
      </c>
      <c r="CQ174" s="54">
        <f>all!CQ387</f>
        <v>91.4854169279579</v>
      </c>
      <c r="CR174" s="54">
        <f>all!CR387</f>
        <v>1.78762182821279E-2</v>
      </c>
      <c r="CS174" s="54">
        <f>all!CS387</f>
        <v>0.32615769164236502</v>
      </c>
      <c r="CT174" s="54">
        <f>all!CT387</f>
        <v>797.03344883071895</v>
      </c>
      <c r="CU174" s="54">
        <f>all!CU387</f>
        <v>104.326159011535</v>
      </c>
      <c r="CV174" s="54">
        <f>all!CV387</f>
        <v>1.0060829960578599</v>
      </c>
      <c r="CW174" s="54">
        <f>all!CW387</f>
        <v>76.528264571116097</v>
      </c>
      <c r="CX174" s="54">
        <f>all!CX387</f>
        <v>3791702.1381038502</v>
      </c>
      <c r="CY174" s="54">
        <f>all!CY387</f>
        <v>205.634900572502</v>
      </c>
      <c r="CZ174" s="54">
        <f>all!CZ387</f>
        <v>0</v>
      </c>
      <c r="DA174" s="54">
        <f>all!DA387</f>
        <v>1.3610076879474242E-2</v>
      </c>
      <c r="DB174" s="54">
        <f>all!DB387</f>
        <v>0.24458403758971975</v>
      </c>
      <c r="DC174" s="54">
        <f>all!DC387</f>
        <v>5.2477788375304409E-4</v>
      </c>
      <c r="DD174" s="54">
        <f>all!DD387</f>
        <v>5.6137798159870619E-3</v>
      </c>
      <c r="DE174" s="54">
        <f>all!DE387</f>
        <v>8.1502839338283613E-3</v>
      </c>
      <c r="DF174" s="54">
        <f>all!DF387</f>
        <v>8.3334607887493653E-2</v>
      </c>
      <c r="DG174" s="54">
        <f>all!DG387</f>
        <v>1.7091202098783041E-3</v>
      </c>
      <c r="DH174" s="54">
        <f>all!DH387</f>
        <v>1.4496786116143781E-2</v>
      </c>
      <c r="DI174" s="54">
        <f>all!DI387</f>
        <v>1.374927809516468E-2</v>
      </c>
      <c r="DJ174" s="54">
        <f>all!DJ387</f>
        <v>13.588461942588907</v>
      </c>
      <c r="DK174" s="54">
        <f>all!DK387</f>
        <v>6.90190552591329</v>
      </c>
      <c r="DL174" s="54">
        <f>all!DL387</f>
        <v>0.81384754986574182</v>
      </c>
      <c r="DM174" s="54">
        <f>all!DM387</f>
        <v>1.5569177552411556E-4</v>
      </c>
      <c r="DN174" s="54">
        <f>all!DN387</f>
        <v>2.7475165667792522E-3</v>
      </c>
      <c r="DO174" s="54">
        <f>all!DO387</f>
        <v>6.5459383116846164</v>
      </c>
      <c r="DP174" s="54">
        <f>all!DP387</f>
        <v>0.81760312704964733</v>
      </c>
      <c r="DQ174" s="54">
        <f>all!DQ387</f>
        <v>5.1078875883131414E-3</v>
      </c>
      <c r="DR174" s="54">
        <f>all!DR387</f>
        <v>0.37443501778822486</v>
      </c>
      <c r="DS174" s="54">
        <f>all!DS387</f>
        <v>18299.720743744452</v>
      </c>
      <c r="DT174" s="54">
        <f>all!DT387</f>
        <v>0.98399141858437622</v>
      </c>
      <c r="DU174" s="54">
        <f>all!DU387</f>
        <v>0</v>
      </c>
      <c r="DV174" s="54">
        <f>all!DV387</f>
        <v>7.4245537031092818E-5</v>
      </c>
      <c r="DW174" s="54">
        <f>all!DW387</f>
        <v>1.3342520678533618E-3</v>
      </c>
      <c r="DX174" s="54">
        <f>all!DX387</f>
        <v>2.8627623595606226E-6</v>
      </c>
      <c r="DY174" s="54">
        <f>all!DY387</f>
        <v>3.0624227982198566E-5</v>
      </c>
      <c r="DZ174" s="54">
        <f>all!DZ387</f>
        <v>4.4461336477501982E-5</v>
      </c>
      <c r="EA174" s="54">
        <f>all!EA387</f>
        <v>4.5460600778924638E-4</v>
      </c>
      <c r="EB174" s="54">
        <f>all!EB387</f>
        <v>9.3235731845484412E-6</v>
      </c>
      <c r="EC174" s="54">
        <f>all!EC387</f>
        <v>7.9082703202155888E-5</v>
      </c>
      <c r="ED174" s="54">
        <f>all!ED387</f>
        <v>7.5004905924144717E-5</v>
      </c>
      <c r="EE174" s="54">
        <f>all!EE387</f>
        <v>7.4127623472546714E-2</v>
      </c>
      <c r="EF174" s="54">
        <f>all!EF387</f>
        <v>3.7651196745414325E-2</v>
      </c>
      <c r="EG174" s="54">
        <f>all!EG387</f>
        <v>4.4396919235885537E-3</v>
      </c>
      <c r="EH174" s="54">
        <f>all!EH387</f>
        <v>8.4932800802509888E-7</v>
      </c>
      <c r="EI174" s="54">
        <f>all!EI387</f>
        <v>1.4988221213503547E-5</v>
      </c>
      <c r="EJ174" s="54">
        <f>all!EJ387</f>
        <v>3.5709328435638038E-2</v>
      </c>
      <c r="EK174" s="54">
        <f>all!EK387</f>
        <v>4.4601793056474534E-3</v>
      </c>
      <c r="EL174" s="54">
        <f>all!EL387</f>
        <v>2.7864490439484769E-5</v>
      </c>
      <c r="EM174" s="54">
        <f>all!EM387</f>
        <v>2.0426136622975102E-3</v>
      </c>
      <c r="EN174" s="54">
        <f>all!EN387</f>
        <v>99.828429050785914</v>
      </c>
      <c r="EO174" s="54">
        <f>all!EO387</f>
        <v>5.3678588264966546E-3</v>
      </c>
      <c r="EP174" s="54">
        <f>all!EP387</f>
        <v>0</v>
      </c>
      <c r="EQ174" s="54">
        <f>all!EQ387</f>
        <v>2.6685041357067236E-3</v>
      </c>
      <c r="EV174" s="13"/>
      <c r="EW174" s="13"/>
      <c r="EX174" s="13"/>
      <c r="EY174" s="13"/>
      <c r="EZ174" s="13"/>
      <c r="FA174" s="13"/>
      <c r="FB174" s="13"/>
      <c r="FC174" s="13"/>
    </row>
    <row r="175" spans="1:159" s="3" customFormat="1">
      <c r="A175" s="54" t="str">
        <f>all!A388</f>
        <v>LEM 89-15.d</v>
      </c>
      <c r="B175" s="54" t="str">
        <f>all!B388</f>
        <v>Fakos</v>
      </c>
      <c r="C175" s="54" t="str">
        <f>all!C388</f>
        <v>epithermal</v>
      </c>
      <c r="D175" s="54" t="str">
        <f>all!D388</f>
        <v>epithermal IS</v>
      </c>
      <c r="E175" s="54" t="str">
        <f>all!E388</f>
        <v>galena</v>
      </c>
      <c r="F175" s="54" t="str">
        <f>all!F388</f>
        <v>anhedral</v>
      </c>
      <c r="G175" s="54">
        <f>all!G388</f>
        <v>0.63135275494676102</v>
      </c>
      <c r="H175" s="54">
        <f>all!H388</f>
        <v>17.729815022542699</v>
      </c>
      <c r="I175" s="54">
        <f>all!I388</f>
        <v>4.7611520409020003E-2</v>
      </c>
      <c r="J175" s="54">
        <f>all!J388</f>
        <v>0.54571054072588798</v>
      </c>
      <c r="K175" s="54">
        <f>all!K388</f>
        <v>0.748390472184015</v>
      </c>
      <c r="L175" s="54">
        <f>all!L388</f>
        <v>7.3084174664701704</v>
      </c>
      <c r="M175" s="54">
        <f>all!M388</f>
        <v>0.10994556640870699</v>
      </c>
      <c r="N175" s="54">
        <f>all!N388</f>
        <v>1.37384084730821</v>
      </c>
      <c r="O175" s="54">
        <f>all!O388</f>
        <v>0.71935032036092195</v>
      </c>
      <c r="P175" s="54">
        <f>all!P388</f>
        <v>1194.8123212420901</v>
      </c>
      <c r="Q175" s="54">
        <f>all!Q388</f>
        <v>731.28156673082697</v>
      </c>
      <c r="R175" s="54">
        <f>all!R388</f>
        <v>104.163407965167</v>
      </c>
      <c r="S175" s="54">
        <f>all!S388</f>
        <v>1.5197722951658599E-2</v>
      </c>
      <c r="T175" s="54">
        <f>all!T388</f>
        <v>0.252702587290148</v>
      </c>
      <c r="U175" s="54">
        <f>all!U388</f>
        <v>701.12215201997196</v>
      </c>
      <c r="V175" s="54">
        <f>all!V388</f>
        <v>142.580522017829</v>
      </c>
      <c r="W175" s="54">
        <f>all!W388</f>
        <v>1.25223735372948</v>
      </c>
      <c r="X175" s="54">
        <f>all!X388</f>
        <v>82.568342629525404</v>
      </c>
      <c r="Y175" s="54">
        <f>all!Y388</f>
        <v>3858479.4281091099</v>
      </c>
      <c r="Z175" s="54">
        <f>all!Z388</f>
        <v>303.48382240030003</v>
      </c>
      <c r="AA175" s="54">
        <f>all!AA388</f>
        <v>8.7246840322506083E-2</v>
      </c>
      <c r="AB175" s="54">
        <f>all!AB388</f>
        <v>3.0965885486854106E-4</v>
      </c>
      <c r="AC175" s="54">
        <f>all!AC388</f>
        <v>7.8653736026014165E-5</v>
      </c>
      <c r="AD175" s="54">
        <f>all!AD388</f>
        <v>6.6186834232772315E-2</v>
      </c>
      <c r="AE175" s="54">
        <f>all!AE388</f>
        <v>2.1399192134604416E-5</v>
      </c>
      <c r="AF175" s="54">
        <f>all!AF388</f>
        <v>1.817094441173591E-4</v>
      </c>
      <c r="AG175" s="54">
        <f>all!AG388</f>
        <v>15359.340774009092</v>
      </c>
      <c r="AH175" s="54">
        <f>all!AH388</f>
        <v>1.8952584310892633E-4</v>
      </c>
      <c r="AI175" s="54">
        <f>all!AI388</f>
        <v>6374.1678441086924</v>
      </c>
      <c r="AJ175" s="54">
        <f>all!AJ388</f>
        <v>25095.025552171464</v>
      </c>
      <c r="AK175" s="54">
        <f>all!AK388</f>
        <v>1734.2093241341402</v>
      </c>
      <c r="AL175" s="54">
        <f>all!AL388</f>
        <v>14725.89293508771</v>
      </c>
      <c r="AM175" s="54">
        <f>all!AM388</f>
        <v>15359.340774009092</v>
      </c>
      <c r="AN175" s="54">
        <f>all!AN388</f>
        <v>0</v>
      </c>
      <c r="AO175" s="54">
        <f>all!AO388</f>
        <v>0</v>
      </c>
      <c r="AP175" s="54">
        <f>all!AP388</f>
        <v>0.63135275494676102</v>
      </c>
      <c r="AQ175" s="54">
        <f>all!AQ388</f>
        <v>17.729815022542699</v>
      </c>
      <c r="AR175" s="54">
        <f>all!AR388</f>
        <v>4.7611520409020003E-2</v>
      </c>
      <c r="AS175" s="54">
        <f>all!AS388</f>
        <v>0.54571054072588798</v>
      </c>
      <c r="AT175" s="54">
        <f>all!AT388</f>
        <v>0.40078549988145301</v>
      </c>
      <c r="AU175" s="54">
        <f>all!AU388</f>
        <v>7.3084174664701704</v>
      </c>
      <c r="AV175" s="54">
        <f>all!AV388</f>
        <v>0.10994556640870699</v>
      </c>
      <c r="AW175" s="54">
        <f>all!AW388</f>
        <v>1.37384084730821</v>
      </c>
      <c r="AX175" s="54">
        <f>all!AX388</f>
        <v>0.71935032036092195</v>
      </c>
      <c r="AY175" s="54">
        <f>all!AY388</f>
        <v>2.4833146220631299</v>
      </c>
      <c r="AZ175" s="54">
        <f>all!AZ388</f>
        <v>5.1564696334609798E-2</v>
      </c>
      <c r="BA175" s="54">
        <f>all!BA388</f>
        <v>0.186232658808962</v>
      </c>
      <c r="BB175" s="54">
        <f>all!BB388</f>
        <v>1.5197722951658599E-2</v>
      </c>
      <c r="BC175" s="54">
        <f>all!BC388</f>
        <v>0.252702587290148</v>
      </c>
      <c r="BD175" s="54">
        <f>all!BD388</f>
        <v>4.39443014706348E-2</v>
      </c>
      <c r="BE175" s="54">
        <f>all!BE388</f>
        <v>0.24167064730777199</v>
      </c>
      <c r="BF175" s="54">
        <f>all!BF388</f>
        <v>2.70687878308556E-2</v>
      </c>
      <c r="BG175" s="54">
        <f>all!BG388</f>
        <v>1.4203066381374699E-2</v>
      </c>
      <c r="BH175" s="54">
        <f>all!BH388</f>
        <v>0.90473961473940601</v>
      </c>
      <c r="BI175" s="54">
        <f>all!BI388</f>
        <v>2.1728534996542599E-2</v>
      </c>
      <c r="BJ175" s="54">
        <f>all!BJ388</f>
        <v>0</v>
      </c>
      <c r="BK175" s="54">
        <f>all!BK388</f>
        <v>0.256211302979374</v>
      </c>
      <c r="BL175" s="54">
        <f>all!BL388</f>
        <v>9.4628416257814791</v>
      </c>
      <c r="BM175" s="54">
        <f>all!BM388</f>
        <v>4.2475905994203998E-2</v>
      </c>
      <c r="BN175" s="54">
        <f>all!BN388</f>
        <v>0.22527594585371</v>
      </c>
      <c r="BO175" s="54">
        <f>all!BO388</f>
        <v>0.27506991027275302</v>
      </c>
      <c r="BP175" s="54">
        <f>all!BP388</f>
        <v>3.6121745068051601</v>
      </c>
      <c r="BQ175" s="54">
        <f>all!BQ388</f>
        <v>2.16480550767419E-2</v>
      </c>
      <c r="BR175" s="54">
        <f>all!BR388</f>
        <v>0.32554555890738002</v>
      </c>
      <c r="BS175" s="54">
        <f>all!BS388</f>
        <v>0.30875721329554701</v>
      </c>
      <c r="BT175" s="54">
        <f>all!BT388</f>
        <v>103.69499572583</v>
      </c>
      <c r="BU175" s="54">
        <f>all!BU388</f>
        <v>46.2931983996626</v>
      </c>
      <c r="BV175" s="54">
        <f>all!BV388</f>
        <v>11.194651001133099</v>
      </c>
      <c r="BW175" s="54">
        <f>all!BW388</f>
        <v>1.1636664364556499E-2</v>
      </c>
      <c r="BX175" s="54">
        <f>all!BX388</f>
        <v>0.103764807268532</v>
      </c>
      <c r="BY175" s="54">
        <f>all!BY388</f>
        <v>55.0250246478357</v>
      </c>
      <c r="BZ175" s="54">
        <f>all!BZ388</f>
        <v>12.3264583256294</v>
      </c>
      <c r="CA175" s="54">
        <f>all!CA388</f>
        <v>0.31347493446454899</v>
      </c>
      <c r="CB175" s="54">
        <f>all!CB388</f>
        <v>5.1426510272239696</v>
      </c>
      <c r="CC175" s="54">
        <f>all!CC388</f>
        <v>247498.00462309099</v>
      </c>
      <c r="CD175" s="54">
        <f>all!CD388</f>
        <v>22.334106064750401</v>
      </c>
      <c r="CE175" s="54">
        <f>all!CE388</f>
        <v>0</v>
      </c>
      <c r="CF175" s="54">
        <f>all!CF388</f>
        <v>0.63135275494676102</v>
      </c>
      <c r="CG175" s="54">
        <f>all!CG388</f>
        <v>17.729815022542699</v>
      </c>
      <c r="CH175" s="54">
        <f>all!CH388</f>
        <v>4.7611520409020003E-2</v>
      </c>
      <c r="CI175" s="54">
        <f>all!CI388</f>
        <v>0.54571054072588798</v>
      </c>
      <c r="CJ175" s="54">
        <f>all!CJ388</f>
        <v>0.748390472184015</v>
      </c>
      <c r="CK175" s="54">
        <f>all!CK388</f>
        <v>7.3084174664701704</v>
      </c>
      <c r="CL175" s="54">
        <f>all!CL388</f>
        <v>0.10994556640870699</v>
      </c>
      <c r="CM175" s="54">
        <f>all!CM388</f>
        <v>1.37384084730821</v>
      </c>
      <c r="CN175" s="54">
        <f>all!CN388</f>
        <v>0.71935032036092195</v>
      </c>
      <c r="CO175" s="54">
        <f>all!CO388</f>
        <v>1194.8123212420901</v>
      </c>
      <c r="CP175" s="54">
        <f>all!CP388</f>
        <v>731.28156673082697</v>
      </c>
      <c r="CQ175" s="54">
        <f>all!CQ388</f>
        <v>104.163407965167</v>
      </c>
      <c r="CR175" s="54">
        <f>all!CR388</f>
        <v>1.5197722951658599E-2</v>
      </c>
      <c r="CS175" s="54">
        <f>all!CS388</f>
        <v>0.252702587290148</v>
      </c>
      <c r="CT175" s="54">
        <f>all!CT388</f>
        <v>701.12215201997196</v>
      </c>
      <c r="CU175" s="54">
        <f>all!CU388</f>
        <v>142.580522017829</v>
      </c>
      <c r="CV175" s="54">
        <f>all!CV388</f>
        <v>1.25223735372948</v>
      </c>
      <c r="CW175" s="54">
        <f>all!CW388</f>
        <v>82.568342629525404</v>
      </c>
      <c r="CX175" s="54">
        <f>all!CX388</f>
        <v>3858479.4281091099</v>
      </c>
      <c r="CY175" s="54">
        <f>all!CY388</f>
        <v>303.48382240030003</v>
      </c>
      <c r="CZ175" s="54">
        <f>all!CZ388</f>
        <v>0</v>
      </c>
      <c r="DA175" s="54">
        <f>all!DA388</f>
        <v>1.1492085475164235E-2</v>
      </c>
      <c r="DB175" s="54">
        <f>all!DB388</f>
        <v>0.31748258613202074</v>
      </c>
      <c r="DC175" s="54">
        <f>all!DC388</f>
        <v>8.0788961755037911E-4</v>
      </c>
      <c r="DD175" s="54">
        <f>all!DD388</f>
        <v>9.2976474480246166E-3</v>
      </c>
      <c r="DE175" s="54">
        <f>all!DE388</f>
        <v>1.1777145252006656E-2</v>
      </c>
      <c r="DF175" s="54">
        <f>all!DF388</f>
        <v>0.11176659223841827</v>
      </c>
      <c r="DG175" s="54">
        <f>all!DG388</f>
        <v>1.5768909313814237E-3</v>
      </c>
      <c r="DH175" s="54">
        <f>all!DH388</f>
        <v>1.8920821475116513E-2</v>
      </c>
      <c r="DI175" s="54">
        <f>all!DI388</f>
        <v>9.6013742413525865E-3</v>
      </c>
      <c r="DJ175" s="54">
        <f>all!DJ388</f>
        <v>15.131868303471254</v>
      </c>
      <c r="DK175" s="54">
        <f>all!DK388</f>
        <v>6.7793989955411043</v>
      </c>
      <c r="DL175" s="54">
        <f>all!DL388</f>
        <v>0.92663002700062269</v>
      </c>
      <c r="DM175" s="54">
        <f>all!DM388</f>
        <v>1.3236359239543103E-4</v>
      </c>
      <c r="DN175" s="54">
        <f>all!DN388</f>
        <v>2.1287388365777778E-3</v>
      </c>
      <c r="DO175" s="54">
        <f>all!DO388</f>
        <v>5.7582305520694144</v>
      </c>
      <c r="DP175" s="54">
        <f>all!DP388</f>
        <v>1.1174022101710737</v>
      </c>
      <c r="DQ175" s="54">
        <f>all!DQ388</f>
        <v>6.3576142940488115E-3</v>
      </c>
      <c r="DR175" s="54">
        <f>all!DR388</f>
        <v>0.40398771636197972</v>
      </c>
      <c r="DS175" s="54">
        <f>all!DS388</f>
        <v>18622.004961916555</v>
      </c>
      <c r="DT175" s="54">
        <f>all!DT388</f>
        <v>1.4522120325376957</v>
      </c>
      <c r="DU175" s="54">
        <f>all!DU388</f>
        <v>0</v>
      </c>
      <c r="DV175" s="54">
        <f>all!DV388</f>
        <v>6.1602892202167409E-5</v>
      </c>
      <c r="DW175" s="54">
        <f>all!DW388</f>
        <v>1.7018534687914596E-3</v>
      </c>
      <c r="DX175" s="54">
        <f>all!DX388</f>
        <v>4.3306619263110738E-6</v>
      </c>
      <c r="DY175" s="54">
        <f>all!DY388</f>
        <v>4.98396896466028E-5</v>
      </c>
      <c r="DZ175" s="54">
        <f>all!DZ388</f>
        <v>6.3130944420535252E-5</v>
      </c>
      <c r="EA175" s="54">
        <f>all!EA388</f>
        <v>5.9912061638825258E-4</v>
      </c>
      <c r="EB175" s="54">
        <f>all!EB388</f>
        <v>8.4528645623458478E-6</v>
      </c>
      <c r="EC175" s="54">
        <f>all!EC388</f>
        <v>1.0142435228375285E-4</v>
      </c>
      <c r="ED175" s="54">
        <f>all!ED388</f>
        <v>5.1467805705148345E-5</v>
      </c>
      <c r="EE175" s="54">
        <f>all!EE388</f>
        <v>8.1113811233884142E-2</v>
      </c>
      <c r="EF175" s="54">
        <f>all!EF388</f>
        <v>3.6340713478014937E-2</v>
      </c>
      <c r="EG175" s="54">
        <f>all!EG388</f>
        <v>4.9671654277175532E-3</v>
      </c>
      <c r="EH175" s="54">
        <f>all!EH388</f>
        <v>7.0953006148875986E-7</v>
      </c>
      <c r="EI175" s="54">
        <f>all!EI388</f>
        <v>1.1411024514190191E-5</v>
      </c>
      <c r="EJ175" s="54">
        <f>all!EJ388</f>
        <v>3.0866778422502957E-2</v>
      </c>
      <c r="EK175" s="54">
        <f>all!EK388</f>
        <v>5.9897925444770961E-3</v>
      </c>
      <c r="EL175" s="54">
        <f>all!EL388</f>
        <v>3.4079752440550869E-5</v>
      </c>
      <c r="EM175" s="54">
        <f>all!EM388</f>
        <v>2.1655609676616296E-3</v>
      </c>
      <c r="EN175" s="54">
        <f>all!EN388</f>
        <v>99.822557597256107</v>
      </c>
      <c r="EO175" s="54">
        <f>all!EO388</f>
        <v>7.7845280117733893E-3</v>
      </c>
      <c r="EP175" s="54">
        <f>all!EP388</f>
        <v>0</v>
      </c>
      <c r="EQ175" s="54">
        <f>all!EQ388</f>
        <v>3.4037069375829191E-3</v>
      </c>
      <c r="EV175" s="13"/>
      <c r="EW175" s="13"/>
      <c r="EX175" s="13"/>
      <c r="EY175" s="13"/>
      <c r="EZ175" s="13"/>
      <c r="FA175" s="13"/>
      <c r="FB175" s="13"/>
      <c r="FC175" s="13"/>
    </row>
    <row r="176" spans="1:159" s="3" customFormat="1">
      <c r="A176" s="54" t="str">
        <f>all!A389</f>
        <v>LEM 89-8.d</v>
      </c>
      <c r="B176" s="54" t="str">
        <f>all!B389</f>
        <v>Fakos</v>
      </c>
      <c r="C176" s="54" t="str">
        <f>all!C389</f>
        <v>epithermal</v>
      </c>
      <c r="D176" s="54" t="str">
        <f>all!D389</f>
        <v>epithermal IS</v>
      </c>
      <c r="E176" s="54" t="str">
        <f>all!E389</f>
        <v>galena</v>
      </c>
      <c r="F176" s="54" t="str">
        <f>all!F389</f>
        <v>anhedral</v>
      </c>
      <c r="G176" s="54">
        <f>all!G389</f>
        <v>1.8396620671117501</v>
      </c>
      <c r="H176" s="54">
        <f>all!H389</f>
        <v>79.971327112959997</v>
      </c>
      <c r="I176" s="54">
        <f>all!I389</f>
        <v>0.17322732721201001</v>
      </c>
      <c r="J176" s="54">
        <f>all!J389</f>
        <v>1.91879595065154</v>
      </c>
      <c r="K176" s="54">
        <f>all!K389</f>
        <v>0.78682302312768204</v>
      </c>
      <c r="L176" s="54">
        <f>all!L389</f>
        <v>21.574267624379701</v>
      </c>
      <c r="M176" s="54">
        <f>all!M389</f>
        <v>0.33730277616200799</v>
      </c>
      <c r="N176" s="54">
        <f>all!N389</f>
        <v>3.4004348761685899</v>
      </c>
      <c r="O176" s="54">
        <f>all!O389</f>
        <v>3.1825587413702698</v>
      </c>
      <c r="P176" s="54">
        <f>all!P389</f>
        <v>2208.70167415079</v>
      </c>
      <c r="Q176" s="54">
        <f>all!Q389</f>
        <v>1533.2232591397601</v>
      </c>
      <c r="R176" s="54">
        <f>all!R389</f>
        <v>118.316783622142</v>
      </c>
      <c r="S176" s="54">
        <f>all!S389</f>
        <v>8.6111255860763194E-2</v>
      </c>
      <c r="T176" s="54">
        <f>all!T389</f>
        <v>1.1951082244717</v>
      </c>
      <c r="U176" s="54">
        <f>all!U389</f>
        <v>929.25834314551798</v>
      </c>
      <c r="V176" s="54">
        <f>all!V389</f>
        <v>223.38005824424599</v>
      </c>
      <c r="W176" s="54">
        <f>all!W389</f>
        <v>0.16852785174298099</v>
      </c>
      <c r="X176" s="54">
        <f>all!X389</f>
        <v>119.91224736291601</v>
      </c>
      <c r="Y176" s="54">
        <f>all!Y389</f>
        <v>5927431.0438128496</v>
      </c>
      <c r="Z176" s="54">
        <f>all!Z389</f>
        <v>1634.61733608907</v>
      </c>
      <c r="AA176" s="54">
        <f>all!AA389</f>
        <v>9.0279181146483825E-2</v>
      </c>
      <c r="AB176" s="54">
        <f>all!AB389</f>
        <v>3.7262376530828971E-4</v>
      </c>
      <c r="AC176" s="54">
        <f>all!AC389</f>
        <v>2.757716326021727E-4</v>
      </c>
      <c r="AD176" s="54">
        <f>all!AD389</f>
        <v>5.443020578386118E-2</v>
      </c>
      <c r="AE176" s="54">
        <f>all!AE389</f>
        <v>2.0230053538637517E-5</v>
      </c>
      <c r="AF176" s="54">
        <f>all!AF389</f>
        <v>1.5677252696435722E-4</v>
      </c>
      <c r="AG176" s="54">
        <f>all!AG389</f>
        <v>8850.9318005194073</v>
      </c>
      <c r="AH176" s="54">
        <f>all!AH389</f>
        <v>2.5866572682277996E-4</v>
      </c>
      <c r="AI176" s="54">
        <f>all!AI389</f>
        <v>9436.2555977584834</v>
      </c>
      <c r="AJ176" s="54">
        <f>all!AJ389</f>
        <v>12750.307412222537</v>
      </c>
      <c r="AK176" s="54">
        <f>all!AK389</f>
        <v>692.22477361298445</v>
      </c>
      <c r="AL176" s="54">
        <f>all!AL389</f>
        <v>5364.3865439787933</v>
      </c>
      <c r="AM176" s="54">
        <f>all!AM389</f>
        <v>8850.9318005194073</v>
      </c>
      <c r="AN176" s="54">
        <f>all!AN389</f>
        <v>0</v>
      </c>
      <c r="AO176" s="54">
        <f>all!AO389</f>
        <v>0</v>
      </c>
      <c r="AP176" s="54">
        <f>all!AP389</f>
        <v>1.8396620671117501</v>
      </c>
      <c r="AQ176" s="54">
        <f>all!AQ389</f>
        <v>79.971327112959997</v>
      </c>
      <c r="AR176" s="54">
        <f>all!AR389</f>
        <v>0.17322732721201001</v>
      </c>
      <c r="AS176" s="54">
        <f>all!AS389</f>
        <v>1.91879595065154</v>
      </c>
      <c r="AT176" s="54">
        <f>all!AT389</f>
        <v>0.61650904102272897</v>
      </c>
      <c r="AU176" s="54">
        <f>all!AU389</f>
        <v>21.574267624379701</v>
      </c>
      <c r="AV176" s="54">
        <f>all!AV389</f>
        <v>0.33730277616200799</v>
      </c>
      <c r="AW176" s="54">
        <f>all!AW389</f>
        <v>3.4004348761685899</v>
      </c>
      <c r="AX176" s="54">
        <f>all!AX389</f>
        <v>3.1825587413702698</v>
      </c>
      <c r="AY176" s="54">
        <f>all!AY389</f>
        <v>6.7098790959369801</v>
      </c>
      <c r="AZ176" s="54">
        <f>all!AZ389</f>
        <v>0.13234925041882001</v>
      </c>
      <c r="BA176" s="54">
        <f>all!BA389</f>
        <v>1.39372905458736</v>
      </c>
      <c r="BB176" s="54">
        <f>all!BB389</f>
        <v>8.6111255860763194E-2</v>
      </c>
      <c r="BC176" s="54">
        <f>all!BC389</f>
        <v>1.1951082244717</v>
      </c>
      <c r="BD176" s="54">
        <f>all!BD389</f>
        <v>0.33690232552065802</v>
      </c>
      <c r="BE176" s="54">
        <f>all!BE389</f>
        <v>1.1456794252635101</v>
      </c>
      <c r="BF176" s="54">
        <f>all!BF389</f>
        <v>0.16852785174298099</v>
      </c>
      <c r="BG176" s="54">
        <f>all!BG389</f>
        <v>6.18983248079151E-2</v>
      </c>
      <c r="BH176" s="54">
        <f>all!BH389</f>
        <v>0.18422509874429799</v>
      </c>
      <c r="BI176" s="54">
        <f>all!BI389</f>
        <v>4.3722262860163397E-2</v>
      </c>
      <c r="BJ176" s="54">
        <f>all!BJ389</f>
        <v>0</v>
      </c>
      <c r="BK176" s="54">
        <f>all!BK389</f>
        <v>0.72127770147715797</v>
      </c>
      <c r="BL176" s="54">
        <f>all!BL389</f>
        <v>14.9146580078772</v>
      </c>
      <c r="BM176" s="54">
        <f>all!BM389</f>
        <v>0.110975708116133</v>
      </c>
      <c r="BN176" s="54">
        <f>all!BN389</f>
        <v>0.84650813360408195</v>
      </c>
      <c r="BO176" s="54">
        <f>all!BO389</f>
        <v>0.71530952083605503</v>
      </c>
      <c r="BP176" s="54">
        <f>all!BP389</f>
        <v>4.9969193965549303</v>
      </c>
      <c r="BQ176" s="54">
        <f>all!BQ389</f>
        <v>9.3540388355336703E-3</v>
      </c>
      <c r="BR176" s="54">
        <f>all!BR389</f>
        <v>1.01859886128765</v>
      </c>
      <c r="BS176" s="54">
        <f>all!BS389</f>
        <v>2.2809802781491202</v>
      </c>
      <c r="BT176" s="54">
        <f>all!BT389</f>
        <v>230.50650609653201</v>
      </c>
      <c r="BU176" s="54">
        <f>all!BU389</f>
        <v>156.15364319518</v>
      </c>
      <c r="BV176" s="54">
        <f>all!BV389</f>
        <v>23.594448828251799</v>
      </c>
      <c r="BW176" s="54">
        <f>all!BW389</f>
        <v>3.4901053792713597E-2</v>
      </c>
      <c r="BX176" s="54">
        <f>all!BX389</f>
        <v>0.39868047380834798</v>
      </c>
      <c r="BY176" s="54">
        <f>all!BY389</f>
        <v>161.602236716124</v>
      </c>
      <c r="BZ176" s="54">
        <f>all!BZ389</f>
        <v>40.133417394741599</v>
      </c>
      <c r="CA176" s="54">
        <f>all!CA389</f>
        <v>9.6201265681952294E-2</v>
      </c>
      <c r="CB176" s="54">
        <f>all!CB389</f>
        <v>14.8995158377771</v>
      </c>
      <c r="CC176" s="54">
        <f>all!CC389</f>
        <v>732557.67942657799</v>
      </c>
      <c r="CD176" s="54">
        <f>all!CD389</f>
        <v>178.50264507310601</v>
      </c>
      <c r="CE176" s="54">
        <f>all!CE389</f>
        <v>0</v>
      </c>
      <c r="CF176" s="54">
        <f>all!CF389</f>
        <v>1.8396620671117501</v>
      </c>
      <c r="CG176" s="54">
        <f>all!CG389</f>
        <v>79.971327112959997</v>
      </c>
      <c r="CH176" s="54">
        <f>all!CH389</f>
        <v>0.17322732721201001</v>
      </c>
      <c r="CI176" s="54">
        <f>all!CI389</f>
        <v>1.91879595065154</v>
      </c>
      <c r="CJ176" s="54">
        <f>all!CJ389</f>
        <v>0.78682302312768204</v>
      </c>
      <c r="CK176" s="54">
        <f>all!CK389</f>
        <v>21.574267624379701</v>
      </c>
      <c r="CL176" s="54">
        <f>all!CL389</f>
        <v>0.33730277616200799</v>
      </c>
      <c r="CM176" s="54">
        <f>all!CM389</f>
        <v>3.4004348761685899</v>
      </c>
      <c r="CN176" s="54">
        <f>all!CN389</f>
        <v>3.1825587413702698</v>
      </c>
      <c r="CO176" s="54">
        <f>all!CO389</f>
        <v>2208.70167415079</v>
      </c>
      <c r="CP176" s="54">
        <f>all!CP389</f>
        <v>1533.2232591397601</v>
      </c>
      <c r="CQ176" s="54">
        <f>all!CQ389</f>
        <v>118.316783622142</v>
      </c>
      <c r="CR176" s="54">
        <f>all!CR389</f>
        <v>8.6111255860763194E-2</v>
      </c>
      <c r="CS176" s="54">
        <f>all!CS389</f>
        <v>1.1951082244717</v>
      </c>
      <c r="CT176" s="54">
        <f>all!CT389</f>
        <v>929.25834314551798</v>
      </c>
      <c r="CU176" s="54">
        <f>all!CU389</f>
        <v>223.38005824424599</v>
      </c>
      <c r="CV176" s="54">
        <f>all!CV389</f>
        <v>0.16852785174298099</v>
      </c>
      <c r="CW176" s="54">
        <f>all!CW389</f>
        <v>119.91224736291601</v>
      </c>
      <c r="CX176" s="54">
        <f>all!CX389</f>
        <v>5927431.0438128496</v>
      </c>
      <c r="CY176" s="54">
        <f>all!CY389</f>
        <v>1634.61733608907</v>
      </c>
      <c r="CZ176" s="54">
        <f>all!CZ389</f>
        <v>0</v>
      </c>
      <c r="DA176" s="54">
        <f>all!DA389</f>
        <v>3.3486119376240499E-2</v>
      </c>
      <c r="DB176" s="54">
        <f>all!DB389</f>
        <v>1.4320230479534426</v>
      </c>
      <c r="DC176" s="54">
        <f>all!DC389</f>
        <v>2.9393843743765824E-3</v>
      </c>
      <c r="DD176" s="54">
        <f>all!DD389</f>
        <v>3.2691852076239238E-2</v>
      </c>
      <c r="DE176" s="54">
        <f>all!DE389</f>
        <v>1.2381944152703271E-2</v>
      </c>
      <c r="DF176" s="54">
        <f>all!DF389</f>
        <v>0.32993221630799358</v>
      </c>
      <c r="DG176" s="54">
        <f>all!DG389</f>
        <v>4.837754774780316E-3</v>
      </c>
      <c r="DH176" s="54">
        <f>all!DH389</f>
        <v>4.6831495333543451E-2</v>
      </c>
      <c r="DI176" s="54">
        <f>all!DI389</f>
        <v>4.2478520765310272E-2</v>
      </c>
      <c r="DJ176" s="54">
        <f>all!DJ389</f>
        <v>27.972412286610819</v>
      </c>
      <c r="DK176" s="54">
        <f>all!DK389</f>
        <v>14.213857829645438</v>
      </c>
      <c r="DL176" s="54">
        <f>all!DL389</f>
        <v>1.0525374173536575</v>
      </c>
      <c r="DM176" s="54">
        <f>all!DM389</f>
        <v>7.4998045481338468E-4</v>
      </c>
      <c r="DN176" s="54">
        <f>all!DN389</f>
        <v>1.0067460403265942E-2</v>
      </c>
      <c r="DO176" s="54">
        <f>all!DO389</f>
        <v>7.631885209802217</v>
      </c>
      <c r="DP176" s="54">
        <f>all!DP389</f>
        <v>1.750627415707257</v>
      </c>
      <c r="DQ176" s="54">
        <f>all!DQ389</f>
        <v>8.5561660973896821E-4</v>
      </c>
      <c r="DR176" s="54">
        <f>all!DR389</f>
        <v>0.58670276565118584</v>
      </c>
      <c r="DS176" s="54">
        <f>all!DS389</f>
        <v>28607.292682494448</v>
      </c>
      <c r="DT176" s="54">
        <f>all!DT389</f>
        <v>7.8218698620849958</v>
      </c>
      <c r="DU176" s="54">
        <f>all!DU389</f>
        <v>0</v>
      </c>
      <c r="DV176" s="54">
        <f>all!DV389</f>
        <v>1.1679315569410509E-4</v>
      </c>
      <c r="DW176" s="54">
        <f>all!DW389</f>
        <v>4.9946214704067217E-3</v>
      </c>
      <c r="DX176" s="54">
        <f>all!DX389</f>
        <v>1.0252008392616749E-5</v>
      </c>
      <c r="DY176" s="54">
        <f>all!DY389</f>
        <v>1.1402290383573049E-4</v>
      </c>
      <c r="DZ176" s="54">
        <f>all!DZ389</f>
        <v>4.3185844109737641E-5</v>
      </c>
      <c r="EA176" s="54">
        <f>all!EA389</f>
        <v>1.1507402298488389E-3</v>
      </c>
      <c r="EB176" s="54">
        <f>all!EB389</f>
        <v>1.6873159898656862E-5</v>
      </c>
      <c r="EC176" s="54">
        <f>all!EC389</f>
        <v>1.633392649779286E-4</v>
      </c>
      <c r="ED176" s="54">
        <f>all!ED389</f>
        <v>1.4815692537124183E-4</v>
      </c>
      <c r="EE176" s="54">
        <f>all!EE389</f>
        <v>9.7562403891084185E-2</v>
      </c>
      <c r="EF176" s="54">
        <f>all!EF389</f>
        <v>4.9575207322755242E-2</v>
      </c>
      <c r="EG176" s="54">
        <f>all!EG389</f>
        <v>3.6710484448096207E-3</v>
      </c>
      <c r="EH176" s="54">
        <f>all!EH389</f>
        <v>2.6157878445809163E-6</v>
      </c>
      <c r="EI176" s="54">
        <f>all!EI389</f>
        <v>3.5113369128020048E-5</v>
      </c>
      <c r="EJ176" s="54">
        <f>all!EJ389</f>
        <v>2.661855043676431E-2</v>
      </c>
      <c r="EK176" s="54">
        <f>all!EK389</f>
        <v>6.1058523392274154E-3</v>
      </c>
      <c r="EL176" s="54">
        <f>all!EL389</f>
        <v>2.9842264728533879E-6</v>
      </c>
      <c r="EM176" s="54">
        <f>all!EM389</f>
        <v>2.0463066109559481E-3</v>
      </c>
      <c r="EN176" s="54">
        <f>all!EN389</f>
        <v>99.776744827113433</v>
      </c>
      <c r="EO176" s="54">
        <f>all!EO389</f>
        <v>2.728118043053112E-2</v>
      </c>
      <c r="EP176" s="54">
        <f>all!EP389</f>
        <v>0</v>
      </c>
      <c r="EQ176" s="54">
        <f>all!EQ389</f>
        <v>9.9892429408134434E-3</v>
      </c>
      <c r="EV176" s="13"/>
      <c r="EW176" s="13"/>
      <c r="EX176" s="13"/>
      <c r="EY176" s="13"/>
      <c r="EZ176" s="13"/>
      <c r="FA176" s="13"/>
      <c r="FB176" s="13"/>
      <c r="FC176" s="13"/>
    </row>
    <row r="177" spans="1:159" s="3" customFormat="1">
      <c r="A177" s="54" t="str">
        <f>all!A390</f>
        <v>LEM 89-9.d</v>
      </c>
      <c r="B177" s="54" t="str">
        <f>all!B390</f>
        <v>Fakos</v>
      </c>
      <c r="C177" s="54" t="str">
        <f>all!C390</f>
        <v>epithermal</v>
      </c>
      <c r="D177" s="54" t="str">
        <f>all!D390</f>
        <v>epithermal IS</v>
      </c>
      <c r="E177" s="54" t="str">
        <f>all!E390</f>
        <v>galena</v>
      </c>
      <c r="F177" s="54" t="str">
        <f>all!F390</f>
        <v>anhedral</v>
      </c>
      <c r="G177" s="54">
        <f>all!G390</f>
        <v>1.4530956405758499</v>
      </c>
      <c r="H177" s="54">
        <f>all!H390</f>
        <v>50.881258034754303</v>
      </c>
      <c r="I177" s="54">
        <f>all!I390</f>
        <v>0.15678158330740299</v>
      </c>
      <c r="J177" s="54">
        <f>all!J390</f>
        <v>0.93268731729626997</v>
      </c>
      <c r="K177" s="54">
        <f>all!K390</f>
        <v>1.1645059041313099</v>
      </c>
      <c r="L177" s="54">
        <f>all!L390</f>
        <v>18.4349623664143</v>
      </c>
      <c r="M177" s="54">
        <f>all!M390</f>
        <v>0.324897045482751</v>
      </c>
      <c r="N177" s="54">
        <f>all!N390</f>
        <v>2.23749047534525</v>
      </c>
      <c r="O177" s="54">
        <f>all!O390</f>
        <v>2.3570288317530399</v>
      </c>
      <c r="P177" s="54">
        <f>all!P390</f>
        <v>1991.96691689815</v>
      </c>
      <c r="Q177" s="54">
        <f>all!Q390</f>
        <v>1615.5921130793299</v>
      </c>
      <c r="R177" s="54">
        <f>all!R390</f>
        <v>143.94512328439501</v>
      </c>
      <c r="S177" s="54">
        <f>all!S390</f>
        <v>4.0702695557578203E-2</v>
      </c>
      <c r="T177" s="54">
        <f>all!T390</f>
        <v>0.54787864269400799</v>
      </c>
      <c r="U177" s="54">
        <f>all!U390</f>
        <v>1533.7768171468399</v>
      </c>
      <c r="V177" s="54">
        <f>all!V390</f>
        <v>115.63663628872</v>
      </c>
      <c r="W177" s="54">
        <f>all!W390</f>
        <v>0.30448234074481501</v>
      </c>
      <c r="X177" s="54">
        <f>all!X390</f>
        <v>121.539515355288</v>
      </c>
      <c r="Y177" s="54">
        <f>all!Y390</f>
        <v>5585960.2570176004</v>
      </c>
      <c r="Z177" s="54">
        <f>all!Z390</f>
        <v>939.88162377128594</v>
      </c>
      <c r="AA177" s="54">
        <f>all!AA390</f>
        <v>0.16809661759086728</v>
      </c>
      <c r="AB177" s="54">
        <f>all!AB390</f>
        <v>3.5660241484812869E-4</v>
      </c>
      <c r="AC177" s="54">
        <f>all!AC390</f>
        <v>1.6825784297167521E-4</v>
      </c>
      <c r="AD177" s="54">
        <f>all!AD390</f>
        <v>6.6516616680839122E-2</v>
      </c>
      <c r="AE177" s="54">
        <f>all!AE390</f>
        <v>2.1758034386764355E-5</v>
      </c>
      <c r="AF177" s="54">
        <f>all!AF390</f>
        <v>2.7457710878267842E-4</v>
      </c>
      <c r="AG177" s="54">
        <f>all!AG390</f>
        <v>10304.731455043573</v>
      </c>
      <c r="AH177" s="54">
        <f>all!AH390</f>
        <v>2.8922370348941767E-4</v>
      </c>
      <c r="AI177" s="54">
        <f>all!AI390</f>
        <v>5994.847123902633</v>
      </c>
      <c r="AJ177" s="54">
        <f>all!AJ390</f>
        <v>12705.362931515261</v>
      </c>
      <c r="AK177" s="54">
        <f>all!AK390</f>
        <v>775.21551186904674</v>
      </c>
      <c r="AL177" s="54">
        <f>all!AL390</f>
        <v>9782.8889388082698</v>
      </c>
      <c r="AM177" s="54">
        <f>all!AM390</f>
        <v>10304.731455043573</v>
      </c>
      <c r="AN177" s="54">
        <f>all!AN390</f>
        <v>0</v>
      </c>
      <c r="AO177" s="54">
        <f>all!AO390</f>
        <v>0</v>
      </c>
      <c r="AP177" s="54">
        <f>all!AP390</f>
        <v>1.23467270480405</v>
      </c>
      <c r="AQ177" s="54">
        <f>all!AQ390</f>
        <v>50.881258034754303</v>
      </c>
      <c r="AR177" s="54">
        <f>all!AR390</f>
        <v>0.15678158330740299</v>
      </c>
      <c r="AS177" s="54">
        <f>all!AS390</f>
        <v>0.72934345160742198</v>
      </c>
      <c r="AT177" s="54">
        <f>all!AT390</f>
        <v>1.1645059041313099</v>
      </c>
      <c r="AU177" s="54">
        <f>all!AU390</f>
        <v>18.4349623664143</v>
      </c>
      <c r="AV177" s="54">
        <f>all!AV390</f>
        <v>0.324897045482751</v>
      </c>
      <c r="AW177" s="54">
        <f>all!AW390</f>
        <v>2.23749047534525</v>
      </c>
      <c r="AX177" s="54">
        <f>all!AX390</f>
        <v>2.3570288317530399</v>
      </c>
      <c r="AY177" s="54">
        <f>all!AY390</f>
        <v>9.6521402988197291</v>
      </c>
      <c r="AZ177" s="54">
        <f>all!AZ390</f>
        <v>0.131072467653055</v>
      </c>
      <c r="BA177" s="54">
        <f>all!BA390</f>
        <v>0.36780658981087599</v>
      </c>
      <c r="BB177" s="54">
        <f>all!BB390</f>
        <v>4.0702695557578203E-2</v>
      </c>
      <c r="BC177" s="54">
        <f>all!BC390</f>
        <v>0.54787864269400799</v>
      </c>
      <c r="BD177" s="54">
        <f>all!BD390</f>
        <v>0.16968268512171</v>
      </c>
      <c r="BE177" s="54">
        <f>all!BE390</f>
        <v>1.53431843941112</v>
      </c>
      <c r="BF177" s="54">
        <f>all!BF390</f>
        <v>7.6443273505727904E-4</v>
      </c>
      <c r="BG177" s="54">
        <f>all!BG390</f>
        <v>5.1661084857848601E-2</v>
      </c>
      <c r="BH177" s="54">
        <f>all!BH390</f>
        <v>0.943003408375228</v>
      </c>
      <c r="BI177" s="54">
        <f>all!BI390</f>
        <v>5.8383722456328703E-2</v>
      </c>
      <c r="BJ177" s="54">
        <f>all!BJ390</f>
        <v>0</v>
      </c>
      <c r="BK177" s="54">
        <f>all!BK390</f>
        <v>0.96787107700451702</v>
      </c>
      <c r="BL177" s="54">
        <f>all!BL390</f>
        <v>38.158444108994999</v>
      </c>
      <c r="BM177" s="54">
        <f>all!BM390</f>
        <v>9.0960370529234502E-2</v>
      </c>
      <c r="BN177" s="54">
        <f>all!BN390</f>
        <v>1.5208178862841299</v>
      </c>
      <c r="BO177" s="54">
        <f>all!BO390</f>
        <v>0.40805081796970999</v>
      </c>
      <c r="BP177" s="54">
        <f>all!BP390</f>
        <v>9.6025407280106698</v>
      </c>
      <c r="BQ177" s="54">
        <f>all!BQ390</f>
        <v>0.16557727498917901</v>
      </c>
      <c r="BR177" s="54">
        <f>all!BR390</f>
        <v>1.7288418903065501</v>
      </c>
      <c r="BS177" s="54">
        <f>all!BS390</f>
        <v>1.3699579431455999</v>
      </c>
      <c r="BT177" s="54">
        <f>all!BT390</f>
        <v>195.22912473934801</v>
      </c>
      <c r="BU177" s="54">
        <f>all!BU390</f>
        <v>236.627377433107</v>
      </c>
      <c r="BV177" s="54">
        <f>all!BV390</f>
        <v>26.488420469451398</v>
      </c>
      <c r="BW177" s="54">
        <f>all!BW390</f>
        <v>3.0422805507768401E-2</v>
      </c>
      <c r="BX177" s="54">
        <f>all!BX390</f>
        <v>0.36205056080769399</v>
      </c>
      <c r="BY177" s="54">
        <f>all!BY390</f>
        <v>298.36536893210899</v>
      </c>
      <c r="BZ177" s="54">
        <f>all!BZ390</f>
        <v>28.088225264955099</v>
      </c>
      <c r="CA177" s="54">
        <f>all!CA390</f>
        <v>0.20113456981724601</v>
      </c>
      <c r="CB177" s="54">
        <f>all!CB390</f>
        <v>13.8968990216144</v>
      </c>
      <c r="CC177" s="54">
        <f>all!CC390</f>
        <v>498781.64535092702</v>
      </c>
      <c r="CD177" s="54">
        <f>all!CD390</f>
        <v>82.951550705767104</v>
      </c>
      <c r="CE177" s="54">
        <f>all!CE390</f>
        <v>0</v>
      </c>
      <c r="CF177" s="54">
        <f>all!CF390</f>
        <v>1.4530956405758499</v>
      </c>
      <c r="CG177" s="54">
        <f>all!CG390</f>
        <v>50.881258034754303</v>
      </c>
      <c r="CH177" s="54">
        <f>all!CH390</f>
        <v>0.15678158330740299</v>
      </c>
      <c r="CI177" s="54">
        <f>all!CI390</f>
        <v>0.93268731729626997</v>
      </c>
      <c r="CJ177" s="54">
        <f>all!CJ390</f>
        <v>1.1645059041313099</v>
      </c>
      <c r="CK177" s="54">
        <f>all!CK390</f>
        <v>18.4349623664143</v>
      </c>
      <c r="CL177" s="54">
        <f>all!CL390</f>
        <v>0.324897045482751</v>
      </c>
      <c r="CM177" s="54">
        <f>all!CM390</f>
        <v>2.23749047534525</v>
      </c>
      <c r="CN177" s="54">
        <f>all!CN390</f>
        <v>2.3570288317530399</v>
      </c>
      <c r="CO177" s="54">
        <f>all!CO390</f>
        <v>1991.96691689815</v>
      </c>
      <c r="CP177" s="54">
        <f>all!CP390</f>
        <v>1615.5921130793299</v>
      </c>
      <c r="CQ177" s="54">
        <f>all!CQ390</f>
        <v>143.94512328439501</v>
      </c>
      <c r="CR177" s="54">
        <f>all!CR390</f>
        <v>4.0702695557578203E-2</v>
      </c>
      <c r="CS177" s="54">
        <f>all!CS390</f>
        <v>0.54787864269400799</v>
      </c>
      <c r="CT177" s="54">
        <f>all!CT390</f>
        <v>1533.7768171468399</v>
      </c>
      <c r="CU177" s="54">
        <f>all!CU390</f>
        <v>115.63663628872</v>
      </c>
      <c r="CV177" s="54">
        <f>all!CV390</f>
        <v>0.30448234074481501</v>
      </c>
      <c r="CW177" s="54">
        <f>all!CW390</f>
        <v>121.539515355288</v>
      </c>
      <c r="CX177" s="54">
        <f>all!CX390</f>
        <v>5585960.2570176004</v>
      </c>
      <c r="CY177" s="54">
        <f>all!CY390</f>
        <v>939.88162377128594</v>
      </c>
      <c r="CZ177" s="54">
        <f>all!CZ390</f>
        <v>0</v>
      </c>
      <c r="DA177" s="54">
        <f>all!DA390</f>
        <v>2.6449713213802878E-2</v>
      </c>
      <c r="DB177" s="54">
        <f>all!DB390</f>
        <v>0.91111573166361004</v>
      </c>
      <c r="DC177" s="54">
        <f>all!DC390</f>
        <v>2.6603270025622738E-3</v>
      </c>
      <c r="DD177" s="54">
        <f>all!DD390</f>
        <v>1.5890838106094894E-2</v>
      </c>
      <c r="DE177" s="54">
        <f>all!DE390</f>
        <v>1.8325400562290466E-2</v>
      </c>
      <c r="DF177" s="54">
        <f>all!DF390</f>
        <v>0.28192326604089768</v>
      </c>
      <c r="DG177" s="54">
        <f>all!DG390</f>
        <v>4.6598259610566243E-3</v>
      </c>
      <c r="DH177" s="54">
        <f>all!DH390</f>
        <v>3.0815183519422258E-2</v>
      </c>
      <c r="DI177" s="54">
        <f>all!DI390</f>
        <v>3.1459937211071841E-2</v>
      </c>
      <c r="DJ177" s="54">
        <f>all!DJ390</f>
        <v>25.227544540250129</v>
      </c>
      <c r="DK177" s="54">
        <f>all!DK390</f>
        <v>14.977464285853754</v>
      </c>
      <c r="DL177" s="54">
        <f>all!DL390</f>
        <v>1.2805252447215576</v>
      </c>
      <c r="DM177" s="54">
        <f>all!DM390</f>
        <v>3.5449751395755198E-4</v>
      </c>
      <c r="DN177" s="54">
        <f>all!DN390</f>
        <v>4.6152695029400056E-3</v>
      </c>
      <c r="DO177" s="54">
        <f>all!DO390</f>
        <v>12.596721560010183</v>
      </c>
      <c r="DP177" s="54">
        <f>all!DP390</f>
        <v>0.90624323110282134</v>
      </c>
      <c r="DQ177" s="54">
        <f>all!DQ390</f>
        <v>1.5458581202991827E-3</v>
      </c>
      <c r="DR177" s="54">
        <f>all!DR390</f>
        <v>0.59466460985456249</v>
      </c>
      <c r="DS177" s="54">
        <f>all!DS390</f>
        <v>26959.267649698846</v>
      </c>
      <c r="DT177" s="54">
        <f>all!DT390</f>
        <v>4.4974634641361355</v>
      </c>
      <c r="DU177" s="54">
        <f>all!DU390</f>
        <v>0</v>
      </c>
      <c r="DV177" s="54">
        <f>all!DV390</f>
        <v>9.7883198744689093E-5</v>
      </c>
      <c r="DW177" s="54">
        <f>all!DW390</f>
        <v>3.3717916531246749E-3</v>
      </c>
      <c r="DX177" s="54">
        <f>all!DX390</f>
        <v>9.845147076368855E-6</v>
      </c>
      <c r="DY177" s="54">
        <f>all!DY390</f>
        <v>5.8807672203676309E-5</v>
      </c>
      <c r="DZ177" s="54">
        <f>all!DZ390</f>
        <v>6.7817326063809299E-5</v>
      </c>
      <c r="EA177" s="54">
        <f>all!EA390</f>
        <v>1.043321372052995E-3</v>
      </c>
      <c r="EB177" s="54">
        <f>all!EB390</f>
        <v>1.7244749195380321E-5</v>
      </c>
      <c r="EC177" s="54">
        <f>all!EC390</f>
        <v>1.1403861767437296E-4</v>
      </c>
      <c r="ED177" s="54">
        <f>all!ED390</f>
        <v>1.16424675822942E-4</v>
      </c>
      <c r="EE177" s="54">
        <f>all!EE390</f>
        <v>9.3360284707554378E-2</v>
      </c>
      <c r="EF177" s="54">
        <f>all!EF390</f>
        <v>5.5427523978545321E-2</v>
      </c>
      <c r="EG177" s="54">
        <f>all!EG390</f>
        <v>4.7388758438886118E-3</v>
      </c>
      <c r="EH177" s="54">
        <f>all!EH390</f>
        <v>1.3118989356412863E-6</v>
      </c>
      <c r="EI177" s="54">
        <f>all!EI390</f>
        <v>1.707985785573009E-5</v>
      </c>
      <c r="EJ177" s="54">
        <f>all!EJ390</f>
        <v>4.6617042310558493E-2</v>
      </c>
      <c r="EK177" s="54">
        <f>all!EK390</f>
        <v>3.3537598530472969E-3</v>
      </c>
      <c r="EL177" s="54">
        <f>all!EL390</f>
        <v>5.7208006906242337E-6</v>
      </c>
      <c r="EM177" s="54">
        <f>all!EM390</f>
        <v>2.2006920726252432E-3</v>
      </c>
      <c r="EN177" s="54">
        <f>all!EN390</f>
        <v>99.76892119910174</v>
      </c>
      <c r="EO177" s="54">
        <f>all!EO390</f>
        <v>1.6643889729484163E-2</v>
      </c>
      <c r="EP177" s="54">
        <f>all!EP390</f>
        <v>0</v>
      </c>
      <c r="EQ177" s="54">
        <f>all!EQ390</f>
        <v>6.7435833062493497E-3</v>
      </c>
      <c r="EV177" s="13"/>
      <c r="EW177" s="13"/>
      <c r="EX177" s="13"/>
      <c r="EY177" s="13"/>
      <c r="EZ177" s="13"/>
      <c r="FA177" s="13"/>
      <c r="FB177" s="13"/>
      <c r="FC177" s="13"/>
    </row>
    <row r="178" spans="1:159" s="3" customFormat="1">
      <c r="A178" s="54" t="str">
        <f>all!A391</f>
        <v>LEM 89-16.d</v>
      </c>
      <c r="B178" s="54" t="str">
        <f>all!B391</f>
        <v>Fakos</v>
      </c>
      <c r="C178" s="54" t="str">
        <f>all!C391</f>
        <v>epithermal</v>
      </c>
      <c r="D178" s="54" t="str">
        <f>all!D391</f>
        <v>epithermal IS</v>
      </c>
      <c r="E178" s="54" t="str">
        <f>all!E391</f>
        <v>sphalerite</v>
      </c>
      <c r="F178" s="54" t="str">
        <f>all!F391</f>
        <v>subhedral, inclusions</v>
      </c>
      <c r="G178" s="54">
        <f>all!G391</f>
        <v>5316.9892441316697</v>
      </c>
      <c r="H178" s="54">
        <f>all!H391</f>
        <v>5492.4296455229496</v>
      </c>
      <c r="I178" s="54">
        <f>all!I391</f>
        <v>45.847916957662399</v>
      </c>
      <c r="J178" s="54">
        <f>all!J391</f>
        <v>0.29222187102080899</v>
      </c>
      <c r="K178" s="54">
        <f>all!K391</f>
        <v>914.572252741174</v>
      </c>
      <c r="L178" s="54">
        <f>all!L391</f>
        <v>740605.78650770604</v>
      </c>
      <c r="M178" s="54">
        <f>all!M391</f>
        <v>0.61170864168069705</v>
      </c>
      <c r="N178" s="54">
        <f>all!N391</f>
        <v>0.73568990422580305</v>
      </c>
      <c r="O178" s="54">
        <f>all!O391</f>
        <v>0.423558322882859</v>
      </c>
      <c r="P178" s="54">
        <f>all!P391</f>
        <v>3.2659823327048398</v>
      </c>
      <c r="Q178" s="54">
        <f>all!Q391</f>
        <v>5.2076714098456698</v>
      </c>
      <c r="R178" s="54">
        <f>all!R391</f>
        <v>3337.1145350134102</v>
      </c>
      <c r="S178" s="54">
        <f>all!S391</f>
        <v>4.4237098141186886</v>
      </c>
      <c r="T178" s="54">
        <f>all!T391</f>
        <v>0.97107466358280004</v>
      </c>
      <c r="U178" s="54">
        <f>all!U391</f>
        <v>0.55139956461748696</v>
      </c>
      <c r="V178" s="54">
        <f>all!V391</f>
        <v>0.129392364009941</v>
      </c>
      <c r="W178" s="54">
        <f>all!W391</f>
        <v>1.7034132357043E-2</v>
      </c>
      <c r="X178" s="54">
        <f>all!X391</f>
        <v>7.6050695194098102E-3</v>
      </c>
      <c r="Y178" s="54">
        <f>all!Y391</f>
        <v>13.7768382037851</v>
      </c>
      <c r="Z178" s="54">
        <f>all!Z391</f>
        <v>1.1632940571601901E-2</v>
      </c>
      <c r="AA178" s="54">
        <f>all!AA391</f>
        <v>156.89420096279375</v>
      </c>
      <c r="AB178" s="54">
        <f>all!AB391</f>
        <v>0.23706327129598803</v>
      </c>
      <c r="AC178" s="54">
        <f>all!AC391</f>
        <v>8.443839144750806E-4</v>
      </c>
      <c r="AD178" s="54">
        <f>all!AD391</f>
        <v>108.24463711539977</v>
      </c>
      <c r="AE178" s="54">
        <f>all!AE391</f>
        <v>5.5201849705401669E-4</v>
      </c>
      <c r="AF178" s="54">
        <f>all!AF391</f>
        <v>4.0023665550923966E-2</v>
      </c>
      <c r="AG178" s="54">
        <f>all!AG391</f>
        <v>0.11358578001819841</v>
      </c>
      <c r="AH178" s="54">
        <f>all!AH391</f>
        <v>0.37800192851324149</v>
      </c>
      <c r="AI178" s="54">
        <f>all!AI391</f>
        <v>2.5372887894436238E-4</v>
      </c>
      <c r="AJ178" s="54">
        <f>all!AJ391</f>
        <v>7.1235130174414782E-2</v>
      </c>
      <c r="AK178" s="54">
        <f>all!AK391</f>
        <v>1.6587600973088051E-4</v>
      </c>
      <c r="AL178" s="54">
        <f>all!AL391</f>
        <v>1.2026709198733478E-2</v>
      </c>
      <c r="AM178" s="54">
        <f>all!AM391</f>
        <v>0.11358578001819841</v>
      </c>
      <c r="AN178" s="54">
        <f>all!AN391</f>
        <v>0</v>
      </c>
      <c r="AO178" s="54">
        <f>all!AO391</f>
        <v>0</v>
      </c>
      <c r="AP178" s="54">
        <f>all!AP391</f>
        <v>0.338075198321654</v>
      </c>
      <c r="AQ178" s="54">
        <f>all!AQ391</f>
        <v>9.4939540225409598</v>
      </c>
      <c r="AR178" s="54">
        <f>all!AR391</f>
        <v>2.5495255385910999E-2</v>
      </c>
      <c r="AS178" s="54">
        <f>all!AS391</f>
        <v>0.29222187102080899</v>
      </c>
      <c r="AT178" s="54">
        <f>all!AT391</f>
        <v>0.214542389868564</v>
      </c>
      <c r="AU178" s="54">
        <f>all!AU391</f>
        <v>3.9132371792871199</v>
      </c>
      <c r="AV178" s="54">
        <f>all!AV391</f>
        <v>5.8873371371502302E-2</v>
      </c>
      <c r="AW178" s="54">
        <f>all!AW391</f>
        <v>0.73568990422580305</v>
      </c>
      <c r="AX178" s="54">
        <f>all!AX391</f>
        <v>0.38518572735767098</v>
      </c>
      <c r="AY178" s="54">
        <f>all!AY391</f>
        <v>1.3297219409009899</v>
      </c>
      <c r="AZ178" s="54">
        <f>all!AZ391</f>
        <v>2.7605821159851399E-2</v>
      </c>
      <c r="BA178" s="54">
        <f>all!BA391</f>
        <v>9.97033457434819E-2</v>
      </c>
      <c r="BB178" s="54">
        <f>all!BB391</f>
        <v>8.1379174800462802E-3</v>
      </c>
      <c r="BC178" s="54">
        <f>all!BC391</f>
        <v>0.13529774954195001</v>
      </c>
      <c r="BD178" s="54">
        <f>all!BD391</f>
        <v>2.35298159043003E-2</v>
      </c>
      <c r="BE178" s="54">
        <f>all!BE391</f>
        <v>0.129392364009941</v>
      </c>
      <c r="BF178" s="54">
        <f>all!BF391</f>
        <v>1.4497340343073799E-2</v>
      </c>
      <c r="BG178" s="54">
        <f>all!BG391</f>
        <v>7.6050695194098102E-3</v>
      </c>
      <c r="BH178" s="54">
        <f>all!BH391</f>
        <v>0.48440117600132698</v>
      </c>
      <c r="BI178" s="54">
        <f>all!BI391</f>
        <v>1.1632940571601901E-2</v>
      </c>
      <c r="BJ178" s="54">
        <f>all!BJ391</f>
        <v>0</v>
      </c>
      <c r="BK178" s="54">
        <f>all!BK391</f>
        <v>300.54309206770898</v>
      </c>
      <c r="BL178" s="54">
        <f>all!BL391</f>
        <v>1379.4338365245101</v>
      </c>
      <c r="BM178" s="54">
        <f>all!BM391</f>
        <v>2.7777756911071099</v>
      </c>
      <c r="BN178" s="54">
        <f>all!BN391</f>
        <v>0.232695249583877</v>
      </c>
      <c r="BO178" s="54">
        <f>all!BO391</f>
        <v>210.88807789281299</v>
      </c>
      <c r="BP178" s="54">
        <f>all!BP391</f>
        <v>53353.963288471699</v>
      </c>
      <c r="BQ178" s="54">
        <f>all!BQ391</f>
        <v>0.23811420724123</v>
      </c>
      <c r="BR178" s="54">
        <f>all!BR391</f>
        <v>0.45097012639214501</v>
      </c>
      <c r="BS178" s="54">
        <f>all!BS391</f>
        <v>9.1517811782065903E-2</v>
      </c>
      <c r="BT178" s="54">
        <f>all!BT391</f>
        <v>3.1078908460388099</v>
      </c>
      <c r="BU178" s="54">
        <f>all!BU391</f>
        <v>0.32206079230714102</v>
      </c>
      <c r="BV178" s="54">
        <f>all!BV391</f>
        <v>339.92946432180997</v>
      </c>
      <c r="BW178" s="54">
        <f>all!BW391</f>
        <v>0.88156739996412303</v>
      </c>
      <c r="BX178" s="54">
        <f>all!BX391</f>
        <v>0.72668234955580402</v>
      </c>
      <c r="BY178" s="54">
        <f>all!BY391</f>
        <v>0.11679644059147901</v>
      </c>
      <c r="BZ178" s="54">
        <f>all!BZ391</f>
        <v>0.152315350397735</v>
      </c>
      <c r="CA178" s="54">
        <f>all!CA391</f>
        <v>1.8670700153149498E-2</v>
      </c>
      <c r="CB178" s="54">
        <f>all!CB391</f>
        <v>1.6899179240321499E-4</v>
      </c>
      <c r="CC178" s="54">
        <f>all!CC391</f>
        <v>0.70548032282379403</v>
      </c>
      <c r="CD178" s="54">
        <f>all!CD391</f>
        <v>5.8776700546922696E-3</v>
      </c>
      <c r="CE178" s="54">
        <f>all!CE391</f>
        <v>0</v>
      </c>
      <c r="CF178" s="54">
        <f>all!CF391</f>
        <v>5316.9892441316697</v>
      </c>
      <c r="CG178" s="54">
        <f>all!CG391</f>
        <v>5492.4296455229496</v>
      </c>
      <c r="CH178" s="54">
        <f>all!CH391</f>
        <v>45.847916957662399</v>
      </c>
      <c r="CI178" s="54">
        <f>all!CI391</f>
        <v>0.29222187102080899</v>
      </c>
      <c r="CJ178" s="54">
        <f>all!CJ391</f>
        <v>914.572252741174</v>
      </c>
      <c r="CK178" s="54">
        <f>all!CK391</f>
        <v>740605.78650770604</v>
      </c>
      <c r="CL178" s="54">
        <f>all!CL391</f>
        <v>0.61170864168069705</v>
      </c>
      <c r="CM178" s="54">
        <f>all!CM391</f>
        <v>0.73568990422580305</v>
      </c>
      <c r="CN178" s="54">
        <f>all!CN391</f>
        <v>0.423558322882859</v>
      </c>
      <c r="CO178" s="54">
        <f>all!CO391</f>
        <v>3.2659823327048398</v>
      </c>
      <c r="CP178" s="54">
        <f>all!CP391</f>
        <v>5.2076714098456698</v>
      </c>
      <c r="CQ178" s="54">
        <f>all!CQ391</f>
        <v>3337.1145350134102</v>
      </c>
      <c r="CR178" s="54">
        <f>all!CR391</f>
        <v>4.4237098141186886</v>
      </c>
      <c r="CS178" s="54">
        <f>all!CS391</f>
        <v>0.97107466358280004</v>
      </c>
      <c r="CT178" s="54">
        <f>all!CT391</f>
        <v>0.55139956461748696</v>
      </c>
      <c r="CU178" s="54">
        <f>all!CU391</f>
        <v>0.129392364009941</v>
      </c>
      <c r="CV178" s="54">
        <f>all!CV391</f>
        <v>1.7034132357043E-2</v>
      </c>
      <c r="CW178" s="54">
        <f>all!CW391</f>
        <v>7.6050695194098102E-3</v>
      </c>
      <c r="CX178" s="54">
        <f>all!CX391</f>
        <v>13.7768382037851</v>
      </c>
      <c r="CY178" s="54">
        <f>all!CY391</f>
        <v>1.1632940571601901E-2</v>
      </c>
      <c r="CZ178" s="54">
        <f>all!CZ391</f>
        <v>0</v>
      </c>
      <c r="DA178" s="54">
        <f>all!DA391</f>
        <v>96.78154468375223</v>
      </c>
      <c r="DB178" s="54">
        <f>all!DB391</f>
        <v>98.35132322540872</v>
      </c>
      <c r="DC178" s="54">
        <f>all!DC391</f>
        <v>0.77796415191542967</v>
      </c>
      <c r="DD178" s="54">
        <f>all!DD391</f>
        <v>4.9787858774718967E-3</v>
      </c>
      <c r="DE178" s="54">
        <f>all!DE391</f>
        <v>14.392286733093728</v>
      </c>
      <c r="DF178" s="54">
        <f>all!DF391</f>
        <v>11325.979301234225</v>
      </c>
      <c r="DG178" s="54">
        <f>all!DG391</f>
        <v>8.7734125278702453E-3</v>
      </c>
      <c r="DH178" s="54">
        <f>all!DH391</f>
        <v>1.0132074152675983E-2</v>
      </c>
      <c r="DI178" s="54">
        <f>all!DI391</f>
        <v>5.6533539444280287E-3</v>
      </c>
      <c r="DJ178" s="54">
        <f>all!DJ391</f>
        <v>4.1362491548946813E-2</v>
      </c>
      <c r="DK178" s="54">
        <f>all!DK391</f>
        <v>4.8278096879763172E-2</v>
      </c>
      <c r="DL178" s="54">
        <f>all!DL391</f>
        <v>29.68672580987101</v>
      </c>
      <c r="DM178" s="54">
        <f>all!DM391</f>
        <v>3.8528016636056095E-2</v>
      </c>
      <c r="DN178" s="54">
        <f>all!DN391</f>
        <v>8.1802262958706098E-3</v>
      </c>
      <c r="DO178" s="54">
        <f>all!DO391</f>
        <v>4.5285772389741042E-3</v>
      </c>
      <c r="DP178" s="54">
        <f>all!DP391</f>
        <v>1.0140467398898198E-3</v>
      </c>
      <c r="DQ178" s="54">
        <f>all!DQ391</f>
        <v>8.6482361380868985E-5</v>
      </c>
      <c r="DR178" s="54">
        <f>all!DR391</f>
        <v>3.7209838178607598E-5</v>
      </c>
      <c r="DS178" s="54">
        <f>all!DS391</f>
        <v>6.6490531871549713E-2</v>
      </c>
      <c r="DT178" s="54">
        <f>all!DT391</f>
        <v>5.566522834154049E-5</v>
      </c>
      <c r="DU178" s="54">
        <f>all!DU391</f>
        <v>0</v>
      </c>
      <c r="DV178" s="54">
        <f>all!DV391</f>
        <v>0.83668670643300547</v>
      </c>
      <c r="DW178" s="54">
        <f>all!DW391</f>
        <v>0.85025760822155982</v>
      </c>
      <c r="DX178" s="54">
        <f>all!DX391</f>
        <v>6.7255825076569884E-3</v>
      </c>
      <c r="DY178" s="54">
        <f>all!DY391</f>
        <v>4.3042131343006572E-5</v>
      </c>
      <c r="DZ178" s="54">
        <f>all!DZ391</f>
        <v>0.12442284346773014</v>
      </c>
      <c r="EA178" s="54">
        <f>all!EA391</f>
        <v>97.914290887206164</v>
      </c>
      <c r="EB178" s="54">
        <f>all!EB391</f>
        <v>7.5847080722965266E-5</v>
      </c>
      <c r="EC178" s="54">
        <f>all!EC391</f>
        <v>8.7592854400479943E-5</v>
      </c>
      <c r="ED178" s="54">
        <f>all!ED391</f>
        <v>4.8873843742831053E-5</v>
      </c>
      <c r="EE178" s="54">
        <f>all!EE391</f>
        <v>3.5758312121423767E-4</v>
      </c>
      <c r="EF178" s="54">
        <f>all!EF391</f>
        <v>4.1736926191015763E-4</v>
      </c>
      <c r="EG178" s="54">
        <f>all!EG391</f>
        <v>0.25664488951694303</v>
      </c>
      <c r="EH178" s="54">
        <f>all!EH391</f>
        <v>3.3307878531959001E-4</v>
      </c>
      <c r="EI178" s="54">
        <f>all!EI391</f>
        <v>7.0718922907599244E-5</v>
      </c>
      <c r="EJ178" s="54">
        <f>all!EJ391</f>
        <v>3.915002996992688E-5</v>
      </c>
      <c r="EK178" s="54">
        <f>all!EK391</f>
        <v>8.7665414903217253E-6</v>
      </c>
      <c r="EL178" s="54">
        <f>all!EL391</f>
        <v>7.476491757261222E-7</v>
      </c>
      <c r="EM178" s="54">
        <f>all!EM391</f>
        <v>3.2168299291250029E-7</v>
      </c>
      <c r="EN178" s="54">
        <f>all!EN391</f>
        <v>5.7481769176520722E-4</v>
      </c>
      <c r="EO178" s="54">
        <f>all!EO391</f>
        <v>4.8123179595978952E-7</v>
      </c>
      <c r="EP178" s="54">
        <f>all!EP391</f>
        <v>0</v>
      </c>
      <c r="EQ178" s="54">
        <f>all!EQ391</f>
        <v>1.7005152164431196</v>
      </c>
      <c r="EV178" s="13"/>
      <c r="EW178" s="13"/>
      <c r="EX178" s="13"/>
      <c r="EY178" s="13"/>
      <c r="EZ178" s="13"/>
      <c r="FA178" s="13"/>
      <c r="FB178" s="13"/>
      <c r="FC178" s="13"/>
    </row>
    <row r="179" spans="1:159" s="9" customFormat="1">
      <c r="A179" s="8" t="str">
        <f>all!A392</f>
        <v>LEM 89-17.d</v>
      </c>
      <c r="B179" s="8" t="str">
        <f>all!B392</f>
        <v>Fakos</v>
      </c>
      <c r="C179" s="8" t="str">
        <f>all!C392</f>
        <v>epithermal</v>
      </c>
      <c r="D179" s="8" t="str">
        <f>all!D392</f>
        <v>epithermal IS</v>
      </c>
      <c r="E179" s="8" t="str">
        <f>all!E392</f>
        <v>sphalerite</v>
      </c>
      <c r="F179" s="8" t="str">
        <f>all!F392</f>
        <v>subhedral, inclusions</v>
      </c>
      <c r="G179" s="8">
        <f>all!G392</f>
        <v>4303.7387691181902</v>
      </c>
      <c r="H179" s="8">
        <f>all!H392</f>
        <v>5303.4817140484101</v>
      </c>
      <c r="I179" s="8">
        <f>all!I392</f>
        <v>62.328053053865702</v>
      </c>
      <c r="J179" s="8">
        <f>all!J392</f>
        <v>0.20090175015480699</v>
      </c>
      <c r="K179" s="8">
        <f>all!K392</f>
        <v>2037.5818264100701</v>
      </c>
      <c r="L179" s="8">
        <f>all!L392</f>
        <v>683924.53260564897</v>
      </c>
      <c r="M179" s="8">
        <f>all!M392</f>
        <v>1.20014905804891</v>
      </c>
      <c r="N179" s="8">
        <f>all!N392</f>
        <v>0.40432150785057802</v>
      </c>
      <c r="O179" s="8">
        <f>all!O392</f>
        <v>0.95522999552368903</v>
      </c>
      <c r="P179" s="8">
        <f>all!P392</f>
        <v>4.7994760901486302</v>
      </c>
      <c r="Q179" s="8">
        <f>all!Q392</f>
        <v>5.2153406785168999</v>
      </c>
      <c r="R179" s="8">
        <f>all!R392</f>
        <v>3321.9714656301899</v>
      </c>
      <c r="S179" s="8">
        <f>all!S392</f>
        <v>2.4040131132650462</v>
      </c>
      <c r="T179" s="8">
        <f>all!T392</f>
        <v>0.70377902578338802</v>
      </c>
      <c r="U179" s="8">
        <f>all!U392</f>
        <v>0.20211706065903201</v>
      </c>
      <c r="V179" s="8">
        <f>all!V392</f>
        <v>0.189675356913313</v>
      </c>
      <c r="W179" s="8">
        <f>all!W392</f>
        <v>1.3193541247354701E-2</v>
      </c>
      <c r="X179" s="8">
        <f>all!X392</f>
        <v>1.0056412846143101E-2</v>
      </c>
      <c r="Y179" s="8">
        <f>all!Y392</f>
        <v>5.4138404232293702</v>
      </c>
      <c r="Z179" s="8">
        <f>all!Z392</f>
        <v>8.6850016911956297E-3</v>
      </c>
      <c r="AA179" s="8">
        <f>all!AA392</f>
        <v>310.24146382915109</v>
      </c>
      <c r="AB179" s="8">
        <f>all!AB392</f>
        <v>0.88651968195356046</v>
      </c>
      <c r="AC179" s="8">
        <f>all!AC392</f>
        <v>1.6042219593194074E-3</v>
      </c>
      <c r="AD179" s="8">
        <f>all!AD392</f>
        <v>65.249262843442622</v>
      </c>
      <c r="AE179" s="8">
        <f>all!AE392</f>
        <v>1.8575377292233566E-3</v>
      </c>
      <c r="AF179" s="8">
        <f>all!AF392</f>
        <v>3.733339826416026E-2</v>
      </c>
      <c r="AG179" s="8">
        <f>all!AG392</f>
        <v>8.3675655230392831E-2</v>
      </c>
      <c r="AH179" s="8">
        <f>all!AH392</f>
        <v>0.96333476253552652</v>
      </c>
      <c r="AI179" s="8">
        <f>all!AI392</f>
        <v>1.3934338176245937E-4</v>
      </c>
      <c r="AJ179" s="8">
        <f>all!AJ392</f>
        <v>7.7003465614444669E-2</v>
      </c>
      <c r="AK179" s="8">
        <f>all!AK392</f>
        <v>1.613464941292496E-4</v>
      </c>
      <c r="AL179" s="8">
        <f>all!AL392</f>
        <v>3.2427943880158844E-3</v>
      </c>
      <c r="AM179" s="8">
        <f>all!AM392</f>
        <v>8.3675655230392831E-2</v>
      </c>
      <c r="AN179" s="8">
        <f>all!AN392</f>
        <v>0</v>
      </c>
      <c r="AO179" s="8">
        <f>all!AO392</f>
        <v>0</v>
      </c>
      <c r="AP179" s="8">
        <f>all!AP392</f>
        <v>0.131304006724384</v>
      </c>
      <c r="AQ179" s="8">
        <f>all!AQ392</f>
        <v>8.5191351180334802</v>
      </c>
      <c r="AR179" s="8">
        <f>all!AR392</f>
        <v>2.3593456484167101E-2</v>
      </c>
      <c r="AS179" s="8">
        <f>all!AS392</f>
        <v>0.20090175015480699</v>
      </c>
      <c r="AT179" s="8">
        <f>all!AT392</f>
        <v>0.15251221953372501</v>
      </c>
      <c r="AU179" s="8">
        <f>all!AU392</f>
        <v>3.8113469762610901</v>
      </c>
      <c r="AV179" s="8">
        <f>all!AV392</f>
        <v>7.7815660038681803E-2</v>
      </c>
      <c r="AW179" s="8">
        <f>all!AW392</f>
        <v>0.40432150785057802</v>
      </c>
      <c r="AX179" s="8">
        <f>all!AX392</f>
        <v>0.35650771342642901</v>
      </c>
      <c r="AY179" s="8">
        <f>all!AY392</f>
        <v>1.2228837494693301</v>
      </c>
      <c r="AZ179" s="8">
        <f>all!AZ392</f>
        <v>1.8302476094950702E-2</v>
      </c>
      <c r="BA179" s="8">
        <f>all!BA392</f>
        <v>0.23657987399074901</v>
      </c>
      <c r="BB179" s="8">
        <f>all!BB392</f>
        <v>4.3841005383767296E-3</v>
      </c>
      <c r="BC179" s="8">
        <f>all!BC392</f>
        <v>0.116660899949468</v>
      </c>
      <c r="BD179" s="8">
        <f>all!BD392</f>
        <v>3.2091832542071902E-2</v>
      </c>
      <c r="BE179" s="8">
        <f>all!BE392</f>
        <v>0.189675356913313</v>
      </c>
      <c r="BF179" s="8">
        <f>all!BF392</f>
        <v>3.3665267529122702E-4</v>
      </c>
      <c r="BG179" s="8">
        <f>all!BG392</f>
        <v>9.6527508814962006E-3</v>
      </c>
      <c r="BH179" s="8">
        <f>all!BH392</f>
        <v>0.26345457989943299</v>
      </c>
      <c r="BI179" s="8">
        <f>all!BI392</f>
        <v>7.3324642836270397E-3</v>
      </c>
      <c r="BJ179" s="8">
        <f>all!BJ392</f>
        <v>0</v>
      </c>
      <c r="BK179" s="8">
        <f>all!BK392</f>
        <v>239.89257877292201</v>
      </c>
      <c r="BL179" s="8">
        <f>all!BL392</f>
        <v>325.55338079385598</v>
      </c>
      <c r="BM179" s="8">
        <f>all!BM392</f>
        <v>1.69579583029056</v>
      </c>
      <c r="BN179" s="8">
        <f>all!BN392</f>
        <v>0.149944106562487</v>
      </c>
      <c r="BO179" s="8">
        <f>all!BO392</f>
        <v>485.04300578504399</v>
      </c>
      <c r="BP179" s="8">
        <f>all!BP392</f>
        <v>23736.208608200301</v>
      </c>
      <c r="BQ179" s="8">
        <f>all!BQ392</f>
        <v>0.55321567943764804</v>
      </c>
      <c r="BR179" s="8">
        <f>all!BR392</f>
        <v>0.28527138774676902</v>
      </c>
      <c r="BS179" s="8">
        <f>all!BS392</f>
        <v>0.62623181034949305</v>
      </c>
      <c r="BT179" s="8">
        <f>all!BT392</f>
        <v>1.09638859089352</v>
      </c>
      <c r="BU179" s="8">
        <f>all!BU392</f>
        <v>0.528974290197324</v>
      </c>
      <c r="BV179" s="8">
        <f>all!BV392</f>
        <v>126.815919343283</v>
      </c>
      <c r="BW179" s="8">
        <f>all!BW392</f>
        <v>0.35419910979744901</v>
      </c>
      <c r="BX179" s="8">
        <f>all!BX392</f>
        <v>0.48921166542392602</v>
      </c>
      <c r="BY179" s="8">
        <f>all!BY392</f>
        <v>0.14697828827717699</v>
      </c>
      <c r="BZ179" s="8">
        <f>all!BZ392</f>
        <v>0.10405819567893</v>
      </c>
      <c r="CA179" s="8">
        <f>all!CA392</f>
        <v>1.3458851002436E-2</v>
      </c>
      <c r="CB179" s="8">
        <f>all!CB392</f>
        <v>9.0699044602083403E-3</v>
      </c>
      <c r="CC179" s="8">
        <f>all!CC392</f>
        <v>1.99446066306235</v>
      </c>
      <c r="CD179" s="8">
        <f>all!CD392</f>
        <v>1.46640143058736E-2</v>
      </c>
      <c r="CE179" s="8">
        <f>all!CE392</f>
        <v>0</v>
      </c>
      <c r="CF179" s="8">
        <f>all!CF392</f>
        <v>4303.7387691181902</v>
      </c>
      <c r="CG179" s="8">
        <f>all!CG392</f>
        <v>5303.4817140484101</v>
      </c>
      <c r="CH179" s="8">
        <f>all!CH392</f>
        <v>62.328053053865702</v>
      </c>
      <c r="CI179" s="8">
        <f>all!CI392</f>
        <v>0.20090175015480699</v>
      </c>
      <c r="CJ179" s="8">
        <f>all!CJ392</f>
        <v>2037.5818264100701</v>
      </c>
      <c r="CK179" s="8">
        <f>all!CK392</f>
        <v>683924.53260564897</v>
      </c>
      <c r="CL179" s="8">
        <f>all!CL392</f>
        <v>1.20014905804891</v>
      </c>
      <c r="CM179" s="8">
        <f>all!CM392</f>
        <v>0.40432150785057802</v>
      </c>
      <c r="CN179" s="8">
        <f>all!CN392</f>
        <v>0.95522999552368903</v>
      </c>
      <c r="CO179" s="8">
        <f>all!CO392</f>
        <v>4.7994760901486302</v>
      </c>
      <c r="CP179" s="8">
        <f>all!CP392</f>
        <v>5.2153406785168999</v>
      </c>
      <c r="CQ179" s="8">
        <f>all!CQ392</f>
        <v>3321.9714656301899</v>
      </c>
      <c r="CR179" s="8">
        <f>all!CR392</f>
        <v>2.4040131132650462</v>
      </c>
      <c r="CS179" s="8">
        <f>all!CS392</f>
        <v>0.70377902578338802</v>
      </c>
      <c r="CT179" s="8">
        <f>all!CT392</f>
        <v>0.20211706065903201</v>
      </c>
      <c r="CU179" s="8">
        <f>all!CU392</f>
        <v>0.189675356913313</v>
      </c>
      <c r="CV179" s="8">
        <f>all!CV392</f>
        <v>1.3193541247354701E-2</v>
      </c>
      <c r="CW179" s="8">
        <f>all!CW392</f>
        <v>1.0056412846143101E-2</v>
      </c>
      <c r="CX179" s="8">
        <f>all!CX392</f>
        <v>5.4138404232293702</v>
      </c>
      <c r="CY179" s="8">
        <f>all!CY392</f>
        <v>8.6850016911956297E-3</v>
      </c>
      <c r="CZ179" s="8">
        <f>all!CZ392</f>
        <v>0</v>
      </c>
      <c r="DA179" s="8">
        <f>all!DA392</f>
        <v>78.338034339701252</v>
      </c>
      <c r="DB179" s="8">
        <f>all!DB392</f>
        <v>94.967888155580809</v>
      </c>
      <c r="DC179" s="8">
        <f>all!DC392</f>
        <v>1.057605102961755</v>
      </c>
      <c r="DD179" s="8">
        <f>all!DD392</f>
        <v>3.4229018962065069E-3</v>
      </c>
      <c r="DE179" s="8">
        <f>all!DE392</f>
        <v>32.064674824695025</v>
      </c>
      <c r="DF179" s="8">
        <f>all!DF392</f>
        <v>10459.160920716455</v>
      </c>
      <c r="DG179" s="8">
        <f>all!DG392</f>
        <v>1.7213101244193594E-2</v>
      </c>
      <c r="DH179" s="8">
        <f>all!DH392</f>
        <v>5.5683997775868065E-3</v>
      </c>
      <c r="DI179" s="8">
        <f>all!DI392</f>
        <v>1.2749727655625201E-2</v>
      </c>
      <c r="DJ179" s="8">
        <f>all!DJ392</f>
        <v>6.0783638426401096E-2</v>
      </c>
      <c r="DK179" s="8">
        <f>all!DK392</f>
        <v>4.8349195393238224E-2</v>
      </c>
      <c r="DL179" s="8">
        <f>all!DL392</f>
        <v>29.552014176817124</v>
      </c>
      <c r="DM179" s="8">
        <f>all!DM392</f>
        <v>2.0937597878947955E-2</v>
      </c>
      <c r="DN179" s="8">
        <f>all!DN392</f>
        <v>5.9285572048133105E-3</v>
      </c>
      <c r="DO179" s="8">
        <f>all!DO392</f>
        <v>1.659962718947372E-3</v>
      </c>
      <c r="DP179" s="8">
        <f>all!DP392</f>
        <v>1.4864839883488481E-3</v>
      </c>
      <c r="DQ179" s="8">
        <f>all!DQ392</f>
        <v>6.6983664217882172E-5</v>
      </c>
      <c r="DR179" s="8">
        <f>all!DR392</f>
        <v>4.9203691525399094E-5</v>
      </c>
      <c r="DS179" s="8">
        <f>all!DS392</f>
        <v>2.6128573471184222E-2</v>
      </c>
      <c r="DT179" s="8">
        <f>all!DT392</f>
        <v>4.1558933385017433E-5</v>
      </c>
      <c r="DU179" s="8">
        <f>all!DU392</f>
        <v>0</v>
      </c>
      <c r="DV179" s="8">
        <f>all!DV392</f>
        <v>0.73237917700709021</v>
      </c>
      <c r="DW179" s="8">
        <f>all!DW392</f>
        <v>0.88785102097254009</v>
      </c>
      <c r="DX179" s="8">
        <f>all!DX392</f>
        <v>9.8875081744689963E-3</v>
      </c>
      <c r="DY179" s="8">
        <f>all!DY392</f>
        <v>3.2000574112558084E-5</v>
      </c>
      <c r="DZ179" s="8">
        <f>all!DZ392</f>
        <v>0.29977137359966671</v>
      </c>
      <c r="EA179" s="8">
        <f>all!EA392</f>
        <v>97.782280751164535</v>
      </c>
      <c r="EB179" s="8">
        <f>all!EB392</f>
        <v>1.6092460104750566E-4</v>
      </c>
      <c r="EC179" s="8">
        <f>all!EC392</f>
        <v>5.2058748738461668E-5</v>
      </c>
      <c r="ED179" s="8">
        <f>all!ED392</f>
        <v>1.1919669833685198E-4</v>
      </c>
      <c r="EE179" s="8">
        <f>all!EE392</f>
        <v>5.6826382563014341E-4</v>
      </c>
      <c r="EF179" s="8">
        <f>all!EF392</f>
        <v>4.5201471072793125E-4</v>
      </c>
      <c r="EG179" s="8">
        <f>all!EG392</f>
        <v>0.27628060882746075</v>
      </c>
      <c r="EH179" s="8">
        <f>all!EH392</f>
        <v>1.9574477241277914E-4</v>
      </c>
      <c r="EI179" s="8">
        <f>all!EI392</f>
        <v>5.5425846245674201E-5</v>
      </c>
      <c r="EJ179" s="8">
        <f>all!EJ392</f>
        <v>1.5518925643364109E-5</v>
      </c>
      <c r="EK179" s="8">
        <f>all!EK392</f>
        <v>1.3897079869278964E-5</v>
      </c>
      <c r="EL179" s="8">
        <f>all!EL392</f>
        <v>6.2622762092908171E-7</v>
      </c>
      <c r="EM179" s="8">
        <f>all!EM392</f>
        <v>4.600033611874764E-7</v>
      </c>
      <c r="EN179" s="8">
        <f>all!EN392</f>
        <v>2.4427499740693862E-4</v>
      </c>
      <c r="EO179" s="8">
        <f>all!EO392</f>
        <v>3.8853282044104488E-7</v>
      </c>
      <c r="EP179" s="8">
        <f>all!EP392</f>
        <v>0</v>
      </c>
      <c r="EQ179" s="8">
        <f>all!EQ392</f>
        <v>1.7757020419450802</v>
      </c>
    </row>
    <row r="180" spans="1:159" s="3" customFormat="1">
      <c r="A180" s="33" t="str">
        <f>all!A160</f>
        <v>LM-JB-7a-01</v>
      </c>
      <c r="B180" s="33" t="str">
        <f>all!B160</f>
        <v>Fakos</v>
      </c>
      <c r="C180" s="33" t="str">
        <f>all!C160</f>
        <v>epithermal</v>
      </c>
      <c r="D180" s="33" t="str">
        <f>all!D160</f>
        <v>epithermal IS</v>
      </c>
      <c r="E180" s="33" t="str">
        <f>all!E160</f>
        <v xml:space="preserve">spahlerite </v>
      </c>
      <c r="F180" s="33" t="str">
        <f>all!F160</f>
        <v xml:space="preserve">anhedral </v>
      </c>
      <c r="G180" s="33">
        <f>all!G160</f>
        <v>2978.4143856600699</v>
      </c>
      <c r="H180" s="33">
        <f>all!H160</f>
        <v>5903.2106924010404</v>
      </c>
      <c r="I180" s="33">
        <f>all!I160</f>
        <v>4.7877646811094401</v>
      </c>
      <c r="J180" s="33">
        <f>all!J160</f>
        <v>0.34517775645390603</v>
      </c>
      <c r="K180" s="33">
        <f>all!K160</f>
        <v>7546.3894183963002</v>
      </c>
      <c r="L180" s="33">
        <f>all!L160</f>
        <v>597328.22404830996</v>
      </c>
      <c r="M180" s="33">
        <f>all!M160</f>
        <v>1.49530216530418</v>
      </c>
      <c r="N180" s="33">
        <f>all!N160</f>
        <v>1.15143301980443</v>
      </c>
      <c r="O180" s="33">
        <f>all!O160</f>
        <v>0.410452910380046</v>
      </c>
      <c r="P180" s="33">
        <f>all!P160</f>
        <v>2.87891072632309</v>
      </c>
      <c r="Q180" s="33">
        <f>all!Q160</f>
        <v>9.1136503290356305</v>
      </c>
      <c r="R180" s="33">
        <f>all!R160</f>
        <v>3839.0712856141299</v>
      </c>
      <c r="S180" s="33">
        <f>all!S160</f>
        <v>0.66786308561362961</v>
      </c>
      <c r="T180" s="33">
        <f>all!T160</f>
        <v>0.182201666405129</v>
      </c>
      <c r="U180" s="33">
        <f>all!U160</f>
        <v>0.89753236174569895</v>
      </c>
      <c r="V180" s="33">
        <f>all!V160</f>
        <v>0.550534543357735</v>
      </c>
      <c r="W180" s="33">
        <f>all!W160</f>
        <v>3.3571098300164401E-2</v>
      </c>
      <c r="X180" s="33">
        <f>all!X160</f>
        <v>2.0895346922087301E-2</v>
      </c>
      <c r="Y180" s="33">
        <f>all!Y160</f>
        <v>8.7079584677474493</v>
      </c>
      <c r="Z180" s="33">
        <f>all!Z160</f>
        <v>2.9999399374647202E-2</v>
      </c>
      <c r="AA180" s="33">
        <f>all!AA160</f>
        <v>13.870432238436498</v>
      </c>
      <c r="AB180" s="33">
        <f>all!AB160</f>
        <v>0.3306068508463843</v>
      </c>
      <c r="AC180" s="33">
        <f>all!AC160</f>
        <v>3.4450554037159255E-3</v>
      </c>
      <c r="AD180" s="33">
        <f>all!AD160</f>
        <v>11.66458943286907</v>
      </c>
      <c r="AE180" s="33">
        <f>all!AE160</f>
        <v>2.3995689689471442E-3</v>
      </c>
      <c r="AF180" s="33">
        <f>all!AF160</f>
        <v>0.10307035398365538</v>
      </c>
      <c r="AG180" s="33">
        <f>all!AG160</f>
        <v>1.9035292952041618</v>
      </c>
      <c r="AH180" s="33">
        <f>all!AH160</f>
        <v>1.0465886307095726</v>
      </c>
      <c r="AI180" s="33">
        <f>all!AI160</f>
        <v>6.265846668073006E-3</v>
      </c>
      <c r="AJ180" s="33">
        <f>all!AJ160</f>
        <v>0.60130581139087591</v>
      </c>
      <c r="AK180" s="33">
        <f>all!AK160</f>
        <v>4.3643220404151837E-3</v>
      </c>
      <c r="AL180" s="33">
        <f>all!AL160</f>
        <v>0.18746375846060151</v>
      </c>
      <c r="AM180" s="33">
        <f>all!AM160</f>
        <v>1.9035292952041618</v>
      </c>
      <c r="AN180" s="33"/>
      <c r="AO180" s="33"/>
      <c r="AP180" s="33">
        <f>all!AP160</f>
        <v>0.27768254424493799</v>
      </c>
      <c r="AQ180" s="33">
        <f>all!AQ160</f>
        <v>11.3744034598332</v>
      </c>
      <c r="AR180" s="33">
        <f>all!AR160</f>
        <v>5.2566011708339397E-2</v>
      </c>
      <c r="AS180" s="33">
        <f>all!AS160</f>
        <v>0.34517775645390603</v>
      </c>
      <c r="AT180" s="33">
        <f>all!AT160</f>
        <v>0.28991599480652902</v>
      </c>
      <c r="AU180" s="33">
        <f>all!AU160</f>
        <v>2.2348026124101299</v>
      </c>
      <c r="AV180" s="33">
        <f>all!AV160</f>
        <v>6.7512716785898694E-2</v>
      </c>
      <c r="AW180" s="33">
        <f>all!AW160</f>
        <v>1.15143301980443</v>
      </c>
      <c r="AX180" s="33">
        <f>all!AX160</f>
        <v>0.410452910380046</v>
      </c>
      <c r="AY180" s="33">
        <f>all!AY160</f>
        <v>2.87891072632309</v>
      </c>
      <c r="AZ180" s="33">
        <f>all!AZ160</f>
        <v>5.7619451050910001E-2</v>
      </c>
      <c r="BA180" s="33">
        <f>all!BA160</f>
        <v>0.28695265665252701</v>
      </c>
      <c r="BB180" s="33">
        <f>all!BB160</f>
        <v>1.16697279842965E-2</v>
      </c>
      <c r="BC180" s="33">
        <f>all!BC160</f>
        <v>0.182201666405129</v>
      </c>
      <c r="BD180" s="33">
        <f>all!BD160</f>
        <v>0.12542097726573101</v>
      </c>
      <c r="BE180" s="33">
        <f>all!BE160</f>
        <v>0.550534543357735</v>
      </c>
      <c r="BF180" s="33">
        <f>all!BF160</f>
        <v>3.3571098300164401E-2</v>
      </c>
      <c r="BG180" s="33">
        <f>all!BG160</f>
        <v>2.0008502642937801E-2</v>
      </c>
      <c r="BH180" s="33">
        <f>all!BH160</f>
        <v>6.11835680210399E-2</v>
      </c>
      <c r="BI180" s="33">
        <f>all!BI160</f>
        <v>2.9999399374647202E-2</v>
      </c>
      <c r="BJ180" s="33"/>
      <c r="BK180" s="33">
        <f>all!BK160</f>
        <v>83.8815501159186</v>
      </c>
      <c r="BL180" s="33">
        <f>all!BL160</f>
        <v>250.85086072676</v>
      </c>
      <c r="BM180" s="33">
        <f>all!BM160</f>
        <v>0.85716923540169798</v>
      </c>
      <c r="BN180" s="33">
        <f>all!BN160</f>
        <v>0.46751529969671102</v>
      </c>
      <c r="BO180" s="33">
        <f>all!BO160</f>
        <v>1108.63769401429</v>
      </c>
      <c r="BP180" s="33">
        <f>all!BP160</f>
        <v>50293.4368935733</v>
      </c>
      <c r="BQ180" s="33">
        <f>all!BQ160</f>
        <v>0.49873846962951901</v>
      </c>
      <c r="BR180" s="33">
        <f>all!BR160</f>
        <v>0.87920209913300695</v>
      </c>
      <c r="BS180" s="33">
        <f>all!BS160</f>
        <v>0.34121503963753003</v>
      </c>
      <c r="BT180" s="33">
        <f>all!BT160</f>
        <v>1.48849932258538</v>
      </c>
      <c r="BU180" s="33">
        <f>all!BU160</f>
        <v>1.8468937897253099</v>
      </c>
      <c r="BV180" s="33">
        <f>all!BV160</f>
        <v>199.73186073481901</v>
      </c>
      <c r="BW180" s="33">
        <f>all!BW160</f>
        <v>0.18173621543151</v>
      </c>
      <c r="BX180" s="33">
        <f>all!BX160</f>
        <v>0.15891099785336299</v>
      </c>
      <c r="BY180" s="33">
        <f>all!BY160</f>
        <v>0.33548956631973698</v>
      </c>
      <c r="BZ180" s="33">
        <f>all!BZ160</f>
        <v>1.0677391890401299E-2</v>
      </c>
      <c r="CA180" s="33">
        <f>all!CA160</f>
        <v>3.5142853237267097E-2</v>
      </c>
      <c r="CB180" s="33">
        <f>all!CB160</f>
        <v>1.2420128423033401E-2</v>
      </c>
      <c r="CC180" s="33">
        <f>all!CC160</f>
        <v>0.69222391083825197</v>
      </c>
      <c r="CD180" s="33">
        <f>all!CD160</f>
        <v>2.9939552958264899E-2</v>
      </c>
      <c r="CE180" s="33"/>
      <c r="CF180" s="33">
        <f>all!CF160</f>
        <v>2978.4143856600699</v>
      </c>
      <c r="CG180" s="33">
        <f>all!CG160</f>
        <v>5903.2106924010404</v>
      </c>
      <c r="CH180" s="33">
        <f>all!CH160</f>
        <v>4.7877646811094401</v>
      </c>
      <c r="CI180" s="33">
        <f>all!CI160</f>
        <v>0.34517775645390603</v>
      </c>
      <c r="CJ180" s="33">
        <f>all!CJ160</f>
        <v>7546.3894183963002</v>
      </c>
      <c r="CK180" s="33">
        <f>all!CK160</f>
        <v>597328.22404830996</v>
      </c>
      <c r="CL180" s="33">
        <f>all!CL160</f>
        <v>1.49530216530418</v>
      </c>
      <c r="CM180" s="33">
        <f>all!CM160</f>
        <v>1.15143301980443</v>
      </c>
      <c r="CN180" s="33">
        <f>all!CN160</f>
        <v>0.410452910380046</v>
      </c>
      <c r="CO180" s="33">
        <f>all!CO160</f>
        <v>2.87891072632309</v>
      </c>
      <c r="CP180" s="33">
        <f>all!CP160</f>
        <v>9.1136503290356305</v>
      </c>
      <c r="CQ180" s="33">
        <f>all!CQ160</f>
        <v>3839.0712856141299</v>
      </c>
      <c r="CR180" s="33">
        <f>all!CR160</f>
        <v>0.66786308561362961</v>
      </c>
      <c r="CS180" s="33">
        <f>all!CS160</f>
        <v>0.182201666405129</v>
      </c>
      <c r="CT180" s="33">
        <f>all!CT160</f>
        <v>0.89753236174569895</v>
      </c>
      <c r="CU180" s="33">
        <f>all!CU160</f>
        <v>0.550534543357735</v>
      </c>
      <c r="CV180" s="33">
        <f>all!CV160</f>
        <v>3.3571098300164401E-2</v>
      </c>
      <c r="CW180" s="33">
        <f>all!CW160</f>
        <v>2.0895346922087301E-2</v>
      </c>
      <c r="CX180" s="33">
        <f>all!CX160</f>
        <v>8.7079584677474493</v>
      </c>
      <c r="CY180" s="33">
        <f>all!CY160</f>
        <v>2.9999399374647202E-2</v>
      </c>
      <c r="CZ180" s="33"/>
      <c r="DA180" s="33">
        <f>all!DA160</f>
        <v>54.214054555524349</v>
      </c>
      <c r="DB180" s="33">
        <f>all!DB160</f>
        <v>105.70705868745708</v>
      </c>
      <c r="DC180" s="33">
        <f>all!DC160</f>
        <v>8.1240534725917482E-2</v>
      </c>
      <c r="DD180" s="33">
        <f>all!DD160</f>
        <v>5.8810318784378833E-3</v>
      </c>
      <c r="DE180" s="33">
        <f>all!DE160</f>
        <v>118.75475117861549</v>
      </c>
      <c r="DF180" s="33">
        <f>all!DF160</f>
        <v>9134.8558502570722</v>
      </c>
      <c r="DG180" s="33">
        <f>all!DG160</f>
        <v>2.1446325678817321E-2</v>
      </c>
      <c r="DH180" s="33">
        <f>all!DH160</f>
        <v>1.5857774683988846E-2</v>
      </c>
      <c r="DI180" s="33">
        <f>all!DI160</f>
        <v>5.4784322595893041E-3</v>
      </c>
      <c r="DJ180" s="33">
        <f>all!DJ160</f>
        <v>3.6460368874405902E-2</v>
      </c>
      <c r="DK180" s="33">
        <f>all!DK160</f>
        <v>8.448875877260982E-2</v>
      </c>
      <c r="DL180" s="33">
        <f>all!DL160</f>
        <v>34.152096197117096</v>
      </c>
      <c r="DM180" s="33">
        <f>all!DM160</f>
        <v>5.816710669177565E-3</v>
      </c>
      <c r="DN180" s="33">
        <f>all!DN160</f>
        <v>1.5348468233942296E-3</v>
      </c>
      <c r="DO180" s="33">
        <f>all!DO160</f>
        <v>7.3713236017222319E-3</v>
      </c>
      <c r="DP180" s="33">
        <f>all!DP160</f>
        <v>4.3145340388537224E-3</v>
      </c>
      <c r="DQ180" s="33">
        <f>all!DQ160</f>
        <v>1.7044060679422164E-4</v>
      </c>
      <c r="DR180" s="33">
        <f>all!DR160</f>
        <v>1.0223607761537905E-4</v>
      </c>
      <c r="DS180" s="33">
        <f>all!DS160</f>
        <v>4.2026826581792714E-2</v>
      </c>
      <c r="DT180" s="33">
        <f>all!DT160</f>
        <v>1.4355127201245974E-4</v>
      </c>
      <c r="DU180" s="33"/>
      <c r="DV180" s="33">
        <f>all!DV160</f>
        <v>0.57375276559446098</v>
      </c>
      <c r="DW180" s="33">
        <f>all!DW160</f>
        <v>1.1187083822086934</v>
      </c>
      <c r="DX180" s="33">
        <f>all!DX160</f>
        <v>8.5977671029252123E-4</v>
      </c>
      <c r="DY180" s="33">
        <f>all!DY160</f>
        <v>6.2239548996415912E-5</v>
      </c>
      <c r="DZ180" s="33">
        <f>all!DZ160</f>
        <v>1.2567934177738</v>
      </c>
      <c r="EA180" s="33">
        <f>all!EA160</f>
        <v>96.675093762336374</v>
      </c>
      <c r="EB180" s="33">
        <f>all!EB160</f>
        <v>2.2696861120133816E-4</v>
      </c>
      <c r="EC180" s="33">
        <f>all!EC160</f>
        <v>1.6782441667029512E-4</v>
      </c>
      <c r="ED180" s="33">
        <f>all!ED160</f>
        <v>5.7978796934327062E-5</v>
      </c>
      <c r="EE180" s="33">
        <f>all!EE160</f>
        <v>3.8586373308160807E-4</v>
      </c>
      <c r="EF180" s="33">
        <f>all!EF160</f>
        <v>8.9415299049033293E-4</v>
      </c>
      <c r="EG180" s="33">
        <f>all!EG160</f>
        <v>0.36143505230503575</v>
      </c>
      <c r="EH180" s="33">
        <f>all!EH160</f>
        <v>6.1558831200965081E-5</v>
      </c>
      <c r="EI180" s="33">
        <f>all!EI160</f>
        <v>1.6243437553345251E-5</v>
      </c>
      <c r="EJ180" s="33">
        <f>all!EJ160</f>
        <v>7.8011455465820545E-5</v>
      </c>
      <c r="EK180" s="33">
        <f>all!EK160</f>
        <v>4.5661145570812405E-5</v>
      </c>
      <c r="EL180" s="33">
        <f>all!EL160</f>
        <v>1.8037900009420708E-6</v>
      </c>
      <c r="EM180" s="33">
        <f>all!EM160</f>
        <v>1.0819746421156851E-6</v>
      </c>
      <c r="EN180" s="33">
        <f>all!EN160</f>
        <v>4.4477411214035987E-4</v>
      </c>
      <c r="EO180" s="33">
        <f>all!EO160</f>
        <v>1.5192174796186466E-6</v>
      </c>
      <c r="EP180" s="33"/>
      <c r="EQ180" s="33">
        <f>all!EQ160</f>
        <v>2.2374167644173868</v>
      </c>
    </row>
    <row r="181" spans="1:159" s="3" customFormat="1">
      <c r="A181" s="33" t="str">
        <f>all!A161</f>
        <v>LM-JB-7a-08</v>
      </c>
      <c r="B181" s="33" t="str">
        <f>all!B161</f>
        <v>Fakos</v>
      </c>
      <c r="C181" s="33" t="str">
        <f>all!C161</f>
        <v>epithermal</v>
      </c>
      <c r="D181" s="33" t="str">
        <f>all!D161</f>
        <v>epithermal IS</v>
      </c>
      <c r="E181" s="33" t="str">
        <f>all!E161</f>
        <v>spahlerite</v>
      </c>
      <c r="F181" s="33" t="str">
        <f>all!F161</f>
        <v xml:space="preserve">anhedral </v>
      </c>
      <c r="G181" s="33">
        <f>all!G161</f>
        <v>3748.33431907156</v>
      </c>
      <c r="H181" s="33">
        <f>all!H161</f>
        <v>5991.9538729954002</v>
      </c>
      <c r="I181" s="33">
        <f>all!I161</f>
        <v>18.498800710059299</v>
      </c>
      <c r="J181" s="33">
        <f>all!J161</f>
        <v>0.46330843995259302</v>
      </c>
      <c r="K181" s="33">
        <f>all!K161</f>
        <v>6439.8210992210697</v>
      </c>
      <c r="L181" s="33">
        <f>all!L161</f>
        <v>597372.35268958297</v>
      </c>
      <c r="M181" s="33">
        <f>all!M161</f>
        <v>2.3272611370118299</v>
      </c>
      <c r="N181" s="33">
        <f>all!N161</f>
        <v>0.707724749872781</v>
      </c>
      <c r="O181" s="33">
        <f>all!O161</f>
        <v>0.46401937598945697</v>
      </c>
      <c r="P181" s="33">
        <f>all!P161</f>
        <v>2.1056336788940602</v>
      </c>
      <c r="Q181" s="33">
        <f>all!Q161</f>
        <v>11.473614557619999</v>
      </c>
      <c r="R181" s="33">
        <f>all!R161</f>
        <v>3668.2735102619699</v>
      </c>
      <c r="S181" s="33">
        <f>all!S161</f>
        <v>2.0769386146007482</v>
      </c>
      <c r="T181" s="33">
        <f>all!T161</f>
        <v>3.05034403149463</v>
      </c>
      <c r="U181" s="33">
        <f>all!U161</f>
        <v>0.86317866371345497</v>
      </c>
      <c r="V181" s="33">
        <f>all!V161</f>
        <v>2.05740710191772</v>
      </c>
      <c r="W181" s="33">
        <f>all!W161</f>
        <v>3.5999622171066503E-2</v>
      </c>
      <c r="X181" s="33">
        <f>all!X161</f>
        <v>1.8848226721202802E-2</v>
      </c>
      <c r="Y181" s="33">
        <f>all!Y161</f>
        <v>6.21207435547249</v>
      </c>
      <c r="Z181" s="33">
        <f>all!Z161</f>
        <v>1.73210023873137E-2</v>
      </c>
      <c r="AA181" s="33">
        <f>all!AA161</f>
        <v>39.927614338197998</v>
      </c>
      <c r="AB181" s="33">
        <f>all!AB161</f>
        <v>0.33895822206943077</v>
      </c>
      <c r="AC181" s="33">
        <f>all!AC161</f>
        <v>2.7882799522602085E-3</v>
      </c>
      <c r="AD181" s="33">
        <f>all!AD161</f>
        <v>39.866440211926864</v>
      </c>
      <c r="AE181" s="33">
        <f>all!AE161</f>
        <v>3.0341276750170524E-3</v>
      </c>
      <c r="AF181" s="33">
        <f>all!AF161</f>
        <v>0.1389517598019481</v>
      </c>
      <c r="AG181" s="33">
        <f>all!AG161</f>
        <v>0.62023558918502564</v>
      </c>
      <c r="AH181" s="33">
        <f>all!AH161</f>
        <v>1.846986030924177</v>
      </c>
      <c r="AI181" s="33">
        <f>all!AI161</f>
        <v>9.3633109836654797E-4</v>
      </c>
      <c r="AJ181" s="33">
        <f>all!AJ161</f>
        <v>0.11382541559837749</v>
      </c>
      <c r="AK181" s="33">
        <f>all!AK161</f>
        <v>1.0188891170092714E-3</v>
      </c>
      <c r="AL181" s="33">
        <f>all!AL161</f>
        <v>4.6661331036669564E-2</v>
      </c>
      <c r="AM181" s="33">
        <f>all!AM161</f>
        <v>0.62023558918502564</v>
      </c>
      <c r="AN181" s="33"/>
      <c r="AO181" s="33"/>
      <c r="AP181" s="33">
        <f>all!AP161</f>
        <v>0.464652862644783</v>
      </c>
      <c r="AQ181" s="33">
        <f>all!AQ161</f>
        <v>14.076172913744999</v>
      </c>
      <c r="AR181" s="33">
        <f>all!AR161</f>
        <v>4.0744219789575098E-2</v>
      </c>
      <c r="AS181" s="33">
        <f>all!AS161</f>
        <v>0.46330843995259302</v>
      </c>
      <c r="AT181" s="33">
        <f>all!AT161</f>
        <v>0.38995469997829801</v>
      </c>
      <c r="AU181" s="33">
        <f>all!AU161</f>
        <v>1.15612892154826</v>
      </c>
      <c r="AV181" s="33">
        <f>all!AV161</f>
        <v>9.2861941009601101E-2</v>
      </c>
      <c r="AW181" s="33">
        <f>all!AW161</f>
        <v>0.707724749872781</v>
      </c>
      <c r="AX181" s="33">
        <f>all!AX161</f>
        <v>0.46401937598945697</v>
      </c>
      <c r="AY181" s="33">
        <f>all!AY161</f>
        <v>2.1056336788940602</v>
      </c>
      <c r="AZ181" s="33">
        <f>all!AZ161</f>
        <v>5.77027672604299E-4</v>
      </c>
      <c r="BA181" s="33">
        <f>all!BA161</f>
        <v>0.34268680439638499</v>
      </c>
      <c r="BB181" s="33">
        <f>all!BB161</f>
        <v>2.5391205628650701E-2</v>
      </c>
      <c r="BC181" s="33">
        <f>all!BC161</f>
        <v>0.15738759191894799</v>
      </c>
      <c r="BD181" s="33">
        <f>all!BD161</f>
        <v>0.104532060356733</v>
      </c>
      <c r="BE181" s="33">
        <f>all!BE161</f>
        <v>0.51555329725372401</v>
      </c>
      <c r="BF181" s="33">
        <f>all!BF161</f>
        <v>3.5999622171066503E-2</v>
      </c>
      <c r="BG181" s="33">
        <f>all!BG161</f>
        <v>1.8848226721202802E-2</v>
      </c>
      <c r="BH181" s="33">
        <f>all!BH161</f>
        <v>5.4241016382333099E-2</v>
      </c>
      <c r="BI181" s="33">
        <f>all!BI161</f>
        <v>1.14424995691879E-2</v>
      </c>
      <c r="BJ181" s="33"/>
      <c r="BK181" s="33">
        <f>all!BK161</f>
        <v>376.12843235317001</v>
      </c>
      <c r="BL181" s="33">
        <f>all!BL161</f>
        <v>2235.34581670436</v>
      </c>
      <c r="BM181" s="33">
        <f>all!BM161</f>
        <v>1.33589138275515</v>
      </c>
      <c r="BN181" s="33">
        <f>all!BN161</f>
        <v>0.518613417049262</v>
      </c>
      <c r="BO181" s="33">
        <f>all!BO161</f>
        <v>3854.75632136896</v>
      </c>
      <c r="BP181" s="33">
        <f>all!BP161</f>
        <v>7525.8964472317803</v>
      </c>
      <c r="BQ181" s="33">
        <f>all!BQ161</f>
        <v>0.35682443447740497</v>
      </c>
      <c r="BR181" s="33">
        <f>all!BR161</f>
        <v>1.03732688503263</v>
      </c>
      <c r="BS181" s="33">
        <f>all!BS161</f>
        <v>0.23481566841972301</v>
      </c>
      <c r="BT181" s="33">
        <f>all!BT161</f>
        <v>2.1433045121302499</v>
      </c>
      <c r="BU181" s="33">
        <f>all!BU161</f>
        <v>10.244486229987601</v>
      </c>
      <c r="BV181" s="33">
        <f>all!BV161</f>
        <v>420.09180081068803</v>
      </c>
      <c r="BW181" s="33">
        <f>all!BW161</f>
        <v>0.159154183573889</v>
      </c>
      <c r="BX181" s="33">
        <f>all!BX161</f>
        <v>0.84568478130255198</v>
      </c>
      <c r="BY181" s="33">
        <f>all!BY161</f>
        <v>0.51961155026347305</v>
      </c>
      <c r="BZ181" s="33">
        <f>all!BZ161</f>
        <v>2.7929221699214501</v>
      </c>
      <c r="CA181" s="33">
        <f>all!CA161</f>
        <v>3.1785291455897098E-2</v>
      </c>
      <c r="CB181" s="33">
        <f>all!CB161</f>
        <v>8.8858252465855297E-3</v>
      </c>
      <c r="CC181" s="33">
        <f>all!CC161</f>
        <v>1.3735836136464801</v>
      </c>
      <c r="CD181" s="33">
        <f>all!CD161</f>
        <v>3.2731588978025798E-2</v>
      </c>
      <c r="CE181" s="33"/>
      <c r="CF181" s="33">
        <f>all!CF161</f>
        <v>3748.33431907156</v>
      </c>
      <c r="CG181" s="33">
        <f>all!CG161</f>
        <v>5991.9538729954002</v>
      </c>
      <c r="CH181" s="33">
        <f>all!CH161</f>
        <v>18.498800710059299</v>
      </c>
      <c r="CI181" s="33">
        <f>all!CI161</f>
        <v>0.46330843995259302</v>
      </c>
      <c r="CJ181" s="33">
        <f>all!CJ161</f>
        <v>6439.8210992210697</v>
      </c>
      <c r="CK181" s="33">
        <f>all!CK161</f>
        <v>597372.35268958297</v>
      </c>
      <c r="CL181" s="33">
        <f>all!CL161</f>
        <v>2.3272611370118299</v>
      </c>
      <c r="CM181" s="33">
        <f>all!CM161</f>
        <v>0.707724749872781</v>
      </c>
      <c r="CN181" s="33">
        <f>all!CN161</f>
        <v>0.46401937598945697</v>
      </c>
      <c r="CO181" s="33">
        <f>all!CO161</f>
        <v>2.1056336788940602</v>
      </c>
      <c r="CP181" s="33">
        <f>all!CP161</f>
        <v>11.473614557619999</v>
      </c>
      <c r="CQ181" s="33">
        <f>all!CQ161</f>
        <v>3668.2735102619699</v>
      </c>
      <c r="CR181" s="33">
        <f>all!CR161</f>
        <v>2.0769386146007482</v>
      </c>
      <c r="CS181" s="33">
        <f>all!CS161</f>
        <v>3.05034403149463</v>
      </c>
      <c r="CT181" s="33">
        <f>all!CT161</f>
        <v>0.86317866371345497</v>
      </c>
      <c r="CU181" s="33">
        <f>all!CU161</f>
        <v>2.05740710191772</v>
      </c>
      <c r="CV181" s="33">
        <f>all!CV161</f>
        <v>3.5999622171066503E-2</v>
      </c>
      <c r="CW181" s="33">
        <f>all!CW161</f>
        <v>1.8848226721202802E-2</v>
      </c>
      <c r="CX181" s="33">
        <f>all!CX161</f>
        <v>6.21207435547249</v>
      </c>
      <c r="CY181" s="33">
        <f>all!CY161</f>
        <v>1.73210023873137E-2</v>
      </c>
      <c r="CZ181" s="33"/>
      <c r="DA181" s="33">
        <f>all!DA161</f>
        <v>68.228384285571551</v>
      </c>
      <c r="DB181" s="33">
        <f>all!DB161</f>
        <v>107.29615673731578</v>
      </c>
      <c r="DC181" s="33">
        <f>all!DC161</f>
        <v>0.31389438737518582</v>
      </c>
      <c r="DD181" s="33">
        <f>all!DD161</f>
        <v>7.8937059354645157E-3</v>
      </c>
      <c r="DE181" s="33">
        <f>all!DE161</f>
        <v>101.34109305418232</v>
      </c>
      <c r="DF181" s="33">
        <f>all!DF161</f>
        <v>9135.5307033121717</v>
      </c>
      <c r="DG181" s="33">
        <f>all!DG161</f>
        <v>3.3378671844467821E-2</v>
      </c>
      <c r="DH181" s="33">
        <f>all!DH161</f>
        <v>9.7469322389861033E-3</v>
      </c>
      <c r="DI181" s="33">
        <f>all!DI161</f>
        <v>6.1933991798020461E-3</v>
      </c>
      <c r="DJ181" s="33">
        <f>all!DJ161</f>
        <v>2.6667093197746457E-2</v>
      </c>
      <c r="DK181" s="33">
        <f>all!DK161</f>
        <v>0.10636697893929814</v>
      </c>
      <c r="DL181" s="33">
        <f>all!DL161</f>
        <v>32.632691731787546</v>
      </c>
      <c r="DM181" s="33">
        <f>all!DM161</f>
        <v>1.8088963530115038E-2</v>
      </c>
      <c r="DN181" s="33">
        <f>all!DN161</f>
        <v>2.569576304856061E-2</v>
      </c>
      <c r="DO181" s="33">
        <f>all!DO161</f>
        <v>7.0891808780671394E-3</v>
      </c>
      <c r="DP181" s="33">
        <f>all!DP161</f>
        <v>1.6123880109073042E-2</v>
      </c>
      <c r="DQ181" s="33">
        <f>all!DQ161</f>
        <v>1.8277023266674724E-4</v>
      </c>
      <c r="DR181" s="33">
        <f>all!DR161</f>
        <v>9.2219994105207243E-5</v>
      </c>
      <c r="DS181" s="33">
        <f>all!DS161</f>
        <v>2.9981053839152946E-2</v>
      </c>
      <c r="DT181" s="33">
        <f>all!DT161</f>
        <v>8.2883390236507848E-5</v>
      </c>
      <c r="DU181" s="33"/>
      <c r="DV181" s="33">
        <f>all!DV161</f>
        <v>0.72224864038306769</v>
      </c>
      <c r="DW181" s="33">
        <f>all!DW161</f>
        <v>1.1358103248861902</v>
      </c>
      <c r="DX181" s="33">
        <f>all!DX161</f>
        <v>3.3228076097581998E-3</v>
      </c>
      <c r="DY181" s="33">
        <f>all!DY161</f>
        <v>8.3560800085935065E-5</v>
      </c>
      <c r="DZ181" s="33">
        <f>all!DZ161</f>
        <v>1.07277150763184</v>
      </c>
      <c r="EA181" s="33">
        <f>all!EA161</f>
        <v>96.706447012263638</v>
      </c>
      <c r="EB181" s="33">
        <f>all!EB161</f>
        <v>3.5333828596257103E-4</v>
      </c>
      <c r="EC181" s="33">
        <f>all!EC161</f>
        <v>1.0317859101057901E-4</v>
      </c>
      <c r="ED181" s="33">
        <f>all!ED161</f>
        <v>6.5561777313076269E-5</v>
      </c>
      <c r="EE181" s="33">
        <f>all!EE161</f>
        <v>2.8229119019478169E-4</v>
      </c>
      <c r="EF181" s="33">
        <f>all!EF161</f>
        <v>1.125974280718949E-3</v>
      </c>
      <c r="EG181" s="33">
        <f>all!EG161</f>
        <v>0.34544152675043654</v>
      </c>
      <c r="EH181" s="33">
        <f>all!EH161</f>
        <v>1.9148525137106784E-4</v>
      </c>
      <c r="EI181" s="33">
        <f>all!EI161</f>
        <v>2.7200893176292085E-4</v>
      </c>
      <c r="EJ181" s="33">
        <f>all!EJ161</f>
        <v>7.5044298706871272E-5</v>
      </c>
      <c r="EK181" s="33">
        <f>all!EK161</f>
        <v>1.7068336892949538E-4</v>
      </c>
      <c r="EL181" s="33">
        <f>all!EL161</f>
        <v>1.9347600478642833E-6</v>
      </c>
      <c r="EM181" s="33">
        <f>all!EM161</f>
        <v>9.762178315675835E-7</v>
      </c>
      <c r="EN181" s="33">
        <f>all!EN161</f>
        <v>3.1737195009554038E-4</v>
      </c>
      <c r="EO181" s="33">
        <f>all!EO161</f>
        <v>8.7738287423166042E-7</v>
      </c>
      <c r="EP181" s="33"/>
      <c r="EQ181" s="33">
        <f>all!EQ161</f>
        <v>2.2716206497723803</v>
      </c>
    </row>
    <row r="182" spans="1:159" s="3" customFormat="1">
      <c r="A182" s="33" t="str">
        <f>all!A162</f>
        <v>LM-JB-7a-09</v>
      </c>
      <c r="B182" s="33" t="str">
        <f>all!B162</f>
        <v>Fakos</v>
      </c>
      <c r="C182" s="33" t="str">
        <f>all!C162</f>
        <v>epithermal</v>
      </c>
      <c r="D182" s="33" t="str">
        <f>all!D162</f>
        <v>epithermal IS</v>
      </c>
      <c r="E182" s="33" t="str">
        <f>all!E162</f>
        <v>spahlerite</v>
      </c>
      <c r="F182" s="33" t="str">
        <f>all!F162</f>
        <v xml:space="preserve">anhedral </v>
      </c>
      <c r="G182" s="33">
        <f>all!G162</f>
        <v>4884.3150944520003</v>
      </c>
      <c r="H182" s="33">
        <f>all!H162</f>
        <v>5668.9741452204998</v>
      </c>
      <c r="I182" s="33">
        <f>all!I162</f>
        <v>20.678453683290702</v>
      </c>
      <c r="J182" s="33">
        <f>all!J162</f>
        <v>1.5155389289041199</v>
      </c>
      <c r="K182" s="33">
        <f>all!K162</f>
        <v>7180.7475197577096</v>
      </c>
      <c r="L182" s="33">
        <f>all!L162</f>
        <v>577024.58298687497</v>
      </c>
      <c r="M182" s="33">
        <f>all!M162</f>
        <v>2.2396776133715899</v>
      </c>
      <c r="N182" s="33">
        <f>all!N162</f>
        <v>0.98506689407530201</v>
      </c>
      <c r="O182" s="33">
        <f>all!O162</f>
        <v>0.50829328665657802</v>
      </c>
      <c r="P182" s="33">
        <f>all!P162</f>
        <v>2.2203490763904798</v>
      </c>
      <c r="Q182" s="33">
        <f>all!Q162</f>
        <v>14.9908600043231</v>
      </c>
      <c r="R182" s="33">
        <f>all!R162</f>
        <v>3679.0400332991499</v>
      </c>
      <c r="S182" s="33">
        <f>all!S162</f>
        <v>0.25924517239474432</v>
      </c>
      <c r="T182" s="33">
        <f>all!T162</f>
        <v>1.7640857042152001</v>
      </c>
      <c r="U182" s="33">
        <f>all!U162</f>
        <v>0.127339543378576</v>
      </c>
      <c r="V182" s="33">
        <f>all!V162</f>
        <v>0.42609456598955803</v>
      </c>
      <c r="W182" s="33">
        <f>all!W162</f>
        <v>3.0777843631483601E-2</v>
      </c>
      <c r="X182" s="33">
        <f>all!X162</f>
        <v>1.7835045014222201E-2</v>
      </c>
      <c r="Y182" s="33">
        <f>all!Y162</f>
        <v>0.26522921541061101</v>
      </c>
      <c r="Z182" s="33">
        <f>all!Z162</f>
        <v>1.9380913942611998E-2</v>
      </c>
      <c r="AA182" s="33">
        <f>all!AA162</f>
        <v>13.644290680308165</v>
      </c>
      <c r="AB182" s="33">
        <f>all!AB162</f>
        <v>8.3714347718183184</v>
      </c>
      <c r="AC182" s="33">
        <f>all!AC162</f>
        <v>7.3072319399684907E-2</v>
      </c>
      <c r="AD182" s="33">
        <f>all!AD162</f>
        <v>40.682130230970053</v>
      </c>
      <c r="AE182" s="33">
        <f>all!AE162</f>
        <v>6.7243893123203335E-2</v>
      </c>
      <c r="AF182" s="33">
        <f>all!AF162</f>
        <v>0.48011129988616458</v>
      </c>
      <c r="AG182" s="33">
        <f>all!AG162</f>
        <v>0.72495072571294428</v>
      </c>
      <c r="AH182" s="33">
        <f>all!AH162</f>
        <v>56.52039493882755</v>
      </c>
      <c r="AI182" s="33">
        <f>all!AI162</f>
        <v>9.3725160688745387E-4</v>
      </c>
      <c r="AJ182" s="33">
        <f>all!AJ162</f>
        <v>0.10737500542338138</v>
      </c>
      <c r="AK182" s="33">
        <f>all!AK162</f>
        <v>8.6249413458966092E-4</v>
      </c>
      <c r="AL182" s="33">
        <f>all!AL162</f>
        <v>6.1580786130770102E-3</v>
      </c>
      <c r="AM182" s="33">
        <f>all!AM162</f>
        <v>0.72495072571294428</v>
      </c>
      <c r="AN182" s="33"/>
      <c r="AO182" s="33"/>
      <c r="AP182" s="33">
        <f>all!AP162</f>
        <v>0.30680621247367001</v>
      </c>
      <c r="AQ182" s="33">
        <f>all!AQ162</f>
        <v>12.7402682247375</v>
      </c>
      <c r="AR182" s="33">
        <f>all!AR162</f>
        <v>4.8302375951732701E-2</v>
      </c>
      <c r="AS182" s="33">
        <f>all!AS162</f>
        <v>0.57567342174855596</v>
      </c>
      <c r="AT182" s="33">
        <f>all!AT162</f>
        <v>2.0518560450157501</v>
      </c>
      <c r="AU182" s="33">
        <f>all!AU162</f>
        <v>1.13310087245474</v>
      </c>
      <c r="AV182" s="33">
        <f>all!AV162</f>
        <v>6.0990049789921702E-2</v>
      </c>
      <c r="AW182" s="33">
        <f>all!AW162</f>
        <v>0.98506689407530201</v>
      </c>
      <c r="AX182" s="33">
        <f>all!AX162</f>
        <v>0.50829328665657802</v>
      </c>
      <c r="AY182" s="33">
        <f>all!AY162</f>
        <v>2.2203490763904798</v>
      </c>
      <c r="AZ182" s="33">
        <f>all!AZ162</f>
        <v>3.0201847712603001E-2</v>
      </c>
      <c r="BA182" s="33">
        <f>all!BA162</f>
        <v>0.192120655580414</v>
      </c>
      <c r="BB182" s="33">
        <f>all!BB162</f>
        <v>1.8715655306353499E-2</v>
      </c>
      <c r="BC182" s="33">
        <f>all!BC162</f>
        <v>0.12625670023406599</v>
      </c>
      <c r="BD182" s="33">
        <f>all!BD162</f>
        <v>0.127339543378576</v>
      </c>
      <c r="BE182" s="33">
        <f>all!BE162</f>
        <v>0.42609456598955803</v>
      </c>
      <c r="BF182" s="33">
        <f>all!BF162</f>
        <v>2.9971132317185099E-2</v>
      </c>
      <c r="BG182" s="33">
        <f>all!BG162</f>
        <v>1.7835045014222201E-2</v>
      </c>
      <c r="BH182" s="33">
        <f>all!BH162</f>
        <v>5.8182814411686601E-2</v>
      </c>
      <c r="BI182" s="33">
        <f>all!BI162</f>
        <v>1.9380913942611998E-2</v>
      </c>
      <c r="BJ182" s="33"/>
      <c r="BK182" s="33">
        <f>all!BK162</f>
        <v>545.49919259938895</v>
      </c>
      <c r="BL182" s="33">
        <f>all!BL162</f>
        <v>503.75923648596103</v>
      </c>
      <c r="BM182" s="33">
        <f>all!BM162</f>
        <v>1.26413310868206</v>
      </c>
      <c r="BN182" s="33">
        <f>all!BN162</f>
        <v>0.54235287866720205</v>
      </c>
      <c r="BO182" s="33">
        <f>all!BO162</f>
        <v>1843.83301155859</v>
      </c>
      <c r="BP182" s="33">
        <f>all!BP162</f>
        <v>31636.969982732699</v>
      </c>
      <c r="BQ182" s="33">
        <f>all!BQ162</f>
        <v>0.65541599070164502</v>
      </c>
      <c r="BR182" s="33">
        <f>all!BR162</f>
        <v>0.36679917811490997</v>
      </c>
      <c r="BS182" s="33">
        <f>all!BS162</f>
        <v>0.296877859296933</v>
      </c>
      <c r="BT182" s="33">
        <f>all!BT162</f>
        <v>1.42174045999675</v>
      </c>
      <c r="BU182" s="33">
        <f>all!BU162</f>
        <v>2.2460480003334902</v>
      </c>
      <c r="BV182" s="33">
        <f>all!BV162</f>
        <v>343.96034149303699</v>
      </c>
      <c r="BW182" s="33">
        <f>all!BW162</f>
        <v>0.146466718645137</v>
      </c>
      <c r="BX182" s="33">
        <f>all!BX162</f>
        <v>0.79971756739248501</v>
      </c>
      <c r="BY182" s="33">
        <f>all!BY162</f>
        <v>2.9287066529642799E-2</v>
      </c>
      <c r="BZ182" s="33">
        <f>all!BZ162</f>
        <v>2.8159892938311001E-2</v>
      </c>
      <c r="CA182" s="33">
        <f>all!CA162</f>
        <v>4.3568493122141699E-2</v>
      </c>
      <c r="CB182" s="33">
        <f>all!CB162</f>
        <v>8.2232177861508108E-3</v>
      </c>
      <c r="CC182" s="33">
        <f>all!CC162</f>
        <v>0.12748096326404099</v>
      </c>
      <c r="CD182" s="33">
        <f>all!CD162</f>
        <v>1.6957792558241001E-2</v>
      </c>
      <c r="CE182" s="33"/>
      <c r="CF182" s="33">
        <f>all!CF162</f>
        <v>4884.3150944520003</v>
      </c>
      <c r="CG182" s="33">
        <f>all!CG162</f>
        <v>5668.9741452204998</v>
      </c>
      <c r="CH182" s="33">
        <f>all!CH162</f>
        <v>20.678453683290702</v>
      </c>
      <c r="CI182" s="33">
        <f>all!CI162</f>
        <v>1.5155389289041199</v>
      </c>
      <c r="CJ182" s="33">
        <f>all!CJ162</f>
        <v>7180.7475197577096</v>
      </c>
      <c r="CK182" s="33">
        <f>all!CK162</f>
        <v>577024.58298687497</v>
      </c>
      <c r="CL182" s="33">
        <f>all!CL162</f>
        <v>2.2396776133715899</v>
      </c>
      <c r="CM182" s="33">
        <f>all!CM162</f>
        <v>0.98506689407530201</v>
      </c>
      <c r="CN182" s="33">
        <f>all!CN162</f>
        <v>0.50829328665657802</v>
      </c>
      <c r="CO182" s="33">
        <f>all!CO162</f>
        <v>2.2203490763904798</v>
      </c>
      <c r="CP182" s="33">
        <f>all!CP162</f>
        <v>14.9908600043231</v>
      </c>
      <c r="CQ182" s="33">
        <f>all!CQ162</f>
        <v>3679.0400332991499</v>
      </c>
      <c r="CR182" s="33">
        <f>all!CR162</f>
        <v>0.25924517239474432</v>
      </c>
      <c r="CS182" s="33">
        <f>all!CS162</f>
        <v>1.7640857042152001</v>
      </c>
      <c r="CT182" s="33">
        <f>all!CT162</f>
        <v>0.127339543378576</v>
      </c>
      <c r="CU182" s="33">
        <f>all!CU162</f>
        <v>0.42609456598955803</v>
      </c>
      <c r="CV182" s="33">
        <f>all!CV162</f>
        <v>3.0777843631483601E-2</v>
      </c>
      <c r="CW182" s="33">
        <f>all!CW162</f>
        <v>1.7835045014222201E-2</v>
      </c>
      <c r="CX182" s="33">
        <f>all!CX162</f>
        <v>0.26522921541061101</v>
      </c>
      <c r="CY182" s="33">
        <f>all!CY162</f>
        <v>1.9380913942611998E-2</v>
      </c>
      <c r="CZ182" s="33"/>
      <c r="DA182" s="33">
        <f>all!DA162</f>
        <v>88.905870946600245</v>
      </c>
      <c r="DB182" s="33">
        <f>all!DB162</f>
        <v>101.5126536882532</v>
      </c>
      <c r="DC182" s="33">
        <f>all!DC162</f>
        <v>0.3508795328149617</v>
      </c>
      <c r="DD182" s="33">
        <f>all!DD162</f>
        <v>2.5821283635027448E-2</v>
      </c>
      <c r="DE182" s="33">
        <f>all!DE162</f>
        <v>113.00077927419051</v>
      </c>
      <c r="DF182" s="33">
        <f>all!DF162</f>
        <v>8824.355145846077</v>
      </c>
      <c r="DG182" s="33">
        <f>all!DG162</f>
        <v>3.2122507829146621E-2</v>
      </c>
      <c r="DH182" s="33">
        <f>all!DH162</f>
        <v>1.3566545848716458E-2</v>
      </c>
      <c r="DI182" s="33">
        <f>all!DI162</f>
        <v>6.7843357143544461E-3</v>
      </c>
      <c r="DJ182" s="33">
        <f>all!DJ162</f>
        <v>2.8119922446687942E-2</v>
      </c>
      <c r="DK182" s="33">
        <f>all!DK162</f>
        <v>0.13897385887891983</v>
      </c>
      <c r="DL182" s="33">
        <f>all!DL162</f>
        <v>32.728469929981493</v>
      </c>
      <c r="DM182" s="33">
        <f>all!DM162</f>
        <v>2.2578791861445446E-3</v>
      </c>
      <c r="DN182" s="33">
        <f>all!DN162</f>
        <v>1.4860464191855785E-2</v>
      </c>
      <c r="DO182" s="33">
        <f>all!DO162</f>
        <v>1.045824107905519E-3</v>
      </c>
      <c r="DP182" s="33">
        <f>all!DP162</f>
        <v>3.3392991065012388E-3</v>
      </c>
      <c r="DQ182" s="33">
        <f>all!DQ162</f>
        <v>1.5625924113248468E-4</v>
      </c>
      <c r="DR182" s="33">
        <f>all!DR162</f>
        <v>8.7262731417988654E-5</v>
      </c>
      <c r="DS182" s="33">
        <f>all!DS162</f>
        <v>1.2800637809392424E-3</v>
      </c>
      <c r="DT182" s="33">
        <f>all!DT162</f>
        <v>9.274035171441452E-5</v>
      </c>
      <c r="DU182" s="33"/>
      <c r="DV182" s="33">
        <f>all!DV162</f>
        <v>0.97036000137744227</v>
      </c>
      <c r="DW182" s="33">
        <f>all!DW162</f>
        <v>1.1079562881952507</v>
      </c>
      <c r="DX182" s="33">
        <f>all!DX162</f>
        <v>3.8296623194900769E-3</v>
      </c>
      <c r="DY182" s="33">
        <f>all!DY162</f>
        <v>2.8182549202742719E-4</v>
      </c>
      <c r="DZ182" s="33">
        <f>all!DZ162</f>
        <v>1.2333430308333153</v>
      </c>
      <c r="EA182" s="33">
        <f>all!EA162</f>
        <v>96.313113861978081</v>
      </c>
      <c r="EB182" s="33">
        <f>all!EB162</f>
        <v>3.5059998186238528E-4</v>
      </c>
      <c r="EC182" s="33">
        <f>all!EC162</f>
        <v>1.4807158749228857E-4</v>
      </c>
      <c r="ED182" s="33">
        <f>all!ED162</f>
        <v>7.4047393530176685E-5</v>
      </c>
      <c r="EE182" s="33">
        <f>all!EE162</f>
        <v>3.0691390448771158E-4</v>
      </c>
      <c r="EF182" s="33">
        <f>all!EF162</f>
        <v>1.5168252946329631E-3</v>
      </c>
      <c r="EG182" s="33">
        <f>all!EG162</f>
        <v>0.35721373389855821</v>
      </c>
      <c r="EH182" s="33">
        <f>all!EH162</f>
        <v>2.4643542961221059E-5</v>
      </c>
      <c r="EI182" s="33">
        <f>all!EI162</f>
        <v>1.6219401373773989E-4</v>
      </c>
      <c r="EJ182" s="33">
        <f>all!EJ162</f>
        <v>1.1414610441163094E-5</v>
      </c>
      <c r="EK182" s="33">
        <f>all!EK162</f>
        <v>3.6446662645377788E-5</v>
      </c>
      <c r="EL182" s="33">
        <f>all!EL162</f>
        <v>1.7054859912640463E-6</v>
      </c>
      <c r="EM182" s="33">
        <f>all!EM162</f>
        <v>9.5242601278624393E-7</v>
      </c>
      <c r="EN182" s="33">
        <f>all!EN162</f>
        <v>1.3971211113622366E-5</v>
      </c>
      <c r="EO182" s="33">
        <f>all!EO162</f>
        <v>1.0122113068482912E-6</v>
      </c>
      <c r="EP182" s="33"/>
      <c r="EQ182" s="33">
        <f>all!EQ162</f>
        <v>2.2159125763905014</v>
      </c>
    </row>
    <row r="183" spans="1:159" s="3" customFormat="1">
      <c r="A183" s="33" t="str">
        <f>all!A163</f>
        <v>LM-JB-7a-10</v>
      </c>
      <c r="B183" s="33" t="str">
        <f>all!B163</f>
        <v>Fakos</v>
      </c>
      <c r="C183" s="33" t="str">
        <f>all!C163</f>
        <v>epithermal</v>
      </c>
      <c r="D183" s="33" t="str">
        <f>all!D163</f>
        <v>epithermal IS</v>
      </c>
      <c r="E183" s="33" t="str">
        <f>all!E163</f>
        <v>spahlerite</v>
      </c>
      <c r="F183" s="33" t="str">
        <f>all!F163</f>
        <v xml:space="preserve">anhedral </v>
      </c>
      <c r="G183" s="33">
        <f>all!G163</f>
        <v>3434.6142933790002</v>
      </c>
      <c r="H183" s="33">
        <f>all!H163</f>
        <v>8270.2093946719997</v>
      </c>
      <c r="I183" s="33">
        <f>all!I163</f>
        <v>17.48253582425</v>
      </c>
      <c r="J183" s="33">
        <f>all!J163</f>
        <v>0.91472521645195703</v>
      </c>
      <c r="K183" s="33">
        <f>all!K163</f>
        <v>9286.3479501962393</v>
      </c>
      <c r="L183" s="33">
        <f>all!L163</f>
        <v>588818.60538315994</v>
      </c>
      <c r="M183" s="33">
        <f>all!M163</f>
        <v>1.7826119899527799</v>
      </c>
      <c r="N183" s="33">
        <f>all!N163</f>
        <v>0.68317281221245596</v>
      </c>
      <c r="O183" s="33">
        <f>all!O163</f>
        <v>0.45320133824151498</v>
      </c>
      <c r="P183" s="33">
        <f>all!P163</f>
        <v>3.6521271608997998</v>
      </c>
      <c r="Q183" s="33">
        <f>all!Q163</f>
        <v>21.376123016710501</v>
      </c>
      <c r="R183" s="33">
        <f>all!R163</f>
        <v>3848.1868118315601</v>
      </c>
      <c r="S183" s="33">
        <f>all!S163</f>
        <v>0.46770015976090956</v>
      </c>
      <c r="T183" s="33">
        <f>all!T163</f>
        <v>0.190517122031897</v>
      </c>
      <c r="U183" s="33">
        <f>all!U163</f>
        <v>21.297140981003999</v>
      </c>
      <c r="V183" s="33">
        <f>all!V163</f>
        <v>0.67658898301284798</v>
      </c>
      <c r="W183" s="33">
        <f>all!W163</f>
        <v>7.9403785674993593E-2</v>
      </c>
      <c r="X183" s="33">
        <f>all!X163</f>
        <v>9.6451469466556E-2</v>
      </c>
      <c r="Y183" s="33">
        <f>all!Y163</f>
        <v>11.3436656794029</v>
      </c>
      <c r="Z183" s="33">
        <f>all!Z163</f>
        <v>1.5799405871265802E-2</v>
      </c>
      <c r="AA183" s="33">
        <f>all!AA163</f>
        <v>19.112336152775356</v>
      </c>
      <c r="AB183" s="33">
        <f>all!AB163</f>
        <v>0.32195299686335943</v>
      </c>
      <c r="AC183" s="33">
        <f>all!AC163</f>
        <v>1.3927954435358006E-3</v>
      </c>
      <c r="AD183" s="33">
        <f>all!AD163</f>
        <v>38.57564916309537</v>
      </c>
      <c r="AE183" s="33">
        <f>all!AE163</f>
        <v>8.5026720808324234E-3</v>
      </c>
      <c r="AF183" s="33">
        <f>all!AF163</f>
        <v>1.8774478711651368</v>
      </c>
      <c r="AG183" s="33">
        <f>all!AG163</f>
        <v>1.2227129537500911</v>
      </c>
      <c r="AH183" s="33">
        <f>all!AH163</f>
        <v>1.8844105266187361</v>
      </c>
      <c r="AI183" s="33">
        <f>all!AI163</f>
        <v>9.0372506769586982E-4</v>
      </c>
      <c r="AJ183" s="33">
        <f>all!AJ163</f>
        <v>0.20890145443511343</v>
      </c>
      <c r="AK183" s="33">
        <f>all!AK163</f>
        <v>5.5170182653232896E-3</v>
      </c>
      <c r="AL183" s="33">
        <f>all!AL163</f>
        <v>1.218195186047482</v>
      </c>
      <c r="AM183" s="33">
        <f>all!AM163</f>
        <v>1.2227129537500911</v>
      </c>
      <c r="AN183" s="33"/>
      <c r="AO183" s="33"/>
      <c r="AP183" s="33">
        <f>all!AP163</f>
        <v>0.45880724227609598</v>
      </c>
      <c r="AQ183" s="33">
        <f>all!AQ163</f>
        <v>12.4776521721591</v>
      </c>
      <c r="AR183" s="33">
        <f>all!AR163</f>
        <v>6.3406786550764996E-2</v>
      </c>
      <c r="AS183" s="33">
        <f>all!AS163</f>
        <v>0.368781929837246</v>
      </c>
      <c r="AT183" s="33">
        <f>all!AT163</f>
        <v>0.42948123077615902</v>
      </c>
      <c r="AU183" s="33">
        <f>all!AU163</f>
        <v>1.77598771298098</v>
      </c>
      <c r="AV183" s="33">
        <f>all!AV163</f>
        <v>7.6006251684980194E-2</v>
      </c>
      <c r="AW183" s="33">
        <f>all!AW163</f>
        <v>0.68317281221245596</v>
      </c>
      <c r="AX183" s="33">
        <f>all!AX163</f>
        <v>0.45320133824151498</v>
      </c>
      <c r="AY183" s="33">
        <f>all!AY163</f>
        <v>3.6521271608997998</v>
      </c>
      <c r="AZ183" s="33">
        <f>all!AZ163</f>
        <v>7.6303403069299294E-2</v>
      </c>
      <c r="BA183" s="33">
        <f>all!BA163</f>
        <v>0.37719456769999199</v>
      </c>
      <c r="BB183" s="33">
        <f>all!BB163</f>
        <v>8.7346938251969507E-3</v>
      </c>
      <c r="BC183" s="33">
        <f>all!BC163</f>
        <v>0.190517122031897</v>
      </c>
      <c r="BD183" s="33">
        <f>all!BD163</f>
        <v>0.10309335913817599</v>
      </c>
      <c r="BE183" s="33">
        <f>all!BE163</f>
        <v>0.67658898301284798</v>
      </c>
      <c r="BF183" s="33">
        <f>all!BF163</f>
        <v>5.9672745738378896E-4</v>
      </c>
      <c r="BG183" s="33">
        <f>all!BG163</f>
        <v>1.36960220622886E-2</v>
      </c>
      <c r="BH183" s="33">
        <f>all!BH163</f>
        <v>3.9975580345845599E-2</v>
      </c>
      <c r="BI183" s="33">
        <f>all!BI163</f>
        <v>1.5799405871265802E-2</v>
      </c>
      <c r="BJ183" s="33"/>
      <c r="BK183" s="33">
        <f>all!BK163</f>
        <v>559.18160983195503</v>
      </c>
      <c r="BL183" s="33">
        <f>all!BL163</f>
        <v>3283.6535343871601</v>
      </c>
      <c r="BM183" s="33">
        <f>all!BM163</f>
        <v>0.75621669110201195</v>
      </c>
      <c r="BN183" s="33">
        <f>all!BN163</f>
        <v>0.61466295187363296</v>
      </c>
      <c r="BO183" s="33">
        <f>all!BO163</f>
        <v>3726.4211521391499</v>
      </c>
      <c r="BP183" s="33">
        <f>all!BP163</f>
        <v>16208.216423337</v>
      </c>
      <c r="BQ183" s="33">
        <f>all!BQ163</f>
        <v>0.74346277906994795</v>
      </c>
      <c r="BR183" s="33">
        <f>all!BR163</f>
        <v>0.94368004497970503</v>
      </c>
      <c r="BS183" s="33">
        <f>all!BS163</f>
        <v>0.117264604455093</v>
      </c>
      <c r="BT183" s="33">
        <f>all!BT163</f>
        <v>0.94234108742439904</v>
      </c>
      <c r="BU183" s="33">
        <f>all!BU163</f>
        <v>2.0284924693535702</v>
      </c>
      <c r="BV183" s="33">
        <f>all!BV163</f>
        <v>501.113168236891</v>
      </c>
      <c r="BW183" s="33">
        <f>all!BW163</f>
        <v>0.13661995680126399</v>
      </c>
      <c r="BX183" s="33">
        <f>all!BX163</f>
        <v>0.130794453155926</v>
      </c>
      <c r="BY183" s="33">
        <f>all!BY163</f>
        <v>6.4191588609940302</v>
      </c>
      <c r="BZ183" s="33">
        <f>all!BZ163</f>
        <v>1.3561931174532599E-2</v>
      </c>
      <c r="CA183" s="33">
        <f>all!CA163</f>
        <v>0.11052249703966099</v>
      </c>
      <c r="CB183" s="33">
        <f>all!CB163</f>
        <v>8.0653357177288502E-3</v>
      </c>
      <c r="CC183" s="33">
        <f>all!CC163</f>
        <v>2.0196821763952402</v>
      </c>
      <c r="CD183" s="33">
        <f>all!CD163</f>
        <v>1.1851509368641801E-2</v>
      </c>
      <c r="CE183" s="33"/>
      <c r="CF183" s="33">
        <f>all!CF163</f>
        <v>3434.6142933790002</v>
      </c>
      <c r="CG183" s="33">
        <f>all!CG163</f>
        <v>8270.2093946719997</v>
      </c>
      <c r="CH183" s="33">
        <f>all!CH163</f>
        <v>17.48253582425</v>
      </c>
      <c r="CI183" s="33">
        <f>all!CI163</f>
        <v>0.91472521645195703</v>
      </c>
      <c r="CJ183" s="33">
        <f>all!CJ163</f>
        <v>9286.3479501962393</v>
      </c>
      <c r="CK183" s="33">
        <f>all!CK163</f>
        <v>588818.60538315994</v>
      </c>
      <c r="CL183" s="33">
        <f>all!CL163</f>
        <v>1.7826119899527799</v>
      </c>
      <c r="CM183" s="33">
        <f>all!CM163</f>
        <v>0.68317281221245596</v>
      </c>
      <c r="CN183" s="33">
        <f>all!CN163</f>
        <v>0.45320133824151498</v>
      </c>
      <c r="CO183" s="33">
        <f>all!CO163</f>
        <v>3.6521271608997998</v>
      </c>
      <c r="CP183" s="33">
        <f>all!CP163</f>
        <v>21.376123016710501</v>
      </c>
      <c r="CQ183" s="33">
        <f>all!CQ163</f>
        <v>3848.1868118315601</v>
      </c>
      <c r="CR183" s="33">
        <f>all!CR163</f>
        <v>0.46770015976090956</v>
      </c>
      <c r="CS183" s="33">
        <f>all!CS163</f>
        <v>0.190517122031897</v>
      </c>
      <c r="CT183" s="33">
        <f>all!CT163</f>
        <v>21.297140981003999</v>
      </c>
      <c r="CU183" s="33">
        <f>all!CU163</f>
        <v>0.67658898301284798</v>
      </c>
      <c r="CV183" s="33">
        <f>all!CV163</f>
        <v>7.9403785674993593E-2</v>
      </c>
      <c r="CW183" s="33">
        <f>all!CW163</f>
        <v>9.6451469466556E-2</v>
      </c>
      <c r="CX183" s="33">
        <f>all!CX163</f>
        <v>11.3436656794029</v>
      </c>
      <c r="CY183" s="33">
        <f>all!CY163</f>
        <v>1.5799405871265802E-2</v>
      </c>
      <c r="CZ183" s="33"/>
      <c r="DA183" s="33">
        <f>all!DA163</f>
        <v>62.517951690985605</v>
      </c>
      <c r="DB183" s="33">
        <f>all!DB163</f>
        <v>148.09220869678575</v>
      </c>
      <c r="DC183" s="33">
        <f>all!DC163</f>
        <v>0.2966500346875785</v>
      </c>
      <c r="DD183" s="33">
        <f>all!DD163</f>
        <v>1.5584805386158531E-2</v>
      </c>
      <c r="DE183" s="33">
        <f>all!DE163</f>
        <v>146.13583782136152</v>
      </c>
      <c r="DF183" s="33">
        <f>all!DF163</f>
        <v>9004.7194583752862</v>
      </c>
      <c r="DG183" s="33">
        <f>all!DG163</f>
        <v>2.5567058071981699E-2</v>
      </c>
      <c r="DH183" s="33">
        <f>all!DH163</f>
        <v>9.4087978544615883E-3</v>
      </c>
      <c r="DI183" s="33">
        <f>all!DI163</f>
        <v>6.0490077393103589E-3</v>
      </c>
      <c r="DJ183" s="33">
        <f>all!DJ163</f>
        <v>4.6252876911091693E-2</v>
      </c>
      <c r="DK183" s="33">
        <f>all!DK163</f>
        <v>0.19816890442883539</v>
      </c>
      <c r="DL183" s="33">
        <f>all!DL163</f>
        <v>34.233187248859629</v>
      </c>
      <c r="DM183" s="33">
        <f>all!DM163</f>
        <v>4.0734045163729514E-3</v>
      </c>
      <c r="DN183" s="33">
        <f>all!DN163</f>
        <v>1.6048953081618819E-3</v>
      </c>
      <c r="DO183" s="33">
        <f>all!DO163</f>
        <v>0.17491081620404073</v>
      </c>
      <c r="DP183" s="33">
        <f>all!DP163</f>
        <v>5.3024214969658937E-3</v>
      </c>
      <c r="DQ183" s="33">
        <f>all!DQ163</f>
        <v>4.0313335271899514E-4</v>
      </c>
      <c r="DR183" s="33">
        <f>all!DR163</f>
        <v>4.7191463033699916E-4</v>
      </c>
      <c r="DS183" s="33">
        <f>all!DS163</f>
        <v>5.4747421232639482E-2</v>
      </c>
      <c r="DT183" s="33">
        <f>all!DT163</f>
        <v>7.5602340618127886E-5</v>
      </c>
      <c r="DU183" s="33"/>
      <c r="DV183" s="33">
        <f>all!DV163</f>
        <v>0.66525664527155748</v>
      </c>
      <c r="DW183" s="33">
        <f>all!DW163</f>
        <v>1.5758565865280012</v>
      </c>
      <c r="DX183" s="33">
        <f>all!DX163</f>
        <v>3.1566678299283606E-3</v>
      </c>
      <c r="DY183" s="33">
        <f>all!DY163</f>
        <v>1.658386922151971E-4</v>
      </c>
      <c r="DZ183" s="33">
        <f>all!DZ163</f>
        <v>1.5550387463670707</v>
      </c>
      <c r="EA183" s="33">
        <f>all!EA163</f>
        <v>95.81966933433641</v>
      </c>
      <c r="EB183" s="33">
        <f>all!EB163</f>
        <v>2.7206034142801414E-4</v>
      </c>
      <c r="EC183" s="33">
        <f>all!EC163</f>
        <v>1.0011948772147408E-4</v>
      </c>
      <c r="ED183" s="33">
        <f>all!ED163</f>
        <v>6.4367793362230921E-5</v>
      </c>
      <c r="EE183" s="33">
        <f>all!EE163</f>
        <v>4.9217917247387733E-4</v>
      </c>
      <c r="EF183" s="33">
        <f>all!EF163</f>
        <v>2.1087252059871276E-3</v>
      </c>
      <c r="EG183" s="33">
        <f>all!EG163</f>
        <v>0.3642770546721727</v>
      </c>
      <c r="EH183" s="33">
        <f>all!EH163</f>
        <v>4.3345300831201291E-5</v>
      </c>
      <c r="EI183" s="33">
        <f>all!EI163</f>
        <v>1.7077771101604751E-5</v>
      </c>
      <c r="EJ183" s="33">
        <f>all!EJ163</f>
        <v>1.8612347279827468E-3</v>
      </c>
      <c r="EK183" s="33">
        <f>all!EK163</f>
        <v>5.6423331882703731E-5</v>
      </c>
      <c r="EL183" s="33">
        <f>all!EL163</f>
        <v>4.2897621334830745E-6</v>
      </c>
      <c r="EM183" s="33">
        <f>all!EM163</f>
        <v>5.0216671426525078E-6</v>
      </c>
      <c r="EN183" s="33">
        <f>all!EN163</f>
        <v>5.8257004270576723E-4</v>
      </c>
      <c r="EO183" s="33">
        <f>all!EO163</f>
        <v>8.0448828110830982E-7</v>
      </c>
      <c r="EP183" s="33"/>
      <c r="EQ183" s="33">
        <f>all!EQ163</f>
        <v>3.1517131730560024</v>
      </c>
    </row>
    <row r="184" spans="1:159" s="3" customFormat="1">
      <c r="A184" s="33" t="str">
        <f>all!A164</f>
        <v>LM-JB-7a-11</v>
      </c>
      <c r="B184" s="33" t="str">
        <f>all!B164</f>
        <v>Fakos</v>
      </c>
      <c r="C184" s="33" t="str">
        <f>all!C164</f>
        <v>epithermal</v>
      </c>
      <c r="D184" s="33" t="str">
        <f>all!D164</f>
        <v>epithermal IS</v>
      </c>
      <c r="E184" s="33" t="str">
        <f>all!E164</f>
        <v>spahlerite</v>
      </c>
      <c r="F184" s="33" t="str">
        <f>all!F164</f>
        <v xml:space="preserve">anhedral </v>
      </c>
      <c r="G184" s="33">
        <f>all!G164</f>
        <v>5779.9241787152996</v>
      </c>
      <c r="H184" s="33">
        <f>all!H164</f>
        <v>7823.0261841951497</v>
      </c>
      <c r="I184" s="33">
        <f>all!I164</f>
        <v>11.1034374725006</v>
      </c>
      <c r="J184" s="33">
        <f>all!J164</f>
        <v>1.22271241135791</v>
      </c>
      <c r="K184" s="33">
        <f>all!K164</f>
        <v>6348.4290520238801</v>
      </c>
      <c r="L184" s="33">
        <f>all!L164</f>
        <v>708994.77391171502</v>
      </c>
      <c r="M184" s="33">
        <f>all!M164</f>
        <v>5.8605275260771998</v>
      </c>
      <c r="N184" s="33">
        <f>all!N164</f>
        <v>0.555722374821354</v>
      </c>
      <c r="O184" s="33">
        <f>all!O164</f>
        <v>1.7242274512933899</v>
      </c>
      <c r="P184" s="33">
        <f>all!P164</f>
        <v>2.2035798463186098</v>
      </c>
      <c r="Q184" s="33">
        <f>all!Q164</f>
        <v>13.7854219320359</v>
      </c>
      <c r="R184" s="33">
        <f>all!R164</f>
        <v>4036.5027645761902</v>
      </c>
      <c r="S184" s="33">
        <f>all!S164</f>
        <v>0.52009382393322967</v>
      </c>
      <c r="T184" s="33">
        <f>all!T164</f>
        <v>1.45013115041393</v>
      </c>
      <c r="U184" s="33">
        <f>all!U164</f>
        <v>10.2069570537071</v>
      </c>
      <c r="V184" s="33">
        <f>all!V164</f>
        <v>0.52220708302502805</v>
      </c>
      <c r="W184" s="33">
        <f>all!W164</f>
        <v>4.5971946666718097E-2</v>
      </c>
      <c r="X184" s="33">
        <f>all!X164</f>
        <v>3.41675488594433E-2</v>
      </c>
      <c r="Y184" s="33">
        <f>all!Y164</f>
        <v>3.1920991640940399</v>
      </c>
      <c r="Z184" s="33">
        <f>all!Z164</f>
        <v>2.8364391739384001E-2</v>
      </c>
      <c r="AA184" s="33">
        <f>all!AA164</f>
        <v>9.080988603174017</v>
      </c>
      <c r="AB184" s="33">
        <f>all!AB164</f>
        <v>0.69032311749751518</v>
      </c>
      <c r="AC184" s="33">
        <f>all!AC164</f>
        <v>8.8858115870702262E-3</v>
      </c>
      <c r="AD184" s="33">
        <f>all!AD164</f>
        <v>6.4396593756650891</v>
      </c>
      <c r="AE184" s="33">
        <f>all!AE164</f>
        <v>1.0703786788259288E-2</v>
      </c>
      <c r="AF184" s="33">
        <f>all!AF164</f>
        <v>3.1975689128078733</v>
      </c>
      <c r="AG184" s="33">
        <f>all!AG164</f>
        <v>1.2415454192611661</v>
      </c>
      <c r="AH184" s="33">
        <f>all!AH164</f>
        <v>4.3186070430078214</v>
      </c>
      <c r="AI184" s="33">
        <f>all!AI164</f>
        <v>2.5545595055254606E-3</v>
      </c>
      <c r="AJ184" s="33">
        <f>all!AJ164</f>
        <v>0.19845924757770916</v>
      </c>
      <c r="AK184" s="33">
        <f>all!AK164</f>
        <v>3.0772045993922676E-3</v>
      </c>
      <c r="AL184" s="33">
        <f>all!AL164</f>
        <v>0.91926100173808567</v>
      </c>
      <c r="AM184" s="33">
        <f>all!AM164</f>
        <v>1.2415454192611661</v>
      </c>
      <c r="AN184" s="33"/>
      <c r="AO184" s="33"/>
      <c r="AP184" s="33">
        <f>all!AP164</f>
        <v>0.25422655618516898</v>
      </c>
      <c r="AQ184" s="33">
        <f>all!AQ164</f>
        <v>11.479669475304201</v>
      </c>
      <c r="AR184" s="33">
        <f>all!AR164</f>
        <v>5.4766672346974798E-2</v>
      </c>
      <c r="AS184" s="33">
        <f>all!AS164</f>
        <v>0.40194112255812597</v>
      </c>
      <c r="AT184" s="33">
        <f>all!AT164</f>
        <v>0.23931886382460901</v>
      </c>
      <c r="AU184" s="33">
        <f>all!AU164</f>
        <v>1.80092590653419</v>
      </c>
      <c r="AV184" s="33">
        <f>all!AV164</f>
        <v>0.101392188828148</v>
      </c>
      <c r="AW184" s="33">
        <f>all!AW164</f>
        <v>0.555722374821354</v>
      </c>
      <c r="AX184" s="33">
        <f>all!AX164</f>
        <v>0.61279209743951801</v>
      </c>
      <c r="AY184" s="33">
        <f>all!AY164</f>
        <v>2.2035798463186098</v>
      </c>
      <c r="AZ184" s="33">
        <f>all!AZ164</f>
        <v>0.100335381312591</v>
      </c>
      <c r="BA184" s="33">
        <f>all!BA164</f>
        <v>0.20799312765425401</v>
      </c>
      <c r="BB184" s="33">
        <f>all!BB164</f>
        <v>1.16911789454436E-2</v>
      </c>
      <c r="BC184" s="33">
        <f>all!BC164</f>
        <v>0.13447021729911299</v>
      </c>
      <c r="BD184" s="33">
        <f>all!BD164</f>
        <v>9.3145832129595194E-2</v>
      </c>
      <c r="BE184" s="33">
        <f>all!BE164</f>
        <v>0.52220708302502805</v>
      </c>
      <c r="BF184" s="33">
        <f>all!BF164</f>
        <v>4.89833116615432E-4</v>
      </c>
      <c r="BG184" s="33">
        <f>all!BG164</f>
        <v>3.41675488594433E-2</v>
      </c>
      <c r="BH184" s="33">
        <f>all!BH164</f>
        <v>5.6938797084020297E-2</v>
      </c>
      <c r="BI184" s="33">
        <f>all!BI164</f>
        <v>2.8364391739384001E-2</v>
      </c>
      <c r="BJ184" s="33"/>
      <c r="BK184" s="33">
        <f>all!BK164</f>
        <v>1139.0952557102801</v>
      </c>
      <c r="BL184" s="33">
        <f>all!BL164</f>
        <v>1849.08934164529</v>
      </c>
      <c r="BM184" s="33">
        <f>all!BM164</f>
        <v>3.2693257522707202</v>
      </c>
      <c r="BN184" s="33">
        <f>all!BN164</f>
        <v>0.60920702249553704</v>
      </c>
      <c r="BO184" s="33">
        <f>all!BO164</f>
        <v>2176.18749102825</v>
      </c>
      <c r="BP184" s="33">
        <f>all!BP164</f>
        <v>141933.994770916</v>
      </c>
      <c r="BQ184" s="33">
        <f>all!BQ164</f>
        <v>2.0434201093193001</v>
      </c>
      <c r="BR184" s="33">
        <f>all!BR164</f>
        <v>0.88544195040007201</v>
      </c>
      <c r="BS184" s="33">
        <f>all!BS164</f>
        <v>2.0069825164880402</v>
      </c>
      <c r="BT184" s="33">
        <f>all!BT164</f>
        <v>2.1920078228577902</v>
      </c>
      <c r="BU184" s="33">
        <f>all!BU164</f>
        <v>4.6987223190291196</v>
      </c>
      <c r="BV184" s="33">
        <f>all!BV164</f>
        <v>587.34543837682702</v>
      </c>
      <c r="BW184" s="33">
        <f>all!BW164</f>
        <v>0.37459661784084097</v>
      </c>
      <c r="BX184" s="33">
        <f>all!BX164</f>
        <v>0.85847318976474196</v>
      </c>
      <c r="BY184" s="33">
        <f>all!BY164</f>
        <v>11.3755538185031</v>
      </c>
      <c r="BZ184" s="33">
        <f>all!BZ164</f>
        <v>0.41963780777416498</v>
      </c>
      <c r="CA184" s="33">
        <f>all!CA164</f>
        <v>4.7470932664132999E-2</v>
      </c>
      <c r="CB184" s="33">
        <f>all!CB164</f>
        <v>1.5826070055878098E-2</v>
      </c>
      <c r="CC184" s="33">
        <f>all!CC164</f>
        <v>4.0351424638747302</v>
      </c>
      <c r="CD184" s="33">
        <f>all!CD164</f>
        <v>2.7256212089204999E-2</v>
      </c>
      <c r="CE184" s="33"/>
      <c r="CF184" s="33">
        <f>all!CF164</f>
        <v>5779.9241787152996</v>
      </c>
      <c r="CG184" s="33">
        <f>all!CG164</f>
        <v>7823.0261841951497</v>
      </c>
      <c r="CH184" s="33">
        <f>all!CH164</f>
        <v>11.1034374725006</v>
      </c>
      <c r="CI184" s="33">
        <f>all!CI164</f>
        <v>1.22271241135791</v>
      </c>
      <c r="CJ184" s="33">
        <f>all!CJ164</f>
        <v>6348.4290520238801</v>
      </c>
      <c r="CK184" s="33">
        <f>all!CK164</f>
        <v>708994.77391171502</v>
      </c>
      <c r="CL184" s="33">
        <f>all!CL164</f>
        <v>5.8605275260771998</v>
      </c>
      <c r="CM184" s="33">
        <f>all!CM164</f>
        <v>0.555722374821354</v>
      </c>
      <c r="CN184" s="33">
        <f>all!CN164</f>
        <v>1.7242274512933899</v>
      </c>
      <c r="CO184" s="33">
        <f>all!CO164</f>
        <v>2.2035798463186098</v>
      </c>
      <c r="CP184" s="33">
        <f>all!CP164</f>
        <v>13.7854219320359</v>
      </c>
      <c r="CQ184" s="33">
        <f>all!CQ164</f>
        <v>4036.5027645761902</v>
      </c>
      <c r="CR184" s="33">
        <f>all!CR164</f>
        <v>0.52009382393322967</v>
      </c>
      <c r="CS184" s="33">
        <f>all!CS164</f>
        <v>1.45013115041393</v>
      </c>
      <c r="CT184" s="33">
        <f>all!CT164</f>
        <v>10.2069570537071</v>
      </c>
      <c r="CU184" s="33">
        <f>all!CU164</f>
        <v>0.52220708302502805</v>
      </c>
      <c r="CV184" s="33">
        <f>all!CV164</f>
        <v>4.5971946666718097E-2</v>
      </c>
      <c r="CW184" s="33">
        <f>all!CW164</f>
        <v>3.41675488594433E-2</v>
      </c>
      <c r="CX184" s="33">
        <f>all!CX164</f>
        <v>3.1920991640940399</v>
      </c>
      <c r="CY184" s="33">
        <f>all!CY164</f>
        <v>2.8364391739384001E-2</v>
      </c>
      <c r="CZ184" s="33"/>
      <c r="DA184" s="33">
        <f>all!DA164</f>
        <v>105.20803493977917</v>
      </c>
      <c r="DB184" s="33">
        <f>all!DB164</f>
        <v>140.08463039117467</v>
      </c>
      <c r="DC184" s="33">
        <f>all!DC164</f>
        <v>0.1884071707034507</v>
      </c>
      <c r="DD184" s="33">
        <f>all!DD164</f>
        <v>2.0832195977024844E-2</v>
      </c>
      <c r="DE184" s="33">
        <f>all!DE164</f>
        <v>99.902890064266515</v>
      </c>
      <c r="DF184" s="33">
        <f>all!DF164</f>
        <v>10842.556566932482</v>
      </c>
      <c r="DG184" s="33">
        <f>all!DG164</f>
        <v>8.4054437216947067E-2</v>
      </c>
      <c r="DH184" s="33">
        <f>all!DH164</f>
        <v>7.6535239611810217E-3</v>
      </c>
      <c r="DI184" s="33">
        <f>all!DI164</f>
        <v>2.3013756397265807E-2</v>
      </c>
      <c r="DJ184" s="33">
        <f>all!DJ164</f>
        <v>2.7907546179313705E-2</v>
      </c>
      <c r="DK184" s="33">
        <f>all!DK164</f>
        <v>0.12779875748400271</v>
      </c>
      <c r="DL184" s="33">
        <f>all!DL164</f>
        <v>35.908432133654095</v>
      </c>
      <c r="DM184" s="33">
        <f>all!DM164</f>
        <v>4.5297237709525486E-3</v>
      </c>
      <c r="DN184" s="33">
        <f>all!DN164</f>
        <v>1.2215745517765395E-2</v>
      </c>
      <c r="DO184" s="33">
        <f>all!DO164</f>
        <v>8.3828490914151607E-2</v>
      </c>
      <c r="DP184" s="33">
        <f>all!DP164</f>
        <v>4.0925319986287465E-3</v>
      </c>
      <c r="DQ184" s="33">
        <f>all!DQ164</f>
        <v>2.3339976593344451E-4</v>
      </c>
      <c r="DR184" s="33">
        <f>all!DR164</f>
        <v>1.6717387800002886E-4</v>
      </c>
      <c r="DS184" s="33">
        <f>all!DS164</f>
        <v>1.5405883996592857E-2</v>
      </c>
      <c r="DT184" s="33">
        <f>all!DT164</f>
        <v>1.3572753451488606E-4</v>
      </c>
      <c r="DU184" s="33"/>
      <c r="DV184" s="33">
        <f>all!DV164</f>
        <v>0.93724097815538321</v>
      </c>
      <c r="DW184" s="33">
        <f>all!DW164</f>
        <v>1.2479375371616028</v>
      </c>
      <c r="DX184" s="33">
        <f>all!DX164</f>
        <v>1.6784166823633389E-3</v>
      </c>
      <c r="DY184" s="33">
        <f>all!DY164</f>
        <v>1.8558266719654394E-4</v>
      </c>
      <c r="DZ184" s="33">
        <f>all!DZ164</f>
        <v>0.88998033712898661</v>
      </c>
      <c r="EA184" s="33">
        <f>all!EA164</f>
        <v>96.590420382945368</v>
      </c>
      <c r="EB184" s="33">
        <f>all!EB164</f>
        <v>7.4879511817329148E-4</v>
      </c>
      <c r="EC184" s="33">
        <f>all!EC164</f>
        <v>6.8181068944200748E-5</v>
      </c>
      <c r="ED184" s="33">
        <f>all!ED164</f>
        <v>2.0501699864605783E-4</v>
      </c>
      <c r="EE184" s="33">
        <f>all!EE164</f>
        <v>2.4861310159426698E-4</v>
      </c>
      <c r="EF184" s="33">
        <f>all!EF164</f>
        <v>1.1384893990265105E-3</v>
      </c>
      <c r="EG184" s="33">
        <f>all!EG164</f>
        <v>0.31988862900287146</v>
      </c>
      <c r="EH184" s="33">
        <f>all!EH164</f>
        <v>4.0352837502300464E-5</v>
      </c>
      <c r="EI184" s="33">
        <f>all!EI164</f>
        <v>1.0882341148678533E-4</v>
      </c>
      <c r="EJ184" s="33">
        <f>all!EJ164</f>
        <v>7.467822858457623E-4</v>
      </c>
      <c r="EK184" s="33">
        <f>all!EK164</f>
        <v>3.6458134549538458E-5</v>
      </c>
      <c r="EL184" s="33">
        <f>all!EL164</f>
        <v>2.0792311637596128E-6</v>
      </c>
      <c r="EM184" s="33">
        <f>all!EM164</f>
        <v>1.4892608632834961E-6</v>
      </c>
      <c r="EN184" s="33">
        <f>all!EN164</f>
        <v>1.3724261454536166E-4</v>
      </c>
      <c r="EO184" s="33">
        <f>all!EO164</f>
        <v>1.2091225473811455E-6</v>
      </c>
      <c r="EP184" s="33"/>
      <c r="EQ184" s="33">
        <f>all!EQ164</f>
        <v>2.4958750743232057</v>
      </c>
    </row>
    <row r="185" spans="1:159" s="3" customFormat="1">
      <c r="A185" s="33" t="str">
        <f>all!A165</f>
        <v>LM-JB-7a-12</v>
      </c>
      <c r="B185" s="33" t="str">
        <f>all!B165</f>
        <v>Fakos</v>
      </c>
      <c r="C185" s="33" t="str">
        <f>all!C165</f>
        <v>epithermal</v>
      </c>
      <c r="D185" s="33" t="str">
        <f>all!D165</f>
        <v>epithermal IS</v>
      </c>
      <c r="E185" s="33" t="str">
        <f>all!E165</f>
        <v>spahlerite</v>
      </c>
      <c r="F185" s="33" t="str">
        <f>all!F165</f>
        <v xml:space="preserve">anhedral </v>
      </c>
      <c r="G185" s="33">
        <f>all!G165</f>
        <v>3650.3168191292698</v>
      </c>
      <c r="H185" s="33">
        <f>all!H165</f>
        <v>6984.4878912585</v>
      </c>
      <c r="I185" s="33">
        <f>all!I165</f>
        <v>15.428631106671</v>
      </c>
      <c r="J185" s="33">
        <f>all!J165</f>
        <v>0.873614434225643</v>
      </c>
      <c r="K185" s="33">
        <f>all!K165</f>
        <v>7126.3060360347599</v>
      </c>
      <c r="L185" s="33">
        <f>all!L165</f>
        <v>599618.19090013299</v>
      </c>
      <c r="M185" s="33">
        <f>all!M165</f>
        <v>4.6391787241000397</v>
      </c>
      <c r="N185" s="33">
        <f>all!N165</f>
        <v>0.77777418502245399</v>
      </c>
      <c r="O185" s="33">
        <f>all!O165</f>
        <v>0.40770833303772802</v>
      </c>
      <c r="P185" s="33">
        <f>all!P165</f>
        <v>2.97824052549548</v>
      </c>
      <c r="Q185" s="33">
        <f>all!Q165</f>
        <v>14.2067231269552</v>
      </c>
      <c r="R185" s="33">
        <f>all!R165</f>
        <v>3638.65503426962</v>
      </c>
      <c r="S185" s="33">
        <f>all!S165</f>
        <v>2.1073102835215214</v>
      </c>
      <c r="T185" s="33">
        <f>all!T165</f>
        <v>2.6785735747172499</v>
      </c>
      <c r="U185" s="33">
        <f>all!U165</f>
        <v>0.15811962515969</v>
      </c>
      <c r="V185" s="33">
        <f>all!V165</f>
        <v>0.45568488032809601</v>
      </c>
      <c r="W185" s="33">
        <f>all!W165</f>
        <v>5.84805941491644E-2</v>
      </c>
      <c r="X185" s="33">
        <f>all!X165</f>
        <v>2.3252321473993899E-2</v>
      </c>
      <c r="Y185" s="33">
        <f>all!Y165</f>
        <v>0.57518898229426296</v>
      </c>
      <c r="Z185" s="33">
        <f>all!Z165</f>
        <v>2.2882048567409202E-2</v>
      </c>
      <c r="AA185" s="33">
        <f>all!AA165</f>
        <v>17.660687028765359</v>
      </c>
      <c r="AB185" s="33">
        <f>all!AB165</f>
        <v>5.1778469636468651</v>
      </c>
      <c r="AC185" s="33">
        <f>all!AC165</f>
        <v>3.9781792196608684E-2</v>
      </c>
      <c r="AD185" s="33">
        <f>all!AD165</f>
        <v>37.842324663114709</v>
      </c>
      <c r="AE185" s="33">
        <f>all!AE165</f>
        <v>4.0425533502479648E-2</v>
      </c>
      <c r="AF185" s="33">
        <f>all!AF165</f>
        <v>0.27490030238235164</v>
      </c>
      <c r="AG185" s="33">
        <f>all!AG165</f>
        <v>0.92080256691162488</v>
      </c>
      <c r="AH185" s="33">
        <f>all!AH165</f>
        <v>24.699226800709358</v>
      </c>
      <c r="AI185" s="33">
        <f>all!AI165</f>
        <v>1.483090003851055E-3</v>
      </c>
      <c r="AJ185" s="33">
        <f>all!AJ165</f>
        <v>0.19303336147610364</v>
      </c>
      <c r="AK185" s="33">
        <f>all!AK165</f>
        <v>1.5070890808932562E-3</v>
      </c>
      <c r="AL185" s="33">
        <f>all!AL165</f>
        <v>1.024845458203499E-2</v>
      </c>
      <c r="AM185" s="33">
        <f>all!AM165</f>
        <v>0.92080256691162488</v>
      </c>
      <c r="AN185" s="33"/>
      <c r="AO185" s="33"/>
      <c r="AP185" s="33">
        <f>all!AP165</f>
        <v>0.31247675922512302</v>
      </c>
      <c r="AQ185" s="33">
        <f>all!AQ165</f>
        <v>13.980197972750201</v>
      </c>
      <c r="AR185" s="33">
        <f>all!AR165</f>
        <v>5.7780479916710002E-2</v>
      </c>
      <c r="AS185" s="33">
        <f>all!AS165</f>
        <v>0.45635239829026503</v>
      </c>
      <c r="AT185" s="33">
        <f>all!AT165</f>
        <v>0.25062564083564798</v>
      </c>
      <c r="AU185" s="33">
        <f>all!AU165</f>
        <v>1.4887433924067901</v>
      </c>
      <c r="AV185" s="33">
        <f>all!AV165</f>
        <v>0.10659682000291899</v>
      </c>
      <c r="AW185" s="33">
        <f>all!AW165</f>
        <v>0.77777418502245399</v>
      </c>
      <c r="AX185" s="33">
        <f>all!AX165</f>
        <v>0.40770833303772802</v>
      </c>
      <c r="AY185" s="33">
        <f>all!AY165</f>
        <v>2.97824052549548</v>
      </c>
      <c r="AZ185" s="33">
        <f>all!AZ165</f>
        <v>6.0656325616865597E-2</v>
      </c>
      <c r="BA185" s="33">
        <f>all!BA165</f>
        <v>0.37335151972496</v>
      </c>
      <c r="BB185" s="33">
        <f>all!BB165</f>
        <v>1.9349948999396901E-2</v>
      </c>
      <c r="BC185" s="33">
        <f>all!BC165</f>
        <v>0.30845094804999801</v>
      </c>
      <c r="BD185" s="33">
        <f>all!BD165</f>
        <v>0.15811962515969</v>
      </c>
      <c r="BE185" s="33">
        <f>all!BE165</f>
        <v>5.8928490481358802E-3</v>
      </c>
      <c r="BF185" s="33">
        <f>all!BF165</f>
        <v>5.84805941491644E-2</v>
      </c>
      <c r="BG185" s="33">
        <f>all!BG165</f>
        <v>2.3252321473993899E-2</v>
      </c>
      <c r="BH185" s="33">
        <f>all!BH165</f>
        <v>6.3794896334108203E-2</v>
      </c>
      <c r="BI185" s="33">
        <f>all!BI165</f>
        <v>2.2882048567409202E-2</v>
      </c>
      <c r="BJ185" s="33"/>
      <c r="BK185" s="33">
        <f>all!BK165</f>
        <v>647.94149042651202</v>
      </c>
      <c r="BL185" s="33">
        <f>all!BL165</f>
        <v>1604.8768128939601</v>
      </c>
      <c r="BM185" s="33">
        <f>all!BM165</f>
        <v>5.2809038332752002E-2</v>
      </c>
      <c r="BN185" s="33">
        <f>all!BN165</f>
        <v>0.38805110756918199</v>
      </c>
      <c r="BO185" s="33">
        <f>all!BO165</f>
        <v>1173.7755110094399</v>
      </c>
      <c r="BP185" s="33">
        <f>all!BP165</f>
        <v>30648.3855741279</v>
      </c>
      <c r="BQ185" s="33">
        <f>all!BQ165</f>
        <v>2.05336966690848</v>
      </c>
      <c r="BR185" s="33">
        <f>all!BR165</f>
        <v>0.39819790792384901</v>
      </c>
      <c r="BS185" s="33">
        <f>all!BS165</f>
        <v>0.95588467877452998</v>
      </c>
      <c r="BT185" s="33">
        <f>all!BT165</f>
        <v>2.52188341223694</v>
      </c>
      <c r="BU185" s="33">
        <f>all!BU165</f>
        <v>0.61581322937751504</v>
      </c>
      <c r="BV185" s="33">
        <f>all!BV165</f>
        <v>639.48215419346798</v>
      </c>
      <c r="BW185" s="33">
        <f>all!BW165</f>
        <v>3.8076742174667298E-2</v>
      </c>
      <c r="BX185" s="33">
        <f>all!BX165</f>
        <v>2.1013655924318599</v>
      </c>
      <c r="BY185" s="33">
        <f>all!BY165</f>
        <v>0.28793120189495303</v>
      </c>
      <c r="BZ185" s="33">
        <f>all!BZ165</f>
        <v>0.104287493068112</v>
      </c>
      <c r="CA185" s="33">
        <f>all!CA165</f>
        <v>2.1212546417351298E-3</v>
      </c>
      <c r="CB185" s="33">
        <f>all!CB165</f>
        <v>2.1111559504903101E-3</v>
      </c>
      <c r="CC185" s="33">
        <f>all!CC165</f>
        <v>0.37468336551463299</v>
      </c>
      <c r="CD185" s="33">
        <f>all!CD165</f>
        <v>1.7330567353416398E-2</v>
      </c>
      <c r="CE185" s="33"/>
      <c r="CF185" s="33">
        <f>all!CF165</f>
        <v>3650.3168191292698</v>
      </c>
      <c r="CG185" s="33">
        <f>all!CG165</f>
        <v>6984.4878912585</v>
      </c>
      <c r="CH185" s="33">
        <f>all!CH165</f>
        <v>15.428631106671</v>
      </c>
      <c r="CI185" s="33">
        <f>all!CI165</f>
        <v>0.873614434225643</v>
      </c>
      <c r="CJ185" s="33">
        <f>all!CJ165</f>
        <v>7126.3060360347599</v>
      </c>
      <c r="CK185" s="33">
        <f>all!CK165</f>
        <v>599618.19090013299</v>
      </c>
      <c r="CL185" s="33">
        <f>all!CL165</f>
        <v>4.6391787241000397</v>
      </c>
      <c r="CM185" s="33">
        <f>all!CM165</f>
        <v>0.77777418502245399</v>
      </c>
      <c r="CN185" s="33">
        <f>all!CN165</f>
        <v>0.40770833303772802</v>
      </c>
      <c r="CO185" s="33">
        <f>all!CO165</f>
        <v>2.97824052549548</v>
      </c>
      <c r="CP185" s="33">
        <f>all!CP165</f>
        <v>14.2067231269552</v>
      </c>
      <c r="CQ185" s="33">
        <f>all!CQ165</f>
        <v>3638.65503426962</v>
      </c>
      <c r="CR185" s="33">
        <f>all!CR165</f>
        <v>2.1073102835215214</v>
      </c>
      <c r="CS185" s="33">
        <f>all!CS165</f>
        <v>2.6785735747172499</v>
      </c>
      <c r="CT185" s="33">
        <f>all!CT165</f>
        <v>0.15811962515969</v>
      </c>
      <c r="CU185" s="33">
        <f>all!CU165</f>
        <v>0.45568488032809601</v>
      </c>
      <c r="CV185" s="33">
        <f>all!CV165</f>
        <v>5.84805941491644E-2</v>
      </c>
      <c r="CW185" s="33">
        <f>all!CW165</f>
        <v>2.3252321473993899E-2</v>
      </c>
      <c r="CX185" s="33">
        <f>all!CX165</f>
        <v>0.57518898229426296</v>
      </c>
      <c r="CY185" s="33">
        <f>all!CY165</f>
        <v>2.2882048567409202E-2</v>
      </c>
      <c r="CZ185" s="33"/>
      <c r="DA185" s="33">
        <f>all!DA165</f>
        <v>66.444238293377865</v>
      </c>
      <c r="DB185" s="33">
        <f>all!DB165</f>
        <v>125.06917165831319</v>
      </c>
      <c r="DC185" s="33">
        <f>all!DC165</f>
        <v>0.26179863144494103</v>
      </c>
      <c r="DD185" s="33">
        <f>all!DD165</f>
        <v>1.4884372590881479E-2</v>
      </c>
      <c r="DE185" s="33">
        <f>all!DE165</f>
        <v>112.14405369393447</v>
      </c>
      <c r="DF185" s="33">
        <f>all!DF165</f>
        <v>9169.8759886853186</v>
      </c>
      <c r="DG185" s="33">
        <f>all!DG165</f>
        <v>6.6537279292343127E-2</v>
      </c>
      <c r="DH185" s="33">
        <f>all!DH165</f>
        <v>1.0711667608076765E-2</v>
      </c>
      <c r="DI185" s="33">
        <f>all!DI165</f>
        <v>5.4417996016866699E-3</v>
      </c>
      <c r="DJ185" s="33">
        <f>all!DJ165</f>
        <v>3.7718345054400713E-2</v>
      </c>
      <c r="DK185" s="33">
        <f>all!DK165</f>
        <v>0.13170446087869456</v>
      </c>
      <c r="DL185" s="33">
        <f>all!DL165</f>
        <v>32.369207944681747</v>
      </c>
      <c r="DM185" s="33">
        <f>all!DM165</f>
        <v>1.8353483630802848E-2</v>
      </c>
      <c r="DN185" s="33">
        <f>all!DN165</f>
        <v>2.2564009558733469E-2</v>
      </c>
      <c r="DO185" s="33">
        <f>all!DO165</f>
        <v>1.2986171580132227E-3</v>
      </c>
      <c r="DP185" s="33">
        <f>all!DP165</f>
        <v>3.5711981216935427E-3</v>
      </c>
      <c r="DQ185" s="33">
        <f>all!DQ165</f>
        <v>2.9690622163592955E-4</v>
      </c>
      <c r="DR185" s="33">
        <f>all!DR165</f>
        <v>1.137682064728082E-4</v>
      </c>
      <c r="DS185" s="33">
        <f>all!DS165</f>
        <v>2.7760086018062888E-3</v>
      </c>
      <c r="DT185" s="33">
        <f>all!DT165</f>
        <v>1.0949376476111873E-4</v>
      </c>
      <c r="DU185" s="33"/>
      <c r="DV185" s="33">
        <f>all!DV165</f>
        <v>0.69886045388050511</v>
      </c>
      <c r="DW185" s="33">
        <f>all!DW165</f>
        <v>1.3154774637592439</v>
      </c>
      <c r="DX185" s="33">
        <f>all!DX165</f>
        <v>2.753597830244692E-3</v>
      </c>
      <c r="DY185" s="33">
        <f>all!DY165</f>
        <v>1.565538209447229E-4</v>
      </c>
      <c r="DZ185" s="33">
        <f>all!DZ165</f>
        <v>1.1795310816642137</v>
      </c>
      <c r="EA185" s="33">
        <f>all!EA165</f>
        <v>96.448749509094199</v>
      </c>
      <c r="EB185" s="33">
        <f>all!EB165</f>
        <v>6.9983905904532392E-4</v>
      </c>
      <c r="EC185" s="33">
        <f>all!EC165</f>
        <v>1.1266531272951197E-4</v>
      </c>
      <c r="ED185" s="33">
        <f>all!ED165</f>
        <v>5.7236844566860321E-5</v>
      </c>
      <c r="EE185" s="33">
        <f>all!EE165</f>
        <v>3.9672152802701523E-4</v>
      </c>
      <c r="EF185" s="33">
        <f>all!EF165</f>
        <v>1.3852674313364071E-3</v>
      </c>
      <c r="EG185" s="33">
        <f>all!EG165</f>
        <v>0.34045930748862696</v>
      </c>
      <c r="EH185" s="33">
        <f>all!EH165</f>
        <v>1.9304192853979404E-4</v>
      </c>
      <c r="EI185" s="33">
        <f>all!EI165</f>
        <v>2.3732823743051544E-4</v>
      </c>
      <c r="EJ185" s="33">
        <f>all!EJ165</f>
        <v>1.3658854398464573E-5</v>
      </c>
      <c r="EK185" s="33">
        <f>all!EK165</f>
        <v>3.7561859452796165E-5</v>
      </c>
      <c r="EL185" s="33">
        <f>all!EL165</f>
        <v>3.1228594403664278E-6</v>
      </c>
      <c r="EM185" s="33">
        <f>all!EM165</f>
        <v>1.1966139195049194E-6</v>
      </c>
      <c r="EN185" s="33">
        <f>all!EN165</f>
        <v>2.9198056615059165E-5</v>
      </c>
      <c r="EO185" s="33">
        <f>all!EO165</f>
        <v>1.1516553444434189E-6</v>
      </c>
      <c r="EP185" s="33"/>
      <c r="EQ185" s="33">
        <f>all!EQ165</f>
        <v>2.6309549275184878</v>
      </c>
    </row>
    <row r="186" spans="1:159" s="3" customFormat="1">
      <c r="A186" s="33" t="str">
        <f>all!A166</f>
        <v>LM-JB-7a-18</v>
      </c>
      <c r="B186" s="33" t="str">
        <f>all!B166</f>
        <v>Fakos</v>
      </c>
      <c r="C186" s="33" t="str">
        <f>all!C166</f>
        <v>epithermal</v>
      </c>
      <c r="D186" s="33" t="str">
        <f>all!D166</f>
        <v>epithermal IS</v>
      </c>
      <c r="E186" s="33" t="str">
        <f>all!E166</f>
        <v>spahlerite</v>
      </c>
      <c r="F186" s="33" t="str">
        <f>all!F166</f>
        <v xml:space="preserve">anhedral </v>
      </c>
      <c r="G186" s="33">
        <f>all!G166</f>
        <v>1631.0437985957799</v>
      </c>
      <c r="H186" s="33">
        <f>all!H166</f>
        <v>5388.4243401983103</v>
      </c>
      <c r="I186" s="33">
        <f>all!I166</f>
        <v>1.8239972976557799</v>
      </c>
      <c r="J186" s="33">
        <f>all!J166</f>
        <v>0.35140774433285299</v>
      </c>
      <c r="K186" s="33">
        <f>all!K166</f>
        <v>896.37573175646298</v>
      </c>
      <c r="L186" s="33">
        <f>all!L166</f>
        <v>585083.25332227105</v>
      </c>
      <c r="M186" s="33">
        <f>all!M166</f>
        <v>0.494993194660586</v>
      </c>
      <c r="N186" s="33">
        <f>all!N166</f>
        <v>1.0024548571557499</v>
      </c>
      <c r="O186" s="33">
        <f>all!O166</f>
        <v>0.27319757279132401</v>
      </c>
      <c r="P186" s="33">
        <f>all!P166</f>
        <v>2.3285228840952801</v>
      </c>
      <c r="Q186" s="33">
        <f>all!Q166</f>
        <v>2.7757115472070399</v>
      </c>
      <c r="R186" s="33">
        <f>all!R166</f>
        <v>3496.4673046753001</v>
      </c>
      <c r="S186" s="33">
        <f>all!S166</f>
        <v>7.040085644981274E-2</v>
      </c>
      <c r="T186" s="33">
        <f>all!T166</f>
        <v>0.36144974864978002</v>
      </c>
      <c r="U186" s="33">
        <f>all!U166</f>
        <v>8.7826173019240394E-2</v>
      </c>
      <c r="V186" s="33">
        <f>all!V166</f>
        <v>0.2706102095888</v>
      </c>
      <c r="W186" s="33">
        <f>all!W166</f>
        <v>2.7269165229049101E-2</v>
      </c>
      <c r="X186" s="33">
        <f>all!X166</f>
        <v>1.73118242693764E-2</v>
      </c>
      <c r="Y186" s="33">
        <f>all!Y166</f>
        <v>0.170229905670714</v>
      </c>
      <c r="Z186" s="33">
        <f>all!Z166</f>
        <v>1.2945088053640801E-2</v>
      </c>
      <c r="AA186" s="33">
        <f>all!AA166</f>
        <v>5.1905438257162935</v>
      </c>
      <c r="AB186" s="33">
        <f>all!AB166</f>
        <v>13.678694556757158</v>
      </c>
      <c r="AC186" s="33">
        <f>all!AC166</f>
        <v>7.6044734928545799E-2</v>
      </c>
      <c r="AD186" s="33">
        <f>all!AD166</f>
        <v>6.6764769504339645</v>
      </c>
      <c r="AE186" s="33">
        <f>all!AE166</f>
        <v>0.10169672714771814</v>
      </c>
      <c r="AF186" s="33">
        <f>all!AF166</f>
        <v>0.51592681481670954</v>
      </c>
      <c r="AG186" s="33">
        <f>all!AG166</f>
        <v>1.521773936164496</v>
      </c>
      <c r="AH186" s="33">
        <f>all!AH166</f>
        <v>16.305663427766135</v>
      </c>
      <c r="AI186" s="33">
        <f>all!AI166</f>
        <v>7.097098263400917E-3</v>
      </c>
      <c r="AJ186" s="33">
        <f>all!AJ166</f>
        <v>1.276604349736659</v>
      </c>
      <c r="AK186" s="33">
        <f>all!AK166</f>
        <v>9.491145788223335E-3</v>
      </c>
      <c r="AL186" s="33">
        <f>all!AL166</f>
        <v>4.8150385492410269E-2</v>
      </c>
      <c r="AM186" s="33">
        <f>all!AM166</f>
        <v>1.521773936164496</v>
      </c>
      <c r="AN186" s="33"/>
      <c r="AO186" s="33"/>
      <c r="AP186" s="33">
        <f>all!AP166</f>
        <v>0.26494891147142602</v>
      </c>
      <c r="AQ186" s="33">
        <f>all!AQ166</f>
        <v>9.22859828873308</v>
      </c>
      <c r="AR186" s="33">
        <f>all!AR166</f>
        <v>6.6316500012423896E-2</v>
      </c>
      <c r="AS186" s="33">
        <f>all!AS166</f>
        <v>0.35140774433285299</v>
      </c>
      <c r="AT186" s="33">
        <f>all!AT166</f>
        <v>0.379756116327367</v>
      </c>
      <c r="AU186" s="33">
        <f>all!AU166</f>
        <v>1.9915431027675901</v>
      </c>
      <c r="AV186" s="33">
        <f>all!AV166</f>
        <v>0.100605047956233</v>
      </c>
      <c r="AW186" s="33">
        <f>all!AW166</f>
        <v>1.0024548571557499</v>
      </c>
      <c r="AX186" s="33">
        <f>all!AX166</f>
        <v>0.27319757279132401</v>
      </c>
      <c r="AY186" s="33">
        <f>all!AY166</f>
        <v>2.3285228840952801</v>
      </c>
      <c r="AZ186" s="33">
        <f>all!AZ166</f>
        <v>3.3855593803143201E-2</v>
      </c>
      <c r="BA186" s="33">
        <f>all!BA166</f>
        <v>0.29363112517185203</v>
      </c>
      <c r="BB186" s="33">
        <f>all!BB166</f>
        <v>1.1427495671902399E-2</v>
      </c>
      <c r="BC186" s="33">
        <f>all!BC166</f>
        <v>9.4772483462127396E-2</v>
      </c>
      <c r="BD186" s="33">
        <f>all!BD166</f>
        <v>8.7826173019240394E-2</v>
      </c>
      <c r="BE186" s="33">
        <f>all!BE166</f>
        <v>0.2706102095888</v>
      </c>
      <c r="BF186" s="33">
        <f>all!BF166</f>
        <v>2.7269165229049101E-2</v>
      </c>
      <c r="BG186" s="33">
        <f>all!BG166</f>
        <v>1.73118242693764E-2</v>
      </c>
      <c r="BH186" s="33">
        <f>all!BH166</f>
        <v>3.6146944137750901E-2</v>
      </c>
      <c r="BI186" s="33">
        <f>all!BI166</f>
        <v>1.2945088053640801E-2</v>
      </c>
      <c r="BJ186" s="33"/>
      <c r="BK186" s="33">
        <f>all!BK166</f>
        <v>256.31888087007701</v>
      </c>
      <c r="BL186" s="33">
        <f>all!BL166</f>
        <v>672.77040239872304</v>
      </c>
      <c r="BM186" s="33">
        <f>all!BM166</f>
        <v>0.28897484589938999</v>
      </c>
      <c r="BN186" s="33">
        <f>all!BN166</f>
        <v>0.21737691432289</v>
      </c>
      <c r="BO186" s="33">
        <f>all!BO166</f>
        <v>1040.5116880375899</v>
      </c>
      <c r="BP186" s="33">
        <f>all!BP166</f>
        <v>38835.468339575702</v>
      </c>
      <c r="BQ186" s="33">
        <f>all!BQ166</f>
        <v>0.114466841804892</v>
      </c>
      <c r="BR186" s="33">
        <f>all!BR166</f>
        <v>0.38507266948485303</v>
      </c>
      <c r="BS186" s="33">
        <f>all!BS166</f>
        <v>0.16866085010579199</v>
      </c>
      <c r="BT186" s="33">
        <f>all!BT166</f>
        <v>2.0310818069930501</v>
      </c>
      <c r="BU186" s="33">
        <f>all!BU166</f>
        <v>3.6441673912957202</v>
      </c>
      <c r="BV186" s="33">
        <f>all!BV166</f>
        <v>250.43841836844399</v>
      </c>
      <c r="BW186" s="33">
        <f>all!BW166</f>
        <v>2.5191978345609298E-2</v>
      </c>
      <c r="BX186" s="33">
        <f>all!BX166</f>
        <v>0.25915091393011203</v>
      </c>
      <c r="BY186" s="33">
        <f>all!BY166</f>
        <v>1.7351079667605601E-2</v>
      </c>
      <c r="BZ186" s="33">
        <f>all!BZ166</f>
        <v>0.20270058722589501</v>
      </c>
      <c r="CA186" s="33">
        <f>all!CA166</f>
        <v>2.17120709440757E-2</v>
      </c>
      <c r="CB186" s="33">
        <f>all!CB166</f>
        <v>6.6995920026197602E-3</v>
      </c>
      <c r="CC186" s="33">
        <f>all!CC166</f>
        <v>0.30515148273579601</v>
      </c>
      <c r="CD186" s="33">
        <f>all!CD166</f>
        <v>7.3806819224464101E-3</v>
      </c>
      <c r="CE186" s="33"/>
      <c r="CF186" s="33">
        <f>all!CF166</f>
        <v>1631.0437985957799</v>
      </c>
      <c r="CG186" s="33">
        <f>all!CG166</f>
        <v>5388.4243401983103</v>
      </c>
      <c r="CH186" s="33">
        <f>all!CH166</f>
        <v>1.8239972976557799</v>
      </c>
      <c r="CI186" s="33">
        <f>all!CI166</f>
        <v>0.35140774433285299</v>
      </c>
      <c r="CJ186" s="33">
        <f>all!CJ166</f>
        <v>896.37573175646298</v>
      </c>
      <c r="CK186" s="33">
        <f>all!CK166</f>
        <v>585083.25332227105</v>
      </c>
      <c r="CL186" s="33">
        <f>all!CL166</f>
        <v>0.494993194660586</v>
      </c>
      <c r="CM186" s="33">
        <f>all!CM166</f>
        <v>1.0024548571557499</v>
      </c>
      <c r="CN186" s="33">
        <f>all!CN166</f>
        <v>0.27319757279132401</v>
      </c>
      <c r="CO186" s="33">
        <f>all!CO166</f>
        <v>2.3285228840952801</v>
      </c>
      <c r="CP186" s="33">
        <f>all!CP166</f>
        <v>2.7757115472070399</v>
      </c>
      <c r="CQ186" s="33">
        <f>all!CQ166</f>
        <v>3496.4673046753001</v>
      </c>
      <c r="CR186" s="33">
        <f>all!CR166</f>
        <v>7.040085644981274E-2</v>
      </c>
      <c r="CS186" s="33">
        <f>all!CS166</f>
        <v>0.36144974864978002</v>
      </c>
      <c r="CT186" s="33">
        <f>all!CT166</f>
        <v>8.7826173019240394E-2</v>
      </c>
      <c r="CU186" s="33">
        <f>all!CU166</f>
        <v>0.2706102095888</v>
      </c>
      <c r="CV186" s="33">
        <f>all!CV166</f>
        <v>2.7269165229049101E-2</v>
      </c>
      <c r="CW186" s="33">
        <f>all!CW166</f>
        <v>1.73118242693764E-2</v>
      </c>
      <c r="CX186" s="33">
        <f>all!CX166</f>
        <v>0.170229905670714</v>
      </c>
      <c r="CY186" s="33">
        <f>all!CY166</f>
        <v>1.2945088053640801E-2</v>
      </c>
      <c r="CZ186" s="33"/>
      <c r="DA186" s="33">
        <f>all!DA166</f>
        <v>29.688782697685166</v>
      </c>
      <c r="DB186" s="33">
        <f>all!DB166</f>
        <v>96.488930794132159</v>
      </c>
      <c r="DC186" s="33">
        <f>all!DC166</f>
        <v>3.0950250413277744E-2</v>
      </c>
      <c r="DD186" s="33">
        <f>all!DD166</f>
        <v>5.9871764854796793E-3</v>
      </c>
      <c r="DE186" s="33">
        <f>all!DE166</f>
        <v>14.105934783565653</v>
      </c>
      <c r="DF186" s="33">
        <f>all!DF166</f>
        <v>8947.595248849535</v>
      </c>
      <c r="DG186" s="33">
        <f>all!DG166</f>
        <v>7.0994247903932136E-3</v>
      </c>
      <c r="DH186" s="33">
        <f>all!DH166</f>
        <v>1.3806016487477618E-2</v>
      </c>
      <c r="DI186" s="33">
        <f>all!DI166</f>
        <v>3.6464460554943303E-3</v>
      </c>
      <c r="DJ186" s="33">
        <f>all!DJ166</f>
        <v>2.9489904813770014E-2</v>
      </c>
      <c r="DK186" s="33">
        <f>all!DK166</f>
        <v>2.5732435946896674E-2</v>
      </c>
      <c r="DL186" s="33">
        <f>all!DL166</f>
        <v>31.104316345155723</v>
      </c>
      <c r="DM186" s="33">
        <f>all!DM166</f>
        <v>6.1315173970817073E-4</v>
      </c>
      <c r="DN186" s="33">
        <f>all!DN166</f>
        <v>3.0448129782645107E-3</v>
      </c>
      <c r="DO186" s="33">
        <f>all!DO166</f>
        <v>7.2130562597930679E-4</v>
      </c>
      <c r="DP186" s="33">
        <f>all!DP166</f>
        <v>2.1207696676238245E-3</v>
      </c>
      <c r="DQ186" s="33">
        <f>all!DQ166</f>
        <v>1.3844566617554656E-4</v>
      </c>
      <c r="DR186" s="33">
        <f>all!DR166</f>
        <v>8.470273387980525E-5</v>
      </c>
      <c r="DS186" s="33">
        <f>all!DS166</f>
        <v>8.2157290381618727E-4</v>
      </c>
      <c r="DT186" s="33">
        <f>all!DT166</f>
        <v>6.1944035385718026E-5</v>
      </c>
      <c r="DU186" s="33"/>
      <c r="DV186" s="33">
        <f>all!DV166</f>
        <v>0.32552995328675638</v>
      </c>
      <c r="DW186" s="33">
        <f>all!DW166</f>
        <v>1.0579765918308248</v>
      </c>
      <c r="DX186" s="33">
        <f>all!DX166</f>
        <v>3.3936162603370338E-4</v>
      </c>
      <c r="DY186" s="33">
        <f>all!DY166</f>
        <v>6.564786779855848E-5</v>
      </c>
      <c r="DZ186" s="33">
        <f>all!DZ166</f>
        <v>0.15466798817312877</v>
      </c>
      <c r="EA186" s="33">
        <f>all!EA166</f>
        <v>98.108106790579072</v>
      </c>
      <c r="EB186" s="33">
        <f>all!EB166</f>
        <v>7.7843387649562942E-5</v>
      </c>
      <c r="EC186" s="33">
        <f>all!EC166</f>
        <v>1.5137946031701716E-4</v>
      </c>
      <c r="ED186" s="33">
        <f>all!ED166</f>
        <v>3.998235381339158E-5</v>
      </c>
      <c r="EE186" s="33">
        <f>all!EE166</f>
        <v>3.2334930785848438E-4</v>
      </c>
      <c r="EF186" s="33">
        <f>all!EF166</f>
        <v>2.8214961714819164E-4</v>
      </c>
      <c r="EG186" s="33">
        <f>all!EG166</f>
        <v>0.34105091980226293</v>
      </c>
      <c r="EH186" s="33">
        <f>all!EH166</f>
        <v>6.7230529192581876E-6</v>
      </c>
      <c r="EI186" s="33">
        <f>all!EI166</f>
        <v>3.3385600099347892E-5</v>
      </c>
      <c r="EJ186" s="33">
        <f>all!EJ166</f>
        <v>7.9089327818356853E-6</v>
      </c>
      <c r="EK186" s="33">
        <f>all!EK166</f>
        <v>2.32537001554928E-5</v>
      </c>
      <c r="EL186" s="33">
        <f>all!EL166</f>
        <v>1.518021526911358E-6</v>
      </c>
      <c r="EM186" s="33">
        <f>all!EM166</f>
        <v>9.2874393955207356E-7</v>
      </c>
      <c r="EN186" s="33">
        <f>all!EN166</f>
        <v>9.0083379882665595E-6</v>
      </c>
      <c r="EO186" s="33">
        <f>all!EO166</f>
        <v>6.7920059743905258E-7</v>
      </c>
      <c r="EP186" s="33"/>
      <c r="EQ186" s="33">
        <f>all!EQ166</f>
        <v>2.1159531836616496</v>
      </c>
    </row>
    <row r="187" spans="1:159" s="3" customFormat="1">
      <c r="A187" s="33" t="str">
        <f>all!A167</f>
        <v>LM-JB-7a-19</v>
      </c>
      <c r="B187" s="33" t="str">
        <f>all!B167</f>
        <v>Fakos</v>
      </c>
      <c r="C187" s="33" t="str">
        <f>all!C167</f>
        <v>epithermal</v>
      </c>
      <c r="D187" s="33" t="str">
        <f>all!D167</f>
        <v>epithermal IS</v>
      </c>
      <c r="E187" s="33" t="str">
        <f>all!E167</f>
        <v>spahlerite</v>
      </c>
      <c r="F187" s="33" t="str">
        <f>all!F167</f>
        <v xml:space="preserve">anhedral </v>
      </c>
      <c r="G187" s="33">
        <f>all!G167</f>
        <v>863.68276858264699</v>
      </c>
      <c r="H187" s="33">
        <f>all!H167</f>
        <v>5475.8140465073102</v>
      </c>
      <c r="I187" s="33">
        <f>all!I167</f>
        <v>63.441151883796699</v>
      </c>
      <c r="J187" s="33">
        <f>all!J167</f>
        <v>0.67933946788593402</v>
      </c>
      <c r="K187" s="33">
        <f>all!K167</f>
        <v>2908.4457914057198</v>
      </c>
      <c r="L187" s="33">
        <f>all!L167</f>
        <v>579415.59993041703</v>
      </c>
      <c r="M187" s="33">
        <f>all!M167</f>
        <v>1.35455799105901</v>
      </c>
      <c r="N187" s="33">
        <f>all!N167</f>
        <v>0.72011123646114095</v>
      </c>
      <c r="O187" s="33">
        <f>all!O167</f>
        <v>0.44199310852298002</v>
      </c>
      <c r="P187" s="33">
        <f>all!P167</f>
        <v>2.4971995845379502</v>
      </c>
      <c r="Q187" s="33">
        <f>all!Q167</f>
        <v>2.7981587649011201</v>
      </c>
      <c r="R187" s="33">
        <f>all!R167</f>
        <v>3697.4858791741299</v>
      </c>
      <c r="S187" s="33">
        <f>all!S167</f>
        <v>1.7423526399055378</v>
      </c>
      <c r="T187" s="33">
        <f>all!T167</f>
        <v>8.6783988683010904E-2</v>
      </c>
      <c r="U187" s="33">
        <f>all!U167</f>
        <v>1.3378642636490301</v>
      </c>
      <c r="V187" s="33">
        <f>all!V167</f>
        <v>0.48275140905764702</v>
      </c>
      <c r="W187" s="33">
        <f>all!W167</f>
        <v>2.6874878608427102E-2</v>
      </c>
      <c r="X187" s="33">
        <f>all!X167</f>
        <v>4.2255638496275401E-2</v>
      </c>
      <c r="Y187" s="33">
        <f>all!Y167</f>
        <v>1.1539652624493599</v>
      </c>
      <c r="Z187" s="33">
        <f>all!Z167</f>
        <v>1.75900283863476E-2</v>
      </c>
      <c r="AA187" s="33">
        <f>all!AA167</f>
        <v>93.386524532752347</v>
      </c>
      <c r="AB187" s="33">
        <f>all!AB167</f>
        <v>2.1640162540400008</v>
      </c>
      <c r="AC187" s="33">
        <f>all!AC167</f>
        <v>1.5243117759898351E-2</v>
      </c>
      <c r="AD187" s="33">
        <f>all!AD167</f>
        <v>143.5342557620404</v>
      </c>
      <c r="AE187" s="33">
        <f>all!AE167</f>
        <v>3.6617773403841716E-2</v>
      </c>
      <c r="AF187" s="33">
        <f>all!AF167</f>
        <v>1.1593626837686029</v>
      </c>
      <c r="AG187" s="33">
        <f>all!AG167</f>
        <v>4.4106367583401161E-2</v>
      </c>
      <c r="AH187" s="33">
        <f>all!AH167</f>
        <v>2.4248206215166839</v>
      </c>
      <c r="AI187" s="33">
        <f>all!AI167</f>
        <v>2.7726527441630853E-4</v>
      </c>
      <c r="AJ187" s="33">
        <f>all!AJ167</f>
        <v>3.9362456550473698E-2</v>
      </c>
      <c r="AK187" s="33">
        <f>all!AK167</f>
        <v>6.6606039205709599E-4</v>
      </c>
      <c r="AL187" s="33">
        <f>all!AL167</f>
        <v>2.1088271948459525E-2</v>
      </c>
      <c r="AM187" s="33">
        <f>all!AM167</f>
        <v>4.4106367583401161E-2</v>
      </c>
      <c r="AN187" s="33"/>
      <c r="AO187" s="33"/>
      <c r="AP187" s="33">
        <f>all!AP167</f>
        <v>0.24327534993118599</v>
      </c>
      <c r="AQ187" s="33">
        <f>all!AQ167</f>
        <v>9.3679086721052904</v>
      </c>
      <c r="AR187" s="33">
        <f>all!AR167</f>
        <v>2.8713280956105799E-2</v>
      </c>
      <c r="AS187" s="33">
        <f>all!AS167</f>
        <v>0.472622024616773</v>
      </c>
      <c r="AT187" s="33">
        <f>all!AT167</f>
        <v>0.22997540134681799</v>
      </c>
      <c r="AU187" s="33">
        <f>all!AU167</f>
        <v>2.12178803171751</v>
      </c>
      <c r="AV187" s="33">
        <f>all!AV167</f>
        <v>6.6686914240444706E-2</v>
      </c>
      <c r="AW187" s="33">
        <f>all!AW167</f>
        <v>0.72011123646114095</v>
      </c>
      <c r="AX187" s="33">
        <f>all!AX167</f>
        <v>0.44199310852298002</v>
      </c>
      <c r="AY187" s="33">
        <f>all!AY167</f>
        <v>2.4971995845379502</v>
      </c>
      <c r="AZ187" s="33">
        <f>all!AZ167</f>
        <v>6.0358738586827998E-2</v>
      </c>
      <c r="BA187" s="33">
        <f>all!BA167</f>
        <v>0.17338642320935199</v>
      </c>
      <c r="BB187" s="33">
        <f>all!BB167</f>
        <v>1.63195255308171E-2</v>
      </c>
      <c r="BC187" s="33">
        <f>all!BC167</f>
        <v>8.1408951457048795E-2</v>
      </c>
      <c r="BD187" s="33">
        <f>all!BD167</f>
        <v>1.3378642636490301</v>
      </c>
      <c r="BE187" s="33">
        <f>all!BE167</f>
        <v>0.48275140905764702</v>
      </c>
      <c r="BF187" s="33">
        <f>all!BF167</f>
        <v>2.6874878608427102E-2</v>
      </c>
      <c r="BG187" s="33">
        <f>all!BG167</f>
        <v>4.2255638496275401E-2</v>
      </c>
      <c r="BH187" s="33">
        <f>all!BH167</f>
        <v>1.1539652624493599</v>
      </c>
      <c r="BI187" s="33">
        <f>all!BI167</f>
        <v>1.75900283863476E-2</v>
      </c>
      <c r="BJ187" s="33"/>
      <c r="BK187" s="33">
        <f>all!BK167</f>
        <v>35.187358141443703</v>
      </c>
      <c r="BL187" s="33">
        <f>all!BL167</f>
        <v>1305.6041381295199</v>
      </c>
      <c r="BM187" s="33">
        <f>all!BM167</f>
        <v>2.3185442978398698</v>
      </c>
      <c r="BN187" s="33">
        <f>all!BN167</f>
        <v>0.38730821956431899</v>
      </c>
      <c r="BO187" s="33">
        <f>all!BO167</f>
        <v>2841.63670138723</v>
      </c>
      <c r="BP187" s="33">
        <f>all!BP167</f>
        <v>11897.6474204427</v>
      </c>
      <c r="BQ187" s="33">
        <f>all!BQ167</f>
        <v>0.199281392313406</v>
      </c>
      <c r="BR187" s="33">
        <f>all!BR167</f>
        <v>0.41950035330053498</v>
      </c>
      <c r="BS187" s="33">
        <f>all!BS167</f>
        <v>0.39592336683429002</v>
      </c>
      <c r="BT187" s="33">
        <f>all!BT167</f>
        <v>2.1467072805632901</v>
      </c>
      <c r="BU187" s="33">
        <f>all!BU167</f>
        <v>1.7558276168478799</v>
      </c>
      <c r="BV187" s="33">
        <f>all!BV167</f>
        <v>117.092545213297</v>
      </c>
      <c r="BW187" s="33">
        <f>all!BW167</f>
        <v>0.22630556796159401</v>
      </c>
      <c r="BX187" s="33">
        <f>all!BX167</f>
        <v>6.9821179467499606E-2</v>
      </c>
      <c r="BY187" s="33">
        <f>all!BY167</f>
        <v>8.1431382765507196E-2</v>
      </c>
      <c r="BZ187" s="33">
        <f>all!BZ167</f>
        <v>2.95623331829197E-2</v>
      </c>
      <c r="CA187" s="33">
        <f>all!CA167</f>
        <v>2.8376246476010902E-2</v>
      </c>
      <c r="CB187" s="33">
        <f>all!CB167</f>
        <v>8.8311640102999595E-3</v>
      </c>
      <c r="CC187" s="33">
        <f>all!CC167</f>
        <v>9.4192082666895202E-2</v>
      </c>
      <c r="CD187" s="33">
        <f>all!CD167</f>
        <v>7.5843925022454897E-3</v>
      </c>
      <c r="CE187" s="33"/>
      <c r="CF187" s="33">
        <f>all!CF167</f>
        <v>863.68276858264699</v>
      </c>
      <c r="CG187" s="33">
        <f>all!CG167</f>
        <v>5475.8140465073102</v>
      </c>
      <c r="CH187" s="33">
        <f>all!CH167</f>
        <v>63.441151883796699</v>
      </c>
      <c r="CI187" s="33">
        <f>all!CI167</f>
        <v>0.67933946788593402</v>
      </c>
      <c r="CJ187" s="33">
        <f>all!CJ167</f>
        <v>2908.4457914057198</v>
      </c>
      <c r="CK187" s="33">
        <f>all!CK167</f>
        <v>579415.59993041703</v>
      </c>
      <c r="CL187" s="33">
        <f>all!CL167</f>
        <v>1.35455799105901</v>
      </c>
      <c r="CM187" s="33">
        <f>all!CM167</f>
        <v>0.72011123646114095</v>
      </c>
      <c r="CN187" s="33">
        <f>all!CN167</f>
        <v>0.44199310852298002</v>
      </c>
      <c r="CO187" s="33">
        <f>all!CO167</f>
        <v>2.4971995845379502</v>
      </c>
      <c r="CP187" s="33">
        <f>all!CP167</f>
        <v>2.7981587649011201</v>
      </c>
      <c r="CQ187" s="33">
        <f>all!CQ167</f>
        <v>3697.4858791741299</v>
      </c>
      <c r="CR187" s="33">
        <f>all!CR167</f>
        <v>1.7423526399055378</v>
      </c>
      <c r="CS187" s="33">
        <f>all!CS167</f>
        <v>8.6783988683010904E-2</v>
      </c>
      <c r="CT187" s="33">
        <f>all!CT167</f>
        <v>1.3378642636490301</v>
      </c>
      <c r="CU187" s="33">
        <f>all!CU167</f>
        <v>0.48275140905764702</v>
      </c>
      <c r="CV187" s="33">
        <f>all!CV167</f>
        <v>2.6874878608427102E-2</v>
      </c>
      <c r="CW187" s="33">
        <f>all!CW167</f>
        <v>4.2255638496275401E-2</v>
      </c>
      <c r="CX187" s="33">
        <f>all!CX167</f>
        <v>1.1539652624493599</v>
      </c>
      <c r="CY187" s="33">
        <f>all!CY167</f>
        <v>1.75900283863476E-2</v>
      </c>
      <c r="CZ187" s="33"/>
      <c r="DA187" s="33">
        <f>all!DA167</f>
        <v>15.721030948562571</v>
      </c>
      <c r="DB187" s="33">
        <f>all!DB167</f>
        <v>98.053792577801246</v>
      </c>
      <c r="DC187" s="33">
        <f>all!DC167</f>
        <v>1.0764925692783813</v>
      </c>
      <c r="DD187" s="33">
        <f>all!DD167</f>
        <v>1.157437578817949E-2</v>
      </c>
      <c r="DE187" s="33">
        <f>all!DE167</f>
        <v>45.769140329929812</v>
      </c>
      <c r="DF187" s="33">
        <f>all!DF167</f>
        <v>8860.9206290016373</v>
      </c>
      <c r="DG187" s="33">
        <f>all!DG167</f>
        <v>1.9427706654317943E-2</v>
      </c>
      <c r="DH187" s="33">
        <f>all!DH167</f>
        <v>9.9175215047671243E-3</v>
      </c>
      <c r="DI187" s="33">
        <f>all!DI167</f>
        <v>5.8994082951108898E-3</v>
      </c>
      <c r="DJ187" s="33">
        <f>all!DJ167</f>
        <v>3.162613455595175E-2</v>
      </c>
      <c r="DK187" s="33">
        <f>all!DK167</f>
        <v>2.5940534512498774E-2</v>
      </c>
      <c r="DL187" s="33">
        <f>all!DL167</f>
        <v>32.892562820134415</v>
      </c>
      <c r="DM187" s="33">
        <f>all!DM167</f>
        <v>1.5174908463007002E-2</v>
      </c>
      <c r="DN187" s="33">
        <f>all!DN167</f>
        <v>7.3105878765909282E-4</v>
      </c>
      <c r="DO187" s="33">
        <f>all!DO167</f>
        <v>1.0987715700139867E-2</v>
      </c>
      <c r="DP187" s="33">
        <f>all!DP167</f>
        <v>3.7833182528028766E-3</v>
      </c>
      <c r="DQ187" s="33">
        <f>all!DQ167</f>
        <v>1.3644387134986678E-4</v>
      </c>
      <c r="DR187" s="33">
        <f>all!DR167</f>
        <v>2.0674702138714563E-4</v>
      </c>
      <c r="DS187" s="33">
        <f>all!DS167</f>
        <v>5.5693304172266412E-3</v>
      </c>
      <c r="DT187" s="33">
        <f>all!DT167</f>
        <v>8.4170716822065303E-5</v>
      </c>
      <c r="DU187" s="33"/>
      <c r="DV187" s="33">
        <f>all!DV167</f>
        <v>0.17360551528674659</v>
      </c>
      <c r="DW187" s="33">
        <f>all!DW167</f>
        <v>1.0827966207804838</v>
      </c>
      <c r="DX187" s="33">
        <f>all!DX167</f>
        <v>1.1887582169604132E-2</v>
      </c>
      <c r="DY187" s="33">
        <f>all!DY167</f>
        <v>1.2781448490266272E-4</v>
      </c>
      <c r="DZ187" s="33">
        <f>all!DZ167</f>
        <v>0.50542329044491763</v>
      </c>
      <c r="EA187" s="33">
        <f>all!EA167</f>
        <v>97.850115348411322</v>
      </c>
      <c r="EB187" s="33">
        <f>all!EB167</f>
        <v>2.1453790375439754E-4</v>
      </c>
      <c r="EC187" s="33">
        <f>all!EC167</f>
        <v>1.095180358613766E-4</v>
      </c>
      <c r="ED187" s="33">
        <f>all!ED167</f>
        <v>6.5146479280563766E-5</v>
      </c>
      <c r="EE187" s="33">
        <f>all!EE167</f>
        <v>3.4924372352412419E-4</v>
      </c>
      <c r="EF187" s="33">
        <f>all!EF167</f>
        <v>2.8645830388545523E-4</v>
      </c>
      <c r="EG187" s="33">
        <f>all!EG167</f>
        <v>0.36322874346947537</v>
      </c>
      <c r="EH187" s="33">
        <f>all!EH167</f>
        <v>1.6757474823178938E-4</v>
      </c>
      <c r="EI187" s="33">
        <f>all!EI167</f>
        <v>8.0729971177917836E-6</v>
      </c>
      <c r="EJ187" s="33">
        <f>all!EJ167</f>
        <v>1.2133606582089128E-4</v>
      </c>
      <c r="EK187" s="33">
        <f>all!EK167</f>
        <v>4.1778743195696789E-5</v>
      </c>
      <c r="EL187" s="33">
        <f>all!EL167</f>
        <v>1.5067337931535594E-6</v>
      </c>
      <c r="EM187" s="33">
        <f>all!EM167</f>
        <v>2.2830832977399109E-6</v>
      </c>
      <c r="EN187" s="33">
        <f>all!EN167</f>
        <v>6.1501467686709584E-5</v>
      </c>
      <c r="EO187" s="33">
        <f>all!EO167</f>
        <v>9.294874308027202E-7</v>
      </c>
      <c r="EP187" s="33"/>
      <c r="EQ187" s="33">
        <f>all!EQ167</f>
        <v>2.1655932415609676</v>
      </c>
    </row>
    <row r="188" spans="1:159" s="9" customFormat="1">
      <c r="A188" s="33" t="str">
        <f>all!A168</f>
        <v>LM-JB-7a-20</v>
      </c>
      <c r="B188" s="33" t="str">
        <f>all!B168</f>
        <v>Fakos</v>
      </c>
      <c r="C188" s="33" t="str">
        <f>all!C168</f>
        <v>epithermal</v>
      </c>
      <c r="D188" s="33" t="str">
        <f>all!D168</f>
        <v>epithermal IS</v>
      </c>
      <c r="E188" s="33" t="str">
        <f>all!E168</f>
        <v>spahlerite</v>
      </c>
      <c r="F188" s="33" t="str">
        <f>all!F168</f>
        <v xml:space="preserve">anhedral </v>
      </c>
      <c r="G188" s="33">
        <f>all!G168</f>
        <v>1476.3971325309899</v>
      </c>
      <c r="H188" s="33">
        <f>all!H168</f>
        <v>4803.0407573401599</v>
      </c>
      <c r="I188" s="33">
        <f>all!I168</f>
        <v>60.229852974969099</v>
      </c>
      <c r="J188" s="33">
        <f>all!J168</f>
        <v>0.37960934780209499</v>
      </c>
      <c r="K188" s="33">
        <f>all!K168</f>
        <v>1802.9701068826801</v>
      </c>
      <c r="L188" s="33">
        <f>all!L168</f>
        <v>580644.36466139101</v>
      </c>
      <c r="M188" s="33">
        <f>all!M168</f>
        <v>0.91776885946734499</v>
      </c>
      <c r="N188" s="33">
        <f>all!N168</f>
        <v>0.90373185990440397</v>
      </c>
      <c r="O188" s="33">
        <f>all!O168</f>
        <v>0.41538537491598099</v>
      </c>
      <c r="P188" s="33">
        <f>all!P168</f>
        <v>2.1777085494912298</v>
      </c>
      <c r="Q188" s="33">
        <f>all!Q168</f>
        <v>3.7605078820223601</v>
      </c>
      <c r="R188" s="33">
        <f>all!R168</f>
        <v>3505.8396611636399</v>
      </c>
      <c r="S188" s="33">
        <f>all!S168</f>
        <v>0.91661754934697304</v>
      </c>
      <c r="T188" s="33">
        <f>all!T168</f>
        <v>2.1704650189767398</v>
      </c>
      <c r="U188" s="33">
        <f>all!U168</f>
        <v>0.10470080042907801</v>
      </c>
      <c r="V188" s="33">
        <f>all!V168</f>
        <v>0.48088612625485699</v>
      </c>
      <c r="W188" s="33">
        <f>all!W168</f>
        <v>3.3338282783918198E-2</v>
      </c>
      <c r="X188" s="33">
        <f>all!X168</f>
        <v>1.70241895099673E-2</v>
      </c>
      <c r="Y188" s="33">
        <f>all!Y168</f>
        <v>0.111638434122871</v>
      </c>
      <c r="Z188" s="33">
        <f>all!Z168</f>
        <v>1.7572566736630098E-2</v>
      </c>
      <c r="AA188" s="33">
        <f>all!AA168</f>
        <v>158.6627234647795</v>
      </c>
      <c r="AB188" s="33">
        <f>all!AB168</f>
        <v>19.506799487122954</v>
      </c>
      <c r="AC188" s="33">
        <f>all!AC168</f>
        <v>0.15740606606224392</v>
      </c>
      <c r="AD188" s="33">
        <f>all!AD168</f>
        <v>144.99752907080961</v>
      </c>
      <c r="AE188" s="33">
        <f>all!AE168</f>
        <v>0.15249398331071368</v>
      </c>
      <c r="AF188" s="33">
        <f>all!AF168</f>
        <v>0.93785622533761692</v>
      </c>
      <c r="AG188" s="33">
        <f>all!AG168</f>
        <v>6.2435946565985945E-2</v>
      </c>
      <c r="AH188" s="33">
        <f>all!AH168</f>
        <v>33.684706450499711</v>
      </c>
      <c r="AI188" s="33">
        <f>all!AI168</f>
        <v>2.9175841993061272E-4</v>
      </c>
      <c r="AJ188" s="33">
        <f>all!AJ168</f>
        <v>3.6156630672770577E-2</v>
      </c>
      <c r="AK188" s="33">
        <f>all!AK168</f>
        <v>2.8265367868393062E-4</v>
      </c>
      <c r="AL188" s="33">
        <f>all!AL168</f>
        <v>1.7383539101878693E-3</v>
      </c>
      <c r="AM188" s="33">
        <f>all!AM168</f>
        <v>6.2435946565985945E-2</v>
      </c>
      <c r="AN188" s="33"/>
      <c r="AO188" s="33"/>
      <c r="AP188" s="33">
        <f>all!AP168</f>
        <v>0.31962686611691699</v>
      </c>
      <c r="AQ188" s="33">
        <f>all!AQ168</f>
        <v>7.4776803500133102</v>
      </c>
      <c r="AR188" s="33">
        <f>all!AR168</f>
        <v>2.94814864580915E-2</v>
      </c>
      <c r="AS188" s="33">
        <f>all!AS168</f>
        <v>0.37960934780209499</v>
      </c>
      <c r="AT188" s="33">
        <f>all!AT168</f>
        <v>0.25588649932152402</v>
      </c>
      <c r="AU188" s="33">
        <f>all!AU168</f>
        <v>1.97559559344619</v>
      </c>
      <c r="AV188" s="33">
        <f>all!AV168</f>
        <v>8.6268237283766994E-2</v>
      </c>
      <c r="AW188" s="33">
        <f>all!AW168</f>
        <v>0.90373185990440397</v>
      </c>
      <c r="AX188" s="33">
        <f>all!AX168</f>
        <v>0.41538537491598099</v>
      </c>
      <c r="AY188" s="33">
        <f>all!AY168</f>
        <v>2.1777085494912298</v>
      </c>
      <c r="AZ188" s="33">
        <f>all!AZ168</f>
        <v>1.93048332882809E-2</v>
      </c>
      <c r="BA188" s="33">
        <f>all!BA168</f>
        <v>0.31286437015839802</v>
      </c>
      <c r="BB188" s="33">
        <f>all!BB168</f>
        <v>1.5739046415609598E-2</v>
      </c>
      <c r="BC188" s="33">
        <f>all!BC168</f>
        <v>5.95103637498198E-2</v>
      </c>
      <c r="BD188" s="33">
        <f>all!BD168</f>
        <v>0.10470080042907801</v>
      </c>
      <c r="BE188" s="33">
        <f>all!BE168</f>
        <v>0.48088612625485699</v>
      </c>
      <c r="BF188" s="33">
        <f>all!BF168</f>
        <v>3.2705264496940301E-4</v>
      </c>
      <c r="BG188" s="33">
        <f>all!BG168</f>
        <v>1.70241895099673E-2</v>
      </c>
      <c r="BH188" s="33">
        <f>all!BH168</f>
        <v>6.1210749211624102E-2</v>
      </c>
      <c r="BI188" s="33">
        <f>all!BI168</f>
        <v>1.7572566736630098E-2</v>
      </c>
      <c r="BJ188" s="33"/>
      <c r="BK188" s="33">
        <f>all!BK168</f>
        <v>364.49130753017101</v>
      </c>
      <c r="BL188" s="33">
        <f>all!BL168</f>
        <v>1282.4685574028199</v>
      </c>
      <c r="BM188" s="33">
        <f>all!BM168</f>
        <v>3.50070406168361</v>
      </c>
      <c r="BN188" s="33">
        <f>all!BN168</f>
        <v>0.167831809974017</v>
      </c>
      <c r="BO188" s="33">
        <f>all!BO168</f>
        <v>1769.15800941874</v>
      </c>
      <c r="BP188" s="33">
        <f>all!BP168</f>
        <v>31765.694554400601</v>
      </c>
      <c r="BQ188" s="33">
        <f>all!BQ168</f>
        <v>0.37240325154456499</v>
      </c>
      <c r="BR188" s="33">
        <f>all!BR168</f>
        <v>0.50091452082279098</v>
      </c>
      <c r="BS188" s="33">
        <f>all!BS168</f>
        <v>0.16710525401215601</v>
      </c>
      <c r="BT188" s="33">
        <f>all!BT168</f>
        <v>1.26095363710176</v>
      </c>
      <c r="BU188" s="33">
        <f>all!BU168</f>
        <v>2.2885575192687</v>
      </c>
      <c r="BV188" s="33">
        <f>all!BV168</f>
        <v>365.38381529979301</v>
      </c>
      <c r="BW188" s="33">
        <f>all!BW168</f>
        <v>0.14412955258311899</v>
      </c>
      <c r="BX188" s="33">
        <f>all!BX168</f>
        <v>0.66620899634522901</v>
      </c>
      <c r="BY188" s="33">
        <f>all!BY168</f>
        <v>2.4298104266183E-2</v>
      </c>
      <c r="BZ188" s="33">
        <f>all!BZ168</f>
        <v>0.27121658700246598</v>
      </c>
      <c r="CA188" s="33">
        <f>all!CA168</f>
        <v>4.6335552809236701E-2</v>
      </c>
      <c r="CB188" s="33">
        <f>all!CB168</f>
        <v>4.0470732578118902E-2</v>
      </c>
      <c r="CC188" s="33">
        <f>all!CC168</f>
        <v>7.3489257675260503E-2</v>
      </c>
      <c r="CD188" s="33">
        <f>all!CD168</f>
        <v>5.9750155824898801E-4</v>
      </c>
      <c r="CE188" s="33"/>
      <c r="CF188" s="33">
        <f>all!CF168</f>
        <v>1476.3971325309899</v>
      </c>
      <c r="CG188" s="33">
        <f>all!CG168</f>
        <v>4803.0407573401599</v>
      </c>
      <c r="CH188" s="33">
        <f>all!CH168</f>
        <v>60.229852974969099</v>
      </c>
      <c r="CI188" s="33">
        <f>all!CI168</f>
        <v>0.37960934780209499</v>
      </c>
      <c r="CJ188" s="33">
        <f>all!CJ168</f>
        <v>1802.9701068826801</v>
      </c>
      <c r="CK188" s="33">
        <f>all!CK168</f>
        <v>580644.36466139101</v>
      </c>
      <c r="CL188" s="33">
        <f>all!CL168</f>
        <v>0.91776885946734499</v>
      </c>
      <c r="CM188" s="33">
        <f>all!CM168</f>
        <v>0.90373185990440397</v>
      </c>
      <c r="CN188" s="33">
        <f>all!CN168</f>
        <v>0.41538537491598099</v>
      </c>
      <c r="CO188" s="33">
        <f>all!CO168</f>
        <v>2.1777085494912298</v>
      </c>
      <c r="CP188" s="33">
        <f>all!CP168</f>
        <v>3.7605078820223601</v>
      </c>
      <c r="CQ188" s="33">
        <f>all!CQ168</f>
        <v>3505.8396611636399</v>
      </c>
      <c r="CR188" s="33">
        <f>all!CR168</f>
        <v>0.91661754934697304</v>
      </c>
      <c r="CS188" s="33">
        <f>all!CS168</f>
        <v>2.1704650189767398</v>
      </c>
      <c r="CT188" s="33">
        <f>all!CT168</f>
        <v>0.10470080042907801</v>
      </c>
      <c r="CU188" s="33">
        <f>all!CU168</f>
        <v>0.48088612625485699</v>
      </c>
      <c r="CV188" s="33">
        <f>all!CV168</f>
        <v>3.3338282783918198E-2</v>
      </c>
      <c r="CW188" s="33">
        <f>all!CW168</f>
        <v>1.70241895099673E-2</v>
      </c>
      <c r="CX188" s="33">
        <f>all!CX168</f>
        <v>0.111638434122871</v>
      </c>
      <c r="CY188" s="33">
        <f>all!CY168</f>
        <v>1.7572566736630098E-2</v>
      </c>
      <c r="CZ188" s="33"/>
      <c r="DA188" s="33">
        <f>all!DA168</f>
        <v>26.873854448871853</v>
      </c>
      <c r="DB188" s="33">
        <f>all!DB168</f>
        <v>86.006639042710361</v>
      </c>
      <c r="DC188" s="33">
        <f>all!DC168</f>
        <v>1.0220020798967153</v>
      </c>
      <c r="DD188" s="33">
        <f>all!DD168</f>
        <v>6.4676666848758977E-3</v>
      </c>
      <c r="DE188" s="33">
        <f>all!DE168</f>
        <v>28.37267659463507</v>
      </c>
      <c r="DF188" s="33">
        <f>all!DF168</f>
        <v>8879.7119538368406</v>
      </c>
      <c r="DG188" s="33">
        <f>all!DG168</f>
        <v>1.3163071862475008E-2</v>
      </c>
      <c r="DH188" s="33">
        <f>all!DH168</f>
        <v>1.2446382866057072E-2</v>
      </c>
      <c r="DI188" s="33">
        <f>all!DI168</f>
        <v>5.5442672729357221E-3</v>
      </c>
      <c r="DJ188" s="33">
        <f>all!DJ168</f>
        <v>2.7579895510273938E-2</v>
      </c>
      <c r="DK188" s="33">
        <f>all!DK168</f>
        <v>3.4862062053713332E-2</v>
      </c>
      <c r="DL188" s="33">
        <f>all!DL168</f>
        <v>31.187692140125431</v>
      </c>
      <c r="DM188" s="33">
        <f>all!DM168</f>
        <v>7.9832217017102979E-3</v>
      </c>
      <c r="DN188" s="33">
        <f>all!DN168</f>
        <v>1.8283758899644006E-2</v>
      </c>
      <c r="DO188" s="33">
        <f>all!DO168</f>
        <v>8.5989487868822271E-4</v>
      </c>
      <c r="DP188" s="33">
        <f>all!DP168</f>
        <v>3.7687000490192555E-3</v>
      </c>
      <c r="DQ188" s="33">
        <f>all!DQ168</f>
        <v>1.6925860144231697E-4</v>
      </c>
      <c r="DR188" s="33">
        <f>all!DR168</f>
        <v>8.3295403831757782E-5</v>
      </c>
      <c r="DS188" s="33">
        <f>all!DS168</f>
        <v>5.3879553148103768E-4</v>
      </c>
      <c r="DT188" s="33">
        <f>all!DT168</f>
        <v>8.408716041491598E-5</v>
      </c>
      <c r="DU188" s="33"/>
      <c r="DV188" s="33">
        <f>all!DV168</f>
        <v>0.29680640908840955</v>
      </c>
      <c r="DW188" s="33">
        <f>all!DW168</f>
        <v>0.94989431979681971</v>
      </c>
      <c r="DX188" s="33">
        <f>all!DX168</f>
        <v>1.1287430613726635E-2</v>
      </c>
      <c r="DY188" s="33">
        <f>all!DY168</f>
        <v>7.1431693119084318E-5</v>
      </c>
      <c r="DZ188" s="33">
        <f>all!DZ168</f>
        <v>0.31336004562731845</v>
      </c>
      <c r="EA188" s="33">
        <f>all!EA168</f>
        <v>98.071358679565094</v>
      </c>
      <c r="EB188" s="33">
        <f>all!EB168</f>
        <v>1.453786281200127E-4</v>
      </c>
      <c r="EC188" s="33">
        <f>all!EC168</f>
        <v>1.3746320653935763E-4</v>
      </c>
      <c r="ED188" s="33">
        <f>all!ED168</f>
        <v>6.1233272787019971E-5</v>
      </c>
      <c r="EE188" s="33">
        <f>all!EE168</f>
        <v>3.0460423029423652E-4</v>
      </c>
      <c r="EF188" s="33">
        <f>all!EF168</f>
        <v>3.850316102316439E-4</v>
      </c>
      <c r="EG188" s="33">
        <f>all!EG168</f>
        <v>0.34445028827094926</v>
      </c>
      <c r="EH188" s="33">
        <f>all!EH168</f>
        <v>8.8170134684225189E-5</v>
      </c>
      <c r="EI188" s="33">
        <f>all!EI168</f>
        <v>2.0193369856810392E-4</v>
      </c>
      <c r="EJ188" s="33">
        <f>all!EJ168</f>
        <v>9.4970489485433293E-6</v>
      </c>
      <c r="EK188" s="33">
        <f>all!EK168</f>
        <v>4.1623144555197034E-5</v>
      </c>
      <c r="EL188" s="33">
        <f>all!EL168</f>
        <v>1.8693648057444661E-6</v>
      </c>
      <c r="EM188" s="33">
        <f>all!EM168</f>
        <v>9.1995027181189527E-7</v>
      </c>
      <c r="EN188" s="33">
        <f>all!EN168</f>
        <v>5.9506896279436068E-6</v>
      </c>
      <c r="EO188" s="33">
        <f>all!EO168</f>
        <v>9.2869477211297353E-7</v>
      </c>
      <c r="EP188" s="33"/>
      <c r="EQ188" s="33">
        <f>all!EQ168</f>
        <v>1.8997886395936394</v>
      </c>
    </row>
    <row r="189" spans="1:159" s="3" customFormat="1">
      <c r="A189" s="33" t="str">
        <f>all!A169</f>
        <v>LM-27B</v>
      </c>
      <c r="B189" s="33" t="str">
        <f>all!B169</f>
        <v>Fakos</v>
      </c>
      <c r="C189" s="33" t="str">
        <f>all!C169</f>
        <v>epithermal</v>
      </c>
      <c r="D189" s="33" t="str">
        <f>all!D169</f>
        <v>epithermal IS</v>
      </c>
      <c r="E189" s="33" t="str">
        <f>all!E169</f>
        <v>spahlerite</v>
      </c>
      <c r="F189" s="33" t="str">
        <f>all!F169</f>
        <v xml:space="preserve">anhedral </v>
      </c>
      <c r="G189" s="33" t="str">
        <f>all!G169</f>
        <v>n.a.</v>
      </c>
      <c r="H189" s="33">
        <f>all!H169</f>
        <v>5703.9063197405803</v>
      </c>
      <c r="I189" s="33">
        <f>all!I169</f>
        <v>85.676838851053404</v>
      </c>
      <c r="J189" s="33">
        <f>all!J169</f>
        <v>2.1488105536638198</v>
      </c>
      <c r="K189" s="33">
        <f>all!K169</f>
        <v>1904.95993305615</v>
      </c>
      <c r="L189" s="33">
        <f>all!L169</f>
        <v>827635.59782641602</v>
      </c>
      <c r="M189" s="33" t="str">
        <f>all!M169</f>
        <v>n.a.</v>
      </c>
      <c r="N189" s="33" t="str">
        <f>all!N169</f>
        <v>n.a.</v>
      </c>
      <c r="O189" s="33">
        <f>all!O169</f>
        <v>0.68547961741933505</v>
      </c>
      <c r="P189" s="33">
        <f>all!P169</f>
        <v>7.7704267648771896</v>
      </c>
      <c r="Q189" s="33">
        <f>all!Q169</f>
        <v>3.07911022752501</v>
      </c>
      <c r="R189" s="33">
        <f>all!R169</f>
        <v>3848.5633661032298</v>
      </c>
      <c r="S189" s="33" t="str">
        <f>all!S169</f>
        <v>n.a.</v>
      </c>
      <c r="T189" s="33" t="str">
        <f>all!T169</f>
        <v>n.a.</v>
      </c>
      <c r="U189" s="33">
        <f>all!U169</f>
        <v>7.9844998585062402E-2</v>
      </c>
      <c r="V189" s="33">
        <f>all!V169</f>
        <v>0.43841078622088803</v>
      </c>
      <c r="W189" s="33">
        <f>all!W169</f>
        <v>3.57424273057265E-2</v>
      </c>
      <c r="X189" s="33">
        <f>all!X169</f>
        <v>2.6589469396105899E-2</v>
      </c>
      <c r="Y189" s="33">
        <f>all!Y169</f>
        <v>1.1363419889263</v>
      </c>
      <c r="Z189" s="33">
        <f>all!Z169</f>
        <v>1.35777730645573E-2</v>
      </c>
      <c r="AA189" s="33">
        <f>all!AA169</f>
        <v>39.871750771593376</v>
      </c>
      <c r="AB189" s="33">
        <f>all!AB169</f>
        <v>6.8381058172630445</v>
      </c>
      <c r="AC189" s="33">
        <f>all!AC169</f>
        <v>1.1948667915885591E-2</v>
      </c>
      <c r="AD189" s="33">
        <f>all!AD169</f>
        <v>124.98816401515478</v>
      </c>
      <c r="AE189" s="33">
        <f>all!AE169</f>
        <v>2.3399178816959493E-2</v>
      </c>
      <c r="AF189" s="33">
        <f>all!AF169</f>
        <v>7.026493728398249E-2</v>
      </c>
      <c r="AG189" s="33">
        <f>all!AG169</f>
        <v>3.5938653535968458E-2</v>
      </c>
      <c r="AH189" s="33">
        <f>all!AH169</f>
        <v>2.7096686187178398</v>
      </c>
      <c r="AI189" s="33">
        <f>all!AI169</f>
        <v>1.5847658768272074E-4</v>
      </c>
      <c r="AJ189" s="33">
        <f>all!AJ169</f>
        <v>9.0694601587552048E-2</v>
      </c>
      <c r="AK189" s="33">
        <f>all!AK169</f>
        <v>3.103460602967727E-4</v>
      </c>
      <c r="AL189" s="33">
        <f>all!AL169</f>
        <v>9.3193212606583811E-4</v>
      </c>
      <c r="AM189" s="33">
        <f>all!AM169</f>
        <v>3.5938653535968458E-2</v>
      </c>
      <c r="AN189" s="33"/>
      <c r="AO189" s="33"/>
      <c r="AP189" s="33" t="str">
        <f>all!AP169</f>
        <v>n.a.</v>
      </c>
      <c r="AQ189" s="33">
        <f>all!AQ169</f>
        <v>24.269634887584701</v>
      </c>
      <c r="AR189" s="33">
        <f>all!AR169</f>
        <v>7.4280597897941003E-2</v>
      </c>
      <c r="AS189" s="33">
        <f>all!AS169</f>
        <v>0.452541447724924</v>
      </c>
      <c r="AT189" s="33">
        <f>all!AT169</f>
        <v>1.4483413097811699</v>
      </c>
      <c r="AU189" s="33">
        <f>all!AU169</f>
        <v>3.70569760510819</v>
      </c>
      <c r="AV189" s="33" t="str">
        <f>all!AV169</f>
        <v>n.a.</v>
      </c>
      <c r="AW189" s="33" t="str">
        <f>all!AW169</f>
        <v>n.a.</v>
      </c>
      <c r="AX189" s="33">
        <f>all!AX169</f>
        <v>0.68547961741933505</v>
      </c>
      <c r="AY189" s="33">
        <f>all!AY169</f>
        <v>2.10095916325864</v>
      </c>
      <c r="AZ189" s="33">
        <f>all!AZ169</f>
        <v>6.3635170240394501E-2</v>
      </c>
      <c r="BA189" s="33">
        <f>all!BA169</f>
        <v>0.297654216358409</v>
      </c>
      <c r="BB189" s="33" t="str">
        <f>all!BB169</f>
        <v>n.a.</v>
      </c>
      <c r="BC189" s="33" t="str">
        <f>all!BC169</f>
        <v>n.a.</v>
      </c>
      <c r="BD189" s="33">
        <f>all!BD169</f>
        <v>7.9844998585062402E-2</v>
      </c>
      <c r="BE189" s="33">
        <f>all!BE169</f>
        <v>0.43841078622088803</v>
      </c>
      <c r="BF189" s="33">
        <f>all!BF169</f>
        <v>3.57424273057265E-2</v>
      </c>
      <c r="BG189" s="33">
        <f>all!BG169</f>
        <v>2.6589469396105899E-2</v>
      </c>
      <c r="BH189" s="33" t="str">
        <f>all!BH169</f>
        <v>n.a.</v>
      </c>
      <c r="BI189" s="33">
        <f>all!BI169</f>
        <v>1.35777730645573E-2</v>
      </c>
      <c r="BJ189" s="33"/>
      <c r="BK189" s="33" t="str">
        <f>all!BK169</f>
        <v>n.a.</v>
      </c>
      <c r="BL189" s="33">
        <f>all!BL169</f>
        <v>1026.7302430101399</v>
      </c>
      <c r="BM189" s="33">
        <f>all!BM169</f>
        <v>8.2228592581198203</v>
      </c>
      <c r="BN189" s="33">
        <f>all!BN169</f>
        <v>0.70171692349540304</v>
      </c>
      <c r="BO189" s="33">
        <f>all!BO169</f>
        <v>616.43496418070401</v>
      </c>
      <c r="BP189" s="33">
        <f>all!BP169</f>
        <v>61057.199732507601</v>
      </c>
      <c r="BQ189" s="33" t="str">
        <f>all!BQ169</f>
        <v>n.a.</v>
      </c>
      <c r="BR189" s="33" t="str">
        <f>all!BR169</f>
        <v>n.a.</v>
      </c>
      <c r="BS189" s="33">
        <f>all!BS169</f>
        <v>0.51864621547518197</v>
      </c>
      <c r="BT189" s="33">
        <f>all!BT169</f>
        <v>2.0450684297061898</v>
      </c>
      <c r="BU189" s="33">
        <f>all!BU169</f>
        <v>0.97348584956658901</v>
      </c>
      <c r="BV189" s="33">
        <f>all!BV169</f>
        <v>381.39899316943598</v>
      </c>
      <c r="BW189" s="33" t="str">
        <f>all!BW169</f>
        <v>n.a.</v>
      </c>
      <c r="BX189" s="33" t="str">
        <f>all!BX169</f>
        <v>n.a.</v>
      </c>
      <c r="BY189" s="33">
        <f>all!BY169</f>
        <v>9.3439371292340201E-2</v>
      </c>
      <c r="BZ189" s="33">
        <f>all!BZ169</f>
        <v>0.30107138317665799</v>
      </c>
      <c r="CA189" s="33">
        <f>all!CA169</f>
        <v>1.9930512094543499E-2</v>
      </c>
      <c r="CB189" s="33">
        <f>all!CB169</f>
        <v>8.3767801693213108E-3</v>
      </c>
      <c r="CC189" s="33">
        <f>all!CC169</f>
        <v>0.45853257602957898</v>
      </c>
      <c r="CD189" s="33">
        <f>all!CD169</f>
        <v>1.09893468015375E-2</v>
      </c>
      <c r="CE189" s="33"/>
      <c r="CF189" s="33" t="str">
        <f>all!CF169</f>
        <v>n.a.</v>
      </c>
      <c r="CG189" s="33">
        <f>all!CG169</f>
        <v>5703.9063197405803</v>
      </c>
      <c r="CH189" s="33">
        <f>all!CH169</f>
        <v>85.676838851053404</v>
      </c>
      <c r="CI189" s="33">
        <f>all!CI169</f>
        <v>2.1488105536638198</v>
      </c>
      <c r="CJ189" s="33">
        <f>all!CJ169</f>
        <v>1904.95993305615</v>
      </c>
      <c r="CK189" s="33">
        <f>all!CK169</f>
        <v>827635.59782641602</v>
      </c>
      <c r="CL189" s="33" t="str">
        <f>all!CL169</f>
        <v>n.a.</v>
      </c>
      <c r="CM189" s="33" t="str">
        <f>all!CM169</f>
        <v>n.a.</v>
      </c>
      <c r="CN189" s="33">
        <f>all!CN169</f>
        <v>0.68547961741933505</v>
      </c>
      <c r="CO189" s="33">
        <f>all!CO169</f>
        <v>7.7704267648771896</v>
      </c>
      <c r="CP189" s="33">
        <f>all!CP169</f>
        <v>3.07911022752501</v>
      </c>
      <c r="CQ189" s="33">
        <f>all!CQ169</f>
        <v>3848.5633661032298</v>
      </c>
      <c r="CR189" s="33" t="str">
        <f>all!CR169</f>
        <v>n.a.</v>
      </c>
      <c r="CS189" s="33" t="str">
        <f>all!CS169</f>
        <v>n.a.</v>
      </c>
      <c r="CT189" s="33">
        <f>all!CT169</f>
        <v>7.9844998585062402E-2</v>
      </c>
      <c r="CU189" s="33">
        <f>all!CU169</f>
        <v>0.43841078622088803</v>
      </c>
      <c r="CV189" s="33">
        <f>all!CV169</f>
        <v>3.57424273057265E-2</v>
      </c>
      <c r="CW189" s="33">
        <f>all!CW169</f>
        <v>2.6589469396105899E-2</v>
      </c>
      <c r="CX189" s="33">
        <f>all!CX169</f>
        <v>1.1363419889263</v>
      </c>
      <c r="CY189" s="33">
        <f>all!CY169</f>
        <v>1.35777730645573E-2</v>
      </c>
      <c r="CZ189" s="33"/>
      <c r="DA189" s="33" t="str">
        <f>all!DA169</f>
        <v>n.a.</v>
      </c>
      <c r="DB189" s="33">
        <f>all!DB169</f>
        <v>102.13817386947051</v>
      </c>
      <c r="DC189" s="33">
        <f>all!DC169</f>
        <v>1.4537958035717287</v>
      </c>
      <c r="DD189" s="33">
        <f>all!DD169</f>
        <v>3.6610769757141684E-2</v>
      </c>
      <c r="DE189" s="33">
        <f>all!DE169</f>
        <v>29.977652929470779</v>
      </c>
      <c r="DF189" s="33">
        <f>all!DF169</f>
        <v>12656.913867967824</v>
      </c>
      <c r="DG189" s="33" t="str">
        <f>all!DG169</f>
        <v>n.a.</v>
      </c>
      <c r="DH189" s="33" t="str">
        <f>all!DH169</f>
        <v>n.a.</v>
      </c>
      <c r="DI189" s="33">
        <f>all!DI169</f>
        <v>9.1492922924675275E-3</v>
      </c>
      <c r="DJ189" s="33">
        <f>all!DJ169</f>
        <v>9.8409660142821556E-2</v>
      </c>
      <c r="DK189" s="33">
        <f>all!DK169</f>
        <v>2.854511549766298E-2</v>
      </c>
      <c r="DL189" s="33">
        <f>all!DL169</f>
        <v>34.236537048004465</v>
      </c>
      <c r="DM189" s="33" t="str">
        <f>all!DM169</f>
        <v>n.a.</v>
      </c>
      <c r="DN189" s="33" t="str">
        <f>all!DN169</f>
        <v>n.a.</v>
      </c>
      <c r="DO189" s="33">
        <f>all!DO169</f>
        <v>6.557572157117477E-4</v>
      </c>
      <c r="DP189" s="33">
        <f>all!DP169</f>
        <v>3.4358212086276494E-3</v>
      </c>
      <c r="DQ189" s="33">
        <f>all!DQ169</f>
        <v>1.8146445325729926E-4</v>
      </c>
      <c r="DR189" s="33">
        <f>all!DR169</f>
        <v>1.3009609589485001E-4</v>
      </c>
      <c r="DS189" s="33">
        <f>all!DS169</f>
        <v>5.4842760083315643E-3</v>
      </c>
      <c r="DT189" s="33">
        <f>all!DT169</f>
        <v>6.4971520601873255E-5</v>
      </c>
      <c r="DU189" s="33"/>
      <c r="DV189" s="33" t="str">
        <f>all!DV169</f>
        <v>n.a.</v>
      </c>
      <c r="DW189" s="33">
        <f>all!DW169</f>
        <v>0.79634104082391588</v>
      </c>
      <c r="DX189" s="33">
        <f>all!DX169</f>
        <v>1.1334814589903272E-2</v>
      </c>
      <c r="DY189" s="33">
        <f>all!DY169</f>
        <v>2.8544331065704894E-4</v>
      </c>
      <c r="DZ189" s="33">
        <f>all!DZ169</f>
        <v>0.23372686656627636</v>
      </c>
      <c r="EA189" s="33">
        <f>all!EA169</f>
        <v>98.682202563334343</v>
      </c>
      <c r="EB189" s="33" t="str">
        <f>all!EB169</f>
        <v>n.a.</v>
      </c>
      <c r="EC189" s="33" t="str">
        <f>all!EC169</f>
        <v>n.a.</v>
      </c>
      <c r="ED189" s="33">
        <f>all!ED169</f>
        <v>7.1334317728228173E-5</v>
      </c>
      <c r="EE189" s="33">
        <f>all!EE169</f>
        <v>7.6727092541730606E-4</v>
      </c>
      <c r="EF189" s="33">
        <f>all!EF169</f>
        <v>2.2255779719439848E-4</v>
      </c>
      <c r="EG189" s="33">
        <f>all!EG169</f>
        <v>0.2669321225760013</v>
      </c>
      <c r="EH189" s="33" t="str">
        <f>all!EH169</f>
        <v>n.a.</v>
      </c>
      <c r="EI189" s="33" t="str">
        <f>all!EI169</f>
        <v>n.a.</v>
      </c>
      <c r="EJ189" s="33">
        <f>all!EJ169</f>
        <v>5.1127444705938268E-6</v>
      </c>
      <c r="EK189" s="33">
        <f>all!EK169</f>
        <v>2.6788078675266519E-5</v>
      </c>
      <c r="EL189" s="33">
        <f>all!EL169</f>
        <v>1.4148245078684962E-6</v>
      </c>
      <c r="EM189" s="33">
        <f>all!EM169</f>
        <v>1.0143206647147577E-6</v>
      </c>
      <c r="EN189" s="33">
        <f>all!EN169</f>
        <v>4.2759273043414059E-5</v>
      </c>
      <c r="EO189" s="33">
        <f>all!EO169</f>
        <v>5.0656367134710805E-7</v>
      </c>
      <c r="EP189" s="33"/>
      <c r="EQ189" s="33">
        <f>all!EQ169</f>
        <v>1.5926820816478318</v>
      </c>
    </row>
    <row r="190" spans="1:159" s="3" customFormat="1">
      <c r="A190" s="33" t="str">
        <f>all!A170</f>
        <v>LM-27B</v>
      </c>
      <c r="B190" s="33" t="str">
        <f>all!B170</f>
        <v>Fakos</v>
      </c>
      <c r="C190" s="33" t="str">
        <f>all!C170</f>
        <v>epithermal</v>
      </c>
      <c r="D190" s="33" t="str">
        <f>all!D170</f>
        <v>epithermal IS</v>
      </c>
      <c r="E190" s="33" t="str">
        <f>all!E170</f>
        <v>spahlerite</v>
      </c>
      <c r="F190" s="33" t="str">
        <f>all!F170</f>
        <v xml:space="preserve">anhedral </v>
      </c>
      <c r="G190" s="33" t="str">
        <f>all!G170</f>
        <v>n.a.</v>
      </c>
      <c r="H190" s="33">
        <f>all!H170</f>
        <v>5832.5773309268998</v>
      </c>
      <c r="I190" s="33">
        <f>all!I170</f>
        <v>89.011576443883698</v>
      </c>
      <c r="J190" s="33">
        <f>all!J170</f>
        <v>1.5362164306001</v>
      </c>
      <c r="K190" s="33">
        <f>all!K170</f>
        <v>2374.3782484297399</v>
      </c>
      <c r="L190" s="33">
        <f>all!L170</f>
        <v>838811.34847846301</v>
      </c>
      <c r="M190" s="33" t="str">
        <f>all!M170</f>
        <v>n.a.</v>
      </c>
      <c r="N190" s="33" t="str">
        <f>all!N170</f>
        <v>n.a.</v>
      </c>
      <c r="O190" s="33">
        <f>all!O170</f>
        <v>0.50035891708746105</v>
      </c>
      <c r="P190" s="33">
        <f>all!P170</f>
        <v>3.8794884447496898</v>
      </c>
      <c r="Q190" s="33">
        <f>all!Q170</f>
        <v>5.2408045435364903</v>
      </c>
      <c r="R190" s="33">
        <f>all!R170</f>
        <v>3779.7059077153599</v>
      </c>
      <c r="S190" s="33" t="str">
        <f>all!S170</f>
        <v>n.a.</v>
      </c>
      <c r="T190" s="33" t="str">
        <f>all!T170</f>
        <v>n.a.</v>
      </c>
      <c r="U190" s="33">
        <f>all!U170</f>
        <v>0.103245639755479</v>
      </c>
      <c r="V190" s="33">
        <f>all!V170</f>
        <v>0.26818340378077499</v>
      </c>
      <c r="W190" s="33">
        <f>all!W170</f>
        <v>3.6071158138270998E-2</v>
      </c>
      <c r="X190" s="33">
        <f>all!X170</f>
        <v>1.0496701649731001E-2</v>
      </c>
      <c r="Y190" s="33">
        <f>all!Y170</f>
        <v>0.65174455577998902</v>
      </c>
      <c r="Z190" s="33">
        <f>all!Z170</f>
        <v>1.5486930034334901E-2</v>
      </c>
      <c r="AA190" s="33">
        <f>all!AA170</f>
        <v>57.942080732148305</v>
      </c>
      <c r="AB190" s="33">
        <f>all!AB170</f>
        <v>5.9524677426830674</v>
      </c>
      <c r="AC190" s="33">
        <f>all!AC170</f>
        <v>2.3762269890847943E-2</v>
      </c>
      <c r="AD190" s="33">
        <f>all!AD170</f>
        <v>177.89545345171649</v>
      </c>
      <c r="AE190" s="33">
        <f>all!AE170</f>
        <v>1.610554558015272E-2</v>
      </c>
      <c r="AF190" s="33">
        <f>all!AF170</f>
        <v>0.15841427264692315</v>
      </c>
      <c r="AG190" s="33">
        <f>all!AG170</f>
        <v>5.8877785934287927E-2</v>
      </c>
      <c r="AH190" s="33">
        <f>all!AH170</f>
        <v>8.0411942026342622</v>
      </c>
      <c r="AI190" s="33">
        <f>all!AI170</f>
        <v>1.7398781881026963E-4</v>
      </c>
      <c r="AJ190" s="33">
        <f>all!AJ170</f>
        <v>4.3584088719015868E-2</v>
      </c>
      <c r="AK190" s="33">
        <f>all!AK170</f>
        <v>1.1792512916955833E-4</v>
      </c>
      <c r="AL190" s="33">
        <f>all!AL170</f>
        <v>1.1599124954333215E-3</v>
      </c>
      <c r="AM190" s="33">
        <f>all!AM170</f>
        <v>5.8877785934287927E-2</v>
      </c>
      <c r="AN190" s="33"/>
      <c r="AO190" s="33"/>
      <c r="AP190" s="33" t="str">
        <f>all!AP170</f>
        <v>n.a.</v>
      </c>
      <c r="AQ190" s="33">
        <f>all!AQ170</f>
        <v>19.626112916096599</v>
      </c>
      <c r="AR190" s="33">
        <f>all!AR170</f>
        <v>4.64340933576231E-2</v>
      </c>
      <c r="AS190" s="33">
        <f>all!AS170</f>
        <v>0.43147704888997401</v>
      </c>
      <c r="AT190" s="33">
        <f>all!AT170</f>
        <v>0.96277900460855703</v>
      </c>
      <c r="AU190" s="33">
        <f>all!AU170</f>
        <v>8.2558574192900895</v>
      </c>
      <c r="AV190" s="33" t="str">
        <f>all!AV170</f>
        <v>n.a.</v>
      </c>
      <c r="AW190" s="33" t="str">
        <f>all!AW170</f>
        <v>n.a.</v>
      </c>
      <c r="AX190" s="33">
        <f>all!AX170</f>
        <v>0.32786214862824697</v>
      </c>
      <c r="AY190" s="33">
        <f>all!AY170</f>
        <v>3.0744263348234702</v>
      </c>
      <c r="AZ190" s="33">
        <f>all!AZ170</f>
        <v>6.1616614489063297E-2</v>
      </c>
      <c r="BA190" s="33">
        <f>all!BA170</f>
        <v>0.23159391967152099</v>
      </c>
      <c r="BB190" s="33" t="str">
        <f>all!BB170</f>
        <v>n.a.</v>
      </c>
      <c r="BC190" s="33" t="str">
        <f>all!BC170</f>
        <v>n.a.</v>
      </c>
      <c r="BD190" s="33">
        <f>all!BD170</f>
        <v>0.103245639755479</v>
      </c>
      <c r="BE190" s="33">
        <f>all!BE170</f>
        <v>0.26818340378077499</v>
      </c>
      <c r="BF190" s="33">
        <f>all!BF170</f>
        <v>3.6071158138270998E-2</v>
      </c>
      <c r="BG190" s="33">
        <f>all!BG170</f>
        <v>1.0496701649731001E-2</v>
      </c>
      <c r="BH190" s="33">
        <f>all!BH170</f>
        <v>0.183256219434169</v>
      </c>
      <c r="BI190" s="33">
        <f>all!BI170</f>
        <v>1.5486930034334901E-2</v>
      </c>
      <c r="BJ190" s="33"/>
      <c r="BK190" s="33" t="str">
        <f>all!BK170</f>
        <v>n.a.</v>
      </c>
      <c r="BL190" s="33">
        <f>all!BL170</f>
        <v>771.82807981634699</v>
      </c>
      <c r="BM190" s="33">
        <f>all!BM170</f>
        <v>10.051830318522301</v>
      </c>
      <c r="BN190" s="33">
        <f>all!BN170</f>
        <v>0.43898418681316798</v>
      </c>
      <c r="BO190" s="33">
        <f>all!BO170</f>
        <v>363.37216830740999</v>
      </c>
      <c r="BP190" s="33">
        <f>all!BP170</f>
        <v>50308.212113786503</v>
      </c>
      <c r="BQ190" s="33" t="str">
        <f>all!BQ170</f>
        <v>n.a.</v>
      </c>
      <c r="BR190" s="33" t="str">
        <f>all!BR170</f>
        <v>n.a.</v>
      </c>
      <c r="BS190" s="33">
        <f>all!BS170</f>
        <v>0.33616905917198903</v>
      </c>
      <c r="BT190" s="33">
        <f>all!BT170</f>
        <v>2.1433606451010498</v>
      </c>
      <c r="BU190" s="33">
        <f>all!BU170</f>
        <v>0.89079756365060903</v>
      </c>
      <c r="BV190" s="33">
        <f>all!BV170</f>
        <v>374.61750257201601</v>
      </c>
      <c r="BW190" s="33" t="str">
        <f>all!BW170</f>
        <v>n.a.</v>
      </c>
      <c r="BX190" s="33" t="str">
        <f>all!BX170</f>
        <v>n.a.</v>
      </c>
      <c r="BY190" s="33">
        <f>all!BY170</f>
        <v>7.2297911281485799E-2</v>
      </c>
      <c r="BZ190" s="33">
        <f>all!BZ170</f>
        <v>0.25530866913</v>
      </c>
      <c r="CA190" s="33">
        <f>all!CA170</f>
        <v>2.51797714734724E-2</v>
      </c>
      <c r="CB190" s="33">
        <f>all!CB170</f>
        <v>7.0055179389210799E-3</v>
      </c>
      <c r="CC190" s="33">
        <f>all!CC170</f>
        <v>0.13357874228584601</v>
      </c>
      <c r="CD190" s="33">
        <f>all!CD170</f>
        <v>8.6704699070313494E-3</v>
      </c>
      <c r="CE190" s="33"/>
      <c r="CF190" s="33" t="str">
        <f>all!CF170</f>
        <v>n.a.</v>
      </c>
      <c r="CG190" s="33">
        <f>all!CG170</f>
        <v>5832.5773309268998</v>
      </c>
      <c r="CH190" s="33">
        <f>all!CH170</f>
        <v>89.011576443883698</v>
      </c>
      <c r="CI190" s="33">
        <f>all!CI170</f>
        <v>1.5362164306001</v>
      </c>
      <c r="CJ190" s="33">
        <f>all!CJ170</f>
        <v>2374.3782484297399</v>
      </c>
      <c r="CK190" s="33">
        <f>all!CK170</f>
        <v>838811.34847846301</v>
      </c>
      <c r="CL190" s="33" t="str">
        <f>all!CL170</f>
        <v>n.a.</v>
      </c>
      <c r="CM190" s="33" t="str">
        <f>all!CM170</f>
        <v>n.a.</v>
      </c>
      <c r="CN190" s="33">
        <f>all!CN170</f>
        <v>0.50035891708746105</v>
      </c>
      <c r="CO190" s="33">
        <f>all!CO170</f>
        <v>3.8794884447496898</v>
      </c>
      <c r="CP190" s="33">
        <f>all!CP170</f>
        <v>5.2408045435364903</v>
      </c>
      <c r="CQ190" s="33">
        <f>all!CQ170</f>
        <v>3779.7059077153599</v>
      </c>
      <c r="CR190" s="33" t="str">
        <f>all!CR170</f>
        <v>n.a.</v>
      </c>
      <c r="CS190" s="33" t="str">
        <f>all!CS170</f>
        <v>n.a.</v>
      </c>
      <c r="CT190" s="33">
        <f>all!CT170</f>
        <v>0.103245639755479</v>
      </c>
      <c r="CU190" s="33">
        <f>all!CU170</f>
        <v>0.26818340378077499</v>
      </c>
      <c r="CV190" s="33">
        <f>all!CV170</f>
        <v>3.6071158138270998E-2</v>
      </c>
      <c r="CW190" s="33">
        <f>all!CW170</f>
        <v>1.0496701649731001E-2</v>
      </c>
      <c r="CX190" s="33">
        <f>all!CX170</f>
        <v>0.65174455577998902</v>
      </c>
      <c r="CY190" s="33">
        <f>all!CY170</f>
        <v>1.5486930034334901E-2</v>
      </c>
      <c r="CZ190" s="33"/>
      <c r="DA190" s="33" t="str">
        <f>all!DA170</f>
        <v>n.a.</v>
      </c>
      <c r="DB190" s="33">
        <f>all!DB170</f>
        <v>104.44224784540961</v>
      </c>
      <c r="DC190" s="33">
        <f>all!DC170</f>
        <v>1.510380845497677</v>
      </c>
      <c r="DD190" s="33">
        <f>all!DD170</f>
        <v>2.6173580515017024E-2</v>
      </c>
      <c r="DE190" s="33">
        <f>all!DE170</f>
        <v>37.364716086452958</v>
      </c>
      <c r="DF190" s="33">
        <f>all!DF170</f>
        <v>12827.823038361568</v>
      </c>
      <c r="DG190" s="33" t="str">
        <f>all!DG170</f>
        <v>n.a.</v>
      </c>
      <c r="DH190" s="33" t="str">
        <f>all!DH170</f>
        <v>n.a.</v>
      </c>
      <c r="DI190" s="33">
        <f>all!DI170</f>
        <v>6.6784334168979451E-3</v>
      </c>
      <c r="DJ190" s="33">
        <f>all!DJ170</f>
        <v>4.9132325794702253E-2</v>
      </c>
      <c r="DK190" s="33">
        <f>all!DK170</f>
        <v>4.8585260007458088E-2</v>
      </c>
      <c r="DL190" s="33">
        <f>all!DL170</f>
        <v>33.623986155406143</v>
      </c>
      <c r="DM190" s="33" t="str">
        <f>all!DM170</f>
        <v>n.a.</v>
      </c>
      <c r="DN190" s="33" t="str">
        <f>all!DN170</f>
        <v>n.a.</v>
      </c>
      <c r="DO190" s="33">
        <f>all!DO170</f>
        <v>8.4794382190767894E-4</v>
      </c>
      <c r="DP190" s="33">
        <f>all!DP170</f>
        <v>2.1017508133289579E-3</v>
      </c>
      <c r="DQ190" s="33">
        <f>all!DQ170</f>
        <v>1.8313342107211095E-4</v>
      </c>
      <c r="DR190" s="33">
        <f>all!DR170</f>
        <v>5.1357922343611246E-5</v>
      </c>
      <c r="DS190" s="33">
        <f>all!DS170</f>
        <v>3.1454853078184799E-3</v>
      </c>
      <c r="DT190" s="33">
        <f>all!DT170</f>
        <v>7.4107100553338551E-5</v>
      </c>
      <c r="DU190" s="33"/>
      <c r="DV190" s="33" t="str">
        <f>all!DV170</f>
        <v>n.a.</v>
      </c>
      <c r="DW190" s="33">
        <f>all!DW170</f>
        <v>0.80303545416928368</v>
      </c>
      <c r="DX190" s="33">
        <f>all!DX170</f>
        <v>1.1613014783328622E-2</v>
      </c>
      <c r="DY190" s="33">
        <f>all!DY170</f>
        <v>2.0124340053675698E-4</v>
      </c>
      <c r="DZ190" s="33">
        <f>all!DZ170</f>
        <v>0.28728979288920831</v>
      </c>
      <c r="EA190" s="33">
        <f>all!EA170</f>
        <v>98.630553364393478</v>
      </c>
      <c r="EB190" s="33" t="str">
        <f>all!EB170</f>
        <v>n.a.</v>
      </c>
      <c r="EC190" s="33" t="str">
        <f>all!EC170</f>
        <v>n.a.</v>
      </c>
      <c r="ED190" s="33">
        <f>all!ED170</f>
        <v>5.1349132393397399E-5</v>
      </c>
      <c r="EE190" s="33">
        <f>all!EE170</f>
        <v>3.7776857902695974E-4</v>
      </c>
      <c r="EF190" s="33">
        <f>all!EF170</f>
        <v>3.7356230013137003E-4</v>
      </c>
      <c r="EG190" s="33">
        <f>all!EG170</f>
        <v>0.2585280722151273</v>
      </c>
      <c r="EH190" s="33" t="str">
        <f>all!EH170</f>
        <v>n.a.</v>
      </c>
      <c r="EI190" s="33" t="str">
        <f>all!EI170</f>
        <v>n.a.</v>
      </c>
      <c r="EJ190" s="33">
        <f>all!EJ170</f>
        <v>6.5196696373631242E-6</v>
      </c>
      <c r="EK190" s="33">
        <f>all!EK170</f>
        <v>1.6159939619745189E-5</v>
      </c>
      <c r="EL190" s="33">
        <f>all!EL170</f>
        <v>1.4080760707285073E-6</v>
      </c>
      <c r="EM190" s="33">
        <f>all!EM170</f>
        <v>3.9488074361859229E-7</v>
      </c>
      <c r="EN190" s="33">
        <f>all!EN170</f>
        <v>2.4185004390996941E-5</v>
      </c>
      <c r="EO190" s="33">
        <f>all!EO170</f>
        <v>5.6979460302409199E-7</v>
      </c>
      <c r="EP190" s="33"/>
      <c r="EQ190" s="33">
        <f>all!EQ170</f>
        <v>1.6060709083385674</v>
      </c>
    </row>
    <row r="191" spans="1:159" s="3" customFormat="1">
      <c r="A191" s="33" t="str">
        <f>all!A171</f>
        <v xml:space="preserve">LM27B_VI_sp1 </v>
      </c>
      <c r="B191" s="33" t="str">
        <f>all!B171</f>
        <v>Fakos</v>
      </c>
      <c r="C191" s="33" t="str">
        <f>all!C171</f>
        <v>epithermal</v>
      </c>
      <c r="D191" s="33" t="str">
        <f>all!D171</f>
        <v>epithermal IS</v>
      </c>
      <c r="E191" s="33" t="str">
        <f>all!E171</f>
        <v>spahlerite</v>
      </c>
      <c r="F191" s="33" t="str">
        <f>all!F171</f>
        <v xml:space="preserve">anhedral </v>
      </c>
      <c r="G191" s="33" t="str">
        <f>all!G171</f>
        <v>n.a.</v>
      </c>
      <c r="H191" s="33">
        <f>all!H171</f>
        <v>9939.0378578399304</v>
      </c>
      <c r="I191" s="33">
        <f>all!I171</f>
        <v>51.055713810936197</v>
      </c>
      <c r="J191" s="33">
        <f>all!J171</f>
        <v>2.7749026854107002</v>
      </c>
      <c r="K191" s="33">
        <f>all!K171</f>
        <v>9523.0242109514293</v>
      </c>
      <c r="L191" s="33">
        <f>all!L171</f>
        <v>889953.062794514</v>
      </c>
      <c r="M191" s="33" t="str">
        <f>all!M171</f>
        <v>n.a.</v>
      </c>
      <c r="N191" s="33" t="str">
        <f>all!N171</f>
        <v>n.a.</v>
      </c>
      <c r="O191" s="33">
        <f>all!O171</f>
        <v>2.7587330625126101</v>
      </c>
      <c r="P191" s="33">
        <f>all!P171</f>
        <v>3.8061843730925302</v>
      </c>
      <c r="Q191" s="33">
        <f>all!Q171</f>
        <v>18.470090080401398</v>
      </c>
      <c r="R191" s="33">
        <f>all!R171</f>
        <v>4778.4764678014199</v>
      </c>
      <c r="S191" s="33" t="str">
        <f>all!S171</f>
        <v>n.a.</v>
      </c>
      <c r="T191" s="33" t="str">
        <f>all!T171</f>
        <v>n.a.</v>
      </c>
      <c r="U191" s="33">
        <f>all!U171</f>
        <v>0.80288008372679898</v>
      </c>
      <c r="V191" s="33">
        <f>all!V171</f>
        <v>0.61504321736495104</v>
      </c>
      <c r="W191" s="33">
        <f>all!W171</f>
        <v>3.8163328646260403E-2</v>
      </c>
      <c r="X191" s="33">
        <f>all!X171</f>
        <v>2.0741633752738901E-2</v>
      </c>
      <c r="Y191" s="33">
        <f>all!Y171</f>
        <v>1.64102084114194</v>
      </c>
      <c r="Z191" s="33">
        <f>all!Z171</f>
        <v>1.8508884388992199E-2</v>
      </c>
      <c r="AA191" s="33">
        <f>all!AA171</f>
        <v>18.399100652922421</v>
      </c>
      <c r="AB191" s="33">
        <f>all!AB171</f>
        <v>2.3194003864350159</v>
      </c>
      <c r="AC191" s="33">
        <f>all!AC171</f>
        <v>1.1278884414479703E-2</v>
      </c>
      <c r="AD191" s="33">
        <f>all!AD171</f>
        <v>18.506942373190491</v>
      </c>
      <c r="AE191" s="33">
        <f>all!AE171</f>
        <v>1.2639470037629373E-2</v>
      </c>
      <c r="AF191" s="33">
        <f>all!AF171</f>
        <v>0.4892564820615547</v>
      </c>
      <c r="AG191" s="33">
        <f>all!AG171</f>
        <v>0.36176342864968586</v>
      </c>
      <c r="AH191" s="33">
        <f>all!AH171</f>
        <v>11.255244063535832</v>
      </c>
      <c r="AI191" s="33">
        <f>all!AI171</f>
        <v>3.6252327129402654E-4</v>
      </c>
      <c r="AJ191" s="33">
        <f>all!AJ171</f>
        <v>7.4549626065109301E-2</v>
      </c>
      <c r="AK191" s="33">
        <f>all!AK171</f>
        <v>4.0625489694546228E-4</v>
      </c>
      <c r="AL191" s="33">
        <f>all!AL171</f>
        <v>1.5725567694537278E-2</v>
      </c>
      <c r="AM191" s="33">
        <f>all!AM171</f>
        <v>0.36176342864968586</v>
      </c>
      <c r="AN191" s="33"/>
      <c r="AO191" s="33"/>
      <c r="AP191" s="33" t="str">
        <f>all!AP171</f>
        <v>n.a.</v>
      </c>
      <c r="AQ191" s="33">
        <f>all!AQ171</f>
        <v>34.557429736552102</v>
      </c>
      <c r="AR191" s="33">
        <f>all!AR171</f>
        <v>8.8870909102001905E-2</v>
      </c>
      <c r="AS191" s="33">
        <f>all!AS171</f>
        <v>0.59674805393397801</v>
      </c>
      <c r="AT191" s="33">
        <f>all!AT171</f>
        <v>1.39610656598758</v>
      </c>
      <c r="AU191" s="33">
        <f>all!AU171</f>
        <v>6.0412873562717104</v>
      </c>
      <c r="AV191" s="33" t="str">
        <f>all!AV171</f>
        <v>n.a.</v>
      </c>
      <c r="AW191" s="33" t="str">
        <f>all!AW171</f>
        <v>n.a.</v>
      </c>
      <c r="AX191" s="33">
        <f>all!AX171</f>
        <v>0.98357151578017499</v>
      </c>
      <c r="AY191" s="33">
        <f>all!AY171</f>
        <v>2.65644531731505</v>
      </c>
      <c r="AZ191" s="33">
        <f>all!AZ171</f>
        <v>7.7376361510696101E-2</v>
      </c>
      <c r="BA191" s="33">
        <f>all!BA171</f>
        <v>0.38365008053736299</v>
      </c>
      <c r="BB191" s="33" t="str">
        <f>all!BB171</f>
        <v>n.a.</v>
      </c>
      <c r="BC191" s="33" t="str">
        <f>all!BC171</f>
        <v>n.a.</v>
      </c>
      <c r="BD191" s="33">
        <f>all!BD171</f>
        <v>0.31570870673870899</v>
      </c>
      <c r="BE191" s="33">
        <f>all!BE171</f>
        <v>0.61504321736495104</v>
      </c>
      <c r="BF191" s="33">
        <f>all!BF171</f>
        <v>3.8163328646260403E-2</v>
      </c>
      <c r="BG191" s="33">
        <f>all!BG171</f>
        <v>2.0741633752738901E-2</v>
      </c>
      <c r="BH191" s="33">
        <f>all!BH171</f>
        <v>0.19726503244506199</v>
      </c>
      <c r="BI191" s="33">
        <f>all!BI171</f>
        <v>1.8508884388992199E-2</v>
      </c>
      <c r="BJ191" s="33"/>
      <c r="BK191" s="33" t="str">
        <f>all!BK171</f>
        <v>n.a.</v>
      </c>
      <c r="BL191" s="33">
        <f>all!BL171</f>
        <v>2383.5360097408302</v>
      </c>
      <c r="BM191" s="33">
        <f>all!BM171</f>
        <v>6.4828969090527302</v>
      </c>
      <c r="BN191" s="33">
        <f>all!BN171</f>
        <v>0.587261232874427</v>
      </c>
      <c r="BO191" s="33">
        <f>all!BO171</f>
        <v>1777.6335656926001</v>
      </c>
      <c r="BP191" s="33">
        <f>all!BP171</f>
        <v>68382.144073185395</v>
      </c>
      <c r="BQ191" s="33" t="str">
        <f>all!BQ171</f>
        <v>n.a.</v>
      </c>
      <c r="BR191" s="33" t="str">
        <f>all!BR171</f>
        <v>n.a.</v>
      </c>
      <c r="BS191" s="33">
        <f>all!BS171</f>
        <v>0.59771666471692197</v>
      </c>
      <c r="BT191" s="33">
        <f>all!BT171</f>
        <v>2.7521849398907299</v>
      </c>
      <c r="BU191" s="33">
        <f>all!BU171</f>
        <v>2.7395736196710301</v>
      </c>
      <c r="BV191" s="33">
        <f>all!BV171</f>
        <v>471.19110319983002</v>
      </c>
      <c r="BW191" s="33" t="str">
        <f>all!BW171</f>
        <v>n.a.</v>
      </c>
      <c r="BX191" s="33" t="str">
        <f>all!BX171</f>
        <v>n.a.</v>
      </c>
      <c r="BY191" s="33">
        <f>all!BY171</f>
        <v>0.26863068579863397</v>
      </c>
      <c r="BZ191" s="33">
        <f>all!BZ171</f>
        <v>0.47329356062646899</v>
      </c>
      <c r="CA191" s="33">
        <f>all!CA171</f>
        <v>2.3825853330229099E-2</v>
      </c>
      <c r="CB191" s="33">
        <f>all!CB171</f>
        <v>1.8347257366895901E-2</v>
      </c>
      <c r="CC191" s="33">
        <f>all!CC171</f>
        <v>0.57087127983710495</v>
      </c>
      <c r="CD191" s="33">
        <f>all!CD171</f>
        <v>1.0331172932953899E-2</v>
      </c>
      <c r="CE191" s="33"/>
      <c r="CF191" s="33" t="str">
        <f>all!CF171</f>
        <v>n.a.</v>
      </c>
      <c r="CG191" s="33">
        <f>all!CG171</f>
        <v>9939.0378578399304</v>
      </c>
      <c r="CH191" s="33">
        <f>all!CH171</f>
        <v>51.055713810936197</v>
      </c>
      <c r="CI191" s="33">
        <f>all!CI171</f>
        <v>2.7749026854107002</v>
      </c>
      <c r="CJ191" s="33">
        <f>all!CJ171</f>
        <v>9523.0242109514293</v>
      </c>
      <c r="CK191" s="33">
        <f>all!CK171</f>
        <v>889953.062794514</v>
      </c>
      <c r="CL191" s="33" t="str">
        <f>all!CL171</f>
        <v>n.a.</v>
      </c>
      <c r="CM191" s="33" t="str">
        <f>all!CM171</f>
        <v>n.a.</v>
      </c>
      <c r="CN191" s="33">
        <f>all!CN171</f>
        <v>2.7587330625126101</v>
      </c>
      <c r="CO191" s="33">
        <f>all!CO171</f>
        <v>3.8061843730925302</v>
      </c>
      <c r="CP191" s="33">
        <f>all!CP171</f>
        <v>18.470090080401398</v>
      </c>
      <c r="CQ191" s="33">
        <f>all!CQ171</f>
        <v>4778.4764678014199</v>
      </c>
      <c r="CR191" s="33" t="str">
        <f>all!CR171</f>
        <v>n.a.</v>
      </c>
      <c r="CS191" s="33" t="str">
        <f>all!CS171</f>
        <v>n.a.</v>
      </c>
      <c r="CT191" s="33">
        <f>all!CT171</f>
        <v>0.80288008372679898</v>
      </c>
      <c r="CU191" s="33">
        <f>all!CU171</f>
        <v>0.61504321736495104</v>
      </c>
      <c r="CV191" s="33">
        <f>all!CV171</f>
        <v>3.8163328646260403E-2</v>
      </c>
      <c r="CW191" s="33">
        <f>all!CW171</f>
        <v>2.0741633752738901E-2</v>
      </c>
      <c r="CX191" s="33">
        <f>all!CX171</f>
        <v>1.64102084114194</v>
      </c>
      <c r="CY191" s="33">
        <f>all!CY171</f>
        <v>1.8508884388992199E-2</v>
      </c>
      <c r="CZ191" s="33"/>
      <c r="DA191" s="33" t="str">
        <f>all!DA171</f>
        <v>n.a.</v>
      </c>
      <c r="DB191" s="33">
        <f>all!DB171</f>
        <v>177.97542945366516</v>
      </c>
      <c r="DC191" s="33">
        <f>all!DC171</f>
        <v>0.86633194550671266</v>
      </c>
      <c r="DD191" s="33">
        <f>all!DD171</f>
        <v>4.7277933897349619E-2</v>
      </c>
      <c r="DE191" s="33">
        <f>all!DE171</f>
        <v>149.86032497641756</v>
      </c>
      <c r="DF191" s="33">
        <f>all!DF171</f>
        <v>13609.926025302248</v>
      </c>
      <c r="DG191" s="33" t="str">
        <f>all!DG171</f>
        <v>n.a.</v>
      </c>
      <c r="DH191" s="33" t="str">
        <f>all!DH171</f>
        <v>n.a.</v>
      </c>
      <c r="DI191" s="33">
        <f>all!DI171</f>
        <v>3.6821598344304048E-2</v>
      </c>
      <c r="DJ191" s="33">
        <f>all!DJ171</f>
        <v>4.8203956092863862E-2</v>
      </c>
      <c r="DK191" s="33">
        <f>all!DK171</f>
        <v>0.17122831455796425</v>
      </c>
      <c r="DL191" s="33">
        <f>all!DL171</f>
        <v>42.50897570345802</v>
      </c>
      <c r="DM191" s="33" t="str">
        <f>all!DM171</f>
        <v>n.a.</v>
      </c>
      <c r="DN191" s="33" t="str">
        <f>all!DN171</f>
        <v>n.a.</v>
      </c>
      <c r="DO191" s="33">
        <f>all!DO171</f>
        <v>6.5939560095827771E-3</v>
      </c>
      <c r="DP191" s="33">
        <f>all!DP171</f>
        <v>4.8200879103836294E-3</v>
      </c>
      <c r="DQ191" s="33">
        <f>all!DQ171</f>
        <v>1.9375537951119313E-4</v>
      </c>
      <c r="DR191" s="33">
        <f>all!DR171</f>
        <v>1.0148399479183917E-4</v>
      </c>
      <c r="DS191" s="33">
        <f>all!DS171</f>
        <v>7.9199847545460434E-3</v>
      </c>
      <c r="DT191" s="33">
        <f>all!DT171</f>
        <v>8.8567569783307891E-5</v>
      </c>
      <c r="DU191" s="33"/>
      <c r="DV191" s="33" t="str">
        <f>all!DV171</f>
        <v>n.a.</v>
      </c>
      <c r="DW191" s="33">
        <f>all!DW171</f>
        <v>1.2728449114123173</v>
      </c>
      <c r="DX191" s="33">
        <f>all!DX171</f>
        <v>6.1958339520075999E-3</v>
      </c>
      <c r="DY191" s="33">
        <f>all!DY171</f>
        <v>3.3812239008529105E-4</v>
      </c>
      <c r="DZ191" s="33">
        <f>all!DZ171</f>
        <v>1.0717712700813549</v>
      </c>
      <c r="EA191" s="33">
        <f>all!EA171</f>
        <v>97.335486921884652</v>
      </c>
      <c r="EB191" s="33" t="str">
        <f>all!EB171</f>
        <v>n.a.</v>
      </c>
      <c r="EC191" s="33" t="str">
        <f>all!EC171</f>
        <v>n.a.</v>
      </c>
      <c r="ED191" s="33">
        <f>all!ED171</f>
        <v>2.6334075566772244E-4</v>
      </c>
      <c r="EE191" s="33">
        <f>all!EE171</f>
        <v>3.4474511684613317E-4</v>
      </c>
      <c r="EF191" s="33">
        <f>all!EF171</f>
        <v>1.2245908861905773E-3</v>
      </c>
      <c r="EG191" s="33">
        <f>all!EG171</f>
        <v>0.30401574857602964</v>
      </c>
      <c r="EH191" s="33" t="str">
        <f>all!EH171</f>
        <v>n.a.</v>
      </c>
      <c r="EI191" s="33" t="str">
        <f>all!EI171</f>
        <v>n.a.</v>
      </c>
      <c r="EJ191" s="33">
        <f>all!EJ171</f>
        <v>4.7158663297728949E-5</v>
      </c>
      <c r="EK191" s="33">
        <f>all!EK171</f>
        <v>3.4472311083194216E-5</v>
      </c>
      <c r="EL191" s="33">
        <f>all!EL171</f>
        <v>1.3856999790737445E-6</v>
      </c>
      <c r="EM191" s="33">
        <f>all!EM171</f>
        <v>7.2579336797844955E-7</v>
      </c>
      <c r="EN191" s="33">
        <f>all!EN171</f>
        <v>5.6642157427194555E-5</v>
      </c>
      <c r="EO191" s="33">
        <f>all!EO171</f>
        <v>6.3341766254418876E-7</v>
      </c>
      <c r="EP191" s="33"/>
      <c r="EQ191" s="33">
        <f>all!EQ171</f>
        <v>2.5456898228246345</v>
      </c>
    </row>
    <row r="192" spans="1:159" s="3" customFormat="1">
      <c r="A192" s="33" t="str">
        <f>all!A172</f>
        <v>LM-27B</v>
      </c>
      <c r="B192" s="33" t="str">
        <f>all!B172</f>
        <v>Fakos</v>
      </c>
      <c r="C192" s="33" t="str">
        <f>all!C172</f>
        <v>epithermal</v>
      </c>
      <c r="D192" s="33" t="str">
        <f>all!D172</f>
        <v>epithermal IS</v>
      </c>
      <c r="E192" s="33" t="str">
        <f>all!E172</f>
        <v>spahlerite</v>
      </c>
      <c r="F192" s="33" t="str">
        <f>all!F172</f>
        <v xml:space="preserve">anhedral </v>
      </c>
      <c r="G192" s="33" t="str">
        <f>all!G172</f>
        <v>n.a.</v>
      </c>
      <c r="H192" s="33">
        <f>all!H172</f>
        <v>10621.8311240572</v>
      </c>
      <c r="I192" s="33">
        <f>all!I172</f>
        <v>22.0927462700717</v>
      </c>
      <c r="J192" s="33">
        <f>all!J172</f>
        <v>2.8443583226038598</v>
      </c>
      <c r="K192" s="33">
        <f>all!K172</f>
        <v>11312.1808249313</v>
      </c>
      <c r="L192" s="33">
        <f>all!L172</f>
        <v>821132.53960246395</v>
      </c>
      <c r="M192" s="33" t="str">
        <f>all!M172</f>
        <v>n.a.</v>
      </c>
      <c r="N192" s="33" t="str">
        <f>all!N172</f>
        <v>n.a.</v>
      </c>
      <c r="O192" s="33">
        <f>all!O172</f>
        <v>0.53944235512774896</v>
      </c>
      <c r="P192" s="33">
        <f>all!P172</f>
        <v>2.6176285926629301</v>
      </c>
      <c r="Q192" s="33">
        <f>all!Q172</f>
        <v>14.732739331029601</v>
      </c>
      <c r="R192" s="33">
        <f>all!R172</f>
        <v>4154.8408458030199</v>
      </c>
      <c r="S192" s="33" t="str">
        <f>all!S172</f>
        <v>n.a.</v>
      </c>
      <c r="T192" s="33" t="str">
        <f>all!T172</f>
        <v>n.a.</v>
      </c>
      <c r="U192" s="33">
        <f>all!U172</f>
        <v>7.0720714462147505E-2</v>
      </c>
      <c r="V192" s="33">
        <f>all!V172</f>
        <v>0.46124077233291899</v>
      </c>
      <c r="W192" s="33">
        <f>all!W172</f>
        <v>3.7951812016869001E-2</v>
      </c>
      <c r="X192" s="33">
        <f>all!X172</f>
        <v>1.8275720691484799E-2</v>
      </c>
      <c r="Y192" s="33">
        <f>all!Y172</f>
        <v>1.4890440429506899</v>
      </c>
      <c r="Z192" s="33">
        <f>all!Z172</f>
        <v>1.6799203243305302E-2</v>
      </c>
      <c r="AA192" s="33">
        <f>all!AA172</f>
        <v>7.7672162802072551</v>
      </c>
      <c r="AB192" s="33">
        <f>all!AB172</f>
        <v>1.7579255664431772</v>
      </c>
      <c r="AC192" s="33">
        <f>all!AC172</f>
        <v>1.1281871293757031E-2</v>
      </c>
      <c r="AD192" s="33">
        <f>all!AD172</f>
        <v>40.954786104698378</v>
      </c>
      <c r="AE192" s="33">
        <f>all!AE172</f>
        <v>1.2273458785859434E-2</v>
      </c>
      <c r="AF192" s="33">
        <f>all!AF172</f>
        <v>4.7494038068885677E-2</v>
      </c>
      <c r="AG192" s="33">
        <f>all!AG172</f>
        <v>0.66685866713580766</v>
      </c>
      <c r="AH192" s="33">
        <f>all!AH172</f>
        <v>9.894092388184303</v>
      </c>
      <c r="AI192" s="33">
        <f>all!AI172</f>
        <v>7.6039452216325942E-4</v>
      </c>
      <c r="AJ192" s="33">
        <f>all!AJ172</f>
        <v>0.11848362175819416</v>
      </c>
      <c r="AK192" s="33">
        <f>all!AK172</f>
        <v>8.272272024525218E-4</v>
      </c>
      <c r="AL192" s="33">
        <f>all!AL172</f>
        <v>3.2010829979046327E-3</v>
      </c>
      <c r="AM192" s="33">
        <f>all!AM172</f>
        <v>0.66685866713580766</v>
      </c>
      <c r="AN192" s="33"/>
      <c r="AO192" s="33"/>
      <c r="AP192" s="33" t="str">
        <f>all!AP172</f>
        <v>n.a.</v>
      </c>
      <c r="AQ192" s="33">
        <f>all!AQ172</f>
        <v>25.545553925333301</v>
      </c>
      <c r="AR192" s="33">
        <f>all!AR172</f>
        <v>5.1164327377105398E-2</v>
      </c>
      <c r="AS192" s="33">
        <f>all!AS172</f>
        <v>0.58031092239590698</v>
      </c>
      <c r="AT192" s="33">
        <f>all!AT172</f>
        <v>0.67314615538665001</v>
      </c>
      <c r="AU192" s="33">
        <f>all!AU172</f>
        <v>4.6233225767009696</v>
      </c>
      <c r="AV192" s="33" t="str">
        <f>all!AV172</f>
        <v>n.a.</v>
      </c>
      <c r="AW192" s="33" t="str">
        <f>all!AW172</f>
        <v>n.a.</v>
      </c>
      <c r="AX192" s="33">
        <f>all!AX172</f>
        <v>0.53944235512774896</v>
      </c>
      <c r="AY192" s="33">
        <f>all!AY172</f>
        <v>2.6176285926629301</v>
      </c>
      <c r="AZ192" s="33">
        <f>all!AZ172</f>
        <v>4.0564690926570501E-2</v>
      </c>
      <c r="BA192" s="33">
        <f>all!BA172</f>
        <v>0.27607479788934702</v>
      </c>
      <c r="BB192" s="33" t="str">
        <f>all!BB172</f>
        <v>n.a.</v>
      </c>
      <c r="BC192" s="33" t="str">
        <f>all!BC172</f>
        <v>n.a.</v>
      </c>
      <c r="BD192" s="33">
        <f>all!BD172</f>
        <v>7.0720714462147505E-2</v>
      </c>
      <c r="BE192" s="33">
        <f>all!BE172</f>
        <v>0.46124077233291899</v>
      </c>
      <c r="BF192" s="33">
        <f>all!BF172</f>
        <v>3.7951812016869001E-2</v>
      </c>
      <c r="BG192" s="33">
        <f>all!BG172</f>
        <v>1.8275720691484799E-2</v>
      </c>
      <c r="BH192" s="33">
        <f>all!BH172</f>
        <v>9.6563755254161707E-2</v>
      </c>
      <c r="BI192" s="33">
        <f>all!BI172</f>
        <v>1.6799203243305302E-2</v>
      </c>
      <c r="BJ192" s="33"/>
      <c r="BK192" s="33" t="str">
        <f>all!BK172</f>
        <v>n.a.</v>
      </c>
      <c r="BL192" s="33">
        <f>all!BL172</f>
        <v>2302.44518306994</v>
      </c>
      <c r="BM192" s="33">
        <f>all!BM172</f>
        <v>1.3896436245786801</v>
      </c>
      <c r="BN192" s="33">
        <f>all!BN172</f>
        <v>0.65779778034821001</v>
      </c>
      <c r="BO192" s="33">
        <f>all!BO172</f>
        <v>2091.06563145061</v>
      </c>
      <c r="BP192" s="33">
        <f>all!BP172</f>
        <v>55032.480266693201</v>
      </c>
      <c r="BQ192" s="33" t="str">
        <f>all!BQ172</f>
        <v>n.a.</v>
      </c>
      <c r="BR192" s="33" t="str">
        <f>all!BR172</f>
        <v>n.a.</v>
      </c>
      <c r="BS192" s="33">
        <f>all!BS172</f>
        <v>0.26522766669513398</v>
      </c>
      <c r="BT192" s="33">
        <f>all!BT172</f>
        <v>1.7676044611598301</v>
      </c>
      <c r="BU192" s="33">
        <f>all!BU172</f>
        <v>1.24715801754622</v>
      </c>
      <c r="BV192" s="33">
        <f>all!BV172</f>
        <v>366.90978207357398</v>
      </c>
      <c r="BW192" s="33" t="str">
        <f>all!BW172</f>
        <v>n.a.</v>
      </c>
      <c r="BX192" s="33" t="str">
        <f>all!BX172</f>
        <v>n.a.</v>
      </c>
      <c r="BY192" s="33">
        <f>all!BY172</f>
        <v>4.29475144760832E-2</v>
      </c>
      <c r="BZ192" s="33">
        <f>all!BZ172</f>
        <v>0.26375488788353801</v>
      </c>
      <c r="CA192" s="33">
        <f>all!CA172</f>
        <v>2.06166756740645E-2</v>
      </c>
      <c r="CB192" s="33">
        <f>all!CB172</f>
        <v>9.2030059168448503E-3</v>
      </c>
      <c r="CC192" s="33">
        <f>all!CC172</f>
        <v>0.30104987507109399</v>
      </c>
      <c r="CD192" s="33">
        <f>all!CD172</f>
        <v>9.52926607728646E-3</v>
      </c>
      <c r="CE192" s="33"/>
      <c r="CF192" s="33" t="str">
        <f>all!CF172</f>
        <v>n.a.</v>
      </c>
      <c r="CG192" s="33">
        <f>all!CG172</f>
        <v>10621.8311240572</v>
      </c>
      <c r="CH192" s="33">
        <f>all!CH172</f>
        <v>22.0927462700717</v>
      </c>
      <c r="CI192" s="33">
        <f>all!CI172</f>
        <v>2.8443583226038598</v>
      </c>
      <c r="CJ192" s="33">
        <f>all!CJ172</f>
        <v>11312.1808249313</v>
      </c>
      <c r="CK192" s="33">
        <f>all!CK172</f>
        <v>821132.53960246395</v>
      </c>
      <c r="CL192" s="33" t="str">
        <f>all!CL172</f>
        <v>n.a.</v>
      </c>
      <c r="CM192" s="33" t="str">
        <f>all!CM172</f>
        <v>n.a.</v>
      </c>
      <c r="CN192" s="33">
        <f>all!CN172</f>
        <v>0.53944235512774896</v>
      </c>
      <c r="CO192" s="33">
        <f>all!CO172</f>
        <v>2.6176285926629301</v>
      </c>
      <c r="CP192" s="33">
        <f>all!CP172</f>
        <v>14.732739331029601</v>
      </c>
      <c r="CQ192" s="33">
        <f>all!CQ172</f>
        <v>4154.8408458030199</v>
      </c>
      <c r="CR192" s="33" t="str">
        <f>all!CR172</f>
        <v>n.a.</v>
      </c>
      <c r="CS192" s="33" t="str">
        <f>all!CS172</f>
        <v>n.a.</v>
      </c>
      <c r="CT192" s="33">
        <f>all!CT172</f>
        <v>7.0720714462147505E-2</v>
      </c>
      <c r="CU192" s="33">
        <f>all!CU172</f>
        <v>0.46124077233291899</v>
      </c>
      <c r="CV192" s="33">
        <f>all!CV172</f>
        <v>3.7951812016869001E-2</v>
      </c>
      <c r="CW192" s="33">
        <f>all!CW172</f>
        <v>1.8275720691484799E-2</v>
      </c>
      <c r="CX192" s="33">
        <f>all!CX172</f>
        <v>1.4890440429506899</v>
      </c>
      <c r="CY192" s="33">
        <f>all!CY172</f>
        <v>1.6799203243305302E-2</v>
      </c>
      <c r="CZ192" s="33"/>
      <c r="DA192" s="33" t="str">
        <f>all!DA172</f>
        <v>n.a.</v>
      </c>
      <c r="DB192" s="33">
        <f>all!DB172</f>
        <v>190.2020077725347</v>
      </c>
      <c r="DC192" s="33">
        <f>all!DC172</f>
        <v>0.37487776448710913</v>
      </c>
      <c r="DD192" s="33">
        <f>all!DD172</f>
        <v>4.8461297566742764E-2</v>
      </c>
      <c r="DE192" s="33">
        <f>all!DE172</f>
        <v>178.01562372031756</v>
      </c>
      <c r="DF192" s="33">
        <f>all!DF172</f>
        <v>12557.463520453646</v>
      </c>
      <c r="DG192" s="33" t="str">
        <f>all!DG172</f>
        <v>n.a.</v>
      </c>
      <c r="DH192" s="33" t="str">
        <f>all!DH172</f>
        <v>n.a.</v>
      </c>
      <c r="DI192" s="33">
        <f>all!DI172</f>
        <v>7.2000912304028344E-3</v>
      </c>
      <c r="DJ192" s="33">
        <f>all!DJ172</f>
        <v>3.3151324628456567E-2</v>
      </c>
      <c r="DK192" s="33">
        <f>all!DK172</f>
        <v>0.13658093238813293</v>
      </c>
      <c r="DL192" s="33">
        <f>all!DL172</f>
        <v>36.961159012934857</v>
      </c>
      <c r="DM192" s="33" t="str">
        <f>all!DM172</f>
        <v>n.a.</v>
      </c>
      <c r="DN192" s="33" t="str">
        <f>all!DN172</f>
        <v>n.a.</v>
      </c>
      <c r="DO192" s="33">
        <f>all!DO172</f>
        <v>5.808205852673087E-4</v>
      </c>
      <c r="DP192" s="33">
        <f>all!DP172</f>
        <v>3.614739595085572E-3</v>
      </c>
      <c r="DQ192" s="33">
        <f>all!DQ172</f>
        <v>1.9268150869713156E-4</v>
      </c>
      <c r="DR192" s="33">
        <f>all!DR172</f>
        <v>8.9418855119203965E-5</v>
      </c>
      <c r="DS192" s="33">
        <f>all!DS172</f>
        <v>7.1865059987967668E-3</v>
      </c>
      <c r="DT192" s="33">
        <f>all!DT172</f>
        <v>8.0386509218259165E-5</v>
      </c>
      <c r="DU192" s="33"/>
      <c r="DV192" s="33" t="str">
        <f>all!DV172</f>
        <v>n.a.</v>
      </c>
      <c r="DW192" s="33">
        <f>all!DW172</f>
        <v>1.4671229689660623</v>
      </c>
      <c r="DX192" s="33">
        <f>all!DX172</f>
        <v>2.8916192067300933E-3</v>
      </c>
      <c r="DY192" s="33">
        <f>all!DY172</f>
        <v>3.7380616324037648E-4</v>
      </c>
      <c r="DZ192" s="33">
        <f>all!DZ172</f>
        <v>1.3731233095458992</v>
      </c>
      <c r="EA192" s="33">
        <f>all!EA172</f>
        <v>96.86198047311737</v>
      </c>
      <c r="EB192" s="33" t="str">
        <f>all!EB172</f>
        <v>n.a.</v>
      </c>
      <c r="EC192" s="33" t="str">
        <f>all!EC172</f>
        <v>n.a.</v>
      </c>
      <c r="ED192" s="33">
        <f>all!ED172</f>
        <v>5.5537895453806455E-5</v>
      </c>
      <c r="EE192" s="33">
        <f>all!EE172</f>
        <v>2.5571270452741336E-4</v>
      </c>
      <c r="EF192" s="33">
        <f>all!EF172</f>
        <v>1.0535168654427095E-3</v>
      </c>
      <c r="EG192" s="33">
        <f>all!EG172</f>
        <v>0.28509985768569829</v>
      </c>
      <c r="EH192" s="33" t="str">
        <f>all!EH172</f>
        <v>n.a.</v>
      </c>
      <c r="EI192" s="33" t="str">
        <f>all!EI172</f>
        <v>n.a.</v>
      </c>
      <c r="EJ192" s="33">
        <f>all!EJ172</f>
        <v>4.4801589187904928E-6</v>
      </c>
      <c r="EK192" s="33">
        <f>all!EK172</f>
        <v>2.7882289723899126E-5</v>
      </c>
      <c r="EL192" s="33">
        <f>all!EL172</f>
        <v>1.486248596506225E-6</v>
      </c>
      <c r="EM192" s="33">
        <f>all!EM172</f>
        <v>6.8973223648050473E-7</v>
      </c>
      <c r="EN192" s="33">
        <f>all!EN172</f>
        <v>5.5433105785382864E-5</v>
      </c>
      <c r="EO192" s="33">
        <f>all!EO172</f>
        <v>6.2006124672538962E-7</v>
      </c>
      <c r="EP192" s="33"/>
      <c r="EQ192" s="33">
        <f>all!EQ172</f>
        <v>2.9342459379321246</v>
      </c>
    </row>
    <row r="193" spans="1:147" s="3" customFormat="1">
      <c r="A193" s="33" t="str">
        <f>all!A173</f>
        <v>LM-27B</v>
      </c>
      <c r="B193" s="33" t="str">
        <f>all!B173</f>
        <v>Fakos</v>
      </c>
      <c r="C193" s="33" t="str">
        <f>all!C173</f>
        <v>epithermal</v>
      </c>
      <c r="D193" s="33" t="str">
        <f>all!D173</f>
        <v>epithermal IS</v>
      </c>
      <c r="E193" s="33" t="str">
        <f>all!E173</f>
        <v>spahlerite</v>
      </c>
      <c r="F193" s="33" t="str">
        <f>all!F173</f>
        <v xml:space="preserve">anhedral </v>
      </c>
      <c r="G193" s="33" t="str">
        <f>all!G173</f>
        <v>n.a.</v>
      </c>
      <c r="H193" s="33">
        <f>all!H173</f>
        <v>8702.2909269129195</v>
      </c>
      <c r="I193" s="33">
        <f>all!I173</f>
        <v>69.433737159529002</v>
      </c>
      <c r="J193" s="33">
        <f>all!J173</f>
        <v>3.5826634559757</v>
      </c>
      <c r="K193" s="33">
        <f>all!K173</f>
        <v>9197.2921698682294</v>
      </c>
      <c r="L193" s="33">
        <f>all!L173</f>
        <v>820204.36477049405</v>
      </c>
      <c r="M193" s="33" t="str">
        <f>all!M173</f>
        <v>n.a.</v>
      </c>
      <c r="N193" s="33" t="str">
        <f>all!N173</f>
        <v>n.a.</v>
      </c>
      <c r="O193" s="33">
        <f>all!O173</f>
        <v>0.431091013829901</v>
      </c>
      <c r="P193" s="33">
        <f>all!P173</f>
        <v>3.3774644812033099</v>
      </c>
      <c r="Q193" s="33">
        <f>all!Q173</f>
        <v>9.6522040205891795</v>
      </c>
      <c r="R193" s="33">
        <f>all!R173</f>
        <v>4065.7568795649199</v>
      </c>
      <c r="S193" s="33" t="str">
        <f>all!S173</f>
        <v>n.a.</v>
      </c>
      <c r="T193" s="33" t="str">
        <f>all!T173</f>
        <v>n.a.</v>
      </c>
      <c r="U193" s="33">
        <f>all!U173</f>
        <v>0.46264659340418901</v>
      </c>
      <c r="V193" s="33">
        <f>all!V173</f>
        <v>0.44650688176210301</v>
      </c>
      <c r="W193" s="33">
        <f>all!W173</f>
        <v>4.2421044792489898E-2</v>
      </c>
      <c r="X193" s="33">
        <f>all!X173</f>
        <v>0.103112072208216</v>
      </c>
      <c r="Y193" s="33">
        <f>all!Y173</f>
        <v>5.1235527991460001</v>
      </c>
      <c r="Z193" s="33">
        <f>all!Z173</f>
        <v>1.6548024895885801E-2</v>
      </c>
      <c r="AA193" s="33">
        <f>all!AA173</f>
        <v>19.380479917452774</v>
      </c>
      <c r="AB193" s="33">
        <f>all!AB173</f>
        <v>0.65920360609268425</v>
      </c>
      <c r="AC193" s="33">
        <f>all!AC173</f>
        <v>3.2297949381226336E-3</v>
      </c>
      <c r="AD193" s="33">
        <f>all!AD173</f>
        <v>161.06514618030525</v>
      </c>
      <c r="AE193" s="33">
        <f>all!AE173</f>
        <v>2.0125111665757176E-2</v>
      </c>
      <c r="AF193" s="33">
        <f>all!AF173</f>
        <v>9.0298004439673868E-2</v>
      </c>
      <c r="AG193" s="33">
        <f>all!AG173</f>
        <v>0.13901317162883725</v>
      </c>
      <c r="AH193" s="33">
        <f>all!AH173</f>
        <v>1.8838888558341822</v>
      </c>
      <c r="AI193" s="33">
        <f>all!AI173</f>
        <v>2.3832830512731187E-4</v>
      </c>
      <c r="AJ193" s="33">
        <f>all!AJ173</f>
        <v>4.8642988543787333E-2</v>
      </c>
      <c r="AK193" s="33">
        <f>all!AK173</f>
        <v>1.4850428109797489E-3</v>
      </c>
      <c r="AL193" s="33">
        <f>all!AL173</f>
        <v>6.6631383003513869E-3</v>
      </c>
      <c r="AM193" s="33">
        <f>all!AM173</f>
        <v>0.13901317162883725</v>
      </c>
      <c r="AN193" s="33"/>
      <c r="AO193" s="33"/>
      <c r="AP193" s="33" t="str">
        <f>all!AP173</f>
        <v>n.a.</v>
      </c>
      <c r="AQ193" s="33">
        <f>all!AQ173</f>
        <v>19.813995889084499</v>
      </c>
      <c r="AR193" s="33">
        <f>all!AR173</f>
        <v>5.4338900770176501E-2</v>
      </c>
      <c r="AS193" s="33">
        <f>all!AS173</f>
        <v>0.32688342430434902</v>
      </c>
      <c r="AT193" s="33">
        <f>all!AT173</f>
        <v>0.85736953597554399</v>
      </c>
      <c r="AU193" s="33">
        <f>all!AU173</f>
        <v>5.1268363563162902</v>
      </c>
      <c r="AV193" s="33" t="str">
        <f>all!AV173</f>
        <v>n.a.</v>
      </c>
      <c r="AW193" s="33" t="str">
        <f>all!AW173</f>
        <v>n.a.</v>
      </c>
      <c r="AX193" s="33">
        <f>all!AX173</f>
        <v>0.29623077874491299</v>
      </c>
      <c r="AY193" s="33">
        <f>all!AY173</f>
        <v>2.1145471338397801</v>
      </c>
      <c r="AZ193" s="33">
        <f>all!AZ173</f>
        <v>4.8018953759026498E-2</v>
      </c>
      <c r="BA193" s="33">
        <f>all!BA173</f>
        <v>0.197341860949758</v>
      </c>
      <c r="BB193" s="33" t="str">
        <f>all!BB173</f>
        <v>n.a.</v>
      </c>
      <c r="BC193" s="33" t="str">
        <f>all!BC173</f>
        <v>n.a.</v>
      </c>
      <c r="BD193" s="33">
        <f>all!BD173</f>
        <v>7.9783307859143393E-2</v>
      </c>
      <c r="BE193" s="33">
        <f>all!BE173</f>
        <v>0.44650688176210301</v>
      </c>
      <c r="BF193" s="33">
        <f>all!BF173</f>
        <v>2.6171527402560901E-2</v>
      </c>
      <c r="BG193" s="33">
        <f>all!BG173</f>
        <v>1.33069622262084E-2</v>
      </c>
      <c r="BH193" s="33">
        <f>all!BH173</f>
        <v>7.37115812830893E-2</v>
      </c>
      <c r="BI193" s="33">
        <f>all!BI173</f>
        <v>1.6548024895885801E-2</v>
      </c>
      <c r="BJ193" s="33"/>
      <c r="BK193" s="33" t="str">
        <f>all!BK173</f>
        <v>n.a.</v>
      </c>
      <c r="BL193" s="33">
        <f>all!BL173</f>
        <v>1477.2957409880901</v>
      </c>
      <c r="BM193" s="33">
        <f>all!BM173</f>
        <v>7.5183539123323797</v>
      </c>
      <c r="BN193" s="33">
        <f>all!BN173</f>
        <v>0.56342021899628403</v>
      </c>
      <c r="BO193" s="33">
        <f>all!BO173</f>
        <v>1709.0923575895499</v>
      </c>
      <c r="BP193" s="33">
        <f>all!BP173</f>
        <v>49363.760142456602</v>
      </c>
      <c r="BQ193" s="33" t="str">
        <f>all!BQ173</f>
        <v>n.a.</v>
      </c>
      <c r="BR193" s="33" t="str">
        <f>all!BR173</f>
        <v>n.a.</v>
      </c>
      <c r="BS193" s="33">
        <f>all!BS173</f>
        <v>0.31955509604091997</v>
      </c>
      <c r="BT193" s="33">
        <f>all!BT173</f>
        <v>1.62072707874118</v>
      </c>
      <c r="BU193" s="33">
        <f>all!BU173</f>
        <v>2.2724297496975301</v>
      </c>
      <c r="BV193" s="33">
        <f>all!BV173</f>
        <v>394.74774562797501</v>
      </c>
      <c r="BW193" s="33" t="str">
        <f>all!BW173</f>
        <v>n.a.</v>
      </c>
      <c r="BX193" s="33" t="str">
        <f>all!BX173</f>
        <v>n.a.</v>
      </c>
      <c r="BY193" s="33">
        <f>all!BY173</f>
        <v>0.266688744189431</v>
      </c>
      <c r="BZ193" s="33">
        <f>all!BZ173</f>
        <v>0.17784157314802501</v>
      </c>
      <c r="CA193" s="33">
        <f>all!CA173</f>
        <v>3.7120557031459098E-2</v>
      </c>
      <c r="CB193" s="33">
        <f>all!CB173</f>
        <v>0.136029034977006</v>
      </c>
      <c r="CC193" s="33">
        <f>all!CC173</f>
        <v>2.3257357224406201</v>
      </c>
      <c r="CD193" s="33">
        <f>all!CD173</f>
        <v>1.6359379028403301E-2</v>
      </c>
      <c r="CE193" s="33"/>
      <c r="CF193" s="33" t="str">
        <f>all!CF173</f>
        <v>n.a.</v>
      </c>
      <c r="CG193" s="33">
        <f>all!CG173</f>
        <v>8702.2909269129195</v>
      </c>
      <c r="CH193" s="33">
        <f>all!CH173</f>
        <v>69.433737159529002</v>
      </c>
      <c r="CI193" s="33">
        <f>all!CI173</f>
        <v>3.5826634559757</v>
      </c>
      <c r="CJ193" s="33">
        <f>all!CJ173</f>
        <v>9197.2921698682294</v>
      </c>
      <c r="CK193" s="33">
        <f>all!CK173</f>
        <v>820204.36477049405</v>
      </c>
      <c r="CL193" s="33" t="str">
        <f>all!CL173</f>
        <v>n.a.</v>
      </c>
      <c r="CM193" s="33" t="str">
        <f>all!CM173</f>
        <v>n.a.</v>
      </c>
      <c r="CN193" s="33">
        <f>all!CN173</f>
        <v>0.431091013829901</v>
      </c>
      <c r="CO193" s="33">
        <f>all!CO173</f>
        <v>3.3774644812033099</v>
      </c>
      <c r="CP193" s="33">
        <f>all!CP173</f>
        <v>9.6522040205891795</v>
      </c>
      <c r="CQ193" s="33">
        <f>all!CQ173</f>
        <v>4065.7568795649199</v>
      </c>
      <c r="CR193" s="33" t="str">
        <f>all!CR173</f>
        <v>n.a.</v>
      </c>
      <c r="CS193" s="33" t="str">
        <f>all!CS173</f>
        <v>n.a.</v>
      </c>
      <c r="CT193" s="33">
        <f>all!CT173</f>
        <v>0.46264659340418901</v>
      </c>
      <c r="CU193" s="33">
        <f>all!CU173</f>
        <v>0.44650688176210301</v>
      </c>
      <c r="CV193" s="33">
        <f>all!CV173</f>
        <v>4.2421044792489898E-2</v>
      </c>
      <c r="CW193" s="33">
        <f>all!CW173</f>
        <v>0.103112072208216</v>
      </c>
      <c r="CX193" s="33">
        <f>all!CX173</f>
        <v>5.1235527991460001</v>
      </c>
      <c r="CY193" s="33">
        <f>all!CY173</f>
        <v>1.6548024895885801E-2</v>
      </c>
      <c r="CZ193" s="33"/>
      <c r="DA193" s="33" t="str">
        <f>all!DA173</f>
        <v>n.a.</v>
      </c>
      <c r="DB193" s="33">
        <f>all!DB173</f>
        <v>155.82936568919186</v>
      </c>
      <c r="DC193" s="33">
        <f>all!DC173</f>
        <v>1.1781769386276157</v>
      </c>
      <c r="DD193" s="33">
        <f>all!DD173</f>
        <v>6.104031213008107E-2</v>
      </c>
      <c r="DE193" s="33">
        <f>all!DE173</f>
        <v>144.73439980279215</v>
      </c>
      <c r="DF193" s="33">
        <f>all!DF173</f>
        <v>12543.269074330847</v>
      </c>
      <c r="DG193" s="33" t="str">
        <f>all!DG173</f>
        <v>n.a.</v>
      </c>
      <c r="DH193" s="33" t="str">
        <f>all!DH173</f>
        <v>n.a.</v>
      </c>
      <c r="DI193" s="33">
        <f>all!DI173</f>
        <v>5.7538949225577271E-3</v>
      </c>
      <c r="DJ193" s="33">
        <f>all!DJ173</f>
        <v>4.2774372862250637E-2</v>
      </c>
      <c r="DK193" s="33">
        <f>all!DK173</f>
        <v>8.9481459972347549E-2</v>
      </c>
      <c r="DL193" s="33">
        <f>all!DL173</f>
        <v>36.168674592032097</v>
      </c>
      <c r="DM193" s="33" t="str">
        <f>all!DM173</f>
        <v>n.a.</v>
      </c>
      <c r="DN193" s="33" t="str">
        <f>all!DN173</f>
        <v>n.a.</v>
      </c>
      <c r="DO193" s="33">
        <f>all!DO173</f>
        <v>3.7996599326888059E-3</v>
      </c>
      <c r="DP193" s="33">
        <f>all!DP173</f>
        <v>3.4992702332453216E-3</v>
      </c>
      <c r="DQ193" s="33">
        <f>all!DQ173</f>
        <v>2.1537182223321623E-4</v>
      </c>
      <c r="DR193" s="33">
        <f>all!DR173</f>
        <v>5.0450341201172509E-4</v>
      </c>
      <c r="DS193" s="33">
        <f>all!DS173</f>
        <v>2.4727571424449809E-2</v>
      </c>
      <c r="DT193" s="33">
        <f>all!DT173</f>
        <v>7.9184586112274281E-5</v>
      </c>
      <c r="DU193" s="33"/>
      <c r="DV193" s="33" t="str">
        <f>all!DV173</f>
        <v>n.a.</v>
      </c>
      <c r="DW193" s="33">
        <f>all!DW173</f>
        <v>1.2096259299945795</v>
      </c>
      <c r="DX193" s="33">
        <f>all!DX173</f>
        <v>9.1456021063970969E-3</v>
      </c>
      <c r="DY193" s="33">
        <f>all!DY173</f>
        <v>4.7382561047432857E-4</v>
      </c>
      <c r="DZ193" s="33">
        <f>all!DZ173</f>
        <v>1.1235012232088082</v>
      </c>
      <c r="EA193" s="33">
        <f>all!EA173</f>
        <v>97.36716473243051</v>
      </c>
      <c r="EB193" s="33" t="str">
        <f>all!EB173</f>
        <v>n.a.</v>
      </c>
      <c r="EC193" s="33" t="str">
        <f>all!EC173</f>
        <v>n.a.</v>
      </c>
      <c r="ED193" s="33">
        <f>all!ED173</f>
        <v>4.4664627016913547E-5</v>
      </c>
      <c r="EE193" s="33">
        <f>all!EE173</f>
        <v>3.3203620078024564E-4</v>
      </c>
      <c r="EF193" s="33">
        <f>all!EF173</f>
        <v>6.9460010799383607E-4</v>
      </c>
      <c r="EG193" s="33">
        <f>all!EG173</f>
        <v>0.28075944765969507</v>
      </c>
      <c r="EH193" s="33" t="str">
        <f>all!EH173</f>
        <v>n.a.</v>
      </c>
      <c r="EI193" s="33" t="str">
        <f>all!EI173</f>
        <v>n.a.</v>
      </c>
      <c r="EJ193" s="33">
        <f>all!EJ173</f>
        <v>2.9494871903085873E-5</v>
      </c>
      <c r="EK193" s="33">
        <f>all!EK173</f>
        <v>2.7163095938118832E-5</v>
      </c>
      <c r="EL193" s="33">
        <f>all!EL173</f>
        <v>1.6718244318795349E-6</v>
      </c>
      <c r="EM193" s="33">
        <f>all!EM173</f>
        <v>3.9162092859783006E-6</v>
      </c>
      <c r="EN193" s="33">
        <f>all!EN173</f>
        <v>1.9194784916513392E-4</v>
      </c>
      <c r="EO193" s="33">
        <f>all!EO173</f>
        <v>6.1467059301479975E-7</v>
      </c>
      <c r="EP193" s="33"/>
      <c r="EQ193" s="33">
        <f>all!EQ173</f>
        <v>2.419251859989159</v>
      </c>
    </row>
    <row r="194" spans="1:147" s="3" customFormat="1">
      <c r="A194" s="33" t="str">
        <f>all!A174</f>
        <v>LM-27B</v>
      </c>
      <c r="B194" s="33" t="str">
        <f>all!B174</f>
        <v>Fakos</v>
      </c>
      <c r="C194" s="33" t="str">
        <f>all!C174</f>
        <v>epithermal</v>
      </c>
      <c r="D194" s="33" t="str">
        <f>all!D174</f>
        <v>epithermal IS</v>
      </c>
      <c r="E194" s="33" t="str">
        <f>all!E174</f>
        <v>spahlerite</v>
      </c>
      <c r="F194" s="33" t="str">
        <f>all!F174</f>
        <v xml:space="preserve">anhedral </v>
      </c>
      <c r="G194" s="33" t="str">
        <f>all!G174</f>
        <v>n.a.</v>
      </c>
      <c r="H194" s="33">
        <f>all!H174</f>
        <v>7566.5847435931801</v>
      </c>
      <c r="I194" s="33">
        <f>all!I174</f>
        <v>73.674638775231202</v>
      </c>
      <c r="J194" s="33">
        <f>all!J174</f>
        <v>1.9739132610871499</v>
      </c>
      <c r="K194" s="33">
        <f>all!K174</f>
        <v>8361.8835157189205</v>
      </c>
      <c r="L194" s="33">
        <f>all!L174</f>
        <v>818614.54044192401</v>
      </c>
      <c r="M194" s="33" t="str">
        <f>all!M174</f>
        <v>n.a.</v>
      </c>
      <c r="N194" s="33" t="str">
        <f>all!N174</f>
        <v>n.a.</v>
      </c>
      <c r="O194" s="33">
        <f>all!O174</f>
        <v>0.38347770888103</v>
      </c>
      <c r="P194" s="33">
        <f>all!P174</f>
        <v>3.9830952078452002</v>
      </c>
      <c r="Q194" s="33">
        <f>all!Q174</f>
        <v>15.0223421893419</v>
      </c>
      <c r="R194" s="33">
        <f>all!R174</f>
        <v>3939.8742710228098</v>
      </c>
      <c r="S194" s="33" t="str">
        <f>all!S174</f>
        <v>n.a.</v>
      </c>
      <c r="T194" s="33" t="str">
        <f>all!T174</f>
        <v>n.a.</v>
      </c>
      <c r="U194" s="33">
        <f>all!U174</f>
        <v>19.194451979336598</v>
      </c>
      <c r="V194" s="33">
        <f>all!V174</f>
        <v>0.58188079315366004</v>
      </c>
      <c r="W194" s="33">
        <f>all!W174</f>
        <v>3.3729876121647802E-2</v>
      </c>
      <c r="X194" s="33">
        <f>all!X174</f>
        <v>0.12848012160328801</v>
      </c>
      <c r="Y194" s="33">
        <f>all!Y174</f>
        <v>2944.9706104348702</v>
      </c>
      <c r="Z194" s="33">
        <f>all!Z174</f>
        <v>1.51007365531501</v>
      </c>
      <c r="AA194" s="33">
        <f>all!AA174</f>
        <v>37.324152093012565</v>
      </c>
      <c r="AB194" s="33">
        <f>all!AB174</f>
        <v>1.3525076256217833E-3</v>
      </c>
      <c r="AC194" s="33">
        <f>all!AC174</f>
        <v>5.1276357392647271E-4</v>
      </c>
      <c r="AD194" s="33">
        <f>all!AD174</f>
        <v>192.12235044954855</v>
      </c>
      <c r="AE194" s="33">
        <f>all!AE174</f>
        <v>4.3626962234545338E-5</v>
      </c>
      <c r="AF194" s="33">
        <f>all!AF174</f>
        <v>6.5177057833192579E-3</v>
      </c>
      <c r="AG194" s="33">
        <f>all!AG174</f>
        <v>0.20390113123150169</v>
      </c>
      <c r="AH194" s="33">
        <f>all!AH174</f>
        <v>5.1010159952406525E-3</v>
      </c>
      <c r="AI194" s="33">
        <f>all!AI174</f>
        <v>2.0496519296443218E-2</v>
      </c>
      <c r="AJ194" s="33">
        <f>all!AJ174</f>
        <v>5.4063315057396436E-2</v>
      </c>
      <c r="AK194" s="33">
        <f>all!AK174</f>
        <v>1.743885327965557E-3</v>
      </c>
      <c r="AL194" s="33">
        <f>all!AL174</f>
        <v>0.26052997745799078</v>
      </c>
      <c r="AM194" s="33">
        <f>all!AM174</f>
        <v>0.20390113123150169</v>
      </c>
      <c r="AN194" s="33"/>
      <c r="AO194" s="33"/>
      <c r="AP194" s="33" t="str">
        <f>all!AP174</f>
        <v>n.a.</v>
      </c>
      <c r="AQ194" s="33">
        <f>all!AQ174</f>
        <v>20.102136427160499</v>
      </c>
      <c r="AR194" s="33">
        <f>all!AR174</f>
        <v>4.5776850931417597E-2</v>
      </c>
      <c r="AS194" s="33">
        <f>all!AS174</f>
        <v>0.33427651272900799</v>
      </c>
      <c r="AT194" s="33">
        <f>all!AT174</f>
        <v>0.60753555924712399</v>
      </c>
      <c r="AU194" s="33">
        <f>all!AU174</f>
        <v>4.3824976140611103</v>
      </c>
      <c r="AV194" s="33" t="str">
        <f>all!AV174</f>
        <v>n.a.</v>
      </c>
      <c r="AW194" s="33" t="str">
        <f>all!AW174</f>
        <v>n.a.</v>
      </c>
      <c r="AX194" s="33">
        <f>all!AX174</f>
        <v>0.38347770888103</v>
      </c>
      <c r="AY194" s="33">
        <f>all!AY174</f>
        <v>1.8120925449451599</v>
      </c>
      <c r="AZ194" s="33">
        <f>all!AZ174</f>
        <v>4.2527644926996698E-2</v>
      </c>
      <c r="BA194" s="33">
        <f>all!BA174</f>
        <v>0.19423680114976499</v>
      </c>
      <c r="BB194" s="33" t="str">
        <f>all!BB174</f>
        <v>n.a.</v>
      </c>
      <c r="BC194" s="33" t="str">
        <f>all!BC174</f>
        <v>n.a.</v>
      </c>
      <c r="BD194" s="33">
        <f>all!BD174</f>
        <v>0.17342624566372</v>
      </c>
      <c r="BE194" s="33">
        <f>all!BE174</f>
        <v>1.1163543322248999E-3</v>
      </c>
      <c r="BF194" s="33">
        <f>all!BF174</f>
        <v>2.75922153595137E-2</v>
      </c>
      <c r="BG194" s="33">
        <f>all!BG174</f>
        <v>8.5216699352721401E-3</v>
      </c>
      <c r="BH194" s="33">
        <f>all!BH174</f>
        <v>0.44691035767248299</v>
      </c>
      <c r="BI194" s="33">
        <f>all!BI174</f>
        <v>1.24252062562418E-2</v>
      </c>
      <c r="BJ194" s="33"/>
      <c r="BK194" s="33" t="str">
        <f>all!BK174</f>
        <v>n.a.</v>
      </c>
      <c r="BL194" s="33">
        <f>all!BL174</f>
        <v>1271.88714092384</v>
      </c>
      <c r="BM194" s="33">
        <f>all!BM174</f>
        <v>6.9788319979602402</v>
      </c>
      <c r="BN194" s="33">
        <f>all!BN174</f>
        <v>0.42264234417754698</v>
      </c>
      <c r="BO194" s="33">
        <f>all!BO174</f>
        <v>886.28206617816102</v>
      </c>
      <c r="BP194" s="33">
        <f>all!BP174</f>
        <v>58019.449308108502</v>
      </c>
      <c r="BQ194" s="33" t="str">
        <f>all!BQ174</f>
        <v>n.a.</v>
      </c>
      <c r="BR194" s="33" t="str">
        <f>all!BR174</f>
        <v>n.a.</v>
      </c>
      <c r="BS194" s="33">
        <f>all!BS174</f>
        <v>0.29474863763039399</v>
      </c>
      <c r="BT194" s="33">
        <f>all!BT174</f>
        <v>4.0909377686200497</v>
      </c>
      <c r="BU194" s="33">
        <f>all!BU174</f>
        <v>2.4696732237909198</v>
      </c>
      <c r="BV194" s="33">
        <f>all!BV174</f>
        <v>269.65977768924603</v>
      </c>
      <c r="BW194" s="33" t="str">
        <f>all!BW174</f>
        <v>n.a.</v>
      </c>
      <c r="BX194" s="33" t="str">
        <f>all!BX174</f>
        <v>n.a.</v>
      </c>
      <c r="BY194" s="33">
        <f>all!BY174</f>
        <v>36.729432670063801</v>
      </c>
      <c r="BZ194" s="33">
        <f>all!BZ174</f>
        <v>0.742841294140827</v>
      </c>
      <c r="CA194" s="33">
        <f>all!CA174</f>
        <v>1.8842292971309599E-2</v>
      </c>
      <c r="CB194" s="33">
        <f>all!CB174</f>
        <v>0.172167006400924</v>
      </c>
      <c r="CC194" s="33">
        <f>all!CC174</f>
        <v>4009.35605328984</v>
      </c>
      <c r="CD194" s="33">
        <f>all!CD174</f>
        <v>2.03485354645409</v>
      </c>
      <c r="CE194" s="33"/>
      <c r="CF194" s="33" t="str">
        <f>all!CF174</f>
        <v>n.a.</v>
      </c>
      <c r="CG194" s="33">
        <f>all!CG174</f>
        <v>7566.5847435931801</v>
      </c>
      <c r="CH194" s="33">
        <f>all!CH174</f>
        <v>73.674638775231202</v>
      </c>
      <c r="CI194" s="33">
        <f>all!CI174</f>
        <v>1.9739132610871499</v>
      </c>
      <c r="CJ194" s="33">
        <f>all!CJ174</f>
        <v>8361.8835157189205</v>
      </c>
      <c r="CK194" s="33">
        <f>all!CK174</f>
        <v>818614.54044192401</v>
      </c>
      <c r="CL194" s="33" t="str">
        <f>all!CL174</f>
        <v>n.a.</v>
      </c>
      <c r="CM194" s="33" t="str">
        <f>all!CM174</f>
        <v>n.a.</v>
      </c>
      <c r="CN194" s="33">
        <f>all!CN174</f>
        <v>0.38347770888103</v>
      </c>
      <c r="CO194" s="33">
        <f>all!CO174</f>
        <v>3.9830952078452002</v>
      </c>
      <c r="CP194" s="33">
        <f>all!CP174</f>
        <v>15.0223421893419</v>
      </c>
      <c r="CQ194" s="33">
        <f>all!CQ174</f>
        <v>3939.8742710228098</v>
      </c>
      <c r="CR194" s="33" t="str">
        <f>all!CR174</f>
        <v>n.a.</v>
      </c>
      <c r="CS194" s="33" t="str">
        <f>all!CS174</f>
        <v>n.a.</v>
      </c>
      <c r="CT194" s="33">
        <f>all!CT174</f>
        <v>19.194451979336598</v>
      </c>
      <c r="CU194" s="33">
        <f>all!CU174</f>
        <v>0.58188079315366004</v>
      </c>
      <c r="CV194" s="33">
        <f>all!CV174</f>
        <v>3.3729876121647802E-2</v>
      </c>
      <c r="CW194" s="33">
        <f>all!CW174</f>
        <v>0.12848012160328801</v>
      </c>
      <c r="CX194" s="33">
        <f>all!CX174</f>
        <v>2944.9706104348702</v>
      </c>
      <c r="CY194" s="33">
        <f>all!CY174</f>
        <v>1.51007365531501</v>
      </c>
      <c r="CZ194" s="33"/>
      <c r="DA194" s="33" t="str">
        <f>all!DA174</f>
        <v>n.a.</v>
      </c>
      <c r="DB194" s="33">
        <f>all!DB174</f>
        <v>135.4926088923481</v>
      </c>
      <c r="DC194" s="33">
        <f>all!DC174</f>
        <v>1.2501381017021169</v>
      </c>
      <c r="DD194" s="33">
        <f>all!DD174</f>
        <v>3.3630923768041214E-2</v>
      </c>
      <c r="DE194" s="33">
        <f>all!DE174</f>
        <v>131.58788146726656</v>
      </c>
      <c r="DF194" s="33">
        <f>all!DF174</f>
        <v>12518.956116255145</v>
      </c>
      <c r="DG194" s="33" t="str">
        <f>all!DG174</f>
        <v>n.a.</v>
      </c>
      <c r="DH194" s="33" t="str">
        <f>all!DH174</f>
        <v>n.a.</v>
      </c>
      <c r="DI194" s="33">
        <f>all!DI174</f>
        <v>5.118386538475286E-3</v>
      </c>
      <c r="DJ194" s="33">
        <f>all!DJ174</f>
        <v>5.0444468184463027E-2</v>
      </c>
      <c r="DK194" s="33">
        <f>all!DK174</f>
        <v>0.13926571676677557</v>
      </c>
      <c r="DL194" s="33">
        <f>all!DL174</f>
        <v>35.048832151860672</v>
      </c>
      <c r="DM194" s="33" t="str">
        <f>all!DM174</f>
        <v>n.a.</v>
      </c>
      <c r="DN194" s="33" t="str">
        <f>all!DN174</f>
        <v>n.a.</v>
      </c>
      <c r="DO194" s="33">
        <f>all!DO174</f>
        <v>0.1576416883979681</v>
      </c>
      <c r="DP194" s="33">
        <f>all!DP174</f>
        <v>4.5601943037120694E-3</v>
      </c>
      <c r="DQ194" s="33">
        <f>all!DQ174</f>
        <v>1.7124672245946227E-4</v>
      </c>
      <c r="DR194" s="33">
        <f>all!DR174</f>
        <v>6.2862338362913218E-4</v>
      </c>
      <c r="DS194" s="33">
        <f>all!DS174</f>
        <v>14.213178621789915</v>
      </c>
      <c r="DT194" s="33">
        <f>all!DT174</f>
        <v>7.225911137280017E-3</v>
      </c>
      <c r="DU194" s="33"/>
      <c r="DV194" s="33" t="str">
        <f>all!DV174</f>
        <v>n.a.</v>
      </c>
      <c r="DW194" s="33">
        <f>all!DW174</f>
        <v>1.0554045523036983</v>
      </c>
      <c r="DX194" s="33">
        <f>all!DX174</f>
        <v>9.7378111937678601E-3</v>
      </c>
      <c r="DY194" s="33">
        <f>all!DY174</f>
        <v>2.6196432656463422E-4</v>
      </c>
      <c r="DZ194" s="33">
        <f>all!DZ174</f>
        <v>1.0249891138998926</v>
      </c>
      <c r="EA194" s="33">
        <f>all!EA174</f>
        <v>97.515011211302181</v>
      </c>
      <c r="EB194" s="33" t="str">
        <f>all!EB174</f>
        <v>n.a.</v>
      </c>
      <c r="EC194" s="33" t="str">
        <f>all!EC174</f>
        <v>n.a.</v>
      </c>
      <c r="ED194" s="33">
        <f>all!ED174</f>
        <v>3.9869100590193599E-5</v>
      </c>
      <c r="EE194" s="33">
        <f>all!EE174</f>
        <v>3.9293155394713215E-4</v>
      </c>
      <c r="EF194" s="33">
        <f>all!EF174</f>
        <v>1.0847947549100087E-3</v>
      </c>
      <c r="EG194" s="33">
        <f>all!EG174</f>
        <v>0.27300896564322497</v>
      </c>
      <c r="EH194" s="33" t="str">
        <f>all!EH174</f>
        <v>n.a.</v>
      </c>
      <c r="EI194" s="33" t="str">
        <f>all!EI174</f>
        <v>n.a.</v>
      </c>
      <c r="EJ194" s="33">
        <f>all!EJ174</f>
        <v>1.2279323346725568E-3</v>
      </c>
      <c r="EK194" s="33">
        <f>all!EK174</f>
        <v>3.5521124486952851E-5</v>
      </c>
      <c r="EL194" s="33">
        <f>all!EL174</f>
        <v>1.3339072288024369E-6</v>
      </c>
      <c r="EM194" s="33">
        <f>all!EM174</f>
        <v>4.8965916752984489E-6</v>
      </c>
      <c r="EN194" s="33">
        <f>all!EN174</f>
        <v>0.11071196829681709</v>
      </c>
      <c r="EO194" s="33">
        <f>all!EO174</f>
        <v>5.6285428195471214E-5</v>
      </c>
      <c r="EP194" s="33"/>
      <c r="EQ194" s="33">
        <f>all!EQ174</f>
        <v>2.1108091046073967</v>
      </c>
    </row>
    <row r="195" spans="1:147" s="3" customFormat="1">
      <c r="A195" s="33" t="str">
        <f>all!A175</f>
        <v>LM-27B-72</v>
      </c>
      <c r="B195" s="33" t="str">
        <f>all!B175</f>
        <v>Fakos</v>
      </c>
      <c r="C195" s="33" t="str">
        <f>all!C175</f>
        <v>epithermal</v>
      </c>
      <c r="D195" s="33" t="str">
        <f>all!D175</f>
        <v>epithermal IS</v>
      </c>
      <c r="E195" s="33" t="str">
        <f>all!E175</f>
        <v>spahlerite</v>
      </c>
      <c r="F195" s="33" t="str">
        <f>all!F175</f>
        <v xml:space="preserve">anhedral </v>
      </c>
      <c r="G195" s="33">
        <f>all!G175</f>
        <v>2247.8825338963402</v>
      </c>
      <c r="H195" s="33">
        <f>all!H175</f>
        <v>5465.2421425576504</v>
      </c>
      <c r="I195" s="33">
        <f>all!I175</f>
        <v>31.8371415822674</v>
      </c>
      <c r="J195" s="33">
        <f>all!J175</f>
        <v>0.504600835216236</v>
      </c>
      <c r="K195" s="33">
        <f>all!K175</f>
        <v>7292.2350879655596</v>
      </c>
      <c r="L195" s="33">
        <f>all!L175</f>
        <v>687021.06666604395</v>
      </c>
      <c r="M195" s="33">
        <f>all!M175</f>
        <v>7.2813838051708499</v>
      </c>
      <c r="N195" s="33">
        <f>all!N175</f>
        <v>0.27741115985129</v>
      </c>
      <c r="O195" s="33">
        <f>all!O175</f>
        <v>2.1780158146247501</v>
      </c>
      <c r="P195" s="33">
        <f>all!P175</f>
        <v>1.14890430788369</v>
      </c>
      <c r="Q195" s="33">
        <f>all!Q175</f>
        <v>7.3671398716273497</v>
      </c>
      <c r="R195" s="33">
        <f>all!R175</f>
        <v>3420.2326133258498</v>
      </c>
      <c r="S195" s="33">
        <f>all!S175</f>
        <v>2.0162658105714399</v>
      </c>
      <c r="T195" s="33">
        <f>all!T175</f>
        <v>1.47928634787638</v>
      </c>
      <c r="U195" s="33">
        <f>all!U175</f>
        <v>1.2339105550304099</v>
      </c>
      <c r="V195" s="33">
        <f>all!V175</f>
        <v>1.14684853387321</v>
      </c>
      <c r="W195" s="33">
        <f>all!W175</f>
        <v>0.32090866608774898</v>
      </c>
      <c r="X195" s="33">
        <f>all!X175</f>
        <v>0.13196152428462199</v>
      </c>
      <c r="Y195" s="33">
        <f>all!Y175</f>
        <v>1082.28591430759</v>
      </c>
      <c r="Z195" s="33">
        <f>all!Z175</f>
        <v>0.12215289606721701</v>
      </c>
      <c r="AA195" s="33">
        <f>all!AA175</f>
        <v>63.093715587339972</v>
      </c>
      <c r="AB195" s="33">
        <f>all!AB175</f>
        <v>1.0615534145787346E-3</v>
      </c>
      <c r="AC195" s="33">
        <f>all!AC175</f>
        <v>1.1286564340566726E-4</v>
      </c>
      <c r="AD195" s="33">
        <f>all!AD175</f>
        <v>14.617497893491015</v>
      </c>
      <c r="AE195" s="33">
        <f>all!AE175</f>
        <v>1.2192852419136076E-4</v>
      </c>
      <c r="AF195" s="33">
        <f>all!AF175</f>
        <v>1.1400966590421019E-3</v>
      </c>
      <c r="AG195" s="33">
        <f>all!AG175</f>
        <v>0.2314007949674316</v>
      </c>
      <c r="AH195" s="33">
        <f>all!AH175</f>
        <v>6.8070181587280443E-3</v>
      </c>
      <c r="AI195" s="33">
        <f>all!AI175</f>
        <v>3.836804750563836E-3</v>
      </c>
      <c r="AJ195" s="33">
        <f>all!AJ175</f>
        <v>3.6086917693754418E-2</v>
      </c>
      <c r="AK195" s="33">
        <f>all!AK175</f>
        <v>4.1448923404016182E-3</v>
      </c>
      <c r="AL195" s="33">
        <f>all!AL175</f>
        <v>3.8756951588822017E-2</v>
      </c>
      <c r="AM195" s="33">
        <f>all!AM175</f>
        <v>0.2314007949674316</v>
      </c>
      <c r="AN195" s="33"/>
      <c r="AO195" s="33"/>
      <c r="AP195" s="33">
        <f>all!AP175</f>
        <v>0.12083359854036201</v>
      </c>
      <c r="AQ195" s="33">
        <f>all!AQ175</f>
        <v>6.0151062208110302</v>
      </c>
      <c r="AR195" s="33">
        <f>all!AR175</f>
        <v>1.72529742563724E-2</v>
      </c>
      <c r="AS195" s="33">
        <f>all!AS175</f>
        <v>0.17941068261549001</v>
      </c>
      <c r="AT195" s="33">
        <f>all!AT175</f>
        <v>0.100707537380304</v>
      </c>
      <c r="AU195" s="33">
        <f>all!AU175</f>
        <v>2.1569478717337498</v>
      </c>
      <c r="AV195" s="33">
        <f>all!AV175</f>
        <v>2.4215149138926698E-2</v>
      </c>
      <c r="AW195" s="33">
        <f>all!AW175</f>
        <v>0.26202216592338401</v>
      </c>
      <c r="AX195" s="33">
        <f>all!AX175</f>
        <v>0.47923582924198499</v>
      </c>
      <c r="AY195" s="33">
        <f>all!AY175</f>
        <v>0.87361176121024497</v>
      </c>
      <c r="AZ195" s="33">
        <f>all!AZ175</f>
        <v>1.294172819591E-2</v>
      </c>
      <c r="BA195" s="33">
        <f>all!BA175</f>
        <v>0.313548157297243</v>
      </c>
      <c r="BB195" s="33">
        <f>all!BB175</f>
        <v>1.4800058317999401E-2</v>
      </c>
      <c r="BC195" s="33">
        <f>all!BC175</f>
        <v>9.1898531573470499E-2</v>
      </c>
      <c r="BD195" s="33">
        <f>all!BD175</f>
        <v>1.5736766576319301E-2</v>
      </c>
      <c r="BE195" s="33">
        <f>all!BE175</f>
        <v>8.9682749493243605E-2</v>
      </c>
      <c r="BF195" s="33">
        <f>all!BF175</f>
        <v>2.1553237947699699E-2</v>
      </c>
      <c r="BG195" s="33">
        <f>all!BG175</f>
        <v>5.3516485914743102E-3</v>
      </c>
      <c r="BH195" s="33">
        <f>all!BH175</f>
        <v>1.61811854281343E-2</v>
      </c>
      <c r="BI195" s="33">
        <f>all!BI175</f>
        <v>4.7580485904765504E-3</v>
      </c>
      <c r="BJ195" s="33"/>
      <c r="BK195" s="33">
        <f>all!BK175</f>
        <v>227.33893783572299</v>
      </c>
      <c r="BL195" s="33">
        <f>all!BL175</f>
        <v>965.68392828314597</v>
      </c>
      <c r="BM195" s="33">
        <f>all!BM175</f>
        <v>2.3849474405930899</v>
      </c>
      <c r="BN195" s="33">
        <f>all!BN175</f>
        <v>0.202462184885535</v>
      </c>
      <c r="BO195" s="33">
        <f>all!BO175</f>
        <v>870.61282404808401</v>
      </c>
      <c r="BP195" s="33">
        <f>all!BP175</f>
        <v>15011.519282486801</v>
      </c>
      <c r="BQ195" s="33">
        <f>all!BQ175</f>
        <v>0.89021331682257698</v>
      </c>
      <c r="BR195" s="33">
        <f>all!BR175</f>
        <v>0.17723836295954801</v>
      </c>
      <c r="BS195" s="33">
        <f>all!BS175</f>
        <v>0.54446455837727703</v>
      </c>
      <c r="BT195" s="33">
        <f>all!BT175</f>
        <v>0.96708610708642695</v>
      </c>
      <c r="BU195" s="33">
        <f>all!BU175</f>
        <v>0.94972885506378601</v>
      </c>
      <c r="BV195" s="33">
        <f>all!BV175</f>
        <v>76.582089169823604</v>
      </c>
      <c r="BW195" s="33">
        <f>all!BW175</f>
        <v>0.18721837831719099</v>
      </c>
      <c r="BX195" s="33">
        <f>all!BX175</f>
        <v>0.31103868892147701</v>
      </c>
      <c r="BY195" s="33">
        <f>all!BY175</f>
        <v>0.13570235695503599</v>
      </c>
      <c r="BZ195" s="33">
        <f>all!BZ175</f>
        <v>0.49884693526257001</v>
      </c>
      <c r="CA195" s="33">
        <f>all!CA175</f>
        <v>0.11092670333993</v>
      </c>
      <c r="CB195" s="33">
        <f>all!CB175</f>
        <v>5.7592528322496402E-2</v>
      </c>
      <c r="CC195" s="33">
        <f>all!CC175</f>
        <v>2121.1171509656301</v>
      </c>
      <c r="CD195" s="33">
        <f>all!CD175</f>
        <v>0.23485583401482901</v>
      </c>
      <c r="CE195" s="33"/>
      <c r="CF195" s="33">
        <f>all!CF175</f>
        <v>2247.8825338963402</v>
      </c>
      <c r="CG195" s="33">
        <f>all!CG175</f>
        <v>5465.2421425576504</v>
      </c>
      <c r="CH195" s="33">
        <f>all!CH175</f>
        <v>31.8371415822674</v>
      </c>
      <c r="CI195" s="33">
        <f>all!CI175</f>
        <v>0.504600835216236</v>
      </c>
      <c r="CJ195" s="33">
        <f>all!CJ175</f>
        <v>7292.2350879655596</v>
      </c>
      <c r="CK195" s="33">
        <f>all!CK175</f>
        <v>687021.06666604395</v>
      </c>
      <c r="CL195" s="33">
        <f>all!CL175</f>
        <v>7.2813838051708499</v>
      </c>
      <c r="CM195" s="33">
        <f>all!CM175</f>
        <v>0.27741115985129</v>
      </c>
      <c r="CN195" s="33">
        <f>all!CN175</f>
        <v>2.1780158146247501</v>
      </c>
      <c r="CO195" s="33">
        <f>all!CO175</f>
        <v>1.14890430788369</v>
      </c>
      <c r="CP195" s="33">
        <f>all!CP175</f>
        <v>7.3671398716273497</v>
      </c>
      <c r="CQ195" s="33">
        <f>all!CQ175</f>
        <v>3420.2326133258498</v>
      </c>
      <c r="CR195" s="33">
        <f>all!CR175</f>
        <v>2.0162658105714399</v>
      </c>
      <c r="CS195" s="33">
        <f>all!CS175</f>
        <v>1.47928634787638</v>
      </c>
      <c r="CT195" s="33">
        <f>all!CT175</f>
        <v>1.2339105550304099</v>
      </c>
      <c r="CU195" s="33">
        <f>all!CU175</f>
        <v>1.14684853387321</v>
      </c>
      <c r="CV195" s="33">
        <f>all!CV175</f>
        <v>0.32090866608774898</v>
      </c>
      <c r="CW195" s="33">
        <f>all!CW175</f>
        <v>0.13196152428462199</v>
      </c>
      <c r="CX195" s="33">
        <f>all!CX175</f>
        <v>1082.28591430759</v>
      </c>
      <c r="CY195" s="33">
        <f>all!CY175</f>
        <v>0.12215289606721701</v>
      </c>
      <c r="CZ195" s="33"/>
      <c r="DA195" s="33">
        <f>all!DA175</f>
        <v>40.916679329044612</v>
      </c>
      <c r="DB195" s="33">
        <f>all!DB175</f>
        <v>97.864484601265119</v>
      </c>
      <c r="DC195" s="33">
        <f>all!DC175</f>
        <v>0.54022421287605971</v>
      </c>
      <c r="DD195" s="33">
        <f>all!DD175</f>
        <v>8.5972329975131101E-3</v>
      </c>
      <c r="DE195" s="33">
        <f>all!DE175</f>
        <v>114.75521807770056</v>
      </c>
      <c r="DF195" s="33">
        <f>all!DF175</f>
        <v>10506.515777122557</v>
      </c>
      <c r="DG195" s="33">
        <f>all!DG175</f>
        <v>0.10443302504440213</v>
      </c>
      <c r="DH195" s="33">
        <f>all!DH175</f>
        <v>3.8205641075787083E-3</v>
      </c>
      <c r="DI195" s="33">
        <f>all!DI175</f>
        <v>2.9070599328161039E-2</v>
      </c>
      <c r="DJ195" s="33">
        <f>all!DJ175</f>
        <v>1.4550459826287868E-2</v>
      </c>
      <c r="DK195" s="33">
        <f>all!DK175</f>
        <v>6.8297606445897399E-2</v>
      </c>
      <c r="DL195" s="33">
        <f>all!DL175</f>
        <v>30.42613812995036</v>
      </c>
      <c r="DM195" s="33">
        <f>all!DM175</f>
        <v>1.7560537638449024E-2</v>
      </c>
      <c r="DN195" s="33">
        <f>all!DN175</f>
        <v>1.2461345698562717E-2</v>
      </c>
      <c r="DO195" s="33">
        <f>all!DO175</f>
        <v>1.013395659519062E-2</v>
      </c>
      <c r="DP195" s="33">
        <f>all!DP175</f>
        <v>8.9878411745549381E-3</v>
      </c>
      <c r="DQ195" s="33">
        <f>all!DQ175</f>
        <v>1.6292546429215974E-3</v>
      </c>
      <c r="DR195" s="33">
        <f>all!DR175</f>
        <v>6.4565707807155476E-4</v>
      </c>
      <c r="DS195" s="33">
        <f>all!DS175</f>
        <v>5.2233876173146241</v>
      </c>
      <c r="DT195" s="33">
        <f>all!DT175</f>
        <v>5.8451848956929354E-4</v>
      </c>
      <c r="DU195" s="33"/>
      <c r="DV195" s="33">
        <f>all!DV175</f>
        <v>0.37894397694791015</v>
      </c>
      <c r="DW195" s="33">
        <f>all!DW175</f>
        <v>0.90635793531847297</v>
      </c>
      <c r="DX195" s="33">
        <f>all!DX175</f>
        <v>5.0032093275343631E-3</v>
      </c>
      <c r="DY195" s="33">
        <f>all!DY175</f>
        <v>7.9622044512122196E-5</v>
      </c>
      <c r="DZ195" s="33">
        <f>all!DZ175</f>
        <v>1.0627890490375222</v>
      </c>
      <c r="EA195" s="33">
        <f>all!EA175</f>
        <v>97.304594061293002</v>
      </c>
      <c r="EB195" s="33">
        <f>all!EB175</f>
        <v>9.6719153372093773E-4</v>
      </c>
      <c r="EC195" s="33">
        <f>all!EC175</f>
        <v>3.5383608368302163E-5</v>
      </c>
      <c r="ED195" s="33">
        <f>all!ED175</f>
        <v>2.6923320030647785E-4</v>
      </c>
      <c r="EE195" s="33">
        <f>all!EE175</f>
        <v>1.3475700382851834E-4</v>
      </c>
      <c r="EF195" s="33">
        <f>all!EF175</f>
        <v>6.3252851959225435E-4</v>
      </c>
      <c r="EG195" s="33">
        <f>all!EG175</f>
        <v>0.28178732915760923</v>
      </c>
      <c r="EH195" s="33">
        <f>all!EH175</f>
        <v>1.6263440922327445E-4</v>
      </c>
      <c r="EI195" s="33">
        <f>all!EI175</f>
        <v>1.1540897195398945E-4</v>
      </c>
      <c r="EJ195" s="33">
        <f>all!EJ175</f>
        <v>9.3854190451693817E-5</v>
      </c>
      <c r="EK195" s="33">
        <f>all!EK175</f>
        <v>8.3239606309995978E-5</v>
      </c>
      <c r="EL195" s="33">
        <f>all!EL175</f>
        <v>1.5089108988649039E-5</v>
      </c>
      <c r="EM195" s="33">
        <f>all!EM175</f>
        <v>5.9796607378968155E-6</v>
      </c>
      <c r="EN195" s="33">
        <f>all!EN175</f>
        <v>4.8375657783172543E-2</v>
      </c>
      <c r="EO195" s="33">
        <f>all!EO175</f>
        <v>5.4134344396746421E-6</v>
      </c>
      <c r="EP195" s="33"/>
      <c r="EQ195" s="33">
        <f>all!EQ175</f>
        <v>1.8127158706369459</v>
      </c>
    </row>
    <row r="196" spans="1:147" s="3" customFormat="1">
      <c r="A196" s="33" t="str">
        <f>all!A176</f>
        <v>LM-27B-71</v>
      </c>
      <c r="B196" s="33" t="str">
        <f>all!B176</f>
        <v>Fakos</v>
      </c>
      <c r="C196" s="33" t="str">
        <f>all!C176</f>
        <v>epithermal</v>
      </c>
      <c r="D196" s="33" t="str">
        <f>all!D176</f>
        <v>epithermal IS</v>
      </c>
      <c r="E196" s="33" t="str">
        <f>all!E176</f>
        <v>spahlerite</v>
      </c>
      <c r="F196" s="33" t="str">
        <f>all!F176</f>
        <v xml:space="preserve">anhedral </v>
      </c>
      <c r="G196" s="33">
        <f>all!G176</f>
        <v>6265.2464108990798</v>
      </c>
      <c r="H196" s="33">
        <f>all!H176</f>
        <v>13208.2841055929</v>
      </c>
      <c r="I196" s="33">
        <f>all!I176</f>
        <v>18.065404911496099</v>
      </c>
      <c r="J196" s="33">
        <f>all!J176</f>
        <v>1.1353867764190599</v>
      </c>
      <c r="K196" s="33">
        <f>all!K176</f>
        <v>18120.3860060845</v>
      </c>
      <c r="L196" s="33">
        <f>all!L176</f>
        <v>662512.91437481798</v>
      </c>
      <c r="M196" s="33">
        <f>all!M176</f>
        <v>2.1989596877659601</v>
      </c>
      <c r="N196" s="33">
        <f>all!N176</f>
        <v>0.28852969883563701</v>
      </c>
      <c r="O196" s="33">
        <f>all!O176</f>
        <v>0.538398269792981</v>
      </c>
      <c r="P196" s="33">
        <f>all!P176</f>
        <v>3.0563324443081901</v>
      </c>
      <c r="Q196" s="33">
        <f>all!Q176</f>
        <v>2.2029837816243698</v>
      </c>
      <c r="R196" s="33">
        <f>all!R176</f>
        <v>3035.2991476912198</v>
      </c>
      <c r="S196" s="33">
        <f>all!S176</f>
        <v>2.618139952891994</v>
      </c>
      <c r="T196" s="33">
        <f>all!T176</f>
        <v>6.4184343857928798</v>
      </c>
      <c r="U196" s="33">
        <f>all!U176</f>
        <v>0.74632788053878096</v>
      </c>
      <c r="V196" s="33">
        <f>all!V176</f>
        <v>0.20392378769865599</v>
      </c>
      <c r="W196" s="33">
        <f>all!W176</f>
        <v>4.3326777498769099E-2</v>
      </c>
      <c r="X196" s="33">
        <f>all!X176</f>
        <v>5.8318876725869703E-2</v>
      </c>
      <c r="Y196" s="33">
        <f>all!Y176</f>
        <v>8.0110003622656905</v>
      </c>
      <c r="Z196" s="33">
        <f>all!Z176</f>
        <v>4.7787953665422902E-3</v>
      </c>
      <c r="AA196" s="33">
        <f>all!AA176</f>
        <v>15.911234203795534</v>
      </c>
      <c r="AB196" s="33">
        <f>all!AB176</f>
        <v>0.38151695245258865</v>
      </c>
      <c r="AC196" s="33">
        <f>all!AC176</f>
        <v>5.9652916620150291E-4</v>
      </c>
      <c r="AD196" s="33">
        <f>all!AD176</f>
        <v>33.553980250423926</v>
      </c>
      <c r="AE196" s="33">
        <f>all!AE176</f>
        <v>7.2798494680601684E-3</v>
      </c>
      <c r="AF196" s="33">
        <f>all!AF176</f>
        <v>9.3162881886039856E-2</v>
      </c>
      <c r="AG196" s="33">
        <f>all!AG176</f>
        <v>0.12194488816702244</v>
      </c>
      <c r="AH196" s="33">
        <f>all!AH176</f>
        <v>0.27499484234217619</v>
      </c>
      <c r="AI196" s="33">
        <f>all!AI176</f>
        <v>2.6452744291943639E-4</v>
      </c>
      <c r="AJ196" s="33">
        <f>all!AJ176</f>
        <v>0.16918150793084424</v>
      </c>
      <c r="AK196" s="33">
        <f>all!AK176</f>
        <v>3.2282075608921399E-3</v>
      </c>
      <c r="AL196" s="33">
        <f>all!AL176</f>
        <v>4.13125465050522E-2</v>
      </c>
      <c r="AM196" s="33">
        <f>all!AM176</f>
        <v>0.12194488816702244</v>
      </c>
      <c r="AN196" s="33"/>
      <c r="AO196" s="33"/>
      <c r="AP196" s="33">
        <f>all!AP176</f>
        <v>0.15019148664413701</v>
      </c>
      <c r="AQ196" s="33">
        <f>all!AQ176</f>
        <v>5.7465998297186198</v>
      </c>
      <c r="AR196" s="33">
        <f>all!AR176</f>
        <v>1.5505213139930901E-2</v>
      </c>
      <c r="AS196" s="33">
        <f>all!AS176</f>
        <v>0.112736880590161</v>
      </c>
      <c r="AT196" s="33">
        <f>all!AT176</f>
        <v>0.161378621794174</v>
      </c>
      <c r="AU196" s="33">
        <f>all!AU176</f>
        <v>3.4025787634742799</v>
      </c>
      <c r="AV196" s="33">
        <f>all!AV176</f>
        <v>3.1014737319803899E-2</v>
      </c>
      <c r="AW196" s="33">
        <f>all!AW176</f>
        <v>0.28852969883563701</v>
      </c>
      <c r="AX196" s="33">
        <f>all!AX176</f>
        <v>0.48898774458258698</v>
      </c>
      <c r="AY196" s="33">
        <f>all!AY176</f>
        <v>0.67083866905473999</v>
      </c>
      <c r="AZ196" s="33">
        <f>all!AZ176</f>
        <v>1.3748297814037301E-2</v>
      </c>
      <c r="BA196" s="33">
        <f>all!BA176</f>
        <v>0.26048411787565001</v>
      </c>
      <c r="BB196" s="33">
        <f>all!BB176</f>
        <v>5.2157183376835402E-3</v>
      </c>
      <c r="BC196" s="33">
        <f>all!BC176</f>
        <v>0.12021483031192901</v>
      </c>
      <c r="BD196" s="33">
        <f>all!BD176</f>
        <v>1.67064627468951E-2</v>
      </c>
      <c r="BE196" s="33">
        <f>all!BE176</f>
        <v>0.20392378769865599</v>
      </c>
      <c r="BF196" s="33">
        <f>all!BF176</f>
        <v>1.5903854565684199E-2</v>
      </c>
      <c r="BG196" s="33">
        <f>all!BG176</f>
        <v>7.7651021816038503E-3</v>
      </c>
      <c r="BH196" s="33">
        <f>all!BH176</f>
        <v>2.1904975599566001E-2</v>
      </c>
      <c r="BI196" s="33">
        <f>all!BI176</f>
        <v>1.8085785162133499E-6</v>
      </c>
      <c r="BJ196" s="33"/>
      <c r="BK196" s="33">
        <f>all!BK176</f>
        <v>404.072554572831</v>
      </c>
      <c r="BL196" s="33">
        <f>all!BL176</f>
        <v>1605.6832090380301</v>
      </c>
      <c r="BM196" s="33">
        <f>all!BM176</f>
        <v>1.65176576788024</v>
      </c>
      <c r="BN196" s="33">
        <f>all!BN176</f>
        <v>0.39548359952500101</v>
      </c>
      <c r="BO196" s="33">
        <f>all!BO176</f>
        <v>2528.9318571243698</v>
      </c>
      <c r="BP196" s="33">
        <f>all!BP176</f>
        <v>12215.1910437079</v>
      </c>
      <c r="BQ196" s="33">
        <f>all!BQ176</f>
        <v>0.20178349194464201</v>
      </c>
      <c r="BR196" s="33">
        <f>all!BR176</f>
        <v>8.7074059184675007E-2</v>
      </c>
      <c r="BS196" s="33">
        <f>all!BS176</f>
        <v>3.4233992020080303E-2</v>
      </c>
      <c r="BT196" s="33">
        <f>all!BT176</f>
        <v>2.57456227603218</v>
      </c>
      <c r="BU196" s="33">
        <f>all!BU176</f>
        <v>0.237092262875434</v>
      </c>
      <c r="BV196" s="33">
        <f>all!BV176</f>
        <v>146.64234996693099</v>
      </c>
      <c r="BW196" s="33">
        <f>all!BW176</f>
        <v>0.37167208494928</v>
      </c>
      <c r="BX196" s="33">
        <f>all!BX176</f>
        <v>1.0471973687709499</v>
      </c>
      <c r="BY196" s="33">
        <f>all!BY176</f>
        <v>0.17404282085294001</v>
      </c>
      <c r="BZ196" s="33">
        <f>all!BZ176</f>
        <v>0.102999341853382</v>
      </c>
      <c r="CA196" s="33">
        <f>all!CA176</f>
        <v>2.1614051736592501E-2</v>
      </c>
      <c r="CB196" s="33">
        <f>all!CB176</f>
        <v>3.6928705964353603E-2</v>
      </c>
      <c r="CC196" s="33">
        <f>all!CC176</f>
        <v>0.67709831595534598</v>
      </c>
      <c r="CD196" s="33">
        <f>all!CD176</f>
        <v>3.8960912843075501E-3</v>
      </c>
      <c r="CE196" s="33"/>
      <c r="CF196" s="33">
        <f>all!CF176</f>
        <v>6265.2464108990798</v>
      </c>
      <c r="CG196" s="33">
        <f>all!CG176</f>
        <v>13208.2841055929</v>
      </c>
      <c r="CH196" s="33">
        <f>all!CH176</f>
        <v>18.065404911496099</v>
      </c>
      <c r="CI196" s="33">
        <f>all!CI176</f>
        <v>1.1353867764190599</v>
      </c>
      <c r="CJ196" s="33">
        <f>all!CJ176</f>
        <v>18120.3860060845</v>
      </c>
      <c r="CK196" s="33">
        <f>all!CK176</f>
        <v>662512.91437481798</v>
      </c>
      <c r="CL196" s="33">
        <f>all!CL176</f>
        <v>2.1989596877659601</v>
      </c>
      <c r="CM196" s="33">
        <f>all!CM176</f>
        <v>0.28852969883563701</v>
      </c>
      <c r="CN196" s="33">
        <f>all!CN176</f>
        <v>0.538398269792981</v>
      </c>
      <c r="CO196" s="33">
        <f>all!CO176</f>
        <v>3.0563324443081901</v>
      </c>
      <c r="CP196" s="33">
        <f>all!CP176</f>
        <v>2.2029837816243698</v>
      </c>
      <c r="CQ196" s="33">
        <f>all!CQ176</f>
        <v>3035.2991476912198</v>
      </c>
      <c r="CR196" s="33">
        <f>all!CR176</f>
        <v>2.618139952891994</v>
      </c>
      <c r="CS196" s="33">
        <f>all!CS176</f>
        <v>6.4184343857928798</v>
      </c>
      <c r="CT196" s="33">
        <f>all!CT176</f>
        <v>0.74632788053878096</v>
      </c>
      <c r="CU196" s="33">
        <f>all!CU176</f>
        <v>0.20392378769865599</v>
      </c>
      <c r="CV196" s="33">
        <f>all!CV176</f>
        <v>4.3326777498769099E-2</v>
      </c>
      <c r="CW196" s="33">
        <f>all!CW176</f>
        <v>5.8318876725869703E-2</v>
      </c>
      <c r="CX196" s="33">
        <f>all!CX176</f>
        <v>8.0110003622656905</v>
      </c>
      <c r="CY196" s="33">
        <f>all!CY176</f>
        <v>4.7787953665422902E-3</v>
      </c>
      <c r="CZ196" s="33"/>
      <c r="DA196" s="33">
        <f>all!DA176</f>
        <v>114.04202597181927</v>
      </c>
      <c r="DB196" s="33">
        <f>all!DB176</f>
        <v>236.51686105457784</v>
      </c>
      <c r="DC196" s="33">
        <f>all!DC176</f>
        <v>0.30654036963029496</v>
      </c>
      <c r="DD196" s="33">
        <f>all!DD176</f>
        <v>1.9344368811809506E-2</v>
      </c>
      <c r="DE196" s="33">
        <f>all!DE176</f>
        <v>285.15384140755515</v>
      </c>
      <c r="DF196" s="33">
        <f>all!DF176</f>
        <v>10131.716078526044</v>
      </c>
      <c r="DG196" s="33">
        <f>all!DG176</f>
        <v>3.1538512223598526E-2</v>
      </c>
      <c r="DH196" s="33">
        <f>all!DH176</f>
        <v>3.973690935623702E-3</v>
      </c>
      <c r="DI196" s="33">
        <f>all!DI176</f>
        <v>7.1861555251487019E-3</v>
      </c>
      <c r="DJ196" s="33">
        <f>all!DJ176</f>
        <v>3.8707351118391471E-2</v>
      </c>
      <c r="DK196" s="33">
        <f>all!DK176</f>
        <v>2.0422921506286097E-2</v>
      </c>
      <c r="DL196" s="33">
        <f>all!DL176</f>
        <v>27.001798291014399</v>
      </c>
      <c r="DM196" s="33">
        <f>all!DM176</f>
        <v>2.2802521842324321E-2</v>
      </c>
      <c r="DN196" s="33">
        <f>all!DN176</f>
        <v>5.4068186216770953E-2</v>
      </c>
      <c r="DO196" s="33">
        <f>all!DO176</f>
        <v>6.1294996759098299E-3</v>
      </c>
      <c r="DP196" s="33">
        <f>all!DP176</f>
        <v>1.5981488064157993E-3</v>
      </c>
      <c r="DQ196" s="33">
        <f>all!DQ176</f>
        <v>2.1997023097967191E-4</v>
      </c>
      <c r="DR196" s="33">
        <f>all!DR176</f>
        <v>2.8534071387373484E-4</v>
      </c>
      <c r="DS196" s="33">
        <f>all!DS176</f>
        <v>3.8663129161513952E-2</v>
      </c>
      <c r="DT196" s="33">
        <f>all!DT176</f>
        <v>2.2867196272407438E-5</v>
      </c>
      <c r="DU196" s="33"/>
      <c r="DV196" s="33">
        <f>all!DV176</f>
        <v>1.0563346380105791</v>
      </c>
      <c r="DW196" s="33">
        <f>all!DW176</f>
        <v>2.1907796768467063</v>
      </c>
      <c r="DX196" s="33">
        <f>all!DX176</f>
        <v>2.8393849340160151E-3</v>
      </c>
      <c r="DY196" s="33">
        <f>all!DY176</f>
        <v>1.7918067179388214E-4</v>
      </c>
      <c r="DZ196" s="33">
        <f>all!DZ176</f>
        <v>2.6412883958674085</v>
      </c>
      <c r="EA196" s="33">
        <f>all!EA176</f>
        <v>93.846830105249495</v>
      </c>
      <c r="EB196" s="33">
        <f>all!EB176</f>
        <v>2.9213110350512043E-4</v>
      </c>
      <c r="EC196" s="33">
        <f>all!EC176</f>
        <v>3.6807022150634464E-5</v>
      </c>
      <c r="ED196" s="33">
        <f>all!ED176</f>
        <v>6.6563049285194855E-5</v>
      </c>
      <c r="EE196" s="33">
        <f>all!EE176</f>
        <v>3.5853375440820547E-4</v>
      </c>
      <c r="EF196" s="33">
        <f>all!EF176</f>
        <v>1.8917095879892706E-4</v>
      </c>
      <c r="EG196" s="33">
        <f>all!EG176</f>
        <v>0.25010898026681516</v>
      </c>
      <c r="EH196" s="33">
        <f>all!EH176</f>
        <v>2.1121243200284871E-4</v>
      </c>
      <c r="EI196" s="33">
        <f>all!EI176</f>
        <v>5.0081623356371E-4</v>
      </c>
      <c r="EJ196" s="33">
        <f>all!EJ176</f>
        <v>5.6775585720812683E-5</v>
      </c>
      <c r="EK196" s="33">
        <f>all!EK176</f>
        <v>1.4803138812436001E-5</v>
      </c>
      <c r="EL196" s="33">
        <f>all!EL176</f>
        <v>2.0375135598909284E-6</v>
      </c>
      <c r="EM196" s="33">
        <f>all!EM176</f>
        <v>2.6430193354682609E-6</v>
      </c>
      <c r="EN196" s="33">
        <f>all!EN176</f>
        <v>3.5812414063282518E-4</v>
      </c>
      <c r="EO196" s="33">
        <f>all!EO176</f>
        <v>2.1181149046492193E-7</v>
      </c>
      <c r="EP196" s="33"/>
      <c r="EQ196" s="33">
        <f>all!EQ176</f>
        <v>4.3815593536934125</v>
      </c>
    </row>
    <row r="197" spans="1:147" s="3" customFormat="1">
      <c r="A197" s="33" t="str">
        <f>all!A177</f>
        <v>LM-27B-74</v>
      </c>
      <c r="B197" s="33" t="str">
        <f>all!B177</f>
        <v>Fakos</v>
      </c>
      <c r="C197" s="33" t="str">
        <f>all!C177</f>
        <v>epithermal</v>
      </c>
      <c r="D197" s="33" t="str">
        <f>all!D177</f>
        <v>epithermal IS</v>
      </c>
      <c r="E197" s="33" t="str">
        <f>all!E177</f>
        <v>spahlerite</v>
      </c>
      <c r="F197" s="33" t="str">
        <f>all!F177</f>
        <v xml:space="preserve">anhedral </v>
      </c>
      <c r="G197" s="33">
        <f>all!G177</f>
        <v>4627.2332920496801</v>
      </c>
      <c r="H197" s="33">
        <f>all!H177</f>
        <v>5549.1535758255204</v>
      </c>
      <c r="I197" s="33">
        <f>all!I177</f>
        <v>11.4488218063708</v>
      </c>
      <c r="J197" s="33">
        <f>all!J177</f>
        <v>1.46351710534918</v>
      </c>
      <c r="K197" s="33">
        <f>all!K177</f>
        <v>3882.95195714905</v>
      </c>
      <c r="L197" s="33">
        <f>all!L177</f>
        <v>683149.80751158099</v>
      </c>
      <c r="M197" s="33">
        <f>all!M177</f>
        <v>6.6631618515768096</v>
      </c>
      <c r="N197" s="33">
        <f>all!N177</f>
        <v>0.33805102765703998</v>
      </c>
      <c r="O197" s="33">
        <f>all!O177</f>
        <v>0.342112416000032</v>
      </c>
      <c r="P197" s="33">
        <f>all!P177</f>
        <v>1.6423224340439699</v>
      </c>
      <c r="Q197" s="33">
        <f>all!Q177</f>
        <v>4.8413873076288603</v>
      </c>
      <c r="R197" s="33">
        <f>all!R177</f>
        <v>3447.57720420033</v>
      </c>
      <c r="S197" s="33">
        <f>all!S177</f>
        <v>0.75835909802698143</v>
      </c>
      <c r="T197" s="33">
        <f>all!T177</f>
        <v>3.3306433356925198</v>
      </c>
      <c r="U197" s="33">
        <f>all!U177</f>
        <v>2.3710809036913999E-2</v>
      </c>
      <c r="V197" s="33">
        <f>all!V177</f>
        <v>0.27382790474634</v>
      </c>
      <c r="W197" s="33">
        <f>all!W177</f>
        <v>3.3146805431979898E-2</v>
      </c>
      <c r="X197" s="33">
        <f>all!X177</f>
        <v>3.3836528419494498E-3</v>
      </c>
      <c r="Y197" s="33">
        <f>all!Y177</f>
        <v>0.49310391109836499</v>
      </c>
      <c r="Z197" s="33">
        <f>all!Z177</f>
        <v>1.3234720691762699E-2</v>
      </c>
      <c r="AA197" s="33">
        <f>all!AA177</f>
        <v>7.8228137987080304</v>
      </c>
      <c r="AB197" s="33">
        <f>all!AB177</f>
        <v>3.3305808310986147</v>
      </c>
      <c r="AC197" s="33">
        <f>all!AC177</f>
        <v>2.6839618169490893E-2</v>
      </c>
      <c r="AD197" s="33">
        <f>all!AD177</f>
        <v>33.465087120280749</v>
      </c>
      <c r="AE197" s="33">
        <f>all!AE177</f>
        <v>6.8619468752793454E-3</v>
      </c>
      <c r="AF197" s="33">
        <f>all!AF177</f>
        <v>4.8084812355471539E-2</v>
      </c>
      <c r="AG197" s="33">
        <f>all!AG177</f>
        <v>0.42287209893814809</v>
      </c>
      <c r="AH197" s="33">
        <f>all!AH177</f>
        <v>9.8181888211855899</v>
      </c>
      <c r="AI197" s="33">
        <f>all!AI177</f>
        <v>1.155989752971622E-3</v>
      </c>
      <c r="AJ197" s="33">
        <f>all!AJ177</f>
        <v>0.14344903447882165</v>
      </c>
      <c r="AK197" s="33">
        <f>all!AK177</f>
        <v>2.9554594343206438E-4</v>
      </c>
      <c r="AL197" s="33">
        <f>all!AL177</f>
        <v>2.0710261228557079E-3</v>
      </c>
      <c r="AM197" s="33">
        <f>all!AM177</f>
        <v>0.42287209893814809</v>
      </c>
      <c r="AN197" s="33"/>
      <c r="AO197" s="33"/>
      <c r="AP197" s="33">
        <f>all!AP177</f>
        <v>0.117640651907711</v>
      </c>
      <c r="AQ197" s="33">
        <f>all!AQ177</f>
        <v>4.6641947582906997</v>
      </c>
      <c r="AR197" s="33">
        <f>all!AR177</f>
        <v>1.95012859332768E-2</v>
      </c>
      <c r="AS197" s="33">
        <f>all!AS177</f>
        <v>0.23306522017137499</v>
      </c>
      <c r="AT197" s="33">
        <f>all!AT177</f>
        <v>0.143193579232993</v>
      </c>
      <c r="AU197" s="33">
        <f>all!AU177</f>
        <v>2.99028538805163</v>
      </c>
      <c r="AV197" s="33">
        <f>all!AV177</f>
        <v>3.1900121545270999E-2</v>
      </c>
      <c r="AW197" s="33">
        <f>all!AW177</f>
        <v>0.33805102765703998</v>
      </c>
      <c r="AX197" s="33">
        <f>all!AX177</f>
        <v>0.342112416000032</v>
      </c>
      <c r="AY197" s="33">
        <f>all!AY177</f>
        <v>0.60262644716328395</v>
      </c>
      <c r="AZ197" s="33">
        <f>all!AZ177</f>
        <v>1.1075354120881301E-2</v>
      </c>
      <c r="BA197" s="33">
        <f>all!BA177</f>
        <v>0.29730620933080298</v>
      </c>
      <c r="BB197" s="33">
        <f>all!BB177</f>
        <v>6.2788672859489499E-3</v>
      </c>
      <c r="BC197" s="33">
        <f>all!BC177</f>
        <v>6.5577506352364701E-2</v>
      </c>
      <c r="BD197" s="33">
        <f>all!BD177</f>
        <v>2.3710809036913999E-2</v>
      </c>
      <c r="BE197" s="33">
        <f>all!BE177</f>
        <v>0.27382790474634</v>
      </c>
      <c r="BF197" s="33">
        <f>all!BF177</f>
        <v>1.2812112173664099E-2</v>
      </c>
      <c r="BG197" s="33">
        <f>all!BG177</f>
        <v>3.3836528419494498E-3</v>
      </c>
      <c r="BH197" s="33">
        <f>all!BH177</f>
        <v>1.4465256596365999E-2</v>
      </c>
      <c r="BI197" s="33">
        <f>all!BI177</f>
        <v>9.6760127405527401E-3</v>
      </c>
      <c r="BJ197" s="33"/>
      <c r="BK197" s="33">
        <f>all!BK177</f>
        <v>165.02263986189701</v>
      </c>
      <c r="BL197" s="33">
        <f>all!BL177</f>
        <v>616.01984629456103</v>
      </c>
      <c r="BM197" s="33">
        <f>all!BM177</f>
        <v>1.08296725024785</v>
      </c>
      <c r="BN197" s="33">
        <f>all!BN177</f>
        <v>0.25720649224147901</v>
      </c>
      <c r="BO197" s="33">
        <f>all!BO177</f>
        <v>649.00492003410602</v>
      </c>
      <c r="BP197" s="33">
        <f>all!BP177</f>
        <v>7319.1492513535804</v>
      </c>
      <c r="BQ197" s="33">
        <f>all!BQ177</f>
        <v>0.33375765535982399</v>
      </c>
      <c r="BR197" s="33">
        <f>all!BR177</f>
        <v>0.222191673573223</v>
      </c>
      <c r="BS197" s="33">
        <f>all!BS177</f>
        <v>0.18449930201605499</v>
      </c>
      <c r="BT197" s="33">
        <f>all!BT177</f>
        <v>1.38308464131664</v>
      </c>
      <c r="BU197" s="33">
        <f>all!BU177</f>
        <v>1.00663342418213</v>
      </c>
      <c r="BV197" s="33">
        <f>all!BV177</f>
        <v>49.051304709083603</v>
      </c>
      <c r="BW197" s="33">
        <f>all!BW177</f>
        <v>5.9000173511437402E-2</v>
      </c>
      <c r="BX197" s="33">
        <f>all!BX177</f>
        <v>0.42512210938177097</v>
      </c>
      <c r="BY197" s="33">
        <f>all!BY177</f>
        <v>1.1682365728501299E-2</v>
      </c>
      <c r="BZ197" s="33">
        <f>all!BZ177</f>
        <v>0.110140737252546</v>
      </c>
      <c r="CA197" s="33">
        <f>all!CA177</f>
        <v>2.7366072044117399E-2</v>
      </c>
      <c r="CB197" s="33">
        <f>all!CB177</f>
        <v>3.4857782002556299E-3</v>
      </c>
      <c r="CC197" s="33">
        <f>all!CC177</f>
        <v>3.2732710163864698E-2</v>
      </c>
      <c r="CD197" s="33">
        <f>all!CD177</f>
        <v>1.03552920846148E-2</v>
      </c>
      <c r="CE197" s="33"/>
      <c r="CF197" s="33">
        <f>all!CF177</f>
        <v>4627.2332920496801</v>
      </c>
      <c r="CG197" s="33">
        <f>all!CG177</f>
        <v>5549.1535758255204</v>
      </c>
      <c r="CH197" s="33">
        <f>all!CH177</f>
        <v>11.4488218063708</v>
      </c>
      <c r="CI197" s="33">
        <f>all!CI177</f>
        <v>1.46351710534918</v>
      </c>
      <c r="CJ197" s="33">
        <f>all!CJ177</f>
        <v>3882.95195714905</v>
      </c>
      <c r="CK197" s="33">
        <f>all!CK177</f>
        <v>683149.80751158099</v>
      </c>
      <c r="CL197" s="33">
        <f>all!CL177</f>
        <v>6.6631618515768096</v>
      </c>
      <c r="CM197" s="33">
        <f>all!CM177</f>
        <v>0.33805102765703998</v>
      </c>
      <c r="CN197" s="33">
        <f>all!CN177</f>
        <v>0.342112416000032</v>
      </c>
      <c r="CO197" s="33">
        <f>all!CO177</f>
        <v>1.6423224340439699</v>
      </c>
      <c r="CP197" s="33">
        <f>all!CP177</f>
        <v>4.8413873076288603</v>
      </c>
      <c r="CQ197" s="33">
        <f>all!CQ177</f>
        <v>3447.57720420033</v>
      </c>
      <c r="CR197" s="33">
        <f>all!CR177</f>
        <v>0.75835909802698143</v>
      </c>
      <c r="CS197" s="33">
        <f>all!CS177</f>
        <v>3.3306433356925198</v>
      </c>
      <c r="CT197" s="33">
        <f>all!CT177</f>
        <v>2.3710809036913999E-2</v>
      </c>
      <c r="CU197" s="33">
        <f>all!CU177</f>
        <v>0.27382790474634</v>
      </c>
      <c r="CV197" s="33">
        <f>all!CV177</f>
        <v>3.3146805431979898E-2</v>
      </c>
      <c r="CW197" s="33">
        <f>all!CW177</f>
        <v>3.3836528419494498E-3</v>
      </c>
      <c r="CX197" s="33">
        <f>all!CX177</f>
        <v>0.49310391109836499</v>
      </c>
      <c r="CY197" s="33">
        <f>all!CY177</f>
        <v>1.3234720691762699E-2</v>
      </c>
      <c r="CZ197" s="33"/>
      <c r="DA197" s="33">
        <f>all!DA177</f>
        <v>84.226385470107985</v>
      </c>
      <c r="DB197" s="33">
        <f>all!DB177</f>
        <v>99.367061971985322</v>
      </c>
      <c r="DC197" s="33">
        <f>all!DC177</f>
        <v>0.19426777786325536</v>
      </c>
      <c r="DD197" s="33">
        <f>all!DD177</f>
        <v>2.493495189151046E-2</v>
      </c>
      <c r="DE197" s="33">
        <f>all!DE177</f>
        <v>61.104584980156893</v>
      </c>
      <c r="DF197" s="33">
        <f>all!DF177</f>
        <v>10447.313159681618</v>
      </c>
      <c r="DG197" s="33">
        <f>all!DG177</f>
        <v>9.556619553915939E-2</v>
      </c>
      <c r="DH197" s="33">
        <f>all!DH177</f>
        <v>4.6557089609838859E-3</v>
      </c>
      <c r="DI197" s="33">
        <f>all!DI177</f>
        <v>4.5662721564946824E-3</v>
      </c>
      <c r="DJ197" s="33">
        <f>all!DJ177</f>
        <v>2.0799422923555851E-2</v>
      </c>
      <c r="DK197" s="33">
        <f>all!DK177</f>
        <v>4.4882433447752536E-2</v>
      </c>
      <c r="DL197" s="33">
        <f>all!DL177</f>
        <v>30.669393602052558</v>
      </c>
      <c r="DM197" s="33">
        <f>all!DM177</f>
        <v>6.6048798796964018E-3</v>
      </c>
      <c r="DN197" s="33">
        <f>all!DN177</f>
        <v>2.8056973596938085E-2</v>
      </c>
      <c r="DO197" s="33">
        <f>all!DO177</f>
        <v>1.9473397697859722E-4</v>
      </c>
      <c r="DP197" s="33">
        <f>all!DP177</f>
        <v>2.1459867143130097E-3</v>
      </c>
      <c r="DQ197" s="33">
        <f>all!DQ177</f>
        <v>1.68286470123886E-4</v>
      </c>
      <c r="DR197" s="33">
        <f>all!DR177</f>
        <v>1.6555427189743242E-5</v>
      </c>
      <c r="DS197" s="33">
        <f>all!DS177</f>
        <v>2.3798451307836151E-3</v>
      </c>
      <c r="DT197" s="33">
        <f>all!DT177</f>
        <v>6.3329967587209387E-5</v>
      </c>
      <c r="DU197" s="33"/>
      <c r="DV197" s="33">
        <f>all!DV177</f>
        <v>0.78539051615125177</v>
      </c>
      <c r="DW197" s="33">
        <f>all!DW177</f>
        <v>0.92657363431923756</v>
      </c>
      <c r="DX197" s="33">
        <f>all!DX177</f>
        <v>1.8114996800109417E-3</v>
      </c>
      <c r="DY197" s="33">
        <f>all!DY177</f>
        <v>2.3251234903378699E-4</v>
      </c>
      <c r="DZ197" s="33">
        <f>all!DZ177</f>
        <v>0.56978536202061625</v>
      </c>
      <c r="EA197" s="33">
        <f>all!EA177</f>
        <v>97.418648907688805</v>
      </c>
      <c r="EB197" s="33">
        <f>all!EB177</f>
        <v>8.9113148121201964E-4</v>
      </c>
      <c r="EC197" s="33">
        <f>all!EC177</f>
        <v>4.3413351332936579E-5</v>
      </c>
      <c r="ED197" s="33">
        <f>all!ED177</f>
        <v>4.2579374929359064E-5</v>
      </c>
      <c r="EE197" s="33">
        <f>all!EE177</f>
        <v>1.9394954935323983E-4</v>
      </c>
      <c r="EF197" s="33">
        <f>all!EF177</f>
        <v>4.1851775277908498E-4</v>
      </c>
      <c r="EG197" s="33">
        <f>all!EG177</f>
        <v>0.28598462033860655</v>
      </c>
      <c r="EH197" s="33">
        <f>all!EH177</f>
        <v>6.1588895081729351E-5</v>
      </c>
      <c r="EI197" s="33">
        <f>all!EI177</f>
        <v>2.616244405117174E-4</v>
      </c>
      <c r="EJ197" s="33">
        <f>all!EJ177</f>
        <v>1.8158468731355659E-6</v>
      </c>
      <c r="EK197" s="33">
        <f>all!EK177</f>
        <v>2.0010803073179327E-5</v>
      </c>
      <c r="EL197" s="33">
        <f>all!EL177</f>
        <v>1.5692303177224491E-6</v>
      </c>
      <c r="EM197" s="33">
        <f>all!EM177</f>
        <v>1.5437532351749206E-7</v>
      </c>
      <c r="EN197" s="33">
        <f>all!EN177</f>
        <v>2.2191475808842997E-5</v>
      </c>
      <c r="EO197" s="33">
        <f>all!EO177</f>
        <v>5.9053651244256168E-7</v>
      </c>
      <c r="EP197" s="33"/>
      <c r="EQ197" s="33">
        <f>all!EQ177</f>
        <v>1.8531472686384751</v>
      </c>
    </row>
    <row r="198" spans="1:147" s="3" customFormat="1">
      <c r="A198" s="33" t="str">
        <f>all!A178</f>
        <v>LM-27B-60</v>
      </c>
      <c r="B198" s="33" t="str">
        <f>all!B178</f>
        <v>Fakos</v>
      </c>
      <c r="C198" s="33" t="str">
        <f>all!C178</f>
        <v>epithermal</v>
      </c>
      <c r="D198" s="33" t="str">
        <f>all!D178</f>
        <v>epithermal IS</v>
      </c>
      <c r="E198" s="33" t="str">
        <f>all!E178</f>
        <v>spahlerite</v>
      </c>
      <c r="F198" s="33" t="str">
        <f>all!F178</f>
        <v xml:space="preserve">anhedral </v>
      </c>
      <c r="G198" s="33">
        <f>all!G178</f>
        <v>5991.1184141327503</v>
      </c>
      <c r="H198" s="33">
        <f>all!H178</f>
        <v>5317.2216171403898</v>
      </c>
      <c r="I198" s="33">
        <f>all!I178</f>
        <v>53.622398544888497</v>
      </c>
      <c r="J198" s="33">
        <f>all!J178</f>
        <v>2.1379454172331802</v>
      </c>
      <c r="K198" s="33">
        <f>all!K178</f>
        <v>6826.2986620849997</v>
      </c>
      <c r="L198" s="33">
        <f>all!L178</f>
        <v>669933.90579341503</v>
      </c>
      <c r="M198" s="33">
        <f>all!M178</f>
        <v>0.85824312975837103</v>
      </c>
      <c r="N198" s="33">
        <f>all!N178</f>
        <v>0.29326968307235102</v>
      </c>
      <c r="O198" s="33">
        <f>all!O178</f>
        <v>0.33653111484994203</v>
      </c>
      <c r="P198" s="33">
        <f>all!P178</f>
        <v>2.83416490990624</v>
      </c>
      <c r="Q198" s="33">
        <f>all!Q178</f>
        <v>13.9875501022257</v>
      </c>
      <c r="R198" s="33">
        <f>all!R178</f>
        <v>3108.8711777661601</v>
      </c>
      <c r="S198" s="33">
        <f>all!S178</f>
        <v>4.6335355479896263</v>
      </c>
      <c r="T198" s="33">
        <f>all!T178</f>
        <v>2.2812675794657302</v>
      </c>
      <c r="U198" s="33">
        <f>all!U178</f>
        <v>1.7915577860741199E-2</v>
      </c>
      <c r="V198" s="33">
        <f>all!V178</f>
        <v>8.4538994250901001E-2</v>
      </c>
      <c r="W198" s="33">
        <f>all!W178</f>
        <v>1.6865854895825198E-2</v>
      </c>
      <c r="X198" s="33">
        <f>all!X178</f>
        <v>9.0193723082029904E-3</v>
      </c>
      <c r="Y198" s="33">
        <f>all!Y178</f>
        <v>0.60447296659902505</v>
      </c>
      <c r="Z198" s="33">
        <f>all!Z178</f>
        <v>6.5311094770924899E-3</v>
      </c>
      <c r="AA198" s="33">
        <f>all!AA178</f>
        <v>25.081275748509924</v>
      </c>
      <c r="AB198" s="33">
        <f>all!AB178</f>
        <v>4.6886545247047797</v>
      </c>
      <c r="AC198" s="33">
        <f>all!AC178</f>
        <v>1.0804634513001931E-2</v>
      </c>
      <c r="AD198" s="33">
        <f>all!AD178</f>
        <v>159.33860549209106</v>
      </c>
      <c r="AE198" s="33">
        <f>all!AE178</f>
        <v>1.4921051571502218E-2</v>
      </c>
      <c r="AF198" s="33">
        <f>all!AF178</f>
        <v>2.9638344228262954E-2</v>
      </c>
      <c r="AG198" s="33">
        <f>all!AG178</f>
        <v>0.26085274963066812</v>
      </c>
      <c r="AH198" s="33">
        <f>all!AH178</f>
        <v>23.140075528810687</v>
      </c>
      <c r="AI198" s="33">
        <f>all!AI178</f>
        <v>1.2179815999139153E-4</v>
      </c>
      <c r="AJ198" s="33">
        <f>all!AJ178</f>
        <v>5.2854124149886689E-2</v>
      </c>
      <c r="AK198" s="33">
        <f>all!AK178</f>
        <v>1.6820158278918975E-4</v>
      </c>
      <c r="AL198" s="33">
        <f>all!AL178</f>
        <v>3.3410623819342346E-4</v>
      </c>
      <c r="AM198" s="33">
        <f>all!AM178</f>
        <v>0.26085274963066812</v>
      </c>
      <c r="AN198" s="33"/>
      <c r="AO198" s="33"/>
      <c r="AP198" s="33">
        <f>all!AP178</f>
        <v>0.147376278995763</v>
      </c>
      <c r="AQ198" s="33">
        <f>all!AQ178</f>
        <v>7.1246367119104104</v>
      </c>
      <c r="AR198" s="33">
        <f>all!AR178</f>
        <v>2.3243009648952699E-2</v>
      </c>
      <c r="AS198" s="33">
        <f>all!AS178</f>
        <v>0.16359962286941801</v>
      </c>
      <c r="AT198" s="33">
        <f>all!AT178</f>
        <v>0.15453400985333901</v>
      </c>
      <c r="AU198" s="33">
        <f>all!AU178</f>
        <v>4.21721063763834</v>
      </c>
      <c r="AV198" s="33">
        <f>all!AV178</f>
        <v>3.6248069373054199E-2</v>
      </c>
      <c r="AW198" s="33">
        <f>all!AW178</f>
        <v>0.29326968307235102</v>
      </c>
      <c r="AX198" s="33">
        <f>all!AX178</f>
        <v>0.33653111484994203</v>
      </c>
      <c r="AY198" s="33">
        <f>all!AY178</f>
        <v>0.77793578954370501</v>
      </c>
      <c r="AZ198" s="33">
        <f>all!AZ178</f>
        <v>1.7901992904353899E-2</v>
      </c>
      <c r="BA198" s="33">
        <f>all!BA178</f>
        <v>0.25491271147035</v>
      </c>
      <c r="BB198" s="33">
        <f>all!BB178</f>
        <v>1.2223644698866699E-2</v>
      </c>
      <c r="BC198" s="33">
        <f>all!BC178</f>
        <v>0.10941481752665599</v>
      </c>
      <c r="BD198" s="33">
        <f>all!BD178</f>
        <v>1.7915577860741199E-2</v>
      </c>
      <c r="BE198" s="33">
        <f>all!BE178</f>
        <v>8.4538994250901001E-2</v>
      </c>
      <c r="BF198" s="33">
        <f>all!BF178</f>
        <v>8.9978699617347703E-3</v>
      </c>
      <c r="BG198" s="33">
        <f>all!BG178</f>
        <v>9.0193723082029904E-3</v>
      </c>
      <c r="BH198" s="33">
        <f>all!BH178</f>
        <v>2.7402890561259802E-2</v>
      </c>
      <c r="BI198" s="33">
        <f>all!BI178</f>
        <v>6.5311094770924899E-3</v>
      </c>
      <c r="BJ198" s="33"/>
      <c r="BK198" s="33">
        <f>all!BK178</f>
        <v>389.37292159816099</v>
      </c>
      <c r="BL198" s="33">
        <f>all!BL178</f>
        <v>308.668330747384</v>
      </c>
      <c r="BM198" s="33">
        <f>all!BM178</f>
        <v>1.5773140823126399</v>
      </c>
      <c r="BN198" s="33">
        <f>all!BN178</f>
        <v>0.52538937751999704</v>
      </c>
      <c r="BO198" s="33">
        <f>all!BO178</f>
        <v>240.69612200038</v>
      </c>
      <c r="BP198" s="33">
        <f>all!BP178</f>
        <v>12211.324318130401</v>
      </c>
      <c r="BQ198" s="33">
        <f>all!BQ178</f>
        <v>7.2355349699921398E-2</v>
      </c>
      <c r="BR198" s="33">
        <f>all!BR178</f>
        <v>0.22756343534080001</v>
      </c>
      <c r="BS198" s="33">
        <f>all!BS178</f>
        <v>0.32227100188541002</v>
      </c>
      <c r="BT198" s="33">
        <f>all!BT178</f>
        <v>2.1035438255312999</v>
      </c>
      <c r="BU198" s="33">
        <f>all!BU178</f>
        <v>1.00994505396045</v>
      </c>
      <c r="BV198" s="33">
        <f>all!BV178</f>
        <v>34.274787821172303</v>
      </c>
      <c r="BW198" s="33">
        <f>all!BW178</f>
        <v>0.46088743937666499</v>
      </c>
      <c r="BX198" s="33">
        <f>all!BX178</f>
        <v>0.53096588120358801</v>
      </c>
      <c r="BY198" s="33">
        <f>all!BY178</f>
        <v>1.8278529904640201E-2</v>
      </c>
      <c r="BZ198" s="33">
        <f>all!BZ178</f>
        <v>9.3392710488635206E-2</v>
      </c>
      <c r="CA198" s="33">
        <f>all!CA178</f>
        <v>1.7233979556398299E-2</v>
      </c>
      <c r="CB198" s="33">
        <f>all!CB178</f>
        <v>2.13594388943042E-4</v>
      </c>
      <c r="CC198" s="33">
        <f>all!CC178</f>
        <v>8.8138529026375506E-2</v>
      </c>
      <c r="CD198" s="33">
        <f>all!CD178</f>
        <v>1.2300852035561201E-4</v>
      </c>
      <c r="CE198" s="33"/>
      <c r="CF198" s="33">
        <f>all!CF178</f>
        <v>5991.1184141327503</v>
      </c>
      <c r="CG198" s="33">
        <f>all!CG178</f>
        <v>5317.2216171403898</v>
      </c>
      <c r="CH198" s="33">
        <f>all!CH178</f>
        <v>53.622398544888497</v>
      </c>
      <c r="CI198" s="33">
        <f>all!CI178</f>
        <v>2.1379454172331802</v>
      </c>
      <c r="CJ198" s="33">
        <f>all!CJ178</f>
        <v>6826.2986620849997</v>
      </c>
      <c r="CK198" s="33">
        <f>all!CK178</f>
        <v>669933.90579341503</v>
      </c>
      <c r="CL198" s="33">
        <f>all!CL178</f>
        <v>0.85824312975837103</v>
      </c>
      <c r="CM198" s="33">
        <f>all!CM178</f>
        <v>0.29326968307235102</v>
      </c>
      <c r="CN198" s="33">
        <f>all!CN178</f>
        <v>0.33653111484994203</v>
      </c>
      <c r="CO198" s="33">
        <f>all!CO178</f>
        <v>2.83416490990624</v>
      </c>
      <c r="CP198" s="33">
        <f>all!CP178</f>
        <v>13.9875501022257</v>
      </c>
      <c r="CQ198" s="33">
        <f>all!CQ178</f>
        <v>3108.8711777661601</v>
      </c>
      <c r="CR198" s="33">
        <f>all!CR178</f>
        <v>4.6335355479896263</v>
      </c>
      <c r="CS198" s="33">
        <f>all!CS178</f>
        <v>2.2812675794657302</v>
      </c>
      <c r="CT198" s="33">
        <f>all!CT178</f>
        <v>1.7915577860741199E-2</v>
      </c>
      <c r="CU198" s="33">
        <f>all!CU178</f>
        <v>8.4538994250901001E-2</v>
      </c>
      <c r="CV198" s="33">
        <f>all!CV178</f>
        <v>1.6865854895825198E-2</v>
      </c>
      <c r="CW198" s="33">
        <f>all!CW178</f>
        <v>9.0193723082029904E-3</v>
      </c>
      <c r="CX198" s="33">
        <f>all!CX178</f>
        <v>0.60447296659902505</v>
      </c>
      <c r="CY198" s="33">
        <f>all!CY178</f>
        <v>6.5311094770924899E-3</v>
      </c>
      <c r="CZ198" s="33"/>
      <c r="DA198" s="33">
        <f>all!DA178</f>
        <v>109.05226019461941</v>
      </c>
      <c r="DB198" s="33">
        <f>all!DB178</f>
        <v>95.213924561561285</v>
      </c>
      <c r="DC198" s="33">
        <f>all!DC178</f>
        <v>0.90988438681233152</v>
      </c>
      <c r="DD198" s="33">
        <f>all!DD178</f>
        <v>3.6425652922358907E-2</v>
      </c>
      <c r="DE198" s="33">
        <f>all!DE178</f>
        <v>107.42294813339943</v>
      </c>
      <c r="DF198" s="33">
        <f>all!DF178</f>
        <v>10245.204248255315</v>
      </c>
      <c r="DG198" s="33">
        <f>all!DG178</f>
        <v>1.2309325900468583E-2</v>
      </c>
      <c r="DH198" s="33">
        <f>all!DH178</f>
        <v>4.038970982954841E-3</v>
      </c>
      <c r="DI198" s="33">
        <f>all!DI178</f>
        <v>4.4917769354891248E-3</v>
      </c>
      <c r="DJ198" s="33">
        <f>all!DJ178</f>
        <v>3.5893679203473153E-2</v>
      </c>
      <c r="DK198" s="33">
        <f>all!DK178</f>
        <v>0.12967260139898229</v>
      </c>
      <c r="DL198" s="33">
        <f>all!DL178</f>
        <v>27.656289667080269</v>
      </c>
      <c r="DM198" s="33">
        <f>all!DM178</f>
        <v>4.035548039496966E-2</v>
      </c>
      <c r="DN198" s="33">
        <f>all!DN178</f>
        <v>1.9217147497815942E-2</v>
      </c>
      <c r="DO198" s="33">
        <f>all!DO178</f>
        <v>1.4713845155010839E-4</v>
      </c>
      <c r="DP198" s="33">
        <f>all!DP178</f>
        <v>6.625313029067477E-4</v>
      </c>
      <c r="DQ198" s="33">
        <f>all!DQ178</f>
        <v>8.5628016004875946E-5</v>
      </c>
      <c r="DR198" s="33">
        <f>all!DR178</f>
        <v>4.4129693121712935E-5</v>
      </c>
      <c r="DS198" s="33">
        <f>all!DS178</f>
        <v>2.917340572389117E-3</v>
      </c>
      <c r="DT198" s="33">
        <f>all!DT178</f>
        <v>3.1252261466327557E-5</v>
      </c>
      <c r="DU198" s="33"/>
      <c r="DV198" s="33">
        <f>all!DV178</f>
        <v>1.0300798985056394</v>
      </c>
      <c r="DW198" s="33">
        <f>all!DW178</f>
        <v>0.89936650165400056</v>
      </c>
      <c r="DX198" s="33">
        <f>all!DX178</f>
        <v>8.594536373174191E-3</v>
      </c>
      <c r="DY198" s="33">
        <f>all!DY178</f>
        <v>3.4406744801348372E-4</v>
      </c>
      <c r="DZ198" s="33">
        <f>all!DZ178</f>
        <v>1.0146898313978117</v>
      </c>
      <c r="EA198" s="33">
        <f>all!EA178</f>
        <v>96.77359216011078</v>
      </c>
      <c r="EB198" s="33">
        <f>all!EB178</f>
        <v>1.1627076001541803E-4</v>
      </c>
      <c r="EC198" s="33">
        <f>all!EC178</f>
        <v>3.815109207974601E-5</v>
      </c>
      <c r="ED198" s="33">
        <f>all!ED178</f>
        <v>4.2428181878681489E-5</v>
      </c>
      <c r="EE198" s="33">
        <f>all!EE178</f>
        <v>3.3904255963996844E-4</v>
      </c>
      <c r="EF198" s="33">
        <f>all!EF178</f>
        <v>1.2248543941193468E-3</v>
      </c>
      <c r="EG198" s="33">
        <f>all!EG178</f>
        <v>0.26123427430543256</v>
      </c>
      <c r="EH198" s="33">
        <f>all!EH178</f>
        <v>3.8118759826903328E-4</v>
      </c>
      <c r="EI198" s="33">
        <f>all!EI178</f>
        <v>1.8152028494219908E-4</v>
      </c>
      <c r="EJ198" s="33">
        <f>all!EJ178</f>
        <v>1.3898323699896202E-6</v>
      </c>
      <c r="EK198" s="33">
        <f>all!EK178</f>
        <v>6.2581020882744067E-6</v>
      </c>
      <c r="EL198" s="33">
        <f>all!EL178</f>
        <v>8.0882044882086561E-7</v>
      </c>
      <c r="EM198" s="33">
        <f>all!EM178</f>
        <v>4.1683785123549338E-7</v>
      </c>
      <c r="EN198" s="33">
        <f>all!EN178</f>
        <v>2.7556456650691556E-5</v>
      </c>
      <c r="EO198" s="33">
        <f>all!EO178</f>
        <v>2.9520090882898321E-7</v>
      </c>
      <c r="EP198" s="33"/>
      <c r="EQ198" s="33">
        <f>all!EQ178</f>
        <v>1.7987330033080011</v>
      </c>
    </row>
    <row r="199" spans="1:147" s="3" customFormat="1">
      <c r="A199" s="33" t="str">
        <f>all!A179</f>
        <v>LM-27B-62</v>
      </c>
      <c r="B199" s="33" t="str">
        <f>all!B179</f>
        <v>Fakos</v>
      </c>
      <c r="C199" s="33" t="str">
        <f>all!C179</f>
        <v>epithermal</v>
      </c>
      <c r="D199" s="33" t="str">
        <f>all!D179</f>
        <v>epithermal IS</v>
      </c>
      <c r="E199" s="33" t="str">
        <f>all!E179</f>
        <v>spahlerite</v>
      </c>
      <c r="F199" s="33" t="str">
        <f>all!F179</f>
        <v xml:space="preserve">anhedral </v>
      </c>
      <c r="G199" s="33">
        <f>all!G179</f>
        <v>5306.1324001082103</v>
      </c>
      <c r="H199" s="33">
        <f>all!H179</f>
        <v>5290.8454877304803</v>
      </c>
      <c r="I199" s="33">
        <f>all!I179</f>
        <v>59.2894584858049</v>
      </c>
      <c r="J199" s="33">
        <f>all!J179</f>
        <v>1.9579418373875399</v>
      </c>
      <c r="K199" s="33">
        <f>all!K179</f>
        <v>6772.0911453622302</v>
      </c>
      <c r="L199" s="33">
        <f>all!L179</f>
        <v>686348.99287937605</v>
      </c>
      <c r="M199" s="33">
        <f>all!M179</f>
        <v>1.2509243306154401</v>
      </c>
      <c r="N199" s="33">
        <f>all!N179</f>
        <v>0.18373660583644499</v>
      </c>
      <c r="O199" s="33">
        <f>all!O179</f>
        <v>0.55782734819114499</v>
      </c>
      <c r="P199" s="33">
        <f>all!P179</f>
        <v>3.6102021684854502</v>
      </c>
      <c r="Q199" s="33">
        <f>all!Q179</f>
        <v>12.8381496452084</v>
      </c>
      <c r="R199" s="33">
        <f>all!R179</f>
        <v>3105.8905657866899</v>
      </c>
      <c r="S199" s="33">
        <f>all!S179</f>
        <v>7.9031559814946428</v>
      </c>
      <c r="T199" s="33">
        <f>all!T179</f>
        <v>1.94466323110505</v>
      </c>
      <c r="U199" s="33">
        <f>all!U179</f>
        <v>1.7550228304596301E-2</v>
      </c>
      <c r="V199" s="33">
        <f>all!V179</f>
        <v>2.9420007616394898E-2</v>
      </c>
      <c r="W199" s="33">
        <f>all!W179</f>
        <v>1.6666857998920901E-2</v>
      </c>
      <c r="X199" s="33">
        <f>all!X179</f>
        <v>8.0666178630066695E-3</v>
      </c>
      <c r="Y199" s="33">
        <f>all!Y179</f>
        <v>0.77952868259533203</v>
      </c>
      <c r="Z199" s="33">
        <f>all!Z179</f>
        <v>6.15813711466753E-3</v>
      </c>
      <c r="AA199" s="33">
        <f>all!AA179</f>
        <v>30.281521827489097</v>
      </c>
      <c r="AB199" s="33">
        <f>all!AB179</f>
        <v>4.6312627733796603</v>
      </c>
      <c r="AC199" s="33">
        <f>all!AC179</f>
        <v>7.8998210741455608E-3</v>
      </c>
      <c r="AD199" s="33">
        <f>all!AD179</f>
        <v>106.28639610098283</v>
      </c>
      <c r="AE199" s="33">
        <f>all!AE179</f>
        <v>1.0348070626663781E-2</v>
      </c>
      <c r="AF199" s="33">
        <f>all!AF179</f>
        <v>2.2513896789743852E-2</v>
      </c>
      <c r="AG199" s="33">
        <f>all!AG179</f>
        <v>0.21653342724123739</v>
      </c>
      <c r="AH199" s="33">
        <f>all!AH179</f>
        <v>16.469117726964928</v>
      </c>
      <c r="AI199" s="33">
        <f>all!AI179</f>
        <v>1.0386563264263769E-4</v>
      </c>
      <c r="AJ199" s="33">
        <f>all!AJ179</f>
        <v>6.0891130745439441E-2</v>
      </c>
      <c r="AK199" s="33">
        <f>all!AK179</f>
        <v>1.3605484126555113E-4</v>
      </c>
      <c r="AL199" s="33">
        <f>all!AL179</f>
        <v>2.9600925278813571E-4</v>
      </c>
      <c r="AM199" s="33">
        <f>all!AM179</f>
        <v>0.21653342724123739</v>
      </c>
      <c r="AN199" s="33"/>
      <c r="AO199" s="33"/>
      <c r="AP199" s="33">
        <f>all!AP179</f>
        <v>0.15215357018164699</v>
      </c>
      <c r="AQ199" s="33">
        <f>all!AQ179</f>
        <v>7.9728423687837404</v>
      </c>
      <c r="AR199" s="33">
        <f>all!AR179</f>
        <v>2.7114489445567699E-2</v>
      </c>
      <c r="AS199" s="33">
        <f>all!AS179</f>
        <v>0.14330117566251699</v>
      </c>
      <c r="AT199" s="33">
        <f>all!AT179</f>
        <v>0.13324987408339301</v>
      </c>
      <c r="AU199" s="33">
        <f>all!AU179</f>
        <v>5.0167019756999798</v>
      </c>
      <c r="AV199" s="33">
        <f>all!AV179</f>
        <v>2.40845107786768E-2</v>
      </c>
      <c r="AW199" s="33">
        <f>all!AW179</f>
        <v>0.18373660583644499</v>
      </c>
      <c r="AX199" s="33">
        <f>all!AX179</f>
        <v>0.55782734819114499</v>
      </c>
      <c r="AY199" s="33">
        <f>all!AY179</f>
        <v>0.729457109258699</v>
      </c>
      <c r="AZ199" s="33">
        <f>all!AZ179</f>
        <v>1.12709492678484E-2</v>
      </c>
      <c r="BA199" s="33">
        <f>all!BA179</f>
        <v>0.41817064736863202</v>
      </c>
      <c r="BB199" s="33">
        <f>all!BB179</f>
        <v>1.28675049135927E-2</v>
      </c>
      <c r="BC199" s="33">
        <f>all!BC179</f>
        <v>0.113020962523838</v>
      </c>
      <c r="BD199" s="33">
        <f>all!BD179</f>
        <v>1.7550228304596301E-2</v>
      </c>
      <c r="BE199" s="33">
        <f>all!BE179</f>
        <v>2.8385447383232101E-5</v>
      </c>
      <c r="BF199" s="33">
        <f>all!BF179</f>
        <v>1.6666857998920901E-2</v>
      </c>
      <c r="BG199" s="33">
        <f>all!BG179</f>
        <v>8.0666178630066695E-3</v>
      </c>
      <c r="BH199" s="33">
        <f>all!BH179</f>
        <v>2.5491443866276602E-2</v>
      </c>
      <c r="BI199" s="33">
        <f>all!BI179</f>
        <v>6.15813711466753E-3</v>
      </c>
      <c r="BJ199" s="33"/>
      <c r="BK199" s="33">
        <f>all!BK179</f>
        <v>139.28335915270699</v>
      </c>
      <c r="BL199" s="33">
        <f>all!BL179</f>
        <v>273.19668166709801</v>
      </c>
      <c r="BM199" s="33">
        <f>all!BM179</f>
        <v>1.4723693192424201</v>
      </c>
      <c r="BN199" s="33">
        <f>all!BN179</f>
        <v>0.50646039556282296</v>
      </c>
      <c r="BO199" s="33">
        <f>all!BO179</f>
        <v>859.90572060750401</v>
      </c>
      <c r="BP199" s="33">
        <f>all!BP179</f>
        <v>14212.280144341001</v>
      </c>
      <c r="BQ199" s="33">
        <f>all!BQ179</f>
        <v>0.29021945006692701</v>
      </c>
      <c r="BR199" s="33">
        <f>all!BR179</f>
        <v>0.116266720158974</v>
      </c>
      <c r="BS199" s="33">
        <f>all!BS179</f>
        <v>0.20751089547076601</v>
      </c>
      <c r="BT199" s="33">
        <f>all!BT179</f>
        <v>1.6461413193308401</v>
      </c>
      <c r="BU199" s="33">
        <f>all!BU179</f>
        <v>1.3140017601098299</v>
      </c>
      <c r="BV199" s="33">
        <f>all!BV179</f>
        <v>41.913128691902401</v>
      </c>
      <c r="BW199" s="33">
        <f>all!BW179</f>
        <v>0.55230960785216798</v>
      </c>
      <c r="BX199" s="33">
        <f>all!BX179</f>
        <v>0.98908727728915502</v>
      </c>
      <c r="BY199" s="33">
        <f>all!BY179</f>
        <v>1.7868524528231199E-2</v>
      </c>
      <c r="BZ199" s="33">
        <f>all!BZ179</f>
        <v>8.3162099494351605E-2</v>
      </c>
      <c r="CA199" s="33">
        <f>all!CA179</f>
        <v>1.6700248000518302E-2</v>
      </c>
      <c r="CB199" s="33">
        <f>all!CB179</f>
        <v>3.81756531024294E-3</v>
      </c>
      <c r="CC199" s="33">
        <f>all!CC179</f>
        <v>0.10388655445911001</v>
      </c>
      <c r="CD199" s="33">
        <f>all!CD179</f>
        <v>4.1833530920639701E-3</v>
      </c>
      <c r="CE199" s="33"/>
      <c r="CF199" s="33">
        <f>all!CF179</f>
        <v>5306.1324001082103</v>
      </c>
      <c r="CG199" s="33">
        <f>all!CG179</f>
        <v>5290.8454877304803</v>
      </c>
      <c r="CH199" s="33">
        <f>all!CH179</f>
        <v>59.2894584858049</v>
      </c>
      <c r="CI199" s="33">
        <f>all!CI179</f>
        <v>1.9579418373875399</v>
      </c>
      <c r="CJ199" s="33">
        <f>all!CJ179</f>
        <v>6772.0911453622302</v>
      </c>
      <c r="CK199" s="33">
        <f>all!CK179</f>
        <v>686348.99287937605</v>
      </c>
      <c r="CL199" s="33">
        <f>all!CL179</f>
        <v>1.2509243306154401</v>
      </c>
      <c r="CM199" s="33">
        <f>all!CM179</f>
        <v>0.18373660583644499</v>
      </c>
      <c r="CN199" s="33">
        <f>all!CN179</f>
        <v>0.55782734819114499</v>
      </c>
      <c r="CO199" s="33">
        <f>all!CO179</f>
        <v>3.6102021684854502</v>
      </c>
      <c r="CP199" s="33">
        <f>all!CP179</f>
        <v>12.8381496452084</v>
      </c>
      <c r="CQ199" s="33">
        <f>all!CQ179</f>
        <v>3105.8905657866899</v>
      </c>
      <c r="CR199" s="33">
        <f>all!CR179</f>
        <v>7.9031559814946428</v>
      </c>
      <c r="CS199" s="33">
        <f>all!CS179</f>
        <v>1.94466323110505</v>
      </c>
      <c r="CT199" s="33">
        <f>all!CT179</f>
        <v>1.7550228304596301E-2</v>
      </c>
      <c r="CU199" s="33">
        <f>all!CU179</f>
        <v>2.9420007616394898E-2</v>
      </c>
      <c r="CV199" s="33">
        <f>all!CV179</f>
        <v>1.6666857998920901E-2</v>
      </c>
      <c r="CW199" s="33">
        <f>all!CW179</f>
        <v>8.0666178630066695E-3</v>
      </c>
      <c r="CX199" s="33">
        <f>all!CX179</f>
        <v>0.77952868259533203</v>
      </c>
      <c r="CY199" s="33">
        <f>all!CY179</f>
        <v>6.15813711466753E-3</v>
      </c>
      <c r="CZ199" s="33"/>
      <c r="DA199" s="33">
        <f>all!DA179</f>
        <v>96.583924924385471</v>
      </c>
      <c r="DB199" s="33">
        <f>all!DB179</f>
        <v>94.741614965180062</v>
      </c>
      <c r="DC199" s="33">
        <f>all!DC179</f>
        <v>1.006045123730001</v>
      </c>
      <c r="DD199" s="33">
        <f>all!DD179</f>
        <v>3.33588075897382E-2</v>
      </c>
      <c r="DE199" s="33">
        <f>all!DE179</f>
        <v>106.56990440566251</v>
      </c>
      <c r="DF199" s="33">
        <f>all!DF179</f>
        <v>10496.237847979448</v>
      </c>
      <c r="DG199" s="33">
        <f>all!DG179</f>
        <v>1.79413440416425E-2</v>
      </c>
      <c r="DH199" s="33">
        <f>all!DH179</f>
        <v>2.5304586948966395E-3</v>
      </c>
      <c r="DI199" s="33">
        <f>all!DI179</f>
        <v>7.4454809853386076E-3</v>
      </c>
      <c r="DJ199" s="33">
        <f>all!DJ179</f>
        <v>4.5721911961568523E-2</v>
      </c>
      <c r="DK199" s="33">
        <f>all!DK179</f>
        <v>0.11901700079549302</v>
      </c>
      <c r="DL199" s="33">
        <f>all!DL179</f>
        <v>27.629774361821262</v>
      </c>
      <c r="DM199" s="33">
        <f>all!DM179</f>
        <v>6.8832029659936969E-2</v>
      </c>
      <c r="DN199" s="33">
        <f>all!DN179</f>
        <v>1.6381629442381012E-2</v>
      </c>
      <c r="DO199" s="33">
        <f>all!DO179</f>
        <v>1.4413788029399063E-4</v>
      </c>
      <c r="DP199" s="33">
        <f>all!DP179</f>
        <v>2.305643230124992E-4</v>
      </c>
      <c r="DQ199" s="33">
        <f>all!DQ179</f>
        <v>8.461770792513196E-5</v>
      </c>
      <c r="DR199" s="33">
        <f>all!DR179</f>
        <v>3.9468086986591713E-5</v>
      </c>
      <c r="DS199" s="33">
        <f>all!DS179</f>
        <v>3.762204066579788E-3</v>
      </c>
      <c r="DT199" s="33">
        <f>all!DT179</f>
        <v>2.9467537166252306E-5</v>
      </c>
      <c r="DU199" s="33"/>
      <c r="DV199" s="33">
        <f>all!DV179</f>
        <v>0.89230315187705433</v>
      </c>
      <c r="DW199" s="33">
        <f>all!DW179</f>
        <v>0.87528273171272097</v>
      </c>
      <c r="DX199" s="33">
        <f>all!DX179</f>
        <v>9.2944787192860354E-3</v>
      </c>
      <c r="DY199" s="33">
        <f>all!DY179</f>
        <v>3.0818968248067381E-4</v>
      </c>
      <c r="DZ199" s="33">
        <f>all!DZ179</f>
        <v>0.98455992206628662</v>
      </c>
      <c r="EA199" s="33">
        <f>all!EA179</f>
        <v>96.970858472936328</v>
      </c>
      <c r="EB199" s="33">
        <f>all!EB179</f>
        <v>1.657534403349375E-4</v>
      </c>
      <c r="EC199" s="33">
        <f>all!EC179</f>
        <v>2.3377971757916061E-5</v>
      </c>
      <c r="ED199" s="33">
        <f>all!ED179</f>
        <v>6.8786044423640265E-5</v>
      </c>
      <c r="EE199" s="33">
        <f>all!EE179</f>
        <v>4.2240783013418592E-4</v>
      </c>
      <c r="EF199" s="33">
        <f>all!EF179</f>
        <v>1.0995540409018847E-3</v>
      </c>
      <c r="EG199" s="33">
        <f>all!EG179</f>
        <v>0.25526126390086545</v>
      </c>
      <c r="EH199" s="33">
        <f>all!EH179</f>
        <v>6.3591365813452864E-4</v>
      </c>
      <c r="EI199" s="33">
        <f>all!EI179</f>
        <v>1.5134381415709002E-4</v>
      </c>
      <c r="EJ199" s="33">
        <f>all!EJ179</f>
        <v>1.3316365533073591E-6</v>
      </c>
      <c r="EK199" s="33">
        <f>all!EK179</f>
        <v>2.1300984847687512E-6</v>
      </c>
      <c r="EL199" s="33">
        <f>all!EL179</f>
        <v>7.8175169983326971E-7</v>
      </c>
      <c r="EM199" s="33">
        <f>all!EM179</f>
        <v>3.6463105474606605E-7</v>
      </c>
      <c r="EN199" s="33">
        <f>all!EN179</f>
        <v>3.4757611571925622E-5</v>
      </c>
      <c r="EO199" s="33">
        <f>all!EO179</f>
        <v>2.7223967458442435E-7</v>
      </c>
      <c r="EP199" s="33"/>
      <c r="EQ199" s="33">
        <f>all!EQ179</f>
        <v>1.7505654634254419</v>
      </c>
    </row>
    <row r="200" spans="1:147" s="3" customFormat="1">
      <c r="A200" s="33" t="str">
        <f>all!A180</f>
        <v>LM-27B-63</v>
      </c>
      <c r="B200" s="33" t="str">
        <f>all!B180</f>
        <v>Fakos</v>
      </c>
      <c r="C200" s="33" t="str">
        <f>all!C180</f>
        <v>epithermal</v>
      </c>
      <c r="D200" s="33" t="str">
        <f>all!D180</f>
        <v>epithermal IS</v>
      </c>
      <c r="E200" s="33" t="str">
        <f>all!E180</f>
        <v>spahlerite</v>
      </c>
      <c r="F200" s="33" t="str">
        <f>all!F180</f>
        <v xml:space="preserve">anhedral </v>
      </c>
      <c r="G200" s="33">
        <f>all!G180</f>
        <v>3977.04892319184</v>
      </c>
      <c r="H200" s="33">
        <f>all!H180</f>
        <v>5796.4394894204697</v>
      </c>
      <c r="I200" s="33">
        <f>all!I180</f>
        <v>20.149683845009299</v>
      </c>
      <c r="J200" s="33">
        <f>all!J180</f>
        <v>2.0367164032215199</v>
      </c>
      <c r="K200" s="33">
        <f>all!K180</f>
        <v>5668.7492784534497</v>
      </c>
      <c r="L200" s="33">
        <f>all!L180</f>
        <v>672565.66511167597</v>
      </c>
      <c r="M200" s="33">
        <f>all!M180</f>
        <v>7.6963219872561597</v>
      </c>
      <c r="N200" s="33">
        <f>all!N180</f>
        <v>0.41143837261085198</v>
      </c>
      <c r="O200" s="33">
        <f>all!O180</f>
        <v>0.555904584711304</v>
      </c>
      <c r="P200" s="33">
        <f>all!P180</f>
        <v>1.57468385253802</v>
      </c>
      <c r="Q200" s="33">
        <f>all!Q180</f>
        <v>5.4976558549996799</v>
      </c>
      <c r="R200" s="33">
        <f>all!R180</f>
        <v>3079.92787780345</v>
      </c>
      <c r="S200" s="33">
        <f>all!S180</f>
        <v>1.4491331829676657</v>
      </c>
      <c r="T200" s="33">
        <f>all!T180</f>
        <v>20.119689259036601</v>
      </c>
      <c r="U200" s="33">
        <f>all!U180</f>
        <v>0.36501917367917203</v>
      </c>
      <c r="V200" s="33">
        <f>all!V180</f>
        <v>0.17691946743887399</v>
      </c>
      <c r="W200" s="33">
        <f>all!W180</f>
        <v>3.03124248879925E-2</v>
      </c>
      <c r="X200" s="33">
        <f>all!X180</f>
        <v>9.5175682634324899E-3</v>
      </c>
      <c r="Y200" s="33">
        <f>all!Y180</f>
        <v>3.85656466297878</v>
      </c>
      <c r="Z200" s="33">
        <f>all!Z180</f>
        <v>6.71838590782514E-3</v>
      </c>
      <c r="AA200" s="33">
        <f>all!AA180</f>
        <v>9.8932201916467566</v>
      </c>
      <c r="AB200" s="33">
        <f>all!AB180</f>
        <v>0.40831257612616995</v>
      </c>
      <c r="AC200" s="33">
        <f>all!AC180</f>
        <v>1.7420648932244046E-3</v>
      </c>
      <c r="AD200" s="33">
        <f>all!AD180</f>
        <v>36.246658867678818</v>
      </c>
      <c r="AE200" s="33">
        <f>all!AE180</f>
        <v>2.4678876396905E-3</v>
      </c>
      <c r="AF200" s="33">
        <f>all!AF180</f>
        <v>9.4648788644252663E-2</v>
      </c>
      <c r="AG200" s="33">
        <f>all!AG180</f>
        <v>0.27284079975087783</v>
      </c>
      <c r="AH200" s="33">
        <f>all!AH180</f>
        <v>1.4255318749804999</v>
      </c>
      <c r="AI200" s="33">
        <f>all!AI180</f>
        <v>3.3342388692064561E-4</v>
      </c>
      <c r="AJ200" s="33">
        <f>all!AJ180</f>
        <v>7.8149308180239255E-2</v>
      </c>
      <c r="AK200" s="33">
        <f>all!AK180</f>
        <v>4.723433050682735E-4</v>
      </c>
      <c r="AL200" s="33">
        <f>all!AL180</f>
        <v>1.8115379699596649E-2</v>
      </c>
      <c r="AM200" s="33">
        <f>all!AM180</f>
        <v>0.27284079975087783</v>
      </c>
      <c r="AN200" s="33"/>
      <c r="AO200" s="33"/>
      <c r="AP200" s="33">
        <f>all!AP180</f>
        <v>0.19576724021007999</v>
      </c>
      <c r="AQ200" s="33">
        <f>all!AQ180</f>
        <v>8.4954308357373503</v>
      </c>
      <c r="AR200" s="33">
        <f>all!AR180</f>
        <v>2.7222129801537799E-2</v>
      </c>
      <c r="AS200" s="33">
        <f>all!AS180</f>
        <v>0.18478576283013601</v>
      </c>
      <c r="AT200" s="33">
        <f>all!AT180</f>
        <v>0.20717412415975101</v>
      </c>
      <c r="AU200" s="33">
        <f>all!AU180</f>
        <v>5.5207883990823703</v>
      </c>
      <c r="AV200" s="33">
        <f>all!AV180</f>
        <v>2.4329593766371501E-2</v>
      </c>
      <c r="AW200" s="33">
        <f>all!AW180</f>
        <v>0.41143837261085198</v>
      </c>
      <c r="AX200" s="33">
        <f>all!AX180</f>
        <v>0.555904584711304</v>
      </c>
      <c r="AY200" s="33">
        <f>all!AY180</f>
        <v>1.57468385253802</v>
      </c>
      <c r="AZ200" s="33">
        <f>all!AZ180</f>
        <v>1.5728441774352502E-2</v>
      </c>
      <c r="BA200" s="33">
        <f>all!BA180</f>
        <v>0.41128722483050301</v>
      </c>
      <c r="BB200" s="33">
        <f>all!BB180</f>
        <v>9.7285825469262208E-3</v>
      </c>
      <c r="BC200" s="33">
        <f>all!BC180</f>
        <v>0.172634574308206</v>
      </c>
      <c r="BD200" s="33">
        <f>all!BD180</f>
        <v>2.93016356929434E-2</v>
      </c>
      <c r="BE200" s="33">
        <f>all!BE180</f>
        <v>0.111823751449616</v>
      </c>
      <c r="BF200" s="33">
        <f>all!BF180</f>
        <v>3.80296986618291E-6</v>
      </c>
      <c r="BG200" s="33">
        <f>all!BG180</f>
        <v>9.5175682634324899E-3</v>
      </c>
      <c r="BH200" s="33">
        <f>all!BH180</f>
        <v>3.79728073940067E-2</v>
      </c>
      <c r="BI200" s="33">
        <f>all!BI180</f>
        <v>6.71838590782514E-3</v>
      </c>
      <c r="BJ200" s="33"/>
      <c r="BK200" s="33">
        <f>all!BK180</f>
        <v>61.782456258315598</v>
      </c>
      <c r="BL200" s="33">
        <f>all!BL180</f>
        <v>1003.33148111495</v>
      </c>
      <c r="BM200" s="33">
        <f>all!BM180</f>
        <v>0.66444997664874805</v>
      </c>
      <c r="BN200" s="33">
        <f>all!BN180</f>
        <v>0.71122966463011905</v>
      </c>
      <c r="BO200" s="33">
        <f>all!BO180</f>
        <v>1374.48796963482</v>
      </c>
      <c r="BP200" s="33">
        <f>all!BP180</f>
        <v>12709.4135964488</v>
      </c>
      <c r="BQ200" s="33">
        <f>all!BQ180</f>
        <v>0.65071389532985702</v>
      </c>
      <c r="BR200" s="33">
        <f>all!BR180</f>
        <v>0.19379784785635701</v>
      </c>
      <c r="BS200" s="33">
        <f>all!BS180</f>
        <v>0.32498489027295802</v>
      </c>
      <c r="BT200" s="33">
        <f>all!BT180</f>
        <v>0.729438116584471</v>
      </c>
      <c r="BU200" s="33">
        <f>all!BU180</f>
        <v>0.99931354351647605</v>
      </c>
      <c r="BV200" s="33">
        <f>all!BV180</f>
        <v>84.265985937614602</v>
      </c>
      <c r="BW200" s="33">
        <f>all!BW180</f>
        <v>0.11659964700196</v>
      </c>
      <c r="BX200" s="33">
        <f>all!BX180</f>
        <v>2.2613453521390299</v>
      </c>
      <c r="BY200" s="33">
        <f>all!BY180</f>
        <v>0.116678021858434</v>
      </c>
      <c r="BZ200" s="33">
        <f>all!BZ180</f>
        <v>0.17676422466857</v>
      </c>
      <c r="CA200" s="33">
        <f>all!CA180</f>
        <v>3.0728928389957999E-2</v>
      </c>
      <c r="CB200" s="33">
        <f>all!CB180</f>
        <v>1.06458833584013E-2</v>
      </c>
      <c r="CC200" s="33">
        <f>all!CC180</f>
        <v>1.8597984222869901</v>
      </c>
      <c r="CD200" s="33">
        <f>all!CD180</f>
        <v>4.1795554043957597E-3</v>
      </c>
      <c r="CE200" s="33"/>
      <c r="CF200" s="33">
        <f>all!CF180</f>
        <v>3977.04892319184</v>
      </c>
      <c r="CG200" s="33">
        <f>all!CG180</f>
        <v>5796.4394894204697</v>
      </c>
      <c r="CH200" s="33">
        <f>all!CH180</f>
        <v>20.149683845009299</v>
      </c>
      <c r="CI200" s="33">
        <f>all!CI180</f>
        <v>2.0367164032215199</v>
      </c>
      <c r="CJ200" s="33">
        <f>all!CJ180</f>
        <v>5668.7492784534497</v>
      </c>
      <c r="CK200" s="33">
        <f>all!CK180</f>
        <v>672565.66511167597</v>
      </c>
      <c r="CL200" s="33">
        <f>all!CL180</f>
        <v>7.6963219872561597</v>
      </c>
      <c r="CM200" s="33">
        <f>all!CM180</f>
        <v>0.41143837261085198</v>
      </c>
      <c r="CN200" s="33">
        <f>all!CN180</f>
        <v>0.555904584711304</v>
      </c>
      <c r="CO200" s="33">
        <f>all!CO180</f>
        <v>1.57468385253802</v>
      </c>
      <c r="CP200" s="33">
        <f>all!CP180</f>
        <v>5.4976558549996799</v>
      </c>
      <c r="CQ200" s="33">
        <f>all!CQ180</f>
        <v>3079.92787780345</v>
      </c>
      <c r="CR200" s="33">
        <f>all!CR180</f>
        <v>1.4491331829676657</v>
      </c>
      <c r="CS200" s="33">
        <f>all!CS180</f>
        <v>20.119689259036601</v>
      </c>
      <c r="CT200" s="33">
        <f>all!CT180</f>
        <v>0.36501917367917203</v>
      </c>
      <c r="CU200" s="33">
        <f>all!CU180</f>
        <v>0.17691946743887399</v>
      </c>
      <c r="CV200" s="33">
        <f>all!CV180</f>
        <v>3.03124248879925E-2</v>
      </c>
      <c r="CW200" s="33">
        <f>all!CW180</f>
        <v>9.5175682634324899E-3</v>
      </c>
      <c r="CX200" s="33">
        <f>all!CX180</f>
        <v>3.85656466297878</v>
      </c>
      <c r="CY200" s="33">
        <f>all!CY180</f>
        <v>6.71838590782514E-3</v>
      </c>
      <c r="CZ200" s="33"/>
      <c r="DA200" s="33">
        <f>all!DA180</f>
        <v>72.391520914618567</v>
      </c>
      <c r="DB200" s="33">
        <f>all!DB180</f>
        <v>103.79513813985979</v>
      </c>
      <c r="DC200" s="33">
        <f>all!DC180</f>
        <v>0.3419071736306411</v>
      </c>
      <c r="DD200" s="33">
        <f>all!DD180</f>
        <v>3.4700944283710261E-2</v>
      </c>
      <c r="DE200" s="33">
        <f>all!DE180</f>
        <v>89.207019772345234</v>
      </c>
      <c r="DF200" s="33">
        <f>all!DF180</f>
        <v>10285.451370418657</v>
      </c>
      <c r="DG200" s="33">
        <f>all!DG180</f>
        <v>0.11038426325970138</v>
      </c>
      <c r="DH200" s="33">
        <f>all!DH180</f>
        <v>5.6664147171305874E-3</v>
      </c>
      <c r="DI200" s="33">
        <f>all!DI180</f>
        <v>7.4198173118473713E-3</v>
      </c>
      <c r="DJ200" s="33">
        <f>all!DJ180</f>
        <v>1.9942804616742908E-2</v>
      </c>
      <c r="DK200" s="33">
        <f>all!DK180</f>
        <v>5.0966418786998202E-2</v>
      </c>
      <c r="DL200" s="33">
        <f>all!DL180</f>
        <v>27.398812196345997</v>
      </c>
      <c r="DM200" s="33">
        <f>all!DM180</f>
        <v>1.2621132426689767E-2</v>
      </c>
      <c r="DN200" s="33">
        <f>all!DN180</f>
        <v>0.1694860522200034</v>
      </c>
      <c r="DO200" s="33">
        <f>all!DO180</f>
        <v>2.9978578653020041E-3</v>
      </c>
      <c r="DP200" s="33">
        <f>all!DP180</f>
        <v>1.3865162024990125E-3</v>
      </c>
      <c r="DQ200" s="33">
        <f>all!DQ180</f>
        <v>1.538963082208248E-4</v>
      </c>
      <c r="DR200" s="33">
        <f>all!DR180</f>
        <v>4.6567250178622667E-5</v>
      </c>
      <c r="DS200" s="33">
        <f>all!DS180</f>
        <v>1.8612763817465156E-2</v>
      </c>
      <c r="DT200" s="33">
        <f>all!DT180</f>
        <v>3.2148405069533991E-5</v>
      </c>
      <c r="DU200" s="33"/>
      <c r="DV200" s="33">
        <f>all!DV180</f>
        <v>0.68422656611310984</v>
      </c>
      <c r="DW200" s="33">
        <f>all!DW180</f>
        <v>0.98104570882597186</v>
      </c>
      <c r="DX200" s="33">
        <f>all!DX180</f>
        <v>3.2316211676040457E-3</v>
      </c>
      <c r="DY200" s="33">
        <f>all!DY180</f>
        <v>3.2798465411618051E-4</v>
      </c>
      <c r="DZ200" s="33">
        <f>all!DZ180</f>
        <v>0.84316245937154022</v>
      </c>
      <c r="EA200" s="33">
        <f>all!EA180</f>
        <v>97.215516170814226</v>
      </c>
      <c r="EB200" s="33">
        <f>all!EB180</f>
        <v>1.0433244729336677E-3</v>
      </c>
      <c r="EC200" s="33">
        <f>all!EC180</f>
        <v>5.3557535952972584E-5</v>
      </c>
      <c r="ED200" s="33">
        <f>all!ED180</f>
        <v>7.0130259128824688E-5</v>
      </c>
      <c r="EE200" s="33">
        <f>all!EE180</f>
        <v>1.8849440582513244E-4</v>
      </c>
      <c r="EF200" s="33">
        <f>all!EF180</f>
        <v>4.8172185461941837E-4</v>
      </c>
      <c r="EG200" s="33">
        <f>all!EG180</f>
        <v>0.25896672632137074</v>
      </c>
      <c r="EH200" s="33">
        <f>all!EH180</f>
        <v>1.1929178986249044E-4</v>
      </c>
      <c r="EI200" s="33">
        <f>all!EI180</f>
        <v>1.6019398135223057E-3</v>
      </c>
      <c r="EJ200" s="33">
        <f>all!EJ180</f>
        <v>2.8335003422431906E-5</v>
      </c>
      <c r="EK200" s="33">
        <f>all!EK180</f>
        <v>1.3105004676100294E-5</v>
      </c>
      <c r="EL200" s="33">
        <f>all!EL180</f>
        <v>1.4545894488888366E-6</v>
      </c>
      <c r="EM200" s="33">
        <f>all!EM180</f>
        <v>4.4014201222031297E-7</v>
      </c>
      <c r="EN200" s="33">
        <f>all!EN180</f>
        <v>1.7592319254791034E-4</v>
      </c>
      <c r="EO200" s="33">
        <f>all!EO180</f>
        <v>3.0385869130563541E-7</v>
      </c>
      <c r="EP200" s="33"/>
      <c r="EQ200" s="33">
        <f>all!EQ180</f>
        <v>1.9620914176519437</v>
      </c>
    </row>
    <row r="201" spans="1:147" s="3" customFormat="1">
      <c r="A201" s="33" t="str">
        <f>all!A181</f>
        <v>LM-27B-52</v>
      </c>
      <c r="B201" s="33" t="str">
        <f>all!B181</f>
        <v>Fakos</v>
      </c>
      <c r="C201" s="33" t="str">
        <f>all!C181</f>
        <v>epithermal</v>
      </c>
      <c r="D201" s="33" t="str">
        <f>all!D181</f>
        <v>epithermal IS</v>
      </c>
      <c r="E201" s="33" t="str">
        <f>all!E181</f>
        <v>spahlerite</v>
      </c>
      <c r="F201" s="33" t="str">
        <f>all!F181</f>
        <v xml:space="preserve">anhedral </v>
      </c>
      <c r="G201" s="33">
        <f>all!G181</f>
        <v>4656.7851107890701</v>
      </c>
      <c r="H201" s="33">
        <f>all!H181</f>
        <v>4819.4029698484401</v>
      </c>
      <c r="I201" s="33">
        <f>all!I181</f>
        <v>88.334124421446603</v>
      </c>
      <c r="J201" s="33">
        <f>all!J181</f>
        <v>1.7627935219848101</v>
      </c>
      <c r="K201" s="33">
        <f>all!K181</f>
        <v>2837.33795011752</v>
      </c>
      <c r="L201" s="33">
        <f>all!L181</f>
        <v>664388.48294486396</v>
      </c>
      <c r="M201" s="33">
        <f>all!M181</f>
        <v>0.43255265624837302</v>
      </c>
      <c r="N201" s="33">
        <f>all!N181</f>
        <v>0.53671746047360402</v>
      </c>
      <c r="O201" s="33">
        <f>all!O181</f>
        <v>0.34872105992326002</v>
      </c>
      <c r="P201" s="33">
        <f>all!P181</f>
        <v>1.7329660525764701</v>
      </c>
      <c r="Q201" s="33">
        <f>all!Q181</f>
        <v>3.3181338758637602</v>
      </c>
      <c r="R201" s="33">
        <f>all!R181</f>
        <v>2926.95914964031</v>
      </c>
      <c r="S201" s="33">
        <f>all!S181</f>
        <v>2.5976477482005738</v>
      </c>
      <c r="T201" s="33">
        <f>all!T181</f>
        <v>0.19128665359601699</v>
      </c>
      <c r="U201" s="33">
        <f>all!U181</f>
        <v>9.0360082342292106E-2</v>
      </c>
      <c r="V201" s="33">
        <f>all!V181</f>
        <v>0.14111527688661599</v>
      </c>
      <c r="W201" s="33">
        <f>all!W181</f>
        <v>2.7692988079395599E-2</v>
      </c>
      <c r="X201" s="33">
        <f>all!X181</f>
        <v>6.1961108498911699E-3</v>
      </c>
      <c r="Y201" s="33">
        <f>all!Y181</f>
        <v>1.08463630083276</v>
      </c>
      <c r="Z201" s="33">
        <f>all!Z181</f>
        <v>4.1350840984781699E-3</v>
      </c>
      <c r="AA201" s="33">
        <f>all!AA181</f>
        <v>50.110306918978893</v>
      </c>
      <c r="AB201" s="33">
        <f>all!AB181</f>
        <v>1.5977393078637852</v>
      </c>
      <c r="AC201" s="33">
        <f>all!AC181</f>
        <v>3.8124153647663673E-3</v>
      </c>
      <c r="AD201" s="33">
        <f>all!AD181</f>
        <v>253.30883211035638</v>
      </c>
      <c r="AE201" s="33">
        <f>all!AE181</f>
        <v>5.7126161508091996E-3</v>
      </c>
      <c r="AF201" s="33">
        <f>all!AF181</f>
        <v>8.3309107645498884E-2</v>
      </c>
      <c r="AG201" s="33">
        <f>all!AG181</f>
        <v>3.7563443319285926E-2</v>
      </c>
      <c r="AH201" s="33">
        <f>all!AH181</f>
        <v>3.0592133725527808</v>
      </c>
      <c r="AI201" s="33">
        <f>all!AI181</f>
        <v>4.6811853579365016E-5</v>
      </c>
      <c r="AJ201" s="33">
        <f>all!AJ181</f>
        <v>1.9618307918108757E-2</v>
      </c>
      <c r="AK201" s="33">
        <f>all!AK181</f>
        <v>7.0144022941000809E-5</v>
      </c>
      <c r="AL201" s="33">
        <f>all!AL181</f>
        <v>1.022935167288007E-3</v>
      </c>
      <c r="AM201" s="33">
        <f>all!AM181</f>
        <v>3.7563443319285926E-2</v>
      </c>
      <c r="AN201" s="33"/>
      <c r="AO201" s="33"/>
      <c r="AP201" s="33">
        <f>all!AP181</f>
        <v>0.173243781439234</v>
      </c>
      <c r="AQ201" s="33">
        <f>all!AQ181</f>
        <v>2.6346915810392701</v>
      </c>
      <c r="AR201" s="33">
        <f>all!AR181</f>
        <v>2.1835520567557699E-2</v>
      </c>
      <c r="AS201" s="33">
        <f>all!AS181</f>
        <v>0.21009144173154701</v>
      </c>
      <c r="AT201" s="33">
        <f>all!AT181</f>
        <v>0.177949230347765</v>
      </c>
      <c r="AU201" s="33">
        <f>all!AU181</f>
        <v>2.5405326236835801</v>
      </c>
      <c r="AV201" s="33">
        <f>all!AV181</f>
        <v>4.19165023277722E-2</v>
      </c>
      <c r="AW201" s="33">
        <f>all!AW181</f>
        <v>0.53671746047360402</v>
      </c>
      <c r="AX201" s="33">
        <f>all!AX181</f>
        <v>0.34872105992326002</v>
      </c>
      <c r="AY201" s="33">
        <f>all!AY181</f>
        <v>0.74241795863163895</v>
      </c>
      <c r="AZ201" s="33">
        <f>all!AZ181</f>
        <v>9.6819071230108394E-3</v>
      </c>
      <c r="BA201" s="33">
        <f>all!BA181</f>
        <v>0.33038942890790202</v>
      </c>
      <c r="BB201" s="33">
        <f>all!BB181</f>
        <v>1.41133399571311E-5</v>
      </c>
      <c r="BC201" s="33">
        <f>all!BC181</f>
        <v>9.9296339406279299E-2</v>
      </c>
      <c r="BD201" s="33">
        <f>all!BD181</f>
        <v>1.18267955706774E-2</v>
      </c>
      <c r="BE201" s="33">
        <f>all!BE181</f>
        <v>0.14111527688661599</v>
      </c>
      <c r="BF201" s="33">
        <f>all!BF181</f>
        <v>1.50010474274445E-2</v>
      </c>
      <c r="BG201" s="33">
        <f>all!BG181</f>
        <v>6.1961108498911699E-3</v>
      </c>
      <c r="BH201" s="33">
        <f>all!BH181</f>
        <v>3.1258514085986802E-2</v>
      </c>
      <c r="BI201" s="33">
        <f>all!BI181</f>
        <v>4.1350840984781699E-3</v>
      </c>
      <c r="BJ201" s="33"/>
      <c r="BK201" s="33">
        <f>all!BK181</f>
        <v>128.97388388959399</v>
      </c>
      <c r="BL201" s="33">
        <f>all!BL181</f>
        <v>323.43151855989203</v>
      </c>
      <c r="BM201" s="33">
        <f>all!BM181</f>
        <v>3.45251689162391</v>
      </c>
      <c r="BN201" s="33">
        <f>all!BN181</f>
        <v>0.52588627894294604</v>
      </c>
      <c r="BO201" s="33">
        <f>all!BO181</f>
        <v>530.66897976613905</v>
      </c>
      <c r="BP201" s="33">
        <f>all!BP181</f>
        <v>23398.871360603898</v>
      </c>
      <c r="BQ201" s="33">
        <f>all!BQ181</f>
        <v>0.10614470034996699</v>
      </c>
      <c r="BR201" s="33">
        <f>all!BR181</f>
        <v>7.1667966425783394E-2</v>
      </c>
      <c r="BS201" s="33">
        <f>all!BS181</f>
        <v>0.14759056956646899</v>
      </c>
      <c r="BT201" s="33">
        <f>all!BT181</f>
        <v>1.3447236409504499</v>
      </c>
      <c r="BU201" s="33">
        <f>all!BU181</f>
        <v>0.62035516440053995</v>
      </c>
      <c r="BV201" s="33">
        <f>all!BV181</f>
        <v>107.99699097877</v>
      </c>
      <c r="BW201" s="33">
        <f>all!BW181</f>
        <v>0.311058300619385</v>
      </c>
      <c r="BX201" s="33">
        <f>all!BX181</f>
        <v>7.3925570734844195E-2</v>
      </c>
      <c r="BY201" s="33">
        <f>all!BY181</f>
        <v>0.13488163102394399</v>
      </c>
      <c r="BZ201" s="33">
        <f>all!BZ181</f>
        <v>1.4281521734777799E-3</v>
      </c>
      <c r="CA201" s="33">
        <f>all!CA181</f>
        <v>3.0527660024969001E-2</v>
      </c>
      <c r="CB201" s="33">
        <f>all!CB181</f>
        <v>2.2540708890390901E-4</v>
      </c>
      <c r="CC201" s="33">
        <f>all!CC181</f>
        <v>1.0799459697170899</v>
      </c>
      <c r="CD201" s="33">
        <f>all!CD181</f>
        <v>6.0679410507896402E-3</v>
      </c>
      <c r="CE201" s="33"/>
      <c r="CF201" s="33">
        <f>all!CF181</f>
        <v>4656.7851107890701</v>
      </c>
      <c r="CG201" s="33">
        <f>all!CG181</f>
        <v>4819.4029698484401</v>
      </c>
      <c r="CH201" s="33">
        <f>all!CH181</f>
        <v>88.334124421446603</v>
      </c>
      <c r="CI201" s="33">
        <f>all!CI181</f>
        <v>1.7627935219848101</v>
      </c>
      <c r="CJ201" s="33">
        <f>all!CJ181</f>
        <v>2837.33795011752</v>
      </c>
      <c r="CK201" s="33">
        <f>all!CK181</f>
        <v>664388.48294486396</v>
      </c>
      <c r="CL201" s="33">
        <f>all!CL181</f>
        <v>0.43255265624837302</v>
      </c>
      <c r="CM201" s="33">
        <f>all!CM181</f>
        <v>0.53671746047360402</v>
      </c>
      <c r="CN201" s="33">
        <f>all!CN181</f>
        <v>0.34872105992326002</v>
      </c>
      <c r="CO201" s="33">
        <f>all!CO181</f>
        <v>1.7329660525764701</v>
      </c>
      <c r="CP201" s="33">
        <f>all!CP181</f>
        <v>3.3181338758637602</v>
      </c>
      <c r="CQ201" s="33">
        <f>all!CQ181</f>
        <v>2926.95914964031</v>
      </c>
      <c r="CR201" s="33">
        <f>all!CR181</f>
        <v>2.5976477482005738</v>
      </c>
      <c r="CS201" s="33">
        <f>all!CS181</f>
        <v>0.19128665359601699</v>
      </c>
      <c r="CT201" s="33">
        <f>all!CT181</f>
        <v>9.0360082342292106E-2</v>
      </c>
      <c r="CU201" s="33">
        <f>all!CU181</f>
        <v>0.14111527688661599</v>
      </c>
      <c r="CV201" s="33">
        <f>all!CV181</f>
        <v>2.7692988079395599E-2</v>
      </c>
      <c r="CW201" s="33">
        <f>all!CW181</f>
        <v>6.1961108498911699E-3</v>
      </c>
      <c r="CX201" s="33">
        <f>all!CX181</f>
        <v>1.08463630083276</v>
      </c>
      <c r="CY201" s="33">
        <f>all!CY181</f>
        <v>4.1350840984781699E-3</v>
      </c>
      <c r="CZ201" s="33"/>
      <c r="DA201" s="33">
        <f>all!DA181</f>
        <v>84.764297159316129</v>
      </c>
      <c r="DB201" s="33">
        <f>all!DB181</f>
        <v>86.299632372610617</v>
      </c>
      <c r="DC201" s="33">
        <f>all!DC181</f>
        <v>1.4988855928652542</v>
      </c>
      <c r="DD201" s="33">
        <f>all!DD181</f>
        <v>3.0033930935757857E-2</v>
      </c>
      <c r="DE201" s="33">
        <f>all!DE181</f>
        <v>44.650142418366535</v>
      </c>
      <c r="DF201" s="33">
        <f>all!DF181</f>
        <v>10160.398882778161</v>
      </c>
      <c r="DG201" s="33">
        <f>all!DG181</f>
        <v>6.2038732735019012E-3</v>
      </c>
      <c r="DH201" s="33">
        <f>all!DH181</f>
        <v>7.3917843337502273E-3</v>
      </c>
      <c r="DI201" s="33">
        <f>all!DI181</f>
        <v>4.654479615001015E-3</v>
      </c>
      <c r="DJ201" s="33">
        <f>all!DJ181</f>
        <v>2.1947391749955296E-2</v>
      </c>
      <c r="DK201" s="33">
        <f>all!DK181</f>
        <v>3.0761001628503676E-2</v>
      </c>
      <c r="DL201" s="33">
        <f>all!DL181</f>
        <v>26.038013625359707</v>
      </c>
      <c r="DM201" s="33">
        <f>all!DM181</f>
        <v>2.2624046301107613E-2</v>
      </c>
      <c r="DN201" s="33">
        <f>all!DN181</f>
        <v>1.6113777575268891E-3</v>
      </c>
      <c r="DO201" s="33">
        <f>all!DO181</f>
        <v>7.4211631358649891E-4</v>
      </c>
      <c r="DP201" s="33">
        <f>all!DP181</f>
        <v>1.1059190978574922E-3</v>
      </c>
      <c r="DQ201" s="33">
        <f>all!DQ181</f>
        <v>1.4059741656334844E-4</v>
      </c>
      <c r="DR201" s="33">
        <f>all!DR181</f>
        <v>3.0316130769447262E-5</v>
      </c>
      <c r="DS201" s="33">
        <f>all!DS181</f>
        <v>5.2347311816252897E-3</v>
      </c>
      <c r="DT201" s="33">
        <f>all!DT181</f>
        <v>1.9786948891939856E-5</v>
      </c>
      <c r="DU201" s="33"/>
      <c r="DV201" s="33">
        <f>all!DV181</f>
        <v>0.81466427389426266</v>
      </c>
      <c r="DW201" s="33">
        <f>all!DW181</f>
        <v>0.82942028307076754</v>
      </c>
      <c r="DX201" s="33">
        <f>all!DX181</f>
        <v>1.4405694190645907E-2</v>
      </c>
      <c r="DY201" s="33">
        <f>all!DY181</f>
        <v>2.886542018036478E-4</v>
      </c>
      <c r="DZ201" s="33">
        <f>all!DZ181</f>
        <v>0.4291296816178008</v>
      </c>
      <c r="EA201" s="33">
        <f>all!EA181</f>
        <v>97.650948049002011</v>
      </c>
      <c r="EB201" s="33">
        <f>all!EB181</f>
        <v>5.9625031824309463E-5</v>
      </c>
      <c r="EC201" s="33">
        <f>all!EC181</f>
        <v>7.1041969541958016E-5</v>
      </c>
      <c r="ED201" s="33">
        <f>all!ED181</f>
        <v>4.4733907824229534E-5</v>
      </c>
      <c r="EE201" s="33">
        <f>all!EE181</f>
        <v>2.109349875248174E-4</v>
      </c>
      <c r="EF201" s="33">
        <f>all!EF181</f>
        <v>2.9564203203200795E-4</v>
      </c>
      <c r="EG201" s="33">
        <f>all!EG181</f>
        <v>0.25024969444250533</v>
      </c>
      <c r="EH201" s="33">
        <f>all!EH181</f>
        <v>2.1743827141987136E-4</v>
      </c>
      <c r="EI201" s="33">
        <f>all!EI181</f>
        <v>1.5486849237217218E-5</v>
      </c>
      <c r="EJ201" s="33">
        <f>all!EJ181</f>
        <v>7.1324327342291352E-6</v>
      </c>
      <c r="EK201" s="33">
        <f>all!EK181</f>
        <v>1.0628918177054118E-5</v>
      </c>
      <c r="EL201" s="33">
        <f>all!EL181</f>
        <v>1.3512728367311284E-6</v>
      </c>
      <c r="EM201" s="33">
        <f>all!EM181</f>
        <v>2.9136640647365837E-7</v>
      </c>
      <c r="EN201" s="33">
        <f>all!EN181</f>
        <v>5.0310668760635402E-5</v>
      </c>
      <c r="EO201" s="33">
        <f>all!EO181</f>
        <v>1.9017110849557029E-7</v>
      </c>
      <c r="EP201" s="33"/>
      <c r="EQ201" s="33">
        <f>all!EQ181</f>
        <v>1.6588405661415351</v>
      </c>
    </row>
    <row r="202" spans="1:147" s="3" customFormat="1">
      <c r="A202" s="33" t="str">
        <f>all!A182</f>
        <v>LM-27B-53</v>
      </c>
      <c r="B202" s="33" t="str">
        <f>all!B182</f>
        <v>Fakos</v>
      </c>
      <c r="C202" s="33" t="str">
        <f>all!C182</f>
        <v>epithermal</v>
      </c>
      <c r="D202" s="33" t="str">
        <f>all!D182</f>
        <v>epithermal IS</v>
      </c>
      <c r="E202" s="33" t="str">
        <f>all!E182</f>
        <v>spahlerite</v>
      </c>
      <c r="F202" s="33" t="str">
        <f>all!F182</f>
        <v xml:space="preserve">anhedral </v>
      </c>
      <c r="G202" s="33">
        <f>all!G182</f>
        <v>3393.2457868987099</v>
      </c>
      <c r="H202" s="33">
        <f>all!H182</f>
        <v>9056.1527400312407</v>
      </c>
      <c r="I202" s="33">
        <f>all!I182</f>
        <v>58.244087333960202</v>
      </c>
      <c r="J202" s="33">
        <f>all!J182</f>
        <v>2.2837828165843499</v>
      </c>
      <c r="K202" s="33">
        <f>all!K182</f>
        <v>8708.6457337741394</v>
      </c>
      <c r="L202" s="33">
        <f>all!L182</f>
        <v>646590.28540423105</v>
      </c>
      <c r="M202" s="33">
        <f>all!M182</f>
        <v>8.1374300813883895</v>
      </c>
      <c r="N202" s="33">
        <f>all!N182</f>
        <v>0.48200861895499802</v>
      </c>
      <c r="O202" s="33">
        <f>all!O182</f>
        <v>0.23391244893857899</v>
      </c>
      <c r="P202" s="33">
        <f>all!P182</f>
        <v>0.97065059867961501</v>
      </c>
      <c r="Q202" s="33">
        <f>all!Q182</f>
        <v>9.2047396911451305</v>
      </c>
      <c r="R202" s="33">
        <f>all!R182</f>
        <v>3115.3524809840801</v>
      </c>
      <c r="S202" s="33">
        <f>all!S182</f>
        <v>0.71807115936716259</v>
      </c>
      <c r="T202" s="33">
        <f>all!T182</f>
        <v>0.82893167902482201</v>
      </c>
      <c r="U202" s="33">
        <f>all!U182</f>
        <v>2.44136233907686E-2</v>
      </c>
      <c r="V202" s="33">
        <f>all!V182</f>
        <v>0.11963963193489199</v>
      </c>
      <c r="W202" s="33">
        <f>all!W182</f>
        <v>1.6548594235428302E-2</v>
      </c>
      <c r="X202" s="33">
        <f>all!X182</f>
        <v>6.31210851625379E-3</v>
      </c>
      <c r="Y202" s="33">
        <f>all!Y182</f>
        <v>0.34843071709651302</v>
      </c>
      <c r="Z202" s="33">
        <f>all!Z182</f>
        <v>6.1208431979147297E-3</v>
      </c>
      <c r="AA202" s="33">
        <f>all!AA182</f>
        <v>25.503338982587969</v>
      </c>
      <c r="AB202" s="33">
        <f>all!AB182</f>
        <v>2.7857779209826417</v>
      </c>
      <c r="AC202" s="33">
        <f>all!AC182</f>
        <v>1.7566887468820083E-2</v>
      </c>
      <c r="AD202" s="33">
        <f>all!AD182</f>
        <v>248.99951925711318</v>
      </c>
      <c r="AE202" s="33">
        <f>all!AE182</f>
        <v>1.8115821041419195E-2</v>
      </c>
      <c r="AF202" s="33">
        <f>all!AF182</f>
        <v>7.0067368325641005E-2</v>
      </c>
      <c r="AG202" s="33">
        <f>all!AG182</f>
        <v>0.15803732382940355</v>
      </c>
      <c r="AH202" s="33">
        <f>all!AH182</f>
        <v>26.417704408637078</v>
      </c>
      <c r="AI202" s="33">
        <f>all!AI182</f>
        <v>1.0508952029446375E-4</v>
      </c>
      <c r="AJ202" s="33">
        <f>all!AJ182</f>
        <v>1.6665221194283538E-2</v>
      </c>
      <c r="AK202" s="33">
        <f>all!AK182</f>
        <v>1.0837337840082195E-4</v>
      </c>
      <c r="AL202" s="33">
        <f>all!AL182</f>
        <v>4.1916054501439193E-4</v>
      </c>
      <c r="AM202" s="33">
        <f>all!AM182</f>
        <v>0.15803732382940355</v>
      </c>
      <c r="AN202" s="33"/>
      <c r="AO202" s="33"/>
      <c r="AP202" s="33">
        <f>all!AP182</f>
        <v>0.157199829796698</v>
      </c>
      <c r="AQ202" s="33">
        <f>all!AQ182</f>
        <v>5.4116480473867599</v>
      </c>
      <c r="AR202" s="33">
        <f>all!AR182</f>
        <v>2.61737896595018E-2</v>
      </c>
      <c r="AS202" s="33">
        <f>all!AS182</f>
        <v>0.186245054980679</v>
      </c>
      <c r="AT202" s="33">
        <f>all!AT182</f>
        <v>0.114250793438041</v>
      </c>
      <c r="AU202" s="33">
        <f>all!AU182</f>
        <v>5.0050773088807397</v>
      </c>
      <c r="AV202" s="33">
        <f>all!AV182</f>
        <v>2.48808049670112E-2</v>
      </c>
      <c r="AW202" s="33">
        <f>all!AW182</f>
        <v>0.48200861895499802</v>
      </c>
      <c r="AX202" s="33">
        <f>all!AX182</f>
        <v>0.23391244893857899</v>
      </c>
      <c r="AY202" s="33">
        <f>all!AY182</f>
        <v>0.97065059867961501</v>
      </c>
      <c r="AZ202" s="33">
        <f>all!AZ182</f>
        <v>1.43285636922897E-2</v>
      </c>
      <c r="BA202" s="33">
        <f>all!BA182</f>
        <v>0.41251881806530399</v>
      </c>
      <c r="BB202" s="33">
        <f>all!BB182</f>
        <v>7.7675411202864E-3</v>
      </c>
      <c r="BC202" s="33">
        <f>all!BC182</f>
        <v>0.106052668057661</v>
      </c>
      <c r="BD202" s="33">
        <f>all!BD182</f>
        <v>2.44136233907686E-2</v>
      </c>
      <c r="BE202" s="33">
        <f>all!BE182</f>
        <v>0.11963963193489199</v>
      </c>
      <c r="BF202" s="33">
        <f>all!BF182</f>
        <v>1.6548594235428302E-2</v>
      </c>
      <c r="BG202" s="33">
        <f>all!BG182</f>
        <v>6.31210851625379E-3</v>
      </c>
      <c r="BH202" s="33">
        <f>all!BH182</f>
        <v>2.5287902710566499E-2</v>
      </c>
      <c r="BI202" s="33">
        <f>all!BI182</f>
        <v>6.1208431979147297E-3</v>
      </c>
      <c r="BJ202" s="33"/>
      <c r="BK202" s="33">
        <f>all!BK182</f>
        <v>54.784029314221002</v>
      </c>
      <c r="BL202" s="33">
        <f>all!BL182</f>
        <v>540.40793276152601</v>
      </c>
      <c r="BM202" s="33">
        <f>all!BM182</f>
        <v>1.2605458660222899</v>
      </c>
      <c r="BN202" s="33">
        <f>all!BN182</f>
        <v>0.31357049195728598</v>
      </c>
      <c r="BO202" s="33">
        <f>all!BO182</f>
        <v>748.12284164409004</v>
      </c>
      <c r="BP202" s="33">
        <f>all!BP182</f>
        <v>13742.204744573601</v>
      </c>
      <c r="BQ202" s="33">
        <f>all!BQ182</f>
        <v>1.07193469225831</v>
      </c>
      <c r="BR202" s="33">
        <f>all!BR182</f>
        <v>0.21077966755078201</v>
      </c>
      <c r="BS202" s="33">
        <f>all!BS182</f>
        <v>0.203469646882945</v>
      </c>
      <c r="BT202" s="33">
        <f>all!BT182</f>
        <v>0.67630516977187005</v>
      </c>
      <c r="BU202" s="33">
        <f>all!BU182</f>
        <v>1.4525525696164201</v>
      </c>
      <c r="BV202" s="33">
        <f>all!BV182</f>
        <v>38.8177999990654</v>
      </c>
      <c r="BW202" s="33">
        <f>all!BW182</f>
        <v>0.222410521591277</v>
      </c>
      <c r="BX202" s="33">
        <f>all!BX182</f>
        <v>0.13418740021995201</v>
      </c>
      <c r="BY202" s="33">
        <f>all!BY182</f>
        <v>1.29749975770526E-2</v>
      </c>
      <c r="BZ202" s="33">
        <f>all!BZ182</f>
        <v>0.10918382561293501</v>
      </c>
      <c r="CA202" s="33">
        <f>all!CA182</f>
        <v>1.08818653942904E-2</v>
      </c>
      <c r="CB202" s="33">
        <f>all!CB182</f>
        <v>3.20357652671888E-3</v>
      </c>
      <c r="CC202" s="33">
        <f>all!CC182</f>
        <v>5.0452580301133698E-2</v>
      </c>
      <c r="CD202" s="33">
        <f>all!CD182</f>
        <v>3.8323487622443598E-3</v>
      </c>
      <c r="CE202" s="33"/>
      <c r="CF202" s="33">
        <f>all!CF182</f>
        <v>3393.2457868987099</v>
      </c>
      <c r="CG202" s="33">
        <f>all!CG182</f>
        <v>9056.1527400312407</v>
      </c>
      <c r="CH202" s="33">
        <f>all!CH182</f>
        <v>58.244087333960202</v>
      </c>
      <c r="CI202" s="33">
        <f>all!CI182</f>
        <v>2.2837828165843499</v>
      </c>
      <c r="CJ202" s="33">
        <f>all!CJ182</f>
        <v>8708.6457337741394</v>
      </c>
      <c r="CK202" s="33">
        <f>all!CK182</f>
        <v>646590.28540423105</v>
      </c>
      <c r="CL202" s="33">
        <f>all!CL182</f>
        <v>8.1374300813883895</v>
      </c>
      <c r="CM202" s="33">
        <f>all!CM182</f>
        <v>0.48200861895499802</v>
      </c>
      <c r="CN202" s="33">
        <f>all!CN182</f>
        <v>0.23391244893857899</v>
      </c>
      <c r="CO202" s="33">
        <f>all!CO182</f>
        <v>0.97065059867961501</v>
      </c>
      <c r="CP202" s="33">
        <f>all!CP182</f>
        <v>9.2047396911451305</v>
      </c>
      <c r="CQ202" s="33">
        <f>all!CQ182</f>
        <v>3115.3524809840801</v>
      </c>
      <c r="CR202" s="33">
        <f>all!CR182</f>
        <v>0.71807115936716259</v>
      </c>
      <c r="CS202" s="33">
        <f>all!CS182</f>
        <v>0.82893167902482201</v>
      </c>
      <c r="CT202" s="33">
        <f>all!CT182</f>
        <v>2.44136233907686E-2</v>
      </c>
      <c r="CU202" s="33">
        <f>all!CU182</f>
        <v>0.11963963193489199</v>
      </c>
      <c r="CV202" s="33">
        <f>all!CV182</f>
        <v>1.6548594235428302E-2</v>
      </c>
      <c r="CW202" s="33">
        <f>all!CW182</f>
        <v>6.31210851625379E-3</v>
      </c>
      <c r="CX202" s="33">
        <f>all!CX182</f>
        <v>0.34843071709651302</v>
      </c>
      <c r="CY202" s="33">
        <f>all!CY182</f>
        <v>6.1208431979147297E-3</v>
      </c>
      <c r="CZ202" s="33"/>
      <c r="DA202" s="33">
        <f>all!DA182</f>
        <v>61.764948859008626</v>
      </c>
      <c r="DB202" s="33">
        <f>all!DB182</f>
        <v>162.16586516306279</v>
      </c>
      <c r="DC202" s="33">
        <f>all!DC182</f>
        <v>0.98830688532033217</v>
      </c>
      <c r="DD202" s="33">
        <f>all!DD182</f>
        <v>3.8910385436596792E-2</v>
      </c>
      <c r="DE202" s="33">
        <f>all!DE182</f>
        <v>137.04475079114562</v>
      </c>
      <c r="DF202" s="33">
        <f>all!DF182</f>
        <v>9888.2135709471022</v>
      </c>
      <c r="DG202" s="33">
        <f>all!DG182</f>
        <v>0.11671084263999526</v>
      </c>
      <c r="DH202" s="33">
        <f>all!DH182</f>
        <v>6.63832280615615E-3</v>
      </c>
      <c r="DI202" s="33">
        <f>all!DI182</f>
        <v>3.1220962838297501E-3</v>
      </c>
      <c r="DJ202" s="33">
        <f>all!DJ182</f>
        <v>1.2292940712761083E-2</v>
      </c>
      <c r="DK202" s="33">
        <f>all!DK182</f>
        <v>8.5333209334587309E-2</v>
      </c>
      <c r="DL202" s="33">
        <f>all!DL182</f>
        <v>27.713946864489063</v>
      </c>
      <c r="DM202" s="33">
        <f>all!DM182</f>
        <v>6.2539946643136324E-3</v>
      </c>
      <c r="DN202" s="33">
        <f>all!DN182</f>
        <v>6.9828294080096203E-3</v>
      </c>
      <c r="DO202" s="33">
        <f>all!DO182</f>
        <v>2.0050610537753448E-4</v>
      </c>
      <c r="DP202" s="33">
        <f>all!DP182</f>
        <v>9.3761467033614415E-4</v>
      </c>
      <c r="DQ202" s="33">
        <f>all!DQ182</f>
        <v>8.4017282302138621E-5</v>
      </c>
      <c r="DR202" s="33">
        <f>all!DR182</f>
        <v>3.0883680399787017E-5</v>
      </c>
      <c r="DS202" s="33">
        <f>all!DS182</f>
        <v>1.6816154300024761E-3</v>
      </c>
      <c r="DT202" s="33">
        <f>all!DT182</f>
        <v>2.9289080620461736E-5</v>
      </c>
      <c r="DU202" s="33"/>
      <c r="DV202" s="33">
        <f>all!DV182</f>
        <v>0.60087301799100235</v>
      </c>
      <c r="DW202" s="33">
        <f>all!DW182</f>
        <v>1.5776114870277167</v>
      </c>
      <c r="DX202" s="33">
        <f>all!DX182</f>
        <v>9.6146269341094229E-3</v>
      </c>
      <c r="DY202" s="33">
        <f>all!DY182</f>
        <v>3.78535094100883E-4</v>
      </c>
      <c r="DZ202" s="33">
        <f>all!DZ182</f>
        <v>1.3332236896313716</v>
      </c>
      <c r="EA202" s="33">
        <f>all!EA182</f>
        <v>96.196319120694511</v>
      </c>
      <c r="EB202" s="33">
        <f>all!EB182</f>
        <v>1.1354076631626391E-3</v>
      </c>
      <c r="EC202" s="33">
        <f>all!EC182</f>
        <v>6.4580140235180749E-5</v>
      </c>
      <c r="ED202" s="33">
        <f>all!ED182</f>
        <v>3.0372945354582874E-5</v>
      </c>
      <c r="EE202" s="33">
        <f>all!EE182</f>
        <v>1.1959042341186798E-4</v>
      </c>
      <c r="EF202" s="33">
        <f>all!EF182</f>
        <v>8.3015405946139452E-4</v>
      </c>
      <c r="EG202" s="33">
        <f>all!EG182</f>
        <v>0.26961186239983398</v>
      </c>
      <c r="EH202" s="33">
        <f>all!EH182</f>
        <v>6.0841249250021219E-5</v>
      </c>
      <c r="EI202" s="33">
        <f>all!EI182</f>
        <v>6.7931632066673263E-5</v>
      </c>
      <c r="EJ202" s="33">
        <f>all!EJ182</f>
        <v>1.9505999906004754E-6</v>
      </c>
      <c r="EK202" s="33">
        <f>all!EK182</f>
        <v>9.121473701266502E-6</v>
      </c>
      <c r="EL202" s="33">
        <f>all!EL182</f>
        <v>8.1735221857833419E-7</v>
      </c>
      <c r="EM202" s="33">
        <f>all!EM182</f>
        <v>3.0044824113511689E-7</v>
      </c>
      <c r="EN202" s="33">
        <f>all!EN182</f>
        <v>1.6359397315010472E-5</v>
      </c>
      <c r="EO202" s="33">
        <f>all!EO182</f>
        <v>2.8493536531167618E-7</v>
      </c>
      <c r="EP202" s="33"/>
      <c r="EQ202" s="33">
        <f>all!EQ182</f>
        <v>3.1552229740554334</v>
      </c>
    </row>
    <row r="203" spans="1:147" s="3" customFormat="1">
      <c r="A203" s="33" t="str">
        <f>all!A183</f>
        <v>LM-27B-54</v>
      </c>
      <c r="B203" s="33" t="str">
        <f>all!B183</f>
        <v>Fakos</v>
      </c>
      <c r="C203" s="33" t="str">
        <f>all!C183</f>
        <v>epithermal</v>
      </c>
      <c r="D203" s="33" t="str">
        <f>all!D183</f>
        <v>epithermal IS</v>
      </c>
      <c r="E203" s="33" t="str">
        <f>all!E183</f>
        <v>spahlerite</v>
      </c>
      <c r="F203" s="33" t="str">
        <f>all!F183</f>
        <v xml:space="preserve">anhedral </v>
      </c>
      <c r="G203" s="33">
        <f>all!G183</f>
        <v>3190.9821221787402</v>
      </c>
      <c r="H203" s="33">
        <f>all!H183</f>
        <v>4642.4589552358302</v>
      </c>
      <c r="I203" s="33">
        <f>all!I183</f>
        <v>90.117125818850795</v>
      </c>
      <c r="J203" s="33">
        <f>all!J183</f>
        <v>1.4157191379894001</v>
      </c>
      <c r="K203" s="33">
        <f>all!K183</f>
        <v>2542.8233400387098</v>
      </c>
      <c r="L203" s="33">
        <f>all!L183</f>
        <v>662794.35693267302</v>
      </c>
      <c r="M203" s="33">
        <f>all!M183</f>
        <v>0.98510060329896598</v>
      </c>
      <c r="N203" s="33">
        <f>all!N183</f>
        <v>0.37439459390985602</v>
      </c>
      <c r="O203" s="33">
        <f>all!O183</f>
        <v>0.45263706489193201</v>
      </c>
      <c r="P203" s="33">
        <f>all!P183</f>
        <v>3.0083538973567099</v>
      </c>
      <c r="Q203" s="33">
        <f>all!Q183</f>
        <v>1.9096658369847701</v>
      </c>
      <c r="R203" s="33">
        <f>all!R183</f>
        <v>2969.2951853376799</v>
      </c>
      <c r="S203" s="33">
        <f>all!S183</f>
        <v>4.3734002260376572</v>
      </c>
      <c r="T203" s="33">
        <f>all!T183</f>
        <v>4.3565777975390603</v>
      </c>
      <c r="U203" s="33">
        <f>all!U183</f>
        <v>0.16255202981764699</v>
      </c>
      <c r="V203" s="33">
        <f>all!V183</f>
        <v>6.2646154569967106E-5</v>
      </c>
      <c r="W203" s="33">
        <f>all!W183</f>
        <v>1.29134261766793E-2</v>
      </c>
      <c r="X203" s="33">
        <f>all!X183</f>
        <v>5.4159894962121403E-3</v>
      </c>
      <c r="Y203" s="33">
        <f>all!Y183</f>
        <v>1.3805255879824301</v>
      </c>
      <c r="Z203" s="33">
        <f>all!Z183</f>
        <v>4.7750774348177998E-3</v>
      </c>
      <c r="AA203" s="33">
        <f>all!AA183</f>
        <v>63.654663838785744</v>
      </c>
      <c r="AB203" s="33">
        <f>all!AB183</f>
        <v>2.1791366444379134</v>
      </c>
      <c r="AC203" s="33">
        <f>all!AC183</f>
        <v>3.4588836863185851E-3</v>
      </c>
      <c r="AD203" s="33">
        <f>all!AD183</f>
        <v>199.09356261040276</v>
      </c>
      <c r="AE203" s="33">
        <f>all!AE183</f>
        <v>3.9231359008182832E-3</v>
      </c>
      <c r="AF203" s="33">
        <f>all!AF183</f>
        <v>0.11774648092920086</v>
      </c>
      <c r="AG203" s="33">
        <f>all!AG183</f>
        <v>2.1190931464275621E-2</v>
      </c>
      <c r="AH203" s="33">
        <f>all!AH183</f>
        <v>1.3832889832745892</v>
      </c>
      <c r="AI203" s="33">
        <f>all!AI183</f>
        <v>5.2987458171007758E-5</v>
      </c>
      <c r="AJ203" s="33">
        <f>all!AJ183</f>
        <v>3.3382710223181788E-2</v>
      </c>
      <c r="AK203" s="33">
        <f>all!AK183</f>
        <v>6.0099447768663946E-5</v>
      </c>
      <c r="AL203" s="33">
        <f>all!AL183</f>
        <v>1.8037862208832695E-3</v>
      </c>
      <c r="AM203" s="33">
        <f>all!AM183</f>
        <v>2.1190931464275621E-2</v>
      </c>
      <c r="AN203" s="33"/>
      <c r="AO203" s="33"/>
      <c r="AP203" s="33">
        <f>all!AP183</f>
        <v>0.20455568336288499</v>
      </c>
      <c r="AQ203" s="33">
        <f>all!AQ183</f>
        <v>6.4649166034886498</v>
      </c>
      <c r="AR203" s="33">
        <f>all!AR183</f>
        <v>2.8826886510223301E-2</v>
      </c>
      <c r="AS203" s="33">
        <f>all!AS183</f>
        <v>0.16741547204721499</v>
      </c>
      <c r="AT203" s="33">
        <f>all!AT183</f>
        <v>0.13641383931951001</v>
      </c>
      <c r="AU203" s="33">
        <f>all!AU183</f>
        <v>4.8986537592638602</v>
      </c>
      <c r="AV203" s="33">
        <f>all!AV183</f>
        <v>2.4532521041094699E-2</v>
      </c>
      <c r="AW203" s="33">
        <f>all!AW183</f>
        <v>0.25072005752459797</v>
      </c>
      <c r="AX203" s="33">
        <f>all!AX183</f>
        <v>0.45263706489193201</v>
      </c>
      <c r="AY203" s="33">
        <f>all!AY183</f>
        <v>0.63364619864691096</v>
      </c>
      <c r="AZ203" s="33">
        <f>all!AZ183</f>
        <v>1.53160592545891E-2</v>
      </c>
      <c r="BA203" s="33">
        <f>all!BA183</f>
        <v>0.38573981301683702</v>
      </c>
      <c r="BB203" s="33">
        <f>all!BB183</f>
        <v>8.6286474715975506E-3</v>
      </c>
      <c r="BC203" s="33">
        <f>all!BC183</f>
        <v>8.6011940017962293E-2</v>
      </c>
      <c r="BD203" s="33">
        <f>all!BD183</f>
        <v>2.0059555015252199E-2</v>
      </c>
      <c r="BE203" s="33">
        <f>all!BE183</f>
        <v>6.2646154569967106E-5</v>
      </c>
      <c r="BF203" s="33">
        <f>all!BF183</f>
        <v>1.29134261766793E-2</v>
      </c>
      <c r="BG203" s="33">
        <f>all!BG183</f>
        <v>5.4159894962121403E-3</v>
      </c>
      <c r="BH203" s="33">
        <f>all!BH183</f>
        <v>1.9521764246980398E-2</v>
      </c>
      <c r="BI203" s="33">
        <f>all!BI183</f>
        <v>4.7750774348177998E-3</v>
      </c>
      <c r="BJ203" s="33"/>
      <c r="BK203" s="33">
        <f>all!BK183</f>
        <v>116.529134915431</v>
      </c>
      <c r="BL203" s="33">
        <f>all!BL183</f>
        <v>440.17530604946398</v>
      </c>
      <c r="BM203" s="33">
        <f>all!BM183</f>
        <v>2.5637343790812301</v>
      </c>
      <c r="BN203" s="33">
        <f>all!BN183</f>
        <v>0.127786596944542</v>
      </c>
      <c r="BO203" s="33">
        <f>all!BO183</f>
        <v>583.13050451892695</v>
      </c>
      <c r="BP203" s="33">
        <f>all!BP183</f>
        <v>3717.5459304678502</v>
      </c>
      <c r="BQ203" s="33">
        <f>all!BQ183</f>
        <v>0.18681961515930701</v>
      </c>
      <c r="BR203" s="33">
        <f>all!BR183</f>
        <v>0.24936668634263001</v>
      </c>
      <c r="BS203" s="33">
        <f>all!BS183</f>
        <v>0.385484521805598</v>
      </c>
      <c r="BT203" s="33">
        <f>all!BT183</f>
        <v>0.46250535260013098</v>
      </c>
      <c r="BU203" s="33">
        <f>all!BU183</f>
        <v>0.35261293105574498</v>
      </c>
      <c r="BV203" s="33">
        <f>all!BV183</f>
        <v>44.525112821965998</v>
      </c>
      <c r="BW203" s="33">
        <f>all!BW183</f>
        <v>0.12197315991603901</v>
      </c>
      <c r="BX203" s="33">
        <f>all!BX183</f>
        <v>2.0876253188580902</v>
      </c>
      <c r="BY203" s="33">
        <f>all!BY183</f>
        <v>6.1944252526192303E-2</v>
      </c>
      <c r="BZ203" s="33">
        <f>all!BZ183</f>
        <v>1.75476726051405E-3</v>
      </c>
      <c r="CA203" s="33">
        <f>all!CA183</f>
        <v>1.85324889547984E-2</v>
      </c>
      <c r="CB203" s="33">
        <f>all!CB183</f>
        <v>4.0428342363795899E-3</v>
      </c>
      <c r="CC203" s="33">
        <f>all!CC183</f>
        <v>0.23055080509248899</v>
      </c>
      <c r="CD203" s="33">
        <f>all!CD183</f>
        <v>7.91974970097282E-3</v>
      </c>
      <c r="CE203" s="33"/>
      <c r="CF203" s="33">
        <f>all!CF183</f>
        <v>3190.9821221787402</v>
      </c>
      <c r="CG203" s="33">
        <f>all!CG183</f>
        <v>4642.4589552358302</v>
      </c>
      <c r="CH203" s="33">
        <f>all!CH183</f>
        <v>90.117125818850795</v>
      </c>
      <c r="CI203" s="33">
        <f>all!CI183</f>
        <v>1.4157191379894001</v>
      </c>
      <c r="CJ203" s="33">
        <f>all!CJ183</f>
        <v>2542.8233400387098</v>
      </c>
      <c r="CK203" s="33">
        <f>all!CK183</f>
        <v>662794.35693267302</v>
      </c>
      <c r="CL203" s="33">
        <f>all!CL183</f>
        <v>0.98510060329896598</v>
      </c>
      <c r="CM203" s="33">
        <f>all!CM183</f>
        <v>0.37439459390985602</v>
      </c>
      <c r="CN203" s="33">
        <f>all!CN183</f>
        <v>0.45263706489193201</v>
      </c>
      <c r="CO203" s="33">
        <f>all!CO183</f>
        <v>3.0083538973567099</v>
      </c>
      <c r="CP203" s="33">
        <f>all!CP183</f>
        <v>1.9096658369847701</v>
      </c>
      <c r="CQ203" s="33">
        <f>all!CQ183</f>
        <v>2969.2951853376799</v>
      </c>
      <c r="CR203" s="33">
        <f>all!CR183</f>
        <v>4.3734002260376572</v>
      </c>
      <c r="CS203" s="33">
        <f>all!CS183</f>
        <v>4.3565777975390603</v>
      </c>
      <c r="CT203" s="33">
        <f>all!CT183</f>
        <v>0.16255202981764699</v>
      </c>
      <c r="CU203" s="33">
        <f>all!CU183</f>
        <v>6.2646154569967106E-5</v>
      </c>
      <c r="CV203" s="33">
        <f>all!CV183</f>
        <v>1.29134261766793E-2</v>
      </c>
      <c r="CW203" s="33">
        <f>all!CW183</f>
        <v>5.4159894962121403E-3</v>
      </c>
      <c r="CX203" s="33">
        <f>all!CX183</f>
        <v>1.3805255879824301</v>
      </c>
      <c r="CY203" s="33">
        <f>all!CY183</f>
        <v>4.7750774348177998E-3</v>
      </c>
      <c r="CZ203" s="33"/>
      <c r="DA203" s="33">
        <f>all!DA183</f>
        <v>58.083280718227549</v>
      </c>
      <c r="DB203" s="33">
        <f>all!DB183</f>
        <v>83.13114791361501</v>
      </c>
      <c r="DC203" s="33">
        <f>all!DC183</f>
        <v>1.5291402099131015</v>
      </c>
      <c r="DD203" s="33">
        <f>all!DD183</f>
        <v>2.4120584903743865E-2</v>
      </c>
      <c r="DE203" s="33">
        <f>all!DE183</f>
        <v>40.015474460055863</v>
      </c>
      <c r="DF203" s="33">
        <f>all!DF183</f>
        <v>10136.020139664673</v>
      </c>
      <c r="DG203" s="33">
        <f>all!DG183</f>
        <v>1.4128775343845875E-2</v>
      </c>
      <c r="DH203" s="33">
        <f>all!DH183</f>
        <v>5.1562401034272965E-3</v>
      </c>
      <c r="DI203" s="33">
        <f>all!DI183</f>
        <v>6.0414762217028467E-3</v>
      </c>
      <c r="DJ203" s="33">
        <f>all!DJ183</f>
        <v>3.8099720077972521E-2</v>
      </c>
      <c r="DK203" s="33">
        <f>all!DK183</f>
        <v>1.7703696149419107E-2</v>
      </c>
      <c r="DL203" s="33">
        <f>all!DL183</f>
        <v>26.414631889563118</v>
      </c>
      <c r="DM203" s="33">
        <f>all!DM183</f>
        <v>3.8089848508401622E-2</v>
      </c>
      <c r="DN203" s="33">
        <f>all!DN183</f>
        <v>3.6699332807169242E-2</v>
      </c>
      <c r="DO203" s="33">
        <f>all!DO183</f>
        <v>1.3350199557953925E-3</v>
      </c>
      <c r="DP203" s="33">
        <f>all!DP183</f>
        <v>4.909573242160432E-7</v>
      </c>
      <c r="DQ203" s="33">
        <f>all!DQ183</f>
        <v>6.5561518829868829E-5</v>
      </c>
      <c r="DR203" s="33">
        <f>all!DR183</f>
        <v>2.6499178241138786E-5</v>
      </c>
      <c r="DS203" s="33">
        <f>all!DS183</f>
        <v>6.6627682817684856E-3</v>
      </c>
      <c r="DT203" s="33">
        <f>all!DT183</f>
        <v>2.2849405455276711E-5</v>
      </c>
      <c r="DU203" s="33"/>
      <c r="DV203" s="33">
        <f>all!DV183</f>
        <v>0.56138567934122863</v>
      </c>
      <c r="DW203" s="33">
        <f>all!DW183</f>
        <v>0.80347796076290656</v>
      </c>
      <c r="DX203" s="33">
        <f>all!DX183</f>
        <v>1.4779423698783304E-2</v>
      </c>
      <c r="DY203" s="33">
        <f>all!DY183</f>
        <v>2.3312992611394706E-4</v>
      </c>
      <c r="DZ203" s="33">
        <f>all!DZ183</f>
        <v>0.3867569812886002</v>
      </c>
      <c r="EA203" s="33">
        <f>all!EA183</f>
        <v>97.966514314614784</v>
      </c>
      <c r="EB203" s="33">
        <f>all!EB183</f>
        <v>1.3655723379577309E-4</v>
      </c>
      <c r="EC203" s="33">
        <f>all!EC183</f>
        <v>4.9836016793738575E-5</v>
      </c>
      <c r="ED203" s="33">
        <f>all!ED183</f>
        <v>5.8391988038654111E-5</v>
      </c>
      <c r="EE203" s="33">
        <f>all!EE183</f>
        <v>3.682408599204887E-4</v>
      </c>
      <c r="EF203" s="33">
        <f>all!EF183</f>
        <v>1.7110950632947687E-4</v>
      </c>
      <c r="EG203" s="33">
        <f>all!EG183</f>
        <v>0.25530231564928352</v>
      </c>
      <c r="EH203" s="33">
        <f>all!EH183</f>
        <v>3.6814544936996198E-4</v>
      </c>
      <c r="EI203" s="33">
        <f>all!EI183</f>
        <v>3.5470585725466995E-4</v>
      </c>
      <c r="EJ203" s="33">
        <f>all!EJ183</f>
        <v>1.2903215444287043E-5</v>
      </c>
      <c r="EK203" s="33">
        <f>all!EK183</f>
        <v>4.7451935836689402E-9</v>
      </c>
      <c r="EL203" s="33">
        <f>all!EL183</f>
        <v>6.3366423748509983E-7</v>
      </c>
      <c r="EM203" s="33">
        <f>all!EM183</f>
        <v>2.5611947181588128E-7</v>
      </c>
      <c r="EN203" s="33">
        <f>all!EN183</f>
        <v>6.4396891014112344E-5</v>
      </c>
      <c r="EO203" s="33">
        <f>all!EO183</f>
        <v>2.2084374101183048E-7</v>
      </c>
      <c r="EP203" s="33"/>
      <c r="EQ203" s="33">
        <f>all!EQ183</f>
        <v>1.6069559215258131</v>
      </c>
    </row>
    <row r="204" spans="1:147" s="3" customFormat="1">
      <c r="A204" s="33" t="str">
        <f>all!A184</f>
        <v>LM-27B-86</v>
      </c>
      <c r="B204" s="33" t="str">
        <f>all!B184</f>
        <v>Fakos</v>
      </c>
      <c r="C204" s="33" t="str">
        <f>all!C184</f>
        <v>epithermal</v>
      </c>
      <c r="D204" s="33" t="str">
        <f>all!D184</f>
        <v>epithermal IS</v>
      </c>
      <c r="E204" s="33" t="str">
        <f>all!E184</f>
        <v>spahlerite</v>
      </c>
      <c r="F204" s="33" t="str">
        <f>all!F184</f>
        <v xml:space="preserve">anhedral </v>
      </c>
      <c r="G204" s="33">
        <f>all!G184</f>
        <v>2941.2567049199201</v>
      </c>
      <c r="H204" s="33">
        <f>all!H184</f>
        <v>4715.83987663691</v>
      </c>
      <c r="I204" s="33">
        <f>all!I184</f>
        <v>88.714168348989404</v>
      </c>
      <c r="J204" s="33">
        <f>all!J184</f>
        <v>1.2493860900342699</v>
      </c>
      <c r="K204" s="33">
        <f>all!K184</f>
        <v>1897.3113799815101</v>
      </c>
      <c r="L204" s="33">
        <f>all!L184</f>
        <v>664220.03080638999</v>
      </c>
      <c r="M204" s="33">
        <f>all!M184</f>
        <v>1.4841059528543299</v>
      </c>
      <c r="N204" s="33">
        <f>all!N184</f>
        <v>0.380691013821504</v>
      </c>
      <c r="O204" s="33">
        <f>all!O184</f>
        <v>0.34768922794028201</v>
      </c>
      <c r="P204" s="33">
        <f>all!P184</f>
        <v>5.29657165188096</v>
      </c>
      <c r="Q204" s="33">
        <f>all!Q184</f>
        <v>1.46898020352961</v>
      </c>
      <c r="R204" s="33">
        <f>all!R184</f>
        <v>2971.89086379121</v>
      </c>
      <c r="S204" s="33">
        <f>all!S184</f>
        <v>13.849656618685659</v>
      </c>
      <c r="T204" s="33">
        <f>all!T184</f>
        <v>4.4047128656008399</v>
      </c>
      <c r="U204" s="33">
        <f>all!U184</f>
        <v>0.13880580510274901</v>
      </c>
      <c r="V204" s="33">
        <f>all!V184</f>
        <v>9.1201938180233699E-2</v>
      </c>
      <c r="W204" s="33">
        <f>all!W184</f>
        <v>1.31181131036499E-2</v>
      </c>
      <c r="X204" s="33">
        <f>all!X184</f>
        <v>6.3300577286407997E-3</v>
      </c>
      <c r="Y204" s="33">
        <f>all!Y184</f>
        <v>1.56875720019486</v>
      </c>
      <c r="Z204" s="33">
        <f>all!Z184</f>
        <v>1.1241213162546001E-2</v>
      </c>
      <c r="AA204" s="33">
        <f>all!AA184</f>
        <v>71.006207814076134</v>
      </c>
      <c r="AB204" s="33">
        <f>all!AB184</f>
        <v>3.3762851582278359</v>
      </c>
      <c r="AC204" s="33">
        <f>all!AC184</f>
        <v>7.1656806809554064E-3</v>
      </c>
      <c r="AD204" s="33">
        <f>all!AD184</f>
        <v>255.15362921806329</v>
      </c>
      <c r="AE204" s="33">
        <f>all!AE184</f>
        <v>4.0350780400271787E-3</v>
      </c>
      <c r="AF204" s="33">
        <f>all!AF184</f>
        <v>8.8481382004498552E-2</v>
      </c>
      <c r="AG204" s="33">
        <f>all!AG184</f>
        <v>1.6558574925155618E-2</v>
      </c>
      <c r="AH204" s="33">
        <f>all!AH184</f>
        <v>0.93639742552075211</v>
      </c>
      <c r="AI204" s="33">
        <f>all!AI184</f>
        <v>1.2671271536159371E-4</v>
      </c>
      <c r="AJ204" s="33">
        <f>all!AJ184</f>
        <v>5.970378520649567E-2</v>
      </c>
      <c r="AK204" s="33">
        <f>all!AK184</f>
        <v>7.1353402127822678E-5</v>
      </c>
      <c r="AL204" s="33">
        <f>all!AL184</f>
        <v>1.5646407748163287E-3</v>
      </c>
      <c r="AM204" s="33">
        <f>all!AM184</f>
        <v>1.6558574925155618E-2</v>
      </c>
      <c r="AN204" s="33"/>
      <c r="AO204" s="33"/>
      <c r="AP204" s="33">
        <f>all!AP184</f>
        <v>0.15915428487404801</v>
      </c>
      <c r="AQ204" s="33">
        <f>all!AQ184</f>
        <v>5.4999671392553502</v>
      </c>
      <c r="AR204" s="33">
        <f>all!AR184</f>
        <v>1.9838706299123699E-2</v>
      </c>
      <c r="AS204" s="33">
        <f>all!AS184</f>
        <v>0.134370356586341</v>
      </c>
      <c r="AT204" s="33">
        <f>all!AT184</f>
        <v>0.16660457050666799</v>
      </c>
      <c r="AU204" s="33">
        <f>all!AU184</f>
        <v>4.7888045006577</v>
      </c>
      <c r="AV204" s="33">
        <f>all!AV184</f>
        <v>2.13800324622446E-2</v>
      </c>
      <c r="AW204" s="33">
        <f>all!AW184</f>
        <v>0.380691013821504</v>
      </c>
      <c r="AX204" s="33">
        <f>all!AX184</f>
        <v>0.34768922794028201</v>
      </c>
      <c r="AY204" s="33">
        <f>all!AY184</f>
        <v>1.3318470979355801</v>
      </c>
      <c r="AZ204" s="33">
        <f>all!AZ184</f>
        <v>1.1367781642984401E-2</v>
      </c>
      <c r="BA204" s="33">
        <f>all!BA184</f>
        <v>0.32871060023286203</v>
      </c>
      <c r="BB204" s="33">
        <f>all!BB184</f>
        <v>1.71510980832836E-5</v>
      </c>
      <c r="BC204" s="33">
        <f>all!BC184</f>
        <v>8.2862205158832303E-2</v>
      </c>
      <c r="BD204" s="33">
        <f>all!BD184</f>
        <v>1.7729677103077299E-2</v>
      </c>
      <c r="BE204" s="33">
        <f>all!BE184</f>
        <v>9.1201938180233699E-2</v>
      </c>
      <c r="BF204" s="33">
        <f>all!BF184</f>
        <v>1.31181131036499E-2</v>
      </c>
      <c r="BG204" s="33">
        <f>all!BG184</f>
        <v>6.3300577286407997E-3</v>
      </c>
      <c r="BH204" s="33">
        <f>all!BH184</f>
        <v>1.7967704252184101E-2</v>
      </c>
      <c r="BI204" s="33">
        <f>all!BI184</f>
        <v>1.1241213162546001E-2</v>
      </c>
      <c r="BJ204" s="33"/>
      <c r="BK204" s="33">
        <f>all!BK184</f>
        <v>104.082131330876</v>
      </c>
      <c r="BL204" s="33">
        <f>all!BL184</f>
        <v>403.98861698987298</v>
      </c>
      <c r="BM204" s="33">
        <f>all!BM184</f>
        <v>2.3708160374012102</v>
      </c>
      <c r="BN204" s="33">
        <f>all!BN184</f>
        <v>0.17562197326176099</v>
      </c>
      <c r="BO204" s="33">
        <f>all!BO184</f>
        <v>444.91037543838797</v>
      </c>
      <c r="BP204" s="33">
        <f>all!BP184</f>
        <v>11646.550613667299</v>
      </c>
      <c r="BQ204" s="33">
        <f>all!BQ184</f>
        <v>0.35105607008357698</v>
      </c>
      <c r="BR204" s="33">
        <f>all!BR184</f>
        <v>0.23343127764494101</v>
      </c>
      <c r="BS204" s="33">
        <f>all!BS184</f>
        <v>0.19342853540642599</v>
      </c>
      <c r="BT204" s="33">
        <f>all!BT184</f>
        <v>1.3641424874349</v>
      </c>
      <c r="BU204" s="33">
        <f>all!BU184</f>
        <v>0.230965137561256</v>
      </c>
      <c r="BV204" s="33">
        <f>all!BV184</f>
        <v>40.433250277590403</v>
      </c>
      <c r="BW204" s="33">
        <f>all!BW184</f>
        <v>3.9942837771327899</v>
      </c>
      <c r="BX204" s="33">
        <f>all!BX184</f>
        <v>0.89155036618012495</v>
      </c>
      <c r="BY204" s="33">
        <f>all!BY184</f>
        <v>3.7795292314454797E-2</v>
      </c>
      <c r="BZ204" s="33">
        <f>all!BZ184</f>
        <v>7.4870246814431704E-2</v>
      </c>
      <c r="CA204" s="33">
        <f>all!CA184</f>
        <v>8.2702571452715305E-3</v>
      </c>
      <c r="CB204" s="33">
        <f>all!CB184</f>
        <v>3.6683745633671102E-3</v>
      </c>
      <c r="CC204" s="33">
        <f>all!CC184</f>
        <v>0.16725451584395701</v>
      </c>
      <c r="CD204" s="33">
        <f>all!CD184</f>
        <v>9.1634796113408499E-3</v>
      </c>
      <c r="CE204" s="33"/>
      <c r="CF204" s="33">
        <f>all!CF184</f>
        <v>2941.2567049199201</v>
      </c>
      <c r="CG204" s="33">
        <f>all!CG184</f>
        <v>4715.83987663691</v>
      </c>
      <c r="CH204" s="33">
        <f>all!CH184</f>
        <v>88.714168348989404</v>
      </c>
      <c r="CI204" s="33">
        <f>all!CI184</f>
        <v>1.2493860900342699</v>
      </c>
      <c r="CJ204" s="33">
        <f>all!CJ184</f>
        <v>1897.3113799815101</v>
      </c>
      <c r="CK204" s="33">
        <f>all!CK184</f>
        <v>664220.03080638999</v>
      </c>
      <c r="CL204" s="33">
        <f>all!CL184</f>
        <v>1.4841059528543299</v>
      </c>
      <c r="CM204" s="33">
        <f>all!CM184</f>
        <v>0.380691013821504</v>
      </c>
      <c r="CN204" s="33">
        <f>all!CN184</f>
        <v>0.34768922794028201</v>
      </c>
      <c r="CO204" s="33">
        <f>all!CO184</f>
        <v>5.29657165188096</v>
      </c>
      <c r="CP204" s="33">
        <f>all!CP184</f>
        <v>1.46898020352961</v>
      </c>
      <c r="CQ204" s="33">
        <f>all!CQ184</f>
        <v>2971.89086379121</v>
      </c>
      <c r="CR204" s="33">
        <f>all!CR184</f>
        <v>13.849656618685659</v>
      </c>
      <c r="CS204" s="33">
        <f>all!CS184</f>
        <v>4.4047128656008399</v>
      </c>
      <c r="CT204" s="33">
        <f>all!CT184</f>
        <v>0.13880580510274901</v>
      </c>
      <c r="CU204" s="33">
        <f>all!CU184</f>
        <v>9.1201938180233699E-2</v>
      </c>
      <c r="CV204" s="33">
        <f>all!CV184</f>
        <v>1.31181131036499E-2</v>
      </c>
      <c r="CW204" s="33">
        <f>all!CW184</f>
        <v>6.3300577286407997E-3</v>
      </c>
      <c r="CX204" s="33">
        <f>all!CX184</f>
        <v>1.56875720019486</v>
      </c>
      <c r="CY204" s="33">
        <f>all!CY184</f>
        <v>1.1241213162546001E-2</v>
      </c>
      <c r="CZ204" s="33"/>
      <c r="DA204" s="33">
        <f>all!DA184</f>
        <v>53.537698525113626</v>
      </c>
      <c r="DB204" s="33">
        <f>all!DB184</f>
        <v>84.445158503660309</v>
      </c>
      <c r="DC204" s="33">
        <f>all!DC184</f>
        <v>1.5053343166328894</v>
      </c>
      <c r="DD204" s="33">
        <f>all!DD184</f>
        <v>2.1286653866265541E-2</v>
      </c>
      <c r="DE204" s="33">
        <f>all!DE184</f>
        <v>29.857290466457528</v>
      </c>
      <c r="DF204" s="33">
        <f>all!DF184</f>
        <v>10157.822768105061</v>
      </c>
      <c r="DG204" s="33">
        <f>all!DG184</f>
        <v>2.1285744343392136E-2</v>
      </c>
      <c r="DH204" s="33">
        <f>all!DH184</f>
        <v>5.2429557061218013E-3</v>
      </c>
      <c r="DI204" s="33">
        <f>all!DI184</f>
        <v>4.6407074587339571E-3</v>
      </c>
      <c r="DJ204" s="33">
        <f>all!DJ184</f>
        <v>6.7079174922504564E-2</v>
      </c>
      <c r="DK204" s="33">
        <f>all!DK184</f>
        <v>1.3618287906256061E-2</v>
      </c>
      <c r="DL204" s="33">
        <f>all!DL184</f>
        <v>26.437722854446719</v>
      </c>
      <c r="DM204" s="33">
        <f>all!DM184</f>
        <v>0.12062269521055635</v>
      </c>
      <c r="DN204" s="33">
        <f>all!DN184</f>
        <v>3.7104817333003456E-2</v>
      </c>
      <c r="DO204" s="33">
        <f>all!DO184</f>
        <v>1.1399951141815785E-3</v>
      </c>
      <c r="DP204" s="33">
        <f>all!DP184</f>
        <v>7.147487318200133E-4</v>
      </c>
      <c r="DQ204" s="33">
        <f>all!DQ184</f>
        <v>6.660071521611106E-5</v>
      </c>
      <c r="DR204" s="33">
        <f>all!DR184</f>
        <v>3.0971501725634141E-5</v>
      </c>
      <c r="DS204" s="33">
        <f>all!DS184</f>
        <v>7.5712220086624517E-3</v>
      </c>
      <c r="DT204" s="33">
        <f>all!DT184</f>
        <v>5.3790758551333866E-5</v>
      </c>
      <c r="DU204" s="33"/>
      <c r="DV204" s="33">
        <f>all!DV184</f>
        <v>0.51702580424623834</v>
      </c>
      <c r="DW204" s="33">
        <f>all!DW184</f>
        <v>0.81550621698046522</v>
      </c>
      <c r="DX204" s="33">
        <f>all!DX184</f>
        <v>1.4537357920820887E-2</v>
      </c>
      <c r="DY204" s="33">
        <f>all!DY184</f>
        <v>2.0557008683805544E-4</v>
      </c>
      <c r="DZ204" s="33">
        <f>all!DZ184</f>
        <v>0.28833868547398461</v>
      </c>
      <c r="EA204" s="33">
        <f>all!EA184</f>
        <v>98.096418612516814</v>
      </c>
      <c r="EB204" s="33">
        <f>all!EB184</f>
        <v>2.0556130336756535E-4</v>
      </c>
      <c r="EC204" s="33">
        <f>all!EC184</f>
        <v>5.063242285832412E-5</v>
      </c>
      <c r="ED204" s="33">
        <f>all!ED184</f>
        <v>4.4816373737058187E-5</v>
      </c>
      <c r="EE204" s="33">
        <f>all!EE184</f>
        <v>6.4779894014707119E-4</v>
      </c>
      <c r="EF204" s="33">
        <f>all!EF184</f>
        <v>1.315149222166516E-4</v>
      </c>
      <c r="EG204" s="33">
        <f>all!EG184</f>
        <v>0.25531513863726474</v>
      </c>
      <c r="EH204" s="33">
        <f>all!EH184</f>
        <v>1.1648809664900404E-3</v>
      </c>
      <c r="EI204" s="33">
        <f>all!EI184</f>
        <v>3.5832971068053884E-4</v>
      </c>
      <c r="EJ204" s="33">
        <f>all!EJ184</f>
        <v>1.1009193652021335E-5</v>
      </c>
      <c r="EK204" s="33">
        <f>all!EK184</f>
        <v>6.9024920398824152E-6</v>
      </c>
      <c r="EL204" s="33">
        <f>all!EL184</f>
        <v>6.4317834528938452E-7</v>
      </c>
      <c r="EM204" s="33">
        <f>all!EM184</f>
        <v>2.9909887853879811E-7</v>
      </c>
      <c r="EN204" s="33">
        <f>all!EN184</f>
        <v>7.3117023256412311E-5</v>
      </c>
      <c r="EO204" s="33">
        <f>all!EO184</f>
        <v>5.1946966282035535E-7</v>
      </c>
      <c r="EP204" s="33"/>
      <c r="EQ204" s="33">
        <f>all!EQ184</f>
        <v>1.6310124339609304</v>
      </c>
    </row>
    <row r="205" spans="1:147" s="9" customFormat="1">
      <c r="A205" s="33" t="str">
        <f>all!A185</f>
        <v>LM-27B-88</v>
      </c>
      <c r="B205" s="33" t="str">
        <f>all!B185</f>
        <v>Fakos</v>
      </c>
      <c r="C205" s="33" t="str">
        <f>all!C185</f>
        <v>epithermal</v>
      </c>
      <c r="D205" s="33" t="str">
        <f>all!D185</f>
        <v>epithermal IS</v>
      </c>
      <c r="E205" s="33" t="str">
        <f>all!E185</f>
        <v>spahlerite</v>
      </c>
      <c r="F205" s="33" t="str">
        <f>all!F185</f>
        <v xml:space="preserve">anhedral </v>
      </c>
      <c r="G205" s="33">
        <f>all!G185</f>
        <v>2588.07294532783</v>
      </c>
      <c r="H205" s="33">
        <f>all!H185</f>
        <v>4615.13559955648</v>
      </c>
      <c r="I205" s="33">
        <f>all!I185</f>
        <v>72.784655591250498</v>
      </c>
      <c r="J205" s="33">
        <f>all!J185</f>
        <v>2.3154350807777599</v>
      </c>
      <c r="K205" s="33">
        <f>all!K185</f>
        <v>1600.7236184041401</v>
      </c>
      <c r="L205" s="33">
        <f>all!L185</f>
        <v>661439.42849703506</v>
      </c>
      <c r="M205" s="33">
        <f>all!M185</f>
        <v>0.52533363031221203</v>
      </c>
      <c r="N205" s="33">
        <f>all!N185</f>
        <v>0.30759926170850799</v>
      </c>
      <c r="O205" s="33">
        <f>all!O185</f>
        <v>0.29142078120478199</v>
      </c>
      <c r="P205" s="33">
        <f>all!P185</f>
        <v>2.9932622693755802</v>
      </c>
      <c r="Q205" s="33">
        <f>all!Q185</f>
        <v>2.1297103052847599</v>
      </c>
      <c r="R205" s="33">
        <f>all!R185</f>
        <v>3017.9076268017302</v>
      </c>
      <c r="S205" s="33">
        <f>all!S185</f>
        <v>5.5057429375205906</v>
      </c>
      <c r="T205" s="33">
        <f>all!T185</f>
        <v>0.953326937158402</v>
      </c>
      <c r="U205" s="33">
        <f>all!U185</f>
        <v>4.76202485665118E-2</v>
      </c>
      <c r="V205" s="33">
        <f>all!V185</f>
        <v>0.236717814879215</v>
      </c>
      <c r="W205" s="33">
        <f>all!W185</f>
        <v>1.5712692783167798E-2</v>
      </c>
      <c r="X205" s="33">
        <f>all!X185</f>
        <v>5.6200122824195302E-3</v>
      </c>
      <c r="Y205" s="33">
        <f>all!Y185</f>
        <v>0.52354083940125895</v>
      </c>
      <c r="Z205" s="33">
        <f>all!Z185</f>
        <v>6.65896738277846E-3</v>
      </c>
      <c r="AA205" s="33">
        <f>all!AA185</f>
        <v>31.434548174333596</v>
      </c>
      <c r="AB205" s="33">
        <f>all!AB185</f>
        <v>5.7173424575603073</v>
      </c>
      <c r="AC205" s="33">
        <f>all!AC185</f>
        <v>1.2719098266324183E-2</v>
      </c>
      <c r="AD205" s="33">
        <f>all!AD185</f>
        <v>249.7579455052815</v>
      </c>
      <c r="AE205" s="33">
        <f>all!AE185</f>
        <v>1.0734620605427436E-2</v>
      </c>
      <c r="AF205" s="33">
        <f>all!AF185</f>
        <v>9.0958039913318148E-2</v>
      </c>
      <c r="AG205" s="33">
        <f>all!AG185</f>
        <v>2.9260429797798949E-2</v>
      </c>
      <c r="AH205" s="33">
        <f>all!AH185</f>
        <v>4.0678971820429082</v>
      </c>
      <c r="AI205" s="33">
        <f>all!AI185</f>
        <v>9.1488615679854093E-5</v>
      </c>
      <c r="AJ205" s="33">
        <f>all!AJ185</f>
        <v>4.1124908060091205E-2</v>
      </c>
      <c r="AK205" s="33">
        <f>all!AK185</f>
        <v>7.7214245733067896E-5</v>
      </c>
      <c r="AL205" s="33">
        <f>all!AL185</f>
        <v>6.5426219550919007E-4</v>
      </c>
      <c r="AM205" s="33">
        <f>all!AM185</f>
        <v>2.9260429797798949E-2</v>
      </c>
      <c r="AN205" s="33"/>
      <c r="AO205" s="33"/>
      <c r="AP205" s="33">
        <f>all!AP185</f>
        <v>0.21021455747066201</v>
      </c>
      <c r="AQ205" s="33">
        <f>all!AQ185</f>
        <v>6.5171369176415102</v>
      </c>
      <c r="AR205" s="33">
        <f>all!AR185</f>
        <v>3.55689635586958E-2</v>
      </c>
      <c r="AS205" s="33">
        <f>all!AS185</f>
        <v>0.24395196681630699</v>
      </c>
      <c r="AT205" s="33">
        <f>all!AT185</f>
        <v>0.145961870556477</v>
      </c>
      <c r="AU205" s="33">
        <f>all!AU185</f>
        <v>5.5686777262717904</v>
      </c>
      <c r="AV205" s="33">
        <f>all!AV185</f>
        <v>2.3318991961902999E-2</v>
      </c>
      <c r="AW205" s="33">
        <f>all!AW185</f>
        <v>0.30759926170850799</v>
      </c>
      <c r="AX205" s="33">
        <f>all!AX185</f>
        <v>0.29142078120478199</v>
      </c>
      <c r="AY205" s="33">
        <f>all!AY185</f>
        <v>0.90508678118208596</v>
      </c>
      <c r="AZ205" s="33">
        <f>all!AZ185</f>
        <v>1.0210808165298801E-2</v>
      </c>
      <c r="BA205" s="33">
        <f>all!BA185</f>
        <v>0.68625132630313801</v>
      </c>
      <c r="BB205" s="33">
        <f>all!BB185</f>
        <v>7.3783320415661598E-3</v>
      </c>
      <c r="BC205" s="33">
        <f>all!BC185</f>
        <v>9.2100286891004995E-2</v>
      </c>
      <c r="BD205" s="33">
        <f>all!BD185</f>
        <v>1.2452769815821E-2</v>
      </c>
      <c r="BE205" s="33">
        <f>all!BE185</f>
        <v>0.236717814879215</v>
      </c>
      <c r="BF205" s="33">
        <f>all!BF185</f>
        <v>1.5712692783167798E-2</v>
      </c>
      <c r="BG205" s="33">
        <f>all!BG185</f>
        <v>5.6200122824195302E-3</v>
      </c>
      <c r="BH205" s="33">
        <f>all!BH185</f>
        <v>2.5502759129116599E-2</v>
      </c>
      <c r="BI205" s="33">
        <f>all!BI185</f>
        <v>6.65896738277846E-3</v>
      </c>
      <c r="BJ205" s="33"/>
      <c r="BK205" s="33">
        <f>all!BK185</f>
        <v>133.35994686913901</v>
      </c>
      <c r="BL205" s="33">
        <f>all!BL185</f>
        <v>655.65088330127003</v>
      </c>
      <c r="BM205" s="33">
        <f>all!BM185</f>
        <v>3.31048949826266</v>
      </c>
      <c r="BN205" s="33">
        <f>all!BN185</f>
        <v>0.42674412338175599</v>
      </c>
      <c r="BO205" s="33">
        <f>all!BO185</f>
        <v>827.10983529013504</v>
      </c>
      <c r="BP205" s="33">
        <f>all!BP185</f>
        <v>9383.4861883008198</v>
      </c>
      <c r="BQ205" s="33">
        <f>all!BQ185</f>
        <v>4.22031617959229E-2</v>
      </c>
      <c r="BR205" s="33">
        <f>all!BR185</f>
        <v>0.10641877150351001</v>
      </c>
      <c r="BS205" s="33">
        <f>all!BS185</f>
        <v>0.354569848087462</v>
      </c>
      <c r="BT205" s="33">
        <f>all!BT185</f>
        <v>0.93081976351526097</v>
      </c>
      <c r="BU205" s="33">
        <f>all!BU185</f>
        <v>0.69906679031749097</v>
      </c>
      <c r="BV205" s="33">
        <f>all!BV185</f>
        <v>68.890142739288805</v>
      </c>
      <c r="BW205" s="33">
        <f>all!BW185</f>
        <v>0.20692607741114899</v>
      </c>
      <c r="BX205" s="33">
        <f>all!BX185</f>
        <v>0.115957736996967</v>
      </c>
      <c r="BY205" s="33">
        <f>all!BY185</f>
        <v>3.3030211554121197E-2</v>
      </c>
      <c r="BZ205" s="33">
        <f>all!BZ185</f>
        <v>9.7925501181222993E-2</v>
      </c>
      <c r="CA205" s="33">
        <f>all!CA185</f>
        <v>1.5315078621122699E-2</v>
      </c>
      <c r="CB205" s="33">
        <f>all!CB185</f>
        <v>2.5434266738858001E-4</v>
      </c>
      <c r="CC205" s="33">
        <f>all!CC185</f>
        <v>6.6028095925012395E-2</v>
      </c>
      <c r="CD205" s="33">
        <f>all!CD185</f>
        <v>4.1342294413829004E-3</v>
      </c>
      <c r="CE205" s="33"/>
      <c r="CF205" s="33">
        <f>all!CF185</f>
        <v>2588.07294532783</v>
      </c>
      <c r="CG205" s="33">
        <f>all!CG185</f>
        <v>4615.13559955648</v>
      </c>
      <c r="CH205" s="33">
        <f>all!CH185</f>
        <v>72.784655591250498</v>
      </c>
      <c r="CI205" s="33">
        <f>all!CI185</f>
        <v>2.3154350807777599</v>
      </c>
      <c r="CJ205" s="33">
        <f>all!CJ185</f>
        <v>1600.7236184041401</v>
      </c>
      <c r="CK205" s="33">
        <f>all!CK185</f>
        <v>661439.42849703506</v>
      </c>
      <c r="CL205" s="33">
        <f>all!CL185</f>
        <v>0.52533363031221203</v>
      </c>
      <c r="CM205" s="33">
        <f>all!CM185</f>
        <v>0.30759926170850799</v>
      </c>
      <c r="CN205" s="33">
        <f>all!CN185</f>
        <v>0.29142078120478199</v>
      </c>
      <c r="CO205" s="33">
        <f>all!CO185</f>
        <v>2.9932622693755802</v>
      </c>
      <c r="CP205" s="33">
        <f>all!CP185</f>
        <v>2.1297103052847599</v>
      </c>
      <c r="CQ205" s="33">
        <f>all!CQ185</f>
        <v>3017.9076268017302</v>
      </c>
      <c r="CR205" s="33">
        <f>all!CR185</f>
        <v>5.5057429375205906</v>
      </c>
      <c r="CS205" s="33">
        <f>all!CS185</f>
        <v>0.953326937158402</v>
      </c>
      <c r="CT205" s="33">
        <f>all!CT185</f>
        <v>4.76202485665118E-2</v>
      </c>
      <c r="CU205" s="33">
        <f>all!CU185</f>
        <v>0.236717814879215</v>
      </c>
      <c r="CV205" s="33">
        <f>all!CV185</f>
        <v>1.5712692783167798E-2</v>
      </c>
      <c r="CW205" s="33">
        <f>all!CW185</f>
        <v>5.6200122824195302E-3</v>
      </c>
      <c r="CX205" s="33">
        <f>all!CX185</f>
        <v>0.52354083940125895</v>
      </c>
      <c r="CY205" s="33">
        <f>all!CY185</f>
        <v>6.65896738277846E-3</v>
      </c>
      <c r="CZ205" s="33"/>
      <c r="DA205" s="33">
        <f>all!DA185</f>
        <v>47.108934380393265</v>
      </c>
      <c r="DB205" s="33">
        <f>all!DB185</f>
        <v>82.64187661485326</v>
      </c>
      <c r="DC205" s="33">
        <f>all!DC185</f>
        <v>1.2350365429206371</v>
      </c>
      <c r="DD205" s="33">
        <f>all!DD185</f>
        <v>3.9449666926396496E-2</v>
      </c>
      <c r="DE205" s="33">
        <f>all!DE185</f>
        <v>25.189998086490732</v>
      </c>
      <c r="DF205" s="33">
        <f>all!DF185</f>
        <v>10115.299411179616</v>
      </c>
      <c r="DG205" s="33">
        <f>all!DG185</f>
        <v>7.534581562930626E-3</v>
      </c>
      <c r="DH205" s="33">
        <f>all!DH185</f>
        <v>4.2363209159689847E-3</v>
      </c>
      <c r="DI205" s="33">
        <f>all!DI185</f>
        <v>3.8896764244861562E-3</v>
      </c>
      <c r="DJ205" s="33">
        <f>all!DJ185</f>
        <v>3.7908590037684653E-2</v>
      </c>
      <c r="DK205" s="33">
        <f>all!DK185</f>
        <v>1.9743634410185392E-2</v>
      </c>
      <c r="DL205" s="33">
        <f>all!DL185</f>
        <v>26.847084598497748</v>
      </c>
      <c r="DM205" s="33">
        <f>all!DM185</f>
        <v>4.7951914660772622E-2</v>
      </c>
      <c r="DN205" s="33">
        <f>all!DN185</f>
        <v>8.0307213980153492E-3</v>
      </c>
      <c r="DO205" s="33">
        <f>all!DO185</f>
        <v>3.9109928191944645E-4</v>
      </c>
      <c r="DP205" s="33">
        <f>all!DP185</f>
        <v>1.8551552890220613E-3</v>
      </c>
      <c r="DQ205" s="33">
        <f>all!DQ185</f>
        <v>7.9773407125056497E-5</v>
      </c>
      <c r="DR205" s="33">
        <f>all!DR185</f>
        <v>2.7497414330914173E-5</v>
      </c>
      <c r="DS205" s="33">
        <f>all!DS185</f>
        <v>2.526741502901829E-3</v>
      </c>
      <c r="DT205" s="33">
        <f>all!DT185</f>
        <v>3.1864079215371606E-5</v>
      </c>
      <c r="DU205" s="33"/>
      <c r="DV205" s="33">
        <f>all!DV185</f>
        <v>0.45738929946176005</v>
      </c>
      <c r="DW205" s="33">
        <f>all!DW185</f>
        <v>0.80238516426313167</v>
      </c>
      <c r="DX205" s="33">
        <f>all!DX185</f>
        <v>1.1991196714720263E-2</v>
      </c>
      <c r="DY205" s="33">
        <f>all!DY185</f>
        <v>3.8302406447499927E-4</v>
      </c>
      <c r="DZ205" s="33">
        <f>all!DZ185</f>
        <v>0.24457431970735416</v>
      </c>
      <c r="EA205" s="33">
        <f>all!EA185</f>
        <v>98.211300518209157</v>
      </c>
      <c r="EB205" s="33">
        <f>all!EB185</f>
        <v>7.3154636761230913E-5</v>
      </c>
      <c r="EC205" s="33">
        <f>all!EC185</f>
        <v>4.1131218133787898E-5</v>
      </c>
      <c r="ED205" s="33">
        <f>all!ED185</f>
        <v>3.7765583075237346E-5</v>
      </c>
      <c r="EE205" s="33">
        <f>all!EE185</f>
        <v>3.6806146581265319E-4</v>
      </c>
      <c r="EF205" s="33">
        <f>all!EF185</f>
        <v>1.9169457408619079E-4</v>
      </c>
      <c r="EG205" s="33">
        <f>all!EG185</f>
        <v>0.26066327711730725</v>
      </c>
      <c r="EH205" s="33">
        <f>all!EH185</f>
        <v>4.6557394988898913E-4</v>
      </c>
      <c r="EI205" s="33">
        <f>all!EI185</f>
        <v>7.7971749578347041E-5</v>
      </c>
      <c r="EJ205" s="33">
        <f>all!EJ185</f>
        <v>3.7972547868029205E-6</v>
      </c>
      <c r="EK205" s="33">
        <f>all!EK185</f>
        <v>1.8012043558169231E-5</v>
      </c>
      <c r="EL205" s="33">
        <f>all!EL185</f>
        <v>7.7453466694830317E-7</v>
      </c>
      <c r="EM205" s="33">
        <f>all!EM185</f>
        <v>2.669774479777057E-7</v>
      </c>
      <c r="EN205" s="33">
        <f>all!EN185</f>
        <v>2.4532597502656024E-5</v>
      </c>
      <c r="EO205" s="33">
        <f>all!EO185</f>
        <v>3.0937419965030378E-7</v>
      </c>
      <c r="EP205" s="33"/>
      <c r="EQ205" s="33">
        <f>all!EQ185</f>
        <v>1.6047703285262633</v>
      </c>
    </row>
    <row r="206" spans="1:147" s="3" customFormat="1">
      <c r="A206" s="33" t="str">
        <f>all!A186</f>
        <v>LM-29</v>
      </c>
      <c r="B206" s="33" t="str">
        <f>all!B186</f>
        <v>Fakos</v>
      </c>
      <c r="C206" s="33" t="str">
        <f>all!C186</f>
        <v>epithermal</v>
      </c>
      <c r="D206" s="33" t="str">
        <f>all!D186</f>
        <v>high sulfidation</v>
      </c>
      <c r="E206" s="33" t="str">
        <f>all!E186</f>
        <v>spahlerite</v>
      </c>
      <c r="F206" s="33">
        <f>all!F186</f>
        <v>0</v>
      </c>
      <c r="G206" s="33" t="str">
        <f>all!G186</f>
        <v>n.a.</v>
      </c>
      <c r="H206" s="33">
        <f>all!H186</f>
        <v>1233.0233453527301</v>
      </c>
      <c r="I206" s="33">
        <f>all!I186</f>
        <v>0.19147518457854901</v>
      </c>
      <c r="J206" s="33">
        <f>all!J186</f>
        <v>1.6359947929782801</v>
      </c>
      <c r="K206" s="33">
        <f>all!K186</f>
        <v>374.78053710721002</v>
      </c>
      <c r="L206" s="33">
        <f>all!L186</f>
        <v>887033.94077950099</v>
      </c>
      <c r="M206" s="33" t="str">
        <f>all!M186</f>
        <v>n.a.</v>
      </c>
      <c r="N206" s="33" t="str">
        <f>all!N186</f>
        <v>n.a.</v>
      </c>
      <c r="O206" s="33">
        <f>all!O186</f>
        <v>31.454459254504201</v>
      </c>
      <c r="P206" s="33">
        <f>all!P186</f>
        <v>2.5409851763779199</v>
      </c>
      <c r="Q206" s="33">
        <f>all!Q186</f>
        <v>0.95536042438418201</v>
      </c>
      <c r="R206" s="33">
        <f>all!R186</f>
        <v>2632.0543415607499</v>
      </c>
      <c r="S206" s="33" t="str">
        <f>all!S186</f>
        <v>n.a.</v>
      </c>
      <c r="T206" s="33" t="str">
        <f>all!T186</f>
        <v>n.a.</v>
      </c>
      <c r="U206" s="33">
        <f>all!U186</f>
        <v>9.4250918979738998</v>
      </c>
      <c r="V206" s="33">
        <f>all!V186</f>
        <v>0.49082587993504601</v>
      </c>
      <c r="W206" s="33">
        <f>all!W186</f>
        <v>3.02763062749088E-2</v>
      </c>
      <c r="X206" s="33">
        <f>all!X186</f>
        <v>0.502393550473475</v>
      </c>
      <c r="Y206" s="33">
        <f>all!Y186</f>
        <v>11.6563708856504</v>
      </c>
      <c r="Z206" s="33">
        <f>all!Z186</f>
        <v>6.4811916893559099E-2</v>
      </c>
      <c r="AA206" s="33">
        <f>all!AA186</f>
        <v>0.11703899388944515</v>
      </c>
      <c r="AB206" s="33">
        <f>all!AB186</f>
        <v>0.21799110557695148</v>
      </c>
      <c r="AC206" s="33">
        <f>all!AC186</f>
        <v>5.5602140262494522E-3</v>
      </c>
      <c r="AD206" s="33">
        <f>all!AD186</f>
        <v>6.0873780416724295E-3</v>
      </c>
      <c r="AE206" s="33">
        <f>all!AE186</f>
        <v>4.3100340183233846E-2</v>
      </c>
      <c r="AF206" s="33">
        <f>all!AF186</f>
        <v>0.808578586803263</v>
      </c>
      <c r="AG206" s="33">
        <f>all!AG186</f>
        <v>4.9894738395839688</v>
      </c>
      <c r="AH206" s="33">
        <f>all!AH186</f>
        <v>8.1960366031273116E-2</v>
      </c>
      <c r="AI206" s="33">
        <f>all!AI186</f>
        <v>0.33848729294198049</v>
      </c>
      <c r="AJ206" s="33">
        <f>all!AJ186</f>
        <v>13.270571755660221</v>
      </c>
      <c r="AK206" s="33">
        <f>all!AK186</f>
        <v>2.6238050198477691</v>
      </c>
      <c r="AL206" s="33">
        <f>all!AL186</f>
        <v>49.223568676636724</v>
      </c>
      <c r="AM206" s="33">
        <f>all!AM186</f>
        <v>4.9894738395839688</v>
      </c>
      <c r="AN206" s="33"/>
      <c r="AO206" s="33"/>
      <c r="AP206" s="33" t="str">
        <f>all!AP186</f>
        <v>n.a.</v>
      </c>
      <c r="AQ206" s="33">
        <f>all!AQ186</f>
        <v>21.9819120982492</v>
      </c>
      <c r="AR206" s="33">
        <f>all!AR186</f>
        <v>3.1770732053736601E-2</v>
      </c>
      <c r="AS206" s="33">
        <f>all!AS186</f>
        <v>0.38865977003289398</v>
      </c>
      <c r="AT206" s="33">
        <f>all!AT186</f>
        <v>0.94101188523647905</v>
      </c>
      <c r="AU206" s="33">
        <f>all!AU186</f>
        <v>4.6411541274724</v>
      </c>
      <c r="AV206" s="33" t="str">
        <f>all!AV186</f>
        <v>n.a.</v>
      </c>
      <c r="AW206" s="33" t="str">
        <f>all!AW186</f>
        <v>n.a.</v>
      </c>
      <c r="AX206" s="33">
        <f>all!AX186</f>
        <v>0.29405184102776799</v>
      </c>
      <c r="AY206" s="33">
        <f>all!AY186</f>
        <v>2.5409851763779199</v>
      </c>
      <c r="AZ206" s="33">
        <f>all!AZ186</f>
        <v>5.0135552540743901E-2</v>
      </c>
      <c r="BA206" s="33">
        <f>all!BA186</f>
        <v>0.19860272203624199</v>
      </c>
      <c r="BB206" s="33" t="str">
        <f>all!BB186</f>
        <v>n.a.</v>
      </c>
      <c r="BC206" s="33" t="str">
        <f>all!BC186</f>
        <v>n.a.</v>
      </c>
      <c r="BD206" s="33">
        <f>all!BD186</f>
        <v>6.7561942412892803E-2</v>
      </c>
      <c r="BE206" s="33">
        <f>all!BE186</f>
        <v>0.29201657580693702</v>
      </c>
      <c r="BF206" s="33">
        <f>all!BF186</f>
        <v>3.02763062749088E-2</v>
      </c>
      <c r="BG206" s="33">
        <f>all!BG186</f>
        <v>1.15632387419131E-2</v>
      </c>
      <c r="BH206" s="33">
        <f>all!BH186</f>
        <v>8.3009302848150404E-2</v>
      </c>
      <c r="BI206" s="33">
        <f>all!BI186</f>
        <v>6.6285900683059704E-3</v>
      </c>
      <c r="BJ206" s="33"/>
      <c r="BK206" s="33" t="str">
        <f>all!BK186</f>
        <v>n.a.</v>
      </c>
      <c r="BL206" s="33">
        <f>all!BL186</f>
        <v>121.924227240661</v>
      </c>
      <c r="BM206" s="33">
        <f>all!BM186</f>
        <v>6.8085529518495794E-2</v>
      </c>
      <c r="BN206" s="33">
        <f>all!BN186</f>
        <v>0.51184077703143604</v>
      </c>
      <c r="BO206" s="33">
        <f>all!BO186</f>
        <v>64.851884114838299</v>
      </c>
      <c r="BP206" s="33">
        <f>all!BP186</f>
        <v>101951.4706496</v>
      </c>
      <c r="BQ206" s="33" t="str">
        <f>all!BQ186</f>
        <v>n.a.</v>
      </c>
      <c r="BR206" s="33" t="str">
        <f>all!BR186</f>
        <v>n.a.</v>
      </c>
      <c r="BS206" s="33">
        <f>all!BS186</f>
        <v>7.8376860103788797</v>
      </c>
      <c r="BT206" s="33">
        <f>all!BT186</f>
        <v>1.2389327752081101</v>
      </c>
      <c r="BU206" s="33">
        <f>all!BU186</f>
        <v>0.213974601255257</v>
      </c>
      <c r="BV206" s="33">
        <f>all!BV186</f>
        <v>560.35795443140296</v>
      </c>
      <c r="BW206" s="33" t="str">
        <f>all!BW186</f>
        <v>n.a.</v>
      </c>
      <c r="BX206" s="33" t="str">
        <f>all!BX186</f>
        <v>n.a.</v>
      </c>
      <c r="BY206" s="33">
        <f>all!BY186</f>
        <v>2.5847212855502502</v>
      </c>
      <c r="BZ206" s="33">
        <f>all!BZ186</f>
        <v>0.37867567982004802</v>
      </c>
      <c r="CA206" s="33">
        <f>all!CA186</f>
        <v>2.2212987713506199E-2</v>
      </c>
      <c r="CB206" s="33">
        <f>all!CB186</f>
        <v>0.123992611546348</v>
      </c>
      <c r="CC206" s="33">
        <f>all!CC186</f>
        <v>2.8959351771420998</v>
      </c>
      <c r="CD206" s="33">
        <f>all!CD186</f>
        <v>3.9587978196275499E-2</v>
      </c>
      <c r="CE206" s="33"/>
      <c r="CF206" s="33" t="str">
        <f>all!CF186</f>
        <v>n.a.</v>
      </c>
      <c r="CG206" s="33">
        <f>all!CG186</f>
        <v>1233.0233453527301</v>
      </c>
      <c r="CH206" s="33">
        <f>all!CH186</f>
        <v>0.19147518457854901</v>
      </c>
      <c r="CI206" s="33">
        <f>all!CI186</f>
        <v>1.6359947929782801</v>
      </c>
      <c r="CJ206" s="33">
        <f>all!CJ186</f>
        <v>374.78053710721002</v>
      </c>
      <c r="CK206" s="33">
        <f>all!CK186</f>
        <v>887033.94077950099</v>
      </c>
      <c r="CL206" s="33" t="str">
        <f>all!CL186</f>
        <v>n.a.</v>
      </c>
      <c r="CM206" s="33" t="str">
        <f>all!CM186</f>
        <v>n.a.</v>
      </c>
      <c r="CN206" s="33">
        <f>all!CN186</f>
        <v>31.454459254504201</v>
      </c>
      <c r="CO206" s="33">
        <f>all!CO186</f>
        <v>2.5409851763779199</v>
      </c>
      <c r="CP206" s="33">
        <f>all!CP186</f>
        <v>0.95536042438418201</v>
      </c>
      <c r="CQ206" s="33">
        <f>all!CQ186</f>
        <v>2632.0543415607499</v>
      </c>
      <c r="CR206" s="33" t="str">
        <f>all!CR186</f>
        <v>n.a.</v>
      </c>
      <c r="CS206" s="33" t="str">
        <f>all!CS186</f>
        <v>n.a.</v>
      </c>
      <c r="CT206" s="33">
        <f>all!CT186</f>
        <v>9.4250918979738998</v>
      </c>
      <c r="CU206" s="33">
        <f>all!CU186</f>
        <v>0.49082587993504601</v>
      </c>
      <c r="CV206" s="33">
        <f>all!CV186</f>
        <v>3.02763062749088E-2</v>
      </c>
      <c r="CW206" s="33">
        <f>all!CW186</f>
        <v>0.502393550473475</v>
      </c>
      <c r="CX206" s="33">
        <f>all!CX186</f>
        <v>11.6563708856504</v>
      </c>
      <c r="CY206" s="33">
        <f>all!CY186</f>
        <v>6.4811916893559099E-2</v>
      </c>
      <c r="CZ206" s="33"/>
      <c r="DA206" s="33" t="str">
        <f>all!DA186</f>
        <v>n.a.</v>
      </c>
      <c r="DB206" s="33">
        <f>all!DB186</f>
        <v>22.079386612100102</v>
      </c>
      <c r="DC206" s="33">
        <f>all!DC186</f>
        <v>3.2490206637099126E-3</v>
      </c>
      <c r="DD206" s="33">
        <f>all!DD186</f>
        <v>2.787357339970559E-2</v>
      </c>
      <c r="DE206" s="33">
        <f>all!DE186</f>
        <v>5.8977832925315523</v>
      </c>
      <c r="DF206" s="33">
        <f>all!DF186</f>
        <v>13565.28430615539</v>
      </c>
      <c r="DG206" s="33" t="str">
        <f>all!DG186</f>
        <v>n.a.</v>
      </c>
      <c r="DH206" s="33" t="str">
        <f>all!DH186</f>
        <v>n.a.</v>
      </c>
      <c r="DI206" s="33">
        <f>all!DI186</f>
        <v>0.41983165408245687</v>
      </c>
      <c r="DJ206" s="33">
        <f>all!DJ186</f>
        <v>3.2180663327987843E-2</v>
      </c>
      <c r="DK206" s="33">
        <f>all!DK186</f>
        <v>8.8567383564774598E-3</v>
      </c>
      <c r="DL206" s="33">
        <f>all!DL186</f>
        <v>23.414562111899635</v>
      </c>
      <c r="DM206" s="33" t="str">
        <f>all!DM186</f>
        <v>n.a.</v>
      </c>
      <c r="DN206" s="33" t="str">
        <f>all!DN186</f>
        <v>n.a.</v>
      </c>
      <c r="DO206" s="33">
        <f>all!DO186</f>
        <v>7.7407127939995893E-2</v>
      </c>
      <c r="DP206" s="33">
        <f>all!DP186</f>
        <v>3.8465978051335893E-3</v>
      </c>
      <c r="DQ206" s="33">
        <f>all!DQ186</f>
        <v>1.5371293387079582E-4</v>
      </c>
      <c r="DR206" s="33">
        <f>all!DR186</f>
        <v>2.4580949151592865E-3</v>
      </c>
      <c r="DS206" s="33">
        <f>all!DS186</f>
        <v>5.625661624348649E-2</v>
      </c>
      <c r="DT206" s="33">
        <f>all!DT186</f>
        <v>3.1013397953223693E-4</v>
      </c>
      <c r="DU206" s="33"/>
      <c r="DV206" s="33" t="str">
        <f>all!DV186</f>
        <v>n.a.</v>
      </c>
      <c r="DW206" s="33">
        <f>all!DW186</f>
        <v>0.16212980059620402</v>
      </c>
      <c r="DX206" s="33">
        <f>all!DX186</f>
        <v>2.3857685976274094E-5</v>
      </c>
      <c r="DY206" s="33">
        <f>all!DY186</f>
        <v>2.046767410975681E-4</v>
      </c>
      <c r="DZ206" s="33">
        <f>all!DZ186</f>
        <v>4.3307653694226136E-2</v>
      </c>
      <c r="EA206" s="33">
        <f>all!EA186</f>
        <v>99.61041392257215</v>
      </c>
      <c r="EB206" s="33" t="str">
        <f>all!EB186</f>
        <v>n.a.</v>
      </c>
      <c r="EC206" s="33" t="str">
        <f>all!EC186</f>
        <v>n.a.</v>
      </c>
      <c r="ED206" s="33">
        <f>all!ED186</f>
        <v>3.082840277956841E-3</v>
      </c>
      <c r="EE206" s="33">
        <f>all!EE186</f>
        <v>2.3630387112117247E-4</v>
      </c>
      <c r="EF206" s="33">
        <f>all!EF186</f>
        <v>6.5035376611481926E-5</v>
      </c>
      <c r="EG206" s="33">
        <f>all!EG186</f>
        <v>0.17193404658122621</v>
      </c>
      <c r="EH206" s="33" t="str">
        <f>all!EH186</f>
        <v>n.a.</v>
      </c>
      <c r="EI206" s="33" t="str">
        <f>all!EI186</f>
        <v>n.a.</v>
      </c>
      <c r="EJ206" s="33">
        <f>all!EJ186</f>
        <v>5.684035719886641E-4</v>
      </c>
      <c r="EK206" s="33">
        <f>all!EK186</f>
        <v>2.8245718328892738E-5</v>
      </c>
      <c r="EL206" s="33">
        <f>all!EL186</f>
        <v>1.1287200933323025E-6</v>
      </c>
      <c r="EM206" s="33">
        <f>all!EM186</f>
        <v>1.8049887229336013E-5</v>
      </c>
      <c r="EN206" s="33">
        <f>all!EN186</f>
        <v>4.1309453627552998E-4</v>
      </c>
      <c r="EO206" s="33">
        <f>all!EO186</f>
        <v>2.2773259576021424E-6</v>
      </c>
      <c r="EP206" s="33"/>
      <c r="EQ206" s="33">
        <f>all!EQ186</f>
        <v>0.32425960119240804</v>
      </c>
    </row>
    <row r="207" spans="1:147" s="3" customFormat="1">
      <c r="A207" s="33" t="str">
        <f>all!A187</f>
        <v>LM-29-94</v>
      </c>
      <c r="B207" s="33" t="str">
        <f>all!B187</f>
        <v>Fakos</v>
      </c>
      <c r="C207" s="33" t="str">
        <f>all!C187</f>
        <v>epithermal</v>
      </c>
      <c r="D207" s="33" t="str">
        <f>all!D187</f>
        <v>high sulfidation</v>
      </c>
      <c r="E207" s="33" t="str">
        <f>all!E187</f>
        <v>spahlerite</v>
      </c>
      <c r="F207" s="33">
        <f>all!F187</f>
        <v>0</v>
      </c>
      <c r="G207" s="33">
        <f>all!G187</f>
        <v>80.683759550143805</v>
      </c>
      <c r="H207" s="33">
        <f>all!H187</f>
        <v>512.59645587989496</v>
      </c>
      <c r="I207" s="33">
        <f>all!I187</f>
        <v>3.9090903833447599E-2</v>
      </c>
      <c r="J207" s="33">
        <f>all!J187</f>
        <v>0.36613854361875298</v>
      </c>
      <c r="K207" s="33">
        <f>all!K187</f>
        <v>156.752631683549</v>
      </c>
      <c r="L207" s="33">
        <f>all!L187</f>
        <v>692146.75749137998</v>
      </c>
      <c r="M207" s="33">
        <f>all!M187</f>
        <v>68.058464613707898</v>
      </c>
      <c r="N207" s="33">
        <f>all!N187</f>
        <v>1.29845546590061</v>
      </c>
      <c r="O207" s="33">
        <f>all!O187</f>
        <v>7.8736505698497004</v>
      </c>
      <c r="P207" s="33">
        <f>all!P187</f>
        <v>1.09434527781809</v>
      </c>
      <c r="Q207" s="33">
        <f>all!Q187</f>
        <v>2.0295044931335799</v>
      </c>
      <c r="R207" s="33">
        <f>all!R187</f>
        <v>2257.1827996444599</v>
      </c>
      <c r="S207" s="33">
        <f>all!S187</f>
        <v>1.9281065010758061E-2</v>
      </c>
      <c r="T207" s="33">
        <f>all!T187</f>
        <v>0.17016215409060001</v>
      </c>
      <c r="U207" s="33">
        <f>all!U187</f>
        <v>3.7035524878872801</v>
      </c>
      <c r="V207" s="33">
        <f>all!V187</f>
        <v>0.123707706079624</v>
      </c>
      <c r="W207" s="33">
        <f>all!W187</f>
        <v>2.0486066916464402E-2</v>
      </c>
      <c r="X207" s="33">
        <f>all!X187</f>
        <v>2.4149590878465799</v>
      </c>
      <c r="Y207" s="33">
        <f>all!Y187</f>
        <v>4.2872194558476204</v>
      </c>
      <c r="Z207" s="33">
        <f>all!Z187</f>
        <v>8.3364457158234297E-3</v>
      </c>
      <c r="AA207" s="33">
        <f>all!AA187</f>
        <v>0.10676533381896981</v>
      </c>
      <c r="AB207" s="33">
        <f>all!AB187</f>
        <v>0.25525758340302374</v>
      </c>
      <c r="AC207" s="33">
        <f>all!AC187</f>
        <v>1.9444877505518882E-3</v>
      </c>
      <c r="AD207" s="33">
        <f>all!AD187</f>
        <v>4.9647750413432182E-3</v>
      </c>
      <c r="AE207" s="33">
        <f>all!AE187</f>
        <v>0.56329262187702067</v>
      </c>
      <c r="AF207" s="33">
        <f>all!AF187</f>
        <v>0.86385885444603527</v>
      </c>
      <c r="AG207" s="33">
        <f>all!AG187</f>
        <v>51.91756378365092</v>
      </c>
      <c r="AH207" s="33">
        <f>all!AH187</f>
        <v>0.47338479264582672</v>
      </c>
      <c r="AI207" s="33">
        <f>all!AI187</f>
        <v>0.21325794234234266</v>
      </c>
      <c r="AJ207" s="33">
        <f>all!AJ187</f>
        <v>27.994882965119071</v>
      </c>
      <c r="AK207" s="33">
        <f>all!AK187</f>
        <v>61.77803148619585</v>
      </c>
      <c r="AL207" s="33">
        <f>all!AL187</f>
        <v>94.742053129976128</v>
      </c>
      <c r="AM207" s="33">
        <f>all!AM187</f>
        <v>51.91756378365092</v>
      </c>
      <c r="AN207" s="33"/>
      <c r="AO207" s="33"/>
      <c r="AP207" s="33">
        <f>all!AP187</f>
        <v>0.167313372221708</v>
      </c>
      <c r="AQ207" s="33">
        <f>all!AQ187</f>
        <v>7.2448589715173304</v>
      </c>
      <c r="AR207" s="33">
        <f>all!AR187</f>
        <v>1.9583313402168501E-2</v>
      </c>
      <c r="AS207" s="33">
        <f>all!AS187</f>
        <v>0.17814741404562201</v>
      </c>
      <c r="AT207" s="33">
        <f>all!AT187</f>
        <v>0.18393615678790101</v>
      </c>
      <c r="AU207" s="33">
        <f>all!AU187</f>
        <v>2.7412149076225298</v>
      </c>
      <c r="AV207" s="33">
        <f>all!AV187</f>
        <v>3.1025594693058999E-2</v>
      </c>
      <c r="AW207" s="33">
        <f>all!AW187</f>
        <v>0.29779393992247899</v>
      </c>
      <c r="AX207" s="33">
        <f>all!AX187</f>
        <v>0.34124597466393702</v>
      </c>
      <c r="AY207" s="33">
        <f>all!AY187</f>
        <v>1.09434527781809</v>
      </c>
      <c r="AZ207" s="33">
        <f>all!AZ187</f>
        <v>1.84108443171676E-2</v>
      </c>
      <c r="BA207" s="33">
        <f>all!BA187</f>
        <v>0.25997585246830901</v>
      </c>
      <c r="BB207" s="33">
        <f>all!BB187</f>
        <v>6.90972304701693E-6</v>
      </c>
      <c r="BC207" s="33">
        <f>all!BC187</f>
        <v>0.11998315964035799</v>
      </c>
      <c r="BD207" s="33">
        <f>all!BD187</f>
        <v>1.7047050570026898E-2</v>
      </c>
      <c r="BE207" s="33">
        <f>all!BE187</f>
        <v>8.7228151510826399E-2</v>
      </c>
      <c r="BF207" s="33">
        <f>all!BF187</f>
        <v>1.27104728467743E-2</v>
      </c>
      <c r="BG207" s="33">
        <f>all!BG187</f>
        <v>7.6550349740021903E-3</v>
      </c>
      <c r="BH207" s="33">
        <f>all!BH187</f>
        <v>2.2566707345975899E-2</v>
      </c>
      <c r="BI207" s="33">
        <f>all!BI187</f>
        <v>8.3364457158234297E-3</v>
      </c>
      <c r="BJ207" s="33"/>
      <c r="BK207" s="33">
        <f>all!BK187</f>
        <v>3.38102971862551</v>
      </c>
      <c r="BL207" s="33">
        <f>all!BL187</f>
        <v>19.713862705469101</v>
      </c>
      <c r="BM207" s="33">
        <f>all!BM187</f>
        <v>2.33962917068576E-2</v>
      </c>
      <c r="BN207" s="33">
        <f>all!BN187</f>
        <v>0.25742459086796599</v>
      </c>
      <c r="BO207" s="33">
        <f>all!BO187</f>
        <v>17.7094084630433</v>
      </c>
      <c r="BP207" s="33">
        <f>all!BP187</f>
        <v>19935.254514497901</v>
      </c>
      <c r="BQ207" s="33">
        <f>all!BQ187</f>
        <v>7.43736327973253</v>
      </c>
      <c r="BR207" s="33">
        <f>all!BR187</f>
        <v>0.52690577069213096</v>
      </c>
      <c r="BS207" s="33">
        <f>all!BS187</f>
        <v>1.2109053143795101</v>
      </c>
      <c r="BT207" s="33">
        <f>all!BT187</f>
        <v>1.17538941990098</v>
      </c>
      <c r="BU207" s="33">
        <f>all!BU187</f>
        <v>0.29791906102078197</v>
      </c>
      <c r="BV207" s="33">
        <f>all!BV187</f>
        <v>90.017570885491097</v>
      </c>
      <c r="BW207" s="33">
        <f>all!BW187</f>
        <v>1.18914129293112E-2</v>
      </c>
      <c r="BX207" s="33">
        <f>all!BX187</f>
        <v>6.5172170228746801E-2</v>
      </c>
      <c r="BY207" s="33">
        <f>all!BY187</f>
        <v>0.27103530208262699</v>
      </c>
      <c r="BZ207" s="33">
        <f>all!BZ187</f>
        <v>0.15431362332839199</v>
      </c>
      <c r="CA207" s="33">
        <f>all!CA187</f>
        <v>2.0832373168969E-2</v>
      </c>
      <c r="CB207" s="33">
        <f>all!CB187</f>
        <v>0.30858888508046101</v>
      </c>
      <c r="CC207" s="33">
        <f>all!CC187</f>
        <v>0.495587306466236</v>
      </c>
      <c r="CD207" s="33">
        <f>all!CD187</f>
        <v>5.1843940960102104E-3</v>
      </c>
      <c r="CE207" s="33"/>
      <c r="CF207" s="33">
        <f>all!CF187</f>
        <v>80.683759550143805</v>
      </c>
      <c r="CG207" s="33">
        <f>all!CG187</f>
        <v>512.59645587989496</v>
      </c>
      <c r="CH207" s="33">
        <f>all!CH187</f>
        <v>3.9090903833447599E-2</v>
      </c>
      <c r="CI207" s="33">
        <f>all!CI187</f>
        <v>0.36613854361875298</v>
      </c>
      <c r="CJ207" s="33">
        <f>all!CJ187</f>
        <v>156.752631683549</v>
      </c>
      <c r="CK207" s="33">
        <f>all!CK187</f>
        <v>692146.75749137998</v>
      </c>
      <c r="CL207" s="33">
        <f>all!CL187</f>
        <v>68.058464613707898</v>
      </c>
      <c r="CM207" s="33">
        <f>all!CM187</f>
        <v>1.29845546590061</v>
      </c>
      <c r="CN207" s="33">
        <f>all!CN187</f>
        <v>7.8736505698497004</v>
      </c>
      <c r="CO207" s="33">
        <f>all!CO187</f>
        <v>1.09434527781809</v>
      </c>
      <c r="CP207" s="33">
        <f>all!CP187</f>
        <v>2.0295044931335799</v>
      </c>
      <c r="CQ207" s="33">
        <f>all!CQ187</f>
        <v>2257.1827996444599</v>
      </c>
      <c r="CR207" s="33">
        <f>all!CR187</f>
        <v>1.9281065010758061E-2</v>
      </c>
      <c r="CS207" s="33">
        <f>all!CS187</f>
        <v>0.17016215409060001</v>
      </c>
      <c r="CT207" s="33">
        <f>all!CT187</f>
        <v>3.7035524878872801</v>
      </c>
      <c r="CU207" s="33">
        <f>all!CU187</f>
        <v>0.123707706079624</v>
      </c>
      <c r="CV207" s="33">
        <f>all!CV187</f>
        <v>2.0486066916464402E-2</v>
      </c>
      <c r="CW207" s="33">
        <f>all!CW187</f>
        <v>2.4149590878465799</v>
      </c>
      <c r="CX207" s="33">
        <f>all!CX187</f>
        <v>4.2872194558476204</v>
      </c>
      <c r="CY207" s="33">
        <f>all!CY187</f>
        <v>8.3364457158234297E-3</v>
      </c>
      <c r="CZ207" s="33"/>
      <c r="DA207" s="33">
        <f>all!DA187</f>
        <v>1.4686316863954125</v>
      </c>
      <c r="DB207" s="33">
        <f>all!DB187</f>
        <v>9.1789140635669266</v>
      </c>
      <c r="DC207" s="33">
        <f>all!DC187</f>
        <v>6.6330869244241952E-4</v>
      </c>
      <c r="DD207" s="33">
        <f>all!DD187</f>
        <v>6.2381552886483487E-3</v>
      </c>
      <c r="DE207" s="33">
        <f>all!DE187</f>
        <v>2.4667584377230511</v>
      </c>
      <c r="DF207" s="33">
        <f>all!DF187</f>
        <v>10584.902240271907</v>
      </c>
      <c r="DG207" s="33">
        <f>all!DG187</f>
        <v>0.9761264520130789</v>
      </c>
      <c r="DH207" s="33">
        <f>all!DH187</f>
        <v>1.7882598345966259E-2</v>
      </c>
      <c r="DI207" s="33">
        <f>all!DI187</f>
        <v>0.10509186362610649</v>
      </c>
      <c r="DJ207" s="33">
        <f>all!DJ187</f>
        <v>1.3859489334069023E-2</v>
      </c>
      <c r="DK207" s="33">
        <f>all!DK187</f>
        <v>1.8814669134495431E-2</v>
      </c>
      <c r="DL207" s="33">
        <f>all!DL187</f>
        <v>20.079732407366361</v>
      </c>
      <c r="DM207" s="33">
        <f>all!DM187</f>
        <v>1.6792719791982146E-4</v>
      </c>
      <c r="DN207" s="33">
        <f>all!DN187</f>
        <v>1.4334272941672985E-3</v>
      </c>
      <c r="DO207" s="33">
        <f>all!DO187</f>
        <v>3.0416823980677396E-2</v>
      </c>
      <c r="DP207" s="33">
        <f>all!DP187</f>
        <v>9.694961291506584E-4</v>
      </c>
      <c r="DQ207" s="33">
        <f>all!DQ187</f>
        <v>1.0400784760896913E-4</v>
      </c>
      <c r="DR207" s="33">
        <f>all!DR187</f>
        <v>1.181583371951906E-2</v>
      </c>
      <c r="DS207" s="33">
        <f>all!DS187</f>
        <v>2.0691213589998168E-2</v>
      </c>
      <c r="DT207" s="33">
        <f>all!DT187</f>
        <v>3.9891044871405773E-5</v>
      </c>
      <c r="DU207" s="33"/>
      <c r="DV207" s="33">
        <f>all!DV187</f>
        <v>1.3828491830676182E-2</v>
      </c>
      <c r="DW207" s="33">
        <f>all!DW187</f>
        <v>8.6427754023236658E-2</v>
      </c>
      <c r="DX207" s="33">
        <f>all!DX187</f>
        <v>6.2456495523186531E-6</v>
      </c>
      <c r="DY207" s="33">
        <f>all!DY187</f>
        <v>5.8737857998480779E-5</v>
      </c>
      <c r="DZ207" s="33">
        <f>all!DZ187</f>
        <v>2.3226755367118369E-2</v>
      </c>
      <c r="EA207" s="33">
        <f>all!EA187</f>
        <v>99.666400714369942</v>
      </c>
      <c r="EB207" s="33">
        <f>all!EB187</f>
        <v>9.1911108771593718E-3</v>
      </c>
      <c r="EC207" s="33">
        <f>all!EC187</f>
        <v>1.6838079106504987E-4</v>
      </c>
      <c r="ED207" s="33">
        <f>all!ED187</f>
        <v>9.8953467440908438E-4</v>
      </c>
      <c r="EE207" s="33">
        <f>all!EE187</f>
        <v>1.3049959142847744E-4</v>
      </c>
      <c r="EF207" s="33">
        <f>all!EF187</f>
        <v>1.7715707813837489E-4</v>
      </c>
      <c r="EG207" s="33">
        <f>all!EG187</f>
        <v>0.18906878976508024</v>
      </c>
      <c r="EH207" s="33">
        <f>all!EH187</f>
        <v>1.5811860155912313E-6</v>
      </c>
      <c r="EI207" s="33">
        <f>all!EI187</f>
        <v>1.3497010728341226E-5</v>
      </c>
      <c r="EJ207" s="33">
        <f>all!EJ187</f>
        <v>2.8640182955896393E-4</v>
      </c>
      <c r="EK207" s="33">
        <f>all!EK187</f>
        <v>9.1286804077727517E-6</v>
      </c>
      <c r="EL207" s="33">
        <f>all!EL187</f>
        <v>9.7932768597476958E-7</v>
      </c>
      <c r="EM207" s="33">
        <f>all!EM187</f>
        <v>1.1125673072193621E-4</v>
      </c>
      <c r="EN207" s="33">
        <f>all!EN187</f>
        <v>1.9482643657126489E-4</v>
      </c>
      <c r="EO207" s="33">
        <f>all!EO187</f>
        <v>3.7561016368596224E-7</v>
      </c>
      <c r="EP207" s="33"/>
      <c r="EQ207" s="33">
        <f>all!EQ187</f>
        <v>0.17285550804647332</v>
      </c>
    </row>
    <row r="208" spans="1:147" s="3" customFormat="1">
      <c r="A208" s="33" t="str">
        <f>all!A188</f>
        <v>LM-29-99</v>
      </c>
      <c r="B208" s="33" t="str">
        <f>all!B188</f>
        <v>Fakos</v>
      </c>
      <c r="C208" s="33" t="str">
        <f>all!C188</f>
        <v>epithermal</v>
      </c>
      <c r="D208" s="33" t="str">
        <f>all!D188</f>
        <v>high sulfidation</v>
      </c>
      <c r="E208" s="33" t="str">
        <f>all!E188</f>
        <v>spahlerite</v>
      </c>
      <c r="F208" s="33">
        <f>all!F188</f>
        <v>0</v>
      </c>
      <c r="G208" s="33">
        <f>all!G188</f>
        <v>375.81481177215397</v>
      </c>
      <c r="H208" s="33">
        <f>all!H188</f>
        <v>978.30418174873</v>
      </c>
      <c r="I208" s="33">
        <f>all!I188</f>
        <v>0.15245735978557501</v>
      </c>
      <c r="J208" s="33">
        <f>all!J188</f>
        <v>0.89216798970230204</v>
      </c>
      <c r="K208" s="33">
        <f>all!K188</f>
        <v>291.60029507258599</v>
      </c>
      <c r="L208" s="33">
        <f>all!L188</f>
        <v>711812.62594983994</v>
      </c>
      <c r="M208" s="33">
        <f>all!M188</f>
        <v>58.169271612012601</v>
      </c>
      <c r="N208" s="33">
        <f>all!N188</f>
        <v>3.6098820514170602</v>
      </c>
      <c r="O208" s="33">
        <f>all!O188</f>
        <v>29.903881918223401</v>
      </c>
      <c r="P208" s="33">
        <f>all!P188</f>
        <v>1.45758285071294</v>
      </c>
      <c r="Q208" s="33">
        <f>all!Q188</f>
        <v>5.74620365490909</v>
      </c>
      <c r="R208" s="33">
        <f>all!R188</f>
        <v>2542.2581418774698</v>
      </c>
      <c r="S208" s="33">
        <f>all!S188</f>
        <v>2.9920167806629174E-2</v>
      </c>
      <c r="T208" s="33">
        <f>all!T188</f>
        <v>0.68378347892059499</v>
      </c>
      <c r="U208" s="33">
        <f>all!U188</f>
        <v>10.7457565660574</v>
      </c>
      <c r="V208" s="33">
        <f>all!V188</f>
        <v>0.20331245022938499</v>
      </c>
      <c r="W208" s="33">
        <f>all!W188</f>
        <v>6.84956321087489E-2</v>
      </c>
      <c r="X208" s="33">
        <f>all!X188</f>
        <v>1.1328471373604501</v>
      </c>
      <c r="Y208" s="33">
        <f>all!Y188</f>
        <v>16.062207331780002</v>
      </c>
      <c r="Z208" s="33">
        <f>all!Z188</f>
        <v>5.1218476592449498E-2</v>
      </c>
      <c r="AA208" s="33">
        <f>all!AA188</f>
        <v>0.17088414014545272</v>
      </c>
      <c r="AB208" s="33">
        <f>all!AB188</f>
        <v>9.0746111079579236E-2</v>
      </c>
      <c r="AC208" s="33">
        <f>all!AC188</f>
        <v>3.1887570328587899E-3</v>
      </c>
      <c r="AD208" s="33">
        <f>all!AD188</f>
        <v>5.0982464484875993E-3</v>
      </c>
      <c r="AE208" s="33">
        <f>all!AE188</f>
        <v>7.0528733315442071E-2</v>
      </c>
      <c r="AF208" s="33">
        <f>all!AF188</f>
        <v>0.66900870746427876</v>
      </c>
      <c r="AG208" s="33">
        <f>all!AG188</f>
        <v>37.69056254805205</v>
      </c>
      <c r="AH208" s="33">
        <f>all!AH188</f>
        <v>0.3577468237220357</v>
      </c>
      <c r="AI208" s="33">
        <f>all!AI188</f>
        <v>0.33595279797896394</v>
      </c>
      <c r="AJ208" s="33">
        <f>all!AJ188</f>
        <v>9.5605935506358648</v>
      </c>
      <c r="AK208" s="33">
        <f>all!AK188</f>
        <v>7.4305834690680257</v>
      </c>
      <c r="AL208" s="33">
        <f>all!AL188</f>
        <v>70.48368528204125</v>
      </c>
      <c r="AM208" s="33">
        <f>all!AM188</f>
        <v>37.69056254805205</v>
      </c>
      <c r="AN208" s="33"/>
      <c r="AO208" s="33"/>
      <c r="AP208" s="33">
        <f>all!AP188</f>
        <v>0.200371200664961</v>
      </c>
      <c r="AQ208" s="33">
        <f>all!AQ188</f>
        <v>5.34875870853572</v>
      </c>
      <c r="AR208" s="33">
        <f>all!AR188</f>
        <v>1.84339876387721E-2</v>
      </c>
      <c r="AS208" s="33">
        <f>all!AS188</f>
        <v>0.211715430245699</v>
      </c>
      <c r="AT208" s="33">
        <f>all!AT188</f>
        <v>9.7985290131842706E-2</v>
      </c>
      <c r="AU208" s="33">
        <f>all!AU188</f>
        <v>4.6080609124853797</v>
      </c>
      <c r="AV208" s="33">
        <f>all!AV188</f>
        <v>2.4890603318628302E-2</v>
      </c>
      <c r="AW208" s="33">
        <f>all!AW188</f>
        <v>0.409861081277207</v>
      </c>
      <c r="AX208" s="33">
        <f>all!AX188</f>
        <v>0.52112909976038102</v>
      </c>
      <c r="AY208" s="33">
        <f>all!AY188</f>
        <v>1.45758285071294</v>
      </c>
      <c r="AZ208" s="33">
        <f>all!AZ188</f>
        <v>1.9868462181820101E-2</v>
      </c>
      <c r="BA208" s="33">
        <f>all!BA188</f>
        <v>0.30909577969285401</v>
      </c>
      <c r="BB208" s="33">
        <f>all!BB188</f>
        <v>3.8546225589888398E-3</v>
      </c>
      <c r="BC208" s="33">
        <f>all!BC188</f>
        <v>0.13410976212544501</v>
      </c>
      <c r="BD208" s="33">
        <f>all!BD188</f>
        <v>1.6875831057145001E-2</v>
      </c>
      <c r="BE208" s="33">
        <f>all!BE188</f>
        <v>0.20331245022938499</v>
      </c>
      <c r="BF208" s="33">
        <f>all!BF188</f>
        <v>1.6138322487189299E-2</v>
      </c>
      <c r="BG208" s="33">
        <f>all!BG188</f>
        <v>8.2561086878041E-3</v>
      </c>
      <c r="BH208" s="33">
        <f>all!BH188</f>
        <v>2.6080393395079102E-2</v>
      </c>
      <c r="BI208" s="33">
        <f>all!BI188</f>
        <v>6.56413178419112E-3</v>
      </c>
      <c r="BJ208" s="33"/>
      <c r="BK208" s="33">
        <f>all!BK188</f>
        <v>15.5133871569655</v>
      </c>
      <c r="BL208" s="33">
        <f>all!BL188</f>
        <v>23.0104577271204</v>
      </c>
      <c r="BM208" s="33">
        <f>all!BM188</f>
        <v>4.8939146210868999E-2</v>
      </c>
      <c r="BN208" s="33">
        <f>all!BN188</f>
        <v>0.33222184136381999</v>
      </c>
      <c r="BO208" s="33">
        <f>all!BO188</f>
        <v>17.0102810123559</v>
      </c>
      <c r="BP208" s="33">
        <f>all!BP188</f>
        <v>22127.008631785298</v>
      </c>
      <c r="BQ208" s="33">
        <f>all!BQ188</f>
        <v>2.6085307705687999</v>
      </c>
      <c r="BR208" s="33">
        <f>all!BR188</f>
        <v>0.48327139480113801</v>
      </c>
      <c r="BS208" s="33">
        <f>all!BS188</f>
        <v>3.11101845500712</v>
      </c>
      <c r="BT208" s="33">
        <f>all!BT188</f>
        <v>0.50370300834220005</v>
      </c>
      <c r="BU208" s="33">
        <f>all!BU188</f>
        <v>0.67796766042769996</v>
      </c>
      <c r="BV208" s="33">
        <f>all!BV188</f>
        <v>55.4541452476427</v>
      </c>
      <c r="BW208" s="33">
        <f>all!BW188</f>
        <v>2.0616762944173399E-2</v>
      </c>
      <c r="BX208" s="33">
        <f>all!BX188</f>
        <v>0.209270630444958</v>
      </c>
      <c r="BY208" s="33">
        <f>all!BY188</f>
        <v>1.6231538950549</v>
      </c>
      <c r="BZ208" s="33">
        <f>all!BZ188</f>
        <v>2.93729862851452E-3</v>
      </c>
      <c r="CA208" s="33">
        <f>all!CA188</f>
        <v>3.1466389429951003E-2</v>
      </c>
      <c r="CB208" s="33">
        <f>all!CB188</f>
        <v>0.18214269785819301</v>
      </c>
      <c r="CC208" s="33">
        <f>all!CC188</f>
        <v>1.9450146371653401</v>
      </c>
      <c r="CD208" s="33">
        <f>all!CD188</f>
        <v>2.8017396313916199E-2</v>
      </c>
      <c r="CE208" s="33"/>
      <c r="CF208" s="33">
        <f>all!CF188</f>
        <v>375.81481177215397</v>
      </c>
      <c r="CG208" s="33">
        <f>all!CG188</f>
        <v>978.30418174873</v>
      </c>
      <c r="CH208" s="33">
        <f>all!CH188</f>
        <v>0.15245735978557501</v>
      </c>
      <c r="CI208" s="33">
        <f>all!CI188</f>
        <v>0.89216798970230204</v>
      </c>
      <c r="CJ208" s="33">
        <f>all!CJ188</f>
        <v>291.60029507258599</v>
      </c>
      <c r="CK208" s="33">
        <f>all!CK188</f>
        <v>711812.62594983994</v>
      </c>
      <c r="CL208" s="33">
        <f>all!CL188</f>
        <v>58.169271612012601</v>
      </c>
      <c r="CM208" s="33">
        <f>all!CM188</f>
        <v>3.6098820514170602</v>
      </c>
      <c r="CN208" s="33">
        <f>all!CN188</f>
        <v>29.903881918223401</v>
      </c>
      <c r="CO208" s="33">
        <f>all!CO188</f>
        <v>1.45758285071294</v>
      </c>
      <c r="CP208" s="33">
        <f>all!CP188</f>
        <v>5.74620365490909</v>
      </c>
      <c r="CQ208" s="33">
        <f>all!CQ188</f>
        <v>2542.2581418774698</v>
      </c>
      <c r="CR208" s="33">
        <f>all!CR188</f>
        <v>2.9920167806629174E-2</v>
      </c>
      <c r="CS208" s="33">
        <f>all!CS188</f>
        <v>0.68378347892059499</v>
      </c>
      <c r="CT208" s="33">
        <f>all!CT188</f>
        <v>10.7457565660574</v>
      </c>
      <c r="CU208" s="33">
        <f>all!CU188</f>
        <v>0.20331245022938499</v>
      </c>
      <c r="CV208" s="33">
        <f>all!CV188</f>
        <v>6.84956321087489E-2</v>
      </c>
      <c r="CW208" s="33">
        <f>all!CW188</f>
        <v>1.1328471373604501</v>
      </c>
      <c r="CX208" s="33">
        <f>all!CX188</f>
        <v>16.062207331780002</v>
      </c>
      <c r="CY208" s="33">
        <f>all!CY188</f>
        <v>5.1218476592449498E-2</v>
      </c>
      <c r="CZ208" s="33"/>
      <c r="DA208" s="33">
        <f>all!DA188</f>
        <v>6.8407018198289853</v>
      </c>
      <c r="DB208" s="33">
        <f>all!DB188</f>
        <v>17.518205421232519</v>
      </c>
      <c r="DC208" s="33">
        <f>all!DC188</f>
        <v>2.5869520030403067E-3</v>
      </c>
      <c r="DD208" s="33">
        <f>all!DD188</f>
        <v>1.5200482331953884E-2</v>
      </c>
      <c r="DE208" s="33">
        <f>all!DE188</f>
        <v>4.5888064563085953</v>
      </c>
      <c r="DF208" s="33">
        <f>all!DF188</f>
        <v>10885.649578679308</v>
      </c>
      <c r="DG208" s="33">
        <f>all!DG188</f>
        <v>0.83429100314118154</v>
      </c>
      <c r="DH208" s="33">
        <f>all!DH188</f>
        <v>4.9716045330079332E-2</v>
      </c>
      <c r="DI208" s="33">
        <f>all!DI188</f>
        <v>0.39913565538140405</v>
      </c>
      <c r="DJ208" s="33">
        <f>all!DJ188</f>
        <v>1.8459762547023053E-2</v>
      </c>
      <c r="DK208" s="33">
        <f>all!DK188</f>
        <v>5.3270599258253032E-2</v>
      </c>
      <c r="DL208" s="33">
        <f>all!DL188</f>
        <v>22.615741714578377</v>
      </c>
      <c r="DM208" s="33">
        <f>all!DM188</f>
        <v>2.6058778071930513E-4</v>
      </c>
      <c r="DN208" s="33">
        <f>all!DN188</f>
        <v>5.7601169145025275E-3</v>
      </c>
      <c r="DO208" s="33">
        <f>all!DO188</f>
        <v>8.8253585463677731E-2</v>
      </c>
      <c r="DP208" s="33">
        <f>all!DP188</f>
        <v>1.5933577604183777E-3</v>
      </c>
      <c r="DQ208" s="33">
        <f>all!DQ188</f>
        <v>3.4775261133806172E-4</v>
      </c>
      <c r="DR208" s="33">
        <f>all!DR188</f>
        <v>5.542757834717661E-3</v>
      </c>
      <c r="DS208" s="33">
        <f>all!DS188</f>
        <v>7.7520305655308888E-2</v>
      </c>
      <c r="DT208" s="33">
        <f>all!DT188</f>
        <v>2.4508748903820301E-4</v>
      </c>
      <c r="DU208" s="33"/>
      <c r="DV208" s="33">
        <f>all!DV188</f>
        <v>6.2530431868385875E-2</v>
      </c>
      <c r="DW208" s="33">
        <f>all!DW188</f>
        <v>0.16013283130884268</v>
      </c>
      <c r="DX208" s="33">
        <f>all!DX188</f>
        <v>2.3647168117165536E-5</v>
      </c>
      <c r="DY208" s="33">
        <f>all!DY188</f>
        <v>1.389466680260312E-4</v>
      </c>
      <c r="DZ208" s="33">
        <f>all!DZ188</f>
        <v>4.1945995751732267E-2</v>
      </c>
      <c r="EA208" s="33">
        <f>all!EA188</f>
        <v>99.505048933670167</v>
      </c>
      <c r="EB208" s="33">
        <f>all!EB188</f>
        <v>7.626202413779694E-3</v>
      </c>
      <c r="EC208" s="33">
        <f>all!EC188</f>
        <v>4.5445129274116305E-4</v>
      </c>
      <c r="ED208" s="33">
        <f>all!ED188</f>
        <v>3.6484743177556556E-3</v>
      </c>
      <c r="EE208" s="33">
        <f>all!EE188</f>
        <v>1.6873954670956016E-4</v>
      </c>
      <c r="EF208" s="33">
        <f>all!EF188</f>
        <v>4.8694325015756246E-4</v>
      </c>
      <c r="EG208" s="33">
        <f>all!EG188</f>
        <v>0.20672909500853071</v>
      </c>
      <c r="EH208" s="33">
        <f>all!EH188</f>
        <v>2.3820167721343171E-6</v>
      </c>
      <c r="EI208" s="33">
        <f>all!EI188</f>
        <v>5.2652872141303441E-5</v>
      </c>
      <c r="EJ208" s="33">
        <f>all!EJ188</f>
        <v>8.0672056147525965E-4</v>
      </c>
      <c r="EK208" s="33">
        <f>all!EK188</f>
        <v>1.4564784652796933E-5</v>
      </c>
      <c r="EL208" s="33">
        <f>all!EL188</f>
        <v>3.178785092970411E-6</v>
      </c>
      <c r="EM208" s="33">
        <f>all!EM188</f>
        <v>5.0666006248382175E-5</v>
      </c>
      <c r="EN208" s="33">
        <f>all!EN188</f>
        <v>7.0860831517970222E-4</v>
      </c>
      <c r="EO208" s="33">
        <f>all!EO188</f>
        <v>2.2403295654071136E-6</v>
      </c>
      <c r="EP208" s="33"/>
      <c r="EQ208" s="33">
        <f>all!EQ188</f>
        <v>0.32026566261768535</v>
      </c>
    </row>
    <row r="209" spans="1:147" s="3" customFormat="1">
      <c r="A209" s="33" t="str">
        <f>all!A189</f>
        <v>LM-29-97</v>
      </c>
      <c r="B209" s="33" t="str">
        <f>all!B189</f>
        <v>Fakos</v>
      </c>
      <c r="C209" s="33" t="str">
        <f>all!C189</f>
        <v>epithermal</v>
      </c>
      <c r="D209" s="33" t="str">
        <f>all!D189</f>
        <v>high sulfidation</v>
      </c>
      <c r="E209" s="33" t="str">
        <f>all!E189</f>
        <v>spahlerite</v>
      </c>
      <c r="F209" s="33">
        <f>all!F189</f>
        <v>0</v>
      </c>
      <c r="G209" s="33">
        <f>all!G189</f>
        <v>18.387790676330098</v>
      </c>
      <c r="H209" s="33">
        <f>all!H189</f>
        <v>280.66948092867699</v>
      </c>
      <c r="I209" s="33">
        <f>all!I189</f>
        <v>6.6140261581614901E-2</v>
      </c>
      <c r="J209" s="33">
        <f>all!J189</f>
        <v>0.24609013844157601</v>
      </c>
      <c r="K209" s="33">
        <f>all!K189</f>
        <v>97.317986572992197</v>
      </c>
      <c r="L209" s="33">
        <f>all!L189</f>
        <v>697739.79583453096</v>
      </c>
      <c r="M209" s="33">
        <f>all!M189</f>
        <v>34.765663563003798</v>
      </c>
      <c r="N209" s="33">
        <f>all!N189</f>
        <v>0.75452459365720503</v>
      </c>
      <c r="O209" s="33">
        <f>all!O189</f>
        <v>2.89627381285311</v>
      </c>
      <c r="P209" s="33">
        <f>all!P189</f>
        <v>0.71936896660920702</v>
      </c>
      <c r="Q209" s="33">
        <f>all!Q189</f>
        <v>0.97134407649869503</v>
      </c>
      <c r="R209" s="33">
        <f>all!R189</f>
        <v>2727.2449264623701</v>
      </c>
      <c r="S209" s="33">
        <f>all!S189</f>
        <v>1.0907485775667448E-2</v>
      </c>
      <c r="T209" s="33">
        <f>all!T189</f>
        <v>0.95744440399457398</v>
      </c>
      <c r="U209" s="33">
        <f>all!U189</f>
        <v>4.0555382940184401</v>
      </c>
      <c r="V209" s="33">
        <f>all!V189</f>
        <v>0.24132803589941201</v>
      </c>
      <c r="W209" s="33">
        <f>all!W189</f>
        <v>1.21425890515145E-2</v>
      </c>
      <c r="X209" s="33">
        <f>all!X189</f>
        <v>1.8289256958904401</v>
      </c>
      <c r="Y209" s="33">
        <f>all!Y189</f>
        <v>6.3644120199794703</v>
      </c>
      <c r="Z209" s="33">
        <f>all!Z189</f>
        <v>1.1436582699355101E-2</v>
      </c>
      <c r="AA209" s="33">
        <f>all!AA189</f>
        <v>0.26876437227620636</v>
      </c>
      <c r="AB209" s="33">
        <f>all!AB189</f>
        <v>0.11302991766575281</v>
      </c>
      <c r="AC209" s="33">
        <f>all!AC189</f>
        <v>1.7969582521453397E-3</v>
      </c>
      <c r="AD209" s="33">
        <f>all!AD189</f>
        <v>2.2836328971417363E-2</v>
      </c>
      <c r="AE209" s="33">
        <f>all!AE189</f>
        <v>0.28736758244893446</v>
      </c>
      <c r="AF209" s="33">
        <f>all!AF189</f>
        <v>0.63722120461200471</v>
      </c>
      <c r="AG209" s="33">
        <f>all!AG189</f>
        <v>14.68612390200617</v>
      </c>
      <c r="AH209" s="33">
        <f>all!AH189</f>
        <v>0.15262118062900465</v>
      </c>
      <c r="AI209" s="33">
        <f>all!AI189</f>
        <v>0.1729140832810698</v>
      </c>
      <c r="AJ209" s="33">
        <f>all!AJ189</f>
        <v>10.876415505577182</v>
      </c>
      <c r="AK209" s="33">
        <f>all!AK189</f>
        <v>27.652229552095225</v>
      </c>
      <c r="AL209" s="33">
        <f>all!AL189</f>
        <v>61.317240014450796</v>
      </c>
      <c r="AM209" s="33">
        <f>all!AM189</f>
        <v>14.68612390200617</v>
      </c>
      <c r="AN209" s="33"/>
      <c r="AO209" s="33"/>
      <c r="AP209" s="33">
        <f>all!AP189</f>
        <v>0.18738867138159301</v>
      </c>
      <c r="AQ209" s="33">
        <f>all!AQ189</f>
        <v>2.7739506302105501</v>
      </c>
      <c r="AR209" s="33">
        <f>all!AR189</f>
        <v>3.0671366314755501E-2</v>
      </c>
      <c r="AS209" s="33">
        <f>all!AS189</f>
        <v>0.18532794471543401</v>
      </c>
      <c r="AT209" s="33">
        <f>all!AT189</f>
        <v>0.19884690799045801</v>
      </c>
      <c r="AU209" s="33">
        <f>all!AU189</f>
        <v>2.1937717338693599</v>
      </c>
      <c r="AV209" s="33">
        <f>all!AV189</f>
        <v>3.5867317146131103E-2</v>
      </c>
      <c r="AW209" s="33">
        <f>all!AW189</f>
        <v>0.38449479284835902</v>
      </c>
      <c r="AX209" s="33">
        <f>all!AX189</f>
        <v>0.39233161018349699</v>
      </c>
      <c r="AY209" s="33">
        <f>all!AY189</f>
        <v>0.71936896660920702</v>
      </c>
      <c r="AZ209" s="33">
        <f>all!AZ189</f>
        <v>1.33625185992847E-2</v>
      </c>
      <c r="BA209" s="33">
        <f>all!BA189</f>
        <v>0.17596964520650399</v>
      </c>
      <c r="BB209" s="33">
        <f>all!BB189</f>
        <v>9.5298541684641497E-3</v>
      </c>
      <c r="BC209" s="33">
        <f>all!BC189</f>
        <v>0.128283363175515</v>
      </c>
      <c r="BD209" s="33">
        <f>all!BD189</f>
        <v>2.79665506870574E-2</v>
      </c>
      <c r="BE209" s="33">
        <f>all!BE189</f>
        <v>0.24132803589941201</v>
      </c>
      <c r="BF209" s="33">
        <f>all!BF189</f>
        <v>4.8302458651940001E-5</v>
      </c>
      <c r="BG209" s="33">
        <f>all!BG189</f>
        <v>5.5521178927710997E-3</v>
      </c>
      <c r="BH209" s="33">
        <f>all!BH189</f>
        <v>3.4211269251591098E-2</v>
      </c>
      <c r="BI209" s="33">
        <f>all!BI189</f>
        <v>1.1436582699355101E-2</v>
      </c>
      <c r="BJ209" s="33"/>
      <c r="BK209" s="33">
        <f>all!BK189</f>
        <v>0.77503506669549305</v>
      </c>
      <c r="BL209" s="33">
        <f>all!BL189</f>
        <v>12.768237611756099</v>
      </c>
      <c r="BM209" s="33">
        <f>all!BM189</f>
        <v>2.4681771876722301E-2</v>
      </c>
      <c r="BN209" s="33">
        <f>all!BN189</f>
        <v>0.19608342475378601</v>
      </c>
      <c r="BO209" s="33">
        <f>all!BO189</f>
        <v>6.6922906490009799</v>
      </c>
      <c r="BP209" s="33">
        <f>all!BP189</f>
        <v>23844.955210012398</v>
      </c>
      <c r="BQ209" s="33">
        <f>all!BQ189</f>
        <v>2.8554580262827298</v>
      </c>
      <c r="BR209" s="33">
        <f>all!BR189</f>
        <v>0.16675734251431701</v>
      </c>
      <c r="BS209" s="33">
        <f>all!BS189</f>
        <v>0.65934448934310297</v>
      </c>
      <c r="BT209" s="33">
        <f>all!BT189</f>
        <v>0.84131928756815</v>
      </c>
      <c r="BU209" s="33">
        <f>all!BU189</f>
        <v>0.13915045229685299</v>
      </c>
      <c r="BV209" s="33">
        <f>all!BV189</f>
        <v>43.268795118464602</v>
      </c>
      <c r="BW209" s="33">
        <f>all!BW189</f>
        <v>1.60148239848256E-2</v>
      </c>
      <c r="BX209" s="33">
        <f>all!BX189</f>
        <v>0.21997809707076199</v>
      </c>
      <c r="BY209" s="33">
        <f>all!BY189</f>
        <v>0.540670890258098</v>
      </c>
      <c r="BZ209" s="33">
        <f>all!BZ189</f>
        <v>3.6177790492180999E-3</v>
      </c>
      <c r="CA209" s="33">
        <f>all!CA189</f>
        <v>1.7097109903184901E-2</v>
      </c>
      <c r="CB209" s="33">
        <f>all!CB189</f>
        <v>0.134174347818422</v>
      </c>
      <c r="CC209" s="33">
        <f>all!CC189</f>
        <v>1.5766716764828901</v>
      </c>
      <c r="CD209" s="33">
        <f>all!CD189</f>
        <v>9.0059260645022898E-3</v>
      </c>
      <c r="CE209" s="33"/>
      <c r="CF209" s="33">
        <f>all!CF189</f>
        <v>18.387790676330098</v>
      </c>
      <c r="CG209" s="33">
        <f>all!CG189</f>
        <v>280.66948092867699</v>
      </c>
      <c r="CH209" s="33">
        <f>all!CH189</f>
        <v>6.6140261581614901E-2</v>
      </c>
      <c r="CI209" s="33">
        <f>all!CI189</f>
        <v>0.24609013844157601</v>
      </c>
      <c r="CJ209" s="33">
        <f>all!CJ189</f>
        <v>97.317986572992197</v>
      </c>
      <c r="CK209" s="33">
        <f>all!CK189</f>
        <v>697739.79583453096</v>
      </c>
      <c r="CL209" s="33">
        <f>all!CL189</f>
        <v>34.765663563003798</v>
      </c>
      <c r="CM209" s="33">
        <f>all!CM189</f>
        <v>0.75452459365720503</v>
      </c>
      <c r="CN209" s="33">
        <f>all!CN189</f>
        <v>2.89627381285311</v>
      </c>
      <c r="CO209" s="33">
        <f>all!CO189</f>
        <v>0.71936896660920702</v>
      </c>
      <c r="CP209" s="33">
        <f>all!CP189</f>
        <v>0.97134407649869503</v>
      </c>
      <c r="CQ209" s="33">
        <f>all!CQ189</f>
        <v>2727.2449264623701</v>
      </c>
      <c r="CR209" s="33">
        <f>all!CR189</f>
        <v>1.0907485775667448E-2</v>
      </c>
      <c r="CS209" s="33">
        <f>all!CS189</f>
        <v>0.95744440399457398</v>
      </c>
      <c r="CT209" s="33">
        <f>all!CT189</f>
        <v>4.0555382940184401</v>
      </c>
      <c r="CU209" s="33">
        <f>all!CU189</f>
        <v>0.24132803589941201</v>
      </c>
      <c r="CV209" s="33">
        <f>all!CV189</f>
        <v>1.21425890515145E-2</v>
      </c>
      <c r="CW209" s="33">
        <f>all!CW189</f>
        <v>1.8289256958904401</v>
      </c>
      <c r="CX209" s="33">
        <f>all!CX189</f>
        <v>6.3644120199794703</v>
      </c>
      <c r="CY209" s="33">
        <f>all!CY189</f>
        <v>1.1436582699355101E-2</v>
      </c>
      <c r="CZ209" s="33"/>
      <c r="DA209" s="33">
        <f>all!DA189</f>
        <v>0.33470046736334047</v>
      </c>
      <c r="DB209" s="33">
        <f>all!DB189</f>
        <v>5.0258658954011457</v>
      </c>
      <c r="DC209" s="33">
        <f>all!DC189</f>
        <v>1.1222920455976411E-3</v>
      </c>
      <c r="DD209" s="33">
        <f>all!DD189</f>
        <v>4.1928076826623778E-3</v>
      </c>
      <c r="DE209" s="33">
        <f>all!DE189</f>
        <v>1.5314573155350801</v>
      </c>
      <c r="DF209" s="33">
        <f>all!DF189</f>
        <v>10670.435782757775</v>
      </c>
      <c r="DG209" s="33">
        <f>all!DG189</f>
        <v>0.49862546882669706</v>
      </c>
      <c r="DH209" s="33">
        <f>all!DH189</f>
        <v>1.0391469407205688E-2</v>
      </c>
      <c r="DI209" s="33">
        <f>all!DI189</f>
        <v>3.865739403393828E-2</v>
      </c>
      <c r="DJ209" s="33">
        <f>all!DJ189</f>
        <v>9.1105492225076884E-3</v>
      </c>
      <c r="DK209" s="33">
        <f>all!DK189</f>
        <v>9.0049159668808328E-3</v>
      </c>
      <c r="DL209" s="33">
        <f>all!DL189</f>
        <v>24.26137056393387</v>
      </c>
      <c r="DM209" s="33">
        <f>all!DM189</f>
        <v>9.4998047132570227E-5</v>
      </c>
      <c r="DN209" s="33">
        <f>all!DN189</f>
        <v>8.0654064863497094E-3</v>
      </c>
      <c r="DO209" s="33">
        <f>all!DO189</f>
        <v>3.3307640391084428E-2</v>
      </c>
      <c r="DP209" s="33">
        <f>all!DP189</f>
        <v>1.8912855478010347E-3</v>
      </c>
      <c r="DQ209" s="33">
        <f>all!DQ189</f>
        <v>6.1647975514190099E-5</v>
      </c>
      <c r="DR209" s="33">
        <f>all!DR189</f>
        <v>8.9485084930639638E-3</v>
      </c>
      <c r="DS209" s="33">
        <f>all!DS189</f>
        <v>3.0716274227700149E-2</v>
      </c>
      <c r="DT209" s="33">
        <f>all!DT189</f>
        <v>5.4725628785607053E-5</v>
      </c>
      <c r="DU209" s="33"/>
      <c r="DV209" s="33">
        <f>all!DV189</f>
        <v>3.1270847985382243E-3</v>
      </c>
      <c r="DW209" s="33">
        <f>all!DW189</f>
        <v>4.6956339693244246E-2</v>
      </c>
      <c r="DX209" s="33">
        <f>all!DX189</f>
        <v>1.048550192641035E-5</v>
      </c>
      <c r="DY209" s="33">
        <f>all!DY189</f>
        <v>3.9173130742642846E-5</v>
      </c>
      <c r="DZ209" s="33">
        <f>all!DZ189</f>
        <v>1.4308306554651802E-2</v>
      </c>
      <c r="EA209" s="33">
        <f>all!EA189</f>
        <v>99.693190729302401</v>
      </c>
      <c r="EB209" s="33">
        <f>all!EB189</f>
        <v>4.6586254749363485E-3</v>
      </c>
      <c r="EC209" s="33">
        <f>all!EC189</f>
        <v>9.7086825942410018E-5</v>
      </c>
      <c r="ED209" s="33">
        <f>all!ED189</f>
        <v>3.6117352983377126E-4</v>
      </c>
      <c r="EE209" s="33">
        <f>all!EE189</f>
        <v>8.5119271581747606E-5</v>
      </c>
      <c r="EF209" s="33">
        <f>all!EF189</f>
        <v>8.4132346912974286E-5</v>
      </c>
      <c r="EG209" s="33">
        <f>all!EG189</f>
        <v>0.22667241453182999</v>
      </c>
      <c r="EH209" s="33">
        <f>all!EH189</f>
        <v>8.8756060431965711E-7</v>
      </c>
      <c r="EI209" s="33">
        <f>all!EI189</f>
        <v>7.5354570658894254E-5</v>
      </c>
      <c r="EJ209" s="33">
        <f>all!EJ189</f>
        <v>3.1119112788411356E-4</v>
      </c>
      <c r="EK209" s="33">
        <f>all!EK189</f>
        <v>1.7670158433938995E-5</v>
      </c>
      <c r="EL209" s="33">
        <f>all!EL189</f>
        <v>5.7597304422585765E-7</v>
      </c>
      <c r="EM209" s="33">
        <f>all!EM189</f>
        <v>8.360533553684379E-5</v>
      </c>
      <c r="EN209" s="33">
        <f>all!EN189</f>
        <v>2.8698016158101462E-4</v>
      </c>
      <c r="EO209" s="33">
        <f>all!EO189</f>
        <v>5.112980068836965E-7</v>
      </c>
      <c r="EP209" s="33"/>
      <c r="EQ209" s="33">
        <f>all!EQ189</f>
        <v>9.3912679386488493E-2</v>
      </c>
    </row>
    <row r="210" spans="1:147" s="3" customFormat="1">
      <c r="A210" s="33" t="str">
        <f>all!A190</f>
        <v>LM-29-150</v>
      </c>
      <c r="B210" s="33" t="str">
        <f>all!B190</f>
        <v>Fakos</v>
      </c>
      <c r="C210" s="33" t="str">
        <f>all!C190</f>
        <v>epithermal</v>
      </c>
      <c r="D210" s="33" t="str">
        <f>all!D190</f>
        <v>high sulfidation</v>
      </c>
      <c r="E210" s="33" t="str">
        <f>all!E190</f>
        <v>spahlerite</v>
      </c>
      <c r="F210" s="33">
        <f>all!F190</f>
        <v>0</v>
      </c>
      <c r="G210" s="33">
        <f>all!G190</f>
        <v>1991.32556800408</v>
      </c>
      <c r="H210" s="33">
        <f>all!H190</f>
        <v>1685.7102187513001</v>
      </c>
      <c r="I210" s="33">
        <f>all!I190</f>
        <v>0.82043568935333</v>
      </c>
      <c r="J210" s="33">
        <f>all!J190</f>
        <v>2.03746195238159</v>
      </c>
      <c r="K210" s="33">
        <f>all!K190</f>
        <v>92.605466248471103</v>
      </c>
      <c r="L210" s="33">
        <f>all!L190</f>
        <v>718089.61271872302</v>
      </c>
      <c r="M210" s="33">
        <f>all!M190</f>
        <v>48.209545452488598</v>
      </c>
      <c r="N210" s="33">
        <f>all!N190</f>
        <v>1.0916456379586299</v>
      </c>
      <c r="O210" s="33">
        <f>all!O190</f>
        <v>0.77295938228150896</v>
      </c>
      <c r="P210" s="33">
        <f>all!P190</f>
        <v>1.8781098982476301</v>
      </c>
      <c r="Q210" s="33">
        <f>all!Q190</f>
        <v>0.24521996034506</v>
      </c>
      <c r="R210" s="33">
        <f>all!R190</f>
        <v>2235.1821117831</v>
      </c>
      <c r="S210" s="33">
        <f>all!S190</f>
        <v>1.0357252202099989</v>
      </c>
      <c r="T210" s="33">
        <f>all!T190</f>
        <v>0.155946503500352</v>
      </c>
      <c r="U210" s="33">
        <f>all!U190</f>
        <v>0.42801524600662</v>
      </c>
      <c r="V210" s="33">
        <f>all!V190</f>
        <v>0.13928603620858801</v>
      </c>
      <c r="W210" s="33">
        <f>all!W190</f>
        <v>1.9652914108015999E-2</v>
      </c>
      <c r="X210" s="33">
        <f>all!X190</f>
        <v>4.7016778751901897E-2</v>
      </c>
      <c r="Y210" s="33">
        <f>all!Y190</f>
        <v>2.3764385847816198</v>
      </c>
      <c r="Z210" s="33">
        <f>all!Z190</f>
        <v>1.27179787025511E-2</v>
      </c>
      <c r="AA210" s="33">
        <f>all!AA190</f>
        <v>0.40267534242508057</v>
      </c>
      <c r="AB210" s="33">
        <f>all!AB190</f>
        <v>0.79030441193590406</v>
      </c>
      <c r="AC210" s="33">
        <f>all!AC190</f>
        <v>5.3516967717976201E-3</v>
      </c>
      <c r="AD210" s="33">
        <f>all!AD190</f>
        <v>1.0614214771954606</v>
      </c>
      <c r="AE210" s="33">
        <f>all!AE190</f>
        <v>1.9784554523306755E-2</v>
      </c>
      <c r="AF210" s="33">
        <f>all!AF190</f>
        <v>0.18010785077618657</v>
      </c>
      <c r="AG210" s="33">
        <f>all!AG190</f>
        <v>0.29888992339953319</v>
      </c>
      <c r="AH210" s="33">
        <f>all!AH190</f>
        <v>0.10318800658910957</v>
      </c>
      <c r="AI210" s="33">
        <f>all!AI190</f>
        <v>1.5501493739960839E-2</v>
      </c>
      <c r="AJ210" s="33">
        <f>all!AJ190</f>
        <v>2.289161627924746</v>
      </c>
      <c r="AK210" s="33">
        <f>all!AK190</f>
        <v>5.7307086176322575E-2</v>
      </c>
      <c r="AL210" s="33">
        <f>all!AL190</f>
        <v>0.52169262205546296</v>
      </c>
      <c r="AM210" s="33">
        <f>all!AM190</f>
        <v>0.29888992339953319</v>
      </c>
      <c r="AN210" s="33"/>
      <c r="AO210" s="33"/>
      <c r="AP210" s="33">
        <f>all!AP190</f>
        <v>0.20098258774472799</v>
      </c>
      <c r="AQ210" s="33">
        <f>all!AQ190</f>
        <v>8.2683051217295809</v>
      </c>
      <c r="AR210" s="33">
        <f>all!AR190</f>
        <v>1.5431106588717E-2</v>
      </c>
      <c r="AS210" s="33">
        <f>all!AS190</f>
        <v>0.11196115637475</v>
      </c>
      <c r="AT210" s="33">
        <f>all!AT190</f>
        <v>9.4570489788435796E-2</v>
      </c>
      <c r="AU210" s="33">
        <f>all!AU190</f>
        <v>4.2051672533908002</v>
      </c>
      <c r="AV210" s="33">
        <f>all!AV190</f>
        <v>5.7990773264382497E-2</v>
      </c>
      <c r="AW210" s="33">
        <f>all!AW190</f>
        <v>0.35999628534926198</v>
      </c>
      <c r="AX210" s="33">
        <f>all!AX190</f>
        <v>0.60418873624768699</v>
      </c>
      <c r="AY210" s="33">
        <f>all!AY190</f>
        <v>1.8781098982476301</v>
      </c>
      <c r="AZ210" s="33">
        <f>all!AZ190</f>
        <v>2.79737226260399E-2</v>
      </c>
      <c r="BA210" s="33">
        <f>all!BA190</f>
        <v>0.11227594574828299</v>
      </c>
      <c r="BB210" s="33">
        <f>all!BB190</f>
        <v>3.1032349515321203E-5</v>
      </c>
      <c r="BC210" s="33">
        <f>all!BC190</f>
        <v>0.13722511141515101</v>
      </c>
      <c r="BD210" s="33">
        <f>all!BD190</f>
        <v>2.33847296244565E-2</v>
      </c>
      <c r="BE210" s="33">
        <f>all!BE190</f>
        <v>0.13928603620858801</v>
      </c>
      <c r="BF210" s="33">
        <f>all!BF190</f>
        <v>1.9652914108015999E-2</v>
      </c>
      <c r="BG210" s="33">
        <f>all!BG190</f>
        <v>7.0263482522589004E-3</v>
      </c>
      <c r="BH210" s="33">
        <f>all!BH190</f>
        <v>2.30627731604072E-2</v>
      </c>
      <c r="BI210" s="33">
        <f>all!BI190</f>
        <v>7.2586882509419999E-3</v>
      </c>
      <c r="BJ210" s="33"/>
      <c r="BK210" s="33">
        <f>all!BK190</f>
        <v>78.961241499611702</v>
      </c>
      <c r="BL210" s="33">
        <f>all!BL190</f>
        <v>139.21721619361901</v>
      </c>
      <c r="BM210" s="33">
        <f>all!BM190</f>
        <v>4.63899863465978E-2</v>
      </c>
      <c r="BN210" s="33">
        <f>all!BN190</f>
        <v>0.30944143729335899</v>
      </c>
      <c r="BO210" s="33">
        <f>all!BO190</f>
        <v>2.8526588262241002</v>
      </c>
      <c r="BP210" s="33">
        <f>all!BP190</f>
        <v>10885.9062582604</v>
      </c>
      <c r="BQ210" s="33">
        <f>all!BQ190</f>
        <v>1.7121092946445799</v>
      </c>
      <c r="BR210" s="33">
        <f>all!BR190</f>
        <v>0.50396101877094901</v>
      </c>
      <c r="BS210" s="33">
        <f>all!BS190</f>
        <v>1.0869074303933901</v>
      </c>
      <c r="BT210" s="33">
        <f>all!BT190</f>
        <v>1.28045103171352</v>
      </c>
      <c r="BU210" s="33">
        <f>all!BU190</f>
        <v>5.0174122197385901E-2</v>
      </c>
      <c r="BV210" s="33">
        <f>all!BV190</f>
        <v>59.652253495462901</v>
      </c>
      <c r="BW210" s="33">
        <f>all!BW190</f>
        <v>0.21887548092168699</v>
      </c>
      <c r="BX210" s="33">
        <f>all!BX190</f>
        <v>0.10665235949850101</v>
      </c>
      <c r="BY210" s="33">
        <f>all!BY190</f>
        <v>0.34216170051698203</v>
      </c>
      <c r="BZ210" s="33">
        <f>all!BZ190</f>
        <v>9.3105208129992206E-2</v>
      </c>
      <c r="CA210" s="33">
        <f>all!CA190</f>
        <v>2.1169338506064499E-2</v>
      </c>
      <c r="CB210" s="33">
        <f>all!CB190</f>
        <v>1.86855967449675E-2</v>
      </c>
      <c r="CC210" s="33">
        <f>all!CC190</f>
        <v>0.31655069303406702</v>
      </c>
      <c r="CD210" s="33">
        <f>all!CD190</f>
        <v>7.7268031059164102E-3</v>
      </c>
      <c r="CE210" s="33"/>
      <c r="CF210" s="33">
        <f>all!CF190</f>
        <v>1991.32556800408</v>
      </c>
      <c r="CG210" s="33">
        <f>all!CG190</f>
        <v>1685.7102187513001</v>
      </c>
      <c r="CH210" s="33">
        <f>all!CH190</f>
        <v>0.82043568935333</v>
      </c>
      <c r="CI210" s="33">
        <f>all!CI190</f>
        <v>2.03746195238159</v>
      </c>
      <c r="CJ210" s="33">
        <f>all!CJ190</f>
        <v>92.605466248471103</v>
      </c>
      <c r="CK210" s="33">
        <f>all!CK190</f>
        <v>718089.61271872302</v>
      </c>
      <c r="CL210" s="33">
        <f>all!CL190</f>
        <v>48.209545452488598</v>
      </c>
      <c r="CM210" s="33">
        <f>all!CM190</f>
        <v>1.0916456379586299</v>
      </c>
      <c r="CN210" s="33">
        <f>all!CN190</f>
        <v>0.77295938228150896</v>
      </c>
      <c r="CO210" s="33">
        <f>all!CO190</f>
        <v>1.8781098982476301</v>
      </c>
      <c r="CP210" s="33">
        <f>all!CP190</f>
        <v>0.24521996034506</v>
      </c>
      <c r="CQ210" s="33">
        <f>all!CQ190</f>
        <v>2235.1821117831</v>
      </c>
      <c r="CR210" s="33">
        <f>all!CR190</f>
        <v>1.0357252202099989</v>
      </c>
      <c r="CS210" s="33">
        <f>all!CS190</f>
        <v>0.155946503500352</v>
      </c>
      <c r="CT210" s="33">
        <f>all!CT190</f>
        <v>0.42801524600662</v>
      </c>
      <c r="CU210" s="33">
        <f>all!CU190</f>
        <v>0.13928603620858801</v>
      </c>
      <c r="CV210" s="33">
        <f>all!CV190</f>
        <v>1.9652914108015999E-2</v>
      </c>
      <c r="CW210" s="33">
        <f>all!CW190</f>
        <v>4.7016778751901897E-2</v>
      </c>
      <c r="CX210" s="33">
        <f>all!CX190</f>
        <v>2.3764385847816198</v>
      </c>
      <c r="CY210" s="33">
        <f>all!CY190</f>
        <v>1.27179787025511E-2</v>
      </c>
      <c r="CZ210" s="33"/>
      <c r="DA210" s="33">
        <f>all!DA190</f>
        <v>36.246747095152216</v>
      </c>
      <c r="DB210" s="33">
        <f>all!DB190</f>
        <v>30.185517391911542</v>
      </c>
      <c r="DC210" s="33">
        <f>all!DC190</f>
        <v>1.3921451564709366E-2</v>
      </c>
      <c r="DD210" s="33">
        <f>all!DD190</f>
        <v>3.4713646719760488E-2</v>
      </c>
      <c r="DE210" s="33">
        <f>all!DE190</f>
        <v>1.4572981186616167</v>
      </c>
      <c r="DF210" s="33">
        <f>all!DF190</f>
        <v>10981.642647480088</v>
      </c>
      <c r="DG210" s="33">
        <f>all!DG190</f>
        <v>0.69144393460534681</v>
      </c>
      <c r="DH210" s="33">
        <f>all!DH190</f>
        <v>1.5034370444272551E-2</v>
      </c>
      <c r="DI210" s="33">
        <f>all!DI190</f>
        <v>1.0316909706700191E-2</v>
      </c>
      <c r="DJ210" s="33">
        <f>all!DJ190</f>
        <v>2.3785586350653878E-2</v>
      </c>
      <c r="DK210" s="33">
        <f>all!DK190</f>
        <v>2.2733294923347196E-3</v>
      </c>
      <c r="DL210" s="33">
        <f>all!DL190</f>
        <v>19.884015903987155</v>
      </c>
      <c r="DM210" s="33">
        <f>all!DM190</f>
        <v>9.0205823147067443E-3</v>
      </c>
      <c r="DN210" s="33">
        <f>all!DN190</f>
        <v>1.3136762151491198E-3</v>
      </c>
      <c r="DO210" s="33">
        <f>all!DO190</f>
        <v>3.5152369087271679E-3</v>
      </c>
      <c r="DP210" s="33">
        <f>all!DP190</f>
        <v>1.0915833558666772E-3</v>
      </c>
      <c r="DQ210" s="33">
        <f>all!DQ190</f>
        <v>9.9777927308042911E-5</v>
      </c>
      <c r="DR210" s="33">
        <f>all!DR190</f>
        <v>2.3004217444332241E-4</v>
      </c>
      <c r="DS210" s="33">
        <f>all!DS190</f>
        <v>1.1469298189100483E-2</v>
      </c>
      <c r="DT210" s="33">
        <f>all!DT190</f>
        <v>6.0857285753576966E-5</v>
      </c>
      <c r="DU210" s="33"/>
      <c r="DV210" s="33">
        <f>all!DV190</f>
        <v>0.32739479553237782</v>
      </c>
      <c r="DW210" s="33">
        <f>all!DW190</f>
        <v>0.27264739836159391</v>
      </c>
      <c r="DX210" s="33">
        <f>all!DX190</f>
        <v>1.2574399508394793E-4</v>
      </c>
      <c r="DY210" s="33">
        <f>all!DY190</f>
        <v>3.1354723336040247E-4</v>
      </c>
      <c r="DZ210" s="33">
        <f>all!DZ190</f>
        <v>1.3162886543624481E-2</v>
      </c>
      <c r="EA210" s="33">
        <f>all!EA190</f>
        <v>99.190491211340657</v>
      </c>
      <c r="EB210" s="33">
        <f>all!EB190</f>
        <v>6.245392034710244E-3</v>
      </c>
      <c r="EC210" s="33">
        <f>all!EC190</f>
        <v>1.3579631365648662E-4</v>
      </c>
      <c r="ED210" s="33">
        <f>all!ED190</f>
        <v>9.3186363319285558E-5</v>
      </c>
      <c r="EE210" s="33">
        <f>all!EE190</f>
        <v>2.1484071824286665E-4</v>
      </c>
      <c r="EF210" s="33">
        <f>all!EF190</f>
        <v>2.053360105299469E-5</v>
      </c>
      <c r="EG210" s="33">
        <f>all!EG190</f>
        <v>0.17960020810030389</v>
      </c>
      <c r="EH210" s="33">
        <f>all!EH190</f>
        <v>8.1477427333096676E-5</v>
      </c>
      <c r="EI210" s="33">
        <f>all!EI190</f>
        <v>1.1865637341895877E-5</v>
      </c>
      <c r="EJ210" s="33">
        <f>all!EJ190</f>
        <v>3.1750994536404097E-5</v>
      </c>
      <c r="EK210" s="33">
        <f>all!EK190</f>
        <v>9.8596077783850235E-6</v>
      </c>
      <c r="EL210" s="33">
        <f>all!EL190</f>
        <v>9.0123326167467731E-7</v>
      </c>
      <c r="EM210" s="33">
        <f>all!EM190</f>
        <v>2.0778308869478661E-6</v>
      </c>
      <c r="EN210" s="33">
        <f>all!EN190</f>
        <v>1.0359518678084716E-4</v>
      </c>
      <c r="EO210" s="33">
        <f>all!EO190</f>
        <v>5.4968680565028085E-7</v>
      </c>
      <c r="EP210" s="33"/>
      <c r="EQ210" s="33">
        <f>all!EQ190</f>
        <v>0.54529479672318781</v>
      </c>
    </row>
    <row r="211" spans="1:147" s="3" customFormat="1">
      <c r="A211" s="33" t="str">
        <f>all!A191</f>
        <v>LM-29-148</v>
      </c>
      <c r="B211" s="33" t="str">
        <f>all!B191</f>
        <v>Fakos</v>
      </c>
      <c r="C211" s="33" t="str">
        <f>all!C191</f>
        <v>epithermal</v>
      </c>
      <c r="D211" s="33" t="str">
        <f>all!D191</f>
        <v>high sulfidation</v>
      </c>
      <c r="E211" s="33" t="str">
        <f>all!E191</f>
        <v>spahlerite</v>
      </c>
      <c r="F211" s="33">
        <f>all!F191</f>
        <v>0</v>
      </c>
      <c r="G211" s="33">
        <f>all!G191</f>
        <v>194.603457897433</v>
      </c>
      <c r="H211" s="33">
        <f>all!H191</f>
        <v>456.19035395691299</v>
      </c>
      <c r="I211" s="33">
        <f>all!I191</f>
        <v>5.01864319532195E-2</v>
      </c>
      <c r="J211" s="33">
        <f>all!J191</f>
        <v>0.75494510635143397</v>
      </c>
      <c r="K211" s="33">
        <f>all!K191</f>
        <v>54.068099356444797</v>
      </c>
      <c r="L211" s="33">
        <f>all!L191</f>
        <v>740508.88363321801</v>
      </c>
      <c r="M211" s="33">
        <f>all!M191</f>
        <v>23.634951198943899</v>
      </c>
      <c r="N211" s="33">
        <f>all!N191</f>
        <v>0.31751543689547701</v>
      </c>
      <c r="O211" s="33">
        <f>all!O191</f>
        <v>0.55606121027830502</v>
      </c>
      <c r="P211" s="33">
        <f>all!P191</f>
        <v>1.2744023238181501</v>
      </c>
      <c r="Q211" s="33">
        <f>all!Q191</f>
        <v>1.47736068299269</v>
      </c>
      <c r="R211" s="33">
        <f>all!R191</f>
        <v>2090.8915043570701</v>
      </c>
      <c r="S211" s="33">
        <f>all!S191</f>
        <v>1.7250789528296794E-2</v>
      </c>
      <c r="T211" s="33">
        <f>all!T191</f>
        <v>0.413867059052825</v>
      </c>
      <c r="U211" s="33">
        <f>all!U191</f>
        <v>1.7790392302135E-2</v>
      </c>
      <c r="V211" s="33">
        <f>all!V191</f>
        <v>0.17591086381048901</v>
      </c>
      <c r="W211" s="33">
        <f>all!W191</f>
        <v>1.55512024696526E-2</v>
      </c>
      <c r="X211" s="33">
        <f>all!X191</f>
        <v>1.23515904465366</v>
      </c>
      <c r="Y211" s="33">
        <f>all!Y191</f>
        <v>4.4498382296321601</v>
      </c>
      <c r="Z211" s="33">
        <f>all!Z191</f>
        <v>1.53686696899178E-2</v>
      </c>
      <c r="AA211" s="33">
        <f>all!AA191</f>
        <v>6.6476928628314405E-2</v>
      </c>
      <c r="AB211" s="33">
        <f>all!AB191</f>
        <v>0.28639295589033059</v>
      </c>
      <c r="AC211" s="33">
        <f>all!AC191</f>
        <v>3.4537591923174769E-3</v>
      </c>
      <c r="AD211" s="33">
        <f>all!AD191</f>
        <v>9.0253430783459099E-2</v>
      </c>
      <c r="AE211" s="33">
        <f>all!AE191</f>
        <v>0.27757392087391969</v>
      </c>
      <c r="AF211" s="33">
        <f>all!AF191</f>
        <v>3.9979863051348768E-3</v>
      </c>
      <c r="AG211" s="33">
        <f>all!AG191</f>
        <v>29.437452026272535</v>
      </c>
      <c r="AH211" s="33">
        <f>all!AH191</f>
        <v>0.33200323399505111</v>
      </c>
      <c r="AI211" s="33">
        <f>all!AI191</f>
        <v>0.30623156681557806</v>
      </c>
      <c r="AJ211" s="33">
        <f>all!AJ191</f>
        <v>25.39336378816618</v>
      </c>
      <c r="AK211" s="33">
        <f>all!AK191</f>
        <v>24.611413814096093</v>
      </c>
      <c r="AL211" s="33">
        <f>all!AL191</f>
        <v>0.35448609533983283</v>
      </c>
      <c r="AM211" s="33">
        <f>all!AM191</f>
        <v>29.437452026272535</v>
      </c>
      <c r="AN211" s="33"/>
      <c r="AO211" s="33"/>
      <c r="AP211" s="33">
        <f>all!AP191</f>
        <v>0.18368934764209299</v>
      </c>
      <c r="AQ211" s="33">
        <f>all!AQ191</f>
        <v>10.9672890638863</v>
      </c>
      <c r="AR211" s="33">
        <f>all!AR191</f>
        <v>1.9677233822863099E-2</v>
      </c>
      <c r="AS211" s="33">
        <f>all!AS191</f>
        <v>0.27003259066927099</v>
      </c>
      <c r="AT211" s="33">
        <f>all!AT191</f>
        <v>0.19224442645760001</v>
      </c>
      <c r="AU211" s="33">
        <f>all!AU191</f>
        <v>4.5827059736573696</v>
      </c>
      <c r="AV211" s="33">
        <f>all!AV191</f>
        <v>4.21908541694909E-2</v>
      </c>
      <c r="AW211" s="33">
        <f>all!AW191</f>
        <v>0.31751543689547701</v>
      </c>
      <c r="AX211" s="33">
        <f>all!AX191</f>
        <v>0.55606121027830502</v>
      </c>
      <c r="AY211" s="33">
        <f>all!AY191</f>
        <v>1.2744023238181501</v>
      </c>
      <c r="AZ211" s="33">
        <f>all!AZ191</f>
        <v>2.5899909072075299E-2</v>
      </c>
      <c r="BA211" s="33">
        <f>all!BA191</f>
        <v>0.31773714586569202</v>
      </c>
      <c r="BB211" s="33">
        <f>all!BB191</f>
        <v>6.85579493956439E-3</v>
      </c>
      <c r="BC211" s="33">
        <f>all!BC191</f>
        <v>0.16329792766159301</v>
      </c>
      <c r="BD211" s="33">
        <f>all!BD191</f>
        <v>1.3955544616203399E-2</v>
      </c>
      <c r="BE211" s="33">
        <f>all!BE191</f>
        <v>0.124562470333931</v>
      </c>
      <c r="BF211" s="33">
        <f>all!BF191</f>
        <v>4.4846365093712502E-5</v>
      </c>
      <c r="BG211" s="33">
        <f>all!BG191</f>
        <v>4.7508195983253197E-3</v>
      </c>
      <c r="BH211" s="33">
        <f>all!BH191</f>
        <v>2.5981908526738699E-2</v>
      </c>
      <c r="BI211" s="33">
        <f>all!BI191</f>
        <v>1.53686696899178E-2</v>
      </c>
      <c r="BJ211" s="33"/>
      <c r="BK211" s="33">
        <f>all!BK191</f>
        <v>19.494031652638</v>
      </c>
      <c r="BL211" s="33">
        <f>all!BL191</f>
        <v>18.345380988806902</v>
      </c>
      <c r="BM211" s="33">
        <f>all!BM191</f>
        <v>1.84252234837315E-2</v>
      </c>
      <c r="BN211" s="33">
        <f>all!BN191</f>
        <v>0.36028064375982799</v>
      </c>
      <c r="BO211" s="33">
        <f>all!BO191</f>
        <v>3.7322339607398001</v>
      </c>
      <c r="BP211" s="33">
        <f>all!BP191</f>
        <v>29922.1850109019</v>
      </c>
      <c r="BQ211" s="33">
        <f>all!BQ191</f>
        <v>0.95166925616982401</v>
      </c>
      <c r="BR211" s="33">
        <f>all!BR191</f>
        <v>0.34884318459253599</v>
      </c>
      <c r="BS211" s="33">
        <f>all!BS191</f>
        <v>0.12122069697363499</v>
      </c>
      <c r="BT211" s="33">
        <f>all!BT191</f>
        <v>0.78247223916105202</v>
      </c>
      <c r="BU211" s="33">
        <f>all!BU191</f>
        <v>0.31944578573420501</v>
      </c>
      <c r="BV211" s="33">
        <f>all!BV191</f>
        <v>74.164939031677903</v>
      </c>
      <c r="BW211" s="33">
        <f>all!BW191</f>
        <v>9.0020632940891396E-3</v>
      </c>
      <c r="BX211" s="33">
        <f>all!BX191</f>
        <v>0.18319275556042</v>
      </c>
      <c r="BY211" s="33">
        <f>all!BY191</f>
        <v>1.4784875196752799E-2</v>
      </c>
      <c r="BZ211" s="33">
        <f>all!BZ191</f>
        <v>0.23216431752699601</v>
      </c>
      <c r="CA211" s="33">
        <f>all!CA191</f>
        <v>2.1662547614435802E-2</v>
      </c>
      <c r="CB211" s="33">
        <f>all!CB191</f>
        <v>0.14005298504387501</v>
      </c>
      <c r="CC211" s="33">
        <f>all!CC191</f>
        <v>0.55581797299437696</v>
      </c>
      <c r="CD211" s="33">
        <f>all!CD191</f>
        <v>1.1072420775871099E-2</v>
      </c>
      <c r="CE211" s="33"/>
      <c r="CF211" s="33">
        <f>all!CF191</f>
        <v>194.603457897433</v>
      </c>
      <c r="CG211" s="33">
        <f>all!CG191</f>
        <v>456.19035395691299</v>
      </c>
      <c r="CH211" s="33">
        <f>all!CH191</f>
        <v>5.01864319532195E-2</v>
      </c>
      <c r="CI211" s="33">
        <f>all!CI191</f>
        <v>0.75494510635143397</v>
      </c>
      <c r="CJ211" s="33">
        <f>all!CJ191</f>
        <v>54.068099356444797</v>
      </c>
      <c r="CK211" s="33">
        <f>all!CK191</f>
        <v>740508.88363321801</v>
      </c>
      <c r="CL211" s="33">
        <f>all!CL191</f>
        <v>23.634951198943899</v>
      </c>
      <c r="CM211" s="33">
        <f>all!CM191</f>
        <v>0.31751543689547701</v>
      </c>
      <c r="CN211" s="33">
        <f>all!CN191</f>
        <v>0.55606121027830502</v>
      </c>
      <c r="CO211" s="33">
        <f>all!CO191</f>
        <v>1.2744023238181501</v>
      </c>
      <c r="CP211" s="33">
        <f>all!CP191</f>
        <v>1.47736068299269</v>
      </c>
      <c r="CQ211" s="33">
        <f>all!CQ191</f>
        <v>2090.8915043570701</v>
      </c>
      <c r="CR211" s="33">
        <f>all!CR191</f>
        <v>1.7250789528296794E-2</v>
      </c>
      <c r="CS211" s="33">
        <f>all!CS191</f>
        <v>0.413867059052825</v>
      </c>
      <c r="CT211" s="33">
        <f>all!CT191</f>
        <v>1.7790392302135E-2</v>
      </c>
      <c r="CU211" s="33">
        <f>all!CU191</f>
        <v>0.17591086381048901</v>
      </c>
      <c r="CV211" s="33">
        <f>all!CV191</f>
        <v>1.55512024696526E-2</v>
      </c>
      <c r="CW211" s="33">
        <f>all!CW191</f>
        <v>1.23515904465366</v>
      </c>
      <c r="CX211" s="33">
        <f>all!CX191</f>
        <v>4.4498382296321601</v>
      </c>
      <c r="CY211" s="33">
        <f>all!CY191</f>
        <v>1.53686696899178E-2</v>
      </c>
      <c r="CZ211" s="33"/>
      <c r="DA211" s="33">
        <f>all!DA191</f>
        <v>3.5422345976908098</v>
      </c>
      <c r="DB211" s="33">
        <f>all!DB191</f>
        <v>8.1688665763615909</v>
      </c>
      <c r="DC211" s="33">
        <f>all!DC191</f>
        <v>8.5158165436832723E-4</v>
      </c>
      <c r="DD211" s="33">
        <f>all!DD191</f>
        <v>1.2862521277544562E-2</v>
      </c>
      <c r="DE211" s="33">
        <f>all!DE191</f>
        <v>0.85084976798610135</v>
      </c>
      <c r="DF211" s="33">
        <f>all!DF191</f>
        <v>11324.497379312097</v>
      </c>
      <c r="DG211" s="33">
        <f>all!DG191</f>
        <v>0.33898356638331539</v>
      </c>
      <c r="DH211" s="33">
        <f>all!DH191</f>
        <v>4.372888540083694E-3</v>
      </c>
      <c r="DI211" s="33">
        <f>all!DI191</f>
        <v>7.4219078380374287E-3</v>
      </c>
      <c r="DJ211" s="33">
        <f>all!DJ191</f>
        <v>1.6139847059500383E-2</v>
      </c>
      <c r="DK211" s="33">
        <f>all!DK191</f>
        <v>1.369597975114714E-2</v>
      </c>
      <c r="DL211" s="33">
        <f>all!DL191</f>
        <v>18.600417257715616</v>
      </c>
      <c r="DM211" s="33">
        <f>all!DM191</f>
        <v>1.5024464394343043E-4</v>
      </c>
      <c r="DN211" s="33">
        <f>all!DN191</f>
        <v>3.4863706431878107E-3</v>
      </c>
      <c r="DO211" s="33">
        <f>all!DO191</f>
        <v>1.4611031785590506E-4</v>
      </c>
      <c r="DP211" s="33">
        <f>all!DP191</f>
        <v>1.3786117853486601E-3</v>
      </c>
      <c r="DQ211" s="33">
        <f>all!DQ191</f>
        <v>7.8953520126400135E-5</v>
      </c>
      <c r="DR211" s="33">
        <f>all!DR191</f>
        <v>6.0433462257124728E-3</v>
      </c>
      <c r="DS211" s="33">
        <f>all!DS191</f>
        <v>2.1476053231815447E-2</v>
      </c>
      <c r="DT211" s="33">
        <f>all!DT191</f>
        <v>7.3541208461377086E-5</v>
      </c>
      <c r="DU211" s="33"/>
      <c r="DV211" s="33">
        <f>all!DV191</f>
        <v>3.1189555541375241E-2</v>
      </c>
      <c r="DW211" s="33">
        <f>all!DW191</f>
        <v>7.1927285098397326E-2</v>
      </c>
      <c r="DX211" s="33">
        <f>all!DX191</f>
        <v>7.4982197182117669E-6</v>
      </c>
      <c r="DY211" s="33">
        <f>all!DY191</f>
        <v>1.1325515313119707E-4</v>
      </c>
      <c r="DZ211" s="33">
        <f>all!DZ191</f>
        <v>7.4917754214440455E-3</v>
      </c>
      <c r="EA211" s="33">
        <f>all!EA191</f>
        <v>99.7127745916289</v>
      </c>
      <c r="EB211" s="33">
        <f>all!EB191</f>
        <v>2.984767518847643E-3</v>
      </c>
      <c r="EC211" s="33">
        <f>all!EC191</f>
        <v>3.8503505692732935E-5</v>
      </c>
      <c r="ED211" s="33">
        <f>all!ED191</f>
        <v>6.5350275469711362E-5</v>
      </c>
      <c r="EE211" s="33">
        <f>all!EE191</f>
        <v>1.4211217309541076E-4</v>
      </c>
      <c r="EF211" s="33">
        <f>all!EF191</f>
        <v>1.2059379732229716E-4</v>
      </c>
      <c r="EG211" s="33">
        <f>all!EG191</f>
        <v>0.16377761866209239</v>
      </c>
      <c r="EH211" s="33">
        <f>all!EH191</f>
        <v>1.3229117207885174E-6</v>
      </c>
      <c r="EI211" s="33">
        <f>all!EI191</f>
        <v>3.0697670584667969E-5</v>
      </c>
      <c r="EJ211" s="33">
        <f>all!EJ191</f>
        <v>1.2865087696070539E-6</v>
      </c>
      <c r="EK211" s="33">
        <f>all!EK191</f>
        <v>1.2138746789147502E-5</v>
      </c>
      <c r="EL211" s="33">
        <f>all!EL191</f>
        <v>6.9518975473131292E-7</v>
      </c>
      <c r="EM211" s="33">
        <f>all!EM191</f>
        <v>5.3211970456585842E-5</v>
      </c>
      <c r="EN211" s="33">
        <f>all!EN191</f>
        <v>1.8909773946646608E-4</v>
      </c>
      <c r="EO211" s="33">
        <f>all!EO191</f>
        <v>6.4753407563159561E-7</v>
      </c>
      <c r="EP211" s="33"/>
      <c r="EQ211" s="33">
        <f>all!EQ191</f>
        <v>0.14385457019679465</v>
      </c>
    </row>
    <row r="212" spans="1:147" s="3" customFormat="1">
      <c r="A212" s="33" t="str">
        <f>all!A192</f>
        <v>LM-29-149</v>
      </c>
      <c r="B212" s="33" t="str">
        <f>all!B192</f>
        <v>Fakos</v>
      </c>
      <c r="C212" s="33" t="str">
        <f>all!C192</f>
        <v>epithermal</v>
      </c>
      <c r="D212" s="33" t="str">
        <f>all!D192</f>
        <v>high sulfidation</v>
      </c>
      <c r="E212" s="33" t="str">
        <f>all!E192</f>
        <v>spahlerite</v>
      </c>
      <c r="F212" s="33">
        <f>all!F192</f>
        <v>0</v>
      </c>
      <c r="G212" s="33">
        <f>all!G192</f>
        <v>1342.34766761024</v>
      </c>
      <c r="H212" s="33">
        <f>all!H192</f>
        <v>1104.7515896913501</v>
      </c>
      <c r="I212" s="33">
        <f>all!I192</f>
        <v>1.1503267854661099</v>
      </c>
      <c r="J212" s="33">
        <f>all!J192</f>
        <v>0.87681318074273296</v>
      </c>
      <c r="K212" s="33">
        <f>all!K192</f>
        <v>150.52864255586999</v>
      </c>
      <c r="L212" s="33">
        <f>all!L192</f>
        <v>696909.56994159496</v>
      </c>
      <c r="M212" s="33">
        <f>all!M192</f>
        <v>170.48188601410899</v>
      </c>
      <c r="N212" s="33">
        <f>all!N192</f>
        <v>1.46600535185091</v>
      </c>
      <c r="O212" s="33">
        <f>all!O192</f>
        <v>0.30894642599611999</v>
      </c>
      <c r="P212" s="33">
        <f>all!P192</f>
        <v>1.5621752869405801</v>
      </c>
      <c r="Q212" s="33">
        <f>all!Q192</f>
        <v>1.21451337348365</v>
      </c>
      <c r="R212" s="33">
        <f>all!R192</f>
        <v>2067.9281139969798</v>
      </c>
      <c r="S212" s="33">
        <f>all!S192</f>
        <v>1.8333080461042001E-2</v>
      </c>
      <c r="T212" s="33">
        <f>all!T192</f>
        <v>0.40336678009355897</v>
      </c>
      <c r="U212" s="33">
        <f>all!U192</f>
        <v>1.46630501953528E-2</v>
      </c>
      <c r="V212" s="33">
        <f>all!V192</f>
        <v>0.10334594291558</v>
      </c>
      <c r="W212" s="33">
        <f>all!W192</f>
        <v>1.75684091958376E-2</v>
      </c>
      <c r="X212" s="33">
        <f>all!X192</f>
        <v>1.01615455990512</v>
      </c>
      <c r="Y212" s="33">
        <f>all!Y192</f>
        <v>0.70483695398177204</v>
      </c>
      <c r="Z212" s="33">
        <f>all!Z192</f>
        <v>5.5329375864974903E-3</v>
      </c>
      <c r="AA212" s="33">
        <f>all!AA192</f>
        <v>1.3119405715270935</v>
      </c>
      <c r="AB212" s="33">
        <f>all!AB192</f>
        <v>2.2163640514526426</v>
      </c>
      <c r="AC212" s="33">
        <f>all!AC192</f>
        <v>7.8499538868397334E-3</v>
      </c>
      <c r="AD212" s="33">
        <f>all!AD192</f>
        <v>3.7233859616830678</v>
      </c>
      <c r="AE212" s="33">
        <f>all!AE192</f>
        <v>1.4416874060939193</v>
      </c>
      <c r="AF212" s="33">
        <f>all!AF192</f>
        <v>2.0803463996202455E-2</v>
      </c>
      <c r="AG212" s="33">
        <f>all!AG192</f>
        <v>1.055798568570697</v>
      </c>
      <c r="AH212" s="33">
        <f>all!AH192</f>
        <v>1.7231125108049581</v>
      </c>
      <c r="AI212" s="33">
        <f>all!AI192</f>
        <v>4.809883292646755E-3</v>
      </c>
      <c r="AJ212" s="33">
        <f>all!AJ192</f>
        <v>1.3580273941961545</v>
      </c>
      <c r="AK212" s="33">
        <f>all!AK192</f>
        <v>0.88336164361623248</v>
      </c>
      <c r="AL212" s="33">
        <f>all!AL192</f>
        <v>1.2746856267813815E-2</v>
      </c>
      <c r="AM212" s="33">
        <f>all!AM192</f>
        <v>1.055798568570697</v>
      </c>
      <c r="AN212" s="33"/>
      <c r="AO212" s="33"/>
      <c r="AP212" s="33">
        <f>all!AP192</f>
        <v>0.12088269844657</v>
      </c>
      <c r="AQ212" s="33">
        <f>all!AQ192</f>
        <v>8.0940797287561299</v>
      </c>
      <c r="AR212" s="33">
        <f>all!AR192</f>
        <v>4.4364018938254902E-2</v>
      </c>
      <c r="AS212" s="33">
        <f>all!AS192</f>
        <v>0.22172811329834399</v>
      </c>
      <c r="AT212" s="33">
        <f>all!AT192</f>
        <v>0.14006225821382301</v>
      </c>
      <c r="AU212" s="33">
        <f>all!AU192</f>
        <v>5.7433523355576304</v>
      </c>
      <c r="AV212" s="33">
        <f>all!AV192</f>
        <v>3.7012840045839601E-2</v>
      </c>
      <c r="AW212" s="33">
        <f>all!AW192</f>
        <v>0.39120434388208802</v>
      </c>
      <c r="AX212" s="33">
        <f>all!AX192</f>
        <v>0.30894642599611999</v>
      </c>
      <c r="AY212" s="33">
        <f>all!AY192</f>
        <v>1.5621752869405801</v>
      </c>
      <c r="AZ212" s="33">
        <f>all!AZ192</f>
        <v>9.52220825480307E-3</v>
      </c>
      <c r="BA212" s="33">
        <f>all!BA192</f>
        <v>0.344923622549203</v>
      </c>
      <c r="BB212" s="33">
        <f>all!BB192</f>
        <v>1.3282322337238099E-2</v>
      </c>
      <c r="BC212" s="33">
        <f>all!BC192</f>
        <v>0.16196255805221799</v>
      </c>
      <c r="BD212" s="33">
        <f>all!BD192</f>
        <v>1.15812237593732E-2</v>
      </c>
      <c r="BE212" s="33">
        <f>all!BE192</f>
        <v>0.10334594291558</v>
      </c>
      <c r="BF212" s="33">
        <f>all!BF192</f>
        <v>1.75684091958376E-2</v>
      </c>
      <c r="BG212" s="33">
        <f>all!BG192</f>
        <v>1.26091070462618E-2</v>
      </c>
      <c r="BH212" s="33">
        <f>all!BH192</f>
        <v>2.7214980369780199E-2</v>
      </c>
      <c r="BI212" s="33">
        <f>all!BI192</f>
        <v>5.5329375864974903E-3</v>
      </c>
      <c r="BJ212" s="33"/>
      <c r="BK212" s="33">
        <f>all!BK192</f>
        <v>154.895095698891</v>
      </c>
      <c r="BL212" s="33">
        <f>all!BL192</f>
        <v>84.626288946004095</v>
      </c>
      <c r="BM212" s="33">
        <f>all!BM192</f>
        <v>0.45192540509580698</v>
      </c>
      <c r="BN212" s="33">
        <f>all!BN192</f>
        <v>0.26907412091299299</v>
      </c>
      <c r="BO212" s="33">
        <f>all!BO192</f>
        <v>13.7870303347751</v>
      </c>
      <c r="BP212" s="33">
        <f>all!BP192</f>
        <v>13053.0142725772</v>
      </c>
      <c r="BQ212" s="33">
        <f>all!BQ192</f>
        <v>20.4749379939019</v>
      </c>
      <c r="BR212" s="33">
        <f>all!BR192</f>
        <v>0.36504842983390401</v>
      </c>
      <c r="BS212" s="33">
        <f>all!BS192</f>
        <v>0.245290649167829</v>
      </c>
      <c r="BT212" s="33">
        <f>all!BT192</f>
        <v>0.489177152463175</v>
      </c>
      <c r="BU212" s="33">
        <f>all!BU192</f>
        <v>0.17884544542684799</v>
      </c>
      <c r="BV212" s="33">
        <f>all!BV192</f>
        <v>34.526682288582897</v>
      </c>
      <c r="BW212" s="33">
        <f>all!BW192</f>
        <v>1.04863653561315E-2</v>
      </c>
      <c r="BX212" s="33">
        <f>all!BX192</f>
        <v>0.114883590541752</v>
      </c>
      <c r="BY212" s="33">
        <f>all!BY192</f>
        <v>1.57970905031572E-2</v>
      </c>
      <c r="BZ212" s="33">
        <f>all!BZ192</f>
        <v>8.281144669828E-2</v>
      </c>
      <c r="CA212" s="33">
        <f>all!CA192</f>
        <v>3.6588749884915601E-4</v>
      </c>
      <c r="CB212" s="33">
        <f>all!CB192</f>
        <v>0.36500912808768798</v>
      </c>
      <c r="CC212" s="33">
        <f>all!CC192</f>
        <v>9.7319542900953196E-2</v>
      </c>
      <c r="CD212" s="33">
        <f>all!CD192</f>
        <v>9.2897647462555598E-3</v>
      </c>
      <c r="CE212" s="33"/>
      <c r="CF212" s="33">
        <f>all!CF192</f>
        <v>1342.34766761024</v>
      </c>
      <c r="CG212" s="33">
        <f>all!CG192</f>
        <v>1104.7515896913501</v>
      </c>
      <c r="CH212" s="33">
        <f>all!CH192</f>
        <v>1.1503267854661099</v>
      </c>
      <c r="CI212" s="33">
        <f>all!CI192</f>
        <v>0.87681318074273296</v>
      </c>
      <c r="CJ212" s="33">
        <f>all!CJ192</f>
        <v>150.52864255586999</v>
      </c>
      <c r="CK212" s="33">
        <f>all!CK192</f>
        <v>696909.56994159496</v>
      </c>
      <c r="CL212" s="33">
        <f>all!CL192</f>
        <v>170.48188601410899</v>
      </c>
      <c r="CM212" s="33">
        <f>all!CM192</f>
        <v>1.46600535185091</v>
      </c>
      <c r="CN212" s="33">
        <f>all!CN192</f>
        <v>0.30894642599611999</v>
      </c>
      <c r="CO212" s="33">
        <f>all!CO192</f>
        <v>1.5621752869405801</v>
      </c>
      <c r="CP212" s="33">
        <f>all!CP192</f>
        <v>1.21451337348365</v>
      </c>
      <c r="CQ212" s="33">
        <f>all!CQ192</f>
        <v>2067.9281139969798</v>
      </c>
      <c r="CR212" s="33">
        <f>all!CR192</f>
        <v>1.8333080461042001E-2</v>
      </c>
      <c r="CS212" s="33">
        <f>all!CS192</f>
        <v>0.40336678009355897</v>
      </c>
      <c r="CT212" s="33">
        <f>all!CT192</f>
        <v>1.46630501953528E-2</v>
      </c>
      <c r="CU212" s="33">
        <f>all!CU192</f>
        <v>0.10334594291558</v>
      </c>
      <c r="CV212" s="33">
        <f>all!CV192</f>
        <v>1.75684091958376E-2</v>
      </c>
      <c r="CW212" s="33">
        <f>all!CW192</f>
        <v>1.01615455990512</v>
      </c>
      <c r="CX212" s="33">
        <f>all!CX192</f>
        <v>0.70483695398177204</v>
      </c>
      <c r="CY212" s="33">
        <f>all!CY192</f>
        <v>5.5329375864974903E-3</v>
      </c>
      <c r="CZ212" s="33"/>
      <c r="DA212" s="33">
        <f>all!DA192</f>
        <v>24.433843065854777</v>
      </c>
      <c r="DB212" s="33">
        <f>all!DB192</f>
        <v>19.782461987489484</v>
      </c>
      <c r="DC212" s="33">
        <f>all!DC192</f>
        <v>1.9519163823890608E-2</v>
      </c>
      <c r="DD212" s="33">
        <f>all!DD192</f>
        <v>1.4938871844921797E-2</v>
      </c>
      <c r="DE212" s="33">
        <f>all!DE192</f>
        <v>2.3688138129208762</v>
      </c>
      <c r="DF212" s="33">
        <f>all!DF192</f>
        <v>10657.73925587391</v>
      </c>
      <c r="DG212" s="33">
        <f>all!DG192</f>
        <v>2.445131248140628</v>
      </c>
      <c r="DH212" s="33">
        <f>all!DH192</f>
        <v>2.0190130172853739E-2</v>
      </c>
      <c r="DI212" s="33">
        <f>all!DI192</f>
        <v>4.1235962125224235E-3</v>
      </c>
      <c r="DJ212" s="33">
        <f>all!DJ192</f>
        <v>1.9784388132479486E-2</v>
      </c>
      <c r="DK212" s="33">
        <f>all!DK192</f>
        <v>1.125923463526461E-2</v>
      </c>
      <c r="DL212" s="33">
        <f>all!DL192</f>
        <v>18.396136623613167</v>
      </c>
      <c r="DM212" s="33">
        <f>all!DM192</f>
        <v>1.5967078734207182E-4</v>
      </c>
      <c r="DN212" s="33">
        <f>all!DN192</f>
        <v>3.3979174466646366E-3</v>
      </c>
      <c r="DO212" s="33">
        <f>all!DO192</f>
        <v>1.2042583931794349E-4</v>
      </c>
      <c r="DP212" s="33">
        <f>all!DP192</f>
        <v>8.0992118272398125E-4</v>
      </c>
      <c r="DQ212" s="33">
        <f>all!DQ192</f>
        <v>8.9194887131026042E-5</v>
      </c>
      <c r="DR212" s="33">
        <f>all!DR192</f>
        <v>4.9718081658585616E-3</v>
      </c>
      <c r="DS212" s="33">
        <f>all!DS192</f>
        <v>3.4017227508772786E-3</v>
      </c>
      <c r="DT212" s="33">
        <f>all!DT192</f>
        <v>2.6475871019554517E-5</v>
      </c>
      <c r="DU212" s="33"/>
      <c r="DV212" s="33">
        <f>all!DV192</f>
        <v>0.22779378122794358</v>
      </c>
      <c r="DW212" s="33">
        <f>all!DW192</f>
        <v>0.18442951466876187</v>
      </c>
      <c r="DX212" s="33">
        <f>all!DX192</f>
        <v>1.8197481754580384E-4</v>
      </c>
      <c r="DY212" s="33">
        <f>all!DY192</f>
        <v>1.392733061132704E-4</v>
      </c>
      <c r="DZ212" s="33">
        <f>all!DZ192</f>
        <v>2.208416637595163E-2</v>
      </c>
      <c r="EA212" s="33">
        <f>all!EA192</f>
        <v>99.36082170510889</v>
      </c>
      <c r="EB212" s="33">
        <f>all!EB192</f>
        <v>2.2795664648878666E-2</v>
      </c>
      <c r="EC212" s="33">
        <f>all!EC192</f>
        <v>1.8823015614706588E-4</v>
      </c>
      <c r="ED212" s="33">
        <f>all!ED192</f>
        <v>3.8443791710374923E-5</v>
      </c>
      <c r="EE212" s="33">
        <f>all!EE192</f>
        <v>1.8444747188692371E-4</v>
      </c>
      <c r="EF212" s="33">
        <f>all!EF192</f>
        <v>1.0496849080952493E-4</v>
      </c>
      <c r="EG212" s="33">
        <f>all!EG192</f>
        <v>0.17150496997890494</v>
      </c>
      <c r="EH212" s="33">
        <f>all!EH192</f>
        <v>1.4885915532101334E-6</v>
      </c>
      <c r="EI212" s="33">
        <f>all!EI192</f>
        <v>3.1678375824464632E-5</v>
      </c>
      <c r="EJ212" s="33">
        <f>all!EJ192</f>
        <v>1.1227156211917592E-6</v>
      </c>
      <c r="EK212" s="33">
        <f>all!EK192</f>
        <v>7.5507978099084858E-6</v>
      </c>
      <c r="EL212" s="33">
        <f>all!EL192</f>
        <v>8.3155320884292801E-7</v>
      </c>
      <c r="EM212" s="33">
        <f>all!EM192</f>
        <v>4.6351569771010487E-5</v>
      </c>
      <c r="EN212" s="33">
        <f>all!EN192</f>
        <v>3.1713852218128301E-5</v>
      </c>
      <c r="EO212" s="33">
        <f>all!EO192</f>
        <v>2.4683136232776105E-7</v>
      </c>
      <c r="EP212" s="33"/>
      <c r="EQ212" s="33">
        <f>all!EQ192</f>
        <v>0.36885902933752374</v>
      </c>
    </row>
    <row r="213" spans="1:147" s="3" customFormat="1">
      <c r="A213" s="33" t="str">
        <f>all!A193</f>
        <v>LM-29-125</v>
      </c>
      <c r="B213" s="33" t="str">
        <f>all!B193</f>
        <v>Fakos</v>
      </c>
      <c r="C213" s="33" t="str">
        <f>all!C193</f>
        <v>epithermal</v>
      </c>
      <c r="D213" s="33" t="str">
        <f>all!D193</f>
        <v>high sulfidation</v>
      </c>
      <c r="E213" s="33" t="str">
        <f>all!E193</f>
        <v>spahlerite</v>
      </c>
      <c r="F213" s="33">
        <f>all!F193</f>
        <v>0</v>
      </c>
      <c r="G213" s="33">
        <f>all!G193</f>
        <v>37.1725134001572</v>
      </c>
      <c r="H213" s="33">
        <f>all!H193</f>
        <v>311.11309583728303</v>
      </c>
      <c r="I213" s="33">
        <f>all!I193</f>
        <v>0.229127328453364</v>
      </c>
      <c r="J213" s="33">
        <f>all!J193</f>
        <v>0.211387913416832</v>
      </c>
      <c r="K213" s="33">
        <f>all!K193</f>
        <v>115.388707892154</v>
      </c>
      <c r="L213" s="33">
        <f>all!L193</f>
        <v>701654.67343466799</v>
      </c>
      <c r="M213" s="33">
        <f>all!M193</f>
        <v>21.155397154762699</v>
      </c>
      <c r="N213" s="33">
        <f>all!N193</f>
        <v>0.39523668215886198</v>
      </c>
      <c r="O213" s="33">
        <f>all!O193</f>
        <v>0.70363752891380404</v>
      </c>
      <c r="P213" s="33">
        <f>all!P193</f>
        <v>1.27226990066718</v>
      </c>
      <c r="Q213" s="33">
        <f>all!Q193</f>
        <v>0.64108009211703998</v>
      </c>
      <c r="R213" s="33">
        <f>all!R193</f>
        <v>3580.8055240438298</v>
      </c>
      <c r="S213" s="33">
        <f>all!S193</f>
        <v>0.10330474311892066</v>
      </c>
      <c r="T213" s="33">
        <f>all!T193</f>
        <v>2.3439638489306902</v>
      </c>
      <c r="U213" s="33">
        <f>all!U193</f>
        <v>0.81659224544485798</v>
      </c>
      <c r="V213" s="33">
        <f>all!V193</f>
        <v>0.101593323671715</v>
      </c>
      <c r="W213" s="33">
        <f>all!W193</f>
        <v>1.4757474470923E-2</v>
      </c>
      <c r="X213" s="33">
        <f>all!X193</f>
        <v>3.2960745018674097E-2</v>
      </c>
      <c r="Y213" s="33">
        <f>all!Y193</f>
        <v>0.94867013486185103</v>
      </c>
      <c r="Z213" s="33">
        <f>all!Z193</f>
        <v>1.7392626894630701E-2</v>
      </c>
      <c r="AA213" s="33">
        <f>all!AA193</f>
        <v>1.0839187763850622</v>
      </c>
      <c r="AB213" s="33">
        <f>all!AB193</f>
        <v>1.3411088363738286</v>
      </c>
      <c r="AC213" s="33">
        <f>all!AC193</f>
        <v>1.8333692877517939E-2</v>
      </c>
      <c r="AD213" s="33">
        <f>all!AD193</f>
        <v>0.32563261485933648</v>
      </c>
      <c r="AE213" s="33">
        <f>all!AE193</f>
        <v>3.4744157961158928E-2</v>
      </c>
      <c r="AF213" s="33">
        <f>all!AF193</f>
        <v>0.86077574853115124</v>
      </c>
      <c r="AG213" s="33">
        <f>all!AG193</f>
        <v>2.7979206864777102</v>
      </c>
      <c r="AH213" s="33">
        <f>all!AH193</f>
        <v>0.67576712764378999</v>
      </c>
      <c r="AI213" s="33">
        <f>all!AI193</f>
        <v>7.590812938828792E-2</v>
      </c>
      <c r="AJ213" s="33">
        <f>all!AJ193</f>
        <v>5.5526763623315869</v>
      </c>
      <c r="AK213" s="33">
        <f>all!AK193</f>
        <v>0.14385339907361963</v>
      </c>
      <c r="AL213" s="33">
        <f>all!AL193</f>
        <v>3.5639233912294537</v>
      </c>
      <c r="AM213" s="33">
        <f>all!AM193</f>
        <v>2.7979206864777102</v>
      </c>
      <c r="AN213" s="33"/>
      <c r="AO213" s="33"/>
      <c r="AP213" s="33">
        <f>all!AP193</f>
        <v>0.16094935534138499</v>
      </c>
      <c r="AQ213" s="33">
        <f>all!AQ193</f>
        <v>5.6609704081863796</v>
      </c>
      <c r="AR213" s="33">
        <f>all!AR193</f>
        <v>2.2502680432681801E-2</v>
      </c>
      <c r="AS213" s="33">
        <f>all!AS193</f>
        <v>0.20420433602145099</v>
      </c>
      <c r="AT213" s="33">
        <f>all!AT193</f>
        <v>0.12806242326248601</v>
      </c>
      <c r="AU213" s="33">
        <f>all!AU193</f>
        <v>3.50645897011684</v>
      </c>
      <c r="AV213" s="33">
        <f>all!AV193</f>
        <v>5.3608180028317402E-2</v>
      </c>
      <c r="AW213" s="33">
        <f>all!AW193</f>
        <v>0.34443970302598897</v>
      </c>
      <c r="AX213" s="33">
        <f>all!AX193</f>
        <v>0.532861035587473</v>
      </c>
      <c r="AY213" s="33">
        <f>all!AY193</f>
        <v>1.27226990066718</v>
      </c>
      <c r="AZ213" s="33">
        <f>all!AZ193</f>
        <v>2.8959925715260099E-2</v>
      </c>
      <c r="BA213" s="33">
        <f>all!BA193</f>
        <v>0.45502655720696999</v>
      </c>
      <c r="BB213" s="33">
        <f>all!BB193</f>
        <v>6.6505441814292297E-3</v>
      </c>
      <c r="BC213" s="33">
        <f>all!BC193</f>
        <v>0.14419880219495501</v>
      </c>
      <c r="BD213" s="33">
        <f>all!BD193</f>
        <v>2.71872354238125E-2</v>
      </c>
      <c r="BE213" s="33">
        <f>all!BE193</f>
        <v>0.101593323671715</v>
      </c>
      <c r="BF213" s="33">
        <f>all!BF193</f>
        <v>1.4757474470923E-2</v>
      </c>
      <c r="BG213" s="33">
        <f>all!BG193</f>
        <v>1.3730525106207E-2</v>
      </c>
      <c r="BH213" s="33">
        <f>all!BH193</f>
        <v>2.3461984841808101E-2</v>
      </c>
      <c r="BI213" s="33">
        <f>all!BI193</f>
        <v>9.1915542040068195E-3</v>
      </c>
      <c r="BJ213" s="33"/>
      <c r="BK213" s="33">
        <f>all!BK193</f>
        <v>3.27720619346257</v>
      </c>
      <c r="BL213" s="33">
        <f>all!BL193</f>
        <v>20.4168204362878</v>
      </c>
      <c r="BM213" s="33">
        <f>all!BM193</f>
        <v>8.3840153809782603E-2</v>
      </c>
      <c r="BN213" s="33">
        <f>all!BN193</f>
        <v>0.17013946177009501</v>
      </c>
      <c r="BO213" s="33">
        <f>all!BO193</f>
        <v>9.4321598115483294</v>
      </c>
      <c r="BP213" s="33">
        <f>all!BP193</f>
        <v>13884.6733790738</v>
      </c>
      <c r="BQ213" s="33">
        <f>all!BQ193</f>
        <v>2.9532934376320599</v>
      </c>
      <c r="BR213" s="33">
        <f>all!BR193</f>
        <v>0.33787142103090301</v>
      </c>
      <c r="BS213" s="33">
        <f>all!BS193</f>
        <v>0.31904825802723502</v>
      </c>
      <c r="BT213" s="33">
        <f>all!BT193</f>
        <v>0.74005436065709795</v>
      </c>
      <c r="BU213" s="33">
        <f>all!BU193</f>
        <v>0.11321189691642999</v>
      </c>
      <c r="BV213" s="33">
        <f>all!BV193</f>
        <v>55.330936173159301</v>
      </c>
      <c r="BW213" s="33">
        <f>all!BW193</f>
        <v>3.9084373105261402E-2</v>
      </c>
      <c r="BX213" s="33">
        <f>all!BX193</f>
        <v>0.47101227322161099</v>
      </c>
      <c r="BY213" s="33">
        <f>all!BY193</f>
        <v>0.23025585859457801</v>
      </c>
      <c r="BZ213" s="33">
        <f>all!BZ193</f>
        <v>9.42373588478264E-2</v>
      </c>
      <c r="CA213" s="33">
        <f>all!CA193</f>
        <v>6.3841917706288897E-3</v>
      </c>
      <c r="CB213" s="33">
        <f>all!CB193</f>
        <v>2.3054272038083402E-2</v>
      </c>
      <c r="CC213" s="33">
        <f>all!CC193</f>
        <v>0.100099272378025</v>
      </c>
      <c r="CD213" s="33">
        <f>all!CD193</f>
        <v>1.36695048543323E-2</v>
      </c>
      <c r="CE213" s="33"/>
      <c r="CF213" s="33">
        <f>all!CF193</f>
        <v>37.1725134001572</v>
      </c>
      <c r="CG213" s="33">
        <f>all!CG193</f>
        <v>311.11309583728303</v>
      </c>
      <c r="CH213" s="33">
        <f>all!CH193</f>
        <v>0.229127328453364</v>
      </c>
      <c r="CI213" s="33">
        <f>all!CI193</f>
        <v>0.211387913416832</v>
      </c>
      <c r="CJ213" s="33">
        <f>all!CJ193</f>
        <v>115.388707892154</v>
      </c>
      <c r="CK213" s="33">
        <f>all!CK193</f>
        <v>701654.67343466799</v>
      </c>
      <c r="CL213" s="33">
        <f>all!CL193</f>
        <v>21.155397154762699</v>
      </c>
      <c r="CM213" s="33">
        <f>all!CM193</f>
        <v>0.39523668215886198</v>
      </c>
      <c r="CN213" s="33">
        <f>all!CN193</f>
        <v>0.70363752891380404</v>
      </c>
      <c r="CO213" s="33">
        <f>all!CO193</f>
        <v>1.27226990066718</v>
      </c>
      <c r="CP213" s="33">
        <f>all!CP193</f>
        <v>0.64108009211703998</v>
      </c>
      <c r="CQ213" s="33">
        <f>all!CQ193</f>
        <v>3580.8055240438298</v>
      </c>
      <c r="CR213" s="33">
        <f>all!CR193</f>
        <v>0.10330474311892066</v>
      </c>
      <c r="CS213" s="33">
        <f>all!CS193</f>
        <v>2.3439638489306902</v>
      </c>
      <c r="CT213" s="33">
        <f>all!CT193</f>
        <v>0.81659224544485798</v>
      </c>
      <c r="CU213" s="33">
        <f>all!CU193</f>
        <v>0.101593323671715</v>
      </c>
      <c r="CV213" s="33">
        <f>all!CV193</f>
        <v>1.4757474470923E-2</v>
      </c>
      <c r="CW213" s="33">
        <f>all!CW193</f>
        <v>3.2960745018674097E-2</v>
      </c>
      <c r="CX213" s="33">
        <f>all!CX193</f>
        <v>0.94867013486185103</v>
      </c>
      <c r="CY213" s="33">
        <f>all!CY193</f>
        <v>1.7392626894630701E-2</v>
      </c>
      <c r="CZ213" s="33"/>
      <c r="DA213" s="33">
        <f>all!DA193</f>
        <v>0.67662601924864862</v>
      </c>
      <c r="DB213" s="33">
        <f>all!DB193</f>
        <v>5.5710107590166178</v>
      </c>
      <c r="DC213" s="33">
        <f>all!DC193</f>
        <v>3.8879159532040344E-3</v>
      </c>
      <c r="DD213" s="33">
        <f>all!DD193</f>
        <v>3.601561903328688E-3</v>
      </c>
      <c r="DE213" s="33">
        <f>all!DE193</f>
        <v>1.8158296020544802</v>
      </c>
      <c r="DF213" s="33">
        <f>all!DF193</f>
        <v>10730.305450904847</v>
      </c>
      <c r="DG213" s="33">
        <f>all!DG193</f>
        <v>0.30342063816477632</v>
      </c>
      <c r="DH213" s="33">
        <f>all!DH193</f>
        <v>5.4432816713794515E-3</v>
      </c>
      <c r="DI213" s="33">
        <f>all!DI193</f>
        <v>9.3916511248265389E-3</v>
      </c>
      <c r="DJ213" s="33">
        <f>all!DJ193</f>
        <v>1.6112840687274317E-2</v>
      </c>
      <c r="DK213" s="33">
        <f>all!DK193</f>
        <v>5.9431796592233849E-3</v>
      </c>
      <c r="DL213" s="33">
        <f>all!DL193</f>
        <v>31.854582950457072</v>
      </c>
      <c r="DM213" s="33">
        <f>all!DM193</f>
        <v>8.9972602831368473E-4</v>
      </c>
      <c r="DN213" s="33">
        <f>all!DN193</f>
        <v>1.9745293984758574E-2</v>
      </c>
      <c r="DO213" s="33">
        <f>all!DO193</f>
        <v>6.7065723180425255E-3</v>
      </c>
      <c r="DP213" s="33">
        <f>all!DP193</f>
        <v>7.9618592219212391E-4</v>
      </c>
      <c r="DQ213" s="33">
        <f>all!DQ193</f>
        <v>7.4923759749678304E-5</v>
      </c>
      <c r="DR213" s="33">
        <f>all!DR193</f>
        <v>1.6126926719880783E-4</v>
      </c>
      <c r="DS213" s="33">
        <f>all!DS193</f>
        <v>4.5785238169008258E-3</v>
      </c>
      <c r="DT213" s="33">
        <f>all!DT193</f>
        <v>8.3226123402736183E-5</v>
      </c>
      <c r="DU213" s="33"/>
      <c r="DV213" s="33">
        <f>all!DV193</f>
        <v>6.2815533346621604E-3</v>
      </c>
      <c r="DW213" s="33">
        <f>all!DW193</f>
        <v>5.1719266204984182E-2</v>
      </c>
      <c r="DX213" s="33">
        <f>all!DX193</f>
        <v>3.6094017560622787E-5</v>
      </c>
      <c r="DY213" s="33">
        <f>all!DY193</f>
        <v>3.3435609243889856E-5</v>
      </c>
      <c r="DZ213" s="33">
        <f>all!DZ193</f>
        <v>1.6857510895944405E-2</v>
      </c>
      <c r="EA213" s="33">
        <f>all!EA193</f>
        <v>99.616308078015891</v>
      </c>
      <c r="EB213" s="33">
        <f>all!EB193</f>
        <v>2.8168484025868738E-3</v>
      </c>
      <c r="EC213" s="33">
        <f>all!EC193</f>
        <v>5.0533475157114717E-5</v>
      </c>
      <c r="ED213" s="33">
        <f>all!ED193</f>
        <v>8.7188721336266563E-5</v>
      </c>
      <c r="EE213" s="33">
        <f>all!EE193</f>
        <v>1.4958583511526742E-4</v>
      </c>
      <c r="EF213" s="33">
        <f>all!EF193</f>
        <v>5.5174348820263063E-5</v>
      </c>
      <c r="EG213" s="33">
        <f>all!EG193</f>
        <v>0.29572652553165268</v>
      </c>
      <c r="EH213" s="33">
        <f>all!EH193</f>
        <v>8.3527338184718424E-6</v>
      </c>
      <c r="EI213" s="33">
        <f>all!EI193</f>
        <v>1.833082289853024E-4</v>
      </c>
      <c r="EJ213" s="33">
        <f>all!EJ193</f>
        <v>6.2261412523469247E-5</v>
      </c>
      <c r="EK213" s="33">
        <f>all!EK193</f>
        <v>7.3915046011837083E-6</v>
      </c>
      <c r="EL213" s="33">
        <f>all!EL193</f>
        <v>6.9556531896841948E-7</v>
      </c>
      <c r="EM213" s="33">
        <f>all!EM193</f>
        <v>1.4971660479094373E-6</v>
      </c>
      <c r="EN213" s="33">
        <f>all!EN193</f>
        <v>4.2505373325459712E-5</v>
      </c>
      <c r="EO213" s="33">
        <f>all!EO193</f>
        <v>7.7264148601909673E-7</v>
      </c>
      <c r="EP213" s="33"/>
      <c r="EQ213" s="33">
        <f>all!EQ193</f>
        <v>0.10343853240996836</v>
      </c>
    </row>
    <row r="214" spans="1:147" s="3" customFormat="1">
      <c r="A214" s="33" t="str">
        <f>all!A194</f>
        <v>LM-29-126</v>
      </c>
      <c r="B214" s="33" t="str">
        <f>all!B194</f>
        <v>Fakos</v>
      </c>
      <c r="C214" s="33" t="str">
        <f>all!C194</f>
        <v>epithermal</v>
      </c>
      <c r="D214" s="33" t="str">
        <f>all!D194</f>
        <v>high sulfidation</v>
      </c>
      <c r="E214" s="33" t="str">
        <f>all!E194</f>
        <v>spahlerite</v>
      </c>
      <c r="F214" s="33">
        <f>all!F194</f>
        <v>0</v>
      </c>
      <c r="G214" s="33">
        <f>all!G194</f>
        <v>23.201798062565899</v>
      </c>
      <c r="H214" s="33">
        <f>all!H194</f>
        <v>258.976420755709</v>
      </c>
      <c r="I214" s="33">
        <f>all!I194</f>
        <v>4.3426106811436098E-2</v>
      </c>
      <c r="J214" s="33">
        <f>all!J194</f>
        <v>0.25919542726636402</v>
      </c>
      <c r="K214" s="33">
        <f>all!K194</f>
        <v>108.693672190835</v>
      </c>
      <c r="L214" s="33">
        <f>all!L194</f>
        <v>716549.88949785905</v>
      </c>
      <c r="M214" s="33">
        <f>all!M194</f>
        <v>52.1480357571076</v>
      </c>
      <c r="N214" s="33">
        <f>all!N194</f>
        <v>1.2711179045249801</v>
      </c>
      <c r="O214" s="33">
        <f>all!O194</f>
        <v>3.0296668317783202</v>
      </c>
      <c r="P214" s="33">
        <f>all!P194</f>
        <v>1.4617207423696901</v>
      </c>
      <c r="Q214" s="33">
        <f>all!Q194</f>
        <v>0.66943550411559005</v>
      </c>
      <c r="R214" s="33">
        <f>all!R194</f>
        <v>2576.7335722316602</v>
      </c>
      <c r="S214" s="33">
        <f>all!S194</f>
        <v>3.932261938892033E-2</v>
      </c>
      <c r="T214" s="33">
        <f>all!T194</f>
        <v>1.27133910630355</v>
      </c>
      <c r="U214" s="33">
        <f>all!U194</f>
        <v>1.5514771364286599</v>
      </c>
      <c r="V214" s="33">
        <f>all!V194</f>
        <v>0.156244700537571</v>
      </c>
      <c r="W214" s="33">
        <f>all!W194</f>
        <v>2.2025739718084199E-2</v>
      </c>
      <c r="X214" s="33">
        <f>all!X194</f>
        <v>0.38876966749647102</v>
      </c>
      <c r="Y214" s="33">
        <f>all!Y194</f>
        <v>1.77319247614247</v>
      </c>
      <c r="Z214" s="33">
        <f>all!Z194</f>
        <v>1.0157516761198601E-2</v>
      </c>
      <c r="AA214" s="33">
        <f>all!AA194</f>
        <v>0.16754194805608569</v>
      </c>
      <c r="AB214" s="33">
        <f>all!AB194</f>
        <v>0.82434409238506479</v>
      </c>
      <c r="AC214" s="33">
        <f>all!AC194</f>
        <v>5.7283779949799871E-3</v>
      </c>
      <c r="AD214" s="33">
        <f>all!AD194</f>
        <v>1.4333624527930791E-2</v>
      </c>
      <c r="AE214" s="33">
        <f>all!AE194</f>
        <v>0.21924843057208793</v>
      </c>
      <c r="AF214" s="33">
        <f>all!AF194</f>
        <v>0.87496262098057986</v>
      </c>
      <c r="AG214" s="33">
        <f>all!AG194</f>
        <v>15.415508164763617</v>
      </c>
      <c r="AH214" s="33">
        <f>all!AH194</f>
        <v>0.37753121171139187</v>
      </c>
      <c r="AI214" s="33">
        <f>all!AI194</f>
        <v>0.23390346284792118</v>
      </c>
      <c r="AJ214" s="33">
        <f>all!AJ194</f>
        <v>33.659953647623588</v>
      </c>
      <c r="AK214" s="33">
        <f>all!AK194</f>
        <v>8.9524411936022332</v>
      </c>
      <c r="AL214" s="33">
        <f>all!AL194</f>
        <v>35.72683001875923</v>
      </c>
      <c r="AM214" s="33">
        <f>all!AM194</f>
        <v>15.415508164763617</v>
      </c>
      <c r="AN214" s="33"/>
      <c r="AO214" s="33"/>
      <c r="AP214" s="33">
        <f>all!AP194</f>
        <v>0.21416011973846399</v>
      </c>
      <c r="AQ214" s="33">
        <f>all!AQ194</f>
        <v>7.8500806310152402</v>
      </c>
      <c r="AR214" s="33">
        <f>all!AR194</f>
        <v>3.8294953375322897E-2</v>
      </c>
      <c r="AS214" s="33">
        <f>all!AS194</f>
        <v>0.25919542726636402</v>
      </c>
      <c r="AT214" s="33">
        <f>all!AT194</f>
        <v>0.22928314403227601</v>
      </c>
      <c r="AU214" s="33">
        <f>all!AU194</f>
        <v>4.8695020414285404</v>
      </c>
      <c r="AV214" s="33">
        <f>all!AV194</f>
        <v>3.987880486473E-2</v>
      </c>
      <c r="AW214" s="33">
        <f>all!AW194</f>
        <v>0.56062624449645904</v>
      </c>
      <c r="AX214" s="33">
        <f>all!AX194</f>
        <v>0.338233127843869</v>
      </c>
      <c r="AY214" s="33">
        <f>all!AY194</f>
        <v>1.4617207423696901</v>
      </c>
      <c r="AZ214" s="33">
        <f>all!AZ194</f>
        <v>3.1369559444107797E-2</v>
      </c>
      <c r="BA214" s="33">
        <f>all!BA194</f>
        <v>0.68895121985418994</v>
      </c>
      <c r="BB214" s="33">
        <f>all!BB194</f>
        <v>1.3911592697339201E-2</v>
      </c>
      <c r="BC214" s="33">
        <f>all!BC194</f>
        <v>0.13027592227058599</v>
      </c>
      <c r="BD214" s="33">
        <f>all!BD194</f>
        <v>2.3162459198180101E-2</v>
      </c>
      <c r="BE214" s="33">
        <f>all!BE194</f>
        <v>0.156244700537571</v>
      </c>
      <c r="BF214" s="33">
        <f>all!BF194</f>
        <v>2.2025739718084199E-2</v>
      </c>
      <c r="BG214" s="33">
        <f>all!BG194</f>
        <v>1.57500831968331E-2</v>
      </c>
      <c r="BH214" s="33">
        <f>all!BH194</f>
        <v>3.0683292950122999E-2</v>
      </c>
      <c r="BI214" s="33">
        <f>all!BI194</f>
        <v>6.14731798330814E-3</v>
      </c>
      <c r="BJ214" s="33"/>
      <c r="BK214" s="33">
        <f>all!BK194</f>
        <v>0.94994883849676204</v>
      </c>
      <c r="BL214" s="33">
        <f>all!BL194</f>
        <v>14.0133977981024</v>
      </c>
      <c r="BM214" s="33">
        <f>all!BM194</f>
        <v>3.3185134766275402E-2</v>
      </c>
      <c r="BN214" s="33">
        <f>all!BN194</f>
        <v>0.18127003284069099</v>
      </c>
      <c r="BO214" s="33">
        <f>all!BO194</f>
        <v>43.624278532046098</v>
      </c>
      <c r="BP214" s="33">
        <f>all!BP194</f>
        <v>21463.5047618852</v>
      </c>
      <c r="BQ214" s="33">
        <f>all!BQ194</f>
        <v>20.025739047360801</v>
      </c>
      <c r="BR214" s="33">
        <f>all!BR194</f>
        <v>0.50882019534006095</v>
      </c>
      <c r="BS214" s="33">
        <f>all!BS194</f>
        <v>1.8876919008676301</v>
      </c>
      <c r="BT214" s="33">
        <f>all!BT194</f>
        <v>0.52395423004388297</v>
      </c>
      <c r="BU214" s="33">
        <f>all!BU194</f>
        <v>0.38733916661392598</v>
      </c>
      <c r="BV214" s="33">
        <f>all!BV194</f>
        <v>60.5382337583317</v>
      </c>
      <c r="BW214" s="33">
        <f>all!BW194</f>
        <v>2.9426008780212801E-2</v>
      </c>
      <c r="BX214" s="33">
        <f>all!BX194</f>
        <v>9.5987370014439896E-2</v>
      </c>
      <c r="BY214" s="33">
        <f>all!BY194</f>
        <v>1.2169672420787501</v>
      </c>
      <c r="BZ214" s="33">
        <f>all!BZ194</f>
        <v>9.4148152995080503E-2</v>
      </c>
      <c r="CA214" s="33">
        <f>all!CA194</f>
        <v>1.3298057160841301E-2</v>
      </c>
      <c r="CB214" s="33">
        <f>all!CB194</f>
        <v>8.6957873086001197E-2</v>
      </c>
      <c r="CC214" s="33">
        <f>all!CC194</f>
        <v>0.88608596092333902</v>
      </c>
      <c r="CD214" s="33">
        <f>all!CD194</f>
        <v>1.01718958454174E-2</v>
      </c>
      <c r="CE214" s="33"/>
      <c r="CF214" s="33">
        <f>all!CF194</f>
        <v>23.201798062565899</v>
      </c>
      <c r="CG214" s="33">
        <f>all!CG194</f>
        <v>258.976420755709</v>
      </c>
      <c r="CH214" s="33">
        <f>all!CH194</f>
        <v>4.3426106811436098E-2</v>
      </c>
      <c r="CI214" s="33">
        <f>all!CI194</f>
        <v>0.25919542726636402</v>
      </c>
      <c r="CJ214" s="33">
        <f>all!CJ194</f>
        <v>108.693672190835</v>
      </c>
      <c r="CK214" s="33">
        <f>all!CK194</f>
        <v>716549.88949785905</v>
      </c>
      <c r="CL214" s="33">
        <f>all!CL194</f>
        <v>52.1480357571076</v>
      </c>
      <c r="CM214" s="33">
        <f>all!CM194</f>
        <v>1.2711179045249801</v>
      </c>
      <c r="CN214" s="33">
        <f>all!CN194</f>
        <v>3.0296668317783202</v>
      </c>
      <c r="CO214" s="33">
        <f>all!CO194</f>
        <v>1.4617207423696901</v>
      </c>
      <c r="CP214" s="33">
        <f>all!CP194</f>
        <v>0.66943550411559005</v>
      </c>
      <c r="CQ214" s="33">
        <f>all!CQ194</f>
        <v>2576.7335722316602</v>
      </c>
      <c r="CR214" s="33">
        <f>all!CR194</f>
        <v>3.932261938892033E-2</v>
      </c>
      <c r="CS214" s="33">
        <f>all!CS194</f>
        <v>1.27133910630355</v>
      </c>
      <c r="CT214" s="33">
        <f>all!CT194</f>
        <v>1.5514771364286599</v>
      </c>
      <c r="CU214" s="33">
        <f>all!CU194</f>
        <v>0.156244700537571</v>
      </c>
      <c r="CV214" s="33">
        <f>all!CV194</f>
        <v>2.2025739718084199E-2</v>
      </c>
      <c r="CW214" s="33">
        <f>all!CW194</f>
        <v>0.38876966749647102</v>
      </c>
      <c r="CX214" s="33">
        <f>all!CX194</f>
        <v>1.77319247614247</v>
      </c>
      <c r="CY214" s="33">
        <f>all!CY194</f>
        <v>1.0157516761198601E-2</v>
      </c>
      <c r="CZ214" s="33"/>
      <c r="DA214" s="33">
        <f>all!DA194</f>
        <v>0.42232657484006941</v>
      </c>
      <c r="DB214" s="33">
        <f>all!DB194</f>
        <v>4.6374146433111116</v>
      </c>
      <c r="DC214" s="33">
        <f>all!DC194</f>
        <v>7.3686999537503643E-4</v>
      </c>
      <c r="DD214" s="33">
        <f>all!DD194</f>
        <v>4.4160915412357104E-3</v>
      </c>
      <c r="DE214" s="33">
        <f>all!DE194</f>
        <v>1.7104722907946213</v>
      </c>
      <c r="DF214" s="33">
        <f>all!DF194</f>
        <v>10958.095878541964</v>
      </c>
      <c r="DG214" s="33">
        <f>all!DG194</f>
        <v>0.74793161162181199</v>
      </c>
      <c r="DH214" s="33">
        <f>all!DH194</f>
        <v>1.7506099773102603E-2</v>
      </c>
      <c r="DI214" s="33">
        <f>all!DI194</f>
        <v>4.0437828767382437E-2</v>
      </c>
      <c r="DJ214" s="33">
        <f>all!DJ194</f>
        <v>1.8512167456556362E-2</v>
      </c>
      <c r="DK214" s="33">
        <f>all!DK194</f>
        <v>6.2060505701920492E-3</v>
      </c>
      <c r="DL214" s="33">
        <f>all!DL194</f>
        <v>22.922432610969214</v>
      </c>
      <c r="DM214" s="33">
        <f>all!DM194</f>
        <v>3.4247782916372286E-4</v>
      </c>
      <c r="DN214" s="33">
        <f>all!DN194</f>
        <v>1.0709620978043552E-2</v>
      </c>
      <c r="DO214" s="33">
        <f>all!DO194</f>
        <v>1.274209211915785E-2</v>
      </c>
      <c r="DP214" s="33">
        <f>all!DP194</f>
        <v>1.2244882487270456E-3</v>
      </c>
      <c r="DQ214" s="33">
        <f>all!DQ194</f>
        <v>1.118247728768372E-4</v>
      </c>
      <c r="DR214" s="33">
        <f>all!DR194</f>
        <v>1.9021596553948929E-3</v>
      </c>
      <c r="DS214" s="33">
        <f>all!DS194</f>
        <v>8.5578787458613428E-3</v>
      </c>
      <c r="DT214" s="33">
        <f>all!DT194</f>
        <v>4.8605121500872954E-5</v>
      </c>
      <c r="DU214" s="33"/>
      <c r="DV214" s="33">
        <f>all!DV194</f>
        <v>3.8429340582324515E-3</v>
      </c>
      <c r="DW214" s="33">
        <f>all!DW194</f>
        <v>4.2197862357288063E-2</v>
      </c>
      <c r="DX214" s="33">
        <f>all!DX194</f>
        <v>6.7051020949573621E-6</v>
      </c>
      <c r="DY214" s="33">
        <f>all!DY194</f>
        <v>4.0183946734854634E-5</v>
      </c>
      <c r="DZ214" s="33">
        <f>all!DZ194</f>
        <v>1.556433483838128E-2</v>
      </c>
      <c r="EA214" s="33">
        <f>all!EA194</f>
        <v>99.712503010194538</v>
      </c>
      <c r="EB214" s="33">
        <f>all!EB194</f>
        <v>6.8057565750357912E-3</v>
      </c>
      <c r="EC214" s="33">
        <f>all!EC194</f>
        <v>1.592956518787567E-4</v>
      </c>
      <c r="ED214" s="33">
        <f>all!ED194</f>
        <v>3.6796147500306903E-4</v>
      </c>
      <c r="EE214" s="33">
        <f>all!EE194</f>
        <v>1.684503013750513E-4</v>
      </c>
      <c r="EF214" s="33">
        <f>all!EF194</f>
        <v>5.6471566138918638E-5</v>
      </c>
      <c r="EG214" s="33">
        <f>all!EG194</f>
        <v>0.20858123127011444</v>
      </c>
      <c r="EH214" s="33">
        <f>all!EH194</f>
        <v>3.1163554279793693E-6</v>
      </c>
      <c r="EI214" s="33">
        <f>all!EI194</f>
        <v>9.745152130876391E-5</v>
      </c>
      <c r="EJ214" s="33">
        <f>all!EJ194</f>
        <v>1.1594586439745191E-4</v>
      </c>
      <c r="EK214" s="33">
        <f>all!EK194</f>
        <v>1.1142153667977309E-5</v>
      </c>
      <c r="EL214" s="33">
        <f>all!EL194</f>
        <v>1.0175424750508356E-6</v>
      </c>
      <c r="EM214" s="33">
        <f>all!EM194</f>
        <v>1.7308581934918277E-5</v>
      </c>
      <c r="EN214" s="33">
        <f>all!EN194</f>
        <v>7.7871878441815477E-5</v>
      </c>
      <c r="EO214" s="33">
        <f>all!EO194</f>
        <v>4.422792406349637E-7</v>
      </c>
      <c r="EP214" s="33"/>
      <c r="EQ214" s="33">
        <f>all!EQ194</f>
        <v>8.4395724714576126E-2</v>
      </c>
    </row>
    <row r="215" spans="1:147" s="9" customFormat="1">
      <c r="A215" s="33" t="str">
        <f>all!A195</f>
        <v>LM-29-127</v>
      </c>
      <c r="B215" s="33" t="str">
        <f>all!B195</f>
        <v>Fakos</v>
      </c>
      <c r="C215" s="33" t="str">
        <f>all!C195</f>
        <v>epithermal</v>
      </c>
      <c r="D215" s="33" t="str">
        <f>all!D195</f>
        <v>high sulfidation</v>
      </c>
      <c r="E215" s="33" t="str">
        <f>all!E195</f>
        <v>spahlerite</v>
      </c>
      <c r="F215" s="33">
        <f>all!F195</f>
        <v>0</v>
      </c>
      <c r="G215" s="33">
        <f>all!G195</f>
        <v>155.69220004401899</v>
      </c>
      <c r="H215" s="33">
        <f>all!H195</f>
        <v>492.787505197607</v>
      </c>
      <c r="I215" s="33">
        <f>all!I195</f>
        <v>3.3113864026699698E-2</v>
      </c>
      <c r="J215" s="33">
        <f>all!J195</f>
        <v>0.59405039046008001</v>
      </c>
      <c r="K215" s="33">
        <f>all!K195</f>
        <v>176.99951778755101</v>
      </c>
      <c r="L215" s="33">
        <f>all!L195</f>
        <v>700979.96987393498</v>
      </c>
      <c r="M215" s="33">
        <f>all!M195</f>
        <v>51.991328197792903</v>
      </c>
      <c r="N215" s="33">
        <f>all!N195</f>
        <v>1.9975074415381999</v>
      </c>
      <c r="O215" s="33">
        <f>all!O195</f>
        <v>11.692755985513999</v>
      </c>
      <c r="P215" s="33">
        <f>all!P195</f>
        <v>1.51536294903392</v>
      </c>
      <c r="Q215" s="33">
        <f>all!Q195</f>
        <v>1.4421085958012401</v>
      </c>
      <c r="R215" s="33">
        <f>all!R195</f>
        <v>2237.0315920288999</v>
      </c>
      <c r="S215" s="33">
        <f>all!S195</f>
        <v>1.2420537504290001E-2</v>
      </c>
      <c r="T215" s="33">
        <f>all!T195</f>
        <v>0.27173684319379399</v>
      </c>
      <c r="U215" s="33">
        <f>all!U195</f>
        <v>3.9810899822982799</v>
      </c>
      <c r="V215" s="33">
        <f>all!V195</f>
        <v>1.46777760167232E-5</v>
      </c>
      <c r="W215" s="33">
        <f>all!W195</f>
        <v>2.51828214161623E-2</v>
      </c>
      <c r="X215" s="33">
        <f>all!X195</f>
        <v>0.840873029743328</v>
      </c>
      <c r="Y215" s="33">
        <f>all!Y195</f>
        <v>12.316843013726301</v>
      </c>
      <c r="Z215" s="33">
        <f>all!Z195</f>
        <v>5.4856979248134999E-2</v>
      </c>
      <c r="AA215" s="33">
        <f>all!AA195</f>
        <v>5.5742517063331415E-2</v>
      </c>
      <c r="AB215" s="33">
        <f>all!AB195</f>
        <v>0.12303176612262971</v>
      </c>
      <c r="AC215" s="33">
        <f>all!AC195</f>
        <v>4.4538181729685562E-3</v>
      </c>
      <c r="AD215" s="33">
        <f>all!AD195</f>
        <v>2.8319982104923788E-3</v>
      </c>
      <c r="AE215" s="33">
        <f>all!AE195</f>
        <v>6.8270175141976808E-2</v>
      </c>
      <c r="AF215" s="33">
        <f>all!AF195</f>
        <v>0.32322324623782411</v>
      </c>
      <c r="AG215" s="33">
        <f>all!AG195</f>
        <v>43.549994486855063</v>
      </c>
      <c r="AH215" s="33">
        <f>all!AH195</f>
        <v>0.11708427185392443</v>
      </c>
      <c r="AI215" s="33">
        <f>all!AI195</f>
        <v>1.6566166728202978</v>
      </c>
      <c r="AJ215" s="33">
        <f>all!AJ195</f>
        <v>45.762190356645888</v>
      </c>
      <c r="AK215" s="33">
        <f>all!AK195</f>
        <v>25.393382936685743</v>
      </c>
      <c r="AL215" s="33">
        <f>all!AL195</f>
        <v>120.22426555500525</v>
      </c>
      <c r="AM215" s="33">
        <f>all!AM195</f>
        <v>43.549994486855063</v>
      </c>
      <c r="AN215" s="33"/>
      <c r="AO215" s="33"/>
      <c r="AP215" s="33">
        <f>all!AP195</f>
        <v>0.27859094822612301</v>
      </c>
      <c r="AQ215" s="33">
        <f>all!AQ195</f>
        <v>10.873936632760699</v>
      </c>
      <c r="AR215" s="33">
        <f>all!AR195</f>
        <v>3.3113864026699698E-2</v>
      </c>
      <c r="AS215" s="33">
        <f>all!AS195</f>
        <v>0.18489103367865001</v>
      </c>
      <c r="AT215" s="33">
        <f>all!AT195</f>
        <v>0.25630283542580901</v>
      </c>
      <c r="AU215" s="33">
        <f>all!AU195</f>
        <v>3.5717223386538799</v>
      </c>
      <c r="AV215" s="33">
        <f>all!AV195</f>
        <v>2.3230694804476901E-2</v>
      </c>
      <c r="AW215" s="33">
        <f>all!AW195</f>
        <v>0.37543688996343599</v>
      </c>
      <c r="AX215" s="33">
        <f>all!AX195</f>
        <v>0.58923949393809105</v>
      </c>
      <c r="AY215" s="33">
        <f>all!AY195</f>
        <v>1.51536294903392</v>
      </c>
      <c r="AZ215" s="33">
        <f>all!AZ195</f>
        <v>1.82211443680441E-2</v>
      </c>
      <c r="BA215" s="33">
        <f>all!BA195</f>
        <v>0.48270426033651798</v>
      </c>
      <c r="BB215" s="33">
        <f>all!BB195</f>
        <v>1.3303910071830599E-2</v>
      </c>
      <c r="BC215" s="33">
        <f>all!BC195</f>
        <v>0.17413163139104901</v>
      </c>
      <c r="BD215" s="33">
        <f>all!BD195</f>
        <v>2.5130634981430599E-2</v>
      </c>
      <c r="BE215" s="33">
        <f>all!BE195</f>
        <v>1.46777760167232E-5</v>
      </c>
      <c r="BF215" s="33">
        <f>all!BF195</f>
        <v>2.1071084408952601E-2</v>
      </c>
      <c r="BG215" s="33">
        <f>all!BG195</f>
        <v>1.13934341672068E-2</v>
      </c>
      <c r="BH215" s="33">
        <f>all!BH195</f>
        <v>2.2982651653360001E-2</v>
      </c>
      <c r="BI215" s="33">
        <f>all!BI195</f>
        <v>5.88395903533513E-3</v>
      </c>
      <c r="BJ215" s="33"/>
      <c r="BK215" s="33">
        <f>all!BK195</f>
        <v>5.2742152953692401</v>
      </c>
      <c r="BL215" s="33">
        <f>all!BL195</f>
        <v>22.0015076014176</v>
      </c>
      <c r="BM215" s="33">
        <f>all!BM195</f>
        <v>1.2638698317005301E-2</v>
      </c>
      <c r="BN215" s="33">
        <f>all!BN195</f>
        <v>0.396177823371684</v>
      </c>
      <c r="BO215" s="33">
        <f>all!BO195</f>
        <v>31.324336105797201</v>
      </c>
      <c r="BP215" s="33">
        <f>all!BP195</f>
        <v>15031.044172317601</v>
      </c>
      <c r="BQ215" s="33">
        <f>all!BQ195</f>
        <v>6.2369770656869399</v>
      </c>
      <c r="BR215" s="33">
        <f>all!BR195</f>
        <v>1.1468873098694401</v>
      </c>
      <c r="BS215" s="33">
        <f>all!BS195</f>
        <v>4.0411984231028404</v>
      </c>
      <c r="BT215" s="33">
        <f>all!BT195</f>
        <v>0.73901910735797105</v>
      </c>
      <c r="BU215" s="33">
        <f>all!BU195</f>
        <v>0.28644747718108998</v>
      </c>
      <c r="BV215" s="33">
        <f>all!BV195</f>
        <v>43.654427719657299</v>
      </c>
      <c r="BW215" s="33">
        <f>all!BW195</f>
        <v>1.2223608399044201E-2</v>
      </c>
      <c r="BX215" s="33">
        <f>all!BX195</f>
        <v>0.205600356683491</v>
      </c>
      <c r="BY215" s="33">
        <f>all!BY195</f>
        <v>0.79422963855207396</v>
      </c>
      <c r="BZ215" s="33">
        <f>all!BZ195</f>
        <v>1.9936849668455302E-3</v>
      </c>
      <c r="CA215" s="33">
        <f>all!CA195</f>
        <v>3.8529359686305303E-2</v>
      </c>
      <c r="CB215" s="33">
        <f>all!CB195</f>
        <v>8.6172353435710405E-2</v>
      </c>
      <c r="CC215" s="33">
        <f>all!CC195</f>
        <v>9.9329802954596307</v>
      </c>
      <c r="CD215" s="33">
        <f>all!CD195</f>
        <v>2.42372801616089E-2</v>
      </c>
      <c r="CE215" s="33"/>
      <c r="CF215" s="33">
        <f>all!CF195</f>
        <v>155.69220004401899</v>
      </c>
      <c r="CG215" s="33">
        <f>all!CG195</f>
        <v>492.787505197607</v>
      </c>
      <c r="CH215" s="33">
        <f>all!CH195</f>
        <v>3.3113864026699698E-2</v>
      </c>
      <c r="CI215" s="33">
        <f>all!CI195</f>
        <v>0.59405039046008001</v>
      </c>
      <c r="CJ215" s="33">
        <f>all!CJ195</f>
        <v>176.99951778755101</v>
      </c>
      <c r="CK215" s="33">
        <f>all!CK195</f>
        <v>700979.96987393498</v>
      </c>
      <c r="CL215" s="33">
        <f>all!CL195</f>
        <v>51.991328197792903</v>
      </c>
      <c r="CM215" s="33">
        <f>all!CM195</f>
        <v>1.9975074415381999</v>
      </c>
      <c r="CN215" s="33">
        <f>all!CN195</f>
        <v>11.692755985513999</v>
      </c>
      <c r="CO215" s="33">
        <f>all!CO195</f>
        <v>1.51536294903392</v>
      </c>
      <c r="CP215" s="33">
        <f>all!CP195</f>
        <v>1.4421085958012401</v>
      </c>
      <c r="CQ215" s="33">
        <f>all!CQ195</f>
        <v>2237.0315920288999</v>
      </c>
      <c r="CR215" s="33">
        <f>all!CR195</f>
        <v>1.2420537504290001E-2</v>
      </c>
      <c r="CS215" s="33">
        <f>all!CS195</f>
        <v>0.27173684319379399</v>
      </c>
      <c r="CT215" s="33">
        <f>all!CT195</f>
        <v>3.9810899822982799</v>
      </c>
      <c r="CU215" s="33">
        <f>all!CU195</f>
        <v>1.46777760167232E-5</v>
      </c>
      <c r="CV215" s="33">
        <f>all!CV195</f>
        <v>2.51828214161623E-2</v>
      </c>
      <c r="CW215" s="33">
        <f>all!CW195</f>
        <v>0.840873029743328</v>
      </c>
      <c r="CX215" s="33">
        <f>all!CX195</f>
        <v>12.316843013726301</v>
      </c>
      <c r="CY215" s="33">
        <f>all!CY195</f>
        <v>5.4856979248134999E-2</v>
      </c>
      <c r="CZ215" s="33"/>
      <c r="DA215" s="33">
        <f>all!DA195</f>
        <v>2.83395939386233</v>
      </c>
      <c r="DB215" s="33">
        <f>all!DB195</f>
        <v>8.8242010063140306</v>
      </c>
      <c r="DC215" s="33">
        <f>all!DC195</f>
        <v>5.6188810427228956E-4</v>
      </c>
      <c r="DD215" s="33">
        <f>all!DD195</f>
        <v>1.0121246860125331E-2</v>
      </c>
      <c r="DE215" s="33">
        <f>all!DE195</f>
        <v>2.7853762280482015</v>
      </c>
      <c r="DF215" s="33">
        <f>all!DF195</f>
        <v>10719.98730499977</v>
      </c>
      <c r="DG215" s="33">
        <f>all!DG195</f>
        <v>0.74568403823405338</v>
      </c>
      <c r="DH215" s="33">
        <f>all!DH195</f>
        <v>2.751008733698113E-2</v>
      </c>
      <c r="DI215" s="33">
        <f>all!DI195</f>
        <v>0.15606655471204564</v>
      </c>
      <c r="DJ215" s="33">
        <f>all!DJ195</f>
        <v>1.9191526710156028E-2</v>
      </c>
      <c r="DK215" s="33">
        <f>all!DK195</f>
        <v>1.3369172710782603E-2</v>
      </c>
      <c r="DL215" s="33">
        <f>all!DL195</f>
        <v>19.90046874441914</v>
      </c>
      <c r="DM215" s="33">
        <f>all!DM195</f>
        <v>1.0817587402924629E-4</v>
      </c>
      <c r="DN215" s="33">
        <f>all!DN195</f>
        <v>2.2890813174441414E-3</v>
      </c>
      <c r="DO215" s="33">
        <f>all!DO195</f>
        <v>3.2696205505077854E-2</v>
      </c>
      <c r="DP215" s="33">
        <f>all!DP195</f>
        <v>1.1502959260754859E-7</v>
      </c>
      <c r="DQ215" s="33">
        <f>all!DQ195</f>
        <v>1.2785328989192479E-4</v>
      </c>
      <c r="DR215" s="33">
        <f>all!DR195</f>
        <v>4.1141963641027814E-3</v>
      </c>
      <c r="DS215" s="33">
        <f>all!DS195</f>
        <v>5.9444223039219597E-2</v>
      </c>
      <c r="DT215" s="33">
        <f>all!DT195</f>
        <v>2.6249822709737151E-4</v>
      </c>
      <c r="DU215" s="33"/>
      <c r="DV215" s="33">
        <f>all!DV195</f>
        <v>2.6346644546453583E-2</v>
      </c>
      <c r="DW215" s="33">
        <f>all!DW195</f>
        <v>8.2036492062422167E-2</v>
      </c>
      <c r="DX215" s="33">
        <f>all!DX195</f>
        <v>5.2237396873802256E-6</v>
      </c>
      <c r="DY215" s="33">
        <f>all!DY195</f>
        <v>9.4094818002034338E-5</v>
      </c>
      <c r="DZ215" s="33">
        <f>all!DZ195</f>
        <v>2.5894978441632733E-2</v>
      </c>
      <c r="EA215" s="33">
        <f>all!EA195</f>
        <v>99.661165110202759</v>
      </c>
      <c r="EB215" s="33">
        <f>all!EB195</f>
        <v>6.9324466475651622E-3</v>
      </c>
      <c r="EC215" s="33">
        <f>all!EC195</f>
        <v>2.5575472043779944E-4</v>
      </c>
      <c r="ED215" s="33">
        <f>all!ED195</f>
        <v>1.4509135351385577E-3</v>
      </c>
      <c r="EE215" s="33">
        <f>all!EE195</f>
        <v>1.7841904638130236E-4</v>
      </c>
      <c r="EF215" s="33">
        <f>all!EF195</f>
        <v>1.242900099606182E-4</v>
      </c>
      <c r="EG215" s="33">
        <f>all!EG195</f>
        <v>0.18500991138142286</v>
      </c>
      <c r="EH215" s="33">
        <f>all!EH195</f>
        <v>1.0056852994164474E-6</v>
      </c>
      <c r="EI215" s="33">
        <f>all!EI195</f>
        <v>2.1281043030907391E-5</v>
      </c>
      <c r="EJ215" s="33">
        <f>all!EJ195</f>
        <v>3.0396882408609852E-4</v>
      </c>
      <c r="EK215" s="33">
        <f>all!EK195</f>
        <v>1.0694026863327992E-9</v>
      </c>
      <c r="EL215" s="33">
        <f>all!EL195</f>
        <v>1.1886215413575072E-6</v>
      </c>
      <c r="EM215" s="33">
        <f>all!EM195</f>
        <v>3.824870230465744E-5</v>
      </c>
      <c r="EN215" s="33">
        <f>all!EN195</f>
        <v>5.5263876333102723E-4</v>
      </c>
      <c r="EO215" s="33">
        <f>all!EO195</f>
        <v>2.4403834078875529E-6</v>
      </c>
      <c r="EP215" s="33"/>
      <c r="EQ215" s="33">
        <f>all!EQ195</f>
        <v>0.16407298412484433</v>
      </c>
    </row>
    <row r="216" spans="1:147" s="3" customFormat="1">
      <c r="A216" s="33" t="str">
        <f>all!A196</f>
        <v>LM-33b</v>
      </c>
      <c r="B216" s="33" t="str">
        <f>all!B196</f>
        <v>Fakos</v>
      </c>
      <c r="C216" s="33" t="str">
        <f>all!C196</f>
        <v>epithermal</v>
      </c>
      <c r="D216" s="33" t="str">
        <f>all!D196</f>
        <v>epithermal IS</v>
      </c>
      <c r="E216" s="33" t="str">
        <f>all!E196</f>
        <v>spahlerite</v>
      </c>
      <c r="F216" s="33">
        <f>all!F196</f>
        <v>0</v>
      </c>
      <c r="G216" s="33" t="str">
        <f>all!G196</f>
        <v>n.a.</v>
      </c>
      <c r="H216" s="33">
        <f>all!H196</f>
        <v>1922.4094862689601</v>
      </c>
      <c r="I216" s="33">
        <f>all!I196</f>
        <v>1.5717687235245601</v>
      </c>
      <c r="J216" s="33">
        <f>all!J196</f>
        <v>1.17883492894328</v>
      </c>
      <c r="K216" s="33">
        <f>all!K196</f>
        <v>34.459400285713897</v>
      </c>
      <c r="L216" s="33">
        <f>all!L196</f>
        <v>843501.81967356603</v>
      </c>
      <c r="M216" s="33" t="str">
        <f>all!M196</f>
        <v>n.a.</v>
      </c>
      <c r="N216" s="33" t="str">
        <f>all!N196</f>
        <v>n.a.</v>
      </c>
      <c r="O216" s="33">
        <f>all!O196</f>
        <v>0.53342468005542698</v>
      </c>
      <c r="P216" s="33">
        <f>all!P196</f>
        <v>5.1616348272583696</v>
      </c>
      <c r="Q216" s="33">
        <f>all!Q196</f>
        <v>0.18191831918067999</v>
      </c>
      <c r="R216" s="33">
        <f>all!R196</f>
        <v>4339.31354919978</v>
      </c>
      <c r="S216" s="33" t="str">
        <f>all!S196</f>
        <v>n.a.</v>
      </c>
      <c r="T216" s="33" t="str">
        <f>all!T196</f>
        <v>n.a.</v>
      </c>
      <c r="U216" s="33">
        <f>all!U196</f>
        <v>6.2586363362744798E-2</v>
      </c>
      <c r="V216" s="33">
        <f>all!V196</f>
        <v>0.37338451293499503</v>
      </c>
      <c r="W216" s="33">
        <f>all!W196</f>
        <v>2.5080936691283699E-2</v>
      </c>
      <c r="X216" s="33">
        <f>all!X196</f>
        <v>1.8077604890515499E-2</v>
      </c>
      <c r="Y216" s="33">
        <f>all!Y196</f>
        <v>0.294086540197665</v>
      </c>
      <c r="Z216" s="33">
        <f>all!Z196</f>
        <v>1.1189135902748001E-2</v>
      </c>
      <c r="AA216" s="33">
        <f>all!AA196</f>
        <v>1.3333238479228895</v>
      </c>
      <c r="AB216" s="33">
        <f>all!AB196</f>
        <v>17.551414708708087</v>
      </c>
      <c r="AC216" s="33">
        <f>all!AC196</f>
        <v>3.8047086055782844E-2</v>
      </c>
      <c r="AD216" s="33">
        <f>all!AD196</f>
        <v>2.9465616839499087</v>
      </c>
      <c r="AE216" s="33">
        <f>all!AE196</f>
        <v>6.1470357937377755E-2</v>
      </c>
      <c r="AF216" s="33">
        <f>all!AF196</f>
        <v>0.21281614357691614</v>
      </c>
      <c r="AG216" s="33">
        <f>all!AG196</f>
        <v>0.11574114973654862</v>
      </c>
      <c r="AH216" s="33">
        <f>all!AH196</f>
        <v>0.61858770910904948</v>
      </c>
      <c r="AI216" s="33">
        <f>all!AI196</f>
        <v>7.1188182684137511E-3</v>
      </c>
      <c r="AJ216" s="33">
        <f>all!AJ196</f>
        <v>3.2839658596105887</v>
      </c>
      <c r="AK216" s="33">
        <f>all!AK196</f>
        <v>1.1501440778117775E-2</v>
      </c>
      <c r="AL216" s="33">
        <f>all!AL196</f>
        <v>3.9819066524240353E-2</v>
      </c>
      <c r="AM216" s="33">
        <f>all!AM196</f>
        <v>0.11574114973654862</v>
      </c>
      <c r="AN216" s="33"/>
      <c r="AO216" s="33"/>
      <c r="AP216" s="33" t="str">
        <f>all!AP196</f>
        <v>n.a.</v>
      </c>
      <c r="AQ216" s="33">
        <f>all!AQ196</f>
        <v>25.8276845674418</v>
      </c>
      <c r="AR216" s="33">
        <f>all!AR196</f>
        <v>6.1982877984614902E-2</v>
      </c>
      <c r="AS216" s="33">
        <f>all!AS196</f>
        <v>0.34639524838174801</v>
      </c>
      <c r="AT216" s="33">
        <f>all!AT196</f>
        <v>0.593826498016227</v>
      </c>
      <c r="AU216" s="33">
        <f>all!AU196</f>
        <v>5.2098386526324898</v>
      </c>
      <c r="AV216" s="33" t="str">
        <f>all!AV196</f>
        <v>n.a.</v>
      </c>
      <c r="AW216" s="33" t="str">
        <f>all!AW196</f>
        <v>n.a.</v>
      </c>
      <c r="AX216" s="33">
        <f>all!AX196</f>
        <v>0.53342468005542698</v>
      </c>
      <c r="AY216" s="33">
        <f>all!AY196</f>
        <v>2.1115422971526798</v>
      </c>
      <c r="AZ216" s="33">
        <f>all!AZ196</f>
        <v>4.3052738268168897E-2</v>
      </c>
      <c r="BA216" s="33">
        <f>all!BA196</f>
        <v>0.21245618106664399</v>
      </c>
      <c r="BB216" s="33" t="str">
        <f>all!BB196</f>
        <v>n.a.</v>
      </c>
      <c r="BC216" s="33" t="str">
        <f>all!BC196</f>
        <v>n.a.</v>
      </c>
      <c r="BD216" s="33">
        <f>all!BD196</f>
        <v>6.2586363362744798E-2</v>
      </c>
      <c r="BE216" s="33">
        <f>all!BE196</f>
        <v>0.37338451293499503</v>
      </c>
      <c r="BF216" s="33">
        <f>all!BF196</f>
        <v>2.5080936691283699E-2</v>
      </c>
      <c r="BG216" s="33">
        <f>all!BG196</f>
        <v>1.8077604890515499E-2</v>
      </c>
      <c r="BH216" s="33">
        <f>all!BH196</f>
        <v>0.294086540197665</v>
      </c>
      <c r="BI216" s="33">
        <f>all!BI196</f>
        <v>1.1189135902748001E-2</v>
      </c>
      <c r="BJ216" s="33"/>
      <c r="BK216" s="33" t="str">
        <f>all!BK196</f>
        <v>n.a.</v>
      </c>
      <c r="BL216" s="33">
        <f>all!BL196</f>
        <v>236.292903163457</v>
      </c>
      <c r="BM216" s="33">
        <f>all!BM196</f>
        <v>0.21144904401174999</v>
      </c>
      <c r="BN216" s="33">
        <f>all!BN196</f>
        <v>0.32269558478522797</v>
      </c>
      <c r="BO216" s="33">
        <f>all!BO196</f>
        <v>3.18579700537328</v>
      </c>
      <c r="BP216" s="33">
        <f>all!BP196</f>
        <v>53384.733599103398</v>
      </c>
      <c r="BQ216" s="33" t="str">
        <f>all!BQ196</f>
        <v>n.a.</v>
      </c>
      <c r="BR216" s="33" t="str">
        <f>all!BR196</f>
        <v>n.a.</v>
      </c>
      <c r="BS216" s="33">
        <f>all!BS196</f>
        <v>0.182342821149275</v>
      </c>
      <c r="BT216" s="33">
        <f>all!BT196</f>
        <v>2.5790800635864901</v>
      </c>
      <c r="BU216" s="33">
        <f>all!BU196</f>
        <v>4.9247955050714602E-2</v>
      </c>
      <c r="BV216" s="33">
        <f>all!BV196</f>
        <v>337.79111398623098</v>
      </c>
      <c r="BW216" s="33" t="str">
        <f>all!BW196</f>
        <v>n.a.</v>
      </c>
      <c r="BX216" s="33" t="str">
        <f>all!BX196</f>
        <v>n.a.</v>
      </c>
      <c r="BY216" s="33">
        <f>all!BY196</f>
        <v>6.7696610072990701E-2</v>
      </c>
      <c r="BZ216" s="33">
        <f>all!BZ196</f>
        <v>0.164409305614373</v>
      </c>
      <c r="CA216" s="33">
        <f>all!CA196</f>
        <v>1.4279121775091301E-2</v>
      </c>
      <c r="CB216" s="33">
        <f>all!CB196</f>
        <v>9.3703390775979004E-3</v>
      </c>
      <c r="CC216" s="33">
        <f>all!CC196</f>
        <v>0.21520838076259499</v>
      </c>
      <c r="CD216" s="33">
        <f>all!CD196</f>
        <v>6.6338428284353499E-3</v>
      </c>
      <c r="CE216" s="33"/>
      <c r="CF216" s="33" t="str">
        <f>all!CF196</f>
        <v>n.a.</v>
      </c>
      <c r="CG216" s="33">
        <f>all!CG196</f>
        <v>1922.4094862689601</v>
      </c>
      <c r="CH216" s="33">
        <f>all!CH196</f>
        <v>1.5717687235245601</v>
      </c>
      <c r="CI216" s="33">
        <f>all!CI196</f>
        <v>1.17883492894328</v>
      </c>
      <c r="CJ216" s="33">
        <f>all!CJ196</f>
        <v>34.459400285713897</v>
      </c>
      <c r="CK216" s="33">
        <f>all!CK196</f>
        <v>843501.81967356603</v>
      </c>
      <c r="CL216" s="33" t="str">
        <f>all!CL196</f>
        <v>n.a.</v>
      </c>
      <c r="CM216" s="33" t="str">
        <f>all!CM196</f>
        <v>n.a.</v>
      </c>
      <c r="CN216" s="33">
        <f>all!CN196</f>
        <v>0.53342468005542698</v>
      </c>
      <c r="CO216" s="33">
        <f>all!CO196</f>
        <v>5.1616348272583696</v>
      </c>
      <c r="CP216" s="33">
        <f>all!CP196</f>
        <v>0.18191831918067999</v>
      </c>
      <c r="CQ216" s="33">
        <f>all!CQ196</f>
        <v>4339.31354919978</v>
      </c>
      <c r="CR216" s="33" t="str">
        <f>all!CR196</f>
        <v>n.a.</v>
      </c>
      <c r="CS216" s="33" t="str">
        <f>all!CS196</f>
        <v>n.a.</v>
      </c>
      <c r="CT216" s="33">
        <f>all!CT196</f>
        <v>6.2586363362744798E-2</v>
      </c>
      <c r="CU216" s="33">
        <f>all!CU196</f>
        <v>0.37338451293499503</v>
      </c>
      <c r="CV216" s="33">
        <f>all!CV196</f>
        <v>2.5080936691283699E-2</v>
      </c>
      <c r="CW216" s="33">
        <f>all!CW196</f>
        <v>1.8077604890515499E-2</v>
      </c>
      <c r="CX216" s="33">
        <f>all!CX196</f>
        <v>0.294086540197665</v>
      </c>
      <c r="CY216" s="33">
        <f>all!CY196</f>
        <v>1.1189135902748001E-2</v>
      </c>
      <c r="CZ216" s="33"/>
      <c r="DA216" s="33" t="str">
        <f>all!DA196</f>
        <v>n.a.</v>
      </c>
      <c r="DB216" s="33">
        <f>all!DB196</f>
        <v>34.424021600303703</v>
      </c>
      <c r="DC216" s="33">
        <f>all!DC196</f>
        <v>2.6670344110358169E-2</v>
      </c>
      <c r="DD216" s="33">
        <f>all!DD196</f>
        <v>2.0084624999459566E-2</v>
      </c>
      <c r="DE216" s="33">
        <f>all!DE196</f>
        <v>0.54227489197925749</v>
      </c>
      <c r="DF216" s="33">
        <f>all!DF196</f>
        <v>12899.553749404588</v>
      </c>
      <c r="DG216" s="33" t="str">
        <f>all!DG196</f>
        <v>n.a.</v>
      </c>
      <c r="DH216" s="33" t="str">
        <f>all!DH196</f>
        <v>n.a.</v>
      </c>
      <c r="DI216" s="33">
        <f>all!DI196</f>
        <v>7.1197716019869703E-3</v>
      </c>
      <c r="DJ216" s="33">
        <f>all!DJ196</f>
        <v>6.5370248572167805E-2</v>
      </c>
      <c r="DK216" s="33">
        <f>all!DK196</f>
        <v>1.686487020091927E-3</v>
      </c>
      <c r="DL216" s="33">
        <f>all!DL196</f>
        <v>38.602214633797225</v>
      </c>
      <c r="DM216" s="33" t="str">
        <f>all!DM196</f>
        <v>n.a.</v>
      </c>
      <c r="DN216" s="33" t="str">
        <f>all!DN196</f>
        <v>n.a.</v>
      </c>
      <c r="DO216" s="33">
        <f>all!DO196</f>
        <v>5.1401415376761499E-4</v>
      </c>
      <c r="DP216" s="33">
        <f>all!DP196</f>
        <v>2.9262109164184566E-3</v>
      </c>
      <c r="DQ216" s="33">
        <f>all!DQ196</f>
        <v>1.2733602071663284E-4</v>
      </c>
      <c r="DR216" s="33">
        <f>all!DR196</f>
        <v>8.8449520535755605E-5</v>
      </c>
      <c r="DS216" s="33">
        <f>all!DS196</f>
        <v>1.4193365839655647E-3</v>
      </c>
      <c r="DT216" s="33">
        <f>all!DT196</f>
        <v>5.3541561665970753E-5</v>
      </c>
      <c r="DU216" s="33"/>
      <c r="DV216" s="33" t="str">
        <f>all!DV196</f>
        <v>n.a.</v>
      </c>
      <c r="DW216" s="33">
        <f>all!DW196</f>
        <v>0.26532511558209088</v>
      </c>
      <c r="DX216" s="33">
        <f>all!DX196</f>
        <v>2.0556320280813698E-4</v>
      </c>
      <c r="DY216" s="33">
        <f>all!DY196</f>
        <v>1.5480339604938972E-4</v>
      </c>
      <c r="DZ216" s="33">
        <f>all!DZ196</f>
        <v>4.1796147487425748E-3</v>
      </c>
      <c r="EA216" s="33">
        <f>all!EA196</f>
        <v>99.424048394391278</v>
      </c>
      <c r="EB216" s="33" t="str">
        <f>all!EB196</f>
        <v>n.a.</v>
      </c>
      <c r="EC216" s="33" t="str">
        <f>all!EC196</f>
        <v>n.a.</v>
      </c>
      <c r="ED216" s="33">
        <f>all!ED196</f>
        <v>5.4876046882291494E-5</v>
      </c>
      <c r="EE216" s="33">
        <f>all!EE196</f>
        <v>5.0384493013121438E-4</v>
      </c>
      <c r="EF216" s="33">
        <f>all!EF196</f>
        <v>1.299869517655772E-5</v>
      </c>
      <c r="EG216" s="33">
        <f>all!EG196</f>
        <v>0.2975287773856895</v>
      </c>
      <c r="EH216" s="33" t="str">
        <f>all!EH196</f>
        <v>n.a.</v>
      </c>
      <c r="EI216" s="33" t="str">
        <f>all!EI196</f>
        <v>n.a.</v>
      </c>
      <c r="EJ216" s="33">
        <f>all!EJ196</f>
        <v>3.9617934924262266E-6</v>
      </c>
      <c r="EK216" s="33">
        <f>all!EK196</f>
        <v>2.2553938021275623E-5</v>
      </c>
      <c r="EL216" s="33">
        <f>all!EL196</f>
        <v>9.8144966345553462E-7</v>
      </c>
      <c r="EM216" s="33">
        <f>all!EM196</f>
        <v>6.817297389542317E-7</v>
      </c>
      <c r="EN216" s="33">
        <f>all!EN196</f>
        <v>1.0939617908769587E-5</v>
      </c>
      <c r="EO216" s="33">
        <f>all!EO196</f>
        <v>4.126746491857885E-7</v>
      </c>
      <c r="EP216" s="33"/>
      <c r="EQ216" s="33">
        <f>all!EQ196</f>
        <v>0.53065023116418175</v>
      </c>
    </row>
    <row r="217" spans="1:147" s="3" customFormat="1">
      <c r="A217" s="33" t="str">
        <f>all!A197</f>
        <v>LM-33b</v>
      </c>
      <c r="B217" s="33" t="str">
        <f>all!B197</f>
        <v>Fakos</v>
      </c>
      <c r="C217" s="33" t="str">
        <f>all!C197</f>
        <v>epithermal</v>
      </c>
      <c r="D217" s="33" t="str">
        <f>all!D197</f>
        <v>epithermal IS</v>
      </c>
      <c r="E217" s="33" t="str">
        <f>all!E197</f>
        <v>spahlerite</v>
      </c>
      <c r="F217" s="33">
        <f>all!F197</f>
        <v>0</v>
      </c>
      <c r="G217" s="33" t="str">
        <f>all!G197</f>
        <v>n.a.</v>
      </c>
      <c r="H217" s="33">
        <f>all!H197</f>
        <v>1897.9394262486401</v>
      </c>
      <c r="I217" s="33">
        <f>all!I197</f>
        <v>0.49217595871068098</v>
      </c>
      <c r="J217" s="33">
        <f>all!J197</f>
        <v>0.57653801397766102</v>
      </c>
      <c r="K217" s="33">
        <f>all!K197</f>
        <v>29.350466161016801</v>
      </c>
      <c r="L217" s="33">
        <f>all!L197</f>
        <v>857486.56257665798</v>
      </c>
      <c r="M217" s="33" t="str">
        <f>all!M197</f>
        <v>n.a.</v>
      </c>
      <c r="N217" s="33" t="str">
        <f>all!N197</f>
        <v>n.a.</v>
      </c>
      <c r="O217" s="33">
        <f>all!O197</f>
        <v>0.499454906812837</v>
      </c>
      <c r="P217" s="33">
        <f>all!P197</f>
        <v>2.7152098248950201</v>
      </c>
      <c r="Q217" s="33">
        <f>all!Q197</f>
        <v>0.21980097910864599</v>
      </c>
      <c r="R217" s="33">
        <f>all!R197</f>
        <v>4544.0733024581596</v>
      </c>
      <c r="S217" s="33" t="str">
        <f>all!S197</f>
        <v>n.a.</v>
      </c>
      <c r="T217" s="33" t="str">
        <f>all!T197</f>
        <v>n.a.</v>
      </c>
      <c r="U217" s="33">
        <f>all!U197</f>
        <v>0.156897215311155</v>
      </c>
      <c r="V217" s="33">
        <f>all!V197</f>
        <v>0.31552531167786602</v>
      </c>
      <c r="W217" s="33">
        <f>all!W197</f>
        <v>3.9147528656236302E-2</v>
      </c>
      <c r="X217" s="33">
        <f>all!X197</f>
        <v>1.7032267718225899E-2</v>
      </c>
      <c r="Y217" s="33">
        <f>all!Y197</f>
        <v>1.0394957834529199</v>
      </c>
      <c r="Z217" s="33">
        <f>all!Z197</f>
        <v>1.2474726016382101E-2</v>
      </c>
      <c r="AA217" s="33">
        <f>all!AA197</f>
        <v>0.85367477387146096</v>
      </c>
      <c r="AB217" s="33">
        <f>all!AB197</f>
        <v>2.6120450588802173</v>
      </c>
      <c r="AC217" s="33">
        <f>all!AC197</f>
        <v>1.2000747107356685E-2</v>
      </c>
      <c r="AD217" s="33">
        <f>all!AD197</f>
        <v>0.98542621565457222</v>
      </c>
      <c r="AE217" s="33">
        <f>all!AE197</f>
        <v>1.6385124393337485E-2</v>
      </c>
      <c r="AF217" s="33">
        <f>all!AF197</f>
        <v>0.15093588430920371</v>
      </c>
      <c r="AG217" s="33">
        <f>all!AG197</f>
        <v>0.44659023915845725</v>
      </c>
      <c r="AH217" s="33">
        <f>all!AH197</f>
        <v>0.21144961105905347</v>
      </c>
      <c r="AI217" s="33">
        <f>all!AI197</f>
        <v>2.5346069420093719E-2</v>
      </c>
      <c r="AJ217" s="33">
        <f>all!AJ197</f>
        <v>5.5167461490964849</v>
      </c>
      <c r="AK217" s="33">
        <f>all!AK197</f>
        <v>3.4606053824417067E-2</v>
      </c>
      <c r="AL217" s="33">
        <f>all!AL197</f>
        <v>0.31878276972765529</v>
      </c>
      <c r="AM217" s="33">
        <f>all!AM197</f>
        <v>0.44659023915845725</v>
      </c>
      <c r="AN217" s="33"/>
      <c r="AO217" s="33"/>
      <c r="AP217" s="33" t="str">
        <f>all!AP197</f>
        <v>n.a.</v>
      </c>
      <c r="AQ217" s="33">
        <f>all!AQ197</f>
        <v>32.196587207773703</v>
      </c>
      <c r="AR217" s="33">
        <f>all!AR197</f>
        <v>5.3410295923410303E-2</v>
      </c>
      <c r="AS217" s="33">
        <f>all!AS197</f>
        <v>0.25829048393103399</v>
      </c>
      <c r="AT217" s="33">
        <f>all!AT197</f>
        <v>0.71846785884986997</v>
      </c>
      <c r="AU217" s="33">
        <f>all!AU197</f>
        <v>5.4198185250540103</v>
      </c>
      <c r="AV217" s="33" t="str">
        <f>all!AV197</f>
        <v>n.a.</v>
      </c>
      <c r="AW217" s="33" t="str">
        <f>all!AW197</f>
        <v>n.a.</v>
      </c>
      <c r="AX217" s="33">
        <f>all!AX197</f>
        <v>0.499454906812837</v>
      </c>
      <c r="AY217" s="33">
        <f>all!AY197</f>
        <v>2.7152098248950201</v>
      </c>
      <c r="AZ217" s="33">
        <f>all!AZ197</f>
        <v>5.0621725151553103E-2</v>
      </c>
      <c r="BA217" s="33">
        <f>all!BA197</f>
        <v>0.28987788551870702</v>
      </c>
      <c r="BB217" s="33" t="str">
        <f>all!BB197</f>
        <v>n.a.</v>
      </c>
      <c r="BC217" s="33" t="str">
        <f>all!BC197</f>
        <v>n.a.</v>
      </c>
      <c r="BD217" s="33">
        <f>all!BD197</f>
        <v>0.110983257406918</v>
      </c>
      <c r="BE217" s="33">
        <f>all!BE197</f>
        <v>0.31552531167786602</v>
      </c>
      <c r="BF217" s="33">
        <f>all!BF197</f>
        <v>3.9147528656236302E-2</v>
      </c>
      <c r="BG217" s="33">
        <f>all!BG197</f>
        <v>1.6571553284428799E-2</v>
      </c>
      <c r="BH217" s="33">
        <f>all!BH197</f>
        <v>0.252638763474692</v>
      </c>
      <c r="BI217" s="33">
        <f>all!BI197</f>
        <v>1.2474726016382101E-2</v>
      </c>
      <c r="BJ217" s="33"/>
      <c r="BK217" s="33" t="str">
        <f>all!BK197</f>
        <v>n.a.</v>
      </c>
      <c r="BL217" s="33">
        <f>all!BL197</f>
        <v>195.99787339980799</v>
      </c>
      <c r="BM217" s="33">
        <f>all!BM197</f>
        <v>8.2021667762921496E-2</v>
      </c>
      <c r="BN217" s="33">
        <f>all!BN197</f>
        <v>0.37019352148162199</v>
      </c>
      <c r="BO217" s="33">
        <f>all!BO197</f>
        <v>3.0284724679354502</v>
      </c>
      <c r="BP217" s="33">
        <f>all!BP197</f>
        <v>60321.349451224902</v>
      </c>
      <c r="BQ217" s="33" t="str">
        <f>all!BQ197</f>
        <v>n.a.</v>
      </c>
      <c r="BR217" s="33" t="str">
        <f>all!BR197</f>
        <v>n.a.</v>
      </c>
      <c r="BS217" s="33">
        <f>all!BS197</f>
        <v>0.38109905119373899</v>
      </c>
      <c r="BT217" s="33">
        <f>all!BT197</f>
        <v>2.0542508888642002</v>
      </c>
      <c r="BU217" s="33">
        <f>all!BU197</f>
        <v>5.3069320631396702E-2</v>
      </c>
      <c r="BV217" s="33">
        <f>all!BV197</f>
        <v>430.35894205078699</v>
      </c>
      <c r="BW217" s="33" t="str">
        <f>all!BW197</f>
        <v>n.a.</v>
      </c>
      <c r="BX217" s="33" t="str">
        <f>all!BX197</f>
        <v>n.a.</v>
      </c>
      <c r="BY217" s="33">
        <f>all!BY197</f>
        <v>0.176480979670043</v>
      </c>
      <c r="BZ217" s="33">
        <f>all!BZ197</f>
        <v>0.273301283056467</v>
      </c>
      <c r="CA217" s="33">
        <f>all!CA197</f>
        <v>2.0094586423491601E-2</v>
      </c>
      <c r="CB217" s="33">
        <f>all!CB197</f>
        <v>1.2045616195278899E-2</v>
      </c>
      <c r="CC217" s="33">
        <f>all!CC197</f>
        <v>0.26898635450340103</v>
      </c>
      <c r="CD217" s="33">
        <f>all!CD197</f>
        <v>8.9493353524298398E-3</v>
      </c>
      <c r="CE217" s="33"/>
      <c r="CF217" s="33" t="str">
        <f>all!CF197</f>
        <v>n.a.</v>
      </c>
      <c r="CG217" s="33">
        <f>all!CG197</f>
        <v>1897.9394262486401</v>
      </c>
      <c r="CH217" s="33">
        <f>all!CH197</f>
        <v>0.49217595871068098</v>
      </c>
      <c r="CI217" s="33">
        <f>all!CI197</f>
        <v>0.57653801397766102</v>
      </c>
      <c r="CJ217" s="33">
        <f>all!CJ197</f>
        <v>29.350466161016801</v>
      </c>
      <c r="CK217" s="33">
        <f>all!CK197</f>
        <v>857486.56257665798</v>
      </c>
      <c r="CL217" s="33" t="str">
        <f>all!CL197</f>
        <v>n.a.</v>
      </c>
      <c r="CM217" s="33" t="str">
        <f>all!CM197</f>
        <v>n.a.</v>
      </c>
      <c r="CN217" s="33">
        <f>all!CN197</f>
        <v>0.499454906812837</v>
      </c>
      <c r="CO217" s="33">
        <f>all!CO197</f>
        <v>2.7152098248950201</v>
      </c>
      <c r="CP217" s="33">
        <f>all!CP197</f>
        <v>0.21980097910864599</v>
      </c>
      <c r="CQ217" s="33">
        <f>all!CQ197</f>
        <v>4544.0733024581596</v>
      </c>
      <c r="CR217" s="33" t="str">
        <f>all!CR197</f>
        <v>n.a.</v>
      </c>
      <c r="CS217" s="33" t="str">
        <f>all!CS197</f>
        <v>n.a.</v>
      </c>
      <c r="CT217" s="33">
        <f>all!CT197</f>
        <v>0.156897215311155</v>
      </c>
      <c r="CU217" s="33">
        <f>all!CU197</f>
        <v>0.31552531167786602</v>
      </c>
      <c r="CV217" s="33">
        <f>all!CV197</f>
        <v>3.9147528656236302E-2</v>
      </c>
      <c r="CW217" s="33">
        <f>all!CW197</f>
        <v>1.7032267718225899E-2</v>
      </c>
      <c r="CX217" s="33">
        <f>all!CX197</f>
        <v>1.0394957834529199</v>
      </c>
      <c r="CY217" s="33">
        <f>all!CY197</f>
        <v>1.2474726016382101E-2</v>
      </c>
      <c r="CZ217" s="33"/>
      <c r="DA217" s="33" t="str">
        <f>all!DA197</f>
        <v>n.a.</v>
      </c>
      <c r="DB217" s="33">
        <f>all!DB197</f>
        <v>33.985843428214523</v>
      </c>
      <c r="DC217" s="33">
        <f>all!DC197</f>
        <v>8.3514209089389502E-3</v>
      </c>
      <c r="DD217" s="33">
        <f>all!DD197</f>
        <v>9.8228764048029424E-3</v>
      </c>
      <c r="DE217" s="33">
        <f>all!DE197</f>
        <v>0.46187747711920185</v>
      </c>
      <c r="DF217" s="33">
        <f>all!DF197</f>
        <v>13113.420440077351</v>
      </c>
      <c r="DG217" s="33" t="str">
        <f>all!DG197</f>
        <v>n.a.</v>
      </c>
      <c r="DH217" s="33" t="str">
        <f>all!DH197</f>
        <v>n.a.</v>
      </c>
      <c r="DI217" s="33">
        <f>all!DI197</f>
        <v>6.6663673334904352E-3</v>
      </c>
      <c r="DJ217" s="33">
        <f>all!DJ197</f>
        <v>3.4387155837069659E-2</v>
      </c>
      <c r="DK217" s="33">
        <f>all!DK197</f>
        <v>2.0376809764939621E-3</v>
      </c>
      <c r="DL217" s="33">
        <f>all!DL197</f>
        <v>40.423742360250863</v>
      </c>
      <c r="DM217" s="33" t="str">
        <f>all!DM197</f>
        <v>n.a.</v>
      </c>
      <c r="DN217" s="33" t="str">
        <f>all!DN197</f>
        <v>n.a.</v>
      </c>
      <c r="DO217" s="33">
        <f>all!DO197</f>
        <v>1.2885776553150049E-3</v>
      </c>
      <c r="DP217" s="33">
        <f>all!DP197</f>
        <v>2.4727689002967557E-3</v>
      </c>
      <c r="DQ217" s="33">
        <f>all!DQ197</f>
        <v>1.9875216708743846E-4</v>
      </c>
      <c r="DR217" s="33">
        <f>all!DR197</f>
        <v>8.3334928627857064E-5</v>
      </c>
      <c r="DS217" s="33">
        <f>all!DS197</f>
        <v>5.0168715417611967E-3</v>
      </c>
      <c r="DT217" s="33">
        <f>all!DT197</f>
        <v>5.9693288032025306E-5</v>
      </c>
      <c r="DU217" s="33"/>
      <c r="DV217" s="33" t="str">
        <f>all!DV197</f>
        <v>n.a.</v>
      </c>
      <c r="DW217" s="33">
        <f>all!DW197</f>
        <v>0.25767556314102907</v>
      </c>
      <c r="DX217" s="33">
        <f>all!DX197</f>
        <v>6.3319219671096561E-5</v>
      </c>
      <c r="DY217" s="33">
        <f>all!DY197</f>
        <v>7.4475574355498635E-5</v>
      </c>
      <c r="DZ217" s="33">
        <f>all!DZ197</f>
        <v>3.5018856975032159E-3</v>
      </c>
      <c r="EA217" s="33">
        <f>all!EA197</f>
        <v>99.42398527608151</v>
      </c>
      <c r="EB217" s="33" t="str">
        <f>all!EB197</f>
        <v>n.a.</v>
      </c>
      <c r="EC217" s="33" t="str">
        <f>all!EC197</f>
        <v>n.a.</v>
      </c>
      <c r="ED217" s="33">
        <f>all!ED197</f>
        <v>5.054339641122605E-5</v>
      </c>
      <c r="EE217" s="33">
        <f>all!EE197</f>
        <v>2.6071825358258457E-4</v>
      </c>
      <c r="EF217" s="33">
        <f>all!EF197</f>
        <v>1.54493912804867E-5</v>
      </c>
      <c r="EG217" s="33">
        <f>all!EG197</f>
        <v>0.30648674642860668</v>
      </c>
      <c r="EH217" s="33" t="str">
        <f>all!EH197</f>
        <v>n.a.</v>
      </c>
      <c r="EI217" s="33" t="str">
        <f>all!EI197</f>
        <v>n.a.</v>
      </c>
      <c r="EJ217" s="33">
        <f>all!EJ197</f>
        <v>9.7698023497804511E-6</v>
      </c>
      <c r="EK217" s="33">
        <f>all!EK197</f>
        <v>1.8748162606216778E-5</v>
      </c>
      <c r="EL217" s="33">
        <f>all!EL197</f>
        <v>1.5069090954864722E-6</v>
      </c>
      <c r="EM217" s="33">
        <f>all!EM197</f>
        <v>6.318329191640326E-7</v>
      </c>
      <c r="EN217" s="33">
        <f>all!EN197</f>
        <v>3.8037166929814036E-5</v>
      </c>
      <c r="EO217" s="33">
        <f>all!EO197</f>
        <v>4.5258554909431167E-7</v>
      </c>
      <c r="EP217" s="33"/>
      <c r="EQ217" s="33">
        <f>all!EQ197</f>
        <v>0.51535112628205815</v>
      </c>
    </row>
    <row r="218" spans="1:147" s="3" customFormat="1">
      <c r="A218" s="33" t="str">
        <f>all!A198</f>
        <v>LM-33b</v>
      </c>
      <c r="B218" s="33" t="str">
        <f>all!B198</f>
        <v>Fakos</v>
      </c>
      <c r="C218" s="33" t="str">
        <f>all!C198</f>
        <v>epithermal</v>
      </c>
      <c r="D218" s="33" t="str">
        <f>all!D198</f>
        <v>epithermal IS</v>
      </c>
      <c r="E218" s="33" t="str">
        <f>all!E198</f>
        <v>spahlerite</v>
      </c>
      <c r="F218" s="33">
        <f>all!F198</f>
        <v>0</v>
      </c>
      <c r="G218" s="33" t="str">
        <f>all!G198</f>
        <v>n.a.</v>
      </c>
      <c r="H218" s="33">
        <f>all!H198</f>
        <v>5002.8726218699803</v>
      </c>
      <c r="I218" s="33">
        <f>all!I198</f>
        <v>6.2003736590959004</v>
      </c>
      <c r="J218" s="33">
        <f>all!J198</f>
        <v>0.78512566211629298</v>
      </c>
      <c r="K218" s="33">
        <f>all!K198</f>
        <v>2853.96711670272</v>
      </c>
      <c r="L218" s="33">
        <f>all!L198</f>
        <v>834855.97659732599</v>
      </c>
      <c r="M218" s="33" t="str">
        <f>all!M198</f>
        <v>n.a.</v>
      </c>
      <c r="N218" s="33" t="str">
        <f>all!N198</f>
        <v>n.a.</v>
      </c>
      <c r="O218" s="33">
        <f>all!O198</f>
        <v>168.73347828393801</v>
      </c>
      <c r="P218" s="33">
        <f>all!P198</f>
        <v>3.7108359073062598</v>
      </c>
      <c r="Q218" s="33">
        <f>all!Q198</f>
        <v>234.27345592362099</v>
      </c>
      <c r="R218" s="33">
        <f>all!R198</f>
        <v>4252.5132932835704</v>
      </c>
      <c r="S218" s="33" t="str">
        <f>all!S198</f>
        <v>n.a.</v>
      </c>
      <c r="T218" s="33" t="str">
        <f>all!T198</f>
        <v>n.a.</v>
      </c>
      <c r="U218" s="33">
        <f>all!U198</f>
        <v>2048.8145416638499</v>
      </c>
      <c r="V218" s="33">
        <f>all!V198</f>
        <v>0.636012494604974</v>
      </c>
      <c r="W218" s="33">
        <f>all!W198</f>
        <v>0.123717910175299</v>
      </c>
      <c r="X218" s="33">
        <f>all!X198</f>
        <v>1.45753687993899E-2</v>
      </c>
      <c r="Y218" s="33">
        <f>all!Y198</f>
        <v>4.6712056700508704</v>
      </c>
      <c r="Z218" s="33">
        <f>all!Z198</f>
        <v>6.3373934587651407E-2</v>
      </c>
      <c r="AA218" s="33">
        <f>all!AA198</f>
        <v>7.8973009777605512</v>
      </c>
      <c r="AB218" s="33">
        <f>all!AB198</f>
        <v>0.7944064486601482</v>
      </c>
      <c r="AC218" s="33">
        <f>all!AC198</f>
        <v>1.3566933049848188E-2</v>
      </c>
      <c r="AD218" s="33">
        <f>all!AD198</f>
        <v>3.6746552741964797E-2</v>
      </c>
      <c r="AE218" s="33">
        <f>all!AE198</f>
        <v>3.1202584148325822E-3</v>
      </c>
      <c r="AF218" s="33">
        <f>all!AF198</f>
        <v>438.60508108210485</v>
      </c>
      <c r="AG218" s="33">
        <f>all!AG198</f>
        <v>37.783764141366483</v>
      </c>
      <c r="AH218" s="33">
        <f>all!AH198</f>
        <v>50.152674164113542</v>
      </c>
      <c r="AI218" s="33">
        <f>all!AI198</f>
        <v>1.0220986358569266E-2</v>
      </c>
      <c r="AJ218" s="33">
        <f>all!AJ198</f>
        <v>0.59848585122970643</v>
      </c>
      <c r="AK218" s="33">
        <f>all!AK198</f>
        <v>2.3507242628850191E-3</v>
      </c>
      <c r="AL218" s="33">
        <f>all!AL198</f>
        <v>330.43404386738126</v>
      </c>
      <c r="AM218" s="33">
        <f>all!AM198</f>
        <v>37.783764141366483</v>
      </c>
      <c r="AN218" s="33"/>
      <c r="AO218" s="33"/>
      <c r="AP218" s="33" t="str">
        <f>all!AP198</f>
        <v>n.a.</v>
      </c>
      <c r="AQ218" s="33">
        <f>all!AQ198</f>
        <v>19.348743550492799</v>
      </c>
      <c r="AR218" s="33">
        <f>all!AR198</f>
        <v>6.6297072996169798E-2</v>
      </c>
      <c r="AS218" s="33">
        <f>all!AS198</f>
        <v>0.25559369373568203</v>
      </c>
      <c r="AT218" s="33">
        <f>all!AT198</f>
        <v>0.75160339362910999</v>
      </c>
      <c r="AU218" s="33">
        <f>all!AU198</f>
        <v>4.2050441473594002</v>
      </c>
      <c r="AV218" s="33" t="str">
        <f>all!AV198</f>
        <v>n.a.</v>
      </c>
      <c r="AW218" s="33" t="str">
        <f>all!AW198</f>
        <v>n.a.</v>
      </c>
      <c r="AX218" s="33">
        <f>all!AX198</f>
        <v>0.47819519859356302</v>
      </c>
      <c r="AY218" s="33">
        <f>all!AY198</f>
        <v>1.8590478917502</v>
      </c>
      <c r="AZ218" s="33">
        <f>all!AZ198</f>
        <v>2.96030380562852E-2</v>
      </c>
      <c r="BA218" s="33">
        <f>all!BA198</f>
        <v>0.178833759159675</v>
      </c>
      <c r="BB218" s="33" t="str">
        <f>all!BB198</f>
        <v>n.a.</v>
      </c>
      <c r="BC218" s="33" t="str">
        <f>all!BC198</f>
        <v>n.a.</v>
      </c>
      <c r="BD218" s="33">
        <f>all!BD198</f>
        <v>8.3084467338826101E-2</v>
      </c>
      <c r="BE218" s="33">
        <f>all!BE198</f>
        <v>0.52002128176620999</v>
      </c>
      <c r="BF218" s="33">
        <f>all!BF198</f>
        <v>3.85193949548557E-2</v>
      </c>
      <c r="BG218" s="33">
        <f>all!BG198</f>
        <v>1.45753687993899E-2</v>
      </c>
      <c r="BH218" s="33">
        <f>all!BH198</f>
        <v>0.16733569892849801</v>
      </c>
      <c r="BI218" s="33">
        <f>all!BI198</f>
        <v>1.0871895088223E-2</v>
      </c>
      <c r="BJ218" s="33"/>
      <c r="BK218" s="33" t="str">
        <f>all!BK198</f>
        <v>n.a.</v>
      </c>
      <c r="BL218" s="33">
        <f>all!BL198</f>
        <v>636.78308290264101</v>
      </c>
      <c r="BM218" s="33">
        <f>all!BM198</f>
        <v>0.76995683625095201</v>
      </c>
      <c r="BN218" s="33">
        <f>all!BN198</f>
        <v>0.334828060861114</v>
      </c>
      <c r="BO218" s="33">
        <f>all!BO198</f>
        <v>3163.6349805349701</v>
      </c>
      <c r="BP218" s="33">
        <f>all!BP198</f>
        <v>69684.889936488005</v>
      </c>
      <c r="BQ218" s="33" t="str">
        <f>all!BQ198</f>
        <v>n.a.</v>
      </c>
      <c r="BR218" s="33" t="str">
        <f>all!BR198</f>
        <v>n.a.</v>
      </c>
      <c r="BS218" s="33">
        <f>all!BS198</f>
        <v>207.68245225864001</v>
      </c>
      <c r="BT218" s="33">
        <f>all!BT198</f>
        <v>1.4329596687697399</v>
      </c>
      <c r="BU218" s="33">
        <f>all!BU198</f>
        <v>312.762810164401</v>
      </c>
      <c r="BV218" s="33">
        <f>all!BV198</f>
        <v>404.16479438116897</v>
      </c>
      <c r="BW218" s="33" t="str">
        <f>all!BW198</f>
        <v>n.a.</v>
      </c>
      <c r="BX218" s="33" t="str">
        <f>all!BX198</f>
        <v>n.a.</v>
      </c>
      <c r="BY218" s="33">
        <f>all!BY198</f>
        <v>2987.4732593159902</v>
      </c>
      <c r="BZ218" s="33">
        <f>all!BZ198</f>
        <v>0.743504591293354</v>
      </c>
      <c r="CA218" s="33">
        <f>all!CA198</f>
        <v>0.186503093725844</v>
      </c>
      <c r="CB218" s="33">
        <f>all!CB198</f>
        <v>7.4580508517892797E-3</v>
      </c>
      <c r="CC218" s="33">
        <f>all!CC198</f>
        <v>3.3463126563683199</v>
      </c>
      <c r="CD218" s="33">
        <f>all!CD198</f>
        <v>7.7520571738879204E-2</v>
      </c>
      <c r="CE218" s="33"/>
      <c r="CF218" s="33" t="str">
        <f>all!CF198</f>
        <v>n.a.</v>
      </c>
      <c r="CG218" s="33">
        <f>all!CG198</f>
        <v>5002.8726218699803</v>
      </c>
      <c r="CH218" s="33">
        <f>all!CH198</f>
        <v>6.2003736590959004</v>
      </c>
      <c r="CI218" s="33">
        <f>all!CI198</f>
        <v>0.78512566211629298</v>
      </c>
      <c r="CJ218" s="33">
        <f>all!CJ198</f>
        <v>2853.96711670272</v>
      </c>
      <c r="CK218" s="33">
        <f>all!CK198</f>
        <v>834855.97659732599</v>
      </c>
      <c r="CL218" s="33" t="str">
        <f>all!CL198</f>
        <v>n.a.</v>
      </c>
      <c r="CM218" s="33" t="str">
        <f>all!CM198</f>
        <v>n.a.</v>
      </c>
      <c r="CN218" s="33">
        <f>all!CN198</f>
        <v>168.73347828393801</v>
      </c>
      <c r="CO218" s="33">
        <f>all!CO198</f>
        <v>3.7108359073062598</v>
      </c>
      <c r="CP218" s="33">
        <f>all!CP198</f>
        <v>234.27345592362099</v>
      </c>
      <c r="CQ218" s="33">
        <f>all!CQ198</f>
        <v>4252.5132932835704</v>
      </c>
      <c r="CR218" s="33" t="str">
        <f>all!CR198</f>
        <v>n.a.</v>
      </c>
      <c r="CS218" s="33" t="str">
        <f>all!CS198</f>
        <v>n.a.</v>
      </c>
      <c r="CT218" s="33">
        <f>all!CT198</f>
        <v>2048.8145416638499</v>
      </c>
      <c r="CU218" s="33">
        <f>all!CU198</f>
        <v>0.636012494604974</v>
      </c>
      <c r="CV218" s="33">
        <f>all!CV198</f>
        <v>0.123717910175299</v>
      </c>
      <c r="CW218" s="33">
        <f>all!CW198</f>
        <v>1.45753687993899E-2</v>
      </c>
      <c r="CX218" s="33">
        <f>all!CX198</f>
        <v>4.6712056700508704</v>
      </c>
      <c r="CY218" s="33">
        <f>all!CY198</f>
        <v>6.3373934587651407E-2</v>
      </c>
      <c r="CZ218" s="33"/>
      <c r="DA218" s="33" t="str">
        <f>all!DA198</f>
        <v>n.a.</v>
      </c>
      <c r="DB218" s="33">
        <f>all!DB198</f>
        <v>89.58496950255136</v>
      </c>
      <c r="DC218" s="33">
        <f>all!DC198</f>
        <v>0.10521019831089946</v>
      </c>
      <c r="DD218" s="33">
        <f>all!DD198</f>
        <v>1.3376728254220968E-2</v>
      </c>
      <c r="DE218" s="33">
        <f>all!DE198</f>
        <v>44.911829488917007</v>
      </c>
      <c r="DF218" s="33">
        <f>all!DF198</f>
        <v>12767.334096915827</v>
      </c>
      <c r="DG218" s="33" t="str">
        <f>all!DG198</f>
        <v>n.a.</v>
      </c>
      <c r="DH218" s="33" t="str">
        <f>all!DH198</f>
        <v>n.a.</v>
      </c>
      <c r="DI218" s="33">
        <f>all!DI198</f>
        <v>2.2521339411323038</v>
      </c>
      <c r="DJ218" s="33">
        <f>all!DJ198</f>
        <v>4.6996402068215044E-2</v>
      </c>
      <c r="DK218" s="33">
        <f>all!DK198</f>
        <v>2.1718491262820829</v>
      </c>
      <c r="DL218" s="33">
        <f>all!DL198</f>
        <v>37.830045932191425</v>
      </c>
      <c r="DM218" s="33" t="str">
        <f>all!DM198</f>
        <v>n.a.</v>
      </c>
      <c r="DN218" s="33" t="str">
        <f>all!DN198</f>
        <v>n.a.</v>
      </c>
      <c r="DO218" s="33">
        <f>all!DO198</f>
        <v>16.826663449933065</v>
      </c>
      <c r="DP218" s="33">
        <f>all!DP198</f>
        <v>4.9844239389104546E-3</v>
      </c>
      <c r="DQ218" s="33">
        <f>all!DQ198</f>
        <v>6.281163485642562E-4</v>
      </c>
      <c r="DR218" s="33">
        <f>all!DR198</f>
        <v>7.131389305970644E-5</v>
      </c>
      <c r="DS218" s="33">
        <f>all!DS198</f>
        <v>2.2544428909511922E-2</v>
      </c>
      <c r="DT218" s="33">
        <f>all!DT198</f>
        <v>3.032530354651064E-4</v>
      </c>
      <c r="DU218" s="33"/>
      <c r="DV218" s="33" t="str">
        <f>all!DV198</f>
        <v>n.a.</v>
      </c>
      <c r="DW218" s="33">
        <f>all!DW198</f>
        <v>0.69112810305572969</v>
      </c>
      <c r="DX218" s="33">
        <f>all!DX198</f>
        <v>8.1167326600092458E-4</v>
      </c>
      <c r="DY218" s="33">
        <f>all!DY198</f>
        <v>1.0319848156189221E-4</v>
      </c>
      <c r="DZ218" s="33">
        <f>all!DZ198</f>
        <v>0.3464847696192338</v>
      </c>
      <c r="EA218" s="33">
        <f>all!EA198</f>
        <v>98.497141255697713</v>
      </c>
      <c r="EB218" s="33" t="str">
        <f>all!EB198</f>
        <v>n.a.</v>
      </c>
      <c r="EC218" s="33" t="str">
        <f>all!EC198</f>
        <v>n.a.</v>
      </c>
      <c r="ED218" s="33">
        <f>all!ED198</f>
        <v>1.7374712155456662E-2</v>
      </c>
      <c r="EE218" s="33">
        <f>all!EE198</f>
        <v>3.6256678315802518E-4</v>
      </c>
      <c r="EF218" s="33">
        <f>all!EF198</f>
        <v>1.675533267584392E-2</v>
      </c>
      <c r="EG218" s="33">
        <f>all!EG198</f>
        <v>0.29185038549219988</v>
      </c>
      <c r="EH218" s="33" t="str">
        <f>all!EH198</f>
        <v>n.a.</v>
      </c>
      <c r="EI218" s="33" t="str">
        <f>all!EI198</f>
        <v>n.a.</v>
      </c>
      <c r="EJ218" s="33">
        <f>all!EJ198</f>
        <v>0.12981396383216068</v>
      </c>
      <c r="EK218" s="33">
        <f>all!EK198</f>
        <v>3.8453721431770334E-5</v>
      </c>
      <c r="EL218" s="33">
        <f>all!EL198</f>
        <v>4.8457778452348816E-6</v>
      </c>
      <c r="EM218" s="33">
        <f>all!EM198</f>
        <v>5.5017081442965042E-7</v>
      </c>
      <c r="EN218" s="33">
        <f>all!EN198</f>
        <v>1.7392525189464938E-4</v>
      </c>
      <c r="EO218" s="33">
        <f>all!EO198</f>
        <v>2.3395296812700474E-6</v>
      </c>
      <c r="EP218" s="33"/>
      <c r="EQ218" s="33">
        <f>all!EQ198</f>
        <v>1.3822562061114594</v>
      </c>
    </row>
    <row r="219" spans="1:147" s="3" customFormat="1">
      <c r="A219" s="33" t="str">
        <f>all!A199</f>
        <v>LM-33a</v>
      </c>
      <c r="B219" s="33" t="str">
        <f>all!B199</f>
        <v>Fakos</v>
      </c>
      <c r="C219" s="33" t="str">
        <f>all!C199</f>
        <v>epithermal</v>
      </c>
      <c r="D219" s="33" t="str">
        <f>all!D199</f>
        <v>epithermal IS</v>
      </c>
      <c r="E219" s="33" t="str">
        <f>all!E199</f>
        <v>spahlerite</v>
      </c>
      <c r="F219" s="33">
        <f>all!F199</f>
        <v>0</v>
      </c>
      <c r="G219" s="33" t="str">
        <f>all!G199</f>
        <v>n.a.</v>
      </c>
      <c r="H219" s="33">
        <f>all!H199</f>
        <v>7311.0184492835397</v>
      </c>
      <c r="I219" s="33">
        <f>all!I199</f>
        <v>45.780480715236699</v>
      </c>
      <c r="J219" s="33">
        <f>all!J199</f>
        <v>0.85231876804780404</v>
      </c>
      <c r="K219" s="33">
        <f>all!K199</f>
        <v>1906.1625961438899</v>
      </c>
      <c r="L219" s="33">
        <f>all!L199</f>
        <v>808592.7292533</v>
      </c>
      <c r="M219" s="33" t="str">
        <f>all!M199</f>
        <v>n.a.</v>
      </c>
      <c r="N219" s="33" t="str">
        <f>all!N199</f>
        <v>n.a.</v>
      </c>
      <c r="O219" s="33">
        <f>all!O199</f>
        <v>0.60313785104970896</v>
      </c>
      <c r="P219" s="33">
        <f>all!P199</f>
        <v>4.4231371840916198</v>
      </c>
      <c r="Q219" s="33">
        <f>all!Q199</f>
        <v>4.0594801378782499</v>
      </c>
      <c r="R219" s="33">
        <f>all!R199</f>
        <v>4047.65452037978</v>
      </c>
      <c r="S219" s="33" t="str">
        <f>all!S199</f>
        <v>n.a.</v>
      </c>
      <c r="T219" s="33" t="str">
        <f>all!T199</f>
        <v>n.a.</v>
      </c>
      <c r="U219" s="33">
        <f>all!U199</f>
        <v>7.9583153286273398E-2</v>
      </c>
      <c r="V219" s="33">
        <f>all!V199</f>
        <v>0.24809405832800099</v>
      </c>
      <c r="W219" s="33">
        <f>all!W199</f>
        <v>3.3068360344596703E-2</v>
      </c>
      <c r="X219" s="33">
        <f>all!X199</f>
        <v>7.9693977880102903E-3</v>
      </c>
      <c r="Y219" s="33">
        <f>all!Y199</f>
        <v>2.2386090938829999</v>
      </c>
      <c r="Z219" s="33">
        <f>all!Z199</f>
        <v>1.38089934143493E-2</v>
      </c>
      <c r="AA219" s="33">
        <f>all!AA199</f>
        <v>53.712862407212661</v>
      </c>
      <c r="AB219" s="33">
        <f>all!AB199</f>
        <v>1.9758416939240726</v>
      </c>
      <c r="AC219" s="33">
        <f>all!AC199</f>
        <v>6.1685595096001257E-3</v>
      </c>
      <c r="AD219" s="33">
        <f>all!AD199</f>
        <v>75.903842936668212</v>
      </c>
      <c r="AE219" s="33">
        <f>all!AE199</f>
        <v>3.5599774028376246E-3</v>
      </c>
      <c r="AF219" s="33">
        <f>all!AF199</f>
        <v>3.5550268023003387E-2</v>
      </c>
      <c r="AG219" s="33">
        <f>all!AG199</f>
        <v>8.8672728517836863E-2</v>
      </c>
      <c r="AH219" s="33">
        <f>all!AH199</f>
        <v>1.8133939279398001</v>
      </c>
      <c r="AI219" s="33">
        <f>all!AI199</f>
        <v>3.0163495879922855E-4</v>
      </c>
      <c r="AJ219" s="33">
        <f>all!AJ199</f>
        <v>9.6616224097872072E-2</v>
      </c>
      <c r="AK219" s="33">
        <f>all!AK199</f>
        <v>1.7407850820924011E-4</v>
      </c>
      <c r="AL219" s="33">
        <f>all!AL199</f>
        <v>1.7383642994335457E-3</v>
      </c>
      <c r="AM219" s="33">
        <f>all!AM199</f>
        <v>8.8672728517836863E-2</v>
      </c>
      <c r="AN219" s="33"/>
      <c r="AO219" s="33"/>
      <c r="AP219" s="33" t="str">
        <f>all!AP199</f>
        <v>n.a.</v>
      </c>
      <c r="AQ219" s="33">
        <f>all!AQ199</f>
        <v>22.894192729475101</v>
      </c>
      <c r="AR219" s="33">
        <f>all!AR199</f>
        <v>5.1529002188414802E-2</v>
      </c>
      <c r="AS219" s="33">
        <f>all!AS199</f>
        <v>0.28674501498649702</v>
      </c>
      <c r="AT219" s="33">
        <f>all!AT199</f>
        <v>0.71461402521397399</v>
      </c>
      <c r="AU219" s="33">
        <f>all!AU199</f>
        <v>4.2760326559471196</v>
      </c>
      <c r="AV219" s="33" t="str">
        <f>all!AV199</f>
        <v>n.a.</v>
      </c>
      <c r="AW219" s="33" t="str">
        <f>all!AW199</f>
        <v>n.a.</v>
      </c>
      <c r="AX219" s="33">
        <f>all!AX199</f>
        <v>0.60313785104970896</v>
      </c>
      <c r="AY219" s="33">
        <f>all!AY199</f>
        <v>4.4231371840916198</v>
      </c>
      <c r="AZ219" s="33">
        <f>all!AZ199</f>
        <v>3.4827393202723898E-2</v>
      </c>
      <c r="BA219" s="33">
        <f>all!BA199</f>
        <v>0.16117779961138001</v>
      </c>
      <c r="BB219" s="33" t="str">
        <f>all!BB199</f>
        <v>n.a.</v>
      </c>
      <c r="BC219" s="33" t="str">
        <f>all!BC199</f>
        <v>n.a.</v>
      </c>
      <c r="BD219" s="33">
        <f>all!BD199</f>
        <v>7.9583153286273398E-2</v>
      </c>
      <c r="BE219" s="33">
        <f>all!BE199</f>
        <v>0.24809405832800099</v>
      </c>
      <c r="BF219" s="33">
        <f>all!BF199</f>
        <v>1.45955488457636E-2</v>
      </c>
      <c r="BG219" s="33">
        <f>all!BG199</f>
        <v>7.9693977880102903E-3</v>
      </c>
      <c r="BH219" s="33">
        <f>all!BH199</f>
        <v>0.201518874037212</v>
      </c>
      <c r="BI219" s="33">
        <f>all!BI199</f>
        <v>1.38089934143493E-2</v>
      </c>
      <c r="BJ219" s="33"/>
      <c r="BK219" s="33" t="str">
        <f>all!BK199</f>
        <v>n.a.</v>
      </c>
      <c r="BL219" s="33">
        <f>all!BL199</f>
        <v>1087.5837879267499</v>
      </c>
      <c r="BM219" s="33">
        <f>all!BM199</f>
        <v>3.07423712924298</v>
      </c>
      <c r="BN219" s="33">
        <f>all!BN199</f>
        <v>0.29445540388896602</v>
      </c>
      <c r="BO219" s="33">
        <f>all!BO199</f>
        <v>1021.81744863381</v>
      </c>
      <c r="BP219" s="33">
        <f>all!BP199</f>
        <v>65317.6741091738</v>
      </c>
      <c r="BQ219" s="33" t="str">
        <f>all!BQ199</f>
        <v>n.a.</v>
      </c>
      <c r="BR219" s="33" t="str">
        <f>all!BR199</f>
        <v>n.a.</v>
      </c>
      <c r="BS219" s="33">
        <f>all!BS199</f>
        <v>0.27030548707364799</v>
      </c>
      <c r="BT219" s="33">
        <f>all!BT199</f>
        <v>1.33273856379916</v>
      </c>
      <c r="BU219" s="33">
        <f>all!BU199</f>
        <v>0.73449296101917905</v>
      </c>
      <c r="BV219" s="33">
        <f>all!BV199</f>
        <v>319.57456233448403</v>
      </c>
      <c r="BW219" s="33" t="str">
        <f>all!BW199</f>
        <v>n.a.</v>
      </c>
      <c r="BX219" s="33" t="str">
        <f>all!BX199</f>
        <v>n.a.</v>
      </c>
      <c r="BY219" s="33">
        <f>all!BY199</f>
        <v>4.0205439730545099E-2</v>
      </c>
      <c r="BZ219" s="33">
        <f>all!BZ199</f>
        <v>0.157689860160069</v>
      </c>
      <c r="CA219" s="33">
        <f>all!CA199</f>
        <v>3.4541174935528898E-2</v>
      </c>
      <c r="CB219" s="33">
        <f>all!CB199</f>
        <v>8.1040891038776808E-3</v>
      </c>
      <c r="CC219" s="33">
        <f>all!CC199</f>
        <v>0.70651943809276596</v>
      </c>
      <c r="CD219" s="33">
        <f>all!CD199</f>
        <v>1.07751612881022E-2</v>
      </c>
      <c r="CE219" s="33"/>
      <c r="CF219" s="33" t="str">
        <f>all!CF199</f>
        <v>n.a.</v>
      </c>
      <c r="CG219" s="33">
        <f>all!CG199</f>
        <v>7311.0184492835397</v>
      </c>
      <c r="CH219" s="33">
        <f>all!CH199</f>
        <v>45.780480715236699</v>
      </c>
      <c r="CI219" s="33">
        <f>all!CI199</f>
        <v>0.85231876804780404</v>
      </c>
      <c r="CJ219" s="33">
        <f>all!CJ199</f>
        <v>1906.1625961438899</v>
      </c>
      <c r="CK219" s="33">
        <f>all!CK199</f>
        <v>808592.7292533</v>
      </c>
      <c r="CL219" s="33" t="str">
        <f>all!CL199</f>
        <v>n.a.</v>
      </c>
      <c r="CM219" s="33" t="str">
        <f>all!CM199</f>
        <v>n.a.</v>
      </c>
      <c r="CN219" s="33">
        <f>all!CN199</f>
        <v>0.60313785104970896</v>
      </c>
      <c r="CO219" s="33">
        <f>all!CO199</f>
        <v>4.4231371840916198</v>
      </c>
      <c r="CP219" s="33">
        <f>all!CP199</f>
        <v>4.0594801378782499</v>
      </c>
      <c r="CQ219" s="33">
        <f>all!CQ199</f>
        <v>4047.65452037978</v>
      </c>
      <c r="CR219" s="33" t="str">
        <f>all!CR199</f>
        <v>n.a.</v>
      </c>
      <c r="CS219" s="33" t="str">
        <f>all!CS199</f>
        <v>n.a.</v>
      </c>
      <c r="CT219" s="33">
        <f>all!CT199</f>
        <v>7.9583153286273398E-2</v>
      </c>
      <c r="CU219" s="33">
        <f>all!CU199</f>
        <v>0.24809405832800099</v>
      </c>
      <c r="CV219" s="33">
        <f>all!CV199</f>
        <v>3.3068360344596703E-2</v>
      </c>
      <c r="CW219" s="33">
        <f>all!CW199</f>
        <v>7.9693977880102903E-3</v>
      </c>
      <c r="CX219" s="33">
        <f>all!CX199</f>
        <v>2.2386090938829999</v>
      </c>
      <c r="CY219" s="33">
        <f>all!CY199</f>
        <v>1.38089934143493E-2</v>
      </c>
      <c r="CZ219" s="33"/>
      <c r="DA219" s="33" t="str">
        <f>all!DA199</f>
        <v>n.a.</v>
      </c>
      <c r="DB219" s="33">
        <f>all!DB199</f>
        <v>130.91625838093901</v>
      </c>
      <c r="DC219" s="33">
        <f>all!DC199</f>
        <v>0.77681986919489687</v>
      </c>
      <c r="DD219" s="33">
        <f>all!DD199</f>
        <v>1.4521543615599097E-2</v>
      </c>
      <c r="DE219" s="33">
        <f>all!DE199</f>
        <v>29.996578795579421</v>
      </c>
      <c r="DF219" s="33">
        <f>all!DF199</f>
        <v>12365.693978487536</v>
      </c>
      <c r="DG219" s="33" t="str">
        <f>all!DG199</f>
        <v>n.a.</v>
      </c>
      <c r="DH219" s="33" t="str">
        <f>all!DH199</f>
        <v>n.a.</v>
      </c>
      <c r="DI219" s="33">
        <f>all!DI199</f>
        <v>8.0502532120204189E-3</v>
      </c>
      <c r="DJ219" s="33">
        <f>all!DJ199</f>
        <v>5.6017441541180601E-2</v>
      </c>
      <c r="DK219" s="33">
        <f>all!DK199</f>
        <v>3.7633706114297352E-2</v>
      </c>
      <c r="DL219" s="33">
        <f>all!DL199</f>
        <v>36.007637334244691</v>
      </c>
      <c r="DM219" s="33" t="str">
        <f>all!DM199</f>
        <v>n.a.</v>
      </c>
      <c r="DN219" s="33" t="str">
        <f>all!DN199</f>
        <v>n.a.</v>
      </c>
      <c r="DO219" s="33">
        <f>all!DO199</f>
        <v>6.5360671227228482E-4</v>
      </c>
      <c r="DP219" s="33">
        <f>all!DP199</f>
        <v>1.9443108019435815E-3</v>
      </c>
      <c r="DQ219" s="33">
        <f>all!DQ199</f>
        <v>1.6788820408641315E-4</v>
      </c>
      <c r="DR219" s="33">
        <f>all!DR199</f>
        <v>3.8992411747976916E-5</v>
      </c>
      <c r="DS219" s="33">
        <f>all!DS199</f>
        <v>1.0804097943450773E-2</v>
      </c>
      <c r="DT219" s="33">
        <f>all!DT199</f>
        <v>6.6077941930956869E-5</v>
      </c>
      <c r="DU219" s="33"/>
      <c r="DV219" s="33" t="str">
        <f>all!DV199</f>
        <v>n.a.</v>
      </c>
      <c r="DW219" s="33">
        <f>all!DW199</f>
        <v>1.0419492602393052</v>
      </c>
      <c r="DX219" s="33">
        <f>all!DX199</f>
        <v>6.182630775251852E-3</v>
      </c>
      <c r="DY219" s="33">
        <f>all!DY199</f>
        <v>1.1557549700037308E-4</v>
      </c>
      <c r="DZ219" s="33">
        <f>all!DZ199</f>
        <v>0.23873973693029579</v>
      </c>
      <c r="EA219" s="33">
        <f>all!EA199</f>
        <v>98.417307770435414</v>
      </c>
      <c r="EB219" s="33" t="str">
        <f>all!EB199</f>
        <v>n.a.</v>
      </c>
      <c r="EC219" s="33" t="str">
        <f>all!EC199</f>
        <v>n.a.</v>
      </c>
      <c r="ED219" s="33">
        <f>all!ED199</f>
        <v>6.4071151152185891E-5</v>
      </c>
      <c r="EE219" s="33">
        <f>all!EE199</f>
        <v>4.4583715190282087E-4</v>
      </c>
      <c r="EF219" s="33">
        <f>all!EF199</f>
        <v>2.9952286087917056E-4</v>
      </c>
      <c r="EG219" s="33">
        <f>all!EG199</f>
        <v>0.28658114391118261</v>
      </c>
      <c r="EH219" s="33" t="str">
        <f>all!EH199</f>
        <v>n.a.</v>
      </c>
      <c r="EI219" s="33" t="str">
        <f>all!EI199</f>
        <v>n.a.</v>
      </c>
      <c r="EJ219" s="33">
        <f>all!EJ199</f>
        <v>5.2019897204662759E-6</v>
      </c>
      <c r="EK219" s="33">
        <f>all!EK199</f>
        <v>1.5474573034813876E-5</v>
      </c>
      <c r="EL219" s="33">
        <f>all!EL199</f>
        <v>1.3362052369517848E-6</v>
      </c>
      <c r="EM219" s="33">
        <f>all!EM199</f>
        <v>3.1033666160494444E-7</v>
      </c>
      <c r="EN219" s="33">
        <f>all!EN199</f>
        <v>8.5988722859578473E-5</v>
      </c>
      <c r="EO219" s="33">
        <f>all!EO199</f>
        <v>5.2590765703643581E-7</v>
      </c>
      <c r="EP219" s="33"/>
      <c r="EQ219" s="33">
        <f>all!EQ199</f>
        <v>2.0838985204786105</v>
      </c>
    </row>
    <row r="220" spans="1:147" s="3" customFormat="1">
      <c r="A220" s="33" t="str">
        <f>all!A200</f>
        <v>LM-33a</v>
      </c>
      <c r="B220" s="33" t="str">
        <f>all!B200</f>
        <v>Fakos</v>
      </c>
      <c r="C220" s="33" t="str">
        <f>all!C200</f>
        <v>epithermal</v>
      </c>
      <c r="D220" s="33" t="str">
        <f>all!D200</f>
        <v>epithermal IS</v>
      </c>
      <c r="E220" s="33" t="str">
        <f>all!E200</f>
        <v>spahlerite</v>
      </c>
      <c r="F220" s="33">
        <f>all!F200</f>
        <v>0</v>
      </c>
      <c r="G220" s="33" t="str">
        <f>all!G200</f>
        <v>n.a.</v>
      </c>
      <c r="H220" s="33">
        <f>all!H200</f>
        <v>7532.7106179375096</v>
      </c>
      <c r="I220" s="33">
        <f>all!I200</f>
        <v>55.760829122301303</v>
      </c>
      <c r="J220" s="33">
        <f>all!J200</f>
        <v>1.1081283553052199</v>
      </c>
      <c r="K220" s="33">
        <f>all!K200</f>
        <v>3089.57233945592</v>
      </c>
      <c r="L220" s="33">
        <f>all!L200</f>
        <v>791526.86422454298</v>
      </c>
      <c r="M220" s="33" t="str">
        <f>all!M200</f>
        <v>n.a.</v>
      </c>
      <c r="N220" s="33" t="str">
        <f>all!N200</f>
        <v>n.a.</v>
      </c>
      <c r="O220" s="33">
        <f>all!O200</f>
        <v>0.534307507185112</v>
      </c>
      <c r="P220" s="33">
        <f>all!P200</f>
        <v>3.67085810163851</v>
      </c>
      <c r="Q220" s="33">
        <f>all!Q200</f>
        <v>7.4781870798173804</v>
      </c>
      <c r="R220" s="33">
        <f>all!R200</f>
        <v>4069.5878067573199</v>
      </c>
      <c r="S220" s="33" t="str">
        <f>all!S200</f>
        <v>n.a.</v>
      </c>
      <c r="T220" s="33" t="str">
        <f>all!T200</f>
        <v>n.a.</v>
      </c>
      <c r="U220" s="33">
        <f>all!U200</f>
        <v>3.8858328460755498</v>
      </c>
      <c r="V220" s="33">
        <f>all!V200</f>
        <v>0.53129628139142604</v>
      </c>
      <c r="W220" s="33">
        <f>all!W200</f>
        <v>3.6518625583104501E-2</v>
      </c>
      <c r="X220" s="33">
        <f>all!X200</f>
        <v>1.56403912773973E-2</v>
      </c>
      <c r="Y220" s="33">
        <f>all!Y200</f>
        <v>3.25388745767513</v>
      </c>
      <c r="Z220" s="33">
        <f>all!Z200</f>
        <v>1.1292520304068699E-2</v>
      </c>
      <c r="AA220" s="33">
        <f>all!AA200</f>
        <v>50.319828795413045</v>
      </c>
      <c r="AB220" s="33">
        <f>all!AB200</f>
        <v>1.1281453797610141</v>
      </c>
      <c r="AC220" s="33">
        <f>all!AC200</f>
        <v>3.4704704606277601E-3</v>
      </c>
      <c r="AD220" s="33">
        <f>all!AD200</f>
        <v>104.36093143453222</v>
      </c>
      <c r="AE220" s="33">
        <f>all!AE200</f>
        <v>4.8066786208310359E-3</v>
      </c>
      <c r="AF220" s="33">
        <f>all!AF200</f>
        <v>1.1942124294771825</v>
      </c>
      <c r="AG220" s="33">
        <f>all!AG200</f>
        <v>0.13411183437418636</v>
      </c>
      <c r="AH220" s="33">
        <f>all!AH200</f>
        <v>2.2982316312686701</v>
      </c>
      <c r="AI220" s="33">
        <f>all!AI200</f>
        <v>2.0251708021235833E-4</v>
      </c>
      <c r="AJ220" s="33">
        <f>all!AJ200</f>
        <v>6.5832200837386154E-2</v>
      </c>
      <c r="AK220" s="33">
        <f>all!AK200</f>
        <v>2.8049065129739963E-4</v>
      </c>
      <c r="AL220" s="33">
        <f>all!AL200</f>
        <v>6.9687501194659024E-2</v>
      </c>
      <c r="AM220" s="33">
        <f>all!AM200</f>
        <v>0.13411183437418636</v>
      </c>
      <c r="AN220" s="33"/>
      <c r="AO220" s="33"/>
      <c r="AP220" s="33" t="str">
        <f>all!AP200</f>
        <v>n.a.</v>
      </c>
      <c r="AQ220" s="33">
        <f>all!AQ200</f>
        <v>17.132291206328102</v>
      </c>
      <c r="AR220" s="33">
        <f>all!AR200</f>
        <v>6.8922915854565003E-2</v>
      </c>
      <c r="AS220" s="33">
        <f>all!AS200</f>
        <v>0.46378947099978002</v>
      </c>
      <c r="AT220" s="33">
        <f>all!AT200</f>
        <v>0.72865668774377101</v>
      </c>
      <c r="AU220" s="33">
        <f>all!AU200</f>
        <v>6.6056211996671204</v>
      </c>
      <c r="AV220" s="33" t="str">
        <f>all!AV200</f>
        <v>n.a.</v>
      </c>
      <c r="AW220" s="33" t="str">
        <f>all!AW200</f>
        <v>n.a.</v>
      </c>
      <c r="AX220" s="33">
        <f>all!AX200</f>
        <v>0.534307507185112</v>
      </c>
      <c r="AY220" s="33">
        <f>all!AY200</f>
        <v>2.90350899099833</v>
      </c>
      <c r="AZ220" s="33">
        <f>all!AZ200</f>
        <v>3.1664442269671599E-2</v>
      </c>
      <c r="BA220" s="33">
        <f>all!BA200</f>
        <v>0.15275567039156099</v>
      </c>
      <c r="BB220" s="33" t="str">
        <f>all!BB200</f>
        <v>n.a.</v>
      </c>
      <c r="BC220" s="33" t="str">
        <f>all!BC200</f>
        <v>n.a.</v>
      </c>
      <c r="BD220" s="33">
        <f>all!BD200</f>
        <v>7.1104995513872296E-2</v>
      </c>
      <c r="BE220" s="33">
        <f>all!BE200</f>
        <v>0.53129628139142604</v>
      </c>
      <c r="BF220" s="33">
        <f>all!BF200</f>
        <v>3.6518625583104501E-2</v>
      </c>
      <c r="BG220" s="33">
        <f>all!BG200</f>
        <v>1.56403912773973E-2</v>
      </c>
      <c r="BH220" s="33">
        <f>all!BH200</f>
        <v>0.15269739357185699</v>
      </c>
      <c r="BI220" s="33">
        <f>all!BI200</f>
        <v>1.1292520304068699E-2</v>
      </c>
      <c r="BJ220" s="33"/>
      <c r="BK220" s="33" t="str">
        <f>all!BK200</f>
        <v>n.a.</v>
      </c>
      <c r="BL220" s="33">
        <f>all!BL200</f>
        <v>1422.30520599137</v>
      </c>
      <c r="BM220" s="33">
        <f>all!BM200</f>
        <v>5.6584259613572598</v>
      </c>
      <c r="BN220" s="33">
        <f>all!BN200</f>
        <v>0.34572439341017602</v>
      </c>
      <c r="BO220" s="33">
        <f>all!BO200</f>
        <v>783.93778883540699</v>
      </c>
      <c r="BP220" s="33">
        <f>all!BP200</f>
        <v>79959.609976257707</v>
      </c>
      <c r="BQ220" s="33" t="str">
        <f>all!BQ200</f>
        <v>n.a.</v>
      </c>
      <c r="BR220" s="33" t="str">
        <f>all!BR200</f>
        <v>n.a.</v>
      </c>
      <c r="BS220" s="33">
        <f>all!BS200</f>
        <v>0.40246681724576999</v>
      </c>
      <c r="BT220" s="33">
        <f>all!BT200</f>
        <v>2.0538325788977301</v>
      </c>
      <c r="BU220" s="33">
        <f>all!BU200</f>
        <v>1.0979409092916901</v>
      </c>
      <c r="BV220" s="33">
        <f>all!BV200</f>
        <v>450.017923596456</v>
      </c>
      <c r="BW220" s="33" t="str">
        <f>all!BW200</f>
        <v>n.a.</v>
      </c>
      <c r="BX220" s="33" t="str">
        <f>all!BX200</f>
        <v>n.a.</v>
      </c>
      <c r="BY220" s="33">
        <f>all!BY200</f>
        <v>1.91290903816998</v>
      </c>
      <c r="BZ220" s="33">
        <f>all!BZ200</f>
        <v>0.27439112626073098</v>
      </c>
      <c r="CA220" s="33">
        <f>all!CA200</f>
        <v>1.9140730744518799E-2</v>
      </c>
      <c r="CB220" s="33">
        <f>all!CB200</f>
        <v>9.87926295612848E-3</v>
      </c>
      <c r="CC220" s="33">
        <f>all!CC200</f>
        <v>1.6696961662456</v>
      </c>
      <c r="CD220" s="33">
        <f>all!CD200</f>
        <v>1.96709857290461E-2</v>
      </c>
      <c r="CE220" s="33"/>
      <c r="CF220" s="33" t="str">
        <f>all!CF200</f>
        <v>n.a.</v>
      </c>
      <c r="CG220" s="33">
        <f>all!CG200</f>
        <v>7532.7106179375096</v>
      </c>
      <c r="CH220" s="33">
        <f>all!CH200</f>
        <v>55.760829122301303</v>
      </c>
      <c r="CI220" s="33">
        <f>all!CI200</f>
        <v>1.1081283553052199</v>
      </c>
      <c r="CJ220" s="33">
        <f>all!CJ200</f>
        <v>3089.57233945592</v>
      </c>
      <c r="CK220" s="33">
        <f>all!CK200</f>
        <v>791526.86422454298</v>
      </c>
      <c r="CL220" s="33" t="str">
        <f>all!CL200</f>
        <v>n.a.</v>
      </c>
      <c r="CM220" s="33" t="str">
        <f>all!CM200</f>
        <v>n.a.</v>
      </c>
      <c r="CN220" s="33">
        <f>all!CN200</f>
        <v>0.534307507185112</v>
      </c>
      <c r="CO220" s="33">
        <f>all!CO200</f>
        <v>3.67085810163851</v>
      </c>
      <c r="CP220" s="33">
        <f>all!CP200</f>
        <v>7.4781870798173804</v>
      </c>
      <c r="CQ220" s="33">
        <f>all!CQ200</f>
        <v>4069.5878067573199</v>
      </c>
      <c r="CR220" s="33" t="str">
        <f>all!CR200</f>
        <v>n.a.</v>
      </c>
      <c r="CS220" s="33" t="str">
        <f>all!CS200</f>
        <v>n.a.</v>
      </c>
      <c r="CT220" s="33">
        <f>all!CT200</f>
        <v>3.8858328460755498</v>
      </c>
      <c r="CU220" s="33">
        <f>all!CU200</f>
        <v>0.53129628139142604</v>
      </c>
      <c r="CV220" s="33">
        <f>all!CV200</f>
        <v>3.6518625583104501E-2</v>
      </c>
      <c r="CW220" s="33">
        <f>all!CW200</f>
        <v>1.56403912773973E-2</v>
      </c>
      <c r="CX220" s="33">
        <f>all!CX200</f>
        <v>3.25388745767513</v>
      </c>
      <c r="CY220" s="33">
        <f>all!CY200</f>
        <v>1.1292520304068699E-2</v>
      </c>
      <c r="CZ220" s="33"/>
      <c r="DA220" s="33" t="str">
        <f>all!DA200</f>
        <v>n.a.</v>
      </c>
      <c r="DB220" s="33">
        <f>all!DB200</f>
        <v>134.88603488114441</v>
      </c>
      <c r="DC220" s="33">
        <f>all!DC200</f>
        <v>0.94617005562741041</v>
      </c>
      <c r="DD220" s="33">
        <f>all!DD200</f>
        <v>1.8879948261733347E-2</v>
      </c>
      <c r="DE220" s="33">
        <f>all!DE200</f>
        <v>48.619462113365437</v>
      </c>
      <c r="DF220" s="33">
        <f>all!DF200</f>
        <v>12104.708123941627</v>
      </c>
      <c r="DG220" s="33" t="str">
        <f>all!DG200</f>
        <v>n.a.</v>
      </c>
      <c r="DH220" s="33" t="str">
        <f>all!DH200</f>
        <v>n.a.</v>
      </c>
      <c r="DI220" s="33">
        <f>all!DI200</f>
        <v>7.1315549479070393E-3</v>
      </c>
      <c r="DJ220" s="33">
        <f>all!DJ200</f>
        <v>4.6490097538481642E-2</v>
      </c>
      <c r="DK220" s="33">
        <f>all!DK200</f>
        <v>6.9327077672728207E-2</v>
      </c>
      <c r="DL220" s="33">
        <f>all!DL200</f>
        <v>36.202754238974123</v>
      </c>
      <c r="DM220" s="33" t="str">
        <f>all!DM200</f>
        <v>n.a.</v>
      </c>
      <c r="DN220" s="33" t="str">
        <f>all!DN200</f>
        <v>n.a.</v>
      </c>
      <c r="DO220" s="33">
        <f>all!DO200</f>
        <v>3.1913870286428628E-2</v>
      </c>
      <c r="DP220" s="33">
        <f>all!DP200</f>
        <v>4.1637639607478528E-3</v>
      </c>
      <c r="DQ220" s="33">
        <f>all!DQ200</f>
        <v>1.8540521516523744E-4</v>
      </c>
      <c r="DR220" s="33">
        <f>all!DR200</f>
        <v>7.6524800594751627E-5</v>
      </c>
      <c r="DS220" s="33">
        <f>all!DS200</f>
        <v>1.5704090046694645E-2</v>
      </c>
      <c r="DT220" s="33">
        <f>all!DT200</f>
        <v>5.4036270314317062E-5</v>
      </c>
      <c r="DU220" s="33"/>
      <c r="DV220" s="33" t="str">
        <f>all!DV200</f>
        <v>n.a.</v>
      </c>
      <c r="DW220" s="33">
        <f>all!DW200</f>
        <v>1.0942690765600571</v>
      </c>
      <c r="DX220" s="33">
        <f>all!DX200</f>
        <v>7.6758474956469848E-3</v>
      </c>
      <c r="DY220" s="33">
        <f>all!DY200</f>
        <v>1.5316443668963249E-4</v>
      </c>
      <c r="DZ220" s="33">
        <f>all!DZ200</f>
        <v>0.39442759182979176</v>
      </c>
      <c r="EA220" s="33">
        <f>all!EA200</f>
        <v>98.199993739057163</v>
      </c>
      <c r="EB220" s="33" t="str">
        <f>all!EB200</f>
        <v>n.a.</v>
      </c>
      <c r="EC220" s="33" t="str">
        <f>all!EC200</f>
        <v>n.a.</v>
      </c>
      <c r="ED220" s="33">
        <f>all!ED200</f>
        <v>5.7855063010488375E-5</v>
      </c>
      <c r="EE220" s="33">
        <f>all!EE200</f>
        <v>3.771530251256035E-4</v>
      </c>
      <c r="EF220" s="33">
        <f>all!EF200</f>
        <v>5.6241906237654846E-4</v>
      </c>
      <c r="EG220" s="33">
        <f>all!EG200</f>
        <v>0.29369648596254144</v>
      </c>
      <c r="EH220" s="33" t="str">
        <f>all!EH200</f>
        <v>n.a.</v>
      </c>
      <c r="EI220" s="33" t="str">
        <f>all!EI200</f>
        <v>n.a.</v>
      </c>
      <c r="EJ220" s="33">
        <f>all!EJ200</f>
        <v>2.5890272034877248E-4</v>
      </c>
      <c r="EK220" s="33">
        <f>all!EK200</f>
        <v>3.3778724004722867E-5</v>
      </c>
      <c r="EL220" s="33">
        <f>all!EL200</f>
        <v>1.504108218223293E-6</v>
      </c>
      <c r="EM220" s="33">
        <f>all!EM200</f>
        <v>6.2081091607851196E-7</v>
      </c>
      <c r="EN220" s="33">
        <f>all!EN200</f>
        <v>1.2740014285952397E-4</v>
      </c>
      <c r="EO220" s="33">
        <f>all!EO200</f>
        <v>4.3837169407270579E-7</v>
      </c>
      <c r="EP220" s="33"/>
      <c r="EQ220" s="33">
        <f>all!EQ200</f>
        <v>2.1885381531201142</v>
      </c>
    </row>
    <row r="221" spans="1:147" s="3" customFormat="1">
      <c r="A221" s="33" t="str">
        <f>all!A201</f>
        <v>LM-33a</v>
      </c>
      <c r="B221" s="33" t="str">
        <f>all!B201</f>
        <v>Fakos</v>
      </c>
      <c r="C221" s="33" t="str">
        <f>all!C201</f>
        <v>epithermal</v>
      </c>
      <c r="D221" s="33" t="str">
        <f>all!D201</f>
        <v>epithermal IS</v>
      </c>
      <c r="E221" s="33" t="str">
        <f>all!E201</f>
        <v>spahlerite</v>
      </c>
      <c r="F221" s="33">
        <f>all!F201</f>
        <v>0</v>
      </c>
      <c r="G221" s="33" t="str">
        <f>all!G201</f>
        <v>n.a.</v>
      </c>
      <c r="H221" s="33">
        <f>all!H201</f>
        <v>1777.2521793062599</v>
      </c>
      <c r="I221" s="33">
        <f>all!I201</f>
        <v>0.19779943301103101</v>
      </c>
      <c r="J221" s="33">
        <f>all!J201</f>
        <v>0.53116357309993101</v>
      </c>
      <c r="K221" s="33">
        <f>all!K201</f>
        <v>59.105631691956901</v>
      </c>
      <c r="L221" s="33">
        <f>all!L201</f>
        <v>868629.50000614801</v>
      </c>
      <c r="M221" s="33" t="str">
        <f>all!M201</f>
        <v>n.a.</v>
      </c>
      <c r="N221" s="33" t="str">
        <f>all!N201</f>
        <v>n.a.</v>
      </c>
      <c r="O221" s="33">
        <f>all!O201</f>
        <v>5.0981532170717996</v>
      </c>
      <c r="P221" s="33">
        <f>all!P201</f>
        <v>2.8277292166395398</v>
      </c>
      <c r="Q221" s="33">
        <f>all!Q201</f>
        <v>0.26589334801364001</v>
      </c>
      <c r="R221" s="33">
        <f>all!R201</f>
        <v>4184.1505333693704</v>
      </c>
      <c r="S221" s="33" t="str">
        <f>all!S201</f>
        <v>n.a.</v>
      </c>
      <c r="T221" s="33" t="str">
        <f>all!T201</f>
        <v>n.a.</v>
      </c>
      <c r="U221" s="33">
        <f>all!U201</f>
        <v>1.5443475389880099</v>
      </c>
      <c r="V221" s="33">
        <f>all!V201</f>
        <v>0.378355153992464</v>
      </c>
      <c r="W221" s="33">
        <f>all!W201</f>
        <v>2.5210969064757199E-2</v>
      </c>
      <c r="X221" s="33">
        <f>all!X201</f>
        <v>1.9235434726949701E-2</v>
      </c>
      <c r="Y221" s="33">
        <f>all!Y201</f>
        <v>0.66925022406179802</v>
      </c>
      <c r="Z221" s="33">
        <f>all!Z201</f>
        <v>1.3405106242743801E-2</v>
      </c>
      <c r="AA221" s="33">
        <f>all!AA201</f>
        <v>0.37238892693008113</v>
      </c>
      <c r="AB221" s="33">
        <f>all!AB201</f>
        <v>4.2252196786391059</v>
      </c>
      <c r="AC221" s="33">
        <f>all!AC201</f>
        <v>2.0030036241730095E-2</v>
      </c>
      <c r="AD221" s="33">
        <f>all!AD201</f>
        <v>3.8798251953016047E-2</v>
      </c>
      <c r="AE221" s="33">
        <f>all!AE201</f>
        <v>2.8741768079219226E-2</v>
      </c>
      <c r="AF221" s="33">
        <f>all!AF201</f>
        <v>2.3075786655925068</v>
      </c>
      <c r="AG221" s="33">
        <f>all!AG201</f>
        <v>1.3442573821675794</v>
      </c>
      <c r="AH221" s="33">
        <f>all!AH201</f>
        <v>0.39730034963587496</v>
      </c>
      <c r="AI221" s="33">
        <f>all!AI201</f>
        <v>6.7771206614107002E-2</v>
      </c>
      <c r="AJ221" s="33">
        <f>all!AJ201</f>
        <v>14.295941973108897</v>
      </c>
      <c r="AK221" s="33">
        <f>all!AK201</f>
        <v>9.7247168175031956E-2</v>
      </c>
      <c r="AL221" s="33">
        <f>all!AL201</f>
        <v>7.8076439122142665</v>
      </c>
      <c r="AM221" s="33">
        <f>all!AM201</f>
        <v>1.3442573821675794</v>
      </c>
      <c r="AN221" s="33"/>
      <c r="AO221" s="33"/>
      <c r="AP221" s="33" t="str">
        <f>all!AP201</f>
        <v>n.a.</v>
      </c>
      <c r="AQ221" s="33">
        <f>all!AQ201</f>
        <v>17.543021940043801</v>
      </c>
      <c r="AR221" s="33">
        <f>all!AR201</f>
        <v>3.7023703722496998E-2</v>
      </c>
      <c r="AS221" s="33">
        <f>all!AS201</f>
        <v>0.53116357309993101</v>
      </c>
      <c r="AT221" s="33">
        <f>all!AT201</f>
        <v>0.67072641585232295</v>
      </c>
      <c r="AU221" s="33">
        <f>all!AU201</f>
        <v>3.88756346834839</v>
      </c>
      <c r="AV221" s="33" t="str">
        <f>all!AV201</f>
        <v>n.a.</v>
      </c>
      <c r="AW221" s="33" t="str">
        <f>all!AW201</f>
        <v>n.a.</v>
      </c>
      <c r="AX221" s="33">
        <f>all!AX201</f>
        <v>0.58188609823130599</v>
      </c>
      <c r="AY221" s="33">
        <f>all!AY201</f>
        <v>2.8277292166395398</v>
      </c>
      <c r="AZ221" s="33">
        <f>all!AZ201</f>
        <v>3.5728981437503797E-2</v>
      </c>
      <c r="BA221" s="33">
        <f>all!BA201</f>
        <v>0.225006985174795</v>
      </c>
      <c r="BB221" s="33" t="str">
        <f>all!BB201</f>
        <v>n.a.</v>
      </c>
      <c r="BC221" s="33" t="str">
        <f>all!BC201</f>
        <v>n.a.</v>
      </c>
      <c r="BD221" s="33">
        <f>all!BD201</f>
        <v>0.11351645305626699</v>
      </c>
      <c r="BE221" s="33">
        <f>all!BE201</f>
        <v>0.378355153992464</v>
      </c>
      <c r="BF221" s="33">
        <f>all!BF201</f>
        <v>2.5210969064757199E-2</v>
      </c>
      <c r="BG221" s="33">
        <f>all!BG201</f>
        <v>9.7441856904639593E-3</v>
      </c>
      <c r="BH221" s="33">
        <f>all!BH201</f>
        <v>0.19657868085896699</v>
      </c>
      <c r="BI221" s="33">
        <f>all!BI201</f>
        <v>1.3405106242743801E-2</v>
      </c>
      <c r="BJ221" s="33"/>
      <c r="BK221" s="33" t="str">
        <f>all!BK201</f>
        <v>n.a.</v>
      </c>
      <c r="BL221" s="33">
        <f>all!BL201</f>
        <v>184.23783214164399</v>
      </c>
      <c r="BM221" s="33">
        <f>all!BM201</f>
        <v>4.59909105083917E-2</v>
      </c>
      <c r="BN221" s="33">
        <f>all!BN201</f>
        <v>0.444040242530306</v>
      </c>
      <c r="BO221" s="33">
        <f>all!BO201</f>
        <v>6.0453521661118801</v>
      </c>
      <c r="BP221" s="33">
        <f>all!BP201</f>
        <v>49179.148492703498</v>
      </c>
      <c r="BQ221" s="33" t="str">
        <f>all!BQ201</f>
        <v>n.a.</v>
      </c>
      <c r="BR221" s="33" t="str">
        <f>all!BR201</f>
        <v>n.a.</v>
      </c>
      <c r="BS221" s="33">
        <f>all!BS201</f>
        <v>1.4788040343354301</v>
      </c>
      <c r="BT221" s="33">
        <f>all!BT201</f>
        <v>1.8902772620280699</v>
      </c>
      <c r="BU221" s="33">
        <f>all!BU201</f>
        <v>6.2080155500575697E-2</v>
      </c>
      <c r="BV221" s="33">
        <f>all!BV201</f>
        <v>220.33384014804099</v>
      </c>
      <c r="BW221" s="33" t="str">
        <f>all!BW201</f>
        <v>n.a.</v>
      </c>
      <c r="BX221" s="33" t="str">
        <f>all!BX201</f>
        <v>n.a.</v>
      </c>
      <c r="BY221" s="33">
        <f>all!BY201</f>
        <v>0.57764233835195899</v>
      </c>
      <c r="BZ221" s="33">
        <f>all!BZ201</f>
        <v>0.22814518407559101</v>
      </c>
      <c r="CA221" s="33">
        <f>all!CA201</f>
        <v>1.6878879934545801E-2</v>
      </c>
      <c r="CB221" s="33">
        <f>all!CB201</f>
        <v>9.4230834785428309E-3</v>
      </c>
      <c r="CC221" s="33">
        <f>all!CC201</f>
        <v>0.140446112512946</v>
      </c>
      <c r="CD221" s="33">
        <f>all!CD201</f>
        <v>7.9758310783669701E-3</v>
      </c>
      <c r="CE221" s="33"/>
      <c r="CF221" s="33" t="str">
        <f>all!CF201</f>
        <v>n.a.</v>
      </c>
      <c r="CG221" s="33">
        <f>all!CG201</f>
        <v>1777.2521793062599</v>
      </c>
      <c r="CH221" s="33">
        <f>all!CH201</f>
        <v>0.19779943301103101</v>
      </c>
      <c r="CI221" s="33">
        <f>all!CI201</f>
        <v>0.53116357309993101</v>
      </c>
      <c r="CJ221" s="33">
        <f>all!CJ201</f>
        <v>59.105631691956901</v>
      </c>
      <c r="CK221" s="33">
        <f>all!CK201</f>
        <v>868629.50000614801</v>
      </c>
      <c r="CL221" s="33" t="str">
        <f>all!CL201</f>
        <v>n.a.</v>
      </c>
      <c r="CM221" s="33" t="str">
        <f>all!CM201</f>
        <v>n.a.</v>
      </c>
      <c r="CN221" s="33">
        <f>all!CN201</f>
        <v>5.0981532170717996</v>
      </c>
      <c r="CO221" s="33">
        <f>all!CO201</f>
        <v>2.8277292166395398</v>
      </c>
      <c r="CP221" s="33">
        <f>all!CP201</f>
        <v>0.26589334801364001</v>
      </c>
      <c r="CQ221" s="33">
        <f>all!CQ201</f>
        <v>4184.1505333693704</v>
      </c>
      <c r="CR221" s="33" t="str">
        <f>all!CR201</f>
        <v>n.a.</v>
      </c>
      <c r="CS221" s="33" t="str">
        <f>all!CS201</f>
        <v>n.a.</v>
      </c>
      <c r="CT221" s="33">
        <f>all!CT201</f>
        <v>1.5443475389880099</v>
      </c>
      <c r="CU221" s="33">
        <f>all!CU201</f>
        <v>0.378355153992464</v>
      </c>
      <c r="CV221" s="33">
        <f>all!CV201</f>
        <v>2.5210969064757199E-2</v>
      </c>
      <c r="CW221" s="33">
        <f>all!CW201</f>
        <v>1.9235434726949701E-2</v>
      </c>
      <c r="CX221" s="33">
        <f>all!CX201</f>
        <v>0.66925022406179802</v>
      </c>
      <c r="CY221" s="33">
        <f>all!CY201</f>
        <v>1.3405106242743801E-2</v>
      </c>
      <c r="CZ221" s="33"/>
      <c r="DA221" s="33" t="str">
        <f>all!DA201</f>
        <v>n.a.</v>
      </c>
      <c r="DB221" s="33">
        <f>all!DB201</f>
        <v>31.824732371855312</v>
      </c>
      <c r="DC221" s="33">
        <f>all!DC201</f>
        <v>3.3563328142885676E-3</v>
      </c>
      <c r="DD221" s="33">
        <f>all!DD201</f>
        <v>9.0498007118335454E-3</v>
      </c>
      <c r="DE221" s="33">
        <f>all!DE201</f>
        <v>0.93012355918479372</v>
      </c>
      <c r="DF221" s="33">
        <f>all!DF201</f>
        <v>13283.827802510292</v>
      </c>
      <c r="DG221" s="33" t="str">
        <f>all!DG201</f>
        <v>n.a.</v>
      </c>
      <c r="DH221" s="33" t="str">
        <f>all!DH201</f>
        <v>n.a.</v>
      </c>
      <c r="DI221" s="33">
        <f>all!DI201</f>
        <v>6.8046507510141269E-2</v>
      </c>
      <c r="DJ221" s="33">
        <f>all!DJ201</f>
        <v>3.5812173463013422E-2</v>
      </c>
      <c r="DK221" s="33">
        <f>all!DK201</f>
        <v>2.4649836375654735E-3</v>
      </c>
      <c r="DL221" s="33">
        <f>all!DL201</f>
        <v>37.221895840881857</v>
      </c>
      <c r="DM221" s="33" t="str">
        <f>all!DM201</f>
        <v>n.a.</v>
      </c>
      <c r="DN221" s="33" t="str">
        <f>all!DN201</f>
        <v>n.a.</v>
      </c>
      <c r="DO221" s="33">
        <f>all!DO201</f>
        <v>1.2683537606668937E-2</v>
      </c>
      <c r="DP221" s="33">
        <f>all!DP201</f>
        <v>2.9651657836400002E-3</v>
      </c>
      <c r="DQ221" s="33">
        <f>all!DQ201</f>
        <v>1.2799619562183122E-4</v>
      </c>
      <c r="DR221" s="33">
        <f>all!DR201</f>
        <v>9.411451291250167E-5</v>
      </c>
      <c r="DS221" s="33">
        <f>all!DS201</f>
        <v>3.2299721238503768E-3</v>
      </c>
      <c r="DT221" s="33">
        <f>all!DT201</f>
        <v>6.4145285996435657E-5</v>
      </c>
      <c r="DU221" s="33"/>
      <c r="DV221" s="33" t="str">
        <f>all!DV201</f>
        <v>n.a.</v>
      </c>
      <c r="DW221" s="33">
        <f>all!DW201</f>
        <v>0.23829873190521791</v>
      </c>
      <c r="DX221" s="33">
        <f>all!DX201</f>
        <v>2.5131707131154413E-5</v>
      </c>
      <c r="DY221" s="33">
        <f>all!DY201</f>
        <v>6.7763524557776185E-5</v>
      </c>
      <c r="DZ221" s="33">
        <f>all!DZ201</f>
        <v>6.9646230509992097E-3</v>
      </c>
      <c r="EA221" s="33">
        <f>all!EA201</f>
        <v>99.467272283645514</v>
      </c>
      <c r="EB221" s="33" t="str">
        <f>all!EB201</f>
        <v>n.a.</v>
      </c>
      <c r="EC221" s="33" t="str">
        <f>all!EC201</f>
        <v>n.a.</v>
      </c>
      <c r="ED221" s="33">
        <f>all!ED201</f>
        <v>5.0952184800101834E-4</v>
      </c>
      <c r="EE221" s="33">
        <f>all!EE201</f>
        <v>2.6815608135492017E-4</v>
      </c>
      <c r="EF221" s="33">
        <f>all!EF201</f>
        <v>1.8457420729747973E-5</v>
      </c>
      <c r="EG221" s="33">
        <f>all!EG201</f>
        <v>0.27871186705829171</v>
      </c>
      <c r="EH221" s="33" t="str">
        <f>all!EH201</f>
        <v>n.a.</v>
      </c>
      <c r="EI221" s="33" t="str">
        <f>all!EI201</f>
        <v>n.a.</v>
      </c>
      <c r="EJ221" s="33">
        <f>all!EJ201</f>
        <v>9.497239104559819E-5</v>
      </c>
      <c r="EK221" s="33">
        <f>all!EK201</f>
        <v>2.2202708191665489E-5</v>
      </c>
      <c r="EL221" s="33">
        <f>all!EL201</f>
        <v>9.5841594986510879E-7</v>
      </c>
      <c r="EM221" s="33">
        <f>all!EM201</f>
        <v>7.0471508821737618E-7</v>
      </c>
      <c r="EN221" s="33">
        <f>all!EN201</f>
        <v>2.4185537594133634E-5</v>
      </c>
      <c r="EO221" s="33">
        <f>all!EO201</f>
        <v>4.8031009756947176E-7</v>
      </c>
      <c r="EP221" s="33"/>
      <c r="EQ221" s="33">
        <f>all!EQ201</f>
        <v>0.47659746381043583</v>
      </c>
    </row>
    <row r="222" spans="1:147" s="3" customFormat="1">
      <c r="A222" s="33" t="str">
        <f>all!A202</f>
        <v>LM-33a-251</v>
      </c>
      <c r="B222" s="33" t="str">
        <f>all!B202</f>
        <v>Fakos</v>
      </c>
      <c r="C222" s="33" t="str">
        <f>all!C202</f>
        <v>epithermal</v>
      </c>
      <c r="D222" s="33" t="str">
        <f>all!D202</f>
        <v>epithermal IS</v>
      </c>
      <c r="E222" s="33" t="str">
        <f>all!E202</f>
        <v>spahlerite</v>
      </c>
      <c r="F222" s="33">
        <f>all!F202</f>
        <v>0</v>
      </c>
      <c r="G222" s="33">
        <f>all!G202</f>
        <v>4176.2185496543898</v>
      </c>
      <c r="H222" s="33">
        <f>all!H202</f>
        <v>6509.1206232255799</v>
      </c>
      <c r="I222" s="33">
        <f>all!I202</f>
        <v>40.163456170535397</v>
      </c>
      <c r="J222" s="33">
        <f>all!J202</f>
        <v>1.39741786541307</v>
      </c>
      <c r="K222" s="33">
        <f>all!K202</f>
        <v>2790.3410673311901</v>
      </c>
      <c r="L222" s="33">
        <f>all!L202</f>
        <v>696761.87781498302</v>
      </c>
      <c r="M222" s="33">
        <f>all!M202</f>
        <v>2.9108394704985101</v>
      </c>
      <c r="N222" s="33">
        <f>all!N202</f>
        <v>0.30600205542750902</v>
      </c>
      <c r="O222" s="33">
        <f>all!O202</f>
        <v>0.28124145911437598</v>
      </c>
      <c r="P222" s="33">
        <f>all!P202</f>
        <v>0.88613636473381596</v>
      </c>
      <c r="Q222" s="33">
        <f>all!Q202</f>
        <v>8.2343045083927109</v>
      </c>
      <c r="R222" s="33">
        <f>all!R202</f>
        <v>2880.1451340879198</v>
      </c>
      <c r="S222" s="33">
        <f>all!S202</f>
        <v>0.23775341883787096</v>
      </c>
      <c r="T222" s="33">
        <f>all!T202</f>
        <v>2.7629596403485399</v>
      </c>
      <c r="U222" s="33">
        <f>all!U202</f>
        <v>1.50908741405382</v>
      </c>
      <c r="V222" s="33">
        <f>all!V202</f>
        <v>0.113862413450995</v>
      </c>
      <c r="W222" s="33">
        <f>all!W202</f>
        <v>4.2974733635453503E-2</v>
      </c>
      <c r="X222" s="33">
        <f>all!X202</f>
        <v>5.7329995770499702E-3</v>
      </c>
      <c r="Y222" s="33">
        <f>all!Y202</f>
        <v>17.9407001419174</v>
      </c>
      <c r="Z222" s="33">
        <f>all!Z202</f>
        <v>1.0804868969877901E-2</v>
      </c>
      <c r="AA222" s="33">
        <f>all!AA202</f>
        <v>28.741192713078185</v>
      </c>
      <c r="AB222" s="33">
        <f>all!AB202</f>
        <v>4.9392518559708269E-2</v>
      </c>
      <c r="AC222" s="33">
        <f>all!AC202</f>
        <v>6.0225458785930842E-4</v>
      </c>
      <c r="AD222" s="33">
        <f>all!AD202</f>
        <v>142.8077364447239</v>
      </c>
      <c r="AE222" s="33">
        <f>all!AE202</f>
        <v>3.1955272267525115E-4</v>
      </c>
      <c r="AF222" s="33">
        <f>all!AF202</f>
        <v>8.4115302196480349E-2</v>
      </c>
      <c r="AG222" s="33">
        <f>all!AG202</f>
        <v>0.20501981884799891</v>
      </c>
      <c r="AH222" s="33">
        <f>all!AH202</f>
        <v>0.45897342039365224</v>
      </c>
      <c r="AI222" s="33">
        <f>all!AI202</f>
        <v>2.690223900054831E-4</v>
      </c>
      <c r="AJ222" s="33">
        <f>all!AJ202</f>
        <v>2.2063249760460129E-2</v>
      </c>
      <c r="AK222" s="33">
        <f>all!AK202</f>
        <v>1.4274168917902531E-4</v>
      </c>
      <c r="AL222" s="33">
        <f>all!AL202</f>
        <v>3.7573644251286134E-2</v>
      </c>
      <c r="AM222" s="33">
        <f>all!AM202</f>
        <v>0.20501981884799891</v>
      </c>
      <c r="AN222" s="33"/>
      <c r="AO222" s="33"/>
      <c r="AP222" s="33">
        <f>all!AP202</f>
        <v>0.19388159617912201</v>
      </c>
      <c r="AQ222" s="33">
        <f>all!AQ202</f>
        <v>6.0177821696877301</v>
      </c>
      <c r="AR222" s="33">
        <f>all!AR202</f>
        <v>2.6347439367639999E-2</v>
      </c>
      <c r="AS222" s="33">
        <f>all!AS202</f>
        <v>0.15265443738777801</v>
      </c>
      <c r="AT222" s="33">
        <f>all!AT202</f>
        <v>0.16180388496961801</v>
      </c>
      <c r="AU222" s="33">
        <f>all!AU202</f>
        <v>2.2215736525610899</v>
      </c>
      <c r="AV222" s="33">
        <f>all!AV202</f>
        <v>2.3306757908224E-2</v>
      </c>
      <c r="AW222" s="33">
        <f>all!AW202</f>
        <v>0.30600205542750902</v>
      </c>
      <c r="AX222" s="33">
        <f>all!AX202</f>
        <v>0.28124145911437598</v>
      </c>
      <c r="AY222" s="33">
        <f>all!AY202</f>
        <v>0.88613636473381596</v>
      </c>
      <c r="AZ222" s="33">
        <f>all!AZ202</f>
        <v>1.3767991176448601E-2</v>
      </c>
      <c r="BA222" s="33">
        <f>all!BA202</f>
        <v>0.18032615210117001</v>
      </c>
      <c r="BB222" s="33">
        <f>all!BB202</f>
        <v>4.7066158403017899E-3</v>
      </c>
      <c r="BC222" s="33">
        <f>all!BC202</f>
        <v>9.6364469101570802E-2</v>
      </c>
      <c r="BD222" s="33">
        <f>all!BD202</f>
        <v>1.9174434702883599E-2</v>
      </c>
      <c r="BE222" s="33">
        <f>all!BE202</f>
        <v>0.113862413450995</v>
      </c>
      <c r="BF222" s="33">
        <f>all!BF202</f>
        <v>3.5946465507245297E-5</v>
      </c>
      <c r="BG222" s="33">
        <f>all!BG202</f>
        <v>5.7329995770499702E-3</v>
      </c>
      <c r="BH222" s="33">
        <f>all!BH202</f>
        <v>2.5761060000583501E-2</v>
      </c>
      <c r="BI222" s="33">
        <f>all!BI202</f>
        <v>4.4981662892774601E-3</v>
      </c>
      <c r="BJ222" s="33"/>
      <c r="BK222" s="33">
        <f>all!BK202</f>
        <v>103.094309769009</v>
      </c>
      <c r="BL222" s="33">
        <f>all!BL202</f>
        <v>686.47438965906395</v>
      </c>
      <c r="BM222" s="33">
        <f>all!BM202</f>
        <v>0.96405764949486195</v>
      </c>
      <c r="BN222" s="33">
        <f>all!BN202</f>
        <v>0.34963146863289002</v>
      </c>
      <c r="BO222" s="33">
        <f>all!BO202</f>
        <v>971.80745576188303</v>
      </c>
      <c r="BP222" s="33">
        <f>all!BP202</f>
        <v>16087.9169693848</v>
      </c>
      <c r="BQ222" s="33">
        <f>all!BQ202</f>
        <v>0.69101330728601695</v>
      </c>
      <c r="BR222" s="33">
        <f>all!BR202</f>
        <v>0.18876901406985999</v>
      </c>
      <c r="BS222" s="33">
        <f>all!BS202</f>
        <v>0.156944714404681</v>
      </c>
      <c r="BT222" s="33">
        <f>all!BT202</f>
        <v>0.59256792623279397</v>
      </c>
      <c r="BU222" s="33">
        <f>all!BU202</f>
        <v>0.92074692503694899</v>
      </c>
      <c r="BV222" s="33">
        <f>all!BV202</f>
        <v>60.2539973479062</v>
      </c>
      <c r="BW222" s="33">
        <f>all!BW202</f>
        <v>4.2668048891034399E-2</v>
      </c>
      <c r="BX222" s="33">
        <f>all!BX202</f>
        <v>0.61278078495320398</v>
      </c>
      <c r="BY222" s="33">
        <f>all!BY202</f>
        <v>0.20081176886744401</v>
      </c>
      <c r="BZ222" s="33">
        <f>all!BZ202</f>
        <v>8.9413879098109703E-2</v>
      </c>
      <c r="CA222" s="33">
        <f>all!CA202</f>
        <v>3.47627836193884E-2</v>
      </c>
      <c r="CB222" s="33">
        <f>all!CB202</f>
        <v>5.2614782752035804E-3</v>
      </c>
      <c r="CC222" s="33">
        <f>all!CC202</f>
        <v>1.36047856572141</v>
      </c>
      <c r="CD222" s="33">
        <f>all!CD202</f>
        <v>6.8750606585268404E-3</v>
      </c>
      <c r="CE222" s="33"/>
      <c r="CF222" s="33">
        <f>all!CF202</f>
        <v>4176.2185496543898</v>
      </c>
      <c r="CG222" s="33">
        <f>all!CG202</f>
        <v>6509.1206232255799</v>
      </c>
      <c r="CH222" s="33">
        <f>all!CH202</f>
        <v>40.163456170535397</v>
      </c>
      <c r="CI222" s="33">
        <f>all!CI202</f>
        <v>1.39741786541307</v>
      </c>
      <c r="CJ222" s="33">
        <f>all!CJ202</f>
        <v>2790.3410673311901</v>
      </c>
      <c r="CK222" s="33">
        <f>all!CK202</f>
        <v>696761.87781498302</v>
      </c>
      <c r="CL222" s="33">
        <f>all!CL202</f>
        <v>2.9108394704985101</v>
      </c>
      <c r="CM222" s="33">
        <f>all!CM202</f>
        <v>0.30600205542750902</v>
      </c>
      <c r="CN222" s="33">
        <f>all!CN202</f>
        <v>0.28124145911437598</v>
      </c>
      <c r="CO222" s="33">
        <f>all!CO202</f>
        <v>0.88613636473381596</v>
      </c>
      <c r="CP222" s="33">
        <f>all!CP202</f>
        <v>8.2343045083927109</v>
      </c>
      <c r="CQ222" s="33">
        <f>all!CQ202</f>
        <v>2880.1451340879198</v>
      </c>
      <c r="CR222" s="33">
        <f>all!CR202</f>
        <v>0.23775341883787096</v>
      </c>
      <c r="CS222" s="33">
        <f>all!CS202</f>
        <v>2.7629596403485399</v>
      </c>
      <c r="CT222" s="33">
        <f>all!CT202</f>
        <v>1.50908741405382</v>
      </c>
      <c r="CU222" s="33">
        <f>all!CU202</f>
        <v>0.113862413450995</v>
      </c>
      <c r="CV222" s="33">
        <f>all!CV202</f>
        <v>4.2974733635453503E-2</v>
      </c>
      <c r="CW222" s="33">
        <f>all!CW202</f>
        <v>5.7329995770499702E-3</v>
      </c>
      <c r="CX222" s="33">
        <f>all!CX202</f>
        <v>17.9407001419174</v>
      </c>
      <c r="CY222" s="33">
        <f>all!CY202</f>
        <v>1.0804868969877901E-2</v>
      </c>
      <c r="CZ222" s="33"/>
      <c r="DA222" s="33">
        <f>all!DA202</f>
        <v>76.016870378021423</v>
      </c>
      <c r="DB222" s="33">
        <f>all!DB202</f>
        <v>116.55690971842743</v>
      </c>
      <c r="DC222" s="33">
        <f>all!DC202</f>
        <v>0.68150815110218688</v>
      </c>
      <c r="DD222" s="33">
        <f>all!DD202</f>
        <v>2.3808773480716233E-2</v>
      </c>
      <c r="DE222" s="33">
        <f>all!DE202</f>
        <v>43.910569781436912</v>
      </c>
      <c r="DF222" s="33">
        <f>all!DF202</f>
        <v>10655.480621119177</v>
      </c>
      <c r="DG222" s="33">
        <f>all!DG202</f>
        <v>4.174862628542246E-2</v>
      </c>
      <c r="DH222" s="33">
        <f>all!DH202</f>
        <v>4.2143238593514536E-3</v>
      </c>
      <c r="DI222" s="33">
        <f>all!DI202</f>
        <v>3.7538101043540981E-3</v>
      </c>
      <c r="DJ222" s="33">
        <f>all!DJ202</f>
        <v>1.1222598337560993E-2</v>
      </c>
      <c r="DK222" s="33">
        <f>all!DK202</f>
        <v>7.6336719333341158E-2</v>
      </c>
      <c r="DL222" s="33">
        <f>all!DL202</f>
        <v>25.621559581250231</v>
      </c>
      <c r="DM222" s="33">
        <f>all!DM202</f>
        <v>2.07069813825246E-3</v>
      </c>
      <c r="DN222" s="33">
        <f>all!DN202</f>
        <v>2.3274868506010783E-2</v>
      </c>
      <c r="DO222" s="33">
        <f>all!DO202</f>
        <v>1.239395050964044E-2</v>
      </c>
      <c r="DP222" s="33">
        <f>all!DP202</f>
        <v>8.9233866340905177E-4</v>
      </c>
      <c r="DQ222" s="33">
        <f>all!DQ202</f>
        <v>2.1818290280991112E-4</v>
      </c>
      <c r="DR222" s="33">
        <f>all!DR202</f>
        <v>2.8050234911805273E-5</v>
      </c>
      <c r="DS222" s="33">
        <f>all!DS202</f>
        <v>8.6586390646319497E-2</v>
      </c>
      <c r="DT222" s="33">
        <f>all!DT202</f>
        <v>5.1702791285372824E-5</v>
      </c>
      <c r="DU222" s="33"/>
      <c r="DV222" s="33">
        <f>all!DV202</f>
        <v>0.69615160222926231</v>
      </c>
      <c r="DW222" s="33">
        <f>all!DW202</f>
        <v>1.0674114712677636</v>
      </c>
      <c r="DX222" s="33">
        <f>all!DX202</f>
        <v>6.2411539565204359E-3</v>
      </c>
      <c r="DY222" s="33">
        <f>all!DY202</f>
        <v>2.1803733465073464E-4</v>
      </c>
      <c r="DZ222" s="33">
        <f>all!DZ202</f>
        <v>0.40212670366636544</v>
      </c>
      <c r="EA222" s="33">
        <f>all!EA202</f>
        <v>97.581364110718098</v>
      </c>
      <c r="EB222" s="33">
        <f>all!EB202</f>
        <v>3.8232793503520195E-4</v>
      </c>
      <c r="EC222" s="33">
        <f>all!EC202</f>
        <v>3.8594173798672553E-5</v>
      </c>
      <c r="ED222" s="33">
        <f>all!ED202</f>
        <v>3.437685484308038E-5</v>
      </c>
      <c r="EE222" s="33">
        <f>all!EE202</f>
        <v>1.0277494686399753E-4</v>
      </c>
      <c r="EF222" s="33">
        <f>all!EF202</f>
        <v>6.9908073311310303E-4</v>
      </c>
      <c r="EG222" s="33">
        <f>all!EG202</f>
        <v>0.23463856990430476</v>
      </c>
      <c r="EH222" s="33">
        <f>all!EH202</f>
        <v>1.8963156724410266E-5</v>
      </c>
      <c r="EI222" s="33">
        <f>all!EI202</f>
        <v>2.1314790942537261E-4</v>
      </c>
      <c r="EJ222" s="33">
        <f>all!EJ202</f>
        <v>1.1350202214758616E-4</v>
      </c>
      <c r="EK222" s="33">
        <f>all!EK202</f>
        <v>8.1719095665761135E-6</v>
      </c>
      <c r="EL222" s="33">
        <f>all!EL202</f>
        <v>1.9980877483489001E-6</v>
      </c>
      <c r="EM222" s="33">
        <f>all!EM202</f>
        <v>2.5688003044132541E-7</v>
      </c>
      <c r="EN222" s="33">
        <f>all!EN202</f>
        <v>7.9294575375089295E-4</v>
      </c>
      <c r="EO222" s="33">
        <f>all!EO202</f>
        <v>4.7348675121784534E-7</v>
      </c>
      <c r="EP222" s="33"/>
      <c r="EQ222" s="33">
        <f>all!EQ202</f>
        <v>2.1348229425355272</v>
      </c>
    </row>
    <row r="223" spans="1:147" s="3" customFormat="1">
      <c r="A223" s="33" t="str">
        <f>all!A203</f>
        <v>LM-33a-254</v>
      </c>
      <c r="B223" s="33" t="str">
        <f>all!B203</f>
        <v>Fakos</v>
      </c>
      <c r="C223" s="33" t="str">
        <f>all!C203</f>
        <v>epithermal</v>
      </c>
      <c r="D223" s="33" t="str">
        <f>all!D203</f>
        <v>epithermal IS</v>
      </c>
      <c r="E223" s="33" t="str">
        <f>all!E203</f>
        <v>spahlerite</v>
      </c>
      <c r="F223" s="33">
        <f>all!F203</f>
        <v>0</v>
      </c>
      <c r="G223" s="33">
        <f>all!G203</f>
        <v>2710.4113101776302</v>
      </c>
      <c r="H223" s="33">
        <f>all!H203</f>
        <v>6615.5706433984997</v>
      </c>
      <c r="I223" s="33">
        <f>all!I203</f>
        <v>9.6671294387676401</v>
      </c>
      <c r="J223" s="33">
        <f>all!J203</f>
        <v>1.09986647607481</v>
      </c>
      <c r="K223" s="33">
        <f>all!K203</f>
        <v>3358.0062740661901</v>
      </c>
      <c r="L223" s="33">
        <f>all!L203</f>
        <v>704159.009660198</v>
      </c>
      <c r="M223" s="33">
        <f>all!M203</f>
        <v>3.3987619929231498</v>
      </c>
      <c r="N223" s="33">
        <f>all!N203</f>
        <v>0.347659908108231</v>
      </c>
      <c r="O223" s="33">
        <f>all!O203</f>
        <v>0.35558870423746403</v>
      </c>
      <c r="P223" s="33">
        <f>all!P203</f>
        <v>1.2490581723777601</v>
      </c>
      <c r="Q223" s="33">
        <f>all!Q203</f>
        <v>5.2377179171548898</v>
      </c>
      <c r="R223" s="33">
        <f>all!R203</f>
        <v>2956.1372670393498</v>
      </c>
      <c r="S223" s="33">
        <f>all!S203</f>
        <v>0.79625827940714222</v>
      </c>
      <c r="T223" s="33">
        <f>all!T203</f>
        <v>2.4007748403111102</v>
      </c>
      <c r="U223" s="33">
        <f>all!U203</f>
        <v>8.9877935785911606E-2</v>
      </c>
      <c r="V223" s="33">
        <f>all!V203</f>
        <v>0.115851685463172</v>
      </c>
      <c r="W223" s="33">
        <f>all!W203</f>
        <v>1.8303720325305799E-2</v>
      </c>
      <c r="X223" s="33">
        <f>all!X203</f>
        <v>4.4531409731425097E-3</v>
      </c>
      <c r="Y223" s="33">
        <f>all!Y203</f>
        <v>7.0851053306109097</v>
      </c>
      <c r="Z223" s="33">
        <f>all!Z203</f>
        <v>1.5022698207974E-2</v>
      </c>
      <c r="AA223" s="33">
        <f>all!AA203</f>
        <v>8.7893663904254744</v>
      </c>
      <c r="AB223" s="33">
        <f>all!AB203</f>
        <v>0.17629352198636411</v>
      </c>
      <c r="AC223" s="33">
        <f>all!AC203</f>
        <v>2.1203210830287931E-3</v>
      </c>
      <c r="AD223" s="33">
        <f>all!AD203</f>
        <v>27.186266952709161</v>
      </c>
      <c r="AE223" s="33">
        <f>all!AE203</f>
        <v>6.2852149196750758E-4</v>
      </c>
      <c r="AF223" s="33">
        <f>all!AF203</f>
        <v>1.2685476304437936E-2</v>
      </c>
      <c r="AG223" s="33">
        <f>all!AG203</f>
        <v>0.54180695007044311</v>
      </c>
      <c r="AH223" s="33">
        <f>all!AH203</f>
        <v>0.73925759360634236</v>
      </c>
      <c r="AI223" s="33">
        <f>all!AI203</f>
        <v>1.5539978339101546E-3</v>
      </c>
      <c r="AJ223" s="33">
        <f>all!AJ203</f>
        <v>0.12920672887328064</v>
      </c>
      <c r="AK223" s="33">
        <f>all!AK203</f>
        <v>4.6064770326590282E-4</v>
      </c>
      <c r="AL223" s="33">
        <f>all!AL203</f>
        <v>9.2972724069958438E-3</v>
      </c>
      <c r="AM223" s="33">
        <f>all!AM203</f>
        <v>0.54180695007044311</v>
      </c>
      <c r="AN223" s="33"/>
      <c r="AO223" s="33"/>
      <c r="AP223" s="33">
        <f>all!AP203</f>
        <v>0.188119967054764</v>
      </c>
      <c r="AQ223" s="33">
        <f>all!AQ203</f>
        <v>5.4701051270158896</v>
      </c>
      <c r="AR223" s="33">
        <f>all!AR203</f>
        <v>1.85190176721572E-2</v>
      </c>
      <c r="AS223" s="33">
        <f>all!AS203</f>
        <v>0.144458358050048</v>
      </c>
      <c r="AT223" s="33">
        <f>all!AT203</f>
        <v>8.8290340749082902E-2</v>
      </c>
      <c r="AU223" s="33">
        <f>all!AU203</f>
        <v>2.26460560316244</v>
      </c>
      <c r="AV223" s="33">
        <f>all!AV203</f>
        <v>3.64398483415143E-2</v>
      </c>
      <c r="AW223" s="33">
        <f>all!AW203</f>
        <v>0.347659908108231</v>
      </c>
      <c r="AX223" s="33">
        <f>all!AX203</f>
        <v>0.35558870423746403</v>
      </c>
      <c r="AY223" s="33">
        <f>all!AY203</f>
        <v>1.2490581723777601</v>
      </c>
      <c r="AZ223" s="33">
        <f>all!AZ203</f>
        <v>7.9036558932145898E-3</v>
      </c>
      <c r="BA223" s="33">
        <f>all!BA203</f>
        <v>9.1261394749741903E-2</v>
      </c>
      <c r="BB223" s="33">
        <f>all!BB203</f>
        <v>1.1070508682284E-2</v>
      </c>
      <c r="BC223" s="33">
        <f>all!BC203</f>
        <v>7.7590508264852004E-2</v>
      </c>
      <c r="BD223" s="33">
        <f>all!BD203</f>
        <v>1.7832353057614402E-2</v>
      </c>
      <c r="BE223" s="33">
        <f>all!BE203</f>
        <v>0.115851685463172</v>
      </c>
      <c r="BF223" s="33">
        <f>all!BF203</f>
        <v>9.2185152517801506E-3</v>
      </c>
      <c r="BG223" s="33">
        <f>all!BG203</f>
        <v>4.4531409731425097E-3</v>
      </c>
      <c r="BH223" s="33">
        <f>all!BH203</f>
        <v>1.8734064812608898E-2</v>
      </c>
      <c r="BI223" s="33">
        <f>all!BI203</f>
        <v>1.3688809079535601E-5</v>
      </c>
      <c r="BJ223" s="33"/>
      <c r="BK223" s="33">
        <f>all!BK203</f>
        <v>72.012796667707207</v>
      </c>
      <c r="BL223" s="33">
        <f>all!BL203</f>
        <v>521.33987314184503</v>
      </c>
      <c r="BM223" s="33">
        <f>all!BM203</f>
        <v>0.61018703471803004</v>
      </c>
      <c r="BN223" s="33">
        <f>all!BN203</f>
        <v>0.18811388378612301</v>
      </c>
      <c r="BO223" s="33">
        <f>all!BO203</f>
        <v>825.01804314483797</v>
      </c>
      <c r="BP223" s="33">
        <f>all!BP203</f>
        <v>6790.3860406454796</v>
      </c>
      <c r="BQ223" s="33">
        <f>all!BQ203</f>
        <v>0.32023702179365099</v>
      </c>
      <c r="BR223" s="33">
        <f>all!BR203</f>
        <v>0.176858424984213</v>
      </c>
      <c r="BS223" s="33">
        <f>all!BS203</f>
        <v>0.192013906671469</v>
      </c>
      <c r="BT223" s="33">
        <f>all!BT203</f>
        <v>0.72826606478029898</v>
      </c>
      <c r="BU223" s="33">
        <f>all!BU203</f>
        <v>0.50935112874339505</v>
      </c>
      <c r="BV223" s="33">
        <f>all!BV203</f>
        <v>68.088524002662595</v>
      </c>
      <c r="BW223" s="33">
        <f>all!BW203</f>
        <v>0.18471472959485899</v>
      </c>
      <c r="BX223" s="33">
        <f>all!BX203</f>
        <v>0.17962380317484999</v>
      </c>
      <c r="BY223" s="33">
        <f>all!BY203</f>
        <v>5.2823341342602102E-2</v>
      </c>
      <c r="BZ223" s="33">
        <f>all!BZ203</f>
        <v>2.5185928869019998E-3</v>
      </c>
      <c r="CA223" s="33">
        <f>all!CA203</f>
        <v>1.6237284971636401E-2</v>
      </c>
      <c r="CB223" s="33">
        <f>all!CB203</f>
        <v>2.8053653809890699E-3</v>
      </c>
      <c r="CC223" s="33">
        <f>all!CC203</f>
        <v>0.76080905893865103</v>
      </c>
      <c r="CD223" s="33">
        <f>all!CD203</f>
        <v>1.8084115446557299E-2</v>
      </c>
      <c r="CE223" s="33"/>
      <c r="CF223" s="33">
        <f>all!CF203</f>
        <v>2710.4113101776302</v>
      </c>
      <c r="CG223" s="33">
        <f>all!CG203</f>
        <v>6615.5706433984997</v>
      </c>
      <c r="CH223" s="33">
        <f>all!CH203</f>
        <v>9.6671294387676401</v>
      </c>
      <c r="CI223" s="33">
        <f>all!CI203</f>
        <v>1.09986647607481</v>
      </c>
      <c r="CJ223" s="33">
        <f>all!CJ203</f>
        <v>3358.0062740661901</v>
      </c>
      <c r="CK223" s="33">
        <f>all!CK203</f>
        <v>704159.009660198</v>
      </c>
      <c r="CL223" s="33">
        <f>all!CL203</f>
        <v>3.3987619929231498</v>
      </c>
      <c r="CM223" s="33">
        <f>all!CM203</f>
        <v>0.347659908108231</v>
      </c>
      <c r="CN223" s="33">
        <f>all!CN203</f>
        <v>0.35558870423746403</v>
      </c>
      <c r="CO223" s="33">
        <f>all!CO203</f>
        <v>1.2490581723777601</v>
      </c>
      <c r="CP223" s="33">
        <f>all!CP203</f>
        <v>5.2377179171548898</v>
      </c>
      <c r="CQ223" s="33">
        <f>all!CQ203</f>
        <v>2956.1372670393498</v>
      </c>
      <c r="CR223" s="33">
        <f>all!CR203</f>
        <v>0.79625827940714222</v>
      </c>
      <c r="CS223" s="33">
        <f>all!CS203</f>
        <v>2.4007748403111102</v>
      </c>
      <c r="CT223" s="33">
        <f>all!CT203</f>
        <v>8.9877935785911606E-2</v>
      </c>
      <c r="CU223" s="33">
        <f>all!CU203</f>
        <v>0.115851685463172</v>
      </c>
      <c r="CV223" s="33">
        <f>all!CV203</f>
        <v>1.8303720325305799E-2</v>
      </c>
      <c r="CW223" s="33">
        <f>all!CW203</f>
        <v>4.4531409731425097E-3</v>
      </c>
      <c r="CX223" s="33">
        <f>all!CX203</f>
        <v>7.0851053306109097</v>
      </c>
      <c r="CY223" s="33">
        <f>all!CY203</f>
        <v>1.5022698207974E-2</v>
      </c>
      <c r="CZ223" s="33"/>
      <c r="DA223" s="33">
        <f>all!DA203</f>
        <v>49.335776561297806</v>
      </c>
      <c r="DB223" s="33">
        <f>all!DB203</f>
        <v>118.46307893989614</v>
      </c>
      <c r="DC223" s="33">
        <f>all!DC203</f>
        <v>0.16403537290979686</v>
      </c>
      <c r="DD223" s="33">
        <f>all!DD203</f>
        <v>1.8739184918147699E-2</v>
      </c>
      <c r="DE223" s="33">
        <f>all!DE203</f>
        <v>52.843708086522994</v>
      </c>
      <c r="DF223" s="33">
        <f>all!DF203</f>
        <v>10768.603909775164</v>
      </c>
      <c r="DG223" s="33">
        <f>all!DG203</f>
        <v>4.8746640175023302E-2</v>
      </c>
      <c r="DH223" s="33">
        <f>all!DH203</f>
        <v>4.7880444581769868E-3</v>
      </c>
      <c r="DI223" s="33">
        <f>all!DI203</f>
        <v>4.7461440257210745E-3</v>
      </c>
      <c r="DJ223" s="33">
        <f>all!DJ203</f>
        <v>1.5818872497185412E-2</v>
      </c>
      <c r="DK223" s="33">
        <f>all!DK203</f>
        <v>4.8556645212906951E-2</v>
      </c>
      <c r="DL223" s="33">
        <f>all!DL203</f>
        <v>26.297580014761454</v>
      </c>
      <c r="DM223" s="33">
        <f>all!DM203</f>
        <v>6.9349603669036407E-3</v>
      </c>
      <c r="DN223" s="33">
        <f>all!DN203</f>
        <v>2.0223863535600288E-2</v>
      </c>
      <c r="DO223" s="33">
        <f>all!DO203</f>
        <v>7.3815650284092971E-4</v>
      </c>
      <c r="DP223" s="33">
        <f>all!DP203</f>
        <v>9.0792856946059566E-4</v>
      </c>
      <c r="DQ223" s="33">
        <f>all!DQ203</f>
        <v>9.2928064817634253E-5</v>
      </c>
      <c r="DR223" s="33">
        <f>all!DR203</f>
        <v>2.1788184128265419E-5</v>
      </c>
      <c r="DS223" s="33">
        <f>all!DS203</f>
        <v>3.4194523796384699E-2</v>
      </c>
      <c r="DT223" s="33">
        <f>all!DT203</f>
        <v>7.1885687106004886E-5</v>
      </c>
      <c r="DU223" s="33"/>
      <c r="DV223" s="33">
        <f>all!DV203</f>
        <v>0.44781727168715185</v>
      </c>
      <c r="DW223" s="33">
        <f>all!DW203</f>
        <v>1.0752807902113719</v>
      </c>
      <c r="DX223" s="33">
        <f>all!DX203</f>
        <v>1.4889372029115865E-3</v>
      </c>
      <c r="DY223" s="33">
        <f>all!DY203</f>
        <v>1.7009422469026152E-4</v>
      </c>
      <c r="DZ223" s="33">
        <f>all!DZ203</f>
        <v>0.4796585121496364</v>
      </c>
      <c r="EA223" s="33">
        <f>all!EA203</f>
        <v>97.745837987641778</v>
      </c>
      <c r="EB223" s="33">
        <f>all!EB203</f>
        <v>4.4246972336539218E-4</v>
      </c>
      <c r="EC223" s="33">
        <f>all!EC203</f>
        <v>4.3460732868237268E-5</v>
      </c>
      <c r="ED223" s="33">
        <f>all!ED203</f>
        <v>4.3080405676638184E-5</v>
      </c>
      <c r="EE223" s="33">
        <f>all!EE203</f>
        <v>1.4358676029057617E-4</v>
      </c>
      <c r="EF223" s="33">
        <f>all!EF203</f>
        <v>4.4074515285085825E-4</v>
      </c>
      <c r="EG223" s="33">
        <f>all!EG203</f>
        <v>0.23870122971619154</v>
      </c>
      <c r="EH223" s="33">
        <f>all!EH203</f>
        <v>6.2948133124178857E-5</v>
      </c>
      <c r="EI223" s="33">
        <f>all!EI203</f>
        <v>1.835705450026377E-4</v>
      </c>
      <c r="EJ223" s="33">
        <f>all!EJ203</f>
        <v>6.7001931300229437E-6</v>
      </c>
      <c r="EK223" s="33">
        <f>all!EK203</f>
        <v>8.2412018863733715E-6</v>
      </c>
      <c r="EL223" s="33">
        <f>all!EL203</f>
        <v>8.4350131588777148E-7</v>
      </c>
      <c r="EM223" s="33">
        <f>all!EM203</f>
        <v>1.9776976975753633E-7</v>
      </c>
      <c r="EN223" s="33">
        <f>all!EN203</f>
        <v>3.1038121664331557E-4</v>
      </c>
      <c r="EO223" s="33">
        <f>all!EO203</f>
        <v>6.52501176973884E-7</v>
      </c>
      <c r="EP223" s="33"/>
      <c r="EQ223" s="33">
        <f>all!EQ203</f>
        <v>2.1505615804227438</v>
      </c>
    </row>
    <row r="224" spans="1:147" s="3" customFormat="1">
      <c r="A224" s="33" t="str">
        <f>all!A204</f>
        <v>LM-33a-262</v>
      </c>
      <c r="B224" s="33" t="str">
        <f>all!B204</f>
        <v>Fakos</v>
      </c>
      <c r="C224" s="33" t="str">
        <f>all!C204</f>
        <v>epithermal</v>
      </c>
      <c r="D224" s="33" t="str">
        <f>all!D204</f>
        <v>epithermal IS</v>
      </c>
      <c r="E224" s="33" t="str">
        <f>all!E204</f>
        <v>spahlerite</v>
      </c>
      <c r="F224" s="33">
        <f>all!F204</f>
        <v>0</v>
      </c>
      <c r="G224" s="33">
        <f>all!G204</f>
        <v>4721.4958396326001</v>
      </c>
      <c r="H224" s="33">
        <f>all!H204</f>
        <v>4258.5084493374798</v>
      </c>
      <c r="I224" s="33">
        <f>all!I204</f>
        <v>10.847718773598601</v>
      </c>
      <c r="J224" s="33">
        <f>all!J204</f>
        <v>1.30952839516151</v>
      </c>
      <c r="K224" s="33">
        <f>all!K204</f>
        <v>1023.2459551442</v>
      </c>
      <c r="L224" s="33">
        <f>all!L204</f>
        <v>712354.91359444603</v>
      </c>
      <c r="M224" s="33">
        <f>all!M204</f>
        <v>4.9442054684916004</v>
      </c>
      <c r="N224" s="33">
        <f>all!N204</f>
        <v>0.26446498878853097</v>
      </c>
      <c r="O224" s="33">
        <f>all!O204</f>
        <v>0.303728555121484</v>
      </c>
      <c r="P224" s="33">
        <f>all!P204</f>
        <v>3.4664967847688999</v>
      </c>
      <c r="Q224" s="33">
        <f>all!Q204</f>
        <v>4.1134719540520104</v>
      </c>
      <c r="R224" s="33">
        <f>all!R204</f>
        <v>3155.4780344497899</v>
      </c>
      <c r="S224" s="33">
        <f>all!S204</f>
        <v>3.1198739675920142</v>
      </c>
      <c r="T224" s="33">
        <f>all!T204</f>
        <v>3.1038213530782599</v>
      </c>
      <c r="U224" s="33">
        <f>all!U204</f>
        <v>0.23956370837080901</v>
      </c>
      <c r="V224" s="33">
        <f>all!V204</f>
        <v>0.46257507779211099</v>
      </c>
      <c r="W224" s="33">
        <f>all!W204</f>
        <v>1.9424869143235001E-2</v>
      </c>
      <c r="X224" s="33">
        <f>all!X204</f>
        <v>4.1280326575945797E-3</v>
      </c>
      <c r="Y224" s="33">
        <f>all!Y204</f>
        <v>8.6146491406038503</v>
      </c>
      <c r="Z224" s="33">
        <f>all!Z204</f>
        <v>1.4650209379691199E-2</v>
      </c>
      <c r="AA224" s="33">
        <f>all!AA204</f>
        <v>8.2836835105516773</v>
      </c>
      <c r="AB224" s="33">
        <f>all!AB204</f>
        <v>0.40239558549518745</v>
      </c>
      <c r="AC224" s="33">
        <f>all!AC204</f>
        <v>1.7006159090844043E-3</v>
      </c>
      <c r="AD224" s="33">
        <f>all!AD204</f>
        <v>35.715175905208447</v>
      </c>
      <c r="AE224" s="33">
        <f>all!AE204</f>
        <v>4.7918755485208561E-4</v>
      </c>
      <c r="AF224" s="33">
        <f>all!AF204</f>
        <v>2.7808875841694072E-2</v>
      </c>
      <c r="AG224" s="33">
        <f>all!AG204</f>
        <v>0.37920156669837923</v>
      </c>
      <c r="AH224" s="33">
        <f>all!AH204</f>
        <v>0.47749732890034724</v>
      </c>
      <c r="AI224" s="33">
        <f>all!AI204</f>
        <v>1.3505336638471102E-3</v>
      </c>
      <c r="AJ224" s="33">
        <f>all!AJ204</f>
        <v>0.31955997911798106</v>
      </c>
      <c r="AK224" s="33">
        <f>all!AK204</f>
        <v>3.805438492415078E-4</v>
      </c>
      <c r="AL224" s="33">
        <f>all!AL204</f>
        <v>2.2084247699513011E-2</v>
      </c>
      <c r="AM224" s="33">
        <f>all!AM204</f>
        <v>0.37920156669837923</v>
      </c>
      <c r="AN224" s="33"/>
      <c r="AO224" s="33"/>
      <c r="AP224" s="33">
        <f>all!AP204</f>
        <v>0.145126407157709</v>
      </c>
      <c r="AQ224" s="33">
        <f>all!AQ204</f>
        <v>5.7104910472409598</v>
      </c>
      <c r="AR224" s="33">
        <f>all!AR204</f>
        <v>2.5245293200853201E-2</v>
      </c>
      <c r="AS224" s="33">
        <f>all!AS204</f>
        <v>0.111168221694912</v>
      </c>
      <c r="AT224" s="33">
        <f>all!AT204</f>
        <v>0.14408834970592099</v>
      </c>
      <c r="AU224" s="33">
        <f>all!AU204</f>
        <v>3.5600418595446301</v>
      </c>
      <c r="AV224" s="33">
        <f>all!AV204</f>
        <v>2.14351299970078E-2</v>
      </c>
      <c r="AW224" s="33">
        <f>all!AW204</f>
        <v>0.26446498878853097</v>
      </c>
      <c r="AX224" s="33">
        <f>all!AX204</f>
        <v>0.25444060582558298</v>
      </c>
      <c r="AY224" s="33">
        <f>all!AY204</f>
        <v>0.59091832865996197</v>
      </c>
      <c r="AZ224" s="33">
        <f>all!AZ204</f>
        <v>1.6692006557045499E-2</v>
      </c>
      <c r="BA224" s="33">
        <f>all!BA204</f>
        <v>0.192593305747781</v>
      </c>
      <c r="BB224" s="33">
        <f>all!BB204</f>
        <v>9.0971622390087301E-3</v>
      </c>
      <c r="BC224" s="33">
        <f>all!BC204</f>
        <v>0.115409231252614</v>
      </c>
      <c r="BD224" s="33">
        <f>all!BD204</f>
        <v>2.8071694559372799E-2</v>
      </c>
      <c r="BE224" s="33">
        <f>all!BE204</f>
        <v>0.18727854790824899</v>
      </c>
      <c r="BF224" s="33">
        <f>all!BF204</f>
        <v>1.9424869143235001E-2</v>
      </c>
      <c r="BG224" s="33">
        <f>all!BG204</f>
        <v>4.1280326575945797E-3</v>
      </c>
      <c r="BH224" s="33">
        <f>all!BH204</f>
        <v>2.0946649932099201E-2</v>
      </c>
      <c r="BI224" s="33">
        <f>all!BI204</f>
        <v>7.1477821729127901E-3</v>
      </c>
      <c r="BJ224" s="33"/>
      <c r="BK224" s="33">
        <f>all!BK204</f>
        <v>365.29587821079201</v>
      </c>
      <c r="BL224" s="33">
        <f>all!BL204</f>
        <v>151.33853927296499</v>
      </c>
      <c r="BM224" s="33">
        <f>all!BM204</f>
        <v>0.52521522117183495</v>
      </c>
      <c r="BN224" s="33">
        <f>all!BN204</f>
        <v>0.17752715478894401</v>
      </c>
      <c r="BO224" s="33">
        <f>all!BO204</f>
        <v>555.88066736964902</v>
      </c>
      <c r="BP224" s="33">
        <f>all!BP204</f>
        <v>12053.795919656901</v>
      </c>
      <c r="BQ224" s="33">
        <f>all!BQ204</f>
        <v>0.63920913531305901</v>
      </c>
      <c r="BR224" s="33">
        <f>all!BR204</f>
        <v>0.104805508224042</v>
      </c>
      <c r="BS224" s="33">
        <f>all!BS204</f>
        <v>0.19801440078107199</v>
      </c>
      <c r="BT224" s="33">
        <f>all!BT204</f>
        <v>0.99460445852601898</v>
      </c>
      <c r="BU224" s="33">
        <f>all!BU204</f>
        <v>0.96700479037244602</v>
      </c>
      <c r="BV224" s="33">
        <f>all!BV204</f>
        <v>51.836465610800403</v>
      </c>
      <c r="BW224" s="33">
        <f>all!BW204</f>
        <v>0.23855680290470899</v>
      </c>
      <c r="BX224" s="33">
        <f>all!BX204</f>
        <v>0.448888765283802</v>
      </c>
      <c r="BY224" s="33">
        <f>all!BY204</f>
        <v>0.154787629374218</v>
      </c>
      <c r="BZ224" s="33">
        <f>all!BZ204</f>
        <v>0.58770176945567598</v>
      </c>
      <c r="CA224" s="33">
        <f>all!CA204</f>
        <v>2.8447566851286101E-2</v>
      </c>
      <c r="CB224" s="33">
        <f>all!CB204</f>
        <v>5.9170740599682296E-3</v>
      </c>
      <c r="CC224" s="33">
        <f>all!CC204</f>
        <v>6.6590622915758697</v>
      </c>
      <c r="CD224" s="33">
        <f>all!CD204</f>
        <v>1.1794984587532999E-2</v>
      </c>
      <c r="CE224" s="33"/>
      <c r="CF224" s="33">
        <f>all!CF204</f>
        <v>4721.4958396326001</v>
      </c>
      <c r="CG224" s="33">
        <f>all!CG204</f>
        <v>4258.5084493374798</v>
      </c>
      <c r="CH224" s="33">
        <f>all!CH204</f>
        <v>10.847718773598601</v>
      </c>
      <c r="CI224" s="33">
        <f>all!CI204</f>
        <v>1.30952839516151</v>
      </c>
      <c r="CJ224" s="33">
        <f>all!CJ204</f>
        <v>1023.2459551442</v>
      </c>
      <c r="CK224" s="33">
        <f>all!CK204</f>
        <v>712354.91359444603</v>
      </c>
      <c r="CL224" s="33">
        <f>all!CL204</f>
        <v>4.9442054684916004</v>
      </c>
      <c r="CM224" s="33">
        <f>all!CM204</f>
        <v>0.26446498878853097</v>
      </c>
      <c r="CN224" s="33">
        <f>all!CN204</f>
        <v>0.303728555121484</v>
      </c>
      <c r="CO224" s="33">
        <f>all!CO204</f>
        <v>3.4664967847688999</v>
      </c>
      <c r="CP224" s="33">
        <f>all!CP204</f>
        <v>4.1134719540520104</v>
      </c>
      <c r="CQ224" s="33">
        <f>all!CQ204</f>
        <v>3155.4780344497899</v>
      </c>
      <c r="CR224" s="33">
        <f>all!CR204</f>
        <v>3.1198739675920142</v>
      </c>
      <c r="CS224" s="33">
        <f>all!CS204</f>
        <v>3.1038213530782599</v>
      </c>
      <c r="CT224" s="33">
        <f>all!CT204</f>
        <v>0.23956370837080901</v>
      </c>
      <c r="CU224" s="33">
        <f>all!CU204</f>
        <v>0.46257507779211099</v>
      </c>
      <c r="CV224" s="33">
        <f>all!CV204</f>
        <v>1.9424869143235001E-2</v>
      </c>
      <c r="CW224" s="33">
        <f>all!CW204</f>
        <v>4.1280326575945797E-3</v>
      </c>
      <c r="CX224" s="33">
        <f>all!CX204</f>
        <v>8.6146491406038503</v>
      </c>
      <c r="CY224" s="33">
        <f>all!CY204</f>
        <v>1.4650209379691199E-2</v>
      </c>
      <c r="CZ224" s="33"/>
      <c r="DA224" s="33">
        <f>all!DA204</f>
        <v>85.942182614322547</v>
      </c>
      <c r="DB224" s="33">
        <f>all!DB204</f>
        <v>76.255859062359747</v>
      </c>
      <c r="DC224" s="33">
        <f>all!DC204</f>
        <v>0.18406804269238053</v>
      </c>
      <c r="DD224" s="33">
        <f>all!DD204</f>
        <v>2.2311339863792353E-2</v>
      </c>
      <c r="DE224" s="33">
        <f>all!DE204</f>
        <v>16.102444766691846</v>
      </c>
      <c r="DF224" s="33">
        <f>all!DF204</f>
        <v>10893.942706750971</v>
      </c>
      <c r="DG224" s="33">
        <f>all!DG204</f>
        <v>7.0912116066313854E-2</v>
      </c>
      <c r="DH224" s="33">
        <f>all!DH204</f>
        <v>3.6422667509782534E-3</v>
      </c>
      <c r="DI224" s="33">
        <f>all!DI204</f>
        <v>4.0539517992339196E-3</v>
      </c>
      <c r="DJ224" s="33">
        <f>all!DJ204</f>
        <v>4.3901934964145135E-2</v>
      </c>
      <c r="DK224" s="33">
        <f>all!DK204</f>
        <v>3.8134241176287456E-2</v>
      </c>
      <c r="DL224" s="33">
        <f>all!DL204</f>
        <v>28.070900841107985</v>
      </c>
      <c r="DM224" s="33">
        <f>all!DM204</f>
        <v>2.717234203340952E-2</v>
      </c>
      <c r="DN224" s="33">
        <f>all!DN204</f>
        <v>2.6146250131229551E-2</v>
      </c>
      <c r="DO224" s="33">
        <f>all!DO204</f>
        <v>1.9675074603384443E-3</v>
      </c>
      <c r="DP224" s="33">
        <f>all!DP204</f>
        <v>3.6251965344209327E-3</v>
      </c>
      <c r="DQ224" s="33">
        <f>all!DQ204</f>
        <v>9.8620142065924387E-5</v>
      </c>
      <c r="DR224" s="33">
        <f>all!DR204</f>
        <v>2.0197504676725445E-5</v>
      </c>
      <c r="DS224" s="33">
        <f>all!DS204</f>
        <v>4.157649199133133E-2</v>
      </c>
      <c r="DT224" s="33">
        <f>all!DT204</f>
        <v>7.0103276583625702E-5</v>
      </c>
      <c r="DU224" s="33"/>
      <c r="DV224" s="33">
        <f>all!DV204</f>
        <v>0.77412747102831425</v>
      </c>
      <c r="DW224" s="33">
        <f>all!DW204</f>
        <v>0.68687754408041146</v>
      </c>
      <c r="DX224" s="33">
        <f>all!DX204</f>
        <v>1.6579998791284773E-3</v>
      </c>
      <c r="DY224" s="33">
        <f>all!DY204</f>
        <v>2.0097024044083773E-4</v>
      </c>
      <c r="DZ224" s="33">
        <f>all!DZ204</f>
        <v>0.14504338225330202</v>
      </c>
      <c r="EA224" s="33">
        <f>all!EA204</f>
        <v>98.127602308520395</v>
      </c>
      <c r="EB224" s="33">
        <f>all!EB204</f>
        <v>6.3874357627186215E-4</v>
      </c>
      <c r="EC224" s="33">
        <f>all!EC204</f>
        <v>3.280785596752366E-5</v>
      </c>
      <c r="ED224" s="33">
        <f>all!ED204</f>
        <v>3.6516124661332893E-5</v>
      </c>
      <c r="EE224" s="33">
        <f>all!EE204</f>
        <v>3.954483450758833E-4</v>
      </c>
      <c r="EF224" s="33">
        <f>all!EF204</f>
        <v>3.4349562442301165E-4</v>
      </c>
      <c r="EG224" s="33">
        <f>all!EG204</f>
        <v>0.25284970449414734</v>
      </c>
      <c r="EH224" s="33">
        <f>all!EH204</f>
        <v>2.4475590193742816E-4</v>
      </c>
      <c r="EI224" s="33">
        <f>all!EI204</f>
        <v>2.3551334019284391E-4</v>
      </c>
      <c r="EJ224" s="33">
        <f>all!EJ204</f>
        <v>1.7722398107298139E-5</v>
      </c>
      <c r="EK224" s="33">
        <f>all!EK204</f>
        <v>3.2654095344143567E-5</v>
      </c>
      <c r="EL224" s="33">
        <f>all!EL204</f>
        <v>8.8832467186170859E-7</v>
      </c>
      <c r="EM224" s="33">
        <f>all!EM204</f>
        <v>1.8192978978253596E-7</v>
      </c>
      <c r="EN224" s="33">
        <f>all!EN204</f>
        <v>3.7450182925787668E-4</v>
      </c>
      <c r="EO224" s="33">
        <f>all!EO204</f>
        <v>6.3145792393962916E-7</v>
      </c>
      <c r="EP224" s="33"/>
      <c r="EQ224" s="33">
        <f>all!EQ204</f>
        <v>1.3737550881608229</v>
      </c>
    </row>
    <row r="225" spans="1:147" s="3" customFormat="1">
      <c r="A225" s="33" t="str">
        <f>all!A205</f>
        <v>LM-33a-263</v>
      </c>
      <c r="B225" s="33" t="str">
        <f>all!B205</f>
        <v>Fakos</v>
      </c>
      <c r="C225" s="33" t="str">
        <f>all!C205</f>
        <v>epithermal</v>
      </c>
      <c r="D225" s="33" t="str">
        <f>all!D205</f>
        <v>epithermal IS</v>
      </c>
      <c r="E225" s="33" t="str">
        <f>all!E205</f>
        <v>spahlerite</v>
      </c>
      <c r="F225" s="33">
        <f>all!F205</f>
        <v>0</v>
      </c>
      <c r="G225" s="33">
        <f>all!G205</f>
        <v>4159.7451263885296</v>
      </c>
      <c r="H225" s="33">
        <f>all!H205</f>
        <v>2768.1690627228099</v>
      </c>
      <c r="I225" s="33">
        <f>all!I205</f>
        <v>1.5106101134554999</v>
      </c>
      <c r="J225" s="33">
        <f>all!J205</f>
        <v>1.14850219420505</v>
      </c>
      <c r="K225" s="33">
        <f>all!K205</f>
        <v>194.142565534043</v>
      </c>
      <c r="L225" s="33">
        <f>all!L205</f>
        <v>711201.62634379906</v>
      </c>
      <c r="M225" s="33">
        <f>all!M205</f>
        <v>13.4702246703573</v>
      </c>
      <c r="N225" s="33">
        <f>all!N205</f>
        <v>0.371489575088915</v>
      </c>
      <c r="O225" s="33">
        <f>all!O205</f>
        <v>0.35764008547746801</v>
      </c>
      <c r="P225" s="33">
        <f>all!P205</f>
        <v>1.1026617229503901</v>
      </c>
      <c r="Q225" s="33">
        <f>all!Q205</f>
        <v>2.6505565880964999</v>
      </c>
      <c r="R225" s="33">
        <f>all!R205</f>
        <v>2888.3946580219499</v>
      </c>
      <c r="S225" s="33">
        <f>all!S205</f>
        <v>7.4679546789831619</v>
      </c>
      <c r="T225" s="33">
        <f>all!T205</f>
        <v>5.3580566112816896</v>
      </c>
      <c r="U225" s="33">
        <f>all!U205</f>
        <v>0.32127774605510101</v>
      </c>
      <c r="V225" s="33">
        <f>all!V205</f>
        <v>7.1643185773377693E-2</v>
      </c>
      <c r="W225" s="33">
        <f>all!W205</f>
        <v>2.5701553450393801E-2</v>
      </c>
      <c r="X225" s="33">
        <f>all!X205</f>
        <v>1.34522720511589E-2</v>
      </c>
      <c r="Y225" s="33">
        <f>all!Y205</f>
        <v>1.5314433318318701</v>
      </c>
      <c r="Z225" s="33">
        <f>all!Z205</f>
        <v>9.1246107986648704E-3</v>
      </c>
      <c r="AA225" s="33">
        <f>all!AA205</f>
        <v>1.3152870939886079</v>
      </c>
      <c r="AB225" s="33">
        <f>all!AB205</f>
        <v>0.72001470771459541</v>
      </c>
      <c r="AC225" s="33">
        <f>all!AC205</f>
        <v>5.9581772364702933E-3</v>
      </c>
      <c r="AD225" s="33">
        <f>all!AD205</f>
        <v>4.223827738545463</v>
      </c>
      <c r="AE225" s="33">
        <f>all!AE205</f>
        <v>8.7840482057326037E-3</v>
      </c>
      <c r="AF225" s="33">
        <f>all!AF205</f>
        <v>0.2097875509835532</v>
      </c>
      <c r="AG225" s="33">
        <f>all!AG205</f>
        <v>1.7546265343301508</v>
      </c>
      <c r="AH225" s="33">
        <f>all!AH205</f>
        <v>1.7307572098838142</v>
      </c>
      <c r="AI225" s="33">
        <f>all!AI205</f>
        <v>6.040348013950766E-3</v>
      </c>
      <c r="AJ225" s="33">
        <f>all!AJ205</f>
        <v>0.72994461848800052</v>
      </c>
      <c r="AK225" s="33">
        <f>all!AK205</f>
        <v>8.9051913073632302E-3</v>
      </c>
      <c r="AL225" s="33">
        <f>all!AL205</f>
        <v>0.21268078585822689</v>
      </c>
      <c r="AM225" s="33">
        <f>all!AM205</f>
        <v>1.7546265343301508</v>
      </c>
      <c r="AN225" s="33"/>
      <c r="AO225" s="33"/>
      <c r="AP225" s="33">
        <f>all!AP205</f>
        <v>0.16132302167907001</v>
      </c>
      <c r="AQ225" s="33">
        <f>all!AQ205</f>
        <v>4.78717045998249</v>
      </c>
      <c r="AR225" s="33">
        <f>all!AR205</f>
        <v>1.8688337200201199E-2</v>
      </c>
      <c r="AS225" s="33">
        <f>all!AS205</f>
        <v>0.13388384122821401</v>
      </c>
      <c r="AT225" s="33">
        <f>all!AT205</f>
        <v>0.105345333171699</v>
      </c>
      <c r="AU225" s="33">
        <f>all!AU205</f>
        <v>2.2307967109136602</v>
      </c>
      <c r="AV225" s="33">
        <f>all!AV205</f>
        <v>2.5964803169983799E-2</v>
      </c>
      <c r="AW225" s="33">
        <f>all!AW205</f>
        <v>0.371489575088915</v>
      </c>
      <c r="AX225" s="33">
        <f>all!AX205</f>
        <v>0.35764008547746801</v>
      </c>
      <c r="AY225" s="33">
        <f>all!AY205</f>
        <v>1.1026617229503901</v>
      </c>
      <c r="AZ225" s="33">
        <f>all!AZ205</f>
        <v>1.5278479986824E-2</v>
      </c>
      <c r="BA225" s="33">
        <f>all!BA205</f>
        <v>0.182311117737222</v>
      </c>
      <c r="BB225" s="33">
        <f>all!BB205</f>
        <v>0.73908979165070099</v>
      </c>
      <c r="BC225" s="33">
        <f>all!BC205</f>
        <v>1.6180002018386499</v>
      </c>
      <c r="BD225" s="33">
        <f>all!BD205</f>
        <v>0.29969607054193198</v>
      </c>
      <c r="BE225" s="33">
        <f>all!BE205</f>
        <v>7.1643185773377693E-2</v>
      </c>
      <c r="BF225" s="33">
        <f>all!BF205</f>
        <v>1.9348747397981501E-2</v>
      </c>
      <c r="BG225" s="33">
        <f>all!BG205</f>
        <v>8.9936603086011504E-3</v>
      </c>
      <c r="BH225" s="33">
        <f>all!BH205</f>
        <v>1.0756394765914401</v>
      </c>
      <c r="BI225" s="33">
        <f>all!BI205</f>
        <v>9.1246107986648704E-3</v>
      </c>
      <c r="BJ225" s="33"/>
      <c r="BK225" s="33">
        <f>all!BK205</f>
        <v>82.167683472375401</v>
      </c>
      <c r="BL225" s="33">
        <f>all!BL205</f>
        <v>121.06300970586901</v>
      </c>
      <c r="BM225" s="33">
        <f>all!BM205</f>
        <v>0.117630072100192</v>
      </c>
      <c r="BN225" s="33">
        <f>all!BN205</f>
        <v>0.13796962396020801</v>
      </c>
      <c r="BO225" s="33">
        <f>all!BO205</f>
        <v>160.110004785478</v>
      </c>
      <c r="BP225" s="33">
        <f>all!BP205</f>
        <v>26327.036417650401</v>
      </c>
      <c r="BQ225" s="33">
        <f>all!BQ205</f>
        <v>0.81592724937861405</v>
      </c>
      <c r="BR225" s="33">
        <f>all!BR205</f>
        <v>0.221903864614235</v>
      </c>
      <c r="BS225" s="33">
        <f>all!BS205</f>
        <v>0.21919577268516099</v>
      </c>
      <c r="BT225" s="33">
        <f>all!BT205</f>
        <v>1.0369802986673999</v>
      </c>
      <c r="BU225" s="33">
        <f>all!BU205</f>
        <v>0.71139560100457599</v>
      </c>
      <c r="BV225" s="33">
        <f>all!BV205</f>
        <v>156.563238414583</v>
      </c>
      <c r="BW225" s="33">
        <f>all!BW205</f>
        <v>0.28323446803058999</v>
      </c>
      <c r="BX225" s="33">
        <f>all!BX205</f>
        <v>0.51859163180368595</v>
      </c>
      <c r="BY225" s="33">
        <f>all!BY205</f>
        <v>0.177513773450277</v>
      </c>
      <c r="BZ225" s="33">
        <f>all!BZ205</f>
        <v>7.5369938960369698E-2</v>
      </c>
      <c r="CA225" s="33">
        <f>all!CA205</f>
        <v>2.3532269036828899E-2</v>
      </c>
      <c r="CB225" s="33">
        <f>all!CB205</f>
        <v>7.04604365200501E-3</v>
      </c>
      <c r="CC225" s="33">
        <f>all!CC205</f>
        <v>0.43554981030655598</v>
      </c>
      <c r="CD225" s="33">
        <f>all!CD205</f>
        <v>3.3701516429261399E-3</v>
      </c>
      <c r="CE225" s="33"/>
      <c r="CF225" s="33">
        <f>all!CF205</f>
        <v>4159.7451263885296</v>
      </c>
      <c r="CG225" s="33">
        <f>all!CG205</f>
        <v>2768.1690627228099</v>
      </c>
      <c r="CH225" s="33">
        <f>all!CH205</f>
        <v>1.5106101134554999</v>
      </c>
      <c r="CI225" s="33">
        <f>all!CI205</f>
        <v>1.14850219420505</v>
      </c>
      <c r="CJ225" s="33">
        <f>all!CJ205</f>
        <v>194.142565534043</v>
      </c>
      <c r="CK225" s="33">
        <f>all!CK205</f>
        <v>711201.62634379906</v>
      </c>
      <c r="CL225" s="33">
        <f>all!CL205</f>
        <v>13.4702246703573</v>
      </c>
      <c r="CM225" s="33">
        <f>all!CM205</f>
        <v>0.371489575088915</v>
      </c>
      <c r="CN225" s="33">
        <f>all!CN205</f>
        <v>0.35764008547746801</v>
      </c>
      <c r="CO225" s="33">
        <f>all!CO205</f>
        <v>1.1026617229503901</v>
      </c>
      <c r="CP225" s="33">
        <f>all!CP205</f>
        <v>2.6505565880964999</v>
      </c>
      <c r="CQ225" s="33">
        <f>all!CQ205</f>
        <v>2888.3946580219499</v>
      </c>
      <c r="CR225" s="33">
        <f>all!CR205</f>
        <v>7.4679546789831619</v>
      </c>
      <c r="CS225" s="33">
        <f>all!CS205</f>
        <v>5.3580566112816896</v>
      </c>
      <c r="CT225" s="33">
        <f>all!CT205</f>
        <v>0.32127774605510101</v>
      </c>
      <c r="CU225" s="33">
        <f>all!CU205</f>
        <v>7.1643185773377693E-2</v>
      </c>
      <c r="CV225" s="33">
        <f>all!CV205</f>
        <v>2.5701553450393801E-2</v>
      </c>
      <c r="CW225" s="33">
        <f>all!CW205</f>
        <v>1.34522720511589E-2</v>
      </c>
      <c r="CX225" s="33">
        <f>all!CX205</f>
        <v>1.5314433318318701</v>
      </c>
      <c r="CY225" s="33">
        <f>all!CY205</f>
        <v>9.1246107986648704E-3</v>
      </c>
      <c r="CZ225" s="33"/>
      <c r="DA225" s="33">
        <f>all!DA205</f>
        <v>75.717015840670456</v>
      </c>
      <c r="DB225" s="33">
        <f>all!DB205</f>
        <v>49.568789734493869</v>
      </c>
      <c r="DC225" s="33">
        <f>all!DC205</f>
        <v>2.563258254185247E-2</v>
      </c>
      <c r="DD225" s="33">
        <f>all!DD205</f>
        <v>1.9567825244491716E-2</v>
      </c>
      <c r="DE225" s="33">
        <f>all!DE205</f>
        <v>3.0551500571875962</v>
      </c>
      <c r="DF225" s="33">
        <f>all!DF205</f>
        <v>10876.305648322359</v>
      </c>
      <c r="DG225" s="33">
        <f>all!DG205</f>
        <v>0.19319628630950045</v>
      </c>
      <c r="DH225" s="33">
        <f>all!DH205</f>
        <v>5.1162315808967775E-3</v>
      </c>
      <c r="DI225" s="33">
        <f>all!DI205</f>
        <v>4.7735243972027832E-3</v>
      </c>
      <c r="DJ225" s="33">
        <f>all!DJ205</f>
        <v>1.3964814120445672E-2</v>
      </c>
      <c r="DK225" s="33">
        <f>all!DK205</f>
        <v>2.4572177788231377E-2</v>
      </c>
      <c r="DL225" s="33">
        <f>all!DL205</f>
        <v>25.69494674028298</v>
      </c>
      <c r="DM225" s="33">
        <f>all!DM205</f>
        <v>6.5041671854440611E-2</v>
      </c>
      <c r="DN225" s="33">
        <f>all!DN205</f>
        <v>4.5135680324165532E-2</v>
      </c>
      <c r="DO225" s="33">
        <f>all!DO205</f>
        <v>2.638614865761342E-3</v>
      </c>
      <c r="DP225" s="33">
        <f>all!DP205</f>
        <v>5.6146697314559324E-4</v>
      </c>
      <c r="DQ225" s="33">
        <f>all!DQ205</f>
        <v>1.3048689460415386E-4</v>
      </c>
      <c r="DR225" s="33">
        <f>all!DR205</f>
        <v>6.5818841613570677E-5</v>
      </c>
      <c r="DS225" s="33">
        <f>all!DS205</f>
        <v>7.3911357713893344E-3</v>
      </c>
      <c r="DT225" s="33">
        <f>all!DT205</f>
        <v>4.3662523719522715E-5</v>
      </c>
      <c r="DU225" s="33"/>
      <c r="DV225" s="33">
        <f>all!DV205</f>
        <v>0.68635354606430576</v>
      </c>
      <c r="DW225" s="33">
        <f>all!DW205</f>
        <v>0.44932719852532116</v>
      </c>
      <c r="DX225" s="33">
        <f>all!DX205</f>
        <v>2.323521830206175E-4</v>
      </c>
      <c r="DY225" s="33">
        <f>all!DY205</f>
        <v>1.7737685639361307E-4</v>
      </c>
      <c r="DZ225" s="33">
        <f>all!DZ205</f>
        <v>2.7694079755094393E-2</v>
      </c>
      <c r="EA225" s="33">
        <f>all!EA205</f>
        <v>98.59066508265056</v>
      </c>
      <c r="EB225" s="33">
        <f>all!EB205</f>
        <v>1.7512702359270154E-3</v>
      </c>
      <c r="EC225" s="33">
        <f>all!EC205</f>
        <v>4.6377206616593965E-5</v>
      </c>
      <c r="ED225" s="33">
        <f>all!ED205</f>
        <v>4.3270661962416777E-5</v>
      </c>
      <c r="EE225" s="33">
        <f>all!EE205</f>
        <v>1.2658712952800258E-4</v>
      </c>
      <c r="EF225" s="33">
        <f>all!EF205</f>
        <v>2.2273991086711899E-4</v>
      </c>
      <c r="EG225" s="33">
        <f>all!EG205</f>
        <v>0.23291749701595918</v>
      </c>
      <c r="EH225" s="33">
        <f>all!EH205</f>
        <v>5.8958454217456879E-4</v>
      </c>
      <c r="EI225" s="33">
        <f>all!EI205</f>
        <v>4.0914230309478097E-4</v>
      </c>
      <c r="EJ225" s="33">
        <f>all!EJ205</f>
        <v>2.3918304884389288E-5</v>
      </c>
      <c r="EK225" s="33">
        <f>all!EK205</f>
        <v>5.0895408877098965E-6</v>
      </c>
      <c r="EL225" s="33">
        <f>all!EL205</f>
        <v>1.182827160211116E-6</v>
      </c>
      <c r="EM225" s="33">
        <f>all!EM205</f>
        <v>5.9662936841541413E-7</v>
      </c>
      <c r="EN225" s="33">
        <f>all!EN205</f>
        <v>6.6998576077148357E-5</v>
      </c>
      <c r="EO225" s="33">
        <f>all!EO205</f>
        <v>3.957885509919208E-7</v>
      </c>
      <c r="EP225" s="33"/>
      <c r="EQ225" s="33">
        <f>all!EQ205</f>
        <v>0.89865439705064232</v>
      </c>
    </row>
    <row r="226" spans="1:147" s="3" customFormat="1">
      <c r="A226" s="33" t="str">
        <f>all!A206</f>
        <v>LM-33a-275</v>
      </c>
      <c r="B226" s="33" t="str">
        <f>all!B206</f>
        <v>Fakos</v>
      </c>
      <c r="C226" s="33" t="str">
        <f>all!C206</f>
        <v>epithermal</v>
      </c>
      <c r="D226" s="33" t="str">
        <f>all!D206</f>
        <v>epithermal IS</v>
      </c>
      <c r="E226" s="33" t="str">
        <f>all!E206</f>
        <v>spahlerite</v>
      </c>
      <c r="F226" s="33">
        <f>all!F206</f>
        <v>0</v>
      </c>
      <c r="G226" s="33">
        <f>all!G206</f>
        <v>5731.93177778471</v>
      </c>
      <c r="H226" s="33">
        <f>all!H206</f>
        <v>2203.7427282378299</v>
      </c>
      <c r="I226" s="33">
        <f>all!I206</f>
        <v>5.37334332323704</v>
      </c>
      <c r="J226" s="33">
        <f>all!J206</f>
        <v>1.8698856159052899</v>
      </c>
      <c r="K226" s="33">
        <f>all!K206</f>
        <v>25.8733778714046</v>
      </c>
      <c r="L226" s="33">
        <f>all!L206</f>
        <v>720894.68231169996</v>
      </c>
      <c r="M226" s="33">
        <f>all!M206</f>
        <v>8.6834612001051692</v>
      </c>
      <c r="N226" s="33">
        <f>all!N206</f>
        <v>0.29293424802309598</v>
      </c>
      <c r="O226" s="33">
        <f>all!O206</f>
        <v>0.39688544798880898</v>
      </c>
      <c r="P226" s="33">
        <f>all!P206</f>
        <v>2.5179473723991901</v>
      </c>
      <c r="Q226" s="33">
        <f>all!Q206</f>
        <v>0.18373959875575099</v>
      </c>
      <c r="R226" s="33">
        <f>all!R206</f>
        <v>3207.13720949054</v>
      </c>
      <c r="S226" s="33">
        <f>all!S206</f>
        <v>1.3426035467129069</v>
      </c>
      <c r="T226" s="33">
        <f>all!T206</f>
        <v>0.614061917245036</v>
      </c>
      <c r="U226" s="33">
        <f>all!U206</f>
        <v>4.9391263847349202E-2</v>
      </c>
      <c r="V226" s="33">
        <f>all!V206</f>
        <v>9.8939894593535999E-2</v>
      </c>
      <c r="W226" s="33">
        <f>all!W206</f>
        <v>1.79609623593752E-2</v>
      </c>
      <c r="X226" s="33">
        <f>all!X206</f>
        <v>8.0006103663093093E-3</v>
      </c>
      <c r="Y226" s="33">
        <f>all!Y206</f>
        <v>2.22700107937264</v>
      </c>
      <c r="Z226" s="33">
        <f>all!Z206</f>
        <v>6.6050179427314098E-3</v>
      </c>
      <c r="AA226" s="33">
        <f>all!AA206</f>
        <v>2.8736214009730108</v>
      </c>
      <c r="AB226" s="33">
        <f>all!AB206</f>
        <v>1.1306448819093124</v>
      </c>
      <c r="AC226" s="33">
        <f>all!AC206</f>
        <v>2.9658799916666787E-3</v>
      </c>
      <c r="AD226" s="33">
        <f>all!AD206</f>
        <v>13.538776365992014</v>
      </c>
      <c r="AE226" s="33">
        <f>all!AE206</f>
        <v>3.5925489396543674E-3</v>
      </c>
      <c r="AF226" s="33">
        <f>all!AF206</f>
        <v>2.2178374453802701E-2</v>
      </c>
      <c r="AG226" s="33">
        <f>all!AG206</f>
        <v>3.4194650835201339E-2</v>
      </c>
      <c r="AH226" s="33">
        <f>all!AH206</f>
        <v>8.250539277130102E-2</v>
      </c>
      <c r="AI226" s="33">
        <f>all!AI206</f>
        <v>1.2292194161813538E-3</v>
      </c>
      <c r="AJ226" s="33">
        <f>all!AJ206</f>
        <v>0.46859975641428286</v>
      </c>
      <c r="AK226" s="33">
        <f>all!AK206</f>
        <v>1.4889445704521884E-3</v>
      </c>
      <c r="AL226" s="33">
        <f>all!AL206</f>
        <v>9.1919054629836378E-3</v>
      </c>
      <c r="AM226" s="33">
        <f>all!AM206</f>
        <v>3.4194650835201339E-2</v>
      </c>
      <c r="AN226" s="33"/>
      <c r="AO226" s="33"/>
      <c r="AP226" s="33">
        <f>all!AP206</f>
        <v>0.11950908268652</v>
      </c>
      <c r="AQ226" s="33">
        <f>all!AQ206</f>
        <v>5.7880828752477997</v>
      </c>
      <c r="AR226" s="33">
        <f>all!AR206</f>
        <v>2.6644757155124502E-2</v>
      </c>
      <c r="AS226" s="33">
        <f>all!AS206</f>
        <v>9.3522344370985402E-2</v>
      </c>
      <c r="AT226" s="33">
        <f>all!AT206</f>
        <v>9.5340072649829494E-2</v>
      </c>
      <c r="AU226" s="33">
        <f>all!AU206</f>
        <v>2.6835981977502898</v>
      </c>
      <c r="AV226" s="33">
        <f>all!AV206</f>
        <v>3.9724171642149801E-2</v>
      </c>
      <c r="AW226" s="33">
        <f>all!AW206</f>
        <v>0.29293424802309598</v>
      </c>
      <c r="AX226" s="33">
        <f>all!AX206</f>
        <v>0.39688544798880898</v>
      </c>
      <c r="AY226" s="33">
        <f>all!AY206</f>
        <v>1.2787576985064799</v>
      </c>
      <c r="AZ226" s="33">
        <f>all!AZ206</f>
        <v>2.90887881459767E-2</v>
      </c>
      <c r="BA226" s="33">
        <f>all!BA206</f>
        <v>0.14285109362894</v>
      </c>
      <c r="BB226" s="33">
        <f>all!BB206</f>
        <v>8.7633518602861795E-6</v>
      </c>
      <c r="BC226" s="33">
        <f>all!BC206</f>
        <v>0.13132665390477199</v>
      </c>
      <c r="BD226" s="33">
        <f>all!BD206</f>
        <v>4.9391263847349202E-2</v>
      </c>
      <c r="BE226" s="33">
        <f>all!BE206</f>
        <v>9.8939894593535999E-2</v>
      </c>
      <c r="BF226" s="33">
        <f>all!BF206</f>
        <v>1.79609623593752E-2</v>
      </c>
      <c r="BG226" s="33">
        <f>all!BG206</f>
        <v>8.0006103663093093E-3</v>
      </c>
      <c r="BH226" s="33">
        <f>all!BH206</f>
        <v>2.22700107937264</v>
      </c>
      <c r="BI226" s="33">
        <f>all!BI206</f>
        <v>6.6050179427314098E-3</v>
      </c>
      <c r="BJ226" s="33"/>
      <c r="BK226" s="33">
        <f>all!BK206</f>
        <v>239.23575438904601</v>
      </c>
      <c r="BL226" s="33">
        <f>all!BL206</f>
        <v>165.30031124473999</v>
      </c>
      <c r="BM226" s="33">
        <f>all!BM206</f>
        <v>0.73709734807157101</v>
      </c>
      <c r="BN226" s="33">
        <f>all!BN206</f>
        <v>0.33200012016126601</v>
      </c>
      <c r="BO226" s="33">
        <f>all!BO206</f>
        <v>0.73222843327022802</v>
      </c>
      <c r="BP226" s="33">
        <f>all!BP206</f>
        <v>7996.7707339526396</v>
      </c>
      <c r="BQ226" s="33">
        <f>all!BQ206</f>
        <v>0.57367354816286598</v>
      </c>
      <c r="BR226" s="33">
        <f>all!BR206</f>
        <v>0.19853560437966</v>
      </c>
      <c r="BS226" s="33">
        <f>all!BS206</f>
        <v>0.226009606200372</v>
      </c>
      <c r="BT226" s="33">
        <f>all!BT206</f>
        <v>0.71645856908333505</v>
      </c>
      <c r="BU226" s="33">
        <f>all!BU206</f>
        <v>0.110411690271848</v>
      </c>
      <c r="BV226" s="33">
        <f>all!BV206</f>
        <v>80.801635048797607</v>
      </c>
      <c r="BW226" s="33">
        <f>all!BW206</f>
        <v>0.19077300272391001</v>
      </c>
      <c r="BX226" s="33">
        <f>all!BX206</f>
        <v>0.22841863244411501</v>
      </c>
      <c r="BY226" s="33">
        <f>all!BY206</f>
        <v>2.55251461482973E-2</v>
      </c>
      <c r="BZ226" s="33">
        <f>all!BZ206</f>
        <v>2.3467947797709801E-3</v>
      </c>
      <c r="CA226" s="33">
        <f>all!CA206</f>
        <v>9.3065108708215195E-3</v>
      </c>
      <c r="CB226" s="33">
        <f>all!CB206</f>
        <v>3.7771456037773501E-3</v>
      </c>
      <c r="CC226" s="33">
        <f>all!CC206</f>
        <v>7.8740298507245898E-2</v>
      </c>
      <c r="CD226" s="33">
        <f>all!CD206</f>
        <v>5.4797758494841003E-3</v>
      </c>
      <c r="CE226" s="33"/>
      <c r="CF226" s="33">
        <f>all!CF206</f>
        <v>5731.93177778471</v>
      </c>
      <c r="CG226" s="33">
        <f>all!CG206</f>
        <v>2203.7427282378299</v>
      </c>
      <c r="CH226" s="33">
        <f>all!CH206</f>
        <v>5.37334332323704</v>
      </c>
      <c r="CI226" s="33">
        <f>all!CI206</f>
        <v>1.8698856159052899</v>
      </c>
      <c r="CJ226" s="33">
        <f>all!CJ206</f>
        <v>25.8733778714046</v>
      </c>
      <c r="CK226" s="33">
        <f>all!CK206</f>
        <v>720894.68231169996</v>
      </c>
      <c r="CL226" s="33">
        <f>all!CL206</f>
        <v>8.6834612001051692</v>
      </c>
      <c r="CM226" s="33">
        <f>all!CM206</f>
        <v>0.29293424802309598</v>
      </c>
      <c r="CN226" s="33">
        <f>all!CN206</f>
        <v>0.39688544798880898</v>
      </c>
      <c r="CO226" s="33">
        <f>all!CO206</f>
        <v>2.5179473723991901</v>
      </c>
      <c r="CP226" s="33">
        <f>all!CP206</f>
        <v>0.18373959875575099</v>
      </c>
      <c r="CQ226" s="33">
        <f>all!CQ206</f>
        <v>3207.13720949054</v>
      </c>
      <c r="CR226" s="33">
        <f>all!CR206</f>
        <v>1.3426035467129069</v>
      </c>
      <c r="CS226" s="33">
        <f>all!CS206</f>
        <v>0.614061917245036</v>
      </c>
      <c r="CT226" s="33">
        <f>all!CT206</f>
        <v>4.9391263847349202E-2</v>
      </c>
      <c r="CU226" s="33">
        <f>all!CU206</f>
        <v>9.8939894593535999E-2</v>
      </c>
      <c r="CV226" s="33">
        <f>all!CV206</f>
        <v>1.79609623593752E-2</v>
      </c>
      <c r="CW226" s="33">
        <f>all!CW206</f>
        <v>8.0006103663093093E-3</v>
      </c>
      <c r="CX226" s="33">
        <f>all!CX206</f>
        <v>2.22700107937264</v>
      </c>
      <c r="CY226" s="33">
        <f>all!CY206</f>
        <v>6.6050179427314098E-3</v>
      </c>
      <c r="CZ226" s="33"/>
      <c r="DA226" s="33">
        <f>all!DA206</f>
        <v>104.33446185511083</v>
      </c>
      <c r="DB226" s="33">
        <f>all!DB206</f>
        <v>39.461773269546597</v>
      </c>
      <c r="DC226" s="33">
        <f>all!DC206</f>
        <v>9.1176846382633903E-2</v>
      </c>
      <c r="DD226" s="33">
        <f>all!DD206</f>
        <v>3.1858532916908718E-2</v>
      </c>
      <c r="DE226" s="33">
        <f>all!DE206</f>
        <v>0.4071598192082051</v>
      </c>
      <c r="DF226" s="33">
        <f>all!DF206</f>
        <v>11024.540179105366</v>
      </c>
      <c r="DG226" s="33">
        <f>all!DG206</f>
        <v>0.12454227729881344</v>
      </c>
      <c r="DH226" s="33">
        <f>all!DH206</f>
        <v>4.0343513017917091E-3</v>
      </c>
      <c r="DI226" s="33">
        <f>all!DI206</f>
        <v>5.2973434628839876E-3</v>
      </c>
      <c r="DJ226" s="33">
        <f>all!DJ206</f>
        <v>3.1888897826737463E-2</v>
      </c>
      <c r="DK226" s="33">
        <f>all!DK206</f>
        <v>1.7033713249664962E-3</v>
      </c>
      <c r="DL226" s="33">
        <f>all!DL206</f>
        <v>28.53045706817429</v>
      </c>
      <c r="DM226" s="33">
        <f>all!DM206</f>
        <v>1.1693319398638775E-2</v>
      </c>
      <c r="DN226" s="33">
        <f>all!DN206</f>
        <v>5.1727901376887883E-3</v>
      </c>
      <c r="DO226" s="33">
        <f>all!DO206</f>
        <v>4.0564441398939884E-4</v>
      </c>
      <c r="DP226" s="33">
        <f>all!DP206</f>
        <v>7.753910234603135E-4</v>
      </c>
      <c r="DQ226" s="33">
        <f>all!DQ206</f>
        <v>9.118788118782199E-5</v>
      </c>
      <c r="DR226" s="33">
        <f>all!DR206</f>
        <v>3.9145127641589645E-5</v>
      </c>
      <c r="DS226" s="33">
        <f>all!DS206</f>
        <v>1.0748074707396912E-2</v>
      </c>
      <c r="DT226" s="33">
        <f>all!DT206</f>
        <v>3.1605923688776E-5</v>
      </c>
      <c r="DU226" s="33"/>
      <c r="DV226" s="33">
        <f>all!DV206</f>
        <v>0.93167211707658604</v>
      </c>
      <c r="DW226" s="33">
        <f>all!DW206</f>
        <v>0.35238053843312894</v>
      </c>
      <c r="DX226" s="33">
        <f>all!DX206</f>
        <v>8.1417897775368686E-4</v>
      </c>
      <c r="DY226" s="33">
        <f>all!DY206</f>
        <v>2.8448612550347369E-4</v>
      </c>
      <c r="DZ226" s="33">
        <f>all!DZ206</f>
        <v>3.6358020543300141E-3</v>
      </c>
      <c r="EA226" s="33">
        <f>all!EA206</f>
        <v>98.445484893827938</v>
      </c>
      <c r="EB226" s="33">
        <f>all!EB206</f>
        <v>1.1121212022702437E-3</v>
      </c>
      <c r="EC226" s="33">
        <f>all!EC206</f>
        <v>3.6025418174779629E-5</v>
      </c>
      <c r="ED226" s="33">
        <f>all!ED206</f>
        <v>4.7303519002194165E-5</v>
      </c>
      <c r="EE226" s="33">
        <f>all!EE206</f>
        <v>2.8475727407051445E-4</v>
      </c>
      <c r="EF226" s="33">
        <f>all!EF206</f>
        <v>1.5210540604531294E-5</v>
      </c>
      <c r="EG226" s="33">
        <f>all!EG206</f>
        <v>0.25476751272059694</v>
      </c>
      <c r="EH226" s="33">
        <f>all!EH206</f>
        <v>1.0441746136488878E-4</v>
      </c>
      <c r="EI226" s="33">
        <f>all!EI206</f>
        <v>4.6191299145875855E-5</v>
      </c>
      <c r="EJ226" s="33">
        <f>all!EJ206</f>
        <v>3.6222699886699175E-6</v>
      </c>
      <c r="EK226" s="33">
        <f>all!EK206</f>
        <v>6.923984497017499E-6</v>
      </c>
      <c r="EL226" s="33">
        <f>all!EL206</f>
        <v>8.142775149017042E-7</v>
      </c>
      <c r="EM226" s="33">
        <f>all!EM206</f>
        <v>3.4955299806615621E-7</v>
      </c>
      <c r="EN226" s="33">
        <f>all!EN206</f>
        <v>9.5976739986868172E-5</v>
      </c>
      <c r="EO226" s="33">
        <f>all!EO206</f>
        <v>2.8223040893405945E-7</v>
      </c>
      <c r="EP226" s="33"/>
      <c r="EQ226" s="33">
        <f>all!EQ206</f>
        <v>0.70476107686625789</v>
      </c>
    </row>
    <row r="227" spans="1:147" s="3" customFormat="1">
      <c r="A227" s="33" t="str">
        <f>all!A207</f>
        <v>LM-33a306</v>
      </c>
      <c r="B227" s="33" t="str">
        <f>all!B207</f>
        <v>Fakos</v>
      </c>
      <c r="C227" s="33" t="str">
        <f>all!C207</f>
        <v>epithermal</v>
      </c>
      <c r="D227" s="33" t="str">
        <f>all!D207</f>
        <v>epithermal IS</v>
      </c>
      <c r="E227" s="33" t="str">
        <f>all!E207</f>
        <v>spahlerite</v>
      </c>
      <c r="F227" s="33">
        <f>all!F207</f>
        <v>0</v>
      </c>
      <c r="G227" s="33">
        <f>all!G207</f>
        <v>5348.6923983112601</v>
      </c>
      <c r="H227" s="33">
        <f>all!H207</f>
        <v>1728.61608949274</v>
      </c>
      <c r="I227" s="33">
        <f>all!I207</f>
        <v>5.0901757638506799</v>
      </c>
      <c r="J227" s="33">
        <f>all!J207</f>
        <v>3.1383888053061502</v>
      </c>
      <c r="K227" s="33">
        <f>all!K207</f>
        <v>26.2738278210274</v>
      </c>
      <c r="L227" s="33">
        <f>all!L207</f>
        <v>682682.79158753296</v>
      </c>
      <c r="M227" s="33">
        <f>all!M207</f>
        <v>6.7008459581079203</v>
      </c>
      <c r="N227" s="33">
        <f>all!N207</f>
        <v>0.24460793109183099</v>
      </c>
      <c r="O227" s="33">
        <f>all!O207</f>
        <v>0.34795849197579398</v>
      </c>
      <c r="P227" s="33">
        <f>all!P207</f>
        <v>3.0521252298725301</v>
      </c>
      <c r="Q227" s="33">
        <f>all!Q207</f>
        <v>0.209982225626827</v>
      </c>
      <c r="R227" s="33">
        <f>all!R207</f>
        <v>3246.40416631882</v>
      </c>
      <c r="S227" s="33">
        <f>all!S207</f>
        <v>2.7428366020427766</v>
      </c>
      <c r="T227" s="33">
        <f>all!T207</f>
        <v>3.2961479902422099</v>
      </c>
      <c r="U227" s="33">
        <f>all!U207</f>
        <v>0.22695007219288399</v>
      </c>
      <c r="V227" s="33">
        <f>all!V207</f>
        <v>7.6829638522708202E-2</v>
      </c>
      <c r="W227" s="33">
        <f>all!W207</f>
        <v>1.6502720778655999E-2</v>
      </c>
      <c r="X227" s="33">
        <f>all!X207</f>
        <v>6.3081118258953104E-3</v>
      </c>
      <c r="Y227" s="33">
        <f>all!Y207</f>
        <v>1.41143962157537</v>
      </c>
      <c r="Z227" s="33">
        <f>all!Z207</f>
        <v>7.0160785740021204E-3</v>
      </c>
      <c r="AA227" s="33">
        <f>all!AA207</f>
        <v>1.6219073160229849</v>
      </c>
      <c r="AB227" s="33">
        <f>all!AB207</f>
        <v>2.1624199740587691</v>
      </c>
      <c r="AC227" s="33">
        <f>all!AC207</f>
        <v>4.9708669550959364E-3</v>
      </c>
      <c r="AD227" s="33">
        <f>all!AD207</f>
        <v>14.628686700380293</v>
      </c>
      <c r="AE227" s="33">
        <f>all!AE207</f>
        <v>4.4692750079203172E-3</v>
      </c>
      <c r="AF227" s="33">
        <f>all!AF207</f>
        <v>0.16079332670254431</v>
      </c>
      <c r="AG227" s="33">
        <f>all!AG207</f>
        <v>4.1252450871750841E-2</v>
      </c>
      <c r="AH227" s="33">
        <f>all!AH207</f>
        <v>0.14877166718081541</v>
      </c>
      <c r="AI227" s="33">
        <f>all!AI207</f>
        <v>1.3783568386437229E-3</v>
      </c>
      <c r="AJ227" s="33">
        <f>all!AJ207</f>
        <v>0.59961097051855439</v>
      </c>
      <c r="AK227" s="33">
        <f>all!AK207</f>
        <v>1.2392719070123564E-3</v>
      </c>
      <c r="AL227" s="33">
        <f>all!AL207</f>
        <v>4.4585900904372297E-2</v>
      </c>
      <c r="AM227" s="33">
        <f>all!AM207</f>
        <v>4.1252450871750841E-2</v>
      </c>
      <c r="AN227" s="33"/>
      <c r="AO227" s="33"/>
      <c r="AP227" s="33">
        <f>all!AP207</f>
        <v>0.12777730006598001</v>
      </c>
      <c r="AQ227" s="33">
        <f>all!AQ207</f>
        <v>5.2993033830951699</v>
      </c>
      <c r="AR227" s="33">
        <f>all!AR207</f>
        <v>2.2277243811309001E-2</v>
      </c>
      <c r="AS227" s="33">
        <f>all!AS207</f>
        <v>0.16333108843183</v>
      </c>
      <c r="AT227" s="33">
        <f>all!AT207</f>
        <v>0.14805120042119899</v>
      </c>
      <c r="AU227" s="33">
        <f>all!AU207</f>
        <v>2.5953214642957301</v>
      </c>
      <c r="AV227" s="33">
        <f>all!AV207</f>
        <v>3.8649008898088602E-2</v>
      </c>
      <c r="AW227" s="33">
        <f>all!AW207</f>
        <v>0.24460793109183099</v>
      </c>
      <c r="AX227" s="33">
        <f>all!AX207</f>
        <v>0.34795849197579398</v>
      </c>
      <c r="AY227" s="33">
        <f>all!AY207</f>
        <v>1.08922121576485</v>
      </c>
      <c r="AZ227" s="33">
        <f>all!AZ207</f>
        <v>7.0915257133505804E-3</v>
      </c>
      <c r="BA227" s="33">
        <f>all!BA207</f>
        <v>0.19676510425834401</v>
      </c>
      <c r="BB227" s="33">
        <f>all!BB207</f>
        <v>3.7832578761947497E-2</v>
      </c>
      <c r="BC227" s="33">
        <f>all!BC207</f>
        <v>3.2961479902422099</v>
      </c>
      <c r="BD227" s="33">
        <f>all!BD207</f>
        <v>2.1563927534810401E-2</v>
      </c>
      <c r="BE227" s="33">
        <f>all!BE207</f>
        <v>7.6829638522708202E-2</v>
      </c>
      <c r="BF227" s="33">
        <f>all!BF207</f>
        <v>1.6502720778655999E-2</v>
      </c>
      <c r="BG227" s="33">
        <f>all!BG207</f>
        <v>2.9505107158093302E-3</v>
      </c>
      <c r="BH227" s="33">
        <f>all!BH207</f>
        <v>1.41143962157537</v>
      </c>
      <c r="BI227" s="33">
        <f>all!BI207</f>
        <v>7.0160785740021204E-3</v>
      </c>
      <c r="BJ227" s="33"/>
      <c r="BK227" s="33">
        <f>all!BK207</f>
        <v>205.76642290857501</v>
      </c>
      <c r="BL227" s="33">
        <f>all!BL207</f>
        <v>70.072686134408698</v>
      </c>
      <c r="BM227" s="33">
        <f>all!BM207</f>
        <v>0.66214068441667295</v>
      </c>
      <c r="BN227" s="33">
        <f>all!BN207</f>
        <v>0.32703278549402898</v>
      </c>
      <c r="BO227" s="33">
        <f>all!BO207</f>
        <v>3.8047393846623598</v>
      </c>
      <c r="BP227" s="33">
        <f>all!BP207</f>
        <v>20019.715851306501</v>
      </c>
      <c r="BQ227" s="33">
        <f>all!BQ207</f>
        <v>1.45852372585734</v>
      </c>
      <c r="BR227" s="33">
        <f>all!BR207</f>
        <v>0.180724953155944</v>
      </c>
      <c r="BS227" s="33">
        <f>all!BS207</f>
        <v>0.30356514414570601</v>
      </c>
      <c r="BT227" s="33">
        <f>all!BT207</f>
        <v>1.29605405531991</v>
      </c>
      <c r="BU227" s="33">
        <f>all!BU207</f>
        <v>8.4216300301696606E-2</v>
      </c>
      <c r="BV227" s="33">
        <f>all!BV207</f>
        <v>43.487590107531901</v>
      </c>
      <c r="BW227" s="33">
        <f>all!BW207</f>
        <v>0.25917105305536198</v>
      </c>
      <c r="BX227" s="33">
        <f>all!BX207</f>
        <v>1.5193403235830001</v>
      </c>
      <c r="BY227" s="33">
        <f>all!BY207</f>
        <v>0.36863216619274902</v>
      </c>
      <c r="BZ227" s="33">
        <f>all!BZ207</f>
        <v>8.4686426712572704E-2</v>
      </c>
      <c r="CA227" s="33">
        <f>all!CA207</f>
        <v>9.2811749667156794E-3</v>
      </c>
      <c r="CB227" s="33">
        <f>all!CB207</f>
        <v>5.9617101255104599E-3</v>
      </c>
      <c r="CC227" s="33">
        <f>all!CC207</f>
        <v>0.90797893991992595</v>
      </c>
      <c r="CD227" s="33">
        <f>all!CD207</f>
        <v>7.18498941481268E-3</v>
      </c>
      <c r="CE227" s="33"/>
      <c r="CF227" s="33">
        <f>all!CF207</f>
        <v>5348.6923983112601</v>
      </c>
      <c r="CG227" s="33">
        <f>all!CG207</f>
        <v>1728.61608949274</v>
      </c>
      <c r="CH227" s="33">
        <f>all!CH207</f>
        <v>5.0901757638506799</v>
      </c>
      <c r="CI227" s="33">
        <f>all!CI207</f>
        <v>3.1383888053061502</v>
      </c>
      <c r="CJ227" s="33">
        <f>all!CJ207</f>
        <v>26.2738278210274</v>
      </c>
      <c r="CK227" s="33">
        <f>all!CK207</f>
        <v>682682.79158753296</v>
      </c>
      <c r="CL227" s="33">
        <f>all!CL207</f>
        <v>6.7008459581079203</v>
      </c>
      <c r="CM227" s="33">
        <f>all!CM207</f>
        <v>0.24460793109183099</v>
      </c>
      <c r="CN227" s="33">
        <f>all!CN207</f>
        <v>0.34795849197579398</v>
      </c>
      <c r="CO227" s="33">
        <f>all!CO207</f>
        <v>3.0521252298725301</v>
      </c>
      <c r="CP227" s="33">
        <f>all!CP207</f>
        <v>0.209982225626827</v>
      </c>
      <c r="CQ227" s="33">
        <f>all!CQ207</f>
        <v>3246.40416631882</v>
      </c>
      <c r="CR227" s="33">
        <f>all!CR207</f>
        <v>2.7428366020427766</v>
      </c>
      <c r="CS227" s="33">
        <f>all!CS207</f>
        <v>3.2961479902422099</v>
      </c>
      <c r="CT227" s="33">
        <f>all!CT207</f>
        <v>0.22695007219288399</v>
      </c>
      <c r="CU227" s="33">
        <f>all!CU207</f>
        <v>7.6829638522708202E-2</v>
      </c>
      <c r="CV227" s="33">
        <f>all!CV207</f>
        <v>1.6502720778655999E-2</v>
      </c>
      <c r="CW227" s="33">
        <f>all!CW207</f>
        <v>6.3081118258953104E-3</v>
      </c>
      <c r="CX227" s="33">
        <f>all!CX207</f>
        <v>1.41143962157537</v>
      </c>
      <c r="CY227" s="33">
        <f>all!CY207</f>
        <v>7.0160785740021204E-3</v>
      </c>
      <c r="CZ227" s="33"/>
      <c r="DA227" s="33">
        <f>all!DA207</f>
        <v>97.358615671103649</v>
      </c>
      <c r="DB227" s="33">
        <f>all!DB207</f>
        <v>30.953820207587789</v>
      </c>
      <c r="DC227" s="33">
        <f>all!DC207</f>
        <v>8.6371956110489159E-2</v>
      </c>
      <c r="DD227" s="33">
        <f>all!DD207</f>
        <v>5.3470898010784015E-2</v>
      </c>
      <c r="DE227" s="33">
        <f>all!DE207</f>
        <v>0.41346155259225442</v>
      </c>
      <c r="DF227" s="33">
        <f>all!DF207</f>
        <v>10440.171151361568</v>
      </c>
      <c r="DG227" s="33">
        <f>all!DG207</f>
        <v>9.6106678687203947E-2</v>
      </c>
      <c r="DH227" s="33">
        <f>all!DH207</f>
        <v>3.36879122836842E-3</v>
      </c>
      <c r="DI227" s="33">
        <f>all!DI207</f>
        <v>4.6443014027435876E-3</v>
      </c>
      <c r="DJ227" s="33">
        <f>all!DJ207</f>
        <v>3.8654068260796988E-2</v>
      </c>
      <c r="DK227" s="33">
        <f>all!DK207</f>
        <v>1.9466555076178798E-3</v>
      </c>
      <c r="DL227" s="33">
        <f>all!DL207</f>
        <v>28.879773032166067</v>
      </c>
      <c r="DM227" s="33">
        <f>all!DM207</f>
        <v>2.3888559302920942E-2</v>
      </c>
      <c r="DN227" s="33">
        <f>all!DN207</f>
        <v>2.7766388596093084E-2</v>
      </c>
      <c r="DO227" s="33">
        <f>all!DO207</f>
        <v>1.8639132078916228E-3</v>
      </c>
      <c r="DP227" s="33">
        <f>all!DP207</f>
        <v>6.0211315456667872E-4</v>
      </c>
      <c r="DQ227" s="33">
        <f>all!DQ207</f>
        <v>8.3784382569811967E-5</v>
      </c>
      <c r="DR227" s="33">
        <f>all!DR207</f>
        <v>3.0864125522463484E-5</v>
      </c>
      <c r="DS227" s="33">
        <f>all!DS207</f>
        <v>6.8119672855954149E-3</v>
      </c>
      <c r="DT227" s="33">
        <f>all!DT207</f>
        <v>3.3572905619188368E-5</v>
      </c>
      <c r="DU227" s="33"/>
      <c r="DV227" s="33">
        <f>all!DV207</f>
        <v>0.91855086345801784</v>
      </c>
      <c r="DW227" s="33">
        <f>all!DW207</f>
        <v>0.29204049464974996</v>
      </c>
      <c r="DX227" s="33">
        <f>all!DX207</f>
        <v>8.1489485359840966E-4</v>
      </c>
      <c r="DY227" s="33">
        <f>all!DY207</f>
        <v>5.0448272296315093E-4</v>
      </c>
      <c r="DZ227" s="33">
        <f>all!DZ207</f>
        <v>3.9008922171130406E-3</v>
      </c>
      <c r="EA227" s="33">
        <f>all!EA207</f>
        <v>98.500047064442271</v>
      </c>
      <c r="EB227" s="33">
        <f>all!EB207</f>
        <v>9.0673919389360131E-4</v>
      </c>
      <c r="EC227" s="33">
        <f>all!EC207</f>
        <v>3.1783587618800112E-5</v>
      </c>
      <c r="ED227" s="33">
        <f>all!ED207</f>
        <v>4.3817663534379694E-5</v>
      </c>
      <c r="EE227" s="33">
        <f>all!EE207</f>
        <v>3.6469014614038363E-4</v>
      </c>
      <c r="EF227" s="33">
        <f>all!EF207</f>
        <v>1.8366141353306281E-5</v>
      </c>
      <c r="EG227" s="33">
        <f>all!EG207</f>
        <v>0.27247244912338231</v>
      </c>
      <c r="EH227" s="33">
        <f>all!EH207</f>
        <v>2.2538176640260924E-4</v>
      </c>
      <c r="EI227" s="33">
        <f>all!EI207</f>
        <v>2.6196798346242385E-4</v>
      </c>
      <c r="EJ227" s="33">
        <f>all!EJ207</f>
        <v>1.7585491275918077E-5</v>
      </c>
      <c r="EK227" s="33">
        <f>all!EK207</f>
        <v>5.6807664551747233E-6</v>
      </c>
      <c r="EL227" s="33">
        <f>all!EL207</f>
        <v>7.9048183279212059E-7</v>
      </c>
      <c r="EM227" s="33">
        <f>all!EM207</f>
        <v>2.9119425079243327E-7</v>
      </c>
      <c r="EN227" s="33">
        <f>all!EN207</f>
        <v>6.4268974953067011E-5</v>
      </c>
      <c r="EO227" s="33">
        <f>all!EO207</f>
        <v>3.1675082100055945E-7</v>
      </c>
      <c r="EP227" s="33"/>
      <c r="EQ227" s="33">
        <f>all!EQ207</f>
        <v>0.58408098929949992</v>
      </c>
    </row>
    <row r="228" spans="1:147" s="9" customFormat="1">
      <c r="A228" s="33" t="str">
        <f>all!A208</f>
        <v>LM-33a-302</v>
      </c>
      <c r="B228" s="33" t="str">
        <f>all!B208</f>
        <v>Fakos</v>
      </c>
      <c r="C228" s="33" t="str">
        <f>all!C208</f>
        <v>epithermal</v>
      </c>
      <c r="D228" s="33" t="str">
        <f>all!D208</f>
        <v>epithermal IS</v>
      </c>
      <c r="E228" s="33" t="str">
        <f>all!E208</f>
        <v>spahlerite</v>
      </c>
      <c r="F228" s="33">
        <f>all!F208</f>
        <v>0</v>
      </c>
      <c r="G228" s="33">
        <f>all!G208</f>
        <v>2636.5972558941198</v>
      </c>
      <c r="H228" s="33">
        <f>all!H208</f>
        <v>4622.6471452572296</v>
      </c>
      <c r="I228" s="33">
        <f>all!I208</f>
        <v>7.9478753995445297</v>
      </c>
      <c r="J228" s="33">
        <f>all!J208</f>
        <v>0.447106750981144</v>
      </c>
      <c r="K228" s="33">
        <f>all!K208</f>
        <v>5822.9686878508901</v>
      </c>
      <c r="L228" s="33">
        <f>all!L208</f>
        <v>665332.99259307305</v>
      </c>
      <c r="M228" s="33">
        <f>all!M208</f>
        <v>4.8605879478882601</v>
      </c>
      <c r="N228" s="33">
        <f>all!N208</f>
        <v>0.51154264357335399</v>
      </c>
      <c r="O228" s="33">
        <f>all!O208</f>
        <v>0.63969176623800605</v>
      </c>
      <c r="P228" s="33">
        <f>all!P208</f>
        <v>2.3177847078301999</v>
      </c>
      <c r="Q228" s="33">
        <f>all!Q208</f>
        <v>9.6697105918666892</v>
      </c>
      <c r="R228" s="33">
        <f>all!R208</f>
        <v>3188.2395525166899</v>
      </c>
      <c r="S228" s="33">
        <f>all!S208</f>
        <v>3.6066336237230177</v>
      </c>
      <c r="T228" s="33">
        <f>all!T208</f>
        <v>4.5333947847712501</v>
      </c>
      <c r="U228" s="33">
        <f>all!U208</f>
        <v>0.92560694590653703</v>
      </c>
      <c r="V228" s="33">
        <f>all!V208</f>
        <v>0.37639526529294098</v>
      </c>
      <c r="W228" s="33">
        <f>all!W208</f>
        <v>4.0350698774132998E-2</v>
      </c>
      <c r="X228" s="33">
        <f>all!X208</f>
        <v>1.5642726666358599E-2</v>
      </c>
      <c r="Y228" s="33">
        <f>all!Y208</f>
        <v>18.1855244262192</v>
      </c>
      <c r="Z228" s="33">
        <f>all!Z208</f>
        <v>1.7006915771769101E-2</v>
      </c>
      <c r="AA228" s="33">
        <f>all!AA208</f>
        <v>17.776236619338629</v>
      </c>
      <c r="AB228" s="33">
        <f>all!AB208</f>
        <v>0.12745217863986952</v>
      </c>
      <c r="AC228" s="33">
        <f>all!AC208</f>
        <v>9.3518973515271161E-4</v>
      </c>
      <c r="AD228" s="33">
        <f>all!AD208</f>
        <v>12.424539159360407</v>
      </c>
      <c r="AE228" s="33">
        <f>all!AE208</f>
        <v>8.6017462569325243E-4</v>
      </c>
      <c r="AF228" s="33">
        <f>all!AF208</f>
        <v>5.0898006799959643E-2</v>
      </c>
      <c r="AG228" s="33">
        <f>all!AG208</f>
        <v>1.2166409393409505</v>
      </c>
      <c r="AH228" s="33">
        <f>all!AH208</f>
        <v>0.53172569375702283</v>
      </c>
      <c r="AI228" s="33">
        <f>all!AI208</f>
        <v>2.1398065416002518E-3</v>
      </c>
      <c r="AJ228" s="33">
        <f>all!AJ208</f>
        <v>0.29162318120425307</v>
      </c>
      <c r="AK228" s="33">
        <f>all!AK208</f>
        <v>1.9681645571916037E-3</v>
      </c>
      <c r="AL228" s="33">
        <f>all!AL208</f>
        <v>0.116459669959041</v>
      </c>
      <c r="AM228" s="33">
        <f>all!AM208</f>
        <v>1.2166409393409505</v>
      </c>
      <c r="AN228" s="33"/>
      <c r="AO228" s="33"/>
      <c r="AP228" s="33">
        <f>all!AP208</f>
        <v>0.38089171658822202</v>
      </c>
      <c r="AQ228" s="33">
        <f>all!AQ208</f>
        <v>6.1209520066439902</v>
      </c>
      <c r="AR228" s="33">
        <f>all!AR208</f>
        <v>2.8648611589964301E-2</v>
      </c>
      <c r="AS228" s="33">
        <f>all!AS208</f>
        <v>0.447106750981144</v>
      </c>
      <c r="AT228" s="33">
        <f>all!AT208</f>
        <v>0.226281560205085</v>
      </c>
      <c r="AU228" s="33">
        <f>all!AU208</f>
        <v>6.0218409646271898</v>
      </c>
      <c r="AV228" s="33">
        <f>all!AV208</f>
        <v>4.4344187312164003E-2</v>
      </c>
      <c r="AW228" s="33">
        <f>all!AW208</f>
        <v>0.51154264357335399</v>
      </c>
      <c r="AX228" s="33">
        <f>all!AX208</f>
        <v>0.63969176623800605</v>
      </c>
      <c r="AY228" s="33">
        <f>all!AY208</f>
        <v>2.3177847078301999</v>
      </c>
      <c r="AZ228" s="33">
        <f>all!AZ208</f>
        <v>4.1171125937764702E-2</v>
      </c>
      <c r="BA228" s="33">
        <f>all!BA208</f>
        <v>0.43021557254703102</v>
      </c>
      <c r="BB228" s="33">
        <f>all!BB208</f>
        <v>1.0537716492743101E-2</v>
      </c>
      <c r="BC228" s="33">
        <f>all!BC208</f>
        <v>0.177593669640431</v>
      </c>
      <c r="BD228" s="33">
        <f>all!BD208</f>
        <v>1.97936200686985E-4</v>
      </c>
      <c r="BE228" s="33">
        <f>all!BE208</f>
        <v>0.37639526529294098</v>
      </c>
      <c r="BF228" s="33">
        <f>all!BF208</f>
        <v>2.7482938263339099E-2</v>
      </c>
      <c r="BG228" s="33">
        <f>all!BG208</f>
        <v>1.5642726666358599E-2</v>
      </c>
      <c r="BH228" s="33">
        <f>all!BH208</f>
        <v>5.0776088864235201E-2</v>
      </c>
      <c r="BI228" s="33">
        <f>all!BI208</f>
        <v>1.7006915771769101E-2</v>
      </c>
      <c r="BJ228" s="33"/>
      <c r="BK228" s="33">
        <f>all!BK208</f>
        <v>538.59080169574202</v>
      </c>
      <c r="BL228" s="33">
        <f>all!BL208</f>
        <v>429.10298170036202</v>
      </c>
      <c r="BM228" s="33">
        <f>all!BM208</f>
        <v>1.0164496661309801</v>
      </c>
      <c r="BN228" s="33">
        <f>all!BN208</f>
        <v>0.36785455919416399</v>
      </c>
      <c r="BO228" s="33">
        <f>all!BO208</f>
        <v>398.33790136388501</v>
      </c>
      <c r="BP228" s="33">
        <f>all!BP208</f>
        <v>41076.356861268003</v>
      </c>
      <c r="BQ228" s="33">
        <f>all!BQ208</f>
        <v>0.96950420908222001</v>
      </c>
      <c r="BR228" s="33">
        <f>all!BR208</f>
        <v>0.23039365618301999</v>
      </c>
      <c r="BS228" s="33">
        <f>all!BS208</f>
        <v>0.46865068335451299</v>
      </c>
      <c r="BT228" s="33">
        <f>all!BT208</f>
        <v>3.16170432014881</v>
      </c>
      <c r="BU228" s="33">
        <f>all!BU208</f>
        <v>1.73237458083162</v>
      </c>
      <c r="BV228" s="33">
        <f>all!BV208</f>
        <v>124.451083913817</v>
      </c>
      <c r="BW228" s="33">
        <f>all!BW208</f>
        <v>0.21606861889829099</v>
      </c>
      <c r="BX228" s="33">
        <f>all!BX208</f>
        <v>3.0604654440172001</v>
      </c>
      <c r="BY228" s="33">
        <f>all!BY208</f>
        <v>0.29706192632918998</v>
      </c>
      <c r="BZ228" s="33">
        <f>all!BZ208</f>
        <v>6.6033224797005198E-3</v>
      </c>
      <c r="CA228" s="33">
        <f>all!CA208</f>
        <v>6.1771352374058799E-2</v>
      </c>
      <c r="CB228" s="33">
        <f>all!CB208</f>
        <v>9.6123656290088896E-3</v>
      </c>
      <c r="CC228" s="33">
        <f>all!CC208</f>
        <v>9.0676464191612993</v>
      </c>
      <c r="CD228" s="33">
        <f>all!CD208</f>
        <v>9.9573959364086598E-3</v>
      </c>
      <c r="CE228" s="33"/>
      <c r="CF228" s="33">
        <f>all!CF208</f>
        <v>2636.5972558941198</v>
      </c>
      <c r="CG228" s="33">
        <f>all!CG208</f>
        <v>4622.6471452572296</v>
      </c>
      <c r="CH228" s="33">
        <f>all!CH208</f>
        <v>7.9478753995445297</v>
      </c>
      <c r="CI228" s="33">
        <f>all!CI208</f>
        <v>0.447106750981144</v>
      </c>
      <c r="CJ228" s="33">
        <f>all!CJ208</f>
        <v>5822.9686878508901</v>
      </c>
      <c r="CK228" s="33">
        <f>all!CK208</f>
        <v>665332.99259307305</v>
      </c>
      <c r="CL228" s="33">
        <f>all!CL208</f>
        <v>4.8605879478882601</v>
      </c>
      <c r="CM228" s="33">
        <f>all!CM208</f>
        <v>0.51154264357335399</v>
      </c>
      <c r="CN228" s="33">
        <f>all!CN208</f>
        <v>0.63969176623800605</v>
      </c>
      <c r="CO228" s="33">
        <f>all!CO208</f>
        <v>2.3177847078301999</v>
      </c>
      <c r="CP228" s="33">
        <f>all!CP208</f>
        <v>9.6697105918666892</v>
      </c>
      <c r="CQ228" s="33">
        <f>all!CQ208</f>
        <v>3188.2395525166899</v>
      </c>
      <c r="CR228" s="33">
        <f>all!CR208</f>
        <v>3.6066336237230177</v>
      </c>
      <c r="CS228" s="33">
        <f>all!CS208</f>
        <v>4.5333947847712501</v>
      </c>
      <c r="CT228" s="33">
        <f>all!CT208</f>
        <v>0.92560694590653703</v>
      </c>
      <c r="CU228" s="33">
        <f>all!CU208</f>
        <v>0.37639526529294098</v>
      </c>
      <c r="CV228" s="33">
        <f>all!CV208</f>
        <v>4.0350698774132998E-2</v>
      </c>
      <c r="CW228" s="33">
        <f>all!CW208</f>
        <v>1.5642726666358599E-2</v>
      </c>
      <c r="CX228" s="33">
        <f>all!CX208</f>
        <v>18.1855244262192</v>
      </c>
      <c r="CY228" s="33">
        <f>all!CY208</f>
        <v>1.7006915771769101E-2</v>
      </c>
      <c r="CZ228" s="33"/>
      <c r="DA228" s="33">
        <f>all!DA208</f>
        <v>47.992189454964446</v>
      </c>
      <c r="DB228" s="33">
        <f>all!DB208</f>
        <v>82.776383655783505</v>
      </c>
      <c r="DC228" s="33">
        <f>all!DC208</f>
        <v>0.13486244425119509</v>
      </c>
      <c r="DD228" s="33">
        <f>all!DD208</f>
        <v>7.6176665686626443E-3</v>
      </c>
      <c r="DE228" s="33">
        <f>all!DE208</f>
        <v>91.633913823858151</v>
      </c>
      <c r="DF228" s="33">
        <f>all!DF208</f>
        <v>10174.843134930004</v>
      </c>
      <c r="DG228" s="33">
        <f>all!DG208</f>
        <v>6.9712834328532342E-2</v>
      </c>
      <c r="DH228" s="33">
        <f>all!DH208</f>
        <v>7.0450715269708584E-3</v>
      </c>
      <c r="DI228" s="33">
        <f>all!DI208</f>
        <v>8.5381487613452739E-3</v>
      </c>
      <c r="DJ228" s="33">
        <f>all!DJ208</f>
        <v>2.9353909673634753E-2</v>
      </c>
      <c r="DK228" s="33">
        <f>all!DK208</f>
        <v>8.964375591570721E-2</v>
      </c>
      <c r="DL228" s="33">
        <f>all!DL208</f>
        <v>28.36234489966898</v>
      </c>
      <c r="DM228" s="33">
        <f>all!DM208</f>
        <v>3.1411744009850529E-2</v>
      </c>
      <c r="DN228" s="33">
        <f>all!DN208</f>
        <v>3.8188819684704327E-2</v>
      </c>
      <c r="DO228" s="33">
        <f>all!DO208</f>
        <v>7.601896730507038E-3</v>
      </c>
      <c r="DP228" s="33">
        <f>all!DP208</f>
        <v>2.9498061543333934E-3</v>
      </c>
      <c r="DQ228" s="33">
        <f>all!DQ208</f>
        <v>2.0486066681948278E-4</v>
      </c>
      <c r="DR228" s="33">
        <f>all!DR208</f>
        <v>7.6536227110329458E-5</v>
      </c>
      <c r="DS228" s="33">
        <f>all!DS208</f>
        <v>8.7767975030015447E-2</v>
      </c>
      <c r="DT228" s="33">
        <f>all!DT208</f>
        <v>8.1380442373437642E-5</v>
      </c>
      <c r="DU228" s="33"/>
      <c r="DV228" s="33">
        <f>all!DV208</f>
        <v>0.46026163373898343</v>
      </c>
      <c r="DW228" s="33">
        <f>all!DW208</f>
        <v>0.79385404185752884</v>
      </c>
      <c r="DX228" s="33">
        <f>all!DX208</f>
        <v>1.293377310475397E-3</v>
      </c>
      <c r="DY228" s="33">
        <f>all!DY208</f>
        <v>7.3056047244138004E-5</v>
      </c>
      <c r="DZ228" s="33">
        <f>all!DZ208</f>
        <v>0.8788008082449219</v>
      </c>
      <c r="EA228" s="33">
        <f>all!EA208</f>
        <v>97.580251651476431</v>
      </c>
      <c r="EB228" s="33">
        <f>all!EB208</f>
        <v>6.6857010244833297E-4</v>
      </c>
      <c r="EC228" s="33">
        <f>all!EC208</f>
        <v>6.7564663492888024E-5</v>
      </c>
      <c r="ED228" s="33">
        <f>all!ED208</f>
        <v>8.1883788646294945E-5</v>
      </c>
      <c r="EE228" s="33">
        <f>all!EE208</f>
        <v>2.8151410836740063E-4</v>
      </c>
      <c r="EF228" s="33">
        <f>all!EF208</f>
        <v>8.5971450814886839E-4</v>
      </c>
      <c r="EG228" s="33">
        <f>all!EG208</f>
        <v>0.27200466051752126</v>
      </c>
      <c r="EH228" s="33">
        <f>all!EH208</f>
        <v>3.0124944872814081E-4</v>
      </c>
      <c r="EI228" s="33">
        <f>all!EI208</f>
        <v>3.6624393965479455E-4</v>
      </c>
      <c r="EJ228" s="33">
        <f>all!EJ208</f>
        <v>7.290480906234783E-5</v>
      </c>
      <c r="EK228" s="33">
        <f>all!EK208</f>
        <v>2.8289657446881769E-5</v>
      </c>
      <c r="EL228" s="33">
        <f>all!EL208</f>
        <v>1.9646843844803821E-6</v>
      </c>
      <c r="EM228" s="33">
        <f>all!EM208</f>
        <v>7.3400879039024893E-7</v>
      </c>
      <c r="EN228" s="33">
        <f>all!EN208</f>
        <v>8.4172512310955866E-4</v>
      </c>
      <c r="EO228" s="33">
        <f>all!EO208</f>
        <v>7.8046648395460989E-7</v>
      </c>
      <c r="EP228" s="33"/>
      <c r="EQ228" s="33">
        <f>all!EQ208</f>
        <v>1.5877080837150577</v>
      </c>
    </row>
    <row r="229" spans="1:147" s="3" customFormat="1">
      <c r="A229" s="33" t="str">
        <f>all!A209</f>
        <v>LM-64-75</v>
      </c>
      <c r="B229" s="33" t="str">
        <f>all!B209</f>
        <v>Fakos</v>
      </c>
      <c r="C229" s="33" t="str">
        <f>all!C209</f>
        <v>porphyry</v>
      </c>
      <c r="D229" s="33" t="str">
        <f>all!D209</f>
        <v>overprinting epithermal vein</v>
      </c>
      <c r="E229" s="33" t="str">
        <f>all!E209</f>
        <v>spahlerite</v>
      </c>
      <c r="F229" s="33">
        <f>all!F209</f>
        <v>0</v>
      </c>
      <c r="G229" s="33">
        <f>all!G209</f>
        <v>2724.9834401142598</v>
      </c>
      <c r="H229" s="33">
        <f>all!H209</f>
        <v>3937.7265781195301</v>
      </c>
      <c r="I229" s="33">
        <f>all!I209</f>
        <v>3.7116669804076401</v>
      </c>
      <c r="J229" s="33">
        <f>all!J209</f>
        <v>0.63275680334401996</v>
      </c>
      <c r="K229" s="33">
        <f>all!K209</f>
        <v>2027.32794045274</v>
      </c>
      <c r="L229" s="33">
        <f>all!L209</f>
        <v>642337.12347477197</v>
      </c>
      <c r="M229" s="33">
        <f>all!M209</f>
        <v>6.2742119705921304</v>
      </c>
      <c r="N229" s="33">
        <f>all!N209</f>
        <v>0.635511444241736</v>
      </c>
      <c r="O229" s="33">
        <f>all!O209</f>
        <v>0.80793286281255405</v>
      </c>
      <c r="P229" s="33">
        <f>all!P209</f>
        <v>7.4783320658363097</v>
      </c>
      <c r="Q229" s="33">
        <f>all!Q209</f>
        <v>1.62335002564891</v>
      </c>
      <c r="R229" s="33">
        <f>all!R209</f>
        <v>3160.3933040556199</v>
      </c>
      <c r="S229" s="33">
        <f>all!S209</f>
        <v>549.62194731823274</v>
      </c>
      <c r="T229" s="33">
        <f>all!T209</f>
        <v>72.072240431850204</v>
      </c>
      <c r="U229" s="33">
        <f>all!U209</f>
        <v>3.0838868752303301E-2</v>
      </c>
      <c r="V229" s="33">
        <f>all!V209</f>
        <v>0.276092388700447</v>
      </c>
      <c r="W229" s="33">
        <f>all!W209</f>
        <v>2.93330467695056E-2</v>
      </c>
      <c r="X229" s="33">
        <f>all!X209</f>
        <v>1.15989327404586E-2</v>
      </c>
      <c r="Y229" s="33">
        <f>all!Y209</f>
        <v>0.30985954290470802</v>
      </c>
      <c r="Z229" s="33">
        <f>all!Z209</f>
        <v>1.39152675596675E-2</v>
      </c>
      <c r="AA229" s="33">
        <f>all!AA209</f>
        <v>5.8658665711566673</v>
      </c>
      <c r="AB229" s="33">
        <f>all!AB209</f>
        <v>24.134586902608781</v>
      </c>
      <c r="AC229" s="33">
        <f>all!AC209</f>
        <v>4.4908307258256369E-2</v>
      </c>
      <c r="AD229" s="33">
        <f>all!AD209</f>
        <v>4.5940289735049094</v>
      </c>
      <c r="AE229" s="33">
        <f>all!AE209</f>
        <v>3.743287242899488E-2</v>
      </c>
      <c r="AF229" s="33">
        <f>all!AF209</f>
        <v>9.9525315448449059E-2</v>
      </c>
      <c r="AG229" s="33">
        <f>all!AG209</f>
        <v>0.43736413698155185</v>
      </c>
      <c r="AH229" s="33">
        <f>all!AH209</f>
        <v>5.2389867048507952</v>
      </c>
      <c r="AI229" s="33">
        <f>all!AI209</f>
        <v>3.7490614414279247E-3</v>
      </c>
      <c r="AJ229" s="33">
        <f>all!AJ209</f>
        <v>2.0148176291977005</v>
      </c>
      <c r="AK229" s="33">
        <f>all!AK209</f>
        <v>3.1249928405981961E-3</v>
      </c>
      <c r="AL229" s="33">
        <f>all!AL209</f>
        <v>8.3086303041433884E-3</v>
      </c>
      <c r="AM229" s="33">
        <f>all!AM209</f>
        <v>0.43736413698155185</v>
      </c>
      <c r="AN229" s="33"/>
      <c r="AO229" s="33"/>
      <c r="AP229" s="33">
        <f>all!AP209</f>
        <v>0.43186870648630898</v>
      </c>
      <c r="AQ229" s="33">
        <f>all!AQ209</f>
        <v>12.9122656042543</v>
      </c>
      <c r="AR229" s="33">
        <f>all!AR209</f>
        <v>3.8643895686585897E-2</v>
      </c>
      <c r="AS229" s="33">
        <f>all!AS209</f>
        <v>0.24325566204315399</v>
      </c>
      <c r="AT229" s="33">
        <f>all!AT209</f>
        <v>0.25556061122564899</v>
      </c>
      <c r="AU229" s="33">
        <f>all!AU209</f>
        <v>8.4452305437815607</v>
      </c>
      <c r="AV229" s="33">
        <f>all!AV209</f>
        <v>4.8416897734130701E-2</v>
      </c>
      <c r="AW229" s="33">
        <f>all!AW209</f>
        <v>0.635511444241736</v>
      </c>
      <c r="AX229" s="33">
        <f>all!AX209</f>
        <v>0.80793286281255405</v>
      </c>
      <c r="AY229" s="33">
        <f>all!AY209</f>
        <v>1.58444195648565</v>
      </c>
      <c r="AZ229" s="33">
        <f>all!AZ209</f>
        <v>2.5424312461182801E-2</v>
      </c>
      <c r="BA229" s="33">
        <f>all!BA209</f>
        <v>0.60270474375849903</v>
      </c>
      <c r="BB229" s="33">
        <f>all!BB209</f>
        <v>1.6745868051186299E-2</v>
      </c>
      <c r="BC229" s="33">
        <f>all!BC209</f>
        <v>0.139285589507958</v>
      </c>
      <c r="BD229" s="33">
        <f>all!BD209</f>
        <v>3.0838868752303301E-2</v>
      </c>
      <c r="BE229" s="33">
        <f>all!BE209</f>
        <v>0.276092388700447</v>
      </c>
      <c r="BF229" s="33">
        <f>all!BF209</f>
        <v>2.93330467695056E-2</v>
      </c>
      <c r="BG229" s="33">
        <f>all!BG209</f>
        <v>1.15989327404586E-2</v>
      </c>
      <c r="BH229" s="33">
        <f>all!BH209</f>
        <v>3.9139304658763897E-2</v>
      </c>
      <c r="BI229" s="33">
        <f>all!BI209</f>
        <v>6.7669669532208002E-3</v>
      </c>
      <c r="BJ229" s="33"/>
      <c r="BK229" s="33">
        <f>all!BK209</f>
        <v>63.245183240638497</v>
      </c>
      <c r="BL229" s="33">
        <f>all!BL209</f>
        <v>586.59129409450202</v>
      </c>
      <c r="BM229" s="33">
        <f>all!BM209</f>
        <v>0.58775086565210599</v>
      </c>
      <c r="BN229" s="33">
        <f>all!BN209</f>
        <v>0.26609579883781898</v>
      </c>
      <c r="BO229" s="33">
        <f>all!BO209</f>
        <v>1148.4818555214099</v>
      </c>
      <c r="BP229" s="33">
        <f>all!BP209</f>
        <v>7807.8642463701899</v>
      </c>
      <c r="BQ229" s="33">
        <f>all!BQ209</f>
        <v>0.71040457223976206</v>
      </c>
      <c r="BR229" s="33">
        <f>all!BR209</f>
        <v>0.27126720707229601</v>
      </c>
      <c r="BS229" s="33">
        <f>all!BS209</f>
        <v>0.560674963665315</v>
      </c>
      <c r="BT229" s="33">
        <f>all!BT209</f>
        <v>2.4859802109106699</v>
      </c>
      <c r="BU229" s="33">
        <f>all!BU209</f>
        <v>0.24187810061678799</v>
      </c>
      <c r="BV229" s="33">
        <f>all!BV209</f>
        <v>54.081861169272202</v>
      </c>
      <c r="BW229" s="33">
        <f>all!BW209</f>
        <v>56.735409907547599</v>
      </c>
      <c r="BX229" s="33">
        <f>all!BX209</f>
        <v>6.1571572777372499</v>
      </c>
      <c r="BY229" s="33">
        <f>all!BY209</f>
        <v>2.3625603235300802E-2</v>
      </c>
      <c r="BZ229" s="33">
        <f>all!BZ209</f>
        <v>5.7713506589259804E-3</v>
      </c>
      <c r="CA229" s="33">
        <f>all!CA209</f>
        <v>2.5698455037787799E-2</v>
      </c>
      <c r="CB229" s="33">
        <f>all!CB209</f>
        <v>8.8198906562219192E-3</v>
      </c>
      <c r="CC229" s="33">
        <f>all!CC209</f>
        <v>0.16972427819389199</v>
      </c>
      <c r="CD229" s="33">
        <f>all!CD209</f>
        <v>2.3598182521317301E-3</v>
      </c>
      <c r="CE229" s="33"/>
      <c r="CF229" s="33">
        <f>all!CF209</f>
        <v>2724.9834401142598</v>
      </c>
      <c r="CG229" s="33">
        <f>all!CG209</f>
        <v>3937.7265781195301</v>
      </c>
      <c r="CH229" s="33">
        <f>all!CH209</f>
        <v>3.7116669804076401</v>
      </c>
      <c r="CI229" s="33">
        <f>all!CI209</f>
        <v>0.63275680334401996</v>
      </c>
      <c r="CJ229" s="33">
        <f>all!CJ209</f>
        <v>2027.32794045274</v>
      </c>
      <c r="CK229" s="33">
        <f>all!CK209</f>
        <v>642337.12347477197</v>
      </c>
      <c r="CL229" s="33">
        <f>all!CL209</f>
        <v>6.2742119705921304</v>
      </c>
      <c r="CM229" s="33">
        <f>all!CM209</f>
        <v>0.635511444241736</v>
      </c>
      <c r="CN229" s="33">
        <f>all!CN209</f>
        <v>0.80793286281255405</v>
      </c>
      <c r="CO229" s="33">
        <f>all!CO209</f>
        <v>7.4783320658363097</v>
      </c>
      <c r="CP229" s="33">
        <f>all!CP209</f>
        <v>1.62335002564891</v>
      </c>
      <c r="CQ229" s="33">
        <f>all!CQ209</f>
        <v>3160.3933040556199</v>
      </c>
      <c r="CR229" s="33">
        <f>all!CR209</f>
        <v>549.62194731823274</v>
      </c>
      <c r="CS229" s="33">
        <f>all!CS209</f>
        <v>72.072240431850204</v>
      </c>
      <c r="CT229" s="33">
        <f>all!CT209</f>
        <v>3.0838868752303301E-2</v>
      </c>
      <c r="CU229" s="33">
        <f>all!CU209</f>
        <v>0.276092388700447</v>
      </c>
      <c r="CV229" s="33">
        <f>all!CV209</f>
        <v>2.93330467695056E-2</v>
      </c>
      <c r="CW229" s="33">
        <f>all!CW209</f>
        <v>1.15989327404586E-2</v>
      </c>
      <c r="CX229" s="33">
        <f>all!CX209</f>
        <v>0.30985954290470802</v>
      </c>
      <c r="CY229" s="33">
        <f>all!CY209</f>
        <v>1.39152675596675E-2</v>
      </c>
      <c r="CZ229" s="33"/>
      <c r="DA229" s="33">
        <f>all!DA209</f>
        <v>49.601023147259191</v>
      </c>
      <c r="DB229" s="33">
        <f>all!DB209</f>
        <v>70.511712384627629</v>
      </c>
      <c r="DC229" s="33">
        <f>all!DC209</f>
        <v>6.2980917045190835E-2</v>
      </c>
      <c r="DD229" s="33">
        <f>all!DD209</f>
        <v>1.0780714754027199E-2</v>
      </c>
      <c r="DE229" s="33">
        <f>all!DE209</f>
        <v>31.903313197569322</v>
      </c>
      <c r="DF229" s="33">
        <f>all!DF209</f>
        <v>9823.170568508518</v>
      </c>
      <c r="DG229" s="33">
        <f>all!DG209</f>
        <v>8.9987693739399202E-2</v>
      </c>
      <c r="DH229" s="33">
        <f>all!DH209</f>
        <v>8.7523955962227791E-3</v>
      </c>
      <c r="DI229" s="33">
        <f>all!DI209</f>
        <v>1.0783710743130873E-2</v>
      </c>
      <c r="DJ229" s="33">
        <f>all!DJ209</f>
        <v>9.4710385838859046E-2</v>
      </c>
      <c r="DK229" s="33">
        <f>all!DK209</f>
        <v>1.5049384579040996E-2</v>
      </c>
      <c r="DL229" s="33">
        <f>all!DL209</f>
        <v>28.114626718520604</v>
      </c>
      <c r="DM229" s="33">
        <f>all!DM209</f>
        <v>4.7868970659498746</v>
      </c>
      <c r="DN229" s="33">
        <f>all!DN209</f>
        <v>0.60712863644048698</v>
      </c>
      <c r="DO229" s="33">
        <f>all!DO209</f>
        <v>2.5327586031786547E-4</v>
      </c>
      <c r="DP229" s="33">
        <f>all!DP209</f>
        <v>2.1637334537652586E-3</v>
      </c>
      <c r="DQ229" s="33">
        <f>all!DQ209</f>
        <v>1.4892400140788169E-4</v>
      </c>
      <c r="DR229" s="33">
        <f>all!DR209</f>
        <v>5.6750882975559162E-5</v>
      </c>
      <c r="DS229" s="33">
        <f>all!DS209</f>
        <v>1.4954611144049616E-3</v>
      </c>
      <c r="DT229" s="33">
        <f>all!DT209</f>
        <v>6.6586478403702303E-5</v>
      </c>
      <c r="DU229" s="33"/>
      <c r="DV229" s="33">
        <f>all!DV209</f>
        <v>0.49551355355343973</v>
      </c>
      <c r="DW229" s="33">
        <f>all!DW209</f>
        <v>0.7044110575524607</v>
      </c>
      <c r="DX229" s="33">
        <f>all!DX209</f>
        <v>6.2917851348478441E-4</v>
      </c>
      <c r="DY229" s="33">
        <f>all!DY209</f>
        <v>1.0769919527172491E-4</v>
      </c>
      <c r="DZ229" s="33">
        <f>all!DZ209</f>
        <v>0.31871366938787554</v>
      </c>
      <c r="EA229" s="33">
        <f>all!EA209</f>
        <v>98.13334174805594</v>
      </c>
      <c r="EB229" s="33">
        <f>all!EB209</f>
        <v>8.9897584911718194E-4</v>
      </c>
      <c r="EC229" s="33">
        <f>all!EC209</f>
        <v>8.7436314188802628E-5</v>
      </c>
      <c r="ED229" s="33">
        <f>all!ED209</f>
        <v>1.077291251625411E-4</v>
      </c>
      <c r="EE229" s="33">
        <f>all!EE209</f>
        <v>9.461554796178365E-4</v>
      </c>
      <c r="EF229" s="33">
        <f>all!EF209</f>
        <v>1.5034314936233334E-4</v>
      </c>
      <c r="EG229" s="33">
        <f>all!EG209</f>
        <v>0.28086474246232207</v>
      </c>
      <c r="EH229" s="33">
        <f>all!EH209</f>
        <v>4.7821037251616155E-2</v>
      </c>
      <c r="EI229" s="33">
        <f>all!EI209</f>
        <v>6.065206905380211E-3</v>
      </c>
      <c r="EJ229" s="33">
        <f>all!EJ209</f>
        <v>2.5302224351867027E-6</v>
      </c>
      <c r="EK229" s="33">
        <f>all!EK209</f>
        <v>2.1615668076736539E-5</v>
      </c>
      <c r="EL229" s="33">
        <f>all!EL209</f>
        <v>1.487748769373814E-6</v>
      </c>
      <c r="EM229" s="33">
        <f>all!EM209</f>
        <v>5.669405569926959E-7</v>
      </c>
      <c r="EN229" s="33">
        <f>all!EN209</f>
        <v>1.4939636402253053E-5</v>
      </c>
      <c r="EO229" s="33">
        <f>all!EO209</f>
        <v>6.6519802292124862E-7</v>
      </c>
      <c r="EP229" s="33"/>
      <c r="EQ229" s="33">
        <f>all!EQ209</f>
        <v>1.4088221151049214</v>
      </c>
    </row>
    <row r="230" spans="1:147" s="3" customFormat="1">
      <c r="A230" s="33" t="str">
        <f>all!A210</f>
        <v>LM-64-76</v>
      </c>
      <c r="B230" s="33" t="str">
        <f>all!B210</f>
        <v>Fakos</v>
      </c>
      <c r="C230" s="33" t="str">
        <f>all!C210</f>
        <v>porphyry</v>
      </c>
      <c r="D230" s="33" t="str">
        <f>all!D210</f>
        <v>overprinting epithermal vein</v>
      </c>
      <c r="E230" s="33" t="str">
        <f>all!E210</f>
        <v>spahlerite</v>
      </c>
      <c r="F230" s="33">
        <f>all!F210</f>
        <v>0</v>
      </c>
      <c r="G230" s="33">
        <f>all!G210</f>
        <v>2305.5617779049899</v>
      </c>
      <c r="H230" s="33">
        <f>all!H210</f>
        <v>3818.0301196955402</v>
      </c>
      <c r="I230" s="33">
        <f>all!I210</f>
        <v>4.5749195032316896</v>
      </c>
      <c r="J230" s="33">
        <f>all!J210</f>
        <v>0.40603174026653899</v>
      </c>
      <c r="K230" s="33">
        <f>all!K210</f>
        <v>801.26331842180502</v>
      </c>
      <c r="L230" s="33">
        <f>all!L210</f>
        <v>640220.54960762605</v>
      </c>
      <c r="M230" s="33">
        <f>all!M210</f>
        <v>6.4366662302533504</v>
      </c>
      <c r="N230" s="33">
        <f>all!N210</f>
        <v>0.55267525228330106</v>
      </c>
      <c r="O230" s="33">
        <f>all!O210</f>
        <v>0.47871908294288701</v>
      </c>
      <c r="P230" s="33">
        <f>all!P210</f>
        <v>5.7901921798205702</v>
      </c>
      <c r="Q230" s="33">
        <f>all!Q210</f>
        <v>1.46706657893735</v>
      </c>
      <c r="R230" s="33">
        <f>all!R210</f>
        <v>3141.1737206456201</v>
      </c>
      <c r="S230" s="33">
        <f>all!S210</f>
        <v>341.35882338758154</v>
      </c>
      <c r="T230" s="33">
        <f>all!T210</f>
        <v>138.655951101612</v>
      </c>
      <c r="U230" s="33">
        <f>all!U210</f>
        <v>0.21008131804967101</v>
      </c>
      <c r="V230" s="33">
        <f>all!V210</f>
        <v>0.18861478915582799</v>
      </c>
      <c r="W230" s="33">
        <f>all!W210</f>
        <v>3.8884899992291999E-2</v>
      </c>
      <c r="X230" s="33">
        <f>all!X210</f>
        <v>9.7388860136665492E-3</v>
      </c>
      <c r="Y230" s="33">
        <f>all!Y210</f>
        <v>2.5480717094927798</v>
      </c>
      <c r="Z230" s="33">
        <f>all!Z210</f>
        <v>0.33120600996396898</v>
      </c>
      <c r="AA230" s="33">
        <f>all!AA210</f>
        <v>11.267393776231607</v>
      </c>
      <c r="AB230" s="33">
        <f>all!AB210</f>
        <v>2.272381957795516</v>
      </c>
      <c r="AC230" s="33">
        <f>all!AC210</f>
        <v>0.12998300194224086</v>
      </c>
      <c r="AD230" s="33">
        <f>all!AD210</f>
        <v>9.5565847826824459</v>
      </c>
      <c r="AE230" s="33">
        <f>all!AE210</f>
        <v>3.8220611992137283E-3</v>
      </c>
      <c r="AF230" s="33">
        <f>all!AF210</f>
        <v>8.2447176532362929E-2</v>
      </c>
      <c r="AG230" s="33">
        <f>all!AG210</f>
        <v>0.32067593274614448</v>
      </c>
      <c r="AH230" s="33">
        <f>all!AH210</f>
        <v>0.57575560902459255</v>
      </c>
      <c r="AI230" s="33">
        <f>all!AI210</f>
        <v>7.2396030078782259E-2</v>
      </c>
      <c r="AJ230" s="33">
        <f>all!AJ210</f>
        <v>1.2656380458127015</v>
      </c>
      <c r="AK230" s="33">
        <f>all!AK210</f>
        <v>2.128755709644087E-3</v>
      </c>
      <c r="AL230" s="33">
        <f>all!AL210</f>
        <v>4.5920221744070275E-2</v>
      </c>
      <c r="AM230" s="33">
        <f>all!AM210</f>
        <v>0.32067593274614448</v>
      </c>
      <c r="AN230" s="33"/>
      <c r="AO230" s="33"/>
      <c r="AP230" s="33">
        <f>all!AP210</f>
        <v>0.27912559321876801</v>
      </c>
      <c r="AQ230" s="33">
        <f>all!AQ210</f>
        <v>9.0667027456654505</v>
      </c>
      <c r="AR230" s="33">
        <f>all!AR210</f>
        <v>5.4792216550011402E-2</v>
      </c>
      <c r="AS230" s="33">
        <f>all!AS210</f>
        <v>0.40603174026653899</v>
      </c>
      <c r="AT230" s="33">
        <f>all!AT210</f>
        <v>0.24458294628897301</v>
      </c>
      <c r="AU230" s="33">
        <f>all!AU210</f>
        <v>11.659914620994201</v>
      </c>
      <c r="AV230" s="33">
        <f>all!AV210</f>
        <v>6.9386925461319707E-2</v>
      </c>
      <c r="AW230" s="33">
        <f>all!AW210</f>
        <v>0.55267525228330106</v>
      </c>
      <c r="AX230" s="33">
        <f>all!AX210</f>
        <v>0.47245124206427502</v>
      </c>
      <c r="AY230" s="33">
        <f>all!AY210</f>
        <v>2.4025511222526901</v>
      </c>
      <c r="AZ230" s="33">
        <f>all!AZ210</f>
        <v>1.86498345209732E-5</v>
      </c>
      <c r="BA230" s="33">
        <f>all!BA210</f>
        <v>0.72344368221138999</v>
      </c>
      <c r="BB230" s="33">
        <f>all!BB210</f>
        <v>1.04259402869867E-2</v>
      </c>
      <c r="BC230" s="33">
        <f>all!BC210</f>
        <v>9.7550594747848204E-2</v>
      </c>
      <c r="BD230" s="33">
        <f>all!BD210</f>
        <v>3.9499214699938501E-2</v>
      </c>
      <c r="BE230" s="33">
        <f>all!BE210</f>
        <v>0.18861478915582799</v>
      </c>
      <c r="BF230" s="33">
        <f>all!BF210</f>
        <v>3.1932176125128803E-2</v>
      </c>
      <c r="BG230" s="33">
        <f>all!BG210</f>
        <v>9.7388860136665492E-3</v>
      </c>
      <c r="BH230" s="33">
        <f>all!BH210</f>
        <v>5.4597901574834198E-2</v>
      </c>
      <c r="BI230" s="33">
        <f>all!BI210</f>
        <v>1.0072810007642201E-2</v>
      </c>
      <c r="BJ230" s="33"/>
      <c r="BK230" s="33">
        <f>all!BK210</f>
        <v>155.93115356476201</v>
      </c>
      <c r="BL230" s="33">
        <f>all!BL210</f>
        <v>964.02299196347496</v>
      </c>
      <c r="BM230" s="33">
        <f>all!BM210</f>
        <v>0.42637515708502399</v>
      </c>
      <c r="BN230" s="33">
        <f>all!BN210</f>
        <v>0.43052535092111899</v>
      </c>
      <c r="BO230" s="33">
        <f>all!BO210</f>
        <v>804.10360281943895</v>
      </c>
      <c r="BP230" s="33">
        <f>all!BP210</f>
        <v>23573.594135532301</v>
      </c>
      <c r="BQ230" s="33">
        <f>all!BQ210</f>
        <v>1.12035920439346</v>
      </c>
      <c r="BR230" s="33">
        <f>all!BR210</f>
        <v>0.34628364682406798</v>
      </c>
      <c r="BS230" s="33">
        <f>all!BS210</f>
        <v>0.828938611641582</v>
      </c>
      <c r="BT230" s="33">
        <f>all!BT210</f>
        <v>2.8864588270168001</v>
      </c>
      <c r="BU230" s="33">
        <f>all!BU210</f>
        <v>0.32565476955521599</v>
      </c>
      <c r="BV230" s="33">
        <f>all!BV210</f>
        <v>35.670202829075699</v>
      </c>
      <c r="BW230" s="33">
        <f>all!BW210</f>
        <v>11.473500774642201</v>
      </c>
      <c r="BX230" s="33">
        <f>all!BX210</f>
        <v>36.030111829837601</v>
      </c>
      <c r="BY230" s="33">
        <f>all!BY210</f>
        <v>0.12882489571254099</v>
      </c>
      <c r="BZ230" s="33">
        <f>all!BZ210</f>
        <v>0.22117541062269799</v>
      </c>
      <c r="CA230" s="33">
        <f>all!CA210</f>
        <v>3.8332887727561903E-2</v>
      </c>
      <c r="CB230" s="33">
        <f>all!CB210</f>
        <v>6.0490098326382497E-4</v>
      </c>
      <c r="CC230" s="33">
        <f>all!CC210</f>
        <v>0.93212556625792198</v>
      </c>
      <c r="CD230" s="33">
        <f>all!CD210</f>
        <v>0.13367187877217801</v>
      </c>
      <c r="CE230" s="33"/>
      <c r="CF230" s="33">
        <f>all!CF210</f>
        <v>2305.5617779049899</v>
      </c>
      <c r="CG230" s="33">
        <f>all!CG210</f>
        <v>3818.0301196955402</v>
      </c>
      <c r="CH230" s="33">
        <f>all!CH210</f>
        <v>4.5749195032316896</v>
      </c>
      <c r="CI230" s="33">
        <f>all!CI210</f>
        <v>0.40603174026653899</v>
      </c>
      <c r="CJ230" s="33">
        <f>all!CJ210</f>
        <v>801.26331842180502</v>
      </c>
      <c r="CK230" s="33">
        <f>all!CK210</f>
        <v>640220.54960762605</v>
      </c>
      <c r="CL230" s="33">
        <f>all!CL210</f>
        <v>6.4366662302533504</v>
      </c>
      <c r="CM230" s="33">
        <f>all!CM210</f>
        <v>0.55267525228330106</v>
      </c>
      <c r="CN230" s="33">
        <f>all!CN210</f>
        <v>0.47871908294288701</v>
      </c>
      <c r="CO230" s="33">
        <f>all!CO210</f>
        <v>5.7901921798205702</v>
      </c>
      <c r="CP230" s="33">
        <f>all!CP210</f>
        <v>1.46706657893735</v>
      </c>
      <c r="CQ230" s="33">
        <f>all!CQ210</f>
        <v>3141.1737206456201</v>
      </c>
      <c r="CR230" s="33">
        <f>all!CR210</f>
        <v>341.35882338758154</v>
      </c>
      <c r="CS230" s="33">
        <f>all!CS210</f>
        <v>138.655951101612</v>
      </c>
      <c r="CT230" s="33">
        <f>all!CT210</f>
        <v>0.21008131804967101</v>
      </c>
      <c r="CU230" s="33">
        <f>all!CU210</f>
        <v>0.18861478915582799</v>
      </c>
      <c r="CV230" s="33">
        <f>all!CV210</f>
        <v>3.8884899992291999E-2</v>
      </c>
      <c r="CW230" s="33">
        <f>all!CW210</f>
        <v>9.7388860136665492E-3</v>
      </c>
      <c r="CX230" s="33">
        <f>all!CX210</f>
        <v>2.5480717094927798</v>
      </c>
      <c r="CY230" s="33">
        <f>all!CY210</f>
        <v>0.33120600996396898</v>
      </c>
      <c r="CZ230" s="33"/>
      <c r="DA230" s="33">
        <f>all!DA210</f>
        <v>41.966575440365382</v>
      </c>
      <c r="DB230" s="33">
        <f>all!DB210</f>
        <v>68.368343087036266</v>
      </c>
      <c r="DC230" s="33">
        <f>all!DC210</f>
        <v>7.7628900233343678E-2</v>
      </c>
      <c r="DD230" s="33">
        <f>all!DD210</f>
        <v>6.9178432373408084E-3</v>
      </c>
      <c r="DE230" s="33">
        <f>all!DE210</f>
        <v>12.609185761838747</v>
      </c>
      <c r="DF230" s="33">
        <f>all!DF210</f>
        <v>9790.8021044139168</v>
      </c>
      <c r="DG230" s="33">
        <f>all!DG210</f>
        <v>9.231768900152533E-2</v>
      </c>
      <c r="DH230" s="33">
        <f>all!DH210</f>
        <v>7.6115583567456417E-3</v>
      </c>
      <c r="DI230" s="33">
        <f>all!DI210</f>
        <v>6.3896003681566732E-3</v>
      </c>
      <c r="DJ230" s="33">
        <f>all!DJ210</f>
        <v>7.3330701365508746E-2</v>
      </c>
      <c r="DK230" s="33">
        <f>all!DK210</f>
        <v>1.3600547510177698E-2</v>
      </c>
      <c r="DL230" s="33">
        <f>all!DL210</f>
        <v>27.943650716083123</v>
      </c>
      <c r="DM230" s="33">
        <f>all!DM210</f>
        <v>2.9730427579959722</v>
      </c>
      <c r="DN230" s="33">
        <f>all!DN210</f>
        <v>1.1680225010665657</v>
      </c>
      <c r="DO230" s="33">
        <f>all!DO210</f>
        <v>1.7253721916037368E-3</v>
      </c>
      <c r="DP230" s="33">
        <f>all!DP210</f>
        <v>1.4781723288074295E-3</v>
      </c>
      <c r="DQ230" s="33">
        <f>all!DQ210</f>
        <v>1.9741880025969891E-4</v>
      </c>
      <c r="DR230" s="33">
        <f>all!DR210</f>
        <v>4.7650106509027644E-5</v>
      </c>
      <c r="DS230" s="33">
        <f>all!DS210</f>
        <v>1.2297643385582915E-2</v>
      </c>
      <c r="DT230" s="33">
        <f>all!DT210</f>
        <v>1.5848665313172891E-3</v>
      </c>
      <c r="DU230" s="33"/>
      <c r="DV230" s="33">
        <f>all!DV210</f>
        <v>0.42189517290543199</v>
      </c>
      <c r="DW230" s="33">
        <f>all!DW210</f>
        <v>0.68731540816216596</v>
      </c>
      <c r="DX230" s="33">
        <f>all!DX210</f>
        <v>7.8041293440644661E-4</v>
      </c>
      <c r="DY230" s="33">
        <f>all!DY210</f>
        <v>6.9545933594174691E-5</v>
      </c>
      <c r="DZ230" s="33">
        <f>all!DZ210</f>
        <v>0.12676170384088298</v>
      </c>
      <c r="EA230" s="33">
        <f>all!EA210</f>
        <v>98.428144383482078</v>
      </c>
      <c r="EB230" s="33">
        <f>all!EB210</f>
        <v>9.280811444544525E-4</v>
      </c>
      <c r="EC230" s="33">
        <f>all!EC210</f>
        <v>7.6519937481251608E-5</v>
      </c>
      <c r="ED230" s="33">
        <f>all!ED210</f>
        <v>6.4235442702508032E-5</v>
      </c>
      <c r="EE230" s="33">
        <f>all!EE210</f>
        <v>7.372026096301497E-4</v>
      </c>
      <c r="EF230" s="33">
        <f>all!EF210</f>
        <v>1.3672798609857224E-4</v>
      </c>
      <c r="EG230" s="33">
        <f>all!EG210</f>
        <v>0.28092097643810615</v>
      </c>
      <c r="EH230" s="33">
        <f>all!EH210</f>
        <v>2.9888366522122692E-2</v>
      </c>
      <c r="EI230" s="33">
        <f>all!EI210</f>
        <v>1.17422746524829E-2</v>
      </c>
      <c r="EJ230" s="33">
        <f>all!EJ210</f>
        <v>1.7345380018850187E-5</v>
      </c>
      <c r="EK230" s="33">
        <f>all!EK210</f>
        <v>1.4860249226969229E-5</v>
      </c>
      <c r="EL230" s="33">
        <f>all!EL210</f>
        <v>1.9846756137799231E-6</v>
      </c>
      <c r="EM230" s="33">
        <f>all!EM210</f>
        <v>4.7903241362058201E-7</v>
      </c>
      <c r="EN230" s="33">
        <f>all!EN210</f>
        <v>1.2362972980395928E-4</v>
      </c>
      <c r="EO230" s="33">
        <f>all!EO210</f>
        <v>1.5932859239665383E-5</v>
      </c>
      <c r="EP230" s="33"/>
      <c r="EQ230" s="33">
        <f>all!EQ210</f>
        <v>1.3746308163243319</v>
      </c>
    </row>
    <row r="231" spans="1:147" s="9" customFormat="1">
      <c r="A231" s="33" t="str">
        <f>all!A211</f>
        <v>LM-64-78</v>
      </c>
      <c r="B231" s="33" t="str">
        <f>all!B211</f>
        <v>Fakos</v>
      </c>
      <c r="C231" s="33" t="str">
        <f>all!C211</f>
        <v>porphyry</v>
      </c>
      <c r="D231" s="33" t="str">
        <f>all!D211</f>
        <v>overprinting epithermal vein</v>
      </c>
      <c r="E231" s="33" t="str">
        <f>all!E211</f>
        <v>spahlerite</v>
      </c>
      <c r="F231" s="33">
        <f>all!F211</f>
        <v>0</v>
      </c>
      <c r="G231" s="33">
        <f>all!G211</f>
        <v>4426.8501051837802</v>
      </c>
      <c r="H231" s="33">
        <f>all!H211</f>
        <v>3190.8469176190602</v>
      </c>
      <c r="I231" s="33">
        <f>all!I211</f>
        <v>0.75336365653787696</v>
      </c>
      <c r="J231" s="33">
        <f>all!J211</f>
        <v>1.1195898660083099</v>
      </c>
      <c r="K231" s="33">
        <f>all!K211</f>
        <v>2735.3352878647302</v>
      </c>
      <c r="L231" s="33">
        <f>all!L211</f>
        <v>646764.15377318696</v>
      </c>
      <c r="M231" s="33">
        <f>all!M211</f>
        <v>0.75364085648854195</v>
      </c>
      <c r="N231" s="33">
        <f>all!N211</f>
        <v>0.49295481343144798</v>
      </c>
      <c r="O231" s="33">
        <f>all!O211</f>
        <v>0.844128439933996</v>
      </c>
      <c r="P231" s="33">
        <f>all!P211</f>
        <v>5.2478132569955402</v>
      </c>
      <c r="Q231" s="33">
        <f>all!Q211</f>
        <v>7.5021148660575303</v>
      </c>
      <c r="R231" s="33">
        <f>all!R211</f>
        <v>3106.8497377537001</v>
      </c>
      <c r="S231" s="33">
        <f>all!S211</f>
        <v>66.602816261550274</v>
      </c>
      <c r="T231" s="33">
        <f>all!T211</f>
        <v>0.30457625721502901</v>
      </c>
      <c r="U231" s="33">
        <f>all!U211</f>
        <v>0.52713648067483798</v>
      </c>
      <c r="V231" s="33">
        <f>all!V211</f>
        <v>0.59799049909233304</v>
      </c>
      <c r="W231" s="33">
        <f>all!W211</f>
        <v>4.90700444675643E-2</v>
      </c>
      <c r="X231" s="33">
        <f>all!X211</f>
        <v>2.1137105086159201E-2</v>
      </c>
      <c r="Y231" s="33">
        <f>all!Y211</f>
        <v>4.47809075647148</v>
      </c>
      <c r="Z231" s="33">
        <f>all!Z211</f>
        <v>0.97084646980169398</v>
      </c>
      <c r="AA231" s="33">
        <f>all!AA211</f>
        <v>0.67289252914002817</v>
      </c>
      <c r="AB231" s="33">
        <f>all!AB211</f>
        <v>1.1718863110158502</v>
      </c>
      <c r="AC231" s="33">
        <f>all!AC211</f>
        <v>0.21679919470115303</v>
      </c>
      <c r="AD231" s="33">
        <f>all!AD211</f>
        <v>0.89247515057872462</v>
      </c>
      <c r="AE231" s="33">
        <f>all!AE211</f>
        <v>4.7201153874813877E-3</v>
      </c>
      <c r="AF231" s="33">
        <f>all!AF211</f>
        <v>0.11771455947225959</v>
      </c>
      <c r="AG231" s="33">
        <f>all!AG211</f>
        <v>9.9581587204961561</v>
      </c>
      <c r="AH231" s="33">
        <f>all!AH211</f>
        <v>1.6752931715856594</v>
      </c>
      <c r="AI231" s="33">
        <f>all!AI211</f>
        <v>1.2886823798526079</v>
      </c>
      <c r="AJ231" s="33">
        <f>all!AJ211</f>
        <v>6.9658434030547038</v>
      </c>
      <c r="AK231" s="33">
        <f>all!AK211</f>
        <v>2.8056974746161634E-2</v>
      </c>
      <c r="AL231" s="33">
        <f>all!AL211</f>
        <v>0.69971052638419262</v>
      </c>
      <c r="AM231" s="33">
        <f>all!AM211</f>
        <v>9.9581587204961561</v>
      </c>
      <c r="AN231" s="33"/>
      <c r="AO231" s="33"/>
      <c r="AP231" s="33">
        <f>all!AP211</f>
        <v>0.33071481250850299</v>
      </c>
      <c r="AQ231" s="33">
        <f>all!AQ211</f>
        <v>11.6187866612579</v>
      </c>
      <c r="AR231" s="33">
        <f>all!AR211</f>
        <v>5.8925516329824103E-2</v>
      </c>
      <c r="AS231" s="33">
        <f>all!AS211</f>
        <v>0.32392325909151898</v>
      </c>
      <c r="AT231" s="33">
        <f>all!AT211</f>
        <v>0.30064144677264798</v>
      </c>
      <c r="AU231" s="33">
        <f>all!AU211</f>
        <v>8.4209075460598903</v>
      </c>
      <c r="AV231" s="33">
        <f>all!AV211</f>
        <v>6.15283790255556E-2</v>
      </c>
      <c r="AW231" s="33">
        <f>all!AW211</f>
        <v>0.49295481343144798</v>
      </c>
      <c r="AX231" s="33">
        <f>all!AX211</f>
        <v>0.844128439933996</v>
      </c>
      <c r="AY231" s="33">
        <f>all!AY211</f>
        <v>1.7984999476908301</v>
      </c>
      <c r="AZ231" s="33">
        <f>all!AZ211</f>
        <v>2.4241690454314201E-2</v>
      </c>
      <c r="BA231" s="33">
        <f>all!BA211</f>
        <v>0.59680765557612203</v>
      </c>
      <c r="BB231" s="33">
        <f>all!BB211</f>
        <v>2.20399781429861E-2</v>
      </c>
      <c r="BC231" s="33">
        <f>all!BC211</f>
        <v>0.23120215863108501</v>
      </c>
      <c r="BD231" s="33">
        <f>all!BD211</f>
        <v>6.95665098334773E-2</v>
      </c>
      <c r="BE231" s="33">
        <f>all!BE211</f>
        <v>0.59799049909233304</v>
      </c>
      <c r="BF231" s="33">
        <f>all!BF211</f>
        <v>4.90700444675643E-2</v>
      </c>
      <c r="BG231" s="33">
        <f>all!BG211</f>
        <v>2.1137105086159201E-2</v>
      </c>
      <c r="BH231" s="33">
        <f>all!BH211</f>
        <v>2.8143966308365399E-2</v>
      </c>
      <c r="BI231" s="33">
        <f>all!BI211</f>
        <v>7.5953517141396903E-3</v>
      </c>
      <c r="BJ231" s="33"/>
      <c r="BK231" s="33">
        <f>all!BK211</f>
        <v>109.76983209703199</v>
      </c>
      <c r="BL231" s="33">
        <f>all!BL211</f>
        <v>1053.0983125309399</v>
      </c>
      <c r="BM231" s="33">
        <f>all!BM211</f>
        <v>0.12291045350315601</v>
      </c>
      <c r="BN231" s="33">
        <f>all!BN211</f>
        <v>0.96802351500385497</v>
      </c>
      <c r="BO231" s="33">
        <f>all!BO211</f>
        <v>2164.1196595915599</v>
      </c>
      <c r="BP231" s="33">
        <f>all!BP211</f>
        <v>5324.9162523925697</v>
      </c>
      <c r="BQ231" s="33">
        <f>all!BQ211</f>
        <v>0.219172572149235</v>
      </c>
      <c r="BR231" s="33">
        <f>all!BR211</f>
        <v>0.366824251751173</v>
      </c>
      <c r="BS231" s="33">
        <f>all!BS211</f>
        <v>0.472360782415155</v>
      </c>
      <c r="BT231" s="33">
        <f>all!BT211</f>
        <v>2.86487819075457</v>
      </c>
      <c r="BU231" s="33">
        <f>all!BU211</f>
        <v>9.4768754020206494</v>
      </c>
      <c r="BV231" s="33">
        <f>all!BV211</f>
        <v>56.323676493451302</v>
      </c>
      <c r="BW231" s="33">
        <f>all!BW211</f>
        <v>2.8514605488863198</v>
      </c>
      <c r="BX231" s="33">
        <f>all!BX211</f>
        <v>0.28406592735489</v>
      </c>
      <c r="BY231" s="33">
        <f>all!BY211</f>
        <v>0.11768579292591901</v>
      </c>
      <c r="BZ231" s="33">
        <f>all!BZ211</f>
        <v>0.29913751018662099</v>
      </c>
      <c r="CA231" s="33">
        <f>all!CA211</f>
        <v>2.8768145357230799E-2</v>
      </c>
      <c r="CB231" s="33">
        <f>all!CB211</f>
        <v>2.6392669113606399E-2</v>
      </c>
      <c r="CC231" s="33">
        <f>all!CC211</f>
        <v>0.89509001315177505</v>
      </c>
      <c r="CD231" s="33">
        <f>all!CD211</f>
        <v>0.15606771059882801</v>
      </c>
      <c r="CE231" s="33"/>
      <c r="CF231" s="33">
        <f>all!CF211</f>
        <v>4426.8501051837802</v>
      </c>
      <c r="CG231" s="33">
        <f>all!CG211</f>
        <v>3190.8469176190602</v>
      </c>
      <c r="CH231" s="33">
        <f>all!CH211</f>
        <v>0.75336365653787696</v>
      </c>
      <c r="CI231" s="33">
        <f>all!CI211</f>
        <v>1.1195898660083099</v>
      </c>
      <c r="CJ231" s="33">
        <f>all!CJ211</f>
        <v>2735.3352878647302</v>
      </c>
      <c r="CK231" s="33">
        <f>all!CK211</f>
        <v>646764.15377318696</v>
      </c>
      <c r="CL231" s="33">
        <f>all!CL211</f>
        <v>0.75364085648854195</v>
      </c>
      <c r="CM231" s="33">
        <f>all!CM211</f>
        <v>0.49295481343144798</v>
      </c>
      <c r="CN231" s="33">
        <f>all!CN211</f>
        <v>0.844128439933996</v>
      </c>
      <c r="CO231" s="33">
        <f>all!CO211</f>
        <v>5.2478132569955402</v>
      </c>
      <c r="CP231" s="33">
        <f>all!CP211</f>
        <v>7.5021148660575303</v>
      </c>
      <c r="CQ231" s="33">
        <f>all!CQ211</f>
        <v>3106.8497377537001</v>
      </c>
      <c r="CR231" s="33">
        <f>all!CR211</f>
        <v>66.602816261550274</v>
      </c>
      <c r="CS231" s="33">
        <f>all!CS211</f>
        <v>0.30457625721502901</v>
      </c>
      <c r="CT231" s="33">
        <f>all!CT211</f>
        <v>0.52713648067483798</v>
      </c>
      <c r="CU231" s="33">
        <f>all!CU211</f>
        <v>0.59799049909233304</v>
      </c>
      <c r="CV231" s="33">
        <f>all!CV211</f>
        <v>4.90700444675643E-2</v>
      </c>
      <c r="CW231" s="33">
        <f>all!CW211</f>
        <v>2.1137105086159201E-2</v>
      </c>
      <c r="CX231" s="33">
        <f>all!CX211</f>
        <v>4.47809075647148</v>
      </c>
      <c r="CY231" s="33">
        <f>all!CY211</f>
        <v>0.97084646980169398</v>
      </c>
      <c r="CZ231" s="33"/>
      <c r="DA231" s="33">
        <f>all!DA211</f>
        <v>80.578946390756983</v>
      </c>
      <c r="DB231" s="33">
        <f>all!DB211</f>
        <v>57.137557840792553</v>
      </c>
      <c r="DC231" s="33">
        <f>all!DC211</f>
        <v>1.2783348885481816E-2</v>
      </c>
      <c r="DD231" s="33">
        <f>all!DD211</f>
        <v>1.9075225936959012E-2</v>
      </c>
      <c r="DE231" s="33">
        <f>all!DE211</f>
        <v>43.044964086877698</v>
      </c>
      <c r="DF231" s="33">
        <f>all!DF211</f>
        <v>9890.8725152651314</v>
      </c>
      <c r="DG231" s="33">
        <f>all!DG211</f>
        <v>1.0809070987888386E-2</v>
      </c>
      <c r="DH231" s="33">
        <f>all!DH211</f>
        <v>6.7890760698450349E-3</v>
      </c>
      <c r="DI231" s="33">
        <f>all!DI211</f>
        <v>1.1266823451901668E-2</v>
      </c>
      <c r="DJ231" s="33">
        <f>all!DJ211</f>
        <v>6.6461667388494683E-2</v>
      </c>
      <c r="DK231" s="33">
        <f>all!DK211</f>
        <v>6.9548901956809614E-2</v>
      </c>
      <c r="DL231" s="33">
        <f>all!DL211</f>
        <v>27.63830708519362</v>
      </c>
      <c r="DM231" s="33">
        <f>all!DM211</f>
        <v>0.58007295251223912</v>
      </c>
      <c r="DN231" s="33">
        <f>all!DN211</f>
        <v>2.5657169338305875E-3</v>
      </c>
      <c r="DO231" s="33">
        <f>all!DO211</f>
        <v>4.3293074956869083E-3</v>
      </c>
      <c r="DP231" s="33">
        <f>all!DP211</f>
        <v>4.686445917651513E-3</v>
      </c>
      <c r="DQ231" s="33">
        <f>all!DQ211</f>
        <v>2.4912882145503539E-4</v>
      </c>
      <c r="DR231" s="33">
        <f>all!DR211</f>
        <v>1.0341894414151842E-4</v>
      </c>
      <c r="DS231" s="33">
        <f>all!DS211</f>
        <v>2.1612407125827609E-2</v>
      </c>
      <c r="DT231" s="33">
        <f>all!DT211</f>
        <v>4.6456345318239634E-3</v>
      </c>
      <c r="DU231" s="33"/>
      <c r="DV231" s="33">
        <f>all!DV211</f>
        <v>0.79772302521793648</v>
      </c>
      <c r="DW231" s="33">
        <f>all!DW211</f>
        <v>0.5656557641407709</v>
      </c>
      <c r="DX231" s="33">
        <f>all!DX211</f>
        <v>1.2655379850576737E-4</v>
      </c>
      <c r="DY231" s="33">
        <f>all!DY211</f>
        <v>1.8884271416698574E-4</v>
      </c>
      <c r="DZ231" s="33">
        <f>all!DZ211</f>
        <v>0.42614058026105356</v>
      </c>
      <c r="EA231" s="33">
        <f>all!EA211</f>
        <v>97.918589139399614</v>
      </c>
      <c r="EB231" s="33">
        <f>all!EB211</f>
        <v>1.0700865665876755E-4</v>
      </c>
      <c r="EC231" s="33">
        <f>all!EC211</f>
        <v>6.7211133223413723E-5</v>
      </c>
      <c r="ED231" s="33">
        <f>all!ED211</f>
        <v>1.1154035751550061E-4</v>
      </c>
      <c r="EE231" s="33">
        <f>all!EE211</f>
        <v>6.5796345999703733E-4</v>
      </c>
      <c r="EF231" s="33">
        <f>all!EF211</f>
        <v>6.8852675487372577E-4</v>
      </c>
      <c r="EG231" s="33">
        <f>all!EG211</f>
        <v>0.27361630956286642</v>
      </c>
      <c r="EH231" s="33">
        <f>all!EH211</f>
        <v>5.7426607228292488E-3</v>
      </c>
      <c r="EI231" s="33">
        <f>all!EI211</f>
        <v>2.5400325593522525E-5</v>
      </c>
      <c r="EJ231" s="33">
        <f>all!EJ211</f>
        <v>4.2859685156595709E-5</v>
      </c>
      <c r="EK231" s="33">
        <f>all!EK211</f>
        <v>4.6395317665484458E-5</v>
      </c>
      <c r="EL231" s="33">
        <f>all!EL211</f>
        <v>2.4663489164569971E-6</v>
      </c>
      <c r="EM231" s="33">
        <f>all!EM211</f>
        <v>1.0238365811504355E-6</v>
      </c>
      <c r="EN231" s="33">
        <f>all!EN211</f>
        <v>2.1396053891112337E-4</v>
      </c>
      <c r="EO231" s="33">
        <f>all!EO211</f>
        <v>4.5991289273157112E-5</v>
      </c>
      <c r="EP231" s="33"/>
      <c r="EQ231" s="33">
        <f>all!EQ211</f>
        <v>1.1313115282815418</v>
      </c>
    </row>
    <row r="232" spans="1:147" s="3" customFormat="1">
      <c r="A232" s="33" t="str">
        <f>all!A212</f>
        <v>LM-JB-7D-02</v>
      </c>
      <c r="B232" s="33" t="str">
        <f>all!B212</f>
        <v>Fakos</v>
      </c>
      <c r="C232" s="33" t="str">
        <f>all!C212</f>
        <v>epithermal</v>
      </c>
      <c r="D232" s="33" t="str">
        <f>all!D212</f>
        <v>epithermal IS</v>
      </c>
      <c r="E232" s="33" t="str">
        <f>all!E212</f>
        <v>chalcopyrite</v>
      </c>
      <c r="F232" s="33" t="str">
        <f>all!F212</f>
        <v xml:space="preserve">subhedral  </v>
      </c>
      <c r="G232" s="33">
        <f>all!G212</f>
        <v>11.824939067254199</v>
      </c>
      <c r="H232" s="33">
        <f>all!H212</f>
        <v>333616.68038104702</v>
      </c>
      <c r="I232" s="33">
        <f>all!I212</f>
        <v>0.121310809377957</v>
      </c>
      <c r="J232" s="33">
        <f>all!J212</f>
        <v>1.55945566719379</v>
      </c>
      <c r="K232" s="33">
        <f>all!K212</f>
        <v>331221.141719723</v>
      </c>
      <c r="L232" s="33">
        <f>all!L212</f>
        <v>116.90205158728401</v>
      </c>
      <c r="M232" s="33">
        <f>all!M212</f>
        <v>0.29248989048483098</v>
      </c>
      <c r="N232" s="33">
        <f>all!N212</f>
        <v>2.26281791690726</v>
      </c>
      <c r="O232" s="33">
        <f>all!O212</f>
        <v>0.88212342728260296</v>
      </c>
      <c r="P232" s="33">
        <f>all!P212</f>
        <v>7.4363168400291002</v>
      </c>
      <c r="Q232" s="33">
        <f>all!Q212</f>
        <v>44.282233327593403</v>
      </c>
      <c r="R232" s="33">
        <f>all!R212</f>
        <v>0.59501028864551797</v>
      </c>
      <c r="S232" s="33">
        <f>all!S212</f>
        <v>5.0283725968930284</v>
      </c>
      <c r="T232" s="33">
        <f>all!T212</f>
        <v>0.33082514869743701</v>
      </c>
      <c r="U232" s="33">
        <f>all!U212</f>
        <v>0.20534411263278299</v>
      </c>
      <c r="V232" s="33">
        <f>all!V212</f>
        <v>0.98182977063701105</v>
      </c>
      <c r="W232" s="33">
        <f>all!W212</f>
        <v>0.407983271019834</v>
      </c>
      <c r="X232" s="33">
        <f>all!X212</f>
        <v>5.9917748317933901E-2</v>
      </c>
      <c r="Y232" s="33">
        <f>all!Y212</f>
        <v>12.2116765793934</v>
      </c>
      <c r="Z232" s="33">
        <f>all!Z212</f>
        <v>5.5051055973677501E-2</v>
      </c>
      <c r="AA232" s="33">
        <f>all!AA212</f>
        <v>7.7790482878075939E-2</v>
      </c>
      <c r="AB232" s="33">
        <f>all!AB212</f>
        <v>0.60895134191299471</v>
      </c>
      <c r="AC232" s="33">
        <f>all!AC212</f>
        <v>4.5080669812835889E-3</v>
      </c>
      <c r="AD232" s="33">
        <f>all!AD212</f>
        <v>0.13752135543169636</v>
      </c>
      <c r="AE232" s="33">
        <f>all!AE212</f>
        <v>4.9065947602184405E-3</v>
      </c>
      <c r="AF232" s="33">
        <f>all!AF212</f>
        <v>1.6815390687572828E-2</v>
      </c>
      <c r="AG232" s="33">
        <f>all!AG212</f>
        <v>365.03122479075461</v>
      </c>
      <c r="AH232" s="33">
        <f>all!AH212</f>
        <v>3.6262206126812662</v>
      </c>
      <c r="AI232" s="33">
        <f>all!AI212</f>
        <v>0.45380173667921014</v>
      </c>
      <c r="AJ232" s="33">
        <f>all!AJ212</f>
        <v>61.29970509767557</v>
      </c>
      <c r="AK232" s="33">
        <f>all!AK212</f>
        <v>0.49391928571883192</v>
      </c>
      <c r="AL232" s="33">
        <f>all!AL212</f>
        <v>1.6927107624268758</v>
      </c>
      <c r="AM232" s="33">
        <f>all!AM212</f>
        <v>365.03122479075461</v>
      </c>
      <c r="AN232" s="33"/>
      <c r="AO232" s="33"/>
      <c r="AP232" s="33">
        <f>all!AP212</f>
        <v>1.47619207321859</v>
      </c>
      <c r="AQ232" s="33">
        <f>all!AQ212</f>
        <v>33.0210674617311</v>
      </c>
      <c r="AR232" s="33">
        <f>all!AR212</f>
        <v>0.121310809377957</v>
      </c>
      <c r="AS232" s="33">
        <f>all!AS212</f>
        <v>1.55945566719379</v>
      </c>
      <c r="AT232" s="33">
        <f>all!AT212</f>
        <v>1.0794852213780799</v>
      </c>
      <c r="AU232" s="33">
        <f>all!AU212</f>
        <v>5.4505047405462399</v>
      </c>
      <c r="AV232" s="33">
        <f>all!AV212</f>
        <v>0.19879110448991</v>
      </c>
      <c r="AW232" s="33">
        <f>all!AW212</f>
        <v>2.26281791690726</v>
      </c>
      <c r="AX232" s="33">
        <f>all!AX212</f>
        <v>0.88212342728260296</v>
      </c>
      <c r="AY232" s="33">
        <f>all!AY212</f>
        <v>4.6130038676663201</v>
      </c>
      <c r="AZ232" s="33">
        <f>all!AZ212</f>
        <v>0.13417663062212901</v>
      </c>
      <c r="BA232" s="33">
        <f>all!BA212</f>
        <v>0.59501028864551797</v>
      </c>
      <c r="BB232" s="33">
        <f>all!BB212</f>
        <v>3.4080879143561497E-2</v>
      </c>
      <c r="BC232" s="33">
        <f>all!BC212</f>
        <v>0.33082514869743701</v>
      </c>
      <c r="BD232" s="33">
        <f>all!BD212</f>
        <v>0.20534411263278299</v>
      </c>
      <c r="BE232" s="33">
        <f>all!BE212</f>
        <v>0.98182977063701105</v>
      </c>
      <c r="BF232" s="33">
        <f>all!BF212</f>
        <v>7.8038788989896704E-2</v>
      </c>
      <c r="BG232" s="33">
        <f>all!BG212</f>
        <v>5.9917748317933901E-2</v>
      </c>
      <c r="BH232" s="33">
        <f>all!BH212</f>
        <v>0.10564733164613201</v>
      </c>
      <c r="BI232" s="33">
        <f>all!BI212</f>
        <v>5.5051055973677501E-2</v>
      </c>
      <c r="BJ232" s="33"/>
      <c r="BK232" s="33">
        <f>all!BK212</f>
        <v>0.69574270770276903</v>
      </c>
      <c r="BL232" s="33">
        <f>all!BL212</f>
        <v>44693.998381919402</v>
      </c>
      <c r="BM232" s="33">
        <f>all!BM212</f>
        <v>0.12192570445062099</v>
      </c>
      <c r="BN232" s="33">
        <f>all!BN212</f>
        <v>0.76635510357975301</v>
      </c>
      <c r="BO232" s="33">
        <f>all!BO212</f>
        <v>19931.110132838599</v>
      </c>
      <c r="BP232" s="33">
        <f>all!BP212</f>
        <v>37.868033934434003</v>
      </c>
      <c r="BQ232" s="33">
        <f>all!BQ212</f>
        <v>0.13716064070918199</v>
      </c>
      <c r="BR232" s="33">
        <f>all!BR212</f>
        <v>0.54298519730680495</v>
      </c>
      <c r="BS232" s="33">
        <f>all!BS212</f>
        <v>0.511123019605073</v>
      </c>
      <c r="BT232" s="33">
        <f>all!BT212</f>
        <v>6.5924202785243402</v>
      </c>
      <c r="BU232" s="33">
        <f>all!BU212</f>
        <v>8.8388618507632302</v>
      </c>
      <c r="BV232" s="33">
        <f>all!BV212</f>
        <v>0.95333214944044697</v>
      </c>
      <c r="BW232" s="33">
        <f>all!BW212</f>
        <v>0.88736114953860601</v>
      </c>
      <c r="BX232" s="33">
        <f>all!BX212</f>
        <v>0.23006689303066699</v>
      </c>
      <c r="BY232" s="33">
        <f>all!BY212</f>
        <v>0.20552996610449001</v>
      </c>
      <c r="BZ232" s="33">
        <f>all!BZ212</f>
        <v>0.104340645337007</v>
      </c>
      <c r="CA232" s="33">
        <f>all!CA212</f>
        <v>0.13738394507527901</v>
      </c>
      <c r="CB232" s="33">
        <f>all!CB212</f>
        <v>7.1631289039279497E-2</v>
      </c>
      <c r="CC232" s="33">
        <f>all!CC212</f>
        <v>10.8553054384102</v>
      </c>
      <c r="CD232" s="33">
        <f>all!CD212</f>
        <v>4.6137800431839099E-2</v>
      </c>
      <c r="CE232" s="33"/>
      <c r="CF232" s="33">
        <f>all!CF212</f>
        <v>11.824939067254199</v>
      </c>
      <c r="CG232" s="33">
        <f>all!CG212</f>
        <v>333616.68038104702</v>
      </c>
      <c r="CH232" s="33">
        <f>all!CH212</f>
        <v>0.121310809377957</v>
      </c>
      <c r="CI232" s="33">
        <f>all!CI212</f>
        <v>1.55945566719379</v>
      </c>
      <c r="CJ232" s="33">
        <f>all!CJ212</f>
        <v>331221.141719723</v>
      </c>
      <c r="CK232" s="33">
        <f>all!CK212</f>
        <v>116.90205158728401</v>
      </c>
      <c r="CL232" s="33">
        <f>all!CL212</f>
        <v>0.29248989048483098</v>
      </c>
      <c r="CM232" s="33">
        <f>all!CM212</f>
        <v>2.26281791690726</v>
      </c>
      <c r="CN232" s="33">
        <f>all!CN212</f>
        <v>0.88212342728260296</v>
      </c>
      <c r="CO232" s="33">
        <f>all!CO212</f>
        <v>7.4363168400291002</v>
      </c>
      <c r="CP232" s="33">
        <f>all!CP212</f>
        <v>44.282233327593403</v>
      </c>
      <c r="CQ232" s="33">
        <f>all!CQ212</f>
        <v>0.59501028864551797</v>
      </c>
      <c r="CR232" s="33">
        <f>all!CR212</f>
        <v>5.0283725968930284</v>
      </c>
      <c r="CS232" s="33">
        <f>all!CS212</f>
        <v>0.33082514869743701</v>
      </c>
      <c r="CT232" s="33">
        <f>all!CT212</f>
        <v>0.20534411263278299</v>
      </c>
      <c r="CU232" s="33">
        <f>all!CU212</f>
        <v>0.98182977063701105</v>
      </c>
      <c r="CV232" s="33">
        <f>all!CV212</f>
        <v>0.407983271019834</v>
      </c>
      <c r="CW232" s="33">
        <f>all!CW212</f>
        <v>5.9917748317933901E-2</v>
      </c>
      <c r="CX232" s="33">
        <f>all!CX212</f>
        <v>12.2116765793934</v>
      </c>
      <c r="CY232" s="33">
        <f>all!CY212</f>
        <v>5.5051055973677501E-2</v>
      </c>
      <c r="CZ232" s="33"/>
      <c r="DA232" s="33">
        <f>all!DA212</f>
        <v>0.21524133605935294</v>
      </c>
      <c r="DB232" s="33">
        <f>all!DB212</f>
        <v>5973.9758327701138</v>
      </c>
      <c r="DC232" s="33">
        <f>all!DC212</f>
        <v>2.0584459927164484E-3</v>
      </c>
      <c r="DD232" s="33">
        <f>all!DD212</f>
        <v>2.6569523442052941E-2</v>
      </c>
      <c r="DE232" s="33">
        <f>all!DE212</f>
        <v>5212.3051288786546</v>
      </c>
      <c r="DF232" s="33">
        <f>all!DF212</f>
        <v>1.7877665023288578</v>
      </c>
      <c r="DG232" s="33">
        <f>all!DG212</f>
        <v>4.1950273293580457E-3</v>
      </c>
      <c r="DH232" s="33">
        <f>all!DH212</f>
        <v>3.116399830474122E-2</v>
      </c>
      <c r="DI232" s="33">
        <f>all!DI212</f>
        <v>1.1773953403058703E-2</v>
      </c>
      <c r="DJ232" s="33">
        <f>all!DJ212</f>
        <v>9.4178278115870068E-2</v>
      </c>
      <c r="DK232" s="33">
        <f>all!DK212</f>
        <v>0.41052166743853519</v>
      </c>
      <c r="DL232" s="33">
        <f>all!DL212</f>
        <v>5.2931678273969449E-3</v>
      </c>
      <c r="DM232" s="33">
        <f>all!DM212</f>
        <v>4.3794288324940589E-2</v>
      </c>
      <c r="DN232" s="33">
        <f>all!DN212</f>
        <v>2.7868347123025613E-3</v>
      </c>
      <c r="DO232" s="33">
        <f>all!DO212</f>
        <v>1.6864661024374424E-3</v>
      </c>
      <c r="DP232" s="33">
        <f>all!DP212</f>
        <v>7.6945906789734411E-3</v>
      </c>
      <c r="DQ232" s="33">
        <f>all!DQ212</f>
        <v>2.0713327771636047E-3</v>
      </c>
      <c r="DR232" s="33">
        <f>all!DR212</f>
        <v>2.9316362108809235E-4</v>
      </c>
      <c r="DS232" s="33">
        <f>all!DS212</f>
        <v>5.8936663027960426E-2</v>
      </c>
      <c r="DT232" s="33">
        <f>all!DT212</f>
        <v>2.6342691105106373E-4</v>
      </c>
      <c r="DU232" s="33"/>
      <c r="DV232" s="33">
        <f>all!DV212</f>
        <v>1.9235119306519831E-3</v>
      </c>
      <c r="DW232" s="33">
        <f>all!DW212</f>
        <v>53.386649600573357</v>
      </c>
      <c r="DX232" s="33">
        <f>all!DX212</f>
        <v>1.8395376548401623E-5</v>
      </c>
      <c r="DY232" s="33">
        <f>all!DY212</f>
        <v>2.3743950055408336E-4</v>
      </c>
      <c r="DZ232" s="33">
        <f>all!DZ212</f>
        <v>46.579951997844674</v>
      </c>
      <c r="EA232" s="33">
        <f>all!EA212</f>
        <v>1.5976439560388508E-2</v>
      </c>
      <c r="EB232" s="33">
        <f>all!EB212</f>
        <v>3.7489012404226307E-5</v>
      </c>
      <c r="EC232" s="33">
        <f>all!EC212</f>
        <v>2.7849819018712193E-4</v>
      </c>
      <c r="ED232" s="33">
        <f>all!ED212</f>
        <v>1.0521835747887623E-4</v>
      </c>
      <c r="EE232" s="33">
        <f>all!EE212</f>
        <v>8.4162756504254168E-4</v>
      </c>
      <c r="EF232" s="33">
        <f>all!EF212</f>
        <v>3.6686416260277416E-3</v>
      </c>
      <c r="EG232" s="33">
        <f>all!EG212</f>
        <v>4.7302584407549455E-5</v>
      </c>
      <c r="EH232" s="33">
        <f>all!EH212</f>
        <v>3.9136923060265316E-4</v>
      </c>
      <c r="EI232" s="33">
        <f>all!EI212</f>
        <v>2.490464850297574E-5</v>
      </c>
      <c r="EJ232" s="33">
        <f>all!EJ212</f>
        <v>1.5071164898289107E-5</v>
      </c>
      <c r="EK232" s="33">
        <f>all!EK212</f>
        <v>6.876298597406806E-5</v>
      </c>
      <c r="EL232" s="33">
        <f>all!EL212</f>
        <v>1.8510539760476322E-5</v>
      </c>
      <c r="EM232" s="33">
        <f>all!EM212</f>
        <v>2.6198672295947189E-6</v>
      </c>
      <c r="EN232" s="33">
        <f>all!EN212</f>
        <v>5.2668960601432487E-4</v>
      </c>
      <c r="EO232" s="33">
        <f>all!EO212</f>
        <v>2.3541240522768155E-6</v>
      </c>
      <c r="EP232" s="33"/>
      <c r="EQ232" s="33">
        <f>all!EQ212</f>
        <v>106.77329920114671</v>
      </c>
    </row>
    <row r="233" spans="1:147" s="3" customFormat="1">
      <c r="A233" s="33" t="str">
        <f>all!A213</f>
        <v>LM-JB-7D-07</v>
      </c>
      <c r="B233" s="33" t="str">
        <f>all!B213</f>
        <v>Fakos</v>
      </c>
      <c r="C233" s="33" t="str">
        <f>all!C213</f>
        <v>epithermal</v>
      </c>
      <c r="D233" s="33" t="str">
        <f>all!D213</f>
        <v>epithermal IS</v>
      </c>
      <c r="E233" s="33" t="str">
        <f>all!E213</f>
        <v>chalcopyrite</v>
      </c>
      <c r="F233" s="33" t="str">
        <f>all!F213</f>
        <v xml:space="preserve">subhedral  </v>
      </c>
      <c r="G233" s="33">
        <f>all!G213</f>
        <v>11.8616260070633</v>
      </c>
      <c r="H233" s="33">
        <f>all!H213</f>
        <v>289096.68309525499</v>
      </c>
      <c r="I233" s="33">
        <f>all!I213</f>
        <v>0.237518902120465</v>
      </c>
      <c r="J233" s="33">
        <f>all!J213</f>
        <v>1.5595558955056401</v>
      </c>
      <c r="K233" s="33">
        <f>all!K213</f>
        <v>337939.04463980702</v>
      </c>
      <c r="L233" s="33">
        <f>all!L213</f>
        <v>194.55872041317301</v>
      </c>
      <c r="M233" s="33">
        <f>all!M213</f>
        <v>0.38441886737859099</v>
      </c>
      <c r="N233" s="33">
        <f>all!N213</f>
        <v>2.6195559254197098</v>
      </c>
      <c r="O233" s="33">
        <f>all!O213</f>
        <v>1.87877611875481</v>
      </c>
      <c r="P233" s="33">
        <f>all!P213</f>
        <v>25.7294418974259</v>
      </c>
      <c r="Q233" s="33">
        <f>all!Q213</f>
        <v>1.3942734130458601</v>
      </c>
      <c r="R233" s="33">
        <f>all!R213</f>
        <v>3.0228210081807001</v>
      </c>
      <c r="S233" s="33">
        <f>all!S213</f>
        <v>62.449050252294668</v>
      </c>
      <c r="T233" s="33">
        <f>all!T213</f>
        <v>0.84654140547836998</v>
      </c>
      <c r="U233" s="33">
        <f>all!U213</f>
        <v>1.5457245221662901</v>
      </c>
      <c r="V233" s="33">
        <f>all!V213</f>
        <v>0.86417248876177599</v>
      </c>
      <c r="W233" s="33">
        <f>all!W213</f>
        <v>0.17075307680823201</v>
      </c>
      <c r="X233" s="33">
        <f>all!X213</f>
        <v>9.6970374970924297E-2</v>
      </c>
      <c r="Y233" s="33">
        <f>all!Y213</f>
        <v>14.038889234278001</v>
      </c>
      <c r="Z233" s="33">
        <f>all!Z213</f>
        <v>7.8723576150406205E-2</v>
      </c>
      <c r="AA233" s="33">
        <f>all!AA213</f>
        <v>0.15229906334550228</v>
      </c>
      <c r="AB233" s="33">
        <f>all!AB213</f>
        <v>1.8327263267099299</v>
      </c>
      <c r="AC233" s="33">
        <f>all!AC213</f>
        <v>5.6075359550662373E-3</v>
      </c>
      <c r="AD233" s="33">
        <f>all!AD213</f>
        <v>0.12642214245190886</v>
      </c>
      <c r="AE233" s="33">
        <f>all!AE213</f>
        <v>6.9072683281920164E-3</v>
      </c>
      <c r="AF233" s="33">
        <f>all!AF213</f>
        <v>0.11010304991880537</v>
      </c>
      <c r="AG233" s="33">
        <f>all!AG213</f>
        <v>5.8701577036538826</v>
      </c>
      <c r="AH233" s="33">
        <f>all!AH213</f>
        <v>9.9315080401199948E-2</v>
      </c>
      <c r="AI233" s="33">
        <f>all!AI213</f>
        <v>0.33144131034455154</v>
      </c>
      <c r="AJ233" s="33">
        <f>all!AJ213</f>
        <v>108.32587077375604</v>
      </c>
      <c r="AK233" s="33">
        <f>all!AK213</f>
        <v>0.40826382281669016</v>
      </c>
      <c r="AL233" s="33">
        <f>all!AL213</f>
        <v>6.5077958358965828</v>
      </c>
      <c r="AM233" s="33">
        <f>all!AM213</f>
        <v>5.8701577036538826</v>
      </c>
      <c r="AN233" s="33"/>
      <c r="AO233" s="33"/>
      <c r="AP233" s="33">
        <f>all!AP213</f>
        <v>2.20896090175231</v>
      </c>
      <c r="AQ233" s="33">
        <f>all!AQ213</f>
        <v>59.243993193218103</v>
      </c>
      <c r="AR233" s="33">
        <f>all!AR213</f>
        <v>0.237518902120465</v>
      </c>
      <c r="AS233" s="33">
        <f>all!AS213</f>
        <v>1.5595558955056401</v>
      </c>
      <c r="AT233" s="33">
        <f>all!AT213</f>
        <v>1.4421534728630101</v>
      </c>
      <c r="AU233" s="33">
        <f>all!AU213</f>
        <v>4.9816645462629401</v>
      </c>
      <c r="AV233" s="33">
        <f>all!AV213</f>
        <v>0.38441886737859099</v>
      </c>
      <c r="AW233" s="33">
        <f>all!AW213</f>
        <v>2.6195559254197098</v>
      </c>
      <c r="AX233" s="33">
        <f>all!AX213</f>
        <v>1.87877611875481</v>
      </c>
      <c r="AY233" s="33">
        <f>all!AY213</f>
        <v>5.1768739973063598</v>
      </c>
      <c r="AZ233" s="33">
        <f>all!AZ213</f>
        <v>8.2184444092323394E-2</v>
      </c>
      <c r="BA233" s="33">
        <f>all!BA213</f>
        <v>1.8034248464126601</v>
      </c>
      <c r="BB233" s="33">
        <f>all!BB213</f>
        <v>0.12501771255628899</v>
      </c>
      <c r="BC233" s="33">
        <f>all!BC213</f>
        <v>0.325510590640195</v>
      </c>
      <c r="BD233" s="33">
        <f>all!BD213</f>
        <v>0.157730041381408</v>
      </c>
      <c r="BE233" s="33">
        <f>all!BE213</f>
        <v>0.77353098393587305</v>
      </c>
      <c r="BF233" s="33">
        <f>all!BF213</f>
        <v>0.17075307680823201</v>
      </c>
      <c r="BG233" s="33">
        <f>all!BG213</f>
        <v>7.9561067587965204E-2</v>
      </c>
      <c r="BH233" s="33">
        <f>all!BH213</f>
        <v>0.111358185861349</v>
      </c>
      <c r="BI233" s="33">
        <f>all!BI213</f>
        <v>7.5498465003628501E-2</v>
      </c>
      <c r="BJ233" s="33"/>
      <c r="BK233" s="33">
        <f>all!BK213</f>
        <v>1.9787045107515699</v>
      </c>
      <c r="BL233" s="33">
        <f>all!BL213</f>
        <v>50526.399468931399</v>
      </c>
      <c r="BM233" s="33">
        <f>all!BM213</f>
        <v>0.124001055102471</v>
      </c>
      <c r="BN233" s="33">
        <f>all!BN213</f>
        <v>1.28372668541672</v>
      </c>
      <c r="BO233" s="33">
        <f>all!BO213</f>
        <v>33166.670791819</v>
      </c>
      <c r="BP233" s="33">
        <f>all!BP213</f>
        <v>69.487061682615703</v>
      </c>
      <c r="BQ233" s="33">
        <f>all!BQ213</f>
        <v>0.63023856894533103</v>
      </c>
      <c r="BR233" s="33">
        <f>all!BR213</f>
        <v>2.97026716488286</v>
      </c>
      <c r="BS233" s="33">
        <f>all!BS213</f>
        <v>0.96610280460002895</v>
      </c>
      <c r="BT233" s="33">
        <f>all!BT213</f>
        <v>12.6551313580225</v>
      </c>
      <c r="BU233" s="33">
        <f>all!BU213</f>
        <v>1.7794157421697301</v>
      </c>
      <c r="BV233" s="33">
        <f>all!BV213</f>
        <v>2.6695625498970399</v>
      </c>
      <c r="BW233" s="33">
        <f>all!BW213</f>
        <v>5.5287690136066496</v>
      </c>
      <c r="BX233" s="33">
        <f>all!BX213</f>
        <v>0.86000069849048</v>
      </c>
      <c r="BY233" s="33">
        <f>all!BY213</f>
        <v>0.89810939083379604</v>
      </c>
      <c r="BZ233" s="33">
        <f>all!BZ213</f>
        <v>1.0070405892923799</v>
      </c>
      <c r="CA233" s="33">
        <f>all!CA213</f>
        <v>7.9056186461261696E-2</v>
      </c>
      <c r="CB233" s="33">
        <f>all!CB213</f>
        <v>0.118662819226283</v>
      </c>
      <c r="CC233" s="33">
        <f>all!CC213</f>
        <v>5.8579662448752599</v>
      </c>
      <c r="CD233" s="33">
        <f>all!CD213</f>
        <v>0.13156715351109599</v>
      </c>
      <c r="CE233" s="33"/>
      <c r="CF233" s="33">
        <f>all!CF213</f>
        <v>11.8616260070633</v>
      </c>
      <c r="CG233" s="33">
        <f>all!CG213</f>
        <v>289096.68309525499</v>
      </c>
      <c r="CH233" s="33">
        <f>all!CH213</f>
        <v>0.237518902120465</v>
      </c>
      <c r="CI233" s="33">
        <f>all!CI213</f>
        <v>1.5595558955056401</v>
      </c>
      <c r="CJ233" s="33">
        <f>all!CJ213</f>
        <v>337939.04463980702</v>
      </c>
      <c r="CK233" s="33">
        <f>all!CK213</f>
        <v>194.55872041317301</v>
      </c>
      <c r="CL233" s="33">
        <f>all!CL213</f>
        <v>0.38441886737859099</v>
      </c>
      <c r="CM233" s="33">
        <f>all!CM213</f>
        <v>2.6195559254197098</v>
      </c>
      <c r="CN233" s="33">
        <f>all!CN213</f>
        <v>1.87877611875481</v>
      </c>
      <c r="CO233" s="33">
        <f>all!CO213</f>
        <v>25.7294418974259</v>
      </c>
      <c r="CP233" s="33">
        <f>all!CP213</f>
        <v>1.3942734130458601</v>
      </c>
      <c r="CQ233" s="33">
        <f>all!CQ213</f>
        <v>3.0228210081807001</v>
      </c>
      <c r="CR233" s="33">
        <f>all!CR213</f>
        <v>62.449050252294668</v>
      </c>
      <c r="CS233" s="33">
        <f>all!CS213</f>
        <v>0.84654140547836998</v>
      </c>
      <c r="CT233" s="33">
        <f>all!CT213</f>
        <v>1.5457245221662901</v>
      </c>
      <c r="CU233" s="33">
        <f>all!CU213</f>
        <v>0.86417248876177599</v>
      </c>
      <c r="CV233" s="33">
        <f>all!CV213</f>
        <v>0.17075307680823201</v>
      </c>
      <c r="CW233" s="33">
        <f>all!CW213</f>
        <v>9.6970374970924297E-2</v>
      </c>
      <c r="CX233" s="33">
        <f>all!CX213</f>
        <v>14.038889234278001</v>
      </c>
      <c r="CY233" s="33">
        <f>all!CY213</f>
        <v>7.8723576150406205E-2</v>
      </c>
      <c r="CZ233" s="33"/>
      <c r="DA233" s="33">
        <f>all!DA213</f>
        <v>0.21590912351225469</v>
      </c>
      <c r="DB233" s="33">
        <f>all!DB213</f>
        <v>5176.7693275182201</v>
      </c>
      <c r="DC233" s="33">
        <f>all!DC213</f>
        <v>4.0303072312459698E-3</v>
      </c>
      <c r="DD233" s="33">
        <f>all!DD213</f>
        <v>2.6571231101037599E-2</v>
      </c>
      <c r="DE233" s="33">
        <f>all!DE213</f>
        <v>5318.0222931389389</v>
      </c>
      <c r="DF233" s="33">
        <f>all!DF213</f>
        <v>2.9753589297013763</v>
      </c>
      <c r="DG233" s="33">
        <f>all!DG213</f>
        <v>5.5135158753724161E-3</v>
      </c>
      <c r="DH233" s="33">
        <f>all!DH213</f>
        <v>3.607706824706941E-2</v>
      </c>
      <c r="DI233" s="33">
        <f>all!DI213</f>
        <v>2.5076561615806525E-2</v>
      </c>
      <c r="DJ233" s="33">
        <f>all!DJ213</f>
        <v>0.32585412737368163</v>
      </c>
      <c r="DK233" s="33">
        <f>all!DK213</f>
        <v>1.2925713167048861E-2</v>
      </c>
      <c r="DL233" s="33">
        <f>all!DL213</f>
        <v>2.6890793678382898E-2</v>
      </c>
      <c r="DM233" s="33">
        <f>all!DM213</f>
        <v>0.54389599411498779</v>
      </c>
      <c r="DN233" s="33">
        <f>all!DN213</f>
        <v>7.1311718092693958E-3</v>
      </c>
      <c r="DO233" s="33">
        <f>all!DO213</f>
        <v>1.2694846601234313E-2</v>
      </c>
      <c r="DP233" s="33">
        <f>all!DP213</f>
        <v>6.7725116674120381E-3</v>
      </c>
      <c r="DQ233" s="33">
        <f>all!DQ213</f>
        <v>8.6691408672300962E-4</v>
      </c>
      <c r="DR233" s="33">
        <f>all!DR213</f>
        <v>4.7445351440613938E-4</v>
      </c>
      <c r="DS233" s="33">
        <f>all!DS213</f>
        <v>6.7755256922191129E-2</v>
      </c>
      <c r="DT233" s="33">
        <f>all!DT213</f>
        <v>3.7670319170826568E-4</v>
      </c>
      <c r="DU233" s="33"/>
      <c r="DV233" s="33">
        <f>all!DV213</f>
        <v>2.0562544944877038E-3</v>
      </c>
      <c r="DW233" s="33">
        <f>all!DW213</f>
        <v>49.30201662381927</v>
      </c>
      <c r="DX233" s="33">
        <f>all!DX213</f>
        <v>3.8383451442918958E-5</v>
      </c>
      <c r="DY233" s="33">
        <f>all!DY213</f>
        <v>2.5305652900063251E-4</v>
      </c>
      <c r="DZ233" s="33">
        <f>all!DZ213</f>
        <v>50.647267999455714</v>
      </c>
      <c r="EA233" s="33">
        <f>all!EA213</f>
        <v>2.8336436517307828E-2</v>
      </c>
      <c r="EB233" s="33">
        <f>all!EB213</f>
        <v>5.2509090930195707E-5</v>
      </c>
      <c r="EC233" s="33">
        <f>all!EC213</f>
        <v>3.4358730434457788E-4</v>
      </c>
      <c r="ED233" s="33">
        <f>all!ED213</f>
        <v>2.3882173985979486E-4</v>
      </c>
      <c r="EE233" s="33">
        <f>all!EE213</f>
        <v>3.1033381223534592E-3</v>
      </c>
      <c r="EF233" s="33">
        <f>all!EF213</f>
        <v>1.2310066087918028E-4</v>
      </c>
      <c r="EG233" s="33">
        <f>all!EG213</f>
        <v>2.5609994826540042E-4</v>
      </c>
      <c r="EH233" s="33">
        <f>all!EH213</f>
        <v>5.1799042311860589E-3</v>
      </c>
      <c r="EI233" s="33">
        <f>all!EI213</f>
        <v>6.7915166553589052E-5</v>
      </c>
      <c r="EJ233" s="33">
        <f>all!EJ213</f>
        <v>1.2090195613775624E-4</v>
      </c>
      <c r="EK233" s="33">
        <f>all!EK213</f>
        <v>6.4499393673357199E-5</v>
      </c>
      <c r="EL233" s="33">
        <f>all!EL213</f>
        <v>8.2562327990633249E-6</v>
      </c>
      <c r="EM233" s="33">
        <f>all!EM213</f>
        <v>4.5185546379550617E-6</v>
      </c>
      <c r="EN233" s="33">
        <f>all!EN213</f>
        <v>6.4528098352229619E-4</v>
      </c>
      <c r="EO233" s="33">
        <f>all!EO213</f>
        <v>3.5876095388531344E-6</v>
      </c>
      <c r="EP233" s="33"/>
      <c r="EQ233" s="33">
        <f>all!EQ213</f>
        <v>98.60403324763854</v>
      </c>
    </row>
    <row r="234" spans="1:147" s="3" customFormat="1">
      <c r="A234" s="33" t="str">
        <f>all!A214</f>
        <v>LM-JB-7D-18</v>
      </c>
      <c r="B234" s="33" t="str">
        <f>all!B214</f>
        <v>Fakos</v>
      </c>
      <c r="C234" s="33" t="str">
        <f>all!C214</f>
        <v>epithermal</v>
      </c>
      <c r="D234" s="33" t="str">
        <f>all!D214</f>
        <v>epithermal IS</v>
      </c>
      <c r="E234" s="33" t="str">
        <f>all!E214</f>
        <v>chalcopyrite</v>
      </c>
      <c r="F234" s="33" t="str">
        <f>all!F214</f>
        <v xml:space="preserve">subhedral  </v>
      </c>
      <c r="G234" s="33">
        <f>all!G214</f>
        <v>12.876567938740999</v>
      </c>
      <c r="H234" s="33">
        <f>all!H214</f>
        <v>378311.12575235701</v>
      </c>
      <c r="I234" s="33">
        <f>all!I214</f>
        <v>0.241327907928892</v>
      </c>
      <c r="J234" s="33">
        <f>all!J214</f>
        <v>1.0595262788609401</v>
      </c>
      <c r="K234" s="33">
        <f>all!K214</f>
        <v>354352.36345711001</v>
      </c>
      <c r="L234" s="33">
        <f>all!L214</f>
        <v>125.84251445397</v>
      </c>
      <c r="M234" s="33">
        <f>all!M214</f>
        <v>2.4486439868283498</v>
      </c>
      <c r="N234" s="33">
        <f>all!N214</f>
        <v>2.5729145162655702</v>
      </c>
      <c r="O234" s="33">
        <f>all!O214</f>
        <v>1.09619280035542</v>
      </c>
      <c r="P234" s="33">
        <f>all!P214</f>
        <v>70.905137181773895</v>
      </c>
      <c r="Q234" s="33">
        <f>all!Q214</f>
        <v>17.1853214635032</v>
      </c>
      <c r="R234" s="33">
        <f>all!R214</f>
        <v>2.6329583895581701</v>
      </c>
      <c r="S234" s="33">
        <f>all!S214</f>
        <v>63.588646375005091</v>
      </c>
      <c r="T234" s="33">
        <f>all!T214</f>
        <v>2.2491884847383701</v>
      </c>
      <c r="U234" s="33">
        <f>all!U214</f>
        <v>4.0320278664659304</v>
      </c>
      <c r="V234" s="33">
        <f>all!V214</f>
        <v>1.7031848105488401</v>
      </c>
      <c r="W234" s="33">
        <f>all!W214</f>
        <v>0.13262729390377601</v>
      </c>
      <c r="X234" s="33">
        <f>all!X214</f>
        <v>6.2523438167916695E-2</v>
      </c>
      <c r="Y234" s="33">
        <f>all!Y214</f>
        <v>579.92270216746101</v>
      </c>
      <c r="Z234" s="33">
        <f>all!Z214</f>
        <v>0.143706380618769</v>
      </c>
      <c r="AA234" s="33">
        <f>all!AA214</f>
        <v>0.22776962945018717</v>
      </c>
      <c r="AB234" s="33">
        <f>all!AB214</f>
        <v>0.12226653124074287</v>
      </c>
      <c r="AC234" s="33">
        <f>all!AC214</f>
        <v>2.4780264694185348E-4</v>
      </c>
      <c r="AD234" s="33">
        <f>all!AD214</f>
        <v>0.22015096965665706</v>
      </c>
      <c r="AE234" s="33">
        <f>all!AE214</f>
        <v>1.0781339984490235E-4</v>
      </c>
      <c r="AF234" s="33">
        <f>all!AF214</f>
        <v>6.9526987845039117E-3</v>
      </c>
      <c r="AG234" s="33">
        <f>all!AG214</f>
        <v>71.211496469637098</v>
      </c>
      <c r="AH234" s="33">
        <f>all!AH214</f>
        <v>2.9633813953606342E-2</v>
      </c>
      <c r="AI234" s="33">
        <f>all!AI214</f>
        <v>0.59548181497977648</v>
      </c>
      <c r="AJ234" s="33">
        <f>all!AJ214</f>
        <v>293.81242223616471</v>
      </c>
      <c r="AK234" s="33">
        <f>all!AK214</f>
        <v>0.25908084441829005</v>
      </c>
      <c r="AL234" s="33">
        <f>all!AL214</f>
        <v>16.707673393721127</v>
      </c>
      <c r="AM234" s="33">
        <f>all!AM214</f>
        <v>71.211496469637098</v>
      </c>
      <c r="AN234" s="33"/>
      <c r="AO234" s="33"/>
      <c r="AP234" s="33">
        <f>all!AP214</f>
        <v>1.39904615640894</v>
      </c>
      <c r="AQ234" s="33">
        <f>all!AQ214</f>
        <v>28.666920703556499</v>
      </c>
      <c r="AR234" s="33">
        <f>all!AR214</f>
        <v>0.241327907928892</v>
      </c>
      <c r="AS234" s="33">
        <f>all!AS214</f>
        <v>1.0595262788609401</v>
      </c>
      <c r="AT234" s="33">
        <f>all!AT214</f>
        <v>1.0102884088611801</v>
      </c>
      <c r="AU234" s="33">
        <f>all!AU214</f>
        <v>7.0252050603972496</v>
      </c>
      <c r="AV234" s="33">
        <f>all!AV214</f>
        <v>0.198741556823925</v>
      </c>
      <c r="AW234" s="33">
        <f>all!AW214</f>
        <v>2.5729145162655702</v>
      </c>
      <c r="AX234" s="33">
        <f>all!AX214</f>
        <v>1.09619280035542</v>
      </c>
      <c r="AY234" s="33">
        <f>all!AY214</f>
        <v>5.2992283916285396</v>
      </c>
      <c r="AZ234" s="33">
        <f>all!AZ214</f>
        <v>0.21664947043027599</v>
      </c>
      <c r="BA234" s="33">
        <f>all!BA214</f>
        <v>1.2868291629255</v>
      </c>
      <c r="BB234" s="33">
        <f>all!BB214</f>
        <v>5.0704150259258202E-2</v>
      </c>
      <c r="BC234" s="33">
        <f>all!BC214</f>
        <v>0.72719248501813605</v>
      </c>
      <c r="BD234" s="33">
        <f>all!BD214</f>
        <v>0.220466290410326</v>
      </c>
      <c r="BE234" s="33">
        <f>all!BE214</f>
        <v>1.7031848105488401</v>
      </c>
      <c r="BF234" s="33">
        <f>all!BF214</f>
        <v>0.13262729390377601</v>
      </c>
      <c r="BG234" s="33">
        <f>all!BG214</f>
        <v>6.2523438167916695E-2</v>
      </c>
      <c r="BH234" s="33">
        <f>all!BH214</f>
        <v>9.8305876664596004E-2</v>
      </c>
      <c r="BI234" s="33">
        <f>all!BI214</f>
        <v>6.9373455246770896E-2</v>
      </c>
      <c r="BJ234" s="33"/>
      <c r="BK234" s="33">
        <f>all!BK214</f>
        <v>1.02408735823894</v>
      </c>
      <c r="BL234" s="33">
        <f>all!BL214</f>
        <v>32077.8798040117</v>
      </c>
      <c r="BM234" s="33">
        <f>all!BM214</f>
        <v>0.283337096092864</v>
      </c>
      <c r="BN234" s="33">
        <f>all!BN214</f>
        <v>0.52184689258551098</v>
      </c>
      <c r="BO234" s="33">
        <f>all!BO214</f>
        <v>32173.916482653502</v>
      </c>
      <c r="BP234" s="33">
        <f>all!BP214</f>
        <v>87.839400830041598</v>
      </c>
      <c r="BQ234" s="33">
        <f>all!BQ214</f>
        <v>0.88189415987669095</v>
      </c>
      <c r="BR234" s="33">
        <f>all!BR214</f>
        <v>2.1025119035285198</v>
      </c>
      <c r="BS234" s="33">
        <f>all!BS214</f>
        <v>0.77994160305193105</v>
      </c>
      <c r="BT234" s="33">
        <f>all!BT214</f>
        <v>24.078188331964</v>
      </c>
      <c r="BU234" s="33">
        <f>all!BU214</f>
        <v>18.929574414578401</v>
      </c>
      <c r="BV234" s="33">
        <f>all!BV214</f>
        <v>1.95316238105318</v>
      </c>
      <c r="BW234" s="33">
        <f>all!BW214</f>
        <v>6.4633820883716098</v>
      </c>
      <c r="BX234" s="33">
        <f>all!BX214</f>
        <v>1.56188657960793</v>
      </c>
      <c r="BY234" s="33">
        <f>all!BY214</f>
        <v>0.88933736196621405</v>
      </c>
      <c r="BZ234" s="33">
        <f>all!BZ214</f>
        <v>0.66648760218326797</v>
      </c>
      <c r="CA234" s="33">
        <f>all!CA214</f>
        <v>0.13733441892609199</v>
      </c>
      <c r="CB234" s="33">
        <f>all!CB214</f>
        <v>3.1551843052304497E-2</v>
      </c>
      <c r="CC234" s="33">
        <f>all!CC214</f>
        <v>1145.85961348504</v>
      </c>
      <c r="CD234" s="33">
        <f>all!CD214</f>
        <v>0.101329226818673</v>
      </c>
      <c r="CE234" s="33"/>
      <c r="CF234" s="33">
        <f>all!CF214</f>
        <v>12.876567938740999</v>
      </c>
      <c r="CG234" s="33">
        <f>all!CG214</f>
        <v>378311.12575235701</v>
      </c>
      <c r="CH234" s="33">
        <f>all!CH214</f>
        <v>0.241327907928892</v>
      </c>
      <c r="CI234" s="33">
        <f>all!CI214</f>
        <v>1.0595262788609401</v>
      </c>
      <c r="CJ234" s="33">
        <f>all!CJ214</f>
        <v>354352.36345711001</v>
      </c>
      <c r="CK234" s="33">
        <f>all!CK214</f>
        <v>125.84251445397</v>
      </c>
      <c r="CL234" s="33">
        <f>all!CL214</f>
        <v>2.4486439868283498</v>
      </c>
      <c r="CM234" s="33">
        <f>all!CM214</f>
        <v>2.5729145162655702</v>
      </c>
      <c r="CN234" s="33">
        <f>all!CN214</f>
        <v>1.09619280035542</v>
      </c>
      <c r="CO234" s="33">
        <f>all!CO214</f>
        <v>70.905137181773895</v>
      </c>
      <c r="CP234" s="33">
        <f>all!CP214</f>
        <v>17.1853214635032</v>
      </c>
      <c r="CQ234" s="33">
        <f>all!CQ214</f>
        <v>2.6329583895581701</v>
      </c>
      <c r="CR234" s="33">
        <f>all!CR214</f>
        <v>63.588646375005091</v>
      </c>
      <c r="CS234" s="33">
        <f>all!CS214</f>
        <v>2.2491884847383701</v>
      </c>
      <c r="CT234" s="33">
        <f>all!CT214</f>
        <v>4.0320278664659304</v>
      </c>
      <c r="CU234" s="33">
        <f>all!CU214</f>
        <v>1.7031848105488401</v>
      </c>
      <c r="CV234" s="33">
        <f>all!CV214</f>
        <v>0.13262729390377601</v>
      </c>
      <c r="CW234" s="33">
        <f>all!CW214</f>
        <v>6.2523438167916695E-2</v>
      </c>
      <c r="CX234" s="33">
        <f>all!CX214</f>
        <v>579.92270216746101</v>
      </c>
      <c r="CY234" s="33">
        <f>all!CY214</f>
        <v>0.143706380618769</v>
      </c>
      <c r="CZ234" s="33"/>
      <c r="DA234" s="33">
        <f>all!DA214</f>
        <v>0.23438342229337267</v>
      </c>
      <c r="DB234" s="33">
        <f>all!DB214</f>
        <v>6774.3061286123557</v>
      </c>
      <c r="DC234" s="33">
        <f>all!DC214</f>
        <v>4.0949398289740245E-3</v>
      </c>
      <c r="DD234" s="33">
        <f>all!DD214</f>
        <v>1.8051881112032021E-2</v>
      </c>
      <c r="DE234" s="33">
        <f>all!DE214</f>
        <v>5576.3126468559785</v>
      </c>
      <c r="DF234" s="33">
        <f>all!DF214</f>
        <v>1.9244917335061935</v>
      </c>
      <c r="DG234" s="33">
        <f>all!DG214</f>
        <v>3.5119601664133068E-2</v>
      </c>
      <c r="DH234" s="33">
        <f>all!DH214</f>
        <v>3.5434713073482581E-2</v>
      </c>
      <c r="DI234" s="33">
        <f>all!DI214</f>
        <v>1.4631198484221106E-2</v>
      </c>
      <c r="DJ234" s="33">
        <f>all!DJ214</f>
        <v>0.89798805954627536</v>
      </c>
      <c r="DK234" s="33">
        <f>all!DK214</f>
        <v>0.15931777357463275</v>
      </c>
      <c r="DL234" s="33">
        <f>all!DL214</f>
        <v>2.3422604456487087E-2</v>
      </c>
      <c r="DM234" s="33">
        <f>all!DM214</f>
        <v>0.55382123338679556</v>
      </c>
      <c r="DN234" s="33">
        <f>all!DN214</f>
        <v>1.8946916727641903E-2</v>
      </c>
      <c r="DO234" s="33">
        <f>all!DO214</f>
        <v>3.3114552122749101E-2</v>
      </c>
      <c r="DP234" s="33">
        <f>all!DP214</f>
        <v>1.334784334285925E-2</v>
      </c>
      <c r="DQ234" s="33">
        <f>all!DQ214</f>
        <v>6.7334932710034264E-4</v>
      </c>
      <c r="DR234" s="33">
        <f>all!DR214</f>
        <v>3.0591265611190686E-4</v>
      </c>
      <c r="DS234" s="33">
        <f>all!DS214</f>
        <v>2.7988547401904489</v>
      </c>
      <c r="DT234" s="33">
        <f>all!DT214</f>
        <v>6.8765489190310118E-4</v>
      </c>
      <c r="DU234" s="33"/>
      <c r="DV234" s="33">
        <f>all!DV214</f>
        <v>1.8965489875741879E-3</v>
      </c>
      <c r="DW234" s="33">
        <f>all!DW214</f>
        <v>54.815324838358492</v>
      </c>
      <c r="DX234" s="33">
        <f>all!DX214</f>
        <v>3.3134826306516901E-5</v>
      </c>
      <c r="DY234" s="33">
        <f>all!DY214</f>
        <v>1.4606953218722579E-4</v>
      </c>
      <c r="DZ234" s="33">
        <f>all!DZ214</f>
        <v>45.121578997828642</v>
      </c>
      <c r="EA234" s="33">
        <f>all!EA214</f>
        <v>1.5572316561738624E-2</v>
      </c>
      <c r="EB234" s="33">
        <f>all!EB214</f>
        <v>2.8417558003206807E-4</v>
      </c>
      <c r="EC234" s="33">
        <f>all!EC214</f>
        <v>2.8672535176305194E-4</v>
      </c>
      <c r="ED234" s="33">
        <f>all!ED214</f>
        <v>1.1839056022278732E-4</v>
      </c>
      <c r="EE234" s="33">
        <f>all!EE214</f>
        <v>7.2662064941371642E-3</v>
      </c>
      <c r="EF234" s="33">
        <f>all!EF214</f>
        <v>1.2891439130765137E-3</v>
      </c>
      <c r="EG234" s="33">
        <f>all!EG214</f>
        <v>1.8952755418298758E-4</v>
      </c>
      <c r="EH234" s="33">
        <f>all!EH214</f>
        <v>4.4813284540325378E-3</v>
      </c>
      <c r="EI234" s="33">
        <f>all!EI214</f>
        <v>1.5331184853374224E-4</v>
      </c>
      <c r="EJ234" s="33">
        <f>all!EJ214</f>
        <v>2.6795141775753603E-4</v>
      </c>
      <c r="EK234" s="33">
        <f>all!EK214</f>
        <v>1.0800609757507737E-4</v>
      </c>
      <c r="EL234" s="33">
        <f>all!EL214</f>
        <v>5.4485081414907923E-6</v>
      </c>
      <c r="EM234" s="33">
        <f>all!EM214</f>
        <v>2.4753386248835081E-6</v>
      </c>
      <c r="EN234" s="33">
        <f>all!EN214</f>
        <v>2.2647357359733816E-2</v>
      </c>
      <c r="EO234" s="33">
        <f>all!EO214</f>
        <v>5.5642637874229052E-6</v>
      </c>
      <c r="EP234" s="33"/>
      <c r="EQ234" s="33">
        <f>all!EQ214</f>
        <v>109.63064967671698</v>
      </c>
    </row>
    <row r="235" spans="1:147" s="3" customFormat="1">
      <c r="A235" s="33" t="str">
        <f>all!A215</f>
        <v>LM-JB-7A-02</v>
      </c>
      <c r="B235" s="33" t="str">
        <f>all!B215</f>
        <v>Fakos</v>
      </c>
      <c r="C235" s="33" t="str">
        <f>all!C215</f>
        <v>epithermal</v>
      </c>
      <c r="D235" s="33" t="str">
        <f>all!D215</f>
        <v>epithermal IS</v>
      </c>
      <c r="E235" s="33" t="str">
        <f>all!E215</f>
        <v>chalcopyrite</v>
      </c>
      <c r="F235" s="33" t="str">
        <f>all!F215</f>
        <v xml:space="preserve">subhedral  </v>
      </c>
      <c r="G235" s="33">
        <f>all!G215</f>
        <v>12.950740235108499</v>
      </c>
      <c r="H235" s="33">
        <f>all!H215</f>
        <v>285629.01027934701</v>
      </c>
      <c r="I235" s="33">
        <f>all!I215</f>
        <v>0.18450251735259199</v>
      </c>
      <c r="J235" s="33">
        <f>all!J215</f>
        <v>1.58443139634372</v>
      </c>
      <c r="K235" s="33">
        <f>all!K215</f>
        <v>306005.54173756402</v>
      </c>
      <c r="L235" s="33">
        <f>all!L215</f>
        <v>95.491096800096798</v>
      </c>
      <c r="M235" s="33">
        <f>all!M215</f>
        <v>0.24021087693531701</v>
      </c>
      <c r="N235" s="33">
        <f>all!N215</f>
        <v>2.6960367111157399</v>
      </c>
      <c r="O235" s="33">
        <f>all!O215</f>
        <v>5.7842707431407003</v>
      </c>
      <c r="P235" s="33">
        <f>all!P215</f>
        <v>7.4564412834476101</v>
      </c>
      <c r="Q235" s="33">
        <f>all!Q215</f>
        <v>18.9519873019578</v>
      </c>
      <c r="R235" s="33">
        <f>all!R215</f>
        <v>0.93999463459590205</v>
      </c>
      <c r="S235" s="33">
        <f>all!S215</f>
        <v>0.52586430873448708</v>
      </c>
      <c r="T235" s="33">
        <f>all!T215</f>
        <v>0.40337093841645399</v>
      </c>
      <c r="U235" s="33">
        <f>all!U215</f>
        <v>5.0801930949542102</v>
      </c>
      <c r="V235" s="33">
        <f>all!V215</f>
        <v>0.87975156997454995</v>
      </c>
      <c r="W235" s="33">
        <f>all!W215</f>
        <v>6.54845182864464E-2</v>
      </c>
      <c r="X235" s="33">
        <f>all!X215</f>
        <v>7.6430650340575806E-2</v>
      </c>
      <c r="Y235" s="33">
        <f>all!Y215</f>
        <v>8.0801642963421596</v>
      </c>
      <c r="Z235" s="33">
        <f>all!Z215</f>
        <v>5.7754248373843797E-2</v>
      </c>
      <c r="AA235" s="33">
        <f>all!AA215</f>
        <v>0.11644714802947945</v>
      </c>
      <c r="AB235" s="33">
        <f>all!AB215</f>
        <v>0.92280812740690121</v>
      </c>
      <c r="AC235" s="33">
        <f>all!AC215</f>
        <v>7.1476576781970618E-3</v>
      </c>
      <c r="AD235" s="33">
        <f>all!AD215</f>
        <v>3.1897282396641788E-2</v>
      </c>
      <c r="AE235" s="33">
        <f>all!AE215</f>
        <v>9.4590465660674122E-3</v>
      </c>
      <c r="AF235" s="33">
        <f>all!AF215</f>
        <v>0.62872398488901793</v>
      </c>
      <c r="AG235" s="33">
        <f>all!AG215</f>
        <v>102.71939686188543</v>
      </c>
      <c r="AH235" s="33">
        <f>all!AH215</f>
        <v>2.3454952903045854</v>
      </c>
      <c r="AI235" s="33">
        <f>all!AI215</f>
        <v>0.31302688550028301</v>
      </c>
      <c r="AJ235" s="33">
        <f>all!AJ215</f>
        <v>40.41376448646519</v>
      </c>
      <c r="AK235" s="33">
        <f>all!AK215</f>
        <v>0.41425261528824375</v>
      </c>
      <c r="AL235" s="33">
        <f>all!AL215</f>
        <v>27.534546237359731</v>
      </c>
      <c r="AM235" s="33">
        <f>all!AM215</f>
        <v>102.71939686188543</v>
      </c>
      <c r="AN235" s="33"/>
      <c r="AO235" s="33"/>
      <c r="AP235" s="33">
        <f>all!AP215</f>
        <v>1.14083096761233</v>
      </c>
      <c r="AQ235" s="33">
        <f>all!AQ215</f>
        <v>31.582288590126101</v>
      </c>
      <c r="AR235" s="33">
        <f>all!AR215</f>
        <v>0.18450251735259199</v>
      </c>
      <c r="AS235" s="33">
        <f>all!AS215</f>
        <v>1.58443139634372</v>
      </c>
      <c r="AT235" s="33">
        <f>all!AT215</f>
        <v>1.01727857954426</v>
      </c>
      <c r="AU235" s="33">
        <f>all!AU215</f>
        <v>7.8562387026783203</v>
      </c>
      <c r="AV235" s="33">
        <f>all!AV215</f>
        <v>0.17086599370272301</v>
      </c>
      <c r="AW235" s="33">
        <f>all!AW215</f>
        <v>1.61119580895509</v>
      </c>
      <c r="AX235" s="33">
        <f>all!AX215</f>
        <v>1.0857579470189</v>
      </c>
      <c r="AY235" s="33">
        <f>all!AY215</f>
        <v>7.4564412834476101</v>
      </c>
      <c r="AZ235" s="33">
        <f>all!AZ215</f>
        <v>8.5585880899962802E-2</v>
      </c>
      <c r="BA235" s="33">
        <f>all!BA215</f>
        <v>0.65389256885950497</v>
      </c>
      <c r="BB235" s="33">
        <f>all!BB215</f>
        <v>2.2791620159393199E-2</v>
      </c>
      <c r="BC235" s="33">
        <f>all!BC215</f>
        <v>0.40337093841645399</v>
      </c>
      <c r="BD235" s="33">
        <f>all!BD215</f>
        <v>0.267547995816521</v>
      </c>
      <c r="BE235" s="33">
        <f>all!BE215</f>
        <v>0.87975156997454995</v>
      </c>
      <c r="BF235" s="33">
        <f>all!BF215</f>
        <v>6.54845182864464E-2</v>
      </c>
      <c r="BG235" s="33">
        <f>all!BG215</f>
        <v>7.6430650340575806E-2</v>
      </c>
      <c r="BH235" s="33">
        <f>all!BH215</f>
        <v>0.16368920875698401</v>
      </c>
      <c r="BI235" s="33">
        <f>all!BI215</f>
        <v>5.7754248373843797E-2</v>
      </c>
      <c r="BJ235" s="33"/>
      <c r="BK235" s="33">
        <f>all!BK215</f>
        <v>2.8722190736894899</v>
      </c>
      <c r="BL235" s="33">
        <f>all!BL215</f>
        <v>61406.253206021102</v>
      </c>
      <c r="BM235" s="33">
        <f>all!BM215</f>
        <v>6.6558015710952795E-2</v>
      </c>
      <c r="BN235" s="33">
        <f>all!BN215</f>
        <v>1.0759335605286999</v>
      </c>
      <c r="BO235" s="33">
        <f>all!BO215</f>
        <v>49382.853488516499</v>
      </c>
      <c r="BP235" s="33">
        <f>all!BP215</f>
        <v>36.426711573747099</v>
      </c>
      <c r="BQ235" s="33">
        <f>all!BQ215</f>
        <v>0.22914030653609499</v>
      </c>
      <c r="BR235" s="33">
        <f>all!BR215</f>
        <v>1.57387078631679</v>
      </c>
      <c r="BS235" s="33">
        <f>all!BS215</f>
        <v>6.2416930802710002</v>
      </c>
      <c r="BT235" s="33">
        <f>all!BT215</f>
        <v>3.2934744775787501</v>
      </c>
      <c r="BU235" s="33">
        <f>all!BU215</f>
        <v>8.9829929220204008</v>
      </c>
      <c r="BV235" s="33">
        <f>all!BV215</f>
        <v>0.775401228783279</v>
      </c>
      <c r="BW235" s="33">
        <f>all!BW215</f>
        <v>0.25374499610235202</v>
      </c>
      <c r="BX235" s="33">
        <f>all!BX215</f>
        <v>0.30679114658048001</v>
      </c>
      <c r="BY235" s="33">
        <f>all!BY215</f>
        <v>3.3899820309892199</v>
      </c>
      <c r="BZ235" s="33">
        <f>all!BZ215</f>
        <v>0.96848589209749603</v>
      </c>
      <c r="CA235" s="33">
        <f>all!CA215</f>
        <v>3.49508920386371E-3</v>
      </c>
      <c r="CB235" s="33">
        <f>all!CB215</f>
        <v>0.10279805293512299</v>
      </c>
      <c r="CC235" s="33">
        <f>all!CC215</f>
        <v>3.84841563766456</v>
      </c>
      <c r="CD235" s="33">
        <f>all!CD215</f>
        <v>2.04125436503967E-2</v>
      </c>
      <c r="CE235" s="33"/>
      <c r="CF235" s="33">
        <f>all!CF215</f>
        <v>12.950740235108499</v>
      </c>
      <c r="CG235" s="33">
        <f>all!CG215</f>
        <v>285629.01027934701</v>
      </c>
      <c r="CH235" s="33">
        <f>all!CH215</f>
        <v>0.18450251735259199</v>
      </c>
      <c r="CI235" s="33">
        <f>all!CI215</f>
        <v>1.58443139634372</v>
      </c>
      <c r="CJ235" s="33">
        <f>all!CJ215</f>
        <v>306005.54173756402</v>
      </c>
      <c r="CK235" s="33">
        <f>all!CK215</f>
        <v>95.491096800096798</v>
      </c>
      <c r="CL235" s="33">
        <f>all!CL215</f>
        <v>0.24021087693531701</v>
      </c>
      <c r="CM235" s="33">
        <f>all!CM215</f>
        <v>2.6960367111157399</v>
      </c>
      <c r="CN235" s="33">
        <f>all!CN215</f>
        <v>5.7842707431407003</v>
      </c>
      <c r="CO235" s="33">
        <f>all!CO215</f>
        <v>7.4564412834476101</v>
      </c>
      <c r="CP235" s="33">
        <f>all!CP215</f>
        <v>18.9519873019578</v>
      </c>
      <c r="CQ235" s="33">
        <f>all!CQ215</f>
        <v>0.93999463459590205</v>
      </c>
      <c r="CR235" s="33">
        <f>all!CR215</f>
        <v>0.52586430873448708</v>
      </c>
      <c r="CS235" s="33">
        <f>all!CS215</f>
        <v>0.40337093841645399</v>
      </c>
      <c r="CT235" s="33">
        <f>all!CT215</f>
        <v>5.0801930949542102</v>
      </c>
      <c r="CU235" s="33">
        <f>all!CU215</f>
        <v>0.87975156997454995</v>
      </c>
      <c r="CV235" s="33">
        <f>all!CV215</f>
        <v>6.54845182864464E-2</v>
      </c>
      <c r="CW235" s="33">
        <f>all!CW215</f>
        <v>7.6430650340575806E-2</v>
      </c>
      <c r="CX235" s="33">
        <f>all!CX215</f>
        <v>8.0801642963421596</v>
      </c>
      <c r="CY235" s="33">
        <f>all!CY215</f>
        <v>5.7754248373843797E-2</v>
      </c>
      <c r="CZ235" s="33"/>
      <c r="DA235" s="33">
        <f>all!DA215</f>
        <v>0.23573353023709487</v>
      </c>
      <c r="DB235" s="33">
        <f>all!DB215</f>
        <v>5114.6747296865797</v>
      </c>
      <c r="DC235" s="33">
        <f>all!DC215</f>
        <v>3.130705906901237E-3</v>
      </c>
      <c r="DD235" s="33">
        <f>all!DD215</f>
        <v>2.6995052192303054E-2</v>
      </c>
      <c r="DE235" s="33">
        <f>all!DE215</f>
        <v>4815.4965180745294</v>
      </c>
      <c r="DF235" s="33">
        <f>all!DF215</f>
        <v>1.4603318060880379</v>
      </c>
      <c r="DG235" s="33">
        <f>all!DG215</f>
        <v>3.4452171727452491E-3</v>
      </c>
      <c r="DH235" s="33">
        <f>all!DH215</f>
        <v>3.7130377511578848E-2</v>
      </c>
      <c r="DI235" s="33">
        <f>all!DI215</f>
        <v>7.7204314151602477E-2</v>
      </c>
      <c r="DJ235" s="33">
        <f>all!DJ215</f>
        <v>9.4433146953490504E-2</v>
      </c>
      <c r="DK235" s="33">
        <f>all!DK215</f>
        <v>0.1756957778284777</v>
      </c>
      <c r="DL235" s="33">
        <f>all!DL215</f>
        <v>8.3621232316757436E-3</v>
      </c>
      <c r="DM235" s="33">
        <f>all!DM215</f>
        <v>4.5799814378798369E-3</v>
      </c>
      <c r="DN235" s="33">
        <f>all!DN215</f>
        <v>3.3979524759199225E-3</v>
      </c>
      <c r="DO235" s="33">
        <f>all!DO215</f>
        <v>4.1723005050543778E-2</v>
      </c>
      <c r="DP235" s="33">
        <f>all!DP215</f>
        <v>6.8946047803648122E-3</v>
      </c>
      <c r="DQ235" s="33">
        <f>all!DQ215</f>
        <v>3.3246517384015911E-4</v>
      </c>
      <c r="DR235" s="33">
        <f>all!DR215</f>
        <v>3.7395741403811273E-4</v>
      </c>
      <c r="DS235" s="33">
        <f>all!DS215</f>
        <v>3.8996931932153284E-2</v>
      </c>
      <c r="DT235" s="33">
        <f>all!DT215</f>
        <v>2.7636206027495879E-4</v>
      </c>
      <c r="DU235" s="33"/>
      <c r="DV235" s="33">
        <f>all!DV215</f>
        <v>2.3731353327919699E-3</v>
      </c>
      <c r="DW235" s="33">
        <f>all!DW215</f>
        <v>51.489558165737094</v>
      </c>
      <c r="DX235" s="33">
        <f>all!DX215</f>
        <v>3.1516894507011195E-5</v>
      </c>
      <c r="DY235" s="33">
        <f>all!DY215</f>
        <v>2.7175986421483961E-4</v>
      </c>
      <c r="DZ235" s="33">
        <f>all!DZ215</f>
        <v>48.477723641967899</v>
      </c>
      <c r="EA235" s="33">
        <f>all!EA215</f>
        <v>1.47011967416848E-2</v>
      </c>
      <c r="EB235" s="33">
        <f>all!EB215</f>
        <v>3.4683087270445671E-5</v>
      </c>
      <c r="EC235" s="33">
        <f>all!EC215</f>
        <v>3.7379243718111657E-4</v>
      </c>
      <c r="ED235" s="33">
        <f>all!ED215</f>
        <v>7.7721775757935057E-4</v>
      </c>
      <c r="EE235" s="33">
        <f>all!EE215</f>
        <v>9.5066084742661714E-4</v>
      </c>
      <c r="EF235" s="33">
        <f>all!EF215</f>
        <v>1.7687337807556301E-3</v>
      </c>
      <c r="EG235" s="33">
        <f>all!EG215</f>
        <v>8.4181703291386797E-5</v>
      </c>
      <c r="EH235" s="33">
        <f>all!EH215</f>
        <v>4.6106787451205298E-5</v>
      </c>
      <c r="EI235" s="33">
        <f>all!EI215</f>
        <v>3.4207272387781045E-5</v>
      </c>
      <c r="EJ235" s="33">
        <f>all!EJ215</f>
        <v>4.2002653324759153E-4</v>
      </c>
      <c r="EK235" s="33">
        <f>all!EK215</f>
        <v>6.9408158412864881E-5</v>
      </c>
      <c r="EL235" s="33">
        <f>all!EL215</f>
        <v>3.3469352033601876E-6</v>
      </c>
      <c r="EM235" s="33">
        <f>all!EM215</f>
        <v>3.7646386210768764E-6</v>
      </c>
      <c r="EN235" s="33">
        <f>all!EN215</f>
        <v>3.9258308712212869E-4</v>
      </c>
      <c r="EO235" s="33">
        <f>all!EO215</f>
        <v>2.7821437587688807E-6</v>
      </c>
      <c r="EP235" s="33"/>
      <c r="EQ235" s="33">
        <f>all!EQ215</f>
        <v>102.97911633147419</v>
      </c>
    </row>
    <row r="236" spans="1:147" s="9" customFormat="1">
      <c r="A236" s="33" t="str">
        <f>all!A216</f>
        <v>LM--JB-7A-03</v>
      </c>
      <c r="B236" s="33" t="str">
        <f>all!B216</f>
        <v>Fakos</v>
      </c>
      <c r="C236" s="33" t="str">
        <f>all!C216</f>
        <v>epithermal</v>
      </c>
      <c r="D236" s="33" t="str">
        <f>all!D216</f>
        <v>epithermal IS</v>
      </c>
      <c r="E236" s="33" t="str">
        <f>all!E216</f>
        <v>chalcopyrite</v>
      </c>
      <c r="F236" s="33" t="str">
        <f>all!F216</f>
        <v xml:space="preserve">subhedral  </v>
      </c>
      <c r="G236" s="33">
        <f>all!G216</f>
        <v>12.655039445736399</v>
      </c>
      <c r="H236" s="33">
        <f>all!H216</f>
        <v>294998.20178812998</v>
      </c>
      <c r="I236" s="33">
        <f>all!I216</f>
        <v>0.263555582034879</v>
      </c>
      <c r="J236" s="33">
        <f>all!J216</f>
        <v>1.8436735052569999</v>
      </c>
      <c r="K236" s="33">
        <f>all!K216</f>
        <v>305190.42004619603</v>
      </c>
      <c r="L236" s="33">
        <f>all!L216</f>
        <v>105.69397170015</v>
      </c>
      <c r="M236" s="33">
        <f>all!M216</f>
        <v>0.34589209374159302</v>
      </c>
      <c r="N236" s="33">
        <f>all!N216</f>
        <v>3.39532516579153</v>
      </c>
      <c r="O236" s="33">
        <f>all!O216</f>
        <v>2.9596286610509699</v>
      </c>
      <c r="P236" s="33">
        <f>all!P216</f>
        <v>9.4268219755643798</v>
      </c>
      <c r="Q236" s="33">
        <f>all!Q216</f>
        <v>69.163722595631398</v>
      </c>
      <c r="R236" s="33">
        <f>all!R216</f>
        <v>1.2222512547190201</v>
      </c>
      <c r="S236" s="33">
        <f>all!S216</f>
        <v>0.34759400312371713</v>
      </c>
      <c r="T236" s="33">
        <f>all!T216</f>
        <v>0.44182397499497</v>
      </c>
      <c r="U236" s="33">
        <f>all!U216</f>
        <v>0.99186097577292898</v>
      </c>
      <c r="V236" s="33">
        <f>all!V216</f>
        <v>0.79203621429999804</v>
      </c>
      <c r="W236" s="33">
        <f>all!W216</f>
        <v>7.9970111488307002E-2</v>
      </c>
      <c r="X236" s="33">
        <f>all!X216</f>
        <v>7.7084800809956305E-2</v>
      </c>
      <c r="Y236" s="33">
        <f>all!Y216</f>
        <v>1.06290044119145</v>
      </c>
      <c r="Z236" s="33">
        <f>all!Z216</f>
        <v>5.1286221406922398E-2</v>
      </c>
      <c r="AA236" s="33">
        <f>all!AA216</f>
        <v>0.14295133128690296</v>
      </c>
      <c r="AB236" s="33">
        <f>all!AB216</f>
        <v>8.8689604503291548</v>
      </c>
      <c r="AC236" s="33">
        <f>all!AC216</f>
        <v>4.8251199660274399E-2</v>
      </c>
      <c r="AD236" s="33">
        <f>all!AD216</f>
        <v>8.9050219543856529E-2</v>
      </c>
      <c r="AE236" s="33">
        <f>all!AE216</f>
        <v>7.2523067845892228E-2</v>
      </c>
      <c r="AF236" s="33">
        <f>all!AF216</f>
        <v>0.93316451601159378</v>
      </c>
      <c r="AG236" s="33">
        <f>all!AG216</f>
        <v>262.42556527024442</v>
      </c>
      <c r="AH236" s="33">
        <f>all!AH216</f>
        <v>65.070744084086428</v>
      </c>
      <c r="AI236" s="33">
        <f>all!AI216</f>
        <v>0.19459356926136048</v>
      </c>
      <c r="AJ236" s="33">
        <f>all!AJ216</f>
        <v>35.767870681323046</v>
      </c>
      <c r="AK236" s="33">
        <f>all!AK216</f>
        <v>0.29248024350231705</v>
      </c>
      <c r="AL236" s="33">
        <f>all!AL216</f>
        <v>3.7633844372215419</v>
      </c>
      <c r="AM236" s="33">
        <f>all!AM216</f>
        <v>262.42556527024442</v>
      </c>
      <c r="AN236" s="33"/>
      <c r="AO236" s="33"/>
      <c r="AP236" s="33">
        <f>all!AP216</f>
        <v>1.21222194590677</v>
      </c>
      <c r="AQ236" s="33">
        <f>all!AQ216</f>
        <v>51.485086606951903</v>
      </c>
      <c r="AR236" s="33">
        <f>all!AR216</f>
        <v>0.263555582034879</v>
      </c>
      <c r="AS236" s="33">
        <f>all!AS216</f>
        <v>1.8436735052569999</v>
      </c>
      <c r="AT236" s="33">
        <f>all!AT216</f>
        <v>1.1451087844293599</v>
      </c>
      <c r="AU236" s="33">
        <f>all!AU216</f>
        <v>4.05380088599488</v>
      </c>
      <c r="AV236" s="33">
        <f>all!AV216</f>
        <v>0.34589209374159302</v>
      </c>
      <c r="AW236" s="33">
        <f>all!AW216</f>
        <v>3.39532516579153</v>
      </c>
      <c r="AX236" s="33">
        <f>all!AX216</f>
        <v>1.7146817622116901</v>
      </c>
      <c r="AY236" s="33">
        <f>all!AY216</f>
        <v>9.4268219755643798</v>
      </c>
      <c r="AZ236" s="33">
        <f>all!AZ216</f>
        <v>0.12395199279045201</v>
      </c>
      <c r="BA236" s="33">
        <f>all!BA216</f>
        <v>1.2222512547190201</v>
      </c>
      <c r="BB236" s="33">
        <f>all!BB216</f>
        <v>2.76703930277515E-2</v>
      </c>
      <c r="BC236" s="33">
        <f>all!BC216</f>
        <v>0.44182397499497</v>
      </c>
      <c r="BD236" s="33">
        <f>all!BD216</f>
        <v>0.39774896959811501</v>
      </c>
      <c r="BE236" s="33">
        <f>all!BE216</f>
        <v>0.79203621429999804</v>
      </c>
      <c r="BF236" s="33">
        <f>all!BF216</f>
        <v>7.9970111488307002E-2</v>
      </c>
      <c r="BG236" s="33">
        <f>all!BG216</f>
        <v>7.7084800809956305E-2</v>
      </c>
      <c r="BH236" s="33">
        <f>all!BH216</f>
        <v>0.150858355239508</v>
      </c>
      <c r="BI236" s="33">
        <f>all!BI216</f>
        <v>5.1286221406922398E-2</v>
      </c>
      <c r="BJ236" s="33"/>
      <c r="BK236" s="33">
        <f>all!BK216</f>
        <v>1.0112193313648601</v>
      </c>
      <c r="BL236" s="33">
        <f>all!BL216</f>
        <v>33461.8894033877</v>
      </c>
      <c r="BM236" s="33">
        <f>all!BM216</f>
        <v>0.123955406213098</v>
      </c>
      <c r="BN236" s="33">
        <f>all!BN216</f>
        <v>1.0833966701875399</v>
      </c>
      <c r="BO236" s="33">
        <f>all!BO216</f>
        <v>40751.790908885203</v>
      </c>
      <c r="BP236" s="33">
        <f>all!BP216</f>
        <v>39.1673561307231</v>
      </c>
      <c r="BQ236" s="33">
        <f>all!BQ216</f>
        <v>0.36858150549450303</v>
      </c>
      <c r="BR236" s="33">
        <f>all!BR216</f>
        <v>2.1313081756333001</v>
      </c>
      <c r="BS236" s="33">
        <f>all!BS216</f>
        <v>3.6303189147715602</v>
      </c>
      <c r="BT236" s="33">
        <f>all!BT216</f>
        <v>4.4163477584168902</v>
      </c>
      <c r="BU236" s="33">
        <f>all!BU216</f>
        <v>47.506162422966099</v>
      </c>
      <c r="BV236" s="33">
        <f>all!BV216</f>
        <v>0.78275596189355601</v>
      </c>
      <c r="BW236" s="33">
        <f>all!BW216</f>
        <v>0.215387910256639</v>
      </c>
      <c r="BX236" s="33">
        <f>all!BX216</f>
        <v>0.164781407248312</v>
      </c>
      <c r="BY236" s="33">
        <f>all!BY216</f>
        <v>1.22210470663818</v>
      </c>
      <c r="BZ236" s="33">
        <f>all!BZ216</f>
        <v>1.0665342937187501</v>
      </c>
      <c r="CA236" s="33">
        <f>all!CA216</f>
        <v>8.8383742546623401E-2</v>
      </c>
      <c r="CB236" s="33">
        <f>all!CB216</f>
        <v>2.9902520261540201E-2</v>
      </c>
      <c r="CC236" s="33">
        <f>all!CC216</f>
        <v>0.85985493370893296</v>
      </c>
      <c r="CD236" s="33">
        <f>all!CD216</f>
        <v>3.9082670155720103E-2</v>
      </c>
      <c r="CE236" s="33"/>
      <c r="CF236" s="33">
        <f>all!CF216</f>
        <v>12.655039445736399</v>
      </c>
      <c r="CG236" s="33">
        <f>all!CG216</f>
        <v>294998.20178812998</v>
      </c>
      <c r="CH236" s="33">
        <f>all!CH216</f>
        <v>0.263555582034879</v>
      </c>
      <c r="CI236" s="33">
        <f>all!CI216</f>
        <v>1.8436735052569999</v>
      </c>
      <c r="CJ236" s="33">
        <f>all!CJ216</f>
        <v>305190.42004619603</v>
      </c>
      <c r="CK236" s="33">
        <f>all!CK216</f>
        <v>105.69397170015</v>
      </c>
      <c r="CL236" s="33">
        <f>all!CL216</f>
        <v>0.34589209374159302</v>
      </c>
      <c r="CM236" s="33">
        <f>all!CM216</f>
        <v>3.39532516579153</v>
      </c>
      <c r="CN236" s="33">
        <f>all!CN216</f>
        <v>2.9596286610509699</v>
      </c>
      <c r="CO236" s="33">
        <f>all!CO216</f>
        <v>9.4268219755643798</v>
      </c>
      <c r="CP236" s="33">
        <f>all!CP216</f>
        <v>69.163722595631398</v>
      </c>
      <c r="CQ236" s="33">
        <f>all!CQ216</f>
        <v>1.2222512547190201</v>
      </c>
      <c r="CR236" s="33">
        <f>all!CR216</f>
        <v>0.34759400312371713</v>
      </c>
      <c r="CS236" s="33">
        <f>all!CS216</f>
        <v>0.44182397499497</v>
      </c>
      <c r="CT236" s="33">
        <f>all!CT216</f>
        <v>0.99186097577292898</v>
      </c>
      <c r="CU236" s="33">
        <f>all!CU216</f>
        <v>0.79203621429999804</v>
      </c>
      <c r="CV236" s="33">
        <f>all!CV216</f>
        <v>7.9970111488307002E-2</v>
      </c>
      <c r="CW236" s="33">
        <f>all!CW216</f>
        <v>7.7084800809956305E-2</v>
      </c>
      <c r="CX236" s="33">
        <f>all!CX216</f>
        <v>1.06290044119145</v>
      </c>
      <c r="CY236" s="33">
        <f>all!CY216</f>
        <v>5.1286221406922398E-2</v>
      </c>
      <c r="CZ236" s="33"/>
      <c r="DA236" s="33">
        <f>all!DA216</f>
        <v>0.23035108956520098</v>
      </c>
      <c r="DB236" s="33">
        <f>all!DB216</f>
        <v>5282.4460880675078</v>
      </c>
      <c r="DC236" s="33">
        <f>all!DC216</f>
        <v>4.4721070981192093E-3</v>
      </c>
      <c r="DD236" s="33">
        <f>all!DD216</f>
        <v>3.1411939081003995E-2</v>
      </c>
      <c r="DE236" s="33">
        <f>all!DE216</f>
        <v>4802.6692482012404</v>
      </c>
      <c r="DF236" s="33">
        <f>all!DF216</f>
        <v>1.6163629255260743</v>
      </c>
      <c r="DG236" s="33">
        <f>all!DG216</f>
        <v>4.9609468000744806E-3</v>
      </c>
      <c r="DH236" s="33">
        <f>all!DH216</f>
        <v>4.6761123341020935E-2</v>
      </c>
      <c r="DI236" s="33">
        <f>all!DI216</f>
        <v>3.9503009293060609E-2</v>
      </c>
      <c r="DJ236" s="33">
        <f>all!DJ216</f>
        <v>0.1193873097209268</v>
      </c>
      <c r="DK236" s="33">
        <f>all!DK216</f>
        <v>0.64118732486155694</v>
      </c>
      <c r="DL236" s="33">
        <f>all!DL216</f>
        <v>1.0873057394018558E-2</v>
      </c>
      <c r="DM236" s="33">
        <f>all!DM216</f>
        <v>3.0273476556264447E-3</v>
      </c>
      <c r="DN236" s="33">
        <f>all!DN216</f>
        <v>3.7218766320863449E-3</v>
      </c>
      <c r="DO236" s="33">
        <f>all!DO216</f>
        <v>8.1460329810523081E-3</v>
      </c>
      <c r="DP236" s="33">
        <f>all!DP216</f>
        <v>6.2071803628526495E-3</v>
      </c>
      <c r="DQ236" s="33">
        <f>all!DQ216</f>
        <v>4.0600859124712799E-4</v>
      </c>
      <c r="DR236" s="33">
        <f>all!DR216</f>
        <v>3.7715802029792214E-4</v>
      </c>
      <c r="DS236" s="33">
        <f>all!DS216</f>
        <v>5.1298283841286199E-3</v>
      </c>
      <c r="DT236" s="33">
        <f>all!DT216</f>
        <v>2.4541165733798744E-4</v>
      </c>
      <c r="DU236" s="33"/>
      <c r="DV236" s="33">
        <f>all!DV216</f>
        <v>2.2832088612568871E-3</v>
      </c>
      <c r="DW236" s="33">
        <f>all!DW216</f>
        <v>52.358891551818175</v>
      </c>
      <c r="DX236" s="33">
        <f>all!DX216</f>
        <v>4.432692102385495E-5</v>
      </c>
      <c r="DY236" s="33">
        <f>all!DY216</f>
        <v>3.1135089395229213E-4</v>
      </c>
      <c r="DZ236" s="33">
        <f>all!DZ216</f>
        <v>47.603408370574414</v>
      </c>
      <c r="EA236" s="33">
        <f>all!EA216</f>
        <v>1.6021170820308375E-2</v>
      </c>
      <c r="EB236" s="33">
        <f>all!EB216</f>
        <v>4.9172234069020862E-5</v>
      </c>
      <c r="EC236" s="33">
        <f>all!EC216</f>
        <v>4.6348993345796726E-4</v>
      </c>
      <c r="ED236" s="33">
        <f>all!ED216</f>
        <v>3.9154848815551094E-4</v>
      </c>
      <c r="EE236" s="33">
        <f>all!EE216</f>
        <v>1.1833508753570923E-3</v>
      </c>
      <c r="EF236" s="33">
        <f>all!EF216</f>
        <v>6.3553620892907881E-3</v>
      </c>
      <c r="EG236" s="33">
        <f>all!EG216</f>
        <v>1.0777227508598795E-4</v>
      </c>
      <c r="EH236" s="33">
        <f>all!EH216</f>
        <v>3.0006660730272338E-5</v>
      </c>
      <c r="EI236" s="33">
        <f>all!EI216</f>
        <v>3.6890738059561771E-5</v>
      </c>
      <c r="EJ236" s="33">
        <f>all!EJ216</f>
        <v>8.07423777397198E-5</v>
      </c>
      <c r="EK236" s="33">
        <f>all!EK216</f>
        <v>6.1524732679301848E-5</v>
      </c>
      <c r="EL236" s="33">
        <f>all!EL216</f>
        <v>4.0243022728116062E-6</v>
      </c>
      <c r="EM236" s="33">
        <f>all!EM216</f>
        <v>3.7383393135398099E-6</v>
      </c>
      <c r="EN236" s="33">
        <f>all!EN216</f>
        <v>5.0846165501007295E-5</v>
      </c>
      <c r="EO236" s="33">
        <f>all!EO216</f>
        <v>2.432487173155876E-6</v>
      </c>
      <c r="EP236" s="33"/>
      <c r="EQ236" s="33">
        <f>all!EQ216</f>
        <v>104.71778310363635</v>
      </c>
    </row>
    <row r="237" spans="1:147" s="3" customFormat="1">
      <c r="A237" s="33" t="str">
        <f>all!A217</f>
        <v>LM-33b_X_66</v>
      </c>
      <c r="B237" s="33" t="str">
        <f>all!B217</f>
        <v>Fakos</v>
      </c>
      <c r="C237" s="33" t="str">
        <f>all!C217</f>
        <v>epithermal</v>
      </c>
      <c r="D237" s="33" t="str">
        <f>all!D217</f>
        <v>epithermal IS</v>
      </c>
      <c r="E237" s="33" t="str">
        <f>all!E217</f>
        <v>chalcopyrite</v>
      </c>
      <c r="F237" s="33">
        <f>all!F217</f>
        <v>0</v>
      </c>
      <c r="G237" s="33" t="str">
        <f>all!G217</f>
        <v>n.a.</v>
      </c>
      <c r="H237" s="33">
        <f>all!H217</f>
        <v>169528.002086174</v>
      </c>
      <c r="I237" s="33">
        <f>all!I217</f>
        <v>0.118456263203378</v>
      </c>
      <c r="J237" s="33">
        <f>all!J217</f>
        <v>0.77908549814025996</v>
      </c>
      <c r="K237" s="33">
        <f>all!K217</f>
        <v>212228.967391388</v>
      </c>
      <c r="L237" s="33">
        <f>all!L217</f>
        <v>159.054361461171</v>
      </c>
      <c r="M237" s="33" t="str">
        <f>all!M217</f>
        <v>n.a.</v>
      </c>
      <c r="N237" s="33" t="str">
        <f>all!N217</f>
        <v>n.a.</v>
      </c>
      <c r="O237" s="33">
        <f>all!O217</f>
        <v>0.89487440205435798</v>
      </c>
      <c r="P237" s="33">
        <f>all!P217</f>
        <v>9.7939412036857707</v>
      </c>
      <c r="Q237" s="33">
        <f>all!Q217</f>
        <v>29.176407265606802</v>
      </c>
      <c r="R237" s="33">
        <f>all!R217</f>
        <v>1.1581415000834201</v>
      </c>
      <c r="S237" s="33" t="str">
        <f>all!S217</f>
        <v>n.a.</v>
      </c>
      <c r="T237" s="33" t="str">
        <f>all!T217</f>
        <v>n.a.</v>
      </c>
      <c r="U237" s="33">
        <f>all!U217</f>
        <v>0.50358103912149799</v>
      </c>
      <c r="V237" s="33">
        <f>all!V217</f>
        <v>0.86751715120307804</v>
      </c>
      <c r="W237" s="33">
        <f>all!W217</f>
        <v>4.9548152564933202E-2</v>
      </c>
      <c r="X237" s="33">
        <f>all!X217</f>
        <v>2.1653836334010201E-2</v>
      </c>
      <c r="Y237" s="33">
        <f>all!Y217</f>
        <v>1.36390931160898</v>
      </c>
      <c r="Z237" s="33">
        <f>all!Z217</f>
        <v>3.12989537515952E-2</v>
      </c>
      <c r="AA237" s="33">
        <f>all!AA217</f>
        <v>0.15204526779941699</v>
      </c>
      <c r="AB237" s="33">
        <f>all!AB217</f>
        <v>7.180786229937846</v>
      </c>
      <c r="AC237" s="33">
        <f>all!AC217</f>
        <v>2.2947972775896934E-2</v>
      </c>
      <c r="AD237" s="33">
        <f>all!AD217</f>
        <v>0.13237194284632417</v>
      </c>
      <c r="AE237" s="33">
        <f>all!AE217</f>
        <v>1.5876302148319192E-2</v>
      </c>
      <c r="AF237" s="33">
        <f>all!AF217</f>
        <v>0.36921885849392161</v>
      </c>
      <c r="AG237" s="33">
        <f>all!AG217</f>
        <v>246.30531536786467</v>
      </c>
      <c r="AH237" s="33">
        <f>all!AH217</f>
        <v>21.391750182560088</v>
      </c>
      <c r="AI237" s="33">
        <f>all!AI217</f>
        <v>0.26422371350561608</v>
      </c>
      <c r="AJ237" s="33">
        <f>all!AJ217</f>
        <v>82.679808891746958</v>
      </c>
      <c r="AK237" s="33">
        <f>all!AK217</f>
        <v>0.18280026524923082</v>
      </c>
      <c r="AL237" s="33">
        <f>all!AL217</f>
        <v>4.2511980836074308</v>
      </c>
      <c r="AM237" s="33">
        <f>all!AM217</f>
        <v>246.30531536786467</v>
      </c>
      <c r="AN237" s="33"/>
      <c r="AO237" s="33"/>
      <c r="AP237" s="33" t="str">
        <f>all!AP217</f>
        <v>n.a.</v>
      </c>
      <c r="AQ237" s="33">
        <f>all!AQ217</f>
        <v>61.701596508390097</v>
      </c>
      <c r="AR237" s="33">
        <f>all!AR217</f>
        <v>0.118456263203378</v>
      </c>
      <c r="AS237" s="33">
        <f>all!AS217</f>
        <v>0.77908549814025996</v>
      </c>
      <c r="AT237" s="33">
        <f>all!AT217</f>
        <v>1.0851177051385501</v>
      </c>
      <c r="AU237" s="33">
        <f>all!AU217</f>
        <v>8.15555099953961</v>
      </c>
      <c r="AV237" s="33" t="str">
        <f>all!AV217</f>
        <v>n.a.</v>
      </c>
      <c r="AW237" s="33" t="str">
        <f>all!AW217</f>
        <v>n.a.</v>
      </c>
      <c r="AX237" s="33">
        <f>all!AX217</f>
        <v>0.89487440205435798</v>
      </c>
      <c r="AY237" s="33">
        <f>all!AY217</f>
        <v>5.2930973917631396</v>
      </c>
      <c r="AZ237" s="33">
        <f>all!AZ217</f>
        <v>8.9538308257317095E-2</v>
      </c>
      <c r="BA237" s="33">
        <f>all!BA217</f>
        <v>0.63744887418602003</v>
      </c>
      <c r="BB237" s="33" t="str">
        <f>all!BB217</f>
        <v>n.a.</v>
      </c>
      <c r="BC237" s="33" t="str">
        <f>all!BC217</f>
        <v>n.a.</v>
      </c>
      <c r="BD237" s="33">
        <f>all!BD217</f>
        <v>0.13546508216109099</v>
      </c>
      <c r="BE237" s="33">
        <f>all!BE217</f>
        <v>0.86751715120307804</v>
      </c>
      <c r="BF237" s="33">
        <f>all!BF217</f>
        <v>4.9548152564933202E-2</v>
      </c>
      <c r="BG237" s="33">
        <f>all!BG217</f>
        <v>2.1653836334010201E-2</v>
      </c>
      <c r="BH237" s="33">
        <f>all!BH217</f>
        <v>0.34539059591882598</v>
      </c>
      <c r="BI237" s="33">
        <f>all!BI217</f>
        <v>3.12989537515952E-2</v>
      </c>
      <c r="BJ237" s="33"/>
      <c r="BK237" s="33" t="str">
        <f>all!BK217</f>
        <v>n.a.</v>
      </c>
      <c r="BL237" s="33">
        <f>all!BL217</f>
        <v>38781.824262714101</v>
      </c>
      <c r="BM237" s="33">
        <f>all!BM217</f>
        <v>9.8377473872865703E-2</v>
      </c>
      <c r="BN237" s="33">
        <f>all!BN217</f>
        <v>0.39573350470528501</v>
      </c>
      <c r="BO237" s="33">
        <f>all!BO217</f>
        <v>36274.164577274503</v>
      </c>
      <c r="BP237" s="33">
        <f>all!BP217</f>
        <v>108.845273917298</v>
      </c>
      <c r="BQ237" s="33" t="str">
        <f>all!BQ217</f>
        <v>n.a.</v>
      </c>
      <c r="BR237" s="33" t="str">
        <f>all!BR217</f>
        <v>n.a.</v>
      </c>
      <c r="BS237" s="33">
        <f>all!BS217</f>
        <v>0.762654522069527</v>
      </c>
      <c r="BT237" s="33">
        <f>all!BT217</f>
        <v>7.5674212614673602</v>
      </c>
      <c r="BU237" s="33">
        <f>all!BU217</f>
        <v>2.2839389354897</v>
      </c>
      <c r="BV237" s="33">
        <f>all!BV217</f>
        <v>0.65967571521067103</v>
      </c>
      <c r="BW237" s="33" t="str">
        <f>all!BW217</f>
        <v>n.a.</v>
      </c>
      <c r="BX237" s="33" t="str">
        <f>all!BX217</f>
        <v>n.a.</v>
      </c>
      <c r="BY237" s="33">
        <f>all!BY217</f>
        <v>0.236833844699469</v>
      </c>
      <c r="BZ237" s="33">
        <f>all!BZ217</f>
        <v>0.44691895221657102</v>
      </c>
      <c r="CA237" s="33">
        <f>all!CA217</f>
        <v>5.0426272710614797E-2</v>
      </c>
      <c r="CB237" s="33">
        <f>all!CB217</f>
        <v>2.1028449433477699E-2</v>
      </c>
      <c r="CC237" s="33">
        <f>all!CC217</f>
        <v>0.48922591382955499</v>
      </c>
      <c r="CD237" s="33">
        <f>all!CD217</f>
        <v>1.8476400509468902E-2</v>
      </c>
      <c r="CE237" s="33"/>
      <c r="CF237" s="33" t="str">
        <f>all!CF217</f>
        <v>n.a.</v>
      </c>
      <c r="CG237" s="33">
        <f>all!CG217</f>
        <v>169528.002086174</v>
      </c>
      <c r="CH237" s="33">
        <f>all!CH217</f>
        <v>0.118456263203378</v>
      </c>
      <c r="CI237" s="33">
        <f>all!CI217</f>
        <v>0.77908549814025996</v>
      </c>
      <c r="CJ237" s="33">
        <f>all!CJ217</f>
        <v>212228.967391388</v>
      </c>
      <c r="CK237" s="33">
        <f>all!CK217</f>
        <v>159.054361461171</v>
      </c>
      <c r="CL237" s="33" t="str">
        <f>all!CL217</f>
        <v>n.a.</v>
      </c>
      <c r="CM237" s="33" t="str">
        <f>all!CM217</f>
        <v>n.a.</v>
      </c>
      <c r="CN237" s="33">
        <f>all!CN217</f>
        <v>0.89487440205435798</v>
      </c>
      <c r="CO237" s="33">
        <f>all!CO217</f>
        <v>9.7939412036857707</v>
      </c>
      <c r="CP237" s="33">
        <f>all!CP217</f>
        <v>29.176407265606802</v>
      </c>
      <c r="CQ237" s="33">
        <f>all!CQ217</f>
        <v>1.1581415000834201</v>
      </c>
      <c r="CR237" s="33" t="str">
        <f>all!CR217</f>
        <v>n.a.</v>
      </c>
      <c r="CS237" s="33" t="str">
        <f>all!CS217</f>
        <v>n.a.</v>
      </c>
      <c r="CT237" s="33">
        <f>all!CT217</f>
        <v>0.50358103912149799</v>
      </c>
      <c r="CU237" s="33">
        <f>all!CU217</f>
        <v>0.86751715120307804</v>
      </c>
      <c r="CV237" s="33">
        <f>all!CV217</f>
        <v>4.9548152564933202E-2</v>
      </c>
      <c r="CW237" s="33">
        <f>all!CW217</f>
        <v>2.1653836334010201E-2</v>
      </c>
      <c r="CX237" s="33">
        <f>all!CX217</f>
        <v>1.36390931160898</v>
      </c>
      <c r="CY237" s="33">
        <f>all!CY217</f>
        <v>3.12989537515952E-2</v>
      </c>
      <c r="CZ237" s="33"/>
      <c r="DA237" s="33" t="str">
        <f>all!DA217</f>
        <v>n.a.</v>
      </c>
      <c r="DB237" s="33">
        <f>all!DB217</f>
        <v>3035.6881025369148</v>
      </c>
      <c r="DC237" s="33">
        <f>all!DC217</f>
        <v>2.0100090136523727E-3</v>
      </c>
      <c r="DD237" s="33">
        <f>all!DD217</f>
        <v>1.3273817808139587E-2</v>
      </c>
      <c r="DE237" s="33">
        <f>all!DE217</f>
        <v>3339.7691025617346</v>
      </c>
      <c r="DF237" s="33">
        <f>all!DF217</f>
        <v>2.4323958015166078</v>
      </c>
      <c r="DG237" s="33" t="str">
        <f>all!DG217</f>
        <v>n.a.</v>
      </c>
      <c r="DH237" s="33" t="str">
        <f>all!DH217</f>
        <v>n.a.</v>
      </c>
      <c r="DI237" s="33">
        <f>all!DI217</f>
        <v>1.1944144306239562E-2</v>
      </c>
      <c r="DJ237" s="33">
        <f>all!DJ217</f>
        <v>0.12403674270118759</v>
      </c>
      <c r="DK237" s="33">
        <f>all!DK217</f>
        <v>0.27048200735348138</v>
      </c>
      <c r="DL237" s="33">
        <f>all!DL217</f>
        <v>1.0302741725306422E-2</v>
      </c>
      <c r="DM237" s="33" t="str">
        <f>all!DM217</f>
        <v>n.a.</v>
      </c>
      <c r="DN237" s="33" t="str">
        <f>all!DN217</f>
        <v>n.a.</v>
      </c>
      <c r="DO237" s="33">
        <f>all!DO217</f>
        <v>4.1358495328638134E-3</v>
      </c>
      <c r="DP237" s="33">
        <f>all!DP217</f>
        <v>6.7987237555100161E-3</v>
      </c>
      <c r="DQ237" s="33">
        <f>all!DQ217</f>
        <v>2.5155617826952442E-4</v>
      </c>
      <c r="DR237" s="33">
        <f>all!DR217</f>
        <v>1.0594719007869137E-4</v>
      </c>
      <c r="DS237" s="33">
        <f>all!DS217</f>
        <v>6.582573897726738E-3</v>
      </c>
      <c r="DT237" s="33">
        <f>all!DT217</f>
        <v>1.4976981930837335E-4</v>
      </c>
      <c r="DU237" s="33"/>
      <c r="DV237" s="33" t="str">
        <f>all!DV217</f>
        <v>n.a.</v>
      </c>
      <c r="DW237" s="33">
        <f>all!DW217</f>
        <v>47.58601213155881</v>
      </c>
      <c r="DX237" s="33">
        <f>all!DX217</f>
        <v>3.1507951435548126E-5</v>
      </c>
      <c r="DY237" s="33">
        <f>all!DY217</f>
        <v>2.0807409520179806E-4</v>
      </c>
      <c r="DZ237" s="33">
        <f>all!DZ217</f>
        <v>52.35264218952328</v>
      </c>
      <c r="EA237" s="33">
        <f>all!EA217</f>
        <v>3.8129087116358151E-2</v>
      </c>
      <c r="EB237" s="33" t="str">
        <f>all!EB217</f>
        <v>n.a.</v>
      </c>
      <c r="EC237" s="33" t="str">
        <f>all!EC217</f>
        <v>n.a.</v>
      </c>
      <c r="ED237" s="33">
        <f>all!ED217</f>
        <v>1.8723076174486316E-4</v>
      </c>
      <c r="EE237" s="33">
        <f>all!EE217</f>
        <v>1.9443413630027152E-3</v>
      </c>
      <c r="EF237" s="33">
        <f>all!EF217</f>
        <v>4.2399481265992895E-3</v>
      </c>
      <c r="EG237" s="33">
        <f>all!EG217</f>
        <v>1.6150091055765393E-4</v>
      </c>
      <c r="EH237" s="33" t="str">
        <f>all!EH217</f>
        <v>n.a.</v>
      </c>
      <c r="EI237" s="33" t="str">
        <f>all!EI217</f>
        <v>n.a.</v>
      </c>
      <c r="EJ237" s="33">
        <f>all!EJ217</f>
        <v>6.4831622814177432E-5</v>
      </c>
      <c r="EK237" s="33">
        <f>all!EK217</f>
        <v>1.0657358074383484E-4</v>
      </c>
      <c r="EL237" s="33">
        <f>all!EL217</f>
        <v>3.9432757735876766E-6</v>
      </c>
      <c r="EM237" s="33">
        <f>all!EM217</f>
        <v>1.6607780846049113E-6</v>
      </c>
      <c r="EN237" s="33">
        <f>all!EN217</f>
        <v>1.0318531771835668E-4</v>
      </c>
      <c r="EO237" s="33">
        <f>all!EO217</f>
        <v>2.3477209113128772E-6</v>
      </c>
      <c r="EP237" s="33"/>
      <c r="EQ237" s="33">
        <f>all!EQ217</f>
        <v>95.172024263117621</v>
      </c>
    </row>
    <row r="238" spans="1:147" s="3" customFormat="1">
      <c r="A238" s="33" t="str">
        <f>all!A218</f>
        <v>LM-33b_III_173</v>
      </c>
      <c r="B238" s="33" t="str">
        <f>all!B218</f>
        <v>Fakos</v>
      </c>
      <c r="C238" s="33" t="str">
        <f>all!C218</f>
        <v>epithermal</v>
      </c>
      <c r="D238" s="33" t="str">
        <f>all!D218</f>
        <v>epithermal IS</v>
      </c>
      <c r="E238" s="33" t="str">
        <f>all!E218</f>
        <v>chalcopyrite</v>
      </c>
      <c r="F238" s="33">
        <f>all!F218</f>
        <v>0</v>
      </c>
      <c r="G238" s="33" t="str">
        <f>all!G218</f>
        <v>n.a.</v>
      </c>
      <c r="H238" s="33">
        <f>all!H218</f>
        <v>219150.84680899899</v>
      </c>
      <c r="I238" s="33">
        <f>all!I218</f>
        <v>0.10711386989278</v>
      </c>
      <c r="J238" s="33">
        <f>all!J218</f>
        <v>0.58595865454149199</v>
      </c>
      <c r="K238" s="33">
        <f>all!K218</f>
        <v>249723.87191027499</v>
      </c>
      <c r="L238" s="33">
        <f>all!L218</f>
        <v>381.26405817006599</v>
      </c>
      <c r="M238" s="33" t="str">
        <f>all!M218</f>
        <v>n.a.</v>
      </c>
      <c r="N238" s="33" t="str">
        <f>all!N218</f>
        <v>n.a.</v>
      </c>
      <c r="O238" s="33">
        <f>all!O218</f>
        <v>0.99737858502503396</v>
      </c>
      <c r="P238" s="33">
        <f>all!P218</f>
        <v>5.8620663530037502</v>
      </c>
      <c r="Q238" s="33">
        <f>all!Q218</f>
        <v>53.788167230628197</v>
      </c>
      <c r="R238" s="33">
        <f>all!R218</f>
        <v>3.67724177148737</v>
      </c>
      <c r="S238" s="33" t="str">
        <f>all!S218</f>
        <v>n.a.</v>
      </c>
      <c r="T238" s="33" t="str">
        <f>all!T218</f>
        <v>n.a.</v>
      </c>
      <c r="U238" s="33">
        <f>all!U218</f>
        <v>0.26048420338549799</v>
      </c>
      <c r="V238" s="33">
        <f>all!V218</f>
        <v>0.44316643251995302</v>
      </c>
      <c r="W238" s="33">
        <f>all!W218</f>
        <v>7.7227096541942999E-2</v>
      </c>
      <c r="X238" s="33">
        <f>all!X218</f>
        <v>2.7207589375110499E-2</v>
      </c>
      <c r="Y238" s="33">
        <f>all!Y218</f>
        <v>0.43306336438377302</v>
      </c>
      <c r="Z238" s="33">
        <f>all!Z218</f>
        <v>1.85253376137017E-2</v>
      </c>
      <c r="AA238" s="33">
        <f>all!AA218</f>
        <v>0.18280107147934482</v>
      </c>
      <c r="AB238" s="33">
        <f>all!AB218</f>
        <v>13.536278602890295</v>
      </c>
      <c r="AC238" s="33">
        <f>all!AC218</f>
        <v>4.277742967258915E-2</v>
      </c>
      <c r="AD238" s="33">
        <f>all!AD218</f>
        <v>0.10739539779680699</v>
      </c>
      <c r="AE238" s="33">
        <f>all!AE218</f>
        <v>6.2825885569483583E-2</v>
      </c>
      <c r="AF238" s="33">
        <f>all!AF218</f>
        <v>0.60149212519085671</v>
      </c>
      <c r="AG238" s="33">
        <f>all!AG218</f>
        <v>502.15875203154974</v>
      </c>
      <c r="AH238" s="33">
        <f>all!AH218</f>
        <v>124.20391945914429</v>
      </c>
      <c r="AI238" s="33">
        <f>all!AI218</f>
        <v>0.17294994226467023</v>
      </c>
      <c r="AJ238" s="33">
        <f>all!AJ218</f>
        <v>54.727425672059319</v>
      </c>
      <c r="AK238" s="33">
        <f>all!AK218</f>
        <v>0.25400622162512704</v>
      </c>
      <c r="AL238" s="33">
        <f>all!AL218</f>
        <v>2.4318438279397454</v>
      </c>
      <c r="AM238" s="33">
        <f>all!AM218</f>
        <v>502.15875203154974</v>
      </c>
      <c r="AN238" s="33"/>
      <c r="AO238" s="33"/>
      <c r="AP238" s="33" t="str">
        <f>all!AP218</f>
        <v>n.a.</v>
      </c>
      <c r="AQ238" s="33">
        <f>all!AQ218</f>
        <v>41.756283588880997</v>
      </c>
      <c r="AR238" s="33">
        <f>all!AR218</f>
        <v>0.10711386989278</v>
      </c>
      <c r="AS238" s="33">
        <f>all!AS218</f>
        <v>0.58595865454149199</v>
      </c>
      <c r="AT238" s="33">
        <f>all!AT218</f>
        <v>1.1644652148171499</v>
      </c>
      <c r="AU238" s="33">
        <f>all!AU218</f>
        <v>5.6904421023774399</v>
      </c>
      <c r="AV238" s="33" t="str">
        <f>all!AV218</f>
        <v>n.a.</v>
      </c>
      <c r="AW238" s="33" t="str">
        <f>all!AW218</f>
        <v>n.a.</v>
      </c>
      <c r="AX238" s="33">
        <f>all!AX218</f>
        <v>0.99737858502503396</v>
      </c>
      <c r="AY238" s="33">
        <f>all!AY218</f>
        <v>5.8620663530037502</v>
      </c>
      <c r="AZ238" s="33">
        <f>all!AZ218</f>
        <v>4.8902360958201503E-2</v>
      </c>
      <c r="BA238" s="33">
        <f>all!BA218</f>
        <v>0.62236003161368902</v>
      </c>
      <c r="BB238" s="33" t="str">
        <f>all!BB218</f>
        <v>n.a.</v>
      </c>
      <c r="BC238" s="33" t="str">
        <f>all!BC218</f>
        <v>n.a.</v>
      </c>
      <c r="BD238" s="33">
        <f>all!BD218</f>
        <v>0.17316073078057601</v>
      </c>
      <c r="BE238" s="33">
        <f>all!BE218</f>
        <v>0.44316643251995302</v>
      </c>
      <c r="BF238" s="33">
        <f>all!BF218</f>
        <v>7.7227096541942999E-2</v>
      </c>
      <c r="BG238" s="33">
        <f>all!BG218</f>
        <v>2.7207589375110499E-2</v>
      </c>
      <c r="BH238" s="33">
        <f>all!BH218</f>
        <v>0.25595428033635897</v>
      </c>
      <c r="BI238" s="33">
        <f>all!BI218</f>
        <v>1.85253376137017E-2</v>
      </c>
      <c r="BJ238" s="33"/>
      <c r="BK238" s="33" t="str">
        <f>all!BK218</f>
        <v>n.a.</v>
      </c>
      <c r="BL238" s="33">
        <f>all!BL218</f>
        <v>41893.686277525601</v>
      </c>
      <c r="BM238" s="33">
        <f>all!BM218</f>
        <v>4.1194763916481601E-2</v>
      </c>
      <c r="BN238" s="33">
        <f>all!BN218</f>
        <v>0.51578908771634602</v>
      </c>
      <c r="BO238" s="33">
        <f>all!BO218</f>
        <v>33893.706987796897</v>
      </c>
      <c r="BP238" s="33">
        <f>all!BP218</f>
        <v>204.36527766294199</v>
      </c>
      <c r="BQ238" s="33" t="str">
        <f>all!BQ218</f>
        <v>n.a.</v>
      </c>
      <c r="BR238" s="33" t="str">
        <f>all!BR218</f>
        <v>n.a.</v>
      </c>
      <c r="BS238" s="33">
        <f>all!BS218</f>
        <v>0.61842030167113005</v>
      </c>
      <c r="BT238" s="33">
        <f>all!BT218</f>
        <v>4.3413934992927601</v>
      </c>
      <c r="BU238" s="33">
        <f>all!BU218</f>
        <v>4.9925736912807297</v>
      </c>
      <c r="BV238" s="33">
        <f>all!BV218</f>
        <v>1.9114431814117701</v>
      </c>
      <c r="BW238" s="33" t="str">
        <f>all!BW218</f>
        <v>n.a.</v>
      </c>
      <c r="BX238" s="33" t="str">
        <f>all!BX218</f>
        <v>n.a.</v>
      </c>
      <c r="BY238" s="33">
        <f>all!BY218</f>
        <v>0.14343034160866</v>
      </c>
      <c r="BZ238" s="33">
        <f>all!BZ218</f>
        <v>0.56271557288615304</v>
      </c>
      <c r="CA238" s="33">
        <f>all!CA218</f>
        <v>7.0617002033062606E-2</v>
      </c>
      <c r="CB238" s="33">
        <f>all!CB218</f>
        <v>1.5346459663290599E-2</v>
      </c>
      <c r="CC238" s="33">
        <f>all!CC218</f>
        <v>0.18120912085367799</v>
      </c>
      <c r="CD238" s="33">
        <f>all!CD218</f>
        <v>8.3126542062737594E-3</v>
      </c>
      <c r="CE238" s="33"/>
      <c r="CF238" s="33" t="str">
        <f>all!CF218</f>
        <v>n.a.</v>
      </c>
      <c r="CG238" s="33">
        <f>all!CG218</f>
        <v>219150.84680899899</v>
      </c>
      <c r="CH238" s="33">
        <f>all!CH218</f>
        <v>0.10711386989278</v>
      </c>
      <c r="CI238" s="33">
        <f>all!CI218</f>
        <v>0.58595865454149199</v>
      </c>
      <c r="CJ238" s="33">
        <f>all!CJ218</f>
        <v>249723.87191027499</v>
      </c>
      <c r="CK238" s="33">
        <f>all!CK218</f>
        <v>381.26405817006599</v>
      </c>
      <c r="CL238" s="33" t="str">
        <f>all!CL218</f>
        <v>n.a.</v>
      </c>
      <c r="CM238" s="33" t="str">
        <f>all!CM218</f>
        <v>n.a.</v>
      </c>
      <c r="CN238" s="33">
        <f>all!CN218</f>
        <v>0.99737858502503396</v>
      </c>
      <c r="CO238" s="33">
        <f>all!CO218</f>
        <v>5.8620663530037502</v>
      </c>
      <c r="CP238" s="33">
        <f>all!CP218</f>
        <v>53.788167230628197</v>
      </c>
      <c r="CQ238" s="33">
        <f>all!CQ218</f>
        <v>3.67724177148737</v>
      </c>
      <c r="CR238" s="33" t="str">
        <f>all!CR218</f>
        <v>n.a.</v>
      </c>
      <c r="CS238" s="33" t="str">
        <f>all!CS218</f>
        <v>n.a.</v>
      </c>
      <c r="CT238" s="33">
        <f>all!CT218</f>
        <v>0.26048420338549799</v>
      </c>
      <c r="CU238" s="33">
        <f>all!CU218</f>
        <v>0.44316643251995302</v>
      </c>
      <c r="CV238" s="33">
        <f>all!CV218</f>
        <v>7.7227096541942999E-2</v>
      </c>
      <c r="CW238" s="33">
        <f>all!CW218</f>
        <v>2.7207589375110499E-2</v>
      </c>
      <c r="CX238" s="33">
        <f>all!CX218</f>
        <v>0.43306336438377302</v>
      </c>
      <c r="CY238" s="33">
        <f>all!CY218</f>
        <v>1.85253376137017E-2</v>
      </c>
      <c r="CZ238" s="33"/>
      <c r="DA238" s="33" t="str">
        <f>all!DA218</f>
        <v>n.a.</v>
      </c>
      <c r="DB238" s="33">
        <f>all!DB218</f>
        <v>3924.2697969200285</v>
      </c>
      <c r="DC238" s="33">
        <f>all!DC218</f>
        <v>1.8175471532647133E-3</v>
      </c>
      <c r="DD238" s="33">
        <f>all!DD218</f>
        <v>9.98338236567471E-3</v>
      </c>
      <c r="DE238" s="33">
        <f>all!DE218</f>
        <v>3929.8126067773737</v>
      </c>
      <c r="DF238" s="33">
        <f>all!DF218</f>
        <v>5.8306171917734515</v>
      </c>
      <c r="DG238" s="33" t="str">
        <f>all!DG218</f>
        <v>n.a.</v>
      </c>
      <c r="DH238" s="33" t="str">
        <f>all!DH218</f>
        <v>n.a.</v>
      </c>
      <c r="DI238" s="33">
        <f>all!DI218</f>
        <v>1.3312296921382272E-2</v>
      </c>
      <c r="DJ238" s="33">
        <f>all!DJ218</f>
        <v>7.4240961917474049E-2</v>
      </c>
      <c r="DK238" s="33">
        <f>all!DK218</f>
        <v>0.49864711963885738</v>
      </c>
      <c r="DL238" s="33">
        <f>all!DL218</f>
        <v>3.2712472724976828E-2</v>
      </c>
      <c r="DM238" s="33" t="str">
        <f>all!DM218</f>
        <v>n.a.</v>
      </c>
      <c r="DN238" s="33" t="str">
        <f>all!DN218</f>
        <v>n.a.</v>
      </c>
      <c r="DO238" s="33">
        <f>all!DO218</f>
        <v>2.1393249292501475E-3</v>
      </c>
      <c r="DP238" s="33">
        <f>all!DP218</f>
        <v>3.4730911639494753E-3</v>
      </c>
      <c r="DQ238" s="33">
        <f>all!DQ218</f>
        <v>3.9208229286618966E-4</v>
      </c>
      <c r="DR238" s="33">
        <f>all!DR218</f>
        <v>1.331204133366596E-4</v>
      </c>
      <c r="DS238" s="33">
        <f>all!DS218</f>
        <v>2.090074152431337E-3</v>
      </c>
      <c r="DT238" s="33">
        <f>all!DT218</f>
        <v>8.8646300737426639E-5</v>
      </c>
      <c r="DU238" s="33"/>
      <c r="DV238" s="33" t="str">
        <f>all!DV218</f>
        <v>n.a.</v>
      </c>
      <c r="DW238" s="33">
        <f>all!DW218</f>
        <v>49.91704307101827</v>
      </c>
      <c r="DX238" s="33">
        <f>all!DX218</f>
        <v>2.3119353211730826E-5</v>
      </c>
      <c r="DY238" s="33">
        <f>all!DY218</f>
        <v>1.2698946640543236E-4</v>
      </c>
      <c r="DZ238" s="33">
        <f>all!DZ218</f>
        <v>49.987548080281577</v>
      </c>
      <c r="EA238" s="33">
        <f>all!EA218</f>
        <v>7.4165942851534813E-2</v>
      </c>
      <c r="EB238" s="33" t="str">
        <f>all!EB218</f>
        <v>n.a.</v>
      </c>
      <c r="EC238" s="33" t="str">
        <f>all!EC218</f>
        <v>n.a.</v>
      </c>
      <c r="ED238" s="33">
        <f>all!ED218</f>
        <v>1.6933354055329356E-4</v>
      </c>
      <c r="EE238" s="33">
        <f>all!EE218</f>
        <v>9.4435130239438531E-4</v>
      </c>
      <c r="EF238" s="33">
        <f>all!EF218</f>
        <v>6.3428334534459873E-3</v>
      </c>
      <c r="EG238" s="33">
        <f>all!EG218</f>
        <v>4.1610541437639469E-4</v>
      </c>
      <c r="EH238" s="33" t="str">
        <f>all!EH218</f>
        <v>n.a.</v>
      </c>
      <c r="EI238" s="33" t="str">
        <f>all!EI218</f>
        <v>n.a.</v>
      </c>
      <c r="EJ238" s="33">
        <f>all!EJ218</f>
        <v>2.7212393684067316E-5</v>
      </c>
      <c r="EK238" s="33">
        <f>all!EK218</f>
        <v>4.4178012774887691E-5</v>
      </c>
      <c r="EL238" s="33">
        <f>all!EL218</f>
        <v>4.9873198615818901E-6</v>
      </c>
      <c r="EM238" s="33">
        <f>all!EM218</f>
        <v>1.693302894559675E-6</v>
      </c>
      <c r="EN238" s="33">
        <f>all!EN218</f>
        <v>2.6585919645591376E-5</v>
      </c>
      <c r="EO238" s="33">
        <f>all!EO218</f>
        <v>1.1275884281629935E-6</v>
      </c>
      <c r="EP238" s="33"/>
      <c r="EQ238" s="33">
        <f>all!EQ218</f>
        <v>99.83408614203654</v>
      </c>
    </row>
    <row r="239" spans="1:147" s="3" customFormat="1">
      <c r="A239" s="33" t="str">
        <f>all!A219</f>
        <v>LM-33b_III_174</v>
      </c>
      <c r="B239" s="33" t="str">
        <f>all!B219</f>
        <v>Fakos</v>
      </c>
      <c r="C239" s="33" t="str">
        <f>all!C219</f>
        <v>epithermal</v>
      </c>
      <c r="D239" s="33" t="str">
        <f>all!D219</f>
        <v>epithermal IS</v>
      </c>
      <c r="E239" s="33" t="str">
        <f>all!E219</f>
        <v>chalcopyrite</v>
      </c>
      <c r="F239" s="33">
        <f>all!F219</f>
        <v>0</v>
      </c>
      <c r="G239" s="33" t="str">
        <f>all!G219</f>
        <v>n.a.</v>
      </c>
      <c r="H239" s="33">
        <f>all!H219</f>
        <v>224132.408539697</v>
      </c>
      <c r="I239" s="33">
        <f>all!I219</f>
        <v>8.0692108847862806E-2</v>
      </c>
      <c r="J239" s="33">
        <f>all!J219</f>
        <v>0.91886667470337502</v>
      </c>
      <c r="K239" s="33">
        <f>all!K219</f>
        <v>289209.04302444501</v>
      </c>
      <c r="L239" s="33">
        <f>all!L219</f>
        <v>1069.9081448304401</v>
      </c>
      <c r="M239" s="33" t="str">
        <f>all!M219</f>
        <v>n.a.</v>
      </c>
      <c r="N239" s="33" t="str">
        <f>all!N219</f>
        <v>n.a.</v>
      </c>
      <c r="O239" s="33">
        <f>all!O219</f>
        <v>0.60286120626281103</v>
      </c>
      <c r="P239" s="33">
        <f>all!P219</f>
        <v>6.6799764741113297</v>
      </c>
      <c r="Q239" s="33">
        <f>all!Q219</f>
        <v>72.006358124450202</v>
      </c>
      <c r="R239" s="33">
        <f>all!R219</f>
        <v>10.3207545119458</v>
      </c>
      <c r="S239" s="33" t="str">
        <f>all!S219</f>
        <v>n.a.</v>
      </c>
      <c r="T239" s="33" t="str">
        <f>all!T219</f>
        <v>n.a.</v>
      </c>
      <c r="U239" s="33">
        <f>all!U219</f>
        <v>0.18495842438648799</v>
      </c>
      <c r="V239" s="33">
        <f>all!V219</f>
        <v>0.96272161721204397</v>
      </c>
      <c r="W239" s="33">
        <f>all!W219</f>
        <v>4.6024021706403802E-2</v>
      </c>
      <c r="X239" s="33">
        <f>all!X219</f>
        <v>2.1587712220431099E-2</v>
      </c>
      <c r="Y239" s="33">
        <f>all!Y219</f>
        <v>0.61515008597737098</v>
      </c>
      <c r="Z239" s="33">
        <f>all!Z219</f>
        <v>2.1205499004732401E-2</v>
      </c>
      <c r="AA239" s="33">
        <f>all!AA219</f>
        <v>8.7816993552314343E-2</v>
      </c>
      <c r="AB239" s="33">
        <f>all!AB219</f>
        <v>10.859100285254712</v>
      </c>
      <c r="AC239" s="33">
        <f>all!AC219</f>
        <v>3.4472073544524334E-2</v>
      </c>
      <c r="AD239" s="33">
        <f>all!AD219</f>
        <v>0.13384856748053203</v>
      </c>
      <c r="AE239" s="33">
        <f>all!AE219</f>
        <v>3.50934068165362E-2</v>
      </c>
      <c r="AF239" s="33">
        <f>all!AF219</f>
        <v>0.30067202883117522</v>
      </c>
      <c r="AG239" s="33">
        <f>all!AG219</f>
        <v>892.35935400091284</v>
      </c>
      <c r="AH239" s="33">
        <f>all!AH219</f>
        <v>117.05494279504831</v>
      </c>
      <c r="AI239" s="33">
        <f>all!AI219</f>
        <v>0.26279520150741537</v>
      </c>
      <c r="AJ239" s="33">
        <f>all!AJ219</f>
        <v>82.783515878929151</v>
      </c>
      <c r="AK239" s="33">
        <f>all!AK219</f>
        <v>0.26753188792144039</v>
      </c>
      <c r="AL239" s="33">
        <f>all!AL219</f>
        <v>2.2921500878754979</v>
      </c>
      <c r="AM239" s="33">
        <f>all!AM219</f>
        <v>892.35935400091284</v>
      </c>
      <c r="AN239" s="33"/>
      <c r="AO239" s="33"/>
      <c r="AP239" s="33" t="str">
        <f>all!AP219</f>
        <v>n.a.</v>
      </c>
      <c r="AQ239" s="33">
        <f>all!AQ219</f>
        <v>21.8773796127706</v>
      </c>
      <c r="AR239" s="33">
        <f>all!AR219</f>
        <v>8.0692108847862806E-2</v>
      </c>
      <c r="AS239" s="33">
        <f>all!AS219</f>
        <v>0.91886667470337502</v>
      </c>
      <c r="AT239" s="33">
        <f>all!AT219</f>
        <v>1.4712867003587</v>
      </c>
      <c r="AU239" s="33">
        <f>all!AU219</f>
        <v>7.0445470772030703</v>
      </c>
      <c r="AV239" s="33" t="str">
        <f>all!AV219</f>
        <v>n.a.</v>
      </c>
      <c r="AW239" s="33" t="str">
        <f>all!AW219</f>
        <v>n.a.</v>
      </c>
      <c r="AX239" s="33">
        <f>all!AX219</f>
        <v>0.60286120626281103</v>
      </c>
      <c r="AY239" s="33">
        <f>all!AY219</f>
        <v>5.5764861228388201</v>
      </c>
      <c r="AZ239" s="33">
        <f>all!AZ219</f>
        <v>9.1058501816172102E-2</v>
      </c>
      <c r="BA239" s="33">
        <f>all!BA219</f>
        <v>0.30520379908739198</v>
      </c>
      <c r="BB239" s="33" t="str">
        <f>all!BB219</f>
        <v>n.a.</v>
      </c>
      <c r="BC239" s="33" t="str">
        <f>all!BC219</f>
        <v>n.a.</v>
      </c>
      <c r="BD239" s="33">
        <f>all!BD219</f>
        <v>0.18495842438648799</v>
      </c>
      <c r="BE239" s="33">
        <f>all!BE219</f>
        <v>0.96272161721204397</v>
      </c>
      <c r="BF239" s="33">
        <f>all!BF219</f>
        <v>4.6024021706403802E-2</v>
      </c>
      <c r="BG239" s="33">
        <f>all!BG219</f>
        <v>1.96577169971472E-2</v>
      </c>
      <c r="BH239" s="33">
        <f>all!BH219</f>
        <v>0.27947140043763302</v>
      </c>
      <c r="BI239" s="33">
        <f>all!BI219</f>
        <v>2.1205499004732401E-2</v>
      </c>
      <c r="BJ239" s="33"/>
      <c r="BK239" s="33" t="str">
        <f>all!BK219</f>
        <v>n.a.</v>
      </c>
      <c r="BL239" s="33">
        <f>all!BL219</f>
        <v>34837.154995749603</v>
      </c>
      <c r="BM239" s="33">
        <f>all!BM219</f>
        <v>6.5758909705601096E-2</v>
      </c>
      <c r="BN239" s="33">
        <f>all!BN219</f>
        <v>0.447979268430378</v>
      </c>
      <c r="BO239" s="33">
        <f>all!BO219</f>
        <v>74342.525375856305</v>
      </c>
      <c r="BP239" s="33">
        <f>all!BP219</f>
        <v>1440.19174775633</v>
      </c>
      <c r="BQ239" s="33" t="str">
        <f>all!BQ219</f>
        <v>n.a.</v>
      </c>
      <c r="BR239" s="33" t="str">
        <f>all!BR219</f>
        <v>n.a.</v>
      </c>
      <c r="BS239" s="33">
        <f>all!BS219</f>
        <v>0.93372162022850902</v>
      </c>
      <c r="BT239" s="33">
        <f>all!BT219</f>
        <v>2.1201251476701501</v>
      </c>
      <c r="BU239" s="33">
        <f>all!BU219</f>
        <v>7.5662733677487903</v>
      </c>
      <c r="BV239" s="33">
        <f>all!BV219</f>
        <v>7.43243512992382</v>
      </c>
      <c r="BW239" s="33" t="str">
        <f>all!BW219</f>
        <v>n.a.</v>
      </c>
      <c r="BX239" s="33" t="str">
        <f>all!BX219</f>
        <v>n.a.</v>
      </c>
      <c r="BY239" s="33">
        <f>all!BY219</f>
        <v>5.6665715237586303E-2</v>
      </c>
      <c r="BZ239" s="33">
        <f>all!BZ219</f>
        <v>1.2582797205851399</v>
      </c>
      <c r="CA239" s="33">
        <f>all!CA219</f>
        <v>3.1722329333187797E-2</v>
      </c>
      <c r="CB239" s="33">
        <f>all!CB219</f>
        <v>2.4026084438597401E-2</v>
      </c>
      <c r="CC239" s="33">
        <f>all!CC219</f>
        <v>0.34146780316905501</v>
      </c>
      <c r="CD239" s="33">
        <f>all!CD219</f>
        <v>1.61803054361155E-2</v>
      </c>
      <c r="CE239" s="33"/>
      <c r="CF239" s="33" t="str">
        <f>all!CF219</f>
        <v>n.a.</v>
      </c>
      <c r="CG239" s="33">
        <f>all!CG219</f>
        <v>224132.408539697</v>
      </c>
      <c r="CH239" s="33">
        <f>all!CH219</f>
        <v>8.0692108847862806E-2</v>
      </c>
      <c r="CI239" s="33">
        <f>all!CI219</f>
        <v>0.91886667470337502</v>
      </c>
      <c r="CJ239" s="33">
        <f>all!CJ219</f>
        <v>289209.04302444501</v>
      </c>
      <c r="CK239" s="33">
        <f>all!CK219</f>
        <v>1069.9081448304401</v>
      </c>
      <c r="CL239" s="33" t="str">
        <f>all!CL219</f>
        <v>n.a.</v>
      </c>
      <c r="CM239" s="33" t="str">
        <f>all!CM219</f>
        <v>n.a.</v>
      </c>
      <c r="CN239" s="33">
        <f>all!CN219</f>
        <v>0.60286120626281103</v>
      </c>
      <c r="CO239" s="33">
        <f>all!CO219</f>
        <v>6.6799764741113297</v>
      </c>
      <c r="CP239" s="33">
        <f>all!CP219</f>
        <v>72.006358124450202</v>
      </c>
      <c r="CQ239" s="33">
        <f>all!CQ219</f>
        <v>10.3207545119458</v>
      </c>
      <c r="CR239" s="33" t="str">
        <f>all!CR219</f>
        <v>n.a.</v>
      </c>
      <c r="CS239" s="33" t="str">
        <f>all!CS219</f>
        <v>n.a.</v>
      </c>
      <c r="CT239" s="33">
        <f>all!CT219</f>
        <v>0.18495842438648799</v>
      </c>
      <c r="CU239" s="33">
        <f>all!CU219</f>
        <v>0.96272161721204397</v>
      </c>
      <c r="CV239" s="33">
        <f>all!CV219</f>
        <v>4.6024021706403802E-2</v>
      </c>
      <c r="CW239" s="33">
        <f>all!CW219</f>
        <v>2.1587712220431099E-2</v>
      </c>
      <c r="CX239" s="33">
        <f>all!CX219</f>
        <v>0.61515008597737098</v>
      </c>
      <c r="CY239" s="33">
        <f>all!CY219</f>
        <v>2.1205499004732401E-2</v>
      </c>
      <c r="CZ239" s="33"/>
      <c r="DA239" s="33" t="str">
        <f>all!DA219</f>
        <v>n.a.</v>
      </c>
      <c r="DB239" s="33">
        <f>all!DB219</f>
        <v>4013.4731585584568</v>
      </c>
      <c r="DC239" s="33">
        <f>all!DC219</f>
        <v>1.3692130895295489E-3</v>
      </c>
      <c r="DD239" s="33">
        <f>all!DD219</f>
        <v>1.5655366271222576E-2</v>
      </c>
      <c r="DE239" s="33">
        <f>all!DE219</f>
        <v>4551.176203450178</v>
      </c>
      <c r="DF239" s="33">
        <f>all!DF219</f>
        <v>16.361953583582199</v>
      </c>
      <c r="DG239" s="33" t="str">
        <f>all!DG219</f>
        <v>n.a.</v>
      </c>
      <c r="DH239" s="33" t="str">
        <f>all!DH219</f>
        <v>n.a.</v>
      </c>
      <c r="DI239" s="33">
        <f>all!DI219</f>
        <v>8.0465607550133881E-3</v>
      </c>
      <c r="DJ239" s="33">
        <f>all!DJ219</f>
        <v>8.4599499418836502E-2</v>
      </c>
      <c r="DK239" s="33">
        <f>all!DK219</f>
        <v>0.66754018445148988</v>
      </c>
      <c r="DL239" s="33">
        <f>all!DL219</f>
        <v>9.18126741328322E-2</v>
      </c>
      <c r="DM239" s="33" t="str">
        <f>all!DM219</f>
        <v>n.a.</v>
      </c>
      <c r="DN239" s="33" t="str">
        <f>all!DN219</f>
        <v>n.a.</v>
      </c>
      <c r="DO239" s="33">
        <f>all!DO219</f>
        <v>1.5190409361570958E-3</v>
      </c>
      <c r="DP239" s="33">
        <f>all!DP219</f>
        <v>7.5448402602824767E-3</v>
      </c>
      <c r="DQ239" s="33">
        <f>all!DQ219</f>
        <v>2.3366415112821846E-4</v>
      </c>
      <c r="DR239" s="33">
        <f>all!DR219</f>
        <v>1.0562366015438198E-4</v>
      </c>
      <c r="DS239" s="33">
        <f>all!DS219</f>
        <v>2.9688710713193581E-3</v>
      </c>
      <c r="DT239" s="33">
        <f>all!DT219</f>
        <v>1.0147124339965504E-4</v>
      </c>
      <c r="DU239" s="33"/>
      <c r="DV239" s="33" t="str">
        <f>all!DV219</f>
        <v>n.a.</v>
      </c>
      <c r="DW239" s="33">
        <f>all!DW219</f>
        <v>46.761141620954213</v>
      </c>
      <c r="DX239" s="33">
        <f>all!DX219</f>
        <v>1.5952758286728417E-5</v>
      </c>
      <c r="DY239" s="33">
        <f>all!DY219</f>
        <v>1.8240131935988533E-4</v>
      </c>
      <c r="DZ239" s="33">
        <f>all!DZ219</f>
        <v>53.025942016736863</v>
      </c>
      <c r="EA239" s="33">
        <f>all!EA219</f>
        <v>0.19063379733481844</v>
      </c>
      <c r="EB239" s="33" t="str">
        <f>all!EB219</f>
        <v>n.a.</v>
      </c>
      <c r="EC239" s="33" t="str">
        <f>all!EC219</f>
        <v>n.a.</v>
      </c>
      <c r="ED239" s="33">
        <f>all!ED219</f>
        <v>9.3750811868376646E-5</v>
      </c>
      <c r="EE239" s="33">
        <f>all!EE219</f>
        <v>9.856722636727279E-4</v>
      </c>
      <c r="EF239" s="33">
        <f>all!EF219</f>
        <v>7.777538274113106E-3</v>
      </c>
      <c r="EG239" s="33">
        <f>all!EG219</f>
        <v>1.0697132603388144E-3</v>
      </c>
      <c r="EH239" s="33" t="str">
        <f>all!EH219</f>
        <v>n.a.</v>
      </c>
      <c r="EI239" s="33" t="str">
        <f>all!EI219</f>
        <v>n.a.</v>
      </c>
      <c r="EJ239" s="33">
        <f>all!EJ219</f>
        <v>1.7698408719190697E-5</v>
      </c>
      <c r="EK239" s="33">
        <f>all!EK219</f>
        <v>8.7905245651440981E-5</v>
      </c>
      <c r="EL239" s="33">
        <f>all!EL219</f>
        <v>2.7224306806056162E-6</v>
      </c>
      <c r="EM239" s="33">
        <f>all!EM219</f>
        <v>1.2306256291935922E-6</v>
      </c>
      <c r="EN239" s="33">
        <f>all!EN219</f>
        <v>3.4590439535960958E-5</v>
      </c>
      <c r="EO239" s="33">
        <f>all!EO219</f>
        <v>1.182245649992049E-6</v>
      </c>
      <c r="EP239" s="33"/>
      <c r="EQ239" s="33">
        <f>all!EQ219</f>
        <v>93.522283241908426</v>
      </c>
    </row>
    <row r="240" spans="1:147" s="3" customFormat="1">
      <c r="A240" s="33" t="str">
        <f>all!A220</f>
        <v>LM-33b_II_101</v>
      </c>
      <c r="B240" s="33" t="str">
        <f>all!B220</f>
        <v>Fakos</v>
      </c>
      <c r="C240" s="33" t="str">
        <f>all!C220</f>
        <v>epithermal</v>
      </c>
      <c r="D240" s="33" t="str">
        <f>all!D220</f>
        <v>epithermal IS</v>
      </c>
      <c r="E240" s="33" t="str">
        <f>all!E220</f>
        <v>chalcopyrite</v>
      </c>
      <c r="F240" s="33">
        <f>all!F220</f>
        <v>0</v>
      </c>
      <c r="G240" s="33" t="str">
        <f>all!G220</f>
        <v>n.a.</v>
      </c>
      <c r="H240" s="33">
        <f>all!H220</f>
        <v>192852.15940410801</v>
      </c>
      <c r="I240" s="33">
        <f>all!I220</f>
        <v>0.18867936467447999</v>
      </c>
      <c r="J240" s="33">
        <f>all!J220</f>
        <v>0.78118415892395199</v>
      </c>
      <c r="K240" s="33">
        <f>all!K220</f>
        <v>221808.629727822</v>
      </c>
      <c r="L240" s="33">
        <f>all!L220</f>
        <v>188.34314654614499</v>
      </c>
      <c r="M240" s="33" t="str">
        <f>all!M220</f>
        <v>n.a.</v>
      </c>
      <c r="N240" s="33" t="str">
        <f>all!N220</f>
        <v>n.a.</v>
      </c>
      <c r="O240" s="33">
        <f>all!O220</f>
        <v>0.85402021744198198</v>
      </c>
      <c r="P240" s="33">
        <f>all!P220</f>
        <v>2.48817875305767</v>
      </c>
      <c r="Q240" s="33">
        <f>all!Q220</f>
        <v>21.905258726593001</v>
      </c>
      <c r="R240" s="33">
        <f>all!R220</f>
        <v>4.5007173476386697</v>
      </c>
      <c r="S240" s="33" t="str">
        <f>all!S220</f>
        <v>n.a.</v>
      </c>
      <c r="T240" s="33" t="str">
        <f>all!T220</f>
        <v>n.a.</v>
      </c>
      <c r="U240" s="33">
        <f>all!U220</f>
        <v>0.96594300208914496</v>
      </c>
      <c r="V240" s="33">
        <f>all!V220</f>
        <v>0.67002187091599796</v>
      </c>
      <c r="W240" s="33">
        <f>all!W220</f>
        <v>4.4051640612446E-2</v>
      </c>
      <c r="X240" s="33">
        <f>all!X220</f>
        <v>1.8893148505083199E-2</v>
      </c>
      <c r="Y240" s="33">
        <f>all!Y220</f>
        <v>16.9967591880981</v>
      </c>
      <c r="Z240" s="33">
        <f>all!Z220</f>
        <v>0</v>
      </c>
      <c r="AA240" s="33">
        <f>all!AA220</f>
        <v>0.24152994210018006</v>
      </c>
      <c r="AB240" s="33">
        <f>all!AB220</f>
        <v>0.14639136352534815</v>
      </c>
      <c r="AC240" s="33">
        <f>all!AC220</f>
        <v>0</v>
      </c>
      <c r="AD240" s="33">
        <f>all!AD220</f>
        <v>0.22093079393322201</v>
      </c>
      <c r="AE240" s="33">
        <f>all!AE220</f>
        <v>1.1115735827046981E-3</v>
      </c>
      <c r="AF240" s="33">
        <f>all!AF220</f>
        <v>5.6831010629693569E-2</v>
      </c>
      <c r="AG240" s="33">
        <f>all!AG220</f>
        <v>116.09779778718864</v>
      </c>
      <c r="AH240" s="33">
        <f>all!AH220</f>
        <v>1.2887903208002178</v>
      </c>
      <c r="AI240" s="33">
        <f>all!AI220</f>
        <v>0</v>
      </c>
      <c r="AJ240" s="33">
        <f>all!AJ220</f>
        <v>13.187339046590562</v>
      </c>
      <c r="AK240" s="33">
        <f>all!AK220</f>
        <v>0.10013362371491286</v>
      </c>
      <c r="AL240" s="33">
        <f>all!AL220</f>
        <v>5.1194946715855387</v>
      </c>
      <c r="AM240" s="33">
        <f>all!AM220</f>
        <v>116.09779778718864</v>
      </c>
      <c r="AN240" s="33"/>
      <c r="AO240" s="33"/>
      <c r="AP240" s="33" t="str">
        <f>all!AP220</f>
        <v>n.a.</v>
      </c>
      <c r="AQ240" s="33">
        <f>all!AQ220</f>
        <v>65.805299688453005</v>
      </c>
      <c r="AR240" s="33">
        <f>all!AR220</f>
        <v>0.18867936467447999</v>
      </c>
      <c r="AS240" s="33">
        <f>all!AS220</f>
        <v>0.78118415892395199</v>
      </c>
      <c r="AT240" s="33">
        <f>all!AT220</f>
        <v>1.6434683439634501</v>
      </c>
      <c r="AU240" s="33">
        <f>all!AU220</f>
        <v>10.539507340017799</v>
      </c>
      <c r="AV240" s="33" t="str">
        <f>all!AV220</f>
        <v>n.a.</v>
      </c>
      <c r="AW240" s="33" t="str">
        <f>all!AW220</f>
        <v>n.a.</v>
      </c>
      <c r="AX240" s="33">
        <f>all!AX220</f>
        <v>0.85402021744198198</v>
      </c>
      <c r="AY240" s="33">
        <f>all!AY220</f>
        <v>2.48817875305767</v>
      </c>
      <c r="AZ240" s="33">
        <f>all!AZ220</f>
        <v>6.23189849637985E-2</v>
      </c>
      <c r="BA240" s="33">
        <f>all!BA220</f>
        <v>0.67044234063180397</v>
      </c>
      <c r="BB240" s="33" t="str">
        <f>all!BB220</f>
        <v>n.a.</v>
      </c>
      <c r="BC240" s="33" t="str">
        <f>all!BC220</f>
        <v>n.a.</v>
      </c>
      <c r="BD240" s="33">
        <f>all!BD220</f>
        <v>0.127968177794441</v>
      </c>
      <c r="BE240" s="33">
        <f>all!BE220</f>
        <v>0.67002187091599796</v>
      </c>
      <c r="BF240" s="33">
        <f>all!BF220</f>
        <v>4.4051640612446E-2</v>
      </c>
      <c r="BG240" s="33">
        <f>all!BG220</f>
        <v>1.8893148505083199E-2</v>
      </c>
      <c r="BH240" s="33">
        <f>all!BH220</f>
        <v>0.42855005866790102</v>
      </c>
      <c r="BI240" s="33">
        <f>all!BI220</f>
        <v>0</v>
      </c>
      <c r="BJ240" s="33"/>
      <c r="BK240" s="33" t="str">
        <f>all!BK220</f>
        <v>n.a.</v>
      </c>
      <c r="BL240" s="33">
        <f>all!BL220</f>
        <v>30692.597984567699</v>
      </c>
      <c r="BM240" s="33">
        <f>all!BM220</f>
        <v>5.7710052053199901E-2</v>
      </c>
      <c r="BN240" s="33">
        <f>all!BN220</f>
        <v>0.69412941799343497</v>
      </c>
      <c r="BO240" s="33">
        <f>all!BO220</f>
        <v>26057.801438196999</v>
      </c>
      <c r="BP240" s="33">
        <f>all!BP220</f>
        <v>71.624870190982506</v>
      </c>
      <c r="BQ240" s="33" t="str">
        <f>all!BQ220</f>
        <v>n.a.</v>
      </c>
      <c r="BR240" s="33" t="str">
        <f>all!BR220</f>
        <v>n.a.</v>
      </c>
      <c r="BS240" s="33">
        <f>all!BS220</f>
        <v>0.57572839619048</v>
      </c>
      <c r="BT240" s="33">
        <f>all!BT220</f>
        <v>3.60400559891433</v>
      </c>
      <c r="BU240" s="33">
        <f>all!BU220</f>
        <v>1.35236633670142</v>
      </c>
      <c r="BV240" s="33">
        <f>all!BV220</f>
        <v>1.50026207487104</v>
      </c>
      <c r="BW240" s="33" t="str">
        <f>all!BW220</f>
        <v>n.a.</v>
      </c>
      <c r="BX240" s="33" t="str">
        <f>all!BX220</f>
        <v>n.a.</v>
      </c>
      <c r="BY240" s="33">
        <f>all!BY220</f>
        <v>0.50136158543301002</v>
      </c>
      <c r="BZ240" s="33">
        <f>all!BZ220</f>
        <v>0.49112860853328799</v>
      </c>
      <c r="CA240" s="33">
        <f>all!CA220</f>
        <v>3.46205560721825E-2</v>
      </c>
      <c r="CB240" s="33">
        <f>all!CB220</f>
        <v>2.2135502989742199E-2</v>
      </c>
      <c r="CC240" s="33">
        <f>all!CC220</f>
        <v>14.0486947865034</v>
      </c>
      <c r="CD240" s="33">
        <f>all!CD220</f>
        <v>2.0601301552750501E-2</v>
      </c>
      <c r="CE240" s="33"/>
      <c r="CF240" s="33" t="str">
        <f>all!CF220</f>
        <v>n.a.</v>
      </c>
      <c r="CG240" s="33">
        <f>all!CG220</f>
        <v>192852.15940410801</v>
      </c>
      <c r="CH240" s="33">
        <f>all!CH220</f>
        <v>0.18867936467447999</v>
      </c>
      <c r="CI240" s="33">
        <f>all!CI220</f>
        <v>0.78118415892395199</v>
      </c>
      <c r="CJ240" s="33">
        <f>all!CJ220</f>
        <v>221808.629727822</v>
      </c>
      <c r="CK240" s="33">
        <f>all!CK220</f>
        <v>188.34314654614499</v>
      </c>
      <c r="CL240" s="33" t="str">
        <f>all!CL220</f>
        <v>n.a.</v>
      </c>
      <c r="CM240" s="33" t="str">
        <f>all!CM220</f>
        <v>n.a.</v>
      </c>
      <c r="CN240" s="33">
        <f>all!CN220</f>
        <v>0.85402021744198198</v>
      </c>
      <c r="CO240" s="33">
        <f>all!CO220</f>
        <v>2.48817875305767</v>
      </c>
      <c r="CP240" s="33">
        <f>all!CP220</f>
        <v>21.905258726593001</v>
      </c>
      <c r="CQ240" s="33">
        <f>all!CQ220</f>
        <v>4.5007173476386697</v>
      </c>
      <c r="CR240" s="33" t="str">
        <f>all!CR220</f>
        <v>n.a.</v>
      </c>
      <c r="CS240" s="33" t="str">
        <f>all!CS220</f>
        <v>n.a.</v>
      </c>
      <c r="CT240" s="33">
        <f>all!CT220</f>
        <v>0.96594300208914496</v>
      </c>
      <c r="CU240" s="33">
        <f>all!CU220</f>
        <v>0.67002187091599796</v>
      </c>
      <c r="CV240" s="33">
        <f>all!CV220</f>
        <v>4.4051640612446E-2</v>
      </c>
      <c r="CW240" s="33">
        <f>all!CW220</f>
        <v>1.8893148505083199E-2</v>
      </c>
      <c r="CX240" s="33">
        <f>all!CX220</f>
        <v>16.9967591880981</v>
      </c>
      <c r="CY240" s="33">
        <f>all!CY220</f>
        <v>0</v>
      </c>
      <c r="CZ240" s="33"/>
      <c r="DA240" s="33" t="str">
        <f>all!DA220</f>
        <v>n.a.</v>
      </c>
      <c r="DB240" s="33">
        <f>all!DB220</f>
        <v>3453.3469317594772</v>
      </c>
      <c r="DC240" s="33">
        <f>all!DC220</f>
        <v>3.2015801733908901E-3</v>
      </c>
      <c r="DD240" s="33">
        <f>all!DD220</f>
        <v>1.3309574141623284E-2</v>
      </c>
      <c r="DE240" s="33">
        <f>all!DE220</f>
        <v>3490.5207208608253</v>
      </c>
      <c r="DF240" s="33">
        <f>all!DF220</f>
        <v>2.8803050397024772</v>
      </c>
      <c r="DG240" s="33" t="str">
        <f>all!DG220</f>
        <v>n.a.</v>
      </c>
      <c r="DH240" s="33" t="str">
        <f>all!DH220</f>
        <v>n.a.</v>
      </c>
      <c r="DI240" s="33">
        <f>all!DI220</f>
        <v>1.1398851832341834E-2</v>
      </c>
      <c r="DJ240" s="33">
        <f>all!DJ220</f>
        <v>3.151188896982865E-2</v>
      </c>
      <c r="DK240" s="33">
        <f>all!DK220</f>
        <v>0.2030742955439416</v>
      </c>
      <c r="DL240" s="33">
        <f>all!DL220</f>
        <v>4.0038050970444793E-2</v>
      </c>
      <c r="DM240" s="33" t="str">
        <f>all!DM220</f>
        <v>n.a.</v>
      </c>
      <c r="DN240" s="33" t="str">
        <f>all!DN220</f>
        <v>n.a.</v>
      </c>
      <c r="DO240" s="33">
        <f>all!DO220</f>
        <v>7.9331718305613082E-3</v>
      </c>
      <c r="DP240" s="33">
        <f>all!DP220</f>
        <v>5.2509551012225545E-3</v>
      </c>
      <c r="DQ240" s="33">
        <f>all!DQ220</f>
        <v>2.2365036404631139E-4</v>
      </c>
      <c r="DR240" s="33">
        <f>all!DR220</f>
        <v>9.2439785956500363E-5</v>
      </c>
      <c r="DS240" s="33">
        <f>all!DS220</f>
        <v>8.2030691062249514E-2</v>
      </c>
      <c r="DT240" s="33">
        <f>all!DT220</f>
        <v>0</v>
      </c>
      <c r="DU240" s="33"/>
      <c r="DV240" s="33" t="str">
        <f>all!DV220</f>
        <v>n.a.</v>
      </c>
      <c r="DW240" s="33">
        <f>all!DW220</f>
        <v>49.701481714349917</v>
      </c>
      <c r="DX240" s="33">
        <f>all!DX220</f>
        <v>4.6077987989390738E-5</v>
      </c>
      <c r="DY240" s="33">
        <f>all!DY220</f>
        <v>1.9155490858505707E-4</v>
      </c>
      <c r="DZ240" s="33">
        <f>all!DZ220</f>
        <v>50.236496711621683</v>
      </c>
      <c r="EA240" s="33">
        <f>all!EA220</f>
        <v>4.1454111356713591E-2</v>
      </c>
      <c r="EB240" s="33" t="str">
        <f>all!EB220</f>
        <v>n.a.</v>
      </c>
      <c r="EC240" s="33" t="str">
        <f>all!EC220</f>
        <v>n.a.</v>
      </c>
      <c r="ED240" s="33">
        <f>all!ED220</f>
        <v>1.6405528813204706E-4</v>
      </c>
      <c r="EE240" s="33">
        <f>all!EE220</f>
        <v>4.5352743421599759E-4</v>
      </c>
      <c r="EF240" s="33">
        <f>all!EF220</f>
        <v>2.9226989312334398E-3</v>
      </c>
      <c r="EG240" s="33">
        <f>all!EG220</f>
        <v>5.7623821107712851E-4</v>
      </c>
      <c r="EH240" s="33" t="str">
        <f>all!EH220</f>
        <v>n.a.</v>
      </c>
      <c r="EI240" s="33" t="str">
        <f>all!EI220</f>
        <v>n.a.</v>
      </c>
      <c r="EJ240" s="33">
        <f>all!EJ220</f>
        <v>1.141763056144921E-4</v>
      </c>
      <c r="EK240" s="33">
        <f>all!EK220</f>
        <v>7.557313357257042E-5</v>
      </c>
      <c r="EL240" s="33">
        <f>all!EL220</f>
        <v>3.2188351470936574E-6</v>
      </c>
      <c r="EM240" s="33">
        <f>all!EM220</f>
        <v>1.33041783005989E-6</v>
      </c>
      <c r="EN240" s="33">
        <f>all!EN220</f>
        <v>1.1806073853601004E-3</v>
      </c>
      <c r="EO240" s="33">
        <f>all!EO220</f>
        <v>0</v>
      </c>
      <c r="EP240" s="33"/>
      <c r="EQ240" s="33">
        <f>all!EQ220</f>
        <v>99.402963428699834</v>
      </c>
    </row>
    <row r="241" spans="1:147" s="3" customFormat="1">
      <c r="A241" s="33" t="str">
        <f>all!A221</f>
        <v>LM-33b_IV_149</v>
      </c>
      <c r="B241" s="33" t="str">
        <f>all!B221</f>
        <v>Fakos</v>
      </c>
      <c r="C241" s="33" t="str">
        <f>all!C221</f>
        <v>epithermal</v>
      </c>
      <c r="D241" s="33" t="str">
        <f>all!D221</f>
        <v>epithermal IS</v>
      </c>
      <c r="E241" s="33" t="str">
        <f>all!E221</f>
        <v>chalcopyrite</v>
      </c>
      <c r="F241" s="33">
        <f>all!F221</f>
        <v>0</v>
      </c>
      <c r="G241" s="33" t="str">
        <f>all!G221</f>
        <v>n.a.</v>
      </c>
      <c r="H241" s="33">
        <f>all!H221</f>
        <v>172813.512084271</v>
      </c>
      <c r="I241" s="33">
        <f>all!I221</f>
        <v>0.113409335213182</v>
      </c>
      <c r="J241" s="33">
        <f>all!J221</f>
        <v>0.60701829915157202</v>
      </c>
      <c r="K241" s="33">
        <f>all!K221</f>
        <v>205930.59728819999</v>
      </c>
      <c r="L241" s="33">
        <f>all!L221</f>
        <v>404.952496775996</v>
      </c>
      <c r="M241" s="33" t="str">
        <f>all!M221</f>
        <v>n.a.</v>
      </c>
      <c r="N241" s="33" t="str">
        <f>all!N221</f>
        <v>n.a.</v>
      </c>
      <c r="O241" s="33">
        <f>all!O221</f>
        <v>0.88571930653101905</v>
      </c>
      <c r="P241" s="33">
        <f>all!P221</f>
        <v>6.9620655587748903</v>
      </c>
      <c r="Q241" s="33">
        <f>all!Q221</f>
        <v>135.64081189986601</v>
      </c>
      <c r="R241" s="33">
        <f>all!R221</f>
        <v>5.5810409550059701</v>
      </c>
      <c r="S241" s="33" t="str">
        <f>all!S221</f>
        <v>n.a.</v>
      </c>
      <c r="T241" s="33" t="str">
        <f>all!T221</f>
        <v>n.a.</v>
      </c>
      <c r="U241" s="33">
        <f>all!U221</f>
        <v>0.41792360280075003</v>
      </c>
      <c r="V241" s="33">
        <f>all!V221</f>
        <v>1.1320885843903099</v>
      </c>
      <c r="W241" s="33">
        <f>all!W221</f>
        <v>6.6984946538625995E-2</v>
      </c>
      <c r="X241" s="33">
        <f>all!X221</f>
        <v>3.0925868811616301E-2</v>
      </c>
      <c r="Y241" s="33">
        <f>all!Y221</f>
        <v>1.40932864235949</v>
      </c>
      <c r="Z241" s="33">
        <f>all!Z221</f>
        <v>3.7516000201168201E-2</v>
      </c>
      <c r="AA241" s="33">
        <f>all!AA221</f>
        <v>0.18683017525450871</v>
      </c>
      <c r="AB241" s="33">
        <f>all!AB221</f>
        <v>4.9399872744507913</v>
      </c>
      <c r="AC241" s="33">
        <f>all!AC221</f>
        <v>2.6619767081692974E-2</v>
      </c>
      <c r="AD241" s="33">
        <f>all!AD221</f>
        <v>0.12804207199384363</v>
      </c>
      <c r="AE241" s="33">
        <f>all!AE221</f>
        <v>2.1943688563542132E-2</v>
      </c>
      <c r="AF241" s="33">
        <f>all!AF221</f>
        <v>0.29654091333946403</v>
      </c>
      <c r="AG241" s="33">
        <f>all!AG221</f>
        <v>1196.0286306669043</v>
      </c>
      <c r="AH241" s="33">
        <f>all!AH221</f>
        <v>96.244983478641956</v>
      </c>
      <c r="AI241" s="33">
        <f>all!AI221</f>
        <v>0.33080169397560821</v>
      </c>
      <c r="AJ241" s="33">
        <f>all!AJ221</f>
        <v>61.388822584030656</v>
      </c>
      <c r="AK241" s="33">
        <f>all!AK221</f>
        <v>0.27269244417563315</v>
      </c>
      <c r="AL241" s="33">
        <f>all!AL221</f>
        <v>3.6850899620842954</v>
      </c>
      <c r="AM241" s="33">
        <f>all!AM221</f>
        <v>1196.0286306669043</v>
      </c>
      <c r="AN241" s="33"/>
      <c r="AO241" s="33"/>
      <c r="AP241" s="33" t="str">
        <f>all!AP221</f>
        <v>n.a.</v>
      </c>
      <c r="AQ241" s="33">
        <f>all!AQ221</f>
        <v>56.877638611384903</v>
      </c>
      <c r="AR241" s="33">
        <f>all!AR221</f>
        <v>0.113409335213182</v>
      </c>
      <c r="AS241" s="33">
        <f>all!AS221</f>
        <v>0.60701829915157202</v>
      </c>
      <c r="AT241" s="33">
        <f>all!AT221</f>
        <v>1.8858102276702</v>
      </c>
      <c r="AU241" s="33">
        <f>all!AU221</f>
        <v>7.5772980965148502</v>
      </c>
      <c r="AV241" s="33" t="str">
        <f>all!AV221</f>
        <v>n.a.</v>
      </c>
      <c r="AW241" s="33" t="str">
        <f>all!AW221</f>
        <v>n.a.</v>
      </c>
      <c r="AX241" s="33">
        <f>all!AX221</f>
        <v>0.88571930653101905</v>
      </c>
      <c r="AY241" s="33">
        <f>all!AY221</f>
        <v>6.9620655587748903</v>
      </c>
      <c r="AZ241" s="33">
        <f>all!AZ221</f>
        <v>6.2466290989884099E-2</v>
      </c>
      <c r="BA241" s="33">
        <f>all!BA221</f>
        <v>0.37871543706286498</v>
      </c>
      <c r="BB241" s="33" t="str">
        <f>all!BB221</f>
        <v>n.a.</v>
      </c>
      <c r="BC241" s="33" t="str">
        <f>all!BC221</f>
        <v>n.a.</v>
      </c>
      <c r="BD241" s="33">
        <f>all!BD221</f>
        <v>0.184295660892658</v>
      </c>
      <c r="BE241" s="33">
        <f>all!BE221</f>
        <v>0.46283789861754299</v>
      </c>
      <c r="BF241" s="33">
        <f>all!BF221</f>
        <v>6.6984946538625995E-2</v>
      </c>
      <c r="BG241" s="33">
        <f>all!BG221</f>
        <v>3.0925868811616301E-2</v>
      </c>
      <c r="BH241" s="33">
        <f>all!BH221</f>
        <v>1.40932864235949</v>
      </c>
      <c r="BI241" s="33">
        <f>all!BI221</f>
        <v>2.9797253615500899E-2</v>
      </c>
      <c r="BJ241" s="33"/>
      <c r="BK241" s="33" t="str">
        <f>all!BK221</f>
        <v>n.a.</v>
      </c>
      <c r="BL241" s="33">
        <f>all!BL221</f>
        <v>39643.650760493998</v>
      </c>
      <c r="BM241" s="33">
        <f>all!BM221</f>
        <v>0.111495127129507</v>
      </c>
      <c r="BN241" s="33">
        <f>all!BN221</f>
        <v>0.74057463085071595</v>
      </c>
      <c r="BO241" s="33">
        <f>all!BO221</f>
        <v>33289.378354129003</v>
      </c>
      <c r="BP241" s="33">
        <f>all!BP221</f>
        <v>231.95940927525399</v>
      </c>
      <c r="BQ241" s="33" t="str">
        <f>all!BQ221</f>
        <v>n.a.</v>
      </c>
      <c r="BR241" s="33" t="str">
        <f>all!BR221</f>
        <v>n.a.</v>
      </c>
      <c r="BS241" s="33">
        <f>all!BS221</f>
        <v>0.61763306013917296</v>
      </c>
      <c r="BT241" s="33">
        <f>all!BT221</f>
        <v>3.0796753055892401</v>
      </c>
      <c r="BU241" s="33">
        <f>all!BU221</f>
        <v>5.2367828026352203</v>
      </c>
      <c r="BV241" s="33">
        <f>all!BV221</f>
        <v>3.2658042952040001</v>
      </c>
      <c r="BW241" s="33" t="str">
        <f>all!BW221</f>
        <v>n.a.</v>
      </c>
      <c r="BX241" s="33" t="str">
        <f>all!BX221</f>
        <v>n.a.</v>
      </c>
      <c r="BY241" s="33">
        <f>all!BY221</f>
        <v>0.27135642612265598</v>
      </c>
      <c r="BZ241" s="33">
        <f>all!BZ221</f>
        <v>1.15748705569656</v>
      </c>
      <c r="CA241" s="33">
        <f>all!CA221</f>
        <v>3.9854846519141798E-2</v>
      </c>
      <c r="CB241" s="33">
        <f>all!CB221</f>
        <v>2.05517318674482E-2</v>
      </c>
      <c r="CC241" s="33">
        <f>all!CC221</f>
        <v>0.78281289952669697</v>
      </c>
      <c r="CD241" s="33">
        <f>all!CD221</f>
        <v>5.4816254281437903E-2</v>
      </c>
      <c r="CE241" s="33"/>
      <c r="CF241" s="33" t="str">
        <f>all!CF221</f>
        <v>n.a.</v>
      </c>
      <c r="CG241" s="33">
        <f>all!CG221</f>
        <v>172813.512084271</v>
      </c>
      <c r="CH241" s="33">
        <f>all!CH221</f>
        <v>0.113409335213182</v>
      </c>
      <c r="CI241" s="33">
        <f>all!CI221</f>
        <v>0.60701829915157202</v>
      </c>
      <c r="CJ241" s="33">
        <f>all!CJ221</f>
        <v>205930.59728819999</v>
      </c>
      <c r="CK241" s="33">
        <f>all!CK221</f>
        <v>404.952496775996</v>
      </c>
      <c r="CL241" s="33" t="str">
        <f>all!CL221</f>
        <v>n.a.</v>
      </c>
      <c r="CM241" s="33" t="str">
        <f>all!CM221</f>
        <v>n.a.</v>
      </c>
      <c r="CN241" s="33">
        <f>all!CN221</f>
        <v>0.88571930653101905</v>
      </c>
      <c r="CO241" s="33">
        <f>all!CO221</f>
        <v>6.9620655587748903</v>
      </c>
      <c r="CP241" s="33">
        <f>all!CP221</f>
        <v>135.64081189986601</v>
      </c>
      <c r="CQ241" s="33">
        <f>all!CQ221</f>
        <v>5.5810409550059701</v>
      </c>
      <c r="CR241" s="33" t="str">
        <f>all!CR221</f>
        <v>n.a.</v>
      </c>
      <c r="CS241" s="33" t="str">
        <f>all!CS221</f>
        <v>n.a.</v>
      </c>
      <c r="CT241" s="33">
        <f>all!CT221</f>
        <v>0.41792360280075003</v>
      </c>
      <c r="CU241" s="33">
        <f>all!CU221</f>
        <v>1.1320885843903099</v>
      </c>
      <c r="CV241" s="33">
        <f>all!CV221</f>
        <v>6.6984946538625995E-2</v>
      </c>
      <c r="CW241" s="33">
        <f>all!CW221</f>
        <v>3.0925868811616301E-2</v>
      </c>
      <c r="CX241" s="33">
        <f>all!CX221</f>
        <v>1.40932864235949</v>
      </c>
      <c r="CY241" s="33">
        <f>all!CY221</f>
        <v>3.7516000201168201E-2</v>
      </c>
      <c r="CZ241" s="33"/>
      <c r="DA241" s="33" t="str">
        <f>all!DA221</f>
        <v>n.a.</v>
      </c>
      <c r="DB241" s="33">
        <f>all!DB221</f>
        <v>3094.5207643346944</v>
      </c>
      <c r="DC241" s="33">
        <f>all!DC221</f>
        <v>1.9243709015153089E-3</v>
      </c>
      <c r="DD241" s="33">
        <f>all!DD221</f>
        <v>1.0342190078468313E-2</v>
      </c>
      <c r="DE241" s="33">
        <f>all!DE221</f>
        <v>3240.6539717401565</v>
      </c>
      <c r="DF241" s="33">
        <f>all!DF221</f>
        <v>6.1928811251872764</v>
      </c>
      <c r="DG241" s="33" t="str">
        <f>all!DG221</f>
        <v>n.a.</v>
      </c>
      <c r="DH241" s="33" t="str">
        <f>all!DH221</f>
        <v>n.a.</v>
      </c>
      <c r="DI241" s="33">
        <f>all!DI221</f>
        <v>1.1821948630715562E-2</v>
      </c>
      <c r="DJ241" s="33">
        <f>all!DJ221</f>
        <v>8.8172056215487474E-2</v>
      </c>
      <c r="DK241" s="33">
        <f>all!DK221</f>
        <v>1.2574680202308559</v>
      </c>
      <c r="DL241" s="33">
        <f>all!DL221</f>
        <v>4.9648530437465817E-2</v>
      </c>
      <c r="DM241" s="33" t="str">
        <f>all!DM221</f>
        <v>n.a.</v>
      </c>
      <c r="DN241" s="33" t="str">
        <f>all!DN221</f>
        <v>n.a.</v>
      </c>
      <c r="DO241" s="33">
        <f>all!DO221</f>
        <v>3.4323554763530718E-3</v>
      </c>
      <c r="DP241" s="33">
        <f>all!DP221</f>
        <v>8.8721675892657528E-3</v>
      </c>
      <c r="DQ241" s="33">
        <f>all!DQ221</f>
        <v>3.4008285436601285E-4</v>
      </c>
      <c r="DR241" s="33">
        <f>all!DR221</f>
        <v>1.5131309070563154E-4</v>
      </c>
      <c r="DS241" s="33">
        <f>all!DS221</f>
        <v>6.801779161966651E-3</v>
      </c>
      <c r="DT241" s="33">
        <f>all!DT221</f>
        <v>1.795192457835908E-4</v>
      </c>
      <c r="DU241" s="33"/>
      <c r="DV241" s="33" t="str">
        <f>all!DV221</f>
        <v>n.a.</v>
      </c>
      <c r="DW241" s="33">
        <f>all!DW221</f>
        <v>48.779947982279545</v>
      </c>
      <c r="DX241" s="33">
        <f>all!DX221</f>
        <v>3.0334491064470481E-5</v>
      </c>
      <c r="DY241" s="33">
        <f>all!DY221</f>
        <v>1.6302734170180785E-4</v>
      </c>
      <c r="DZ241" s="33">
        <f>all!DZ221</f>
        <v>51.083493764837783</v>
      </c>
      <c r="EA241" s="33">
        <f>all!EA221</f>
        <v>9.7620420786552253E-2</v>
      </c>
      <c r="EB241" s="33" t="str">
        <f>all!EB221</f>
        <v>n.a.</v>
      </c>
      <c r="EC241" s="33" t="str">
        <f>all!EC221</f>
        <v>n.a.</v>
      </c>
      <c r="ED241" s="33">
        <f>all!ED221</f>
        <v>1.8635326215995447E-4</v>
      </c>
      <c r="EE241" s="33">
        <f>all!EE221</f>
        <v>1.3898851044248219E-3</v>
      </c>
      <c r="EF241" s="33">
        <f>all!EF221</f>
        <v>1.9821881734708217E-2</v>
      </c>
      <c r="EG241" s="33">
        <f>all!EG221</f>
        <v>7.8262610483949703E-4</v>
      </c>
      <c r="EH241" s="33" t="str">
        <f>all!EH221</f>
        <v>n.a.</v>
      </c>
      <c r="EI241" s="33" t="str">
        <f>all!EI221</f>
        <v>n.a.</v>
      </c>
      <c r="EJ241" s="33">
        <f>all!EJ221</f>
        <v>5.4105347594651465E-5</v>
      </c>
      <c r="EK241" s="33">
        <f>all!EK221</f>
        <v>1.3985489400569466E-4</v>
      </c>
      <c r="EL241" s="33">
        <f>all!EL221</f>
        <v>5.3608378191657894E-6</v>
      </c>
      <c r="EM241" s="33">
        <f>all!EM221</f>
        <v>2.3851979856549901E-6</v>
      </c>
      <c r="EN241" s="33">
        <f>all!EN221</f>
        <v>1.0721868068609302E-4</v>
      </c>
      <c r="EO241" s="33">
        <f>all!EO221</f>
        <v>2.8298208795584895E-6</v>
      </c>
      <c r="EP241" s="33"/>
      <c r="EQ241" s="33">
        <f>all!EQ221</f>
        <v>97.55989596455909</v>
      </c>
    </row>
    <row r="242" spans="1:147" s="3" customFormat="1">
      <c r="A242" s="33" t="str">
        <f>all!A222</f>
        <v>LM-33b_IV_148</v>
      </c>
      <c r="B242" s="33" t="str">
        <f>all!B222</f>
        <v>Fakos</v>
      </c>
      <c r="C242" s="33" t="str">
        <f>all!C222</f>
        <v>epithermal</v>
      </c>
      <c r="D242" s="33" t="str">
        <f>all!D222</f>
        <v>epithermal IS</v>
      </c>
      <c r="E242" s="33" t="str">
        <f>all!E222</f>
        <v>chalcopyrite</v>
      </c>
      <c r="F242" s="33">
        <f>all!F222</f>
        <v>0</v>
      </c>
      <c r="G242" s="33" t="str">
        <f>all!G222</f>
        <v>n.a.</v>
      </c>
      <c r="H242" s="33">
        <f>all!H222</f>
        <v>237446.88040520001</v>
      </c>
      <c r="I242" s="33">
        <f>all!I222</f>
        <v>0.14177982798628799</v>
      </c>
      <c r="J242" s="33">
        <f>all!J222</f>
        <v>0.70779807000397699</v>
      </c>
      <c r="K242" s="33">
        <f>all!K222</f>
        <v>262155.47998998797</v>
      </c>
      <c r="L242" s="33">
        <f>all!L222</f>
        <v>190.59319090403099</v>
      </c>
      <c r="M242" s="33" t="str">
        <f>all!M222</f>
        <v>n.a.</v>
      </c>
      <c r="N242" s="33" t="str">
        <f>all!N222</f>
        <v>n.a.</v>
      </c>
      <c r="O242" s="33">
        <f>all!O222</f>
        <v>1.25196381898002</v>
      </c>
      <c r="P242" s="33">
        <f>all!P222</f>
        <v>4.0756855951237796</v>
      </c>
      <c r="Q242" s="33">
        <f>all!Q222</f>
        <v>109.73806331713401</v>
      </c>
      <c r="R242" s="33">
        <f>all!R222</f>
        <v>1.6172300134995501</v>
      </c>
      <c r="S242" s="33" t="str">
        <f>all!S222</f>
        <v>n.a.</v>
      </c>
      <c r="T242" s="33" t="str">
        <f>all!T222</f>
        <v>n.a.</v>
      </c>
      <c r="U242" s="33">
        <f>all!U222</f>
        <v>0.153814249765797</v>
      </c>
      <c r="V242" s="33">
        <f>all!V222</f>
        <v>1.00329106319454</v>
      </c>
      <c r="W242" s="33">
        <f>all!W222</f>
        <v>7.6658793746281095E-2</v>
      </c>
      <c r="X242" s="33">
        <f>all!X222</f>
        <v>3.4710277097014401E-2</v>
      </c>
      <c r="Y242" s="33">
        <f>all!Y222</f>
        <v>1.3680614301218199</v>
      </c>
      <c r="Z242" s="33">
        <f>all!Z222</f>
        <v>2.0703411037661899E-2</v>
      </c>
      <c r="AA242" s="33">
        <f>all!AA222</f>
        <v>0.20031112543933802</v>
      </c>
      <c r="AB242" s="33">
        <f>all!AB222</f>
        <v>2.9791685558746126</v>
      </c>
      <c r="AC242" s="33">
        <f>all!AC222</f>
        <v>1.5133392830041521E-2</v>
      </c>
      <c r="AD242" s="33">
        <f>all!AD222</f>
        <v>0.11324594675730852</v>
      </c>
      <c r="AE242" s="33">
        <f>all!AE222</f>
        <v>2.5371870248489938E-2</v>
      </c>
      <c r="AF242" s="33">
        <f>all!AF222</f>
        <v>0.11243226830252828</v>
      </c>
      <c r="AG242" s="33">
        <f>all!AG222</f>
        <v>774.00336053269257</v>
      </c>
      <c r="AH242" s="33">
        <f>all!AH222</f>
        <v>80.214280514700505</v>
      </c>
      <c r="AI242" s="33">
        <f>all!AI222</f>
        <v>0.14602508221172475</v>
      </c>
      <c r="AJ242" s="33">
        <f>all!AJ222</f>
        <v>28.746583015448099</v>
      </c>
      <c r="AK242" s="33">
        <f>all!AK222</f>
        <v>0.24481816341582352</v>
      </c>
      <c r="AL242" s="33">
        <f>all!AL222</f>
        <v>1.0848810578375994</v>
      </c>
      <c r="AM242" s="33">
        <f>all!AM222</f>
        <v>774.00336053269257</v>
      </c>
      <c r="AN242" s="33"/>
      <c r="AO242" s="33"/>
      <c r="AP242" s="33" t="str">
        <f>all!AP222</f>
        <v>n.a.</v>
      </c>
      <c r="AQ242" s="33">
        <f>all!AQ222</f>
        <v>62.0687692496859</v>
      </c>
      <c r="AR242" s="33">
        <f>all!AR222</f>
        <v>0.14177982798628799</v>
      </c>
      <c r="AS242" s="33">
        <f>all!AS222</f>
        <v>0.55403791886846998</v>
      </c>
      <c r="AT242" s="33">
        <f>all!AT222</f>
        <v>1.4531376316118101</v>
      </c>
      <c r="AU242" s="33">
        <f>all!AU222</f>
        <v>7.0455941041434302</v>
      </c>
      <c r="AV242" s="33" t="str">
        <f>all!AV222</f>
        <v>n.a.</v>
      </c>
      <c r="AW242" s="33" t="str">
        <f>all!AW222</f>
        <v>n.a.</v>
      </c>
      <c r="AX242" s="33">
        <f>all!AX222</f>
        <v>1.25196381898002</v>
      </c>
      <c r="AY242" s="33">
        <f>all!AY222</f>
        <v>4.0756855951237796</v>
      </c>
      <c r="AZ242" s="33">
        <f>all!AZ222</f>
        <v>5.4569809279556999E-2</v>
      </c>
      <c r="BA242" s="33">
        <f>all!BA222</f>
        <v>0.46223610625561601</v>
      </c>
      <c r="BB242" s="33" t="str">
        <f>all!BB222</f>
        <v>n.a.</v>
      </c>
      <c r="BC242" s="33" t="str">
        <f>all!BC222</f>
        <v>n.a.</v>
      </c>
      <c r="BD242" s="33">
        <f>all!BD222</f>
        <v>0.153814249765797</v>
      </c>
      <c r="BE242" s="33">
        <f>all!BE222</f>
        <v>1.00329106319454</v>
      </c>
      <c r="BF242" s="33">
        <f>all!BF222</f>
        <v>7.6658793746281095E-2</v>
      </c>
      <c r="BG242" s="33">
        <f>all!BG222</f>
        <v>3.4710277097014401E-2</v>
      </c>
      <c r="BH242" s="33">
        <f>all!BH222</f>
        <v>0.86590915230496301</v>
      </c>
      <c r="BI242" s="33">
        <f>all!BI222</f>
        <v>2.0703411037661899E-2</v>
      </c>
      <c r="BJ242" s="33"/>
      <c r="BK242" s="33" t="str">
        <f>all!BK222</f>
        <v>n.a.</v>
      </c>
      <c r="BL242" s="33">
        <f>all!BL222</f>
        <v>70513.844043710604</v>
      </c>
      <c r="BM242" s="33">
        <f>all!BM222</f>
        <v>6.5604222175908805E-2</v>
      </c>
      <c r="BN242" s="33">
        <f>all!BN222</f>
        <v>1.5619009908157799</v>
      </c>
      <c r="BO242" s="33">
        <f>all!BO222</f>
        <v>41712.009051094203</v>
      </c>
      <c r="BP242" s="33">
        <f>all!BP222</f>
        <v>213.34477957434001</v>
      </c>
      <c r="BQ242" s="33" t="str">
        <f>all!BQ222</f>
        <v>n.a.</v>
      </c>
      <c r="BR242" s="33" t="str">
        <f>all!BR222</f>
        <v>n.a.</v>
      </c>
      <c r="BS242" s="33">
        <f>all!BS222</f>
        <v>1.7391246499270901E-3</v>
      </c>
      <c r="BT242" s="33">
        <f>all!BT222</f>
        <v>1.55100889111553</v>
      </c>
      <c r="BU242" s="33">
        <f>all!BU222</f>
        <v>8.6981086184076997</v>
      </c>
      <c r="BV242" s="33">
        <f>all!BV222</f>
        <v>0.600371514440179</v>
      </c>
      <c r="BW242" s="33" t="str">
        <f>all!BW222</f>
        <v>n.a.</v>
      </c>
      <c r="BX242" s="33" t="str">
        <f>all!BX222</f>
        <v>n.a.</v>
      </c>
      <c r="BY242" s="33">
        <f>all!BY222</f>
        <v>0.22272802573324299</v>
      </c>
      <c r="BZ242" s="33">
        <f>all!BZ222</f>
        <v>1.5573001764785099</v>
      </c>
      <c r="CA242" s="33">
        <f>all!CA222</f>
        <v>4.3587109958867103E-2</v>
      </c>
      <c r="CB242" s="33">
        <f>all!CB222</f>
        <v>1.4973819922023001E-2</v>
      </c>
      <c r="CC242" s="33">
        <f>all!CC222</f>
        <v>0.19913148252139101</v>
      </c>
      <c r="CD242" s="33">
        <f>all!CD222</f>
        <v>1.21957413292466E-4</v>
      </c>
      <c r="CE242" s="33"/>
      <c r="CF242" s="33" t="str">
        <f>all!CF222</f>
        <v>n.a.</v>
      </c>
      <c r="CG242" s="33">
        <f>all!CG222</f>
        <v>237446.88040520001</v>
      </c>
      <c r="CH242" s="33">
        <f>all!CH222</f>
        <v>0.14177982798628799</v>
      </c>
      <c r="CI242" s="33">
        <f>all!CI222</f>
        <v>0.70779807000397699</v>
      </c>
      <c r="CJ242" s="33">
        <f>all!CJ222</f>
        <v>262155.47998998797</v>
      </c>
      <c r="CK242" s="33">
        <f>all!CK222</f>
        <v>190.59319090403099</v>
      </c>
      <c r="CL242" s="33" t="str">
        <f>all!CL222</f>
        <v>n.a.</v>
      </c>
      <c r="CM242" s="33" t="str">
        <f>all!CM222</f>
        <v>n.a.</v>
      </c>
      <c r="CN242" s="33">
        <f>all!CN222</f>
        <v>1.25196381898002</v>
      </c>
      <c r="CO242" s="33">
        <f>all!CO222</f>
        <v>4.0756855951237796</v>
      </c>
      <c r="CP242" s="33">
        <f>all!CP222</f>
        <v>109.73806331713401</v>
      </c>
      <c r="CQ242" s="33">
        <f>all!CQ222</f>
        <v>1.6172300134995501</v>
      </c>
      <c r="CR242" s="33" t="str">
        <f>all!CR222</f>
        <v>n.a.</v>
      </c>
      <c r="CS242" s="33" t="str">
        <f>all!CS222</f>
        <v>n.a.</v>
      </c>
      <c r="CT242" s="33">
        <f>all!CT222</f>
        <v>0.153814249765797</v>
      </c>
      <c r="CU242" s="33">
        <f>all!CU222</f>
        <v>1.00329106319454</v>
      </c>
      <c r="CV242" s="33">
        <f>all!CV222</f>
        <v>7.6658793746281095E-2</v>
      </c>
      <c r="CW242" s="33">
        <f>all!CW222</f>
        <v>3.4710277097014401E-2</v>
      </c>
      <c r="CX242" s="33">
        <f>all!CX222</f>
        <v>1.3680614301218199</v>
      </c>
      <c r="CY242" s="33">
        <f>all!CY222</f>
        <v>2.0703411037661899E-2</v>
      </c>
      <c r="CZ242" s="33"/>
      <c r="DA242" s="33" t="str">
        <f>all!DA222</f>
        <v>n.a.</v>
      </c>
      <c r="DB242" s="33">
        <f>all!DB222</f>
        <v>4251.8914926170655</v>
      </c>
      <c r="DC242" s="33">
        <f>all!DC222</f>
        <v>2.4057717549070472E-3</v>
      </c>
      <c r="DD242" s="33">
        <f>all!DD222</f>
        <v>1.2059244651084738E-2</v>
      </c>
      <c r="DE242" s="33">
        <f>all!DE222</f>
        <v>4125.4442449562202</v>
      </c>
      <c r="DF242" s="33">
        <f>all!DF222</f>
        <v>2.9147146490905489</v>
      </c>
      <c r="DG242" s="33" t="str">
        <f>all!DG222</f>
        <v>n.a.</v>
      </c>
      <c r="DH242" s="33" t="str">
        <f>all!DH222</f>
        <v>n.a.</v>
      </c>
      <c r="DI242" s="33">
        <f>all!DI222</f>
        <v>1.6710318772957599E-2</v>
      </c>
      <c r="DJ242" s="33">
        <f>all!DJ222</f>
        <v>5.1617092136825984E-2</v>
      </c>
      <c r="DK242" s="33">
        <f>all!DK222</f>
        <v>1.017334703991853</v>
      </c>
      <c r="DL242" s="33">
        <f>all!DL222</f>
        <v>1.4386759423006202E-2</v>
      </c>
      <c r="DM242" s="33" t="str">
        <f>all!DM222</f>
        <v>n.a.</v>
      </c>
      <c r="DN242" s="33" t="str">
        <f>all!DN222</f>
        <v>n.a.</v>
      </c>
      <c r="DO242" s="33">
        <f>all!DO222</f>
        <v>1.2632576360528662E-3</v>
      </c>
      <c r="DP242" s="33">
        <f>all!DP222</f>
        <v>7.8627826269164584E-3</v>
      </c>
      <c r="DQ242" s="33">
        <f>all!DQ222</f>
        <v>3.8919701719038636E-4</v>
      </c>
      <c r="DR242" s="33">
        <f>all!DR222</f>
        <v>1.698293211677001E-4</v>
      </c>
      <c r="DS242" s="33">
        <f>all!DS222</f>
        <v>6.6026130797385138E-3</v>
      </c>
      <c r="DT242" s="33">
        <f>all!DT222</f>
        <v>9.9068683087196515E-5</v>
      </c>
      <c r="DU242" s="33"/>
      <c r="DV242" s="33" t="str">
        <f>all!DV222</f>
        <v>n.a.</v>
      </c>
      <c r="DW242" s="33">
        <f>all!DW222</f>
        <v>50.723960053018267</v>
      </c>
      <c r="DX242" s="33">
        <f>all!DX222</f>
        <v>2.870023155682045E-5</v>
      </c>
      <c r="DY242" s="33">
        <f>all!DY222</f>
        <v>1.4386365339128066E-4</v>
      </c>
      <c r="DZ242" s="33">
        <f>all!DZ222</f>
        <v>49.215477263582116</v>
      </c>
      <c r="EA242" s="33">
        <f>all!EA222</f>
        <v>3.4771787963811869E-2</v>
      </c>
      <c r="EB242" s="33" t="str">
        <f>all!EB222</f>
        <v>n.a.</v>
      </c>
      <c r="EC242" s="33" t="str">
        <f>all!EC222</f>
        <v>n.a.</v>
      </c>
      <c r="ED242" s="33">
        <f>all!ED222</f>
        <v>1.993497584273937E-4</v>
      </c>
      <c r="EE242" s="33">
        <f>all!EE222</f>
        <v>6.157784892082917E-4</v>
      </c>
      <c r="EF242" s="33">
        <f>all!EF222</f>
        <v>1.2136538520664316E-2</v>
      </c>
      <c r="EG242" s="33">
        <f>all!EG222</f>
        <v>1.716302994872014E-4</v>
      </c>
      <c r="EH242" s="33" t="str">
        <f>all!EH222</f>
        <v>n.a.</v>
      </c>
      <c r="EI242" s="33" t="str">
        <f>all!EI222</f>
        <v>n.a.</v>
      </c>
      <c r="EJ242" s="33">
        <f>all!EJ222</f>
        <v>1.5070335162381067E-5</v>
      </c>
      <c r="EK242" s="33">
        <f>all!EK222</f>
        <v>9.3800952485688483E-5</v>
      </c>
      <c r="EL242" s="33">
        <f>all!EL222</f>
        <v>4.6430192273246218E-6</v>
      </c>
      <c r="EM242" s="33">
        <f>all!EM222</f>
        <v>2.026019647420354E-6</v>
      </c>
      <c r="EN242" s="33">
        <f>all!EN222</f>
        <v>7.876745742070964E-5</v>
      </c>
      <c r="EO242" s="33">
        <f>all!EO222</f>
        <v>1.1818636322553631E-6</v>
      </c>
      <c r="EP242" s="33"/>
      <c r="EQ242" s="33">
        <f>all!EQ222</f>
        <v>101.44792010603653</v>
      </c>
    </row>
    <row r="243" spans="1:147" s="3" customFormat="1">
      <c r="A243" s="33" t="str">
        <f>all!A223</f>
        <v>LM-33b_XI_158</v>
      </c>
      <c r="B243" s="33" t="str">
        <f>all!B223</f>
        <v>Fakos</v>
      </c>
      <c r="C243" s="33" t="str">
        <f>all!C223</f>
        <v>epithermal</v>
      </c>
      <c r="D243" s="33" t="str">
        <f>all!D223</f>
        <v>epithermal IS</v>
      </c>
      <c r="E243" s="33" t="str">
        <f>all!E223</f>
        <v>chalcopyrite</v>
      </c>
      <c r="F243" s="33">
        <f>all!F223</f>
        <v>0</v>
      </c>
      <c r="G243" s="33" t="str">
        <f>all!G223</f>
        <v>n.a.</v>
      </c>
      <c r="H243" s="33">
        <f>all!H223</f>
        <v>208235.578487914</v>
      </c>
      <c r="I243" s="33">
        <f>all!I223</f>
        <v>0.18630326874577799</v>
      </c>
      <c r="J243" s="33">
        <f>all!J223</f>
        <v>0.70448479923975904</v>
      </c>
      <c r="K243" s="33">
        <f>all!K223</f>
        <v>269178.55978630902</v>
      </c>
      <c r="L243" s="33">
        <f>all!L223</f>
        <v>1055.2426879652101</v>
      </c>
      <c r="M243" s="33" t="str">
        <f>all!M223</f>
        <v>n.a.</v>
      </c>
      <c r="N243" s="33" t="str">
        <f>all!N223</f>
        <v>n.a.</v>
      </c>
      <c r="O243" s="33">
        <f>all!O223</f>
        <v>0.61401913056982105</v>
      </c>
      <c r="P243" s="33">
        <f>all!P223</f>
        <v>5.6692531965376496</v>
      </c>
      <c r="Q243" s="33">
        <f>all!Q223</f>
        <v>186.62473992416</v>
      </c>
      <c r="R243" s="33">
        <f>all!R223</f>
        <v>12.190078846251399</v>
      </c>
      <c r="S243" s="33" t="str">
        <f>all!S223</f>
        <v>n.a.</v>
      </c>
      <c r="T243" s="33" t="str">
        <f>all!T223</f>
        <v>n.a.</v>
      </c>
      <c r="U243" s="33">
        <f>all!U223</f>
        <v>0.364115774940795</v>
      </c>
      <c r="V243" s="33">
        <f>all!V223</f>
        <v>0.88340579809898201</v>
      </c>
      <c r="W243" s="33">
        <f>all!W223</f>
        <v>0.10318721790838301</v>
      </c>
      <c r="X243" s="33">
        <f>all!X223</f>
        <v>3.2207022221056099E-2</v>
      </c>
      <c r="Y243" s="33">
        <f>all!Y223</f>
        <v>0.42189693933023797</v>
      </c>
      <c r="Z243" s="33">
        <f>all!Z223</f>
        <v>2.34597479498924E-2</v>
      </c>
      <c r="AA243" s="33">
        <f>all!AA223</f>
        <v>0.26445321310953218</v>
      </c>
      <c r="AB243" s="33">
        <f>all!AB223</f>
        <v>13.437530989292307</v>
      </c>
      <c r="AC243" s="33">
        <f>all!AC223</f>
        <v>5.5605399714761583E-2</v>
      </c>
      <c r="AD243" s="33">
        <f>all!AD223</f>
        <v>0.30341606551067085</v>
      </c>
      <c r="AE243" s="33">
        <f>all!AE223</f>
        <v>7.6338601252203431E-2</v>
      </c>
      <c r="AF243" s="33">
        <f>all!AF223</f>
        <v>0.863044362253088</v>
      </c>
      <c r="AG243" s="33">
        <f>all!AG223</f>
        <v>1001.7255262376565</v>
      </c>
      <c r="AH243" s="33">
        <f>all!AH223</f>
        <v>442.34674994425666</v>
      </c>
      <c r="AI243" s="33">
        <f>all!AI223</f>
        <v>0.12592236361619955</v>
      </c>
      <c r="AJ243" s="33">
        <f>all!AJ223</f>
        <v>30.430240084910622</v>
      </c>
      <c r="AK243" s="33">
        <f>all!AK223</f>
        <v>0.17287416607276235</v>
      </c>
      <c r="AL243" s="33">
        <f>all!AL223</f>
        <v>1.9544250478914187</v>
      </c>
      <c r="AM243" s="33">
        <f>all!AM223</f>
        <v>1001.7255262376565</v>
      </c>
      <c r="AN243" s="33"/>
      <c r="AO243" s="33"/>
      <c r="AP243" s="33" t="str">
        <f>all!AP223</f>
        <v>n.a.</v>
      </c>
      <c r="AQ243" s="33">
        <f>all!AQ223</f>
        <v>56.2528471311498</v>
      </c>
      <c r="AR243" s="33">
        <f>all!AR223</f>
        <v>0.18630326874577799</v>
      </c>
      <c r="AS243" s="33">
        <f>all!AS223</f>
        <v>0.70448479923975904</v>
      </c>
      <c r="AT243" s="33">
        <f>all!AT223</f>
        <v>1.6577279758105801</v>
      </c>
      <c r="AU243" s="33">
        <f>all!AU223</f>
        <v>10.561202859424499</v>
      </c>
      <c r="AV243" s="33" t="str">
        <f>all!AV223</f>
        <v>n.a.</v>
      </c>
      <c r="AW243" s="33" t="str">
        <f>all!AW223</f>
        <v>n.a.</v>
      </c>
      <c r="AX243" s="33">
        <f>all!AX223</f>
        <v>0.61401913056982105</v>
      </c>
      <c r="AY243" s="33">
        <f>all!AY223</f>
        <v>5.6692531965376496</v>
      </c>
      <c r="AZ243" s="33">
        <f>all!AZ223</f>
        <v>0.142943223131974</v>
      </c>
      <c r="BA243" s="33">
        <f>all!BA223</f>
        <v>0.44425440809559502</v>
      </c>
      <c r="BB243" s="33" t="str">
        <f>all!BB223</f>
        <v>n.a.</v>
      </c>
      <c r="BC243" s="33" t="str">
        <f>all!BC223</f>
        <v>n.a.</v>
      </c>
      <c r="BD243" s="33">
        <f>all!BD223</f>
        <v>0.103404058094254</v>
      </c>
      <c r="BE243" s="33">
        <f>all!BE223</f>
        <v>0.88340579809898201</v>
      </c>
      <c r="BF243" s="33">
        <f>all!BF223</f>
        <v>0.10318721790838301</v>
      </c>
      <c r="BG243" s="33">
        <f>all!BG223</f>
        <v>3.2207022221056099E-2</v>
      </c>
      <c r="BH243" s="33">
        <f>all!BH223</f>
        <v>0.38214084520817598</v>
      </c>
      <c r="BI243" s="33">
        <f>all!BI223</f>
        <v>2.34597479498924E-2</v>
      </c>
      <c r="BJ243" s="33"/>
      <c r="BK243" s="33" t="str">
        <f>all!BK223</f>
        <v>n.a.</v>
      </c>
      <c r="BL243" s="33">
        <f>all!BL223</f>
        <v>32661.731646752301</v>
      </c>
      <c r="BM243" s="33">
        <f>all!BM223</f>
        <v>9.0733985154877503E-2</v>
      </c>
      <c r="BN243" s="33">
        <f>all!BN223</f>
        <v>0.390453288226705</v>
      </c>
      <c r="BO243" s="33">
        <f>all!BO223</f>
        <v>51427.843659899598</v>
      </c>
      <c r="BP243" s="33">
        <f>all!BP223</f>
        <v>649.00867368323497</v>
      </c>
      <c r="BQ243" s="33" t="str">
        <f>all!BQ223</f>
        <v>n.a.</v>
      </c>
      <c r="BR243" s="33" t="str">
        <f>all!BR223</f>
        <v>n.a.</v>
      </c>
      <c r="BS243" s="33">
        <f>all!BS223</f>
        <v>0.34003047430254602</v>
      </c>
      <c r="BT243" s="33">
        <f>all!BT223</f>
        <v>2.9089733082265998</v>
      </c>
      <c r="BU243" s="33">
        <f>all!BU223</f>
        <v>23.758906457561199</v>
      </c>
      <c r="BV243" s="33">
        <f>all!BV223</f>
        <v>9.2340957088948006</v>
      </c>
      <c r="BW243" s="33" t="str">
        <f>all!BW223</f>
        <v>n.a.</v>
      </c>
      <c r="BX243" s="33" t="str">
        <f>all!BX223</f>
        <v>n.a.</v>
      </c>
      <c r="BY243" s="33">
        <f>all!BY223</f>
        <v>0.25602070188850801</v>
      </c>
      <c r="BZ243" s="33">
        <f>all!BZ223</f>
        <v>0.42007235432837697</v>
      </c>
      <c r="CA243" s="33">
        <f>all!CA223</f>
        <v>4.8424834000700502E-2</v>
      </c>
      <c r="CB243" s="33">
        <f>all!CB223</f>
        <v>1.92526654908628E-2</v>
      </c>
      <c r="CC243" s="33">
        <f>all!CC223</f>
        <v>0.198578067057747</v>
      </c>
      <c r="CD243" s="33">
        <f>all!CD223</f>
        <v>9.3287043832121393E-3</v>
      </c>
      <c r="CE243" s="33"/>
      <c r="CF243" s="33" t="str">
        <f>all!CF223</f>
        <v>n.a.</v>
      </c>
      <c r="CG243" s="33">
        <f>all!CG223</f>
        <v>208235.578487914</v>
      </c>
      <c r="CH243" s="33">
        <f>all!CH223</f>
        <v>0.18630326874577799</v>
      </c>
      <c r="CI243" s="33">
        <f>all!CI223</f>
        <v>0.70448479923975904</v>
      </c>
      <c r="CJ243" s="33">
        <f>all!CJ223</f>
        <v>269178.55978630902</v>
      </c>
      <c r="CK243" s="33">
        <f>all!CK223</f>
        <v>1055.2426879652101</v>
      </c>
      <c r="CL243" s="33" t="str">
        <f>all!CL223</f>
        <v>n.a.</v>
      </c>
      <c r="CM243" s="33" t="str">
        <f>all!CM223</f>
        <v>n.a.</v>
      </c>
      <c r="CN243" s="33">
        <f>all!CN223</f>
        <v>0.61401913056982105</v>
      </c>
      <c r="CO243" s="33">
        <f>all!CO223</f>
        <v>5.6692531965376496</v>
      </c>
      <c r="CP243" s="33">
        <f>all!CP223</f>
        <v>186.62473992416</v>
      </c>
      <c r="CQ243" s="33">
        <f>all!CQ223</f>
        <v>12.190078846251399</v>
      </c>
      <c r="CR243" s="33" t="str">
        <f>all!CR223</f>
        <v>n.a.</v>
      </c>
      <c r="CS243" s="33" t="str">
        <f>all!CS223</f>
        <v>n.a.</v>
      </c>
      <c r="CT243" s="33">
        <f>all!CT223</f>
        <v>0.364115774940795</v>
      </c>
      <c r="CU243" s="33">
        <f>all!CU223</f>
        <v>0.88340579809898201</v>
      </c>
      <c r="CV243" s="33">
        <f>all!CV223</f>
        <v>0.10318721790838301</v>
      </c>
      <c r="CW243" s="33">
        <f>all!CW223</f>
        <v>3.2207022221056099E-2</v>
      </c>
      <c r="CX243" s="33">
        <f>all!CX223</f>
        <v>0.42189693933023797</v>
      </c>
      <c r="CY243" s="33">
        <f>all!CY223</f>
        <v>2.34597479498924E-2</v>
      </c>
      <c r="CZ243" s="33"/>
      <c r="DA243" s="33" t="str">
        <f>all!DA223</f>
        <v>n.a.</v>
      </c>
      <c r="DB243" s="33">
        <f>all!DB223</f>
        <v>3728.8132955128303</v>
      </c>
      <c r="DC243" s="33">
        <f>all!DC223</f>
        <v>3.1612617123417358E-3</v>
      </c>
      <c r="DD243" s="33">
        <f>all!DD223</f>
        <v>1.2002794168335095E-2</v>
      </c>
      <c r="DE243" s="33">
        <f>all!DE223</f>
        <v>4235.9638653307684</v>
      </c>
      <c r="DF243" s="33">
        <f>all!DF223</f>
        <v>16.137676830787736</v>
      </c>
      <c r="DG243" s="33" t="str">
        <f>all!DG223</f>
        <v>n.a.</v>
      </c>
      <c r="DH243" s="33" t="str">
        <f>all!DH223</f>
        <v>n.a.</v>
      </c>
      <c r="DI243" s="33">
        <f>all!DI223</f>
        <v>8.1954887585131801E-3</v>
      </c>
      <c r="DJ243" s="33">
        <f>all!DJ223</f>
        <v>7.1799052641054337E-2</v>
      </c>
      <c r="DK243" s="33">
        <f>all!DK223</f>
        <v>1.730118236182304</v>
      </c>
      <c r="DL243" s="33">
        <f>all!DL223</f>
        <v>0.10844204611871969</v>
      </c>
      <c r="DM243" s="33" t="str">
        <f>all!DM223</f>
        <v>n.a.</v>
      </c>
      <c r="DN243" s="33" t="str">
        <f>all!DN223</f>
        <v>n.a.</v>
      </c>
      <c r="DO243" s="33">
        <f>all!DO223</f>
        <v>2.9904383618659246E-3</v>
      </c>
      <c r="DP243" s="33">
        <f>all!DP223</f>
        <v>6.9232429318102041E-3</v>
      </c>
      <c r="DQ243" s="33">
        <f>all!DQ223</f>
        <v>5.2388193786398246E-4</v>
      </c>
      <c r="DR243" s="33">
        <f>all!DR223</f>
        <v>1.5758147667180292E-4</v>
      </c>
      <c r="DS243" s="33">
        <f>all!DS223</f>
        <v>2.0361821396247008E-3</v>
      </c>
      <c r="DT243" s="33">
        <f>all!DT223</f>
        <v>1.1225813614604586E-4</v>
      </c>
      <c r="DU243" s="33"/>
      <c r="DV243" s="33" t="str">
        <f>all!DV223</f>
        <v>n.a.</v>
      </c>
      <c r="DW243" s="33">
        <f>all!DW223</f>
        <v>46.70420336353893</v>
      </c>
      <c r="DX243" s="33">
        <f>all!DX223</f>
        <v>3.9595495455953624E-5</v>
      </c>
      <c r="DY243" s="33">
        <f>all!DY223</f>
        <v>1.5033762630143263E-4</v>
      </c>
      <c r="DZ243" s="33">
        <f>all!DZ223</f>
        <v>53.056375347374882</v>
      </c>
      <c r="EA243" s="33">
        <f>all!EA223</f>
        <v>0.20212793743981852</v>
      </c>
      <c r="EB243" s="33" t="str">
        <f>all!EB223</f>
        <v>n.a.</v>
      </c>
      <c r="EC243" s="33" t="str">
        <f>all!EC223</f>
        <v>n.a.</v>
      </c>
      <c r="ED243" s="33">
        <f>all!ED223</f>
        <v>1.0265029201161828E-4</v>
      </c>
      <c r="EE243" s="33">
        <f>all!EE223</f>
        <v>8.9929886269514891E-4</v>
      </c>
      <c r="EF243" s="33">
        <f>all!EF223</f>
        <v>2.1670109909461832E-2</v>
      </c>
      <c r="EG243" s="33">
        <f>all!EG223</f>
        <v>1.3582603830504727E-3</v>
      </c>
      <c r="EH243" s="33" t="str">
        <f>all!EH223</f>
        <v>n.a.</v>
      </c>
      <c r="EI243" s="33" t="str">
        <f>all!EI223</f>
        <v>n.a.</v>
      </c>
      <c r="EJ243" s="33">
        <f>all!EJ223</f>
        <v>3.7455895570525169E-5</v>
      </c>
      <c r="EK243" s="33">
        <f>all!EK223</f>
        <v>8.671513433283259E-5</v>
      </c>
      <c r="EL243" s="33">
        <f>all!EL223</f>
        <v>6.5617360338014049E-6</v>
      </c>
      <c r="EM243" s="33">
        <f>all!EM223</f>
        <v>1.9737425152563062E-6</v>
      </c>
      <c r="EN243" s="33">
        <f>all!EN223</f>
        <v>2.5503627346715632E-5</v>
      </c>
      <c r="EO243" s="33">
        <f>all!EO223</f>
        <v>1.406057746598894E-6</v>
      </c>
      <c r="EP243" s="33"/>
      <c r="EQ243" s="33">
        <f>all!EQ223</f>
        <v>93.40840672707786</v>
      </c>
    </row>
    <row r="244" spans="1:147" s="3" customFormat="1">
      <c r="A244" s="33" t="str">
        <f>all!A224</f>
        <v>LM-33b_XI_161</v>
      </c>
      <c r="B244" s="33" t="str">
        <f>all!B224</f>
        <v>Fakos</v>
      </c>
      <c r="C244" s="33" t="str">
        <f>all!C224</f>
        <v>epithermal</v>
      </c>
      <c r="D244" s="33" t="str">
        <f>all!D224</f>
        <v>epithermal IS</v>
      </c>
      <c r="E244" s="33" t="str">
        <f>all!E224</f>
        <v>chalcopyrite</v>
      </c>
      <c r="F244" s="33">
        <f>all!F224</f>
        <v>0</v>
      </c>
      <c r="G244" s="33" t="str">
        <f>all!G224</f>
        <v>n.a.</v>
      </c>
      <c r="H244" s="33">
        <f>all!H224</f>
        <v>217684.85358012299</v>
      </c>
      <c r="I244" s="33">
        <f>all!I224</f>
        <v>6.9327158871480804E-2</v>
      </c>
      <c r="J244" s="33">
        <f>all!J224</f>
        <v>1.7809767205331399</v>
      </c>
      <c r="K244" s="33">
        <f>all!K224</f>
        <v>251928.967031621</v>
      </c>
      <c r="L244" s="33">
        <f>all!L224</f>
        <v>481.80890653185298</v>
      </c>
      <c r="M244" s="33" t="str">
        <f>all!M224</f>
        <v>n.a.</v>
      </c>
      <c r="N244" s="33" t="str">
        <f>all!N224</f>
        <v>n.a.</v>
      </c>
      <c r="O244" s="33">
        <f>all!O224</f>
        <v>1.14392867192263</v>
      </c>
      <c r="P244" s="33">
        <f>all!P224</f>
        <v>5.4768889890593702</v>
      </c>
      <c r="Q244" s="33">
        <f>all!Q224</f>
        <v>173.663159135531</v>
      </c>
      <c r="R244" s="33">
        <f>all!R224</f>
        <v>18.2404536419184</v>
      </c>
      <c r="S244" s="33" t="str">
        <f>all!S224</f>
        <v>n.a.</v>
      </c>
      <c r="T244" s="33" t="str">
        <f>all!T224</f>
        <v>n.a.</v>
      </c>
      <c r="U244" s="33">
        <f>all!U224</f>
        <v>0.48343393653824901</v>
      </c>
      <c r="V244" s="33">
        <f>all!V224</f>
        <v>0.604864233138242</v>
      </c>
      <c r="W244" s="33">
        <f>all!W224</f>
        <v>5.2914317631207797E-2</v>
      </c>
      <c r="X244" s="33">
        <f>all!X224</f>
        <v>3.11491998644444E-2</v>
      </c>
      <c r="Y244" s="33">
        <f>all!Y224</f>
        <v>0.82525536398070598</v>
      </c>
      <c r="Z244" s="33">
        <f>all!Z224</f>
        <v>3.8683531605980599E-2</v>
      </c>
      <c r="AA244" s="33">
        <f>all!AA224</f>
        <v>3.8926482346567419E-2</v>
      </c>
      <c r="AB244" s="33">
        <f>all!AB224</f>
        <v>6.6365990796364178</v>
      </c>
      <c r="AC244" s="33">
        <f>all!AC224</f>
        <v>4.6874620019900892E-2</v>
      </c>
      <c r="AD244" s="33">
        <f>all!AD224</f>
        <v>6.0604442019064779E-2</v>
      </c>
      <c r="AE244" s="33">
        <f>all!AE224</f>
        <v>3.7744922631211944E-2</v>
      </c>
      <c r="AF244" s="33">
        <f>all!AF224</f>
        <v>0.58579920548029474</v>
      </c>
      <c r="AG244" s="33">
        <f>all!AG224</f>
        <v>2504.9801832708745</v>
      </c>
      <c r="AH244" s="33">
        <f>all!AH224</f>
        <v>210.43566236013118</v>
      </c>
      <c r="AI244" s="33">
        <f>all!AI224</f>
        <v>0.5579852432391238</v>
      </c>
      <c r="AJ244" s="33">
        <f>all!AJ224</f>
        <v>79.000626568477543</v>
      </c>
      <c r="AK244" s="33">
        <f>all!AK224</f>
        <v>0.44930731868284141</v>
      </c>
      <c r="AL244" s="33">
        <f>all!AL224</f>
        <v>6.9732258527201783</v>
      </c>
      <c r="AM244" s="33">
        <f>all!AM224</f>
        <v>2504.9801832708745</v>
      </c>
      <c r="AN244" s="33"/>
      <c r="AO244" s="33"/>
      <c r="AP244" s="33" t="str">
        <f>all!AP224</f>
        <v>n.a.</v>
      </c>
      <c r="AQ244" s="33">
        <f>all!AQ224</f>
        <v>39.1899254327489</v>
      </c>
      <c r="AR244" s="33">
        <f>all!AR224</f>
        <v>6.9327158871480804E-2</v>
      </c>
      <c r="AS244" s="33">
        <f>all!AS224</f>
        <v>1.7809767205331399</v>
      </c>
      <c r="AT244" s="33">
        <f>all!AT224</f>
        <v>1.75077398500964</v>
      </c>
      <c r="AU244" s="33">
        <f>all!AU224</f>
        <v>8.4817497590285596E-5</v>
      </c>
      <c r="AV244" s="33" t="str">
        <f>all!AV224</f>
        <v>n.a.</v>
      </c>
      <c r="AW244" s="33" t="str">
        <f>all!AW224</f>
        <v>n.a.</v>
      </c>
      <c r="AX244" s="33">
        <f>all!AX224</f>
        <v>1.14392867192263</v>
      </c>
      <c r="AY244" s="33">
        <f>all!AY224</f>
        <v>4.4878197907703701</v>
      </c>
      <c r="AZ244" s="33">
        <f>all!AZ224</f>
        <v>7.3520812751398698E-2</v>
      </c>
      <c r="BA244" s="33">
        <f>all!BA224</f>
        <v>0.73283968761682206</v>
      </c>
      <c r="BB244" s="33" t="str">
        <f>all!BB224</f>
        <v>n.a.</v>
      </c>
      <c r="BC244" s="33" t="str">
        <f>all!BC224</f>
        <v>n.a.</v>
      </c>
      <c r="BD244" s="33">
        <f>all!BD224</f>
        <v>0.16555907519816301</v>
      </c>
      <c r="BE244" s="33">
        <f>all!BE224</f>
        <v>0.604864233138242</v>
      </c>
      <c r="BF244" s="33">
        <f>all!BF224</f>
        <v>5.4363437740931198E-5</v>
      </c>
      <c r="BG244" s="33">
        <f>all!BG224</f>
        <v>3.11491998644444E-2</v>
      </c>
      <c r="BH244" s="33">
        <f>all!BH224</f>
        <v>0.276027959298624</v>
      </c>
      <c r="BI244" s="33">
        <f>all!BI224</f>
        <v>3.8683531605980599E-2</v>
      </c>
      <c r="BJ244" s="33"/>
      <c r="BK244" s="33" t="str">
        <f>all!BK224</f>
        <v>n.a.</v>
      </c>
      <c r="BL244" s="33">
        <f>all!BL224</f>
        <v>40145.462027641603</v>
      </c>
      <c r="BM244" s="33">
        <f>all!BM224</f>
        <v>5.8498129517496097E-2</v>
      </c>
      <c r="BN244" s="33">
        <f>all!BN224</f>
        <v>0.57276555637692295</v>
      </c>
      <c r="BO244" s="33">
        <f>all!BO224</f>
        <v>27660.052655502401</v>
      </c>
      <c r="BP244" s="33">
        <f>all!BP224</f>
        <v>270.7635560187</v>
      </c>
      <c r="BQ244" s="33" t="str">
        <f>all!BQ224</f>
        <v>n.a.</v>
      </c>
      <c r="BR244" s="33" t="str">
        <f>all!BR224</f>
        <v>n.a.</v>
      </c>
      <c r="BS244" s="33">
        <f>all!BS224</f>
        <v>0.67227951490828497</v>
      </c>
      <c r="BT244" s="33">
        <f>all!BT224</f>
        <v>4.1726909572494</v>
      </c>
      <c r="BU244" s="33">
        <f>all!BU224</f>
        <v>12.462145218805899</v>
      </c>
      <c r="BV244" s="33">
        <f>all!BV224</f>
        <v>23.8333889937634</v>
      </c>
      <c r="BW244" s="33" t="str">
        <f>all!BW224</f>
        <v>n.a.</v>
      </c>
      <c r="BX244" s="33" t="str">
        <f>all!BX224</f>
        <v>n.a.</v>
      </c>
      <c r="BY244" s="33">
        <f>all!BY224</f>
        <v>0.219413667098181</v>
      </c>
      <c r="BZ244" s="33">
        <f>all!BZ224</f>
        <v>0.69797181196352298</v>
      </c>
      <c r="CA244" s="33">
        <f>all!CA224</f>
        <v>9.27726669678169E-2</v>
      </c>
      <c r="CB244" s="33">
        <f>all!CB224</f>
        <v>2.26471421051492E-2</v>
      </c>
      <c r="CC244" s="33">
        <f>all!CC224</f>
        <v>0.42062757723030297</v>
      </c>
      <c r="CD244" s="33">
        <f>all!CD224</f>
        <v>4.2311238884189702E-2</v>
      </c>
      <c r="CE244" s="33"/>
      <c r="CF244" s="33" t="str">
        <f>all!CF224</f>
        <v>n.a.</v>
      </c>
      <c r="CG244" s="33">
        <f>all!CG224</f>
        <v>217684.85358012299</v>
      </c>
      <c r="CH244" s="33">
        <f>all!CH224</f>
        <v>6.9327158871480804E-2</v>
      </c>
      <c r="CI244" s="33">
        <f>all!CI224</f>
        <v>1.7809767205331399</v>
      </c>
      <c r="CJ244" s="33">
        <f>all!CJ224</f>
        <v>251928.967031621</v>
      </c>
      <c r="CK244" s="33">
        <f>all!CK224</f>
        <v>481.80890653185298</v>
      </c>
      <c r="CL244" s="33" t="str">
        <f>all!CL224</f>
        <v>n.a.</v>
      </c>
      <c r="CM244" s="33" t="str">
        <f>all!CM224</f>
        <v>n.a.</v>
      </c>
      <c r="CN244" s="33">
        <f>all!CN224</f>
        <v>1.14392867192263</v>
      </c>
      <c r="CO244" s="33">
        <f>all!CO224</f>
        <v>5.4768889890593702</v>
      </c>
      <c r="CP244" s="33">
        <f>all!CP224</f>
        <v>173.663159135531</v>
      </c>
      <c r="CQ244" s="33">
        <f>all!CQ224</f>
        <v>18.2404536419184</v>
      </c>
      <c r="CR244" s="33" t="str">
        <f>all!CR224</f>
        <v>n.a.</v>
      </c>
      <c r="CS244" s="33" t="str">
        <f>all!CS224</f>
        <v>n.a.</v>
      </c>
      <c r="CT244" s="33">
        <f>all!CT224</f>
        <v>0.48343393653824901</v>
      </c>
      <c r="CU244" s="33">
        <f>all!CU224</f>
        <v>0.604864233138242</v>
      </c>
      <c r="CV244" s="33">
        <f>all!CV224</f>
        <v>5.2914317631207797E-2</v>
      </c>
      <c r="CW244" s="33">
        <f>all!CW224</f>
        <v>3.11491998644444E-2</v>
      </c>
      <c r="CX244" s="33">
        <f>all!CX224</f>
        <v>0.82525536398070598</v>
      </c>
      <c r="CY244" s="33">
        <f>all!CY224</f>
        <v>3.8683531605980599E-2</v>
      </c>
      <c r="CZ244" s="33"/>
      <c r="DA244" s="33" t="str">
        <f>all!DA224</f>
        <v>n.a.</v>
      </c>
      <c r="DB244" s="33">
        <f>all!DB224</f>
        <v>3898.0186870825141</v>
      </c>
      <c r="DC244" s="33">
        <f>all!DC224</f>
        <v>1.176368479422139E-3</v>
      </c>
      <c r="DD244" s="33">
        <f>all!DD224</f>
        <v>3.0343730650007325E-2</v>
      </c>
      <c r="DE244" s="33">
        <f>all!DE224</f>
        <v>3964.5133766345798</v>
      </c>
      <c r="DF244" s="33">
        <f>all!DF224</f>
        <v>7.3682353040503594</v>
      </c>
      <c r="DG244" s="33" t="str">
        <f>all!DG224</f>
        <v>n.a.</v>
      </c>
      <c r="DH244" s="33" t="str">
        <f>all!DH224</f>
        <v>n.a.</v>
      </c>
      <c r="DI244" s="33">
        <f>all!DI224</f>
        <v>1.5268342799975309E-2</v>
      </c>
      <c r="DJ244" s="33">
        <f>all!DJ224</f>
        <v>6.93628291420893E-2</v>
      </c>
      <c r="DK244" s="33">
        <f>all!DK224</f>
        <v>1.6099569579869786</v>
      </c>
      <c r="DL244" s="33">
        <f>all!DL224</f>
        <v>0.16226573593259022</v>
      </c>
      <c r="DM244" s="33" t="str">
        <f>all!DM224</f>
        <v>n.a.</v>
      </c>
      <c r="DN244" s="33" t="str">
        <f>all!DN224</f>
        <v>n.a.</v>
      </c>
      <c r="DO244" s="33">
        <f>all!DO224</f>
        <v>3.9703838414770782E-3</v>
      </c>
      <c r="DP244" s="33">
        <f>all!DP224</f>
        <v>4.7403153067260345E-3</v>
      </c>
      <c r="DQ244" s="33">
        <f>all!DQ224</f>
        <v>2.6864621242138727E-4</v>
      </c>
      <c r="DR244" s="33">
        <f>all!DR224</f>
        <v>1.5240579765785366E-4</v>
      </c>
      <c r="DS244" s="33">
        <f>all!DS224</f>
        <v>3.9828926833045657E-3</v>
      </c>
      <c r="DT244" s="33">
        <f>all!DT224</f>
        <v>1.851060449118745E-4</v>
      </c>
      <c r="DU244" s="33"/>
      <c r="DV244" s="33" t="str">
        <f>all!DV224</f>
        <v>n.a.</v>
      </c>
      <c r="DW244" s="33">
        <f>all!DW224</f>
        <v>49.512274695675671</v>
      </c>
      <c r="DX244" s="33">
        <f>all!DX224</f>
        <v>1.4942124184652557E-5</v>
      </c>
      <c r="DY244" s="33">
        <f>all!DY224</f>
        <v>3.8542327470452001E-4</v>
      </c>
      <c r="DZ244" s="33">
        <f>all!DZ224</f>
        <v>50.356884124002889</v>
      </c>
      <c r="EA244" s="33">
        <f>all!EA224</f>
        <v>9.3590646860024718E-2</v>
      </c>
      <c r="EB244" s="33" t="str">
        <f>all!EB224</f>
        <v>n.a.</v>
      </c>
      <c r="EC244" s="33" t="str">
        <f>all!EC224</f>
        <v>n.a.</v>
      </c>
      <c r="ED244" s="33">
        <f>all!ED224</f>
        <v>1.9393708536218641E-4</v>
      </c>
      <c r="EE244" s="33">
        <f>all!EE224</f>
        <v>8.8104027349411357E-4</v>
      </c>
      <c r="EF244" s="33">
        <f>all!EF224</f>
        <v>2.0449525143689567E-2</v>
      </c>
      <c r="EG244" s="33">
        <f>all!EG224</f>
        <v>2.0610844472896978E-3</v>
      </c>
      <c r="EH244" s="33" t="str">
        <f>all!EH224</f>
        <v>n.a.</v>
      </c>
      <c r="EI244" s="33" t="str">
        <f>all!EI224</f>
        <v>n.a.</v>
      </c>
      <c r="EJ244" s="33">
        <f>all!EJ224</f>
        <v>5.0431450228274346E-5</v>
      </c>
      <c r="EK244" s="33">
        <f>all!EK224</f>
        <v>6.0211048856310229E-5</v>
      </c>
      <c r="EL244" s="33">
        <f>all!EL224</f>
        <v>3.412319471284002E-6</v>
      </c>
      <c r="EM244" s="33">
        <f>all!EM224</f>
        <v>1.9358444185646052E-6</v>
      </c>
      <c r="EN244" s="33">
        <f>all!EN224</f>
        <v>5.0590336386193431E-5</v>
      </c>
      <c r="EO244" s="33">
        <f>all!EO224</f>
        <v>2.3511999503435939E-6</v>
      </c>
      <c r="EP244" s="33"/>
      <c r="EQ244" s="33">
        <f>all!EQ224</f>
        <v>99.024549391351343</v>
      </c>
    </row>
    <row r="245" spans="1:147" s="3" customFormat="1">
      <c r="A245" s="33" t="str">
        <f>all!A225</f>
        <v>LM-33a_III_284</v>
      </c>
      <c r="B245" s="33" t="str">
        <f>all!B225</f>
        <v>Fakos</v>
      </c>
      <c r="C245" s="33" t="str">
        <f>all!C225</f>
        <v>epithermal</v>
      </c>
      <c r="D245" s="33" t="str">
        <f>all!D225</f>
        <v>epithermal IS</v>
      </c>
      <c r="E245" s="33" t="str">
        <f>all!E225</f>
        <v>chalcopyrite</v>
      </c>
      <c r="F245" s="33">
        <f>all!F225</f>
        <v>0</v>
      </c>
      <c r="G245" s="33" t="str">
        <f>all!G225</f>
        <v>n.a.</v>
      </c>
      <c r="H245" s="33">
        <f>all!H225</f>
        <v>172865.54505255201</v>
      </c>
      <c r="I245" s="33">
        <f>all!I225</f>
        <v>0.17072556413135501</v>
      </c>
      <c r="J245" s="33">
        <f>all!J225</f>
        <v>0.92357690403446602</v>
      </c>
      <c r="K245" s="33">
        <f>all!K225</f>
        <v>218516.42342570299</v>
      </c>
      <c r="L245" s="33">
        <f>all!L225</f>
        <v>263.18795261849402</v>
      </c>
      <c r="M245" s="33" t="str">
        <f>all!M225</f>
        <v>n.a.</v>
      </c>
      <c r="N245" s="33" t="str">
        <f>all!N225</f>
        <v>n.a.</v>
      </c>
      <c r="O245" s="33">
        <f>all!O225</f>
        <v>2.9977301018296099</v>
      </c>
      <c r="P245" s="33">
        <f>all!P225</f>
        <v>5.7029706346578202</v>
      </c>
      <c r="Q245" s="33">
        <f>all!Q225</f>
        <v>124.372621410204</v>
      </c>
      <c r="R245" s="33">
        <f>all!R225</f>
        <v>2.2944693635568698</v>
      </c>
      <c r="S245" s="33" t="str">
        <f>all!S225</f>
        <v>n.a.</v>
      </c>
      <c r="T245" s="33" t="str">
        <f>all!T225</f>
        <v>n.a.</v>
      </c>
      <c r="U245" s="33">
        <f>all!U225</f>
        <v>2.9500090182519298</v>
      </c>
      <c r="V245" s="33">
        <f>all!V225</f>
        <v>0.97858447744788302</v>
      </c>
      <c r="W245" s="33">
        <f>all!W225</f>
        <v>7.9676571748624206E-2</v>
      </c>
      <c r="X245" s="33">
        <f>all!X225</f>
        <v>2.9727046365048401E-2</v>
      </c>
      <c r="Y245" s="33">
        <f>all!Y225</f>
        <v>4.5224597903999104</v>
      </c>
      <c r="Z245" s="33">
        <f>all!Z225</f>
        <v>2.3261768808534901E-2</v>
      </c>
      <c r="AA245" s="33">
        <f>all!AA225</f>
        <v>0.18485256981370321</v>
      </c>
      <c r="AB245" s="33">
        <f>all!AB225</f>
        <v>1.2610329110639853</v>
      </c>
      <c r="AC245" s="33">
        <f>all!AC225</f>
        <v>5.143609868663513E-3</v>
      </c>
      <c r="AD245" s="33">
        <f>all!AD225</f>
        <v>5.6951612831040319E-2</v>
      </c>
      <c r="AE245" s="33">
        <f>all!AE225</f>
        <v>6.5732030228663925E-3</v>
      </c>
      <c r="AF245" s="33">
        <f>all!AF225</f>
        <v>0.65230187883905266</v>
      </c>
      <c r="AG245" s="33">
        <f>all!AG225</f>
        <v>728.49442345091688</v>
      </c>
      <c r="AH245" s="33">
        <f>all!AH225</f>
        <v>27.501100545817351</v>
      </c>
      <c r="AI245" s="33">
        <f>all!AI225</f>
        <v>0.13625240558957805</v>
      </c>
      <c r="AJ245" s="33">
        <f>all!AJ225</f>
        <v>33.404315655211398</v>
      </c>
      <c r="AK245" s="33">
        <f>all!AK225</f>
        <v>0.17412182244819896</v>
      </c>
      <c r="AL245" s="33">
        <f>all!AL225</f>
        <v>17.279245983233153</v>
      </c>
      <c r="AM245" s="33">
        <f>all!AM225</f>
        <v>728.49442345091688</v>
      </c>
      <c r="AN245" s="33"/>
      <c r="AO245" s="33"/>
      <c r="AP245" s="33" t="str">
        <f>all!AP225</f>
        <v>n.a.</v>
      </c>
      <c r="AQ245" s="33">
        <f>all!AQ225</f>
        <v>41.222174008652303</v>
      </c>
      <c r="AR245" s="33">
        <f>all!AR225</f>
        <v>0.17072556413135501</v>
      </c>
      <c r="AS245" s="33">
        <f>all!AS225</f>
        <v>0.92357690403446602</v>
      </c>
      <c r="AT245" s="33">
        <f>all!AT225</f>
        <v>1.7794047067015499</v>
      </c>
      <c r="AU245" s="33">
        <f>all!AU225</f>
        <v>8.2222066122418305</v>
      </c>
      <c r="AV245" s="33" t="str">
        <f>all!AV225</f>
        <v>n.a.</v>
      </c>
      <c r="AW245" s="33" t="str">
        <f>all!AW225</f>
        <v>n.a.</v>
      </c>
      <c r="AX245" s="33">
        <f>all!AX225</f>
        <v>1.0936408170684799</v>
      </c>
      <c r="AY245" s="33">
        <f>all!AY225</f>
        <v>5.7029706346578202</v>
      </c>
      <c r="AZ245" s="33">
        <f>all!AZ225</f>
        <v>8.3211991862670101E-2</v>
      </c>
      <c r="BA245" s="33">
        <f>all!BA225</f>
        <v>0.45198890333737302</v>
      </c>
      <c r="BB245" s="33" t="str">
        <f>all!BB225</f>
        <v>n.a.</v>
      </c>
      <c r="BC245" s="33" t="str">
        <f>all!BC225</f>
        <v>n.a.</v>
      </c>
      <c r="BD245" s="33">
        <f>all!BD225</f>
        <v>0.211702670607572</v>
      </c>
      <c r="BE245" s="33">
        <f>all!BE225</f>
        <v>0.97858447744788302</v>
      </c>
      <c r="BF245" s="33">
        <f>all!BF225</f>
        <v>7.9676571748624206E-2</v>
      </c>
      <c r="BG245" s="33">
        <f>all!BG225</f>
        <v>2.9727046365048401E-2</v>
      </c>
      <c r="BH245" s="33">
        <f>all!BH225</f>
        <v>0.85431166806679604</v>
      </c>
      <c r="BI245" s="33">
        <f>all!BI225</f>
        <v>2.3261768808534901E-2</v>
      </c>
      <c r="BJ245" s="33"/>
      <c r="BK245" s="33" t="str">
        <f>all!BK225</f>
        <v>n.a.</v>
      </c>
      <c r="BL245" s="33">
        <f>all!BL225</f>
        <v>31929.610627398</v>
      </c>
      <c r="BM245" s="33">
        <f>all!BM225</f>
        <v>0.105112048121017</v>
      </c>
      <c r="BN245" s="33">
        <f>all!BN225</f>
        <v>0.60261172023041498</v>
      </c>
      <c r="BO245" s="33">
        <f>all!BO225</f>
        <v>31645.049262485401</v>
      </c>
      <c r="BP245" s="33">
        <f>all!BP225</f>
        <v>246.54914861552899</v>
      </c>
      <c r="BQ245" s="33" t="str">
        <f>all!BQ225</f>
        <v>n.a.</v>
      </c>
      <c r="BR245" s="33" t="str">
        <f>all!BR225</f>
        <v>n.a.</v>
      </c>
      <c r="BS245" s="33">
        <f>all!BS225</f>
        <v>1.83960689774277</v>
      </c>
      <c r="BT245" s="33">
        <f>all!BT225</f>
        <v>4.1031799159265496</v>
      </c>
      <c r="BU245" s="33">
        <f>all!BU225</f>
        <v>9.4949982267965005</v>
      </c>
      <c r="BV245" s="33">
        <f>all!BV225</f>
        <v>1.10211557710446</v>
      </c>
      <c r="BW245" s="33" t="str">
        <f>all!BW225</f>
        <v>n.a.</v>
      </c>
      <c r="BX245" s="33" t="str">
        <f>all!BX225</f>
        <v>n.a.</v>
      </c>
      <c r="BY245" s="33">
        <f>all!BY225</f>
        <v>0.79635533169464301</v>
      </c>
      <c r="BZ245" s="33">
        <f>all!BZ225</f>
        <v>1.0705380414329</v>
      </c>
      <c r="CA245" s="33">
        <f>all!CA225</f>
        <v>6.0471751030631397E-2</v>
      </c>
      <c r="CB245" s="33">
        <f>all!CB225</f>
        <v>2.18308830888823E-2</v>
      </c>
      <c r="CC245" s="33">
        <f>all!CC225</f>
        <v>1.1896519977956199</v>
      </c>
      <c r="CD245" s="33">
        <f>all!CD225</f>
        <v>2.2754034662978199E-2</v>
      </c>
      <c r="CE245" s="33"/>
      <c r="CF245" s="33" t="str">
        <f>all!CF225</f>
        <v>n.a.</v>
      </c>
      <c r="CG245" s="33">
        <f>all!CG225</f>
        <v>172865.54505255201</v>
      </c>
      <c r="CH245" s="33">
        <f>all!CH225</f>
        <v>0.17072556413135501</v>
      </c>
      <c r="CI245" s="33">
        <f>all!CI225</f>
        <v>0.92357690403446602</v>
      </c>
      <c r="CJ245" s="33">
        <f>all!CJ225</f>
        <v>218516.42342570299</v>
      </c>
      <c r="CK245" s="33">
        <f>all!CK225</f>
        <v>263.18795261849402</v>
      </c>
      <c r="CL245" s="33" t="str">
        <f>all!CL225</f>
        <v>n.a.</v>
      </c>
      <c r="CM245" s="33" t="str">
        <f>all!CM225</f>
        <v>n.a.</v>
      </c>
      <c r="CN245" s="33">
        <f>all!CN225</f>
        <v>2.9977301018296099</v>
      </c>
      <c r="CO245" s="33">
        <f>all!CO225</f>
        <v>5.7029706346578202</v>
      </c>
      <c r="CP245" s="33">
        <f>all!CP225</f>
        <v>124.372621410204</v>
      </c>
      <c r="CQ245" s="33">
        <f>all!CQ225</f>
        <v>2.2944693635568698</v>
      </c>
      <c r="CR245" s="33" t="str">
        <f>all!CR225</f>
        <v>n.a.</v>
      </c>
      <c r="CS245" s="33" t="str">
        <f>all!CS225</f>
        <v>n.a.</v>
      </c>
      <c r="CT245" s="33">
        <f>all!CT225</f>
        <v>2.9500090182519298</v>
      </c>
      <c r="CU245" s="33">
        <f>all!CU225</f>
        <v>0.97858447744788302</v>
      </c>
      <c r="CV245" s="33">
        <f>all!CV225</f>
        <v>7.9676571748624206E-2</v>
      </c>
      <c r="CW245" s="33">
        <f>all!CW225</f>
        <v>2.9727046365048401E-2</v>
      </c>
      <c r="CX245" s="33">
        <f>all!CX225</f>
        <v>4.5224597903999104</v>
      </c>
      <c r="CY245" s="33">
        <f>all!CY225</f>
        <v>2.3261768808534901E-2</v>
      </c>
      <c r="CZ245" s="33"/>
      <c r="DA245" s="33" t="str">
        <f>all!DA225</f>
        <v>n.a.</v>
      </c>
      <c r="DB245" s="33">
        <f>all!DB225</f>
        <v>3095.4525034032058</v>
      </c>
      <c r="DC245" s="33">
        <f>all!DC225</f>
        <v>2.8969335473273978E-3</v>
      </c>
      <c r="DD245" s="33">
        <f>all!DD225</f>
        <v>1.5735617702066433E-2</v>
      </c>
      <c r="DE245" s="33">
        <f>all!DE225</f>
        <v>3438.7124827007679</v>
      </c>
      <c r="DF245" s="33">
        <f>all!DF225</f>
        <v>4.0248960486082588</v>
      </c>
      <c r="DG245" s="33" t="str">
        <f>all!DG225</f>
        <v>n.a.</v>
      </c>
      <c r="DH245" s="33" t="str">
        <f>all!DH225</f>
        <v>n.a.</v>
      </c>
      <c r="DI245" s="33">
        <f>all!DI225</f>
        <v>4.0011560108561613E-2</v>
      </c>
      <c r="DJ245" s="33">
        <f>all!DJ225</f>
        <v>7.2226071867500255E-2</v>
      </c>
      <c r="DK245" s="33">
        <f>all!DK225</f>
        <v>1.1530054400667111</v>
      </c>
      <c r="DL245" s="33">
        <f>all!DL225</f>
        <v>2.0411430941428062E-2</v>
      </c>
      <c r="DM245" s="33" t="str">
        <f>all!DM225</f>
        <v>n.a.</v>
      </c>
      <c r="DN245" s="33" t="str">
        <f>all!DN225</f>
        <v>n.a.</v>
      </c>
      <c r="DO245" s="33">
        <f>all!DO225</f>
        <v>2.4228063553317424E-2</v>
      </c>
      <c r="DP245" s="33">
        <f>all!DP225</f>
        <v>7.6691573467702438E-3</v>
      </c>
      <c r="DQ245" s="33">
        <f>all!DQ225</f>
        <v>4.0451828875829021E-4</v>
      </c>
      <c r="DR245" s="33">
        <f>all!DR225</f>
        <v>1.4544753101182142E-4</v>
      </c>
      <c r="DS245" s="33">
        <f>all!DS225</f>
        <v>2.182654338996096E-2</v>
      </c>
      <c r="DT245" s="33">
        <f>all!DT225</f>
        <v>1.113107785933536E-4</v>
      </c>
      <c r="DU245" s="33"/>
      <c r="DV245" s="33" t="str">
        <f>all!DV225</f>
        <v>n.a.</v>
      </c>
      <c r="DW245" s="33">
        <f>all!DW225</f>
        <v>47.326884084328952</v>
      </c>
      <c r="DX245" s="33">
        <f>all!DX225</f>
        <v>4.4291695008608234E-5</v>
      </c>
      <c r="DY245" s="33">
        <f>all!DY225</f>
        <v>2.4058445547533175E-4</v>
      </c>
      <c r="DZ245" s="33">
        <f>all!DZ225</f>
        <v>52.575042546829778</v>
      </c>
      <c r="EA245" s="33">
        <f>all!EA225</f>
        <v>6.1537299808196895E-2</v>
      </c>
      <c r="EB245" s="33" t="str">
        <f>all!EB225</f>
        <v>n.a.</v>
      </c>
      <c r="EC245" s="33" t="str">
        <f>all!EC225</f>
        <v>n.a.</v>
      </c>
      <c r="ED245" s="33">
        <f>all!ED225</f>
        <v>6.1174334453821132E-4</v>
      </c>
      <c r="EE245" s="33">
        <f>all!EE225</f>
        <v>1.1042763303205322E-3</v>
      </c>
      <c r="EF245" s="33">
        <f>all!EF225</f>
        <v>1.7628490422852409E-2</v>
      </c>
      <c r="EG245" s="33">
        <f>all!EG225</f>
        <v>3.120737356164245E-4</v>
      </c>
      <c r="EH245" s="33" t="str">
        <f>all!EH225</f>
        <v>n.a.</v>
      </c>
      <c r="EI245" s="33" t="str">
        <f>all!EI225</f>
        <v>n.a.</v>
      </c>
      <c r="EJ245" s="33">
        <f>all!EJ225</f>
        <v>3.7042686137647723E-4</v>
      </c>
      <c r="EK245" s="33">
        <f>all!EK225</f>
        <v>1.1725501211084071E-4</v>
      </c>
      <c r="EL245" s="33">
        <f>all!EL225</f>
        <v>6.1847468636675065E-6</v>
      </c>
      <c r="EM245" s="33">
        <f>all!EM225</f>
        <v>2.2237713009585392E-6</v>
      </c>
      <c r="EN245" s="33">
        <f>all!EN225</f>
        <v>3.3370962334023095E-4</v>
      </c>
      <c r="EO245" s="33">
        <f>all!EO225</f>
        <v>1.701848860556674E-6</v>
      </c>
      <c r="EP245" s="33"/>
      <c r="EQ245" s="33">
        <f>all!EQ225</f>
        <v>94.653768168657905</v>
      </c>
    </row>
    <row r="246" spans="1:147" s="3" customFormat="1">
      <c r="A246" s="33" t="str">
        <f>all!A226</f>
        <v>LM-33a_III_285</v>
      </c>
      <c r="B246" s="33" t="str">
        <f>all!B226</f>
        <v>Fakos</v>
      </c>
      <c r="C246" s="33" t="str">
        <f>all!C226</f>
        <v>epithermal</v>
      </c>
      <c r="D246" s="33" t="str">
        <f>all!D226</f>
        <v>epithermal IS</v>
      </c>
      <c r="E246" s="33" t="str">
        <f>all!E226</f>
        <v>chalcopyrite</v>
      </c>
      <c r="F246" s="33">
        <f>all!F226</f>
        <v>0</v>
      </c>
      <c r="G246" s="33" t="str">
        <f>all!G226</f>
        <v>n.a.</v>
      </c>
      <c r="H246" s="33">
        <f>all!H226</f>
        <v>170899.94716102199</v>
      </c>
      <c r="I246" s="33">
        <f>all!I226</f>
        <v>0.164904821705678</v>
      </c>
      <c r="J246" s="33">
        <f>all!J226</f>
        <v>1.5121726992395801</v>
      </c>
      <c r="K246" s="33">
        <f>all!K226</f>
        <v>201019.05341328101</v>
      </c>
      <c r="L246" s="33">
        <f>all!L226</f>
        <v>69.676764859294195</v>
      </c>
      <c r="M246" s="33" t="str">
        <f>all!M226</f>
        <v>n.a.</v>
      </c>
      <c r="N246" s="33" t="str">
        <f>all!N226</f>
        <v>n.a.</v>
      </c>
      <c r="O246" s="33">
        <f>all!O226</f>
        <v>2.3802052863726302</v>
      </c>
      <c r="P246" s="33">
        <f>all!P226</f>
        <v>8.8657151891526809</v>
      </c>
      <c r="Q246" s="33">
        <f>all!Q226</f>
        <v>106.22180537343201</v>
      </c>
      <c r="R246" s="33">
        <f>all!R226</f>
        <v>0.77437967804599095</v>
      </c>
      <c r="S246" s="33" t="str">
        <f>all!S226</f>
        <v>n.a.</v>
      </c>
      <c r="T246" s="33" t="str">
        <f>all!T226</f>
        <v>n.a.</v>
      </c>
      <c r="U246" s="33">
        <f>all!U226</f>
        <v>33.745167950477999</v>
      </c>
      <c r="V246" s="33">
        <f>all!V226</f>
        <v>1.2901366366440901</v>
      </c>
      <c r="W246" s="33">
        <f>all!W226</f>
        <v>7.0547551591929603E-2</v>
      </c>
      <c r="X246" s="33">
        <f>all!X226</f>
        <v>7.1805624937359494E-2</v>
      </c>
      <c r="Y246" s="33">
        <f>all!Y226</f>
        <v>12.7365171502944</v>
      </c>
      <c r="Z246" s="33">
        <f>all!Z226</f>
        <v>3.23136403013531E-2</v>
      </c>
      <c r="AA246" s="33">
        <f>all!AA226</f>
        <v>0.10905157974919333</v>
      </c>
      <c r="AB246" s="33">
        <f>all!AB226</f>
        <v>0.69608630715405218</v>
      </c>
      <c r="AC246" s="33">
        <f>all!AC226</f>
        <v>2.5370860746343187E-3</v>
      </c>
      <c r="AD246" s="33">
        <f>all!AD226</f>
        <v>6.9281764329239257E-2</v>
      </c>
      <c r="AE246" s="33">
        <f>all!AE226</f>
        <v>5.6377755464883687E-3</v>
      </c>
      <c r="AF246" s="33">
        <f>all!AF226</f>
        <v>2.6494816088476738</v>
      </c>
      <c r="AG246" s="33">
        <f>all!AG226</f>
        <v>644.14008198630245</v>
      </c>
      <c r="AH246" s="33">
        <f>all!AH226</f>
        <v>8.3399412979219925</v>
      </c>
      <c r="AI246" s="33">
        <f>all!AI226</f>
        <v>0.19595327757624006</v>
      </c>
      <c r="AJ246" s="33">
        <f>all!AJ226</f>
        <v>53.762619536839274</v>
      </c>
      <c r="AK246" s="33">
        <f>all!AK226</f>
        <v>0.43543678222773935</v>
      </c>
      <c r="AL246" s="33">
        <f>all!AL226</f>
        <v>204.634210215553</v>
      </c>
      <c r="AM246" s="33">
        <f>all!AM226</f>
        <v>644.14008198630245</v>
      </c>
      <c r="AN246" s="33"/>
      <c r="AO246" s="33"/>
      <c r="AP246" s="33" t="str">
        <f>all!AP226</f>
        <v>n.a.</v>
      </c>
      <c r="AQ246" s="33">
        <f>all!AQ226</f>
        <v>91.819537110381006</v>
      </c>
      <c r="AR246" s="33">
        <f>all!AR226</f>
        <v>0.164904821705678</v>
      </c>
      <c r="AS246" s="33">
        <f>all!AS226</f>
        <v>1.5121726992395801</v>
      </c>
      <c r="AT246" s="33">
        <f>all!AT226</f>
        <v>2.48534671741294</v>
      </c>
      <c r="AU246" s="33">
        <f>all!AU226</f>
        <v>11.7154077149471</v>
      </c>
      <c r="AV246" s="33" t="str">
        <f>all!AV226</f>
        <v>n.a.</v>
      </c>
      <c r="AW246" s="33" t="str">
        <f>all!AW226</f>
        <v>n.a.</v>
      </c>
      <c r="AX246" s="33">
        <f>all!AX226</f>
        <v>1.51950043776572</v>
      </c>
      <c r="AY246" s="33">
        <f>all!AY226</f>
        <v>7.03851846462097</v>
      </c>
      <c r="AZ246" s="33">
        <f>all!AZ226</f>
        <v>0.121945767291072</v>
      </c>
      <c r="BA246" s="33">
        <f>all!BA226</f>
        <v>0.77437967804599095</v>
      </c>
      <c r="BB246" s="33" t="str">
        <f>all!BB226</f>
        <v>n.a.</v>
      </c>
      <c r="BC246" s="33" t="str">
        <f>all!BC226</f>
        <v>n.a.</v>
      </c>
      <c r="BD246" s="33">
        <f>all!BD226</f>
        <v>0.15527600793490201</v>
      </c>
      <c r="BE246" s="33">
        <f>all!BE226</f>
        <v>0.80955956058605305</v>
      </c>
      <c r="BF246" s="33">
        <f>all!BF226</f>
        <v>7.0547551591929603E-2</v>
      </c>
      <c r="BG246" s="33">
        <f>all!BG226</f>
        <v>2.6697600230564E-2</v>
      </c>
      <c r="BH246" s="33">
        <f>all!BH226</f>
        <v>0.756283874240674</v>
      </c>
      <c r="BI246" s="33">
        <f>all!BI226</f>
        <v>3.23136403013531E-2</v>
      </c>
      <c r="BJ246" s="33"/>
      <c r="BK246" s="33" t="str">
        <f>all!BK226</f>
        <v>n.a.</v>
      </c>
      <c r="BL246" s="33">
        <f>all!BL226</f>
        <v>44976.554475258497</v>
      </c>
      <c r="BM246" s="33">
        <f>all!BM226</f>
        <v>0.22991437712766899</v>
      </c>
      <c r="BN246" s="33">
        <f>all!BN226</f>
        <v>0.77632236282179101</v>
      </c>
      <c r="BO246" s="33">
        <f>all!BO226</f>
        <v>53674.216664948399</v>
      </c>
      <c r="BP246" s="33">
        <f>all!BP226</f>
        <v>49.025218269850299</v>
      </c>
      <c r="BQ246" s="33" t="str">
        <f>all!BQ226</f>
        <v>n.a.</v>
      </c>
      <c r="BR246" s="33" t="str">
        <f>all!BR226</f>
        <v>n.a.</v>
      </c>
      <c r="BS246" s="33">
        <f>all!BS226</f>
        <v>2.7107479789285498</v>
      </c>
      <c r="BT246" s="33">
        <f>all!BT226</f>
        <v>10.860462810695999</v>
      </c>
      <c r="BU246" s="33">
        <f>all!BU226</f>
        <v>8.8090603118140098</v>
      </c>
      <c r="BV246" s="33">
        <f>all!BV226</f>
        <v>0.83091120708495203</v>
      </c>
      <c r="BW246" s="33" t="str">
        <f>all!BW226</f>
        <v>n.a.</v>
      </c>
      <c r="BX246" s="33" t="str">
        <f>all!BX226</f>
        <v>n.a.</v>
      </c>
      <c r="BY246" s="33">
        <f>all!BY226</f>
        <v>11.4905082687652</v>
      </c>
      <c r="BZ246" s="33">
        <f>all!BZ226</f>
        <v>3.2583058208490399</v>
      </c>
      <c r="CA246" s="33">
        <f>all!CA226</f>
        <v>9.5789537562648297E-2</v>
      </c>
      <c r="CB246" s="33">
        <f>all!CB226</f>
        <v>6.5312951095420901E-2</v>
      </c>
      <c r="CC246" s="33">
        <f>all!CC226</f>
        <v>2.6207005647957602</v>
      </c>
      <c r="CD246" s="33">
        <f>all!CD226</f>
        <v>6.5906289213373201E-2</v>
      </c>
      <c r="CE246" s="33"/>
      <c r="CF246" s="33" t="str">
        <f>all!CF226</f>
        <v>n.a.</v>
      </c>
      <c r="CG246" s="33">
        <f>all!CG226</f>
        <v>170899.94716102199</v>
      </c>
      <c r="CH246" s="33">
        <f>all!CH226</f>
        <v>0.164904821705678</v>
      </c>
      <c r="CI246" s="33">
        <f>all!CI226</f>
        <v>1.5121726992395801</v>
      </c>
      <c r="CJ246" s="33">
        <f>all!CJ226</f>
        <v>201019.05341328101</v>
      </c>
      <c r="CK246" s="33">
        <f>all!CK226</f>
        <v>69.676764859294195</v>
      </c>
      <c r="CL246" s="33" t="str">
        <f>all!CL226</f>
        <v>n.a.</v>
      </c>
      <c r="CM246" s="33" t="str">
        <f>all!CM226</f>
        <v>n.a.</v>
      </c>
      <c r="CN246" s="33">
        <f>all!CN226</f>
        <v>2.3802052863726302</v>
      </c>
      <c r="CO246" s="33">
        <f>all!CO226</f>
        <v>8.8657151891526809</v>
      </c>
      <c r="CP246" s="33">
        <f>all!CP226</f>
        <v>106.22180537343201</v>
      </c>
      <c r="CQ246" s="33">
        <f>all!CQ226</f>
        <v>0.77437967804599095</v>
      </c>
      <c r="CR246" s="33" t="str">
        <f>all!CR226</f>
        <v>n.a.</v>
      </c>
      <c r="CS246" s="33" t="str">
        <f>all!CS226</f>
        <v>n.a.</v>
      </c>
      <c r="CT246" s="33">
        <f>all!CT226</f>
        <v>33.745167950477999</v>
      </c>
      <c r="CU246" s="33">
        <f>all!CU226</f>
        <v>1.2901366366440901</v>
      </c>
      <c r="CV246" s="33">
        <f>all!CV226</f>
        <v>7.0547551591929603E-2</v>
      </c>
      <c r="CW246" s="33">
        <f>all!CW226</f>
        <v>7.1805624937359494E-2</v>
      </c>
      <c r="CX246" s="33">
        <f>all!CX226</f>
        <v>12.7365171502944</v>
      </c>
      <c r="CY246" s="33">
        <f>all!CY226</f>
        <v>3.23136403013531E-2</v>
      </c>
      <c r="CZ246" s="33"/>
      <c r="DA246" s="33" t="str">
        <f>all!DA226</f>
        <v>n.a.</v>
      </c>
      <c r="DB246" s="33">
        <f>all!DB226</f>
        <v>3060.2551197246307</v>
      </c>
      <c r="DC246" s="33">
        <f>all!DC226</f>
        <v>2.7981650700399435E-3</v>
      </c>
      <c r="DD246" s="33">
        <f>all!DD226</f>
        <v>2.5763930854910095E-2</v>
      </c>
      <c r="DE246" s="33">
        <f>all!DE226</f>
        <v>3163.3628145482171</v>
      </c>
      <c r="DF246" s="33">
        <f>all!DF226</f>
        <v>1.065556887280841</v>
      </c>
      <c r="DG246" s="33" t="str">
        <f>all!DG226</f>
        <v>n.a.</v>
      </c>
      <c r="DH246" s="33" t="str">
        <f>all!DH226</f>
        <v>n.a.</v>
      </c>
      <c r="DI246" s="33">
        <f>all!DI226</f>
        <v>3.1769279972299447E-2</v>
      </c>
      <c r="DJ246" s="33">
        <f>all!DJ226</f>
        <v>0.11228109408754662</v>
      </c>
      <c r="DK246" s="33">
        <f>all!DK226</f>
        <v>0.984736978770685</v>
      </c>
      <c r="DL246" s="33">
        <f>all!DL226</f>
        <v>6.8888247417600674E-3</v>
      </c>
      <c r="DM246" s="33" t="str">
        <f>all!DM226</f>
        <v>n.a.</v>
      </c>
      <c r="DN246" s="33" t="str">
        <f>all!DN226</f>
        <v>n.a.</v>
      </c>
      <c r="DO246" s="33">
        <f>all!DO226</f>
        <v>0.27714494046056176</v>
      </c>
      <c r="DP246" s="33">
        <f>all!DP226</f>
        <v>1.0110788688433308E-2</v>
      </c>
      <c r="DQ246" s="33">
        <f>all!DQ226</f>
        <v>3.5817021515546473E-4</v>
      </c>
      <c r="DR246" s="33">
        <f>all!DR226</f>
        <v>3.5132823932953181E-4</v>
      </c>
      <c r="DS246" s="33">
        <f>all!DS226</f>
        <v>6.1469677366285717E-2</v>
      </c>
      <c r="DT246" s="33">
        <f>all!DT226</f>
        <v>1.546252346816151E-4</v>
      </c>
      <c r="DU246" s="33"/>
      <c r="DV246" s="33" t="str">
        <f>all!DV226</f>
        <v>n.a.</v>
      </c>
      <c r="DW246" s="33">
        <f>all!DW226</f>
        <v>49.143133408328545</v>
      </c>
      <c r="DX246" s="33">
        <f>all!DX226</f>
        <v>4.4934358070078634E-5</v>
      </c>
      <c r="DY246" s="33">
        <f>all!DY226</f>
        <v>4.1373030730840747E-4</v>
      </c>
      <c r="DZ246" s="33">
        <f>all!DZ226</f>
        <v>50.79888922080363</v>
      </c>
      <c r="EA246" s="33">
        <f>all!EA226</f>
        <v>1.7111254525249378E-2</v>
      </c>
      <c r="EB246" s="33" t="str">
        <f>all!EB226</f>
        <v>n.a.</v>
      </c>
      <c r="EC246" s="33" t="str">
        <f>all!EC226</f>
        <v>n.a.</v>
      </c>
      <c r="ED246" s="33">
        <f>all!ED226</f>
        <v>5.1016725824667064E-4</v>
      </c>
      <c r="EE246" s="33">
        <f>all!EE226</f>
        <v>1.8030669241961442E-3</v>
      </c>
      <c r="EF246" s="33">
        <f>all!EF226</f>
        <v>1.5813407322784478E-2</v>
      </c>
      <c r="EG246" s="33">
        <f>all!EG226</f>
        <v>1.1062425192229461E-4</v>
      </c>
      <c r="EH246" s="33" t="str">
        <f>all!EH226</f>
        <v>n.a.</v>
      </c>
      <c r="EI246" s="33" t="str">
        <f>all!EI226</f>
        <v>n.a.</v>
      </c>
      <c r="EJ246" s="33">
        <f>all!EJ226</f>
        <v>4.4505344324764001E-3</v>
      </c>
      <c r="EK246" s="33">
        <f>all!EK226</f>
        <v>1.6236418793208566E-4</v>
      </c>
      <c r="EL246" s="33">
        <f>all!EL226</f>
        <v>5.7516795096019893E-6</v>
      </c>
      <c r="EM246" s="33">
        <f>all!EM226</f>
        <v>5.6418075814012329E-6</v>
      </c>
      <c r="EN246" s="33">
        <f>all!EN226</f>
        <v>9.8711134764807194E-4</v>
      </c>
      <c r="EO246" s="33">
        <f>all!EO226</f>
        <v>2.4830506735453076E-6</v>
      </c>
      <c r="EP246" s="33"/>
      <c r="EQ246" s="33">
        <f>all!EQ226</f>
        <v>98.28626681665709</v>
      </c>
    </row>
    <row r="247" spans="1:147" s="9" customFormat="1">
      <c r="A247" s="33" t="str">
        <f>all!A227</f>
        <v>LM-33a_XIII_296</v>
      </c>
      <c r="B247" s="33" t="str">
        <f>all!B227</f>
        <v>Fakos</v>
      </c>
      <c r="C247" s="33" t="str">
        <f>all!C227</f>
        <v>epithermal</v>
      </c>
      <c r="D247" s="33" t="str">
        <f>all!D227</f>
        <v>epithermal IS</v>
      </c>
      <c r="E247" s="33" t="str">
        <f>all!E227</f>
        <v>chalcopyrite</v>
      </c>
      <c r="F247" s="33">
        <f>all!F227</f>
        <v>0</v>
      </c>
      <c r="G247" s="33" t="str">
        <f>all!G227</f>
        <v>n.a.</v>
      </c>
      <c r="H247" s="33">
        <f>all!H227</f>
        <v>217370.27212764299</v>
      </c>
      <c r="I247" s="33">
        <f>all!I227</f>
        <v>0.12798209847697001</v>
      </c>
      <c r="J247" s="33">
        <f>all!J227</f>
        <v>0.71020994512662605</v>
      </c>
      <c r="K247" s="33">
        <f>all!K227</f>
        <v>252865.777879631</v>
      </c>
      <c r="L247" s="33">
        <f>all!L227</f>
        <v>2207.8938407518999</v>
      </c>
      <c r="M247" s="33" t="str">
        <f>all!M227</f>
        <v>n.a.</v>
      </c>
      <c r="N247" s="33" t="str">
        <f>all!N227</f>
        <v>n.a.</v>
      </c>
      <c r="O247" s="33">
        <f>all!O227</f>
        <v>1.12470981919535</v>
      </c>
      <c r="P247" s="33">
        <f>all!P227</f>
        <v>4.1586831014741303</v>
      </c>
      <c r="Q247" s="33">
        <f>all!Q227</f>
        <v>84.6240629966413</v>
      </c>
      <c r="R247" s="33">
        <f>all!R227</f>
        <v>17.640573189127299</v>
      </c>
      <c r="S247" s="33" t="str">
        <f>all!S227</f>
        <v>n.a.</v>
      </c>
      <c r="T247" s="33" t="str">
        <f>all!T227</f>
        <v>n.a.</v>
      </c>
      <c r="U247" s="33">
        <f>all!U227</f>
        <v>0.25438816411989701</v>
      </c>
      <c r="V247" s="33">
        <f>all!V227</f>
        <v>0.67650990370312303</v>
      </c>
      <c r="W247" s="33">
        <f>all!W227</f>
        <v>5.5501532915834401E-2</v>
      </c>
      <c r="X247" s="33">
        <f>all!X227</f>
        <v>3.3588212753882601E-2</v>
      </c>
      <c r="Y247" s="33">
        <f>all!Y227</f>
        <v>0.61306966922960404</v>
      </c>
      <c r="Z247" s="33">
        <f>all!Z227</f>
        <v>2.05765141541259E-2</v>
      </c>
      <c r="AA247" s="33">
        <f>all!AA227</f>
        <v>0.18020319111998859</v>
      </c>
      <c r="AB247" s="33">
        <f>all!AB227</f>
        <v>6.783377665217099</v>
      </c>
      <c r="AC247" s="33">
        <f>all!AC227</f>
        <v>3.3563092723185556E-2</v>
      </c>
      <c r="AD247" s="33">
        <f>all!AD227</f>
        <v>0.11379121644775193</v>
      </c>
      <c r="AE247" s="33">
        <f>all!AE227</f>
        <v>5.4786942560851593E-2</v>
      </c>
      <c r="AF247" s="33">
        <f>all!AF227</f>
        <v>0.41494168915511087</v>
      </c>
      <c r="AG247" s="33">
        <f>all!AG227</f>
        <v>661.21796722898046</v>
      </c>
      <c r="AH247" s="33">
        <f>all!AH227</f>
        <v>138.03335451741012</v>
      </c>
      <c r="AI247" s="33">
        <f>all!AI227</f>
        <v>0.1607765023311333</v>
      </c>
      <c r="AJ247" s="33">
        <f>all!AJ227</f>
        <v>32.494256235550573</v>
      </c>
      <c r="AK247" s="33">
        <f>all!AK227</f>
        <v>0.26244461650178913</v>
      </c>
      <c r="AL247" s="33">
        <f>all!AL227</f>
        <v>1.9876855212346232</v>
      </c>
      <c r="AM247" s="33">
        <f>all!AM227</f>
        <v>661.21796722898046</v>
      </c>
      <c r="AN247" s="33"/>
      <c r="AO247" s="33"/>
      <c r="AP247" s="33" t="str">
        <f>all!AP227</f>
        <v>n.a.</v>
      </c>
      <c r="AQ247" s="33">
        <f>all!AQ227</f>
        <v>52.425993323624098</v>
      </c>
      <c r="AR247" s="33">
        <f>all!AR227</f>
        <v>0.12798209847697001</v>
      </c>
      <c r="AS247" s="33">
        <f>all!AS227</f>
        <v>0.71020994512662605</v>
      </c>
      <c r="AT247" s="33">
        <f>all!AT227</f>
        <v>1.50014076819792</v>
      </c>
      <c r="AU247" s="33">
        <f>all!AU227</f>
        <v>8.1300131149955899</v>
      </c>
      <c r="AV247" s="33" t="str">
        <f>all!AV227</f>
        <v>n.a.</v>
      </c>
      <c r="AW247" s="33" t="str">
        <f>all!AW227</f>
        <v>n.a.</v>
      </c>
      <c r="AX247" s="33">
        <f>all!AX227</f>
        <v>1.12470981919535</v>
      </c>
      <c r="AY247" s="33">
        <f>all!AY227</f>
        <v>4.1586831014741303</v>
      </c>
      <c r="AZ247" s="33">
        <f>all!AZ227</f>
        <v>6.3061021521574501E-2</v>
      </c>
      <c r="BA247" s="33">
        <f>all!BA227</f>
        <v>0.73367396405285101</v>
      </c>
      <c r="BB247" s="33" t="str">
        <f>all!BB227</f>
        <v>n.a.</v>
      </c>
      <c r="BC247" s="33" t="str">
        <f>all!BC227</f>
        <v>n.a.</v>
      </c>
      <c r="BD247" s="33">
        <f>all!BD227</f>
        <v>0.11466586689326801</v>
      </c>
      <c r="BE247" s="33">
        <f>all!BE227</f>
        <v>0.67650990370312303</v>
      </c>
      <c r="BF247" s="33">
        <f>all!BF227</f>
        <v>5.5501532915834401E-2</v>
      </c>
      <c r="BG247" s="33">
        <f>all!BG227</f>
        <v>3.3588212753882601E-2</v>
      </c>
      <c r="BH247" s="33">
        <f>all!BH227</f>
        <v>0.61306966922960404</v>
      </c>
      <c r="BI247" s="33">
        <f>all!BI227</f>
        <v>2.05765141541259E-2</v>
      </c>
      <c r="BJ247" s="33"/>
      <c r="BK247" s="33" t="str">
        <f>all!BK227</f>
        <v>n.a.</v>
      </c>
      <c r="BL247" s="33">
        <f>all!BL227</f>
        <v>35437.003939810202</v>
      </c>
      <c r="BM247" s="33">
        <f>all!BM227</f>
        <v>0.11126880261237</v>
      </c>
      <c r="BN247" s="33">
        <f>all!BN227</f>
        <v>0.78263490951584402</v>
      </c>
      <c r="BO247" s="33">
        <f>all!BO227</f>
        <v>30736.5149881494</v>
      </c>
      <c r="BP247" s="33">
        <f>all!BP227</f>
        <v>1841.7045163416799</v>
      </c>
      <c r="BQ247" s="33" t="str">
        <f>all!BQ227</f>
        <v>n.a.</v>
      </c>
      <c r="BR247" s="33" t="str">
        <f>all!BR227</f>
        <v>n.a.</v>
      </c>
      <c r="BS247" s="33">
        <f>all!BS227</f>
        <v>1.28909327864225</v>
      </c>
      <c r="BT247" s="33">
        <f>all!BT227</f>
        <v>2.2476434731500001</v>
      </c>
      <c r="BU247" s="33">
        <f>all!BU227</f>
        <v>8.5143176106569491</v>
      </c>
      <c r="BV247" s="33">
        <f>all!BV227</f>
        <v>19.619656838277301</v>
      </c>
      <c r="BW247" s="33" t="str">
        <f>all!BW227</f>
        <v>n.a.</v>
      </c>
      <c r="BX247" s="33" t="str">
        <f>all!BX227</f>
        <v>n.a.</v>
      </c>
      <c r="BY247" s="33">
        <f>all!BY227</f>
        <v>0.18525049009275801</v>
      </c>
      <c r="BZ247" s="33">
        <f>all!BZ227</f>
        <v>0.78285457741907405</v>
      </c>
      <c r="CA247" s="33">
        <f>all!CA227</f>
        <v>2.3432859198186499E-2</v>
      </c>
      <c r="CB247" s="33">
        <f>all!CB227</f>
        <v>1.1958669171222999E-2</v>
      </c>
      <c r="CC247" s="33">
        <f>all!CC227</f>
        <v>0.55403591052803902</v>
      </c>
      <c r="CD247" s="33">
        <f>all!CD227</f>
        <v>1.62158933272952E-2</v>
      </c>
      <c r="CE247" s="33"/>
      <c r="CF247" s="33" t="str">
        <f>all!CF227</f>
        <v>n.a.</v>
      </c>
      <c r="CG247" s="33">
        <f>all!CG227</f>
        <v>217370.27212764299</v>
      </c>
      <c r="CH247" s="33">
        <f>all!CH227</f>
        <v>0.12798209847697001</v>
      </c>
      <c r="CI247" s="33">
        <f>all!CI227</f>
        <v>0.71020994512662605</v>
      </c>
      <c r="CJ247" s="33">
        <f>all!CJ227</f>
        <v>252865.777879631</v>
      </c>
      <c r="CK247" s="33">
        <f>all!CK227</f>
        <v>2207.8938407518999</v>
      </c>
      <c r="CL247" s="33" t="str">
        <f>all!CL227</f>
        <v>n.a.</v>
      </c>
      <c r="CM247" s="33" t="str">
        <f>all!CM227</f>
        <v>n.a.</v>
      </c>
      <c r="CN247" s="33">
        <f>all!CN227</f>
        <v>1.12470981919535</v>
      </c>
      <c r="CO247" s="33">
        <f>all!CO227</f>
        <v>4.1586831014741303</v>
      </c>
      <c r="CP247" s="33">
        <f>all!CP227</f>
        <v>84.6240629966413</v>
      </c>
      <c r="CQ247" s="33">
        <f>all!CQ227</f>
        <v>17.640573189127299</v>
      </c>
      <c r="CR247" s="33" t="str">
        <f>all!CR227</f>
        <v>n.a.</v>
      </c>
      <c r="CS247" s="33" t="str">
        <f>all!CS227</f>
        <v>n.a.</v>
      </c>
      <c r="CT247" s="33">
        <f>all!CT227</f>
        <v>0.25438816411989701</v>
      </c>
      <c r="CU247" s="33">
        <f>all!CU227</f>
        <v>0.67650990370312303</v>
      </c>
      <c r="CV247" s="33">
        <f>all!CV227</f>
        <v>5.5501532915834401E-2</v>
      </c>
      <c r="CW247" s="33">
        <f>all!CW227</f>
        <v>3.3588212753882601E-2</v>
      </c>
      <c r="CX247" s="33">
        <f>all!CX227</f>
        <v>0.61306966922960404</v>
      </c>
      <c r="CY247" s="33">
        <f>all!CY227</f>
        <v>2.05765141541259E-2</v>
      </c>
      <c r="CZ247" s="33"/>
      <c r="DA247" s="33" t="str">
        <f>all!DA227</f>
        <v>n.a.</v>
      </c>
      <c r="DB247" s="33">
        <f>all!DB227</f>
        <v>3892.3855694805802</v>
      </c>
      <c r="DC247" s="33">
        <f>all!DC227</f>
        <v>2.171646855710703E-3</v>
      </c>
      <c r="DD247" s="33">
        <f>all!DD227</f>
        <v>1.2100337433623305E-2</v>
      </c>
      <c r="DE247" s="33">
        <f>all!DE227</f>
        <v>3979.2556239516416</v>
      </c>
      <c r="DF247" s="33">
        <f>all!DF227</f>
        <v>33.765007504999232</v>
      </c>
      <c r="DG247" s="33" t="str">
        <f>all!DG227</f>
        <v>n.a.</v>
      </c>
      <c r="DH247" s="33" t="str">
        <f>all!DH227</f>
        <v>n.a.</v>
      </c>
      <c r="DI247" s="33">
        <f>all!DI227</f>
        <v>1.501182328187532E-2</v>
      </c>
      <c r="DJ247" s="33">
        <f>all!DJ227</f>
        <v>5.2668225702559912E-2</v>
      </c>
      <c r="DK247" s="33">
        <f>all!DK227</f>
        <v>0.78451353593219597</v>
      </c>
      <c r="DL247" s="33">
        <f>all!DL227</f>
        <v>0.15692924348264226</v>
      </c>
      <c r="DM247" s="33" t="str">
        <f>all!DM227</f>
        <v>n.a.</v>
      </c>
      <c r="DN247" s="33" t="str">
        <f>all!DN227</f>
        <v>n.a.</v>
      </c>
      <c r="DO247" s="33">
        <f>all!DO227</f>
        <v>2.0892589037442262E-3</v>
      </c>
      <c r="DP247" s="33">
        <f>all!DP227</f>
        <v>5.301801753159272E-3</v>
      </c>
      <c r="DQ247" s="33">
        <f>all!DQ227</f>
        <v>2.8178151526659929E-4</v>
      </c>
      <c r="DR247" s="33">
        <f>all!DR227</f>
        <v>1.6433932103984328E-4</v>
      </c>
      <c r="DS247" s="33">
        <f>all!DS227</f>
        <v>2.9588304499498265E-3</v>
      </c>
      <c r="DT247" s="33">
        <f>all!DT227</f>
        <v>9.8461463961956139E-5</v>
      </c>
      <c r="DU247" s="33"/>
      <c r="DV247" s="33" t="str">
        <f>all!DV227</f>
        <v>n.a.</v>
      </c>
      <c r="DW247" s="33">
        <f>all!DW227</f>
        <v>49.224149274508413</v>
      </c>
      <c r="DX247" s="33">
        <f>all!DX227</f>
        <v>2.7463227136381922E-5</v>
      </c>
      <c r="DY247" s="33">
        <f>all!DY227</f>
        <v>1.5302410449129255E-4</v>
      </c>
      <c r="DZ247" s="33">
        <f>all!DZ227</f>
        <v>50.322731224430406</v>
      </c>
      <c r="EA247" s="33">
        <f>all!EA227</f>
        <v>0.42700131834646893</v>
      </c>
      <c r="EB247" s="33" t="str">
        <f>all!EB227</f>
        <v>n.a.</v>
      </c>
      <c r="EC247" s="33" t="str">
        <f>all!EC227</f>
        <v>n.a.</v>
      </c>
      <c r="ED247" s="33">
        <f>all!ED227</f>
        <v>1.8984353346273967E-4</v>
      </c>
      <c r="EE247" s="33">
        <f>all!EE227</f>
        <v>6.6605647301078467E-4</v>
      </c>
      <c r="EF247" s="33">
        <f>all!EF227</f>
        <v>9.9211680629450304E-3</v>
      </c>
      <c r="EG247" s="33">
        <f>all!EG227</f>
        <v>1.9845691976902698E-3</v>
      </c>
      <c r="EH247" s="33" t="str">
        <f>all!EH227</f>
        <v>n.a.</v>
      </c>
      <c r="EI247" s="33" t="str">
        <f>all!EI227</f>
        <v>n.a.</v>
      </c>
      <c r="EJ247" s="33">
        <f>all!EJ227</f>
        <v>2.6421327053867729E-5</v>
      </c>
      <c r="EK247" s="33">
        <f>all!EK227</f>
        <v>6.704800340635022E-5</v>
      </c>
      <c r="EL247" s="33">
        <f>all!EL227</f>
        <v>3.5634844294552243E-6</v>
      </c>
      <c r="EM247" s="33">
        <f>all!EM227</f>
        <v>2.0782790209594027E-6</v>
      </c>
      <c r="EN247" s="33">
        <f>all!EN227</f>
        <v>3.741816147101966E-5</v>
      </c>
      <c r="EO247" s="33">
        <f>all!EO227</f>
        <v>1.24517001549174E-6</v>
      </c>
      <c r="EP247" s="33"/>
      <c r="EQ247" s="33">
        <f>all!EQ227</f>
        <v>98.448298549016826</v>
      </c>
    </row>
    <row r="248" spans="1:147" s="3" customFormat="1">
      <c r="A248" s="33" t="str">
        <f>all!A228</f>
        <v>LM-7D-21</v>
      </c>
      <c r="B248" s="33" t="str">
        <f>all!B228</f>
        <v>Fakos</v>
      </c>
      <c r="C248" s="33" t="str">
        <f>all!C228</f>
        <v>epithermal</v>
      </c>
      <c r="D248" s="33" t="str">
        <f>all!D228</f>
        <v>epithermal IS</v>
      </c>
      <c r="E248" s="33" t="str">
        <f>all!E228</f>
        <v>galena</v>
      </c>
      <c r="F248" s="33" t="str">
        <f>all!F228</f>
        <v>anhedral</v>
      </c>
      <c r="G248" s="33">
        <f>all!G228</f>
        <v>0.75616360401912197</v>
      </c>
      <c r="H248" s="33">
        <f>all!H228</f>
        <v>8.5740063706089096</v>
      </c>
      <c r="I248" s="33">
        <f>all!I228</f>
        <v>8.1296841123602304E-2</v>
      </c>
      <c r="J248" s="33">
        <f>all!J228</f>
        <v>0.83113369347838295</v>
      </c>
      <c r="K248" s="33">
        <f>all!K228</f>
        <v>1.1471901271549101</v>
      </c>
      <c r="L248" s="33">
        <f>all!L228</f>
        <v>2.00553424911205</v>
      </c>
      <c r="M248" s="33">
        <f>all!M228</f>
        <v>9.2012574187393198E-2</v>
      </c>
      <c r="N248" s="33">
        <f>all!N228</f>
        <v>0.85008221967554098</v>
      </c>
      <c r="O248" s="33">
        <f>all!O228</f>
        <v>0.42494681638784998</v>
      </c>
      <c r="P248" s="33">
        <f>all!P228</f>
        <v>367.42990119652802</v>
      </c>
      <c r="Q248" s="33">
        <f>all!Q228</f>
        <v>549.19710179834999</v>
      </c>
      <c r="R248" s="33">
        <f>all!R228</f>
        <v>47.076373914325302</v>
      </c>
      <c r="S248" s="33">
        <f>all!S228</f>
        <v>9.3552135786292359E-2</v>
      </c>
      <c r="T248" s="33">
        <f>all!T228</f>
        <v>0.15903202084430701</v>
      </c>
      <c r="U248" s="33">
        <f>all!U228</f>
        <v>384.34735182170198</v>
      </c>
      <c r="V248" s="33">
        <f>all!V228</f>
        <v>184.22157358768601</v>
      </c>
      <c r="W248" s="33">
        <f>all!W228</f>
        <v>0.28713220037200698</v>
      </c>
      <c r="X248" s="33">
        <f>all!X228</f>
        <v>19.123128899063701</v>
      </c>
      <c r="Y248" s="33">
        <f>all!Y228</f>
        <v>1529123.4604996401</v>
      </c>
      <c r="Z248" s="33">
        <f>all!Z228</f>
        <v>211.25855563929201</v>
      </c>
      <c r="AA248" s="33">
        <f>all!AA228</f>
        <v>9.781439708377887E-2</v>
      </c>
      <c r="AB248" s="33">
        <f>all!AB228</f>
        <v>2.4028792356404664E-4</v>
      </c>
      <c r="AC248" s="33">
        <f>all!AC228</f>
        <v>1.3815663750935022E-4</v>
      </c>
      <c r="AD248" s="33">
        <f>all!AD228</f>
        <v>0.19131062520869077</v>
      </c>
      <c r="AE248" s="33">
        <f>all!AE228</f>
        <v>1.2505941732667703E-5</v>
      </c>
      <c r="AF248" s="33">
        <f>all!AF228</f>
        <v>2.5135141913009215E-4</v>
      </c>
      <c r="AG248" s="33">
        <f>all!AG228</f>
        <v>6755.4543843020947</v>
      </c>
      <c r="AH248" s="33">
        <f>all!AH228</f>
        <v>3.591581163883917E-4</v>
      </c>
      <c r="AI248" s="33">
        <f>all!AI228</f>
        <v>2598.6071871857625</v>
      </c>
      <c r="AJ248" s="33">
        <f>all!AJ228</f>
        <v>4519.6085864873148</v>
      </c>
      <c r="AK248" s="33">
        <f>all!AK228</f>
        <v>235.22597723064331</v>
      </c>
      <c r="AL248" s="33">
        <f>all!AL228</f>
        <v>4727.7033954781455</v>
      </c>
      <c r="AM248" s="33">
        <f>all!AM228</f>
        <v>6755.4543843020947</v>
      </c>
      <c r="AN248" s="33"/>
      <c r="AO248" s="33"/>
      <c r="AP248" s="33">
        <f>all!AP228</f>
        <v>0.32933188161788302</v>
      </c>
      <c r="AQ248" s="33">
        <f>all!AQ228</f>
        <v>8.5740063706089096</v>
      </c>
      <c r="AR248" s="33">
        <f>all!AR228</f>
        <v>8.1296841123602304E-2</v>
      </c>
      <c r="AS248" s="33">
        <f>all!AS228</f>
        <v>0.83113369347838295</v>
      </c>
      <c r="AT248" s="33">
        <f>all!AT228</f>
        <v>0.27410186159479</v>
      </c>
      <c r="AU248" s="33">
        <f>all!AU228</f>
        <v>2.00553424911205</v>
      </c>
      <c r="AV248" s="33">
        <f>all!AV228</f>
        <v>9.2012574187393198E-2</v>
      </c>
      <c r="AW248" s="33">
        <f>all!AW228</f>
        <v>0.85008221967554098</v>
      </c>
      <c r="AX248" s="33">
        <f>all!AX228</f>
        <v>0.42494681638784998</v>
      </c>
      <c r="AY248" s="33">
        <f>all!AY228</f>
        <v>2.0303177455950099</v>
      </c>
      <c r="AZ248" s="33">
        <f>all!AZ228</f>
        <v>4.5814164150763198E-2</v>
      </c>
      <c r="BA248" s="33">
        <f>all!BA228</f>
        <v>0.301040905770671</v>
      </c>
      <c r="BB248" s="33">
        <f>all!BB228</f>
        <v>1.39243728832978E-2</v>
      </c>
      <c r="BC248" s="33">
        <f>all!BC228</f>
        <v>0.15903202084430701</v>
      </c>
      <c r="BD248" s="33">
        <f>all!BD228</f>
        <v>5.99688775326193E-2</v>
      </c>
      <c r="BE248" s="33">
        <f>all!BE228</f>
        <v>0.316351140059561</v>
      </c>
      <c r="BF248" s="33">
        <f>all!BF228</f>
        <v>5.7794254267443203E-2</v>
      </c>
      <c r="BG248" s="33">
        <f>all!BG228</f>
        <v>2.4213363531979198E-2</v>
      </c>
      <c r="BH248" s="33">
        <f>all!BH228</f>
        <v>7.4885997927307102E-2</v>
      </c>
      <c r="BI248" s="33">
        <f>all!BI228</f>
        <v>1.5198912169869299E-2</v>
      </c>
      <c r="BJ248" s="33"/>
      <c r="BK248" s="33">
        <f>all!BK228</f>
        <v>0.21838686701381299</v>
      </c>
      <c r="BL248" s="33">
        <f>all!BL228</f>
        <v>4.7172872467313098</v>
      </c>
      <c r="BM248" s="33">
        <f>all!BM228</f>
        <v>3.7086003660447002E-2</v>
      </c>
      <c r="BN248" s="33">
        <f>all!BN228</f>
        <v>0.428190163098771</v>
      </c>
      <c r="BO248" s="33">
        <f>all!BO228</f>
        <v>0.66663256461097198</v>
      </c>
      <c r="BP248" s="33">
        <f>all!BP228</f>
        <v>0.99523912931965197</v>
      </c>
      <c r="BQ248" s="33">
        <f>all!BQ228</f>
        <v>2.96993855759571E-2</v>
      </c>
      <c r="BR248" s="33">
        <f>all!BR228</f>
        <v>0.203707005499557</v>
      </c>
      <c r="BS248" s="33">
        <f>all!BS228</f>
        <v>0.118972558408713</v>
      </c>
      <c r="BT248" s="33">
        <f>all!BT228</f>
        <v>48.672151585390502</v>
      </c>
      <c r="BU248" s="33">
        <f>all!BU228</f>
        <v>67.335951781133204</v>
      </c>
      <c r="BV248" s="33">
        <f>all!BV228</f>
        <v>5.3500705876406904</v>
      </c>
      <c r="BW248" s="33">
        <f>all!BW228</f>
        <v>4.1972943699846901E-2</v>
      </c>
      <c r="BX248" s="33">
        <f>all!BX228</f>
        <v>0.163065878422538</v>
      </c>
      <c r="BY248" s="33">
        <f>all!BY228</f>
        <v>24.6841512808431</v>
      </c>
      <c r="BZ248" s="33">
        <f>all!BZ228</f>
        <v>35.573177222721498</v>
      </c>
      <c r="CA248" s="33">
        <f>all!CA228</f>
        <v>9.2050343880597393E-2</v>
      </c>
      <c r="CB248" s="33">
        <f>all!CB228</f>
        <v>1.7857450271881501</v>
      </c>
      <c r="CC248" s="33">
        <f>all!CC228</f>
        <v>109988.498364618</v>
      </c>
      <c r="CD248" s="33">
        <f>all!CD228</f>
        <v>16.7911239116921</v>
      </c>
      <c r="CE248" s="33"/>
      <c r="CF248" s="33">
        <f>all!CF228</f>
        <v>0.75616360401912197</v>
      </c>
      <c r="CG248" s="33">
        <f>all!CG228</f>
        <v>8.5740063706089096</v>
      </c>
      <c r="CH248" s="33">
        <f>all!CH228</f>
        <v>8.1296841123602304E-2</v>
      </c>
      <c r="CI248" s="33">
        <f>all!CI228</f>
        <v>0.83113369347838295</v>
      </c>
      <c r="CJ248" s="33">
        <f>all!CJ228</f>
        <v>1.1471901271549101</v>
      </c>
      <c r="CK248" s="33">
        <f>all!CK228</f>
        <v>2.00553424911205</v>
      </c>
      <c r="CL248" s="33">
        <f>all!CL228</f>
        <v>9.2012574187393198E-2</v>
      </c>
      <c r="CM248" s="33">
        <f>all!CM228</f>
        <v>0.85008221967554098</v>
      </c>
      <c r="CN248" s="33">
        <f>all!CN228</f>
        <v>0.42494681638784998</v>
      </c>
      <c r="CO248" s="33">
        <f>all!CO228</f>
        <v>367.42990119652802</v>
      </c>
      <c r="CP248" s="33">
        <f>all!CP228</f>
        <v>549.19710179834999</v>
      </c>
      <c r="CQ248" s="33">
        <f>all!CQ228</f>
        <v>47.076373914325302</v>
      </c>
      <c r="CR248" s="33">
        <f>all!CR228</f>
        <v>9.3552135786292359E-2</v>
      </c>
      <c r="CS248" s="33">
        <f>all!CS228</f>
        <v>0.15903202084430701</v>
      </c>
      <c r="CT248" s="33">
        <f>all!CT228</f>
        <v>384.34735182170198</v>
      </c>
      <c r="CU248" s="33">
        <f>all!CU228</f>
        <v>184.22157358768601</v>
      </c>
      <c r="CV248" s="33">
        <f>all!CV228</f>
        <v>0.28713220037200698</v>
      </c>
      <c r="CW248" s="33">
        <f>all!CW228</f>
        <v>19.123128899063701</v>
      </c>
      <c r="CX248" s="33">
        <f>all!CX228</f>
        <v>1529123.4604996401</v>
      </c>
      <c r="CY248" s="33">
        <f>all!CY228</f>
        <v>211.25855563929201</v>
      </c>
      <c r="CZ248" s="33"/>
      <c r="DA248" s="33">
        <f>all!DA228</f>
        <v>1.3763932607419713E-2</v>
      </c>
      <c r="DB248" s="33">
        <f>all!DB228</f>
        <v>0.15353221184723628</v>
      </c>
      <c r="DC248" s="33">
        <f>all!DC228</f>
        <v>1.3794744070167971E-3</v>
      </c>
      <c r="DD248" s="33">
        <f>all!DD228</f>
        <v>1.4160598865943752E-2</v>
      </c>
      <c r="DE248" s="33">
        <f>all!DE228</f>
        <v>1.8052908556870771E-2</v>
      </c>
      <c r="DF248" s="33">
        <f>all!DF228</f>
        <v>3.0670350957517203E-2</v>
      </c>
      <c r="DG248" s="33">
        <f>all!DG228</f>
        <v>1.3196875376474506E-3</v>
      </c>
      <c r="DH248" s="33">
        <f>all!DH228</f>
        <v>1.170750887860544E-2</v>
      </c>
      <c r="DI248" s="33">
        <f>all!DI228</f>
        <v>5.6718865639261576E-3</v>
      </c>
      <c r="DJ248" s="33">
        <f>all!DJ228</f>
        <v>4.6533675430158059</v>
      </c>
      <c r="DK248" s="33">
        <f>all!DK228</f>
        <v>5.091371709163127</v>
      </c>
      <c r="DL248" s="33">
        <f>all!DL228</f>
        <v>0.41878796482840025</v>
      </c>
      <c r="DM248" s="33">
        <f>all!DM228</f>
        <v>8.1478632084074239E-4</v>
      </c>
      <c r="DN248" s="33">
        <f>all!DN228</f>
        <v>1.3396682743181453E-3</v>
      </c>
      <c r="DO248" s="33">
        <f>all!DO228</f>
        <v>3.1565978303359228</v>
      </c>
      <c r="DP248" s="33">
        <f>all!DP228</f>
        <v>1.4437427397154077</v>
      </c>
      <c r="DQ248" s="33">
        <f>all!DQ228</f>
        <v>1.4577713848976234E-3</v>
      </c>
      <c r="DR248" s="33">
        <f>all!DR228</f>
        <v>9.3565026590057512E-2</v>
      </c>
      <c r="DS248" s="33">
        <f>all!DS228</f>
        <v>7379.9394811758693</v>
      </c>
      <c r="DT248" s="33">
        <f>all!DT228</f>
        <v>1.0109013852845516</v>
      </c>
      <c r="DU248" s="33"/>
      <c r="DV248" s="33">
        <f>all!DV228</f>
        <v>1.8607219341511725E-4</v>
      </c>
      <c r="DW248" s="33">
        <f>all!DW228</f>
        <v>2.0755750724098672E-3</v>
      </c>
      <c r="DX248" s="33">
        <f>all!DX228</f>
        <v>1.8648872818170032E-5</v>
      </c>
      <c r="DY248" s="33">
        <f>all!DY228</f>
        <v>1.9143465506634243E-4</v>
      </c>
      <c r="DZ248" s="33">
        <f>all!DZ228</f>
        <v>2.440541078273423E-4</v>
      </c>
      <c r="EA248" s="33">
        <f>all!EA228</f>
        <v>4.146271010074732E-4</v>
      </c>
      <c r="EB248" s="33">
        <f>all!EB228</f>
        <v>1.7840624606101597E-5</v>
      </c>
      <c r="EC248" s="33">
        <f>all!EC228</f>
        <v>1.5827176132021621E-4</v>
      </c>
      <c r="ED248" s="33">
        <f>all!ED228</f>
        <v>7.6677240716984443E-5</v>
      </c>
      <c r="EE248" s="33">
        <f>all!EE228</f>
        <v>6.2908060522535988E-2</v>
      </c>
      <c r="EF248" s="33">
        <f>all!EF228</f>
        <v>6.8829362104327899E-2</v>
      </c>
      <c r="EG248" s="33">
        <f>all!EG228</f>
        <v>5.6615211229286717E-3</v>
      </c>
      <c r="EH248" s="33">
        <f>all!EH228</f>
        <v>1.1014953517117819E-5</v>
      </c>
      <c r="EI248" s="33">
        <f>all!EI228</f>
        <v>1.8110740684435332E-5</v>
      </c>
      <c r="EJ248" s="33">
        <f>all!EJ228</f>
        <v>4.2673493017786224E-2</v>
      </c>
      <c r="EK248" s="33">
        <f>all!EK228</f>
        <v>1.9517705147813705E-2</v>
      </c>
      <c r="EL248" s="33">
        <f>all!EL228</f>
        <v>1.9707355944148623E-5</v>
      </c>
      <c r="EM248" s="33">
        <f>all!EM228</f>
        <v>1.2648892014460063E-3</v>
      </c>
      <c r="EN248" s="33">
        <f>all!EN228</f>
        <v>99.768108846520036</v>
      </c>
      <c r="EO248" s="33">
        <f>all!EO228</f>
        <v>1.3666198713068227E-2</v>
      </c>
      <c r="EP248" s="33"/>
      <c r="EQ248" s="33">
        <f>all!EQ228</f>
        <v>4.1511501448197345E-3</v>
      </c>
    </row>
    <row r="249" spans="1:147" s="3" customFormat="1">
      <c r="A249" s="33" t="str">
        <f>all!A229</f>
        <v>LM-7D-22</v>
      </c>
      <c r="B249" s="33" t="str">
        <f>all!B229</f>
        <v>Fakos</v>
      </c>
      <c r="C249" s="33" t="str">
        <f>all!C229</f>
        <v>epithermal</v>
      </c>
      <c r="D249" s="33" t="str">
        <f>all!D229</f>
        <v>epithermal IS</v>
      </c>
      <c r="E249" s="33" t="str">
        <f>all!E229</f>
        <v>galena</v>
      </c>
      <c r="F249" s="33" t="str">
        <f>all!F229</f>
        <v>anhedral</v>
      </c>
      <c r="G249" s="33">
        <f>all!G229</f>
        <v>3.5586105632288798</v>
      </c>
      <c r="H249" s="33">
        <f>all!H229</f>
        <v>51.845339411169697</v>
      </c>
      <c r="I249" s="33">
        <f>all!I229</f>
        <v>5.7081225149082301E-2</v>
      </c>
      <c r="J249" s="33">
        <f>all!J229</f>
        <v>0.68174807608320298</v>
      </c>
      <c r="K249" s="33">
        <f>all!K229</f>
        <v>2.9619232831400701</v>
      </c>
      <c r="L249" s="33">
        <f>all!L229</f>
        <v>1.6478180794991899</v>
      </c>
      <c r="M249" s="33">
        <f>all!M229</f>
        <v>7.7469661320630406E-2</v>
      </c>
      <c r="N249" s="33">
        <f>all!N229</f>
        <v>0.79656107034871504</v>
      </c>
      <c r="O249" s="33">
        <f>all!O229</f>
        <v>0.39383032493419501</v>
      </c>
      <c r="P249" s="33">
        <f>all!P229</f>
        <v>470.04254047402497</v>
      </c>
      <c r="Q249" s="33">
        <f>all!Q229</f>
        <v>468.55660243703301</v>
      </c>
      <c r="R249" s="33">
        <f>all!R229</f>
        <v>47.7290403552093</v>
      </c>
      <c r="S249" s="33">
        <f>all!S229</f>
        <v>3.2692161374728142E-2</v>
      </c>
      <c r="T249" s="33">
        <f>all!T229</f>
        <v>0.132893565756106</v>
      </c>
      <c r="U249" s="33">
        <f>all!U229</f>
        <v>295.16745375356197</v>
      </c>
      <c r="V249" s="33">
        <f>all!V229</f>
        <v>124.158475966078</v>
      </c>
      <c r="W249" s="33">
        <f>all!W229</f>
        <v>0.63512081199533499</v>
      </c>
      <c r="X249" s="33">
        <f>all!X229</f>
        <v>19.680167034848701</v>
      </c>
      <c r="Y249" s="33">
        <f>all!Y229</f>
        <v>1495364.73156261</v>
      </c>
      <c r="Z249" s="33">
        <f>all!Z229</f>
        <v>263.421125482653</v>
      </c>
      <c r="AA249" s="33">
        <f>all!AA229</f>
        <v>8.3727739250878216E-2</v>
      </c>
      <c r="AB249" s="33">
        <f>all!AB229</f>
        <v>3.1433303899233001E-4</v>
      </c>
      <c r="AC249" s="33">
        <f>all!AC229</f>
        <v>1.7615844477446386E-4</v>
      </c>
      <c r="AD249" s="33">
        <f>all!AD229</f>
        <v>0.14493862339986133</v>
      </c>
      <c r="AE249" s="33">
        <f>all!AE229</f>
        <v>1.3160780523614151E-5</v>
      </c>
      <c r="AF249" s="33">
        <f>all!AF229</f>
        <v>1.9738826757343748E-4</v>
      </c>
      <c r="AG249" s="33">
        <f>all!AG229</f>
        <v>8208.5940029016001</v>
      </c>
      <c r="AH249" s="33">
        <f>all!AH229</f>
        <v>3.133393429356902E-4</v>
      </c>
      <c r="AI249" s="33">
        <f>all!AI229</f>
        <v>4614.847084915591</v>
      </c>
      <c r="AJ249" s="33">
        <f>all!AJ229</f>
        <v>8234.6259956121812</v>
      </c>
      <c r="AK249" s="33">
        <f>all!AK229</f>
        <v>344.77478336263601</v>
      </c>
      <c r="AL249" s="33">
        <f>all!AL229</f>
        <v>5171.0076821696848</v>
      </c>
      <c r="AM249" s="33">
        <f>all!AM229</f>
        <v>8208.5940029016001</v>
      </c>
      <c r="AN249" s="33"/>
      <c r="AO249" s="33"/>
      <c r="AP249" s="33">
        <f>all!AP229</f>
        <v>0.37843168878963601</v>
      </c>
      <c r="AQ249" s="33">
        <f>all!AQ229</f>
        <v>11.015905254221099</v>
      </c>
      <c r="AR249" s="33">
        <f>all!AR229</f>
        <v>5.7081225149082301E-2</v>
      </c>
      <c r="AS249" s="33">
        <f>all!AS229</f>
        <v>0.68174807608320298</v>
      </c>
      <c r="AT249" s="33">
        <f>all!AT229</f>
        <v>0.307341881551011</v>
      </c>
      <c r="AU249" s="33">
        <f>all!AU229</f>
        <v>1.6478180794991899</v>
      </c>
      <c r="AV249" s="33">
        <f>all!AV229</f>
        <v>7.7469661320630406E-2</v>
      </c>
      <c r="AW249" s="33">
        <f>all!AW229</f>
        <v>0.79656107034871504</v>
      </c>
      <c r="AX249" s="33">
        <f>all!AX229</f>
        <v>0.34307875757990602</v>
      </c>
      <c r="AY249" s="33">
        <f>all!AY229</f>
        <v>2.58594701277466</v>
      </c>
      <c r="AZ249" s="33">
        <f>all!AZ229</f>
        <v>2.8360541803724999E-2</v>
      </c>
      <c r="BA249" s="33">
        <f>all!BA229</f>
        <v>0.13165367128878</v>
      </c>
      <c r="BB249" s="33">
        <f>all!BB229</f>
        <v>2.88580879886743E-2</v>
      </c>
      <c r="BC249" s="33">
        <f>all!BC229</f>
        <v>0.132893565756106</v>
      </c>
      <c r="BD249" s="33">
        <f>all!BD229</f>
        <v>4.7823732644891197E-2</v>
      </c>
      <c r="BE249" s="33">
        <f>all!BE229</f>
        <v>6.9051925282965403E-3</v>
      </c>
      <c r="BF249" s="33">
        <f>all!BF229</f>
        <v>6.3933330300896096E-2</v>
      </c>
      <c r="BG249" s="33">
        <f>all!BG229</f>
        <v>1.9965059591719E-2</v>
      </c>
      <c r="BH249" s="33">
        <f>all!BH229</f>
        <v>0.31798540483105198</v>
      </c>
      <c r="BI249" s="33">
        <f>all!BI229</f>
        <v>3.2168705740794799E-2</v>
      </c>
      <c r="BJ249" s="33"/>
      <c r="BK249" s="33">
        <f>all!BK229</f>
        <v>5.2397494998841498</v>
      </c>
      <c r="BL249" s="33">
        <f>all!BL229</f>
        <v>78.160984497568805</v>
      </c>
      <c r="BM249" s="33">
        <f>all!BM229</f>
        <v>2.3586560678325898E-2</v>
      </c>
      <c r="BN249" s="33">
        <f>all!BN229</f>
        <v>0.64989742175967802</v>
      </c>
      <c r="BO249" s="33">
        <f>all!BO229</f>
        <v>1.55809561013478</v>
      </c>
      <c r="BP249" s="33">
        <f>all!BP229</f>
        <v>2.7508253772911</v>
      </c>
      <c r="BQ249" s="33">
        <f>all!BQ229</f>
        <v>8.7740804519739396E-2</v>
      </c>
      <c r="BR249" s="33">
        <f>all!BR229</f>
        <v>0.28710884477837501</v>
      </c>
      <c r="BS249" s="33">
        <f>all!BS229</f>
        <v>0.20603791360746099</v>
      </c>
      <c r="BT249" s="33">
        <f>all!BT229</f>
        <v>99.072624238677605</v>
      </c>
      <c r="BU249" s="33">
        <f>all!BU229</f>
        <v>71.631775885942901</v>
      </c>
      <c r="BV249" s="33">
        <f>all!BV229</f>
        <v>3.75719566627123</v>
      </c>
      <c r="BW249" s="33">
        <f>all!BW229</f>
        <v>1.7509645117834899E-2</v>
      </c>
      <c r="BX249" s="33">
        <f>all!BX229</f>
        <v>5.5029517988261799E-2</v>
      </c>
      <c r="BY249" s="33">
        <f>all!BY229</f>
        <v>21.792502323474601</v>
      </c>
      <c r="BZ249" s="33">
        <f>all!BZ229</f>
        <v>51.241873501703999</v>
      </c>
      <c r="CA249" s="33">
        <f>all!CA229</f>
        <v>0.38192131963728199</v>
      </c>
      <c r="CB249" s="33">
        <f>all!CB229</f>
        <v>1.5582474751078399</v>
      </c>
      <c r="CC249" s="33">
        <f>all!CC229</f>
        <v>138656.46085775099</v>
      </c>
      <c r="CD249" s="33">
        <f>all!CD229</f>
        <v>30.344606922335</v>
      </c>
      <c r="CE249" s="33"/>
      <c r="CF249" s="33">
        <f>all!CF229</f>
        <v>3.5586105632288798</v>
      </c>
      <c r="CG249" s="33">
        <f>all!CG229</f>
        <v>51.845339411169697</v>
      </c>
      <c r="CH249" s="33">
        <f>all!CH229</f>
        <v>5.7081225149082301E-2</v>
      </c>
      <c r="CI249" s="33">
        <f>all!CI229</f>
        <v>0.68174807608320298</v>
      </c>
      <c r="CJ249" s="33">
        <f>all!CJ229</f>
        <v>2.9619232831400701</v>
      </c>
      <c r="CK249" s="33">
        <f>all!CK229</f>
        <v>1.6478180794991899</v>
      </c>
      <c r="CL249" s="33">
        <f>all!CL229</f>
        <v>7.7469661320630406E-2</v>
      </c>
      <c r="CM249" s="33">
        <f>all!CM229</f>
        <v>0.79656107034871504</v>
      </c>
      <c r="CN249" s="33">
        <f>all!CN229</f>
        <v>0.39383032493419501</v>
      </c>
      <c r="CO249" s="33">
        <f>all!CO229</f>
        <v>470.04254047402497</v>
      </c>
      <c r="CP249" s="33">
        <f>all!CP229</f>
        <v>468.55660243703301</v>
      </c>
      <c r="CQ249" s="33">
        <f>all!CQ229</f>
        <v>47.7290403552093</v>
      </c>
      <c r="CR249" s="33">
        <f>all!CR229</f>
        <v>3.2692161374728142E-2</v>
      </c>
      <c r="CS249" s="33">
        <f>all!CS229</f>
        <v>0.132893565756106</v>
      </c>
      <c r="CT249" s="33">
        <f>all!CT229</f>
        <v>295.16745375356197</v>
      </c>
      <c r="CU249" s="33">
        <f>all!CU229</f>
        <v>124.158475966078</v>
      </c>
      <c r="CV249" s="33">
        <f>all!CV229</f>
        <v>0.63512081199533499</v>
      </c>
      <c r="CW249" s="33">
        <f>all!CW229</f>
        <v>19.680167034848701</v>
      </c>
      <c r="CX249" s="33">
        <f>all!CX229</f>
        <v>1495364.73156261</v>
      </c>
      <c r="CY249" s="33">
        <f>all!CY229</f>
        <v>263.421125482653</v>
      </c>
      <c r="CZ249" s="33"/>
      <c r="DA249" s="33">
        <f>all!DA229</f>
        <v>6.4774971590798203E-2</v>
      </c>
      <c r="DB249" s="33">
        <f>all!DB229</f>
        <v>0.92837925349036976</v>
      </c>
      <c r="DC249" s="33">
        <f>all!DC229</f>
        <v>9.6857501627405779E-4</v>
      </c>
      <c r="DD249" s="33">
        <f>all!DD229</f>
        <v>1.161541290985363E-2</v>
      </c>
      <c r="DE249" s="33">
        <f>all!DE229</f>
        <v>4.6610695923269288E-2</v>
      </c>
      <c r="DF249" s="33">
        <f>all!DF229</f>
        <v>2.5199848287187489E-2</v>
      </c>
      <c r="DG249" s="33">
        <f>all!DG229</f>
        <v>1.111106253612587E-3</v>
      </c>
      <c r="DH249" s="33">
        <f>all!DH229</f>
        <v>1.0970404494542282E-2</v>
      </c>
      <c r="DI249" s="33">
        <f>all!DI229</f>
        <v>5.2565658626376778E-3</v>
      </c>
      <c r="DJ249" s="33">
        <f>all!DJ229</f>
        <v>5.952919712183701</v>
      </c>
      <c r="DK249" s="33">
        <f>all!DK229</f>
        <v>4.3437880898822172</v>
      </c>
      <c r="DL249" s="33">
        <f>all!DL229</f>
        <v>0.42459403755156788</v>
      </c>
      <c r="DM249" s="33">
        <f>all!DM229</f>
        <v>2.8473028074629537E-4</v>
      </c>
      <c r="DN249" s="33">
        <f>all!DN229</f>
        <v>1.1194807998998063E-3</v>
      </c>
      <c r="DO249" s="33">
        <f>all!DO229</f>
        <v>2.4241742259655221</v>
      </c>
      <c r="DP249" s="33">
        <f>all!DP229</f>
        <v>0.97302880851158313</v>
      </c>
      <c r="DQ249" s="33">
        <f>all!DQ229</f>
        <v>3.2245110248178433E-3</v>
      </c>
      <c r="DR249" s="33">
        <f>all!DR229</f>
        <v>9.6290484764893713E-2</v>
      </c>
      <c r="DS249" s="33">
        <f>all!DS229</f>
        <v>7217.0112527152996</v>
      </c>
      <c r="DT249" s="33">
        <f>all!DT229</f>
        <v>1.2605064910048158</v>
      </c>
      <c r="DU249" s="33"/>
      <c r="DV249" s="33">
        <f>all!DV229</f>
        <v>8.9534761792939082E-4</v>
      </c>
      <c r="DW249" s="33">
        <f>all!DW229</f>
        <v>1.2832458783598299E-2</v>
      </c>
      <c r="DX249" s="33">
        <f>all!DX229</f>
        <v>1.3388061967596337E-5</v>
      </c>
      <c r="DY249" s="33">
        <f>all!DY229</f>
        <v>1.605532511199298E-4</v>
      </c>
      <c r="DZ249" s="33">
        <f>all!DZ229</f>
        <v>6.4427315890724067E-4</v>
      </c>
      <c r="EA249" s="33">
        <f>all!EA229</f>
        <v>3.4832318072865903E-4</v>
      </c>
      <c r="EB249" s="33">
        <f>all!EB229</f>
        <v>1.5358190254765041E-5</v>
      </c>
      <c r="EC249" s="33">
        <f>all!EC229</f>
        <v>1.516376663807855E-4</v>
      </c>
      <c r="ED249" s="33">
        <f>all!ED229</f>
        <v>7.2658522389382058E-5</v>
      </c>
      <c r="EE249" s="33">
        <f>all!EE229</f>
        <v>8.2283825884159112E-2</v>
      </c>
      <c r="EF249" s="33">
        <f>all!EF229</f>
        <v>6.0041714006997621E-2</v>
      </c>
      <c r="EG249" s="33">
        <f>all!EG229</f>
        <v>5.8689220662324964E-3</v>
      </c>
      <c r="EH249" s="33">
        <f>all!EH229</f>
        <v>3.9356648464324061E-6</v>
      </c>
      <c r="EI249" s="33">
        <f>all!EI229</f>
        <v>1.5473946848482583E-5</v>
      </c>
      <c r="EJ249" s="33">
        <f>all!EJ229</f>
        <v>3.3507982564246912E-2</v>
      </c>
      <c r="EK249" s="33">
        <f>all!EK229</f>
        <v>1.3449624206416173E-2</v>
      </c>
      <c r="EL249" s="33">
        <f>all!EL229</f>
        <v>4.4570583269354055E-5</v>
      </c>
      <c r="EM249" s="33">
        <f>all!EM229</f>
        <v>1.3309686449289187E-3</v>
      </c>
      <c r="EN249" s="33">
        <f>all!EN229</f>
        <v>99.756644811963042</v>
      </c>
      <c r="EO249" s="33">
        <f>all!EO229</f>
        <v>1.7423264825731276E-2</v>
      </c>
      <c r="EP249" s="33"/>
      <c r="EQ249" s="33">
        <f>all!EQ229</f>
        <v>2.5664917567196598E-2</v>
      </c>
    </row>
    <row r="250" spans="1:147" s="3" customFormat="1">
      <c r="A250" s="33" t="str">
        <f>all!A230</f>
        <v>LM-7A-25</v>
      </c>
      <c r="B250" s="33" t="str">
        <f>all!B230</f>
        <v>Fakos</v>
      </c>
      <c r="C250" s="33" t="str">
        <f>all!C230</f>
        <v>epithermal</v>
      </c>
      <c r="D250" s="33" t="str">
        <f>all!D230</f>
        <v>epithermal IS</v>
      </c>
      <c r="E250" s="33" t="str">
        <f>all!E230</f>
        <v>galena</v>
      </c>
      <c r="F250" s="33" t="str">
        <f>all!F230</f>
        <v>anhedral</v>
      </c>
      <c r="G250" s="33">
        <f>all!G230</f>
        <v>10.7644826674693</v>
      </c>
      <c r="H250" s="33">
        <f>all!H230</f>
        <v>13.8634826241226</v>
      </c>
      <c r="I250" s="33">
        <f>all!I230</f>
        <v>9.3882138932762899E-2</v>
      </c>
      <c r="J250" s="33">
        <f>all!J230</f>
        <v>0.69840343805460503</v>
      </c>
      <c r="K250" s="33">
        <f>all!K230</f>
        <v>0.46916784784569698</v>
      </c>
      <c r="L250" s="33">
        <f>all!L230</f>
        <v>2.21863841480529</v>
      </c>
      <c r="M250" s="33">
        <f>all!M230</f>
        <v>6.7340281339600405E-2</v>
      </c>
      <c r="N250" s="33">
        <f>all!N230</f>
        <v>0.76801984088891895</v>
      </c>
      <c r="O250" s="33">
        <f>all!O230</f>
        <v>0.678953955091396</v>
      </c>
      <c r="P250" s="33">
        <f>all!P230</f>
        <v>199.94504986842</v>
      </c>
      <c r="Q250" s="33">
        <f>all!Q230</f>
        <v>328.917897421124</v>
      </c>
      <c r="R250" s="33">
        <f>all!R230</f>
        <v>63.585338286540498</v>
      </c>
      <c r="S250" s="33">
        <f>all!S230</f>
        <v>2.6575700608766482E-2</v>
      </c>
      <c r="T250" s="33">
        <f>all!T230</f>
        <v>0.15439707954732901</v>
      </c>
      <c r="U250" s="33">
        <f>all!U230</f>
        <v>286.17482833807099</v>
      </c>
      <c r="V250" s="33">
        <f>all!V230</f>
        <v>82.538063202614197</v>
      </c>
      <c r="W250" s="33">
        <f>all!W230</f>
        <v>0.14354700654465</v>
      </c>
      <c r="X250" s="33">
        <f>all!X230</f>
        <v>17.9157944408826</v>
      </c>
      <c r="Y250" s="33">
        <f>all!Y230</f>
        <v>1355269.78695411</v>
      </c>
      <c r="Z250" s="33">
        <f>all!Z230</f>
        <v>123.620159437463</v>
      </c>
      <c r="AA250" s="33">
        <f>all!AA230</f>
        <v>0.13442393581891657</v>
      </c>
      <c r="AB250" s="33">
        <f>all!AB230</f>
        <v>1.4753154817815636E-4</v>
      </c>
      <c r="AC250" s="33">
        <f>all!AC230</f>
        <v>9.1214428763509964E-5</v>
      </c>
      <c r="AD250" s="33">
        <f>all!AD230</f>
        <v>0.13827467713937264</v>
      </c>
      <c r="AE250" s="33">
        <f>all!AE230</f>
        <v>1.3219356480415096E-5</v>
      </c>
      <c r="AF250" s="33">
        <f>all!AF230</f>
        <v>2.1115709292186929E-4</v>
      </c>
      <c r="AG250" s="33">
        <f>all!AG230</f>
        <v>3503.5194251026865</v>
      </c>
      <c r="AH250" s="33">
        <f>all!AH230</f>
        <v>2.4269551390232629E-4</v>
      </c>
      <c r="AI250" s="33">
        <f>all!AI230</f>
        <v>1316.7590858363171</v>
      </c>
      <c r="AJ250" s="33">
        <f>all!AJ230</f>
        <v>2129.7453609532472</v>
      </c>
      <c r="AK250" s="33">
        <f>all!AK230</f>
        <v>190.83283193743216</v>
      </c>
      <c r="AL250" s="33">
        <f>all!AL230</f>
        <v>3048.2350699638992</v>
      </c>
      <c r="AM250" s="33">
        <f>all!AM230</f>
        <v>3503.5194251026865</v>
      </c>
      <c r="AN250" s="33"/>
      <c r="AO250" s="33"/>
      <c r="AP250" s="33">
        <f>all!AP230</f>
        <v>0.348946967598256</v>
      </c>
      <c r="AQ250" s="33">
        <f>all!AQ230</f>
        <v>13.8634826241226</v>
      </c>
      <c r="AR250" s="33">
        <f>all!AR230</f>
        <v>9.3882138932762899E-2</v>
      </c>
      <c r="AS250" s="33">
        <f>all!AS230</f>
        <v>0.69840343805460503</v>
      </c>
      <c r="AT250" s="33">
        <f>all!AT230</f>
        <v>0.46916784784569698</v>
      </c>
      <c r="AU250" s="33">
        <f>all!AU230</f>
        <v>2.21863841480529</v>
      </c>
      <c r="AV250" s="33">
        <f>all!AV230</f>
        <v>6.7340281339600405E-2</v>
      </c>
      <c r="AW250" s="33">
        <f>all!AW230</f>
        <v>0.76801984088891895</v>
      </c>
      <c r="AX250" s="33">
        <f>all!AX230</f>
        <v>0.678953955091396</v>
      </c>
      <c r="AY250" s="33">
        <f>all!AY230</f>
        <v>2.56310561197105</v>
      </c>
      <c r="AZ250" s="33">
        <f>all!AZ230</f>
        <v>2.7517147030613202E-2</v>
      </c>
      <c r="BA250" s="33">
        <f>all!BA230</f>
        <v>0.25045539796320199</v>
      </c>
      <c r="BB250" s="33">
        <f>all!BB230</f>
        <v>3.0938171624167601E-4</v>
      </c>
      <c r="BC250" s="33">
        <f>all!BC230</f>
        <v>0.15439707954732901</v>
      </c>
      <c r="BD250" s="33">
        <f>all!BD230</f>
        <v>7.9474733306765494E-2</v>
      </c>
      <c r="BE250" s="33">
        <f>all!BE230</f>
        <v>0.39145272092689198</v>
      </c>
      <c r="BF250" s="33">
        <f>all!BF230</f>
        <v>3.9516096556787901E-2</v>
      </c>
      <c r="BG250" s="33">
        <f>all!BG230</f>
        <v>1.8203605933390699E-2</v>
      </c>
      <c r="BH250" s="33">
        <f>all!BH230</f>
        <v>0.10807250934969601</v>
      </c>
      <c r="BI250" s="33">
        <f>all!BI230</f>
        <v>3.4999459977830098E-2</v>
      </c>
      <c r="BJ250" s="33"/>
      <c r="BK250" s="33">
        <f>all!BK230</f>
        <v>0.768091884993373</v>
      </c>
      <c r="BL250" s="33">
        <f>all!BL230</f>
        <v>9.5525467658650207</v>
      </c>
      <c r="BM250" s="33">
        <f>all!BM230</f>
        <v>2.46879863015101E-2</v>
      </c>
      <c r="BN250" s="33">
        <f>all!BN230</f>
        <v>1.10160870396967</v>
      </c>
      <c r="BO250" s="33">
        <f>all!BO230</f>
        <v>0.43495946423862097</v>
      </c>
      <c r="BP250" s="33">
        <f>all!BP230</f>
        <v>1.5846689448940301</v>
      </c>
      <c r="BQ250" s="33">
        <f>all!BQ230</f>
        <v>4.70733794072885E-2</v>
      </c>
      <c r="BR250" s="33">
        <f>all!BR230</f>
        <v>0.24327891123552101</v>
      </c>
      <c r="BS250" s="33">
        <f>all!BS230</f>
        <v>0.56456737183318695</v>
      </c>
      <c r="BT250" s="33">
        <f>all!BT230</f>
        <v>19.677048287778799</v>
      </c>
      <c r="BU250" s="33">
        <f>all!BU230</f>
        <v>24.050318205789601</v>
      </c>
      <c r="BV250" s="33">
        <f>all!BV230</f>
        <v>6.9968923816748996</v>
      </c>
      <c r="BW250" s="33">
        <f>all!BW230</f>
        <v>2.7033146704155599E-2</v>
      </c>
      <c r="BX250" s="33">
        <f>all!BX230</f>
        <v>0.154659663684409</v>
      </c>
      <c r="BY250" s="33">
        <f>all!BY230</f>
        <v>18.7999812266258</v>
      </c>
      <c r="BZ250" s="33">
        <f>all!BZ230</f>
        <v>36.207234105174997</v>
      </c>
      <c r="CA250" s="33">
        <f>all!CA230</f>
        <v>9.0534891735982795E-2</v>
      </c>
      <c r="CB250" s="33">
        <f>all!CB230</f>
        <v>1.0752905011512099</v>
      </c>
      <c r="CC250" s="33">
        <f>all!CC230</f>
        <v>102964.544241079</v>
      </c>
      <c r="CD250" s="33">
        <f>all!CD230</f>
        <v>12.2390808210278</v>
      </c>
      <c r="CE250" s="33"/>
      <c r="CF250" s="33">
        <f>all!CF230</f>
        <v>10.7644826674693</v>
      </c>
      <c r="CG250" s="33">
        <f>all!CG230</f>
        <v>13.8634826241226</v>
      </c>
      <c r="CH250" s="33">
        <f>all!CH230</f>
        <v>9.3882138932762899E-2</v>
      </c>
      <c r="CI250" s="33">
        <f>all!CI230</f>
        <v>0.69840343805460503</v>
      </c>
      <c r="CJ250" s="33">
        <f>all!CJ230</f>
        <v>0.46916784784569698</v>
      </c>
      <c r="CK250" s="33">
        <f>all!CK230</f>
        <v>2.21863841480529</v>
      </c>
      <c r="CL250" s="33">
        <f>all!CL230</f>
        <v>6.7340281339600405E-2</v>
      </c>
      <c r="CM250" s="33">
        <f>all!CM230</f>
        <v>0.76801984088891895</v>
      </c>
      <c r="CN250" s="33">
        <f>all!CN230</f>
        <v>0.678953955091396</v>
      </c>
      <c r="CO250" s="33">
        <f>all!CO230</f>
        <v>199.94504986842</v>
      </c>
      <c r="CP250" s="33">
        <f>all!CP230</f>
        <v>328.917897421124</v>
      </c>
      <c r="CQ250" s="33">
        <f>all!CQ230</f>
        <v>63.585338286540498</v>
      </c>
      <c r="CR250" s="33">
        <f>all!CR230</f>
        <v>2.6575700608766482E-2</v>
      </c>
      <c r="CS250" s="33">
        <f>all!CS230</f>
        <v>0.15439707954732901</v>
      </c>
      <c r="CT250" s="33">
        <f>all!CT230</f>
        <v>286.17482833807099</v>
      </c>
      <c r="CU250" s="33">
        <f>all!CU230</f>
        <v>82.538063202614197</v>
      </c>
      <c r="CV250" s="33">
        <f>all!CV230</f>
        <v>0.14354700654465</v>
      </c>
      <c r="CW250" s="33">
        <f>all!CW230</f>
        <v>17.9157944408826</v>
      </c>
      <c r="CX250" s="33">
        <f>all!CX230</f>
        <v>1355269.78695411</v>
      </c>
      <c r="CY250" s="33">
        <f>all!CY230</f>
        <v>123.620159437463</v>
      </c>
      <c r="CZ250" s="33"/>
      <c r="DA250" s="33">
        <f>all!DA230</f>
        <v>0.19593856832209861</v>
      </c>
      <c r="DB250" s="33">
        <f>all!DB230</f>
        <v>0.24824930833776704</v>
      </c>
      <c r="DC250" s="33">
        <f>all!DC230</f>
        <v>1.5930263235792881E-3</v>
      </c>
      <c r="DD250" s="33">
        <f>all!DD230</f>
        <v>1.189918181694373E-2</v>
      </c>
      <c r="DE250" s="33">
        <f>all!DE230</f>
        <v>7.3831216417350734E-3</v>
      </c>
      <c r="DF250" s="33">
        <f>all!DF230</f>
        <v>3.3929322752795379E-2</v>
      </c>
      <c r="DG250" s="33">
        <f>all!DG230</f>
        <v>9.6582593031855203E-4</v>
      </c>
      <c r="DH250" s="33">
        <f>all!DH230</f>
        <v>1.0577328754839814E-2</v>
      </c>
      <c r="DI250" s="33">
        <f>all!DI230</f>
        <v>9.0621924130210255E-3</v>
      </c>
      <c r="DJ250" s="33">
        <f>all!DJ230</f>
        <v>2.5322321411907298</v>
      </c>
      <c r="DK250" s="33">
        <f>all!DK230</f>
        <v>3.0492573105060061</v>
      </c>
      <c r="DL250" s="33">
        <f>all!DL230</f>
        <v>0.56565049938654133</v>
      </c>
      <c r="DM250" s="33">
        <f>all!DM230</f>
        <v>2.3145935836512118E-4</v>
      </c>
      <c r="DN250" s="33">
        <f>all!DN230</f>
        <v>1.3006240379692445E-3</v>
      </c>
      <c r="DO250" s="33">
        <f>all!DO230</f>
        <v>2.3503188923954581</v>
      </c>
      <c r="DP250" s="33">
        <f>all!DP230</f>
        <v>0.64685002509885736</v>
      </c>
      <c r="DQ250" s="33">
        <f>all!DQ230</f>
        <v>7.2878875395162267E-4</v>
      </c>
      <c r="DR250" s="33">
        <f>all!DR230</f>
        <v>8.7657819601124953E-2</v>
      </c>
      <c r="DS250" s="33">
        <f>all!DS230</f>
        <v>6540.8773501646237</v>
      </c>
      <c r="DT250" s="33">
        <f>all!DT230</f>
        <v>0.59153954757601168</v>
      </c>
      <c r="DU250" s="33"/>
      <c r="DV250" s="33">
        <f>all!DV230</f>
        <v>2.9903995920058288E-3</v>
      </c>
      <c r="DW250" s="33">
        <f>all!DW230</f>
        <v>3.7887621448199661E-3</v>
      </c>
      <c r="DX250" s="33">
        <f>all!DX230</f>
        <v>2.4312647116288913E-5</v>
      </c>
      <c r="DY250" s="33">
        <f>all!DY230</f>
        <v>1.8160441180777221E-4</v>
      </c>
      <c r="DZ250" s="33">
        <f>all!DZ230</f>
        <v>1.1268064339880086E-4</v>
      </c>
      <c r="EA250" s="33">
        <f>all!EA230</f>
        <v>5.1782675450706629E-4</v>
      </c>
      <c r="EB250" s="33">
        <f>all!EB230</f>
        <v>1.4740362209983071E-5</v>
      </c>
      <c r="EC250" s="33">
        <f>all!EC230</f>
        <v>1.6143039047314053E-4</v>
      </c>
      <c r="ED250" s="33">
        <f>all!ED230</f>
        <v>1.38306494360151E-4</v>
      </c>
      <c r="EE250" s="33">
        <f>all!EE230</f>
        <v>3.8646735181981862E-2</v>
      </c>
      <c r="EF250" s="33">
        <f>all!EF230</f>
        <v>4.6537534163607223E-2</v>
      </c>
      <c r="EG250" s="33">
        <f>all!EG230</f>
        <v>8.6329150869509097E-3</v>
      </c>
      <c r="EH250" s="33">
        <f>all!EH230</f>
        <v>3.5325151997802243E-6</v>
      </c>
      <c r="EI250" s="33">
        <f>all!EI230</f>
        <v>1.98500255758863E-5</v>
      </c>
      <c r="EJ250" s="33">
        <f>all!EJ230</f>
        <v>3.5870388954507254E-2</v>
      </c>
      <c r="EK250" s="33">
        <f>all!EK230</f>
        <v>9.8721760994230044E-3</v>
      </c>
      <c r="EL250" s="33">
        <f>all!EL230</f>
        <v>1.112271877424743E-5</v>
      </c>
      <c r="EM250" s="33">
        <f>all!EM230</f>
        <v>1.3378270047396305E-3</v>
      </c>
      <c r="EN250" s="33">
        <f>all!EN230</f>
        <v>99.826374800996419</v>
      </c>
      <c r="EO250" s="33">
        <f>all!EO230</f>
        <v>9.0280317799337068E-3</v>
      </c>
      <c r="EP250" s="33"/>
      <c r="EQ250" s="33">
        <f>all!EQ230</f>
        <v>7.5775242896399322E-3</v>
      </c>
    </row>
    <row r="251" spans="1:147" s="3" customFormat="1">
      <c r="A251" s="33" t="str">
        <f>all!A231</f>
        <v>LM-7A-26</v>
      </c>
      <c r="B251" s="33" t="str">
        <f>all!B231</f>
        <v>Fakos</v>
      </c>
      <c r="C251" s="33" t="str">
        <f>all!C231</f>
        <v>epithermal</v>
      </c>
      <c r="D251" s="33" t="str">
        <f>all!D231</f>
        <v>epithermal IS</v>
      </c>
      <c r="E251" s="33" t="str">
        <f>all!E231</f>
        <v>galena</v>
      </c>
      <c r="F251" s="33" t="str">
        <f>all!F231</f>
        <v>anhedral</v>
      </c>
      <c r="G251" s="33">
        <f>all!G231</f>
        <v>11.2532222944878</v>
      </c>
      <c r="H251" s="33">
        <f>all!H231</f>
        <v>14.2616107348097</v>
      </c>
      <c r="I251" s="33">
        <f>all!I231</f>
        <v>0.15835911595445501</v>
      </c>
      <c r="J251" s="33">
        <f>all!J231</f>
        <v>0.47141141086333599</v>
      </c>
      <c r="K251" s="33">
        <f>all!K231</f>
        <v>0.44803413937430703</v>
      </c>
      <c r="L251" s="33">
        <f>all!L231</f>
        <v>3.0689170288597398</v>
      </c>
      <c r="M251" s="33">
        <f>all!M231</f>
        <v>0.11518618028800801</v>
      </c>
      <c r="N251" s="33">
        <f>all!N231</f>
        <v>0.58895935876112704</v>
      </c>
      <c r="O251" s="33">
        <f>all!O231</f>
        <v>0.59921940095635895</v>
      </c>
      <c r="P251" s="33">
        <f>all!P231</f>
        <v>512.26120655079706</v>
      </c>
      <c r="Q251" s="33">
        <f>all!Q231</f>
        <v>158.346575299991</v>
      </c>
      <c r="R251" s="33">
        <f>all!R231</f>
        <v>64.3904241801133</v>
      </c>
      <c r="S251" s="33">
        <f>all!S231</f>
        <v>2.3142759032465963E-2</v>
      </c>
      <c r="T251" s="33">
        <f>all!T231</f>
        <v>0.23057899727783401</v>
      </c>
      <c r="U251" s="33">
        <f>all!U231</f>
        <v>150.28786008198699</v>
      </c>
      <c r="V251" s="33">
        <f>all!V231</f>
        <v>45.368179118324697</v>
      </c>
      <c r="W251" s="33">
        <f>all!W231</f>
        <v>0.183654297271791</v>
      </c>
      <c r="X251" s="33">
        <f>all!X231</f>
        <v>18.0774279910462</v>
      </c>
      <c r="Y251" s="33">
        <f>all!Y231</f>
        <v>1304380.48848911</v>
      </c>
      <c r="Z251" s="33">
        <f>all!Z231</f>
        <v>76.6864831091155</v>
      </c>
      <c r="AA251" s="33">
        <f>all!AA231</f>
        <v>0.33592550435815383</v>
      </c>
      <c r="AB251" s="33">
        <f>all!AB231</f>
        <v>3.9272375742461423E-4</v>
      </c>
      <c r="AC251" s="33">
        <f>all!AC231</f>
        <v>5.8791498175461814E-5</v>
      </c>
      <c r="AD251" s="33">
        <f>all!AD231</f>
        <v>0.26427568216535147</v>
      </c>
      <c r="AE251" s="33">
        <f>all!AE231</f>
        <v>1.3859014413797041E-5</v>
      </c>
      <c r="AF251" s="33">
        <f>all!AF231</f>
        <v>1.1521780754024343E-4</v>
      </c>
      <c r="AG251" s="33">
        <f>all!AG231</f>
        <v>999.9208087618548</v>
      </c>
      <c r="AH251" s="33">
        <f>all!AH231</f>
        <v>1.2139600116481887E-4</v>
      </c>
      <c r="AI251" s="33">
        <f>all!AI231</f>
        <v>484.25682757139771</v>
      </c>
      <c r="AJ251" s="33">
        <f>all!AJ231</f>
        <v>3234.8071878484488</v>
      </c>
      <c r="AK251" s="33">
        <f>all!AK231</f>
        <v>114.15464074859683</v>
      </c>
      <c r="AL251" s="33">
        <f>all!AL231</f>
        <v>949.03194663710201</v>
      </c>
      <c r="AM251" s="33">
        <f>all!AM231</f>
        <v>999.9208087618548</v>
      </c>
      <c r="AN251" s="33"/>
      <c r="AO251" s="33"/>
      <c r="AP251" s="33">
        <f>all!AP231</f>
        <v>0.49867404792313602</v>
      </c>
      <c r="AQ251" s="33">
        <f>all!AQ231</f>
        <v>14.2616107348097</v>
      </c>
      <c r="AR251" s="33">
        <f>all!AR231</f>
        <v>0.15835911595445501</v>
      </c>
      <c r="AS251" s="33">
        <f>all!AS231</f>
        <v>0.47141141086333599</v>
      </c>
      <c r="AT251" s="33">
        <f>all!AT231</f>
        <v>0.44803413937430703</v>
      </c>
      <c r="AU251" s="33">
        <f>all!AU231</f>
        <v>3.0689170288597398</v>
      </c>
      <c r="AV251" s="33">
        <f>all!AV231</f>
        <v>0.11518618028800801</v>
      </c>
      <c r="AW251" s="33">
        <f>all!AW231</f>
        <v>0.58895935876112704</v>
      </c>
      <c r="AX251" s="33">
        <f>all!AX231</f>
        <v>0.59921940095635895</v>
      </c>
      <c r="AY251" s="33">
        <f>all!AY231</f>
        <v>2.95509384562828</v>
      </c>
      <c r="AZ251" s="33">
        <f>all!AZ231</f>
        <v>4.3765117501205097E-2</v>
      </c>
      <c r="BA251" s="33">
        <f>all!BA231</f>
        <v>0.25271449233051402</v>
      </c>
      <c r="BB251" s="33">
        <f>all!BB231</f>
        <v>2.39267276232106E-2</v>
      </c>
      <c r="BC251" s="33">
        <f>all!BC231</f>
        <v>0.18305843613888001</v>
      </c>
      <c r="BD251" s="33">
        <f>all!BD231</f>
        <v>0.13502069420707499</v>
      </c>
      <c r="BE251" s="33">
        <f>all!BE231</f>
        <v>0.39263847362022097</v>
      </c>
      <c r="BF251" s="33">
        <f>all!BF231</f>
        <v>4.6236936839256101E-2</v>
      </c>
      <c r="BG251" s="33">
        <f>all!BG231</f>
        <v>5.0107366168990301E-2</v>
      </c>
      <c r="BH251" s="33">
        <f>all!BH231</f>
        <v>0.52575680628927102</v>
      </c>
      <c r="BI251" s="33">
        <f>all!BI231</f>
        <v>3.5251557773171301E-2</v>
      </c>
      <c r="BJ251" s="33"/>
      <c r="BK251" s="33">
        <f>all!BK231</f>
        <v>0.88233915949956199</v>
      </c>
      <c r="BL251" s="33">
        <f>all!BL231</f>
        <v>5.15671146139145</v>
      </c>
      <c r="BM251" s="33">
        <f>all!BM231</f>
        <v>4.7769950827041698E-2</v>
      </c>
      <c r="BN251" s="33">
        <f>all!BN231</f>
        <v>0.45485745046245402</v>
      </c>
      <c r="BO251" s="33">
        <f>all!BO231</f>
        <v>0.36009053431196902</v>
      </c>
      <c r="BP251" s="33">
        <f>all!BP231</f>
        <v>0.84236244449991404</v>
      </c>
      <c r="BQ251" s="33">
        <f>all!BQ231</f>
        <v>2.2039545748010702E-3</v>
      </c>
      <c r="BR251" s="33">
        <f>all!BR231</f>
        <v>0.596490758717651</v>
      </c>
      <c r="BS251" s="33">
        <f>all!BS231</f>
        <v>0.17036064017475799</v>
      </c>
      <c r="BT251" s="33">
        <f>all!BT231</f>
        <v>6.8938189298859696</v>
      </c>
      <c r="BU251" s="33">
        <f>all!BU231</f>
        <v>1.5901908034899299</v>
      </c>
      <c r="BV251" s="33">
        <f>all!BV231</f>
        <v>7.3895043669303098</v>
      </c>
      <c r="BW251" s="33">
        <f>all!BW231</f>
        <v>1.57070484535731E-2</v>
      </c>
      <c r="BX251" s="33">
        <f>all!BX231</f>
        <v>0.35741491446756501</v>
      </c>
      <c r="BY251" s="33">
        <f>all!BY231</f>
        <v>0.80688481424319303</v>
      </c>
      <c r="BZ251" s="33">
        <f>all!BZ231</f>
        <v>5.1799825299955398</v>
      </c>
      <c r="CA251" s="33">
        <f>all!CA231</f>
        <v>0.15390380721770699</v>
      </c>
      <c r="CB251" s="33">
        <f>all!CB231</f>
        <v>0.53279875967935797</v>
      </c>
      <c r="CC251" s="33">
        <f>all!CC231</f>
        <v>42908.701787737897</v>
      </c>
      <c r="CD251" s="33">
        <f>all!CD231</f>
        <v>6.4062169054681304</v>
      </c>
      <c r="CE251" s="33"/>
      <c r="CF251" s="33">
        <f>all!CF231</f>
        <v>11.2532222944878</v>
      </c>
      <c r="CG251" s="33">
        <f>all!CG231</f>
        <v>14.2616107348097</v>
      </c>
      <c r="CH251" s="33">
        <f>all!CH231</f>
        <v>0.15835911595445501</v>
      </c>
      <c r="CI251" s="33">
        <f>all!CI231</f>
        <v>0.47141141086333599</v>
      </c>
      <c r="CJ251" s="33">
        <f>all!CJ231</f>
        <v>0.44803413937430703</v>
      </c>
      <c r="CK251" s="33">
        <f>all!CK231</f>
        <v>3.0689170288597398</v>
      </c>
      <c r="CL251" s="33">
        <f>all!CL231</f>
        <v>0.11518618028800801</v>
      </c>
      <c r="CM251" s="33">
        <f>all!CM231</f>
        <v>0.58895935876112704</v>
      </c>
      <c r="CN251" s="33">
        <f>all!CN231</f>
        <v>0.59921940095635895</v>
      </c>
      <c r="CO251" s="33">
        <f>all!CO231</f>
        <v>512.26120655079706</v>
      </c>
      <c r="CP251" s="33">
        <f>all!CP231</f>
        <v>158.346575299991</v>
      </c>
      <c r="CQ251" s="33">
        <f>all!CQ231</f>
        <v>64.3904241801133</v>
      </c>
      <c r="CR251" s="33">
        <f>all!CR231</f>
        <v>2.3142759032465963E-2</v>
      </c>
      <c r="CS251" s="33">
        <f>all!CS231</f>
        <v>0.23057899727783401</v>
      </c>
      <c r="CT251" s="33">
        <f>all!CT231</f>
        <v>150.28786008198699</v>
      </c>
      <c r="CU251" s="33">
        <f>all!CU231</f>
        <v>45.368179118324697</v>
      </c>
      <c r="CV251" s="33">
        <f>all!CV231</f>
        <v>0.183654297271791</v>
      </c>
      <c r="CW251" s="33">
        <f>all!CW231</f>
        <v>18.0774279910462</v>
      </c>
      <c r="CX251" s="33">
        <f>all!CX231</f>
        <v>1304380.48848911</v>
      </c>
      <c r="CY251" s="33">
        <f>all!CY231</f>
        <v>76.6864831091155</v>
      </c>
      <c r="CZ251" s="33"/>
      <c r="DA251" s="33">
        <f>all!DA231</f>
        <v>0.20483476387171667</v>
      </c>
      <c r="DB251" s="33">
        <f>all!DB231</f>
        <v>0.25537847139062941</v>
      </c>
      <c r="DC251" s="33">
        <f>all!DC231</f>
        <v>2.6870951510261621E-3</v>
      </c>
      <c r="DD251" s="33">
        <f>all!DD231</f>
        <v>8.0317618482373832E-3</v>
      </c>
      <c r="DE251" s="33">
        <f>all!DE231</f>
        <v>7.0505482544032201E-3</v>
      </c>
      <c r="DF251" s="33">
        <f>all!DF231</f>
        <v>4.6932513057955955E-2</v>
      </c>
      <c r="DG251" s="33">
        <f>all!DG231</f>
        <v>1.6520542760352825E-3</v>
      </c>
      <c r="DH251" s="33">
        <f>all!DH231</f>
        <v>8.1112706068189929E-3</v>
      </c>
      <c r="DI251" s="33">
        <f>all!DI231</f>
        <v>7.9979525391390329E-3</v>
      </c>
      <c r="DJ251" s="33">
        <f>all!DJ231</f>
        <v>6.4876039330141477</v>
      </c>
      <c r="DK251" s="33">
        <f>all!DK231</f>
        <v>1.4679634526208003</v>
      </c>
      <c r="DL251" s="33">
        <f>all!DL231</f>
        <v>0.57281248436641696</v>
      </c>
      <c r="DM251" s="33">
        <f>all!DM231</f>
        <v>2.0156037409174487E-4</v>
      </c>
      <c r="DN251" s="33">
        <f>all!DN231</f>
        <v>1.9423721445357091E-3</v>
      </c>
      <c r="DO251" s="33">
        <f>all!DO231</f>
        <v>1.2342958285314305</v>
      </c>
      <c r="DP251" s="33">
        <f>all!DP231</f>
        <v>0.35554999309031898</v>
      </c>
      <c r="DQ251" s="33">
        <f>all!DQ231</f>
        <v>9.3241363709620228E-4</v>
      </c>
      <c r="DR251" s="33">
        <f>all!DR231</f>
        <v>8.8448655007753577E-2</v>
      </c>
      <c r="DS251" s="33">
        <f>all!DS231</f>
        <v>6295.2726278431956</v>
      </c>
      <c r="DT251" s="33">
        <f>all!DT231</f>
        <v>0.3669554199734707</v>
      </c>
      <c r="DU251" s="33"/>
      <c r="DV251" s="33">
        <f>all!DV231</f>
        <v>3.2475190514570764E-3</v>
      </c>
      <c r="DW251" s="33">
        <f>all!DW231</f>
        <v>4.0488559436739737E-3</v>
      </c>
      <c r="DX251" s="33">
        <f>all!DX231</f>
        <v>4.2602107821407357E-5</v>
      </c>
      <c r="DY251" s="33">
        <f>all!DY231</f>
        <v>1.2733824633035618E-4</v>
      </c>
      <c r="DZ251" s="33">
        <f>all!DZ231</f>
        <v>1.1178175689811923E-4</v>
      </c>
      <c r="EA251" s="33">
        <f>all!EA231</f>
        <v>7.4408380397735375E-4</v>
      </c>
      <c r="EB251" s="33">
        <f>all!EB231</f>
        <v>2.6192222619133796E-5</v>
      </c>
      <c r="EC251" s="33">
        <f>all!EC231</f>
        <v>1.2859880485748779E-4</v>
      </c>
      <c r="ED251" s="33">
        <f>all!ED231</f>
        <v>1.2680222220369836E-4</v>
      </c>
      <c r="EE251" s="33">
        <f>all!EE231</f>
        <v>0.10285664880579595</v>
      </c>
      <c r="EF251" s="33">
        <f>all!EF231</f>
        <v>2.3273584957553245E-2</v>
      </c>
      <c r="EG251" s="33">
        <f>all!EG231</f>
        <v>9.0815612581144206E-3</v>
      </c>
      <c r="EH251" s="33">
        <f>all!EH231</f>
        <v>3.1956057775998396E-6</v>
      </c>
      <c r="EI251" s="33">
        <f>all!EI231</f>
        <v>3.0795019483849632E-5</v>
      </c>
      <c r="EJ251" s="33">
        <f>all!EJ231</f>
        <v>1.9568940069177837E-2</v>
      </c>
      <c r="EK251" s="33">
        <f>all!EK231</f>
        <v>5.6370088479188868E-3</v>
      </c>
      <c r="EL251" s="33">
        <f>all!EL231</f>
        <v>1.4782798549784683E-5</v>
      </c>
      <c r="EM251" s="33">
        <f>all!EM231</f>
        <v>1.4022946436637342E-3</v>
      </c>
      <c r="EN251" s="33">
        <f>all!EN231</f>
        <v>99.807363782451745</v>
      </c>
      <c r="EO251" s="33">
        <f>all!EO231</f>
        <v>5.8178343112969327E-3</v>
      </c>
      <c r="EP251" s="33"/>
      <c r="EQ251" s="33">
        <f>all!EQ231</f>
        <v>8.0977118873479473E-3</v>
      </c>
    </row>
    <row r="252" spans="1:147" s="3" customFormat="1">
      <c r="A252" s="33" t="str">
        <f>all!A232</f>
        <v>LM-7A-27</v>
      </c>
      <c r="B252" s="33" t="str">
        <f>all!B232</f>
        <v>Fakos</v>
      </c>
      <c r="C252" s="33" t="str">
        <f>all!C232</f>
        <v>epithermal</v>
      </c>
      <c r="D252" s="33" t="str">
        <f>all!D232</f>
        <v>epithermal IS</v>
      </c>
      <c r="E252" s="33" t="str">
        <f>all!E232</f>
        <v>galena</v>
      </c>
      <c r="F252" s="33" t="str">
        <f>all!F232</f>
        <v>anhedral</v>
      </c>
      <c r="G252" s="33">
        <f>all!G232</f>
        <v>5.0359714942922</v>
      </c>
      <c r="H252" s="33">
        <f>all!H232</f>
        <v>11.4639240905633</v>
      </c>
      <c r="I252" s="33">
        <f>all!I232</f>
        <v>5.4542722819865497E-2</v>
      </c>
      <c r="J252" s="33">
        <f>all!J232</f>
        <v>0.78720029350612797</v>
      </c>
      <c r="K252" s="33">
        <f>all!K232</f>
        <v>0.82095498872303097</v>
      </c>
      <c r="L252" s="33">
        <f>all!L232</f>
        <v>2.0342751730504398</v>
      </c>
      <c r="M252" s="33">
        <f>all!M232</f>
        <v>5.5491627765418099E-2</v>
      </c>
      <c r="N252" s="33">
        <f>all!N232</f>
        <v>1.00396071147085</v>
      </c>
      <c r="O252" s="33">
        <f>all!O232</f>
        <v>0.51254617247467404</v>
      </c>
      <c r="P252" s="33">
        <f>all!P232</f>
        <v>186.70183763825401</v>
      </c>
      <c r="Q252" s="33">
        <f>all!Q232</f>
        <v>397.91536121610199</v>
      </c>
      <c r="R252" s="33">
        <f>all!R232</f>
        <v>45.215855464228902</v>
      </c>
      <c r="S252" s="33">
        <f>all!S232</f>
        <v>1.4194847878546727E-2</v>
      </c>
      <c r="T252" s="33">
        <f>all!T232</f>
        <v>0.116819763342139</v>
      </c>
      <c r="U252" s="33">
        <f>all!U232</f>
        <v>451.822756572689</v>
      </c>
      <c r="V252" s="33">
        <f>all!V232</f>
        <v>43.200567086986197</v>
      </c>
      <c r="W252" s="33">
        <f>all!W232</f>
        <v>0.39388284812233598</v>
      </c>
      <c r="X252" s="33">
        <f>all!X232</f>
        <v>17.048985760440502</v>
      </c>
      <c r="Y252" s="33">
        <f>all!Y232</f>
        <v>1348483.6357172199</v>
      </c>
      <c r="Z252" s="33">
        <f>all!Z232</f>
        <v>19.5799792221001</v>
      </c>
      <c r="AA252" s="33">
        <f>all!AA232</f>
        <v>6.9286969618540806E-2</v>
      </c>
      <c r="AB252" s="33">
        <f>all!AB232</f>
        <v>1.3845317265489293E-4</v>
      </c>
      <c r="AC252" s="33">
        <f>all!AC232</f>
        <v>1.4519997650313398E-5</v>
      </c>
      <c r="AD252" s="33">
        <f>all!AD232</f>
        <v>0.10641523778535399</v>
      </c>
      <c r="AE252" s="33">
        <f>all!AE232</f>
        <v>1.2643079462638517E-5</v>
      </c>
      <c r="AF252" s="33">
        <f>all!AF232</f>
        <v>3.3505987362788972E-4</v>
      </c>
      <c r="AG252" s="33">
        <f>all!AG232</f>
        <v>7295.4803252171641</v>
      </c>
      <c r="AH252" s="33">
        <f>all!AH232</f>
        <v>2.950835669610942E-4</v>
      </c>
      <c r="AI252" s="33">
        <f>all!AI232</f>
        <v>358.98426425768201</v>
      </c>
      <c r="AJ252" s="33">
        <f>all!AJ232</f>
        <v>3423.0384547332069</v>
      </c>
      <c r="AK252" s="33">
        <f>all!AK232</f>
        <v>312.5803934788334</v>
      </c>
      <c r="AL252" s="33">
        <f>all!AL232</f>
        <v>8283.8320716934686</v>
      </c>
      <c r="AM252" s="33">
        <f>all!AM232</f>
        <v>7295.4803252171641</v>
      </c>
      <c r="AN252" s="33"/>
      <c r="AO252" s="33"/>
      <c r="AP252" s="33">
        <f>all!AP232</f>
        <v>0.34031384757800398</v>
      </c>
      <c r="AQ252" s="33">
        <f>all!AQ232</f>
        <v>11.4639240905633</v>
      </c>
      <c r="AR252" s="33">
        <f>all!AR232</f>
        <v>5.4542722819865497E-2</v>
      </c>
      <c r="AS252" s="33">
        <f>all!AS232</f>
        <v>0.78720029350612797</v>
      </c>
      <c r="AT252" s="33">
        <f>all!AT232</f>
        <v>0.35120037736085502</v>
      </c>
      <c r="AU252" s="33">
        <f>all!AU232</f>
        <v>2.0342751730504398</v>
      </c>
      <c r="AV252" s="33">
        <f>all!AV232</f>
        <v>5.5491627765418099E-2</v>
      </c>
      <c r="AW252" s="33">
        <f>all!AW232</f>
        <v>1.00396071147085</v>
      </c>
      <c r="AX252" s="33">
        <f>all!AX232</f>
        <v>0.51254617247467404</v>
      </c>
      <c r="AY252" s="33">
        <f>all!AY232</f>
        <v>1.4672015601863699</v>
      </c>
      <c r="AZ252" s="33">
        <f>all!AZ232</f>
        <v>4.9907872275121501E-2</v>
      </c>
      <c r="BA252" s="33">
        <f>all!BA232</f>
        <v>0.32170499001498998</v>
      </c>
      <c r="BB252" s="33">
        <f>all!BB232</f>
        <v>1.4592035073909999E-2</v>
      </c>
      <c r="BC252" s="33">
        <f>all!BC232</f>
        <v>0.116819763342139</v>
      </c>
      <c r="BD252" s="33">
        <f>all!BD232</f>
        <v>5.9225445067558703E-2</v>
      </c>
      <c r="BE252" s="33">
        <f>all!BE232</f>
        <v>0.37188649540010499</v>
      </c>
      <c r="BF252" s="33">
        <f>all!BF232</f>
        <v>7.1887373636756304E-4</v>
      </c>
      <c r="BG252" s="33">
        <f>all!BG232</f>
        <v>2.93713040337409E-2</v>
      </c>
      <c r="BH252" s="33">
        <f>all!BH232</f>
        <v>0.48264008605412601</v>
      </c>
      <c r="BI252" s="33">
        <f>all!BI232</f>
        <v>2.2123823255849499E-2</v>
      </c>
      <c r="BJ252" s="33"/>
      <c r="BK252" s="33">
        <f>all!BK232</f>
        <v>0.28813633034670899</v>
      </c>
      <c r="BL252" s="33">
        <f>all!BL232</f>
        <v>5.8786456786579304</v>
      </c>
      <c r="BM252" s="33">
        <f>all!BM232</f>
        <v>4.1884996137987199E-2</v>
      </c>
      <c r="BN252" s="33">
        <f>all!BN232</f>
        <v>0.12681346497697299</v>
      </c>
      <c r="BO252" s="33">
        <f>all!BO232</f>
        <v>0.39469778640630798</v>
      </c>
      <c r="BP252" s="33">
        <f>all!BP232</f>
        <v>0.99365881160160596</v>
      </c>
      <c r="BQ252" s="33">
        <f>all!BQ232</f>
        <v>5.4109265474196901E-2</v>
      </c>
      <c r="BR252" s="33">
        <f>all!BR232</f>
        <v>0.39207549499426703</v>
      </c>
      <c r="BS252" s="33">
        <f>all!BS232</f>
        <v>0.26900002644842402</v>
      </c>
      <c r="BT252" s="33">
        <f>all!BT232</f>
        <v>7.1920918477276601</v>
      </c>
      <c r="BU252" s="33">
        <f>all!BU232</f>
        <v>25.366078398908201</v>
      </c>
      <c r="BV252" s="33">
        <f>all!BV232</f>
        <v>6.0516484775617796</v>
      </c>
      <c r="BW252" s="33">
        <f>all!BW232</f>
        <v>9.5537051545967998E-3</v>
      </c>
      <c r="BX252" s="33">
        <f>all!BX232</f>
        <v>0.10800123686820701</v>
      </c>
      <c r="BY252" s="33">
        <f>all!BY232</f>
        <v>19.742436130839199</v>
      </c>
      <c r="BZ252" s="33">
        <f>all!BZ232</f>
        <v>8.0637935318897398</v>
      </c>
      <c r="CA252" s="33">
        <f>all!CA232</f>
        <v>0.124759353842329</v>
      </c>
      <c r="CB252" s="33">
        <f>all!CB232</f>
        <v>0.96669619770889903</v>
      </c>
      <c r="CC252" s="33">
        <f>all!CC232</f>
        <v>77150.027065001093</v>
      </c>
      <c r="CD252" s="33">
        <f>all!CD232</f>
        <v>2.4838403642457498</v>
      </c>
      <c r="CE252" s="33"/>
      <c r="CF252" s="33">
        <f>all!CF232</f>
        <v>5.0359714942922</v>
      </c>
      <c r="CG252" s="33">
        <f>all!CG232</f>
        <v>11.4639240905633</v>
      </c>
      <c r="CH252" s="33">
        <f>all!CH232</f>
        <v>5.4542722819865497E-2</v>
      </c>
      <c r="CI252" s="33">
        <f>all!CI232</f>
        <v>0.78720029350612797</v>
      </c>
      <c r="CJ252" s="33">
        <f>all!CJ232</f>
        <v>0.82095498872303097</v>
      </c>
      <c r="CK252" s="33">
        <f>all!CK232</f>
        <v>2.0342751730504398</v>
      </c>
      <c r="CL252" s="33">
        <f>all!CL232</f>
        <v>5.5491627765418099E-2</v>
      </c>
      <c r="CM252" s="33">
        <f>all!CM232</f>
        <v>1.00396071147085</v>
      </c>
      <c r="CN252" s="33">
        <f>all!CN232</f>
        <v>0.51254617247467404</v>
      </c>
      <c r="CO252" s="33">
        <f>all!CO232</f>
        <v>186.70183763825401</v>
      </c>
      <c r="CP252" s="33">
        <f>all!CP232</f>
        <v>397.91536121610199</v>
      </c>
      <c r="CQ252" s="33">
        <f>all!CQ232</f>
        <v>45.215855464228902</v>
      </c>
      <c r="CR252" s="33">
        <f>all!CR232</f>
        <v>1.4194847878546727E-2</v>
      </c>
      <c r="CS252" s="33">
        <f>all!CS232</f>
        <v>0.116819763342139</v>
      </c>
      <c r="CT252" s="33">
        <f>all!CT232</f>
        <v>451.822756572689</v>
      </c>
      <c r="CU252" s="33">
        <f>all!CU232</f>
        <v>43.200567086986197</v>
      </c>
      <c r="CV252" s="33">
        <f>all!CV232</f>
        <v>0.39388284812233598</v>
      </c>
      <c r="CW252" s="33">
        <f>all!CW232</f>
        <v>17.048985760440502</v>
      </c>
      <c r="CX252" s="33">
        <f>all!CX232</f>
        <v>1348483.6357172199</v>
      </c>
      <c r="CY252" s="33">
        <f>all!CY232</f>
        <v>19.5799792221001</v>
      </c>
      <c r="CZ252" s="33"/>
      <c r="DA252" s="33">
        <f>all!DA232</f>
        <v>9.1666369409882029E-2</v>
      </c>
      <c r="DB252" s="33">
        <f>all!DB232</f>
        <v>0.20528111900014862</v>
      </c>
      <c r="DC252" s="33">
        <f>all!DC232</f>
        <v>9.255007842755102E-4</v>
      </c>
      <c r="DD252" s="33">
        <f>all!DD232</f>
        <v>1.341207518232251E-2</v>
      </c>
      <c r="DE252" s="33">
        <f>all!DE232</f>
        <v>1.2919066325544189E-2</v>
      </c>
      <c r="DF252" s="33">
        <f>all!DF232</f>
        <v>3.1109881832855787E-2</v>
      </c>
      <c r="DG252" s="33">
        <f>all!DG232</f>
        <v>7.9588697797596344E-4</v>
      </c>
      <c r="DH252" s="33">
        <f>all!DH232</f>
        <v>1.3826755425848368E-2</v>
      </c>
      <c r="DI252" s="33">
        <f>all!DI232</f>
        <v>6.841100196400959E-3</v>
      </c>
      <c r="DJ252" s="33">
        <f>all!DJ232</f>
        <v>2.3645116215584348</v>
      </c>
      <c r="DK252" s="33">
        <f>all!DK232</f>
        <v>3.6889033210538598</v>
      </c>
      <c r="DL252" s="33">
        <f>all!DL232</f>
        <v>0.40223692934169164</v>
      </c>
      <c r="DM252" s="33">
        <f>all!DM232</f>
        <v>1.2362911632798627E-4</v>
      </c>
      <c r="DN252" s="33">
        <f>all!DN232</f>
        <v>9.8407685403200241E-4</v>
      </c>
      <c r="DO252" s="33">
        <f>all!DO232</f>
        <v>3.7107650835470514</v>
      </c>
      <c r="DP252" s="33">
        <f>all!DP232</f>
        <v>0.33856243798578528</v>
      </c>
      <c r="DQ252" s="33">
        <f>all!DQ232</f>
        <v>1.9997448710064522E-3</v>
      </c>
      <c r="DR252" s="33">
        <f>all!DR232</f>
        <v>8.3416726124103599E-2</v>
      </c>
      <c r="DS252" s="33">
        <f>all!DS232</f>
        <v>6508.1256550058879</v>
      </c>
      <c r="DT252" s="33">
        <f>all!DT232</f>
        <v>9.3692906588169186E-2</v>
      </c>
      <c r="DU252" s="33"/>
      <c r="DV252" s="33">
        <f>all!DV232</f>
        <v>1.4058787694479786E-3</v>
      </c>
      <c r="DW252" s="33">
        <f>all!DW232</f>
        <v>3.1483778492455553E-3</v>
      </c>
      <c r="DX252" s="33">
        <f>all!DX232</f>
        <v>1.4194321342676899E-5</v>
      </c>
      <c r="DY252" s="33">
        <f>all!DY232</f>
        <v>2.0569977707696375E-4</v>
      </c>
      <c r="DZ252" s="33">
        <f>all!DZ232</f>
        <v>1.9813854508581496E-4</v>
      </c>
      <c r="EA252" s="33">
        <f>all!EA232</f>
        <v>4.7712942784152969E-4</v>
      </c>
      <c r="EB252" s="33">
        <f>all!EB232</f>
        <v>1.2206446185441412E-5</v>
      </c>
      <c r="EC252" s="33">
        <f>all!EC232</f>
        <v>2.1205969025161681E-4</v>
      </c>
      <c r="ED252" s="33">
        <f>all!ED232</f>
        <v>1.0492133142942682E-4</v>
      </c>
      <c r="EE252" s="33">
        <f>all!EE232</f>
        <v>3.6264299658230512E-2</v>
      </c>
      <c r="EF252" s="33">
        <f>all!EF232</f>
        <v>5.6576374683567125E-2</v>
      </c>
      <c r="EG252" s="33">
        <f>all!EG232</f>
        <v>6.1690711968839899E-3</v>
      </c>
      <c r="EH252" s="33">
        <f>all!EH232</f>
        <v>1.8960885115233235E-6</v>
      </c>
      <c r="EI252" s="33">
        <f>all!EI232</f>
        <v>1.509269719631334E-5</v>
      </c>
      <c r="EJ252" s="33">
        <f>all!EJ232</f>
        <v>5.6911666546327198E-2</v>
      </c>
      <c r="EK252" s="33">
        <f>all!EK232</f>
        <v>5.1925013149419106E-3</v>
      </c>
      <c r="EL252" s="33">
        <f>all!EL232</f>
        <v>3.066990518506754E-5</v>
      </c>
      <c r="EM252" s="33">
        <f>all!EM232</f>
        <v>1.2793547407812049E-3</v>
      </c>
      <c r="EN252" s="33">
        <f>all!EN232</f>
        <v>99.814531176208305</v>
      </c>
      <c r="EO252" s="33">
        <f>all!EO232</f>
        <v>1.4369595858127182E-3</v>
      </c>
      <c r="EP252" s="33"/>
      <c r="EQ252" s="33">
        <f>all!EQ232</f>
        <v>6.2967556984911107E-3</v>
      </c>
    </row>
    <row r="253" spans="1:147" s="3" customFormat="1">
      <c r="A253" s="33" t="str">
        <f>all!A233</f>
        <v>LM-7A-28</v>
      </c>
      <c r="B253" s="33" t="str">
        <f>all!B233</f>
        <v>Fakos</v>
      </c>
      <c r="C253" s="33" t="str">
        <f>all!C233</f>
        <v>epithermal</v>
      </c>
      <c r="D253" s="33" t="str">
        <f>all!D233</f>
        <v>epithermal IS</v>
      </c>
      <c r="E253" s="33" t="str">
        <f>all!E233</f>
        <v>galena</v>
      </c>
      <c r="F253" s="33" t="str">
        <f>all!F233</f>
        <v>anhedral</v>
      </c>
      <c r="G253" s="33">
        <f>all!G233</f>
        <v>10.8142610148836</v>
      </c>
      <c r="H253" s="33">
        <f>all!H233</f>
        <v>13.0474301141114</v>
      </c>
      <c r="I253" s="33">
        <f>all!I233</f>
        <v>5.57326027870663E-2</v>
      </c>
      <c r="J253" s="33">
        <f>all!J233</f>
        <v>0.43335220051225998</v>
      </c>
      <c r="K253" s="33">
        <f>all!K233</f>
        <v>3.6731921630819202</v>
      </c>
      <c r="L253" s="33">
        <f>all!L233</f>
        <v>2.3858362566236</v>
      </c>
      <c r="M253" s="33">
        <f>all!M233</f>
        <v>8.8090814689909105E-2</v>
      </c>
      <c r="N253" s="33">
        <f>all!N233</f>
        <v>0.638459694626346</v>
      </c>
      <c r="O253" s="33">
        <f>all!O233</f>
        <v>0.510798099720704</v>
      </c>
      <c r="P253" s="33">
        <f>all!P233</f>
        <v>20.4883225705046</v>
      </c>
      <c r="Q253" s="33">
        <f>all!Q233</f>
        <v>340.08579162392601</v>
      </c>
      <c r="R253" s="33">
        <f>all!R233</f>
        <v>53.733198156806402</v>
      </c>
      <c r="S253" s="33">
        <f>all!S233</f>
        <v>1.1587571583946599E-2</v>
      </c>
      <c r="T253" s="33">
        <f>all!T233</f>
        <v>0.18701234576932399</v>
      </c>
      <c r="U253" s="33">
        <f>all!U233</f>
        <v>362.62656931277797</v>
      </c>
      <c r="V253" s="33">
        <f>all!V233</f>
        <v>62.106954329504298</v>
      </c>
      <c r="W253" s="33">
        <f>all!W233</f>
        <v>0.229063439254169</v>
      </c>
      <c r="X253" s="33">
        <f>all!X233</f>
        <v>18.285558450979401</v>
      </c>
      <c r="Y253" s="33">
        <f>all!Y233</f>
        <v>1368764.01408292</v>
      </c>
      <c r="Z253" s="33">
        <f>all!Z233</f>
        <v>2.8713608891551301</v>
      </c>
      <c r="AA253" s="33">
        <f>all!AA233</f>
        <v>0.12860809918857113</v>
      </c>
      <c r="AB253" s="33">
        <f>all!AB233</f>
        <v>1.4968484238118941E-5</v>
      </c>
      <c r="AC253" s="33">
        <f>all!AC233</f>
        <v>2.097776431592526E-6</v>
      </c>
      <c r="AD253" s="33">
        <f>all!AD233</f>
        <v>0.10910886868518103</v>
      </c>
      <c r="AE253" s="33">
        <f>all!AE233</f>
        <v>1.3359175331060141E-5</v>
      </c>
      <c r="AF253" s="33">
        <f>all!AF233</f>
        <v>2.6492994086766661E-4</v>
      </c>
      <c r="AG253" s="33">
        <f>all!AG233</f>
        <v>6102.0977779069153</v>
      </c>
      <c r="AH253" s="33">
        <f>all!AH233</f>
        <v>2.4846196139353174E-4</v>
      </c>
      <c r="AI253" s="33">
        <f>all!AI233</f>
        <v>51.52030850103197</v>
      </c>
      <c r="AJ253" s="33">
        <f>all!AJ233</f>
        <v>367.61826194952562</v>
      </c>
      <c r="AK253" s="33">
        <f>all!AK233</f>
        <v>328.09446421947615</v>
      </c>
      <c r="AL253" s="33">
        <f>all!AL233</f>
        <v>6506.5428703956322</v>
      </c>
      <c r="AM253" s="33">
        <f>all!AM233</f>
        <v>6102.0977779069153</v>
      </c>
      <c r="AN253" s="33"/>
      <c r="AO253" s="33"/>
      <c r="AP253" s="33">
        <f>all!AP233</f>
        <v>0.54688066863309504</v>
      </c>
      <c r="AQ253" s="33">
        <f>all!AQ233</f>
        <v>13.0474301141114</v>
      </c>
      <c r="AR253" s="33">
        <f>all!AR233</f>
        <v>5.57326027870663E-2</v>
      </c>
      <c r="AS253" s="33">
        <f>all!AS233</f>
        <v>0.43335220051225998</v>
      </c>
      <c r="AT253" s="33">
        <f>all!AT233</f>
        <v>0.34311485173692002</v>
      </c>
      <c r="AU253" s="33">
        <f>all!AU233</f>
        <v>2.3858362566236</v>
      </c>
      <c r="AV253" s="33">
        <f>all!AV233</f>
        <v>8.8090814689909105E-2</v>
      </c>
      <c r="AW253" s="33">
        <f>all!AW233</f>
        <v>0.638459694626346</v>
      </c>
      <c r="AX253" s="33">
        <f>all!AX233</f>
        <v>0.510798099720704</v>
      </c>
      <c r="AY253" s="33">
        <f>all!AY233</f>
        <v>4.0981365561722498</v>
      </c>
      <c r="AZ253" s="33">
        <f>all!AZ233</f>
        <v>6.7700849597078699E-2</v>
      </c>
      <c r="BA253" s="33">
        <f>all!BA233</f>
        <v>0.36546583388791898</v>
      </c>
      <c r="BB253" s="33">
        <f>all!BB233</f>
        <v>1.22234135595623E-2</v>
      </c>
      <c r="BC253" s="33">
        <f>all!BC233</f>
        <v>0.18701234576932399</v>
      </c>
      <c r="BD253" s="33">
        <f>all!BD233</f>
        <v>0.115079425230145</v>
      </c>
      <c r="BE253" s="33">
        <f>all!BE233</f>
        <v>0.34229443119928199</v>
      </c>
      <c r="BF253" s="33">
        <f>all!BF233</f>
        <v>2.5371011415906902E-2</v>
      </c>
      <c r="BG253" s="33">
        <f>all!BG233</f>
        <v>2.1286567035131002E-2</v>
      </c>
      <c r="BH253" s="33">
        <f>all!BH233</f>
        <v>0.54445857423963095</v>
      </c>
      <c r="BI253" s="33">
        <f>all!BI233</f>
        <v>3.17472936667339E-2</v>
      </c>
      <c r="BJ253" s="33"/>
      <c r="BK253" s="33">
        <f>all!BK233</f>
        <v>1.7132526976567</v>
      </c>
      <c r="BL253" s="33">
        <f>all!BL233</f>
        <v>6.3424806732881098</v>
      </c>
      <c r="BM253" s="33">
        <f>all!BM233</f>
        <v>5.0802031960537501E-2</v>
      </c>
      <c r="BN253" s="33">
        <f>all!BN233</f>
        <v>0.32634393641828702</v>
      </c>
      <c r="BO253" s="33">
        <f>all!BO233</f>
        <v>5.6781928202076397</v>
      </c>
      <c r="BP253" s="33">
        <f>all!BP233</f>
        <v>2.1110727043967401</v>
      </c>
      <c r="BQ253" s="33">
        <f>all!BQ233</f>
        <v>3.4256701211845299E-2</v>
      </c>
      <c r="BR253" s="33">
        <f>all!BR233</f>
        <v>0.34878468054447798</v>
      </c>
      <c r="BS253" s="33">
        <f>all!BS233</f>
        <v>0.324336255120379</v>
      </c>
      <c r="BT253" s="33">
        <f>all!BT233</f>
        <v>4.6387463628213501</v>
      </c>
      <c r="BU253" s="33">
        <f>all!BU233</f>
        <v>27.8963390239361</v>
      </c>
      <c r="BV253" s="33">
        <f>all!BV233</f>
        <v>5.0630472030818803</v>
      </c>
      <c r="BW253" s="33">
        <f>all!BW233</f>
        <v>1.7972259164177901E-2</v>
      </c>
      <c r="BX253" s="33">
        <f>all!BX233</f>
        <v>0.11705115448711299</v>
      </c>
      <c r="BY253" s="33">
        <f>all!BY233</f>
        <v>23.8884425823192</v>
      </c>
      <c r="BZ253" s="33">
        <f>all!BZ233</f>
        <v>6.6982704431177602</v>
      </c>
      <c r="CA253" s="33">
        <f>all!CA233</f>
        <v>0.12821020253222601</v>
      </c>
      <c r="CB253" s="33">
        <f>all!CB233</f>
        <v>1.2958246690778199</v>
      </c>
      <c r="CC253" s="33">
        <f>all!CC233</f>
        <v>66638.681786097106</v>
      </c>
      <c r="CD253" s="33">
        <f>all!CD233</f>
        <v>0.29911676142206201</v>
      </c>
      <c r="CE253" s="33"/>
      <c r="CF253" s="33">
        <f>all!CF233</f>
        <v>10.8142610148836</v>
      </c>
      <c r="CG253" s="33">
        <f>all!CG233</f>
        <v>13.0474301141114</v>
      </c>
      <c r="CH253" s="33">
        <f>all!CH233</f>
        <v>5.57326027870663E-2</v>
      </c>
      <c r="CI253" s="33">
        <f>all!CI233</f>
        <v>0.43335220051225998</v>
      </c>
      <c r="CJ253" s="33">
        <f>all!CJ233</f>
        <v>3.6731921630819202</v>
      </c>
      <c r="CK253" s="33">
        <f>all!CK233</f>
        <v>2.3858362566236</v>
      </c>
      <c r="CL253" s="33">
        <f>all!CL233</f>
        <v>8.8090814689909105E-2</v>
      </c>
      <c r="CM253" s="33">
        <f>all!CM233</f>
        <v>0.638459694626346</v>
      </c>
      <c r="CN253" s="33">
        <f>all!CN233</f>
        <v>0.510798099720704</v>
      </c>
      <c r="CO253" s="33">
        <f>all!CO233</f>
        <v>20.4883225705046</v>
      </c>
      <c r="CP253" s="33">
        <f>all!CP233</f>
        <v>340.08579162392601</v>
      </c>
      <c r="CQ253" s="33">
        <f>all!CQ233</f>
        <v>53.733198156806402</v>
      </c>
      <c r="CR253" s="33">
        <f>all!CR233</f>
        <v>1.1587571583946599E-2</v>
      </c>
      <c r="CS253" s="33">
        <f>all!CS233</f>
        <v>0.18701234576932399</v>
      </c>
      <c r="CT253" s="33">
        <f>all!CT233</f>
        <v>362.62656931277797</v>
      </c>
      <c r="CU253" s="33">
        <f>all!CU233</f>
        <v>62.106954329504298</v>
      </c>
      <c r="CV253" s="33">
        <f>all!CV233</f>
        <v>0.229063439254169</v>
      </c>
      <c r="CW253" s="33">
        <f>all!CW233</f>
        <v>18.285558450979401</v>
      </c>
      <c r="CX253" s="33">
        <f>all!CX233</f>
        <v>1368764.01408292</v>
      </c>
      <c r="CY253" s="33">
        <f>all!CY233</f>
        <v>2.8713608891551301</v>
      </c>
      <c r="CZ253" s="33"/>
      <c r="DA253" s="33">
        <f>all!DA233</f>
        <v>0.19684464977785432</v>
      </c>
      <c r="DB253" s="33">
        <f>all!DB233</f>
        <v>0.23363649591031246</v>
      </c>
      <c r="DC253" s="33">
        <f>all!DC233</f>
        <v>9.4569110089162472E-4</v>
      </c>
      <c r="DD253" s="33">
        <f>all!DD233</f>
        <v>7.3833207909621869E-3</v>
      </c>
      <c r="DE253" s="33">
        <f>all!DE233</f>
        <v>5.780367234887987E-2</v>
      </c>
      <c r="DF253" s="33">
        <f>all!DF233</f>
        <v>3.6486255644954883E-2</v>
      </c>
      <c r="DG253" s="33">
        <f>all!DG233</f>
        <v>1.2634398217218007E-3</v>
      </c>
      <c r="DH253" s="33">
        <f>all!DH233</f>
        <v>8.7929995128266901E-3</v>
      </c>
      <c r="DI253" s="33">
        <f>all!DI233</f>
        <v>6.8177681699363602E-3</v>
      </c>
      <c r="DJ253" s="33">
        <f>all!DJ233</f>
        <v>0.25947723620193264</v>
      </c>
      <c r="DK253" s="33">
        <f>all!DK233</f>
        <v>3.1527900866420873</v>
      </c>
      <c r="DL253" s="33">
        <f>all!DL233</f>
        <v>0.47800658438058913</v>
      </c>
      <c r="DM253" s="33">
        <f>all!DM233</f>
        <v>1.0092121082013795E-4</v>
      </c>
      <c r="DN253" s="33">
        <f>all!DN233</f>
        <v>1.5753714579169742E-3</v>
      </c>
      <c r="DO253" s="33">
        <f>all!DO233</f>
        <v>2.9782076980352987</v>
      </c>
      <c r="DP253" s="33">
        <f>all!DP233</f>
        <v>0.48673161700238482</v>
      </c>
      <c r="DQ253" s="33">
        <f>all!DQ233</f>
        <v>1.1629560412880714E-3</v>
      </c>
      <c r="DR253" s="33">
        <f>all!DR233</f>
        <v>8.9466988990682714E-2</v>
      </c>
      <c r="DS253" s="33">
        <f>all!DS233</f>
        <v>6606.0039289716224</v>
      </c>
      <c r="DT253" s="33">
        <f>all!DT233</f>
        <v>1.3739858685083883E-2</v>
      </c>
      <c r="DU253" s="33"/>
      <c r="DV253" s="33">
        <f>all!DV233</f>
        <v>2.9757109018218723E-3</v>
      </c>
      <c r="DW253" s="33">
        <f>all!DW233</f>
        <v>3.5318951707774297E-3</v>
      </c>
      <c r="DX253" s="33">
        <f>all!DX233</f>
        <v>1.4296062005520315E-5</v>
      </c>
      <c r="DY253" s="33">
        <f>all!DY233</f>
        <v>1.116140479007626E-4</v>
      </c>
      <c r="DZ253" s="33">
        <f>all!DZ233</f>
        <v>8.7382114864700128E-4</v>
      </c>
      <c r="EA253" s="33">
        <f>all!EA233</f>
        <v>5.5156464151745954E-4</v>
      </c>
      <c r="EB253" s="33">
        <f>all!EB233</f>
        <v>1.9099486094929751E-5</v>
      </c>
      <c r="EC253" s="33">
        <f>all!EC233</f>
        <v>1.3292423512430406E-4</v>
      </c>
      <c r="ED253" s="33">
        <f>all!ED233</f>
        <v>1.0306455924643688E-4</v>
      </c>
      <c r="EE253" s="33">
        <f>all!EE233</f>
        <v>3.9225309979827915E-3</v>
      </c>
      <c r="EF253" s="33">
        <f>all!EF233</f>
        <v>4.7660893209769462E-2</v>
      </c>
      <c r="EG253" s="33">
        <f>all!EG233</f>
        <v>7.2260506236221907E-3</v>
      </c>
      <c r="EH253" s="33">
        <f>all!EH233</f>
        <v>1.5256312406837596E-6</v>
      </c>
      <c r="EI253" s="33">
        <f>all!EI233</f>
        <v>2.3814973010609892E-5</v>
      </c>
      <c r="EJ253" s="33">
        <f>all!EJ233</f>
        <v>4.5021722078475802E-2</v>
      </c>
      <c r="EK253" s="33">
        <f>all!EK233</f>
        <v>7.357947399687626E-3</v>
      </c>
      <c r="EL253" s="33">
        <f>all!EL233</f>
        <v>1.7580467512355283E-5</v>
      </c>
      <c r="EM253" s="33">
        <f>all!EM233</f>
        <v>1.3524771681282623E-3</v>
      </c>
      <c r="EN253" s="33">
        <f>all!EN233</f>
        <v>99.863308101607956</v>
      </c>
      <c r="EO253" s="33">
        <f>all!EO233</f>
        <v>2.0770616486065062E-4</v>
      </c>
      <c r="EP253" s="33"/>
      <c r="EQ253" s="33">
        <f>all!EQ233</f>
        <v>7.0637903415548594E-3</v>
      </c>
    </row>
    <row r="254" spans="1:147" s="3" customFormat="1">
      <c r="A254" s="33" t="str">
        <f>all!A234</f>
        <v>LM-7A-29</v>
      </c>
      <c r="B254" s="33" t="str">
        <f>all!B234</f>
        <v>Fakos</v>
      </c>
      <c r="C254" s="33" t="str">
        <f>all!C234</f>
        <v>epithermal</v>
      </c>
      <c r="D254" s="33" t="str">
        <f>all!D234</f>
        <v>epithermal IS</v>
      </c>
      <c r="E254" s="33" t="str">
        <f>all!E234</f>
        <v>galena</v>
      </c>
      <c r="F254" s="33" t="str">
        <f>all!F234</f>
        <v>anhedral</v>
      </c>
      <c r="G254" s="33">
        <f>all!G234</f>
        <v>0.78803502950030602</v>
      </c>
      <c r="H254" s="33">
        <f>all!H234</f>
        <v>9.8968019919013805</v>
      </c>
      <c r="I254" s="33">
        <f>all!I234</f>
        <v>4.3563931760062E-2</v>
      </c>
      <c r="J254" s="33">
        <f>all!J234</f>
        <v>0.37317181585880499</v>
      </c>
      <c r="K254" s="33">
        <f>all!K234</f>
        <v>0.39490134682832201</v>
      </c>
      <c r="L254" s="33">
        <f>all!L234</f>
        <v>1.80879931919256</v>
      </c>
      <c r="M254" s="33">
        <f>all!M234</f>
        <v>5.6776253733950698E-2</v>
      </c>
      <c r="N254" s="33">
        <f>all!N234</f>
        <v>0.874098977659028</v>
      </c>
      <c r="O254" s="33">
        <f>all!O234</f>
        <v>0.49793496330481601</v>
      </c>
      <c r="P254" s="33">
        <f>all!P234</f>
        <v>492.70942617251302</v>
      </c>
      <c r="Q254" s="33">
        <f>all!Q234</f>
        <v>360.69002569289802</v>
      </c>
      <c r="R254" s="33">
        <f>all!R234</f>
        <v>36.052643691117801</v>
      </c>
      <c r="S254" s="33">
        <f>all!S234</f>
        <v>1.4328338853777257E-2</v>
      </c>
      <c r="T254" s="33">
        <f>all!T234</f>
        <v>0.19585816777163001</v>
      </c>
      <c r="U254" s="33">
        <f>all!U234</f>
        <v>300.22169676050299</v>
      </c>
      <c r="V254" s="33">
        <f>all!V234</f>
        <v>51.286033246087001</v>
      </c>
      <c r="W254" s="33">
        <f>all!W234</f>
        <v>0.45464976357018</v>
      </c>
      <c r="X254" s="33">
        <f>all!X234</f>
        <v>16.7772642773296</v>
      </c>
      <c r="Y254" s="33">
        <f>all!Y234</f>
        <v>1368874.6455184</v>
      </c>
      <c r="Z254" s="33">
        <f>all!Z234</f>
        <v>240.01545071158799</v>
      </c>
      <c r="AA254" s="33">
        <f>all!AA234</f>
        <v>0.11673960869688253</v>
      </c>
      <c r="AB254" s="33">
        <f>all!AB234</f>
        <v>3.5993757922656342E-4</v>
      </c>
      <c r="AC254" s="33">
        <f>all!AC234</f>
        <v>1.7533778677060154E-4</v>
      </c>
      <c r="AD254" s="33">
        <f>all!AD234</f>
        <v>8.7489200338386142E-2</v>
      </c>
      <c r="AE254" s="33">
        <f>all!AE234</f>
        <v>1.2256245911382165E-5</v>
      </c>
      <c r="AF254" s="33">
        <f>all!AF234</f>
        <v>2.1932007999666577E-4</v>
      </c>
      <c r="AG254" s="33">
        <f>all!AG234</f>
        <v>8279.5563008288191</v>
      </c>
      <c r="AH254" s="33">
        <f>all!AH234</f>
        <v>2.6349383186676146E-4</v>
      </c>
      <c r="AI254" s="33">
        <f>all!AI234</f>
        <v>5509.499281045757</v>
      </c>
      <c r="AJ254" s="33">
        <f>all!AJ234</f>
        <v>11310.031171801005</v>
      </c>
      <c r="AK254" s="33">
        <f>all!AK234</f>
        <v>385.11822967986677</v>
      </c>
      <c r="AL254" s="33">
        <f>all!AL234</f>
        <v>6891.5197648834928</v>
      </c>
      <c r="AM254" s="33">
        <f>all!AM234</f>
        <v>8279.5563008288191</v>
      </c>
      <c r="AN254" s="33"/>
      <c r="AO254" s="33"/>
      <c r="AP254" s="33">
        <f>all!AP234</f>
        <v>0.46189345587113501</v>
      </c>
      <c r="AQ254" s="33">
        <f>all!AQ234</f>
        <v>9.8968019919013805</v>
      </c>
      <c r="AR254" s="33">
        <f>all!AR234</f>
        <v>4.3563931760062E-2</v>
      </c>
      <c r="AS254" s="33">
        <f>all!AS234</f>
        <v>0.37317181585880499</v>
      </c>
      <c r="AT254" s="33">
        <f>all!AT234</f>
        <v>0.39490134682832201</v>
      </c>
      <c r="AU254" s="33">
        <f>all!AU234</f>
        <v>1.80879931919256</v>
      </c>
      <c r="AV254" s="33">
        <f>all!AV234</f>
        <v>5.6776253733950698E-2</v>
      </c>
      <c r="AW254" s="33">
        <f>all!AW234</f>
        <v>0.874098977659028</v>
      </c>
      <c r="AX254" s="33">
        <f>all!AX234</f>
        <v>0.49793496330481601</v>
      </c>
      <c r="AY254" s="33">
        <f>all!AY234</f>
        <v>3.2445177506073799</v>
      </c>
      <c r="AZ254" s="33">
        <f>all!AZ234</f>
        <v>3.6165458165463397E-2</v>
      </c>
      <c r="BA254" s="33">
        <f>all!BA234</f>
        <v>0.15477795171827399</v>
      </c>
      <c r="BB254" s="33">
        <f>all!BB234</f>
        <v>1.49942566242008E-2</v>
      </c>
      <c r="BC254" s="33">
        <f>all!BC234</f>
        <v>0.19585816777163001</v>
      </c>
      <c r="BD254" s="33">
        <f>all!BD234</f>
        <v>8.8676723139643199E-2</v>
      </c>
      <c r="BE254" s="33">
        <f>all!BE234</f>
        <v>0.57113010341671</v>
      </c>
      <c r="BF254" s="33">
        <f>all!BF234</f>
        <v>1.89821624721716E-3</v>
      </c>
      <c r="BG254" s="33">
        <f>all!BG234</f>
        <v>1.17167070463328E-2</v>
      </c>
      <c r="BH254" s="33">
        <f>all!BH234</f>
        <v>0.477568782180742</v>
      </c>
      <c r="BI254" s="33">
        <f>all!BI234</f>
        <v>2.46725681669069E-2</v>
      </c>
      <c r="BJ254" s="33"/>
      <c r="BK254" s="33">
        <f>all!BK234</f>
        <v>1.8066115339275499</v>
      </c>
      <c r="BL254" s="33">
        <f>all!BL234</f>
        <v>12.566216608432899</v>
      </c>
      <c r="BM254" s="33">
        <f>all!BM234</f>
        <v>3.9156022817330403E-2</v>
      </c>
      <c r="BN254" s="33">
        <f>all!BN234</f>
        <v>0.39235718066141601</v>
      </c>
      <c r="BO254" s="33">
        <f>all!BO234</f>
        <v>0.45193615729827702</v>
      </c>
      <c r="BP254" s="33">
        <f>all!BP234</f>
        <v>1.5405207010619599</v>
      </c>
      <c r="BQ254" s="33">
        <f>all!BQ234</f>
        <v>3.8757734778835401E-2</v>
      </c>
      <c r="BR254" s="33">
        <f>all!BR234</f>
        <v>1.0853685933375701</v>
      </c>
      <c r="BS254" s="33">
        <f>all!BS234</f>
        <v>0.165612451346515</v>
      </c>
      <c r="BT254" s="33">
        <f>all!BT234</f>
        <v>67.837739490399997</v>
      </c>
      <c r="BU254" s="33">
        <f>all!BU234</f>
        <v>19.4503980677312</v>
      </c>
      <c r="BV254" s="33">
        <f>all!BV234</f>
        <v>7.7389594735649396</v>
      </c>
      <c r="BW254" s="33">
        <f>all!BW234</f>
        <v>3.3333739431851199E-4</v>
      </c>
      <c r="BX254" s="33">
        <f>all!BX234</f>
        <v>0.124835308689294</v>
      </c>
      <c r="BY254" s="33">
        <f>all!BY234</f>
        <v>19.528091527125198</v>
      </c>
      <c r="BZ254" s="33">
        <f>all!BZ234</f>
        <v>14.323748429636201</v>
      </c>
      <c r="CA254" s="33">
        <f>all!CA234</f>
        <v>0.32370486313324598</v>
      </c>
      <c r="CB254" s="33">
        <f>all!CB234</f>
        <v>2.2344498775461901</v>
      </c>
      <c r="CC254" s="33">
        <f>all!CC234</f>
        <v>85639.571451410302</v>
      </c>
      <c r="CD254" s="33">
        <f>all!CD234</f>
        <v>24.856214829052899</v>
      </c>
      <c r="CE254" s="33"/>
      <c r="CF254" s="33">
        <f>all!CF234</f>
        <v>0.78803502950030602</v>
      </c>
      <c r="CG254" s="33">
        <f>all!CG234</f>
        <v>9.8968019919013805</v>
      </c>
      <c r="CH254" s="33">
        <f>all!CH234</f>
        <v>4.3563931760062E-2</v>
      </c>
      <c r="CI254" s="33">
        <f>all!CI234</f>
        <v>0.37317181585880499</v>
      </c>
      <c r="CJ254" s="33">
        <f>all!CJ234</f>
        <v>0.39490134682832201</v>
      </c>
      <c r="CK254" s="33">
        <f>all!CK234</f>
        <v>1.80879931919256</v>
      </c>
      <c r="CL254" s="33">
        <f>all!CL234</f>
        <v>5.6776253733950698E-2</v>
      </c>
      <c r="CM254" s="33">
        <f>all!CM234</f>
        <v>0.874098977659028</v>
      </c>
      <c r="CN254" s="33">
        <f>all!CN234</f>
        <v>0.49793496330481601</v>
      </c>
      <c r="CO254" s="33">
        <f>all!CO234</f>
        <v>492.70942617251302</v>
      </c>
      <c r="CP254" s="33">
        <f>all!CP234</f>
        <v>360.69002569289802</v>
      </c>
      <c r="CQ254" s="33">
        <f>all!CQ234</f>
        <v>36.052643691117801</v>
      </c>
      <c r="CR254" s="33">
        <f>all!CR234</f>
        <v>1.4328338853777257E-2</v>
      </c>
      <c r="CS254" s="33">
        <f>all!CS234</f>
        <v>0.19585816777163001</v>
      </c>
      <c r="CT254" s="33">
        <f>all!CT234</f>
        <v>300.22169676050299</v>
      </c>
      <c r="CU254" s="33">
        <f>all!CU234</f>
        <v>51.286033246087001</v>
      </c>
      <c r="CV254" s="33">
        <f>all!CV234</f>
        <v>0.45464976357018</v>
      </c>
      <c r="CW254" s="33">
        <f>all!CW234</f>
        <v>16.7772642773296</v>
      </c>
      <c r="CX254" s="33">
        <f>all!CX234</f>
        <v>1368874.6455184</v>
      </c>
      <c r="CY254" s="33">
        <f>all!CY234</f>
        <v>240.01545071158799</v>
      </c>
      <c r="CZ254" s="33"/>
      <c r="DA254" s="33">
        <f>all!DA234</f>
        <v>1.4344066523008599E-2</v>
      </c>
      <c r="DB254" s="33">
        <f>all!DB234</f>
        <v>0.17721912421705399</v>
      </c>
      <c r="DC254" s="33">
        <f>all!DC234</f>
        <v>7.3920865929666131E-4</v>
      </c>
      <c r="DD254" s="33">
        <f>all!DD234</f>
        <v>6.3579860062426951E-3</v>
      </c>
      <c r="DE254" s="33">
        <f>all!DE234</f>
        <v>6.2144170652491428E-3</v>
      </c>
      <c r="DF254" s="33">
        <f>all!DF234</f>
        <v>2.7661711564345617E-2</v>
      </c>
      <c r="DG254" s="33">
        <f>all!DG234</f>
        <v>8.1431168673107442E-4</v>
      </c>
      <c r="DH254" s="33">
        <f>all!DH234</f>
        <v>1.2038272657471809E-2</v>
      </c>
      <c r="DI254" s="33">
        <f>all!DI234</f>
        <v>6.6460802132471278E-3</v>
      </c>
      <c r="DJ254" s="33">
        <f>all!DJ234</f>
        <v>6.2399876668251402</v>
      </c>
      <c r="DK254" s="33">
        <f>all!DK234</f>
        <v>3.3438031383938736</v>
      </c>
      <c r="DL254" s="33">
        <f>all!DL234</f>
        <v>0.32072167039807314</v>
      </c>
      <c r="DM254" s="33">
        <f>all!DM234</f>
        <v>1.2479174740700287E-4</v>
      </c>
      <c r="DN254" s="33">
        <f>all!DN234</f>
        <v>1.6498876907727236E-3</v>
      </c>
      <c r="DO254" s="33">
        <f>all!DO234</f>
        <v>2.4656841061145118</v>
      </c>
      <c r="DP254" s="33">
        <f>all!DP234</f>
        <v>0.40192816023579159</v>
      </c>
      <c r="DQ254" s="33">
        <f>all!DQ234</f>
        <v>2.308258755459645E-3</v>
      </c>
      <c r="DR254" s="33">
        <f>all!DR234</f>
        <v>8.2087256039654902E-2</v>
      </c>
      <c r="DS254" s="33">
        <f>all!DS234</f>
        <v>6606.5378644710427</v>
      </c>
      <c r="DT254" s="33">
        <f>all!DT234</f>
        <v>1.1485071024925306</v>
      </c>
      <c r="DU254" s="33"/>
      <c r="DV254" s="33">
        <f>all!DV234</f>
        <v>2.1661793650201515E-4</v>
      </c>
      <c r="DW254" s="33">
        <f>all!DW234</f>
        <v>2.6762871557389194E-3</v>
      </c>
      <c r="DX254" s="33">
        <f>all!DX234</f>
        <v>1.1163211922115257E-5</v>
      </c>
      <c r="DY254" s="33">
        <f>all!DY234</f>
        <v>9.6015575971555696E-5</v>
      </c>
      <c r="DZ254" s="33">
        <f>all!DZ234</f>
        <v>9.3847459441008565E-5</v>
      </c>
      <c r="EA254" s="33">
        <f>all!EA234</f>
        <v>4.1773529630324656E-4</v>
      </c>
      <c r="EB254" s="33">
        <f>all!EB234</f>
        <v>1.2297385610016179E-5</v>
      </c>
      <c r="EC254" s="33">
        <f>all!EC234</f>
        <v>1.8179682713596477E-4</v>
      </c>
      <c r="ED254" s="33">
        <f>all!ED234</f>
        <v>1.0036625104262998E-4</v>
      </c>
      <c r="EE254" s="33">
        <f>all!EE234</f>
        <v>9.4233615691721895E-2</v>
      </c>
      <c r="EF254" s="33">
        <f>all!EF234</f>
        <v>5.0496679916116206E-2</v>
      </c>
      <c r="EG254" s="33">
        <f>all!EG234</f>
        <v>4.8434010203222471E-3</v>
      </c>
      <c r="EH254" s="33">
        <f>all!EH234</f>
        <v>1.8845514117230825E-6</v>
      </c>
      <c r="EI254" s="33">
        <f>all!EI234</f>
        <v>2.4915895813922947E-5</v>
      </c>
      <c r="EJ254" s="33">
        <f>all!EJ234</f>
        <v>3.7235703158208303E-2</v>
      </c>
      <c r="EK254" s="33">
        <f>all!EK234</f>
        <v>6.0697465779785747E-3</v>
      </c>
      <c r="EL254" s="33">
        <f>all!EL234</f>
        <v>3.4858333075793851E-5</v>
      </c>
      <c r="EM254" s="33">
        <f>all!EM234</f>
        <v>1.2396465108342949E-3</v>
      </c>
      <c r="EN254" s="33">
        <f>all!EN234</f>
        <v>99.769099462038881</v>
      </c>
      <c r="EO254" s="33">
        <f>all!EO234</f>
        <v>1.7344261350208692E-2</v>
      </c>
      <c r="EP254" s="33"/>
      <c r="EQ254" s="33">
        <f>all!EQ234</f>
        <v>5.3525743114778389E-3</v>
      </c>
    </row>
    <row r="255" spans="1:147" s="9" customFormat="1">
      <c r="A255" s="33" t="str">
        <f>all!A235</f>
        <v>LM-7A-30</v>
      </c>
      <c r="B255" s="33" t="str">
        <f>all!B235</f>
        <v>Fakos</v>
      </c>
      <c r="C255" s="33" t="str">
        <f>all!C235</f>
        <v>epithermal</v>
      </c>
      <c r="D255" s="33" t="str">
        <f>all!D235</f>
        <v>epithermal IS</v>
      </c>
      <c r="E255" s="33" t="str">
        <f>all!E235</f>
        <v>galena</v>
      </c>
      <c r="F255" s="33" t="str">
        <f>all!F235</f>
        <v>anhedral</v>
      </c>
      <c r="G255" s="33">
        <f>all!G235</f>
        <v>0.38101714336854298</v>
      </c>
      <c r="H255" s="33">
        <f>all!H235</f>
        <v>11.8240784638894</v>
      </c>
      <c r="I255" s="33">
        <f>all!I235</f>
        <v>5.7373472642356899E-2</v>
      </c>
      <c r="J255" s="33">
        <f>all!J235</f>
        <v>0.60638265875166597</v>
      </c>
      <c r="K255" s="33">
        <f>all!K235</f>
        <v>0.54352249325635105</v>
      </c>
      <c r="L255" s="33">
        <f>all!L235</f>
        <v>2.4272938944123301</v>
      </c>
      <c r="M255" s="33">
        <f>all!M235</f>
        <v>6.6687285873039195E-2</v>
      </c>
      <c r="N255" s="33">
        <f>all!N235</f>
        <v>1.0582419021353799</v>
      </c>
      <c r="O255" s="33">
        <f>all!O235</f>
        <v>0.45495336443675699</v>
      </c>
      <c r="P255" s="33">
        <f>all!P235</f>
        <v>306.386331521312</v>
      </c>
      <c r="Q255" s="33">
        <f>all!Q235</f>
        <v>400.85337150819299</v>
      </c>
      <c r="R255" s="33">
        <f>all!R235</f>
        <v>37.685257625448799</v>
      </c>
      <c r="S255" s="33">
        <f>all!S235</f>
        <v>2.3316378157261518E-2</v>
      </c>
      <c r="T255" s="33">
        <f>all!T235</f>
        <v>0.17263744796523001</v>
      </c>
      <c r="U255" s="33">
        <f>all!U235</f>
        <v>294.50517169494299</v>
      </c>
      <c r="V255" s="33">
        <f>all!V235</f>
        <v>81.552840603523606</v>
      </c>
      <c r="W255" s="33">
        <f>all!W235</f>
        <v>8.9159947264623202E-2</v>
      </c>
      <c r="X255" s="33">
        <f>all!X235</f>
        <v>17.939641653869</v>
      </c>
      <c r="Y255" s="33">
        <f>all!Y235</f>
        <v>1371431.8758986699</v>
      </c>
      <c r="Z255" s="33">
        <f>all!Z235</f>
        <v>241.789199524841</v>
      </c>
      <c r="AA255" s="33">
        <f>all!AA235</f>
        <v>9.4615952178561988E-2</v>
      </c>
      <c r="AB255" s="33">
        <f>all!AB235</f>
        <v>2.2340616176836609E-4</v>
      </c>
      <c r="AC255" s="33">
        <f>all!AC235</f>
        <v>1.7630419984689485E-4</v>
      </c>
      <c r="AD255" s="33">
        <f>all!AD235</f>
        <v>0.12610846985028148</v>
      </c>
      <c r="AE255" s="33">
        <f>all!AE235</f>
        <v>1.308095718725623E-5</v>
      </c>
      <c r="AF255" s="33">
        <f>all!AF235</f>
        <v>2.147428369360017E-4</v>
      </c>
      <c r="AG255" s="33">
        <f>all!AG235</f>
        <v>6986.7371286195512</v>
      </c>
      <c r="AH255" s="33">
        <f>all!AH235</f>
        <v>2.9228821245351494E-4</v>
      </c>
      <c r="AI255" s="33">
        <f>all!AI235</f>
        <v>4214.3030287195161</v>
      </c>
      <c r="AJ255" s="33">
        <f>all!AJ235</f>
        <v>5340.208939960823</v>
      </c>
      <c r="AK255" s="33">
        <f>all!AK235</f>
        <v>312.68181665937311</v>
      </c>
      <c r="AL255" s="33">
        <f>all!AL235</f>
        <v>5133.1243888751433</v>
      </c>
      <c r="AM255" s="33">
        <f>all!AM235</f>
        <v>6986.7371286195512</v>
      </c>
      <c r="AN255" s="33"/>
      <c r="AO255" s="33"/>
      <c r="AP255" s="33">
        <f>all!AP235</f>
        <v>0.34308337816796203</v>
      </c>
      <c r="AQ255" s="33">
        <f>all!AQ235</f>
        <v>11.8240784638894</v>
      </c>
      <c r="AR255" s="33">
        <f>all!AR235</f>
        <v>5.7373472642356899E-2</v>
      </c>
      <c r="AS255" s="33">
        <f>all!AS235</f>
        <v>0.60638265875166597</v>
      </c>
      <c r="AT255" s="33">
        <f>all!AT235</f>
        <v>0.54352249325635105</v>
      </c>
      <c r="AU255" s="33">
        <f>all!AU235</f>
        <v>2.4272938944123301</v>
      </c>
      <c r="AV255" s="33">
        <f>all!AV235</f>
        <v>6.6687285873039195E-2</v>
      </c>
      <c r="AW255" s="33">
        <f>all!AW235</f>
        <v>1.0582419021353799</v>
      </c>
      <c r="AX255" s="33">
        <f>all!AX235</f>
        <v>0.45495336443675699</v>
      </c>
      <c r="AY255" s="33">
        <f>all!AY235</f>
        <v>2.7673851679708701</v>
      </c>
      <c r="AZ255" s="33">
        <f>all!AZ235</f>
        <v>4.1524496502836801E-2</v>
      </c>
      <c r="BA255" s="33">
        <f>all!BA235</f>
        <v>0.27872666231552901</v>
      </c>
      <c r="BB255" s="33">
        <f>all!BB235</f>
        <v>2.3903345480343299E-2</v>
      </c>
      <c r="BC255" s="33">
        <f>all!BC235</f>
        <v>0.17263744796523001</v>
      </c>
      <c r="BD255" s="33">
        <f>all!BD235</f>
        <v>0.10544109915062</v>
      </c>
      <c r="BE255" s="33">
        <f>all!BE235</f>
        <v>0.37475388536738602</v>
      </c>
      <c r="BF255" s="33">
        <f>all!BF235</f>
        <v>6.8012323144173895E-2</v>
      </c>
      <c r="BG255" s="33">
        <f>all!BG235</f>
        <v>1.8969890447678099E-2</v>
      </c>
      <c r="BH255" s="33">
        <f>all!BH235</f>
        <v>0.44591659605787498</v>
      </c>
      <c r="BI255" s="33">
        <f>all!BI235</f>
        <v>2.41183059505055E-2</v>
      </c>
      <c r="BJ255" s="33"/>
      <c r="BK255" s="33">
        <f>all!BK235</f>
        <v>0.19635933682224899</v>
      </c>
      <c r="BL255" s="33">
        <f>all!BL235</f>
        <v>2.61195000726774</v>
      </c>
      <c r="BM255" s="33">
        <f>all!BM235</f>
        <v>7.1601100223875599E-2</v>
      </c>
      <c r="BN255" s="33">
        <f>all!BN235</f>
        <v>0.28946890413644299</v>
      </c>
      <c r="BO255" s="33">
        <f>all!BO235</f>
        <v>0.69933819626913596</v>
      </c>
      <c r="BP255" s="33">
        <f>all!BP235</f>
        <v>1.2777704991421499</v>
      </c>
      <c r="BQ255" s="33">
        <f>all!BQ235</f>
        <v>1.89098393690139E-3</v>
      </c>
      <c r="BR255" s="33">
        <f>all!BR235</f>
        <v>0.53695501971679704</v>
      </c>
      <c r="BS255" s="33">
        <f>all!BS235</f>
        <v>2.3451616268522798E-3</v>
      </c>
      <c r="BT255" s="33">
        <f>all!BT235</f>
        <v>52.358700355027402</v>
      </c>
      <c r="BU255" s="33">
        <f>all!BU235</f>
        <v>43.825954384251901</v>
      </c>
      <c r="BV255" s="33">
        <f>all!BV235</f>
        <v>2.3773979838224499</v>
      </c>
      <c r="BW255" s="33">
        <f>all!BW235</f>
        <v>2.5314177463380601E-2</v>
      </c>
      <c r="BX255" s="33">
        <f>all!BX235</f>
        <v>5.4000026670749497E-2</v>
      </c>
      <c r="BY255" s="33">
        <f>all!BY235</f>
        <v>22.588695689706199</v>
      </c>
      <c r="BZ255" s="33">
        <f>all!BZ235</f>
        <v>7.5418308101826002</v>
      </c>
      <c r="CA255" s="33">
        <f>all!CA235</f>
        <v>0.106611243704105</v>
      </c>
      <c r="CB255" s="33">
        <f>all!CB235</f>
        <v>1.4294492428663099</v>
      </c>
      <c r="CC255" s="33">
        <f>all!CC235</f>
        <v>91663.358141788995</v>
      </c>
      <c r="CD255" s="33">
        <f>all!CD235</f>
        <v>26.772112084380399</v>
      </c>
      <c r="CE255" s="33"/>
      <c r="CF255" s="33">
        <f>all!CF235</f>
        <v>0.38101714336854298</v>
      </c>
      <c r="CG255" s="33">
        <f>all!CG235</f>
        <v>11.8240784638894</v>
      </c>
      <c r="CH255" s="33">
        <f>all!CH235</f>
        <v>5.7373472642356899E-2</v>
      </c>
      <c r="CI255" s="33">
        <f>all!CI235</f>
        <v>0.60638265875166597</v>
      </c>
      <c r="CJ255" s="33">
        <f>all!CJ235</f>
        <v>0.54352249325635105</v>
      </c>
      <c r="CK255" s="33">
        <f>all!CK235</f>
        <v>2.4272938944123301</v>
      </c>
      <c r="CL255" s="33">
        <f>all!CL235</f>
        <v>6.6687285873039195E-2</v>
      </c>
      <c r="CM255" s="33">
        <f>all!CM235</f>
        <v>1.0582419021353799</v>
      </c>
      <c r="CN255" s="33">
        <f>all!CN235</f>
        <v>0.45495336443675699</v>
      </c>
      <c r="CO255" s="33">
        <f>all!CO235</f>
        <v>306.386331521312</v>
      </c>
      <c r="CP255" s="33">
        <f>all!CP235</f>
        <v>400.85337150819299</v>
      </c>
      <c r="CQ255" s="33">
        <f>all!CQ235</f>
        <v>37.685257625448799</v>
      </c>
      <c r="CR255" s="33">
        <f>all!CR235</f>
        <v>2.3316378157261518E-2</v>
      </c>
      <c r="CS255" s="33">
        <f>all!CS235</f>
        <v>0.17263744796523001</v>
      </c>
      <c r="CT255" s="33">
        <f>all!CT235</f>
        <v>294.50517169494299</v>
      </c>
      <c r="CU255" s="33">
        <f>all!CU235</f>
        <v>81.552840603523606</v>
      </c>
      <c r="CV255" s="33">
        <f>all!CV235</f>
        <v>8.9159947264623202E-2</v>
      </c>
      <c r="CW255" s="33">
        <f>all!CW235</f>
        <v>17.939641653869</v>
      </c>
      <c r="CX255" s="33">
        <f>all!CX235</f>
        <v>1371431.8758986699</v>
      </c>
      <c r="CY255" s="33">
        <f>all!CY235</f>
        <v>241.789199524841</v>
      </c>
      <c r="CZ255" s="33"/>
      <c r="DA255" s="33">
        <f>all!DA235</f>
        <v>6.9353963292097063E-3</v>
      </c>
      <c r="DB255" s="33">
        <f>all!DB235</f>
        <v>0.21173029750003403</v>
      </c>
      <c r="DC255" s="33">
        <f>all!DC235</f>
        <v>9.73533978171165E-4</v>
      </c>
      <c r="DD255" s="33">
        <f>all!DD235</f>
        <v>1.0331360233887728E-2</v>
      </c>
      <c r="DE255" s="33">
        <f>all!DE235</f>
        <v>8.5532133140772213E-3</v>
      </c>
      <c r="DF255" s="33">
        <f>all!DF235</f>
        <v>3.7120261422424382E-2</v>
      </c>
      <c r="DG255" s="33">
        <f>all!DG235</f>
        <v>9.5646036276464288E-4</v>
      </c>
      <c r="DH255" s="33">
        <f>all!DH235</f>
        <v>1.4574327257063488E-2</v>
      </c>
      <c r="DI255" s="33">
        <f>all!DI235</f>
        <v>6.0723925334850966E-3</v>
      </c>
      <c r="DJ255" s="33">
        <f>all!DJ235</f>
        <v>3.8802726889730499</v>
      </c>
      <c r="DK255" s="33">
        <f>all!DK235</f>
        <v>3.7161403593291906</v>
      </c>
      <c r="DL255" s="33">
        <f>all!DL235</f>
        <v>0.33524528405092741</v>
      </c>
      <c r="DM255" s="33">
        <f>all!DM235</f>
        <v>2.0307249871328117E-4</v>
      </c>
      <c r="DN255" s="33">
        <f>all!DN235</f>
        <v>1.4542788978622696E-3</v>
      </c>
      <c r="DO255" s="33">
        <f>all!DO235</f>
        <v>2.4187349843539994</v>
      </c>
      <c r="DP255" s="33">
        <f>all!DP235</f>
        <v>0.63912884485520072</v>
      </c>
      <c r="DQ255" s="33">
        <f>all!DQ235</f>
        <v>4.5266542600570097E-4</v>
      </c>
      <c r="DR255" s="33">
        <f>all!DR235</f>
        <v>8.7774498473549456E-2</v>
      </c>
      <c r="DS255" s="33">
        <f>all!DS235</f>
        <v>6618.8797099356661</v>
      </c>
      <c r="DT255" s="33">
        <f>all!DT235</f>
        <v>1.1569947357012222</v>
      </c>
      <c r="DU255" s="33"/>
      <c r="DV255" s="33">
        <f>all!DV235</f>
        <v>1.045677273074473E-4</v>
      </c>
      <c r="DW255" s="33">
        <f>all!DW235</f>
        <v>3.1923418591754999E-3</v>
      </c>
      <c r="DX255" s="33">
        <f>all!DX235</f>
        <v>1.4678358773122482E-5</v>
      </c>
      <c r="DY255" s="33">
        <f>all!DY235</f>
        <v>1.5577002500955574E-4</v>
      </c>
      <c r="DZ255" s="33">
        <f>all!DZ235</f>
        <v>1.2896019707799036E-4</v>
      </c>
      <c r="EA255" s="33">
        <f>all!EA235</f>
        <v>5.5967693694060859E-4</v>
      </c>
      <c r="EB255" s="33">
        <f>all!EB235</f>
        <v>1.4420933086797663E-5</v>
      </c>
      <c r="EC255" s="33">
        <f>all!EC235</f>
        <v>2.1974292541689148E-4</v>
      </c>
      <c r="ED255" s="33">
        <f>all!ED235</f>
        <v>9.1555876031327652E-5</v>
      </c>
      <c r="EE255" s="33">
        <f>all!EE235</f>
        <v>5.8504413757894766E-2</v>
      </c>
      <c r="EF255" s="33">
        <f>all!EF235</f>
        <v>5.6029725380498045E-2</v>
      </c>
      <c r="EG255" s="33">
        <f>all!EG235</f>
        <v>5.0546264091788006E-3</v>
      </c>
      <c r="EH255" s="33">
        <f>all!EH235</f>
        <v>3.0618047853527727E-6</v>
      </c>
      <c r="EI255" s="33">
        <f>all!EI235</f>
        <v>2.1926741025622886E-5</v>
      </c>
      <c r="EJ255" s="33">
        <f>all!EJ235</f>
        <v>3.6468228817390806E-2</v>
      </c>
      <c r="EK255" s="33">
        <f>all!EK235</f>
        <v>9.6363996505385036E-3</v>
      </c>
      <c r="EL255" s="33">
        <f>all!EL235</f>
        <v>6.8250165644776311E-6</v>
      </c>
      <c r="EM255" s="33">
        <f>all!EM235</f>
        <v>1.3234110042527236E-3</v>
      </c>
      <c r="EN255" s="33">
        <f>all!EN235</f>
        <v>99.795480421840068</v>
      </c>
      <c r="EO255" s="33">
        <f>all!EO235</f>
        <v>1.7444469540898427E-2</v>
      </c>
      <c r="EP255" s="33"/>
      <c r="EQ255" s="33">
        <f>all!EQ235</f>
        <v>6.3846837183509997E-3</v>
      </c>
    </row>
    <row r="256" spans="1:147" s="3" customFormat="1">
      <c r="A256" s="33" t="str">
        <f>all!A236</f>
        <v>LM-6A-19</v>
      </c>
      <c r="B256" s="33" t="str">
        <f>all!B236</f>
        <v>Fakos</v>
      </c>
      <c r="C256" s="33" t="str">
        <f>all!C236</f>
        <v>epithermal</v>
      </c>
      <c r="D256" s="33" t="str">
        <f>all!D236</f>
        <v>epithermal IS</v>
      </c>
      <c r="E256" s="33" t="str">
        <f>all!E236</f>
        <v>galena</v>
      </c>
      <c r="F256" s="33" t="str">
        <f>all!F236</f>
        <v xml:space="preserve">subhedral  </v>
      </c>
      <c r="G256" s="33">
        <f>all!G236</f>
        <v>0.394640426354398</v>
      </c>
      <c r="H256" s="33">
        <f>all!H236</f>
        <v>13.0402873898039</v>
      </c>
      <c r="I256" s="33">
        <f>all!I236</f>
        <v>8.34419119411796E-2</v>
      </c>
      <c r="J256" s="33">
        <f>all!J236</f>
        <v>0.60486521543587202</v>
      </c>
      <c r="K256" s="33">
        <f>all!K236</f>
        <v>0.51958287943036097</v>
      </c>
      <c r="L256" s="33">
        <f>all!L236</f>
        <v>2.90300635751092</v>
      </c>
      <c r="M256" s="33">
        <f>all!M236</f>
        <v>5.4042620467062701E-2</v>
      </c>
      <c r="N256" s="33">
        <f>all!N236</f>
        <v>1.3076517940527299</v>
      </c>
      <c r="O256" s="33">
        <f>all!O236</f>
        <v>0.33475883043140903</v>
      </c>
      <c r="P256" s="33">
        <f>all!P236</f>
        <v>181.708722212396</v>
      </c>
      <c r="Q256" s="33">
        <f>all!Q236</f>
        <v>223.89790531220601</v>
      </c>
      <c r="R256" s="33">
        <f>all!R236</f>
        <v>30.713300093148899</v>
      </c>
      <c r="S256" s="33">
        <f>all!S236</f>
        <v>1.5946871692393543E-2</v>
      </c>
      <c r="T256" s="33">
        <f>all!T236</f>
        <v>0.17018061066881099</v>
      </c>
      <c r="U256" s="33">
        <f>all!U236</f>
        <v>240.29528754496599</v>
      </c>
      <c r="V256" s="33">
        <f>all!V236</f>
        <v>30.043246538299499</v>
      </c>
      <c r="W256" s="33">
        <f>all!W236</f>
        <v>2.9662816961115199E-2</v>
      </c>
      <c r="X256" s="33">
        <f>all!X236</f>
        <v>16.8475248160359</v>
      </c>
      <c r="Y256" s="33">
        <f>all!Y236</f>
        <v>1280245.8114686699</v>
      </c>
      <c r="Z256" s="33">
        <f>all!Z236</f>
        <v>45.690378579093903</v>
      </c>
      <c r="AA256" s="33">
        <f>all!AA236</f>
        <v>0.13795124899197669</v>
      </c>
      <c r="AB256" s="33">
        <f>all!AB236</f>
        <v>1.4193268244630595E-4</v>
      </c>
      <c r="AC256" s="33">
        <f>all!AC236</f>
        <v>3.5688754588994826E-5</v>
      </c>
      <c r="AD256" s="33">
        <f>all!AD236</f>
        <v>0.24925977855056633</v>
      </c>
      <c r="AE256" s="33">
        <f>all!AE236</f>
        <v>1.3159601589876548E-5</v>
      </c>
      <c r="AF256" s="33">
        <f>all!AF236</f>
        <v>1.8769464847481478E-4</v>
      </c>
      <c r="AG256" s="33">
        <f>all!AG236</f>
        <v>2683.2787037530675</v>
      </c>
      <c r="AH256" s="33">
        <f>all!AH236</f>
        <v>1.7488665325556132E-4</v>
      </c>
      <c r="AI256" s="33">
        <f>all!AI236</f>
        <v>547.57108887080938</v>
      </c>
      <c r="AJ256" s="33">
        <f>all!AJ236</f>
        <v>2177.6672895569227</v>
      </c>
      <c r="AK256" s="33">
        <f>all!AK236</f>
        <v>201.90722412871079</v>
      </c>
      <c r="AL256" s="33">
        <f>all!AL236</f>
        <v>2879.7912458472483</v>
      </c>
      <c r="AM256" s="33">
        <f>all!AM236</f>
        <v>2683.2787037530675</v>
      </c>
      <c r="AN256" s="33"/>
      <c r="AO256" s="33"/>
      <c r="AP256" s="33">
        <f>all!AP236</f>
        <v>0.394640426354398</v>
      </c>
      <c r="AQ256" s="33">
        <f>all!AQ236</f>
        <v>13.0402873898039</v>
      </c>
      <c r="AR256" s="33">
        <f>all!AR236</f>
        <v>8.34419119411796E-2</v>
      </c>
      <c r="AS256" s="33">
        <f>all!AS236</f>
        <v>0.60486521543587202</v>
      </c>
      <c r="AT256" s="33">
        <f>all!AT236</f>
        <v>0.51958287943036097</v>
      </c>
      <c r="AU256" s="33">
        <f>all!AU236</f>
        <v>2.90300635751092</v>
      </c>
      <c r="AV256" s="33">
        <f>all!AV236</f>
        <v>5.4042620467062701E-2</v>
      </c>
      <c r="AW256" s="33">
        <f>all!AW236</f>
        <v>1.3076517940527299</v>
      </c>
      <c r="AX256" s="33">
        <f>all!AX236</f>
        <v>0.33475883043140903</v>
      </c>
      <c r="AY256" s="33">
        <f>all!AY236</f>
        <v>1.5363854757008499</v>
      </c>
      <c r="AZ256" s="33">
        <f>all!AZ236</f>
        <v>4.9672396043051001E-2</v>
      </c>
      <c r="BA256" s="33">
        <f>all!BA236</f>
        <v>0.340841437628713</v>
      </c>
      <c r="BB256" s="33">
        <f>all!BB236</f>
        <v>1.04726507995015E-2</v>
      </c>
      <c r="BC256" s="33">
        <f>all!BC236</f>
        <v>0.17018061066881099</v>
      </c>
      <c r="BD256" s="33">
        <f>all!BD236</f>
        <v>0.108086092547324</v>
      </c>
      <c r="BE256" s="33">
        <f>all!BE236</f>
        <v>0.29136559858203398</v>
      </c>
      <c r="BF256" s="33">
        <f>all!BF236</f>
        <v>2.9662816961115199E-2</v>
      </c>
      <c r="BG256" s="33">
        <f>all!BG236</f>
        <v>2.49191836169095E-2</v>
      </c>
      <c r="BH256" s="33">
        <f>all!BH236</f>
        <v>0.68069890902707497</v>
      </c>
      <c r="BI256" s="33">
        <f>all!BI236</f>
        <v>3.1399807048341402E-2</v>
      </c>
      <c r="BJ256" s="33"/>
      <c r="BK256" s="33">
        <f>all!BK236</f>
        <v>0.17067745383211699</v>
      </c>
      <c r="BL256" s="33">
        <f>all!BL236</f>
        <v>17.539051808605802</v>
      </c>
      <c r="BM256" s="33">
        <f>all!BM236</f>
        <v>3.5329191958853E-2</v>
      </c>
      <c r="BN256" s="33">
        <f>all!BN236</f>
        <v>0.201746412244522</v>
      </c>
      <c r="BO256" s="33">
        <f>all!BO236</f>
        <v>0.34234019137245097</v>
      </c>
      <c r="BP256" s="33">
        <f>all!BP236</f>
        <v>4.3520904699677197E-2</v>
      </c>
      <c r="BQ256" s="33">
        <f>all!BQ236</f>
        <v>7.5208781054697505E-4</v>
      </c>
      <c r="BR256" s="33">
        <f>all!BR236</f>
        <v>3.7106807072854299E-3</v>
      </c>
      <c r="BS256" s="33">
        <f>all!BS236</f>
        <v>0.57069875492976196</v>
      </c>
      <c r="BT256" s="33">
        <f>all!BT236</f>
        <v>8.0751538050303999</v>
      </c>
      <c r="BU256" s="33">
        <f>all!BU236</f>
        <v>16.403734812647699</v>
      </c>
      <c r="BV256" s="33">
        <f>all!BV236</f>
        <v>4.5080564251423398</v>
      </c>
      <c r="BW256" s="33">
        <f>all!BW236</f>
        <v>3.4936450478263603E-2</v>
      </c>
      <c r="BX256" s="33">
        <f>all!BX236</f>
        <v>0.22396884849849499</v>
      </c>
      <c r="BY256" s="33">
        <f>all!BY236</f>
        <v>42.431044686350297</v>
      </c>
      <c r="BZ256" s="33">
        <f>all!BZ236</f>
        <v>2.5234570857662102</v>
      </c>
      <c r="CA256" s="33">
        <f>all!CA236</f>
        <v>4.6883496954610402E-5</v>
      </c>
      <c r="CB256" s="33">
        <f>all!CB236</f>
        <v>0.437772249752516</v>
      </c>
      <c r="CC256" s="33">
        <f>all!CC236</f>
        <v>126892.42233578701</v>
      </c>
      <c r="CD256" s="33">
        <f>all!CD236</f>
        <v>11.246692031540499</v>
      </c>
      <c r="CE256" s="33"/>
      <c r="CF256" s="33">
        <f>all!CF236</f>
        <v>0.394640426354398</v>
      </c>
      <c r="CG256" s="33">
        <f>all!CG236</f>
        <v>13.0402873898039</v>
      </c>
      <c r="CH256" s="33">
        <f>all!CH236</f>
        <v>8.34419119411796E-2</v>
      </c>
      <c r="CI256" s="33">
        <f>all!CI236</f>
        <v>0.60486521543587202</v>
      </c>
      <c r="CJ256" s="33">
        <f>all!CJ236</f>
        <v>0.51958287943036097</v>
      </c>
      <c r="CK256" s="33">
        <f>all!CK236</f>
        <v>2.90300635751092</v>
      </c>
      <c r="CL256" s="33">
        <f>all!CL236</f>
        <v>5.4042620467062701E-2</v>
      </c>
      <c r="CM256" s="33">
        <f>all!CM236</f>
        <v>1.3076517940527299</v>
      </c>
      <c r="CN256" s="33">
        <f>all!CN236</f>
        <v>0.33475883043140903</v>
      </c>
      <c r="CO256" s="33">
        <f>all!CO236</f>
        <v>181.708722212396</v>
      </c>
      <c r="CP256" s="33">
        <f>all!CP236</f>
        <v>223.89790531220601</v>
      </c>
      <c r="CQ256" s="33">
        <f>all!CQ236</f>
        <v>30.713300093148899</v>
      </c>
      <c r="CR256" s="33">
        <f>all!CR236</f>
        <v>1.5946871692393543E-2</v>
      </c>
      <c r="CS256" s="33">
        <f>all!CS236</f>
        <v>0.17018061066881099</v>
      </c>
      <c r="CT256" s="33">
        <f>all!CT236</f>
        <v>240.29528754496599</v>
      </c>
      <c r="CU256" s="33">
        <f>all!CU236</f>
        <v>30.043246538299499</v>
      </c>
      <c r="CV256" s="33">
        <f>all!CV236</f>
        <v>2.9662816961115199E-2</v>
      </c>
      <c r="CW256" s="33">
        <f>all!CW236</f>
        <v>16.8475248160359</v>
      </c>
      <c r="CX256" s="33">
        <f>all!CX236</f>
        <v>1280245.8114686699</v>
      </c>
      <c r="CY256" s="33">
        <f>all!CY236</f>
        <v>45.690378579093903</v>
      </c>
      <c r="CZ256" s="33"/>
      <c r="DA256" s="33">
        <f>all!DA236</f>
        <v>7.1833716984452435E-3</v>
      </c>
      <c r="DB256" s="33">
        <f>all!DB236</f>
        <v>0.23350859324566031</v>
      </c>
      <c r="DC256" s="33">
        <f>all!DC236</f>
        <v>1.4158727498452418E-3</v>
      </c>
      <c r="DD256" s="33">
        <f>all!DD236</f>
        <v>1.0305506503897747E-2</v>
      </c>
      <c r="DE256" s="33">
        <f>all!DE236</f>
        <v>8.1764844275070189E-3</v>
      </c>
      <c r="DF256" s="33">
        <f>all!DF236</f>
        <v>4.43952646813109E-2</v>
      </c>
      <c r="DG256" s="33">
        <f>all!DG236</f>
        <v>7.7510463501373581E-4</v>
      </c>
      <c r="DH256" s="33">
        <f>all!DH236</f>
        <v>1.8009252087215672E-2</v>
      </c>
      <c r="DI256" s="33">
        <f>all!DI236</f>
        <v>4.4681217490204301E-3</v>
      </c>
      <c r="DJ256" s="33">
        <f>all!DJ236</f>
        <v>2.3012756105926546</v>
      </c>
      <c r="DK256" s="33">
        <f>all!DK236</f>
        <v>2.0756618290859215</v>
      </c>
      <c r="DL256" s="33">
        <f>all!DL236</f>
        <v>0.27322326189740237</v>
      </c>
      <c r="DM256" s="33">
        <f>all!DM236</f>
        <v>1.3888825525957204E-4</v>
      </c>
      <c r="DN256" s="33">
        <f>all!DN236</f>
        <v>1.4335827703547384E-3</v>
      </c>
      <c r="DO256" s="33">
        <f>all!DO236</f>
        <v>1.9735158306912448</v>
      </c>
      <c r="DP256" s="33">
        <f>all!DP236</f>
        <v>0.23544864058228449</v>
      </c>
      <c r="DQ256" s="33">
        <f>all!DQ236</f>
        <v>1.5059824605302371E-4</v>
      </c>
      <c r="DR256" s="33">
        <f>all!DR236</f>
        <v>8.2431024531044866E-2</v>
      </c>
      <c r="DS256" s="33">
        <f>all!DS236</f>
        <v>6178.7925263931947</v>
      </c>
      <c r="DT256" s="33">
        <f>all!DT236</f>
        <v>0.21863477604497564</v>
      </c>
      <c r="DU256" s="33"/>
      <c r="DV256" s="33">
        <f>all!DV236</f>
        <v>1.1609839219310092E-4</v>
      </c>
      <c r="DW256" s="33">
        <f>all!DW236</f>
        <v>3.7739899001692457E-3</v>
      </c>
      <c r="DX256" s="33">
        <f>all!DX236</f>
        <v>2.2883481004141188E-5</v>
      </c>
      <c r="DY256" s="33">
        <f>all!DY236</f>
        <v>1.6655865602736823E-4</v>
      </c>
      <c r="DZ256" s="33">
        <f>all!DZ236</f>
        <v>1.3214918226088065E-4</v>
      </c>
      <c r="EA256" s="33">
        <f>all!EA236</f>
        <v>7.1752083378936451E-4</v>
      </c>
      <c r="EB256" s="33">
        <f>all!EB236</f>
        <v>1.2527320829853756E-5</v>
      </c>
      <c r="EC256" s="33">
        <f>all!EC236</f>
        <v>2.9106738446773201E-4</v>
      </c>
      <c r="ED256" s="33">
        <f>all!ED236</f>
        <v>7.2214243249666947E-5</v>
      </c>
      <c r="EE256" s="33">
        <f>all!EE236</f>
        <v>3.7193453102368434E-2</v>
      </c>
      <c r="EF256" s="33">
        <f>all!EF236</f>
        <v>3.3547059961497476E-2</v>
      </c>
      <c r="EG256" s="33">
        <f>all!EG236</f>
        <v>4.4158624595339461E-3</v>
      </c>
      <c r="EH256" s="33">
        <f>all!EH236</f>
        <v>2.2447262660278751E-6</v>
      </c>
      <c r="EI256" s="33">
        <f>all!EI236</f>
        <v>2.3169712177074147E-5</v>
      </c>
      <c r="EJ256" s="33">
        <f>all!EJ236</f>
        <v>3.1896165829825608E-2</v>
      </c>
      <c r="EK256" s="33">
        <f>all!EK236</f>
        <v>3.8053451447557568E-3</v>
      </c>
      <c r="EL256" s="33">
        <f>all!EL236</f>
        <v>2.4339843415928639E-6</v>
      </c>
      <c r="EM256" s="33">
        <f>all!EM236</f>
        <v>1.332258696421864E-3</v>
      </c>
      <c r="EN256" s="33">
        <f>all!EN236</f>
        <v>99.862280294399852</v>
      </c>
      <c r="EO256" s="33">
        <f>all!EO236</f>
        <v>3.5335977368140723E-3</v>
      </c>
      <c r="EP256" s="33"/>
      <c r="EQ256" s="33">
        <f>all!EQ236</f>
        <v>7.5479798003384915E-3</v>
      </c>
    </row>
    <row r="257" spans="1:147" s="9" customFormat="1">
      <c r="A257" s="33" t="str">
        <f>all!A237</f>
        <v>LM-6A-20</v>
      </c>
      <c r="B257" s="33" t="str">
        <f>all!B237</f>
        <v>Fakos</v>
      </c>
      <c r="C257" s="33" t="str">
        <f>all!C237</f>
        <v>epithermal</v>
      </c>
      <c r="D257" s="33" t="str">
        <f>all!D237</f>
        <v>epithermal IS</v>
      </c>
      <c r="E257" s="33" t="str">
        <f>all!E237</f>
        <v>galena</v>
      </c>
      <c r="F257" s="33" t="str">
        <f>all!F237</f>
        <v xml:space="preserve">subhedral  </v>
      </c>
      <c r="G257" s="33">
        <f>all!G237</f>
        <v>0.516962672737314</v>
      </c>
      <c r="H257" s="33">
        <f>all!H237</f>
        <v>13.909517153170601</v>
      </c>
      <c r="I257" s="33">
        <f>all!I237</f>
        <v>8.91793387759727E-2</v>
      </c>
      <c r="J257" s="33">
        <f>all!J237</f>
        <v>0.60430909564805602</v>
      </c>
      <c r="K257" s="33">
        <f>all!K237</f>
        <v>0.53728491728113903</v>
      </c>
      <c r="L257" s="33">
        <f>all!L237</f>
        <v>3.2253819206765901</v>
      </c>
      <c r="M257" s="33">
        <f>all!M237</f>
        <v>0.12626706210972599</v>
      </c>
      <c r="N257" s="33">
        <f>all!N237</f>
        <v>1.24236159379732</v>
      </c>
      <c r="O257" s="33">
        <f>all!O237</f>
        <v>0.50310220385919102</v>
      </c>
      <c r="P257" s="33">
        <f>all!P237</f>
        <v>328.41454230081803</v>
      </c>
      <c r="Q257" s="33">
        <f>all!Q237</f>
        <v>133.637267507605</v>
      </c>
      <c r="R257" s="33">
        <f>all!R237</f>
        <v>41.758059278593898</v>
      </c>
      <c r="S257" s="33">
        <f>all!S237</f>
        <v>-3.1896507602590426E-4</v>
      </c>
      <c r="T257" s="33">
        <f>all!T237</f>
        <v>0.28885987478674802</v>
      </c>
      <c r="U257" s="33">
        <f>all!U237</f>
        <v>129.94171191877601</v>
      </c>
      <c r="V257" s="33">
        <f>all!V237</f>
        <v>7.2850776032175801</v>
      </c>
      <c r="W257" s="33">
        <f>all!W237</f>
        <v>7.0751371402393806E-2</v>
      </c>
      <c r="X257" s="33">
        <f>all!X237</f>
        <v>17.248885256849501</v>
      </c>
      <c r="Y257" s="33">
        <f>all!Y237</f>
        <v>1341628.8748014399</v>
      </c>
      <c r="Z257" s="33">
        <f>all!Z237</f>
        <v>122.75026497892399</v>
      </c>
      <c r="AA257" s="33">
        <f>all!AA237</f>
        <v>0.14757239203943723</v>
      </c>
      <c r="AB257" s="33">
        <f>all!AB237</f>
        <v>2.4478792046677078E-4</v>
      </c>
      <c r="AC257" s="33">
        <f>all!AC237</f>
        <v>9.1493457903618045E-5</v>
      </c>
      <c r="AD257" s="33">
        <f>all!AD237</f>
        <v>0.17725889111973031</v>
      </c>
      <c r="AE257" s="33">
        <f>all!AE237</f>
        <v>1.2856674137549644E-5</v>
      </c>
      <c r="AF257" s="33">
        <f>all!AF237</f>
        <v>9.685369356559748E-5</v>
      </c>
      <c r="AG257" s="33">
        <f>all!AG237</f>
        <v>1498.5227446383631</v>
      </c>
      <c r="AH257" s="33">
        <f>all!AH237</f>
        <v>9.9608222525311422E-5</v>
      </c>
      <c r="AI257" s="33">
        <f>all!AI237</f>
        <v>1376.442869657116</v>
      </c>
      <c r="AJ257" s="33">
        <f>all!AJ237</f>
        <v>3682.6303806291698</v>
      </c>
      <c r="AK257" s="33">
        <f>all!AK237</f>
        <v>193.41795413151024</v>
      </c>
      <c r="AL257" s="33">
        <f>all!AL237</f>
        <v>1457.083150674647</v>
      </c>
      <c r="AM257" s="33">
        <f>all!AM237</f>
        <v>1498.5227446383631</v>
      </c>
      <c r="AN257" s="33"/>
      <c r="AO257" s="33"/>
      <c r="AP257" s="33">
        <f>all!AP237</f>
        <v>0.516962672737314</v>
      </c>
      <c r="AQ257" s="33">
        <f>all!AQ237</f>
        <v>13.909517153170601</v>
      </c>
      <c r="AR257" s="33">
        <f>all!AR237</f>
        <v>8.91793387759727E-2</v>
      </c>
      <c r="AS257" s="33">
        <f>all!AS237</f>
        <v>0.60430909564805602</v>
      </c>
      <c r="AT257" s="33">
        <f>all!AT237</f>
        <v>0.53728491728113903</v>
      </c>
      <c r="AU257" s="33">
        <f>all!AU237</f>
        <v>3.2253819206765901</v>
      </c>
      <c r="AV257" s="33">
        <f>all!AV237</f>
        <v>0.12626706210972599</v>
      </c>
      <c r="AW257" s="33">
        <f>all!AW237</f>
        <v>1.24236159379732</v>
      </c>
      <c r="AX257" s="33">
        <f>all!AX237</f>
        <v>0.50310220385919102</v>
      </c>
      <c r="AY257" s="33">
        <f>all!AY237</f>
        <v>6.4286464910413699</v>
      </c>
      <c r="AZ257" s="33">
        <f>all!AZ237</f>
        <v>2.8179807071142999E-2</v>
      </c>
      <c r="BA257" s="33">
        <f>all!BA237</f>
        <v>0.30699224435114703</v>
      </c>
      <c r="BB257" s="33">
        <f>all!BB237</f>
        <v>6.6315849824903899E-4</v>
      </c>
      <c r="BC257" s="33">
        <f>all!BC237</f>
        <v>0.28885987478674802</v>
      </c>
      <c r="BD257" s="33">
        <f>all!BD237</f>
        <v>0.16034730890174301</v>
      </c>
      <c r="BE257" s="33">
        <f>all!BE237</f>
        <v>0.71149870749257504</v>
      </c>
      <c r="BF257" s="33">
        <f>all!BF237</f>
        <v>7.0751371402393806E-2</v>
      </c>
      <c r="BG257" s="33">
        <f>all!BG237</f>
        <v>3.0558408442979999E-2</v>
      </c>
      <c r="BH257" s="33">
        <f>all!BH237</f>
        <v>0.45872144453699498</v>
      </c>
      <c r="BI257" s="33">
        <f>all!BI237</f>
        <v>0</v>
      </c>
      <c r="BJ257" s="33"/>
      <c r="BK257" s="33">
        <f>all!BK237</f>
        <v>0.34344651651793201</v>
      </c>
      <c r="BL257" s="33">
        <f>all!BL237</f>
        <v>4.2608798288938798</v>
      </c>
      <c r="BM257" s="33">
        <f>all!BM237</f>
        <v>0.111852665991411</v>
      </c>
      <c r="BN257" s="33">
        <f>all!BN237</f>
        <v>5.0827029580605102E-5</v>
      </c>
      <c r="BO257" s="33">
        <f>all!BO237</f>
        <v>0.40689269694568198</v>
      </c>
      <c r="BP257" s="33">
        <f>all!BP237</f>
        <v>1.5305378591727901E-2</v>
      </c>
      <c r="BQ257" s="33">
        <f>all!BQ237</f>
        <v>1.69582362423256E-4</v>
      </c>
      <c r="BR257" s="33">
        <f>all!BR237</f>
        <v>1.7820143116652201E-4</v>
      </c>
      <c r="BS257" s="33">
        <f>all!BS237</f>
        <v>0.58557356516763404</v>
      </c>
      <c r="BT257" s="33">
        <f>all!BT237</f>
        <v>3.4838429617731199</v>
      </c>
      <c r="BU257" s="33">
        <f>all!BU237</f>
        <v>1.24445501056948</v>
      </c>
      <c r="BV257" s="33">
        <f>all!BV237</f>
        <v>1.83667027865136</v>
      </c>
      <c r="BW257" s="33">
        <f>all!BW237</f>
        <v>1.2457183174404701E-4</v>
      </c>
      <c r="BX257" s="33">
        <f>all!BX237</f>
        <v>0.31304873846929199</v>
      </c>
      <c r="BY257" s="33">
        <f>all!BY237</f>
        <v>12.9286000011141</v>
      </c>
      <c r="BZ257" s="33">
        <f>all!BZ237</f>
        <v>1.58579345921564</v>
      </c>
      <c r="CA257" s="33">
        <f>all!CA237</f>
        <v>9.8028158119493197E-5</v>
      </c>
      <c r="CB257" s="33">
        <f>all!CB237</f>
        <v>3.5110383439425998</v>
      </c>
      <c r="CC257" s="33">
        <f>all!CC237</f>
        <v>22954.799679919401</v>
      </c>
      <c r="CD257" s="33">
        <f>all!CD237</f>
        <v>0.21162708708342801</v>
      </c>
      <c r="CE257" s="33"/>
      <c r="CF257" s="33">
        <f>all!CF237</f>
        <v>0.516962672737314</v>
      </c>
      <c r="CG257" s="33">
        <f>all!CG237</f>
        <v>13.909517153170601</v>
      </c>
      <c r="CH257" s="33">
        <f>all!CH237</f>
        <v>8.91793387759727E-2</v>
      </c>
      <c r="CI257" s="33">
        <f>all!CI237</f>
        <v>0.60430909564805602</v>
      </c>
      <c r="CJ257" s="33">
        <f>all!CJ237</f>
        <v>0.53728491728113903</v>
      </c>
      <c r="CK257" s="33">
        <f>all!CK237</f>
        <v>3.2253819206765901</v>
      </c>
      <c r="CL257" s="33">
        <f>all!CL237</f>
        <v>0.12626706210972599</v>
      </c>
      <c r="CM257" s="33">
        <f>all!CM237</f>
        <v>1.24236159379732</v>
      </c>
      <c r="CN257" s="33">
        <f>all!CN237</f>
        <v>0.50310220385919102</v>
      </c>
      <c r="CO257" s="33">
        <f>all!CO237</f>
        <v>328.41454230081803</v>
      </c>
      <c r="CP257" s="33">
        <f>all!CP237</f>
        <v>133.637267507605</v>
      </c>
      <c r="CQ257" s="33">
        <f>all!CQ237</f>
        <v>41.758059278593898</v>
      </c>
      <c r="CR257" s="33">
        <f>all!CR237</f>
        <v>-3.1896507602590426E-4</v>
      </c>
      <c r="CS257" s="33">
        <f>all!CS237</f>
        <v>0.28885987478674802</v>
      </c>
      <c r="CT257" s="33">
        <f>all!CT237</f>
        <v>129.94171191877601</v>
      </c>
      <c r="CU257" s="33">
        <f>all!CU237</f>
        <v>7.2850776032175801</v>
      </c>
      <c r="CV257" s="33">
        <f>all!CV237</f>
        <v>7.0751371402393806E-2</v>
      </c>
      <c r="CW257" s="33">
        <f>all!CW237</f>
        <v>17.248885256849501</v>
      </c>
      <c r="CX257" s="33">
        <f>all!CX237</f>
        <v>1341628.8748014399</v>
      </c>
      <c r="CY257" s="33">
        <f>all!CY237</f>
        <v>122.75026497892399</v>
      </c>
      <c r="CZ257" s="33"/>
      <c r="DA257" s="33">
        <f>all!DA237</f>
        <v>9.4099204858424084E-3</v>
      </c>
      <c r="DB257" s="33">
        <f>all!DB237</f>
        <v>0.24907363511810549</v>
      </c>
      <c r="DC257" s="33">
        <f>all!DC237</f>
        <v>1.5132274978445544E-3</v>
      </c>
      <c r="DD257" s="33">
        <f>all!DD237</f>
        <v>1.0296031506916553E-2</v>
      </c>
      <c r="DE257" s="33">
        <f>all!DE237</f>
        <v>8.4550548780590283E-3</v>
      </c>
      <c r="DF257" s="33">
        <f>all!DF237</f>
        <v>4.9325308467297602E-2</v>
      </c>
      <c r="DG257" s="33">
        <f>all!DG237</f>
        <v>1.8109814854456348E-3</v>
      </c>
      <c r="DH257" s="33">
        <f>all!DH237</f>
        <v>1.7110061889509986E-2</v>
      </c>
      <c r="DI257" s="33">
        <f>all!DI237</f>
        <v>6.7150488491862295E-3</v>
      </c>
      <c r="DJ257" s="33">
        <f>all!DJ237</f>
        <v>4.1592520554814847</v>
      </c>
      <c r="DK257" s="33">
        <f>all!DK237</f>
        <v>1.2388940161011772</v>
      </c>
      <c r="DL257" s="33">
        <f>all!DL237</f>
        <v>0.37147662843132701</v>
      </c>
      <c r="DM257" s="33">
        <f>all!DM237</f>
        <v>6.6315849824903899E-4</v>
      </c>
      <c r="DN257" s="33">
        <f>all!DN237</f>
        <v>2.4333238546605006E-3</v>
      </c>
      <c r="DO257" s="33">
        <f>all!DO237</f>
        <v>1.0671954001213535</v>
      </c>
      <c r="DP257" s="33">
        <f>all!DP237</f>
        <v>5.7093084664714577E-2</v>
      </c>
      <c r="DQ257" s="33">
        <f>all!DQ237</f>
        <v>3.5920500918756919E-4</v>
      </c>
      <c r="DR257" s="33">
        <f>all!DR237</f>
        <v>8.4394787914910382E-2</v>
      </c>
      <c r="DS257" s="33">
        <f>all!DS237</f>
        <v>6475.0428320532819</v>
      </c>
      <c r="DT257" s="33">
        <f>all!DT237</f>
        <v>0.58737698236994307</v>
      </c>
      <c r="DU257" s="33"/>
      <c r="DV257" s="33">
        <f>all!DV237</f>
        <v>1.4512531317295135E-4</v>
      </c>
      <c r="DW257" s="33">
        <f>all!DW237</f>
        <v>3.8413596962933822E-3</v>
      </c>
      <c r="DX257" s="33">
        <f>all!DX237</f>
        <v>2.3337882063617937E-5</v>
      </c>
      <c r="DY257" s="33">
        <f>all!DY237</f>
        <v>1.5879143709321915E-4</v>
      </c>
      <c r="DZ257" s="33">
        <f>all!DZ237</f>
        <v>1.3039881568807513E-4</v>
      </c>
      <c r="EA257" s="33">
        <f>all!EA237</f>
        <v>7.6072383921192645E-4</v>
      </c>
      <c r="EB257" s="33">
        <f>all!EB237</f>
        <v>2.793001870963056E-5</v>
      </c>
      <c r="EC257" s="33">
        <f>all!EC237</f>
        <v>2.638814104603372E-4</v>
      </c>
      <c r="ED257" s="33">
        <f>all!ED237</f>
        <v>1.0356342210075279E-4</v>
      </c>
      <c r="EE257" s="33">
        <f>all!EE237</f>
        <v>6.414642483166047E-2</v>
      </c>
      <c r="EF257" s="33">
        <f>all!EF237</f>
        <v>1.910695019636852E-2</v>
      </c>
      <c r="EG257" s="33">
        <f>all!EG237</f>
        <v>5.7291304553145905E-3</v>
      </c>
      <c r="EH257" s="33">
        <f>all!EH237</f>
        <v>1.0227619339238237E-5</v>
      </c>
      <c r="EI257" s="33">
        <f>all!EI237</f>
        <v>3.7528147765980222E-5</v>
      </c>
      <c r="EJ257" s="33">
        <f>all!EJ237</f>
        <v>1.6458913429966079E-2</v>
      </c>
      <c r="EK257" s="33">
        <f>all!EK237</f>
        <v>8.8052303996007347E-4</v>
      </c>
      <c r="EL257" s="33">
        <f>all!EL237</f>
        <v>5.5398703453520214E-6</v>
      </c>
      <c r="EM257" s="33">
        <f>all!EM237</f>
        <v>1.3015859214478486E-3</v>
      </c>
      <c r="EN257" s="33">
        <f>all!EN237</f>
        <v>99.86190852768739</v>
      </c>
      <c r="EO257" s="33">
        <f>all!EO237</f>
        <v>9.058872351288506E-3</v>
      </c>
      <c r="EP257" s="33"/>
      <c r="EQ257" s="33">
        <f>all!EQ237</f>
        <v>7.6827193925867645E-3</v>
      </c>
    </row>
    <row r="258" spans="1:147" s="3" customFormat="1">
      <c r="A258" s="33" t="str">
        <f>all!A238</f>
        <v>LM27B_III_55</v>
      </c>
      <c r="B258" s="33" t="str">
        <f>all!B238</f>
        <v>Fakos</v>
      </c>
      <c r="C258" s="33" t="str">
        <f>all!C238</f>
        <v>epithermal</v>
      </c>
      <c r="D258" s="33" t="str">
        <f>all!D238</f>
        <v>epithermal IS</v>
      </c>
      <c r="E258" s="33" t="str">
        <f>all!E238</f>
        <v>galena</v>
      </c>
      <c r="F258" s="33" t="str">
        <f>all!F238</f>
        <v>anhedral</v>
      </c>
      <c r="G258" s="33" t="str">
        <f>all!G238</f>
        <v>n.a.</v>
      </c>
      <c r="H258" s="33">
        <f>all!H238</f>
        <v>14.3382232347788</v>
      </c>
      <c r="I258" s="33">
        <f>all!I238</f>
        <v>5.60261649360798E-2</v>
      </c>
      <c r="J258" s="33">
        <f>all!J238</f>
        <v>0.30637305940666998</v>
      </c>
      <c r="K258" s="33">
        <f>all!K238</f>
        <v>0.92878958378728904</v>
      </c>
      <c r="L258" s="33">
        <f>all!L238</f>
        <v>4.5546705199741</v>
      </c>
      <c r="M258" s="33" t="str">
        <f>all!M238</f>
        <v>n.a.</v>
      </c>
      <c r="N258" s="33" t="str">
        <f>all!N238</f>
        <v>n.a.</v>
      </c>
      <c r="O258" s="33">
        <f>all!O238</f>
        <v>0.61348850215011497</v>
      </c>
      <c r="P258" s="33">
        <f>all!P238</f>
        <v>313.48756940586901</v>
      </c>
      <c r="Q258" s="33">
        <f>all!Q238</f>
        <v>219.51219854057601</v>
      </c>
      <c r="R258" s="33">
        <f>all!R238</f>
        <v>40.274294263966198</v>
      </c>
      <c r="S258" s="33" t="str">
        <f>all!S238</f>
        <v>n.a.</v>
      </c>
      <c r="T258" s="33" t="str">
        <f>all!T238</f>
        <v>n.a.</v>
      </c>
      <c r="U258" s="33">
        <f>all!U238</f>
        <v>231.03138366482801</v>
      </c>
      <c r="V258" s="33">
        <f>all!V238</f>
        <v>48.3525860500311</v>
      </c>
      <c r="W258" s="33">
        <f>all!W238</f>
        <v>5.0178741802198501E-2</v>
      </c>
      <c r="X258" s="33">
        <f>all!X238</f>
        <v>28.091751845672999</v>
      </c>
      <c r="Y258" s="33">
        <f>all!Y238</f>
        <v>1299372.1141459399</v>
      </c>
      <c r="Z258" s="33">
        <f>all!Z238</f>
        <v>137.03794832996201</v>
      </c>
      <c r="AA258" s="33">
        <f>all!AA238</f>
        <v>0.18286909770911819</v>
      </c>
      <c r="AB258" s="33">
        <f>all!AB238</f>
        <v>2.4126081050455684E-4</v>
      </c>
      <c r="AC258" s="33">
        <f>all!AC238</f>
        <v>1.0546474473175472E-4</v>
      </c>
      <c r="AD258" s="33">
        <f>all!AD238</f>
        <v>9.1323903772805692E-2</v>
      </c>
      <c r="AE258" s="33">
        <f>all!AE238</f>
        <v>2.1619481855771034E-5</v>
      </c>
      <c r="AF258" s="33">
        <f>all!AF238</f>
        <v>1.7780232556143617E-4</v>
      </c>
      <c r="AG258" s="33">
        <f>all!AG238</f>
        <v>3918.0300631145692</v>
      </c>
      <c r="AH258" s="33">
        <f>all!AH238</f>
        <v>1.6893713213543795E-4</v>
      </c>
      <c r="AI258" s="33">
        <f>all!AI238</f>
        <v>2445.9633902536157</v>
      </c>
      <c r="AJ258" s="33">
        <f>all!AJ238</f>
        <v>5595.3779767636552</v>
      </c>
      <c r="AK258" s="33">
        <f>all!AK238</f>
        <v>501.40415425048013</v>
      </c>
      <c r="AL258" s="33">
        <f>all!AL238</f>
        <v>4123.6337330676033</v>
      </c>
      <c r="AM258" s="33">
        <f>all!AM238</f>
        <v>3918.0300631145692</v>
      </c>
      <c r="AN258" s="33"/>
      <c r="AO258" s="33"/>
      <c r="AP258" s="33" t="str">
        <f>all!AP238</f>
        <v>n.a.</v>
      </c>
      <c r="AQ258" s="33">
        <f>all!AQ238</f>
        <v>14.3382232347788</v>
      </c>
      <c r="AR258" s="33">
        <f>all!AR238</f>
        <v>5.60261649360798E-2</v>
      </c>
      <c r="AS258" s="33">
        <f>all!AS238</f>
        <v>0.30637305940666998</v>
      </c>
      <c r="AT258" s="33">
        <f>all!AT238</f>
        <v>0.92878958378728904</v>
      </c>
      <c r="AU258" s="33">
        <f>all!AU238</f>
        <v>4.5546705199741</v>
      </c>
      <c r="AV258" s="33" t="str">
        <f>all!AV238</f>
        <v>n.a.</v>
      </c>
      <c r="AW258" s="33" t="str">
        <f>all!AW238</f>
        <v>n.a.</v>
      </c>
      <c r="AX258" s="33">
        <f>all!AX238</f>
        <v>0.41483325520453401</v>
      </c>
      <c r="AY258" s="33">
        <f>all!AY238</f>
        <v>2.2471105770893001</v>
      </c>
      <c r="AZ258" s="33">
        <f>all!AZ238</f>
        <v>4.3862561466573399E-2</v>
      </c>
      <c r="BA258" s="33">
        <f>all!BA238</f>
        <v>0.27867420413914601</v>
      </c>
      <c r="BB258" s="33" t="str">
        <f>all!BB238</f>
        <v>n.a.</v>
      </c>
      <c r="BC258" s="33" t="str">
        <f>all!BC238</f>
        <v>n.a.</v>
      </c>
      <c r="BD258" s="33">
        <f>all!BD238</f>
        <v>6.0443519749962003E-2</v>
      </c>
      <c r="BE258" s="33">
        <f>all!BE238</f>
        <v>0.26040639947715499</v>
      </c>
      <c r="BF258" s="33">
        <f>all!BF238</f>
        <v>5.0178741802198501E-2</v>
      </c>
      <c r="BG258" s="33">
        <f>all!BG238</f>
        <v>7.4698704921427102E-3</v>
      </c>
      <c r="BH258" s="33">
        <f>all!BH238</f>
        <v>0.45582885635215897</v>
      </c>
      <c r="BI258" s="33">
        <f>all!BI238</f>
        <v>8.2765340742448294E-3</v>
      </c>
      <c r="BJ258" s="33"/>
      <c r="BK258" s="33" t="str">
        <f>all!BK238</f>
        <v>n.a.</v>
      </c>
      <c r="BL258" s="33">
        <f>all!BL238</f>
        <v>13.119454784938499</v>
      </c>
      <c r="BM258" s="33">
        <f>all!BM238</f>
        <v>1.00198594141854E-2</v>
      </c>
      <c r="BN258" s="33">
        <f>all!BN238</f>
        <v>0.223608143088834</v>
      </c>
      <c r="BO258" s="33">
        <f>all!BO238</f>
        <v>0.70123798680957095</v>
      </c>
      <c r="BP258" s="33">
        <f>all!BP238</f>
        <v>1.2967028704911301</v>
      </c>
      <c r="BQ258" s="33" t="str">
        <f>all!BQ238</f>
        <v>n.a.</v>
      </c>
      <c r="BR258" s="33" t="str">
        <f>all!BR238</f>
        <v>n.a.</v>
      </c>
      <c r="BS258" s="33">
        <f>all!BS238</f>
        <v>0.36490436224906497</v>
      </c>
      <c r="BT258" s="33">
        <f>all!BT238</f>
        <v>25.769780836835</v>
      </c>
      <c r="BU258" s="33">
        <f>all!BU238</f>
        <v>26.820304882301599</v>
      </c>
      <c r="BV258" s="33">
        <f>all!BV238</f>
        <v>8.6340813247701504</v>
      </c>
      <c r="BW258" s="33" t="str">
        <f>all!BW238</f>
        <v>n.a.</v>
      </c>
      <c r="BX258" s="33" t="str">
        <f>all!BX238</f>
        <v>n.a.</v>
      </c>
      <c r="BY258" s="33">
        <f>all!BY238</f>
        <v>22.495726682674</v>
      </c>
      <c r="BZ258" s="33">
        <f>all!BZ238</f>
        <v>8.0733839780772598</v>
      </c>
      <c r="CA258" s="33">
        <f>all!CA238</f>
        <v>1.28253269985167E-2</v>
      </c>
      <c r="CB258" s="33">
        <f>all!CB238</f>
        <v>3.2960645867888498</v>
      </c>
      <c r="CC258" s="33">
        <f>all!CC238</f>
        <v>232336.51220012599</v>
      </c>
      <c r="CD258" s="33">
        <f>all!CD238</f>
        <v>23.715360466404999</v>
      </c>
      <c r="CE258" s="33"/>
      <c r="CF258" s="33" t="str">
        <f>all!CF238</f>
        <v>n.a.</v>
      </c>
      <c r="CG258" s="33">
        <f>all!CG238</f>
        <v>14.3382232347788</v>
      </c>
      <c r="CH258" s="33">
        <f>all!CH238</f>
        <v>5.60261649360798E-2</v>
      </c>
      <c r="CI258" s="33">
        <f>all!CI238</f>
        <v>0.30637305940666998</v>
      </c>
      <c r="CJ258" s="33">
        <f>all!CJ238</f>
        <v>0.92878958378728904</v>
      </c>
      <c r="CK258" s="33">
        <f>all!CK238</f>
        <v>4.5546705199741</v>
      </c>
      <c r="CL258" s="33" t="str">
        <f>all!CL238</f>
        <v>n.a.</v>
      </c>
      <c r="CM258" s="33" t="str">
        <f>all!CM238</f>
        <v>n.a.</v>
      </c>
      <c r="CN258" s="33">
        <f>all!CN238</f>
        <v>0.61348850215011497</v>
      </c>
      <c r="CO258" s="33">
        <f>all!CO238</f>
        <v>313.48756940586901</v>
      </c>
      <c r="CP258" s="33">
        <f>all!CP238</f>
        <v>219.51219854057601</v>
      </c>
      <c r="CQ258" s="33">
        <f>all!CQ238</f>
        <v>40.274294263966198</v>
      </c>
      <c r="CR258" s="33" t="str">
        <f>all!CR238</f>
        <v>n.a.</v>
      </c>
      <c r="CS258" s="33" t="str">
        <f>all!CS238</f>
        <v>n.a.</v>
      </c>
      <c r="CT258" s="33">
        <f>all!CT238</f>
        <v>231.03138366482801</v>
      </c>
      <c r="CU258" s="33">
        <f>all!CU238</f>
        <v>48.3525860500311</v>
      </c>
      <c r="CV258" s="33">
        <f>all!CV238</f>
        <v>5.0178741802198501E-2</v>
      </c>
      <c r="CW258" s="33">
        <f>all!CW238</f>
        <v>28.091751845672999</v>
      </c>
      <c r="CX258" s="33">
        <f>all!CX238</f>
        <v>1299372.1141459399</v>
      </c>
      <c r="CY258" s="33">
        <f>all!CY238</f>
        <v>137.03794832996201</v>
      </c>
      <c r="CZ258" s="33"/>
      <c r="DA258" s="33" t="str">
        <f>all!DA238</f>
        <v>n.a.</v>
      </c>
      <c r="DB258" s="33">
        <f>all!DB238</f>
        <v>0.25675034890820664</v>
      </c>
      <c r="DC258" s="33">
        <f>all!DC238</f>
        <v>9.506723703460834E-4</v>
      </c>
      <c r="DD258" s="33">
        <f>all!DD238</f>
        <v>5.2198894493532492E-3</v>
      </c>
      <c r="DE258" s="33">
        <f>all!DE238</f>
        <v>1.4616019635969047E-2</v>
      </c>
      <c r="DF258" s="33">
        <f>all!DF238</f>
        <v>6.9653930570027528E-2</v>
      </c>
      <c r="DG258" s="33" t="str">
        <f>all!DG238</f>
        <v>n.a.</v>
      </c>
      <c r="DH258" s="33" t="str">
        <f>all!DH238</f>
        <v>n.a.</v>
      </c>
      <c r="DI258" s="33">
        <f>all!DI238</f>
        <v>8.1884063093969565E-3</v>
      </c>
      <c r="DJ258" s="33">
        <f>all!DJ238</f>
        <v>3.9702073126376525</v>
      </c>
      <c r="DK258" s="33">
        <f>all!DK238</f>
        <v>2.0350038152168666</v>
      </c>
      <c r="DL258" s="33">
        <f>all!DL238</f>
        <v>0.35827716383597868</v>
      </c>
      <c r="DM258" s="33" t="str">
        <f>all!DM238</f>
        <v>n.a.</v>
      </c>
      <c r="DN258" s="33" t="str">
        <f>all!DN238</f>
        <v>n.a.</v>
      </c>
      <c r="DO258" s="33">
        <f>all!DO238</f>
        <v>1.8974325202433311</v>
      </c>
      <c r="DP258" s="33">
        <f>all!DP238</f>
        <v>0.37893876214757916</v>
      </c>
      <c r="DQ258" s="33">
        <f>all!DQ238</f>
        <v>2.5475768247044229E-4</v>
      </c>
      <c r="DR258" s="33">
        <f>all!DR238</f>
        <v>0.13744641487671938</v>
      </c>
      <c r="DS258" s="33">
        <f>all!DS238</f>
        <v>6271.1009369977801</v>
      </c>
      <c r="DT258" s="33">
        <f>all!DT238</f>
        <v>0.65574552180430534</v>
      </c>
      <c r="DU258" s="33"/>
      <c r="DV258" s="33" t="str">
        <f>all!DV238</f>
        <v>n.a.</v>
      </c>
      <c r="DW258" s="33">
        <f>all!DW238</f>
        <v>4.0871313789904596E-3</v>
      </c>
      <c r="DX258" s="33">
        <f>all!DX238</f>
        <v>1.5133466780097226E-5</v>
      </c>
      <c r="DY258" s="33">
        <f>all!DY238</f>
        <v>8.3093846041628396E-5</v>
      </c>
      <c r="DZ258" s="33">
        <f>all!DZ238</f>
        <v>2.3266800899837217E-4</v>
      </c>
      <c r="EA258" s="33">
        <f>all!EA238</f>
        <v>1.1087999160015274E-3</v>
      </c>
      <c r="EB258" s="33" t="str">
        <f>all!EB238</f>
        <v>n.a.</v>
      </c>
      <c r="EC258" s="33" t="str">
        <f>all!EC238</f>
        <v>n.a.</v>
      </c>
      <c r="ED258" s="33">
        <f>all!ED238</f>
        <v>1.3034877075483514E-4</v>
      </c>
      <c r="EE258" s="33">
        <f>all!EE238</f>
        <v>6.3200532959665517E-2</v>
      </c>
      <c r="EF258" s="33">
        <f>all!EF238</f>
        <v>3.2394612061507927E-2</v>
      </c>
      <c r="EG258" s="33">
        <f>all!EG238</f>
        <v>5.7033061295401017E-3</v>
      </c>
      <c r="EH258" s="33" t="str">
        <f>all!EH238</f>
        <v>n.a.</v>
      </c>
      <c r="EI258" s="33" t="str">
        <f>all!EI238</f>
        <v>n.a.</v>
      </c>
      <c r="EJ258" s="33">
        <f>all!EJ238</f>
        <v>3.0204656102633211E-2</v>
      </c>
      <c r="EK258" s="33">
        <f>all!EK238</f>
        <v>6.0322118823795253E-3</v>
      </c>
      <c r="EL258" s="33">
        <f>all!EL238</f>
        <v>4.0554107228734179E-6</v>
      </c>
      <c r="EM258" s="33">
        <f>all!EM238</f>
        <v>2.1879680302721687E-3</v>
      </c>
      <c r="EN258" s="33">
        <f>all!EN238</f>
        <v>99.827764711562779</v>
      </c>
      <c r="EO258" s="33">
        <f>all!EO238</f>
        <v>1.0438615215892249E-2</v>
      </c>
      <c r="EP258" s="33"/>
      <c r="EQ258" s="33">
        <f>all!EQ238</f>
        <v>8.1742627579809192E-3</v>
      </c>
    </row>
    <row r="259" spans="1:147" s="3" customFormat="1">
      <c r="A259" s="33" t="str">
        <f>all!A239</f>
        <v>LM27B_VII_90</v>
      </c>
      <c r="B259" s="33" t="str">
        <f>all!B239</f>
        <v>Fakos</v>
      </c>
      <c r="C259" s="33" t="str">
        <f>all!C239</f>
        <v>epithermal</v>
      </c>
      <c r="D259" s="33" t="str">
        <f>all!D239</f>
        <v>epithermal IS</v>
      </c>
      <c r="E259" s="33" t="str">
        <f>all!E239</f>
        <v>galena</v>
      </c>
      <c r="F259" s="33" t="str">
        <f>all!F239</f>
        <v>anhedral</v>
      </c>
      <c r="G259" s="33" t="str">
        <f>all!G239</f>
        <v>n.a.</v>
      </c>
      <c r="H259" s="33">
        <f>all!H239</f>
        <v>13.982020517075</v>
      </c>
      <c r="I259" s="33">
        <f>all!I239</f>
        <v>5.6100145609846497E-2</v>
      </c>
      <c r="J259" s="33">
        <f>all!J239</f>
        <v>0.209995032367465</v>
      </c>
      <c r="K259" s="33">
        <f>all!K239</f>
        <v>18.3819238514115</v>
      </c>
      <c r="L259" s="33">
        <f>all!L239</f>
        <v>659.44380293909899</v>
      </c>
      <c r="M259" s="33" t="str">
        <f>all!M239</f>
        <v>n.a.</v>
      </c>
      <c r="N259" s="33" t="str">
        <f>all!N239</f>
        <v>n.a.</v>
      </c>
      <c r="O259" s="33">
        <f>all!O239</f>
        <v>0.165561070739671</v>
      </c>
      <c r="P259" s="33">
        <f>all!P239</f>
        <v>280.626963404359</v>
      </c>
      <c r="Q259" s="33">
        <f>all!Q239</f>
        <v>325.804132230346</v>
      </c>
      <c r="R259" s="33">
        <f>all!R239</f>
        <v>46.7659984748638</v>
      </c>
      <c r="S259" s="33" t="str">
        <f>all!S239</f>
        <v>n.a.</v>
      </c>
      <c r="T259" s="33" t="str">
        <f>all!T239</f>
        <v>n.a.</v>
      </c>
      <c r="U259" s="33">
        <f>all!U239</f>
        <v>362.61108635853498</v>
      </c>
      <c r="V259" s="33">
        <f>all!V239</f>
        <v>25.721522251334601</v>
      </c>
      <c r="W259" s="33">
        <f>all!W239</f>
        <v>2.7651563911765199E-2</v>
      </c>
      <c r="X259" s="33">
        <f>all!X239</f>
        <v>23.277417905369301</v>
      </c>
      <c r="Y259" s="33">
        <f>all!Y239</f>
        <v>1033043.88282693</v>
      </c>
      <c r="Z259" s="33">
        <f>all!Z239</f>
        <v>103.644180290994</v>
      </c>
      <c r="AA259" s="33">
        <f>all!AA239</f>
        <v>0.26714987005825103</v>
      </c>
      <c r="AB259" s="33">
        <f>all!AB239</f>
        <v>2.7165057367787887E-4</v>
      </c>
      <c r="AC259" s="33">
        <f>all!AC239</f>
        <v>1.0032892311154407E-4</v>
      </c>
      <c r="AD259" s="33">
        <f>all!AD239</f>
        <v>0.33884865179483303</v>
      </c>
      <c r="AE259" s="33">
        <f>all!AE239</f>
        <v>2.2532845208540923E-5</v>
      </c>
      <c r="AF259" s="33">
        <f>all!AF239</f>
        <v>3.5101227778073455E-4</v>
      </c>
      <c r="AG259" s="33">
        <f>all!AG239</f>
        <v>5807.5452155896373</v>
      </c>
      <c r="AH259" s="33">
        <f>all!AH239</f>
        <v>3.1538266442155511E-4</v>
      </c>
      <c r="AI259" s="33">
        <f>all!AI239</f>
        <v>1847.485049536177</v>
      </c>
      <c r="AJ259" s="33">
        <f>all!AJ239</f>
        <v>5002.2501787429292</v>
      </c>
      <c r="AK259" s="33">
        <f>all!AK239</f>
        <v>414.92615843199758</v>
      </c>
      <c r="AL259" s="33">
        <f>all!AL239</f>
        <v>6463.6389516766385</v>
      </c>
      <c r="AM259" s="33">
        <f>all!AM239</f>
        <v>5807.5452155896373</v>
      </c>
      <c r="AN259" s="33"/>
      <c r="AO259" s="33"/>
      <c r="AP259" s="33" t="str">
        <f>all!AP239</f>
        <v>n.a.</v>
      </c>
      <c r="AQ259" s="33">
        <f>all!AQ239</f>
        <v>13.982020517075</v>
      </c>
      <c r="AR259" s="33">
        <f>all!AR239</f>
        <v>1.9406602650824601E-2</v>
      </c>
      <c r="AS259" s="33">
        <f>all!AS239</f>
        <v>0.209995032367465</v>
      </c>
      <c r="AT259" s="33">
        <f>all!AT239</f>
        <v>0.478912867153934</v>
      </c>
      <c r="AU259" s="33">
        <f>all!AU239</f>
        <v>3.2657931882429598</v>
      </c>
      <c r="AV259" s="33" t="str">
        <f>all!AV239</f>
        <v>n.a.</v>
      </c>
      <c r="AW259" s="33" t="str">
        <f>all!AW239</f>
        <v>n.a.</v>
      </c>
      <c r="AX259" s="33">
        <f>all!AX239</f>
        <v>0.165561070739671</v>
      </c>
      <c r="AY259" s="33">
        <f>all!AY239</f>
        <v>1.18565576696904</v>
      </c>
      <c r="AZ259" s="33">
        <f>all!AZ239</f>
        <v>2.3196691912504602E-2</v>
      </c>
      <c r="BA259" s="33">
        <f>all!BA239</f>
        <v>0.16316759154941701</v>
      </c>
      <c r="BB259" s="33" t="str">
        <f>all!BB239</f>
        <v>n.a.</v>
      </c>
      <c r="BC259" s="33" t="str">
        <f>all!BC239</f>
        <v>n.a.</v>
      </c>
      <c r="BD259" s="33">
        <f>all!BD239</f>
        <v>4.3050305944336197E-2</v>
      </c>
      <c r="BE259" s="33">
        <f>all!BE239</f>
        <v>0.113921590443242</v>
      </c>
      <c r="BF259" s="33">
        <f>all!BF239</f>
        <v>1.76904821793076E-2</v>
      </c>
      <c r="BG259" s="33">
        <f>all!BG239</f>
        <v>1.13794782983894E-2</v>
      </c>
      <c r="BH259" s="33">
        <f>all!BH239</f>
        <v>0.12011522181975</v>
      </c>
      <c r="BI259" s="33">
        <f>all!BI239</f>
        <v>7.8180726900385009E-3</v>
      </c>
      <c r="BJ259" s="33"/>
      <c r="BK259" s="33" t="str">
        <f>all!BK239</f>
        <v>n.a.</v>
      </c>
      <c r="BL259" s="33">
        <f>all!BL239</f>
        <v>10.9426343945086</v>
      </c>
      <c r="BM259" s="33">
        <f>all!BM239</f>
        <v>6.9279791537712104E-2</v>
      </c>
      <c r="BN259" s="33">
        <f>all!BN239</f>
        <v>0.110313662138943</v>
      </c>
      <c r="BO259" s="33">
        <f>all!BO239</f>
        <v>33.883977673340901</v>
      </c>
      <c r="BP259" s="33">
        <f>all!BP239</f>
        <v>1313.1793203403799</v>
      </c>
      <c r="BQ259" s="33" t="str">
        <f>all!BQ239</f>
        <v>n.a.</v>
      </c>
      <c r="BR259" s="33" t="str">
        <f>all!BR239</f>
        <v>n.a.</v>
      </c>
      <c r="BS259" s="33">
        <f>all!BS239</f>
        <v>0.202342214267521</v>
      </c>
      <c r="BT259" s="33">
        <f>all!BT239</f>
        <v>13.012154273412699</v>
      </c>
      <c r="BU259" s="33">
        <f>all!BU239</f>
        <v>29.559952576326101</v>
      </c>
      <c r="BV259" s="33">
        <f>all!BV239</f>
        <v>11.3976740600521</v>
      </c>
      <c r="BW259" s="33" t="str">
        <f>all!BW239</f>
        <v>n.a.</v>
      </c>
      <c r="BX259" s="33" t="str">
        <f>all!BX239</f>
        <v>n.a.</v>
      </c>
      <c r="BY259" s="33">
        <f>all!BY239</f>
        <v>42.653473818360403</v>
      </c>
      <c r="BZ259" s="33">
        <f>all!BZ239</f>
        <v>2.5641870254552801</v>
      </c>
      <c r="CA259" s="33">
        <f>all!CA239</f>
        <v>1.49876696596206E-2</v>
      </c>
      <c r="CB259" s="33">
        <f>all!CB239</f>
        <v>1.5980215323893401</v>
      </c>
      <c r="CC259" s="33">
        <f>all!CC239</f>
        <v>108642.62014412601</v>
      </c>
      <c r="CD259" s="33">
        <f>all!CD239</f>
        <v>6.4913931152624702</v>
      </c>
      <c r="CE259" s="33"/>
      <c r="CF259" s="33" t="str">
        <f>all!CF239</f>
        <v>n.a.</v>
      </c>
      <c r="CG259" s="33">
        <f>all!CG239</f>
        <v>13.982020517075</v>
      </c>
      <c r="CH259" s="33">
        <f>all!CH239</f>
        <v>5.6100145609846497E-2</v>
      </c>
      <c r="CI259" s="33">
        <f>all!CI239</f>
        <v>0.209995032367465</v>
      </c>
      <c r="CJ259" s="33">
        <f>all!CJ239</f>
        <v>18.3819238514115</v>
      </c>
      <c r="CK259" s="33">
        <f>all!CK239</f>
        <v>659.44380293909899</v>
      </c>
      <c r="CL259" s="33" t="str">
        <f>all!CL239</f>
        <v>n.a.</v>
      </c>
      <c r="CM259" s="33" t="str">
        <f>all!CM239</f>
        <v>n.a.</v>
      </c>
      <c r="CN259" s="33">
        <f>all!CN239</f>
        <v>0.165561070739671</v>
      </c>
      <c r="CO259" s="33">
        <f>all!CO239</f>
        <v>280.626963404359</v>
      </c>
      <c r="CP259" s="33">
        <f>all!CP239</f>
        <v>325.804132230346</v>
      </c>
      <c r="CQ259" s="33">
        <f>all!CQ239</f>
        <v>46.7659984748638</v>
      </c>
      <c r="CR259" s="33" t="str">
        <f>all!CR239</f>
        <v>n.a.</v>
      </c>
      <c r="CS259" s="33" t="str">
        <f>all!CS239</f>
        <v>n.a.</v>
      </c>
      <c r="CT259" s="33">
        <f>all!CT239</f>
        <v>362.61108635853498</v>
      </c>
      <c r="CU259" s="33">
        <f>all!CU239</f>
        <v>25.721522251334601</v>
      </c>
      <c r="CV259" s="33">
        <f>all!CV239</f>
        <v>2.7651563911765199E-2</v>
      </c>
      <c r="CW259" s="33">
        <f>all!CW239</f>
        <v>23.277417905369301</v>
      </c>
      <c r="CX259" s="33">
        <f>all!CX239</f>
        <v>1033043.88282693</v>
      </c>
      <c r="CY259" s="33">
        <f>all!CY239</f>
        <v>103.644180290994</v>
      </c>
      <c r="CZ259" s="33"/>
      <c r="DA259" s="33" t="str">
        <f>all!DA239</f>
        <v>n.a.</v>
      </c>
      <c r="DB259" s="33">
        <f>all!DB239</f>
        <v>0.25037193154400572</v>
      </c>
      <c r="DC259" s="33">
        <f>all!DC239</f>
        <v>9.5192770136097308E-4</v>
      </c>
      <c r="DD259" s="33">
        <f>all!DD239</f>
        <v>3.5778304267168881E-3</v>
      </c>
      <c r="DE259" s="33">
        <f>all!DE239</f>
        <v>0.28926956616327543</v>
      </c>
      <c r="DF259" s="33">
        <f>all!DF239</f>
        <v>10.084780592431549</v>
      </c>
      <c r="DG259" s="33" t="str">
        <f>all!DG239</f>
        <v>n.a.</v>
      </c>
      <c r="DH259" s="33" t="str">
        <f>all!DH239</f>
        <v>n.a.</v>
      </c>
      <c r="DI259" s="33">
        <f>all!DI239</f>
        <v>2.2097909112948869E-3</v>
      </c>
      <c r="DJ259" s="33">
        <f>all!DJ239</f>
        <v>3.554039556792794</v>
      </c>
      <c r="DK259" s="33">
        <f>all!DK239</f>
        <v>3.0203909236489159</v>
      </c>
      <c r="DL259" s="33">
        <f>all!DL239</f>
        <v>0.41602688771440338</v>
      </c>
      <c r="DM259" s="33" t="str">
        <f>all!DM239</f>
        <v>n.a.</v>
      </c>
      <c r="DN259" s="33" t="str">
        <f>all!DN239</f>
        <v>n.a.</v>
      </c>
      <c r="DO259" s="33">
        <f>all!DO239</f>
        <v>2.9780805384242357</v>
      </c>
      <c r="DP259" s="33">
        <f>all!DP239</f>
        <v>0.20157932798851569</v>
      </c>
      <c r="DQ259" s="33">
        <f>all!DQ239</f>
        <v>1.4038710589064587E-4</v>
      </c>
      <c r="DR259" s="33">
        <f>all!DR239</f>
        <v>0.11389099748056374</v>
      </c>
      <c r="DS259" s="33">
        <f>all!DS239</f>
        <v>4985.7330252264965</v>
      </c>
      <c r="DT259" s="33">
        <f>all!DT239</f>
        <v>0.49595172662138909</v>
      </c>
      <c r="DU259" s="33"/>
      <c r="DV259" s="33" t="str">
        <f>all!DV239</f>
        <v>n.a.</v>
      </c>
      <c r="DW259" s="33">
        <f>all!DW239</f>
        <v>4.9992645476098973E-3</v>
      </c>
      <c r="DX259" s="33">
        <f>all!DX239</f>
        <v>1.9007475718040931E-5</v>
      </c>
      <c r="DY259" s="33">
        <f>all!DY239</f>
        <v>7.143980037755139E-5</v>
      </c>
      <c r="DZ259" s="33">
        <f>all!DZ239</f>
        <v>5.7759473192720238E-3</v>
      </c>
      <c r="EA259" s="33">
        <f>all!EA239</f>
        <v>0.20136636633050903</v>
      </c>
      <c r="EB259" s="33" t="str">
        <f>all!EB239</f>
        <v>n.a.</v>
      </c>
      <c r="EC259" s="33" t="str">
        <f>all!EC239</f>
        <v>n.a.</v>
      </c>
      <c r="ED259" s="33">
        <f>all!ED239</f>
        <v>4.4123673497823386E-5</v>
      </c>
      <c r="EE259" s="33">
        <f>all!EE239</f>
        <v>7.0964759697732138E-2</v>
      </c>
      <c r="EF259" s="33">
        <f>all!EF239</f>
        <v>6.0309209468501414E-2</v>
      </c>
      <c r="EG259" s="33">
        <f>all!EG239</f>
        <v>8.3069554074097426E-3</v>
      </c>
      <c r="EH259" s="33" t="str">
        <f>all!EH239</f>
        <v>n.a.</v>
      </c>
      <c r="EI259" s="33" t="str">
        <f>all!EI239</f>
        <v>n.a.</v>
      </c>
      <c r="EJ259" s="33">
        <f>all!EJ239</f>
        <v>5.9464383103401117E-2</v>
      </c>
      <c r="EK259" s="33">
        <f>all!EK239</f>
        <v>4.025005445815682E-3</v>
      </c>
      <c r="EL259" s="33">
        <f>all!EL239</f>
        <v>2.803158792970799E-6</v>
      </c>
      <c r="EM259" s="33">
        <f>all!EM239</f>
        <v>2.2741016634144429E-3</v>
      </c>
      <c r="EN259" s="33">
        <f>all!EN239</f>
        <v>99.551887478576305</v>
      </c>
      <c r="EO259" s="33">
        <f>all!EO239</f>
        <v>9.9028428184189041E-3</v>
      </c>
      <c r="EP259" s="33"/>
      <c r="EQ259" s="33">
        <f>all!EQ239</f>
        <v>9.9985290952197946E-3</v>
      </c>
    </row>
    <row r="260" spans="1:147" s="9" customFormat="1">
      <c r="A260" s="33" t="str">
        <f>all!A240</f>
        <v>LM27B_XIII_85</v>
      </c>
      <c r="B260" s="33" t="str">
        <f>all!B240</f>
        <v>Fakos</v>
      </c>
      <c r="C260" s="33" t="str">
        <f>all!C240</f>
        <v>epithermal</v>
      </c>
      <c r="D260" s="33" t="str">
        <f>all!D240</f>
        <v>epithermal IS</v>
      </c>
      <c r="E260" s="33" t="str">
        <f>all!E240</f>
        <v>galena</v>
      </c>
      <c r="F260" s="33" t="str">
        <f>all!F240</f>
        <v>anhedral</v>
      </c>
      <c r="G260" s="33" t="str">
        <f>all!G240</f>
        <v>n.a.</v>
      </c>
      <c r="H260" s="33">
        <f>all!H240</f>
        <v>88.587253263347307</v>
      </c>
      <c r="I260" s="33">
        <f>all!I240</f>
        <v>0.199360124079205</v>
      </c>
      <c r="J260" s="33">
        <f>all!J240</f>
        <v>0.21560126214049199</v>
      </c>
      <c r="K260" s="33">
        <f>all!K240</f>
        <v>605.046207808752</v>
      </c>
      <c r="L260" s="33">
        <f>all!L240</f>
        <v>207.25634047875201</v>
      </c>
      <c r="M260" s="33" t="str">
        <f>all!M240</f>
        <v>n.a.</v>
      </c>
      <c r="N260" s="33" t="str">
        <f>all!N240</f>
        <v>n.a.</v>
      </c>
      <c r="O260" s="33">
        <f>all!O240</f>
        <v>15.384697531425299</v>
      </c>
      <c r="P260" s="33">
        <f>all!P240</f>
        <v>284.36320937899802</v>
      </c>
      <c r="Q260" s="33">
        <f>all!Q240</f>
        <v>318.20981930657899</v>
      </c>
      <c r="R260" s="33">
        <f>all!R240</f>
        <v>44.187977873785499</v>
      </c>
      <c r="S260" s="33" t="str">
        <f>all!S240</f>
        <v>n.a.</v>
      </c>
      <c r="T260" s="33" t="str">
        <f>all!T240</f>
        <v>n.a.</v>
      </c>
      <c r="U260" s="33">
        <f>all!U240</f>
        <v>650.87100474381896</v>
      </c>
      <c r="V260" s="33">
        <f>all!V240</f>
        <v>98.828617348695403</v>
      </c>
      <c r="W260" s="33">
        <f>all!W240</f>
        <v>0.18488158565468699</v>
      </c>
      <c r="X260" s="33">
        <f>all!X240</f>
        <v>23.3402375619021</v>
      </c>
      <c r="Y260" s="33">
        <f>all!Y240</f>
        <v>952734.14743575</v>
      </c>
      <c r="Z260" s="33">
        <f>all!Z240</f>
        <v>120.50609387224399</v>
      </c>
      <c r="AA260" s="33">
        <f>all!AA240</f>
        <v>0.92467048708321664</v>
      </c>
      <c r="AB260" s="33">
        <f>all!AB240</f>
        <v>2.9847068056115285E-4</v>
      </c>
      <c r="AC260" s="33">
        <f>all!AC240</f>
        <v>1.2648449118422158E-4</v>
      </c>
      <c r="AD260" s="33">
        <f>all!AD240</f>
        <v>1.2958338873545309E-2</v>
      </c>
      <c r="AE260" s="33">
        <f>all!AE240</f>
        <v>2.4498164178035938E-5</v>
      </c>
      <c r="AF260" s="33">
        <f>all!AF240</f>
        <v>6.8316120136516049E-4</v>
      </c>
      <c r="AG260" s="33">
        <f>all!AG240</f>
        <v>1596.1558048597294</v>
      </c>
      <c r="AH260" s="33">
        <f>all!AH240</f>
        <v>3.3399644608417717E-4</v>
      </c>
      <c r="AI260" s="33">
        <f>all!AI240</f>
        <v>604.46438037110863</v>
      </c>
      <c r="AJ260" s="33">
        <f>all!AJ240</f>
        <v>1426.3795766199544</v>
      </c>
      <c r="AK260" s="33">
        <f>all!AK240</f>
        <v>117.07575760049745</v>
      </c>
      <c r="AL260" s="33">
        <f>all!AL240</f>
        <v>3264.8003594000093</v>
      </c>
      <c r="AM260" s="33">
        <f>all!AM240</f>
        <v>1596.1558048597294</v>
      </c>
      <c r="AN260" s="33"/>
      <c r="AO260" s="33"/>
      <c r="AP260" s="33" t="str">
        <f>all!AP240</f>
        <v>n.a.</v>
      </c>
      <c r="AQ260" s="33">
        <f>all!AQ240</f>
        <v>12.086100638662201</v>
      </c>
      <c r="AR260" s="33">
        <f>all!AR240</f>
        <v>3.45818168601459E-2</v>
      </c>
      <c r="AS260" s="33">
        <f>all!AS240</f>
        <v>0.21560126214049199</v>
      </c>
      <c r="AT260" s="33">
        <f>all!AT240</f>
        <v>0.37286687554540299</v>
      </c>
      <c r="AU260" s="33">
        <f>all!AU240</f>
        <v>3.4890208417776898</v>
      </c>
      <c r="AV260" s="33" t="str">
        <f>all!AV240</f>
        <v>n.a.</v>
      </c>
      <c r="AW260" s="33" t="str">
        <f>all!AW240</f>
        <v>n.a.</v>
      </c>
      <c r="AX260" s="33">
        <f>all!AX240</f>
        <v>0.34573550900223898</v>
      </c>
      <c r="AY260" s="33">
        <f>all!AY240</f>
        <v>1.26628268973628</v>
      </c>
      <c r="AZ260" s="33">
        <f>all!AZ240</f>
        <v>1.5696704625607402E-2</v>
      </c>
      <c r="BA260" s="33">
        <f>all!BA240</f>
        <v>0.18235452583348</v>
      </c>
      <c r="BB260" s="33" t="str">
        <f>all!BB240</f>
        <v>n.a.</v>
      </c>
      <c r="BC260" s="33" t="str">
        <f>all!BC240</f>
        <v>n.a.</v>
      </c>
      <c r="BD260" s="33">
        <f>all!BD240</f>
        <v>7.8197699828096101E-2</v>
      </c>
      <c r="BE260" s="33">
        <f>all!BE240</f>
        <v>0.230228753317094</v>
      </c>
      <c r="BF260" s="33">
        <f>all!BF240</f>
        <v>2.6701112350180599E-2</v>
      </c>
      <c r="BG260" s="33">
        <f>all!BG240</f>
        <v>5.4282930706533901E-3</v>
      </c>
      <c r="BH260" s="33">
        <f>all!BH240</f>
        <v>0.36323987047099898</v>
      </c>
      <c r="BI260" s="33">
        <f>all!BI240</f>
        <v>6.8049703809267299E-3</v>
      </c>
      <c r="BJ260" s="33"/>
      <c r="BK260" s="33" t="str">
        <f>all!BK240</f>
        <v>n.a.</v>
      </c>
      <c r="BL260" s="33">
        <f>all!BL240</f>
        <v>64.743543386578494</v>
      </c>
      <c r="BM260" s="33">
        <f>all!BM240</f>
        <v>0.21754830754329699</v>
      </c>
      <c r="BN260" s="33">
        <f>all!BN240</f>
        <v>0.25178846687425199</v>
      </c>
      <c r="BO260" s="33">
        <f>all!BO240</f>
        <v>704.674606268253</v>
      </c>
      <c r="BP260" s="33">
        <f>all!BP240</f>
        <v>244.42941701282899</v>
      </c>
      <c r="BQ260" s="33" t="str">
        <f>all!BQ240</f>
        <v>n.a.</v>
      </c>
      <c r="BR260" s="33" t="str">
        <f>all!BR240</f>
        <v>n.a.</v>
      </c>
      <c r="BS260" s="33">
        <f>all!BS240</f>
        <v>17.048675942264701</v>
      </c>
      <c r="BT260" s="33">
        <f>all!BT240</f>
        <v>22.183232635768199</v>
      </c>
      <c r="BU260" s="33">
        <f>all!BU240</f>
        <v>31.099596105592902</v>
      </c>
      <c r="BV260" s="33">
        <f>all!BV240</f>
        <v>4.6040340902358698</v>
      </c>
      <c r="BW260" s="33" t="str">
        <f>all!BW240</f>
        <v>n.a.</v>
      </c>
      <c r="BX260" s="33" t="str">
        <f>all!BX240</f>
        <v>n.a.</v>
      </c>
      <c r="BY260" s="33">
        <f>all!BY240</f>
        <v>327.72714202924698</v>
      </c>
      <c r="BZ260" s="33">
        <f>all!BZ240</f>
        <v>36.909408689543703</v>
      </c>
      <c r="CA260" s="33">
        <f>all!CA240</f>
        <v>0.18290640969561001</v>
      </c>
      <c r="CB260" s="33">
        <f>all!CB240</f>
        <v>1.8501351623067399</v>
      </c>
      <c r="CC260" s="33">
        <f>all!CC240</f>
        <v>102321.551448489</v>
      </c>
      <c r="CD260" s="33">
        <f>all!CD240</f>
        <v>14.364972472624601</v>
      </c>
      <c r="CE260" s="33"/>
      <c r="CF260" s="33" t="str">
        <f>all!CF240</f>
        <v>n.a.</v>
      </c>
      <c r="CG260" s="33">
        <f>all!CG240</f>
        <v>88.587253263347307</v>
      </c>
      <c r="CH260" s="33">
        <f>all!CH240</f>
        <v>0.199360124079205</v>
      </c>
      <c r="CI260" s="33">
        <f>all!CI240</f>
        <v>0.21560126214049199</v>
      </c>
      <c r="CJ260" s="33">
        <f>all!CJ240</f>
        <v>605.046207808752</v>
      </c>
      <c r="CK260" s="33">
        <f>all!CK240</f>
        <v>207.25634047875201</v>
      </c>
      <c r="CL260" s="33" t="str">
        <f>all!CL240</f>
        <v>n.a.</v>
      </c>
      <c r="CM260" s="33" t="str">
        <f>all!CM240</f>
        <v>n.a.</v>
      </c>
      <c r="CN260" s="33">
        <f>all!CN240</f>
        <v>15.384697531425299</v>
      </c>
      <c r="CO260" s="33">
        <f>all!CO240</f>
        <v>284.36320937899802</v>
      </c>
      <c r="CP260" s="33">
        <f>all!CP240</f>
        <v>318.20981930657899</v>
      </c>
      <c r="CQ260" s="33">
        <f>all!CQ240</f>
        <v>44.187977873785499</v>
      </c>
      <c r="CR260" s="33" t="str">
        <f>all!CR240</f>
        <v>n.a.</v>
      </c>
      <c r="CS260" s="33" t="str">
        <f>all!CS240</f>
        <v>n.a.</v>
      </c>
      <c r="CT260" s="33">
        <f>all!CT240</f>
        <v>650.87100474381896</v>
      </c>
      <c r="CU260" s="33">
        <f>all!CU240</f>
        <v>98.828617348695403</v>
      </c>
      <c r="CV260" s="33">
        <f>all!CV240</f>
        <v>0.18488158565468699</v>
      </c>
      <c r="CW260" s="33">
        <f>all!CW240</f>
        <v>23.3402375619021</v>
      </c>
      <c r="CX260" s="33">
        <f>all!CX240</f>
        <v>952734.14743575</v>
      </c>
      <c r="CY260" s="33">
        <f>all!CY240</f>
        <v>120.50609387224399</v>
      </c>
      <c r="CZ260" s="33"/>
      <c r="DA260" s="33" t="str">
        <f>all!DA240</f>
        <v>n.a.</v>
      </c>
      <c r="DB260" s="33">
        <f>all!DB240</f>
        <v>1.5863059049753301</v>
      </c>
      <c r="DC260" s="33">
        <f>all!DC240</f>
        <v>3.3828151887086567E-3</v>
      </c>
      <c r="DD260" s="33">
        <f>all!DD240</f>
        <v>3.6733476360287869E-3</v>
      </c>
      <c r="DE260" s="33">
        <f>all!DE240</f>
        <v>9.5213893527326974</v>
      </c>
      <c r="DF260" s="33">
        <f>all!DF240</f>
        <v>3.1695418332887599</v>
      </c>
      <c r="DG260" s="33" t="str">
        <f>all!DG240</f>
        <v>n.a.</v>
      </c>
      <c r="DH260" s="33" t="str">
        <f>all!DH240</f>
        <v>n.a.</v>
      </c>
      <c r="DI260" s="33">
        <f>all!DI240</f>
        <v>0.20534395329818503</v>
      </c>
      <c r="DJ260" s="33">
        <f>all!DJ240</f>
        <v>3.6013577682243927</v>
      </c>
      <c r="DK260" s="33">
        <f>all!DK240</f>
        <v>2.9499872928868656</v>
      </c>
      <c r="DL260" s="33">
        <f>all!DL240</f>
        <v>0.39309300578933998</v>
      </c>
      <c r="DM260" s="33" t="str">
        <f>all!DM240</f>
        <v>n.a.</v>
      </c>
      <c r="DN260" s="33" t="str">
        <f>all!DN240</f>
        <v>n.a.</v>
      </c>
      <c r="DO260" s="33">
        <f>all!DO240</f>
        <v>5.345524020563559</v>
      </c>
      <c r="DP260" s="33">
        <f>all!DP240</f>
        <v>0.77451894473899219</v>
      </c>
      <c r="DQ260" s="33">
        <f>all!DQ240</f>
        <v>9.386445853607477E-4</v>
      </c>
      <c r="DR260" s="33">
        <f>all!DR240</f>
        <v>0.11419835946431094</v>
      </c>
      <c r="DS260" s="33">
        <f>all!DS240</f>
        <v>4598.1377771995658</v>
      </c>
      <c r="DT260" s="33">
        <f>all!DT240</f>
        <v>0.57663831347346572</v>
      </c>
      <c r="DU260" s="33"/>
      <c r="DV260" s="33" t="str">
        <f>all!DV240</f>
        <v>n.a.</v>
      </c>
      <c r="DW260" s="33">
        <f>all!DW240</f>
        <v>3.4280608467876887E-2</v>
      </c>
      <c r="DX260" s="33">
        <f>all!DX240</f>
        <v>7.3103783223395355E-5</v>
      </c>
      <c r="DY260" s="33">
        <f>all!DY240</f>
        <v>7.9382287919468045E-5</v>
      </c>
      <c r="DZ260" s="33">
        <f>all!DZ240</f>
        <v>0.20576045228572568</v>
      </c>
      <c r="EA260" s="33">
        <f>all!EA240</f>
        <v>6.8494873699167402E-2</v>
      </c>
      <c r="EB260" s="33" t="str">
        <f>all!EB240</f>
        <v>n.a.</v>
      </c>
      <c r="EC260" s="33" t="str">
        <f>all!EC240</f>
        <v>n.a.</v>
      </c>
      <c r="ED260" s="33">
        <f>all!ED240</f>
        <v>4.4375524557922832E-3</v>
      </c>
      <c r="EE260" s="33">
        <f>all!EE240</f>
        <v>7.7826562466945678E-2</v>
      </c>
      <c r="EF260" s="33">
        <f>all!EF240</f>
        <v>6.3750225637746336E-2</v>
      </c>
      <c r="EG260" s="33">
        <f>all!EG240</f>
        <v>8.4948731393235232E-3</v>
      </c>
      <c r="EH260" s="33" t="str">
        <f>all!EH240</f>
        <v>n.a.</v>
      </c>
      <c r="EI260" s="33" t="str">
        <f>all!EI240</f>
        <v>n.a.</v>
      </c>
      <c r="EJ260" s="33">
        <f>all!EJ240</f>
        <v>0.1155185865663283</v>
      </c>
      <c r="EK260" s="33">
        <f>all!EK240</f>
        <v>1.6737617008343343E-2</v>
      </c>
      <c r="EL260" s="33">
        <f>all!EL240</f>
        <v>2.0284427751496551E-5</v>
      </c>
      <c r="EM260" s="33">
        <f>all!EM240</f>
        <v>2.4678652687299854E-3</v>
      </c>
      <c r="EN260" s="33">
        <f>all!EN240</f>
        <v>99.367316434457464</v>
      </c>
      <c r="EO260" s="33">
        <f>all!EO240</f>
        <v>1.2461349472230675E-2</v>
      </c>
      <c r="EP260" s="33"/>
      <c r="EQ260" s="33">
        <f>all!EQ240</f>
        <v>6.8561216935753774E-2</v>
      </c>
    </row>
    <row r="261" spans="1:147" s="3" customFormat="1">
      <c r="A261" s="33" t="str">
        <f>all!A241</f>
        <v>LM33b_III_177</v>
      </c>
      <c r="B261" s="33" t="str">
        <f>all!B241</f>
        <v>Fakos</v>
      </c>
      <c r="C261" s="33" t="str">
        <f>all!C241</f>
        <v>epithermal</v>
      </c>
      <c r="D261" s="33" t="str">
        <f>all!D241</f>
        <v>epithermal IS</v>
      </c>
      <c r="E261" s="33" t="str">
        <f>all!E241</f>
        <v>galena</v>
      </c>
      <c r="F261" s="33" t="str">
        <f>all!F241</f>
        <v>anhedral</v>
      </c>
      <c r="G261" s="33" t="str">
        <f>all!G241</f>
        <v>n.a.</v>
      </c>
      <c r="H261" s="33">
        <f>all!H241</f>
        <v>38.849513528231498</v>
      </c>
      <c r="I261" s="33">
        <f>all!I241</f>
        <v>3.04287844147349E-2</v>
      </c>
      <c r="J261" s="33">
        <f>all!J241</f>
        <v>0.21228397447851599</v>
      </c>
      <c r="K261" s="33">
        <f>all!K241</f>
        <v>0.38077453713609399</v>
      </c>
      <c r="L261" s="33">
        <f>all!L241</f>
        <v>2.1502137579783498</v>
      </c>
      <c r="M261" s="33" t="str">
        <f>all!M241</f>
        <v>n.a.</v>
      </c>
      <c r="N261" s="33" t="str">
        <f>all!N241</f>
        <v>n.a.</v>
      </c>
      <c r="O261" s="33">
        <f>all!O241</f>
        <v>0.373451109910449</v>
      </c>
      <c r="P261" s="33">
        <f>all!P241</f>
        <v>305.79756941596497</v>
      </c>
      <c r="Q261" s="33">
        <f>all!Q241</f>
        <v>588.769696081294</v>
      </c>
      <c r="R261" s="33">
        <f>all!R241</f>
        <v>33.574924661454403</v>
      </c>
      <c r="S261" s="33" t="str">
        <f>all!S241</f>
        <v>n.a.</v>
      </c>
      <c r="T261" s="33" t="str">
        <f>all!T241</f>
        <v>n.a.</v>
      </c>
      <c r="U261" s="33">
        <f>all!U241</f>
        <v>457.40954486814798</v>
      </c>
      <c r="V261" s="33">
        <f>all!V241</f>
        <v>111.233086954884</v>
      </c>
      <c r="W261" s="33">
        <f>all!W241</f>
        <v>0.60331063329984902</v>
      </c>
      <c r="X261" s="33">
        <f>all!X241</f>
        <v>24.6292477941215</v>
      </c>
      <c r="Y261" s="33">
        <f>all!Y241</f>
        <v>1019449.1967464</v>
      </c>
      <c r="Z261" s="33">
        <f>all!Z241</f>
        <v>94.336334859309204</v>
      </c>
      <c r="AA261" s="33">
        <f>all!AA241</f>
        <v>0.14333999770582972</v>
      </c>
      <c r="AB261" s="33">
        <f>all!AB241</f>
        <v>2.9996351990067409E-4</v>
      </c>
      <c r="AC261" s="33">
        <f>all!AC241</f>
        <v>9.2536572847755637E-5</v>
      </c>
      <c r="AD261" s="33">
        <f>all!AD241</f>
        <v>8.1479967811667539E-2</v>
      </c>
      <c r="AE261" s="33">
        <f>all!AE241</f>
        <v>2.4159367502300672E-5</v>
      </c>
      <c r="AF261" s="33">
        <f>all!AF241</f>
        <v>4.4868302052518465E-4</v>
      </c>
      <c r="AG261" s="33">
        <f>all!AG241</f>
        <v>19349.103403427016</v>
      </c>
      <c r="AH261" s="33">
        <f>all!AH241</f>
        <v>5.7753706409340315E-4</v>
      </c>
      <c r="AI261" s="33">
        <f>all!AI241</f>
        <v>3100.2334359971205</v>
      </c>
      <c r="AJ261" s="33">
        <f>all!AJ241</f>
        <v>10049.615037131911</v>
      </c>
      <c r="AK261" s="33">
        <f>all!AK241</f>
        <v>809.40623386174377</v>
      </c>
      <c r="AL261" s="33">
        <f>all!AL241</f>
        <v>15032.133345643968</v>
      </c>
      <c r="AM261" s="33">
        <f>all!AM241</f>
        <v>19349.103403427016</v>
      </c>
      <c r="AN261" s="33"/>
      <c r="AO261" s="33"/>
      <c r="AP261" s="33" t="str">
        <f>all!AP241</f>
        <v>n.a.</v>
      </c>
      <c r="AQ261" s="33">
        <f>all!AQ241</f>
        <v>9.4894678955198906</v>
      </c>
      <c r="AR261" s="33">
        <f>all!AR241</f>
        <v>3.04287844147349E-2</v>
      </c>
      <c r="AS261" s="33">
        <f>all!AS241</f>
        <v>0.21228397447851599</v>
      </c>
      <c r="AT261" s="33">
        <f>all!AT241</f>
        <v>0.37570914103212599</v>
      </c>
      <c r="AU261" s="33">
        <f>all!AU241</f>
        <v>2.1502137579783498</v>
      </c>
      <c r="AV261" s="33" t="str">
        <f>all!AV241</f>
        <v>n.a.</v>
      </c>
      <c r="AW261" s="33" t="str">
        <f>all!AW241</f>
        <v>n.a.</v>
      </c>
      <c r="AX261" s="33">
        <f>all!AX241</f>
        <v>0.24517406579840501</v>
      </c>
      <c r="AY261" s="33">
        <f>all!AY241</f>
        <v>1.39478494032429</v>
      </c>
      <c r="AZ261" s="33">
        <f>all!AZ241</f>
        <v>1.6669575100472098E-2</v>
      </c>
      <c r="BA261" s="33">
        <f>all!BA241</f>
        <v>0.16798306968117399</v>
      </c>
      <c r="BB261" s="33" t="str">
        <f>all!BB241</f>
        <v>n.a.</v>
      </c>
      <c r="BC261" s="33" t="str">
        <f>all!BC241</f>
        <v>n.a.</v>
      </c>
      <c r="BD261" s="33">
        <f>all!BD241</f>
        <v>5.1890715500579901E-2</v>
      </c>
      <c r="BE261" s="33">
        <f>all!BE241</f>
        <v>0.15388140612548101</v>
      </c>
      <c r="BF261" s="33">
        <f>all!BF241</f>
        <v>1.88207584594644E-2</v>
      </c>
      <c r="BG261" s="33">
        <f>all!BG241</f>
        <v>4.7004727720900696E-3</v>
      </c>
      <c r="BH261" s="33">
        <f>all!BH241</f>
        <v>0.27000361182268201</v>
      </c>
      <c r="BI261" s="33">
        <f>all!BI241</f>
        <v>4.6054045906613501E-3</v>
      </c>
      <c r="BJ261" s="33"/>
      <c r="BK261" s="33" t="str">
        <f>all!BK241</f>
        <v>n.a.</v>
      </c>
      <c r="BL261" s="33">
        <f>all!BL241</f>
        <v>54.812546522313603</v>
      </c>
      <c r="BM261" s="33">
        <f>all!BM241</f>
        <v>7.0661377826912897E-2</v>
      </c>
      <c r="BN261" s="33">
        <f>all!BN241</f>
        <v>0.295961231155496</v>
      </c>
      <c r="BO261" s="33">
        <f>all!BO241</f>
        <v>0.47561313164971097</v>
      </c>
      <c r="BP261" s="33">
        <f>all!BP241</f>
        <v>1.5888658788680701</v>
      </c>
      <c r="BQ261" s="33" t="str">
        <f>all!BQ241</f>
        <v>n.a.</v>
      </c>
      <c r="BR261" s="33" t="str">
        <f>all!BR241</f>
        <v>n.a.</v>
      </c>
      <c r="BS261" s="33">
        <f>all!BS241</f>
        <v>0.22806091685969701</v>
      </c>
      <c r="BT261" s="33">
        <f>all!BT241</f>
        <v>34.970166650358898</v>
      </c>
      <c r="BU261" s="33">
        <f>all!BU241</f>
        <v>166.90061129841101</v>
      </c>
      <c r="BV261" s="33">
        <f>all!BV241</f>
        <v>2.92712125847053</v>
      </c>
      <c r="BW261" s="33" t="str">
        <f>all!BW241</f>
        <v>n.a.</v>
      </c>
      <c r="BX261" s="33" t="str">
        <f>all!BX241</f>
        <v>n.a.</v>
      </c>
      <c r="BY261" s="33">
        <f>all!BY241</f>
        <v>16.5444040745245</v>
      </c>
      <c r="BZ261" s="33">
        <f>all!BZ241</f>
        <v>51.632797064214103</v>
      </c>
      <c r="CA261" s="33">
        <f>all!CA241</f>
        <v>0.112791394754127</v>
      </c>
      <c r="CB261" s="33">
        <f>all!CB241</f>
        <v>1.8304792816312501</v>
      </c>
      <c r="CC261" s="33">
        <f>all!CC241</f>
        <v>97895.8549462316</v>
      </c>
      <c r="CD261" s="33">
        <f>all!CD241</f>
        <v>11.5346600458965</v>
      </c>
      <c r="CE261" s="33"/>
      <c r="CF261" s="33" t="str">
        <f>all!CF241</f>
        <v>n.a.</v>
      </c>
      <c r="CG261" s="33">
        <f>all!CG241</f>
        <v>38.849513528231498</v>
      </c>
      <c r="CH261" s="33">
        <f>all!CH241</f>
        <v>3.04287844147349E-2</v>
      </c>
      <c r="CI261" s="33">
        <f>all!CI241</f>
        <v>0.21228397447851599</v>
      </c>
      <c r="CJ261" s="33">
        <f>all!CJ241</f>
        <v>0.38077453713609399</v>
      </c>
      <c r="CK261" s="33">
        <f>all!CK241</f>
        <v>2.1502137579783498</v>
      </c>
      <c r="CL261" s="33" t="str">
        <f>all!CL241</f>
        <v>n.a.</v>
      </c>
      <c r="CM261" s="33" t="str">
        <f>all!CM241</f>
        <v>n.a.</v>
      </c>
      <c r="CN261" s="33">
        <f>all!CN241</f>
        <v>0.373451109910449</v>
      </c>
      <c r="CO261" s="33">
        <f>all!CO241</f>
        <v>305.79756941596497</v>
      </c>
      <c r="CP261" s="33">
        <f>all!CP241</f>
        <v>588.769696081294</v>
      </c>
      <c r="CQ261" s="33">
        <f>all!CQ241</f>
        <v>33.574924661454403</v>
      </c>
      <c r="CR261" s="33" t="str">
        <f>all!CR241</f>
        <v>n.a.</v>
      </c>
      <c r="CS261" s="33" t="str">
        <f>all!CS241</f>
        <v>n.a.</v>
      </c>
      <c r="CT261" s="33">
        <f>all!CT241</f>
        <v>457.40954486814798</v>
      </c>
      <c r="CU261" s="33">
        <f>all!CU241</f>
        <v>111.233086954884</v>
      </c>
      <c r="CV261" s="33">
        <f>all!CV241</f>
        <v>0.60331063329984902</v>
      </c>
      <c r="CW261" s="33">
        <f>all!CW241</f>
        <v>24.6292477941215</v>
      </c>
      <c r="CX261" s="33">
        <f>all!CX241</f>
        <v>1019449.1967464</v>
      </c>
      <c r="CY261" s="33">
        <f>all!CY241</f>
        <v>94.336334859309204</v>
      </c>
      <c r="CZ261" s="33"/>
      <c r="DA261" s="33" t="str">
        <f>all!DA241</f>
        <v>n.a.</v>
      </c>
      <c r="DB261" s="33">
        <f>all!DB241</f>
        <v>0.69566681937920138</v>
      </c>
      <c r="DC261" s="33">
        <f>all!DC241</f>
        <v>5.1632669555929257E-4</v>
      </c>
      <c r="DD261" s="33">
        <f>all!DD241</f>
        <v>3.6168287146172485E-3</v>
      </c>
      <c r="DE261" s="33">
        <f>all!DE241</f>
        <v>5.9921086635837664E-3</v>
      </c>
      <c r="DF261" s="33">
        <f>all!DF241</f>
        <v>3.2882914176148491E-2</v>
      </c>
      <c r="DG261" s="33" t="str">
        <f>all!DG241</f>
        <v>n.a.</v>
      </c>
      <c r="DH261" s="33" t="str">
        <f>all!DH241</f>
        <v>n.a.</v>
      </c>
      <c r="DI261" s="33">
        <f>all!DI241</f>
        <v>4.9845586574559144E-3</v>
      </c>
      <c r="DJ261" s="33">
        <f>all!DJ241</f>
        <v>3.8728162286723022</v>
      </c>
      <c r="DK261" s="33">
        <f>all!DK241</f>
        <v>5.458232325016029</v>
      </c>
      <c r="DL261" s="33">
        <f>all!DL241</f>
        <v>0.29868006388569091</v>
      </c>
      <c r="DM261" s="33" t="str">
        <f>all!DM241</f>
        <v>n.a.</v>
      </c>
      <c r="DN261" s="33" t="str">
        <f>all!DN241</f>
        <v>n.a.</v>
      </c>
      <c r="DO261" s="33">
        <f>all!DO241</f>
        <v>3.7566486930695464</v>
      </c>
      <c r="DP261" s="33">
        <f>all!DP241</f>
        <v>0.87173265638623831</v>
      </c>
      <c r="DQ261" s="33">
        <f>all!DQ241</f>
        <v>3.0630106142380468E-3</v>
      </c>
      <c r="DR261" s="33">
        <f>all!DR241</f>
        <v>0.12050518703887012</v>
      </c>
      <c r="DS261" s="33">
        <f>all!DS241</f>
        <v>4920.1216059189192</v>
      </c>
      <c r="DT261" s="33">
        <f>all!DT241</f>
        <v>0.45141239985930359</v>
      </c>
      <c r="DU261" s="33"/>
      <c r="DV261" s="33" t="str">
        <f>all!DV241</f>
        <v>n.a.</v>
      </c>
      <c r="DW261" s="33">
        <f>all!DW241</f>
        <v>1.4091653996187812E-2</v>
      </c>
      <c r="DX261" s="33">
        <f>all!DX241</f>
        <v>1.0458881953446352E-5</v>
      </c>
      <c r="DY261" s="33">
        <f>all!DY241</f>
        <v>7.3263662129731801E-5</v>
      </c>
      <c r="DZ261" s="33">
        <f>all!DZ241</f>
        <v>1.2137810751148538E-4</v>
      </c>
      <c r="EA261" s="33">
        <f>all!EA241</f>
        <v>6.6608703483965156E-4</v>
      </c>
      <c r="EB261" s="33" t="str">
        <f>all!EB241</f>
        <v>n.a.</v>
      </c>
      <c r="EC261" s="33" t="str">
        <f>all!EC241</f>
        <v>n.a.</v>
      </c>
      <c r="ED261" s="33">
        <f>all!ED241</f>
        <v>1.0096884595883487E-4</v>
      </c>
      <c r="EE261" s="33">
        <f>all!EE241</f>
        <v>7.8449028708846721E-2</v>
      </c>
      <c r="EF261" s="33">
        <f>all!EF241</f>
        <v>0.11056373426516365</v>
      </c>
      <c r="EG261" s="33">
        <f>all!EG241</f>
        <v>6.0501607933412119E-3</v>
      </c>
      <c r="EH261" s="33" t="str">
        <f>all!EH241</f>
        <v>n.a.</v>
      </c>
      <c r="EI261" s="33" t="str">
        <f>all!EI241</f>
        <v>n.a.</v>
      </c>
      <c r="EJ261" s="33">
        <f>all!EJ241</f>
        <v>7.6095901217780412E-2</v>
      </c>
      <c r="EK261" s="33">
        <f>all!EK241</f>
        <v>1.7658101017286803E-2</v>
      </c>
      <c r="EL261" s="33">
        <f>all!EL241</f>
        <v>6.2045342051832963E-5</v>
      </c>
      <c r="EM261" s="33">
        <f>all!EM241</f>
        <v>2.4409923733505336E-3</v>
      </c>
      <c r="EN261" s="33">
        <f>all!EN241</f>
        <v>99.663588025728103</v>
      </c>
      <c r="EO261" s="33">
        <f>all!EO241</f>
        <v>9.1439568069131734E-3</v>
      </c>
      <c r="EP261" s="33"/>
      <c r="EQ261" s="33">
        <f>all!EQ241</f>
        <v>2.8183307992375624E-2</v>
      </c>
    </row>
    <row r="262" spans="1:147" s="3" customFormat="1">
      <c r="A262" s="33" t="str">
        <f>all!A242</f>
        <v>LM33b_VI_127</v>
      </c>
      <c r="B262" s="33" t="str">
        <f>all!B242</f>
        <v>Fakos</v>
      </c>
      <c r="C262" s="33" t="str">
        <f>all!C242</f>
        <v>epithermal</v>
      </c>
      <c r="D262" s="33" t="str">
        <f>all!D242</f>
        <v>epithermal IS</v>
      </c>
      <c r="E262" s="33" t="str">
        <f>all!E242</f>
        <v>galena</v>
      </c>
      <c r="F262" s="33" t="str">
        <f>all!F242</f>
        <v>anhedral</v>
      </c>
      <c r="G262" s="33" t="str">
        <f>all!G242</f>
        <v>n.a.</v>
      </c>
      <c r="H262" s="33">
        <f>all!H242</f>
        <v>11.122074427587</v>
      </c>
      <c r="I262" s="33">
        <f>all!I242</f>
        <v>2.4012089138606599E-2</v>
      </c>
      <c r="J262" s="33">
        <f>all!J242</f>
        <v>0.181236114112132</v>
      </c>
      <c r="K262" s="33">
        <f>all!K242</f>
        <v>0.467409236138221</v>
      </c>
      <c r="L262" s="33">
        <f>all!L242</f>
        <v>2.79827639501032</v>
      </c>
      <c r="M262" s="33" t="str">
        <f>all!M242</f>
        <v>n.a.</v>
      </c>
      <c r="N262" s="33" t="str">
        <f>all!N242</f>
        <v>n.a.</v>
      </c>
      <c r="O262" s="33">
        <f>all!O242</f>
        <v>0.18412620844048599</v>
      </c>
      <c r="P262" s="33">
        <f>all!P242</f>
        <v>159.35772158767199</v>
      </c>
      <c r="Q262" s="33">
        <f>all!Q242</f>
        <v>708.29227192109897</v>
      </c>
      <c r="R262" s="33">
        <f>all!R242</f>
        <v>43.002886943236099</v>
      </c>
      <c r="S262" s="33" t="str">
        <f>all!S242</f>
        <v>n.a.</v>
      </c>
      <c r="T262" s="33" t="str">
        <f>all!T242</f>
        <v>n.a.</v>
      </c>
      <c r="U262" s="33">
        <f>all!U242</f>
        <v>854.46685243936304</v>
      </c>
      <c r="V262" s="33">
        <f>all!V242</f>
        <v>128.19523308211399</v>
      </c>
      <c r="W262" s="33">
        <f>all!W242</f>
        <v>7.2101214151085502E-2</v>
      </c>
      <c r="X262" s="33">
        <f>all!X242</f>
        <v>24.941646776310701</v>
      </c>
      <c r="Y262" s="33">
        <f>all!Y242</f>
        <v>1014635.04636573</v>
      </c>
      <c r="Z262" s="33">
        <f>all!Z242</f>
        <v>17.832326035817999</v>
      </c>
      <c r="AA262" s="33">
        <f>all!AA242</f>
        <v>0.132490642145142</v>
      </c>
      <c r="AB262" s="33">
        <f>all!AB242</f>
        <v>1.5705915359268078E-4</v>
      </c>
      <c r="AC262" s="33">
        <f>all!AC242</f>
        <v>1.7575113435802073E-5</v>
      </c>
      <c r="AD262" s="33">
        <f>all!AD242</f>
        <v>0.13041103350785546</v>
      </c>
      <c r="AE262" s="33">
        <f>all!AE242</f>
        <v>2.4581889681070969E-5</v>
      </c>
      <c r="AF262" s="33">
        <f>all!AF242</f>
        <v>8.4214206428206344E-4</v>
      </c>
      <c r="AG262" s="33">
        <f>all!AG242</f>
        <v>29497.319780572852</v>
      </c>
      <c r="AH262" s="33">
        <f>all!AH242</f>
        <v>6.9807589877571774E-4</v>
      </c>
      <c r="AI262" s="33">
        <f>all!AI242</f>
        <v>742.63950682855057</v>
      </c>
      <c r="AJ262" s="33">
        <f>all!AJ242</f>
        <v>6636.5621361723543</v>
      </c>
      <c r="AK262" s="33">
        <f>all!AK242</f>
        <v>1038.7120684226331</v>
      </c>
      <c r="AL262" s="33">
        <f>all!AL242</f>
        <v>35584.860921807616</v>
      </c>
      <c r="AM262" s="33">
        <f>all!AM242</f>
        <v>29497.319780572852</v>
      </c>
      <c r="AN262" s="33"/>
      <c r="AO262" s="33"/>
      <c r="AP262" s="33" t="str">
        <f>all!AP242</f>
        <v>n.a.</v>
      </c>
      <c r="AQ262" s="33">
        <f>all!AQ242</f>
        <v>11.122074427587</v>
      </c>
      <c r="AR262" s="33">
        <f>all!AR242</f>
        <v>2.4012089138606599E-2</v>
      </c>
      <c r="AS262" s="33">
        <f>all!AS242</f>
        <v>0.181236114112132</v>
      </c>
      <c r="AT262" s="33">
        <f>all!AT242</f>
        <v>0.467409236138221</v>
      </c>
      <c r="AU262" s="33">
        <f>all!AU242</f>
        <v>2.79827639501032</v>
      </c>
      <c r="AV262" s="33" t="str">
        <f>all!AV242</f>
        <v>n.a.</v>
      </c>
      <c r="AW262" s="33" t="str">
        <f>all!AW242</f>
        <v>n.a.</v>
      </c>
      <c r="AX262" s="33">
        <f>all!AX242</f>
        <v>0.18412620844048599</v>
      </c>
      <c r="AY262" s="33">
        <f>all!AY242</f>
        <v>1.8110380296680499</v>
      </c>
      <c r="AZ262" s="33">
        <f>all!AZ242</f>
        <v>1.5285284892036999E-2</v>
      </c>
      <c r="BA262" s="33">
        <f>all!BA242</f>
        <v>0.168619039915063</v>
      </c>
      <c r="BB262" s="33" t="str">
        <f>all!BB242</f>
        <v>n.a.</v>
      </c>
      <c r="BC262" s="33" t="str">
        <f>all!BC242</f>
        <v>n.a.</v>
      </c>
      <c r="BD262" s="33">
        <f>all!BD242</f>
        <v>6.4119420792595E-2</v>
      </c>
      <c r="BE262" s="33">
        <f>all!BE242</f>
        <v>0.177911648663514</v>
      </c>
      <c r="BF262" s="33">
        <f>all!BF242</f>
        <v>2.37573288890724E-2</v>
      </c>
      <c r="BG262" s="33">
        <f>all!BG242</f>
        <v>5.9219875863786202E-3</v>
      </c>
      <c r="BH262" s="33">
        <f>all!BH242</f>
        <v>0.795960619556079</v>
      </c>
      <c r="BI262" s="33">
        <f>all!BI242</f>
        <v>5.90698667058903E-3</v>
      </c>
      <c r="BJ262" s="33"/>
      <c r="BK262" s="33" t="str">
        <f>all!BK242</f>
        <v>n.a.</v>
      </c>
      <c r="BL262" s="33">
        <f>all!BL242</f>
        <v>7.3621416918699296</v>
      </c>
      <c r="BM262" s="33">
        <f>all!BM242</f>
        <v>1.6980022812545001E-2</v>
      </c>
      <c r="BN262" s="33">
        <f>all!BN242</f>
        <v>0.13565545614555799</v>
      </c>
      <c r="BO262" s="33">
        <f>all!BO242</f>
        <v>0.58553416751615595</v>
      </c>
      <c r="BP262" s="33">
        <f>all!BP242</f>
        <v>1.13328483370156</v>
      </c>
      <c r="BQ262" s="33" t="str">
        <f>all!BQ242</f>
        <v>n.a.</v>
      </c>
      <c r="BR262" s="33" t="str">
        <f>all!BR242</f>
        <v>n.a.</v>
      </c>
      <c r="BS262" s="33">
        <f>all!BS242</f>
        <v>0.167036382167286</v>
      </c>
      <c r="BT262" s="33">
        <f>all!BT242</f>
        <v>11.567600325190901</v>
      </c>
      <c r="BU262" s="33">
        <f>all!BU242</f>
        <v>72.827809676840204</v>
      </c>
      <c r="BV262" s="33">
        <f>all!BV242</f>
        <v>4.2622074249070403</v>
      </c>
      <c r="BW262" s="33" t="str">
        <f>all!BW242</f>
        <v>n.a.</v>
      </c>
      <c r="BX262" s="33" t="str">
        <f>all!BX242</f>
        <v>n.a.</v>
      </c>
      <c r="BY262" s="33">
        <f>all!BY242</f>
        <v>59.774918357734499</v>
      </c>
      <c r="BZ262" s="33">
        <f>all!BZ242</f>
        <v>50.0884887508874</v>
      </c>
      <c r="CA262" s="33">
        <f>all!CA242</f>
        <v>5.4954796625907402E-2</v>
      </c>
      <c r="CB262" s="33">
        <f>all!CB242</f>
        <v>2.7776293135077199</v>
      </c>
      <c r="CC262" s="33">
        <f>all!CC242</f>
        <v>137089.20824032699</v>
      </c>
      <c r="CD262" s="33">
        <f>all!CD242</f>
        <v>2.4666280972981398</v>
      </c>
      <c r="CE262" s="33"/>
      <c r="CF262" s="33" t="str">
        <f>all!CF242</f>
        <v>n.a.</v>
      </c>
      <c r="CG262" s="33">
        <f>all!CG242</f>
        <v>11.122074427587</v>
      </c>
      <c r="CH262" s="33">
        <f>all!CH242</f>
        <v>2.4012089138606599E-2</v>
      </c>
      <c r="CI262" s="33">
        <f>all!CI242</f>
        <v>0.181236114112132</v>
      </c>
      <c r="CJ262" s="33">
        <f>all!CJ242</f>
        <v>0.467409236138221</v>
      </c>
      <c r="CK262" s="33">
        <f>all!CK242</f>
        <v>2.79827639501032</v>
      </c>
      <c r="CL262" s="33" t="str">
        <f>all!CL242</f>
        <v>n.a.</v>
      </c>
      <c r="CM262" s="33" t="str">
        <f>all!CM242</f>
        <v>n.a.</v>
      </c>
      <c r="CN262" s="33">
        <f>all!CN242</f>
        <v>0.18412620844048599</v>
      </c>
      <c r="CO262" s="33">
        <f>all!CO242</f>
        <v>159.35772158767199</v>
      </c>
      <c r="CP262" s="33">
        <f>all!CP242</f>
        <v>708.29227192109897</v>
      </c>
      <c r="CQ262" s="33">
        <f>all!CQ242</f>
        <v>43.002886943236099</v>
      </c>
      <c r="CR262" s="33" t="str">
        <f>all!CR242</f>
        <v>n.a.</v>
      </c>
      <c r="CS262" s="33" t="str">
        <f>all!CS242</f>
        <v>n.a.</v>
      </c>
      <c r="CT262" s="33">
        <f>all!CT242</f>
        <v>854.46685243936304</v>
      </c>
      <c r="CU262" s="33">
        <f>all!CU242</f>
        <v>128.19523308211399</v>
      </c>
      <c r="CV262" s="33">
        <f>all!CV242</f>
        <v>7.2101214151085502E-2</v>
      </c>
      <c r="CW262" s="33">
        <f>all!CW242</f>
        <v>24.941646776310701</v>
      </c>
      <c r="CX262" s="33">
        <f>all!CX242</f>
        <v>1014635.04636573</v>
      </c>
      <c r="CY262" s="33">
        <f>all!CY242</f>
        <v>17.832326035817999</v>
      </c>
      <c r="CZ262" s="33"/>
      <c r="DA262" s="33" t="str">
        <f>all!DA242</f>
        <v>n.a.</v>
      </c>
      <c r="DB262" s="33">
        <f>all!DB242</f>
        <v>0.19915971756803655</v>
      </c>
      <c r="DC262" s="33">
        <f>all!DC242</f>
        <v>4.0744587327018727E-4</v>
      </c>
      <c r="DD262" s="33">
        <f>all!DD242</f>
        <v>3.0878448703283846E-3</v>
      </c>
      <c r="DE262" s="33">
        <f>all!DE242</f>
        <v>7.3554470169360934E-3</v>
      </c>
      <c r="DF262" s="33">
        <f>all!DF242</f>
        <v>4.2793644211810977E-2</v>
      </c>
      <c r="DG262" s="33" t="str">
        <f>all!DG242</f>
        <v>n.a.</v>
      </c>
      <c r="DH262" s="33" t="str">
        <f>all!DH242</f>
        <v>n.a.</v>
      </c>
      <c r="DI262" s="33">
        <f>all!DI242</f>
        <v>2.4575851081728899E-3</v>
      </c>
      <c r="DJ262" s="33">
        <f>all!DJ242</f>
        <v>2.0182082267942247</v>
      </c>
      <c r="DK262" s="33">
        <f>all!DK242</f>
        <v>6.5662750645797274</v>
      </c>
      <c r="DL262" s="33">
        <f>all!DL242</f>
        <v>0.38255052390990291</v>
      </c>
      <c r="DM262" s="33" t="str">
        <f>all!DM242</f>
        <v>n.a.</v>
      </c>
      <c r="DN262" s="33" t="str">
        <f>all!DN242</f>
        <v>n.a.</v>
      </c>
      <c r="DO262" s="33">
        <f>all!DO242</f>
        <v>7.0176318367227575</v>
      </c>
      <c r="DP262" s="33">
        <f>all!DP242</f>
        <v>1.0046648360667241</v>
      </c>
      <c r="DQ262" s="33">
        <f>all!DQ242</f>
        <v>3.6605816648098622E-4</v>
      </c>
      <c r="DR262" s="33">
        <f>all!DR242</f>
        <v>0.12203368267520244</v>
      </c>
      <c r="DS262" s="33">
        <f>all!DS242</f>
        <v>4896.887289409894</v>
      </c>
      <c r="DT262" s="33">
        <f>all!DT242</f>
        <v>8.5330144561025292E-2</v>
      </c>
      <c r="DU262" s="33"/>
      <c r="DV262" s="33" t="str">
        <f>all!DV242</f>
        <v>n.a.</v>
      </c>
      <c r="DW262" s="33">
        <f>all!DW242</f>
        <v>4.0517741869047011E-3</v>
      </c>
      <c r="DX262" s="33">
        <f>all!DX242</f>
        <v>8.289219788198478E-6</v>
      </c>
      <c r="DY262" s="33">
        <f>all!DY242</f>
        <v>6.2820184179506944E-5</v>
      </c>
      <c r="DZ262" s="33">
        <f>all!DZ242</f>
        <v>1.4964175848555184E-4</v>
      </c>
      <c r="EA262" s="33">
        <f>all!EA242</f>
        <v>8.7060870088734809E-4</v>
      </c>
      <c r="EB262" s="33" t="str">
        <f>all!EB242</f>
        <v>n.a.</v>
      </c>
      <c r="EC262" s="33" t="str">
        <f>all!EC242</f>
        <v>n.a.</v>
      </c>
      <c r="ED262" s="33">
        <f>all!ED242</f>
        <v>4.9997961560748962E-5</v>
      </c>
      <c r="EE262" s="33">
        <f>all!EE242</f>
        <v>4.1059126298118122E-2</v>
      </c>
      <c r="EF262" s="33">
        <f>all!EF242</f>
        <v>0.13358657129894436</v>
      </c>
      <c r="EG262" s="33">
        <f>all!EG242</f>
        <v>7.7827401890922208E-3</v>
      </c>
      <c r="EH262" s="33" t="str">
        <f>all!EH242</f>
        <v>n.a.</v>
      </c>
      <c r="EI262" s="33" t="str">
        <f>all!EI242</f>
        <v>n.a.</v>
      </c>
      <c r="EJ262" s="33">
        <f>all!EJ242</f>
        <v>0.14276912960333143</v>
      </c>
      <c r="EK262" s="33">
        <f>all!EK242</f>
        <v>2.0439248955428847E-2</v>
      </c>
      <c r="EL262" s="33">
        <f>all!EL242</f>
        <v>7.44721396457414E-6</v>
      </c>
      <c r="EM262" s="33">
        <f>all!EM242</f>
        <v>2.4826954538504534E-3</v>
      </c>
      <c r="EN262" s="33">
        <f>all!EN242</f>
        <v>99.623968931541924</v>
      </c>
      <c r="EO262" s="33">
        <f>all!EO242</f>
        <v>1.7359859780836369E-3</v>
      </c>
      <c r="EP262" s="33"/>
      <c r="EQ262" s="33">
        <f>all!EQ242</f>
        <v>8.1035483738094022E-3</v>
      </c>
    </row>
    <row r="263" spans="1:147" s="3" customFormat="1">
      <c r="A263" s="33" t="str">
        <f>all!A243</f>
        <v>LM33b_II_98</v>
      </c>
      <c r="B263" s="33" t="str">
        <f>all!B243</f>
        <v>Fakos</v>
      </c>
      <c r="C263" s="33" t="str">
        <f>all!C243</f>
        <v>epithermal</v>
      </c>
      <c r="D263" s="33" t="str">
        <f>all!D243</f>
        <v>epithermal IS</v>
      </c>
      <c r="E263" s="33" t="str">
        <f>all!E243</f>
        <v>galena</v>
      </c>
      <c r="F263" s="33" t="str">
        <f>all!F243</f>
        <v>anhedral</v>
      </c>
      <c r="G263" s="33" t="str">
        <f>all!G243</f>
        <v>n.a.</v>
      </c>
      <c r="H263" s="33">
        <f>all!H243</f>
        <v>8.7624626999116106</v>
      </c>
      <c r="I263" s="33">
        <f>all!I243</f>
        <v>3.06194641939363E-2</v>
      </c>
      <c r="J263" s="33">
        <f>all!J243</f>
        <v>0.189380571507239</v>
      </c>
      <c r="K263" s="33">
        <f>all!K243</f>
        <v>0.36380358599791801</v>
      </c>
      <c r="L263" s="33">
        <f>all!L243</f>
        <v>2.23329924995185</v>
      </c>
      <c r="M263" s="33" t="str">
        <f>all!M243</f>
        <v>n.a.</v>
      </c>
      <c r="N263" s="33" t="str">
        <f>all!N243</f>
        <v>n.a.</v>
      </c>
      <c r="O263" s="33">
        <f>all!O243</f>
        <v>0.21610747167611999</v>
      </c>
      <c r="P263" s="33">
        <f>all!P243</f>
        <v>374.91655091649102</v>
      </c>
      <c r="Q263" s="33">
        <f>all!Q243</f>
        <v>616.60978161834601</v>
      </c>
      <c r="R263" s="33">
        <f>all!R243</f>
        <v>51.095287447963898</v>
      </c>
      <c r="S263" s="33" t="str">
        <f>all!S243</f>
        <v>n.a.</v>
      </c>
      <c r="T263" s="33" t="str">
        <f>all!T243</f>
        <v>n.a.</v>
      </c>
      <c r="U263" s="33">
        <f>all!U243</f>
        <v>602.26211985144801</v>
      </c>
      <c r="V263" s="33">
        <f>all!V243</f>
        <v>100.935377318387</v>
      </c>
      <c r="W263" s="33">
        <f>all!W243</f>
        <v>0.25509677845224499</v>
      </c>
      <c r="X263" s="33">
        <f>all!X243</f>
        <v>25.526217937242102</v>
      </c>
      <c r="Y263" s="33">
        <f>all!Y243</f>
        <v>1018631.82157463</v>
      </c>
      <c r="Z263" s="33">
        <f>all!Z243</f>
        <v>73.638317455138207</v>
      </c>
      <c r="AA263" s="33">
        <f>all!AA243</f>
        <v>0.16168218286724245</v>
      </c>
      <c r="AB263" s="33">
        <f>all!AB243</f>
        <v>3.6805894237324567E-4</v>
      </c>
      <c r="AC263" s="33">
        <f>all!AC243</f>
        <v>7.2291397044033044E-5</v>
      </c>
      <c r="AD263" s="33">
        <f>all!AD243</f>
        <v>0.1416862820912812</v>
      </c>
      <c r="AE263" s="33">
        <f>all!AE243</f>
        <v>2.5059317210199607E-5</v>
      </c>
      <c r="AF263" s="33">
        <f>all!AF243</f>
        <v>5.9124612749722873E-4</v>
      </c>
      <c r="AG263" s="33">
        <f>all!AG243</f>
        <v>20137.837086661228</v>
      </c>
      <c r="AH263" s="33">
        <f>all!AH243</f>
        <v>6.0533135580348658E-4</v>
      </c>
      <c r="AI263" s="33">
        <f>all!AI243</f>
        <v>2404.9512097511201</v>
      </c>
      <c r="AJ263" s="33">
        <f>all!AJ243</f>
        <v>12244.38639885597</v>
      </c>
      <c r="AK263" s="33">
        <f>all!AK243</f>
        <v>833.65985033458435</v>
      </c>
      <c r="AL263" s="33">
        <f>all!AL243</f>
        <v>19669.257307602282</v>
      </c>
      <c r="AM263" s="33">
        <f>all!AM243</f>
        <v>20137.837086661228</v>
      </c>
      <c r="AN263" s="33"/>
      <c r="AO263" s="33"/>
      <c r="AP263" s="33" t="str">
        <f>all!AP243</f>
        <v>n.a.</v>
      </c>
      <c r="AQ263" s="33">
        <f>all!AQ243</f>
        <v>8.7624626999116106</v>
      </c>
      <c r="AR263" s="33">
        <f>all!AR243</f>
        <v>3.06194641939363E-2</v>
      </c>
      <c r="AS263" s="33">
        <f>all!AS243</f>
        <v>0.189380571507239</v>
      </c>
      <c r="AT263" s="33">
        <f>all!AT243</f>
        <v>0.28801527568409402</v>
      </c>
      <c r="AU263" s="33">
        <f>all!AU243</f>
        <v>2.23329924995185</v>
      </c>
      <c r="AV263" s="33" t="str">
        <f>all!AV243</f>
        <v>n.a.</v>
      </c>
      <c r="AW263" s="33" t="str">
        <f>all!AW243</f>
        <v>n.a.</v>
      </c>
      <c r="AX263" s="33">
        <f>all!AX243</f>
        <v>0.21610747167611999</v>
      </c>
      <c r="AY263" s="33">
        <f>all!AY243</f>
        <v>1.23846274014733</v>
      </c>
      <c r="AZ263" s="33">
        <f>all!AZ243</f>
        <v>2.8508055599858501E-2</v>
      </c>
      <c r="BA263" s="33">
        <f>all!BA243</f>
        <v>9.1988018146927697E-2</v>
      </c>
      <c r="BB263" s="33" t="str">
        <f>all!BB243</f>
        <v>n.a.</v>
      </c>
      <c r="BC263" s="33" t="str">
        <f>all!BC243</f>
        <v>n.a.</v>
      </c>
      <c r="BD263" s="33">
        <f>all!BD243</f>
        <v>5.4848108459542098E-2</v>
      </c>
      <c r="BE263" s="33">
        <f>all!BE243</f>
        <v>0.13734489466334099</v>
      </c>
      <c r="BF263" s="33">
        <f>all!BF243</f>
        <v>1.3160649052689001E-2</v>
      </c>
      <c r="BG263" s="33">
        <f>all!BG243</f>
        <v>7.8307530524264896E-3</v>
      </c>
      <c r="BH263" s="33">
        <f>all!BH243</f>
        <v>0.49072364723899298</v>
      </c>
      <c r="BI263" s="33">
        <f>all!BI243</f>
        <v>5.7885718629280599E-3</v>
      </c>
      <c r="BJ263" s="33"/>
      <c r="BK263" s="33" t="str">
        <f>all!BK243</f>
        <v>n.a.</v>
      </c>
      <c r="BL263" s="33">
        <f>all!BL243</f>
        <v>6.3572296347399</v>
      </c>
      <c r="BM263" s="33">
        <f>all!BM243</f>
        <v>1.33764698333627E-2</v>
      </c>
      <c r="BN263" s="33">
        <f>all!BN243</f>
        <v>0.12627131198025199</v>
      </c>
      <c r="BO263" s="33">
        <f>all!BO243</f>
        <v>0.59147765884165504</v>
      </c>
      <c r="BP263" s="33">
        <f>all!BP243</f>
        <v>1.8356433868763999</v>
      </c>
      <c r="BQ263" s="33" t="str">
        <f>all!BQ243</f>
        <v>n.a.</v>
      </c>
      <c r="BR263" s="33" t="str">
        <f>all!BR243</f>
        <v>n.a.</v>
      </c>
      <c r="BS263" s="33">
        <f>all!BS243</f>
        <v>0.215929821191091</v>
      </c>
      <c r="BT263" s="33">
        <f>all!BT243</f>
        <v>27.445661511197098</v>
      </c>
      <c r="BU263" s="33">
        <f>all!BU243</f>
        <v>135.03714989659801</v>
      </c>
      <c r="BV263" s="33">
        <f>all!BV243</f>
        <v>3.2830408252145098</v>
      </c>
      <c r="BW263" s="33" t="str">
        <f>all!BW243</f>
        <v>n.a.</v>
      </c>
      <c r="BX263" s="33" t="str">
        <f>all!BX243</f>
        <v>n.a.</v>
      </c>
      <c r="BY263" s="33">
        <f>all!BY243</f>
        <v>51.1122394306595</v>
      </c>
      <c r="BZ263" s="33">
        <f>all!BZ243</f>
        <v>38.704911391558198</v>
      </c>
      <c r="CA263" s="33">
        <f>all!CA243</f>
        <v>9.1684411982282499E-2</v>
      </c>
      <c r="CB263" s="33">
        <f>all!CB243</f>
        <v>1.19711893635069</v>
      </c>
      <c r="CC263" s="33">
        <f>all!CC243</f>
        <v>88161.551170710998</v>
      </c>
      <c r="CD263" s="33">
        <f>all!CD243</f>
        <v>4.3495145941301203</v>
      </c>
      <c r="CE263" s="33"/>
      <c r="CF263" s="33" t="str">
        <f>all!CF243</f>
        <v>n.a.</v>
      </c>
      <c r="CG263" s="33">
        <f>all!CG243</f>
        <v>8.7624626999116106</v>
      </c>
      <c r="CH263" s="33">
        <f>all!CH243</f>
        <v>3.06194641939363E-2</v>
      </c>
      <c r="CI263" s="33">
        <f>all!CI243</f>
        <v>0.189380571507239</v>
      </c>
      <c r="CJ263" s="33">
        <f>all!CJ243</f>
        <v>0.36380358599791801</v>
      </c>
      <c r="CK263" s="33">
        <f>all!CK243</f>
        <v>2.23329924995185</v>
      </c>
      <c r="CL263" s="33" t="str">
        <f>all!CL243</f>
        <v>n.a.</v>
      </c>
      <c r="CM263" s="33" t="str">
        <f>all!CM243</f>
        <v>n.a.</v>
      </c>
      <c r="CN263" s="33">
        <f>all!CN243</f>
        <v>0.21610747167611999</v>
      </c>
      <c r="CO263" s="33">
        <f>all!CO243</f>
        <v>374.91655091649102</v>
      </c>
      <c r="CP263" s="33">
        <f>all!CP243</f>
        <v>616.60978161834601</v>
      </c>
      <c r="CQ263" s="33">
        <f>all!CQ243</f>
        <v>51.095287447963898</v>
      </c>
      <c r="CR263" s="33" t="str">
        <f>all!CR243</f>
        <v>n.a.</v>
      </c>
      <c r="CS263" s="33" t="str">
        <f>all!CS243</f>
        <v>n.a.</v>
      </c>
      <c r="CT263" s="33">
        <f>all!CT243</f>
        <v>602.26211985144801</v>
      </c>
      <c r="CU263" s="33">
        <f>all!CU243</f>
        <v>100.935377318387</v>
      </c>
      <c r="CV263" s="33">
        <f>all!CV243</f>
        <v>0.25509677845224499</v>
      </c>
      <c r="CW263" s="33">
        <f>all!CW243</f>
        <v>25.526217937242102</v>
      </c>
      <c r="CX263" s="33">
        <f>all!CX243</f>
        <v>1018631.82157463</v>
      </c>
      <c r="CY263" s="33">
        <f>all!CY243</f>
        <v>73.638317455138207</v>
      </c>
      <c r="CZ263" s="33"/>
      <c r="DA263" s="33" t="str">
        <f>all!DA243</f>
        <v>n.a.</v>
      </c>
      <c r="DB263" s="33">
        <f>all!DB243</f>
        <v>0.15690684394147392</v>
      </c>
      <c r="DC263" s="33">
        <f>all!DC243</f>
        <v>5.1956221949489079E-4</v>
      </c>
      <c r="DD263" s="33">
        <f>all!DD243</f>
        <v>3.2266076169933759E-3</v>
      </c>
      <c r="DE263" s="33">
        <f>all!DE243</f>
        <v>5.7250430553916539E-3</v>
      </c>
      <c r="DF263" s="33">
        <f>all!DF243</f>
        <v>3.4153528826301426E-2</v>
      </c>
      <c r="DG263" s="33" t="str">
        <f>all!DG243</f>
        <v>n.a.</v>
      </c>
      <c r="DH263" s="33" t="str">
        <f>all!DH243</f>
        <v>n.a.</v>
      </c>
      <c r="DI263" s="33">
        <f>all!DI243</f>
        <v>2.8844481654972665E-3</v>
      </c>
      <c r="DJ263" s="33">
        <f>all!DJ243</f>
        <v>4.7481832689525207</v>
      </c>
      <c r="DK263" s="33">
        <f>all!DK243</f>
        <v>5.7163258645119317</v>
      </c>
      <c r="DL263" s="33">
        <f>all!DL243</f>
        <v>0.45453992445547053</v>
      </c>
      <c r="DM263" s="33" t="str">
        <f>all!DM243</f>
        <v>n.a.</v>
      </c>
      <c r="DN263" s="33" t="str">
        <f>all!DN243</f>
        <v>n.a.</v>
      </c>
      <c r="DO263" s="33">
        <f>all!DO243</f>
        <v>4.9463051893187249</v>
      </c>
      <c r="DP263" s="33">
        <f>all!DP243</f>
        <v>0.79102960280867551</v>
      </c>
      <c r="DQ263" s="33">
        <f>all!DQ243</f>
        <v>1.2951274135239966E-3</v>
      </c>
      <c r="DR263" s="33">
        <f>all!DR243</f>
        <v>0.1248938535449917</v>
      </c>
      <c r="DS263" s="33">
        <f>all!DS243</f>
        <v>4916.1767450513034</v>
      </c>
      <c r="DT263" s="33">
        <f>all!DT243</f>
        <v>0.35236952605377697</v>
      </c>
      <c r="DU263" s="33"/>
      <c r="DV263" s="33" t="str">
        <f>all!DV243</f>
        <v>n.a.</v>
      </c>
      <c r="DW263" s="33">
        <f>all!DW243</f>
        <v>3.1797624482145488E-3</v>
      </c>
      <c r="DX263" s="33">
        <f>all!DX243</f>
        <v>1.0529078232413395E-5</v>
      </c>
      <c r="DY263" s="33">
        <f>all!DY243</f>
        <v>6.538813399028968E-5</v>
      </c>
      <c r="DZ263" s="33">
        <f>all!DZ243</f>
        <v>1.1601964875882685E-4</v>
      </c>
      <c r="EA263" s="33">
        <f>all!EA243</f>
        <v>6.9213111237132591E-4</v>
      </c>
      <c r="EB263" s="33" t="str">
        <f>all!EB243</f>
        <v>n.a.</v>
      </c>
      <c r="EC263" s="33" t="str">
        <f>all!EC243</f>
        <v>n.a.</v>
      </c>
      <c r="ED263" s="33">
        <f>all!ED243</f>
        <v>5.8454174018633921E-5</v>
      </c>
      <c r="EE263" s="33">
        <f>all!EE243</f>
        <v>9.6223303436575383E-2</v>
      </c>
      <c r="EF263" s="33">
        <f>all!EF243</f>
        <v>0.11584299237139994</v>
      </c>
      <c r="EG263" s="33">
        <f>all!EG243</f>
        <v>9.2113826694321197E-3</v>
      </c>
      <c r="EH263" s="33" t="str">
        <f>all!EH243</f>
        <v>n.a.</v>
      </c>
      <c r="EI263" s="33" t="str">
        <f>all!EI243</f>
        <v>n.a.</v>
      </c>
      <c r="EJ263" s="33">
        <f>all!EJ243</f>
        <v>0.10023830129596509</v>
      </c>
      <c r="EK263" s="33">
        <f>all!EK243</f>
        <v>1.6030443053046781E-2</v>
      </c>
      <c r="EL263" s="33">
        <f>all!EL243</f>
        <v>2.6246130581231513E-5</v>
      </c>
      <c r="EM263" s="33">
        <f>all!EM243</f>
        <v>2.5310099645067248E-3</v>
      </c>
      <c r="EN263" s="33">
        <f>all!EN243</f>
        <v>99.6277396831115</v>
      </c>
      <c r="EO263" s="33">
        <f>all!EO243</f>
        <v>7.140870077400099E-3</v>
      </c>
      <c r="EP263" s="33"/>
      <c r="EQ263" s="33">
        <f>all!EQ243</f>
        <v>6.3595248964290977E-3</v>
      </c>
    </row>
    <row r="264" spans="1:147" s="3" customFormat="1">
      <c r="A264" s="33" t="str">
        <f>all!A244</f>
        <v>LM33b_IV_145</v>
      </c>
      <c r="B264" s="33" t="str">
        <f>all!B244</f>
        <v>Fakos</v>
      </c>
      <c r="C264" s="33" t="str">
        <f>all!C244</f>
        <v>epithermal</v>
      </c>
      <c r="D264" s="33" t="str">
        <f>all!D244</f>
        <v>epithermal IS</v>
      </c>
      <c r="E264" s="33" t="str">
        <f>all!E244</f>
        <v>galena</v>
      </c>
      <c r="F264" s="33" t="str">
        <f>all!F244</f>
        <v>anhedral</v>
      </c>
      <c r="G264" s="33" t="str">
        <f>all!G244</f>
        <v>n.a.</v>
      </c>
      <c r="H264" s="33">
        <f>all!H244</f>
        <v>7.9389603956329999</v>
      </c>
      <c r="I264" s="33">
        <f>all!I244</f>
        <v>3.04905232506563E-2</v>
      </c>
      <c r="J264" s="33">
        <f>all!J244</f>
        <v>0.14942102696557</v>
      </c>
      <c r="K264" s="33">
        <f>all!K244</f>
        <v>0.29741037216082999</v>
      </c>
      <c r="L264" s="33">
        <f>all!L244</f>
        <v>3.81499530039593</v>
      </c>
      <c r="M264" s="33" t="str">
        <f>all!M244</f>
        <v>n.a.</v>
      </c>
      <c r="N264" s="33" t="str">
        <f>all!N244</f>
        <v>n.a.</v>
      </c>
      <c r="O264" s="33">
        <f>all!O244</f>
        <v>0.24840791695902201</v>
      </c>
      <c r="P264" s="33">
        <f>all!P244</f>
        <v>389.16915476794901</v>
      </c>
      <c r="Q264" s="33">
        <f>all!Q244</f>
        <v>743.90734634802095</v>
      </c>
      <c r="R264" s="33">
        <f>all!R244</f>
        <v>55.446737522666801</v>
      </c>
      <c r="S264" s="33" t="str">
        <f>all!S244</f>
        <v>n.a.</v>
      </c>
      <c r="T264" s="33" t="str">
        <f>all!T244</f>
        <v>n.a.</v>
      </c>
      <c r="U264" s="33">
        <f>all!U244</f>
        <v>814.07288524771502</v>
      </c>
      <c r="V264" s="33">
        <f>all!V244</f>
        <v>91.242520654723194</v>
      </c>
      <c r="W264" s="33">
        <f>all!W244</f>
        <v>0.65996960016064798</v>
      </c>
      <c r="X264" s="33">
        <f>all!X244</f>
        <v>25.020244206612801</v>
      </c>
      <c r="Y264" s="33">
        <f>all!Y244</f>
        <v>961965.24302113999</v>
      </c>
      <c r="Z264" s="33">
        <f>all!Z244</f>
        <v>55.289839695440797</v>
      </c>
      <c r="AA264" s="33">
        <f>all!AA244</f>
        <v>0.20405778135685021</v>
      </c>
      <c r="AB264" s="33">
        <f>all!AB244</f>
        <v>4.0455635751009844E-4</v>
      </c>
      <c r="AC264" s="33">
        <f>all!AC244</f>
        <v>5.7475922437486402E-5</v>
      </c>
      <c r="AD264" s="33">
        <f>all!AD244</f>
        <v>0.12274376607604698</v>
      </c>
      <c r="AE264" s="33">
        <f>all!AE244</f>
        <v>2.6009509582731319E-5</v>
      </c>
      <c r="AF264" s="33">
        <f>all!AF244</f>
        <v>8.462601857537436E-4</v>
      </c>
      <c r="AG264" s="33">
        <f>all!AG244</f>
        <v>24397.985571861533</v>
      </c>
      <c r="AH264" s="33">
        <f>all!AH244</f>
        <v>7.7332039982204741E-4</v>
      </c>
      <c r="AI264" s="33">
        <f>all!AI244</f>
        <v>1813.3450594112287</v>
      </c>
      <c r="AJ264" s="33">
        <f>all!AJ244</f>
        <v>12763.610239439635</v>
      </c>
      <c r="AK264" s="33">
        <f>all!AK244</f>
        <v>820.59084394605293</v>
      </c>
      <c r="AL264" s="33">
        <f>all!AL244</f>
        <v>26699.210064563005</v>
      </c>
      <c r="AM264" s="33">
        <f>all!AM244</f>
        <v>24397.985571861533</v>
      </c>
      <c r="AN264" s="33"/>
      <c r="AO264" s="33"/>
      <c r="AP264" s="33" t="str">
        <f>all!AP244</f>
        <v>n.a.</v>
      </c>
      <c r="AQ264" s="33">
        <f>all!AQ244</f>
        <v>7.9389603956329999</v>
      </c>
      <c r="AR264" s="33">
        <f>all!AR244</f>
        <v>3.04905232506563E-2</v>
      </c>
      <c r="AS264" s="33">
        <f>all!AS244</f>
        <v>0.14942102696557</v>
      </c>
      <c r="AT264" s="33">
        <f>all!AT244</f>
        <v>0.29741037216082999</v>
      </c>
      <c r="AU264" s="33">
        <f>all!AU244</f>
        <v>3.81499530039593</v>
      </c>
      <c r="AV264" s="33" t="str">
        <f>all!AV244</f>
        <v>n.a.</v>
      </c>
      <c r="AW264" s="33" t="str">
        <f>all!AW244</f>
        <v>n.a.</v>
      </c>
      <c r="AX264" s="33">
        <f>all!AX244</f>
        <v>0.24840791695902201</v>
      </c>
      <c r="AY264" s="33">
        <f>all!AY244</f>
        <v>1.5047139070900899</v>
      </c>
      <c r="AZ264" s="33">
        <f>all!AZ244</f>
        <v>1.40575042045898E-2</v>
      </c>
      <c r="BA264" s="33">
        <f>all!BA244</f>
        <v>9.7640934376558394E-2</v>
      </c>
      <c r="BB264" s="33" t="str">
        <f>all!BB244</f>
        <v>n.a.</v>
      </c>
      <c r="BC264" s="33" t="str">
        <f>all!BC244</f>
        <v>n.a.</v>
      </c>
      <c r="BD264" s="33">
        <f>all!BD244</f>
        <v>5.0880839869261299E-2</v>
      </c>
      <c r="BE264" s="33">
        <f>all!BE244</f>
        <v>0.31255145951570301</v>
      </c>
      <c r="BF264" s="33">
        <f>all!BF244</f>
        <v>1.6858756818331499E-2</v>
      </c>
      <c r="BG264" s="33">
        <f>all!BG244</f>
        <v>5.8684214604853404E-3</v>
      </c>
      <c r="BH264" s="33">
        <f>all!BH244</f>
        <v>1.12686632671565</v>
      </c>
      <c r="BI264" s="33">
        <f>all!BI244</f>
        <v>5.3338881587842897E-3</v>
      </c>
      <c r="BJ264" s="33"/>
      <c r="BK264" s="33" t="str">
        <f>all!BK244</f>
        <v>n.a.</v>
      </c>
      <c r="BL264" s="33">
        <f>all!BL244</f>
        <v>9.1550249344823609</v>
      </c>
      <c r="BM264" s="33">
        <f>all!BM244</f>
        <v>2.2208433469810499E-2</v>
      </c>
      <c r="BN264" s="33">
        <f>all!BN244</f>
        <v>0.12626531972712901</v>
      </c>
      <c r="BO264" s="33">
        <f>all!BO244</f>
        <v>0.33568138786733398</v>
      </c>
      <c r="BP264" s="33">
        <f>all!BP244</f>
        <v>0.97421677150304897</v>
      </c>
      <c r="BQ264" s="33" t="str">
        <f>all!BQ244</f>
        <v>n.a.</v>
      </c>
      <c r="BR264" s="33" t="str">
        <f>all!BR244</f>
        <v>n.a.</v>
      </c>
      <c r="BS264" s="33">
        <f>all!BS244</f>
        <v>0.16576296213169001</v>
      </c>
      <c r="BT264" s="33">
        <f>all!BT244</f>
        <v>30.148240074621</v>
      </c>
      <c r="BU264" s="33">
        <f>all!BU244</f>
        <v>134.75580944420801</v>
      </c>
      <c r="BV264" s="33">
        <f>all!BV244</f>
        <v>5.6359064866119999</v>
      </c>
      <c r="BW264" s="33" t="str">
        <f>all!BW244</f>
        <v>n.a.</v>
      </c>
      <c r="BX264" s="33" t="str">
        <f>all!BX244</f>
        <v>n.a.</v>
      </c>
      <c r="BY264" s="33">
        <f>all!BY244</f>
        <v>74.042968050108399</v>
      </c>
      <c r="BZ264" s="33">
        <f>all!BZ244</f>
        <v>28.477370713346001</v>
      </c>
      <c r="CA264" s="33">
        <f>all!CA244</f>
        <v>0.54006243848968905</v>
      </c>
      <c r="CB264" s="33">
        <f>all!CB244</f>
        <v>2.2430646767282401</v>
      </c>
      <c r="CC264" s="33">
        <f>all!CC244</f>
        <v>89374.736573590606</v>
      </c>
      <c r="CD264" s="33">
        <f>all!CD244</f>
        <v>4.5385461338897803</v>
      </c>
      <c r="CE264" s="33"/>
      <c r="CF264" s="33" t="str">
        <f>all!CF244</f>
        <v>n.a.</v>
      </c>
      <c r="CG264" s="33">
        <f>all!CG244</f>
        <v>7.9389603956329999</v>
      </c>
      <c r="CH264" s="33">
        <f>all!CH244</f>
        <v>3.04905232506563E-2</v>
      </c>
      <c r="CI264" s="33">
        <f>all!CI244</f>
        <v>0.14942102696557</v>
      </c>
      <c r="CJ264" s="33">
        <f>all!CJ244</f>
        <v>0.29741037216082999</v>
      </c>
      <c r="CK264" s="33">
        <f>all!CK244</f>
        <v>3.81499530039593</v>
      </c>
      <c r="CL264" s="33" t="str">
        <f>all!CL244</f>
        <v>n.a.</v>
      </c>
      <c r="CM264" s="33" t="str">
        <f>all!CM244</f>
        <v>n.a.</v>
      </c>
      <c r="CN264" s="33">
        <f>all!CN244</f>
        <v>0.24840791695902201</v>
      </c>
      <c r="CO264" s="33">
        <f>all!CO244</f>
        <v>389.16915476794901</v>
      </c>
      <c r="CP264" s="33">
        <f>all!CP244</f>
        <v>743.90734634802095</v>
      </c>
      <c r="CQ264" s="33">
        <f>all!CQ244</f>
        <v>55.446737522666801</v>
      </c>
      <c r="CR264" s="33" t="str">
        <f>all!CR244</f>
        <v>n.a.</v>
      </c>
      <c r="CS264" s="33" t="str">
        <f>all!CS244</f>
        <v>n.a.</v>
      </c>
      <c r="CT264" s="33">
        <f>all!CT244</f>
        <v>814.07288524771502</v>
      </c>
      <c r="CU264" s="33">
        <f>all!CU244</f>
        <v>91.242520654723194</v>
      </c>
      <c r="CV264" s="33">
        <f>all!CV244</f>
        <v>0.65996960016064798</v>
      </c>
      <c r="CW264" s="33">
        <f>all!CW244</f>
        <v>25.020244206612801</v>
      </c>
      <c r="CX264" s="33">
        <f>all!CX244</f>
        <v>961965.24302113999</v>
      </c>
      <c r="CY264" s="33">
        <f>all!CY244</f>
        <v>55.289839695440797</v>
      </c>
      <c r="CZ264" s="33"/>
      <c r="DA264" s="33" t="str">
        <f>all!DA244</f>
        <v>n.a.</v>
      </c>
      <c r="DB264" s="33">
        <f>all!DB244</f>
        <v>0.14216063023785477</v>
      </c>
      <c r="DC264" s="33">
        <f>all!DC244</f>
        <v>5.173743026113685E-4</v>
      </c>
      <c r="DD264" s="33">
        <f>all!DD244</f>
        <v>2.5457892534010637E-3</v>
      </c>
      <c r="DE264" s="33">
        <f>all!DE244</f>
        <v>4.6802374997770117E-3</v>
      </c>
      <c r="DF264" s="33">
        <f>all!DF244</f>
        <v>5.8342182296925067E-2</v>
      </c>
      <c r="DG264" s="33" t="str">
        <f>all!DG244</f>
        <v>n.a.</v>
      </c>
      <c r="DH264" s="33" t="str">
        <f>all!DH244</f>
        <v>n.a.</v>
      </c>
      <c r="DI264" s="33">
        <f>all!DI244</f>
        <v>3.315571436795557E-3</v>
      </c>
      <c r="DJ264" s="33">
        <f>all!DJ244</f>
        <v>4.9286873704147549</v>
      </c>
      <c r="DK264" s="33">
        <f>all!DK244</f>
        <v>6.8964472045331338</v>
      </c>
      <c r="DL264" s="33">
        <f>all!DL244</f>
        <v>0.49325010472877923</v>
      </c>
      <c r="DM264" s="33" t="str">
        <f>all!DM244</f>
        <v>n.a.</v>
      </c>
      <c r="DN264" s="33" t="str">
        <f>all!DN244</f>
        <v>n.a.</v>
      </c>
      <c r="DO264" s="33">
        <f>all!DO244</f>
        <v>6.6858811206284079</v>
      </c>
      <c r="DP264" s="33">
        <f>all!DP244</f>
        <v>0.71506677629093418</v>
      </c>
      <c r="DQ264" s="33">
        <f>all!DQ244</f>
        <v>3.3506684264949958E-3</v>
      </c>
      <c r="DR264" s="33">
        <f>all!DR244</f>
        <v>0.12241824164015751</v>
      </c>
      <c r="DS264" s="33">
        <f>all!DS244</f>
        <v>4642.6893968201739</v>
      </c>
      <c r="DT264" s="33">
        <f>all!DT244</f>
        <v>0.26456952416031015</v>
      </c>
      <c r="DU264" s="33"/>
      <c r="DV264" s="33" t="str">
        <f>all!DV244</f>
        <v>n.a.</v>
      </c>
      <c r="DW264" s="33">
        <f>all!DW244</f>
        <v>3.0480137522546822E-3</v>
      </c>
      <c r="DX264" s="33">
        <f>all!DX244</f>
        <v>1.1092832008300354E-5</v>
      </c>
      <c r="DY264" s="33">
        <f>all!DY244</f>
        <v>5.4583330432101463E-5</v>
      </c>
      <c r="DZ264" s="33">
        <f>all!DZ244</f>
        <v>1.0034724972216521E-4</v>
      </c>
      <c r="EA264" s="33">
        <f>all!EA244</f>
        <v>1.2508932584221549E-3</v>
      </c>
      <c r="EB264" s="33" t="str">
        <f>all!EB244</f>
        <v>n.a.</v>
      </c>
      <c r="EC264" s="33" t="str">
        <f>all!EC244</f>
        <v>n.a.</v>
      </c>
      <c r="ED264" s="33">
        <f>all!ED244</f>
        <v>7.1087946916295082E-5</v>
      </c>
      <c r="EE264" s="33">
        <f>all!EE244</f>
        <v>0.10567417195923397</v>
      </c>
      <c r="EF264" s="33">
        <f>all!EF244</f>
        <v>0.14786418634994195</v>
      </c>
      <c r="EG264" s="33">
        <f>all!EG244</f>
        <v>1.0575593960148642E-2</v>
      </c>
      <c r="EH264" s="33" t="str">
        <f>all!EH244</f>
        <v>n.a.</v>
      </c>
      <c r="EI264" s="33" t="str">
        <f>all!EI244</f>
        <v>n.a.</v>
      </c>
      <c r="EJ264" s="33">
        <f>all!EJ244</f>
        <v>0.14334951644149979</v>
      </c>
      <c r="EK264" s="33">
        <f>all!EK244</f>
        <v>1.5331483577897223E-2</v>
      </c>
      <c r="EL264" s="33">
        <f>all!EL244</f>
        <v>7.184044855537507E-5</v>
      </c>
      <c r="EM264" s="33">
        <f>all!EM244</f>
        <v>2.6247244643030467E-3</v>
      </c>
      <c r="EN264" s="33">
        <f>all!EN244</f>
        <v>99.542194665838906</v>
      </c>
      <c r="EO264" s="33">
        <f>all!EO244</f>
        <v>5.6725377955828037E-3</v>
      </c>
      <c r="EP264" s="33"/>
      <c r="EQ264" s="33">
        <f>all!EQ244</f>
        <v>6.0960275045093644E-3</v>
      </c>
    </row>
    <row r="265" spans="1:147" s="3" customFormat="1">
      <c r="A265" s="33" t="str">
        <f>all!A245</f>
        <v>LM33a_II_260</v>
      </c>
      <c r="B265" s="33" t="str">
        <f>all!B245</f>
        <v>Fakos</v>
      </c>
      <c r="C265" s="33" t="str">
        <f>all!C245</f>
        <v>epithermal</v>
      </c>
      <c r="D265" s="33" t="str">
        <f>all!D245</f>
        <v>epithermal IS</v>
      </c>
      <c r="E265" s="33" t="str">
        <f>all!E245</f>
        <v>galena</v>
      </c>
      <c r="F265" s="33" t="str">
        <f>all!F245</f>
        <v>anhedral</v>
      </c>
      <c r="G265" s="33" t="str">
        <f>all!G245</f>
        <v>n.a.</v>
      </c>
      <c r="H265" s="33">
        <f>all!H245</f>
        <v>7.9037818877654198</v>
      </c>
      <c r="I265" s="33">
        <f>all!I245</f>
        <v>2.4057740889074801E-2</v>
      </c>
      <c r="J265" s="33">
        <f>all!J245</f>
        <v>0.16716171388703099</v>
      </c>
      <c r="K265" s="33">
        <f>all!K245</f>
        <v>0.38783646186072301</v>
      </c>
      <c r="L265" s="33">
        <f>all!L245</f>
        <v>2.6851794653590102</v>
      </c>
      <c r="M265" s="33" t="str">
        <f>all!M245</f>
        <v>n.a.</v>
      </c>
      <c r="N265" s="33" t="str">
        <f>all!N245</f>
        <v>n.a.</v>
      </c>
      <c r="O265" s="33">
        <f>all!O245</f>
        <v>0.20813302544450099</v>
      </c>
      <c r="P265" s="33">
        <f>all!P245</f>
        <v>528.63366274958298</v>
      </c>
      <c r="Q265" s="33">
        <f>all!Q245</f>
        <v>348.39222717428498</v>
      </c>
      <c r="R265" s="33">
        <f>all!R245</f>
        <v>34.867049040519099</v>
      </c>
      <c r="S265" s="33" t="str">
        <f>all!S245</f>
        <v>n.a.</v>
      </c>
      <c r="T265" s="33" t="str">
        <f>all!T245</f>
        <v>n.a.</v>
      </c>
      <c r="U265" s="33">
        <f>all!U245</f>
        <v>413.076398755958</v>
      </c>
      <c r="V265" s="33">
        <f>all!V245</f>
        <v>30.9208165573259</v>
      </c>
      <c r="W265" s="33">
        <f>all!W245</f>
        <v>6.2262032244555003E-2</v>
      </c>
      <c r="X265" s="33">
        <f>all!X245</f>
        <v>24.967515140393999</v>
      </c>
      <c r="Y265" s="33">
        <f>all!Y245</f>
        <v>982508.07796211995</v>
      </c>
      <c r="Z265" s="33">
        <f>all!Z245</f>
        <v>77.395908045965299</v>
      </c>
      <c r="AA265" s="33">
        <f>all!AA245</f>
        <v>0.14391896523227313</v>
      </c>
      <c r="AB265" s="33">
        <f>all!AB245</f>
        <v>5.3804510579297661E-4</v>
      </c>
      <c r="AC265" s="33">
        <f>all!AC245</f>
        <v>7.8773813449449577E-5</v>
      </c>
      <c r="AD265" s="33">
        <f>all!AD245</f>
        <v>0.11558829185178897</v>
      </c>
      <c r="AE265" s="33">
        <f>all!AE245</f>
        <v>2.541202021685221E-5</v>
      </c>
      <c r="AF265" s="33">
        <f>all!AF245</f>
        <v>4.2043053693028659E-4</v>
      </c>
      <c r="AG265" s="33">
        <f>all!AG245</f>
        <v>14481.502181798718</v>
      </c>
      <c r="AH265" s="33">
        <f>all!AH245</f>
        <v>3.545947712683509E-4</v>
      </c>
      <c r="AI265" s="33">
        <f>all!AI245</f>
        <v>3217.0896013396105</v>
      </c>
      <c r="AJ265" s="33">
        <f>all!AJ245</f>
        <v>21973.537132476486</v>
      </c>
      <c r="AK265" s="33">
        <f>all!AK245</f>
        <v>1037.8162794052016</v>
      </c>
      <c r="AL265" s="33">
        <f>all!AL245</f>
        <v>17170.207321650301</v>
      </c>
      <c r="AM265" s="33">
        <f>all!AM245</f>
        <v>14481.502181798718</v>
      </c>
      <c r="AN265" s="33"/>
      <c r="AO265" s="33"/>
      <c r="AP265" s="33" t="str">
        <f>all!AP245</f>
        <v>n.a.</v>
      </c>
      <c r="AQ265" s="33">
        <f>all!AQ245</f>
        <v>7.9037818877654198</v>
      </c>
      <c r="AR265" s="33">
        <f>all!AR245</f>
        <v>2.4057740889074801E-2</v>
      </c>
      <c r="AS265" s="33">
        <f>all!AS245</f>
        <v>0.16716171388703099</v>
      </c>
      <c r="AT265" s="33">
        <f>all!AT245</f>
        <v>0.38783646186072301</v>
      </c>
      <c r="AU265" s="33">
        <f>all!AU245</f>
        <v>2.6851794653590102</v>
      </c>
      <c r="AV265" s="33" t="str">
        <f>all!AV245</f>
        <v>n.a.</v>
      </c>
      <c r="AW265" s="33" t="str">
        <f>all!AW245</f>
        <v>n.a.</v>
      </c>
      <c r="AX265" s="33">
        <f>all!AX245</f>
        <v>0.20813302544450099</v>
      </c>
      <c r="AY265" s="33">
        <f>all!AY245</f>
        <v>1.00707956490632</v>
      </c>
      <c r="AZ265" s="33">
        <f>all!AZ245</f>
        <v>2.2378827358943001E-2</v>
      </c>
      <c r="BA265" s="33">
        <f>all!BA245</f>
        <v>0.121333290549951</v>
      </c>
      <c r="BB265" s="33" t="str">
        <f>all!BB245</f>
        <v>n.a.</v>
      </c>
      <c r="BC265" s="33" t="str">
        <f>all!BC245</f>
        <v>n.a.</v>
      </c>
      <c r="BD265" s="33">
        <f>all!BD245</f>
        <v>3.6544134442447897E-2</v>
      </c>
      <c r="BE265" s="33">
        <f>all!BE245</f>
        <v>0.260979416674955</v>
      </c>
      <c r="BF265" s="33">
        <f>all!BF245</f>
        <v>2.7270632319516899E-2</v>
      </c>
      <c r="BG265" s="33">
        <f>all!BG245</f>
        <v>8.2996707830709695E-3</v>
      </c>
      <c r="BH265" s="33">
        <f>all!BH245</f>
        <v>0.218578853580989</v>
      </c>
      <c r="BI265" s="33">
        <f>all!BI245</f>
        <v>1.01391836870155E-2</v>
      </c>
      <c r="BJ265" s="33"/>
      <c r="BK265" s="33" t="str">
        <f>all!BK245</f>
        <v>n.a.</v>
      </c>
      <c r="BL265" s="33">
        <f>all!BL245</f>
        <v>11.481023681807599</v>
      </c>
      <c r="BM265" s="33">
        <f>all!BM245</f>
        <v>2.3622084186910398E-2</v>
      </c>
      <c r="BN265" s="33">
        <f>all!BN245</f>
        <v>8.6627869683058203E-2</v>
      </c>
      <c r="BO265" s="33">
        <f>all!BO245</f>
        <v>0.19227028060784501</v>
      </c>
      <c r="BP265" s="33">
        <f>all!BP245</f>
        <v>1.52384466454511</v>
      </c>
      <c r="BQ265" s="33" t="str">
        <f>all!BQ245</f>
        <v>n.a.</v>
      </c>
      <c r="BR265" s="33" t="str">
        <f>all!BR245</f>
        <v>n.a.</v>
      </c>
      <c r="BS265" s="33">
        <f>all!BS245</f>
        <v>0.14731751801878401</v>
      </c>
      <c r="BT265" s="33">
        <f>all!BT245</f>
        <v>42.817922065684101</v>
      </c>
      <c r="BU265" s="33">
        <f>all!BU245</f>
        <v>26.953097365729899</v>
      </c>
      <c r="BV265" s="33">
        <f>all!BV245</f>
        <v>2.9990743242417999</v>
      </c>
      <c r="BW265" s="33" t="str">
        <f>all!BW245</f>
        <v>n.a.</v>
      </c>
      <c r="BX265" s="33" t="str">
        <f>all!BX245</f>
        <v>n.a.</v>
      </c>
      <c r="BY265" s="33">
        <f>all!BY245</f>
        <v>33.3182882448219</v>
      </c>
      <c r="BZ265" s="33">
        <f>all!BZ245</f>
        <v>3.4243933332144301</v>
      </c>
      <c r="CA265" s="33">
        <f>all!CA245</f>
        <v>2.2711969489766701E-2</v>
      </c>
      <c r="CB265" s="33">
        <f>all!CB245</f>
        <v>1.99161299085745</v>
      </c>
      <c r="CC265" s="33">
        <f>all!CC245</f>
        <v>99008.815347480995</v>
      </c>
      <c r="CD265" s="33">
        <f>all!CD245</f>
        <v>3.4550078034128</v>
      </c>
      <c r="CE265" s="33"/>
      <c r="CF265" s="33" t="str">
        <f>all!CF245</f>
        <v>n.a.</v>
      </c>
      <c r="CG265" s="33">
        <f>all!CG245</f>
        <v>7.9037818877654198</v>
      </c>
      <c r="CH265" s="33">
        <f>all!CH245</f>
        <v>2.4057740889074801E-2</v>
      </c>
      <c r="CI265" s="33">
        <f>all!CI245</f>
        <v>0.16716171388703099</v>
      </c>
      <c r="CJ265" s="33">
        <f>all!CJ245</f>
        <v>0.38783646186072301</v>
      </c>
      <c r="CK265" s="33">
        <f>all!CK245</f>
        <v>2.6851794653590102</v>
      </c>
      <c r="CL265" s="33" t="str">
        <f>all!CL245</f>
        <v>n.a.</v>
      </c>
      <c r="CM265" s="33" t="str">
        <f>all!CM245</f>
        <v>n.a.</v>
      </c>
      <c r="CN265" s="33">
        <f>all!CN245</f>
        <v>0.20813302544450099</v>
      </c>
      <c r="CO265" s="33">
        <f>all!CO245</f>
        <v>528.63366274958298</v>
      </c>
      <c r="CP265" s="33">
        <f>all!CP245</f>
        <v>348.39222717428498</v>
      </c>
      <c r="CQ265" s="33">
        <f>all!CQ245</f>
        <v>34.867049040519099</v>
      </c>
      <c r="CR265" s="33" t="str">
        <f>all!CR245</f>
        <v>n.a.</v>
      </c>
      <c r="CS265" s="33" t="str">
        <f>all!CS245</f>
        <v>n.a.</v>
      </c>
      <c r="CT265" s="33">
        <f>all!CT245</f>
        <v>413.076398755958</v>
      </c>
      <c r="CU265" s="33">
        <f>all!CU245</f>
        <v>30.9208165573259</v>
      </c>
      <c r="CV265" s="33">
        <f>all!CV245</f>
        <v>6.2262032244555003E-2</v>
      </c>
      <c r="CW265" s="33">
        <f>all!CW245</f>
        <v>24.967515140393999</v>
      </c>
      <c r="CX265" s="33">
        <f>all!CX245</f>
        <v>982508.07796211995</v>
      </c>
      <c r="CY265" s="33">
        <f>all!CY245</f>
        <v>77.395908045965299</v>
      </c>
      <c r="CZ265" s="33"/>
      <c r="DA265" s="33" t="str">
        <f>all!DA245</f>
        <v>n.a.</v>
      </c>
      <c r="DB265" s="33">
        <f>all!DB245</f>
        <v>0.14153069903779067</v>
      </c>
      <c r="DC265" s="33">
        <f>all!DC245</f>
        <v>4.0822050879766924E-4</v>
      </c>
      <c r="DD265" s="33">
        <f>all!DD245</f>
        <v>2.8480495913855903E-3</v>
      </c>
      <c r="DE265" s="33">
        <f>all!DE245</f>
        <v>6.1032395722897276E-3</v>
      </c>
      <c r="DF265" s="33">
        <f>all!DF245</f>
        <v>4.106406889981664E-2</v>
      </c>
      <c r="DG265" s="33" t="str">
        <f>all!DG245</f>
        <v>n.a.</v>
      </c>
      <c r="DH265" s="33" t="str">
        <f>all!DH245</f>
        <v>n.a.</v>
      </c>
      <c r="DI265" s="33">
        <f>all!DI245</f>
        <v>2.7780109533766095E-3</v>
      </c>
      <c r="DJ265" s="33">
        <f>all!DJ245</f>
        <v>6.6949552019957324</v>
      </c>
      <c r="DK265" s="33">
        <f>all!DK245</f>
        <v>3.2297955020505116</v>
      </c>
      <c r="DL265" s="33">
        <f>all!DL245</f>
        <v>0.3101747074620731</v>
      </c>
      <c r="DM265" s="33" t="str">
        <f>all!DM245</f>
        <v>n.a.</v>
      </c>
      <c r="DN265" s="33" t="str">
        <f>all!DN245</f>
        <v>n.a.</v>
      </c>
      <c r="DO265" s="33">
        <f>all!DO245</f>
        <v>3.392545981898472</v>
      </c>
      <c r="DP265" s="33">
        <f>all!DP245</f>
        <v>0.2423261485683848</v>
      </c>
      <c r="DQ265" s="33">
        <f>all!DQ245</f>
        <v>3.1610459869736766E-4</v>
      </c>
      <c r="DR265" s="33">
        <f>all!DR245</f>
        <v>0.12216025057034503</v>
      </c>
      <c r="DS265" s="33">
        <f>all!DS245</f>
        <v>4741.8343530990351</v>
      </c>
      <c r="DT265" s="33">
        <f>all!DT245</f>
        <v>0.37035011634089909</v>
      </c>
      <c r="DU265" s="33"/>
      <c r="DV265" s="33" t="str">
        <f>all!DV245</f>
        <v>n.a.</v>
      </c>
      <c r="DW265" s="33">
        <f>all!DW245</f>
        <v>2.9749447910270917E-3</v>
      </c>
      <c r="DX265" s="33">
        <f>all!DX245</f>
        <v>8.5807071150958176E-6</v>
      </c>
      <c r="DY265" s="33">
        <f>all!DY245</f>
        <v>5.9865388598250661E-5</v>
      </c>
      <c r="DZ265" s="33">
        <f>all!DZ245</f>
        <v>1.2828878043713769E-4</v>
      </c>
      <c r="EA265" s="33">
        <f>all!EA245</f>
        <v>8.6315787813121588E-4</v>
      </c>
      <c r="EB265" s="33" t="str">
        <f>all!EB245</f>
        <v>n.a.</v>
      </c>
      <c r="EC265" s="33" t="str">
        <f>all!EC245</f>
        <v>n.a.</v>
      </c>
      <c r="ED265" s="33">
        <f>all!ED245</f>
        <v>5.8393191522054382E-5</v>
      </c>
      <c r="EE265" s="33">
        <f>all!EE245</f>
        <v>0.14072651544679213</v>
      </c>
      <c r="EF265" s="33">
        <f>all!EF245</f>
        <v>6.7889605366411046E-2</v>
      </c>
      <c r="EG265" s="33">
        <f>all!EG245</f>
        <v>6.5198055018880286E-3</v>
      </c>
      <c r="EH265" s="33" t="str">
        <f>all!EH245</f>
        <v>n.a.</v>
      </c>
      <c r="EI265" s="33" t="str">
        <f>all!EI245</f>
        <v>n.a.</v>
      </c>
      <c r="EJ265" s="33">
        <f>all!EJ245</f>
        <v>7.1310585376773095E-2</v>
      </c>
      <c r="EK265" s="33">
        <f>all!EK245</f>
        <v>5.0936434166885683E-3</v>
      </c>
      <c r="EL265" s="33">
        <f>all!EL245</f>
        <v>6.6444505376416242E-6</v>
      </c>
      <c r="EM265" s="33">
        <f>all!EM245</f>
        <v>2.5677821389674198E-3</v>
      </c>
      <c r="EN265" s="33">
        <f>all!EN245</f>
        <v>99.672336140292856</v>
      </c>
      <c r="EO265" s="33">
        <f>all!EO245</f>
        <v>7.784679627495141E-3</v>
      </c>
      <c r="EP265" s="33"/>
      <c r="EQ265" s="33">
        <f>all!EQ245</f>
        <v>5.9498895820541834E-3</v>
      </c>
    </row>
    <row r="266" spans="1:147" s="3" customFormat="1">
      <c r="A266" s="33" t="str">
        <f>all!A246</f>
        <v>LM33a_III_288</v>
      </c>
      <c r="B266" s="33" t="str">
        <f>all!B246</f>
        <v>Fakos</v>
      </c>
      <c r="C266" s="33" t="str">
        <f>all!C246</f>
        <v>epithermal</v>
      </c>
      <c r="D266" s="33" t="str">
        <f>all!D246</f>
        <v>epithermal IS</v>
      </c>
      <c r="E266" s="33" t="str">
        <f>all!E246</f>
        <v>galena</v>
      </c>
      <c r="F266" s="33" t="str">
        <f>all!F246</f>
        <v>anhedral</v>
      </c>
      <c r="G266" s="33" t="str">
        <f>all!G246</f>
        <v>n.a.</v>
      </c>
      <c r="H266" s="33">
        <f>all!H246</f>
        <v>24.137112044513099</v>
      </c>
      <c r="I266" s="33">
        <f>all!I246</f>
        <v>3.3601309224809098E-2</v>
      </c>
      <c r="J266" s="33">
        <f>all!J246</f>
        <v>0.17477062521477801</v>
      </c>
      <c r="K266" s="33">
        <f>all!K246</f>
        <v>0.44339809669296798</v>
      </c>
      <c r="L266" s="33">
        <f>all!L246</f>
        <v>2.49931363577929</v>
      </c>
      <c r="M266" s="33" t="str">
        <f>all!M246</f>
        <v>n.a.</v>
      </c>
      <c r="N266" s="33" t="str">
        <f>all!N246</f>
        <v>n.a.</v>
      </c>
      <c r="O266" s="33">
        <f>all!O246</f>
        <v>0.19227453636853301</v>
      </c>
      <c r="P266" s="33">
        <f>all!P246</f>
        <v>282.968944416375</v>
      </c>
      <c r="Q266" s="33">
        <f>all!Q246</f>
        <v>307.63578619171398</v>
      </c>
      <c r="R266" s="33">
        <f>all!R246</f>
        <v>32.4730476593489</v>
      </c>
      <c r="S266" s="33" t="str">
        <f>all!S246</f>
        <v>n.a.</v>
      </c>
      <c r="T266" s="33" t="str">
        <f>all!T246</f>
        <v>n.a.</v>
      </c>
      <c r="U266" s="33">
        <f>all!U246</f>
        <v>368.280964375211</v>
      </c>
      <c r="V266" s="33">
        <f>all!V246</f>
        <v>31.373431929403399</v>
      </c>
      <c r="W266" s="33">
        <f>all!W246</f>
        <v>9.0383331125071104E-2</v>
      </c>
      <c r="X266" s="33">
        <f>all!X246</f>
        <v>24.870441907733401</v>
      </c>
      <c r="Y266" s="33">
        <f>all!Y246</f>
        <v>1004908.16264893</v>
      </c>
      <c r="Z266" s="33">
        <f>all!Z246</f>
        <v>51.119824380269101</v>
      </c>
      <c r="AA266" s="33">
        <f>all!AA246</f>
        <v>0.19225947829342596</v>
      </c>
      <c r="AB266" s="33">
        <f>all!AB246</f>
        <v>2.8158687025734878E-4</v>
      </c>
      <c r="AC266" s="33">
        <f>all!AC246</f>
        <v>5.0870145432511614E-5</v>
      </c>
      <c r="AD266" s="33">
        <f>all!AD246</f>
        <v>0.1747569379671024</v>
      </c>
      <c r="AE266" s="33">
        <f>all!AE246</f>
        <v>2.4748969937884785E-5</v>
      </c>
      <c r="AF266" s="33">
        <f>all!AF246</f>
        <v>3.6648221008019803E-4</v>
      </c>
      <c r="AG266" s="33">
        <f>all!AG246</f>
        <v>9155.470226873631</v>
      </c>
      <c r="AH266" s="33">
        <f>all!AH246</f>
        <v>3.0613323448462046E-4</v>
      </c>
      <c r="AI266" s="33">
        <f>all!AI246</f>
        <v>1521.3640646634517</v>
      </c>
      <c r="AJ266" s="33">
        <f>all!AJ246</f>
        <v>8421.3666355431324</v>
      </c>
      <c r="AK266" s="33">
        <f>all!AK246</f>
        <v>740.16288297988785</v>
      </c>
      <c r="AL266" s="33">
        <f>all!AL246</f>
        <v>10960.315918383783</v>
      </c>
      <c r="AM266" s="33">
        <f>all!AM246</f>
        <v>9155.470226873631</v>
      </c>
      <c r="AN266" s="33"/>
      <c r="AO266" s="33"/>
      <c r="AP266" s="33" t="str">
        <f>all!AP246</f>
        <v>n.a.</v>
      </c>
      <c r="AQ266" s="33">
        <f>all!AQ246</f>
        <v>12.2609903640735</v>
      </c>
      <c r="AR266" s="33">
        <f>all!AR246</f>
        <v>3.3601309224809098E-2</v>
      </c>
      <c r="AS266" s="33">
        <f>all!AS246</f>
        <v>0.17477062521477801</v>
      </c>
      <c r="AT266" s="33">
        <f>all!AT246</f>
        <v>0.44339809669296798</v>
      </c>
      <c r="AU266" s="33">
        <f>all!AU246</f>
        <v>2.49931363577929</v>
      </c>
      <c r="AV266" s="33" t="str">
        <f>all!AV246</f>
        <v>n.a.</v>
      </c>
      <c r="AW266" s="33" t="str">
        <f>all!AW246</f>
        <v>n.a.</v>
      </c>
      <c r="AX266" s="33">
        <f>all!AX246</f>
        <v>0.19227453636853301</v>
      </c>
      <c r="AY266" s="33">
        <f>all!AY246</f>
        <v>1.1350401024167001</v>
      </c>
      <c r="AZ266" s="33">
        <f>all!AZ246</f>
        <v>2.3320395770442402E-2</v>
      </c>
      <c r="BA266" s="33">
        <f>all!BA246</f>
        <v>0.118233724237578</v>
      </c>
      <c r="BB266" s="33" t="str">
        <f>all!BB246</f>
        <v>n.a.</v>
      </c>
      <c r="BC266" s="33" t="str">
        <f>all!BC246</f>
        <v>n.a.</v>
      </c>
      <c r="BD266" s="33">
        <f>all!BD246</f>
        <v>3.5721026581482698E-2</v>
      </c>
      <c r="BE266" s="33">
        <f>all!BE246</f>
        <v>0.13103925205745101</v>
      </c>
      <c r="BF266" s="33">
        <f>all!BF246</f>
        <v>1.3900199919190901E-2</v>
      </c>
      <c r="BG266" s="33">
        <f>all!BG246</f>
        <v>1.0540385688071001E-2</v>
      </c>
      <c r="BH266" s="33">
        <f>all!BH246</f>
        <v>0.78386880640578105</v>
      </c>
      <c r="BI266" s="33">
        <f>all!BI246</f>
        <v>9.7086091813892404E-3</v>
      </c>
      <c r="BJ266" s="33"/>
      <c r="BK266" s="33" t="str">
        <f>all!BK246</f>
        <v>n.a.</v>
      </c>
      <c r="BL266" s="33">
        <f>all!BL246</f>
        <v>15.5812146651429</v>
      </c>
      <c r="BM266" s="33">
        <f>all!BM246</f>
        <v>1.30440271560778E-2</v>
      </c>
      <c r="BN266" s="33">
        <f>all!BN246</f>
        <v>0.15937519380361101</v>
      </c>
      <c r="BO266" s="33">
        <f>all!BO246</f>
        <v>0.46554568483391001</v>
      </c>
      <c r="BP266" s="33">
        <f>all!BP246</f>
        <v>1.62838999136689</v>
      </c>
      <c r="BQ266" s="33" t="str">
        <f>all!BQ246</f>
        <v>n.a.</v>
      </c>
      <c r="BR266" s="33" t="str">
        <f>all!BR246</f>
        <v>n.a.</v>
      </c>
      <c r="BS266" s="33">
        <f>all!BS246</f>
        <v>0.108263971709235</v>
      </c>
      <c r="BT266" s="33">
        <f>all!BT246</f>
        <v>12.9914412474937</v>
      </c>
      <c r="BU266" s="33">
        <f>all!BU246</f>
        <v>23.667426468930501</v>
      </c>
      <c r="BV266" s="33">
        <f>all!BV246</f>
        <v>2.6383227257017801</v>
      </c>
      <c r="BW266" s="33" t="str">
        <f>all!BW246</f>
        <v>n.a.</v>
      </c>
      <c r="BX266" s="33" t="str">
        <f>all!BX246</f>
        <v>n.a.</v>
      </c>
      <c r="BY266" s="33">
        <f>all!BY246</f>
        <v>23.680271467093601</v>
      </c>
      <c r="BZ266" s="33">
        <f>all!BZ246</f>
        <v>4.1369591523226097</v>
      </c>
      <c r="CA266" s="33">
        <f>all!CA246</f>
        <v>3.7855811345615602E-2</v>
      </c>
      <c r="CB266" s="33">
        <f>all!CB246</f>
        <v>2.2852459091674602</v>
      </c>
      <c r="CC266" s="33">
        <f>all!CC246</f>
        <v>120339.83592692101</v>
      </c>
      <c r="CD266" s="33">
        <f>all!CD246</f>
        <v>4.0969546725975103</v>
      </c>
      <c r="CE266" s="33"/>
      <c r="CF266" s="33" t="str">
        <f>all!CF246</f>
        <v>n.a.</v>
      </c>
      <c r="CG266" s="33">
        <f>all!CG246</f>
        <v>24.137112044513099</v>
      </c>
      <c r="CH266" s="33">
        <f>all!CH246</f>
        <v>3.3601309224809098E-2</v>
      </c>
      <c r="CI266" s="33">
        <f>all!CI246</f>
        <v>0.17477062521477801</v>
      </c>
      <c r="CJ266" s="33">
        <f>all!CJ246</f>
        <v>0.44339809669296798</v>
      </c>
      <c r="CK266" s="33">
        <f>all!CK246</f>
        <v>2.49931363577929</v>
      </c>
      <c r="CL266" s="33" t="str">
        <f>all!CL246</f>
        <v>n.a.</v>
      </c>
      <c r="CM266" s="33" t="str">
        <f>all!CM246</f>
        <v>n.a.</v>
      </c>
      <c r="CN266" s="33">
        <f>all!CN246</f>
        <v>0.19227453636853301</v>
      </c>
      <c r="CO266" s="33">
        <f>all!CO246</f>
        <v>282.968944416375</v>
      </c>
      <c r="CP266" s="33">
        <f>all!CP246</f>
        <v>307.63578619171398</v>
      </c>
      <c r="CQ266" s="33">
        <f>all!CQ246</f>
        <v>32.4730476593489</v>
      </c>
      <c r="CR266" s="33" t="str">
        <f>all!CR246</f>
        <v>n.a.</v>
      </c>
      <c r="CS266" s="33" t="str">
        <f>all!CS246</f>
        <v>n.a.</v>
      </c>
      <c r="CT266" s="33">
        <f>all!CT246</f>
        <v>368.280964375211</v>
      </c>
      <c r="CU266" s="33">
        <f>all!CU246</f>
        <v>31.373431929403399</v>
      </c>
      <c r="CV266" s="33">
        <f>all!CV246</f>
        <v>9.0383331125071104E-2</v>
      </c>
      <c r="CW266" s="33">
        <f>all!CW246</f>
        <v>24.870441907733401</v>
      </c>
      <c r="CX266" s="33">
        <f>all!CX246</f>
        <v>1004908.16264893</v>
      </c>
      <c r="CY266" s="33">
        <f>all!CY246</f>
        <v>51.119824380269101</v>
      </c>
      <c r="CZ266" s="33"/>
      <c r="DA266" s="33" t="str">
        <f>all!DA246</f>
        <v>n.a.</v>
      </c>
      <c r="DB266" s="33">
        <f>all!DB246</f>
        <v>0.43221617055265643</v>
      </c>
      <c r="DC266" s="33">
        <f>all!DC246</f>
        <v>5.7015925191248901E-4</v>
      </c>
      <c r="DD266" s="33">
        <f>all!DD246</f>
        <v>2.9776878697567021E-3</v>
      </c>
      <c r="DE266" s="33">
        <f>all!DE246</f>
        <v>6.977592558036194E-3</v>
      </c>
      <c r="DF266" s="33">
        <f>all!DF246</f>
        <v>3.8221649117285365E-2</v>
      </c>
      <c r="DG266" s="33" t="str">
        <f>all!DG246</f>
        <v>n.a.</v>
      </c>
      <c r="DH266" s="33" t="str">
        <f>all!DH246</f>
        <v>n.a.</v>
      </c>
      <c r="DI266" s="33">
        <f>all!DI246</f>
        <v>2.5663431689730734E-3</v>
      </c>
      <c r="DJ266" s="33">
        <f>all!DJ246</f>
        <v>3.5836999039561173</v>
      </c>
      <c r="DK266" s="33">
        <f>all!DK246</f>
        <v>2.8519599491946095</v>
      </c>
      <c r="DL266" s="33">
        <f>all!DL246</f>
        <v>0.28887784700206298</v>
      </c>
      <c r="DM266" s="33" t="str">
        <f>all!DM246</f>
        <v>n.a.</v>
      </c>
      <c r="DN266" s="33" t="str">
        <f>all!DN246</f>
        <v>n.a.</v>
      </c>
      <c r="DO266" s="33">
        <f>all!DO246</f>
        <v>3.024646553672889</v>
      </c>
      <c r="DP266" s="33">
        <f>all!DP246</f>
        <v>0.24587329098278526</v>
      </c>
      <c r="DQ266" s="33">
        <f>all!DQ246</f>
        <v>4.5887655099341028E-4</v>
      </c>
      <c r="DR266" s="33">
        <f>all!DR246</f>
        <v>0.12168529379716152</v>
      </c>
      <c r="DS266" s="33">
        <f>all!DS246</f>
        <v>4849.9428699272685</v>
      </c>
      <c r="DT266" s="33">
        <f>all!DT246</f>
        <v>0.24461542456889543</v>
      </c>
      <c r="DU266" s="33"/>
      <c r="DV266" s="33" t="str">
        <f>all!DV246</f>
        <v>n.a.</v>
      </c>
      <c r="DW266" s="33">
        <f>all!DW246</f>
        <v>8.8900090977933957E-3</v>
      </c>
      <c r="DX266" s="33">
        <f>all!DX246</f>
        <v>1.1727282045491139E-5</v>
      </c>
      <c r="DY266" s="33">
        <f>all!DY246</f>
        <v>6.12463717372673E-5</v>
      </c>
      <c r="DZ266" s="33">
        <f>all!DZ246</f>
        <v>1.4351814103188466E-4</v>
      </c>
      <c r="EA266" s="33">
        <f>all!EA246</f>
        <v>7.8615940711070065E-4</v>
      </c>
      <c r="EB266" s="33" t="str">
        <f>all!EB246</f>
        <v>n.a.</v>
      </c>
      <c r="EC266" s="33" t="str">
        <f>all!EC246</f>
        <v>n.a.</v>
      </c>
      <c r="ED266" s="33">
        <f>all!ED246</f>
        <v>5.2785656055066674E-5</v>
      </c>
      <c r="EE266" s="33">
        <f>all!EE246</f>
        <v>7.3711089312540751E-2</v>
      </c>
      <c r="EF266" s="33">
        <f>all!EF246</f>
        <v>5.8660345499020675E-2</v>
      </c>
      <c r="EG266" s="33">
        <f>all!EG246</f>
        <v>5.9417644756686316E-3</v>
      </c>
      <c r="EH266" s="33" t="str">
        <f>all!EH246</f>
        <v>n.a.</v>
      </c>
      <c r="EI266" s="33" t="str">
        <f>all!EI246</f>
        <v>n.a.</v>
      </c>
      <c r="EJ266" s="33">
        <f>all!EJ246</f>
        <v>6.221223825425002E-2</v>
      </c>
      <c r="EK266" s="33">
        <f>all!EK246</f>
        <v>5.0572281711405067E-3</v>
      </c>
      <c r="EL266" s="33">
        <f>all!EL246</f>
        <v>9.438371331362489E-6</v>
      </c>
      <c r="EM266" s="33">
        <f>all!EM246</f>
        <v>2.5028757428052677E-3</v>
      </c>
      <c r="EN266" s="33">
        <f>all!EN246</f>
        <v>99.75572219406088</v>
      </c>
      <c r="EO266" s="33">
        <f>all!EO246</f>
        <v>5.0313558308044404E-3</v>
      </c>
      <c r="EP266" s="33"/>
      <c r="EQ266" s="33">
        <f>all!EQ246</f>
        <v>1.7780018195586791E-2</v>
      </c>
    </row>
  </sheetData>
  <pageMargins left="0.7" right="0.7" top="0.78740157499999996" bottom="0.78740157499999996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39ACF-D681-6C4E-8C65-F32C17490D2F}">
  <sheetPr codeName="Tabelle2"/>
  <dimension ref="A1:EV98"/>
  <sheetViews>
    <sheetView topLeftCell="EB1" zoomScale="80" zoomScaleNormal="80" workbookViewId="0">
      <pane ySplit="1" topLeftCell="A65" activePane="bottomLeft" state="frozen"/>
      <selection activeCell="CC26" sqref="CC26"/>
      <selection pane="bottomLeft" activeCell="EX83" sqref="EX83"/>
    </sheetView>
  </sheetViews>
  <sheetFormatPr baseColWidth="10" defaultRowHeight="16"/>
  <cols>
    <col min="1" max="16384" width="10.83203125" style="25"/>
  </cols>
  <sheetData>
    <row r="1" spans="1:152">
      <c r="A1" s="25" t="str">
        <f>CONCATENATE(all!A2," Kaspakas")</f>
        <v>sample ID Kaspakas</v>
      </c>
      <c r="B1" s="25" t="str">
        <f>CONCATENATE(all!B2," Kaspakas")</f>
        <v>loc Kaspakas</v>
      </c>
      <c r="C1" s="25" t="str">
        <f>CONCATENATE(all!C2," Kaspakas")</f>
        <v>type Kaspakas</v>
      </c>
      <c r="D1" s="25" t="str">
        <f>CONCATENATE(all!D2," Kaspakas")</f>
        <v>subtype Kaspakas</v>
      </c>
      <c r="E1" s="25" t="str">
        <f>CONCATENATE(all!E2," Kaspakas")</f>
        <v>mineral Kaspakas</v>
      </c>
      <c r="F1" s="25" t="str">
        <f>CONCATENATE(all!F2," Kaspakas")</f>
        <v>texture Kaspakas</v>
      </c>
      <c r="G1" s="25" t="str">
        <f>CONCATENATE(all!G2," Kaspakas")</f>
        <v>Mn (ppm) Kaspakas</v>
      </c>
      <c r="H1" s="25" t="str">
        <f>CONCATENATE(all!H2," Kaspakas")</f>
        <v>Fe (ppm) Kaspakas</v>
      </c>
      <c r="I1" s="25" t="str">
        <f>CONCATENATE(all!I2," Kaspakas")</f>
        <v>Co (ppm) Kaspakas</v>
      </c>
      <c r="J1" s="25" t="str">
        <f>CONCATENATE(all!J2," Kaspakas")</f>
        <v>Ni (ppm) Kaspakas</v>
      </c>
      <c r="K1" s="25" t="str">
        <f>CONCATENATE(all!K2," Kaspakas")</f>
        <v>Cu (ppm) Kaspakas</v>
      </c>
      <c r="L1" s="25" t="str">
        <f>CONCATENATE(all!L2," Kaspakas")</f>
        <v>Zn (ppm) Kaspakas</v>
      </c>
      <c r="M1" s="25" t="str">
        <f>CONCATENATE(all!M2," Kaspakas")</f>
        <v>Ga (ppm) Kaspakas</v>
      </c>
      <c r="N1" s="25" t="str">
        <f>CONCATENATE(all!N2," Kaspakas")</f>
        <v>Ge (ppm) Kaspakas</v>
      </c>
      <c r="O1" s="25" t="str">
        <f>CONCATENATE(all!O2," Kaspakas")</f>
        <v>As (ppm) Kaspakas</v>
      </c>
      <c r="P1" s="25" t="str">
        <f>CONCATENATE(all!P2," Kaspakas")</f>
        <v>Se (ppm) Kaspakas</v>
      </c>
      <c r="Q1" s="25" t="str">
        <f>CONCATENATE(all!Q2," Kaspakas")</f>
        <v>Ag (ppm) Kaspakas</v>
      </c>
      <c r="R1" s="25" t="str">
        <f>CONCATENATE(all!R2," Kaspakas")</f>
        <v>Cd (ppm) Kaspakas</v>
      </c>
      <c r="S1" s="25" t="str">
        <f>CONCATENATE(all!S2," Kaspakas")</f>
        <v>In (ppm) Kaspakas</v>
      </c>
      <c r="T1" s="25" t="str">
        <f>CONCATENATE(all!T2," Kaspakas")</f>
        <v>Sn (ppm) Kaspakas</v>
      </c>
      <c r="U1" s="25" t="str">
        <f>CONCATENATE(all!U2," Kaspakas")</f>
        <v>Sb (ppm) Kaspakas</v>
      </c>
      <c r="V1" s="25" t="str">
        <f>CONCATENATE(all!V2," Kaspakas")</f>
        <v>Te (ppm) Kaspakas</v>
      </c>
      <c r="W1" s="25" t="str">
        <f>CONCATENATE(all!W2," Kaspakas")</f>
        <v>Au (ppm) Kaspakas</v>
      </c>
      <c r="X1" s="25" t="str">
        <f>CONCATENATE(all!X2," Kaspakas")</f>
        <v>Tl (ppm) Kaspakas</v>
      </c>
      <c r="Y1" s="25" t="str">
        <f>CONCATENATE(all!Y2," Kaspakas")</f>
        <v>Pb (ppm) Kaspakas</v>
      </c>
      <c r="Z1" s="25" t="str">
        <f>CONCATENATE(all!Z2," Kaspakas")</f>
        <v>Bi (ppm) Kaspakas</v>
      </c>
      <c r="AA1" s="25" t="str">
        <f>CONCATENATE(all!AA2," Kaspakas")</f>
        <v>Co/Ni (ppm) Kaspakas</v>
      </c>
      <c r="AB1" s="25" t="str">
        <f>CONCATENATE(all!AB2," Kaspakas")</f>
        <v>Se/Pb (ppm) Kaspakas</v>
      </c>
      <c r="AC1" s="25" t="str">
        <f>CONCATENATE(all!AC2," Kaspakas")</f>
        <v>Bi/Pb (ppm) Kaspakas</v>
      </c>
      <c r="AD1" s="25" t="str">
        <f>CONCATENATE(all!AD2," Kaspakas")</f>
        <v>Co/As (ppm) Kaspakas</v>
      </c>
      <c r="AE1" s="25" t="str">
        <f>CONCATENATE(all!AE2," Kaspakas")</f>
        <v>Tl/Pb (ppm) Kaspakas</v>
      </c>
      <c r="AF1" s="25" t="str">
        <f>CONCATENATE(all!AF2," Kaspakas")</f>
        <v>Sb/Pb (ppm) Kaspakas</v>
      </c>
      <c r="AG1" s="25" t="str">
        <f>CONCATENATE(all!AG2," Kaspakas")</f>
        <v>Ag/Co (ppm) Kaspakas</v>
      </c>
      <c r="AH1" s="25" t="str">
        <f>CONCATENATE(all!AH2," Kaspakas")</f>
        <v>Ag/Pb (ppm) Kaspakas</v>
      </c>
      <c r="AI1" s="25" t="str">
        <f>CONCATENATE(all!AI2," Kaspakas")</f>
        <v>Bi/Co (ppm) Kaspakas</v>
      </c>
      <c r="AJ1" s="25" t="str">
        <f>CONCATENATE(all!AJ2," Kaspakas")</f>
        <v>Se/Co (ppm) Kaspakas</v>
      </c>
      <c r="AK1" s="25" t="str">
        <f>CONCATENATE(all!AK2," Kaspakas")</f>
        <v>Tl/Co (ppm) Kaspakas</v>
      </c>
      <c r="AL1" s="25" t="str">
        <f>CONCATENATE(all!AL2," Kaspakas")</f>
        <v>Sb/Co (ppm) Kaspakas</v>
      </c>
      <c r="AM1" s="25" t="str">
        <f>CONCATENATE(all!AM2," Kaspakas")</f>
        <v>Ag/Co (ppm) Kaspakas</v>
      </c>
      <c r="AP1" s="25" t="str">
        <f>CONCATENATE(all!AP2," Kaspakas")</f>
        <v>Mn L.O.D. Howell Kaspakas</v>
      </c>
      <c r="AQ1" s="25" t="str">
        <f>CONCATENATE(all!AQ2," Kaspakas")</f>
        <v>Fe L.O.D. Howell Kaspakas</v>
      </c>
      <c r="AR1" s="25" t="str">
        <f>CONCATENATE(all!AR2," Kaspakas")</f>
        <v>Co L.O.D. Howell Kaspakas</v>
      </c>
      <c r="AS1" s="25" t="str">
        <f>CONCATENATE(all!AS2," Kaspakas")</f>
        <v>Ni L.O.D. Howell Kaspakas</v>
      </c>
      <c r="AT1" s="25" t="str">
        <f>CONCATENATE(all!AT2," Kaspakas")</f>
        <v>Cu L.O.D. Howell Kaspakas</v>
      </c>
      <c r="AU1" s="25" t="str">
        <f>CONCATENATE(all!AU2," Kaspakas")</f>
        <v>Zn L.O.D. Howell Kaspakas</v>
      </c>
      <c r="AV1" s="25" t="str">
        <f>CONCATENATE(all!AV2," Kaspakas")</f>
        <v>Ga L.O.D. Howell Kaspakas</v>
      </c>
      <c r="AW1" s="25" t="str">
        <f>CONCATENATE(all!AW2," Kaspakas")</f>
        <v>Ge L.O.D. Howell Kaspakas</v>
      </c>
      <c r="AX1" s="25" t="str">
        <f>CONCATENATE(all!AX2," Kaspakas")</f>
        <v>As L.O.D. Howell Kaspakas</v>
      </c>
      <c r="AY1" s="25" t="str">
        <f>CONCATENATE(all!AY2," Kaspakas")</f>
        <v>Se L.O.D. Howell Kaspakas</v>
      </c>
      <c r="AZ1" s="25" t="str">
        <f>CONCATENATE(all!AZ2," Kaspakas")</f>
        <v>Ag L.O.D. Howell Kaspakas</v>
      </c>
      <c r="BA1" s="25" t="str">
        <f>CONCATENATE(all!BA2," Kaspakas")</f>
        <v>Cd L.O.D. Howell Kaspakas</v>
      </c>
      <c r="BB1" s="25" t="str">
        <f>CONCATENATE(all!BB2," Kaspakas")</f>
        <v>In L.O.D. Howell Kaspakas</v>
      </c>
      <c r="BC1" s="25" t="str">
        <f>CONCATENATE(all!BC2," Kaspakas")</f>
        <v>Sn L.O.D. Howell Kaspakas</v>
      </c>
      <c r="BD1" s="25" t="str">
        <f>CONCATENATE(all!BD2," Kaspakas")</f>
        <v>Sb L.O.D. Howell Kaspakas</v>
      </c>
      <c r="BE1" s="25" t="str">
        <f>CONCATENATE(all!BE2," Kaspakas")</f>
        <v>Te L.O.D. Howell Kaspakas</v>
      </c>
      <c r="BF1" s="25" t="str">
        <f>CONCATENATE(all!BF2," Kaspakas")</f>
        <v>Au L.O.D. Howell Kaspakas</v>
      </c>
      <c r="BG1" s="25" t="str">
        <f>CONCATENATE(all!BG2," Kaspakas")</f>
        <v>Tl L.O.D. Howell Kaspakas</v>
      </c>
      <c r="BH1" s="25" t="str">
        <f>CONCATENATE(all!BH2," Kaspakas")</f>
        <v>Pb L.O.D. Howell Kaspakas</v>
      </c>
      <c r="BI1" s="25" t="str">
        <f>CONCATENATE(all!BI2," Kaspakas")</f>
        <v>Bi L.O.D. Howell Kaspakas</v>
      </c>
      <c r="BK1" s="25" t="str">
        <f>CONCATENATE(all!BK2," Kaspakas")</f>
        <v>Mn 2SE(int) Kaspakas</v>
      </c>
      <c r="BL1" s="25" t="str">
        <f>CONCATENATE(all!BL2," Kaspakas")</f>
        <v>Fe 2SE(int) Kaspakas</v>
      </c>
      <c r="BM1" s="25" t="str">
        <f>CONCATENATE(all!BM2," Kaspakas")</f>
        <v>Co 2SE(int) Kaspakas</v>
      </c>
      <c r="BN1" s="25" t="str">
        <f>CONCATENATE(all!BN2," Kaspakas")</f>
        <v>Ni 2SE(int) Kaspakas</v>
      </c>
      <c r="BO1" s="25" t="str">
        <f>CONCATENATE(all!BO2," Kaspakas")</f>
        <v>Cu 2SE(int) Kaspakas</v>
      </c>
      <c r="BP1" s="25" t="str">
        <f>CONCATENATE(all!BP2," Kaspakas")</f>
        <v>Zn 2SE(int) Kaspakas</v>
      </c>
      <c r="BQ1" s="25" t="str">
        <f>CONCATENATE(all!BQ2," Kaspakas")</f>
        <v>Ga 2SE(int) Kaspakas</v>
      </c>
      <c r="BR1" s="25" t="str">
        <f>CONCATENATE(all!BR2," Kaspakas")</f>
        <v>Ge 2SE(int) Kaspakas</v>
      </c>
      <c r="BS1" s="25" t="str">
        <f>CONCATENATE(all!BS2," Kaspakas")</f>
        <v>As 2SE(int) Kaspakas</v>
      </c>
      <c r="BT1" s="25" t="str">
        <f>CONCATENATE(all!BT2," Kaspakas")</f>
        <v>Se 2SE(int) Kaspakas</v>
      </c>
      <c r="BU1" s="25" t="str">
        <f>CONCATENATE(all!BU2," Kaspakas")</f>
        <v>Ag 2SE(int) Kaspakas</v>
      </c>
      <c r="BV1" s="25" t="str">
        <f>CONCATENATE(all!BV2," Kaspakas")</f>
        <v>Cd 2SE(int) Kaspakas</v>
      </c>
      <c r="BW1" s="25" t="str">
        <f>CONCATENATE(all!BW2," Kaspakas")</f>
        <v>In 2SE(int) Kaspakas</v>
      </c>
      <c r="BX1" s="25" t="str">
        <f>CONCATENATE(all!BX2," Kaspakas")</f>
        <v>Sn 2SE(int) Kaspakas</v>
      </c>
      <c r="BY1" s="25" t="str">
        <f>CONCATENATE(all!BY2," Kaspakas")</f>
        <v>Sb 2SE(int) Kaspakas</v>
      </c>
      <c r="BZ1" s="25" t="str">
        <f>CONCATENATE(all!BZ2," Kaspakas")</f>
        <v>Te 2SE(int) Kaspakas</v>
      </c>
      <c r="CA1" s="25" t="str">
        <f>CONCATENATE(all!CA2," Kaspakas")</f>
        <v>Au 2SE(int) Kaspakas</v>
      </c>
      <c r="CB1" s="25" t="str">
        <f>CONCATENATE(all!CB2," Kaspakas")</f>
        <v>Tl 2SE(int) Kaspakas</v>
      </c>
      <c r="CC1" s="25" t="str">
        <f>CONCATENATE(all!CC2," Kaspakas")</f>
        <v>Pb 2SE(int) Kaspakas</v>
      </c>
      <c r="CD1" s="25" t="str">
        <f>CONCATENATE(all!CD2," Kaspakas")</f>
        <v>Bi 2SE(int) Kaspakas</v>
      </c>
      <c r="CF1" s="25" t="str">
        <f>CONCATENATE(all!CF2," Kaspakas")</f>
        <v>Mn (ppm) + lod Kaspakas</v>
      </c>
      <c r="CG1" s="25" t="str">
        <f>CONCATENATE(all!CG2," Kaspakas")</f>
        <v>Fe (ppm) + lod Kaspakas</v>
      </c>
      <c r="CH1" s="25" t="str">
        <f>CONCATENATE(all!CH2," Kaspakas")</f>
        <v>Co (ppm) + lod Kaspakas</v>
      </c>
      <c r="CI1" s="25" t="str">
        <f>CONCATENATE(all!CI2," Kaspakas")</f>
        <v>Ni (ppm) + lod Kaspakas</v>
      </c>
      <c r="CJ1" s="25" t="str">
        <f>CONCATENATE(all!CJ2," Kaspakas")</f>
        <v>Cu (ppm) + lod Kaspakas</v>
      </c>
      <c r="CK1" s="25" t="str">
        <f>CONCATENATE(all!CK2," Kaspakas")</f>
        <v>Zn (ppm) + lod Kaspakas</v>
      </c>
      <c r="CL1" s="25" t="str">
        <f>CONCATENATE(all!CL2," Kaspakas")</f>
        <v>Ga (ppm) + lod Kaspakas</v>
      </c>
      <c r="CM1" s="25" t="str">
        <f>CONCATENATE(all!CM2," Kaspakas")</f>
        <v>Ge (ppm) + lod Kaspakas</v>
      </c>
      <c r="CN1" s="25" t="str">
        <f>CONCATENATE(all!CN2," Kaspakas")</f>
        <v>As (ppm) + lod Kaspakas</v>
      </c>
      <c r="CO1" s="25" t="str">
        <f>CONCATENATE(all!CO2," Kaspakas")</f>
        <v>Se (ppm) + lod Kaspakas</v>
      </c>
      <c r="CP1" s="25" t="str">
        <f>CONCATENATE(all!CP2," Kaspakas")</f>
        <v>Ag (ppm) + lod Kaspakas</v>
      </c>
      <c r="CQ1" s="25" t="str">
        <f>CONCATENATE(all!CQ2," Kaspakas")</f>
        <v>Cd (ppm) + lod Kaspakas</v>
      </c>
      <c r="CR1" s="25" t="str">
        <f>CONCATENATE(all!CR2," Kaspakas")</f>
        <v>In (ppm) + lod Kaspakas</v>
      </c>
      <c r="CS1" s="25" t="str">
        <f>CONCATENATE(all!CS2," Kaspakas")</f>
        <v>Sn (ppm) + lod Kaspakas</v>
      </c>
      <c r="CT1" s="25" t="str">
        <f>CONCATENATE(all!CT2," Kaspakas")</f>
        <v>Sb (ppm) + lod Kaspakas</v>
      </c>
      <c r="CU1" s="25" t="str">
        <f>CONCATENATE(all!CU2," Kaspakas")</f>
        <v>Te (ppm) + lod Kaspakas</v>
      </c>
      <c r="CV1" s="25" t="str">
        <f>CONCATENATE(all!CV2," Kaspakas")</f>
        <v>Au (ppm) + lod Kaspakas</v>
      </c>
      <c r="CW1" s="25" t="str">
        <f>CONCATENATE(all!CW2," Kaspakas")</f>
        <v>Tl (ppm) + lod Kaspakas</v>
      </c>
      <c r="CX1" s="25" t="str">
        <f>CONCATENATE(all!CX2," Kaspakas")</f>
        <v>Pb (ppm) + lod Kaspakas</v>
      </c>
      <c r="CY1" s="25" t="str">
        <f>CONCATENATE(all!CY2," Kaspakas")</f>
        <v>Bi (ppm) + lod Kaspakas</v>
      </c>
      <c r="DA1" s="25" t="str">
        <f>CONCATENATE(all!DA2," Kaspakas")</f>
        <v>Mn (ppm) at. gew. Kaspakas</v>
      </c>
      <c r="DB1" s="25" t="str">
        <f>CONCATENATE(all!DB2," Kaspakas")</f>
        <v>Fe (ppm) at. gew. Kaspakas</v>
      </c>
      <c r="DC1" s="25" t="str">
        <f>CONCATENATE(all!DC2," Kaspakas")</f>
        <v>Co (ppm) at. gew. Kaspakas</v>
      </c>
      <c r="DD1" s="25" t="str">
        <f>CONCATENATE(all!DD2," Kaspakas")</f>
        <v>Ni (ppm) at. gew. Kaspakas</v>
      </c>
      <c r="DE1" s="25" t="str">
        <f>CONCATENATE(all!DE2," Kaspakas")</f>
        <v>Cu (ppm) at. gew. Kaspakas</v>
      </c>
      <c r="DF1" s="25" t="str">
        <f>CONCATENATE(all!DF2," Kaspakas")</f>
        <v>Zn (ppm) at. gew. Kaspakas</v>
      </c>
      <c r="DG1" s="25" t="str">
        <f>CONCATENATE(all!DG2," Kaspakas")</f>
        <v>Ga (ppm) at. gew. Kaspakas</v>
      </c>
      <c r="DH1" s="25" t="str">
        <f>CONCATENATE(all!DH2," Kaspakas")</f>
        <v>Ge (ppm) at. gew. Kaspakas</v>
      </c>
      <c r="DI1" s="25" t="str">
        <f>CONCATENATE(all!DI2," Kaspakas")</f>
        <v>As (ppm) at. gew. Kaspakas</v>
      </c>
      <c r="DJ1" s="25" t="str">
        <f>CONCATENATE(all!DJ2," Kaspakas")</f>
        <v>Se (ppm) at. gew. Kaspakas</v>
      </c>
      <c r="DK1" s="25" t="str">
        <f>CONCATENATE(all!DK2," Kaspakas")</f>
        <v>Ag (ppm) at. gew. Kaspakas</v>
      </c>
      <c r="DL1" s="25" t="str">
        <f>CONCATENATE(all!DL2," Kaspakas")</f>
        <v>Cd (ppm) at. gew. Kaspakas</v>
      </c>
      <c r="DM1" s="25" t="str">
        <f>CONCATENATE(all!DM2," Kaspakas")</f>
        <v>In (ppm) at. gew. Kaspakas</v>
      </c>
      <c r="DN1" s="25" t="str">
        <f>CONCATENATE(all!DN2," Kaspakas")</f>
        <v>Sn (ppm) at. gew. Kaspakas</v>
      </c>
      <c r="DO1" s="25" t="str">
        <f>CONCATENATE(all!DO2," Kaspakas")</f>
        <v>Sb (ppm) at. gew. Kaspakas</v>
      </c>
      <c r="DP1" s="25" t="str">
        <f>CONCATENATE(all!DP2," Kaspakas")</f>
        <v>Te (ppm) at. gew. Kaspakas</v>
      </c>
      <c r="DQ1" s="25" t="str">
        <f>CONCATENATE(all!DQ2," Kaspakas")</f>
        <v>Au (ppm) at. gew. Kaspakas</v>
      </c>
      <c r="DR1" s="25" t="str">
        <f>CONCATENATE(all!DR2," Kaspakas")</f>
        <v>Tl (ppm) at. gew. Kaspakas</v>
      </c>
      <c r="DS1" s="25" t="str">
        <f>CONCATENATE(all!DS2," Kaspakas")</f>
        <v>Pb (ppm) at. gew. Kaspakas</v>
      </c>
      <c r="DT1" s="25" t="str">
        <f>CONCATENATE(all!DT2," Kaspakas")</f>
        <v>Bi (ppm) at. gew. Kaspakas</v>
      </c>
      <c r="DV1" s="25" t="str">
        <f>CONCATENATE(all!DV2," Kaspakas")</f>
        <v>Mn (ppm) at.% Kaspakas</v>
      </c>
      <c r="DW1" s="25" t="str">
        <f>CONCATENATE(all!DW2," Kaspakas")</f>
        <v>Fe (ppm) at.% Kaspakas</v>
      </c>
      <c r="DX1" s="25" t="str">
        <f>CONCATENATE(all!DX2," Kaspakas")</f>
        <v>Co (ppm) at.% Kaspakas</v>
      </c>
      <c r="DY1" s="25" t="str">
        <f>CONCATENATE(all!DY2," Kaspakas")</f>
        <v>Ni (ppm) at.% Kaspakas</v>
      </c>
      <c r="DZ1" s="25" t="str">
        <f>CONCATENATE(all!DZ2," Kaspakas")</f>
        <v>Cu (ppm) at.% Kaspakas</v>
      </c>
      <c r="EA1" s="25" t="str">
        <f>CONCATENATE(all!EA2," Kaspakas")</f>
        <v>Zn (ppm) at.% Kaspakas</v>
      </c>
      <c r="EB1" s="25" t="str">
        <f>CONCATENATE(all!EB2," Kaspakas")</f>
        <v>Ga (ppm) at.% Kaspakas</v>
      </c>
      <c r="EC1" s="25" t="str">
        <f>CONCATENATE(all!EC2," Kaspakas")</f>
        <v>Ge (ppm) at.% Kaspakas</v>
      </c>
      <c r="ED1" s="25" t="str">
        <f>CONCATENATE(all!ED2," Kaspakas")</f>
        <v>As (ppm) at.% Kaspakas</v>
      </c>
      <c r="EE1" s="25" t="str">
        <f>CONCATENATE(all!EE2," Kaspakas")</f>
        <v>Se (ppm) at.% Kaspakas</v>
      </c>
      <c r="EF1" s="25" t="str">
        <f>CONCATENATE(all!EF2," Kaspakas")</f>
        <v>Ag (ppm) at.% Kaspakas</v>
      </c>
      <c r="EG1" s="25" t="str">
        <f>CONCATENATE(all!EG2," Kaspakas")</f>
        <v>Cd (ppm) at.% Kaspakas</v>
      </c>
      <c r="EH1" s="25" t="str">
        <f>CONCATENATE(all!EH2," Kaspakas")</f>
        <v>In (ppm) at.% Kaspakas</v>
      </c>
      <c r="EI1" s="25" t="str">
        <f>CONCATENATE(all!EI2," Kaspakas")</f>
        <v>Sn (ppm) at.% Kaspakas</v>
      </c>
      <c r="EJ1" s="25" t="str">
        <f>CONCATENATE(all!EJ2," Kaspakas")</f>
        <v>Sb (ppm) at.% Kaspakas</v>
      </c>
      <c r="EK1" s="25" t="str">
        <f>CONCATENATE(all!EK2," Kaspakas")</f>
        <v>Te (ppm) at.% Kaspakas</v>
      </c>
      <c r="EL1" s="25" t="str">
        <f>CONCATENATE(all!EL2," Kaspakas")</f>
        <v>Au (ppm) at.% Kaspakas</v>
      </c>
      <c r="EM1" s="25" t="str">
        <f>CONCATENATE(all!EM2," Kaspakas")</f>
        <v>Tl (ppm) at.% Kaspakas</v>
      </c>
      <c r="EN1" s="25" t="str">
        <f>CONCATENATE(all!EN2," Kaspakas")</f>
        <v>Pb (ppm) at.% Kaspakas</v>
      </c>
      <c r="EO1" s="25" t="str">
        <f>CONCATENATE(all!EO2," Kaspakas")</f>
        <v>Bi (ppm) at.% Kaspakas</v>
      </c>
      <c r="EQ1" s="25" t="str">
        <f>CONCATENATE(all!EQ2," Kaspakas")</f>
        <v>Mol % FeS in sphalerite Kaspakas</v>
      </c>
      <c r="ER1" s="25" t="str">
        <f>CONCATENATE(all!ER2," Kaspakas")</f>
        <v xml:space="preserve"> Kaspakas</v>
      </c>
      <c r="ES1" s="25" t="str">
        <f>CONCATENATE(all!ES2," Kaspakas")</f>
        <v xml:space="preserve"> Kaspakas</v>
      </c>
      <c r="ET1" s="25" t="str">
        <f>CONCATENATE(all!ET2," Kaspakas")</f>
        <v xml:space="preserve"> Kaspakas</v>
      </c>
      <c r="EU1" s="25" t="str">
        <f>CONCATENATE(all!EU2," Kaspakas")</f>
        <v xml:space="preserve"> Kaspakas</v>
      </c>
    </row>
    <row r="2" spans="1:152" s="3" customFormat="1">
      <c r="A2" s="5" t="str">
        <f>all!A247</f>
        <v>19III-1.d</v>
      </c>
      <c r="B2" s="5" t="str">
        <f>all!B247</f>
        <v>Kaspakas</v>
      </c>
      <c r="C2" s="5" t="str">
        <f>all!C247</f>
        <v>epithermal</v>
      </c>
      <c r="D2" s="5" t="str">
        <f>all!D247</f>
        <v>epithermal IS</v>
      </c>
      <c r="E2" s="5" t="str">
        <f>all!E247</f>
        <v>pyrite</v>
      </c>
      <c r="F2" s="5" t="str">
        <f>all!F247</f>
        <v>anhedral</v>
      </c>
      <c r="G2" s="5">
        <f>all!G247</f>
        <v>330.61268378489001</v>
      </c>
      <c r="H2" s="5">
        <f>all!H247</f>
        <v>492077.323058507</v>
      </c>
      <c r="I2" s="5">
        <f>all!I247</f>
        <v>1.0465178182513899</v>
      </c>
      <c r="J2" s="5">
        <f>all!J247</f>
        <v>3.90612004526057</v>
      </c>
      <c r="K2" s="5">
        <f>all!K247</f>
        <v>13.7377335060522</v>
      </c>
      <c r="L2" s="5">
        <f>all!L247</f>
        <v>3.19838005664921</v>
      </c>
      <c r="M2" s="5">
        <f>all!M247</f>
        <v>4.7208222925235799E-2</v>
      </c>
      <c r="N2" s="5">
        <f>all!N247</f>
        <v>1.60518559633127</v>
      </c>
      <c r="O2" s="5">
        <f>all!O247</f>
        <v>552.27678603553102</v>
      </c>
      <c r="P2" s="5">
        <f>all!P247</f>
        <v>4.4318200141027004</v>
      </c>
      <c r="Q2" s="5">
        <f>all!Q247</f>
        <v>0.230024076186604</v>
      </c>
      <c r="R2" s="5">
        <f>all!R247</f>
        <v>4.9097910531050101E-2</v>
      </c>
      <c r="S2" s="5">
        <f>all!S247</f>
        <v>7.2281868602508204E-3</v>
      </c>
      <c r="T2" s="5">
        <f>all!T247</f>
        <v>0.11114783914528201</v>
      </c>
      <c r="U2" s="5">
        <f>all!U247</f>
        <v>27.350717684829402</v>
      </c>
      <c r="V2" s="5">
        <f>all!V247</f>
        <v>24.425024424756401</v>
      </c>
      <c r="W2" s="5">
        <f>all!W247</f>
        <v>9.6075648055283999E-2</v>
      </c>
      <c r="X2" s="5">
        <f>all!X247</f>
        <v>3.4795880749374002E-2</v>
      </c>
      <c r="Y2" s="5">
        <f>all!Y247</f>
        <v>306.66473013669298</v>
      </c>
      <c r="Z2" s="5">
        <f>all!Z247</f>
        <v>0.15273153852385801</v>
      </c>
      <c r="AA2" s="5">
        <f>all!AA247</f>
        <v>0.26791747466163157</v>
      </c>
      <c r="AB2" s="5">
        <f>all!AB247</f>
        <v>1.4451678261557035E-2</v>
      </c>
      <c r="AC2" s="5">
        <f>all!AC247</f>
        <v>4.9804077063501668E-4</v>
      </c>
      <c r="AD2" s="5">
        <f>all!AD247</f>
        <v>1.8949154567290858E-3</v>
      </c>
      <c r="AE2" s="5">
        <f>all!AE247</f>
        <v>1.1346554503957485E-4</v>
      </c>
      <c r="AF2" s="5">
        <f>all!AF247</f>
        <v>8.918768608518518E-2</v>
      </c>
      <c r="AG2" s="5">
        <f>all!AG247</f>
        <v>0.21979948374978231</v>
      </c>
      <c r="AH2" s="5">
        <f>all!AH247</f>
        <v>7.5008324590856241E-4</v>
      </c>
      <c r="AI2" s="5">
        <f>all!AI247</f>
        <v>0.14594260686268556</v>
      </c>
      <c r="AJ2" s="5">
        <f>all!AJ247</f>
        <v>4.2348251857839925</v>
      </c>
      <c r="AK2" s="5">
        <f>all!AK247</f>
        <v>3.3249200484243915E-2</v>
      </c>
      <c r="AL2" s="5">
        <f>all!AL247</f>
        <v>26.134975638092129</v>
      </c>
      <c r="AM2" s="5">
        <f>all!AM247</f>
        <v>0.21979948374978231</v>
      </c>
      <c r="AN2" s="5"/>
      <c r="AO2" s="5"/>
      <c r="AP2" s="5">
        <f>all!AP247</f>
        <v>0.18092032773462799</v>
      </c>
      <c r="AQ2" s="5">
        <f>all!AQ247</f>
        <v>5.4456138648203396</v>
      </c>
      <c r="AR2" s="5">
        <f>all!AR247</f>
        <v>1.80548006662773E-2</v>
      </c>
      <c r="AS2" s="5">
        <f>all!AS247</f>
        <v>0.122726672267526</v>
      </c>
      <c r="AT2" s="5">
        <f>all!AT247</f>
        <v>0.145145305057236</v>
      </c>
      <c r="AU2" s="5">
        <f>all!AU247</f>
        <v>3.19838005664921</v>
      </c>
      <c r="AV2" s="5">
        <f>all!AV247</f>
        <v>2.3325360115298101E-2</v>
      </c>
      <c r="AW2" s="5">
        <f>all!AW247</f>
        <v>0.26785772388129597</v>
      </c>
      <c r="AX2" s="5">
        <f>all!AX247</f>
        <v>0.32230062867145598</v>
      </c>
      <c r="AY2" s="5">
        <f>all!AY247</f>
        <v>0.71364274363445501</v>
      </c>
      <c r="AZ2" s="5">
        <f>all!AZ247</f>
        <v>1.04141133196803E-2</v>
      </c>
      <c r="BA2" s="5">
        <f>all!BA247</f>
        <v>4.9097910531050101E-2</v>
      </c>
      <c r="BB2" s="5">
        <f>all!BB247</f>
        <v>7.2281868602508204E-3</v>
      </c>
      <c r="BC2" s="5">
        <f>all!BC247</f>
        <v>0.11114783914528201</v>
      </c>
      <c r="BD2" s="5">
        <f>all!BD247</f>
        <v>2.27845324909982E-2</v>
      </c>
      <c r="BE2" s="5">
        <f>all!BE247</f>
        <v>0.20177061388759801</v>
      </c>
      <c r="BF2" s="5">
        <f>all!BF247</f>
        <v>8.9828703348640605E-3</v>
      </c>
      <c r="BG2" s="5">
        <f>all!BG247</f>
        <v>7.0789516346772604E-3</v>
      </c>
      <c r="BH2" s="5">
        <f>all!BH247</f>
        <v>1.47250368475807E-2</v>
      </c>
      <c r="BI2" s="5">
        <f>all!BI247</f>
        <v>3.30491264316318E-3</v>
      </c>
      <c r="BJ2" s="5"/>
      <c r="BK2" s="5">
        <f>all!BK247</f>
        <v>264.35079521629098</v>
      </c>
      <c r="BL2" s="5">
        <f>all!BL247</f>
        <v>41538.062657836897</v>
      </c>
      <c r="BM2" s="5">
        <f>all!BM247</f>
        <v>0.56971939299950403</v>
      </c>
      <c r="BN2" s="5">
        <f>all!BN247</f>
        <v>2.1700534876142901</v>
      </c>
      <c r="BO2" s="5">
        <f>all!BO247</f>
        <v>10.5682727244983</v>
      </c>
      <c r="BP2" s="5">
        <f>all!BP247</f>
        <v>1.5827833822878501</v>
      </c>
      <c r="BQ2" s="5">
        <f>all!BQ247</f>
        <v>6.20257561046373E-2</v>
      </c>
      <c r="BR2" s="5">
        <f>all!BR247</f>
        <v>0.52168319791783602</v>
      </c>
      <c r="BS2" s="5">
        <f>all!BS247</f>
        <v>124.749920849232</v>
      </c>
      <c r="BT2" s="5">
        <f>all!BT247</f>
        <v>1.87800221837753</v>
      </c>
      <c r="BU2" s="5">
        <f>all!BU247</f>
        <v>0.202387878517581</v>
      </c>
      <c r="BV2" s="5">
        <f>all!BV247</f>
        <v>4.2060593918680798E-2</v>
      </c>
      <c r="BW2" s="5">
        <f>all!BW247</f>
        <v>3.7058615414298002E-4</v>
      </c>
      <c r="BX2" s="5">
        <f>all!BX247</f>
        <v>8.0852583567218E-2</v>
      </c>
      <c r="BY2" s="5">
        <f>all!BY247</f>
        <v>30.237971311324898</v>
      </c>
      <c r="BZ2" s="5">
        <f>all!BZ247</f>
        <v>15.2760706325834</v>
      </c>
      <c r="CA2" s="5">
        <f>all!CA247</f>
        <v>5.9283000099976203E-2</v>
      </c>
      <c r="CB2" s="5">
        <f>all!CB247</f>
        <v>5.5894637250923099E-2</v>
      </c>
      <c r="CC2" s="5">
        <f>all!CC247</f>
        <v>379.08190665983301</v>
      </c>
      <c r="CD2" s="5">
        <f>all!CD247</f>
        <v>0.14634288511813601</v>
      </c>
      <c r="CE2" s="5"/>
      <c r="CF2" s="5">
        <f>all!CF247</f>
        <v>330.61268378489001</v>
      </c>
      <c r="CG2" s="5">
        <f>all!CG247</f>
        <v>492077.323058507</v>
      </c>
      <c r="CH2" s="5">
        <f>all!CH247</f>
        <v>1.0465178182513899</v>
      </c>
      <c r="CI2" s="5">
        <f>all!CI247</f>
        <v>3.90612004526057</v>
      </c>
      <c r="CJ2" s="5">
        <f>all!CJ247</f>
        <v>13.7377335060522</v>
      </c>
      <c r="CK2" s="5">
        <f>all!CK247</f>
        <v>3.19838005664921</v>
      </c>
      <c r="CL2" s="5">
        <f>all!CL247</f>
        <v>4.7208222925235799E-2</v>
      </c>
      <c r="CM2" s="5">
        <f>all!CM247</f>
        <v>1.60518559633127</v>
      </c>
      <c r="CN2" s="5">
        <f>all!CN247</f>
        <v>552.27678603553102</v>
      </c>
      <c r="CO2" s="5">
        <f>all!CO247</f>
        <v>4.4318200141027004</v>
      </c>
      <c r="CP2" s="5">
        <f>all!CP247</f>
        <v>0.230024076186604</v>
      </c>
      <c r="CQ2" s="5">
        <f>all!CQ247</f>
        <v>4.9097910531050101E-2</v>
      </c>
      <c r="CR2" s="5">
        <f>all!CR247</f>
        <v>7.2281868602508204E-3</v>
      </c>
      <c r="CS2" s="5">
        <f>all!CS247</f>
        <v>0.11114783914528201</v>
      </c>
      <c r="CT2" s="5">
        <f>all!CT247</f>
        <v>27.350717684829402</v>
      </c>
      <c r="CU2" s="5">
        <f>all!CU247</f>
        <v>24.425024424756401</v>
      </c>
      <c r="CV2" s="5">
        <f>all!CV247</f>
        <v>9.6075648055283999E-2</v>
      </c>
      <c r="CW2" s="5">
        <f>all!CW247</f>
        <v>3.4795880749374002E-2</v>
      </c>
      <c r="CX2" s="5">
        <f>all!CX247</f>
        <v>306.66473013669298</v>
      </c>
      <c r="CY2" s="5">
        <f>all!CY247</f>
        <v>0.15273153852385801</v>
      </c>
      <c r="CZ2" s="5"/>
      <c r="DA2" s="5">
        <f>all!DA247</f>
        <v>6.0179181787997242</v>
      </c>
      <c r="DB2" s="5">
        <f>all!DB247</f>
        <v>8811.4839834990962</v>
      </c>
      <c r="DC2" s="5">
        <f>all!DC247</f>
        <v>1.7757695462852687E-2</v>
      </c>
      <c r="DD2" s="5">
        <f>all!DD247</f>
        <v>6.6551265478922164E-2</v>
      </c>
      <c r="DE2" s="5">
        <f>all!DE247</f>
        <v>0.21618565300809178</v>
      </c>
      <c r="DF2" s="5">
        <f>all!DF247</f>
        <v>4.8912372788640621E-2</v>
      </c>
      <c r="DG2" s="5">
        <f>all!DG247</f>
        <v>6.7708249681218251E-4</v>
      </c>
      <c r="DH2" s="5">
        <f>all!DH247</f>
        <v>2.2106949405471286E-2</v>
      </c>
      <c r="DI2" s="5">
        <f>all!DI247</f>
        <v>7.3713960464743282</v>
      </c>
      <c r="DJ2" s="5">
        <f>all!DJ247</f>
        <v>5.6127406460267232E-2</v>
      </c>
      <c r="DK2" s="5">
        <f>all!DK247</f>
        <v>2.1324549421108722E-3</v>
      </c>
      <c r="DL2" s="5">
        <f>all!DL247</f>
        <v>4.3677140609949292E-4</v>
      </c>
      <c r="DM2" s="5">
        <f>all!DM247</f>
        <v>6.2953429429626195E-5</v>
      </c>
      <c r="DN2" s="5">
        <f>all!DN247</f>
        <v>9.3629718764452882E-4</v>
      </c>
      <c r="DO2" s="5">
        <f>all!DO247</f>
        <v>0.2246281018793479</v>
      </c>
      <c r="DP2" s="5">
        <f>all!DP247</f>
        <v>0.19141868671439186</v>
      </c>
      <c r="DQ2" s="5">
        <f>all!DQ247</f>
        <v>4.8777646790931756E-4</v>
      </c>
      <c r="DR2" s="5">
        <f>all!DR247</f>
        <v>1.702481599493403E-4</v>
      </c>
      <c r="DS2" s="5">
        <f>all!DS247</f>
        <v>1.4800421338643484</v>
      </c>
      <c r="DT2" s="5">
        <f>all!DT247</f>
        <v>7.3084151978218244E-4</v>
      </c>
      <c r="DU2" s="5"/>
      <c r="DV2" s="5">
        <f>all!DV247</f>
        <v>6.816672972078254E-2</v>
      </c>
      <c r="DW2" s="5">
        <f>all!DW247</f>
        <v>99.810271475307275</v>
      </c>
      <c r="DX2" s="5">
        <f>all!DX247</f>
        <v>2.0114664093383823E-4</v>
      </c>
      <c r="DY2" s="5">
        <f>all!DY247</f>
        <v>7.5384576388217957E-4</v>
      </c>
      <c r="DZ2" s="5">
        <f>all!DZ247</f>
        <v>2.448798494806506E-3</v>
      </c>
      <c r="EA2" s="5">
        <f>all!EA247</f>
        <v>5.5404483690578042E-4</v>
      </c>
      <c r="EB2" s="5">
        <f>all!EB247</f>
        <v>7.6695126433364358E-6</v>
      </c>
      <c r="EC2" s="5">
        <f>all!EC247</f>
        <v>2.5041191991984491E-4</v>
      </c>
      <c r="ED2" s="5">
        <f>all!ED247</f>
        <v>8.3497971729665693E-2</v>
      </c>
      <c r="EE2" s="5">
        <f>all!EE247</f>
        <v>6.3577164601274821E-4</v>
      </c>
      <c r="EF2" s="5">
        <f>all!EF247</f>
        <v>2.4154944510995565E-5</v>
      </c>
      <c r="EG2" s="5">
        <f>all!EG247</f>
        <v>4.9474382177938777E-6</v>
      </c>
      <c r="EH2" s="5">
        <f>all!EH247</f>
        <v>7.1309201644572604E-7</v>
      </c>
      <c r="EI2" s="5">
        <f>all!EI247</f>
        <v>1.0605713708992833E-5</v>
      </c>
      <c r="EJ2" s="5">
        <f>all!EJ247</f>
        <v>2.5444285969929772E-3</v>
      </c>
      <c r="EK2" s="5">
        <f>all!EK247</f>
        <v>2.1682557809999344E-3</v>
      </c>
      <c r="EL2" s="5">
        <f>all!EL247</f>
        <v>5.5251875589249312E-6</v>
      </c>
      <c r="EM2" s="5">
        <f>all!EM247</f>
        <v>1.9284509958295761E-6</v>
      </c>
      <c r="EN2" s="5">
        <f>all!EN247</f>
        <v>1.6764872688020457E-2</v>
      </c>
      <c r="EO2" s="5">
        <f>all!EO247</f>
        <v>8.2784569127615521E-6</v>
      </c>
      <c r="EP2" s="5"/>
      <c r="EQ2" s="5">
        <f>all!EQ247</f>
        <v>199.62054295061455</v>
      </c>
      <c r="ER2" s="5">
        <f>all!ER247</f>
        <v>0</v>
      </c>
      <c r="ES2" s="5">
        <f>all!ES247</f>
        <v>0</v>
      </c>
      <c r="ET2" s="5">
        <f>all!ET247</f>
        <v>0</v>
      </c>
      <c r="EU2" s="5">
        <f>all!EU247</f>
        <v>0</v>
      </c>
      <c r="EV2" s="5"/>
    </row>
    <row r="3" spans="1:152" s="3" customFormat="1">
      <c r="A3" s="5" t="str">
        <f>all!A248</f>
        <v>19III-2.d</v>
      </c>
      <c r="B3" s="5" t="str">
        <f>all!B248</f>
        <v>Kaspakas</v>
      </c>
      <c r="C3" s="5" t="str">
        <f>all!C248</f>
        <v>epithermal</v>
      </c>
      <c r="D3" s="5" t="str">
        <f>all!D248</f>
        <v>epithermal IS</v>
      </c>
      <c r="E3" s="5" t="str">
        <f>all!E248</f>
        <v>pyrite</v>
      </c>
      <c r="F3" s="5" t="str">
        <f>all!F248</f>
        <v>subhedral</v>
      </c>
      <c r="G3" s="5">
        <f>all!G248</f>
        <v>19.772676755090401</v>
      </c>
      <c r="H3" s="5">
        <f>all!H248</f>
        <v>451143.00125616603</v>
      </c>
      <c r="I3" s="5">
        <f>all!I248</f>
        <v>122.639389489132</v>
      </c>
      <c r="J3" s="5">
        <f>all!J248</f>
        <v>88.157966092335897</v>
      </c>
      <c r="K3" s="5">
        <f>all!K248</f>
        <v>6.2105484978632397</v>
      </c>
      <c r="L3" s="5">
        <f>all!L248</f>
        <v>2.79420590074331</v>
      </c>
      <c r="M3" s="5">
        <f>all!M248</f>
        <v>0.58516881680153698</v>
      </c>
      <c r="N3" s="5">
        <f>all!N248</f>
        <v>1.32622598737941</v>
      </c>
      <c r="O3" s="5">
        <f>all!O248</f>
        <v>5447.6161188320702</v>
      </c>
      <c r="P3" s="5">
        <f>all!P248</f>
        <v>7.4446065592837503</v>
      </c>
      <c r="Q3" s="5">
        <f>all!Q248</f>
        <v>0.30130617024692902</v>
      </c>
      <c r="R3" s="5">
        <f>all!R248</f>
        <v>8.4233359631382093E-2</v>
      </c>
      <c r="S3" s="5">
        <f>all!S248</f>
        <v>7.00498574094235E-3</v>
      </c>
      <c r="T3" s="5">
        <f>all!T248</f>
        <v>0.115314016608437</v>
      </c>
      <c r="U3" s="5">
        <f>all!U248</f>
        <v>0.72360449205228305</v>
      </c>
      <c r="V3" s="5">
        <f>all!V248</f>
        <v>16.4521744266162</v>
      </c>
      <c r="W3" s="5">
        <f>all!W248</f>
        <v>0.16336942564517101</v>
      </c>
      <c r="X3" s="5">
        <f>all!X248</f>
        <v>1.1638750965139199E-2</v>
      </c>
      <c r="Y3" s="5">
        <f>all!Y248</f>
        <v>44.618462247402299</v>
      </c>
      <c r="Z3" s="5">
        <f>all!Z248</f>
        <v>7.3222458615728403</v>
      </c>
      <c r="AA3" s="5">
        <f>all!AA248</f>
        <v>1.3911322473193239</v>
      </c>
      <c r="AB3" s="5">
        <f>all!AB248</f>
        <v>0.16685036158361055</v>
      </c>
      <c r="AC3" s="5">
        <f>all!AC248</f>
        <v>0.16410798339423147</v>
      </c>
      <c r="AD3" s="5">
        <f>all!AD248</f>
        <v>2.2512487446605361E-2</v>
      </c>
      <c r="AE3" s="5">
        <f>all!AE248</f>
        <v>2.6085056227631001E-4</v>
      </c>
      <c r="AF3" s="5">
        <f>all!AF248</f>
        <v>1.6217602660531214E-2</v>
      </c>
      <c r="AG3" s="5">
        <f>all!AG248</f>
        <v>2.4568466257215839E-3</v>
      </c>
      <c r="AH3" s="5">
        <f>all!AH248</f>
        <v>6.7529483328276551E-3</v>
      </c>
      <c r="AI3" s="5">
        <f>all!AI248</f>
        <v>5.9705498307472571E-2</v>
      </c>
      <c r="AJ3" s="5">
        <f>all!AJ248</f>
        <v>6.0703225858307723E-2</v>
      </c>
      <c r="AK3" s="5">
        <f>all!AK248</f>
        <v>9.4902225244448046E-5</v>
      </c>
      <c r="AL3" s="5">
        <f>all!AL248</f>
        <v>5.9002616946034871E-3</v>
      </c>
      <c r="AM3" s="5">
        <f>all!AM248</f>
        <v>2.4568466257215839E-3</v>
      </c>
      <c r="AN3" s="5"/>
      <c r="AO3" s="5"/>
      <c r="AP3" s="5">
        <f>all!AP248</f>
        <v>0.17745318480091399</v>
      </c>
      <c r="AQ3" s="5">
        <f>all!AQ248</f>
        <v>7.3171021150199298</v>
      </c>
      <c r="AR3" s="5">
        <f>all!AR248</f>
        <v>2.1089281948677902E-2</v>
      </c>
      <c r="AS3" s="5">
        <f>all!AS248</f>
        <v>0.132488749288</v>
      </c>
      <c r="AT3" s="5">
        <f>all!AT248</f>
        <v>8.6587753756709407E-2</v>
      </c>
      <c r="AU3" s="5">
        <f>all!AU248</f>
        <v>2.79420590074331</v>
      </c>
      <c r="AV3" s="5">
        <f>all!AV248</f>
        <v>2.45846715488423E-2</v>
      </c>
      <c r="AW3" s="5">
        <f>all!AW248</f>
        <v>0.29010639548417899</v>
      </c>
      <c r="AX3" s="5">
        <f>all!AX248</f>
        <v>0.224554871282442</v>
      </c>
      <c r="AY3" s="5">
        <f>all!AY248</f>
        <v>0.88975121373472699</v>
      </c>
      <c r="AZ3" s="5">
        <f>all!AZ248</f>
        <v>8.3650167777736591E-3</v>
      </c>
      <c r="BA3" s="5">
        <f>all!BA248</f>
        <v>8.4233359631382093E-2</v>
      </c>
      <c r="BB3" s="5">
        <f>all!BB248</f>
        <v>7.00498574094235E-3</v>
      </c>
      <c r="BC3" s="5">
        <f>all!BC248</f>
        <v>0.115314016608437</v>
      </c>
      <c r="BD3" s="5">
        <f>all!BD248</f>
        <v>2.4106225838013098E-2</v>
      </c>
      <c r="BE3" s="5">
        <f>all!BE248</f>
        <v>0.12563462110095799</v>
      </c>
      <c r="BF3" s="5">
        <f>all!BF248</f>
        <v>9.8001208101921398E-3</v>
      </c>
      <c r="BG3" s="5">
        <f>all!BG248</f>
        <v>1.1638750965139199E-2</v>
      </c>
      <c r="BH3" s="5">
        <f>all!BH248</f>
        <v>1.5936297145991301E-2</v>
      </c>
      <c r="BI3" s="5">
        <f>all!BI248</f>
        <v>5.60407186101901E-3</v>
      </c>
      <c r="BJ3" s="5"/>
      <c r="BK3" s="5">
        <f>all!BK248</f>
        <v>2.1839873167689001</v>
      </c>
      <c r="BL3" s="5">
        <f>all!BL248</f>
        <v>37424.603838918803</v>
      </c>
      <c r="BM3" s="5">
        <f>all!BM248</f>
        <v>59.229990711405399</v>
      </c>
      <c r="BN3" s="5">
        <f>all!BN248</f>
        <v>18.4718922624042</v>
      </c>
      <c r="BO3" s="5">
        <f>all!BO248</f>
        <v>3.9135983565834298</v>
      </c>
      <c r="BP3" s="5">
        <f>all!BP248</f>
        <v>1.4661152281960801</v>
      </c>
      <c r="BQ3" s="5">
        <f>all!BQ248</f>
        <v>7.5853163176839794E-2</v>
      </c>
      <c r="BR3" s="5">
        <f>all!BR248</f>
        <v>0.35037180909403198</v>
      </c>
      <c r="BS3" s="5">
        <f>all!BS248</f>
        <v>4788.04697112553</v>
      </c>
      <c r="BT3" s="5">
        <f>all!BT248</f>
        <v>3.5852930161839298</v>
      </c>
      <c r="BU3" s="5">
        <f>all!BU248</f>
        <v>0.43072019580882798</v>
      </c>
      <c r="BV3" s="5">
        <f>all!BV248</f>
        <v>0.111138590797642</v>
      </c>
      <c r="BW3" s="5">
        <f>all!BW248</f>
        <v>6.8725997113495601E-3</v>
      </c>
      <c r="BX3" s="5">
        <f>all!BX248</f>
        <v>7.0384899813738896E-2</v>
      </c>
      <c r="BY3" s="5">
        <f>all!BY248</f>
        <v>0.430191269435728</v>
      </c>
      <c r="BZ3" s="5">
        <f>all!BZ248</f>
        <v>9.5486328996510199</v>
      </c>
      <c r="CA3" s="5">
        <f>all!CA248</f>
        <v>0.14559835153601999</v>
      </c>
      <c r="CB3" s="5">
        <f>all!CB248</f>
        <v>9.2750157771963708E-3</v>
      </c>
      <c r="CC3" s="5">
        <f>all!CC248</f>
        <v>31.5979852368386</v>
      </c>
      <c r="CD3" s="5">
        <f>all!CD248</f>
        <v>5.8255731271401903</v>
      </c>
      <c r="CE3" s="5"/>
      <c r="CF3" s="5">
        <f>all!CF248</f>
        <v>19.772676755090401</v>
      </c>
      <c r="CG3" s="5">
        <f>all!CG248</f>
        <v>451143.00125616603</v>
      </c>
      <c r="CH3" s="5">
        <f>all!CH248</f>
        <v>122.639389489132</v>
      </c>
      <c r="CI3" s="5">
        <f>all!CI248</f>
        <v>88.157966092335897</v>
      </c>
      <c r="CJ3" s="5">
        <f>all!CJ248</f>
        <v>6.2105484978632397</v>
      </c>
      <c r="CK3" s="5">
        <f>all!CK248</f>
        <v>2.79420590074331</v>
      </c>
      <c r="CL3" s="5">
        <f>all!CL248</f>
        <v>0.58516881680153698</v>
      </c>
      <c r="CM3" s="5">
        <f>all!CM248</f>
        <v>1.32622598737941</v>
      </c>
      <c r="CN3" s="5">
        <f>all!CN248</f>
        <v>5447.6161188320702</v>
      </c>
      <c r="CO3" s="5">
        <f>all!CO248</f>
        <v>7.4446065592837503</v>
      </c>
      <c r="CP3" s="5">
        <f>all!CP248</f>
        <v>0.30130617024692902</v>
      </c>
      <c r="CQ3" s="5">
        <f>all!CQ248</f>
        <v>8.4233359631382093E-2</v>
      </c>
      <c r="CR3" s="5">
        <f>all!CR248</f>
        <v>7.00498574094235E-3</v>
      </c>
      <c r="CS3" s="5">
        <f>all!CS248</f>
        <v>0.115314016608437</v>
      </c>
      <c r="CT3" s="5">
        <f>all!CT248</f>
        <v>0.72360449205228305</v>
      </c>
      <c r="CU3" s="5">
        <f>all!CU248</f>
        <v>16.4521744266162</v>
      </c>
      <c r="CV3" s="5">
        <f>all!CV248</f>
        <v>0.16336942564517101</v>
      </c>
      <c r="CW3" s="5">
        <f>all!CW248</f>
        <v>1.1638750965139199E-2</v>
      </c>
      <c r="CX3" s="5">
        <f>all!CX248</f>
        <v>44.618462247402299</v>
      </c>
      <c r="CY3" s="5">
        <f>all!CY248</f>
        <v>7.3222458615728403</v>
      </c>
      <c r="CZ3" s="5"/>
      <c r="DA3" s="5">
        <f>all!DA248</f>
        <v>0.35990860824144666</v>
      </c>
      <c r="DB3" s="5">
        <f>all!DB248</f>
        <v>8078.4851151610001</v>
      </c>
      <c r="DC3" s="5">
        <f>all!DC248</f>
        <v>2.0809898238875881</v>
      </c>
      <c r="DD3" s="5">
        <f>all!DD248</f>
        <v>1.5020081660346121</v>
      </c>
      <c r="DE3" s="5">
        <f>all!DE248</f>
        <v>9.7733114560526857E-2</v>
      </c>
      <c r="DF3" s="5">
        <f>all!DF248</f>
        <v>4.2731394720038382E-2</v>
      </c>
      <c r="DG3" s="5">
        <f>all!DG248</f>
        <v>8.3927658993665933E-3</v>
      </c>
      <c r="DH3" s="5">
        <f>all!DH248</f>
        <v>1.8265059735290044E-2</v>
      </c>
      <c r="DI3" s="5">
        <f>all!DI248</f>
        <v>72.710888700082094</v>
      </c>
      <c r="DJ3" s="5">
        <f>all!DJ248</f>
        <v>9.4283264428618938E-2</v>
      </c>
      <c r="DK3" s="5">
        <f>all!DK248</f>
        <v>2.793280783835542E-3</v>
      </c>
      <c r="DL3" s="5">
        <f>all!DL248</f>
        <v>7.4933378078108099E-4</v>
      </c>
      <c r="DM3" s="5">
        <f>all!DM248</f>
        <v>6.1009473609907421E-5</v>
      </c>
      <c r="DN3" s="5">
        <f>all!DN248</f>
        <v>9.7139260894985263E-4</v>
      </c>
      <c r="DO3" s="5">
        <f>all!DO248</f>
        <v>5.9428752632414835E-3</v>
      </c>
      <c r="DP3" s="5">
        <f>all!DP248</f>
        <v>0.12893553625874765</v>
      </c>
      <c r="DQ3" s="5">
        <f>all!DQ248</f>
        <v>8.2942725881714945E-4</v>
      </c>
      <c r="DR3" s="5">
        <f>all!DR248</f>
        <v>5.6945704297460702E-5</v>
      </c>
      <c r="DS3" s="5">
        <f>all!DS248</f>
        <v>0.21534006876159412</v>
      </c>
      <c r="DT3" s="5">
        <f>all!DT248</f>
        <v>3.5037958403429263E-2</v>
      </c>
      <c r="DU3" s="5"/>
      <c r="DV3" s="5">
        <f>all!DV248</f>
        <v>4.4123631337000041E-3</v>
      </c>
      <c r="DW3" s="5">
        <f>all!DW248</f>
        <v>99.03961473010348</v>
      </c>
      <c r="DX3" s="5">
        <f>all!DX248</f>
        <v>2.5512262197314842E-2</v>
      </c>
      <c r="DY3" s="5">
        <f>all!DY248</f>
        <v>1.8414134329016785E-2</v>
      </c>
      <c r="DZ3" s="5">
        <f>all!DZ248</f>
        <v>1.1981763752070417E-3</v>
      </c>
      <c r="EA3" s="5">
        <f>all!EA248</f>
        <v>5.2387307887838278E-4</v>
      </c>
      <c r="EB3" s="5">
        <f>all!EB248</f>
        <v>1.0289259549829006E-4</v>
      </c>
      <c r="EC3" s="5">
        <f>all!EC248</f>
        <v>2.2392372498286151E-4</v>
      </c>
      <c r="ED3" s="5">
        <f>all!ED248</f>
        <v>0.89141197896433189</v>
      </c>
      <c r="EE3" s="5">
        <f>all!EE248</f>
        <v>1.1558823283566568E-3</v>
      </c>
      <c r="EF3" s="5">
        <f>all!EF248</f>
        <v>3.4244718993773894E-5</v>
      </c>
      <c r="EG3" s="5">
        <f>all!EG248</f>
        <v>9.1865897993093045E-6</v>
      </c>
      <c r="EH3" s="5">
        <f>all!EH248</f>
        <v>7.479564144856664E-7</v>
      </c>
      <c r="EI3" s="5">
        <f>all!EI248</f>
        <v>1.1908959213344562E-5</v>
      </c>
      <c r="EJ3" s="5">
        <f>all!EJ248</f>
        <v>7.2857728654584367E-5</v>
      </c>
      <c r="EK3" s="5">
        <f>all!EK248</f>
        <v>1.5807079735927895E-3</v>
      </c>
      <c r="EL3" s="5">
        <f>all!EL248</f>
        <v>1.0168509935820954E-5</v>
      </c>
      <c r="EM3" s="5">
        <f>all!EM248</f>
        <v>6.9813591703851362E-7</v>
      </c>
      <c r="EN3" s="5">
        <f>all!EN248</f>
        <v>2.6399995967161271E-3</v>
      </c>
      <c r="EO3" s="5">
        <f>all!EO248</f>
        <v>4.2955403788422626E-4</v>
      </c>
      <c r="EP3" s="5"/>
      <c r="EQ3" s="5">
        <f>all!EQ248</f>
        <v>198.07922946020696</v>
      </c>
      <c r="ER3" s="5">
        <f>all!ER248</f>
        <v>0</v>
      </c>
      <c r="ES3" s="5">
        <f>all!ES248</f>
        <v>0</v>
      </c>
      <c r="ET3" s="5">
        <f>all!ET248</f>
        <v>0</v>
      </c>
      <c r="EU3" s="5">
        <f>all!EU248</f>
        <v>0</v>
      </c>
      <c r="EV3" s="5"/>
    </row>
    <row r="4" spans="1:152" s="3" customFormat="1">
      <c r="A4" s="5" t="str">
        <f>all!A249</f>
        <v>19III-3.d</v>
      </c>
      <c r="B4" s="5" t="str">
        <f>all!B249</f>
        <v>Kaspakas</v>
      </c>
      <c r="C4" s="5" t="str">
        <f>all!C249</f>
        <v>epithermal</v>
      </c>
      <c r="D4" s="5" t="str">
        <f>all!D249</f>
        <v>epithermal IS</v>
      </c>
      <c r="E4" s="5" t="str">
        <f>all!E249</f>
        <v>pyrite</v>
      </c>
      <c r="F4" s="5" t="str">
        <f>all!F249</f>
        <v>subhedral</v>
      </c>
      <c r="G4" s="5">
        <f>all!G249</f>
        <v>22.017440504305998</v>
      </c>
      <c r="H4" s="5">
        <f>all!H249</f>
        <v>528739.802858899</v>
      </c>
      <c r="I4" s="5">
        <f>all!I249</f>
        <v>0.23082793267115001</v>
      </c>
      <c r="J4" s="5">
        <f>all!J249</f>
        <v>5.9379731432428704</v>
      </c>
      <c r="K4" s="5">
        <f>all!K249</f>
        <v>29.634097402361299</v>
      </c>
      <c r="L4" s="5">
        <f>all!L249</f>
        <v>3.9472547447331299</v>
      </c>
      <c r="M4" s="5">
        <f>all!M249</f>
        <v>8.4529455047957794E-2</v>
      </c>
      <c r="N4" s="5">
        <f>all!N249</f>
        <v>1.0813770552769899</v>
      </c>
      <c r="O4" s="5">
        <f>all!O249</f>
        <v>337.01481310437202</v>
      </c>
      <c r="P4" s="5">
        <f>all!P249</f>
        <v>4.5851336309371904</v>
      </c>
      <c r="Q4" s="5">
        <f>all!Q249</f>
        <v>1.5025897202529801</v>
      </c>
      <c r="R4" s="5">
        <f>all!R249</f>
        <v>0.14007648621333799</v>
      </c>
      <c r="S4" s="5">
        <f>all!S249</f>
        <v>1.29979392715594E-2</v>
      </c>
      <c r="T4" s="5">
        <f>all!T249</f>
        <v>0.101431244219669</v>
      </c>
      <c r="U4" s="5">
        <f>all!U249</f>
        <v>97.135531206394006</v>
      </c>
      <c r="V4" s="5">
        <f>all!V249</f>
        <v>26.557404897777701</v>
      </c>
      <c r="W4" s="5">
        <f>all!W249</f>
        <v>2.82058324339159E-2</v>
      </c>
      <c r="X4" s="5">
        <f>all!X249</f>
        <v>0.31743605444042</v>
      </c>
      <c r="Y4" s="5">
        <f>all!Y249</f>
        <v>1338.8556253526001</v>
      </c>
      <c r="Z4" s="5">
        <f>all!Z249</f>
        <v>0.68391387092703704</v>
      </c>
      <c r="AA4" s="5">
        <f>all!AA249</f>
        <v>3.8873185698696057E-2</v>
      </c>
      <c r="AB4" s="5">
        <f>all!AB249</f>
        <v>3.4246662180096176E-3</v>
      </c>
      <c r="AC4" s="5">
        <f>all!AC249</f>
        <v>5.1081973140077884E-4</v>
      </c>
      <c r="AD4" s="5">
        <f>all!AD249</f>
        <v>6.8491924893421111E-4</v>
      </c>
      <c r="AE4" s="5">
        <f>all!AE249</f>
        <v>2.3709505971326839E-4</v>
      </c>
      <c r="AF4" s="5">
        <f>all!AF249</f>
        <v>7.2551161878124437E-2</v>
      </c>
      <c r="AG4" s="5">
        <f>all!AG249</f>
        <v>6.5095662507780236</v>
      </c>
      <c r="AH4" s="5">
        <f>all!AH249</f>
        <v>1.1222940635270207E-3</v>
      </c>
      <c r="AI4" s="5">
        <f>all!AI249</f>
        <v>2.9628730934456611</v>
      </c>
      <c r="AJ4" s="5">
        <f>all!AJ249</f>
        <v>19.86385953328023</v>
      </c>
      <c r="AK4" s="5">
        <f>all!AK249</f>
        <v>1.3752064179020163</v>
      </c>
      <c r="AL4" s="5">
        <f>all!AL249</f>
        <v>420.81359080912688</v>
      </c>
      <c r="AM4" s="5">
        <f>all!AM249</f>
        <v>6.5095662507780236</v>
      </c>
      <c r="AN4" s="5"/>
      <c r="AO4" s="5"/>
      <c r="AP4" s="5">
        <f>all!AP249</f>
        <v>0.20011705350266801</v>
      </c>
      <c r="AQ4" s="5">
        <f>all!AQ249</f>
        <v>6.9285981017996603</v>
      </c>
      <c r="AR4" s="5">
        <f>all!AR249</f>
        <v>2.8422140434930802E-2</v>
      </c>
      <c r="AS4" s="5">
        <f>all!AS249</f>
        <v>0.12662150954842899</v>
      </c>
      <c r="AT4" s="5">
        <f>all!AT249</f>
        <v>0.221059974778305</v>
      </c>
      <c r="AU4" s="5">
        <f>all!AU249</f>
        <v>3.9472547447331299</v>
      </c>
      <c r="AV4" s="5">
        <f>all!AV249</f>
        <v>1.8135477861960101E-2</v>
      </c>
      <c r="AW4" s="5">
        <f>all!AW249</f>
        <v>0.27187147930725403</v>
      </c>
      <c r="AX4" s="5">
        <f>all!AX249</f>
        <v>0.31152472199193698</v>
      </c>
      <c r="AY4" s="5">
        <f>all!AY249</f>
        <v>1.1702751507499201</v>
      </c>
      <c r="AZ4" s="5">
        <f>all!AZ249</f>
        <v>2.4079319176816601E-2</v>
      </c>
      <c r="BA4" s="5">
        <f>all!BA249</f>
        <v>0.14007648621333799</v>
      </c>
      <c r="BB4" s="5">
        <f>all!BB249</f>
        <v>1.29979392715594E-2</v>
      </c>
      <c r="BC4" s="5">
        <f>all!BC249</f>
        <v>0.101431244219669</v>
      </c>
      <c r="BD4" s="5">
        <f>all!BD249</f>
        <v>3.9533697132612802E-2</v>
      </c>
      <c r="BE4" s="5">
        <f>all!BE249</f>
        <v>2.6316052778587598E-3</v>
      </c>
      <c r="BF4" s="5">
        <f>all!BF249</f>
        <v>2.82058324339159E-2</v>
      </c>
      <c r="BG4" s="5">
        <f>all!BG249</f>
        <v>6.6854619578068401E-3</v>
      </c>
      <c r="BH4" s="5">
        <f>all!BH249</f>
        <v>2.4453119143610098E-2</v>
      </c>
      <c r="BI4" s="5">
        <f>all!BI249</f>
        <v>7.1370570459278904E-3</v>
      </c>
      <c r="BJ4" s="5"/>
      <c r="BK4" s="5">
        <f>all!BK249</f>
        <v>1.1956848276958101</v>
      </c>
      <c r="BL4" s="5">
        <f>all!BL249</f>
        <v>102410.782786278</v>
      </c>
      <c r="BM4" s="5">
        <f>all!BM249</f>
        <v>0.16148371392800001</v>
      </c>
      <c r="BN4" s="5">
        <f>all!BN249</f>
        <v>1.3583393488717099</v>
      </c>
      <c r="BO4" s="5">
        <f>all!BO249</f>
        <v>3.2922770558109802</v>
      </c>
      <c r="BP4" s="5">
        <f>all!BP249</f>
        <v>3.7798210247544501</v>
      </c>
      <c r="BQ4" s="5">
        <f>all!BQ249</f>
        <v>7.6720964813526193E-2</v>
      </c>
      <c r="BR4" s="5">
        <f>all!BR249</f>
        <v>0.37789501050309099</v>
      </c>
      <c r="BS4" s="5">
        <f>all!BS249</f>
        <v>93.771492770217904</v>
      </c>
      <c r="BT4" s="5">
        <f>all!BT249</f>
        <v>2.1442988460885999E-2</v>
      </c>
      <c r="BU4" s="5">
        <f>all!BU249</f>
        <v>1.1203808716466099</v>
      </c>
      <c r="BV4" s="5">
        <f>all!BV249</f>
        <v>9.1189140992436996E-2</v>
      </c>
      <c r="BW4" s="5">
        <f>all!BW249</f>
        <v>2.1991403052699899E-4</v>
      </c>
      <c r="BX4" s="5">
        <f>all!BX249</f>
        <v>9.4639046876126107E-2</v>
      </c>
      <c r="BY4" s="5">
        <f>all!BY249</f>
        <v>70.220495643577394</v>
      </c>
      <c r="BZ4" s="5">
        <f>all!BZ249</f>
        <v>12.2990713588829</v>
      </c>
      <c r="CA4" s="5">
        <f>all!CA249</f>
        <v>1.63523908047115E-2</v>
      </c>
      <c r="CB4" s="5">
        <f>all!CB249</f>
        <v>0.12304813861587</v>
      </c>
      <c r="CC4" s="5">
        <f>all!CC249</f>
        <v>1099.5121161913</v>
      </c>
      <c r="CD4" s="5">
        <f>all!CD249</f>
        <v>0.54270996500001001</v>
      </c>
      <c r="CE4" s="5"/>
      <c r="CF4" s="5">
        <f>all!CF249</f>
        <v>22.017440504305998</v>
      </c>
      <c r="CG4" s="5">
        <f>all!CG249</f>
        <v>528739.802858899</v>
      </c>
      <c r="CH4" s="5">
        <f>all!CH249</f>
        <v>0.23082793267115001</v>
      </c>
      <c r="CI4" s="5">
        <f>all!CI249</f>
        <v>5.9379731432428704</v>
      </c>
      <c r="CJ4" s="5">
        <f>all!CJ249</f>
        <v>29.634097402361299</v>
      </c>
      <c r="CK4" s="5">
        <f>all!CK249</f>
        <v>3.9472547447331299</v>
      </c>
      <c r="CL4" s="5">
        <f>all!CL249</f>
        <v>8.4529455047957794E-2</v>
      </c>
      <c r="CM4" s="5">
        <f>all!CM249</f>
        <v>1.0813770552769899</v>
      </c>
      <c r="CN4" s="5">
        <f>all!CN249</f>
        <v>337.01481310437202</v>
      </c>
      <c r="CO4" s="5">
        <f>all!CO249</f>
        <v>4.5851336309371904</v>
      </c>
      <c r="CP4" s="5">
        <f>all!CP249</f>
        <v>1.5025897202529801</v>
      </c>
      <c r="CQ4" s="5">
        <f>all!CQ249</f>
        <v>0.14007648621333799</v>
      </c>
      <c r="CR4" s="5">
        <f>all!CR249</f>
        <v>1.29979392715594E-2</v>
      </c>
      <c r="CS4" s="5">
        <f>all!CS249</f>
        <v>0.101431244219669</v>
      </c>
      <c r="CT4" s="5">
        <f>all!CT249</f>
        <v>97.135531206394006</v>
      </c>
      <c r="CU4" s="5">
        <f>all!CU249</f>
        <v>26.557404897777701</v>
      </c>
      <c r="CV4" s="5">
        <f>all!CV249</f>
        <v>2.82058324339159E-2</v>
      </c>
      <c r="CW4" s="5">
        <f>all!CW249</f>
        <v>0.31743605444042</v>
      </c>
      <c r="CX4" s="5">
        <f>all!CX249</f>
        <v>1338.8556253526001</v>
      </c>
      <c r="CY4" s="5">
        <f>all!CY249</f>
        <v>0.68391387092703704</v>
      </c>
      <c r="CZ4" s="5"/>
      <c r="DA4" s="5">
        <f>all!DA249</f>
        <v>0.40076851845077349</v>
      </c>
      <c r="DB4" s="5">
        <f>all!DB249</f>
        <v>9467.9882327674641</v>
      </c>
      <c r="DC4" s="5">
        <f>all!DC249</f>
        <v>3.9167724249005659E-3</v>
      </c>
      <c r="DD4" s="5">
        <f>all!DD249</f>
        <v>0.10116935027180007</v>
      </c>
      <c r="DE4" s="5">
        <f>all!DE249</f>
        <v>0.46634087751174425</v>
      </c>
      <c r="DF4" s="5">
        <f>all!DF249</f>
        <v>6.0364807229440737E-2</v>
      </c>
      <c r="DG4" s="5">
        <f>all!DG249</f>
        <v>1.2123611297270311E-3</v>
      </c>
      <c r="DH4" s="5">
        <f>all!DH249</f>
        <v>1.489294939095152E-2</v>
      </c>
      <c r="DI4" s="5">
        <f>all!DI249</f>
        <v>4.4982329942816497</v>
      </c>
      <c r="DJ4" s="5">
        <f>all!DJ249</f>
        <v>5.806906827428053E-2</v>
      </c>
      <c r="DK4" s="5">
        <f>all!DK249</f>
        <v>1.3929867377530913E-2</v>
      </c>
      <c r="DL4" s="5">
        <f>all!DL249</f>
        <v>1.2461101334685929E-3</v>
      </c>
      <c r="DM4" s="5">
        <f>all!DM249</f>
        <v>1.1320471765367277E-4</v>
      </c>
      <c r="DN4" s="5">
        <f>all!DN249</f>
        <v>8.5444565933509391E-4</v>
      </c>
      <c r="DO4" s="5">
        <f>all!DO249</f>
        <v>0.79776224709587717</v>
      </c>
      <c r="DP4" s="5">
        <f>all!DP249</f>
        <v>0.20813013242772493</v>
      </c>
      <c r="DQ4" s="5">
        <f>all!DQ249</f>
        <v>1.4320112950100359E-4</v>
      </c>
      <c r="DR4" s="5">
        <f>all!DR249</f>
        <v>1.553140860532245E-3</v>
      </c>
      <c r="DS4" s="5">
        <f>all!DS249</f>
        <v>6.4616584235164103</v>
      </c>
      <c r="DT4" s="5">
        <f>all!DT249</f>
        <v>3.2726223912839907E-3</v>
      </c>
      <c r="DU4" s="5"/>
      <c r="DV4" s="5">
        <f>all!DV249</f>
        <v>4.2265740164179628E-3</v>
      </c>
      <c r="DW4" s="5">
        <f>all!DW249</f>
        <v>99.851039215998966</v>
      </c>
      <c r="DX4" s="5">
        <f>all!DX249</f>
        <v>4.1306958498888448E-5</v>
      </c>
      <c r="DY4" s="5">
        <f>all!DY249</f>
        <v>1.06694944196122E-3</v>
      </c>
      <c r="DZ4" s="5">
        <f>all!DZ249</f>
        <v>4.9181114407487857E-3</v>
      </c>
      <c r="EA4" s="5">
        <f>all!EA249</f>
        <v>6.3661768326588725E-4</v>
      </c>
      <c r="EB4" s="5">
        <f>all!EB249</f>
        <v>1.2785769873410841E-5</v>
      </c>
      <c r="EC4" s="5">
        <f>all!EC249</f>
        <v>1.570636165908204E-4</v>
      </c>
      <c r="ED4" s="5">
        <f>all!ED249</f>
        <v>4.7439142093592498E-2</v>
      </c>
      <c r="EE4" s="5">
        <f>all!EE249</f>
        <v>6.1240642372417632E-4</v>
      </c>
      <c r="EF4" s="5">
        <f>all!EF249</f>
        <v>1.4690678733352678E-4</v>
      </c>
      <c r="EG4" s="5">
        <f>all!EG249</f>
        <v>1.3141692696005497E-5</v>
      </c>
      <c r="EH4" s="5">
        <f>all!EH249</f>
        <v>1.1938765051220347E-6</v>
      </c>
      <c r="EI4" s="5">
        <f>all!EI249</f>
        <v>9.0111315034102634E-6</v>
      </c>
      <c r="EJ4" s="5">
        <f>all!EJ249</f>
        <v>8.4133384475627172E-3</v>
      </c>
      <c r="EK4" s="5">
        <f>all!EK249</f>
        <v>2.1949763248699456E-3</v>
      </c>
      <c r="EL4" s="5">
        <f>all!EL249</f>
        <v>1.510223845451545E-6</v>
      </c>
      <c r="EM4" s="5">
        <f>all!EM249</f>
        <v>1.637969177404072E-5</v>
      </c>
      <c r="EN4" s="5">
        <f>all!EN249</f>
        <v>6.8145765793620569E-2</v>
      </c>
      <c r="EO4" s="5">
        <f>all!EO249</f>
        <v>3.4513640986617367E-5</v>
      </c>
      <c r="EP4" s="5"/>
      <c r="EQ4" s="5">
        <f>all!EQ249</f>
        <v>199.70207843199793</v>
      </c>
      <c r="ER4" s="5">
        <f>all!ER249</f>
        <v>0</v>
      </c>
      <c r="ES4" s="5">
        <f>all!ES249</f>
        <v>0</v>
      </c>
      <c r="ET4" s="5">
        <f>all!ET249</f>
        <v>0</v>
      </c>
      <c r="EU4" s="5">
        <f>all!EU249</f>
        <v>0</v>
      </c>
      <c r="EV4" s="5"/>
    </row>
    <row r="5" spans="1:152" s="3" customFormat="1">
      <c r="A5" s="5" t="str">
        <f>all!A250</f>
        <v>19III-6.d</v>
      </c>
      <c r="B5" s="5" t="str">
        <f>all!B250</f>
        <v>Kaspakas</v>
      </c>
      <c r="C5" s="5" t="str">
        <f>all!C250</f>
        <v>epithermal</v>
      </c>
      <c r="D5" s="5" t="str">
        <f>all!D250</f>
        <v>epithermal IS</v>
      </c>
      <c r="E5" s="5" t="str">
        <f>all!E250</f>
        <v>pyrite</v>
      </c>
      <c r="F5" s="5" t="str">
        <f>all!F250</f>
        <v>euhedral</v>
      </c>
      <c r="G5" s="5">
        <f>all!G250</f>
        <v>22.598105922220999</v>
      </c>
      <c r="H5" s="5">
        <f>all!H250</f>
        <v>422357.52457848802</v>
      </c>
      <c r="I5" s="5">
        <f>all!I250</f>
        <v>14.4029987014549</v>
      </c>
      <c r="J5" s="5">
        <f>all!J250</f>
        <v>7.1929903146749199</v>
      </c>
      <c r="K5" s="5">
        <f>all!K250</f>
        <v>440.22018568396197</v>
      </c>
      <c r="L5" s="5">
        <f>all!L250</f>
        <v>503.35829852422199</v>
      </c>
      <c r="M5" s="5">
        <f>all!M250</f>
        <v>5.8380677925029101E-2</v>
      </c>
      <c r="N5" s="5">
        <f>all!N250</f>
        <v>1.63952471563911</v>
      </c>
      <c r="O5" s="5">
        <f>all!O250</f>
        <v>74.331874782920295</v>
      </c>
      <c r="P5" s="5">
        <f>all!P250</f>
        <v>6.0826693518685104</v>
      </c>
      <c r="Q5" s="5">
        <f>all!Q250</f>
        <v>24.3666032160688</v>
      </c>
      <c r="R5" s="5">
        <f>all!R250</f>
        <v>8.5072155252228292</v>
      </c>
      <c r="S5" s="5">
        <f>all!S250</f>
        <v>0.2461087116909168</v>
      </c>
      <c r="T5" s="5">
        <f>all!T250</f>
        <v>3.47569646612564</v>
      </c>
      <c r="U5" s="5">
        <f>all!U250</f>
        <v>18.772793694291401</v>
      </c>
      <c r="V5" s="5">
        <f>all!V250</f>
        <v>12.5150623580643</v>
      </c>
      <c r="W5" s="5">
        <f>all!W250</f>
        <v>0.19311622445329499</v>
      </c>
      <c r="X5" s="5">
        <f>all!X250</f>
        <v>4.4096861766389397E-2</v>
      </c>
      <c r="Y5" s="5">
        <f>all!Y250</f>
        <v>635.06349502048499</v>
      </c>
      <c r="Z5" s="5">
        <f>all!Z250</f>
        <v>0.57203696520826997</v>
      </c>
      <c r="AA5" s="5">
        <f>all!AA250</f>
        <v>2.0023659245126941</v>
      </c>
      <c r="AB5" s="5">
        <f>all!AB250</f>
        <v>9.5780491235326077E-3</v>
      </c>
      <c r="AC5" s="5">
        <f>all!AC250</f>
        <v>9.0075554601011661E-4</v>
      </c>
      <c r="AD5" s="5">
        <f>all!AD250</f>
        <v>0.19376611640050237</v>
      </c>
      <c r="AE5" s="5">
        <f>all!AE250</f>
        <v>6.9436933648606239E-5</v>
      </c>
      <c r="AF5" s="5">
        <f>all!AF250</f>
        <v>2.9560498818603727E-2</v>
      </c>
      <c r="AG5" s="5">
        <f>all!AG250</f>
        <v>1.691772923204349</v>
      </c>
      <c r="AH5" s="5">
        <f>all!AH250</f>
        <v>3.8368766914059223E-2</v>
      </c>
      <c r="AI5" s="5">
        <f>all!AI250</f>
        <v>3.9716518557381141E-2</v>
      </c>
      <c r="AJ5" s="5">
        <f>all!AJ250</f>
        <v>0.42231964870302169</v>
      </c>
      <c r="AK5" s="5">
        <f>all!AK250</f>
        <v>3.0616445005952138E-3</v>
      </c>
      <c r="AL5" s="5">
        <f>all!AL250</f>
        <v>1.3033948057216094</v>
      </c>
      <c r="AM5" s="5">
        <f>all!AM250</f>
        <v>1.691772923204349</v>
      </c>
      <c r="AN5" s="5"/>
      <c r="AO5" s="5"/>
      <c r="AP5" s="5">
        <f>all!AP250</f>
        <v>0.44416514361526499</v>
      </c>
      <c r="AQ5" s="5">
        <f>all!AQ250</f>
        <v>11.5068968295994</v>
      </c>
      <c r="AR5" s="5">
        <f>all!AR250</f>
        <v>2.3707949245149199E-2</v>
      </c>
      <c r="AS5" s="5">
        <f>all!AS250</f>
        <v>0.29695479315981699</v>
      </c>
      <c r="AT5" s="5">
        <f>all!AT250</f>
        <v>0.391527912739288</v>
      </c>
      <c r="AU5" s="5">
        <f>all!AU250</f>
        <v>4.2666565149437998</v>
      </c>
      <c r="AV5" s="5">
        <f>all!AV250</f>
        <v>5.8380677925029101E-2</v>
      </c>
      <c r="AW5" s="5">
        <f>all!AW250</f>
        <v>0.93112088180708796</v>
      </c>
      <c r="AX5" s="5">
        <f>all!AX250</f>
        <v>0.79714231915226497</v>
      </c>
      <c r="AY5" s="5">
        <f>all!AY250</f>
        <v>2.1336922181935898</v>
      </c>
      <c r="AZ5" s="5">
        <f>all!AZ250</f>
        <v>6.9733923688670901E-2</v>
      </c>
      <c r="BA5" s="5">
        <f>all!BA250</f>
        <v>7.15137187769332E-4</v>
      </c>
      <c r="BB5" s="5">
        <f>all!BB250</f>
        <v>1.0093757541116E-4</v>
      </c>
      <c r="BC5" s="5">
        <f>all!BC250</f>
        <v>0.217687577355206</v>
      </c>
      <c r="BD5" s="5">
        <f>all!BD250</f>
        <v>7.7118677564036203E-2</v>
      </c>
      <c r="BE5" s="5">
        <f>all!BE250</f>
        <v>3.0899989719376602E-3</v>
      </c>
      <c r="BF5" s="5">
        <f>all!BF250</f>
        <v>2.8745226641694901E-2</v>
      </c>
      <c r="BG5" s="5">
        <f>all!BG250</f>
        <v>2.01934961302026E-2</v>
      </c>
      <c r="BH5" s="5">
        <f>all!BH250</f>
        <v>2.3971056593253898E-2</v>
      </c>
      <c r="BI5" s="5">
        <f>all!BI250</f>
        <v>4.7727032328344299E-5</v>
      </c>
      <c r="BJ5" s="5"/>
      <c r="BK5" s="5">
        <f>all!BK250</f>
        <v>7.7736077602931601</v>
      </c>
      <c r="BL5" s="5">
        <f>all!BL250</f>
        <v>51801.871169726699</v>
      </c>
      <c r="BM5" s="5">
        <f>all!BM250</f>
        <v>6.26561276532163</v>
      </c>
      <c r="BN5" s="5">
        <f>all!BN250</f>
        <v>2.8876369473237</v>
      </c>
      <c r="BO5" s="5">
        <f>all!BO250</f>
        <v>338.34931410512502</v>
      </c>
      <c r="BP5" s="5">
        <f>all!BP250</f>
        <v>320.14842773422299</v>
      </c>
      <c r="BQ5" s="5">
        <f>all!BQ250</f>
        <v>6.9853355023438493E-2</v>
      </c>
      <c r="BR5" s="5">
        <f>all!BR250</f>
        <v>0.34242122436838401</v>
      </c>
      <c r="BS5" s="5">
        <f>all!BS250</f>
        <v>8.7668888036425798</v>
      </c>
      <c r="BT5" s="5">
        <f>all!BT250</f>
        <v>3.1241099442316802</v>
      </c>
      <c r="BU5" s="5">
        <f>all!BU250</f>
        <v>39.936399580621597</v>
      </c>
      <c r="BV5" s="5">
        <f>all!BV250</f>
        <v>9.3879494127508103</v>
      </c>
      <c r="BW5" s="5">
        <f>all!BW250</f>
        <v>0.26915640263157498</v>
      </c>
      <c r="BX5" s="5">
        <f>all!BX250</f>
        <v>4.72934889440993</v>
      </c>
      <c r="BY5" s="5">
        <f>all!BY250</f>
        <v>22.404145329850401</v>
      </c>
      <c r="BZ5" s="5">
        <f>all!BZ250</f>
        <v>2.2393044486998801</v>
      </c>
      <c r="CA5" s="5">
        <f>all!CA250</f>
        <v>0.11774538246531401</v>
      </c>
      <c r="CB5" s="5">
        <f>all!CB250</f>
        <v>3.2770092765359797E-2</v>
      </c>
      <c r="CC5" s="5">
        <f>all!CC250</f>
        <v>811.88813718455299</v>
      </c>
      <c r="CD5" s="5">
        <f>all!CD250</f>
        <v>0.42366174675322299</v>
      </c>
      <c r="CE5" s="5"/>
      <c r="CF5" s="5">
        <f>all!CF250</f>
        <v>22.598105922220999</v>
      </c>
      <c r="CG5" s="5">
        <f>all!CG250</f>
        <v>422357.52457848802</v>
      </c>
      <c r="CH5" s="5">
        <f>all!CH250</f>
        <v>14.4029987014549</v>
      </c>
      <c r="CI5" s="5">
        <f>all!CI250</f>
        <v>7.1929903146749199</v>
      </c>
      <c r="CJ5" s="5">
        <f>all!CJ250</f>
        <v>440.22018568396197</v>
      </c>
      <c r="CK5" s="5">
        <f>all!CK250</f>
        <v>503.35829852422199</v>
      </c>
      <c r="CL5" s="5">
        <f>all!CL250</f>
        <v>5.8380677925029101E-2</v>
      </c>
      <c r="CM5" s="5">
        <f>all!CM250</f>
        <v>1.63952471563911</v>
      </c>
      <c r="CN5" s="5">
        <f>all!CN250</f>
        <v>74.331874782920295</v>
      </c>
      <c r="CO5" s="5">
        <f>all!CO250</f>
        <v>6.0826693518685104</v>
      </c>
      <c r="CP5" s="5">
        <f>all!CP250</f>
        <v>24.3666032160688</v>
      </c>
      <c r="CQ5" s="5">
        <f>all!CQ250</f>
        <v>8.5072155252228292</v>
      </c>
      <c r="CR5" s="5">
        <f>all!CR250</f>
        <v>0.2461087116909168</v>
      </c>
      <c r="CS5" s="5">
        <f>all!CS250</f>
        <v>3.47569646612564</v>
      </c>
      <c r="CT5" s="5">
        <f>all!CT250</f>
        <v>18.772793694291401</v>
      </c>
      <c r="CU5" s="5">
        <f>all!CU250</f>
        <v>12.5150623580643</v>
      </c>
      <c r="CV5" s="5">
        <f>all!CV250</f>
        <v>0.19311622445329499</v>
      </c>
      <c r="CW5" s="5">
        <f>all!CW250</f>
        <v>4.4096861766389397E-2</v>
      </c>
      <c r="CX5" s="5">
        <f>all!CX250</f>
        <v>635.06349502048499</v>
      </c>
      <c r="CY5" s="5">
        <f>all!CY250</f>
        <v>0.57203696520826997</v>
      </c>
      <c r="CZ5" s="5"/>
      <c r="DA5" s="5">
        <f>all!DA250</f>
        <v>0.41133797674942912</v>
      </c>
      <c r="DB5" s="5">
        <f>all!DB250</f>
        <v>7563.0320454559587</v>
      </c>
      <c r="DC5" s="5">
        <f>all!DC250</f>
        <v>0.24439532727655888</v>
      </c>
      <c r="DD5" s="5">
        <f>all!DD250</f>
        <v>0.12255194476167543</v>
      </c>
      <c r="DE5" s="5">
        <f>all!DE250</f>
        <v>6.9275829428124815</v>
      </c>
      <c r="DF5" s="5">
        <f>all!DF250</f>
        <v>7.6977871008445025</v>
      </c>
      <c r="DG5" s="5">
        <f>all!DG250</f>
        <v>8.373230917348522E-4</v>
      </c>
      <c r="DH5" s="5">
        <f>all!DH250</f>
        <v>2.2579874888295139E-2</v>
      </c>
      <c r="DI5" s="5">
        <f>all!DI250</f>
        <v>0.99212876904551284</v>
      </c>
      <c r="DJ5" s="5">
        <f>all!DJ250</f>
        <v>7.7034819552539394E-2</v>
      </c>
      <c r="DK5" s="5">
        <f>all!DK250</f>
        <v>0.22589236879885638</v>
      </c>
      <c r="DL5" s="5">
        <f>all!DL250</f>
        <v>7.5679564501897764E-2</v>
      </c>
      <c r="DM5" s="5">
        <f>all!DM250</f>
        <v>2.143468024969228E-3</v>
      </c>
      <c r="DN5" s="5">
        <f>all!DN250</f>
        <v>2.9278885233978941E-2</v>
      </c>
      <c r="DO5" s="5">
        <f>all!DO250</f>
        <v>0.15417866043274803</v>
      </c>
      <c r="DP5" s="5">
        <f>all!DP250</f>
        <v>9.8080426003638727E-2</v>
      </c>
      <c r="DQ5" s="5">
        <f>all!DQ250</f>
        <v>9.804518810594741E-4</v>
      </c>
      <c r="DR5" s="5">
        <f>all!DR250</f>
        <v>2.1575569905363793E-4</v>
      </c>
      <c r="DS5" s="5">
        <f>all!DS250</f>
        <v>3.0649782578208735</v>
      </c>
      <c r="DT5" s="5">
        <f>all!DT250</f>
        <v>2.7372759357039639E-3</v>
      </c>
      <c r="DU5" s="5"/>
      <c r="DV5" s="5">
        <f>all!DV250</f>
        <v>5.4236075991368751E-3</v>
      </c>
      <c r="DW5" s="5">
        <f>all!DW250</f>
        <v>99.720717251540691</v>
      </c>
      <c r="DX5" s="5">
        <f>all!DX250</f>
        <v>3.2224215344408458E-3</v>
      </c>
      <c r="DY5" s="5">
        <f>all!DY250</f>
        <v>1.6158820640655759E-3</v>
      </c>
      <c r="DZ5" s="5">
        <f>all!DZ250</f>
        <v>9.1342141051995424E-2</v>
      </c>
      <c r="EA5" s="5">
        <f>all!EA250</f>
        <v>0.10149750078172425</v>
      </c>
      <c r="EB5" s="5">
        <f>all!EB250</f>
        <v>1.1040341859882087E-5</v>
      </c>
      <c r="EC5" s="5">
        <f>all!EC250</f>
        <v>2.9772203869791937E-4</v>
      </c>
      <c r="ED5" s="5">
        <f>all!ED250</f>
        <v>1.3081498512828539E-2</v>
      </c>
      <c r="EE5" s="5">
        <f>all!EE250</f>
        <v>1.0157258904830027E-3</v>
      </c>
      <c r="EF5" s="5">
        <f>all!EF250</f>
        <v>2.9784547920573379E-3</v>
      </c>
      <c r="EG5" s="5">
        <f>all!EG250</f>
        <v>9.9785646921168132E-4</v>
      </c>
      <c r="EH5" s="5">
        <f>all!EH250</f>
        <v>2.8262232338959806E-5</v>
      </c>
      <c r="EI5" s="5">
        <f>all!EI250</f>
        <v>3.8605038538903891E-4</v>
      </c>
      <c r="EJ5" s="5">
        <f>all!EJ250</f>
        <v>2.0328892580156266E-3</v>
      </c>
      <c r="EK5" s="5">
        <f>all!EK250</f>
        <v>1.2932181657614361E-3</v>
      </c>
      <c r="EL5" s="5">
        <f>all!EL250</f>
        <v>1.2927535441108738E-5</v>
      </c>
      <c r="EM5" s="5">
        <f>all!EM250</f>
        <v>2.8447999336011307E-6</v>
      </c>
      <c r="EN5" s="5">
        <f>all!EN250</f>
        <v>4.0412605472683626E-2</v>
      </c>
      <c r="EO5" s="5">
        <f>all!EO250</f>
        <v>3.6091757642066832E-5</v>
      </c>
      <c r="EP5" s="5"/>
      <c r="EQ5" s="5">
        <f>all!EQ250</f>
        <v>199.44143450308138</v>
      </c>
      <c r="ER5" s="5">
        <f>all!ER250</f>
        <v>0</v>
      </c>
      <c r="ES5" s="5">
        <f>all!ES250</f>
        <v>0</v>
      </c>
      <c r="ET5" s="5">
        <f>all!ET250</f>
        <v>0</v>
      </c>
      <c r="EU5" s="5">
        <f>all!EU250</f>
        <v>0</v>
      </c>
      <c r="EV5" s="5"/>
    </row>
    <row r="6" spans="1:152" s="3" customFormat="1">
      <c r="A6" s="5" t="str">
        <f>all!A251</f>
        <v>19III-7.d</v>
      </c>
      <c r="B6" s="5" t="str">
        <f>all!B251</f>
        <v>Kaspakas</v>
      </c>
      <c r="C6" s="5" t="str">
        <f>all!C251</f>
        <v>epithermal</v>
      </c>
      <c r="D6" s="5" t="str">
        <f>all!D251</f>
        <v>epithermal IS</v>
      </c>
      <c r="E6" s="5" t="str">
        <f>all!E251</f>
        <v>pyrite</v>
      </c>
      <c r="F6" s="5" t="str">
        <f>all!F251</f>
        <v>anhedral</v>
      </c>
      <c r="G6" s="5">
        <f>all!G251</f>
        <v>24.137001876901799</v>
      </c>
      <c r="H6" s="5">
        <f>all!H251</f>
        <v>430491.13631444302</v>
      </c>
      <c r="I6" s="5">
        <f>all!I251</f>
        <v>35.866325425957498</v>
      </c>
      <c r="J6" s="5">
        <f>all!J251</f>
        <v>54.190917752077503</v>
      </c>
      <c r="K6" s="5">
        <f>all!K251</f>
        <v>4.38458137615459</v>
      </c>
      <c r="L6" s="5">
        <f>all!L251</f>
        <v>4.3491203786005697</v>
      </c>
      <c r="M6" s="5">
        <f>all!M251</f>
        <v>0.79280508911240299</v>
      </c>
      <c r="N6" s="5">
        <f>all!N251</f>
        <v>1.32813059634089</v>
      </c>
      <c r="O6" s="5">
        <f>all!O251</f>
        <v>85.519490904346</v>
      </c>
      <c r="P6" s="5">
        <f>all!P251</f>
        <v>2.5792680747588101</v>
      </c>
      <c r="Q6" s="5">
        <f>all!Q251</f>
        <v>2.7654028434744099E-2</v>
      </c>
      <c r="R6" s="5">
        <f>all!R251</f>
        <v>0.12692914157236501</v>
      </c>
      <c r="S6" s="5">
        <f>all!S251</f>
        <v>9.7415363729363696E-3</v>
      </c>
      <c r="T6" s="5">
        <f>all!T251</f>
        <v>0.22288159837600999</v>
      </c>
      <c r="U6" s="5">
        <f>all!U251</f>
        <v>4.41504140573696</v>
      </c>
      <c r="V6" s="5">
        <f>all!V251</f>
        <v>8.3301636818820608</v>
      </c>
      <c r="W6" s="5">
        <f>all!W251</f>
        <v>3.1342638466956001E-2</v>
      </c>
      <c r="X6" s="5">
        <f>all!X251</f>
        <v>3.0905978084246201E-2</v>
      </c>
      <c r="Y6" s="5">
        <f>all!Y251</f>
        <v>143.73425246854001</v>
      </c>
      <c r="Z6" s="5">
        <f>all!Z251</f>
        <v>11.4923457858315</v>
      </c>
      <c r="AA6" s="5">
        <f>all!AA251</f>
        <v>0.66185122735963442</v>
      </c>
      <c r="AB6" s="5">
        <f>all!AB251</f>
        <v>1.7944700239933067E-2</v>
      </c>
      <c r="AC6" s="5">
        <f>all!AC251</f>
        <v>7.9955512262791364E-2</v>
      </c>
      <c r="AD6" s="5">
        <f>all!AD251</f>
        <v>0.41939357971709834</v>
      </c>
      <c r="AE6" s="5">
        <f>all!AE251</f>
        <v>2.1502166361501605E-4</v>
      </c>
      <c r="AF6" s="5">
        <f>all!AF251</f>
        <v>3.0716696472215674E-2</v>
      </c>
      <c r="AG6" s="5">
        <f>all!AG251</f>
        <v>7.7103043331921809E-4</v>
      </c>
      <c r="AH6" s="5">
        <f>all!AH251</f>
        <v>1.9239692668799948E-4</v>
      </c>
      <c r="AI6" s="5">
        <f>all!AI251</f>
        <v>0.32042161134003866</v>
      </c>
      <c r="AJ6" s="5">
        <f>all!AJ251</f>
        <v>7.1913362858524649E-2</v>
      </c>
      <c r="AK6" s="5">
        <f>all!AK251</f>
        <v>8.6169903711068904E-4</v>
      </c>
      <c r="AL6" s="5">
        <f>all!AL251</f>
        <v>0.12309712113808198</v>
      </c>
      <c r="AM6" s="5">
        <f>all!AM251</f>
        <v>7.7103043331921809E-4</v>
      </c>
      <c r="AN6" s="5"/>
      <c r="AO6" s="5"/>
      <c r="AP6" s="5">
        <f>all!AP251</f>
        <v>0.29060359456172702</v>
      </c>
      <c r="AQ6" s="5">
        <f>all!AQ251</f>
        <v>10.346240601704601</v>
      </c>
      <c r="AR6" s="5">
        <f>all!AR251</f>
        <v>5.4986377094472502E-2</v>
      </c>
      <c r="AS6" s="5">
        <f>all!AS251</f>
        <v>0.25564106229719902</v>
      </c>
      <c r="AT6" s="5">
        <f>all!AT251</f>
        <v>0.249556851396987</v>
      </c>
      <c r="AU6" s="5">
        <f>all!AU251</f>
        <v>4.3491203786005697</v>
      </c>
      <c r="AV6" s="5">
        <f>all!AV251</f>
        <v>4.8140041493863299E-2</v>
      </c>
      <c r="AW6" s="5">
        <f>all!AW251</f>
        <v>0.43420933410587198</v>
      </c>
      <c r="AX6" s="5">
        <f>all!AX251</f>
        <v>0.55731924746222905</v>
      </c>
      <c r="AY6" s="5">
        <f>all!AY251</f>
        <v>1.49085820923495</v>
      </c>
      <c r="AZ6" s="5">
        <f>all!AZ251</f>
        <v>2.2827759855574399E-2</v>
      </c>
      <c r="BA6" s="5">
        <f>all!BA251</f>
        <v>0.12692914157236501</v>
      </c>
      <c r="BB6" s="5">
        <f>all!BB251</f>
        <v>9.7415363729363696E-3</v>
      </c>
      <c r="BC6" s="5">
        <f>all!BC251</f>
        <v>0.22288159837600999</v>
      </c>
      <c r="BD6" s="5">
        <f>all!BD251</f>
        <v>2.46594499009553E-2</v>
      </c>
      <c r="BE6" s="5">
        <f>all!BE251</f>
        <v>0.36781745767813101</v>
      </c>
      <c r="BF6" s="5">
        <f>all!BF251</f>
        <v>3.1342638466956001E-2</v>
      </c>
      <c r="BG6" s="5">
        <f>all!BG251</f>
        <v>9.2683806510980501E-3</v>
      </c>
      <c r="BH6" s="5">
        <f>all!BH251</f>
        <v>2.4243851009546201E-2</v>
      </c>
      <c r="BI6" s="5">
        <f>all!BI251</f>
        <v>8.3583250189363696E-3</v>
      </c>
      <c r="BJ6" s="5"/>
      <c r="BK6" s="5">
        <f>all!BK251</f>
        <v>8.0144882298665507</v>
      </c>
      <c r="BL6" s="5">
        <f>all!BL251</f>
        <v>41964.144057433499</v>
      </c>
      <c r="BM6" s="5">
        <f>all!BM251</f>
        <v>19.708447541239401</v>
      </c>
      <c r="BN6" s="5">
        <f>all!BN251</f>
        <v>16.918923203800599</v>
      </c>
      <c r="BO6" s="5">
        <f>all!BO251</f>
        <v>2.0340618888039201</v>
      </c>
      <c r="BP6" s="5">
        <f>all!BP251</f>
        <v>2.3094048053474499</v>
      </c>
      <c r="BQ6" s="5">
        <f>all!BQ251</f>
        <v>0.10094364620968201</v>
      </c>
      <c r="BR6" s="5">
        <f>all!BR251</f>
        <v>0.27454844218563301</v>
      </c>
      <c r="BS6" s="5">
        <f>all!BS251</f>
        <v>52.688533537116399</v>
      </c>
      <c r="BT6" s="5">
        <f>all!BT251</f>
        <v>1.51682977696014</v>
      </c>
      <c r="BU6" s="5">
        <f>all!BU251</f>
        <v>4.10241980471465E-2</v>
      </c>
      <c r="BV6" s="5">
        <f>all!BV251</f>
        <v>0.176080301465561</v>
      </c>
      <c r="BW6" s="5">
        <f>all!BW251</f>
        <v>7.6008156130097197E-3</v>
      </c>
      <c r="BX6" s="5">
        <f>all!BX251</f>
        <v>8.1540269725524306E-2</v>
      </c>
      <c r="BY6" s="5">
        <f>all!BY251</f>
        <v>2.01088707112554</v>
      </c>
      <c r="BZ6" s="5">
        <f>all!BZ251</f>
        <v>2.5802067280071301</v>
      </c>
      <c r="CA6" s="5">
        <f>all!CA251</f>
        <v>2.6060917294743899E-2</v>
      </c>
      <c r="CB6" s="5">
        <f>all!CB251</f>
        <v>1.45187479423587E-2</v>
      </c>
      <c r="CC6" s="5">
        <f>all!CC251</f>
        <v>104.202014864045</v>
      </c>
      <c r="CD6" s="5">
        <f>all!CD251</f>
        <v>10.901354669199099</v>
      </c>
      <c r="CE6" s="5"/>
      <c r="CF6" s="5">
        <f>all!CF251</f>
        <v>24.137001876901799</v>
      </c>
      <c r="CG6" s="5">
        <f>all!CG251</f>
        <v>430491.13631444302</v>
      </c>
      <c r="CH6" s="5">
        <f>all!CH251</f>
        <v>35.866325425957498</v>
      </c>
      <c r="CI6" s="5">
        <f>all!CI251</f>
        <v>54.190917752077503</v>
      </c>
      <c r="CJ6" s="5">
        <f>all!CJ251</f>
        <v>4.38458137615459</v>
      </c>
      <c r="CK6" s="5">
        <f>all!CK251</f>
        <v>4.3491203786005697</v>
      </c>
      <c r="CL6" s="5">
        <f>all!CL251</f>
        <v>0.79280508911240299</v>
      </c>
      <c r="CM6" s="5">
        <f>all!CM251</f>
        <v>1.32813059634089</v>
      </c>
      <c r="CN6" s="5">
        <f>all!CN251</f>
        <v>85.519490904346</v>
      </c>
      <c r="CO6" s="5">
        <f>all!CO251</f>
        <v>2.5792680747588101</v>
      </c>
      <c r="CP6" s="5">
        <f>all!CP251</f>
        <v>2.7654028434744099E-2</v>
      </c>
      <c r="CQ6" s="5">
        <f>all!CQ251</f>
        <v>0.12692914157236501</v>
      </c>
      <c r="CR6" s="5">
        <f>all!CR251</f>
        <v>9.7415363729363696E-3</v>
      </c>
      <c r="CS6" s="5">
        <f>all!CS251</f>
        <v>0.22288159837600999</v>
      </c>
      <c r="CT6" s="5">
        <f>all!CT251</f>
        <v>4.41504140573696</v>
      </c>
      <c r="CU6" s="5">
        <f>all!CU251</f>
        <v>8.3301636818820608</v>
      </c>
      <c r="CV6" s="5">
        <f>all!CV251</f>
        <v>3.1342638466956001E-2</v>
      </c>
      <c r="CW6" s="5">
        <f>all!CW251</f>
        <v>3.0905978084246201E-2</v>
      </c>
      <c r="CX6" s="5">
        <f>all!CX251</f>
        <v>143.73425246854001</v>
      </c>
      <c r="CY6" s="5">
        <f>all!CY251</f>
        <v>11.4923457858315</v>
      </c>
      <c r="CZ6" s="5"/>
      <c r="DA6" s="5">
        <f>all!DA251</f>
        <v>0.43934945481776755</v>
      </c>
      <c r="DB6" s="5">
        <f>all!DB251</f>
        <v>7708.6782400294214</v>
      </c>
      <c r="DC6" s="5">
        <f>all!DC251</f>
        <v>0.60859287169129628</v>
      </c>
      <c r="DD6" s="5">
        <f>all!DD251</f>
        <v>0.92328809971951709</v>
      </c>
      <c r="DE6" s="5">
        <f>all!DE251</f>
        <v>6.8998542412655239E-2</v>
      </c>
      <c r="DF6" s="5">
        <f>all!DF251</f>
        <v>6.6510481397775947E-2</v>
      </c>
      <c r="DG6" s="5">
        <f>all!DG251</f>
        <v>1.1370782799254235E-2</v>
      </c>
      <c r="DH6" s="5">
        <f>all!DH251</f>
        <v>1.8291290405466051E-2</v>
      </c>
      <c r="DI6" s="5">
        <f>all!DI251</f>
        <v>1.141453077675143</v>
      </c>
      <c r="DJ6" s="5">
        <f>all!DJ251</f>
        <v>3.2665502466550284E-2</v>
      </c>
      <c r="DK6" s="5">
        <f>all!DK251</f>
        <v>2.5636868358556184E-4</v>
      </c>
      <c r="DL6" s="5">
        <f>all!DL251</f>
        <v>1.1291523211461958E-3</v>
      </c>
      <c r="DM6" s="5">
        <f>all!DM251</f>
        <v>8.4843285660230714E-5</v>
      </c>
      <c r="DN6" s="5">
        <f>all!DN251</f>
        <v>1.8775301017269817E-3</v>
      </c>
      <c r="DO6" s="5">
        <f>all!DO251</f>
        <v>3.6260195513608408E-2</v>
      </c>
      <c r="DP6" s="5">
        <f>all!DP251</f>
        <v>6.5283414434812392E-2</v>
      </c>
      <c r="DQ6" s="5">
        <f>all!DQ251</f>
        <v>1.5912670687970114E-4</v>
      </c>
      <c r="DR6" s="5">
        <f>all!DR251</f>
        <v>1.5121576999806835E-4</v>
      </c>
      <c r="DS6" s="5">
        <f>all!DS251</f>
        <v>0.6936981296744209</v>
      </c>
      <c r="DT6" s="5">
        <f>all!DT251</f>
        <v>5.4992462861018339E-2</v>
      </c>
      <c r="DU6" s="5"/>
      <c r="DV6" s="5">
        <f>all!DV251</f>
        <v>5.6955749431152995E-3</v>
      </c>
      <c r="DW6" s="5">
        <f>all!DW251</f>
        <v>99.932648480605707</v>
      </c>
      <c r="DX6" s="5">
        <f>all!DX251</f>
        <v>7.8895882822963108E-3</v>
      </c>
      <c r="DY6" s="5">
        <f>all!DY251</f>
        <v>1.1969188782128331E-2</v>
      </c>
      <c r="DZ6" s="5">
        <f>all!DZ251</f>
        <v>8.9447332861719272E-4</v>
      </c>
      <c r="EA6" s="5">
        <f>all!EA251</f>
        <v>8.6221896294564238E-4</v>
      </c>
      <c r="EB6" s="5">
        <f>all!EB251</f>
        <v>1.4740691011418504E-4</v>
      </c>
      <c r="EC6" s="5">
        <f>all!EC251</f>
        <v>2.3712198608242057E-4</v>
      </c>
      <c r="ED6" s="5">
        <f>all!ED251</f>
        <v>1.479740438199691E-2</v>
      </c>
      <c r="EE6" s="5">
        <f>all!EE251</f>
        <v>4.2346431823825467E-4</v>
      </c>
      <c r="EF6" s="5">
        <f>all!EF251</f>
        <v>3.3234752755867776E-6</v>
      </c>
      <c r="EG6" s="5">
        <f>all!EG251</f>
        <v>1.4637941612897325E-5</v>
      </c>
      <c r="EH6" s="5">
        <f>all!EH251</f>
        <v>1.0998791203653987E-6</v>
      </c>
      <c r="EI6" s="5">
        <f>all!EI251</f>
        <v>2.4339653287555327E-5</v>
      </c>
      <c r="EJ6" s="5">
        <f>all!EJ251</f>
        <v>4.7006468025647351E-4</v>
      </c>
      <c r="EK6" s="5">
        <f>all!EK251</f>
        <v>8.4631168965523037E-4</v>
      </c>
      <c r="EL6" s="5">
        <f>all!EL251</f>
        <v>2.0628637967933736E-6</v>
      </c>
      <c r="EM6" s="5">
        <f>all!EM251</f>
        <v>1.9603091369764335E-6</v>
      </c>
      <c r="EN6" s="5">
        <f>all!EN251</f>
        <v>8.9928635215864132E-3</v>
      </c>
      <c r="EO6" s="5">
        <f>all!EO251</f>
        <v>7.129033394643198E-4</v>
      </c>
      <c r="EP6" s="5"/>
      <c r="EQ6" s="5">
        <f>all!EQ251</f>
        <v>199.86529696121141</v>
      </c>
      <c r="ER6" s="5">
        <f>all!ER251</f>
        <v>0</v>
      </c>
      <c r="ES6" s="5">
        <f>all!ES251</f>
        <v>0</v>
      </c>
      <c r="ET6" s="5">
        <f>all!ET251</f>
        <v>0</v>
      </c>
      <c r="EU6" s="5">
        <f>all!EU251</f>
        <v>0</v>
      </c>
      <c r="EV6" s="5"/>
    </row>
    <row r="7" spans="1:152" s="3" customFormat="1">
      <c r="A7" s="5" t="str">
        <f>all!A252</f>
        <v>19III-11.d</v>
      </c>
      <c r="B7" s="5" t="str">
        <f>all!B252</f>
        <v>Kaspakas</v>
      </c>
      <c r="C7" s="5" t="str">
        <f>all!C252</f>
        <v>epithermal</v>
      </c>
      <c r="D7" s="5" t="str">
        <f>all!D252</f>
        <v>epithermal IS</v>
      </c>
      <c r="E7" s="5" t="str">
        <f>all!E252</f>
        <v>pyrite</v>
      </c>
      <c r="F7" s="5" t="str">
        <f>all!F252</f>
        <v>subhedral</v>
      </c>
      <c r="G7" s="5">
        <f>all!G252</f>
        <v>19.783848918390401</v>
      </c>
      <c r="H7" s="5">
        <f>all!H252</f>
        <v>469177.52246148098</v>
      </c>
      <c r="I7" s="5">
        <f>all!I252</f>
        <v>68.2542720601149</v>
      </c>
      <c r="J7" s="5">
        <f>all!J252</f>
        <v>38.617667247496499</v>
      </c>
      <c r="K7" s="5">
        <f>all!K252</f>
        <v>10.9782388156842</v>
      </c>
      <c r="L7" s="5">
        <f>all!L252</f>
        <v>1.68342578093526</v>
      </c>
      <c r="M7" s="5">
        <f>all!M252</f>
        <v>2.5394591039601198E-2</v>
      </c>
      <c r="N7" s="5">
        <f>all!N252</f>
        <v>1.2573493464787699</v>
      </c>
      <c r="O7" s="5">
        <f>all!O252</f>
        <v>8776.08573387447</v>
      </c>
      <c r="P7" s="5">
        <f>all!P252</f>
        <v>4.2722049430187798</v>
      </c>
      <c r="Q7" s="5">
        <f>all!Q252</f>
        <v>0.68901208966636696</v>
      </c>
      <c r="R7" s="5">
        <f>all!R252</f>
        <v>0.10113364679036201</v>
      </c>
      <c r="S7" s="5">
        <f>all!S252</f>
        <v>3.8123339535819801E-3</v>
      </c>
      <c r="T7" s="5">
        <f>all!T252</f>
        <v>0.10076833824013599</v>
      </c>
      <c r="U7" s="5">
        <f>all!U252</f>
        <v>4.2411626536132196</v>
      </c>
      <c r="V7" s="5">
        <f>all!V252</f>
        <v>40.059852785718199</v>
      </c>
      <c r="W7" s="5">
        <f>all!W252</f>
        <v>1.5822296911400799</v>
      </c>
      <c r="X7" s="5">
        <f>all!X252</f>
        <v>3.27819846726966E-2</v>
      </c>
      <c r="Y7" s="5">
        <f>all!Y252</f>
        <v>280.70562348436499</v>
      </c>
      <c r="Z7" s="5">
        <f>all!Z252</f>
        <v>15.9646612135483</v>
      </c>
      <c r="AA7" s="5">
        <f>all!AA252</f>
        <v>1.7674364332438977</v>
      </c>
      <c r="AB7" s="5">
        <f>all!AB252</f>
        <v>1.5219520328764405E-2</v>
      </c>
      <c r="AC7" s="5">
        <f>all!AC252</f>
        <v>5.6873321650563635E-2</v>
      </c>
      <c r="AD7" s="5">
        <f>all!AD252</f>
        <v>7.7773023338483247E-3</v>
      </c>
      <c r="AE7" s="5">
        <f>all!AE252</f>
        <v>1.16784210682272E-4</v>
      </c>
      <c r="AF7" s="5">
        <f>all!AF252</f>
        <v>1.5108933697045966E-2</v>
      </c>
      <c r="AG7" s="5">
        <f>all!AG252</f>
        <v>1.0094783357436148E-2</v>
      </c>
      <c r="AH7" s="5">
        <f>all!AH252</f>
        <v>2.4545717364466845E-3</v>
      </c>
      <c r="AI7" s="5">
        <f>all!AI252</f>
        <v>0.23389980922347889</v>
      </c>
      <c r="AJ7" s="5">
        <f>all!AJ252</f>
        <v>6.259249148911937E-2</v>
      </c>
      <c r="AK7" s="5">
        <f>all!AK252</f>
        <v>4.8029205620746918E-4</v>
      </c>
      <c r="AL7" s="5">
        <f>all!AL252</f>
        <v>6.2137687878024962E-2</v>
      </c>
      <c r="AM7" s="5">
        <f>all!AM252</f>
        <v>1.0094783357436148E-2</v>
      </c>
      <c r="AN7" s="5"/>
      <c r="AO7" s="5"/>
      <c r="AP7" s="5">
        <f>all!AP252</f>
        <v>0.131321935745082</v>
      </c>
      <c r="AQ7" s="5">
        <f>all!AQ252</f>
        <v>4.96784511277626</v>
      </c>
      <c r="AR7" s="5">
        <f>all!AR252</f>
        <v>1.1998727789558E-2</v>
      </c>
      <c r="AS7" s="5">
        <f>all!AS252</f>
        <v>0.13058764823310401</v>
      </c>
      <c r="AT7" s="5">
        <f>all!AT252</f>
        <v>9.7165755370141299E-2</v>
      </c>
      <c r="AU7" s="5">
        <f>all!AU252</f>
        <v>1.68342578093526</v>
      </c>
      <c r="AV7" s="5">
        <f>all!AV252</f>
        <v>1.23165692184957E-2</v>
      </c>
      <c r="AW7" s="5">
        <f>all!AW252</f>
        <v>0.25650408773597799</v>
      </c>
      <c r="AX7" s="5">
        <f>all!AX252</f>
        <v>0.30948101628764302</v>
      </c>
      <c r="AY7" s="5">
        <f>all!AY252</f>
        <v>0.52015399409996699</v>
      </c>
      <c r="AZ7" s="5">
        <f>all!AZ252</f>
        <v>1.20086440590797E-2</v>
      </c>
      <c r="BA7" s="5">
        <f>all!BA252</f>
        <v>0.10113364679036201</v>
      </c>
      <c r="BB7" s="5">
        <f>all!BB252</f>
        <v>3.8123339535819801E-3</v>
      </c>
      <c r="BC7" s="5">
        <f>all!BC252</f>
        <v>8.3590519777539202E-2</v>
      </c>
      <c r="BD7" s="5">
        <f>all!BD252</f>
        <v>9.3979786594330199E-3</v>
      </c>
      <c r="BE7" s="5">
        <f>all!BE252</f>
        <v>8.1425024100833604E-2</v>
      </c>
      <c r="BF7" s="5">
        <f>all!BF252</f>
        <v>1.93332547554638E-2</v>
      </c>
      <c r="BG7" s="5">
        <f>all!BG252</f>
        <v>6.6259517701293498E-3</v>
      </c>
      <c r="BH7" s="5">
        <f>all!BH252</f>
        <v>1.6525268082047202E-2</v>
      </c>
      <c r="BI7" s="5">
        <f>all!BI252</f>
        <v>1.0326539261844001E-2</v>
      </c>
      <c r="BJ7" s="5"/>
      <c r="BK7" s="5">
        <f>all!BK252</f>
        <v>4.2433686291913997</v>
      </c>
      <c r="BL7" s="5">
        <f>all!BL252</f>
        <v>15869.980715194501</v>
      </c>
      <c r="BM7" s="5">
        <f>all!BM252</f>
        <v>6.4681935556470904</v>
      </c>
      <c r="BN7" s="5">
        <f>all!BN252</f>
        <v>5.8762277157096801</v>
      </c>
      <c r="BO7" s="5">
        <f>all!BO252</f>
        <v>4.8912215109161901</v>
      </c>
      <c r="BP7" s="5">
        <f>all!BP252</f>
        <v>0.94269797318922699</v>
      </c>
      <c r="BQ7" s="5">
        <f>all!BQ252</f>
        <v>2.2298319909960701E-2</v>
      </c>
      <c r="BR7" s="5">
        <f>all!BR252</f>
        <v>0.51633743938615995</v>
      </c>
      <c r="BS7" s="5">
        <f>all!BS252</f>
        <v>1691.5307552316599</v>
      </c>
      <c r="BT7" s="5">
        <f>all!BT252</f>
        <v>1.0059008176911901</v>
      </c>
      <c r="BU7" s="5">
        <f>all!BU252</f>
        <v>0.224164786964586</v>
      </c>
      <c r="BV7" s="5">
        <f>all!BV252</f>
        <v>0.12358523221829799</v>
      </c>
      <c r="BW7" s="5">
        <f>all!BW252</f>
        <v>3.0554001631711699E-3</v>
      </c>
      <c r="BX7" s="5">
        <f>all!BX252</f>
        <v>6.7489663534384806E-2</v>
      </c>
      <c r="BY7" s="5">
        <f>all!BY252</f>
        <v>2.0841219907251101</v>
      </c>
      <c r="BZ7" s="5">
        <f>all!BZ252</f>
        <v>16.325925793599801</v>
      </c>
      <c r="CA7" s="5">
        <f>all!CA252</f>
        <v>1.2012475553100701</v>
      </c>
      <c r="CB7" s="5">
        <f>all!CB252</f>
        <v>1.96442878917703E-2</v>
      </c>
      <c r="CC7" s="5">
        <f>all!CC252</f>
        <v>192.569193886645</v>
      </c>
      <c r="CD7" s="5">
        <f>all!CD252</f>
        <v>12.5399495521057</v>
      </c>
      <c r="CE7" s="5"/>
      <c r="CF7" s="5">
        <f>all!CF252</f>
        <v>19.783848918390401</v>
      </c>
      <c r="CG7" s="5">
        <f>all!CG252</f>
        <v>469177.52246148098</v>
      </c>
      <c r="CH7" s="5">
        <f>all!CH252</f>
        <v>68.2542720601149</v>
      </c>
      <c r="CI7" s="5">
        <f>all!CI252</f>
        <v>38.617667247496499</v>
      </c>
      <c r="CJ7" s="5">
        <f>all!CJ252</f>
        <v>10.9782388156842</v>
      </c>
      <c r="CK7" s="5">
        <f>all!CK252</f>
        <v>1.68342578093526</v>
      </c>
      <c r="CL7" s="5">
        <f>all!CL252</f>
        <v>2.5394591039601198E-2</v>
      </c>
      <c r="CM7" s="5">
        <f>all!CM252</f>
        <v>1.2573493464787699</v>
      </c>
      <c r="CN7" s="5">
        <f>all!CN252</f>
        <v>8776.08573387447</v>
      </c>
      <c r="CO7" s="5">
        <f>all!CO252</f>
        <v>4.2722049430187798</v>
      </c>
      <c r="CP7" s="5">
        <f>all!CP252</f>
        <v>0.68901208966636696</v>
      </c>
      <c r="CQ7" s="5">
        <f>all!CQ252</f>
        <v>0.10113364679036201</v>
      </c>
      <c r="CR7" s="5">
        <f>all!CR252</f>
        <v>3.8123339535819801E-3</v>
      </c>
      <c r="CS7" s="5">
        <f>all!CS252</f>
        <v>0.10076833824013599</v>
      </c>
      <c r="CT7" s="5">
        <f>all!CT252</f>
        <v>4.2411626536132196</v>
      </c>
      <c r="CU7" s="5">
        <f>all!CU252</f>
        <v>40.059852785718199</v>
      </c>
      <c r="CV7" s="5">
        <f>all!CV252</f>
        <v>1.5822296911400799</v>
      </c>
      <c r="CW7" s="5">
        <f>all!CW252</f>
        <v>3.27819846726966E-2</v>
      </c>
      <c r="CX7" s="5">
        <f>all!CX252</f>
        <v>280.70562348436499</v>
      </c>
      <c r="CY7" s="5">
        <f>all!CY252</f>
        <v>15.9646612135483</v>
      </c>
      <c r="CZ7" s="5"/>
      <c r="DA7" s="5">
        <f>all!DA252</f>
        <v>0.36011196754348523</v>
      </c>
      <c r="DB7" s="5">
        <f>all!DB252</f>
        <v>8401.4239853430208</v>
      </c>
      <c r="DC7" s="5">
        <f>all!DC252</f>
        <v>1.1581633452810114</v>
      </c>
      <c r="DD7" s="5">
        <f>all!DD252</f>
        <v>0.65795587319011173</v>
      </c>
      <c r="DE7" s="5">
        <f>all!DE252</f>
        <v>0.17276050130117082</v>
      </c>
      <c r="DF7" s="5">
        <f>all!DF252</f>
        <v>2.5744391817330785E-2</v>
      </c>
      <c r="DG7" s="5">
        <f>all!DG252</f>
        <v>3.6422114710498972E-4</v>
      </c>
      <c r="DH7" s="5">
        <f>all!DH252</f>
        <v>1.731647633216871E-2</v>
      </c>
      <c r="DI7" s="5">
        <f>all!DI252</f>
        <v>117.13692358244445</v>
      </c>
      <c r="DJ7" s="5">
        <f>all!DJ252</f>
        <v>5.4105938994665405E-2</v>
      </c>
      <c r="DK7" s="5">
        <f>all!DK252</f>
        <v>6.3875367315517169E-3</v>
      </c>
      <c r="DL7" s="5">
        <f>all!DL252</f>
        <v>8.9967749410966907E-4</v>
      </c>
      <c r="DM7" s="5">
        <f>all!DM252</f>
        <v>3.3203277827361391E-5</v>
      </c>
      <c r="DN7" s="5">
        <f>all!DN252</f>
        <v>8.4886141218209078E-4</v>
      </c>
      <c r="DO7" s="5">
        <f>all!DO252</f>
        <v>3.4832150571724861E-2</v>
      </c>
      <c r="DP7" s="5">
        <f>all!DP252</f>
        <v>0.31394868954324606</v>
      </c>
      <c r="DQ7" s="5">
        <f>all!DQ252</f>
        <v>8.0329867743537155E-3</v>
      </c>
      <c r="DR7" s="5">
        <f>all!DR252</f>
        <v>1.6039463435954209E-4</v>
      </c>
      <c r="DS7" s="5">
        <f>all!DS252</f>
        <v>1.3547568700982868</v>
      </c>
      <c r="DT7" s="5">
        <f>all!DT252</f>
        <v>7.6393110269721495E-2</v>
      </c>
      <c r="DU7" s="5"/>
      <c r="DV7" s="5">
        <f>all!DV252</f>
        <v>4.2247647827186371E-3</v>
      </c>
      <c r="DW7" s="5">
        <f>all!DW252</f>
        <v>98.563900611491846</v>
      </c>
      <c r="DX7" s="5">
        <f>all!DX252</f>
        <v>1.3587351031836987E-2</v>
      </c>
      <c r="DY7" s="5">
        <f>all!DY252</f>
        <v>7.7190125632267698E-3</v>
      </c>
      <c r="DZ7" s="5">
        <f>all!DZ252</f>
        <v>2.0267931852441644E-3</v>
      </c>
      <c r="EA7" s="5">
        <f>all!EA252</f>
        <v>3.0202828482570542E-4</v>
      </c>
      <c r="EB7" s="5">
        <f>all!EB252</f>
        <v>4.2729728920345682E-6</v>
      </c>
      <c r="EC7" s="5">
        <f>all!EC252</f>
        <v>2.0315359100109046E-4</v>
      </c>
      <c r="ED7" s="5">
        <f>all!ED252</f>
        <v>1.3742280015933015</v>
      </c>
      <c r="EE7" s="5">
        <f>all!EE252</f>
        <v>6.3476053617402407E-4</v>
      </c>
      <c r="EF7" s="5">
        <f>all!EF252</f>
        <v>7.493736022122823E-5</v>
      </c>
      <c r="EG7" s="5">
        <f>all!EG252</f>
        <v>1.0554844424769371E-5</v>
      </c>
      <c r="EH7" s="5">
        <f>all!EH252</f>
        <v>3.8953451003796473E-7</v>
      </c>
      <c r="EI7" s="5">
        <f>all!EI252</f>
        <v>9.9586798629863648E-6</v>
      </c>
      <c r="EJ7" s="5">
        <f>all!EJ252</f>
        <v>4.0864413378321291E-4</v>
      </c>
      <c r="EK7" s="5">
        <f>all!EK252</f>
        <v>3.6831860274202316E-3</v>
      </c>
      <c r="EL7" s="5">
        <f>all!EL252</f>
        <v>9.4241465663692632E-5</v>
      </c>
      <c r="EM7" s="5">
        <f>all!EM252</f>
        <v>1.8817191975087553E-6</v>
      </c>
      <c r="EN7" s="5">
        <f>all!EN252</f>
        <v>1.5893748694275834E-2</v>
      </c>
      <c r="EO7" s="5">
        <f>all!EO252</f>
        <v>8.962293703024131E-4</v>
      </c>
      <c r="EP7" s="5"/>
      <c r="EQ7" s="5">
        <f>all!EQ252</f>
        <v>197.12780122298369</v>
      </c>
      <c r="ER7" s="5">
        <f>all!ER252</f>
        <v>0</v>
      </c>
      <c r="ES7" s="5">
        <f>all!ES252</f>
        <v>0</v>
      </c>
      <c r="ET7" s="5">
        <f>all!ET252</f>
        <v>0</v>
      </c>
      <c r="EU7" s="5">
        <f>all!EU252</f>
        <v>0</v>
      </c>
      <c r="EV7" s="5"/>
    </row>
    <row r="8" spans="1:152" s="3" customFormat="1">
      <c r="A8" s="5" t="str">
        <f>all!A253</f>
        <v>19III-12.d</v>
      </c>
      <c r="B8" s="5" t="str">
        <f>all!B253</f>
        <v>Kaspakas</v>
      </c>
      <c r="C8" s="5" t="str">
        <f>all!C253</f>
        <v>epithermal</v>
      </c>
      <c r="D8" s="5" t="str">
        <f>all!D253</f>
        <v>epithermal IS</v>
      </c>
      <c r="E8" s="5" t="str">
        <f>all!E253</f>
        <v>pyrite</v>
      </c>
      <c r="F8" s="5" t="str">
        <f>all!F253</f>
        <v>anhedral</v>
      </c>
      <c r="G8" s="5">
        <f>all!G253</f>
        <v>17.737878512033099</v>
      </c>
      <c r="H8" s="5">
        <f>all!H253</f>
        <v>468511.75999895402</v>
      </c>
      <c r="I8" s="5">
        <f>all!I253</f>
        <v>96.058989733207198</v>
      </c>
      <c r="J8" s="5">
        <f>all!J253</f>
        <v>76.074518399873696</v>
      </c>
      <c r="K8" s="5">
        <f>all!K253</f>
        <v>18.442774196379201</v>
      </c>
      <c r="L8" s="5">
        <f>all!L253</f>
        <v>2.5239779385058498</v>
      </c>
      <c r="M8" s="5">
        <f>all!M253</f>
        <v>0.11407938977826899</v>
      </c>
      <c r="N8" s="5">
        <f>all!N253</f>
        <v>0.93755255304040097</v>
      </c>
      <c r="O8" s="5">
        <f>all!O253</f>
        <v>6649.0843232160696</v>
      </c>
      <c r="P8" s="5">
        <f>all!P253</f>
        <v>4.1657653205904399</v>
      </c>
      <c r="Q8" s="5">
        <f>all!Q253</f>
        <v>0.55294486418406297</v>
      </c>
      <c r="R8" s="5">
        <f>all!R253</f>
        <v>8.7405614987990904E-2</v>
      </c>
      <c r="S8" s="5">
        <f>all!S253</f>
        <v>6.09177296992096E-3</v>
      </c>
      <c r="T8" s="5">
        <f>all!T253</f>
        <v>0.19459199171764799</v>
      </c>
      <c r="U8" s="5">
        <f>all!U253</f>
        <v>14.6601203790584</v>
      </c>
      <c r="V8" s="5">
        <f>all!V253</f>
        <v>56.554844624690702</v>
      </c>
      <c r="W8" s="5">
        <f>all!W253</f>
        <v>0.61034308135728399</v>
      </c>
      <c r="X8" s="5">
        <f>all!X253</f>
        <v>7.2548810824514198E-2</v>
      </c>
      <c r="Y8" s="5">
        <f>all!Y253</f>
        <v>371.90264246012902</v>
      </c>
      <c r="Z8" s="5">
        <f>all!Z253</f>
        <v>30.0633052473536</v>
      </c>
      <c r="AA8" s="5">
        <f>all!AA253</f>
        <v>1.2626959953698067</v>
      </c>
      <c r="AB8" s="5">
        <f>all!AB253</f>
        <v>1.1201225388004723E-2</v>
      </c>
      <c r="AC8" s="5">
        <f>all!AC253</f>
        <v>8.0836492713483823E-2</v>
      </c>
      <c r="AD8" s="5">
        <f>all!AD253</f>
        <v>1.4446950145872838E-2</v>
      </c>
      <c r="AE8" s="5">
        <f>all!AE253</f>
        <v>1.9507473876659003E-4</v>
      </c>
      <c r="AF8" s="5">
        <f>all!AF253</f>
        <v>3.9419242310519707E-2</v>
      </c>
      <c r="AG8" s="5">
        <f>all!AG253</f>
        <v>5.7563052216123003E-3</v>
      </c>
      <c r="AH8" s="5">
        <f>all!AH253</f>
        <v>1.4868000413396985E-3</v>
      </c>
      <c r="AI8" s="5">
        <f>all!AI253</f>
        <v>0.31296711875537081</v>
      </c>
      <c r="AJ8" s="5">
        <f>all!AJ253</f>
        <v>4.3366740917850317E-2</v>
      </c>
      <c r="AK8" s="5">
        <f>all!AK253</f>
        <v>7.5525269447461582E-4</v>
      </c>
      <c r="AL8" s="5">
        <f>all!AL253</f>
        <v>0.15261580847118211</v>
      </c>
      <c r="AM8" s="5">
        <f>all!AM253</f>
        <v>5.7563052216123003E-3</v>
      </c>
      <c r="AN8" s="5"/>
      <c r="AO8" s="5"/>
      <c r="AP8" s="5">
        <f>all!AP253</f>
        <v>0.131792288689632</v>
      </c>
      <c r="AQ8" s="5">
        <f>all!AQ253</f>
        <v>7.6157512065738402</v>
      </c>
      <c r="AR8" s="5">
        <f>all!AR253</f>
        <v>1.67470285947602E-2</v>
      </c>
      <c r="AS8" s="5">
        <f>all!AS253</f>
        <v>4.3124074213093902E-2</v>
      </c>
      <c r="AT8" s="5">
        <f>all!AT253</f>
        <v>0.16508971287727101</v>
      </c>
      <c r="AU8" s="5">
        <f>all!AU253</f>
        <v>2.5239779385058498</v>
      </c>
      <c r="AV8" s="5">
        <f>all!AV253</f>
        <v>1.5087365890882399E-2</v>
      </c>
      <c r="AW8" s="5">
        <f>all!AW253</f>
        <v>0.32840764929942701</v>
      </c>
      <c r="AX8" s="5">
        <f>all!AX253</f>
        <v>0.37181988869872501</v>
      </c>
      <c r="AY8" s="5">
        <f>all!AY253</f>
        <v>0.64401057078767698</v>
      </c>
      <c r="AZ8" s="5">
        <f>all!AZ253</f>
        <v>2.1686607379678102E-2</v>
      </c>
      <c r="BA8" s="5">
        <f>all!BA253</f>
        <v>8.7405614987990904E-2</v>
      </c>
      <c r="BB8" s="5">
        <f>all!BB253</f>
        <v>8.3224932568628495E-5</v>
      </c>
      <c r="BC8" s="5">
        <f>all!BC253</f>
        <v>0.19459199171764799</v>
      </c>
      <c r="BD8" s="5">
        <f>all!BD253</f>
        <v>4.9674718965874699E-2</v>
      </c>
      <c r="BE8" s="5">
        <f>all!BE253</f>
        <v>0.120877231878432</v>
      </c>
      <c r="BF8" s="5">
        <f>all!BF253</f>
        <v>1.28629633062951E-2</v>
      </c>
      <c r="BG8" s="5">
        <f>all!BG253</f>
        <v>4.4066086425233698E-3</v>
      </c>
      <c r="BH8" s="5">
        <f>all!BH253</f>
        <v>1.09219331340647E-2</v>
      </c>
      <c r="BI8" s="5">
        <f>all!BI253</f>
        <v>4.6426238775602903E-3</v>
      </c>
      <c r="BJ8" s="5"/>
      <c r="BK8" s="5">
        <f>all!BK253</f>
        <v>1.87301970011082</v>
      </c>
      <c r="BL8" s="5">
        <f>all!BL253</f>
        <v>47564.099077003302</v>
      </c>
      <c r="BM8" s="5">
        <f>all!BM253</f>
        <v>10.4222260049558</v>
      </c>
      <c r="BN8" s="5">
        <f>all!BN253</f>
        <v>12.4286998789932</v>
      </c>
      <c r="BO8" s="5">
        <f>all!BO253</f>
        <v>12.167992884917901</v>
      </c>
      <c r="BP8" s="5">
        <f>all!BP253</f>
        <v>1.03334700869734</v>
      </c>
      <c r="BQ8" s="5">
        <f>all!BQ253</f>
        <v>2.4737235114733101E-2</v>
      </c>
      <c r="BR8" s="5">
        <f>all!BR253</f>
        <v>0.25256110915072899</v>
      </c>
      <c r="BS8" s="5">
        <f>all!BS253</f>
        <v>1163.13013658625</v>
      </c>
      <c r="BT8" s="5">
        <f>all!BT253</f>
        <v>0.93961340201962895</v>
      </c>
      <c r="BU8" s="5">
        <f>all!BU253</f>
        <v>0.28892969476969999</v>
      </c>
      <c r="BV8" s="5">
        <f>all!BV253</f>
        <v>6.3399488276113594E-2</v>
      </c>
      <c r="BW8" s="5">
        <f>all!BW253</f>
        <v>5.2274853239729696E-3</v>
      </c>
      <c r="BX8" s="5">
        <f>all!BX253</f>
        <v>3.06652383625775E-2</v>
      </c>
      <c r="BY8" s="5">
        <f>all!BY253</f>
        <v>10.7164640810722</v>
      </c>
      <c r="BZ8" s="5">
        <f>all!BZ253</f>
        <v>20.8984838650493</v>
      </c>
      <c r="CA8" s="5">
        <f>all!CA253</f>
        <v>0.34336618914000999</v>
      </c>
      <c r="CB8" s="5">
        <f>all!CB253</f>
        <v>3.7713158397753202E-2</v>
      </c>
      <c r="CC8" s="5">
        <f>all!CC253</f>
        <v>294.63682629439501</v>
      </c>
      <c r="CD8" s="5">
        <f>all!CD253</f>
        <v>37.7995994263527</v>
      </c>
      <c r="CE8" s="5"/>
      <c r="CF8" s="5">
        <f>all!CF253</f>
        <v>17.737878512033099</v>
      </c>
      <c r="CG8" s="5">
        <f>all!CG253</f>
        <v>468511.75999895402</v>
      </c>
      <c r="CH8" s="5">
        <f>all!CH253</f>
        <v>96.058989733207198</v>
      </c>
      <c r="CI8" s="5">
        <f>all!CI253</f>
        <v>76.074518399873696</v>
      </c>
      <c r="CJ8" s="5">
        <f>all!CJ253</f>
        <v>18.442774196379201</v>
      </c>
      <c r="CK8" s="5">
        <f>all!CK253</f>
        <v>2.5239779385058498</v>
      </c>
      <c r="CL8" s="5">
        <f>all!CL253</f>
        <v>0.11407938977826899</v>
      </c>
      <c r="CM8" s="5">
        <f>all!CM253</f>
        <v>0.93755255304040097</v>
      </c>
      <c r="CN8" s="5">
        <f>all!CN253</f>
        <v>6649.0843232160696</v>
      </c>
      <c r="CO8" s="5">
        <f>all!CO253</f>
        <v>4.1657653205904399</v>
      </c>
      <c r="CP8" s="5">
        <f>all!CP253</f>
        <v>0.55294486418406297</v>
      </c>
      <c r="CQ8" s="5">
        <f>all!CQ253</f>
        <v>8.7405614987990904E-2</v>
      </c>
      <c r="CR8" s="5">
        <f>all!CR253</f>
        <v>6.09177296992096E-3</v>
      </c>
      <c r="CS8" s="5">
        <f>all!CS253</f>
        <v>0.19459199171764799</v>
      </c>
      <c r="CT8" s="5">
        <f>all!CT253</f>
        <v>14.6601203790584</v>
      </c>
      <c r="CU8" s="5">
        <f>all!CU253</f>
        <v>56.554844624690702</v>
      </c>
      <c r="CV8" s="5">
        <f>all!CV253</f>
        <v>0.61034308135728399</v>
      </c>
      <c r="CW8" s="5">
        <f>all!CW253</f>
        <v>7.2548810824514198E-2</v>
      </c>
      <c r="CX8" s="5">
        <f>all!CX253</f>
        <v>371.90264246012902</v>
      </c>
      <c r="CY8" s="5">
        <f>all!CY253</f>
        <v>30.0633052473536</v>
      </c>
      <c r="CZ8" s="5"/>
      <c r="DA8" s="5">
        <f>all!DA253</f>
        <v>0.32287055756263022</v>
      </c>
      <c r="DB8" s="5">
        <f>all!DB253</f>
        <v>8389.5023726198233</v>
      </c>
      <c r="DC8" s="5">
        <f>all!DC253</f>
        <v>1.6299639207307119</v>
      </c>
      <c r="DD8" s="5">
        <f>all!DD253</f>
        <v>1.2961341206996646</v>
      </c>
      <c r="DE8" s="5">
        <f>all!DE253</f>
        <v>0.29022714563275737</v>
      </c>
      <c r="DF8" s="5">
        <f>all!DF253</f>
        <v>3.8598836802352807E-2</v>
      </c>
      <c r="DG8" s="5">
        <f>all!DG253</f>
        <v>1.6361801669215179E-3</v>
      </c>
      <c r="DH8" s="5">
        <f>all!DH253</f>
        <v>1.291216847597302E-2</v>
      </c>
      <c r="DI8" s="5">
        <f>all!DI253</f>
        <v>88.74722807863246</v>
      </c>
      <c r="DJ8" s="5">
        <f>all!DJ253</f>
        <v>5.2757919460365253E-2</v>
      </c>
      <c r="DK8" s="5">
        <f>all!DK253</f>
        <v>5.1261156131655388E-3</v>
      </c>
      <c r="DL8" s="5">
        <f>all!DL253</f>
        <v>7.7755393144790898E-4</v>
      </c>
      <c r="DM8" s="5">
        <f>all!DM253</f>
        <v>5.3055905606446379E-5</v>
      </c>
      <c r="DN8" s="5">
        <f>all!DN253</f>
        <v>1.639221562780288E-3</v>
      </c>
      <c r="DO8" s="5">
        <f>all!DO253</f>
        <v>0.12040177709476346</v>
      </c>
      <c r="DP8" s="5">
        <f>all!DP253</f>
        <v>0.44321978545995849</v>
      </c>
      <c r="DQ8" s="5">
        <f>all!DQ253</f>
        <v>3.0987143825044606E-3</v>
      </c>
      <c r="DR8" s="5">
        <f>all!DR253</f>
        <v>3.549644752018105E-4</v>
      </c>
      <c r="DS8" s="5">
        <f>all!DS253</f>
        <v>1.7948969230701208</v>
      </c>
      <c r="DT8" s="5">
        <f>all!DT253</f>
        <v>0.14385707044533846</v>
      </c>
      <c r="DU8" s="5"/>
      <c r="DV8" s="5">
        <f>all!DV253</f>
        <v>3.8049952724325382E-3</v>
      </c>
      <c r="DW8" s="5">
        <f>all!DW253</f>
        <v>98.869395546194312</v>
      </c>
      <c r="DX8" s="5">
        <f>all!DX253</f>
        <v>1.9208951907647702E-2</v>
      </c>
      <c r="DY8" s="5">
        <f>all!DY253</f>
        <v>1.5274803125224772E-2</v>
      </c>
      <c r="DZ8" s="5">
        <f>all!DZ253</f>
        <v>3.4202961254837165E-3</v>
      </c>
      <c r="EA8" s="5">
        <f>all!EA253</f>
        <v>4.54883197350251E-4</v>
      </c>
      <c r="EB8" s="5">
        <f>all!EB253</f>
        <v>1.9282209709619024E-5</v>
      </c>
      <c r="EC8" s="5">
        <f>all!EC253</f>
        <v>1.5216853583312391E-4</v>
      </c>
      <c r="ED8" s="5">
        <f>all!ED253</f>
        <v>1.0458766690585752</v>
      </c>
      <c r="EE8" s="5">
        <f>all!EE253</f>
        <v>6.2174648455248598E-4</v>
      </c>
      <c r="EF8" s="5">
        <f>all!EF253</f>
        <v>6.0410728749257228E-5</v>
      </c>
      <c r="EG8" s="5">
        <f>all!EG253</f>
        <v>9.1633906032039546E-6</v>
      </c>
      <c r="EH8" s="5">
        <f>all!EH253</f>
        <v>6.252582196752189E-7</v>
      </c>
      <c r="EI8" s="5">
        <f>all!EI253</f>
        <v>1.9318052237199047E-5</v>
      </c>
      <c r="EJ8" s="5">
        <f>all!EJ253</f>
        <v>1.4189221714624252E-3</v>
      </c>
      <c r="EK8" s="5">
        <f>all!EK253</f>
        <v>5.2232981571773366E-3</v>
      </c>
      <c r="EL8" s="5">
        <f>all!EL253</f>
        <v>3.651802030217962E-5</v>
      </c>
      <c r="EM8" s="5">
        <f>all!EM253</f>
        <v>4.1832186874530666E-6</v>
      </c>
      <c r="EN8" s="5">
        <f>all!EN253</f>
        <v>2.1152669844975637E-2</v>
      </c>
      <c r="EO8" s="5">
        <f>all!EO253</f>
        <v>1.6953403155824387E-3</v>
      </c>
      <c r="EP8" s="5"/>
      <c r="EQ8" s="5">
        <f>all!EQ253</f>
        <v>197.73879109238862</v>
      </c>
      <c r="ER8" s="5">
        <f>all!ER253</f>
        <v>0</v>
      </c>
      <c r="ES8" s="5">
        <f>all!ES253</f>
        <v>0</v>
      </c>
      <c r="ET8" s="5">
        <f>all!ET253</f>
        <v>0</v>
      </c>
      <c r="EU8" s="5">
        <f>all!EU253</f>
        <v>0</v>
      </c>
      <c r="EV8" s="5"/>
    </row>
    <row r="9" spans="1:152" s="3" customFormat="1">
      <c r="A9" s="5" t="str">
        <f>all!A254</f>
        <v>19III-17.d</v>
      </c>
      <c r="B9" s="5" t="str">
        <f>all!B254</f>
        <v>Kaspakas</v>
      </c>
      <c r="C9" s="5" t="str">
        <f>all!C254</f>
        <v>epithermal</v>
      </c>
      <c r="D9" s="5" t="str">
        <f>all!D254</f>
        <v>epithermal IS</v>
      </c>
      <c r="E9" s="5" t="str">
        <f>all!E254</f>
        <v>pyrite</v>
      </c>
      <c r="F9" s="5" t="str">
        <f>all!F254</f>
        <v>euhedral</v>
      </c>
      <c r="G9" s="5">
        <f>all!G254</f>
        <v>27.7814769647395</v>
      </c>
      <c r="H9" s="5">
        <f>all!H254</f>
        <v>452522.17360748199</v>
      </c>
      <c r="I9" s="5">
        <f>all!I254</f>
        <v>31.525249164041</v>
      </c>
      <c r="J9" s="5">
        <f>all!J254</f>
        <v>37.190620393208498</v>
      </c>
      <c r="K9" s="5">
        <f>all!K254</f>
        <v>7.2809220876307101</v>
      </c>
      <c r="L9" s="5">
        <f>all!L254</f>
        <v>3.11505037641958</v>
      </c>
      <c r="M9" s="5">
        <f>all!M254</f>
        <v>6.8909677579581705E-2</v>
      </c>
      <c r="N9" s="5">
        <f>all!N254</f>
        <v>1.0217324295161201</v>
      </c>
      <c r="O9" s="5">
        <f>all!O254</f>
        <v>1286.8976940329101</v>
      </c>
      <c r="P9" s="5">
        <f>all!P254</f>
        <v>1.12347624336395</v>
      </c>
      <c r="Q9" s="5">
        <f>all!Q254</f>
        <v>8.4567125615013006E-2</v>
      </c>
      <c r="R9" s="5">
        <f>all!R254</f>
        <v>0.213721648069128</v>
      </c>
      <c r="S9" s="5">
        <f>all!S254</f>
        <v>3.9734193883658297E-3</v>
      </c>
      <c r="T9" s="5">
        <f>all!T254</f>
        <v>0.66541055839108298</v>
      </c>
      <c r="U9" s="5">
        <f>all!U254</f>
        <v>2.1556173997713</v>
      </c>
      <c r="V9" s="5">
        <f>all!V254</f>
        <v>3.4187972452896398</v>
      </c>
      <c r="W9" s="5">
        <f>all!W254</f>
        <v>0.41332256479658303</v>
      </c>
      <c r="X9" s="5">
        <f>all!X254</f>
        <v>2.8230912363784E-2</v>
      </c>
      <c r="Y9" s="5">
        <f>all!Y254</f>
        <v>129.720022504806</v>
      </c>
      <c r="Z9" s="5">
        <f>all!Z254</f>
        <v>10.8471824461168</v>
      </c>
      <c r="AA9" s="5">
        <f>all!AA254</f>
        <v>0.84766666516264755</v>
      </c>
      <c r="AB9" s="5">
        <f>all!AB254</f>
        <v>8.660777431813399E-3</v>
      </c>
      <c r="AC9" s="5">
        <f>all!AC254</f>
        <v>8.3619955012842556E-2</v>
      </c>
      <c r="AD9" s="5">
        <f>all!AD254</f>
        <v>2.4497090413804719E-2</v>
      </c>
      <c r="AE9" s="5">
        <f>all!AE254</f>
        <v>2.1762956726852303E-4</v>
      </c>
      <c r="AF9" s="5">
        <f>all!AF254</f>
        <v>1.6617460883430208E-2</v>
      </c>
      <c r="AG9" s="5">
        <f>all!AG254</f>
        <v>2.682520451304593E-3</v>
      </c>
      <c r="AH9" s="5">
        <f>all!AH254</f>
        <v>6.5192037421886722E-4</v>
      </c>
      <c r="AI9" s="5">
        <f>all!AI254</f>
        <v>0.34407919790494612</v>
      </c>
      <c r="AJ9" s="5">
        <f>all!AJ254</f>
        <v>3.5637346988693537E-2</v>
      </c>
      <c r="AK9" s="5">
        <f>all!AK254</f>
        <v>8.9550164114120126E-4</v>
      </c>
      <c r="AL9" s="5">
        <f>all!AL254</f>
        <v>6.8377489692613952E-2</v>
      </c>
      <c r="AM9" s="5">
        <f>all!AM254</f>
        <v>2.682520451304593E-3</v>
      </c>
      <c r="AN9" s="5"/>
      <c r="AO9" s="5"/>
      <c r="AP9" s="5">
        <f>all!AP254</f>
        <v>0.134449875693682</v>
      </c>
      <c r="AQ9" s="5">
        <f>all!AQ254</f>
        <v>3.79604505018278</v>
      </c>
      <c r="AR9" s="5">
        <f>all!AR254</f>
        <v>1.2511401245137501E-2</v>
      </c>
      <c r="AS9" s="5">
        <f>all!AS254</f>
        <v>0.209720545479092</v>
      </c>
      <c r="AT9" s="5">
        <f>all!AT254</f>
        <v>0.14234850610668201</v>
      </c>
      <c r="AU9" s="5">
        <f>all!AU254</f>
        <v>3.11505037641958</v>
      </c>
      <c r="AV9" s="5">
        <f>all!AV254</f>
        <v>3.7549608264025799E-2</v>
      </c>
      <c r="AW9" s="5">
        <f>all!AW254</f>
        <v>0.18410060716033799</v>
      </c>
      <c r="AX9" s="5">
        <f>all!AX254</f>
        <v>0.26269215782500999</v>
      </c>
      <c r="AY9" s="5">
        <f>all!AY254</f>
        <v>0.75761562188614096</v>
      </c>
      <c r="AZ9" s="5">
        <f>all!AZ254</f>
        <v>1.6750583621106999E-2</v>
      </c>
      <c r="BA9" s="5">
        <f>all!BA254</f>
        <v>0.213721648069128</v>
      </c>
      <c r="BB9" s="5">
        <f>all!BB254</f>
        <v>3.9734193883658297E-3</v>
      </c>
      <c r="BC9" s="5">
        <f>all!BC254</f>
        <v>5.5144565159355202E-2</v>
      </c>
      <c r="BD9" s="5">
        <f>all!BD254</f>
        <v>1.91554333850317E-2</v>
      </c>
      <c r="BE9" s="5">
        <f>all!BE254</f>
        <v>0.18125503149192801</v>
      </c>
      <c r="BF9" s="5">
        <f>all!BF254</f>
        <v>2.4313288579915399E-2</v>
      </c>
      <c r="BG9" s="5">
        <f>all!BG254</f>
        <v>4.1201245203360297E-3</v>
      </c>
      <c r="BH9" s="5">
        <f>all!BH254</f>
        <v>1.4952615351116401E-2</v>
      </c>
      <c r="BI9" s="5">
        <f>all!BI254</f>
        <v>3.2534650229875599E-3</v>
      </c>
      <c r="BJ9" s="5"/>
      <c r="BK9" s="5">
        <f>all!BK254</f>
        <v>9.6298175171414702</v>
      </c>
      <c r="BL9" s="5">
        <f>all!BL254</f>
        <v>34200.881783782097</v>
      </c>
      <c r="BM9" s="5">
        <f>all!BM254</f>
        <v>4.3644378837032098</v>
      </c>
      <c r="BN9" s="5">
        <f>all!BN254</f>
        <v>8.4680643577652592</v>
      </c>
      <c r="BO9" s="5">
        <f>all!BO254</f>
        <v>4.1725772616494901</v>
      </c>
      <c r="BP9" s="5">
        <f>all!BP254</f>
        <v>1.9458995482127399</v>
      </c>
      <c r="BQ9" s="5">
        <f>all!BQ254</f>
        <v>0.14715439589471699</v>
      </c>
      <c r="BR9" s="5">
        <f>all!BR254</f>
        <v>0.17580531567087199</v>
      </c>
      <c r="BS9" s="5">
        <f>all!BS254</f>
        <v>343.40254561719598</v>
      </c>
      <c r="BT9" s="5">
        <f>all!BT254</f>
        <v>0.75665232977360997</v>
      </c>
      <c r="BU9" s="5">
        <f>all!BU254</f>
        <v>5.3848631581893798E-2</v>
      </c>
      <c r="BV9" s="5">
        <f>all!BV254</f>
        <v>6.7573485720828899E-2</v>
      </c>
      <c r="BW9" s="5">
        <f>all!BW254</f>
        <v>6.0678521867132598E-3</v>
      </c>
      <c r="BX9" s="5">
        <f>all!BX254</f>
        <v>0.39206852021289801</v>
      </c>
      <c r="BY9" s="5">
        <f>all!BY254</f>
        <v>0.72019184382166401</v>
      </c>
      <c r="BZ9" s="5">
        <f>all!BZ254</f>
        <v>0.77481865524289295</v>
      </c>
      <c r="CA9" s="5">
        <f>all!CA254</f>
        <v>0.15018536340291699</v>
      </c>
      <c r="CB9" s="5">
        <f>all!CB254</f>
        <v>1.5675889667003801E-2</v>
      </c>
      <c r="CC9" s="5">
        <f>all!CC254</f>
        <v>56.500464015081903</v>
      </c>
      <c r="CD9" s="5">
        <f>all!CD254</f>
        <v>8.4547724415164094</v>
      </c>
      <c r="CE9" s="5"/>
      <c r="CF9" s="5">
        <f>all!CF254</f>
        <v>27.7814769647395</v>
      </c>
      <c r="CG9" s="5">
        <f>all!CG254</f>
        <v>452522.17360748199</v>
      </c>
      <c r="CH9" s="5">
        <f>all!CH254</f>
        <v>31.525249164041</v>
      </c>
      <c r="CI9" s="5">
        <f>all!CI254</f>
        <v>37.190620393208498</v>
      </c>
      <c r="CJ9" s="5">
        <f>all!CJ254</f>
        <v>7.2809220876307101</v>
      </c>
      <c r="CK9" s="5">
        <f>all!CK254</f>
        <v>3.11505037641958</v>
      </c>
      <c r="CL9" s="5">
        <f>all!CL254</f>
        <v>6.8909677579581705E-2</v>
      </c>
      <c r="CM9" s="5">
        <f>all!CM254</f>
        <v>1.0217324295161201</v>
      </c>
      <c r="CN9" s="5">
        <f>all!CN254</f>
        <v>1286.8976940329101</v>
      </c>
      <c r="CO9" s="5">
        <f>all!CO254</f>
        <v>1.12347624336395</v>
      </c>
      <c r="CP9" s="5">
        <f>all!CP254</f>
        <v>8.4567125615013006E-2</v>
      </c>
      <c r="CQ9" s="5">
        <f>all!CQ254</f>
        <v>0.213721648069128</v>
      </c>
      <c r="CR9" s="5">
        <f>all!CR254</f>
        <v>3.9734193883658297E-3</v>
      </c>
      <c r="CS9" s="5">
        <f>all!CS254</f>
        <v>0.66541055839108298</v>
      </c>
      <c r="CT9" s="5">
        <f>all!CT254</f>
        <v>2.1556173997713</v>
      </c>
      <c r="CU9" s="5">
        <f>all!CU254</f>
        <v>3.4187972452896398</v>
      </c>
      <c r="CV9" s="5">
        <f>all!CV254</f>
        <v>0.41332256479658303</v>
      </c>
      <c r="CW9" s="5">
        <f>all!CW254</f>
        <v>2.8230912363784E-2</v>
      </c>
      <c r="CX9" s="5">
        <f>all!CX254</f>
        <v>129.720022504806</v>
      </c>
      <c r="CY9" s="5">
        <f>all!CY254</f>
        <v>10.8471824461168</v>
      </c>
      <c r="CZ9" s="5"/>
      <c r="DA9" s="5">
        <f>all!DA254</f>
        <v>0.50568736004330084</v>
      </c>
      <c r="DB9" s="5">
        <f>all!DB254</f>
        <v>8103.181549064052</v>
      </c>
      <c r="DC9" s="5">
        <f>all!DC254</f>
        <v>0.53493190873804575</v>
      </c>
      <c r="DD9" s="5">
        <f>all!DD254</f>
        <v>0.63364229015883389</v>
      </c>
      <c r="DE9" s="5">
        <f>all!DE254</f>
        <v>0.11457718955765446</v>
      </c>
      <c r="DF9" s="5">
        <f>all!DF254</f>
        <v>4.7638023802103989E-2</v>
      </c>
      <c r="DG9" s="5">
        <f>all!DG254</f>
        <v>9.8833494800254864E-4</v>
      </c>
      <c r="DH9" s="5">
        <f>all!DH254</f>
        <v>1.4071511217685169E-2</v>
      </c>
      <c r="DI9" s="5">
        <f>all!DI254</f>
        <v>17.176591183756223</v>
      </c>
      <c r="DJ9" s="5">
        <f>all!DJ254</f>
        <v>1.4228422535004434E-2</v>
      </c>
      <c r="DK9" s="5">
        <f>all!DK254</f>
        <v>7.8398569379124717E-4</v>
      </c>
      <c r="DL9" s="5">
        <f>all!DL254</f>
        <v>1.901252084485753E-3</v>
      </c>
      <c r="DM9" s="5">
        <f>all!DM254</f>
        <v>3.4606241080369189E-5</v>
      </c>
      <c r="DN9" s="5">
        <f>all!DN254</f>
        <v>5.6053454501818131E-3</v>
      </c>
      <c r="DO9" s="5">
        <f>all!DO254</f>
        <v>1.7703822271446287E-2</v>
      </c>
      <c r="DP9" s="5">
        <f>all!DP254</f>
        <v>2.6793081859636678E-2</v>
      </c>
      <c r="DQ9" s="5">
        <f>all!DQ254</f>
        <v>2.0984403940495634E-3</v>
      </c>
      <c r="DR9" s="5">
        <f>all!DR254</f>
        <v>1.3812729495895213E-4</v>
      </c>
      <c r="DS9" s="5">
        <f>all!DS254</f>
        <v>0.62606188467570467</v>
      </c>
      <c r="DT9" s="5">
        <f>all!DT254</f>
        <v>5.1905267117022182E-2</v>
      </c>
      <c r="DU9" s="5"/>
      <c r="DV9" s="5">
        <f>all!DV254</f>
        <v>6.2246197855196361E-3</v>
      </c>
      <c r="DW9" s="5">
        <f>all!DW254</f>
        <v>99.743889567741533</v>
      </c>
      <c r="DX9" s="5">
        <f>all!DX254</f>
        <v>6.584597532260851E-3</v>
      </c>
      <c r="DY9" s="5">
        <f>all!DY254</f>
        <v>7.7996458838261659E-3</v>
      </c>
      <c r="DZ9" s="5">
        <f>all!DZ254</f>
        <v>1.4103564720872996E-3</v>
      </c>
      <c r="EA9" s="5">
        <f>all!EA254</f>
        <v>5.8638718095750067E-4</v>
      </c>
      <c r="EB9" s="5">
        <f>all!EB254</f>
        <v>1.2165637819245476E-5</v>
      </c>
      <c r="EC9" s="5">
        <f>all!EC254</f>
        <v>1.7320940576854541E-4</v>
      </c>
      <c r="ED9" s="5">
        <f>all!ED254</f>
        <v>0.21143053550129473</v>
      </c>
      <c r="EE9" s="5">
        <f>all!EE254</f>
        <v>1.7514086256879805E-4</v>
      </c>
      <c r="EF9" s="5">
        <f>all!EF254</f>
        <v>9.6502567529460718E-6</v>
      </c>
      <c r="EG9" s="5">
        <f>all!EG254</f>
        <v>2.3402940784078726E-5</v>
      </c>
      <c r="EH9" s="5">
        <f>all!EH254</f>
        <v>4.2597602778302266E-7</v>
      </c>
      <c r="EI9" s="5">
        <f>all!EI254</f>
        <v>6.8997461575639421E-5</v>
      </c>
      <c r="EJ9" s="5">
        <f>all!EJ254</f>
        <v>2.1792034189015838E-4</v>
      </c>
      <c r="EK9" s="5">
        <f>all!EK254</f>
        <v>3.2980208847668445E-4</v>
      </c>
      <c r="EL9" s="5">
        <f>all!EL254</f>
        <v>2.5830176167377539E-5</v>
      </c>
      <c r="EM9" s="5">
        <f>all!EM254</f>
        <v>1.7002400318018197E-6</v>
      </c>
      <c r="EN9" s="5">
        <f>all!EN254</f>
        <v>7.7063369627795577E-3</v>
      </c>
      <c r="EO9" s="5">
        <f>all!EO254</f>
        <v>6.3891364150694323E-4</v>
      </c>
      <c r="EP9" s="5"/>
      <c r="EQ9" s="5">
        <f>all!EQ254</f>
        <v>199.48777913548307</v>
      </c>
      <c r="ER9" s="5">
        <f>all!ER254</f>
        <v>0</v>
      </c>
      <c r="ES9" s="5">
        <f>all!ES254</f>
        <v>0</v>
      </c>
      <c r="ET9" s="5">
        <f>all!ET254</f>
        <v>0</v>
      </c>
      <c r="EU9" s="5">
        <f>all!EU254</f>
        <v>0</v>
      </c>
      <c r="EV9" s="5"/>
    </row>
    <row r="10" spans="1:152" s="3" customFormat="1">
      <c r="A10" s="5" t="str">
        <f>all!A255</f>
        <v>19III-18.d</v>
      </c>
      <c r="B10" s="5" t="str">
        <f>all!B255</f>
        <v>Kaspakas</v>
      </c>
      <c r="C10" s="5" t="str">
        <f>all!C255</f>
        <v>epithermal</v>
      </c>
      <c r="D10" s="5" t="str">
        <f>all!D255</f>
        <v>epithermal IS</v>
      </c>
      <c r="E10" s="5" t="str">
        <f>all!E255</f>
        <v>pyrite</v>
      </c>
      <c r="F10" s="5" t="str">
        <f>all!F255</f>
        <v>subhedral</v>
      </c>
      <c r="G10" s="5">
        <f>all!G255</f>
        <v>19.331866851957301</v>
      </c>
      <c r="H10" s="5">
        <f>all!H255</f>
        <v>456183.18971387699</v>
      </c>
      <c r="I10" s="5">
        <f>all!I255</f>
        <v>118.418091346606</v>
      </c>
      <c r="J10" s="5">
        <f>all!J255</f>
        <v>49.839725327403102</v>
      </c>
      <c r="K10" s="5">
        <f>all!K255</f>
        <v>6.0693028128458</v>
      </c>
      <c r="L10" s="5">
        <f>all!L255</f>
        <v>2.1598695608251801</v>
      </c>
      <c r="M10" s="5">
        <f>all!M255</f>
        <v>0.399029953953844</v>
      </c>
      <c r="N10" s="5">
        <f>all!N255</f>
        <v>1.1188047223422499</v>
      </c>
      <c r="O10" s="5">
        <f>all!O255</f>
        <v>663.552915156974</v>
      </c>
      <c r="P10" s="5">
        <f>all!P255</f>
        <v>3.1865655476685499</v>
      </c>
      <c r="Q10" s="5">
        <f>all!Q255</f>
        <v>0.25408683613655902</v>
      </c>
      <c r="R10" s="5">
        <f>all!R255</f>
        <v>0.25123949650266802</v>
      </c>
      <c r="S10" s="5">
        <f>all!S255</f>
        <v>4.5896677208715903E-3</v>
      </c>
      <c r="T10" s="5">
        <f>all!T255</f>
        <v>0.119450994188588</v>
      </c>
      <c r="U10" s="5">
        <f>all!U255</f>
        <v>12.5306803213203</v>
      </c>
      <c r="V10" s="5">
        <f>all!V255</f>
        <v>16.023335792212801</v>
      </c>
      <c r="W10" s="5">
        <f>all!W255</f>
        <v>0.75988077071808602</v>
      </c>
      <c r="X10" s="5">
        <f>all!X255</f>
        <v>3.9287252903004298E-2</v>
      </c>
      <c r="Y10" s="5">
        <f>all!Y255</f>
        <v>226.88402098413201</v>
      </c>
      <c r="Z10" s="5">
        <f>all!Z255</f>
        <v>8.0577992577545405</v>
      </c>
      <c r="AA10" s="5">
        <f>all!AA255</f>
        <v>2.3759780088815385</v>
      </c>
      <c r="AB10" s="5">
        <f>all!AB255</f>
        <v>1.4044909526226241E-2</v>
      </c>
      <c r="AC10" s="5">
        <f>all!AC255</f>
        <v>3.5515058410914242E-2</v>
      </c>
      <c r="AD10" s="5">
        <f>all!AD255</f>
        <v>0.17846066024529833</v>
      </c>
      <c r="AE10" s="5">
        <f>all!AE255</f>
        <v>1.7316006976865066E-4</v>
      </c>
      <c r="AF10" s="5">
        <f>all!AF255</f>
        <v>5.5229452770482593E-2</v>
      </c>
      <c r="AG10" s="5">
        <f>all!AG255</f>
        <v>2.1456758274616579E-3</v>
      </c>
      <c r="AH10" s="5">
        <f>all!AH255</f>
        <v>1.1198974481959202E-3</v>
      </c>
      <c r="AI10" s="5">
        <f>all!AI255</f>
        <v>6.8045339746015815E-2</v>
      </c>
      <c r="AJ10" s="5">
        <f>all!AJ255</f>
        <v>2.6909448644477585E-2</v>
      </c>
      <c r="AK10" s="5">
        <f>all!AK255</f>
        <v>3.3176732082272593E-4</v>
      </c>
      <c r="AL10" s="5">
        <f>all!AL255</f>
        <v>0.10581727993439276</v>
      </c>
      <c r="AM10" s="5">
        <f>all!AM255</f>
        <v>2.1456758274616579E-3</v>
      </c>
      <c r="AN10" s="5"/>
      <c r="AO10" s="5"/>
      <c r="AP10" s="5">
        <f>all!AP255</f>
        <v>0.16563692151329901</v>
      </c>
      <c r="AQ10" s="5">
        <f>all!AQ255</f>
        <v>6.3061761994147201</v>
      </c>
      <c r="AR10" s="5">
        <f>all!AR255</f>
        <v>1.9419082709797201E-2</v>
      </c>
      <c r="AS10" s="5">
        <f>all!AS255</f>
        <v>9.5002392413514894E-2</v>
      </c>
      <c r="AT10" s="5">
        <f>all!AT255</f>
        <v>0.10833607801267101</v>
      </c>
      <c r="AU10" s="5">
        <f>all!AU255</f>
        <v>2.1598695608251801</v>
      </c>
      <c r="AV10" s="5">
        <f>all!AV255</f>
        <v>3.08776370202846E-2</v>
      </c>
      <c r="AW10" s="5">
        <f>all!AW255</f>
        <v>0.36072838822020498</v>
      </c>
      <c r="AX10" s="5">
        <f>all!AX255</f>
        <v>0.33539932352198498</v>
      </c>
      <c r="AY10" s="5">
        <f>all!AY255</f>
        <v>0.58847407496767001</v>
      </c>
      <c r="AZ10" s="5">
        <f>all!AZ255</f>
        <v>2.4272029397389599E-4</v>
      </c>
      <c r="BA10" s="5">
        <f>all!BA255</f>
        <v>0.25123949650266802</v>
      </c>
      <c r="BB10" s="5">
        <f>all!BB255</f>
        <v>4.5896677208715903E-3</v>
      </c>
      <c r="BC10" s="5">
        <f>all!BC255</f>
        <v>0.119450994188588</v>
      </c>
      <c r="BD10" s="5">
        <f>all!BD255</f>
        <v>2.3553490686380501E-2</v>
      </c>
      <c r="BE10" s="5">
        <f>all!BE255</f>
        <v>1.6831837584942301E-3</v>
      </c>
      <c r="BF10" s="5">
        <f>all!BF255</f>
        <v>1.59732835123206E-2</v>
      </c>
      <c r="BG10" s="5">
        <f>all!BG255</f>
        <v>3.5354370356883999E-3</v>
      </c>
      <c r="BH10" s="5">
        <f>all!BH255</f>
        <v>1.1143419539541699E-2</v>
      </c>
      <c r="BI10" s="5">
        <f>all!BI255</f>
        <v>7.5022620131426397E-3</v>
      </c>
      <c r="BJ10" s="5"/>
      <c r="BK10" s="5">
        <f>all!BK255</f>
        <v>5.3197686387986698</v>
      </c>
      <c r="BL10" s="5">
        <f>all!BL255</f>
        <v>27500.458124315199</v>
      </c>
      <c r="BM10" s="5">
        <f>all!BM255</f>
        <v>18.755237617854199</v>
      </c>
      <c r="BN10" s="5">
        <f>all!BN255</f>
        <v>14.836827132024</v>
      </c>
      <c r="BO10" s="5">
        <f>all!BO255</f>
        <v>0.112448420187943</v>
      </c>
      <c r="BP10" s="5">
        <f>all!BP255</f>
        <v>1.83595548302414</v>
      </c>
      <c r="BQ10" s="5">
        <f>all!BQ255</f>
        <v>0.24171583451126999</v>
      </c>
      <c r="BR10" s="5">
        <f>all!BR255</f>
        <v>0.72015209120569101</v>
      </c>
      <c r="BS10" s="5">
        <f>all!BS255</f>
        <v>115.613374337812</v>
      </c>
      <c r="BT10" s="5">
        <f>all!BT255</f>
        <v>6.3163362723044805E-2</v>
      </c>
      <c r="BU10" s="5">
        <f>all!BU255</f>
        <v>7.6454334952113095E-2</v>
      </c>
      <c r="BV10" s="5">
        <f>all!BV255</f>
        <v>7.6848066194621006E-2</v>
      </c>
      <c r="BW10" s="5">
        <f>all!BW255</f>
        <v>4.8770602562474997E-3</v>
      </c>
      <c r="BX10" s="5">
        <f>all!BX255</f>
        <v>4.10547113166332E-2</v>
      </c>
      <c r="BY10" s="5">
        <f>all!BY255</f>
        <v>14.0895631189029</v>
      </c>
      <c r="BZ10" s="5">
        <f>all!BZ255</f>
        <v>4.27746379944052</v>
      </c>
      <c r="CA10" s="5">
        <f>all!CA255</f>
        <v>0.31066050958834801</v>
      </c>
      <c r="CB10" s="5">
        <f>all!CB255</f>
        <v>3.9721941672458398E-2</v>
      </c>
      <c r="CC10" s="5">
        <f>all!CC255</f>
        <v>265.68259583131601</v>
      </c>
      <c r="CD10" s="5">
        <f>all!CD255</f>
        <v>4.6073152593830997</v>
      </c>
      <c r="CE10" s="5"/>
      <c r="CF10" s="5">
        <f>all!CF255</f>
        <v>19.331866851957301</v>
      </c>
      <c r="CG10" s="5">
        <f>all!CG255</f>
        <v>456183.18971387699</v>
      </c>
      <c r="CH10" s="5">
        <f>all!CH255</f>
        <v>118.418091346606</v>
      </c>
      <c r="CI10" s="5">
        <f>all!CI255</f>
        <v>49.839725327403102</v>
      </c>
      <c r="CJ10" s="5">
        <f>all!CJ255</f>
        <v>6.0693028128458</v>
      </c>
      <c r="CK10" s="5">
        <f>all!CK255</f>
        <v>2.1598695608251801</v>
      </c>
      <c r="CL10" s="5">
        <f>all!CL255</f>
        <v>0.399029953953844</v>
      </c>
      <c r="CM10" s="5">
        <f>all!CM255</f>
        <v>1.1188047223422499</v>
      </c>
      <c r="CN10" s="5">
        <f>all!CN255</f>
        <v>663.552915156974</v>
      </c>
      <c r="CO10" s="5">
        <f>all!CO255</f>
        <v>3.1865655476685499</v>
      </c>
      <c r="CP10" s="5">
        <f>all!CP255</f>
        <v>0.25408683613655902</v>
      </c>
      <c r="CQ10" s="5">
        <f>all!CQ255</f>
        <v>0.25123949650266802</v>
      </c>
      <c r="CR10" s="5">
        <f>all!CR255</f>
        <v>4.5896677208715903E-3</v>
      </c>
      <c r="CS10" s="5">
        <f>all!CS255</f>
        <v>0.119450994188588</v>
      </c>
      <c r="CT10" s="5">
        <f>all!CT255</f>
        <v>12.5306803213203</v>
      </c>
      <c r="CU10" s="5">
        <f>all!CU255</f>
        <v>16.023335792212801</v>
      </c>
      <c r="CV10" s="5">
        <f>all!CV255</f>
        <v>0.75988077071808602</v>
      </c>
      <c r="CW10" s="5">
        <f>all!CW255</f>
        <v>3.9287252903004298E-2</v>
      </c>
      <c r="CX10" s="5">
        <f>all!CX255</f>
        <v>226.88402098413201</v>
      </c>
      <c r="CY10" s="5">
        <f>all!CY255</f>
        <v>8.0577992577545405</v>
      </c>
      <c r="CZ10" s="5"/>
      <c r="DA10" s="5">
        <f>all!DA255</f>
        <v>0.35188484490880451</v>
      </c>
      <c r="DB10" s="5">
        <f>all!DB255</f>
        <v>8168.7382883673918</v>
      </c>
      <c r="DC10" s="5">
        <f>all!DC255</f>
        <v>2.0093612996851689</v>
      </c>
      <c r="DD10" s="5">
        <f>all!DD255</f>
        <v>0.84915382866562683</v>
      </c>
      <c r="DE10" s="5">
        <f>all!DE255</f>
        <v>9.5510383231765972E-2</v>
      </c>
      <c r="DF10" s="5">
        <f>all!DF255</f>
        <v>3.3030579000232145E-2</v>
      </c>
      <c r="DG10" s="5">
        <f>all!DG255</f>
        <v>5.7230749387410752E-3</v>
      </c>
      <c r="DH10" s="5">
        <f>all!DH255</f>
        <v>1.540841099493527E-2</v>
      </c>
      <c r="DI10" s="5">
        <f>all!DI255</f>
        <v>8.8566303330010836</v>
      </c>
      <c r="DJ10" s="5">
        <f>all!DJ255</f>
        <v>4.0356706530756715E-2</v>
      </c>
      <c r="DK10" s="5">
        <f>all!DK255</f>
        <v>2.3555305097939802E-3</v>
      </c>
      <c r="DL10" s="5">
        <f>all!DL255</f>
        <v>2.2350081086607897E-3</v>
      </c>
      <c r="DM10" s="5">
        <f>all!DM255</f>
        <v>3.9973416370879044E-5</v>
      </c>
      <c r="DN10" s="5">
        <f>all!DN255</f>
        <v>1.0062420536482858E-3</v>
      </c>
      <c r="DO10" s="5">
        <f>all!DO255</f>
        <v>0.10291294613436515</v>
      </c>
      <c r="DP10" s="5">
        <f>all!DP255</f>
        <v>0.12557473191389343</v>
      </c>
      <c r="DQ10" s="5">
        <f>all!DQ255</f>
        <v>3.8579178582256023E-3</v>
      </c>
      <c r="DR10" s="5">
        <f>all!DR255</f>
        <v>1.9222340036100945E-4</v>
      </c>
      <c r="DS10" s="5">
        <f>all!DS255</f>
        <v>1.0950001012747685</v>
      </c>
      <c r="DT10" s="5">
        <f>all!DT255</f>
        <v>3.8557683059790307E-2</v>
      </c>
      <c r="DU10" s="5"/>
      <c r="DV10" s="5">
        <f>all!DV255</f>
        <v>4.2999844504996668E-3</v>
      </c>
      <c r="DW10" s="5">
        <f>all!DW255</f>
        <v>99.82085937598211</v>
      </c>
      <c r="DX10" s="5">
        <f>all!DX255</f>
        <v>2.4554118965598684E-2</v>
      </c>
      <c r="DY10" s="5">
        <f>all!DY255</f>
        <v>1.0376543099748291E-2</v>
      </c>
      <c r="DZ10" s="5">
        <f>all!DZ255</f>
        <v>1.167123758524736E-3</v>
      </c>
      <c r="EA10" s="5">
        <f>all!EA255</f>
        <v>4.0362913648301111E-4</v>
      </c>
      <c r="EB10" s="5">
        <f>all!EB255</f>
        <v>6.993518931458594E-5</v>
      </c>
      <c r="EC10" s="5">
        <f>all!EC255</f>
        <v>1.8828866501000019E-4</v>
      </c>
      <c r="ED10" s="5">
        <f>all!ED255</f>
        <v>0.10822680563466194</v>
      </c>
      <c r="EE10" s="5">
        <f>all!EE255</f>
        <v>4.9315340818558296E-4</v>
      </c>
      <c r="EF10" s="5">
        <f>all!EF255</f>
        <v>2.8784259144256873E-5</v>
      </c>
      <c r="EG10" s="5">
        <f>all!EG255</f>
        <v>2.7311491964005297E-5</v>
      </c>
      <c r="EH10" s="5">
        <f>all!EH255</f>
        <v>4.8846965510172781E-7</v>
      </c>
      <c r="EI10" s="5">
        <f>all!EI255</f>
        <v>1.2296139622744573E-5</v>
      </c>
      <c r="EJ10" s="5">
        <f>all!EJ255</f>
        <v>1.2575820599706865E-3</v>
      </c>
      <c r="EK10" s="5">
        <f>all!EK255</f>
        <v>1.5345059681252998E-3</v>
      </c>
      <c r="EL10" s="5">
        <f>all!EL255</f>
        <v>4.7143226091405891E-5</v>
      </c>
      <c r="EM10" s="5">
        <f>all!EM255</f>
        <v>2.348943538016608E-6</v>
      </c>
      <c r="EN10" s="5">
        <f>all!EN255</f>
        <v>1.3380750768045522E-2</v>
      </c>
      <c r="EO10" s="5">
        <f>all!EO255</f>
        <v>4.7116958858333692E-4</v>
      </c>
      <c r="EP10" s="5"/>
      <c r="EQ10" s="5">
        <f>all!EQ255</f>
        <v>199.64171875196422</v>
      </c>
      <c r="ER10" s="5">
        <f>all!ER255</f>
        <v>0</v>
      </c>
      <c r="ES10" s="5">
        <f>all!ES255</f>
        <v>0</v>
      </c>
      <c r="ET10" s="5">
        <f>all!ET255</f>
        <v>0</v>
      </c>
      <c r="EU10" s="5">
        <f>all!EU255</f>
        <v>0</v>
      </c>
      <c r="EV10" s="5"/>
    </row>
    <row r="11" spans="1:152" s="3" customFormat="1">
      <c r="A11" s="5" t="str">
        <f>all!A256</f>
        <v>19III-20.d</v>
      </c>
      <c r="B11" s="5" t="str">
        <f>all!B256</f>
        <v>Kaspakas</v>
      </c>
      <c r="C11" s="5" t="str">
        <f>all!C256</f>
        <v>epithermal</v>
      </c>
      <c r="D11" s="5" t="str">
        <f>all!D256</f>
        <v>epithermal IS</v>
      </c>
      <c r="E11" s="5" t="str">
        <f>all!E256</f>
        <v>pyrite</v>
      </c>
      <c r="F11" s="5" t="str">
        <f>all!F256</f>
        <v>subhedral</v>
      </c>
      <c r="G11" s="5">
        <f>all!G256</f>
        <v>19.741801515344999</v>
      </c>
      <c r="H11" s="5">
        <f>all!H256</f>
        <v>506169.60059159598</v>
      </c>
      <c r="I11" s="5">
        <f>all!I256</f>
        <v>89.254373618991593</v>
      </c>
      <c r="J11" s="5">
        <f>all!J256</f>
        <v>63.313956581945703</v>
      </c>
      <c r="K11" s="5">
        <f>all!K256</f>
        <v>4.6641936288076797</v>
      </c>
      <c r="L11" s="5">
        <f>all!L256</f>
        <v>9.6682438427812603</v>
      </c>
      <c r="M11" s="5">
        <f>all!M256</f>
        <v>5.4174689098463097E-2</v>
      </c>
      <c r="N11" s="5">
        <f>all!N256</f>
        <v>1.34881638638086</v>
      </c>
      <c r="O11" s="5">
        <f>all!O256</f>
        <v>10663.1362120015</v>
      </c>
      <c r="P11" s="5">
        <f>all!P256</f>
        <v>7.2356620219019696</v>
      </c>
      <c r="Q11" s="5">
        <f>all!Q256</f>
        <v>4.7308558154007897E-2</v>
      </c>
      <c r="R11" s="5">
        <f>all!R256</f>
        <v>0.85781372853762194</v>
      </c>
      <c r="S11" s="5">
        <f>all!S256</f>
        <v>6.5941776891827999E-3</v>
      </c>
      <c r="T11" s="5">
        <f>all!T256</f>
        <v>0.15914927939686899</v>
      </c>
      <c r="U11" s="5">
        <f>all!U256</f>
        <v>0.19605265277683201</v>
      </c>
      <c r="V11" s="5">
        <f>all!V256</f>
        <v>2.6296350616705499</v>
      </c>
      <c r="W11" s="5">
        <f>all!W256</f>
        <v>0.36735960799086897</v>
      </c>
      <c r="X11" s="5">
        <f>all!X256</f>
        <v>1.61852918619865E-2</v>
      </c>
      <c r="Y11" s="5">
        <f>all!Y256</f>
        <v>228.013719002561</v>
      </c>
      <c r="Z11" s="5">
        <f>all!Z256</f>
        <v>1.64664996671348</v>
      </c>
      <c r="AA11" s="5">
        <f>all!AA256</f>
        <v>1.4097108826783213</v>
      </c>
      <c r="AB11" s="5">
        <f>all!AB256</f>
        <v>3.1733450309718865E-2</v>
      </c>
      <c r="AC11" s="5">
        <f>all!AC256</f>
        <v>7.2217144385728176E-3</v>
      </c>
      <c r="AD11" s="5">
        <f>all!AD256</f>
        <v>8.3703679522104026E-3</v>
      </c>
      <c r="AE11" s="5">
        <f>all!AE256</f>
        <v>7.0983851027861661E-5</v>
      </c>
      <c r="AF11" s="5">
        <f>all!AF256</f>
        <v>8.5982831925402695E-4</v>
      </c>
      <c r="AG11" s="5">
        <f>all!AG256</f>
        <v>5.300419042315878E-4</v>
      </c>
      <c r="AH11" s="5">
        <f>all!AH256</f>
        <v>2.0748119175003035E-4</v>
      </c>
      <c r="AI11" s="5">
        <f>all!AI256</f>
        <v>1.8448955495925467E-2</v>
      </c>
      <c r="AJ11" s="5">
        <f>all!AJ256</f>
        <v>8.106787072182603E-2</v>
      </c>
      <c r="AK11" s="5">
        <f>all!AK256</f>
        <v>1.8133892162056008E-4</v>
      </c>
      <c r="AL11" s="5">
        <f>all!AL256</f>
        <v>2.1965607378943704E-3</v>
      </c>
      <c r="AM11" s="5">
        <f>all!AM256</f>
        <v>5.300419042315878E-4</v>
      </c>
      <c r="AN11" s="5"/>
      <c r="AO11" s="5"/>
      <c r="AP11" s="5">
        <f>all!AP256</f>
        <v>0.33917662532355702</v>
      </c>
      <c r="AQ11" s="5">
        <f>all!AQ256</f>
        <v>8.6629215187035893</v>
      </c>
      <c r="AR11" s="5">
        <f>all!AR256</f>
        <v>2.9913117422813901E-2</v>
      </c>
      <c r="AS11" s="5">
        <f>all!AS256</f>
        <v>0.25211903235840899</v>
      </c>
      <c r="AT11" s="5">
        <f>all!AT256</f>
        <v>0.233455247550311</v>
      </c>
      <c r="AU11" s="5">
        <f>all!AU256</f>
        <v>4.3809877818574403</v>
      </c>
      <c r="AV11" s="5">
        <f>all!AV256</f>
        <v>5.4174689098463097E-2</v>
      </c>
      <c r="AW11" s="5">
        <f>all!AW256</f>
        <v>0.37443624697566003</v>
      </c>
      <c r="AX11" s="5">
        <f>all!AX256</f>
        <v>0.41513131472264098</v>
      </c>
      <c r="AY11" s="5">
        <f>all!AY256</f>
        <v>1.2229520531856899</v>
      </c>
      <c r="AZ11" s="5">
        <f>all!AZ256</f>
        <v>2.8483669885040201E-2</v>
      </c>
      <c r="BA11" s="5">
        <f>all!BA256</f>
        <v>0.40517609324793402</v>
      </c>
      <c r="BB11" s="5">
        <f>all!BB256</f>
        <v>4.6676140975095001E-3</v>
      </c>
      <c r="BC11" s="5">
        <f>all!BC256</f>
        <v>0.15914927939686899</v>
      </c>
      <c r="BD11" s="5">
        <f>all!BD256</f>
        <v>3.8703118536888001E-2</v>
      </c>
      <c r="BE11" s="5">
        <f>all!BE256</f>
        <v>0.30809606056035899</v>
      </c>
      <c r="BF11" s="5">
        <f>all!BF256</f>
        <v>2.7745266928310398E-2</v>
      </c>
      <c r="BG11" s="5">
        <f>all!BG256</f>
        <v>8.8414004948826098E-3</v>
      </c>
      <c r="BH11" s="5">
        <f>all!BH256</f>
        <v>0.29760409626177098</v>
      </c>
      <c r="BI11" s="5">
        <f>all!BI256</f>
        <v>6.8235879124245403E-3</v>
      </c>
      <c r="BJ11" s="5"/>
      <c r="BK11" s="5">
        <f>all!BK256</f>
        <v>2.5735375796687698</v>
      </c>
      <c r="BL11" s="5">
        <f>all!BL256</f>
        <v>24046.3824816134</v>
      </c>
      <c r="BM11" s="5">
        <f>all!BM256</f>
        <v>5.8173713398819302</v>
      </c>
      <c r="BN11" s="5">
        <f>all!BN256</f>
        <v>12.781154986726101</v>
      </c>
      <c r="BO11" s="5">
        <f>all!BO256</f>
        <v>3.2264961173740798</v>
      </c>
      <c r="BP11" s="5">
        <f>all!BP256</f>
        <v>2.2177008728530501</v>
      </c>
      <c r="BQ11" s="5">
        <f>all!BQ256</f>
        <v>0.174952026798423</v>
      </c>
      <c r="BR11" s="5">
        <f>all!BR256</f>
        <v>0.25226524561429498</v>
      </c>
      <c r="BS11" s="5">
        <f>all!BS256</f>
        <v>5324.3556979083596</v>
      </c>
      <c r="BT11" s="5">
        <f>all!BT256</f>
        <v>4.8945433020945197</v>
      </c>
      <c r="BU11" s="5">
        <f>all!BU256</f>
        <v>2.2337666993480902E-3</v>
      </c>
      <c r="BV11" s="5">
        <f>all!BV256</f>
        <v>1.7869551113489399</v>
      </c>
      <c r="BW11" s="5">
        <f>all!BW256</f>
        <v>1.4889977797805E-2</v>
      </c>
      <c r="BX11" s="5">
        <f>all!BX256</f>
        <v>0.19859403354945701</v>
      </c>
      <c r="BY11" s="5">
        <f>all!BY256</f>
        <v>0.10316632612632599</v>
      </c>
      <c r="BZ11" s="5">
        <f>all!BZ256</f>
        <v>1.35930632029996</v>
      </c>
      <c r="CA11" s="5">
        <f>all!CA256</f>
        <v>0.18397029174503801</v>
      </c>
      <c r="CB11" s="5">
        <f>all!CB256</f>
        <v>3.7518021953183101E-2</v>
      </c>
      <c r="CC11" s="5">
        <f>all!CC256</f>
        <v>420.95641582105401</v>
      </c>
      <c r="CD11" s="5">
        <f>all!CD256</f>
        <v>8.4766422314857898E-2</v>
      </c>
      <c r="CE11" s="5"/>
      <c r="CF11" s="5">
        <f>all!CF256</f>
        <v>19.741801515344999</v>
      </c>
      <c r="CG11" s="5">
        <f>all!CG256</f>
        <v>506169.60059159598</v>
      </c>
      <c r="CH11" s="5">
        <f>all!CH256</f>
        <v>89.254373618991593</v>
      </c>
      <c r="CI11" s="5">
        <f>all!CI256</f>
        <v>63.313956581945703</v>
      </c>
      <c r="CJ11" s="5">
        <f>all!CJ256</f>
        <v>4.6641936288076797</v>
      </c>
      <c r="CK11" s="5">
        <f>all!CK256</f>
        <v>9.6682438427812603</v>
      </c>
      <c r="CL11" s="5">
        <f>all!CL256</f>
        <v>5.4174689098463097E-2</v>
      </c>
      <c r="CM11" s="5">
        <f>all!CM256</f>
        <v>1.34881638638086</v>
      </c>
      <c r="CN11" s="5">
        <f>all!CN256</f>
        <v>10663.1362120015</v>
      </c>
      <c r="CO11" s="5">
        <f>all!CO256</f>
        <v>7.2356620219019696</v>
      </c>
      <c r="CP11" s="5">
        <f>all!CP256</f>
        <v>4.7308558154007897E-2</v>
      </c>
      <c r="CQ11" s="5">
        <f>all!CQ256</f>
        <v>0.85781372853762194</v>
      </c>
      <c r="CR11" s="5">
        <f>all!CR256</f>
        <v>6.5941776891827999E-3</v>
      </c>
      <c r="CS11" s="5">
        <f>all!CS256</f>
        <v>0.15914927939686899</v>
      </c>
      <c r="CT11" s="5">
        <f>all!CT256</f>
        <v>0.19605265277683201</v>
      </c>
      <c r="CU11" s="5">
        <f>all!CU256</f>
        <v>2.6296350616705499</v>
      </c>
      <c r="CV11" s="5">
        <f>all!CV256</f>
        <v>0.36735960799086897</v>
      </c>
      <c r="CW11" s="5">
        <f>all!CW256</f>
        <v>1.61852918619865E-2</v>
      </c>
      <c r="CX11" s="5">
        <f>all!CX256</f>
        <v>228.013719002561</v>
      </c>
      <c r="CY11" s="5">
        <f>all!CY256</f>
        <v>1.64664996671348</v>
      </c>
      <c r="CZ11" s="5"/>
      <c r="DA11" s="5">
        <f>all!DA256</f>
        <v>0.3593466072183415</v>
      </c>
      <c r="DB11" s="5">
        <f>all!DB256</f>
        <v>9063.8302550200733</v>
      </c>
      <c r="DC11" s="5">
        <f>all!DC256</f>
        <v>1.5145007163872248</v>
      </c>
      <c r="DD11" s="5">
        <f>all!DD256</f>
        <v>1.0787236142725707</v>
      </c>
      <c r="DE11" s="5">
        <f>all!DE256</f>
        <v>7.3398697460228493E-2</v>
      </c>
      <c r="DF11" s="5">
        <f>all!DF256</f>
        <v>0.14785508247103932</v>
      </c>
      <c r="DG11" s="5">
        <f>all!DG256</f>
        <v>7.7699882532970604E-4</v>
      </c>
      <c r="DH11" s="5">
        <f>all!DH256</f>
        <v>1.8576179402022587E-2</v>
      </c>
      <c r="DI11" s="5">
        <f>all!DI256</f>
        <v>142.32392543674322</v>
      </c>
      <c r="DJ11" s="5">
        <f>all!DJ256</f>
        <v>9.1637057014969228E-2</v>
      </c>
      <c r="DK11" s="5">
        <f>all!DK256</f>
        <v>4.3857743203286879E-4</v>
      </c>
      <c r="DL11" s="5">
        <f>all!DL256</f>
        <v>7.6310479271389986E-3</v>
      </c>
      <c r="DM11" s="5">
        <f>all!DM256</f>
        <v>5.7431567255855352E-5</v>
      </c>
      <c r="DN11" s="5">
        <f>all!DN256</f>
        <v>1.3406560474843651E-3</v>
      </c>
      <c r="DO11" s="5">
        <f>all!DO256</f>
        <v>1.6101564781277266E-3</v>
      </c>
      <c r="DP11" s="5">
        <f>all!DP256</f>
        <v>2.0608425248201803E-2</v>
      </c>
      <c r="DQ11" s="5">
        <f>all!DQ256</f>
        <v>1.8650862696781203E-3</v>
      </c>
      <c r="DR11" s="5">
        <f>all!DR256</f>
        <v>7.9190872551654172E-5</v>
      </c>
      <c r="DS11" s="5">
        <f>all!DS256</f>
        <v>1.100452311788422</v>
      </c>
      <c r="DT11" s="5">
        <f>all!DT256</f>
        <v>7.8794476625675576E-3</v>
      </c>
      <c r="DU11" s="5"/>
      <c r="DV11" s="5">
        <f>all!DV256</f>
        <v>3.9010176386372751E-3</v>
      </c>
      <c r="DW11" s="5">
        <f>all!DW256</f>
        <v>98.39570205532408</v>
      </c>
      <c r="DX11" s="5">
        <f>all!DX256</f>
        <v>1.6441212716850711E-2</v>
      </c>
      <c r="DY11" s="5">
        <f>all!DY256</f>
        <v>1.1710476075080814E-2</v>
      </c>
      <c r="DZ11" s="5">
        <f>all!DZ256</f>
        <v>7.9680622466925493E-4</v>
      </c>
      <c r="EA11" s="5">
        <f>all!EA256</f>
        <v>1.6050945607821883E-3</v>
      </c>
      <c r="EB11" s="5">
        <f>all!EB256</f>
        <v>8.434993017674207E-6</v>
      </c>
      <c r="EC11" s="5">
        <f>all!EC256</f>
        <v>2.0166046388118446E-4</v>
      </c>
      <c r="ED11" s="5">
        <f>all!ED256</f>
        <v>1.5450490762293001</v>
      </c>
      <c r="EE11" s="5">
        <f>all!EE256</f>
        <v>9.9479936247456663E-4</v>
      </c>
      <c r="EF11" s="5">
        <f>all!EF256</f>
        <v>4.7611366405051602E-6</v>
      </c>
      <c r="EG11" s="5">
        <f>all!EG256</f>
        <v>8.2841612991681559E-5</v>
      </c>
      <c r="EH11" s="5">
        <f>all!EH256</f>
        <v>6.2346924217248975E-7</v>
      </c>
      <c r="EI11" s="5">
        <f>all!EI256</f>
        <v>1.4553978759021657E-5</v>
      </c>
      <c r="EJ11" s="5">
        <f>all!EJ256</f>
        <v>1.747963858839442E-5</v>
      </c>
      <c r="EK11" s="5">
        <f>all!EK256</f>
        <v>2.2372224694172541E-4</v>
      </c>
      <c r="EL11" s="5">
        <f>all!EL256</f>
        <v>2.0247121551849682E-5</v>
      </c>
      <c r="EM11" s="5">
        <f>all!EM256</f>
        <v>8.5968528556434755E-7</v>
      </c>
      <c r="EN11" s="5">
        <f>all!EN256</f>
        <v>1.1946359844598211E-2</v>
      </c>
      <c r="EO11" s="5">
        <f>all!EO256</f>
        <v>8.5538206558657582E-5</v>
      </c>
      <c r="EP11" s="5"/>
      <c r="EQ11" s="5">
        <f>all!EQ256</f>
        <v>196.79140411064816</v>
      </c>
      <c r="ER11" s="5">
        <f>all!ER256</f>
        <v>0</v>
      </c>
      <c r="ES11" s="5">
        <f>all!ES256</f>
        <v>0</v>
      </c>
      <c r="ET11" s="5">
        <f>all!ET256</f>
        <v>0</v>
      </c>
      <c r="EU11" s="5">
        <f>all!EU256</f>
        <v>0</v>
      </c>
      <c r="EV11" s="5"/>
    </row>
    <row r="12" spans="1:152" s="3" customFormat="1">
      <c r="A12" s="5" t="str">
        <f>all!A257</f>
        <v>19III-21.d</v>
      </c>
      <c r="B12" s="5" t="str">
        <f>all!B257</f>
        <v>Kaspakas</v>
      </c>
      <c r="C12" s="5" t="str">
        <f>all!C257</f>
        <v>epithermal</v>
      </c>
      <c r="D12" s="5" t="str">
        <f>all!D257</f>
        <v>epithermal IS</v>
      </c>
      <c r="E12" s="5" t="str">
        <f>all!E257</f>
        <v>pyrite</v>
      </c>
      <c r="F12" s="5" t="str">
        <f>all!F257</f>
        <v>anhedral</v>
      </c>
      <c r="G12" s="5">
        <f>all!G257</f>
        <v>83.163746563034493</v>
      </c>
      <c r="H12" s="5">
        <f>all!H257</f>
        <v>486366.20517463802</v>
      </c>
      <c r="I12" s="5">
        <f>all!I257</f>
        <v>6.0896610420291299</v>
      </c>
      <c r="J12" s="5">
        <f>all!J257</f>
        <v>38.501185206952002</v>
      </c>
      <c r="K12" s="5">
        <f>all!K257</f>
        <v>322.30212661401498</v>
      </c>
      <c r="L12" s="5">
        <f>all!L257</f>
        <v>7189.6897793807002</v>
      </c>
      <c r="M12" s="5">
        <f>all!M257</f>
        <v>3.6875523270386199</v>
      </c>
      <c r="N12" s="5">
        <f>all!N257</f>
        <v>1.7425079631028499</v>
      </c>
      <c r="O12" s="5">
        <f>all!O257</f>
        <v>380.54738552516102</v>
      </c>
      <c r="P12" s="5">
        <f>all!P257</f>
        <v>1.6726689964821699</v>
      </c>
      <c r="Q12" s="5">
        <f>all!Q257</f>
        <v>1.33343739181521</v>
      </c>
      <c r="R12" s="5">
        <f>all!R257</f>
        <v>66.282563390006999</v>
      </c>
      <c r="S12" s="5">
        <f>all!S257</f>
        <v>5.5196974063166343E-2</v>
      </c>
      <c r="T12" s="5">
        <f>all!T257</f>
        <v>7.57779251367052</v>
      </c>
      <c r="U12" s="5">
        <f>all!U257</f>
        <v>4.0109755126159401</v>
      </c>
      <c r="V12" s="5">
        <f>all!V257</f>
        <v>1.3009611956548801</v>
      </c>
      <c r="W12" s="5">
        <f>all!W257</f>
        <v>4.2499011717727797E-2</v>
      </c>
      <c r="X12" s="5">
        <f>all!X257</f>
        <v>0.76384687505448701</v>
      </c>
      <c r="Y12" s="5">
        <f>all!Y257</f>
        <v>15029.066053284399</v>
      </c>
      <c r="Z12" s="5">
        <f>all!Z257</f>
        <v>2.75775031432073</v>
      </c>
      <c r="AA12" s="5">
        <f>all!AA257</f>
        <v>0.15816814493621212</v>
      </c>
      <c r="AB12" s="5">
        <f>all!AB257</f>
        <v>1.1129560483345076E-4</v>
      </c>
      <c r="AC12" s="5">
        <f>all!AC257</f>
        <v>1.8349445697712273E-4</v>
      </c>
      <c r="AD12" s="5">
        <f>all!AD257</f>
        <v>1.6002372565575001E-2</v>
      </c>
      <c r="AE12" s="5">
        <f>all!AE257</f>
        <v>5.0824640223572548E-5</v>
      </c>
      <c r="AF12" s="5">
        <f>all!AF257</f>
        <v>2.6688122191993399E-4</v>
      </c>
      <c r="AG12" s="5">
        <f>all!AG257</f>
        <v>0.21896742406715247</v>
      </c>
      <c r="AH12" s="5">
        <f>all!AH257</f>
        <v>8.8723902542420816E-5</v>
      </c>
      <c r="AI12" s="5">
        <f>all!AI257</f>
        <v>0.45285776914142051</v>
      </c>
      <c r="AJ12" s="5">
        <f>all!AJ257</f>
        <v>0.27467357952074484</v>
      </c>
      <c r="AK12" s="5">
        <f>all!AK257</f>
        <v>0.12543339765261652</v>
      </c>
      <c r="AL12" s="5">
        <f>all!AL257</f>
        <v>0.65865332814639665</v>
      </c>
      <c r="AM12" s="5">
        <f>all!AM257</f>
        <v>0.21896742406715247</v>
      </c>
      <c r="AN12" s="5"/>
      <c r="AO12" s="5"/>
      <c r="AP12" s="5">
        <f>all!AP257</f>
        <v>0.393851295340574</v>
      </c>
      <c r="AQ12" s="5">
        <f>all!AQ257</f>
        <v>10.0569732929688</v>
      </c>
      <c r="AR12" s="5">
        <f>all!AR257</f>
        <v>2.0884538795982802E-2</v>
      </c>
      <c r="AS12" s="5">
        <f>all!AS257</f>
        <v>0.20737533114411799</v>
      </c>
      <c r="AT12" s="5">
        <f>all!AT257</f>
        <v>0.30570539285521098</v>
      </c>
      <c r="AU12" s="5">
        <f>all!AU257</f>
        <v>5.2590120832352998</v>
      </c>
      <c r="AV12" s="5">
        <f>all!AV257</f>
        <v>3.4602615249489301E-2</v>
      </c>
      <c r="AW12" s="5">
        <f>all!AW257</f>
        <v>0.62861715708969801</v>
      </c>
      <c r="AX12" s="5">
        <f>all!AX257</f>
        <v>0.53858148521834903</v>
      </c>
      <c r="AY12" s="5">
        <f>all!AY257</f>
        <v>1.1146187542431001</v>
      </c>
      <c r="AZ12" s="5">
        <f>all!AZ257</f>
        <v>2.6320147331095601E-2</v>
      </c>
      <c r="BA12" s="5">
        <f>all!BA257</f>
        <v>0.480756236372263</v>
      </c>
      <c r="BB12" s="5">
        <f>all!BB257</f>
        <v>1.02790580357688E-2</v>
      </c>
      <c r="BC12" s="5">
        <f>all!BC257</f>
        <v>0.25927926685905101</v>
      </c>
      <c r="BD12" s="5">
        <f>all!BD257</f>
        <v>3.0392841409027101E-2</v>
      </c>
      <c r="BE12" s="5">
        <f>all!BE257</f>
        <v>0.17428691221804099</v>
      </c>
      <c r="BF12" s="5">
        <f>all!BF257</f>
        <v>4.18875524145043E-2</v>
      </c>
      <c r="BG12" s="5">
        <f>all!BG257</f>
        <v>1.4233999531459001E-2</v>
      </c>
      <c r="BH12" s="5">
        <f>all!BH257</f>
        <v>0.25858109086772302</v>
      </c>
      <c r="BI12" s="5">
        <f>all!BI257</f>
        <v>6.7563884113508998E-3</v>
      </c>
      <c r="BJ12" s="5"/>
      <c r="BK12" s="5">
        <f>all!BK257</f>
        <v>40.340423482369197</v>
      </c>
      <c r="BL12" s="5">
        <f>all!BL257</f>
        <v>18923.6348391434</v>
      </c>
      <c r="BM12" s="5">
        <f>all!BM257</f>
        <v>1.71558041918321</v>
      </c>
      <c r="BN12" s="5">
        <f>all!BN257</f>
        <v>6.1325020504729597</v>
      </c>
      <c r="BO12" s="5">
        <f>all!BO257</f>
        <v>489.21230330979802</v>
      </c>
      <c r="BP12" s="5">
        <f>all!BP257</f>
        <v>4425.8917061661596</v>
      </c>
      <c r="BQ12" s="5">
        <f>all!BQ257</f>
        <v>2.4358796315152298</v>
      </c>
      <c r="BR12" s="5">
        <f>all!BR257</f>
        <v>0.97761112455345001</v>
      </c>
      <c r="BS12" s="5">
        <f>all!BS257</f>
        <v>244.227681467596</v>
      </c>
      <c r="BT12" s="5">
        <f>all!BT257</f>
        <v>0.85640149657134002</v>
      </c>
      <c r="BU12" s="5">
        <f>all!BU257</f>
        <v>0.51931096525076803</v>
      </c>
      <c r="BV12" s="5">
        <f>all!BV257</f>
        <v>33.050375932029297</v>
      </c>
      <c r="BW12" s="5">
        <f>all!BW257</f>
        <v>9.5853578886401294E-2</v>
      </c>
      <c r="BX12" s="5">
        <f>all!BX257</f>
        <v>2.1381571441085301</v>
      </c>
      <c r="BY12" s="5">
        <f>all!BY257</f>
        <v>1.2367951318511901</v>
      </c>
      <c r="BZ12" s="5">
        <f>all!BZ257</f>
        <v>1.07987898389368</v>
      </c>
      <c r="CA12" s="5">
        <f>all!CA257</f>
        <v>1.6849510249394101E-2</v>
      </c>
      <c r="CB12" s="5">
        <f>all!CB257</f>
        <v>0.232942508951199</v>
      </c>
      <c r="CC12" s="5">
        <f>all!CC257</f>
        <v>5956.3863646930604</v>
      </c>
      <c r="CD12" s="5">
        <f>all!CD257</f>
        <v>0.33609331619801702</v>
      </c>
      <c r="CE12" s="5"/>
      <c r="CF12" s="5">
        <f>all!CF257</f>
        <v>83.163746563034493</v>
      </c>
      <c r="CG12" s="5">
        <f>all!CG257</f>
        <v>486366.20517463802</v>
      </c>
      <c r="CH12" s="5">
        <f>all!CH257</f>
        <v>6.0896610420291299</v>
      </c>
      <c r="CI12" s="5">
        <f>all!CI257</f>
        <v>38.501185206952002</v>
      </c>
      <c r="CJ12" s="5">
        <f>all!CJ257</f>
        <v>322.30212661401498</v>
      </c>
      <c r="CK12" s="5">
        <f>all!CK257</f>
        <v>7189.6897793807002</v>
      </c>
      <c r="CL12" s="5">
        <f>all!CL257</f>
        <v>3.6875523270386199</v>
      </c>
      <c r="CM12" s="5">
        <f>all!CM257</f>
        <v>1.7425079631028499</v>
      </c>
      <c r="CN12" s="5">
        <f>all!CN257</f>
        <v>380.54738552516102</v>
      </c>
      <c r="CO12" s="5">
        <f>all!CO257</f>
        <v>1.6726689964821699</v>
      </c>
      <c r="CP12" s="5">
        <f>all!CP257</f>
        <v>1.33343739181521</v>
      </c>
      <c r="CQ12" s="5">
        <f>all!CQ257</f>
        <v>66.282563390006999</v>
      </c>
      <c r="CR12" s="5">
        <f>all!CR257</f>
        <v>5.5196974063166343E-2</v>
      </c>
      <c r="CS12" s="5">
        <f>all!CS257</f>
        <v>7.57779251367052</v>
      </c>
      <c r="CT12" s="5">
        <f>all!CT257</f>
        <v>4.0109755126159401</v>
      </c>
      <c r="CU12" s="5">
        <f>all!CU257</f>
        <v>1.3009611956548801</v>
      </c>
      <c r="CV12" s="5">
        <f>all!CV257</f>
        <v>4.2499011717727797E-2</v>
      </c>
      <c r="CW12" s="5">
        <f>all!CW257</f>
        <v>0.76384687505448701</v>
      </c>
      <c r="CX12" s="5">
        <f>all!CX257</f>
        <v>15029.066053284399</v>
      </c>
      <c r="CY12" s="5">
        <f>all!CY257</f>
        <v>2.75775031432073</v>
      </c>
      <c r="CZ12" s="5"/>
      <c r="DA12" s="5">
        <f>all!DA257</f>
        <v>1.5137732059439259</v>
      </c>
      <c r="DB12" s="5">
        <f>all!DB257</f>
        <v>8709.2166742705358</v>
      </c>
      <c r="DC12" s="5">
        <f>all!DC257</f>
        <v>0.10333158630498819</v>
      </c>
      <c r="DD12" s="5">
        <f>all!DD257</f>
        <v>0.65597128820194439</v>
      </c>
      <c r="DE12" s="5">
        <f>all!DE257</f>
        <v>5.0719498727538319</v>
      </c>
      <c r="DF12" s="5">
        <f>all!DF257</f>
        <v>109.95090655116532</v>
      </c>
      <c r="DG12" s="5">
        <f>all!DG257</f>
        <v>5.2888606730040588E-2</v>
      </c>
      <c r="DH12" s="5">
        <f>all!DH257</f>
        <v>2.399818156043038E-2</v>
      </c>
      <c r="DI12" s="5">
        <f>all!DI257</f>
        <v>5.0792746754628979</v>
      </c>
      <c r="DJ12" s="5">
        <f>all!DJ257</f>
        <v>2.1183751221911983E-2</v>
      </c>
      <c r="DK12" s="5">
        <f>all!DK257</f>
        <v>1.2361728403878159E-2</v>
      </c>
      <c r="DL12" s="5">
        <f>all!DL257</f>
        <v>0.58964481580990291</v>
      </c>
      <c r="DM12" s="5">
        <f>all!DM257</f>
        <v>4.8073450210913224E-4</v>
      </c>
      <c r="DN12" s="5">
        <f>all!DN257</f>
        <v>6.383449173338826E-2</v>
      </c>
      <c r="DO12" s="5">
        <f>all!DO257</f>
        <v>3.2941651713337218E-2</v>
      </c>
      <c r="DP12" s="5">
        <f>all!DP257</f>
        <v>1.0195620655602509E-2</v>
      </c>
      <c r="DQ12" s="5">
        <f>all!DQ257</f>
        <v>2.1576766063947301E-4</v>
      </c>
      <c r="DR12" s="5">
        <f>all!DR257</f>
        <v>3.7373252856494981E-3</v>
      </c>
      <c r="DS12" s="5">
        <f>all!DS257</f>
        <v>72.534102573766404</v>
      </c>
      <c r="DT12" s="5">
        <f>all!DT257</f>
        <v>1.3196216383187407E-2</v>
      </c>
      <c r="DU12" s="5"/>
      <c r="DV12" s="5">
        <f>all!DV257</f>
        <v>1.6997263900632751E-2</v>
      </c>
      <c r="DW12" s="5">
        <f>all!DW257</f>
        <v>97.790642349268083</v>
      </c>
      <c r="DX12" s="5">
        <f>all!DX257</f>
        <v>1.1602492597969482E-3</v>
      </c>
      <c r="DY12" s="5">
        <f>all!DY257</f>
        <v>7.365513574309813E-3</v>
      </c>
      <c r="DZ12" s="5">
        <f>all!DZ257</f>
        <v>5.6949924955383965E-2</v>
      </c>
      <c r="EA12" s="5">
        <f>all!EA257</f>
        <v>1.2345736913731546</v>
      </c>
      <c r="EB12" s="5">
        <f>all!EB257</f>
        <v>5.9385488024061455E-4</v>
      </c>
      <c r="EC12" s="5">
        <f>all!EC257</f>
        <v>2.6946138530942106E-4</v>
      </c>
      <c r="ED12" s="5">
        <f>all!ED257</f>
        <v>5.7032170832228127E-2</v>
      </c>
      <c r="EE12" s="5">
        <f>all!EE257</f>
        <v>2.3785981183335015E-4</v>
      </c>
      <c r="EF12" s="5">
        <f>all!EF257</f>
        <v>1.388025360229873E-4</v>
      </c>
      <c r="EG12" s="5">
        <f>all!EG257</f>
        <v>6.6207728493327322E-3</v>
      </c>
      <c r="EH12" s="5">
        <f>all!EH257</f>
        <v>5.3978833595439484E-6</v>
      </c>
      <c r="EI12" s="5">
        <f>all!EI257</f>
        <v>7.167597482204026E-4</v>
      </c>
      <c r="EJ12" s="5">
        <f>all!EJ257</f>
        <v>3.6988232140440231E-4</v>
      </c>
      <c r="EK12" s="5">
        <f>all!EK257</f>
        <v>1.1448059341620923E-4</v>
      </c>
      <c r="EL12" s="5">
        <f>all!EL257</f>
        <v>2.42272743017962E-6</v>
      </c>
      <c r="EM12" s="5">
        <f>all!EM257</f>
        <v>4.1964214925498758E-5</v>
      </c>
      <c r="EN12" s="5">
        <f>all!EN257</f>
        <v>0.81444253234294728</v>
      </c>
      <c r="EO12" s="5">
        <f>all!EO257</f>
        <v>1.4817250792533741E-4</v>
      </c>
      <c r="EP12" s="5"/>
      <c r="EQ12" s="5">
        <f>all!EQ257</f>
        <v>195.58128469853617</v>
      </c>
      <c r="ER12" s="5">
        <f>all!ER257</f>
        <v>0</v>
      </c>
      <c r="ES12" s="5">
        <f>all!ES257</f>
        <v>0</v>
      </c>
      <c r="ET12" s="5">
        <f>all!ET257</f>
        <v>0</v>
      </c>
      <c r="EU12" s="5">
        <f>all!EU257</f>
        <v>0</v>
      </c>
      <c r="EV12" s="5"/>
    </row>
    <row r="13" spans="1:152" s="3" customFormat="1">
      <c r="A13" s="5" t="str">
        <f>all!A258</f>
        <v>19III-22.d</v>
      </c>
      <c r="B13" s="5" t="str">
        <f>all!B258</f>
        <v>Kaspakas</v>
      </c>
      <c r="C13" s="5" t="str">
        <f>all!C258</f>
        <v>epithermal</v>
      </c>
      <c r="D13" s="5" t="str">
        <f>all!D258</f>
        <v>epithermal IS</v>
      </c>
      <c r="E13" s="5" t="str">
        <f>all!E258</f>
        <v>pyrite</v>
      </c>
      <c r="F13" s="5" t="str">
        <f>all!F258</f>
        <v>euhedral</v>
      </c>
      <c r="G13" s="5">
        <f>all!G258</f>
        <v>18.199199502462399</v>
      </c>
      <c r="H13" s="5">
        <f>all!H258</f>
        <v>485560.57900747203</v>
      </c>
      <c r="I13" s="5">
        <f>all!I258</f>
        <v>78.343042392423797</v>
      </c>
      <c r="J13" s="5">
        <f>all!J258</f>
        <v>80.417869870270096</v>
      </c>
      <c r="K13" s="5">
        <f>all!K258</f>
        <v>340.326629564038</v>
      </c>
      <c r="L13" s="5">
        <f>all!L258</f>
        <v>151.485839393741</v>
      </c>
      <c r="M13" s="5">
        <f>all!M258</f>
        <v>8.8269797596709207E-2</v>
      </c>
      <c r="N13" s="5">
        <f>all!N258</f>
        <v>0.94665029571716197</v>
      </c>
      <c r="O13" s="5">
        <f>all!O258</f>
        <v>5125.3486283708999</v>
      </c>
      <c r="P13" s="5">
        <f>all!P258</f>
        <v>1.8355573376284799</v>
      </c>
      <c r="Q13" s="5">
        <f>all!Q258</f>
        <v>4.53281690936545</v>
      </c>
      <c r="R13" s="5">
        <f>all!R258</f>
        <v>0.51320818633363796</v>
      </c>
      <c r="S13" s="5">
        <f>all!S258</f>
        <v>2.7576513918049859</v>
      </c>
      <c r="T13" s="5">
        <f>all!T258</f>
        <v>1.7992692792364899</v>
      </c>
      <c r="U13" s="5">
        <f>all!U258</f>
        <v>69.793948776627403</v>
      </c>
      <c r="V13" s="5">
        <f>all!V258</f>
        <v>28.3103885843969</v>
      </c>
      <c r="W13" s="5">
        <f>all!W258</f>
        <v>7.0687409224910498</v>
      </c>
      <c r="X13" s="5">
        <f>all!X258</f>
        <v>9.5408299414404693E-2</v>
      </c>
      <c r="Y13" s="5">
        <f>all!Y258</f>
        <v>1551.0599722177701</v>
      </c>
      <c r="Z13" s="5">
        <f>all!Z258</f>
        <v>21.832498665924</v>
      </c>
      <c r="AA13" s="5">
        <f>all!AA258</f>
        <v>0.97419942257618353</v>
      </c>
      <c r="AB13" s="5">
        <f>all!AB258</f>
        <v>1.1834212541787946E-3</v>
      </c>
      <c r="AC13" s="5">
        <f>all!AC258</f>
        <v>1.4075857192489459E-2</v>
      </c>
      <c r="AD13" s="5">
        <f>all!AD258</f>
        <v>1.528540750550373E-2</v>
      </c>
      <c r="AE13" s="5">
        <f>all!AE258</f>
        <v>6.1511676610405942E-5</v>
      </c>
      <c r="AF13" s="5">
        <f>all!AF258</f>
        <v>4.4997582315810206E-2</v>
      </c>
      <c r="AG13" s="5">
        <f>all!AG258</f>
        <v>5.7858576472692595E-2</v>
      </c>
      <c r="AH13" s="5">
        <f>all!AH258</f>
        <v>2.9223995142394397E-3</v>
      </c>
      <c r="AI13" s="5">
        <f>all!AI258</f>
        <v>0.27867820803491444</v>
      </c>
      <c r="AJ13" s="5">
        <f>all!AJ258</f>
        <v>2.3429742853667737E-2</v>
      </c>
      <c r="AK13" s="5">
        <f>all!AK258</f>
        <v>1.2178273462562287E-3</v>
      </c>
      <c r="AL13" s="5">
        <f>all!AL258</f>
        <v>0.89087616009378856</v>
      </c>
      <c r="AM13" s="5">
        <f>all!AM258</f>
        <v>5.7858576472692595E-2</v>
      </c>
      <c r="AN13" s="5"/>
      <c r="AO13" s="5"/>
      <c r="AP13" s="5">
        <f>all!AP258</f>
        <v>0.175678891299096</v>
      </c>
      <c r="AQ13" s="5">
        <f>all!AQ258</f>
        <v>6.7800913045308997</v>
      </c>
      <c r="AR13" s="5">
        <f>all!AR258</f>
        <v>1.8072598605875401E-2</v>
      </c>
      <c r="AS13" s="5">
        <f>all!AS258</f>
        <v>9.7670975139789104E-2</v>
      </c>
      <c r="AT13" s="5">
        <f>all!AT258</f>
        <v>0.14061746178368401</v>
      </c>
      <c r="AU13" s="5">
        <f>all!AU258</f>
        <v>2.37969630687651</v>
      </c>
      <c r="AV13" s="5">
        <f>all!AV258</f>
        <v>2.82514942018172E-2</v>
      </c>
      <c r="AW13" s="5">
        <f>all!AW258</f>
        <v>0.31765105800879301</v>
      </c>
      <c r="AX13" s="5">
        <f>all!AX258</f>
        <v>0.40949002977353699</v>
      </c>
      <c r="AY13" s="5">
        <f>all!AY258</f>
        <v>0.74237351574237798</v>
      </c>
      <c r="AZ13" s="5">
        <f>all!AZ258</f>
        <v>7.2395783444536297E-3</v>
      </c>
      <c r="BA13" s="5">
        <f>all!BA258</f>
        <v>0.14522845483278901</v>
      </c>
      <c r="BB13" s="5">
        <f>all!BB258</f>
        <v>4.4828896156173604E-3</v>
      </c>
      <c r="BC13" s="5">
        <f>all!BC258</f>
        <v>0.114859634399335</v>
      </c>
      <c r="BD13" s="5">
        <f>all!BD258</f>
        <v>3.12559022334261E-2</v>
      </c>
      <c r="BE13" s="5">
        <f>all!BE258</f>
        <v>0.109251464822595</v>
      </c>
      <c r="BF13" s="5">
        <f>all!BF258</f>
        <v>1.1721666979440401E-2</v>
      </c>
      <c r="BG13" s="5">
        <f>all!BG258</f>
        <v>6.6795507477895302E-3</v>
      </c>
      <c r="BH13" s="5">
        <f>all!BH258</f>
        <v>0.12296580544116099</v>
      </c>
      <c r="BI13" s="5">
        <f>all!BI258</f>
        <v>5.3861380668452797E-3</v>
      </c>
      <c r="BJ13" s="5"/>
      <c r="BK13" s="5">
        <f>all!BK258</f>
        <v>0.65124213956737997</v>
      </c>
      <c r="BL13" s="5">
        <f>all!BL258</f>
        <v>25422.542513828099</v>
      </c>
      <c r="BM13" s="5">
        <f>all!BM258</f>
        <v>11.2148874228295</v>
      </c>
      <c r="BN13" s="5">
        <f>all!BN258</f>
        <v>19.843979971879101</v>
      </c>
      <c r="BO13" s="5">
        <f>all!BO258</f>
        <v>240.673108869722</v>
      </c>
      <c r="BP13" s="5">
        <f>all!BP258</f>
        <v>47.570917947925501</v>
      </c>
      <c r="BQ13" s="5">
        <f>all!BQ258</f>
        <v>6.1863847895302602E-2</v>
      </c>
      <c r="BR13" s="5">
        <f>all!BR258</f>
        <v>0.29047087202653799</v>
      </c>
      <c r="BS13" s="5">
        <f>all!BS258</f>
        <v>56.202179230046603</v>
      </c>
      <c r="BT13" s="5">
        <f>all!BT258</f>
        <v>9.7629235581416299E-2</v>
      </c>
      <c r="BU13" s="5">
        <f>all!BU258</f>
        <v>3.6351319603974801</v>
      </c>
      <c r="BV13" s="5">
        <f>all!BV258</f>
        <v>0.42694505311676401</v>
      </c>
      <c r="BW13" s="5">
        <f>all!BW258</f>
        <v>2.6936265748073498</v>
      </c>
      <c r="BX13" s="5">
        <f>all!BX258</f>
        <v>0.696839567173545</v>
      </c>
      <c r="BY13" s="5">
        <f>all!BY258</f>
        <v>9.3398081743417105</v>
      </c>
      <c r="BZ13" s="5">
        <f>all!BZ258</f>
        <v>9.8357267250757108</v>
      </c>
      <c r="CA13" s="5">
        <f>all!CA258</f>
        <v>2.4373882330004002</v>
      </c>
      <c r="CB13" s="5">
        <f>all!CB258</f>
        <v>2.7977115890395199E-2</v>
      </c>
      <c r="CC13" s="5">
        <f>all!CC258</f>
        <v>377.60743754735103</v>
      </c>
      <c r="CD13" s="5">
        <f>all!CD258</f>
        <v>0.31386750218829101</v>
      </c>
      <c r="CE13" s="5"/>
      <c r="CF13" s="5">
        <f>all!CF258</f>
        <v>18.199199502462399</v>
      </c>
      <c r="CG13" s="5">
        <f>all!CG258</f>
        <v>485560.57900747203</v>
      </c>
      <c r="CH13" s="5">
        <f>all!CH258</f>
        <v>78.343042392423797</v>
      </c>
      <c r="CI13" s="5">
        <f>all!CI258</f>
        <v>80.417869870270096</v>
      </c>
      <c r="CJ13" s="5">
        <f>all!CJ258</f>
        <v>340.326629564038</v>
      </c>
      <c r="CK13" s="5">
        <f>all!CK258</f>
        <v>151.485839393741</v>
      </c>
      <c r="CL13" s="5">
        <f>all!CL258</f>
        <v>8.8269797596709207E-2</v>
      </c>
      <c r="CM13" s="5">
        <f>all!CM258</f>
        <v>0.94665029571716197</v>
      </c>
      <c r="CN13" s="5">
        <f>all!CN258</f>
        <v>5125.3486283708999</v>
      </c>
      <c r="CO13" s="5">
        <f>all!CO258</f>
        <v>1.8355573376284799</v>
      </c>
      <c r="CP13" s="5">
        <f>all!CP258</f>
        <v>4.53281690936545</v>
      </c>
      <c r="CQ13" s="5">
        <f>all!CQ258</f>
        <v>0.51320818633363796</v>
      </c>
      <c r="CR13" s="5">
        <f>all!CR258</f>
        <v>2.7576513918049859</v>
      </c>
      <c r="CS13" s="5">
        <f>all!CS258</f>
        <v>1.7992692792364899</v>
      </c>
      <c r="CT13" s="5">
        <f>all!CT258</f>
        <v>69.793948776627403</v>
      </c>
      <c r="CU13" s="5">
        <f>all!CU258</f>
        <v>28.3103885843969</v>
      </c>
      <c r="CV13" s="5">
        <f>all!CV258</f>
        <v>7.0687409224910498</v>
      </c>
      <c r="CW13" s="5">
        <f>all!CW258</f>
        <v>9.5408299414404693E-2</v>
      </c>
      <c r="CX13" s="5">
        <f>all!CX258</f>
        <v>1551.0599722177701</v>
      </c>
      <c r="CY13" s="5">
        <f>all!CY258</f>
        <v>21.832498665924</v>
      </c>
      <c r="CZ13" s="5"/>
      <c r="DA13" s="5">
        <f>all!DA258</f>
        <v>0.33126767028917242</v>
      </c>
      <c r="DB13" s="5">
        <f>all!DB258</f>
        <v>8694.7905632997044</v>
      </c>
      <c r="DC13" s="5">
        <f>all!DC258</f>
        <v>1.3293532744263641</v>
      </c>
      <c r="DD13" s="5">
        <f>all!DD258</f>
        <v>1.3701347999991498</v>
      </c>
      <c r="DE13" s="5">
        <f>all!DE258</f>
        <v>5.3555948378188711</v>
      </c>
      <c r="DF13" s="5">
        <f>all!DF258</f>
        <v>2.3166514664893869</v>
      </c>
      <c r="DG13" s="5">
        <f>all!DG258</f>
        <v>1.2660068786011676E-3</v>
      </c>
      <c r="DH13" s="5">
        <f>all!DH258</f>
        <v>1.3037464477581077E-2</v>
      </c>
      <c r="DI13" s="5">
        <f>all!DI258</f>
        <v>68.409492434370065</v>
      </c>
      <c r="DJ13" s="5">
        <f>all!DJ258</f>
        <v>2.3246673475537993E-2</v>
      </c>
      <c r="DK13" s="5">
        <f>all!DK258</f>
        <v>4.2021809109315349E-2</v>
      </c>
      <c r="DL13" s="5">
        <f>all!DL258</f>
        <v>4.565462333167021E-3</v>
      </c>
      <c r="DM13" s="5">
        <f>all!DM258</f>
        <v>2.4017587763286122E-2</v>
      </c>
      <c r="DN13" s="5">
        <f>all!DN258</f>
        <v>1.5156846763006403E-2</v>
      </c>
      <c r="DO13" s="5">
        <f>all!DO258</f>
        <v>0.57320917194996224</v>
      </c>
      <c r="DP13" s="5">
        <f>all!DP258</f>
        <v>0.22186824909401962</v>
      </c>
      <c r="DQ13" s="5">
        <f>all!DQ258</f>
        <v>3.588802729443679E-2</v>
      </c>
      <c r="DR13" s="5">
        <f>all!DR258</f>
        <v>4.6681064164442348E-4</v>
      </c>
      <c r="DS13" s="5">
        <f>all!DS258</f>
        <v>7.4858106767266905</v>
      </c>
      <c r="DT13" s="5">
        <f>all!DT258</f>
        <v>0.10447152343164463</v>
      </c>
      <c r="DU13" s="5"/>
      <c r="DV13" s="5">
        <f>all!DV258</f>
        <v>3.771485844865332E-3</v>
      </c>
      <c r="DW13" s="5">
        <f>all!DW258</f>
        <v>98.990280291850524</v>
      </c>
      <c r="DX13" s="5">
        <f>all!DX258</f>
        <v>1.5134700748032167E-2</v>
      </c>
      <c r="DY13" s="5">
        <f>all!DY258</f>
        <v>1.5598998837536383E-2</v>
      </c>
      <c r="DZ13" s="5">
        <f>all!DZ258</f>
        <v>6.0973502497348633E-2</v>
      </c>
      <c r="EA13" s="5">
        <f>all!EA258</f>
        <v>2.6375100853410431E-2</v>
      </c>
      <c r="EB13" s="5">
        <f>all!EB258</f>
        <v>1.4413501377838832E-5</v>
      </c>
      <c r="EC13" s="5">
        <f>all!EC258</f>
        <v>1.4843166762156199E-4</v>
      </c>
      <c r="ED13" s="5">
        <f>all!ED258</f>
        <v>0.77884277733902885</v>
      </c>
      <c r="EE13" s="5">
        <f>all!EE258</f>
        <v>2.6466361742051223E-4</v>
      </c>
      <c r="EF13" s="5">
        <f>all!EF258</f>
        <v>4.784187303671089E-4</v>
      </c>
      <c r="EG13" s="5">
        <f>all!EG258</f>
        <v>5.1977835777861199E-5</v>
      </c>
      <c r="EH13" s="5">
        <f>all!EH258</f>
        <v>2.7344048454222222E-4</v>
      </c>
      <c r="EI13" s="5">
        <f>all!EI258</f>
        <v>1.7256085681277542E-4</v>
      </c>
      <c r="EJ13" s="5">
        <f>all!EJ258</f>
        <v>6.5259923380664459E-3</v>
      </c>
      <c r="EK13" s="5">
        <f>all!EK258</f>
        <v>2.5259723055760588E-3</v>
      </c>
      <c r="EL13" s="5">
        <f>all!EL258</f>
        <v>4.0858556110518531E-4</v>
      </c>
      <c r="EM13" s="5">
        <f>all!EM258</f>
        <v>5.3146439725240853E-6</v>
      </c>
      <c r="EN13" s="5">
        <f>all!EN258</f>
        <v>8.5226031806760583E-2</v>
      </c>
      <c r="EO13" s="5">
        <f>all!EO258</f>
        <v>1.1894093723967092E-3</v>
      </c>
      <c r="EP13" s="5"/>
      <c r="EQ13" s="5">
        <f>all!EQ258</f>
        <v>197.98056058370105</v>
      </c>
      <c r="ER13" s="5">
        <f>all!ER258</f>
        <v>0</v>
      </c>
      <c r="ES13" s="5">
        <f>all!ES258</f>
        <v>0</v>
      </c>
      <c r="ET13" s="5">
        <f>all!ET258</f>
        <v>0</v>
      </c>
      <c r="EU13" s="5">
        <f>all!EU258</f>
        <v>0</v>
      </c>
      <c r="EV13" s="5"/>
    </row>
    <row r="14" spans="1:152" s="3" customFormat="1">
      <c r="A14" s="5" t="str">
        <f>all!A259</f>
        <v>19III-23.d</v>
      </c>
      <c r="B14" s="5" t="str">
        <f>all!B259</f>
        <v>Kaspakas</v>
      </c>
      <c r="C14" s="5" t="str">
        <f>all!C259</f>
        <v>epithermal</v>
      </c>
      <c r="D14" s="5" t="str">
        <f>all!D259</f>
        <v>epithermal IS</v>
      </c>
      <c r="E14" s="5" t="str">
        <f>all!E259</f>
        <v>pyrite</v>
      </c>
      <c r="F14" s="5" t="str">
        <f>all!F259</f>
        <v>euhedral</v>
      </c>
      <c r="G14" s="5">
        <f>all!G259</f>
        <v>27.8628818569468</v>
      </c>
      <c r="H14" s="5">
        <f>all!H259</f>
        <v>434100.37038988702</v>
      </c>
      <c r="I14" s="5">
        <f>all!I259</f>
        <v>271.01065463937903</v>
      </c>
      <c r="J14" s="5">
        <f>all!J259</f>
        <v>62.3264423384704</v>
      </c>
      <c r="K14" s="5">
        <f>all!K259</f>
        <v>8.8734348754716805</v>
      </c>
      <c r="L14" s="5">
        <f>all!L259</f>
        <v>7.2836885543348497</v>
      </c>
      <c r="M14" s="5">
        <f>all!M259</f>
        <v>0.36866108019587401</v>
      </c>
      <c r="N14" s="5">
        <f>all!N259</f>
        <v>0.65416481266859705</v>
      </c>
      <c r="O14" s="5">
        <f>all!O259</f>
        <v>743.33178939202901</v>
      </c>
      <c r="P14" s="5">
        <f>all!P259</f>
        <v>2.5393531140450398</v>
      </c>
      <c r="Q14" s="5">
        <f>all!Q259</f>
        <v>0.16231249001790299</v>
      </c>
      <c r="R14" s="5">
        <f>all!R259</f>
        <v>0.25389457263016102</v>
      </c>
      <c r="S14" s="5">
        <f>all!S259</f>
        <v>1.15313669211577E-2</v>
      </c>
      <c r="T14" s="5">
        <f>all!T259</f>
        <v>0.25031779134111498</v>
      </c>
      <c r="U14" s="5">
        <f>all!U259</f>
        <v>5.7825972182121497</v>
      </c>
      <c r="V14" s="5">
        <f>all!V259</f>
        <v>6.8769745970756002</v>
      </c>
      <c r="W14" s="5">
        <f>all!W259</f>
        <v>0.345935616947045</v>
      </c>
      <c r="X14" s="5">
        <f>all!X259</f>
        <v>0.168269871864765</v>
      </c>
      <c r="Y14" s="5">
        <f>all!Y259</f>
        <v>242.76601605068501</v>
      </c>
      <c r="Z14" s="5">
        <f>all!Z259</f>
        <v>16.683326689615399</v>
      </c>
      <c r="AA14" s="5">
        <f>all!AA259</f>
        <v>4.3482452145692312</v>
      </c>
      <c r="AB14" s="5">
        <f>all!AB259</f>
        <v>1.0460084798338785E-2</v>
      </c>
      <c r="AC14" s="5">
        <f>all!AC259</f>
        <v>6.8721837434331134E-2</v>
      </c>
      <c r="AD14" s="5">
        <f>all!AD259</f>
        <v>0.36458908189711436</v>
      </c>
      <c r="AE14" s="5">
        <f>all!AE259</f>
        <v>6.931360270361458E-4</v>
      </c>
      <c r="AF14" s="5">
        <f>all!AF259</f>
        <v>2.381963222152499E-2</v>
      </c>
      <c r="AG14" s="5">
        <f>all!AG259</f>
        <v>5.9891553058636932E-4</v>
      </c>
      <c r="AH14" s="5">
        <f>all!AH259</f>
        <v>6.6859642324902332E-4</v>
      </c>
      <c r="AI14" s="5">
        <f>all!AI259</f>
        <v>6.1559670824806158E-2</v>
      </c>
      <c r="AJ14" s="5">
        <f>all!AJ259</f>
        <v>9.3699383052818948E-3</v>
      </c>
      <c r="AK14" s="5">
        <f>all!AK259</f>
        <v>6.2089762518257338E-4</v>
      </c>
      <c r="AL14" s="5">
        <f>all!AL259</f>
        <v>2.1337158223195235E-2</v>
      </c>
      <c r="AM14" s="5">
        <f>all!AM259</f>
        <v>5.9891553058636932E-4</v>
      </c>
      <c r="AN14" s="5"/>
      <c r="AO14" s="5"/>
      <c r="AP14" s="5">
        <f>all!AP259</f>
        <v>0.24177612124018599</v>
      </c>
      <c r="AQ14" s="5">
        <f>all!AQ259</f>
        <v>5.3644347322632697</v>
      </c>
      <c r="AR14" s="5">
        <f>all!AR259</f>
        <v>2.64687882104284E-2</v>
      </c>
      <c r="AS14" s="5">
        <f>all!AS259</f>
        <v>0.23666363654570599</v>
      </c>
      <c r="AT14" s="5">
        <f>all!AT259</f>
        <v>0.22150234465212501</v>
      </c>
      <c r="AU14" s="5">
        <f>all!AU259</f>
        <v>2.8189814335217802</v>
      </c>
      <c r="AV14" s="5">
        <f>all!AV259</f>
        <v>3.2480538833496497E-2</v>
      </c>
      <c r="AW14" s="5">
        <f>all!AW259</f>
        <v>0.27639704346882499</v>
      </c>
      <c r="AX14" s="5">
        <f>all!AX259</f>
        <v>0.47370352233699897</v>
      </c>
      <c r="AY14" s="5">
        <f>all!AY259</f>
        <v>1.36871394254148</v>
      </c>
      <c r="AZ14" s="5">
        <f>all!AZ259</f>
        <v>2.4146344401972698E-2</v>
      </c>
      <c r="BA14" s="5">
        <f>all!BA259</f>
        <v>0.25389457263016102</v>
      </c>
      <c r="BB14" s="5">
        <f>all!BB259</f>
        <v>1.15313669211577E-2</v>
      </c>
      <c r="BC14" s="5">
        <f>all!BC259</f>
        <v>0.10289576719658999</v>
      </c>
      <c r="BD14" s="5">
        <f>all!BD259</f>
        <v>4.5609631138440097E-2</v>
      </c>
      <c r="BE14" s="5">
        <f>all!BE259</f>
        <v>0.186954068840162</v>
      </c>
      <c r="BF14" s="5">
        <f>all!BF259</f>
        <v>1.26891721296408E-2</v>
      </c>
      <c r="BG14" s="5">
        <f>all!BG259</f>
        <v>1.00816074700113E-2</v>
      </c>
      <c r="BH14" s="5">
        <f>all!BH259</f>
        <v>0.163702779157849</v>
      </c>
      <c r="BI14" s="5">
        <f>all!BI259</f>
        <v>1.39810855631281E-2</v>
      </c>
      <c r="BJ14" s="5"/>
      <c r="BK14" s="5">
        <f>all!BK259</f>
        <v>10.408806314017999</v>
      </c>
      <c r="BL14" s="5">
        <f>all!BL259</f>
        <v>32202.217819985199</v>
      </c>
      <c r="BM14" s="5">
        <f>all!BM259</f>
        <v>271.09469846859503</v>
      </c>
      <c r="BN14" s="5">
        <f>all!BN259</f>
        <v>21.450484791006399</v>
      </c>
      <c r="BO14" s="5">
        <f>all!BO259</f>
        <v>2.8288100004315</v>
      </c>
      <c r="BP14" s="5">
        <f>all!BP259</f>
        <v>4.7356600109303004</v>
      </c>
      <c r="BQ14" s="5">
        <f>all!BQ259</f>
        <v>7.5462509207178993E-2</v>
      </c>
      <c r="BR14" s="5">
        <f>all!BR259</f>
        <v>0.65651102220842605</v>
      </c>
      <c r="BS14" s="5">
        <f>all!BS259</f>
        <v>150.00775444979999</v>
      </c>
      <c r="BT14" s="5">
        <f>all!BT259</f>
        <v>2.4891396471115002</v>
      </c>
      <c r="BU14" s="5">
        <f>all!BU259</f>
        <v>9.7642089909997204E-2</v>
      </c>
      <c r="BV14" s="5">
        <f>all!BV259</f>
        <v>0.17040258163812599</v>
      </c>
      <c r="BW14" s="5">
        <f>all!BW259</f>
        <v>3.3355046774707401E-3</v>
      </c>
      <c r="BX14" s="5">
        <f>all!BX259</f>
        <v>0.25567461703123501</v>
      </c>
      <c r="BY14" s="5">
        <f>all!BY259</f>
        <v>4.6890898179312499</v>
      </c>
      <c r="BZ14" s="5">
        <f>all!BZ259</f>
        <v>2.7868860569157201</v>
      </c>
      <c r="CA14" s="5">
        <f>all!CA259</f>
        <v>0.19042885877001001</v>
      </c>
      <c r="CB14" s="5">
        <f>all!CB259</f>
        <v>4.5461185485993601E-2</v>
      </c>
      <c r="CC14" s="5">
        <f>all!CC259</f>
        <v>130.53203838727899</v>
      </c>
      <c r="CD14" s="5">
        <f>all!CD259</f>
        <v>14.5890387379955</v>
      </c>
      <c r="CE14" s="5"/>
      <c r="CF14" s="5">
        <f>all!CF259</f>
        <v>27.8628818569468</v>
      </c>
      <c r="CG14" s="5">
        <f>all!CG259</f>
        <v>434100.37038988702</v>
      </c>
      <c r="CH14" s="5">
        <f>all!CH259</f>
        <v>271.01065463937903</v>
      </c>
      <c r="CI14" s="5">
        <f>all!CI259</f>
        <v>62.3264423384704</v>
      </c>
      <c r="CJ14" s="5">
        <f>all!CJ259</f>
        <v>8.8734348754716805</v>
      </c>
      <c r="CK14" s="5">
        <f>all!CK259</f>
        <v>7.2836885543348497</v>
      </c>
      <c r="CL14" s="5">
        <f>all!CL259</f>
        <v>0.36866108019587401</v>
      </c>
      <c r="CM14" s="5">
        <f>all!CM259</f>
        <v>0.65416481266859705</v>
      </c>
      <c r="CN14" s="5">
        <f>all!CN259</f>
        <v>743.33178939202901</v>
      </c>
      <c r="CO14" s="5">
        <f>all!CO259</f>
        <v>2.5393531140450398</v>
      </c>
      <c r="CP14" s="5">
        <f>all!CP259</f>
        <v>0.16231249001790299</v>
      </c>
      <c r="CQ14" s="5">
        <f>all!CQ259</f>
        <v>0.25389457263016102</v>
      </c>
      <c r="CR14" s="5">
        <f>all!CR259</f>
        <v>1.15313669211577E-2</v>
      </c>
      <c r="CS14" s="5">
        <f>all!CS259</f>
        <v>0.25031779134111498</v>
      </c>
      <c r="CT14" s="5">
        <f>all!CT259</f>
        <v>5.7825972182121497</v>
      </c>
      <c r="CU14" s="5">
        <f>all!CU259</f>
        <v>6.8769745970756002</v>
      </c>
      <c r="CV14" s="5">
        <f>all!CV259</f>
        <v>0.345935616947045</v>
      </c>
      <c r="CW14" s="5">
        <f>all!CW259</f>
        <v>0.168269871864765</v>
      </c>
      <c r="CX14" s="5">
        <f>all!CX259</f>
        <v>242.76601605068501</v>
      </c>
      <c r="CY14" s="5">
        <f>all!CY259</f>
        <v>16.683326689615399</v>
      </c>
      <c r="CZ14" s="5"/>
      <c r="DA14" s="5">
        <f>all!DA259</f>
        <v>0.50716911801776576</v>
      </c>
      <c r="DB14" s="5">
        <f>all!DB259</f>
        <v>7773.307733725258</v>
      </c>
      <c r="DC14" s="5">
        <f>all!DC259</f>
        <v>4.5986074850742709</v>
      </c>
      <c r="DD14" s="5">
        <f>all!DD259</f>
        <v>1.0618986519518447</v>
      </c>
      <c r="DE14" s="5">
        <f>all!DE259</f>
        <v>0.13963797682736412</v>
      </c>
      <c r="DF14" s="5">
        <f>all!DF259</f>
        <v>0.11138841649082198</v>
      </c>
      <c r="DG14" s="5">
        <f>all!DG259</f>
        <v>5.2875102935311738E-3</v>
      </c>
      <c r="DH14" s="5">
        <f>all!DH259</f>
        <v>9.009293660220314E-3</v>
      </c>
      <c r="DI14" s="5">
        <f>all!DI259</f>
        <v>9.9214617599200903</v>
      </c>
      <c r="DJ14" s="5">
        <f>all!DJ259</f>
        <v>3.2159993845555221E-2</v>
      </c>
      <c r="DK14" s="5">
        <f>all!DK259</f>
        <v>1.5047297536985227E-3</v>
      </c>
      <c r="DL14" s="5">
        <f>all!DL259</f>
        <v>2.2586274708895127E-3</v>
      </c>
      <c r="DM14" s="5">
        <f>all!DM259</f>
        <v>1.004316999177629E-4</v>
      </c>
      <c r="DN14" s="5">
        <f>all!DN259</f>
        <v>2.1086495774670626E-3</v>
      </c>
      <c r="DO14" s="5">
        <f>all!DO259</f>
        <v>4.7491764275723963E-2</v>
      </c>
      <c r="DP14" s="5">
        <f>all!DP259</f>
        <v>5.3894785243539189E-2</v>
      </c>
      <c r="DQ14" s="5">
        <f>all!DQ259</f>
        <v>1.7563165773429295E-3</v>
      </c>
      <c r="DR14" s="5">
        <f>all!DR259</f>
        <v>8.2330538681372209E-4</v>
      </c>
      <c r="DS14" s="5">
        <f>all!DS259</f>
        <v>1.1716506566152751</v>
      </c>
      <c r="DT14" s="5">
        <f>all!DT259</f>
        <v>7.9832023894374188E-2</v>
      </c>
      <c r="DU14" s="5"/>
      <c r="DV14" s="5">
        <f>all!DV259</f>
        <v>6.5087714336535749E-3</v>
      </c>
      <c r="DW14" s="5">
        <f>all!DW259</f>
        <v>99.758998576283716</v>
      </c>
      <c r="DX14" s="5">
        <f>all!DX259</f>
        <v>5.9016379290642164E-2</v>
      </c>
      <c r="DY14" s="5">
        <f>all!DY259</f>
        <v>1.3627911017676152E-2</v>
      </c>
      <c r="DZ14" s="5">
        <f>all!DZ259</f>
        <v>1.7920485343811692E-3</v>
      </c>
      <c r="EA14" s="5">
        <f>all!EA259</f>
        <v>1.4295068795375128E-3</v>
      </c>
      <c r="EB14" s="5">
        <f>all!EB259</f>
        <v>6.7857435973614209E-5</v>
      </c>
      <c r="EC14" s="5">
        <f>all!EC259</f>
        <v>1.1562106431524512E-4</v>
      </c>
      <c r="ED14" s="5">
        <f>all!ED259</f>
        <v>0.12732740340233439</v>
      </c>
      <c r="EE14" s="5">
        <f>all!EE259</f>
        <v>4.1272633094567124E-4</v>
      </c>
      <c r="EF14" s="5">
        <f>all!EF259</f>
        <v>1.9310998419068663E-5</v>
      </c>
      <c r="EG14" s="5">
        <f>all!EG259</f>
        <v>2.8986169385171277E-5</v>
      </c>
      <c r="EH14" s="5">
        <f>all!EH259</f>
        <v>1.2888934996927496E-6</v>
      </c>
      <c r="EI14" s="5">
        <f>all!EI259</f>
        <v>2.7061423193599359E-5</v>
      </c>
      <c r="EJ14" s="5">
        <f>all!EJ259</f>
        <v>6.0948710729822762E-4</v>
      </c>
      <c r="EK14" s="5">
        <f>all!EK259</f>
        <v>6.9166048592839244E-4</v>
      </c>
      <c r="EL14" s="5">
        <f>all!EL259</f>
        <v>2.2539746133875292E-5</v>
      </c>
      <c r="EM14" s="5">
        <f>all!EM259</f>
        <v>1.05659165601612E-5</v>
      </c>
      <c r="EN14" s="5">
        <f>all!EN259</f>
        <v>1.5036416952602825E-2</v>
      </c>
      <c r="EO14" s="5">
        <f>all!EO259</f>
        <v>1.0245268849280581E-3</v>
      </c>
      <c r="EP14" s="5"/>
      <c r="EQ14" s="5">
        <f>all!EQ259</f>
        <v>199.51799715256743</v>
      </c>
      <c r="ER14" s="5">
        <f>all!ER259</f>
        <v>0</v>
      </c>
      <c r="ES14" s="5">
        <f>all!ES259</f>
        <v>0</v>
      </c>
      <c r="ET14" s="5">
        <f>all!ET259</f>
        <v>0</v>
      </c>
      <c r="EU14" s="5">
        <f>all!EU259</f>
        <v>0</v>
      </c>
      <c r="EV14" s="5"/>
    </row>
    <row r="15" spans="1:152" s="3" customFormat="1">
      <c r="A15" s="5" t="str">
        <f>all!A260</f>
        <v>19III-24.d</v>
      </c>
      <c r="B15" s="5" t="str">
        <f>all!B260</f>
        <v>Kaspakas</v>
      </c>
      <c r="C15" s="5" t="str">
        <f>all!C260</f>
        <v>epithermal</v>
      </c>
      <c r="D15" s="5" t="str">
        <f>all!D260</f>
        <v>epithermal IS</v>
      </c>
      <c r="E15" s="5" t="str">
        <f>all!E260</f>
        <v>pyrite</v>
      </c>
      <c r="F15" s="5" t="str">
        <f>all!F260</f>
        <v>euhedral</v>
      </c>
      <c r="G15" s="5">
        <f>all!G260</f>
        <v>17.346351775411001</v>
      </c>
      <c r="H15" s="5">
        <f>all!H260</f>
        <v>454671.867088411</v>
      </c>
      <c r="I15" s="5">
        <f>all!I260</f>
        <v>37.823461765769402</v>
      </c>
      <c r="J15" s="5">
        <f>all!J260</f>
        <v>19.13826494808</v>
      </c>
      <c r="K15" s="5">
        <f>all!K260</f>
        <v>9.6280775809243107</v>
      </c>
      <c r="L15" s="5">
        <f>all!L260</f>
        <v>4.16346126517647</v>
      </c>
      <c r="M15" s="5">
        <f>all!M260</f>
        <v>3.6290364481485503E-2</v>
      </c>
      <c r="N15" s="5">
        <f>all!N260</f>
        <v>0.99360234284624405</v>
      </c>
      <c r="O15" s="5">
        <f>all!O260</f>
        <v>5532.0962050093103</v>
      </c>
      <c r="P15" s="5">
        <f>all!P260</f>
        <v>1.5892353235208201</v>
      </c>
      <c r="Q15" s="5">
        <f>all!Q260</f>
        <v>0.15070378164457701</v>
      </c>
      <c r="R15" s="5">
        <f>all!R260</f>
        <v>0.32623916528122598</v>
      </c>
      <c r="S15" s="5">
        <f>all!S260</f>
        <v>7.0179091009913803E-3</v>
      </c>
      <c r="T15" s="5">
        <f>all!T260</f>
        <v>0.17497764691057899</v>
      </c>
      <c r="U15" s="5">
        <f>all!U260</f>
        <v>1.30486494604684</v>
      </c>
      <c r="V15" s="5">
        <f>all!V260</f>
        <v>16.111843993260099</v>
      </c>
      <c r="W15" s="5">
        <f>all!W260</f>
        <v>0.91455710944034396</v>
      </c>
      <c r="X15" s="5">
        <f>all!X260</f>
        <v>4.42013822660279E-3</v>
      </c>
      <c r="Y15" s="5">
        <f>all!Y260</f>
        <v>72.712294874414894</v>
      </c>
      <c r="Z15" s="5">
        <f>all!Z260</f>
        <v>9.1012883963784095</v>
      </c>
      <c r="AA15" s="5">
        <f>all!AA260</f>
        <v>1.9763265828109433</v>
      </c>
      <c r="AB15" s="5">
        <f>all!AB260</f>
        <v>2.1856486943035828E-2</v>
      </c>
      <c r="AC15" s="5">
        <f>all!AC260</f>
        <v>0.1251684933352428</v>
      </c>
      <c r="AD15" s="5">
        <f>all!AD260</f>
        <v>6.8370939991101885E-3</v>
      </c>
      <c r="AE15" s="5">
        <f>all!AE260</f>
        <v>6.0789419921858276E-5</v>
      </c>
      <c r="AF15" s="5">
        <f>all!AF260</f>
        <v>1.794558882099016E-2</v>
      </c>
      <c r="AG15" s="5">
        <f>all!AG260</f>
        <v>3.9843994866954613E-3</v>
      </c>
      <c r="AH15" s="5">
        <f>all!AH260</f>
        <v>2.0726038409991762E-3</v>
      </c>
      <c r="AI15" s="5">
        <f>all!AI260</f>
        <v>0.24062547348892224</v>
      </c>
      <c r="AJ15" s="5">
        <f>all!AJ260</f>
        <v>4.2017183233055984E-2</v>
      </c>
      <c r="AK15" s="5">
        <f>all!AK260</f>
        <v>1.1686233941185833E-4</v>
      </c>
      <c r="AL15" s="5">
        <f>all!AL260</f>
        <v>3.4498823881524122E-2</v>
      </c>
      <c r="AM15" s="5">
        <f>all!AM260</f>
        <v>3.9843994866954613E-3</v>
      </c>
      <c r="AN15" s="5"/>
      <c r="AO15" s="5"/>
      <c r="AP15" s="5">
        <f>all!AP260</f>
        <v>0.238645129646754</v>
      </c>
      <c r="AQ15" s="5">
        <f>all!AQ260</f>
        <v>5.1559829707927403</v>
      </c>
      <c r="AR15" s="5">
        <f>all!AR260</f>
        <v>2.90568069652954E-2</v>
      </c>
      <c r="AS15" s="5">
        <f>all!AS260</f>
        <v>0.37751792220492902</v>
      </c>
      <c r="AT15" s="5">
        <f>all!AT260</f>
        <v>0.24696533750563399</v>
      </c>
      <c r="AU15" s="5">
        <f>all!AU260</f>
        <v>4.16346126517647</v>
      </c>
      <c r="AV15" s="5">
        <f>all!AV260</f>
        <v>3.6290364481485503E-2</v>
      </c>
      <c r="AW15" s="5">
        <f>all!AW260</f>
        <v>0.51500844457218098</v>
      </c>
      <c r="AX15" s="5">
        <f>all!AX260</f>
        <v>0.52615923814812404</v>
      </c>
      <c r="AY15" s="5">
        <f>all!AY260</f>
        <v>1.5892353235208201</v>
      </c>
      <c r="AZ15" s="5">
        <f>all!AZ260</f>
        <v>2.42836631235985E-2</v>
      </c>
      <c r="BA15" s="5">
        <f>all!BA260</f>
        <v>0.32623916528122598</v>
      </c>
      <c r="BB15" s="5">
        <f>all!BB260</f>
        <v>7.0179091009913803E-3</v>
      </c>
      <c r="BC15" s="5">
        <f>all!BC260</f>
        <v>0.17497764691057899</v>
      </c>
      <c r="BD15" s="5">
        <f>all!BD260</f>
        <v>2.2507895933645199E-2</v>
      </c>
      <c r="BE15" s="5">
        <f>all!BE260</f>
        <v>0.12513542770107799</v>
      </c>
      <c r="BF15" s="5">
        <f>all!BF260</f>
        <v>2.4876405317548599E-2</v>
      </c>
      <c r="BG15" s="5">
        <f>all!BG260</f>
        <v>7.6326228213374197E-5</v>
      </c>
      <c r="BH15" s="5">
        <f>all!BH260</f>
        <v>0.15811411723559701</v>
      </c>
      <c r="BI15" s="5">
        <f>all!BI260</f>
        <v>6.5362339747826303E-3</v>
      </c>
      <c r="BJ15" s="5"/>
      <c r="BK15" s="5">
        <f>all!BK260</f>
        <v>3.9809178712642002</v>
      </c>
      <c r="BL15" s="5">
        <f>all!BL260</f>
        <v>44119.489416018303</v>
      </c>
      <c r="BM15" s="5">
        <f>all!BM260</f>
        <v>15.2685077193913</v>
      </c>
      <c r="BN15" s="5">
        <f>all!BN260</f>
        <v>8.4417496019829592</v>
      </c>
      <c r="BO15" s="5">
        <f>all!BO260</f>
        <v>4.0343706825238499</v>
      </c>
      <c r="BP15" s="5">
        <f>all!BP260</f>
        <v>3.2747306228671502</v>
      </c>
      <c r="BQ15" s="5">
        <f>all!BQ260</f>
        <v>1.81075671665263E-3</v>
      </c>
      <c r="BR15" s="5">
        <f>all!BR260</f>
        <v>0.61201787706691901</v>
      </c>
      <c r="BS15" s="5">
        <f>all!BS260</f>
        <v>2035.3421629899101</v>
      </c>
      <c r="BT15" s="5">
        <f>all!BT260</f>
        <v>1.149450340884</v>
      </c>
      <c r="BU15" s="5">
        <f>all!BU260</f>
        <v>5.2867854633583303E-2</v>
      </c>
      <c r="BV15" s="5">
        <f>all!BV260</f>
        <v>0.17171557657377601</v>
      </c>
      <c r="BW15" s="5">
        <f>all!BW260</f>
        <v>5.3492450785498601E-3</v>
      </c>
      <c r="BX15" s="5">
        <f>all!BX260</f>
        <v>6.2691342096438701E-2</v>
      </c>
      <c r="BY15" s="5">
        <f>all!BY260</f>
        <v>0.63305209219807901</v>
      </c>
      <c r="BZ15" s="5">
        <f>all!BZ260</f>
        <v>14.6249979881346</v>
      </c>
      <c r="CA15" s="5">
        <f>all!CA260</f>
        <v>0.97201460041566801</v>
      </c>
      <c r="CB15" s="5">
        <f>all!CB260</f>
        <v>5.7608236063627803E-3</v>
      </c>
      <c r="CC15" s="5">
        <f>all!CC260</f>
        <v>31.687508040086499</v>
      </c>
      <c r="CD15" s="5">
        <f>all!CD260</f>
        <v>10.8660052532123</v>
      </c>
      <c r="CE15" s="5"/>
      <c r="CF15" s="5">
        <f>all!CF260</f>
        <v>17.346351775411001</v>
      </c>
      <c r="CG15" s="5">
        <f>all!CG260</f>
        <v>454671.867088411</v>
      </c>
      <c r="CH15" s="5">
        <f>all!CH260</f>
        <v>37.823461765769402</v>
      </c>
      <c r="CI15" s="5">
        <f>all!CI260</f>
        <v>19.13826494808</v>
      </c>
      <c r="CJ15" s="5">
        <f>all!CJ260</f>
        <v>9.6280775809243107</v>
      </c>
      <c r="CK15" s="5">
        <f>all!CK260</f>
        <v>4.16346126517647</v>
      </c>
      <c r="CL15" s="5">
        <f>all!CL260</f>
        <v>3.6290364481485503E-2</v>
      </c>
      <c r="CM15" s="5">
        <f>all!CM260</f>
        <v>0.99360234284624405</v>
      </c>
      <c r="CN15" s="5">
        <f>all!CN260</f>
        <v>5532.0962050093103</v>
      </c>
      <c r="CO15" s="5">
        <f>all!CO260</f>
        <v>1.5892353235208201</v>
      </c>
      <c r="CP15" s="5">
        <f>all!CP260</f>
        <v>0.15070378164457701</v>
      </c>
      <c r="CQ15" s="5">
        <f>all!CQ260</f>
        <v>0.32623916528122598</v>
      </c>
      <c r="CR15" s="5">
        <f>all!CR260</f>
        <v>7.0179091009913803E-3</v>
      </c>
      <c r="CS15" s="5">
        <f>all!CS260</f>
        <v>0.17497764691057899</v>
      </c>
      <c r="CT15" s="5">
        <f>all!CT260</f>
        <v>1.30486494604684</v>
      </c>
      <c r="CU15" s="5">
        <f>all!CU260</f>
        <v>16.111843993260099</v>
      </c>
      <c r="CV15" s="5">
        <f>all!CV260</f>
        <v>0.91455710944034396</v>
      </c>
      <c r="CW15" s="5">
        <f>all!CW260</f>
        <v>4.42013822660279E-3</v>
      </c>
      <c r="CX15" s="5">
        <f>all!CX260</f>
        <v>72.712294874414894</v>
      </c>
      <c r="CY15" s="5">
        <f>all!CY260</f>
        <v>9.1012883963784095</v>
      </c>
      <c r="CZ15" s="5"/>
      <c r="DA15" s="5">
        <f>all!DA260</f>
        <v>0.31574386224401602</v>
      </c>
      <c r="DB15" s="5">
        <f>all!DB260</f>
        <v>8141.6754783491988</v>
      </c>
      <c r="DC15" s="5">
        <f>all!DC260</f>
        <v>0.6418022738586977</v>
      </c>
      <c r="DD15" s="5">
        <f>all!DD260</f>
        <v>0.32607184024234415</v>
      </c>
      <c r="DE15" s="5">
        <f>all!DE260</f>
        <v>0.15151351117181744</v>
      </c>
      <c r="DF15" s="5">
        <f>all!DF260</f>
        <v>6.3671222896107507E-2</v>
      </c>
      <c r="DG15" s="5">
        <f>all!DG260</f>
        <v>5.2049344522590109E-4</v>
      </c>
      <c r="DH15" s="5">
        <f>all!DH260</f>
        <v>1.3684097821873627E-2</v>
      </c>
      <c r="DI15" s="5">
        <f>all!DI260</f>
        <v>73.8384685459108</v>
      </c>
      <c r="DJ15" s="5">
        <f>all!DJ260</f>
        <v>2.012709376292832E-2</v>
      </c>
      <c r="DK15" s="5">
        <f>all!DK260</f>
        <v>1.3971103777070258E-3</v>
      </c>
      <c r="DL15" s="5">
        <f>all!DL260</f>
        <v>2.9021996537814446E-3</v>
      </c>
      <c r="DM15" s="5">
        <f>all!DM260</f>
        <v>6.1122028784610263E-5</v>
      </c>
      <c r="DN15" s="5">
        <f>all!DN260</f>
        <v>1.4739924767128211E-3</v>
      </c>
      <c r="DO15" s="5">
        <f>all!DO260</f>
        <v>1.0716696337441196E-2</v>
      </c>
      <c r="DP15" s="5">
        <f>all!DP260</f>
        <v>0.12626836985313558</v>
      </c>
      <c r="DQ15" s="5">
        <f>all!DQ260</f>
        <v>4.6432102782951925E-3</v>
      </c>
      <c r="DR15" s="5">
        <f>all!DR260</f>
        <v>2.1626709357382871E-5</v>
      </c>
      <c r="DS15" s="5">
        <f>all!DS260</f>
        <v>0.35092806406570898</v>
      </c>
      <c r="DT15" s="5">
        <f>all!DT260</f>
        <v>4.3550922801357764E-2</v>
      </c>
      <c r="DU15" s="5"/>
      <c r="DV15" s="5">
        <f>all!DV260</f>
        <v>3.8418111627679975E-3</v>
      </c>
      <c r="DW15" s="5">
        <f>all!DW260</f>
        <v>99.063777563420317</v>
      </c>
      <c r="DX15" s="5">
        <f>all!DX260</f>
        <v>7.8091245304862875E-3</v>
      </c>
      <c r="DY15" s="5">
        <f>all!DY260</f>
        <v>3.9674767604483572E-3</v>
      </c>
      <c r="DZ15" s="5">
        <f>all!DZ260</f>
        <v>1.8435395525763501E-3</v>
      </c>
      <c r="EA15" s="5">
        <f>all!EA260</f>
        <v>7.747191445967405E-4</v>
      </c>
      <c r="EB15" s="5">
        <f>all!EB260</f>
        <v>6.3331002344902662E-6</v>
      </c>
      <c r="EC15" s="5">
        <f>all!EC260</f>
        <v>1.6650116138711951E-4</v>
      </c>
      <c r="ED15" s="5">
        <f>all!ED260</f>
        <v>0.89842903258763185</v>
      </c>
      <c r="EE15" s="5">
        <f>all!EE260</f>
        <v>2.4489626795258984E-4</v>
      </c>
      <c r="EF15" s="5">
        <f>all!EF260</f>
        <v>1.6999330427350498E-5</v>
      </c>
      <c r="EG15" s="5">
        <f>all!EG260</f>
        <v>3.5312493320494565E-5</v>
      </c>
      <c r="EH15" s="5">
        <f>all!EH260</f>
        <v>7.4370184366170646E-7</v>
      </c>
      <c r="EI15" s="5">
        <f>all!EI260</f>
        <v>1.7934792811570118E-5</v>
      </c>
      <c r="EJ15" s="5">
        <f>all!EJ260</f>
        <v>1.3039532526322857E-4</v>
      </c>
      <c r="EK15" s="5">
        <f>all!EK260</f>
        <v>1.5363694779643748E-3</v>
      </c>
      <c r="EL15" s="5">
        <f>all!EL260</f>
        <v>5.6496227516364482E-5</v>
      </c>
      <c r="EM15" s="5">
        <f>all!EM260</f>
        <v>2.6314282986416869E-7</v>
      </c>
      <c r="EN15" s="5">
        <f>all!EN260</f>
        <v>4.2699146842457899E-3</v>
      </c>
      <c r="EO15" s="5">
        <f>all!EO260</f>
        <v>5.2990553855263272E-4</v>
      </c>
      <c r="EP15" s="5"/>
      <c r="EQ15" s="5">
        <f>all!EQ260</f>
        <v>198.12755512684063</v>
      </c>
      <c r="ER15" s="5">
        <f>all!ER260</f>
        <v>0</v>
      </c>
      <c r="ES15" s="5">
        <f>all!ES260</f>
        <v>0</v>
      </c>
      <c r="ET15" s="5">
        <f>all!ET260</f>
        <v>0</v>
      </c>
      <c r="EU15" s="5">
        <f>all!EU260</f>
        <v>0</v>
      </c>
      <c r="EV15" s="5"/>
    </row>
    <row r="16" spans="1:152" s="3" customFormat="1">
      <c r="A16" s="5" t="str">
        <f>all!A261</f>
        <v>19III-27.d</v>
      </c>
      <c r="B16" s="5" t="str">
        <f>all!B261</f>
        <v>Kaspakas</v>
      </c>
      <c r="C16" s="5" t="str">
        <f>all!C261</f>
        <v>epithermal</v>
      </c>
      <c r="D16" s="5" t="str">
        <f>all!D261</f>
        <v>epithermal IS</v>
      </c>
      <c r="E16" s="5" t="str">
        <f>all!E261</f>
        <v>pyrite</v>
      </c>
      <c r="F16" s="5" t="str">
        <f>all!F261</f>
        <v>subhedral</v>
      </c>
      <c r="G16" s="5">
        <f>all!G261</f>
        <v>49.390344954438099</v>
      </c>
      <c r="H16" s="5">
        <f>all!H261</f>
        <v>460849.246642838</v>
      </c>
      <c r="I16" s="5">
        <f>all!I261</f>
        <v>44.071387019036102</v>
      </c>
      <c r="J16" s="5">
        <f>all!J261</f>
        <v>47.880246904720202</v>
      </c>
      <c r="K16" s="5">
        <f>all!K261</f>
        <v>12.6641899618675</v>
      </c>
      <c r="L16" s="5">
        <f>all!L261</f>
        <v>4.2422554196111699</v>
      </c>
      <c r="M16" s="5">
        <f>all!M261</f>
        <v>0.88132199040667603</v>
      </c>
      <c r="N16" s="5">
        <f>all!N261</f>
        <v>1.69370147484288</v>
      </c>
      <c r="O16" s="5">
        <f>all!O261</f>
        <v>9926.2595309436492</v>
      </c>
      <c r="P16" s="5">
        <f>all!P261</f>
        <v>1.1059522121380201</v>
      </c>
      <c r="Q16" s="5">
        <f>all!Q261</f>
        <v>0.139261011341589</v>
      </c>
      <c r="R16" s="5">
        <f>all!R261</f>
        <v>0.29520663268705999</v>
      </c>
      <c r="S16" s="5">
        <f>all!S261</f>
        <v>5.7064666052289402E-3</v>
      </c>
      <c r="T16" s="5">
        <f>all!T261</f>
        <v>9.4226438786579894E-2</v>
      </c>
      <c r="U16" s="5">
        <f>all!U261</f>
        <v>6.1474765281421604</v>
      </c>
      <c r="V16" s="5">
        <f>all!V261</f>
        <v>0.22626951004510401</v>
      </c>
      <c r="W16" s="5">
        <f>all!W261</f>
        <v>0.140116095132478</v>
      </c>
      <c r="X16" s="5">
        <f>all!X261</f>
        <v>0.10143741651452</v>
      </c>
      <c r="Y16" s="5">
        <f>all!Y261</f>
        <v>134.86692946161699</v>
      </c>
      <c r="Z16" s="5">
        <f>all!Z261</f>
        <v>0.50720914654166804</v>
      </c>
      <c r="AA16" s="5">
        <f>all!AA261</f>
        <v>0.92045028729146738</v>
      </c>
      <c r="AB16" s="5">
        <f>all!AB261</f>
        <v>8.2003217286323194E-3</v>
      </c>
      <c r="AC16" s="5">
        <f>all!AC261</f>
        <v>3.7608118503655807E-3</v>
      </c>
      <c r="AD16" s="5">
        <f>all!AD261</f>
        <v>4.4398785747692829E-3</v>
      </c>
      <c r="AE16" s="5">
        <f>all!AE261</f>
        <v>7.5212965045955908E-4</v>
      </c>
      <c r="AF16" s="5">
        <f>all!AF261</f>
        <v>4.5581793495874962E-2</v>
      </c>
      <c r="AG16" s="5">
        <f>all!AG261</f>
        <v>3.1598962674225998E-3</v>
      </c>
      <c r="AH16" s="5">
        <f>all!AH261</f>
        <v>1.0325808698805037E-3</v>
      </c>
      <c r="AI16" s="5">
        <f>all!AI261</f>
        <v>1.1508808341398133E-2</v>
      </c>
      <c r="AJ16" s="5">
        <f>all!AJ261</f>
        <v>2.5094563319741161E-2</v>
      </c>
      <c r="AK16" s="5">
        <f>all!AK261</f>
        <v>2.301661539962546E-3</v>
      </c>
      <c r="AL16" s="5">
        <f>all!AL261</f>
        <v>0.1394890640833889</v>
      </c>
      <c r="AM16" s="5">
        <f>all!AM261</f>
        <v>3.1598962674225998E-3</v>
      </c>
      <c r="AN16" s="5"/>
      <c r="AO16" s="5"/>
      <c r="AP16" s="5">
        <f>all!AP261</f>
        <v>0.170827823452946</v>
      </c>
      <c r="AQ16" s="5">
        <f>all!AQ261</f>
        <v>5.2803041691481098</v>
      </c>
      <c r="AR16" s="5">
        <f>all!AR261</f>
        <v>2.0827191033430299E-2</v>
      </c>
      <c r="AS16" s="5">
        <f>all!AS261</f>
        <v>0.141308402492693</v>
      </c>
      <c r="AT16" s="5">
        <f>all!AT261</f>
        <v>0.118410158122694</v>
      </c>
      <c r="AU16" s="5">
        <f>all!AU261</f>
        <v>4.2422554196111699</v>
      </c>
      <c r="AV16" s="5">
        <f>all!AV261</f>
        <v>2.7863945897889798E-2</v>
      </c>
      <c r="AW16" s="5">
        <f>all!AW261</f>
        <v>0.40169526803233502</v>
      </c>
      <c r="AX16" s="5">
        <f>all!AX261</f>
        <v>0.34032108681135298</v>
      </c>
      <c r="AY16" s="5">
        <f>all!AY261</f>
        <v>1.1059522121380201</v>
      </c>
      <c r="AZ16" s="5">
        <f>all!AZ261</f>
        <v>9.5908289567458692E-3</v>
      </c>
      <c r="BA16" s="5">
        <f>all!BA261</f>
        <v>0.29520663268705999</v>
      </c>
      <c r="BB16" s="5">
        <f>all!BB261</f>
        <v>3.8343193934218E-3</v>
      </c>
      <c r="BC16" s="5">
        <f>all!BC261</f>
        <v>9.4226438786579894E-2</v>
      </c>
      <c r="BD16" s="5">
        <f>all!BD261</f>
        <v>3.67439425790997E-2</v>
      </c>
      <c r="BE16" s="5">
        <f>all!BE261</f>
        <v>0.22626951004510401</v>
      </c>
      <c r="BF16" s="5">
        <f>all!BF261</f>
        <v>2.4245132112958898E-2</v>
      </c>
      <c r="BG16" s="5">
        <f>all!BG261</f>
        <v>1.15032510914637E-2</v>
      </c>
      <c r="BH16" s="5">
        <f>all!BH261</f>
        <v>6.42490584161821E-2</v>
      </c>
      <c r="BI16" s="5">
        <f>all!BI261</f>
        <v>1.07081317447403E-2</v>
      </c>
      <c r="BJ16" s="5"/>
      <c r="BK16" s="5">
        <f>all!BK261</f>
        <v>7.4311103683566699</v>
      </c>
      <c r="BL16" s="5">
        <f>all!BL261</f>
        <v>23262.581125660501</v>
      </c>
      <c r="BM16" s="5">
        <f>all!BM261</f>
        <v>17.3924067261181</v>
      </c>
      <c r="BN16" s="5">
        <f>all!BN261</f>
        <v>5.7965875366618098</v>
      </c>
      <c r="BO16" s="5">
        <f>all!BO261</f>
        <v>1.6965724350987801</v>
      </c>
      <c r="BP16" s="5">
        <f>all!BP261</f>
        <v>3.9801379661569598</v>
      </c>
      <c r="BQ16" s="5">
        <f>all!BQ261</f>
        <v>0.36304942135275697</v>
      </c>
      <c r="BR16" s="5">
        <f>all!BR261</f>
        <v>1.24037407456727</v>
      </c>
      <c r="BS16" s="5">
        <f>all!BS261</f>
        <v>2899.2907689277999</v>
      </c>
      <c r="BT16" s="5">
        <f>all!BT261</f>
        <v>0.48950269470464602</v>
      </c>
      <c r="BU16" s="5">
        <f>all!BU261</f>
        <v>3.0098658223985799E-2</v>
      </c>
      <c r="BV16" s="5">
        <f>all!BV261</f>
        <v>0.20593865083576901</v>
      </c>
      <c r="BW16" s="5">
        <f>all!BW261</f>
        <v>2.4626814969445801E-3</v>
      </c>
      <c r="BX16" s="5">
        <f>all!BX261</f>
        <v>0.101156358977918</v>
      </c>
      <c r="BY16" s="5">
        <f>all!BY261</f>
        <v>1.9059077866201799</v>
      </c>
      <c r="BZ16" s="5">
        <f>all!BZ261</f>
        <v>0.19875390508438801</v>
      </c>
      <c r="CA16" s="5">
        <f>all!CA261</f>
        <v>0.16289558159544801</v>
      </c>
      <c r="CB16" s="5">
        <f>all!CB261</f>
        <v>1.95059846876291E-2</v>
      </c>
      <c r="CC16" s="5">
        <f>all!CC261</f>
        <v>24.003364071101899</v>
      </c>
      <c r="CD16" s="5">
        <f>all!CD261</f>
        <v>0.25878277013630402</v>
      </c>
      <c r="CE16" s="5"/>
      <c r="CF16" s="5">
        <f>all!CF261</f>
        <v>49.390344954438099</v>
      </c>
      <c r="CG16" s="5">
        <f>all!CG261</f>
        <v>460849.246642838</v>
      </c>
      <c r="CH16" s="5">
        <f>all!CH261</f>
        <v>44.071387019036102</v>
      </c>
      <c r="CI16" s="5">
        <f>all!CI261</f>
        <v>47.880246904720202</v>
      </c>
      <c r="CJ16" s="5">
        <f>all!CJ261</f>
        <v>12.6641899618675</v>
      </c>
      <c r="CK16" s="5">
        <f>all!CK261</f>
        <v>4.2422554196111699</v>
      </c>
      <c r="CL16" s="5">
        <f>all!CL261</f>
        <v>0.88132199040667603</v>
      </c>
      <c r="CM16" s="5">
        <f>all!CM261</f>
        <v>1.69370147484288</v>
      </c>
      <c r="CN16" s="5">
        <f>all!CN261</f>
        <v>9926.2595309436492</v>
      </c>
      <c r="CO16" s="5">
        <f>all!CO261</f>
        <v>1.1059522121380201</v>
      </c>
      <c r="CP16" s="5">
        <f>all!CP261</f>
        <v>0.139261011341589</v>
      </c>
      <c r="CQ16" s="5">
        <f>all!CQ261</f>
        <v>0.29520663268705999</v>
      </c>
      <c r="CR16" s="5">
        <f>all!CR261</f>
        <v>5.7064666052289402E-3</v>
      </c>
      <c r="CS16" s="5">
        <f>all!CS261</f>
        <v>9.4226438786579894E-2</v>
      </c>
      <c r="CT16" s="5">
        <f>all!CT261</f>
        <v>6.1474765281421604</v>
      </c>
      <c r="CU16" s="5">
        <f>all!CU261</f>
        <v>0.22626951004510401</v>
      </c>
      <c r="CV16" s="5">
        <f>all!CV261</f>
        <v>0.140116095132478</v>
      </c>
      <c r="CW16" s="5">
        <f>all!CW261</f>
        <v>0.10143741651452</v>
      </c>
      <c r="CX16" s="5">
        <f>all!CX261</f>
        <v>134.86692946161699</v>
      </c>
      <c r="CY16" s="5">
        <f>all!CY261</f>
        <v>0.50720914654166804</v>
      </c>
      <c r="CZ16" s="5"/>
      <c r="DA16" s="5">
        <f>all!DA261</f>
        <v>0.89901891045381133</v>
      </c>
      <c r="DB16" s="5">
        <f>all!DB261</f>
        <v>8252.2919982601488</v>
      </c>
      <c r="DC16" s="5">
        <f>all!DC261</f>
        <v>0.74781934493691338</v>
      </c>
      <c r="DD16" s="5">
        <f>all!DD261</f>
        <v>0.81576884121076998</v>
      </c>
      <c r="DE16" s="5">
        <f>all!DE261</f>
        <v>0.1992916936056951</v>
      </c>
      <c r="DF16" s="5">
        <f>all!DF261</f>
        <v>6.4876210729640157E-2</v>
      </c>
      <c r="DG16" s="5">
        <f>all!DG261</f>
        <v>1.2640333755097688E-2</v>
      </c>
      <c r="DH16" s="5">
        <f>all!DH261</f>
        <v>2.3326008467743839E-2</v>
      </c>
      <c r="DI16" s="5">
        <f>all!DI261</f>
        <v>132.4886218519579</v>
      </c>
      <c r="DJ16" s="5">
        <f>all!DJ261</f>
        <v>1.4006486982497722E-2</v>
      </c>
      <c r="DK16" s="5">
        <f>all!DK261</f>
        <v>1.2910293426754964E-3</v>
      </c>
      <c r="DL16" s="5">
        <f>all!DL261</f>
        <v>2.6261365230009518E-3</v>
      </c>
      <c r="DM16" s="5">
        <f>all!DM261</f>
        <v>4.9700104558770755E-5</v>
      </c>
      <c r="DN16" s="5">
        <f>all!DN261</f>
        <v>7.9375316979681497E-4</v>
      </c>
      <c r="DO16" s="5">
        <f>all!DO261</f>
        <v>5.0488473457146521E-2</v>
      </c>
      <c r="DP16" s="5">
        <f>all!DP261</f>
        <v>1.7732720222970535E-3</v>
      </c>
      <c r="DQ16" s="5">
        <f>all!DQ261</f>
        <v>7.1137000233023313E-4</v>
      </c>
      <c r="DR16" s="5">
        <f>all!DR261</f>
        <v>4.9630971079594078E-4</v>
      </c>
      <c r="DS16" s="5">
        <f>all!DS261</f>
        <v>0.65090216921629829</v>
      </c>
      <c r="DT16" s="5">
        <f>all!DT261</f>
        <v>2.4270658639900457E-3</v>
      </c>
      <c r="DU16" s="5"/>
      <c r="DV16" s="5">
        <f>all!DV261</f>
        <v>1.0716256641277032E-2</v>
      </c>
      <c r="DW16" s="5">
        <f>all!DW261</f>
        <v>98.366872936490992</v>
      </c>
      <c r="DX16" s="5">
        <f>all!DX261</f>
        <v>8.9139660228174499E-3</v>
      </c>
      <c r="DY16" s="5">
        <f>all!DY261</f>
        <v>9.7239203321751663E-3</v>
      </c>
      <c r="DZ16" s="5">
        <f>all!DZ261</f>
        <v>2.3755461763038197E-3</v>
      </c>
      <c r="EA16" s="5">
        <f>all!EA261</f>
        <v>7.7332091239488249E-4</v>
      </c>
      <c r="EB16" s="5">
        <f>all!EB261</f>
        <v>1.5067209262889381E-4</v>
      </c>
      <c r="EC16" s="5">
        <f>all!EC261</f>
        <v>2.7804475551105408E-4</v>
      </c>
      <c r="ED16" s="5">
        <f>all!ED261</f>
        <v>1.5792571850329604</v>
      </c>
      <c r="EE16" s="5">
        <f>all!EE261</f>
        <v>1.6695656498636355E-4</v>
      </c>
      <c r="EF16" s="5">
        <f>all!EF261</f>
        <v>1.5388999726986951E-5</v>
      </c>
      <c r="EG16" s="5">
        <f>all!EG261</f>
        <v>3.1303404887560465E-5</v>
      </c>
      <c r="EH16" s="5">
        <f>all!EH261</f>
        <v>5.9242255013439246E-7</v>
      </c>
      <c r="EI16" s="5">
        <f>all!EI261</f>
        <v>9.4614947232601369E-6</v>
      </c>
      <c r="EJ16" s="5">
        <f>all!EJ261</f>
        <v>6.0181986463440776E-4</v>
      </c>
      <c r="EK16" s="5">
        <f>all!EK261</f>
        <v>2.1137306306648436E-5</v>
      </c>
      <c r="EL16" s="5">
        <f>all!EL261</f>
        <v>8.4794918363046764E-6</v>
      </c>
      <c r="EM16" s="5">
        <f>all!EM261</f>
        <v>5.9159848281306373E-6</v>
      </c>
      <c r="EN16" s="5">
        <f>all!EN261</f>
        <v>7.7587185459366912E-3</v>
      </c>
      <c r="EO16" s="5">
        <f>all!EO261</f>
        <v>2.8930493431635513E-5</v>
      </c>
      <c r="EP16" s="5"/>
      <c r="EQ16" s="5">
        <f>all!EQ261</f>
        <v>196.73374587298198</v>
      </c>
      <c r="ER16" s="5">
        <f>all!ER261</f>
        <v>0</v>
      </c>
      <c r="ES16" s="5">
        <f>all!ES261</f>
        <v>0</v>
      </c>
      <c r="ET16" s="5">
        <f>all!ET261</f>
        <v>0</v>
      </c>
      <c r="EU16" s="5">
        <f>all!EU261</f>
        <v>0</v>
      </c>
      <c r="EV16" s="5"/>
    </row>
    <row r="17" spans="1:152" s="3" customFormat="1">
      <c r="A17" s="5" t="str">
        <f>all!A262</f>
        <v>19III-28.d</v>
      </c>
      <c r="B17" s="5" t="str">
        <f>all!B262</f>
        <v>Kaspakas</v>
      </c>
      <c r="C17" s="5" t="str">
        <f>all!C262</f>
        <v>epithermal</v>
      </c>
      <c r="D17" s="5" t="str">
        <f>all!D262</f>
        <v>epithermal IS</v>
      </c>
      <c r="E17" s="5" t="str">
        <f>all!E262</f>
        <v>pyrite</v>
      </c>
      <c r="F17" s="5" t="str">
        <f>all!F262</f>
        <v>euhedral</v>
      </c>
      <c r="G17" s="5">
        <f>all!G262</f>
        <v>16.781230891876302</v>
      </c>
      <c r="H17" s="5">
        <f>all!H262</f>
        <v>398202.86211652303</v>
      </c>
      <c r="I17" s="5">
        <f>all!I262</f>
        <v>14.3869992592881</v>
      </c>
      <c r="J17" s="5">
        <f>all!J262</f>
        <v>23.6520799453534</v>
      </c>
      <c r="K17" s="5">
        <f>all!K262</f>
        <v>6.3747884667017001</v>
      </c>
      <c r="L17" s="5">
        <f>all!L262</f>
        <v>1.6923742815412799</v>
      </c>
      <c r="M17" s="5">
        <f>all!M262</f>
        <v>4.4181552714946302E-2</v>
      </c>
      <c r="N17" s="5">
        <f>all!N262</f>
        <v>0.72071650764365203</v>
      </c>
      <c r="O17" s="5">
        <f>all!O262</f>
        <v>589.55192941213204</v>
      </c>
      <c r="P17" s="5">
        <f>all!P262</f>
        <v>2.3392039426661699</v>
      </c>
      <c r="Q17" s="5">
        <f>all!Q262</f>
        <v>2.69399613697319</v>
      </c>
      <c r="R17" s="5">
        <f>all!R262</f>
        <v>0.207333872471409</v>
      </c>
      <c r="S17" s="5">
        <f>all!S262</f>
        <v>5.6828151173811403E-3</v>
      </c>
      <c r="T17" s="5">
        <f>all!T262</f>
        <v>6.6225638266686496E-2</v>
      </c>
      <c r="U17" s="5">
        <f>all!U262</f>
        <v>5.1650663301340902</v>
      </c>
      <c r="V17" s="5">
        <f>all!V262</f>
        <v>9.2827094052726604</v>
      </c>
      <c r="W17" s="5">
        <f>all!W262</f>
        <v>0.241339711748423</v>
      </c>
      <c r="X17" s="5">
        <f>all!X262</f>
        <v>3.7195632548177898E-2</v>
      </c>
      <c r="Y17" s="5">
        <f>all!Y262</f>
        <v>59.137425293118802</v>
      </c>
      <c r="Z17" s="5">
        <f>all!Z262</f>
        <v>1.1010087762771299</v>
      </c>
      <c r="AA17" s="5">
        <f>all!AA262</f>
        <v>0.60827628236198805</v>
      </c>
      <c r="AB17" s="5">
        <f>all!AB262</f>
        <v>3.9555390365267701E-2</v>
      </c>
      <c r="AC17" s="5">
        <f>all!AC262</f>
        <v>1.8617800332359796E-2</v>
      </c>
      <c r="AD17" s="5">
        <f>all!AD262</f>
        <v>2.4403277373095878E-2</v>
      </c>
      <c r="AE17" s="5">
        <f>all!AE262</f>
        <v>6.2896942779999525E-4</v>
      </c>
      <c r="AF17" s="5">
        <f>all!AF262</f>
        <v>8.7340060960264601E-2</v>
      </c>
      <c r="AG17" s="5">
        <f>all!AG262</f>
        <v>0.18725212175387954</v>
      </c>
      <c r="AH17" s="5">
        <f>all!AH262</f>
        <v>4.5554843208344104E-2</v>
      </c>
      <c r="AI17" s="5">
        <f>all!AI262</f>
        <v>7.6528034542458878E-2</v>
      </c>
      <c r="AJ17" s="5">
        <f>all!AJ262</f>
        <v>0.16259151060677254</v>
      </c>
      <c r="AK17" s="5">
        <f>all!AK262</f>
        <v>2.5853641803842298E-3</v>
      </c>
      <c r="AL17" s="5">
        <f>all!AL262</f>
        <v>0.35900928588701886</v>
      </c>
      <c r="AM17" s="5">
        <f>all!AM262</f>
        <v>0.18725212175387954</v>
      </c>
      <c r="AN17" s="5"/>
      <c r="AO17" s="5"/>
      <c r="AP17" s="5">
        <f>all!AP262</f>
        <v>0.17793386959869401</v>
      </c>
      <c r="AQ17" s="5">
        <f>all!AQ262</f>
        <v>5.1788454422055796</v>
      </c>
      <c r="AR17" s="5">
        <f>all!AR262</f>
        <v>1.43127926034676E-2</v>
      </c>
      <c r="AS17" s="5">
        <f>all!AS262</f>
        <v>0.113328160637403</v>
      </c>
      <c r="AT17" s="5">
        <f>all!AT262</f>
        <v>0.11648997480650899</v>
      </c>
      <c r="AU17" s="5">
        <f>all!AU262</f>
        <v>1.6923742815412799</v>
      </c>
      <c r="AV17" s="5">
        <f>all!AV262</f>
        <v>1.56157361714438E-2</v>
      </c>
      <c r="AW17" s="5">
        <f>all!AW262</f>
        <v>0.205936023847828</v>
      </c>
      <c r="AX17" s="5">
        <f>all!AX262</f>
        <v>0.264475826288192</v>
      </c>
      <c r="AY17" s="5">
        <f>all!AY262</f>
        <v>0.84814359544943096</v>
      </c>
      <c r="AZ17" s="5">
        <f>all!AZ262</f>
        <v>1.0474166545435501E-2</v>
      </c>
      <c r="BA17" s="5">
        <f>all!BA262</f>
        <v>0.207333872471409</v>
      </c>
      <c r="BB17" s="5">
        <f>all!BB262</f>
        <v>5.6828151173811403E-3</v>
      </c>
      <c r="BC17" s="5">
        <f>all!BC262</f>
        <v>6.6225638266686496E-2</v>
      </c>
      <c r="BD17" s="5">
        <f>all!BD262</f>
        <v>3.1324831008712001E-2</v>
      </c>
      <c r="BE17" s="5">
        <f>all!BE262</f>
        <v>9.0508817945002706E-2</v>
      </c>
      <c r="BF17" s="5">
        <f>all!BF262</f>
        <v>1.55084906096604E-2</v>
      </c>
      <c r="BG17" s="5">
        <f>all!BG262</f>
        <v>8.3443463320706998E-3</v>
      </c>
      <c r="BH17" s="5">
        <f>all!BH262</f>
        <v>9.2866677090567701E-2</v>
      </c>
      <c r="BI17" s="5">
        <f>all!BI262</f>
        <v>6.1985302231269803E-3</v>
      </c>
      <c r="BJ17" s="5"/>
      <c r="BK17" s="5">
        <f>all!BK262</f>
        <v>0.95757516407191401</v>
      </c>
      <c r="BL17" s="5">
        <f>all!BL262</f>
        <v>26841.184525086701</v>
      </c>
      <c r="BM17" s="5">
        <f>all!BM262</f>
        <v>7.1771274645717504</v>
      </c>
      <c r="BN17" s="5">
        <f>all!BN262</f>
        <v>7.1429019918494898</v>
      </c>
      <c r="BO17" s="5">
        <f>all!BO262</f>
        <v>2.49972381175697</v>
      </c>
      <c r="BP17" s="5">
        <f>all!BP262</f>
        <v>1.4887178541817601</v>
      </c>
      <c r="BQ17" s="5">
        <f>all!BQ262</f>
        <v>3.49325357589255E-2</v>
      </c>
      <c r="BR17" s="5">
        <f>all!BR262</f>
        <v>0.20095861530418899</v>
      </c>
      <c r="BS17" s="5">
        <f>all!BS262</f>
        <v>181.779607150213</v>
      </c>
      <c r="BT17" s="5">
        <f>all!BT262</f>
        <v>0.90736230000791396</v>
      </c>
      <c r="BU17" s="5">
        <f>all!BU262</f>
        <v>3.6916119661343401</v>
      </c>
      <c r="BV17" s="5">
        <f>all!BV262</f>
        <v>9.0808999314665198E-2</v>
      </c>
      <c r="BW17" s="5">
        <f>all!BW262</f>
        <v>2.54076102578785E-3</v>
      </c>
      <c r="BX17" s="5">
        <f>all!BX262</f>
        <v>4.3719760070635098E-2</v>
      </c>
      <c r="BY17" s="5">
        <f>all!BY262</f>
        <v>1.7312947186070999</v>
      </c>
      <c r="BZ17" s="5">
        <f>all!BZ262</f>
        <v>3.7138268367412501</v>
      </c>
      <c r="CA17" s="5">
        <f>all!CA262</f>
        <v>0.15046939754643199</v>
      </c>
      <c r="CB17" s="5">
        <f>all!CB262</f>
        <v>1.9020762458922001E-2</v>
      </c>
      <c r="CC17" s="5">
        <f>all!CC262</f>
        <v>18.767039690452901</v>
      </c>
      <c r="CD17" s="5">
        <f>all!CD262</f>
        <v>0.31097533648834103</v>
      </c>
      <c r="CE17" s="5"/>
      <c r="CF17" s="5">
        <f>all!CF262</f>
        <v>16.781230891876302</v>
      </c>
      <c r="CG17" s="5">
        <f>all!CG262</f>
        <v>398202.86211652303</v>
      </c>
      <c r="CH17" s="5">
        <f>all!CH262</f>
        <v>14.3869992592881</v>
      </c>
      <c r="CI17" s="5">
        <f>all!CI262</f>
        <v>23.6520799453534</v>
      </c>
      <c r="CJ17" s="5">
        <f>all!CJ262</f>
        <v>6.3747884667017001</v>
      </c>
      <c r="CK17" s="5">
        <f>all!CK262</f>
        <v>1.6923742815412799</v>
      </c>
      <c r="CL17" s="5">
        <f>all!CL262</f>
        <v>4.4181552714946302E-2</v>
      </c>
      <c r="CM17" s="5">
        <f>all!CM262</f>
        <v>0.72071650764365203</v>
      </c>
      <c r="CN17" s="5">
        <f>all!CN262</f>
        <v>589.55192941213204</v>
      </c>
      <c r="CO17" s="5">
        <f>all!CO262</f>
        <v>2.3392039426661699</v>
      </c>
      <c r="CP17" s="5">
        <f>all!CP262</f>
        <v>2.69399613697319</v>
      </c>
      <c r="CQ17" s="5">
        <f>all!CQ262</f>
        <v>0.207333872471409</v>
      </c>
      <c r="CR17" s="5">
        <f>all!CR262</f>
        <v>5.6828151173811403E-3</v>
      </c>
      <c r="CS17" s="5">
        <f>all!CS262</f>
        <v>6.6225638266686496E-2</v>
      </c>
      <c r="CT17" s="5">
        <f>all!CT262</f>
        <v>5.1650663301340902</v>
      </c>
      <c r="CU17" s="5">
        <f>all!CU262</f>
        <v>9.2827094052726604</v>
      </c>
      <c r="CV17" s="5">
        <f>all!CV262</f>
        <v>0.241339711748423</v>
      </c>
      <c r="CW17" s="5">
        <f>all!CW262</f>
        <v>3.7195632548177898E-2</v>
      </c>
      <c r="CX17" s="5">
        <f>all!CX262</f>
        <v>59.137425293118802</v>
      </c>
      <c r="CY17" s="5">
        <f>all!CY262</f>
        <v>1.1010087762771299</v>
      </c>
      <c r="CZ17" s="5"/>
      <c r="DA17" s="5">
        <f>all!DA262</f>
        <v>0.30545735054909395</v>
      </c>
      <c r="DB17" s="5">
        <f>all!DB262</f>
        <v>7130.5016047367362</v>
      </c>
      <c r="DC17" s="5">
        <f>all!DC262</f>
        <v>0.24412384291516667</v>
      </c>
      <c r="DD17" s="5">
        <f>all!DD262</f>
        <v>0.40297682440194982</v>
      </c>
      <c r="DE17" s="5">
        <f>all!DE262</f>
        <v>0.10031769846570517</v>
      </c>
      <c r="DF17" s="5">
        <f>all!DF262</f>
        <v>2.5881239968516285E-2</v>
      </c>
      <c r="DG17" s="5">
        <f>all!DG262</f>
        <v>6.3367257167572114E-4</v>
      </c>
      <c r="DH17" s="5">
        <f>all!DH262</f>
        <v>9.9258574251983485E-3</v>
      </c>
      <c r="DI17" s="5">
        <f>all!DI262</f>
        <v>7.8689180344804708</v>
      </c>
      <c r="DJ17" s="5">
        <f>all!DJ262</f>
        <v>2.9625176578852205E-2</v>
      </c>
      <c r="DK17" s="5">
        <f>all!DK262</f>
        <v>2.4974887288127454E-2</v>
      </c>
      <c r="DL17" s="5">
        <f>all!DL262</f>
        <v>1.8444269019171522E-3</v>
      </c>
      <c r="DM17" s="5">
        <f>all!DM262</f>
        <v>4.9494113443720852E-5</v>
      </c>
      <c r="DN17" s="5">
        <f>all!DN262</f>
        <v>5.5787750203594051E-4</v>
      </c>
      <c r="DO17" s="5">
        <f>all!DO262</f>
        <v>4.2420058558919928E-2</v>
      </c>
      <c r="DP17" s="5">
        <f>all!DP262</f>
        <v>7.2748506310914271E-2</v>
      </c>
      <c r="DQ17" s="5">
        <f>all!DQ262</f>
        <v>1.225282728201428E-3</v>
      </c>
      <c r="DR17" s="5">
        <f>all!DR262</f>
        <v>1.8198958793687106E-4</v>
      </c>
      <c r="DS17" s="5">
        <f>all!DS262</f>
        <v>0.28541228423319887</v>
      </c>
      <c r="DT17" s="5">
        <f>all!DT262</f>
        <v>5.2684791571205392E-3</v>
      </c>
      <c r="DU17" s="5"/>
      <c r="DV17" s="5">
        <f>all!DV262</f>
        <v>4.2775419294989502E-3</v>
      </c>
      <c r="DW17" s="5">
        <f>all!DW262</f>
        <v>99.85361143803523</v>
      </c>
      <c r="DX17" s="5">
        <f>all!DX262</f>
        <v>3.4186441157264148E-3</v>
      </c>
      <c r="DY17" s="5">
        <f>all!DY262</f>
        <v>5.6431782044106694E-3</v>
      </c>
      <c r="DZ17" s="5">
        <f>all!DZ262</f>
        <v>1.4048218538087469E-3</v>
      </c>
      <c r="EA17" s="5">
        <f>all!EA262</f>
        <v>3.624338682756931E-4</v>
      </c>
      <c r="EB17" s="5">
        <f>all!EB262</f>
        <v>8.8737789090483115E-6</v>
      </c>
      <c r="EC17" s="5">
        <f>all!EC262</f>
        <v>1.3899901654417846E-4</v>
      </c>
      <c r="ED17" s="5">
        <f>all!ED262</f>
        <v>0.11019419494005864</v>
      </c>
      <c r="EE17" s="5">
        <f>all!EE262</f>
        <v>4.1486294160887551E-4</v>
      </c>
      <c r="EF17" s="5">
        <f>all!EF262</f>
        <v>3.497415510461102E-4</v>
      </c>
      <c r="EG17" s="5">
        <f>all!EG262</f>
        <v>2.582885432177029E-5</v>
      </c>
      <c r="EH17" s="5">
        <f>all!EH262</f>
        <v>6.9310214711911648E-7</v>
      </c>
      <c r="EI17" s="5">
        <f>all!EI262</f>
        <v>7.8123653013854451E-6</v>
      </c>
      <c r="EJ17" s="5">
        <f>all!EJ262</f>
        <v>5.9403900024470723E-4</v>
      </c>
      <c r="EK17" s="5">
        <f>all!EK262</f>
        <v>1.0187503607098183E-3</v>
      </c>
      <c r="EL17" s="5">
        <f>all!EL262</f>
        <v>1.7158527159195322E-5</v>
      </c>
      <c r="EM17" s="5">
        <f>all!EM262</f>
        <v>2.5485328532209764E-6</v>
      </c>
      <c r="EN17" s="5">
        <f>all!EN262</f>
        <v>3.9968362549041361E-3</v>
      </c>
      <c r="EO17" s="5">
        <f>all!EO262</f>
        <v>7.3778353864338667E-5</v>
      </c>
      <c r="EP17" s="5"/>
      <c r="EQ17" s="5">
        <f>all!EQ262</f>
        <v>199.70722287607046</v>
      </c>
      <c r="ER17" s="5">
        <f>all!ER262</f>
        <v>0</v>
      </c>
      <c r="ES17" s="5">
        <f>all!ES262</f>
        <v>0</v>
      </c>
      <c r="ET17" s="5">
        <f>all!ET262</f>
        <v>0</v>
      </c>
      <c r="EU17" s="5">
        <f>all!EU262</f>
        <v>0</v>
      </c>
      <c r="EV17" s="5"/>
    </row>
    <row r="18" spans="1:152" s="3" customFormat="1">
      <c r="A18" s="5" t="str">
        <f>all!A263</f>
        <v>19III-29.d</v>
      </c>
      <c r="B18" s="5" t="str">
        <f>all!B263</f>
        <v>Kaspakas</v>
      </c>
      <c r="C18" s="5" t="str">
        <f>all!C263</f>
        <v>epithermal</v>
      </c>
      <c r="D18" s="5" t="str">
        <f>all!D263</f>
        <v>epithermal IS</v>
      </c>
      <c r="E18" s="5" t="str">
        <f>all!E263</f>
        <v>pyrite</v>
      </c>
      <c r="F18" s="5" t="str">
        <f>all!F263</f>
        <v>subhedral</v>
      </c>
      <c r="G18" s="5">
        <f>all!G263</f>
        <v>16.221528590578501</v>
      </c>
      <c r="H18" s="5">
        <f>all!H263</f>
        <v>401153.42411579099</v>
      </c>
      <c r="I18" s="5">
        <f>all!I263</f>
        <v>6.23621667847745</v>
      </c>
      <c r="J18" s="5">
        <f>all!J263</f>
        <v>4.5483917229507096</v>
      </c>
      <c r="K18" s="5">
        <f>all!K263</f>
        <v>6.7179605300403002</v>
      </c>
      <c r="L18" s="5">
        <f>all!L263</f>
        <v>2.1291765683450499</v>
      </c>
      <c r="M18" s="5">
        <f>all!M263</f>
        <v>3.7039885393167098E-2</v>
      </c>
      <c r="N18" s="5">
        <f>all!N263</f>
        <v>0.62564362179412503</v>
      </c>
      <c r="O18" s="5">
        <f>all!O263</f>
        <v>5785.7981127782004</v>
      </c>
      <c r="P18" s="5">
        <f>all!P263</f>
        <v>0.80178708592674797</v>
      </c>
      <c r="Q18" s="5">
        <f>all!Q263</f>
        <v>0.27602612025319201</v>
      </c>
      <c r="R18" s="5">
        <f>all!R263</f>
        <v>0.13061873049055001</v>
      </c>
      <c r="S18" s="5">
        <f>all!S263</f>
        <v>5.6755107900127912E-3</v>
      </c>
      <c r="T18" s="5">
        <f>all!T263</f>
        <v>9.7483045106214306E-2</v>
      </c>
      <c r="U18" s="5">
        <f>all!U263</f>
        <v>0.84294069470108901</v>
      </c>
      <c r="V18" s="5">
        <f>all!V263</f>
        <v>11.984866466004499</v>
      </c>
      <c r="W18" s="5">
        <f>all!W263</f>
        <v>0.50947256905864102</v>
      </c>
      <c r="X18" s="5">
        <f>all!X263</f>
        <v>2.53556138840111E-2</v>
      </c>
      <c r="Y18" s="5">
        <f>all!Y263</f>
        <v>636.426459321989</v>
      </c>
      <c r="Z18" s="5">
        <f>all!Z263</f>
        <v>6.58544357314224</v>
      </c>
      <c r="AA18" s="5">
        <f>all!AA263</f>
        <v>1.3710817049925916</v>
      </c>
      <c r="AB18" s="5">
        <f>all!AB263</f>
        <v>1.259826762672508E-3</v>
      </c>
      <c r="AC18" s="5">
        <f>all!AC263</f>
        <v>1.0347532659402598E-2</v>
      </c>
      <c r="AD18" s="5">
        <f>all!AD263</f>
        <v>1.0778489945413891E-3</v>
      </c>
      <c r="AE18" s="5">
        <f>all!AE263</f>
        <v>3.9840602967738752E-5</v>
      </c>
      <c r="AF18" s="5">
        <f>all!AF263</f>
        <v>1.3244903356141226E-3</v>
      </c>
      <c r="AG18" s="5">
        <f>all!AG263</f>
        <v>4.4261791160306957E-2</v>
      </c>
      <c r="AH18" s="5">
        <f>all!AH263</f>
        <v>4.3371251494988731E-4</v>
      </c>
      <c r="AI18" s="5">
        <f>all!AI263</f>
        <v>1.0559998012689407</v>
      </c>
      <c r="AJ18" s="5">
        <f>all!AJ263</f>
        <v>0.12856947204767449</v>
      </c>
      <c r="AK18" s="5">
        <f>all!AK263</f>
        <v>4.0658648009327322E-3</v>
      </c>
      <c r="AL18" s="5">
        <f>all!AL263</f>
        <v>0.1351686027219455</v>
      </c>
      <c r="AM18" s="5">
        <f>all!AM263</f>
        <v>4.4261791160306957E-2</v>
      </c>
      <c r="AN18" s="5"/>
      <c r="AO18" s="5"/>
      <c r="AP18" s="5">
        <f>all!AP263</f>
        <v>0.103877314637304</v>
      </c>
      <c r="AQ18" s="5">
        <f>all!AQ263</f>
        <v>4.9664595409183301</v>
      </c>
      <c r="AR18" s="5">
        <f>all!AR263</f>
        <v>1.6830810413650098E-2</v>
      </c>
      <c r="AS18" s="5">
        <f>all!AS263</f>
        <v>0.107939242814037</v>
      </c>
      <c r="AT18" s="5">
        <f>all!AT263</f>
        <v>0.130906568483106</v>
      </c>
      <c r="AU18" s="5">
        <f>all!AU263</f>
        <v>2.1291765683450499</v>
      </c>
      <c r="AV18" s="5">
        <f>all!AV263</f>
        <v>3.7039885393167098E-2</v>
      </c>
      <c r="AW18" s="5">
        <f>all!AW263</f>
        <v>0.29789883658597899</v>
      </c>
      <c r="AX18" s="5">
        <f>all!AX263</f>
        <v>0.37265418866965599</v>
      </c>
      <c r="AY18" s="5">
        <f>all!AY263</f>
        <v>0.80178708592674797</v>
      </c>
      <c r="AZ18" s="5">
        <f>all!AZ263</f>
        <v>1.2108078150678801E-2</v>
      </c>
      <c r="BA18" s="5">
        <f>all!BA263</f>
        <v>0.13061873049055001</v>
      </c>
      <c r="BB18" s="5">
        <f>all!BB263</f>
        <v>3.7236951322533901E-3</v>
      </c>
      <c r="BC18" s="5">
        <f>all!BC263</f>
        <v>6.8678988336753802E-2</v>
      </c>
      <c r="BD18" s="5">
        <f>all!BD263</f>
        <v>3.1505769853895901E-2</v>
      </c>
      <c r="BE18" s="5">
        <f>all!BE263</f>
        <v>0.16858287192747301</v>
      </c>
      <c r="BF18" s="5">
        <f>all!BF263</f>
        <v>1.8166292607396901E-2</v>
      </c>
      <c r="BG18" s="5">
        <f>all!BG263</f>
        <v>4.9173793291666301E-3</v>
      </c>
      <c r="BH18" s="5">
        <f>all!BH263</f>
        <v>9.5599129979694997E-2</v>
      </c>
      <c r="BI18" s="5">
        <f>all!BI263</f>
        <v>6.4524530757320104E-3</v>
      </c>
      <c r="BJ18" s="5"/>
      <c r="BK18" s="5">
        <f>all!BK263</f>
        <v>1.3277542526803201</v>
      </c>
      <c r="BL18" s="5">
        <f>all!BL263</f>
        <v>21802.157370937199</v>
      </c>
      <c r="BM18" s="5">
        <f>all!BM263</f>
        <v>1.89103970499095</v>
      </c>
      <c r="BN18" s="5">
        <f>all!BN263</f>
        <v>1.4244296293209699</v>
      </c>
      <c r="BO18" s="5">
        <f>all!BO263</f>
        <v>0.99944086500828699</v>
      </c>
      <c r="BP18" s="5">
        <f>all!BP263</f>
        <v>1.46757557761907</v>
      </c>
      <c r="BQ18" s="5">
        <f>all!BQ263</f>
        <v>1.48939794656998E-2</v>
      </c>
      <c r="BR18" s="5">
        <f>all!BR263</f>
        <v>0.19209907500897799</v>
      </c>
      <c r="BS18" s="5">
        <f>all!BS263</f>
        <v>1618.62980276804</v>
      </c>
      <c r="BT18" s="5">
        <f>all!BT263</f>
        <v>1.01396867469626</v>
      </c>
      <c r="BU18" s="5">
        <f>all!BU263</f>
        <v>0.30289291880250302</v>
      </c>
      <c r="BV18" s="5">
        <f>all!BV263</f>
        <v>7.3571571545676701E-2</v>
      </c>
      <c r="BW18" s="5">
        <f>all!BW263</f>
        <v>7.82666304196355E-3</v>
      </c>
      <c r="BX18" s="5">
        <f>all!BX263</f>
        <v>9.2534780723972698E-2</v>
      </c>
      <c r="BY18" s="5">
        <f>all!BY263</f>
        <v>0.47566000933858799</v>
      </c>
      <c r="BZ18" s="5">
        <f>all!BZ263</f>
        <v>1.0784887416622</v>
      </c>
      <c r="CA18" s="5">
        <f>all!CA263</f>
        <v>0.262467915097855</v>
      </c>
      <c r="CB18" s="5">
        <f>all!CB263</f>
        <v>2.26273895699814E-2</v>
      </c>
      <c r="CC18" s="5">
        <f>all!CC263</f>
        <v>552.30263187416597</v>
      </c>
      <c r="CD18" s="5">
        <f>all!CD263</f>
        <v>3.3670220121155299</v>
      </c>
      <c r="CE18" s="5"/>
      <c r="CF18" s="5">
        <f>all!CF263</f>
        <v>16.221528590578501</v>
      </c>
      <c r="CG18" s="5">
        <f>all!CG263</f>
        <v>401153.42411579099</v>
      </c>
      <c r="CH18" s="5">
        <f>all!CH263</f>
        <v>6.23621667847745</v>
      </c>
      <c r="CI18" s="5">
        <f>all!CI263</f>
        <v>4.5483917229507096</v>
      </c>
      <c r="CJ18" s="5">
        <f>all!CJ263</f>
        <v>6.7179605300403002</v>
      </c>
      <c r="CK18" s="5">
        <f>all!CK263</f>
        <v>2.1291765683450499</v>
      </c>
      <c r="CL18" s="5">
        <f>all!CL263</f>
        <v>3.7039885393167098E-2</v>
      </c>
      <c r="CM18" s="5">
        <f>all!CM263</f>
        <v>0.62564362179412503</v>
      </c>
      <c r="CN18" s="5">
        <f>all!CN263</f>
        <v>5785.7981127782004</v>
      </c>
      <c r="CO18" s="5">
        <f>all!CO263</f>
        <v>0.80178708592674797</v>
      </c>
      <c r="CP18" s="5">
        <f>all!CP263</f>
        <v>0.27602612025319201</v>
      </c>
      <c r="CQ18" s="5">
        <f>all!CQ263</f>
        <v>0.13061873049055001</v>
      </c>
      <c r="CR18" s="5">
        <f>all!CR263</f>
        <v>5.6755107900127912E-3</v>
      </c>
      <c r="CS18" s="5">
        <f>all!CS263</f>
        <v>9.7483045106214306E-2</v>
      </c>
      <c r="CT18" s="5">
        <f>all!CT263</f>
        <v>0.84294069470108901</v>
      </c>
      <c r="CU18" s="5">
        <f>all!CU263</f>
        <v>11.984866466004499</v>
      </c>
      <c r="CV18" s="5">
        <f>all!CV263</f>
        <v>0.50947256905864102</v>
      </c>
      <c r="CW18" s="5">
        <f>all!CW263</f>
        <v>2.53556138840111E-2</v>
      </c>
      <c r="CX18" s="5">
        <f>all!CX263</f>
        <v>636.426459321989</v>
      </c>
      <c r="CY18" s="5">
        <f>all!CY263</f>
        <v>6.58544357314224</v>
      </c>
      <c r="CZ18" s="5"/>
      <c r="DA18" s="5">
        <f>all!DA263</f>
        <v>0.29526946962711581</v>
      </c>
      <c r="DB18" s="5">
        <f>all!DB263</f>
        <v>7183.3364511736236</v>
      </c>
      <c r="DC18" s="5">
        <f>all!DC263</f>
        <v>0.10581839571714161</v>
      </c>
      <c r="DD18" s="5">
        <f>all!DD263</f>
        <v>7.7494091719864752E-2</v>
      </c>
      <c r="DE18" s="5">
        <f>all!DE263</f>
        <v>0.10571807084695024</v>
      </c>
      <c r="DF18" s="5">
        <f>all!DF263</f>
        <v>3.2561195417419329E-2</v>
      </c>
      <c r="DG18" s="5">
        <f>all!DG263</f>
        <v>5.3124342603111027E-4</v>
      </c>
      <c r="DH18" s="5">
        <f>all!DH263</f>
        <v>8.6164938960766428E-3</v>
      </c>
      <c r="DI18" s="5">
        <f>all!DI263</f>
        <v>77.224700390517569</v>
      </c>
      <c r="DJ18" s="5">
        <f>all!DJ263</f>
        <v>1.0154345059862563E-2</v>
      </c>
      <c r="DK18" s="5">
        <f>all!DK263</f>
        <v>2.5589202401930505E-3</v>
      </c>
      <c r="DL18" s="5">
        <f>all!DL263</f>
        <v>1.1619746331813614E-3</v>
      </c>
      <c r="DM18" s="5">
        <f>all!DM263</f>
        <v>4.9430496873423949E-5</v>
      </c>
      <c r="DN18" s="5">
        <f>all!DN263</f>
        <v>8.2118646370326264E-4</v>
      </c>
      <c r="DO18" s="5">
        <f>all!DO263</f>
        <v>6.9229689118026358E-3</v>
      </c>
      <c r="DP18" s="5">
        <f>all!DP263</f>
        <v>9.3925285783734325E-2</v>
      </c>
      <c r="DQ18" s="5">
        <f>all!DQ263</f>
        <v>2.5865943687323608E-3</v>
      </c>
      <c r="DR18" s="5">
        <f>all!DR263</f>
        <v>1.240591275510822E-4</v>
      </c>
      <c r="DS18" s="5">
        <f>all!DS263</f>
        <v>3.0715562708590203</v>
      </c>
      <c r="DT18" s="5">
        <f>all!DT263</f>
        <v>3.1512257625056668E-2</v>
      </c>
      <c r="DU18" s="5"/>
      <c r="DV18" s="5">
        <f>all!DV263</f>
        <v>4.0640276243581472E-3</v>
      </c>
      <c r="DW18" s="5">
        <f>all!DW263</f>
        <v>98.869950250852099</v>
      </c>
      <c r="DX18" s="5">
        <f>all!DX263</f>
        <v>1.4564624100921004E-3</v>
      </c>
      <c r="DY18" s="5">
        <f>all!DY263</f>
        <v>1.0666125755290491E-3</v>
      </c>
      <c r="DZ18" s="5">
        <f>all!DZ263</f>
        <v>1.4550815594258166E-3</v>
      </c>
      <c r="EA18" s="5">
        <f>all!EA263</f>
        <v>4.4816552766403491E-4</v>
      </c>
      <c r="EB18" s="5">
        <f>all!EB263</f>
        <v>7.3119241260384874E-6</v>
      </c>
      <c r="EC18" s="5">
        <f>all!EC263</f>
        <v>1.1859563151920607E-4</v>
      </c>
      <c r="ED18" s="5">
        <f>all!ED263</f>
        <v>1.0629047292501497</v>
      </c>
      <c r="EE18" s="5">
        <f>all!EE263</f>
        <v>1.3976229537940814E-4</v>
      </c>
      <c r="EF18" s="5">
        <f>all!EF263</f>
        <v>3.5220446454578898E-5</v>
      </c>
      <c r="EG18" s="5">
        <f>all!EG263</f>
        <v>1.5993177398313755E-5</v>
      </c>
      <c r="EH18" s="5">
        <f>all!EH263</f>
        <v>6.8035108754398521E-7</v>
      </c>
      <c r="EI18" s="5">
        <f>all!EI263</f>
        <v>1.1302639847775708E-5</v>
      </c>
      <c r="EJ18" s="5">
        <f>all!EJ263</f>
        <v>9.528630554208444E-5</v>
      </c>
      <c r="EK18" s="5">
        <f>all!EK263</f>
        <v>1.2927681163002823E-3</v>
      </c>
      <c r="EL18" s="5">
        <f>all!EL263</f>
        <v>3.5601347409241864E-5</v>
      </c>
      <c r="EM18" s="5">
        <f>all!EM263</f>
        <v>1.7075240527172609E-6</v>
      </c>
      <c r="EN18" s="5">
        <f>all!EN263</f>
        <v>4.2276262257339728E-2</v>
      </c>
      <c r="EO18" s="5">
        <f>all!EO263</f>
        <v>4.3372816585423256E-4</v>
      </c>
      <c r="EP18" s="5"/>
      <c r="EQ18" s="5">
        <f>all!EQ263</f>
        <v>197.7399005017042</v>
      </c>
      <c r="ER18" s="5">
        <f>all!ER263</f>
        <v>0</v>
      </c>
      <c r="ES18" s="5">
        <f>all!ES263</f>
        <v>0</v>
      </c>
      <c r="ET18" s="5">
        <f>all!ET263</f>
        <v>0</v>
      </c>
      <c r="EU18" s="5">
        <f>all!EU263</f>
        <v>0</v>
      </c>
      <c r="EV18" s="5"/>
    </row>
    <row r="19" spans="1:152" s="3" customFormat="1">
      <c r="A19" s="5" t="str">
        <f>all!A264</f>
        <v>19III-30.d</v>
      </c>
      <c r="B19" s="5" t="str">
        <f>all!B264</f>
        <v>Kaspakas</v>
      </c>
      <c r="C19" s="5" t="str">
        <f>all!C264</f>
        <v>epithermal</v>
      </c>
      <c r="D19" s="5" t="str">
        <f>all!D264</f>
        <v>epithermal IS</v>
      </c>
      <c r="E19" s="5" t="str">
        <f>all!E264</f>
        <v>pyrite</v>
      </c>
      <c r="F19" s="5" t="str">
        <f>all!F264</f>
        <v>subhedral</v>
      </c>
      <c r="G19" s="5">
        <f>all!G264</f>
        <v>18.094313980497901</v>
      </c>
      <c r="H19" s="5">
        <f>all!H264</f>
        <v>440937.024550342</v>
      </c>
      <c r="I19" s="5">
        <f>all!I264</f>
        <v>29.2517978170373</v>
      </c>
      <c r="J19" s="5">
        <f>all!J264</f>
        <v>25.134459408911201</v>
      </c>
      <c r="K19" s="5">
        <f>all!K264</f>
        <v>5.4337277422362602</v>
      </c>
      <c r="L19" s="5">
        <f>all!L264</f>
        <v>3.2979960038542999</v>
      </c>
      <c r="M19" s="5">
        <f>all!M264</f>
        <v>4.6912265646524801E-2</v>
      </c>
      <c r="N19" s="5">
        <f>all!N264</f>
        <v>1.1957004854115501</v>
      </c>
      <c r="O19" s="5">
        <f>all!O264</f>
        <v>1244.49838289114</v>
      </c>
      <c r="P19" s="5">
        <f>all!P264</f>
        <v>1.02786402074316</v>
      </c>
      <c r="Q19" s="5">
        <f>all!Q264</f>
        <v>8.8480817052815297E-2</v>
      </c>
      <c r="R19" s="5">
        <f>all!R264</f>
        <v>0.22707200927747101</v>
      </c>
      <c r="S19" s="5">
        <f>all!S264</f>
        <v>7.6244086395051503E-3</v>
      </c>
      <c r="T19" s="5">
        <f>all!T264</f>
        <v>0.40499085300718002</v>
      </c>
      <c r="U19" s="5">
        <f>all!U264</f>
        <v>17.757197875156301</v>
      </c>
      <c r="V19" s="5">
        <f>all!V264</f>
        <v>15.708998169942101</v>
      </c>
      <c r="W19" s="5">
        <f>all!W264</f>
        <v>0.53719320761579203</v>
      </c>
      <c r="X19" s="5">
        <f>all!X264</f>
        <v>0.119913077462857</v>
      </c>
      <c r="Y19" s="5">
        <f>all!Y264</f>
        <v>520.37981590145705</v>
      </c>
      <c r="Z19" s="5">
        <f>all!Z264</f>
        <v>17.684853589361001</v>
      </c>
      <c r="AA19" s="5">
        <f>all!AA264</f>
        <v>1.1638124910960421</v>
      </c>
      <c r="AB19" s="5">
        <f>all!AB264</f>
        <v>1.9752188484916254E-3</v>
      </c>
      <c r="AC19" s="5">
        <f>all!AC264</f>
        <v>3.3984511022445069E-2</v>
      </c>
      <c r="AD19" s="5">
        <f>all!AD264</f>
        <v>2.3504890178387677E-2</v>
      </c>
      <c r="AE19" s="5">
        <f>all!AE264</f>
        <v>2.304337597243868E-4</v>
      </c>
      <c r="AF19" s="5">
        <f>all!AF264</f>
        <v>3.4123533105132837E-2</v>
      </c>
      <c r="AG19" s="5">
        <f>all!AG264</f>
        <v>3.0247992826369424E-3</v>
      </c>
      <c r="AH19" s="5">
        <f>all!AH264</f>
        <v>1.7003122401959317E-4</v>
      </c>
      <c r="AI19" s="5">
        <f>all!AI264</f>
        <v>0.60457321973764999</v>
      </c>
      <c r="AJ19" s="5">
        <f>all!AJ264</f>
        <v>3.5138490535596922E-2</v>
      </c>
      <c r="AK19" s="5">
        <f>all!AK264</f>
        <v>4.0993404307278275E-3</v>
      </c>
      <c r="AL19" s="5">
        <f>all!AL264</f>
        <v>0.60704637664403216</v>
      </c>
      <c r="AM19" s="5">
        <f>all!AM264</f>
        <v>3.0247992826369424E-3</v>
      </c>
      <c r="AN19" s="5"/>
      <c r="AO19" s="5"/>
      <c r="AP19" s="5">
        <f>all!AP264</f>
        <v>0.17702765612433399</v>
      </c>
      <c r="AQ19" s="5">
        <f>all!AQ264</f>
        <v>5.0398523445614396</v>
      </c>
      <c r="AR19" s="5">
        <f>all!AR264</f>
        <v>2.4096297782793801E-2</v>
      </c>
      <c r="AS19" s="5">
        <f>all!AS264</f>
        <v>0.17175820946878101</v>
      </c>
      <c r="AT19" s="5">
        <f>all!AT264</f>
        <v>0.190512913076961</v>
      </c>
      <c r="AU19" s="5">
        <f>all!AU264</f>
        <v>3.2979960038542999</v>
      </c>
      <c r="AV19" s="5">
        <f>all!AV264</f>
        <v>4.6912265646524801E-2</v>
      </c>
      <c r="AW19" s="5">
        <f>all!AW264</f>
        <v>0.30475806328435301</v>
      </c>
      <c r="AX19" s="5">
        <f>all!AX264</f>
        <v>0.34589662176328401</v>
      </c>
      <c r="AY19" s="5">
        <f>all!AY264</f>
        <v>0.82434840580097601</v>
      </c>
      <c r="AZ19" s="5">
        <f>all!AZ264</f>
        <v>1.2551086674107899E-2</v>
      </c>
      <c r="BA19" s="5">
        <f>all!BA264</f>
        <v>0.22707200927747101</v>
      </c>
      <c r="BB19" s="5">
        <f>all!BB264</f>
        <v>7.6244086395051503E-3</v>
      </c>
      <c r="BC19" s="5">
        <f>all!BC264</f>
        <v>0.115669839904163</v>
      </c>
      <c r="BD19" s="5">
        <f>all!BD264</f>
        <v>1.9465069553962999E-2</v>
      </c>
      <c r="BE19" s="5">
        <f>all!BE264</f>
        <v>0.28322716714493201</v>
      </c>
      <c r="BF19" s="5">
        <f>all!BF264</f>
        <v>1.2797599252972001E-2</v>
      </c>
      <c r="BG19" s="5">
        <f>all!BG264</f>
        <v>7.58341469160959E-3</v>
      </c>
      <c r="BH19" s="5">
        <f>all!BH264</f>
        <v>9.8345943648310896E-2</v>
      </c>
      <c r="BI19" s="5">
        <f>all!BI264</f>
        <v>4.56577841666817E-3</v>
      </c>
      <c r="BJ19" s="5"/>
      <c r="BK19" s="5">
        <f>all!BK264</f>
        <v>1.52796956783817</v>
      </c>
      <c r="BL19" s="5">
        <f>all!BL264</f>
        <v>16480.691472929298</v>
      </c>
      <c r="BM19" s="5">
        <f>all!BM264</f>
        <v>4.0954503392870398</v>
      </c>
      <c r="BN19" s="5">
        <f>all!BN264</f>
        <v>2.9859334541747402</v>
      </c>
      <c r="BO19" s="5">
        <f>all!BO264</f>
        <v>2.04867954416618</v>
      </c>
      <c r="BP19" s="5">
        <f>all!BP264</f>
        <v>1.5848950261236201</v>
      </c>
      <c r="BQ19" s="5">
        <f>all!BQ264</f>
        <v>4.7731745901248401E-2</v>
      </c>
      <c r="BR19" s="5">
        <f>all!BR264</f>
        <v>0.162305021145077</v>
      </c>
      <c r="BS19" s="5">
        <f>all!BS264</f>
        <v>218.27876880040699</v>
      </c>
      <c r="BT19" s="5">
        <f>all!BT264</f>
        <v>0.36067088239225198</v>
      </c>
      <c r="BU19" s="5">
        <f>all!BU264</f>
        <v>1.8884090978976201E-2</v>
      </c>
      <c r="BV19" s="5">
        <f>all!BV264</f>
        <v>0.109181693258014</v>
      </c>
      <c r="BW19" s="5">
        <f>all!BW264</f>
        <v>4.1417596395662499E-3</v>
      </c>
      <c r="BX19" s="5">
        <f>all!BX264</f>
        <v>0.38170556358621399</v>
      </c>
      <c r="BY19" s="5">
        <f>all!BY264</f>
        <v>31.2834727409492</v>
      </c>
      <c r="BZ19" s="5">
        <f>all!BZ264</f>
        <v>3.7265799794930698</v>
      </c>
      <c r="CA19" s="5">
        <f>all!CA264</f>
        <v>0.33923329953836201</v>
      </c>
      <c r="CB19" s="5">
        <f>all!CB264</f>
        <v>0.201170512274437</v>
      </c>
      <c r="CC19" s="5">
        <f>all!CC264</f>
        <v>769.81826103841604</v>
      </c>
      <c r="CD19" s="5">
        <f>all!CD264</f>
        <v>22.194121781342599</v>
      </c>
      <c r="CE19" s="5"/>
      <c r="CF19" s="5">
        <f>all!CF264</f>
        <v>18.094313980497901</v>
      </c>
      <c r="CG19" s="5">
        <f>all!CG264</f>
        <v>440937.024550342</v>
      </c>
      <c r="CH19" s="5">
        <f>all!CH264</f>
        <v>29.2517978170373</v>
      </c>
      <c r="CI19" s="5">
        <f>all!CI264</f>
        <v>25.134459408911201</v>
      </c>
      <c r="CJ19" s="5">
        <f>all!CJ264</f>
        <v>5.4337277422362602</v>
      </c>
      <c r="CK19" s="5">
        <f>all!CK264</f>
        <v>3.2979960038542999</v>
      </c>
      <c r="CL19" s="5">
        <f>all!CL264</f>
        <v>4.6912265646524801E-2</v>
      </c>
      <c r="CM19" s="5">
        <f>all!CM264</f>
        <v>1.1957004854115501</v>
      </c>
      <c r="CN19" s="5">
        <f>all!CN264</f>
        <v>1244.49838289114</v>
      </c>
      <c r="CO19" s="5">
        <f>all!CO264</f>
        <v>1.02786402074316</v>
      </c>
      <c r="CP19" s="5">
        <f>all!CP264</f>
        <v>8.8480817052815297E-2</v>
      </c>
      <c r="CQ19" s="5">
        <f>all!CQ264</f>
        <v>0.22707200927747101</v>
      </c>
      <c r="CR19" s="5">
        <f>all!CR264</f>
        <v>7.6244086395051503E-3</v>
      </c>
      <c r="CS19" s="5">
        <f>all!CS264</f>
        <v>0.40499085300718002</v>
      </c>
      <c r="CT19" s="5">
        <f>all!CT264</f>
        <v>17.757197875156301</v>
      </c>
      <c r="CU19" s="5">
        <f>all!CU264</f>
        <v>15.708998169942101</v>
      </c>
      <c r="CV19" s="5">
        <f>all!CV264</f>
        <v>0.53719320761579203</v>
      </c>
      <c r="CW19" s="5">
        <f>all!CW264</f>
        <v>0.119913077462857</v>
      </c>
      <c r="CX19" s="5">
        <f>all!CX264</f>
        <v>520.37981590145705</v>
      </c>
      <c r="CY19" s="5">
        <f>all!CY264</f>
        <v>17.684853589361001</v>
      </c>
      <c r="CZ19" s="5"/>
      <c r="DA19" s="5">
        <f>all!DA264</f>
        <v>0.32935851035587194</v>
      </c>
      <c r="DB19" s="5">
        <f>all!DB264</f>
        <v>7895.7296902201097</v>
      </c>
      <c r="DC19" s="5">
        <f>all!DC264</f>
        <v>0.49635515833243909</v>
      </c>
      <c r="DD19" s="5">
        <f>all!DD264</f>
        <v>0.42823314731999174</v>
      </c>
      <c r="DE19" s="5">
        <f>all!DE264</f>
        <v>8.5508572407960531E-2</v>
      </c>
      <c r="DF19" s="5">
        <f>all!DF264</f>
        <v>5.0435785347213637E-2</v>
      </c>
      <c r="DG19" s="5">
        <f>all!DG264</f>
        <v>6.7283773857299315E-4</v>
      </c>
      <c r="DH19" s="5">
        <f>all!DH264</f>
        <v>1.6467435414013912E-2</v>
      </c>
      <c r="DI19" s="5">
        <f>all!DI264</f>
        <v>16.61067546463423</v>
      </c>
      <c r="DJ19" s="5">
        <f>all!DJ264</f>
        <v>1.3017528124913375E-2</v>
      </c>
      <c r="DK19" s="5">
        <f>all!DK264</f>
        <v>8.2026785514929606E-4</v>
      </c>
      <c r="DL19" s="5">
        <f>all!DL264</f>
        <v>2.0200159172809691E-3</v>
      </c>
      <c r="DM19" s="5">
        <f>all!DM264</f>
        <v>6.6404297579692641E-5</v>
      </c>
      <c r="DN19" s="5">
        <f>all!DN264</f>
        <v>3.4115984584885861E-3</v>
      </c>
      <c r="DO19" s="5">
        <f>all!DO264</f>
        <v>0.14583769608374098</v>
      </c>
      <c r="DP19" s="5">
        <f>all!DP264</f>
        <v>0.12311127092431114</v>
      </c>
      <c r="DQ19" s="5">
        <f>all!DQ264</f>
        <v>2.7273321668871797E-3</v>
      </c>
      <c r="DR19" s="5">
        <f>all!DR264</f>
        <v>5.8670682713732976E-4</v>
      </c>
      <c r="DS19" s="5">
        <f>all!DS264</f>
        <v>2.511485597980005</v>
      </c>
      <c r="DT19" s="5">
        <f>all!DT264</f>
        <v>8.4624468523604945E-2</v>
      </c>
      <c r="DU19" s="5"/>
      <c r="DV19" s="5">
        <f>all!DV264</f>
        <v>4.1597928733718079E-3</v>
      </c>
      <c r="DW19" s="5">
        <f>all!DW264</f>
        <v>99.72294342708561</v>
      </c>
      <c r="DX19" s="5">
        <f>all!DX264</f>
        <v>6.2689579451330078E-3</v>
      </c>
      <c r="DY19" s="5">
        <f>all!DY264</f>
        <v>5.4085780034604852E-3</v>
      </c>
      <c r="DZ19" s="5">
        <f>all!DZ264</f>
        <v>1.0799719422173112E-3</v>
      </c>
      <c r="EA19" s="5">
        <f>all!EA264</f>
        <v>6.3700318605266332E-4</v>
      </c>
      <c r="EB19" s="5">
        <f>all!EB264</f>
        <v>8.4979301941442654E-6</v>
      </c>
      <c r="EC19" s="5">
        <f>all!EC264</f>
        <v>2.0798345366546055E-4</v>
      </c>
      <c r="ED19" s="5">
        <f>all!ED264</f>
        <v>0.20979257328137091</v>
      </c>
      <c r="EE19" s="5">
        <f>all!EE264</f>
        <v>1.6441117815483926E-4</v>
      </c>
      <c r="EF19" s="5">
        <f>all!EF264</f>
        <v>1.0359970278038958E-5</v>
      </c>
      <c r="EG19" s="5">
        <f>all!EG264</f>
        <v>2.5512769679835243E-5</v>
      </c>
      <c r="EH19" s="5">
        <f>all!EH264</f>
        <v>8.3868524767980553E-7</v>
      </c>
      <c r="EI19" s="5">
        <f>all!EI264</f>
        <v>4.3088435574635982E-5</v>
      </c>
      <c r="EJ19" s="5">
        <f>all!EJ264</f>
        <v>1.8419278377917697E-3</v>
      </c>
      <c r="EK19" s="5">
        <f>all!EK264</f>
        <v>1.5548934407960263E-3</v>
      </c>
      <c r="EL19" s="5">
        <f>all!EL264</f>
        <v>3.4446162933141028E-5</v>
      </c>
      <c r="EM19" s="5">
        <f>all!EM264</f>
        <v>7.4100981196672393E-6</v>
      </c>
      <c r="EN19" s="5">
        <f>all!EN264</f>
        <v>3.1720024118292528E-2</v>
      </c>
      <c r="EO19" s="5">
        <f>all!EO264</f>
        <v>1.068805723881283E-3</v>
      </c>
      <c r="EP19" s="5"/>
      <c r="EQ19" s="5">
        <f>all!EQ264</f>
        <v>199.44588685417122</v>
      </c>
      <c r="ER19" s="5">
        <f>all!ER264</f>
        <v>0</v>
      </c>
      <c r="ES19" s="5">
        <f>all!ES264</f>
        <v>0</v>
      </c>
      <c r="ET19" s="5">
        <f>all!ET264</f>
        <v>0</v>
      </c>
      <c r="EU19" s="5">
        <f>all!EU264</f>
        <v>0</v>
      </c>
      <c r="EV19" s="5"/>
    </row>
    <row r="20" spans="1:152" s="3" customFormat="1">
      <c r="A20" s="5" t="str">
        <f>all!A265</f>
        <v>19III-4.d</v>
      </c>
      <c r="B20" s="5" t="str">
        <f>all!B265</f>
        <v>Kaspakas</v>
      </c>
      <c r="C20" s="5" t="str">
        <f>all!C265</f>
        <v>epithermal</v>
      </c>
      <c r="D20" s="5" t="str">
        <f>all!D265</f>
        <v>epithermal IS</v>
      </c>
      <c r="E20" s="5" t="str">
        <f>all!E265</f>
        <v>sphalerite</v>
      </c>
      <c r="F20" s="5" t="str">
        <f>all!F265</f>
        <v>anhedral</v>
      </c>
      <c r="G20" s="5">
        <f>all!G265</f>
        <v>3295.50868214207</v>
      </c>
      <c r="H20" s="5">
        <f>all!H265</f>
        <v>5819.5552121706696</v>
      </c>
      <c r="I20" s="5">
        <f>all!I265</f>
        <v>8.5389906388377707E-2</v>
      </c>
      <c r="J20" s="5">
        <f>all!J265</f>
        <v>0.19815665412636399</v>
      </c>
      <c r="K20" s="5">
        <f>all!K265</f>
        <v>1610.1332741226599</v>
      </c>
      <c r="L20" s="5">
        <f>all!L265</f>
        <v>770631.81555685401</v>
      </c>
      <c r="M20" s="5">
        <f>all!M265</f>
        <v>91.9172026704572</v>
      </c>
      <c r="N20" s="5">
        <f>all!N265</f>
        <v>11.180709921378799</v>
      </c>
      <c r="O20" s="5">
        <f>all!O265</f>
        <v>0.451456801177886</v>
      </c>
      <c r="P20" s="5">
        <f>all!P265</f>
        <v>1.5623680068535799</v>
      </c>
      <c r="Q20" s="5">
        <f>all!Q265</f>
        <v>2.8379141831760402</v>
      </c>
      <c r="R20" s="5">
        <f>all!R265</f>
        <v>5442.2229681489998</v>
      </c>
      <c r="S20" s="5">
        <f>all!S265</f>
        <v>5.6751120381537428</v>
      </c>
      <c r="T20" s="5">
        <f>all!T265</f>
        <v>13.8556485498051</v>
      </c>
      <c r="U20" s="5">
        <f>all!U265</f>
        <v>0.18308174247628201</v>
      </c>
      <c r="V20" s="5">
        <f>all!V265</f>
        <v>0.23136081216481899</v>
      </c>
      <c r="W20" s="5">
        <f>all!W265</f>
        <v>3.7281756517084499E-2</v>
      </c>
      <c r="X20" s="5">
        <f>all!X265</f>
        <v>4.1960397544553597E-3</v>
      </c>
      <c r="Y20" s="5">
        <f>all!Y265</f>
        <v>2.0005531943898198</v>
      </c>
      <c r="Z20" s="5">
        <f>all!Z265</f>
        <v>1.42877313898046E-2</v>
      </c>
      <c r="AA20" s="5">
        <f>all!AA265</f>
        <v>0.43092121617033757</v>
      </c>
      <c r="AB20" s="5">
        <f>all!AB265</f>
        <v>0.78096798987147709</v>
      </c>
      <c r="AC20" s="5">
        <f>all!AC265</f>
        <v>7.1418902680877921E-3</v>
      </c>
      <c r="AD20" s="5">
        <f>all!AD265</f>
        <v>0.18914302800531255</v>
      </c>
      <c r="AE20" s="5">
        <f>all!AE265</f>
        <v>2.0974397312815149E-3</v>
      </c>
      <c r="AF20" s="5">
        <f>all!AF265</f>
        <v>9.1515558291426977E-2</v>
      </c>
      <c r="AG20" s="5">
        <f>all!AG265</f>
        <v>33.234773326350719</v>
      </c>
      <c r="AH20" s="5">
        <f>all!AH265</f>
        <v>1.4185647205655134</v>
      </c>
      <c r="AI20" s="5">
        <f>all!AI265</f>
        <v>0.16732342256964086</v>
      </c>
      <c r="AJ20" s="5">
        <f>all!AJ265</f>
        <v>18.296869887027203</v>
      </c>
      <c r="AK20" s="5">
        <f>all!AK265</f>
        <v>4.9139762905589461E-2</v>
      </c>
      <c r="AL20" s="5">
        <f>all!AL265</f>
        <v>2.1440677267354515</v>
      </c>
      <c r="AM20" s="5">
        <f>all!AM265</f>
        <v>33.234773326350719</v>
      </c>
      <c r="AN20" s="5"/>
      <c r="AO20" s="5"/>
      <c r="AP20" s="5">
        <f>all!AP265</f>
        <v>0.18082432147216801</v>
      </c>
      <c r="AQ20" s="5">
        <f>all!AQ265</f>
        <v>6.7826794548867397</v>
      </c>
      <c r="AR20" s="5">
        <f>all!AR265</f>
        <v>1.8671635101763E-2</v>
      </c>
      <c r="AS20" s="5">
        <f>all!AS265</f>
        <v>0.19815665412636399</v>
      </c>
      <c r="AT20" s="5">
        <f>all!AT265</f>
        <v>0.15013316152873801</v>
      </c>
      <c r="AU20" s="5">
        <f>all!AU265</f>
        <v>2.09365419354687</v>
      </c>
      <c r="AV20" s="5">
        <f>all!AV265</f>
        <v>2.84101791611691E-2</v>
      </c>
      <c r="AW20" s="5">
        <f>all!AW265</f>
        <v>0.183839238030507</v>
      </c>
      <c r="AX20" s="5">
        <f>all!AX265</f>
        <v>0.423106297022732</v>
      </c>
      <c r="AY20" s="5">
        <f>all!AY265</f>
        <v>1.1464276441882999</v>
      </c>
      <c r="AZ20" s="5">
        <f>all!AZ265</f>
        <v>2.27354511789967E-2</v>
      </c>
      <c r="BA20" s="5">
        <f>all!BA265</f>
        <v>0.10049880964777499</v>
      </c>
      <c r="BB20" s="5">
        <f>all!BB265</f>
        <v>8.5452408260938799E-3</v>
      </c>
      <c r="BC20" s="5">
        <f>all!BC265</f>
        <v>6.8544645178937505E-2</v>
      </c>
      <c r="BD20" s="5">
        <f>all!BD265</f>
        <v>1.9532897446523399E-2</v>
      </c>
      <c r="BE20" s="5">
        <f>all!BE265</f>
        <v>0.23136081216481899</v>
      </c>
      <c r="BF20" s="5">
        <f>all!BF265</f>
        <v>3.7281756517084499E-2</v>
      </c>
      <c r="BG20" s="5">
        <f>all!BG265</f>
        <v>4.1960397544553597E-3</v>
      </c>
      <c r="BH20" s="5">
        <f>all!BH265</f>
        <v>1.6119333510126899E-2</v>
      </c>
      <c r="BI20" s="5">
        <f>all!BI265</f>
        <v>9.0211906264431102E-5</v>
      </c>
      <c r="BJ20" s="5"/>
      <c r="BK20" s="5">
        <f>all!BK265</f>
        <v>90.430801047734903</v>
      </c>
      <c r="BL20" s="5">
        <f>all!BL265</f>
        <v>253.51009253453699</v>
      </c>
      <c r="BM20" s="5">
        <f>all!BM265</f>
        <v>3.7102127244918202E-2</v>
      </c>
      <c r="BN20" s="5">
        <f>all!BN265</f>
        <v>7.6660866455590906E-2</v>
      </c>
      <c r="BO20" s="5">
        <f>all!BO265</f>
        <v>470.83510226345197</v>
      </c>
      <c r="BP20" s="5">
        <f>all!BP265</f>
        <v>10350.412637969601</v>
      </c>
      <c r="BQ20" s="5">
        <f>all!BQ265</f>
        <v>2.4410860932711</v>
      </c>
      <c r="BR20" s="5">
        <f>all!BR265</f>
        <v>1.7940672751328799</v>
      </c>
      <c r="BS20" s="5">
        <f>all!BS265</f>
        <v>0.39831552663160402</v>
      </c>
      <c r="BT20" s="5">
        <f>all!BT265</f>
        <v>1.0544810862043099</v>
      </c>
      <c r="BU20" s="5">
        <f>all!BU265</f>
        <v>0.37880866212874897</v>
      </c>
      <c r="BV20" s="5">
        <f>all!BV265</f>
        <v>632.03381594657003</v>
      </c>
      <c r="BW20" s="5">
        <f>all!BW265</f>
        <v>0.243114470032606</v>
      </c>
      <c r="BX20" s="5">
        <f>all!BX265</f>
        <v>0.86515689387085903</v>
      </c>
      <c r="BY20" s="5">
        <f>all!BY265</f>
        <v>0.10934285184815599</v>
      </c>
      <c r="BZ20" s="5">
        <f>all!BZ265</f>
        <v>4.5237032311765697E-3</v>
      </c>
      <c r="CA20" s="5">
        <f>all!CA265</f>
        <v>1.20343040985234E-2</v>
      </c>
      <c r="CB20" s="5">
        <f>all!CB265</f>
        <v>3.39643022178271E-3</v>
      </c>
      <c r="CC20" s="5">
        <f>all!CC265</f>
        <v>0.30856116790371602</v>
      </c>
      <c r="CD20" s="5">
        <f>all!CD265</f>
        <v>1.3178287269123399E-2</v>
      </c>
      <c r="CE20" s="5"/>
      <c r="CF20" s="5">
        <f>all!CF265</f>
        <v>3295.50868214207</v>
      </c>
      <c r="CG20" s="5">
        <f>all!CG265</f>
        <v>5819.5552121706696</v>
      </c>
      <c r="CH20" s="5">
        <f>all!CH265</f>
        <v>8.5389906388377707E-2</v>
      </c>
      <c r="CI20" s="5">
        <f>all!CI265</f>
        <v>0.19815665412636399</v>
      </c>
      <c r="CJ20" s="5">
        <f>all!CJ265</f>
        <v>1610.1332741226599</v>
      </c>
      <c r="CK20" s="5">
        <f>all!CK265</f>
        <v>770631.81555685401</v>
      </c>
      <c r="CL20" s="5">
        <f>all!CL265</f>
        <v>91.9172026704572</v>
      </c>
      <c r="CM20" s="5">
        <f>all!CM265</f>
        <v>11.180709921378799</v>
      </c>
      <c r="CN20" s="5">
        <f>all!CN265</f>
        <v>0.451456801177886</v>
      </c>
      <c r="CO20" s="5">
        <f>all!CO265</f>
        <v>1.5623680068535799</v>
      </c>
      <c r="CP20" s="5">
        <f>all!CP265</f>
        <v>2.8379141831760402</v>
      </c>
      <c r="CQ20" s="5">
        <f>all!CQ265</f>
        <v>5442.2229681489998</v>
      </c>
      <c r="CR20" s="5">
        <f>all!CR265</f>
        <v>5.6751120381537428</v>
      </c>
      <c r="CS20" s="5">
        <f>all!CS265</f>
        <v>13.8556485498051</v>
      </c>
      <c r="CT20" s="5">
        <f>all!CT265</f>
        <v>0.18308174247628201</v>
      </c>
      <c r="CU20" s="5">
        <f>all!CU265</f>
        <v>0.23136081216481899</v>
      </c>
      <c r="CV20" s="5">
        <f>all!CV265</f>
        <v>3.7281756517084499E-2</v>
      </c>
      <c r="CW20" s="5">
        <f>all!CW265</f>
        <v>4.1960397544553597E-3</v>
      </c>
      <c r="CX20" s="5">
        <f>all!CX265</f>
        <v>2.0005531943898198</v>
      </c>
      <c r="CY20" s="5">
        <f>all!CY265</f>
        <v>1.42877313898046E-2</v>
      </c>
      <c r="CZ20" s="5"/>
      <c r="DA20" s="5">
        <f>all!DA265</f>
        <v>59.98590670997563</v>
      </c>
      <c r="DB20" s="5">
        <f>all!DB265</f>
        <v>104.20906459254489</v>
      </c>
      <c r="DC20" s="5">
        <f>all!DC265</f>
        <v>1.4489270290494612E-3</v>
      </c>
      <c r="DD20" s="5">
        <f>all!DD265</f>
        <v>3.3761317989137452E-3</v>
      </c>
      <c r="DE20" s="5">
        <f>all!DE265</f>
        <v>25.338074373251818</v>
      </c>
      <c r="DF20" s="5">
        <f>all!DF265</f>
        <v>11785.163106848968</v>
      </c>
      <c r="DG20" s="5">
        <f>all!DG265</f>
        <v>1.3183196745759247</v>
      </c>
      <c r="DH20" s="5">
        <f>all!DH265</f>
        <v>0.15398305910176008</v>
      </c>
      <c r="DI20" s="5">
        <f>all!DI265</f>
        <v>6.0257229047148758E-3</v>
      </c>
      <c r="DJ20" s="5">
        <f>all!DJ265</f>
        <v>1.9786828860860941E-2</v>
      </c>
      <c r="DK20" s="5">
        <f>all!DK265</f>
        <v>2.630909001147734E-2</v>
      </c>
      <c r="DL20" s="5">
        <f>all!DL265</f>
        <v>48.413615821841276</v>
      </c>
      <c r="DM20" s="5">
        <f>all!DM265</f>
        <v>4.9427023969706343E-2</v>
      </c>
      <c r="DN20" s="5">
        <f>all!DN265</f>
        <v>0.11671846137482184</v>
      </c>
      <c r="DO20" s="5">
        <f>all!DO265</f>
        <v>1.5036279769734067E-3</v>
      </c>
      <c r="DP20" s="5">
        <f>all!DP265</f>
        <v>1.8131725091286755E-3</v>
      </c>
      <c r="DQ20" s="5">
        <f>all!DQ265</f>
        <v>1.8927963411596789E-4</v>
      </c>
      <c r="DR20" s="5">
        <f>all!DR265</f>
        <v>2.0530247600735286E-5</v>
      </c>
      <c r="DS20" s="5">
        <f>all!DS265</f>
        <v>9.6551795096033784E-3</v>
      </c>
      <c r="DT20" s="5">
        <f>all!DT265</f>
        <v>6.8368769306499492E-5</v>
      </c>
      <c r="DU20" s="5"/>
      <c r="DV20" s="5">
        <f>all!DV265</f>
        <v>0.49880806465252248</v>
      </c>
      <c r="DW20" s="5">
        <f>all!DW265</f>
        <v>0.8665422376621793</v>
      </c>
      <c r="DX20" s="5">
        <f>all!DX265</f>
        <v>1.2048438155269229E-5</v>
      </c>
      <c r="DY20" s="5">
        <f>all!DY265</f>
        <v>2.8073957050780877E-5</v>
      </c>
      <c r="DZ20" s="5">
        <f>all!DZ265</f>
        <v>0.21069675417678702</v>
      </c>
      <c r="EA20" s="5">
        <f>all!EA265</f>
        <v>97.998592058691742</v>
      </c>
      <c r="EB20" s="5">
        <f>all!EB265</f>
        <v>1.0962383025198209E-2</v>
      </c>
      <c r="EC20" s="5">
        <f>all!EC265</f>
        <v>1.2804339537815269E-3</v>
      </c>
      <c r="ED20" s="5">
        <f>all!ED265</f>
        <v>5.0106422409605088E-5</v>
      </c>
      <c r="EE20" s="5">
        <f>all!EE265</f>
        <v>1.6453581101001134E-4</v>
      </c>
      <c r="EF20" s="5">
        <f>all!EF265</f>
        <v>2.1877115794619875E-4</v>
      </c>
      <c r="EG20" s="5">
        <f>all!EG265</f>
        <v>0.40257959469848936</v>
      </c>
      <c r="EH20" s="5">
        <f>all!EH265</f>
        <v>4.1100651003018025E-4</v>
      </c>
      <c r="EI20" s="5">
        <f>all!EI265</f>
        <v>9.7056313758966798E-4</v>
      </c>
      <c r="EJ20" s="5">
        <f>all!EJ265</f>
        <v>1.2503299562974919E-5</v>
      </c>
      <c r="EK20" s="5">
        <f>all!EK265</f>
        <v>1.5077292646961475E-5</v>
      </c>
      <c r="EL20" s="5">
        <f>all!EL265</f>
        <v>1.5739398327011111E-6</v>
      </c>
      <c r="EM20" s="5">
        <f>all!EM265</f>
        <v>1.7071765076540627E-7</v>
      </c>
      <c r="EN20" s="5">
        <f>all!EN265</f>
        <v>8.0286881856151711E-5</v>
      </c>
      <c r="EO20" s="5">
        <f>all!EO265</f>
        <v>5.6851509580963777E-7</v>
      </c>
      <c r="EP20" s="5"/>
      <c r="EQ20" s="5">
        <f>all!EQ265</f>
        <v>1.7330844753243586</v>
      </c>
      <c r="ER20" s="5">
        <f>all!ER265</f>
        <v>0</v>
      </c>
      <c r="ES20" s="5">
        <f>all!ES265</f>
        <v>0</v>
      </c>
      <c r="ET20" s="5">
        <f>all!ET265</f>
        <v>0</v>
      </c>
      <c r="EU20" s="5">
        <f>all!EU265</f>
        <v>0</v>
      </c>
      <c r="EV20" s="5"/>
    </row>
    <row r="21" spans="1:152" s="3" customFormat="1">
      <c r="A21" s="5" t="str">
        <f>all!A266</f>
        <v>19III-5.d</v>
      </c>
      <c r="B21" s="5" t="str">
        <f>all!B266</f>
        <v>Kaspakas</v>
      </c>
      <c r="C21" s="5" t="str">
        <f>all!C266</f>
        <v>epithermal</v>
      </c>
      <c r="D21" s="5" t="str">
        <f>all!D266</f>
        <v>epithermal IS</v>
      </c>
      <c r="E21" s="5" t="str">
        <f>all!E266</f>
        <v>sphalerite</v>
      </c>
      <c r="F21" s="5" t="str">
        <f>all!F266</f>
        <v>anhedral</v>
      </c>
      <c r="G21" s="5">
        <f>all!G266</f>
        <v>2596.7169370063798</v>
      </c>
      <c r="H21" s="5">
        <f>all!H266</f>
        <v>6922.6901493932301</v>
      </c>
      <c r="I21" s="5">
        <f>all!I266</f>
        <v>8.5962582198443396E-2</v>
      </c>
      <c r="J21" s="5">
        <f>all!J266</f>
        <v>9.2590931293956694E-2</v>
      </c>
      <c r="K21" s="5">
        <f>all!K266</f>
        <v>623.16913056713804</v>
      </c>
      <c r="L21" s="5">
        <f>all!L266</f>
        <v>792401.46217395202</v>
      </c>
      <c r="M21" s="5">
        <f>all!M266</f>
        <v>138.523910887108</v>
      </c>
      <c r="N21" s="5">
        <f>all!N266</f>
        <v>9.1812666771722604</v>
      </c>
      <c r="O21" s="5">
        <f>all!O266</f>
        <v>0.37503403454175899</v>
      </c>
      <c r="P21" s="5">
        <f>all!P266</f>
        <v>1.4309181681713199</v>
      </c>
      <c r="Q21" s="5">
        <f>all!Q266</f>
        <v>1.5201464328741801</v>
      </c>
      <c r="R21" s="5">
        <f>all!R266</f>
        <v>5821.9452288258199</v>
      </c>
      <c r="S21" s="5">
        <f>all!S266</f>
        <v>7.5369380419170637</v>
      </c>
      <c r="T21" s="5">
        <f>all!T266</f>
        <v>14.132941626349</v>
      </c>
      <c r="U21" s="5">
        <f>all!U266</f>
        <v>2.8891851537463299E-2</v>
      </c>
      <c r="V21" s="5">
        <f>all!V266</f>
        <v>0.12121586641985101</v>
      </c>
      <c r="W21" s="5">
        <f>all!W266</f>
        <v>1.69583724243015E-2</v>
      </c>
      <c r="X21" s="5">
        <f>all!X266</f>
        <v>5.8285061466800698E-3</v>
      </c>
      <c r="Y21" s="5">
        <f>all!Y266</f>
        <v>0.41652530295596402</v>
      </c>
      <c r="Z21" s="5">
        <f>all!Z266</f>
        <v>1.08980309000992E-2</v>
      </c>
      <c r="AA21" s="5">
        <f>all!AA266</f>
        <v>0.9284125453445361</v>
      </c>
      <c r="AB21" s="5">
        <f>all!AB266</f>
        <v>3.435369131278442</v>
      </c>
      <c r="AC21" s="5">
        <f>all!AC266</f>
        <v>2.6164150947754941E-2</v>
      </c>
      <c r="AD21" s="5">
        <f>all!AD266</f>
        <v>0.22921274946013387</v>
      </c>
      <c r="AE21" s="5">
        <f>all!AE266</f>
        <v>1.3993162252849432E-2</v>
      </c>
      <c r="AF21" s="5">
        <f>all!AF266</f>
        <v>6.9363977007941363E-2</v>
      </c>
      <c r="AG21" s="5">
        <f>all!AG266</f>
        <v>17.683815376380199</v>
      </c>
      <c r="AH21" s="5">
        <f>all!AH266</f>
        <v>3.6495896457817194</v>
      </c>
      <c r="AI21" s="5">
        <f>all!AI266</f>
        <v>0.1267764487918854</v>
      </c>
      <c r="AJ21" s="5">
        <f>all!AJ266</f>
        <v>16.645825795089145</v>
      </c>
      <c r="AK21" s="5">
        <f>all!AK266</f>
        <v>6.7802827667799076E-2</v>
      </c>
      <c r="AL21" s="5">
        <f>all!AL266</f>
        <v>0.33609799518082034</v>
      </c>
      <c r="AM21" s="5">
        <f>all!AM266</f>
        <v>17.683815376380199</v>
      </c>
      <c r="AN21" s="5"/>
      <c r="AO21" s="5"/>
      <c r="AP21" s="5">
        <f>all!AP266</f>
        <v>0.13616582525943899</v>
      </c>
      <c r="AQ21" s="5">
        <f>all!AQ266</f>
        <v>6.9780111024791802</v>
      </c>
      <c r="AR21" s="5">
        <f>all!AR266</f>
        <v>3.3100011147936502E-2</v>
      </c>
      <c r="AS21" s="5">
        <f>all!AS266</f>
        <v>9.2590931293956694E-2</v>
      </c>
      <c r="AT21" s="5">
        <f>all!AT266</f>
        <v>0.142878244697979</v>
      </c>
      <c r="AU21" s="5">
        <f>all!AU266</f>
        <v>2.6131472104989202</v>
      </c>
      <c r="AV21" s="5">
        <f>all!AV266</f>
        <v>2.4072552875318499E-2</v>
      </c>
      <c r="AW21" s="5">
        <f>all!AW266</f>
        <v>0.19738838400737299</v>
      </c>
      <c r="AX21" s="5">
        <f>all!AX266</f>
        <v>0.27698009104678301</v>
      </c>
      <c r="AY21" s="5">
        <f>all!AY266</f>
        <v>0.87131588326467602</v>
      </c>
      <c r="AZ21" s="5">
        <f>all!AZ266</f>
        <v>1.45598307798022E-2</v>
      </c>
      <c r="BA21" s="5">
        <f>all!BA266</f>
        <v>0.148836172086487</v>
      </c>
      <c r="BB21" s="5">
        <f>all!BB266</f>
        <v>4.2998804960293997E-3</v>
      </c>
      <c r="BC21" s="5">
        <f>all!BC266</f>
        <v>6.6882833426556099E-2</v>
      </c>
      <c r="BD21" s="5">
        <f>all!BD266</f>
        <v>2.8891851537463299E-2</v>
      </c>
      <c r="BE21" s="5">
        <f>all!BE266</f>
        <v>0.12121586641985101</v>
      </c>
      <c r="BF21" s="5">
        <f>all!BF266</f>
        <v>1.69583724243015E-2</v>
      </c>
      <c r="BG21" s="5">
        <f>all!BG266</f>
        <v>5.8285061466800698E-3</v>
      </c>
      <c r="BH21" s="5">
        <f>all!BH266</f>
        <v>2.9403702102785902E-2</v>
      </c>
      <c r="BI21" s="5">
        <f>all!BI266</f>
        <v>6.1899783629326497E-3</v>
      </c>
      <c r="BJ21" s="5"/>
      <c r="BK21" s="5">
        <f>all!BK266</f>
        <v>114.446219712165</v>
      </c>
      <c r="BL21" s="5">
        <f>all!BL266</f>
        <v>267.570287417055</v>
      </c>
      <c r="BM21" s="5">
        <f>all!BM266</f>
        <v>2.9812757414981201E-2</v>
      </c>
      <c r="BN21" s="5">
        <f>all!BN266</f>
        <v>6.3421166003449395E-2</v>
      </c>
      <c r="BO21" s="5">
        <f>all!BO266</f>
        <v>400.82081849253001</v>
      </c>
      <c r="BP21" s="5">
        <f>all!BP266</f>
        <v>21457.294729773701</v>
      </c>
      <c r="BQ21" s="5">
        <f>all!BQ266</f>
        <v>4.4671173591700404</v>
      </c>
      <c r="BR21" s="5">
        <f>all!BR266</f>
        <v>2.0418213930782301</v>
      </c>
      <c r="BS21" s="5">
        <f>all!BS266</f>
        <v>0.19398792469899601</v>
      </c>
      <c r="BT21" s="5">
        <f>all!BT266</f>
        <v>0.79510980829894395</v>
      </c>
      <c r="BU21" s="5">
        <f>all!BU266</f>
        <v>0.29360354263941801</v>
      </c>
      <c r="BV21" s="5">
        <f>all!BV266</f>
        <v>756.30908649992602</v>
      </c>
      <c r="BW21" s="5">
        <f>all!BW266</f>
        <v>0.45708335753968199</v>
      </c>
      <c r="BX21" s="5">
        <f>all!BX266</f>
        <v>0.66766228006844996</v>
      </c>
      <c r="BY21" s="5">
        <f>all!BY266</f>
        <v>8.9557026939311307E-3</v>
      </c>
      <c r="BZ21" s="5">
        <f>all!BZ266</f>
        <v>9.1836449748639401E-2</v>
      </c>
      <c r="CA21" s="5">
        <f>all!CA266</f>
        <v>9.0170771792357895E-3</v>
      </c>
      <c r="CB21" s="5">
        <f>all!CB266</f>
        <v>2.8958557509804498E-3</v>
      </c>
      <c r="CC21" s="5">
        <f>all!CC266</f>
        <v>4.86417537200073E-2</v>
      </c>
      <c r="CD21" s="5">
        <f>all!CD266</f>
        <v>1.08936270970441E-2</v>
      </c>
      <c r="CE21" s="5"/>
      <c r="CF21" s="5">
        <f>all!CF266</f>
        <v>2596.7169370063798</v>
      </c>
      <c r="CG21" s="5">
        <f>all!CG266</f>
        <v>6922.6901493932301</v>
      </c>
      <c r="CH21" s="5">
        <f>all!CH266</f>
        <v>8.5962582198443396E-2</v>
      </c>
      <c r="CI21" s="5">
        <f>all!CI266</f>
        <v>9.2590931293956694E-2</v>
      </c>
      <c r="CJ21" s="5">
        <f>all!CJ266</f>
        <v>623.16913056713804</v>
      </c>
      <c r="CK21" s="5">
        <f>all!CK266</f>
        <v>792401.46217395202</v>
      </c>
      <c r="CL21" s="5">
        <f>all!CL266</f>
        <v>138.523910887108</v>
      </c>
      <c r="CM21" s="5">
        <f>all!CM266</f>
        <v>9.1812666771722604</v>
      </c>
      <c r="CN21" s="5">
        <f>all!CN266</f>
        <v>0.37503403454175899</v>
      </c>
      <c r="CO21" s="5">
        <f>all!CO266</f>
        <v>1.4309181681713199</v>
      </c>
      <c r="CP21" s="5">
        <f>all!CP266</f>
        <v>1.5201464328741801</v>
      </c>
      <c r="CQ21" s="5">
        <f>all!CQ266</f>
        <v>5821.9452288258199</v>
      </c>
      <c r="CR21" s="5">
        <f>all!CR266</f>
        <v>7.5369380419170637</v>
      </c>
      <c r="CS21" s="5">
        <f>all!CS266</f>
        <v>14.132941626349</v>
      </c>
      <c r="CT21" s="5">
        <f>all!CT266</f>
        <v>2.8891851537463299E-2</v>
      </c>
      <c r="CU21" s="5">
        <f>all!CU266</f>
        <v>0.12121586641985101</v>
      </c>
      <c r="CV21" s="5">
        <f>all!CV266</f>
        <v>1.69583724243015E-2</v>
      </c>
      <c r="CW21" s="5">
        <f>all!CW266</f>
        <v>5.8285061466800698E-3</v>
      </c>
      <c r="CX21" s="5">
        <f>all!CX266</f>
        <v>0.41652530295596402</v>
      </c>
      <c r="CY21" s="5">
        <f>all!CY266</f>
        <v>1.08980309000992E-2</v>
      </c>
      <c r="CZ21" s="5"/>
      <c r="DA21" s="5">
        <f>all!DA266</f>
        <v>47.266275091173696</v>
      </c>
      <c r="DB21" s="5">
        <f>all!DB266</f>
        <v>123.96257765947229</v>
      </c>
      <c r="DC21" s="5">
        <f>all!DC266</f>
        <v>1.4586444007527743E-3</v>
      </c>
      <c r="DD21" s="5">
        <f>all!DD266</f>
        <v>1.5775356563762996E-3</v>
      </c>
      <c r="DE21" s="5">
        <f>all!DE266</f>
        <v>9.8065831140770161</v>
      </c>
      <c r="DF21" s="5">
        <f>all!DF266</f>
        <v>12118.08322639474</v>
      </c>
      <c r="DG21" s="5">
        <f>all!DG266</f>
        <v>1.9867749650346085</v>
      </c>
      <c r="DH21" s="5">
        <f>all!DH266</f>
        <v>0.12644631148839361</v>
      </c>
      <c r="DI21" s="5">
        <f>all!DI266</f>
        <v>5.0056864047452135E-3</v>
      </c>
      <c r="DJ21" s="5">
        <f>all!DJ266</f>
        <v>1.8122063933274063E-2</v>
      </c>
      <c r="DK21" s="5">
        <f>all!DK266</f>
        <v>1.4092628159867135E-2</v>
      </c>
      <c r="DL21" s="5">
        <f>all!DL266</f>
        <v>51.791597164208305</v>
      </c>
      <c r="DM21" s="5">
        <f>all!DM266</f>
        <v>6.564247802537114E-2</v>
      </c>
      <c r="DN21" s="5">
        <f>all!DN266</f>
        <v>0.11905434779166878</v>
      </c>
      <c r="DO21" s="5">
        <f>all!DO266</f>
        <v>2.3728524587272748E-4</v>
      </c>
      <c r="DP21" s="5">
        <f>all!DP266</f>
        <v>9.4996760517124614E-4</v>
      </c>
      <c r="DQ21" s="5">
        <f>all!DQ266</f>
        <v>8.6097727884767731E-5</v>
      </c>
      <c r="DR21" s="5">
        <f>all!DR266</f>
        <v>2.8517526366782756E-5</v>
      </c>
      <c r="DS21" s="5">
        <f>all!DS266</f>
        <v>2.0102572536484752E-3</v>
      </c>
      <c r="DT21" s="5">
        <f>all!DT266</f>
        <v>5.2148583996733089E-5</v>
      </c>
      <c r="DU21" s="5"/>
      <c r="DV21" s="5">
        <f>all!DV266</f>
        <v>0.38259019862279903</v>
      </c>
      <c r="DW21" s="5">
        <f>all!DW266</f>
        <v>1.0033976046779272</v>
      </c>
      <c r="DX21" s="5">
        <f>all!DX266</f>
        <v>1.1806791415815374E-5</v>
      </c>
      <c r="DY21" s="5">
        <f>all!DY266</f>
        <v>1.2769139919389594E-5</v>
      </c>
      <c r="DZ21" s="5">
        <f>all!DZ266</f>
        <v>7.9378004172923025E-2</v>
      </c>
      <c r="EA21" s="5">
        <f>all!EA266</f>
        <v>98.088115883278661</v>
      </c>
      <c r="EB21" s="5">
        <f>all!EB266</f>
        <v>1.6081669795751204E-2</v>
      </c>
      <c r="EC21" s="5">
        <f>all!EC266</f>
        <v>1.0235018379203436E-3</v>
      </c>
      <c r="ED21" s="5">
        <f>all!ED266</f>
        <v>4.0517822742341268E-5</v>
      </c>
      <c r="EE21" s="5">
        <f>all!EE266</f>
        <v>1.4668649108296429E-4</v>
      </c>
      <c r="EF21" s="5">
        <f>all!EF266</f>
        <v>1.1407079141312833E-4</v>
      </c>
      <c r="EG21" s="5">
        <f>all!EG266</f>
        <v>0.41921978001914972</v>
      </c>
      <c r="EH21" s="5">
        <f>all!EH266</f>
        <v>5.3133378201213879E-4</v>
      </c>
      <c r="EI21" s="5">
        <f>all!EI266</f>
        <v>9.6366863013133837E-4</v>
      </c>
      <c r="EJ21" s="5">
        <f>all!EJ266</f>
        <v>1.9206719626962723E-6</v>
      </c>
      <c r="EK21" s="5">
        <f>all!EK266</f>
        <v>7.6893788234131568E-6</v>
      </c>
      <c r="EL21" s="5">
        <f>all!EL266</f>
        <v>6.9690591756734587E-7</v>
      </c>
      <c r="EM21" s="5">
        <f>all!EM266</f>
        <v>2.30831095868092E-7</v>
      </c>
      <c r="EN21" s="5">
        <f>all!EN266</f>
        <v>1.6271743869656275E-5</v>
      </c>
      <c r="EO21" s="5">
        <f>all!EO266</f>
        <v>4.221093595956644E-7</v>
      </c>
      <c r="EP21" s="5"/>
      <c r="EQ21" s="5">
        <f>all!EQ266</f>
        <v>2.0067952093558543</v>
      </c>
      <c r="ER21" s="5">
        <f>all!ER266</f>
        <v>0</v>
      </c>
      <c r="ES21" s="5">
        <f>all!ES266</f>
        <v>0</v>
      </c>
      <c r="ET21" s="5">
        <f>all!ET266</f>
        <v>0</v>
      </c>
      <c r="EU21" s="5">
        <f>all!EU266</f>
        <v>0</v>
      </c>
      <c r="EV21" s="5"/>
    </row>
    <row r="22" spans="1:152" s="3" customFormat="1">
      <c r="A22" s="5" t="str">
        <f>all!A267</f>
        <v>19III-8.d</v>
      </c>
      <c r="B22" s="5" t="str">
        <f>all!B267</f>
        <v>Kaspakas</v>
      </c>
      <c r="C22" s="5" t="str">
        <f>all!C267</f>
        <v>epithermal</v>
      </c>
      <c r="D22" s="5" t="str">
        <f>all!D267</f>
        <v>epithermal IS</v>
      </c>
      <c r="E22" s="5" t="str">
        <f>all!E267</f>
        <v>sphalerite</v>
      </c>
      <c r="F22" s="5" t="str">
        <f>all!F267</f>
        <v>anhedral</v>
      </c>
      <c r="G22" s="5">
        <f>all!G267</f>
        <v>2577.8623485757898</v>
      </c>
      <c r="H22" s="5">
        <f>all!H267</f>
        <v>7499.8446167949296</v>
      </c>
      <c r="I22" s="5">
        <f>all!I267</f>
        <v>0.10270932820150901</v>
      </c>
      <c r="J22" s="5">
        <f>all!J267</f>
        <v>0.166698289355382</v>
      </c>
      <c r="K22" s="5">
        <f>all!K267</f>
        <v>3583.4430470032498</v>
      </c>
      <c r="L22" s="5">
        <f>all!L267</f>
        <v>765397.89180131804</v>
      </c>
      <c r="M22" s="5">
        <f>all!M267</f>
        <v>7.7533742426841101</v>
      </c>
      <c r="N22" s="5">
        <f>all!N267</f>
        <v>0.42306140437349599</v>
      </c>
      <c r="O22" s="5">
        <f>all!O267</f>
        <v>0.182870680411268</v>
      </c>
      <c r="P22" s="5">
        <f>all!P267</f>
        <v>1.3820188740843999</v>
      </c>
      <c r="Q22" s="5">
        <f>all!Q267</f>
        <v>2.8381219715287802</v>
      </c>
      <c r="R22" s="5">
        <f>all!R267</f>
        <v>5335.0340122282796</v>
      </c>
      <c r="S22" s="5">
        <f>all!S267</f>
        <v>3.1118416826671473</v>
      </c>
      <c r="T22" s="5">
        <f>all!T267</f>
        <v>0.95964585375658495</v>
      </c>
      <c r="U22" s="5">
        <f>all!U267</f>
        <v>6.7601805243895599E-2</v>
      </c>
      <c r="V22" s="5">
        <f>all!V267</f>
        <v>0.17169741470152999</v>
      </c>
      <c r="W22" s="5">
        <f>all!W267</f>
        <v>2.02419605275325E-2</v>
      </c>
      <c r="X22" s="5">
        <f>all!X267</f>
        <v>9.9491714043541905E-3</v>
      </c>
      <c r="Y22" s="5">
        <f>all!Y267</f>
        <v>1.8437478399996801</v>
      </c>
      <c r="Z22" s="5">
        <f>all!Z267</f>
        <v>9.6926381869974904E-3</v>
      </c>
      <c r="AA22" s="5">
        <f>all!AA267</f>
        <v>0.61613906536583751</v>
      </c>
      <c r="AB22" s="5">
        <f>all!AB267</f>
        <v>0.74957043696639114</v>
      </c>
      <c r="AC22" s="5">
        <f>all!AC267</f>
        <v>5.2570302601678831E-3</v>
      </c>
      <c r="AD22" s="5">
        <f>all!AD267</f>
        <v>0.56165005768295007</v>
      </c>
      <c r="AE22" s="5">
        <f>all!AE267</f>
        <v>5.3961670834314938E-3</v>
      </c>
      <c r="AF22" s="5">
        <f>all!AF267</f>
        <v>3.6665428849482658E-2</v>
      </c>
      <c r="AG22" s="5">
        <f>all!AG267</f>
        <v>27.632562895948166</v>
      </c>
      <c r="AH22" s="5">
        <f>all!AH267</f>
        <v>1.5393221946929969</v>
      </c>
      <c r="AI22" s="5">
        <f>all!AI267</f>
        <v>9.4369599691871864E-2</v>
      </c>
      <c r="AJ22" s="5">
        <f>all!AJ267</f>
        <v>13.455631521345062</v>
      </c>
      <c r="AK22" s="5">
        <f>all!AK267</f>
        <v>9.6867261996247941E-2</v>
      </c>
      <c r="AL22" s="5">
        <f>all!AL267</f>
        <v>0.65818564318973316</v>
      </c>
      <c r="AM22" s="5">
        <f>all!AM267</f>
        <v>27.632562895948166</v>
      </c>
      <c r="AN22" s="5"/>
      <c r="AO22" s="5"/>
      <c r="AP22" s="5">
        <f>all!AP267</f>
        <v>0.194141084516952</v>
      </c>
      <c r="AQ22" s="5">
        <f>all!AQ267</f>
        <v>5.3398998661412502</v>
      </c>
      <c r="AR22" s="5">
        <f>all!AR267</f>
        <v>1.31581577642206E-2</v>
      </c>
      <c r="AS22" s="5">
        <f>all!AS267</f>
        <v>0.166698289355382</v>
      </c>
      <c r="AT22" s="5">
        <f>all!AT267</f>
        <v>0.132353365638128</v>
      </c>
      <c r="AU22" s="5">
        <f>all!AU267</f>
        <v>2.4592377612391898</v>
      </c>
      <c r="AV22" s="5">
        <f>all!AV267</f>
        <v>2.7569652043193001E-2</v>
      </c>
      <c r="AW22" s="5">
        <f>all!AW267</f>
        <v>0.42306140437349599</v>
      </c>
      <c r="AX22" s="5">
        <f>all!AX267</f>
        <v>0.182870680411268</v>
      </c>
      <c r="AY22" s="5">
        <f>all!AY267</f>
        <v>1.0071339486614901</v>
      </c>
      <c r="AZ22" s="5">
        <f>all!AZ267</f>
        <v>3.07070512036819E-2</v>
      </c>
      <c r="BA22" s="5">
        <f>all!BA267</f>
        <v>0.113368370103549</v>
      </c>
      <c r="BB22" s="5">
        <f>all!BB267</f>
        <v>4.5815802832980803E-3</v>
      </c>
      <c r="BC22" s="5">
        <f>all!BC267</f>
        <v>0.15077959781668299</v>
      </c>
      <c r="BD22" s="5">
        <f>all!BD267</f>
        <v>4.4420357976122697E-2</v>
      </c>
      <c r="BE22" s="5">
        <f>all!BE267</f>
        <v>0.17169741470152999</v>
      </c>
      <c r="BF22" s="5">
        <f>all!BF267</f>
        <v>2.02419605275325E-2</v>
      </c>
      <c r="BG22" s="5">
        <f>all!BG267</f>
        <v>9.9491714043541905E-3</v>
      </c>
      <c r="BH22" s="5">
        <f>all!BH267</f>
        <v>1.1279649285738999E-2</v>
      </c>
      <c r="BI22" s="5">
        <f>all!BI267</f>
        <v>7.37113653356596E-3</v>
      </c>
      <c r="BJ22" s="5"/>
      <c r="BK22" s="5">
        <f>all!BK267</f>
        <v>75.773435581142095</v>
      </c>
      <c r="BL22" s="5">
        <f>all!BL267</f>
        <v>363.48982925942101</v>
      </c>
      <c r="BM22" s="5">
        <f>all!BM267</f>
        <v>3.8105850830354102E-2</v>
      </c>
      <c r="BN22" s="5">
        <f>all!BN267</f>
        <v>8.5242225703553498E-2</v>
      </c>
      <c r="BO22" s="5">
        <f>all!BO267</f>
        <v>650.14070002152596</v>
      </c>
      <c r="BP22" s="5">
        <f>all!BP267</f>
        <v>22481.835671864599</v>
      </c>
      <c r="BQ22" s="5">
        <f>all!BQ267</f>
        <v>0.483869781377955</v>
      </c>
      <c r="BR22" s="5">
        <f>all!BR267</f>
        <v>0.25441159364252303</v>
      </c>
      <c r="BS22" s="5">
        <f>all!BS267</f>
        <v>0.17302655126487901</v>
      </c>
      <c r="BT22" s="5">
        <f>all!BT267</f>
        <v>0.73018811414696605</v>
      </c>
      <c r="BU22" s="5">
        <f>all!BU267</f>
        <v>0.72046511277295799</v>
      </c>
      <c r="BV22" s="5">
        <f>all!BV267</f>
        <v>539.50544340199303</v>
      </c>
      <c r="BW22" s="5">
        <f>all!BW267</f>
        <v>5.0298279297308401E-2</v>
      </c>
      <c r="BX22" s="5">
        <f>all!BX267</f>
        <v>0.18925365409315101</v>
      </c>
      <c r="BY22" s="5">
        <f>all!BY267</f>
        <v>6.06364472028985E-2</v>
      </c>
      <c r="BZ22" s="5">
        <f>all!BZ267</f>
        <v>4.8332355233869301E-3</v>
      </c>
      <c r="CA22" s="5">
        <f>all!CA267</f>
        <v>2.05625003180092E-2</v>
      </c>
      <c r="CB22" s="5">
        <f>all!CB267</f>
        <v>7.62826335710764E-3</v>
      </c>
      <c r="CC22" s="5">
        <f>all!CC267</f>
        <v>0.74553157103196099</v>
      </c>
      <c r="CD22" s="5">
        <f>all!CD267</f>
        <v>1.3332586566514501E-2</v>
      </c>
      <c r="CE22" s="5"/>
      <c r="CF22" s="5">
        <f>all!CF267</f>
        <v>2577.8623485757898</v>
      </c>
      <c r="CG22" s="5">
        <f>all!CG267</f>
        <v>7499.8446167949296</v>
      </c>
      <c r="CH22" s="5">
        <f>all!CH267</f>
        <v>0.10270932820150901</v>
      </c>
      <c r="CI22" s="5">
        <f>all!CI267</f>
        <v>0.166698289355382</v>
      </c>
      <c r="CJ22" s="5">
        <f>all!CJ267</f>
        <v>3583.4430470032498</v>
      </c>
      <c r="CK22" s="5">
        <f>all!CK267</f>
        <v>765397.89180131804</v>
      </c>
      <c r="CL22" s="5">
        <f>all!CL267</f>
        <v>7.7533742426841101</v>
      </c>
      <c r="CM22" s="5">
        <f>all!CM267</f>
        <v>0.42306140437349599</v>
      </c>
      <c r="CN22" s="5">
        <f>all!CN267</f>
        <v>0.182870680411268</v>
      </c>
      <c r="CO22" s="5">
        <f>all!CO267</f>
        <v>1.3820188740843999</v>
      </c>
      <c r="CP22" s="5">
        <f>all!CP267</f>
        <v>2.8381219715287802</v>
      </c>
      <c r="CQ22" s="5">
        <f>all!CQ267</f>
        <v>5335.0340122282796</v>
      </c>
      <c r="CR22" s="5">
        <f>all!CR267</f>
        <v>3.1118416826671473</v>
      </c>
      <c r="CS22" s="5">
        <f>all!CS267</f>
        <v>0.95964585375658495</v>
      </c>
      <c r="CT22" s="5">
        <f>all!CT267</f>
        <v>6.7601805243895599E-2</v>
      </c>
      <c r="CU22" s="5">
        <f>all!CU267</f>
        <v>0.17169741470152999</v>
      </c>
      <c r="CV22" s="5">
        <f>all!CV267</f>
        <v>2.02419605275325E-2</v>
      </c>
      <c r="CW22" s="5">
        <f>all!CW267</f>
        <v>9.9491714043541905E-3</v>
      </c>
      <c r="CX22" s="5">
        <f>all!CX267</f>
        <v>1.8437478399996801</v>
      </c>
      <c r="CY22" s="5">
        <f>all!CY267</f>
        <v>9.6926381869974904E-3</v>
      </c>
      <c r="CZ22" s="5"/>
      <c r="DA22" s="5">
        <f>all!DA267</f>
        <v>46.923077821270823</v>
      </c>
      <c r="DB22" s="5">
        <f>all!DB267</f>
        <v>134.29751305926993</v>
      </c>
      <c r="DC22" s="5">
        <f>all!DC267</f>
        <v>1.7428092857932201E-3</v>
      </c>
      <c r="DD22" s="5">
        <f>all!DD267</f>
        <v>2.8401539075157004E-3</v>
      </c>
      <c r="DE22" s="5">
        <f>all!DE267</f>
        <v>56.391323560936172</v>
      </c>
      <c r="DF22" s="5">
        <f>all!DF267</f>
        <v>11705.121452841689</v>
      </c>
      <c r="DG22" s="5">
        <f>all!DG267</f>
        <v>0.11120253349230684</v>
      </c>
      <c r="DH22" s="5">
        <f>all!DH267</f>
        <v>5.8264895244938162E-3</v>
      </c>
      <c r="DI22" s="5">
        <f>all!DI267</f>
        <v>2.4408272168676055E-3</v>
      </c>
      <c r="DJ22" s="5">
        <f>all!DJ267</f>
        <v>1.7502771961555218E-2</v>
      </c>
      <c r="DK22" s="5">
        <f>all!DK267</f>
        <v>2.6311016328526667E-2</v>
      </c>
      <c r="DL22" s="5">
        <f>all!DL267</f>
        <v>47.460070742438724</v>
      </c>
      <c r="DM22" s="5">
        <f>all!DM267</f>
        <v>2.7102385363507005E-2</v>
      </c>
      <c r="DN22" s="5">
        <f>all!DN267</f>
        <v>8.0839512573210766E-3</v>
      </c>
      <c r="DO22" s="5">
        <f>all!DO267</f>
        <v>5.5520536501228312E-4</v>
      </c>
      <c r="DP22" s="5">
        <f>all!DP267</f>
        <v>1.3455910243066614E-3</v>
      </c>
      <c r="DQ22" s="5">
        <f>all!DQ267</f>
        <v>1.0276851844910975E-4</v>
      </c>
      <c r="DR22" s="5">
        <f>all!DR267</f>
        <v>4.8678984067456541E-5</v>
      </c>
      <c r="DS22" s="5">
        <f>all!DS267</f>
        <v>8.8983969111953668E-3</v>
      </c>
      <c r="DT22" s="5">
        <f>all!DT267</f>
        <v>4.6380613275741435E-5</v>
      </c>
      <c r="DU22" s="5"/>
      <c r="DV22" s="5">
        <f>all!DV267</f>
        <v>0.39130482864001775</v>
      </c>
      <c r="DW22" s="5">
        <f>all!DW267</f>
        <v>1.1199449774928452</v>
      </c>
      <c r="DX22" s="5">
        <f>all!DX267</f>
        <v>1.4533779977672359E-5</v>
      </c>
      <c r="DY22" s="5">
        <f>all!DY267</f>
        <v>2.3684847407599335E-5</v>
      </c>
      <c r="DZ22" s="5">
        <f>all!DZ267</f>
        <v>0.47026321007427702</v>
      </c>
      <c r="EA22" s="5">
        <f>all!EA267</f>
        <v>97.612321207082431</v>
      </c>
      <c r="EB22" s="5">
        <f>all!EB267</f>
        <v>9.2734940530302308E-4</v>
      </c>
      <c r="EC22" s="5">
        <f>all!EC267</f>
        <v>4.858874547060059E-5</v>
      </c>
      <c r="ED22" s="5">
        <f>all!ED267</f>
        <v>2.0354749095407966E-5</v>
      </c>
      <c r="EE22" s="5">
        <f>all!EE267</f>
        <v>1.459605699615248E-4</v>
      </c>
      <c r="EF22" s="5">
        <f>all!EF267</f>
        <v>2.1941501311987038E-4</v>
      </c>
      <c r="EG22" s="5">
        <f>all!EG267</f>
        <v>0.39578296461820067</v>
      </c>
      <c r="EH22" s="5">
        <f>all!EH267</f>
        <v>2.2601446351831853E-4</v>
      </c>
      <c r="EI22" s="5">
        <f>all!EI267</f>
        <v>6.7414357888653272E-5</v>
      </c>
      <c r="EJ22" s="5">
        <f>all!EJ267</f>
        <v>4.6300147028647333E-6</v>
      </c>
      <c r="EK22" s="5">
        <f>all!EK267</f>
        <v>1.1221264453099848E-5</v>
      </c>
      <c r="EL22" s="5">
        <f>all!EL267</f>
        <v>8.5701576641010469E-7</v>
      </c>
      <c r="EM22" s="5">
        <f>all!EM267</f>
        <v>4.0594782787780805E-7</v>
      </c>
      <c r="EN22" s="5">
        <f>all!EN267</f>
        <v>7.4206250744441541E-5</v>
      </c>
      <c r="EO22" s="5">
        <f>all!EO267</f>
        <v>3.8678106323741165E-7</v>
      </c>
      <c r="EP22" s="5"/>
      <c r="EQ22" s="5">
        <f>all!EQ267</f>
        <v>2.2398899549856903</v>
      </c>
      <c r="ER22" s="5">
        <f>all!ER267</f>
        <v>0</v>
      </c>
      <c r="ES22" s="5">
        <f>all!ES267</f>
        <v>0</v>
      </c>
      <c r="ET22" s="5">
        <f>all!ET267</f>
        <v>0</v>
      </c>
      <c r="EU22" s="5">
        <f>all!EU267</f>
        <v>0</v>
      </c>
      <c r="EV22" s="5"/>
    </row>
    <row r="23" spans="1:152" s="3" customFormat="1">
      <c r="A23" s="5" t="str">
        <f>all!A268</f>
        <v>19III-9.d</v>
      </c>
      <c r="B23" s="5" t="str">
        <f>all!B268</f>
        <v>Kaspakas</v>
      </c>
      <c r="C23" s="5" t="str">
        <f>all!C268</f>
        <v>epithermal</v>
      </c>
      <c r="D23" s="5" t="str">
        <f>all!D268</f>
        <v>epithermal IS</v>
      </c>
      <c r="E23" s="5" t="str">
        <f>all!E268</f>
        <v>sphalerite</v>
      </c>
      <c r="F23" s="5" t="str">
        <f>all!F268</f>
        <v>anhedral</v>
      </c>
      <c r="G23" s="5">
        <f>all!G268</f>
        <v>2414.8350451568299</v>
      </c>
      <c r="H23" s="5">
        <f>all!H268</f>
        <v>7230.0662418170004</v>
      </c>
      <c r="I23" s="5">
        <f>all!I268</f>
        <v>0.79190642617871299</v>
      </c>
      <c r="J23" s="5">
        <f>all!J268</f>
        <v>0.15565440160020999</v>
      </c>
      <c r="K23" s="5">
        <f>all!K268</f>
        <v>1773.8823174241199</v>
      </c>
      <c r="L23" s="5">
        <f>all!L268</f>
        <v>758702.83309077204</v>
      </c>
      <c r="M23" s="5">
        <f>all!M268</f>
        <v>18.331415990019199</v>
      </c>
      <c r="N23" s="5">
        <f>all!N268</f>
        <v>0.33689009476548099</v>
      </c>
      <c r="O23" s="5">
        <f>all!O268</f>
        <v>0.36226632624205701</v>
      </c>
      <c r="P23" s="5">
        <f>all!P268</f>
        <v>1.1428017926683001</v>
      </c>
      <c r="Q23" s="5">
        <f>all!Q268</f>
        <v>1.57844078809215</v>
      </c>
      <c r="R23" s="5">
        <f>all!R268</f>
        <v>5898.0795628852302</v>
      </c>
      <c r="S23" s="5">
        <f>all!S268</f>
        <v>8.4307636496731657</v>
      </c>
      <c r="T23" s="5">
        <f>all!T268</f>
        <v>10.305701861195301</v>
      </c>
      <c r="U23" s="5">
        <f>all!U268</f>
        <v>0.13375057521689701</v>
      </c>
      <c r="V23" s="5">
        <f>all!V268</f>
        <v>9.8679569284821703E-2</v>
      </c>
      <c r="W23" s="5">
        <f>all!W268</f>
        <v>8.2326274044129798E-3</v>
      </c>
      <c r="X23" s="5">
        <f>all!X268</f>
        <v>7.6934507628580104E-3</v>
      </c>
      <c r="Y23" s="5">
        <f>all!Y268</f>
        <v>1.6298746647981299</v>
      </c>
      <c r="Z23" s="5">
        <f>all!Z268</f>
        <v>1.1663273788963899E-2</v>
      </c>
      <c r="AA23" s="5">
        <f>all!AA268</f>
        <v>5.0875941704024683</v>
      </c>
      <c r="AB23" s="5">
        <f>all!AB268</f>
        <v>0.70115930835077012</v>
      </c>
      <c r="AC23" s="5">
        <f>all!AC268</f>
        <v>7.1559329320628889E-3</v>
      </c>
      <c r="AD23" s="5">
        <f>all!AD268</f>
        <v>2.1859785710515682</v>
      </c>
      <c r="AE23" s="5">
        <f>all!AE268</f>
        <v>4.7202713981758177E-3</v>
      </c>
      <c r="AF23" s="5">
        <f>all!AF268</f>
        <v>8.2061877582140869E-2</v>
      </c>
      <c r="AG23" s="5">
        <f>all!AG268</f>
        <v>1.9932162890870853</v>
      </c>
      <c r="AH23" s="5">
        <f>all!AH268</f>
        <v>0.96844304791230662</v>
      </c>
      <c r="AI23" s="5">
        <f>all!AI268</f>
        <v>1.4728095900476754E-2</v>
      </c>
      <c r="AJ23" s="5">
        <f>all!AJ268</f>
        <v>1.4431020571241064</v>
      </c>
      <c r="AK23" s="5">
        <f>all!AK268</f>
        <v>9.715100810561924E-3</v>
      </c>
      <c r="AL23" s="5">
        <f>all!AL268</f>
        <v>0.1688969438754282</v>
      </c>
      <c r="AM23" s="5">
        <f>all!AM268</f>
        <v>1.9932162890870853</v>
      </c>
      <c r="AN23" s="5"/>
      <c r="AO23" s="5"/>
      <c r="AP23" s="5">
        <f>all!AP268</f>
        <v>0.200024314839155</v>
      </c>
      <c r="AQ23" s="5">
        <f>all!AQ268</f>
        <v>5.8413762783982301</v>
      </c>
      <c r="AR23" s="5">
        <f>all!AR268</f>
        <v>1.57748295576308E-2</v>
      </c>
      <c r="AS23" s="5">
        <f>all!AS268</f>
        <v>0.15565440160020999</v>
      </c>
      <c r="AT23" s="5">
        <f>all!AT268</f>
        <v>0.174901506710259</v>
      </c>
      <c r="AU23" s="5">
        <f>all!AU268</f>
        <v>3.6983795106658199</v>
      </c>
      <c r="AV23" s="5">
        <f>all!AV268</f>
        <v>3.7432236261992199E-2</v>
      </c>
      <c r="AW23" s="5">
        <f>all!AW268</f>
        <v>0.33689009476548099</v>
      </c>
      <c r="AX23" s="5">
        <f>all!AX268</f>
        <v>0.36226632624205701</v>
      </c>
      <c r="AY23" s="5">
        <f>all!AY268</f>
        <v>0.89834797662210797</v>
      </c>
      <c r="AZ23" s="5">
        <f>all!AZ268</f>
        <v>2.05212490093265E-2</v>
      </c>
      <c r="BA23" s="5">
        <f>all!BA268</f>
        <v>0.153854142930826</v>
      </c>
      <c r="BB23" s="5">
        <f>all!BB268</f>
        <v>7.4420188409030199E-3</v>
      </c>
      <c r="BC23" s="5">
        <f>all!BC268</f>
        <v>0.128074409485783</v>
      </c>
      <c r="BD23" s="5">
        <f>all!BD268</f>
        <v>2.5018962209148399E-2</v>
      </c>
      <c r="BE23" s="5">
        <f>all!BE268</f>
        <v>9.8679569284821703E-2</v>
      </c>
      <c r="BF23" s="5">
        <f>all!BF268</f>
        <v>1.4961314354785E-4</v>
      </c>
      <c r="BG23" s="5">
        <f>all!BG268</f>
        <v>7.6934507628580104E-3</v>
      </c>
      <c r="BH23" s="5">
        <f>all!BH268</f>
        <v>3.3432449460814903E-2</v>
      </c>
      <c r="BI23" s="5">
        <f>all!BI268</f>
        <v>6.4331583682811101E-3</v>
      </c>
      <c r="BJ23" s="5"/>
      <c r="BK23" s="5">
        <f>all!BK268</f>
        <v>46.610702836385599</v>
      </c>
      <c r="BL23" s="5">
        <f>all!BL268</f>
        <v>902.03625617727505</v>
      </c>
      <c r="BM23" s="5">
        <f>all!BM268</f>
        <v>9.4394860199343997E-2</v>
      </c>
      <c r="BN23" s="5">
        <f>all!BN268</f>
        <v>9.9203071872343507E-2</v>
      </c>
      <c r="BO23" s="5">
        <f>all!BO268</f>
        <v>1056.9530874771599</v>
      </c>
      <c r="BP23" s="5">
        <f>all!BP268</f>
        <v>13833.076396816799</v>
      </c>
      <c r="BQ23" s="5">
        <f>all!BQ268</f>
        <v>2.0843246040498098</v>
      </c>
      <c r="BR23" s="5">
        <f>all!BR268</f>
        <v>0.15858928549078699</v>
      </c>
      <c r="BS23" s="5">
        <f>all!BS268</f>
        <v>0.17548147027703301</v>
      </c>
      <c r="BT23" s="5">
        <f>all!BT268</f>
        <v>0.81202381710987603</v>
      </c>
      <c r="BU23" s="5">
        <f>all!BU268</f>
        <v>0.63014591715684798</v>
      </c>
      <c r="BV23" s="5">
        <f>all!BV268</f>
        <v>535.48967594168505</v>
      </c>
      <c r="BW23" s="5">
        <f>all!BW268</f>
        <v>0.26851055086151998</v>
      </c>
      <c r="BX23" s="5">
        <f>all!BX268</f>
        <v>1.01867537355972</v>
      </c>
      <c r="BY23" s="5">
        <f>all!BY268</f>
        <v>0.121349126530965</v>
      </c>
      <c r="BZ23" s="5">
        <f>all!BZ268</f>
        <v>5.4544951950143902E-2</v>
      </c>
      <c r="CA23" s="5">
        <f>all!CA268</f>
        <v>1.2988726749802599E-2</v>
      </c>
      <c r="CB23" s="5">
        <f>all!CB268</f>
        <v>5.3901178282094297E-3</v>
      </c>
      <c r="CC23" s="5">
        <f>all!CC268</f>
        <v>0.65841015079588505</v>
      </c>
      <c r="CD23" s="5">
        <f>all!CD268</f>
        <v>7.8242034593978497E-3</v>
      </c>
      <c r="CE23" s="5"/>
      <c r="CF23" s="5">
        <f>all!CF268</f>
        <v>2414.8350451568299</v>
      </c>
      <c r="CG23" s="5">
        <f>all!CG268</f>
        <v>7230.0662418170004</v>
      </c>
      <c r="CH23" s="5">
        <f>all!CH268</f>
        <v>0.79190642617871299</v>
      </c>
      <c r="CI23" s="5">
        <f>all!CI268</f>
        <v>0.15565440160020999</v>
      </c>
      <c r="CJ23" s="5">
        <f>all!CJ268</f>
        <v>1773.8823174241199</v>
      </c>
      <c r="CK23" s="5">
        <f>all!CK268</f>
        <v>758702.83309077204</v>
      </c>
      <c r="CL23" s="5">
        <f>all!CL268</f>
        <v>18.331415990019199</v>
      </c>
      <c r="CM23" s="5">
        <f>all!CM268</f>
        <v>0.33689009476548099</v>
      </c>
      <c r="CN23" s="5">
        <f>all!CN268</f>
        <v>0.36226632624205701</v>
      </c>
      <c r="CO23" s="5">
        <f>all!CO268</f>
        <v>1.1428017926683001</v>
      </c>
      <c r="CP23" s="5">
        <f>all!CP268</f>
        <v>1.57844078809215</v>
      </c>
      <c r="CQ23" s="5">
        <f>all!CQ268</f>
        <v>5898.0795628852302</v>
      </c>
      <c r="CR23" s="5">
        <f>all!CR268</f>
        <v>8.4307636496731657</v>
      </c>
      <c r="CS23" s="5">
        <f>all!CS268</f>
        <v>10.305701861195301</v>
      </c>
      <c r="CT23" s="5">
        <f>all!CT268</f>
        <v>0.13375057521689701</v>
      </c>
      <c r="CU23" s="5">
        <f>all!CU268</f>
        <v>9.8679569284821703E-2</v>
      </c>
      <c r="CV23" s="5">
        <f>all!CV268</f>
        <v>8.2326274044129798E-3</v>
      </c>
      <c r="CW23" s="5">
        <f>all!CW268</f>
        <v>7.6934507628580104E-3</v>
      </c>
      <c r="CX23" s="5">
        <f>all!CX268</f>
        <v>1.6298746647981299</v>
      </c>
      <c r="CY23" s="5">
        <f>all!CY268</f>
        <v>1.1663273788963899E-2</v>
      </c>
      <c r="CZ23" s="5"/>
      <c r="DA23" s="5">
        <f>all!DA268</f>
        <v>43.955602521611752</v>
      </c>
      <c r="DB23" s="5">
        <f>all!DB268</f>
        <v>129.46667099681261</v>
      </c>
      <c r="DC23" s="5">
        <f>all!DC268</f>
        <v>1.3437356637323495E-2</v>
      </c>
      <c r="DD23" s="5">
        <f>all!DD268</f>
        <v>2.651991562939104E-3</v>
      </c>
      <c r="DE23" s="5">
        <f>all!DE268</f>
        <v>27.914932764046831</v>
      </c>
      <c r="DF23" s="5">
        <f>all!DF268</f>
        <v>11602.734869104939</v>
      </c>
      <c r="DG23" s="5">
        <f>all!DG268</f>
        <v>0.26291777447928516</v>
      </c>
      <c r="DH23" s="5">
        <f>all!DH268</f>
        <v>4.6397203520931133E-3</v>
      </c>
      <c r="DI23" s="5">
        <f>all!DI268</f>
        <v>4.8352721543861452E-3</v>
      </c>
      <c r="DJ23" s="5">
        <f>all!DJ268</f>
        <v>1.4473173666011906E-2</v>
      </c>
      <c r="DK23" s="5">
        <f>all!DK268</f>
        <v>1.4633050223255326E-2</v>
      </c>
      <c r="DL23" s="5">
        <f>all!DL268</f>
        <v>52.468882608332194</v>
      </c>
      <c r="DM23" s="5">
        <f>all!DM268</f>
        <v>7.3427194774975751E-2</v>
      </c>
      <c r="DN23" s="5">
        <f>all!DN268</f>
        <v>8.6814100422839699E-2</v>
      </c>
      <c r="DO23" s="5">
        <f>all!DO268</f>
        <v>1.0984771289166968E-3</v>
      </c>
      <c r="DP23" s="5">
        <f>all!DP268</f>
        <v>7.7335085646411991E-4</v>
      </c>
      <c r="DQ23" s="5">
        <f>all!DQ268</f>
        <v>4.1797083841966972E-5</v>
      </c>
      <c r="DR23" s="5">
        <f>all!DR268</f>
        <v>3.7642267068092213E-5</v>
      </c>
      <c r="DS23" s="5">
        <f>all!DS268</f>
        <v>7.8661904671724417E-3</v>
      </c>
      <c r="DT23" s="5">
        <f>all!DT268</f>
        <v>5.5810376978757044E-5</v>
      </c>
      <c r="DU23" s="5"/>
      <c r="DV23" s="5">
        <f>all!DV268</f>
        <v>0.37068123946004744</v>
      </c>
      <c r="DW23" s="5">
        <f>all!DW268</f>
        <v>1.0918031677593065</v>
      </c>
      <c r="DX23" s="5">
        <f>all!DX268</f>
        <v>1.13318342319179E-4</v>
      </c>
      <c r="DY23" s="5">
        <f>all!DY268</f>
        <v>2.236446466874206E-5</v>
      </c>
      <c r="DZ23" s="5">
        <f>all!DZ268</f>
        <v>0.23540894181425831</v>
      </c>
      <c r="EA23" s="5">
        <f>all!EA268</f>
        <v>97.84682487952449</v>
      </c>
      <c r="EB23" s="5">
        <f>all!EB268</f>
        <v>2.2172073849321236E-3</v>
      </c>
      <c r="EC23" s="5">
        <f>all!EC268</f>
        <v>3.9127146306691548E-5</v>
      </c>
      <c r="ED23" s="5">
        <f>all!ED268</f>
        <v>4.077625086434122E-5</v>
      </c>
      <c r="EE23" s="5">
        <f>all!EE268</f>
        <v>1.2205347317898833E-4</v>
      </c>
      <c r="EF23" s="5">
        <f>all!EF268</f>
        <v>1.2340172543808222E-4</v>
      </c>
      <c r="EG23" s="5">
        <f>all!EG268</f>
        <v>0.44247443608076253</v>
      </c>
      <c r="EH23" s="5">
        <f>all!EH268</f>
        <v>6.1921761977622657E-4</v>
      </c>
      <c r="EI23" s="5">
        <f>all!EI268</f>
        <v>7.3211050471950784E-4</v>
      </c>
      <c r="EJ23" s="5">
        <f>all!EJ268</f>
        <v>9.2635486788095781E-6</v>
      </c>
      <c r="EK23" s="5">
        <f>all!EK268</f>
        <v>6.5217318741260156E-6</v>
      </c>
      <c r="EL23" s="5">
        <f>all!EL268</f>
        <v>3.5247827251914397E-7</v>
      </c>
      <c r="EM23" s="5">
        <f>all!EM268</f>
        <v>3.1744035828029214E-7</v>
      </c>
      <c r="EN23" s="5">
        <f>all!EN268</f>
        <v>6.633623622305366E-5</v>
      </c>
      <c r="EO23" s="5">
        <f>all!EO268</f>
        <v>4.7065353507659259E-7</v>
      </c>
      <c r="EP23" s="5"/>
      <c r="EQ23" s="5">
        <f>all!EQ268</f>
        <v>2.1836063355186131</v>
      </c>
      <c r="ER23" s="5">
        <f>all!ER268</f>
        <v>0</v>
      </c>
      <c r="ES23" s="5">
        <f>all!ES268</f>
        <v>0</v>
      </c>
      <c r="ET23" s="5">
        <f>all!ET268</f>
        <v>0</v>
      </c>
      <c r="EU23" s="5">
        <f>all!EU268</f>
        <v>0</v>
      </c>
      <c r="EV23" s="5"/>
    </row>
    <row r="24" spans="1:152" s="3" customFormat="1">
      <c r="A24" s="5" t="str">
        <f>all!A269</f>
        <v>19III-10.d</v>
      </c>
      <c r="B24" s="5" t="str">
        <f>all!B269</f>
        <v>Kaspakas</v>
      </c>
      <c r="C24" s="5" t="str">
        <f>all!C269</f>
        <v>epithermal</v>
      </c>
      <c r="D24" s="5" t="str">
        <f>all!D269</f>
        <v>epithermal IS</v>
      </c>
      <c r="E24" s="5" t="str">
        <f>all!E269</f>
        <v>sphalerite</v>
      </c>
      <c r="F24" s="5" t="str">
        <f>all!F269</f>
        <v>anhedral</v>
      </c>
      <c r="G24" s="5">
        <f>all!G269</f>
        <v>2306.8373307585098</v>
      </c>
      <c r="H24" s="5">
        <f>all!H269</f>
        <v>6597.20728756057</v>
      </c>
      <c r="I24" s="5">
        <f>all!I269</f>
        <v>0.740782402923026</v>
      </c>
      <c r="J24" s="5">
        <f>all!J269</f>
        <v>0.12989910016168399</v>
      </c>
      <c r="K24" s="5">
        <f>all!K269</f>
        <v>1073.1166549536199</v>
      </c>
      <c r="L24" s="5">
        <f>all!L269</f>
        <v>754449.75891921902</v>
      </c>
      <c r="M24" s="5">
        <f>all!M269</f>
        <v>5.3757033628754902</v>
      </c>
      <c r="N24" s="5">
        <f>all!N269</f>
        <v>0.20445533627893001</v>
      </c>
      <c r="O24" s="5">
        <f>all!O269</f>
        <v>0.32912864660511898</v>
      </c>
      <c r="P24" s="5">
        <f>all!P269</f>
        <v>0.92909704668484205</v>
      </c>
      <c r="Q24" s="5">
        <f>all!Q269</f>
        <v>1.5330407903971199</v>
      </c>
      <c r="R24" s="5">
        <f>all!R269</f>
        <v>5322.7612844125497</v>
      </c>
      <c r="S24" s="5">
        <f>all!S269</f>
        <v>2.5633591803556173</v>
      </c>
      <c r="T24" s="5">
        <f>all!T269</f>
        <v>0.76670442069197298</v>
      </c>
      <c r="U24" s="5">
        <f>all!U269</f>
        <v>0.111472428940721</v>
      </c>
      <c r="V24" s="5">
        <f>all!V269</f>
        <v>1.1269275519167701E-3</v>
      </c>
      <c r="W24" s="5">
        <f>all!W269</f>
        <v>1.52507464366546E-2</v>
      </c>
      <c r="X24" s="5">
        <f>all!X269</f>
        <v>5.7257293800425301E-3</v>
      </c>
      <c r="Y24" s="5">
        <f>all!Y269</f>
        <v>0.62590171340533796</v>
      </c>
      <c r="Z24" s="5">
        <f>all!Z269</f>
        <v>1.27193202271645E-2</v>
      </c>
      <c r="AA24" s="5">
        <f>all!AA269</f>
        <v>5.7027523824336139</v>
      </c>
      <c r="AB24" s="5">
        <f>all!AB269</f>
        <v>1.4844136495966944</v>
      </c>
      <c r="AC24" s="5">
        <f>all!AC269</f>
        <v>2.0321593558136477E-2</v>
      </c>
      <c r="AD24" s="5">
        <f>all!AD269</f>
        <v>2.2507381553201591</v>
      </c>
      <c r="AE24" s="5">
        <f>all!AE269</f>
        <v>9.1479688542320872E-3</v>
      </c>
      <c r="AF24" s="5">
        <f>all!AF269</f>
        <v>0.1780989355888386</v>
      </c>
      <c r="AG24" s="5">
        <f>all!AG269</f>
        <v>2.0694886708268863</v>
      </c>
      <c r="AH24" s="5">
        <f>all!AH269</f>
        <v>2.4493315125410322</v>
      </c>
      <c r="AI24" s="5">
        <f>all!AI269</f>
        <v>1.7170116591560224E-2</v>
      </c>
      <c r="AJ24" s="5">
        <f>all!AJ269</f>
        <v>1.2542104712784108</v>
      </c>
      <c r="AK24" s="5">
        <f>all!AK269</f>
        <v>7.7292999367284988E-3</v>
      </c>
      <c r="AL24" s="5">
        <f>all!AL269</f>
        <v>0.15047931551946436</v>
      </c>
      <c r="AM24" s="5">
        <f>all!AM269</f>
        <v>2.0694886708268863</v>
      </c>
      <c r="AN24" s="5"/>
      <c r="AO24" s="5"/>
      <c r="AP24" s="5">
        <f>all!AP269</f>
        <v>0.22922769909632701</v>
      </c>
      <c r="AQ24" s="5">
        <f>all!AQ269</f>
        <v>6.2631786081556697</v>
      </c>
      <c r="AR24" s="5">
        <f>all!AR269</f>
        <v>2.5890256222013401E-2</v>
      </c>
      <c r="AS24" s="5">
        <f>all!AS269</f>
        <v>0.12989910016168399</v>
      </c>
      <c r="AT24" s="5">
        <f>all!AT269</f>
        <v>7.6626223719153203E-2</v>
      </c>
      <c r="AU24" s="5">
        <f>all!AU269</f>
        <v>2.68250512779922</v>
      </c>
      <c r="AV24" s="5">
        <f>all!AV269</f>
        <v>2.7541574322890099E-2</v>
      </c>
      <c r="AW24" s="5">
        <f>all!AW269</f>
        <v>0.20445533627893001</v>
      </c>
      <c r="AX24" s="5">
        <f>all!AX269</f>
        <v>0.32912864660511898</v>
      </c>
      <c r="AY24" s="5">
        <f>all!AY269</f>
        <v>0.92909704668484205</v>
      </c>
      <c r="AZ24" s="5">
        <f>all!AZ269</f>
        <v>2.5557137315034902E-2</v>
      </c>
      <c r="BA24" s="5">
        <f>all!BA269</f>
        <v>0.14603202054042</v>
      </c>
      <c r="BB24" s="5">
        <f>all!BB269</f>
        <v>5.0344797575572302E-3</v>
      </c>
      <c r="BC24" s="5">
        <f>all!BC269</f>
        <v>0.14284567873238799</v>
      </c>
      <c r="BD24" s="5">
        <f>all!BD269</f>
        <v>2.3223405126950002E-2</v>
      </c>
      <c r="BE24" s="5">
        <f>all!BE269</f>
        <v>1.1269275519167701E-3</v>
      </c>
      <c r="BF24" s="5">
        <f>all!BF269</f>
        <v>1.52507464366546E-2</v>
      </c>
      <c r="BG24" s="5">
        <f>all!BG269</f>
        <v>5.7257293800425301E-3</v>
      </c>
      <c r="BH24" s="5">
        <f>all!BH269</f>
        <v>2.3053020919138599E-2</v>
      </c>
      <c r="BI24" s="5">
        <f>all!BI269</f>
        <v>1.27193202271645E-2</v>
      </c>
      <c r="BJ24" s="5"/>
      <c r="BK24" s="5">
        <f>all!BK269</f>
        <v>70.117168371095303</v>
      </c>
      <c r="BL24" s="5">
        <f>all!BL269</f>
        <v>295.92990211773798</v>
      </c>
      <c r="BM24" s="5">
        <f>all!BM269</f>
        <v>5.3742412618737703E-2</v>
      </c>
      <c r="BN24" s="5">
        <f>all!BN269</f>
        <v>0.11513201439719301</v>
      </c>
      <c r="BO24" s="5">
        <f>all!BO269</f>
        <v>249.100623301838</v>
      </c>
      <c r="BP24" s="5">
        <f>all!BP269</f>
        <v>20378.709965226</v>
      </c>
      <c r="BQ24" s="5">
        <f>all!BQ269</f>
        <v>0.47766289120199101</v>
      </c>
      <c r="BR24" s="5">
        <f>all!BR269</f>
        <v>0.28250591671590503</v>
      </c>
      <c r="BS24" s="5">
        <f>all!BS269</f>
        <v>0.235002509141261</v>
      </c>
      <c r="BT24" s="5">
        <f>all!BT269</f>
        <v>0.50123375979524898</v>
      </c>
      <c r="BU24" s="5">
        <f>all!BU269</f>
        <v>0.18229085957112001</v>
      </c>
      <c r="BV24" s="5">
        <f>all!BV269</f>
        <v>431.18945449439599</v>
      </c>
      <c r="BW24" s="5">
        <f>all!BW269</f>
        <v>0.13049084797151</v>
      </c>
      <c r="BX24" s="5">
        <f>all!BX269</f>
        <v>0.24610080777340801</v>
      </c>
      <c r="BY24" s="5">
        <f>all!BY269</f>
        <v>0.12387819860990899</v>
      </c>
      <c r="BZ24" s="5">
        <f>all!BZ269</f>
        <v>8.7843840896485595E-4</v>
      </c>
      <c r="CA24" s="5">
        <f>all!CA269</f>
        <v>9.9595937567554995E-3</v>
      </c>
      <c r="CB24" s="5">
        <f>all!CB269</f>
        <v>4.6777316357610003E-3</v>
      </c>
      <c r="CC24" s="5">
        <f>all!CC269</f>
        <v>0.11667387598151099</v>
      </c>
      <c r="CD24" s="5">
        <f>all!CD269</f>
        <v>7.8757092294647803E-3</v>
      </c>
      <c r="CE24" s="5"/>
      <c r="CF24" s="5">
        <f>all!CF269</f>
        <v>2306.8373307585098</v>
      </c>
      <c r="CG24" s="5">
        <f>all!CG269</f>
        <v>6597.20728756057</v>
      </c>
      <c r="CH24" s="5">
        <f>all!CH269</f>
        <v>0.740782402923026</v>
      </c>
      <c r="CI24" s="5">
        <f>all!CI269</f>
        <v>0.12989910016168399</v>
      </c>
      <c r="CJ24" s="5">
        <f>all!CJ269</f>
        <v>1073.1166549536199</v>
      </c>
      <c r="CK24" s="5">
        <f>all!CK269</f>
        <v>754449.75891921902</v>
      </c>
      <c r="CL24" s="5">
        <f>all!CL269</f>
        <v>5.3757033628754902</v>
      </c>
      <c r="CM24" s="5">
        <f>all!CM269</f>
        <v>0.20445533627893001</v>
      </c>
      <c r="CN24" s="5">
        <f>all!CN269</f>
        <v>0.32912864660511898</v>
      </c>
      <c r="CO24" s="5">
        <f>all!CO269</f>
        <v>0.92909704668484205</v>
      </c>
      <c r="CP24" s="5">
        <f>all!CP269</f>
        <v>1.5330407903971199</v>
      </c>
      <c r="CQ24" s="5">
        <f>all!CQ269</f>
        <v>5322.7612844125497</v>
      </c>
      <c r="CR24" s="5">
        <f>all!CR269</f>
        <v>2.5633591803556173</v>
      </c>
      <c r="CS24" s="5">
        <f>all!CS269</f>
        <v>0.76670442069197298</v>
      </c>
      <c r="CT24" s="5">
        <f>all!CT269</f>
        <v>0.111472428940721</v>
      </c>
      <c r="CU24" s="5">
        <f>all!CU269</f>
        <v>1.1269275519167701E-3</v>
      </c>
      <c r="CV24" s="5">
        <f>all!CV269</f>
        <v>1.52507464366546E-2</v>
      </c>
      <c r="CW24" s="5">
        <f>all!CW269</f>
        <v>5.7257293800425301E-3</v>
      </c>
      <c r="CX24" s="5">
        <f>all!CX269</f>
        <v>0.62590171340533796</v>
      </c>
      <c r="CY24" s="5">
        <f>all!CY269</f>
        <v>1.27193202271645E-2</v>
      </c>
      <c r="CZ24" s="5"/>
      <c r="DA24" s="5">
        <f>all!DA269</f>
        <v>41.989793462787688</v>
      </c>
      <c r="DB24" s="5">
        <f>all!DB269</f>
        <v>118.13425172460506</v>
      </c>
      <c r="DC24" s="5">
        <f>all!DC269</f>
        <v>1.2569865592281192E-2</v>
      </c>
      <c r="DD24" s="5">
        <f>all!DD269</f>
        <v>2.2131807010955917E-3</v>
      </c>
      <c r="DE24" s="5">
        <f>all!DE269</f>
        <v>16.887241603777106</v>
      </c>
      <c r="DF24" s="5">
        <f>all!DF269</f>
        <v>11537.693208735571</v>
      </c>
      <c r="DG24" s="5">
        <f>all!DG269</f>
        <v>7.7100861449958979E-2</v>
      </c>
      <c r="DH24" s="5">
        <f>all!DH269</f>
        <v>2.815801353517835E-3</v>
      </c>
      <c r="DI24" s="5">
        <f>all!DI269</f>
        <v>4.3929740769700458E-3</v>
      </c>
      <c r="DJ24" s="5">
        <f>all!DJ269</f>
        <v>1.1766679922553725E-2</v>
      </c>
      <c r="DK24" s="5">
        <f>all!DK269</f>
        <v>1.4212166239884598E-2</v>
      </c>
      <c r="DL24" s="5">
        <f>all!DL269</f>
        <v>47.35089345715766</v>
      </c>
      <c r="DM24" s="5">
        <f>all!DM269</f>
        <v>2.2325412220693772E-2</v>
      </c>
      <c r="DN24" s="5">
        <f>all!DN269</f>
        <v>6.4586338193241763E-3</v>
      </c>
      <c r="DO24" s="5">
        <f>all!DO269</f>
        <v>9.1550943610973221E-4</v>
      </c>
      <c r="DP24" s="5">
        <f>all!DP269</f>
        <v>8.8317206263069763E-6</v>
      </c>
      <c r="DQ24" s="5">
        <f>all!DQ269</f>
        <v>7.7428103587409122E-5</v>
      </c>
      <c r="DR24" s="5">
        <f>all!DR269</f>
        <v>2.801466352702266E-5</v>
      </c>
      <c r="DS24" s="5">
        <f>all!DS269</f>
        <v>3.0207611650836775E-3</v>
      </c>
      <c r="DT24" s="5">
        <f>all!DT269</f>
        <v>6.0863705134254707E-5</v>
      </c>
      <c r="DU24" s="5"/>
      <c r="DV24" s="5">
        <f>all!DV269</f>
        <v>0.35695758922669074</v>
      </c>
      <c r="DW24" s="5">
        <f>all!DW269</f>
        <v>1.0042658994759075</v>
      </c>
      <c r="DX24" s="5">
        <f>all!DX269</f>
        <v>1.0685713238148278E-4</v>
      </c>
      <c r="DY24" s="5">
        <f>all!DY269</f>
        <v>1.8814373266356883E-5</v>
      </c>
      <c r="DZ24" s="5">
        <f>all!DZ269</f>
        <v>0.14355938799544529</v>
      </c>
      <c r="EA24" s="5">
        <f>all!EA269</f>
        <v>98.082577059524979</v>
      </c>
      <c r="EB24" s="5">
        <f>all!EB269</f>
        <v>6.554387473915261E-4</v>
      </c>
      <c r="EC24" s="5">
        <f>all!EC269</f>
        <v>2.3937285230605883E-5</v>
      </c>
      <c r="ED24" s="5">
        <f>all!ED269</f>
        <v>3.734491900847918E-5</v>
      </c>
      <c r="EE24" s="5">
        <f>all!EE269</f>
        <v>1.0002920595642367E-4</v>
      </c>
      <c r="EF24" s="5">
        <f>all!EF269</f>
        <v>1.2081842229526804E-4</v>
      </c>
      <c r="EG24" s="5">
        <f>all!EG269</f>
        <v>0.40253260095637411</v>
      </c>
      <c r="EH24" s="5">
        <f>all!EH269</f>
        <v>1.897895814099076E-4</v>
      </c>
      <c r="EI24" s="5">
        <f>all!EI269</f>
        <v>5.4905208330855019E-5</v>
      </c>
      <c r="EJ24" s="5">
        <f>all!EJ269</f>
        <v>7.782797062758429E-6</v>
      </c>
      <c r="EK24" s="5">
        <f>all!EK269</f>
        <v>7.5078952371700495E-8</v>
      </c>
      <c r="EL24" s="5">
        <f>all!EL269</f>
        <v>6.5822065115538031E-7</v>
      </c>
      <c r="EM24" s="5">
        <f>all!EM269</f>
        <v>2.3815422584693538E-7</v>
      </c>
      <c r="EN24" s="5">
        <f>all!EN269</f>
        <v>2.5679660083907736E-5</v>
      </c>
      <c r="EO24" s="5">
        <f>all!EO269</f>
        <v>5.1740577089005183E-7</v>
      </c>
      <c r="EP24" s="5"/>
      <c r="EQ24" s="5">
        <f>all!EQ269</f>
        <v>2.008531798951815</v>
      </c>
      <c r="ER24" s="5">
        <f>all!ER269</f>
        <v>0</v>
      </c>
      <c r="ES24" s="5">
        <f>all!ES269</f>
        <v>0</v>
      </c>
      <c r="ET24" s="5">
        <f>all!ET269</f>
        <v>0</v>
      </c>
      <c r="EU24" s="5">
        <f>all!EU269</f>
        <v>0</v>
      </c>
      <c r="EV24" s="5"/>
    </row>
    <row r="25" spans="1:152" s="3" customFormat="1">
      <c r="A25" s="5" t="str">
        <f>all!A270</f>
        <v>19III-13.d</v>
      </c>
      <c r="B25" s="5" t="str">
        <f>all!B270</f>
        <v>Kaspakas</v>
      </c>
      <c r="C25" s="5" t="str">
        <f>all!C270</f>
        <v>epithermal</v>
      </c>
      <c r="D25" s="5" t="str">
        <f>all!D270</f>
        <v>epithermal IS</v>
      </c>
      <c r="E25" s="5" t="str">
        <f>all!E270</f>
        <v>sphalerite</v>
      </c>
      <c r="F25" s="5" t="str">
        <f>all!F270</f>
        <v>anhedral</v>
      </c>
      <c r="G25" s="5">
        <f>all!G270</f>
        <v>3253.8250787061602</v>
      </c>
      <c r="H25" s="5">
        <f>all!H270</f>
        <v>7226.6756887207403</v>
      </c>
      <c r="I25" s="5">
        <f>all!I270</f>
        <v>9.7619888353258397E-2</v>
      </c>
      <c r="J25" s="5">
        <f>all!J270</f>
        <v>0.15632894573795</v>
      </c>
      <c r="K25" s="5">
        <f>all!K270</f>
        <v>2344.4382444981202</v>
      </c>
      <c r="L25" s="5">
        <f>all!L270</f>
        <v>765378.42533391598</v>
      </c>
      <c r="M25" s="5">
        <f>all!M270</f>
        <v>4.36157259605422</v>
      </c>
      <c r="N25" s="5">
        <f>all!N270</f>
        <v>0.32999214159578799</v>
      </c>
      <c r="O25" s="5">
        <f>all!O270</f>
        <v>0.54826790201099396</v>
      </c>
      <c r="P25" s="5">
        <f>all!P270</f>
        <v>0.98259559018031195</v>
      </c>
      <c r="Q25" s="5">
        <f>all!Q270</f>
        <v>1.7748493509149801</v>
      </c>
      <c r="R25" s="5">
        <f>all!R270</f>
        <v>5555.5892759214403</v>
      </c>
      <c r="S25" s="5">
        <f>all!S270</f>
        <v>2.519832502794932</v>
      </c>
      <c r="T25" s="5">
        <f>all!T270</f>
        <v>0.278047827552383</v>
      </c>
      <c r="U25" s="5">
        <f>all!U270</f>
        <v>2.25011559394932E-2</v>
      </c>
      <c r="V25" s="5">
        <f>all!V270</f>
        <v>0.15490969008249</v>
      </c>
      <c r="W25" s="5">
        <f>all!W270</f>
        <v>1.6446343761924699E-2</v>
      </c>
      <c r="X25" s="5">
        <f>all!X270</f>
        <v>7.2802054753638998E-3</v>
      </c>
      <c r="Y25" s="5">
        <f>all!Y270</f>
        <v>0.36844455738978299</v>
      </c>
      <c r="Z25" s="5">
        <f>all!Z270</f>
        <v>1.1890100639505199E-2</v>
      </c>
      <c r="AA25" s="5">
        <f>all!AA270</f>
        <v>0.62445177949895458</v>
      </c>
      <c r="AB25" s="5">
        <f>all!AB270</f>
        <v>2.6668750303748125</v>
      </c>
      <c r="AC25" s="5">
        <f>all!AC270</f>
        <v>3.2271071457099815E-2</v>
      </c>
      <c r="AD25" s="5">
        <f>all!AD270</f>
        <v>0.17805143798350775</v>
      </c>
      <c r="AE25" s="5">
        <f>all!AE270</f>
        <v>1.9759297102771588E-2</v>
      </c>
      <c r="AF25" s="5">
        <f>all!AF270</f>
        <v>6.107066989644494E-2</v>
      </c>
      <c r="AG25" s="5">
        <f>all!AG270</f>
        <v>18.181227010753268</v>
      </c>
      <c r="AH25" s="5">
        <f>all!AH270</f>
        <v>4.8171409112099886</v>
      </c>
      <c r="AI25" s="5">
        <f>all!AI270</f>
        <v>0.12179998195120172</v>
      </c>
      <c r="AJ25" s="5">
        <f>all!AJ270</f>
        <v>10.065526674488503</v>
      </c>
      <c r="AK25" s="5">
        <f>all!AK270</f>
        <v>7.4577072338158412E-2</v>
      </c>
      <c r="AL25" s="5">
        <f>all!AL270</f>
        <v>0.23049766107156328</v>
      </c>
      <c r="AM25" s="5">
        <f>all!AM270</f>
        <v>18.181227010753268</v>
      </c>
      <c r="AN25" s="5"/>
      <c r="AO25" s="5"/>
      <c r="AP25" s="5">
        <f>all!AP270</f>
        <v>0.28785361708123502</v>
      </c>
      <c r="AQ25" s="5">
        <f>all!AQ270</f>
        <v>7.1297030297009201</v>
      </c>
      <c r="AR25" s="5">
        <f>all!AR270</f>
        <v>2.3013249768159001E-2</v>
      </c>
      <c r="AS25" s="5">
        <f>all!AS270</f>
        <v>0.13793643712592801</v>
      </c>
      <c r="AT25" s="5">
        <f>all!AT270</f>
        <v>0.12853009668354301</v>
      </c>
      <c r="AU25" s="5">
        <f>all!AU270</f>
        <v>2.3720503780421902</v>
      </c>
      <c r="AV25" s="5">
        <f>all!AV270</f>
        <v>2.3336824223408499E-2</v>
      </c>
      <c r="AW25" s="5">
        <f>all!AW270</f>
        <v>0.32999214159578799</v>
      </c>
      <c r="AX25" s="5">
        <f>all!AX270</f>
        <v>0.54826790201099396</v>
      </c>
      <c r="AY25" s="5">
        <f>all!AY270</f>
        <v>0.89594155922714402</v>
      </c>
      <c r="AZ25" s="5">
        <f>all!AZ270</f>
        <v>1.38321618968927E-2</v>
      </c>
      <c r="BA25" s="5">
        <f>all!BA270</f>
        <v>0.264177255745981</v>
      </c>
      <c r="BB25" s="5">
        <f>all!BB270</f>
        <v>7.6914208014295096E-3</v>
      </c>
      <c r="BC25" s="5">
        <f>all!BC270</f>
        <v>0.22390392675284901</v>
      </c>
      <c r="BD25" s="5">
        <f>all!BD270</f>
        <v>2.25011559394932E-2</v>
      </c>
      <c r="BE25" s="5">
        <f>all!BE270</f>
        <v>0.15490969008249</v>
      </c>
      <c r="BF25" s="5">
        <f>all!BF270</f>
        <v>1.6446343761924699E-2</v>
      </c>
      <c r="BG25" s="5">
        <f>all!BG270</f>
        <v>7.2802054753638998E-3</v>
      </c>
      <c r="BH25" s="5">
        <f>all!BH270</f>
        <v>2.58134909677292E-2</v>
      </c>
      <c r="BI25" s="5">
        <f>all!BI270</f>
        <v>1.1890100639505199E-2</v>
      </c>
      <c r="BJ25" s="5"/>
      <c r="BK25" s="5">
        <f>all!BK270</f>
        <v>19.5440029540841</v>
      </c>
      <c r="BL25" s="5">
        <f>all!BL270</f>
        <v>774.05871932877403</v>
      </c>
      <c r="BM25" s="5">
        <f>all!BM270</f>
        <v>2.7032507729507101E-2</v>
      </c>
      <c r="BN25" s="5">
        <f>all!BN270</f>
        <v>9.0758040162238499E-2</v>
      </c>
      <c r="BO25" s="5">
        <f>all!BO270</f>
        <v>735.96064132261995</v>
      </c>
      <c r="BP25" s="5">
        <f>all!BP270</f>
        <v>13626.6379783619</v>
      </c>
      <c r="BQ25" s="5">
        <f>all!BQ270</f>
        <v>0.45134828840985203</v>
      </c>
      <c r="BR25" s="5">
        <f>all!BR270</f>
        <v>7.8823797800457299E-2</v>
      </c>
      <c r="BS25" s="5">
        <f>all!BS270</f>
        <v>0.473886430039624</v>
      </c>
      <c r="BT25" s="5">
        <f>all!BT270</f>
        <v>0.51691642945514105</v>
      </c>
      <c r="BU25" s="5">
        <f>all!BU270</f>
        <v>0.65875457300713902</v>
      </c>
      <c r="BV25" s="5">
        <f>all!BV270</f>
        <v>932.14500149471905</v>
      </c>
      <c r="BW25" s="5">
        <f>all!BW270</f>
        <v>0.14229122972702299</v>
      </c>
      <c r="BX25" s="5">
        <f>all!BX270</f>
        <v>0.169132529894408</v>
      </c>
      <c r="BY25" s="5">
        <f>all!BY270</f>
        <v>2.8266035183621498E-2</v>
      </c>
      <c r="BZ25" s="5">
        <f>all!BZ270</f>
        <v>0.23388737589945199</v>
      </c>
      <c r="CA25" s="5">
        <f>all!CA270</f>
        <v>1.56203422009746E-2</v>
      </c>
      <c r="CB25" s="5">
        <f>all!CB270</f>
        <v>9.0403586786378404E-3</v>
      </c>
      <c r="CC25" s="5">
        <f>all!CC270</f>
        <v>5.9807282533750103E-2</v>
      </c>
      <c r="CD25" s="5">
        <f>all!CD270</f>
        <v>5.8307043342677002E-3</v>
      </c>
      <c r="CE25" s="5"/>
      <c r="CF25" s="5">
        <f>all!CF270</f>
        <v>3253.8250787061602</v>
      </c>
      <c r="CG25" s="5">
        <f>all!CG270</f>
        <v>7226.6756887207403</v>
      </c>
      <c r="CH25" s="5">
        <f>all!CH270</f>
        <v>9.7619888353258397E-2</v>
      </c>
      <c r="CI25" s="5">
        <f>all!CI270</f>
        <v>0.15632894573795</v>
      </c>
      <c r="CJ25" s="5">
        <f>all!CJ270</f>
        <v>2344.4382444981202</v>
      </c>
      <c r="CK25" s="5">
        <f>all!CK270</f>
        <v>765378.42533391598</v>
      </c>
      <c r="CL25" s="5">
        <f>all!CL270</f>
        <v>4.36157259605422</v>
      </c>
      <c r="CM25" s="5">
        <f>all!CM270</f>
        <v>0.32999214159578799</v>
      </c>
      <c r="CN25" s="5">
        <f>all!CN270</f>
        <v>0.54826790201099396</v>
      </c>
      <c r="CO25" s="5">
        <f>all!CO270</f>
        <v>0.98259559018031195</v>
      </c>
      <c r="CP25" s="5">
        <f>all!CP270</f>
        <v>1.7748493509149801</v>
      </c>
      <c r="CQ25" s="5">
        <f>all!CQ270</f>
        <v>5555.5892759214403</v>
      </c>
      <c r="CR25" s="5">
        <f>all!CR270</f>
        <v>2.519832502794932</v>
      </c>
      <c r="CS25" s="5">
        <f>all!CS270</f>
        <v>0.278047827552383</v>
      </c>
      <c r="CT25" s="5">
        <f>all!CT270</f>
        <v>2.25011559394932E-2</v>
      </c>
      <c r="CU25" s="5">
        <f>all!CU270</f>
        <v>0.15490969008249</v>
      </c>
      <c r="CV25" s="5">
        <f>all!CV270</f>
        <v>1.6446343761924699E-2</v>
      </c>
      <c r="CW25" s="5">
        <f>all!CW270</f>
        <v>7.2802054753638998E-3</v>
      </c>
      <c r="CX25" s="5">
        <f>all!CX270</f>
        <v>0.36844455738978299</v>
      </c>
      <c r="CY25" s="5">
        <f>all!CY270</f>
        <v>1.1890100639505199E-2</v>
      </c>
      <c r="CZ25" s="5"/>
      <c r="DA25" s="5">
        <f>all!DA270</f>
        <v>59.227168382083612</v>
      </c>
      <c r="DB25" s="5">
        <f>all!DB270</f>
        <v>129.40595735913226</v>
      </c>
      <c r="DC25" s="5">
        <f>all!DC270</f>
        <v>1.6564498169666401E-3</v>
      </c>
      <c r="DD25" s="5">
        <f>all!DD270</f>
        <v>2.6634842373750712E-3</v>
      </c>
      <c r="DE25" s="5">
        <f>all!DE270</f>
        <v>36.893561270546066</v>
      </c>
      <c r="DF25" s="5">
        <f>all!DF270</f>
        <v>11704.823754915369</v>
      </c>
      <c r="DG25" s="5">
        <f>all!DG270</f>
        <v>6.2555721871609363E-2</v>
      </c>
      <c r="DH25" s="5">
        <f>all!DH270</f>
        <v>4.5447203084394436E-3</v>
      </c>
      <c r="DI25" s="5">
        <f>all!DI270</f>
        <v>7.3178883260767782E-3</v>
      </c>
      <c r="DJ25" s="5">
        <f>all!DJ270</f>
        <v>1.2444219733793211E-2</v>
      </c>
      <c r="DK25" s="5">
        <f>all!DK270</f>
        <v>1.6453870101799974E-2</v>
      </c>
      <c r="DL25" s="5">
        <f>all!DL270</f>
        <v>49.422114169622546</v>
      </c>
      <c r="DM25" s="5">
        <f>all!DM270</f>
        <v>2.1946319416772039E-2</v>
      </c>
      <c r="DN25" s="5">
        <f>all!DN270</f>
        <v>2.3422443564348667E-3</v>
      </c>
      <c r="DO25" s="5">
        <f>all!DO270</f>
        <v>1.8479924391830814E-4</v>
      </c>
      <c r="DP25" s="5">
        <f>all!DP270</f>
        <v>1.2140257843455331E-3</v>
      </c>
      <c r="DQ25" s="5">
        <f>all!DQ270</f>
        <v>8.3498156219544373E-5</v>
      </c>
      <c r="DR25" s="5">
        <f>all!DR270</f>
        <v>3.5620353890772387E-5</v>
      </c>
      <c r="DS25" s="5">
        <f>all!DS270</f>
        <v>1.7782073233097635E-3</v>
      </c>
      <c r="DT25" s="5">
        <f>all!DT270</f>
        <v>5.6895774806731615E-5</v>
      </c>
      <c r="DU25" s="5"/>
      <c r="DV25" s="5">
        <f>all!DV270</f>
        <v>0.49434496920052368</v>
      </c>
      <c r="DW25" s="5">
        <f>all!DW270</f>
        <v>1.080098639738718</v>
      </c>
      <c r="DX25" s="5">
        <f>all!DX270</f>
        <v>1.3825709655204342E-5</v>
      </c>
      <c r="DY25" s="5">
        <f>all!DY270</f>
        <v>2.2231014401991221E-5</v>
      </c>
      <c r="DZ25" s="5">
        <f>all!DZ270</f>
        <v>0.30793547806183519</v>
      </c>
      <c r="EA25" s="5">
        <f>all!EA270</f>
        <v>97.695380290568551</v>
      </c>
      <c r="EB25" s="5">
        <f>all!EB270</f>
        <v>5.2212704484605888E-4</v>
      </c>
      <c r="EC25" s="5">
        <f>all!EC270</f>
        <v>3.7932923053267422E-5</v>
      </c>
      <c r="ED25" s="5">
        <f>all!ED270</f>
        <v>6.1079423142937548E-5</v>
      </c>
      <c r="EE25" s="5">
        <f>all!EE270</f>
        <v>1.0386681634584902E-4</v>
      </c>
      <c r="EF25" s="5">
        <f>all!EF270</f>
        <v>1.3733372928164921E-4</v>
      </c>
      <c r="EG25" s="5">
        <f>all!EG270</f>
        <v>0.41250618887256213</v>
      </c>
      <c r="EH25" s="5">
        <f>all!EH270</f>
        <v>1.8317695902934466E-4</v>
      </c>
      <c r="EI25" s="5">
        <f>all!EI270</f>
        <v>1.9549756401863635E-5</v>
      </c>
      <c r="EJ25" s="5">
        <f>all!EJ270</f>
        <v>1.542443764215328E-6</v>
      </c>
      <c r="EK25" s="5">
        <f>all!EK270</f>
        <v>1.0132977067201485E-5</v>
      </c>
      <c r="EL25" s="5">
        <f>all!EL270</f>
        <v>6.9692498547908888E-7</v>
      </c>
      <c r="EM25" s="5">
        <f>all!EM270</f>
        <v>2.9730853640425472E-7</v>
      </c>
      <c r="EN25" s="5">
        <f>all!EN270</f>
        <v>1.4841969800123436E-5</v>
      </c>
      <c r="EO25" s="5">
        <f>all!EO270</f>
        <v>4.748857798338019E-7</v>
      </c>
      <c r="EP25" s="5"/>
      <c r="EQ25" s="5">
        <f>all!EQ270</f>
        <v>2.160197279477436</v>
      </c>
      <c r="ER25" s="5">
        <f>all!ER270</f>
        <v>0</v>
      </c>
      <c r="ES25" s="5">
        <f>all!ES270</f>
        <v>0</v>
      </c>
      <c r="ET25" s="5">
        <f>all!ET270</f>
        <v>0</v>
      </c>
      <c r="EU25" s="5">
        <f>all!EU270</f>
        <v>0</v>
      </c>
      <c r="EV25" s="5"/>
    </row>
    <row r="26" spans="1:152" s="3" customFormat="1">
      <c r="A26" s="5" t="str">
        <f>all!A271</f>
        <v>19III-14.d</v>
      </c>
      <c r="B26" s="5" t="str">
        <f>all!B271</f>
        <v>Kaspakas</v>
      </c>
      <c r="C26" s="5" t="str">
        <f>all!C271</f>
        <v>epithermal</v>
      </c>
      <c r="D26" s="5" t="str">
        <f>all!D271</f>
        <v>epithermal IS</v>
      </c>
      <c r="E26" s="5" t="str">
        <f>all!E271</f>
        <v>sphalerite</v>
      </c>
      <c r="F26" s="5" t="str">
        <f>all!F271</f>
        <v>anhedral</v>
      </c>
      <c r="G26" s="5">
        <f>all!G271</f>
        <v>3476.2996402923</v>
      </c>
      <c r="H26" s="5">
        <f>all!H271</f>
        <v>5434.2508497175104</v>
      </c>
      <c r="I26" s="5">
        <f>all!I271</f>
        <v>0.14891981897586701</v>
      </c>
      <c r="J26" s="5">
        <f>all!J271</f>
        <v>0.16204496864693699</v>
      </c>
      <c r="K26" s="5">
        <f>all!K271</f>
        <v>777.50025688208098</v>
      </c>
      <c r="L26" s="5">
        <f>all!L271</f>
        <v>736418.47935477295</v>
      </c>
      <c r="M26" s="5">
        <f>all!M271</f>
        <v>3.9651931584152398</v>
      </c>
      <c r="N26" s="5">
        <f>all!N271</f>
        <v>0.34765972185558502</v>
      </c>
      <c r="O26" s="5">
        <f>all!O271</f>
        <v>0.51807282420958001</v>
      </c>
      <c r="P26" s="5">
        <f>all!P271</f>
        <v>1.69084763969086</v>
      </c>
      <c r="Q26" s="5">
        <f>all!Q271</f>
        <v>1.5140687706882601</v>
      </c>
      <c r="R26" s="5">
        <f>all!R271</f>
        <v>5569.6062910666697</v>
      </c>
      <c r="S26" s="5">
        <f>all!S271</f>
        <v>1.2239229670719423</v>
      </c>
      <c r="T26" s="5">
        <f>all!T271</f>
        <v>15.4172606416817</v>
      </c>
      <c r="U26" s="5">
        <f>all!U271</f>
        <v>3.9956357854302502E-2</v>
      </c>
      <c r="V26" s="5">
        <f>all!V271</f>
        <v>0.115309816038172</v>
      </c>
      <c r="W26" s="5">
        <f>all!W271</f>
        <v>1.6493528381052301E-2</v>
      </c>
      <c r="X26" s="5">
        <f>all!X271</f>
        <v>6.1732324454864002E-3</v>
      </c>
      <c r="Y26" s="5">
        <f>all!Y271</f>
        <v>0.42085268359757</v>
      </c>
      <c r="Z26" s="5">
        <f>all!Z271</f>
        <v>1.0763539760433901E-2</v>
      </c>
      <c r="AA26" s="5">
        <f>all!AA271</f>
        <v>0.9190030410653045</v>
      </c>
      <c r="AB26" s="5">
        <f>all!AB271</f>
        <v>4.0176710416505061</v>
      </c>
      <c r="AC26" s="5">
        <f>all!AC271</f>
        <v>2.557555215859398E-2</v>
      </c>
      <c r="AD26" s="5">
        <f>all!AD271</f>
        <v>0.2874495862682489</v>
      </c>
      <c r="AE26" s="5">
        <f>all!AE271</f>
        <v>1.4668392732382815E-2</v>
      </c>
      <c r="AF26" s="5">
        <f>all!AF271</f>
        <v>9.4941435356296275E-2</v>
      </c>
      <c r="AG26" s="5">
        <f>all!AG271</f>
        <v>10.167006521365838</v>
      </c>
      <c r="AH26" s="5">
        <f>all!AH271</f>
        <v>3.5976217562534329</v>
      </c>
      <c r="AI26" s="5">
        <f>all!AI271</f>
        <v>7.2277416360398417E-2</v>
      </c>
      <c r="AJ26" s="5">
        <f>all!AJ271</f>
        <v>11.354080681261559</v>
      </c>
      <c r="AK26" s="5">
        <f>all!AK271</f>
        <v>4.1453397458714306E-2</v>
      </c>
      <c r="AL26" s="5">
        <f>all!AL271</f>
        <v>0.2683078594178091</v>
      </c>
      <c r="AM26" s="5">
        <f>all!AM271</f>
        <v>10.167006521365838</v>
      </c>
      <c r="AN26" s="5"/>
      <c r="AO26" s="5"/>
      <c r="AP26" s="5">
        <f>all!AP271</f>
        <v>0.18599427124387399</v>
      </c>
      <c r="AQ26" s="5">
        <f>all!AQ271</f>
        <v>8.6662019013371303</v>
      </c>
      <c r="AR26" s="5">
        <f>all!AR271</f>
        <v>2.3833770280394701E-2</v>
      </c>
      <c r="AS26" s="5">
        <f>all!AS271</f>
        <v>0.16204496864693699</v>
      </c>
      <c r="AT26" s="5">
        <f>all!AT271</f>
        <v>0.20879420853470099</v>
      </c>
      <c r="AU26" s="5">
        <f>all!AU271</f>
        <v>3.2779875478218701</v>
      </c>
      <c r="AV26" s="5">
        <f>all!AV271</f>
        <v>1.7725999657312998E-2</v>
      </c>
      <c r="AW26" s="5">
        <f>all!AW271</f>
        <v>0.34765972185558502</v>
      </c>
      <c r="AX26" s="5">
        <f>all!AX271</f>
        <v>0.51807282420958001</v>
      </c>
      <c r="AY26" s="5">
        <f>all!AY271</f>
        <v>1.69084763969086</v>
      </c>
      <c r="AZ26" s="5">
        <f>all!AZ271</f>
        <v>7.9033464058630594E-5</v>
      </c>
      <c r="BA26" s="5">
        <f>all!BA271</f>
        <v>0.23083367837488999</v>
      </c>
      <c r="BB26" s="5">
        <f>all!BB271</f>
        <v>6.8066860498890904E-3</v>
      </c>
      <c r="BC26" s="5">
        <f>all!BC271</f>
        <v>0.138447975606176</v>
      </c>
      <c r="BD26" s="5">
        <f>all!BD271</f>
        <v>3.9956357854302502E-2</v>
      </c>
      <c r="BE26" s="5">
        <f>all!BE271</f>
        <v>0.115309816038172</v>
      </c>
      <c r="BF26" s="5">
        <f>all!BF271</f>
        <v>1.6493528381052301E-2</v>
      </c>
      <c r="BG26" s="5">
        <f>all!BG271</f>
        <v>4.18803967861548E-3</v>
      </c>
      <c r="BH26" s="5">
        <f>all!BH271</f>
        <v>3.2839524889247899E-2</v>
      </c>
      <c r="BI26" s="5">
        <f>all!BI271</f>
        <v>4.4415225904365901E-3</v>
      </c>
      <c r="BJ26" s="5"/>
      <c r="BK26" s="5">
        <f>all!BK271</f>
        <v>100.46365789166801</v>
      </c>
      <c r="BL26" s="5">
        <f>all!BL271</f>
        <v>267.33067332566299</v>
      </c>
      <c r="BM26" s="5">
        <f>all!BM271</f>
        <v>5.4199347335240802E-2</v>
      </c>
      <c r="BN26" s="5">
        <f>all!BN271</f>
        <v>0.14689070106336299</v>
      </c>
      <c r="BO26" s="5">
        <f>all!BO271</f>
        <v>635.93193225241305</v>
      </c>
      <c r="BP26" s="5">
        <f>all!BP271</f>
        <v>7795.41381180813</v>
      </c>
      <c r="BQ26" s="5">
        <f>all!BQ271</f>
        <v>0.76861844728630802</v>
      </c>
      <c r="BR26" s="5">
        <f>all!BR271</f>
        <v>0.26478240956975502</v>
      </c>
      <c r="BS26" s="5">
        <f>all!BS271</f>
        <v>0.38357417680653899</v>
      </c>
      <c r="BT26" s="5">
        <f>all!BT271</f>
        <v>0.24356783822640199</v>
      </c>
      <c r="BU26" s="5">
        <f>all!BU271</f>
        <v>1.5580746870654301</v>
      </c>
      <c r="BV26" s="5">
        <f>all!BV271</f>
        <v>864.46199671796501</v>
      </c>
      <c r="BW26" s="5">
        <f>all!BW271</f>
        <v>0.207110290360278</v>
      </c>
      <c r="BX26" s="5">
        <f>all!BX271</f>
        <v>1.3068766153975699</v>
      </c>
      <c r="BY26" s="5">
        <f>all!BY271</f>
        <v>2.68329653076835E-2</v>
      </c>
      <c r="BZ26" s="5">
        <f>all!BZ271</f>
        <v>1.60355817954368E-3</v>
      </c>
      <c r="CA26" s="5">
        <f>all!CA271</f>
        <v>3.9084360736680099E-4</v>
      </c>
      <c r="CB26" s="5">
        <f>all!CB271</f>
        <v>7.7531443749379297E-3</v>
      </c>
      <c r="CC26" s="5">
        <f>all!CC271</f>
        <v>8.6162423943685201E-3</v>
      </c>
      <c r="CD26" s="5">
        <f>all!CD271</f>
        <v>1.20224946740224E-2</v>
      </c>
      <c r="CE26" s="5"/>
      <c r="CF26" s="5">
        <f>all!CF271</f>
        <v>3476.2996402923</v>
      </c>
      <c r="CG26" s="5">
        <f>all!CG271</f>
        <v>5434.2508497175104</v>
      </c>
      <c r="CH26" s="5">
        <f>all!CH271</f>
        <v>0.14891981897586701</v>
      </c>
      <c r="CI26" s="5">
        <f>all!CI271</f>
        <v>0.16204496864693699</v>
      </c>
      <c r="CJ26" s="5">
        <f>all!CJ271</f>
        <v>777.50025688208098</v>
      </c>
      <c r="CK26" s="5">
        <f>all!CK271</f>
        <v>736418.47935477295</v>
      </c>
      <c r="CL26" s="5">
        <f>all!CL271</f>
        <v>3.9651931584152398</v>
      </c>
      <c r="CM26" s="5">
        <f>all!CM271</f>
        <v>0.34765972185558502</v>
      </c>
      <c r="CN26" s="5">
        <f>all!CN271</f>
        <v>0.51807282420958001</v>
      </c>
      <c r="CO26" s="5">
        <f>all!CO271</f>
        <v>1.69084763969086</v>
      </c>
      <c r="CP26" s="5">
        <f>all!CP271</f>
        <v>1.5140687706882601</v>
      </c>
      <c r="CQ26" s="5">
        <f>all!CQ271</f>
        <v>5569.6062910666697</v>
      </c>
      <c r="CR26" s="5">
        <f>all!CR271</f>
        <v>1.2239229670719423</v>
      </c>
      <c r="CS26" s="5">
        <f>all!CS271</f>
        <v>15.4172606416817</v>
      </c>
      <c r="CT26" s="5">
        <f>all!CT271</f>
        <v>3.9956357854302502E-2</v>
      </c>
      <c r="CU26" s="5">
        <f>all!CU271</f>
        <v>0.115309816038172</v>
      </c>
      <c r="CV26" s="5">
        <f>all!CV271</f>
        <v>1.6493528381052301E-2</v>
      </c>
      <c r="CW26" s="5">
        <f>all!CW271</f>
        <v>6.1732324454864002E-3</v>
      </c>
      <c r="CX26" s="5">
        <f>all!CX271</f>
        <v>0.42085268359757</v>
      </c>
      <c r="CY26" s="5">
        <f>all!CY271</f>
        <v>1.0763539760433901E-2</v>
      </c>
      <c r="CZ26" s="5"/>
      <c r="DA26" s="5">
        <f>all!DA271</f>
        <v>63.276721754212637</v>
      </c>
      <c r="DB26" s="5">
        <f>all!DB271</f>
        <v>97.309532629913335</v>
      </c>
      <c r="DC26" s="5">
        <f>all!DC271</f>
        <v>2.526925722273133E-3</v>
      </c>
      <c r="DD26" s="5">
        <f>all!DD271</f>
        <v>2.7608720681871726E-3</v>
      </c>
      <c r="DE26" s="5">
        <f>all!DE271</f>
        <v>12.235235213578841</v>
      </c>
      <c r="DF26" s="5">
        <f>all!DF271</f>
        <v>11261.943406557164</v>
      </c>
      <c r="DG26" s="5">
        <f>all!DG271</f>
        <v>5.6870661882237425E-2</v>
      </c>
      <c r="DH26" s="5">
        <f>all!DH271</f>
        <v>4.7880418930668642E-3</v>
      </c>
      <c r="DI26" s="5">
        <f>all!DI271</f>
        <v>6.914865996048937E-3</v>
      </c>
      <c r="DJ26" s="5">
        <f>all!DJ271</f>
        <v>2.1413977199732273E-2</v>
      </c>
      <c r="DK26" s="5">
        <f>all!DK271</f>
        <v>1.4036284750169745E-2</v>
      </c>
      <c r="DL26" s="5">
        <f>all!DL271</f>
        <v>49.546808506878058</v>
      </c>
      <c r="DM26" s="5">
        <f>all!DM271</f>
        <v>1.0659678509222789E-2</v>
      </c>
      <c r="DN26" s="5">
        <f>all!DN271</f>
        <v>0.12987331009756298</v>
      </c>
      <c r="DO26" s="5">
        <f>all!DO271</f>
        <v>3.2815668408592725E-4</v>
      </c>
      <c r="DP26" s="5">
        <f>all!DP271</f>
        <v>9.0368194387282141E-4</v>
      </c>
      <c r="DQ26" s="5">
        <f>all!DQ271</f>
        <v>8.3737712728645038E-5</v>
      </c>
      <c r="DR26" s="5">
        <f>all!DR271</f>
        <v>3.0204192052317389E-5</v>
      </c>
      <c r="DS26" s="5">
        <f>all!DS271</f>
        <v>2.0311422953550678E-3</v>
      </c>
      <c r="DT26" s="5">
        <f>all!DT271</f>
        <v>5.1505025306365607E-5</v>
      </c>
      <c r="DU26" s="5"/>
      <c r="DV26" s="5">
        <f>all!DV271</f>
        <v>0.55092240650749857</v>
      </c>
      <c r="DW26" s="5">
        <f>all!DW271</f>
        <v>0.84723102598188471</v>
      </c>
      <c r="DX26" s="5">
        <f>all!DX271</f>
        <v>2.2000823705563291E-5</v>
      </c>
      <c r="DY26" s="5">
        <f>all!DY271</f>
        <v>2.4037690981735317E-5</v>
      </c>
      <c r="DZ26" s="5">
        <f>all!DZ271</f>
        <v>0.10652677700708137</v>
      </c>
      <c r="EA26" s="5">
        <f>all!EA271</f>
        <v>98.052756076584672</v>
      </c>
      <c r="EB26" s="5">
        <f>all!EB271</f>
        <v>4.9514767888162023E-4</v>
      </c>
      <c r="EC26" s="5">
        <f>all!EC271</f>
        <v>4.1687361308528956E-5</v>
      </c>
      <c r="ED26" s="5">
        <f>all!ED271</f>
        <v>6.0204677322218123E-5</v>
      </c>
      <c r="EE26" s="5">
        <f>all!EE271</f>
        <v>1.8644202045735403E-4</v>
      </c>
      <c r="EF26" s="5">
        <f>all!EF271</f>
        <v>1.2220771807719644E-4</v>
      </c>
      <c r="EG26" s="5">
        <f>all!EG271</f>
        <v>0.4313821294883724</v>
      </c>
      <c r="EH26" s="5">
        <f>all!EH271</f>
        <v>9.2809102211530322E-5</v>
      </c>
      <c r="EI26" s="5">
        <f>all!EI271</f>
        <v>1.1307494218484948E-3</v>
      </c>
      <c r="EJ26" s="5">
        <f>all!EJ271</f>
        <v>2.8571149878842139E-6</v>
      </c>
      <c r="EK26" s="5">
        <f>all!EK271</f>
        <v>7.8679586652676778E-6</v>
      </c>
      <c r="EL26" s="5">
        <f>all!EL271</f>
        <v>7.2906719774602464E-7</v>
      </c>
      <c r="EM26" s="5">
        <f>all!EM271</f>
        <v>2.6297453013942755E-7</v>
      </c>
      <c r="EN26" s="5">
        <f>all!EN271</f>
        <v>1.7684256868785735E-5</v>
      </c>
      <c r="EO26" s="5">
        <f>all!EO271</f>
        <v>4.4843145634553167E-7</v>
      </c>
      <c r="EP26" s="5"/>
      <c r="EQ26" s="5">
        <f>all!EQ271</f>
        <v>1.6944620519637694</v>
      </c>
      <c r="ER26" s="5">
        <f>all!ER271</f>
        <v>0</v>
      </c>
      <c r="ES26" s="5">
        <f>all!ES271</f>
        <v>0</v>
      </c>
      <c r="ET26" s="5">
        <f>all!ET271</f>
        <v>0</v>
      </c>
      <c r="EU26" s="5">
        <f>all!EU271</f>
        <v>0</v>
      </c>
      <c r="EV26" s="5"/>
    </row>
    <row r="27" spans="1:152" s="3" customFormat="1">
      <c r="A27" s="5" t="str">
        <f>all!A272</f>
        <v>19III-15.d</v>
      </c>
      <c r="B27" s="5" t="str">
        <f>all!B272</f>
        <v>Kaspakas</v>
      </c>
      <c r="C27" s="5" t="str">
        <f>all!C272</f>
        <v>epithermal</v>
      </c>
      <c r="D27" s="5" t="str">
        <f>all!D272</f>
        <v>epithermal IS</v>
      </c>
      <c r="E27" s="5" t="str">
        <f>all!E272</f>
        <v>sphalerite</v>
      </c>
      <c r="F27" s="5" t="str">
        <f>all!F272</f>
        <v>anhedral</v>
      </c>
      <c r="G27" s="5">
        <f>all!G272</f>
        <v>3919.8050670664902</v>
      </c>
      <c r="H27" s="5">
        <f>all!H272</f>
        <v>5478.8638383265798</v>
      </c>
      <c r="I27" s="5">
        <f>all!I272</f>
        <v>0.37993157574861403</v>
      </c>
      <c r="J27" s="5">
        <f>all!J272</f>
        <v>0.170448516418369</v>
      </c>
      <c r="K27" s="5">
        <f>all!K272</f>
        <v>2308.6775450077598</v>
      </c>
      <c r="L27" s="5">
        <f>all!L272</f>
        <v>743822.75663912995</v>
      </c>
      <c r="M27" s="5">
        <f>all!M272</f>
        <v>18.95130625773</v>
      </c>
      <c r="N27" s="5">
        <f>all!N272</f>
        <v>0.18072606549612799</v>
      </c>
      <c r="O27" s="5">
        <f>all!O272</f>
        <v>0.26396941842993299</v>
      </c>
      <c r="P27" s="5">
        <f>all!P272</f>
        <v>0.82776932038281603</v>
      </c>
      <c r="Q27" s="5">
        <f>all!Q272</f>
        <v>2.4422375193332102</v>
      </c>
      <c r="R27" s="5">
        <f>all!R272</f>
        <v>5160.4006199786099</v>
      </c>
      <c r="S27" s="5">
        <f>all!S272</f>
        <v>3.1087191191885233</v>
      </c>
      <c r="T27" s="5">
        <f>all!T272</f>
        <v>2.09867805872838</v>
      </c>
      <c r="U27" s="5">
        <f>all!U272</f>
        <v>2.1871210771241899E-2</v>
      </c>
      <c r="V27" s="5">
        <f>all!V272</f>
        <v>8.9771145508602407E-2</v>
      </c>
      <c r="W27" s="5">
        <f>all!W272</f>
        <v>1.51209381028648E-2</v>
      </c>
      <c r="X27" s="5">
        <f>all!X272</f>
        <v>7.59055160381953E-3</v>
      </c>
      <c r="Y27" s="5">
        <f>all!Y272</f>
        <v>1.7958457984466201</v>
      </c>
      <c r="Z27" s="5">
        <f>all!Z272</f>
        <v>7.8796229149915992E-3</v>
      </c>
      <c r="AA27" s="5">
        <f>all!AA272</f>
        <v>2.2290107519391076</v>
      </c>
      <c r="AB27" s="5">
        <f>all!AB272</f>
        <v>0.46093563328144554</v>
      </c>
      <c r="AC27" s="5">
        <f>all!AC272</f>
        <v>4.3876946015116419E-3</v>
      </c>
      <c r="AD27" s="5">
        <f>all!AD272</f>
        <v>1.4393014842719805</v>
      </c>
      <c r="AE27" s="5">
        <f>all!AE272</f>
        <v>4.2267279353189703E-3</v>
      </c>
      <c r="AF27" s="5">
        <f>all!AF272</f>
        <v>1.2178779932085578E-2</v>
      </c>
      <c r="AG27" s="5">
        <f>all!AG272</f>
        <v>6.4280983082836576</v>
      </c>
      <c r="AH27" s="5">
        <f>all!AH272</f>
        <v>1.3599372069950044</v>
      </c>
      <c r="AI27" s="5">
        <f>all!AI272</f>
        <v>2.0739584225042774E-2</v>
      </c>
      <c r="AJ27" s="5">
        <f>all!AJ272</f>
        <v>2.178732627715362</v>
      </c>
      <c r="AK27" s="5">
        <f>all!AK272</f>
        <v>1.997873324654096E-2</v>
      </c>
      <c r="AL27" s="5">
        <f>all!AL272</f>
        <v>5.7566183405912096E-2</v>
      </c>
      <c r="AM27" s="5">
        <f>all!AM272</f>
        <v>6.4280983082836576</v>
      </c>
      <c r="AN27" s="5"/>
      <c r="AO27" s="5"/>
      <c r="AP27" s="5">
        <f>all!AP272</f>
        <v>0.116873718119077</v>
      </c>
      <c r="AQ27" s="5">
        <f>all!AQ272</f>
        <v>5.3102966324341203</v>
      </c>
      <c r="AR27" s="5">
        <f>all!AR272</f>
        <v>2.7038720399351401E-2</v>
      </c>
      <c r="AS27" s="5">
        <f>all!AS272</f>
        <v>0.170448516418369</v>
      </c>
      <c r="AT27" s="5">
        <f>all!AT272</f>
        <v>0.17456469118614701</v>
      </c>
      <c r="AU27" s="5">
        <f>all!AU272</f>
        <v>2.8099020384203701</v>
      </c>
      <c r="AV27" s="5">
        <f>all!AV272</f>
        <v>3.0279021133073E-2</v>
      </c>
      <c r="AW27" s="5">
        <f>all!AW272</f>
        <v>0.18072606549612799</v>
      </c>
      <c r="AX27" s="5">
        <f>all!AX272</f>
        <v>0.26396941842993299</v>
      </c>
      <c r="AY27" s="5">
        <f>all!AY272</f>
        <v>0.82776932038281603</v>
      </c>
      <c r="AZ27" s="5">
        <f>all!AZ272</f>
        <v>8.0359924442518094E-3</v>
      </c>
      <c r="BA27" s="5">
        <f>all!BA272</f>
        <v>0.18043848196092099</v>
      </c>
      <c r="BB27" s="5">
        <f>all!BB272</f>
        <v>6.8312043346428E-3</v>
      </c>
      <c r="BC27" s="5">
        <f>all!BC272</f>
        <v>9.6107454023298997E-2</v>
      </c>
      <c r="BD27" s="5">
        <f>all!BD272</f>
        <v>2.1871210771241899E-2</v>
      </c>
      <c r="BE27" s="5">
        <f>all!BE272</f>
        <v>8.9771145508602407E-2</v>
      </c>
      <c r="BF27" s="5">
        <f>all!BF272</f>
        <v>1.51209381028648E-2</v>
      </c>
      <c r="BG27" s="5">
        <f>all!BG272</f>
        <v>7.59055160381953E-3</v>
      </c>
      <c r="BH27" s="5">
        <f>all!BH272</f>
        <v>1.54966974330569E-2</v>
      </c>
      <c r="BI27" s="5">
        <f>all!BI272</f>
        <v>7.8796229149915992E-3</v>
      </c>
      <c r="BJ27" s="5"/>
      <c r="BK27" s="5">
        <f>all!BK272</f>
        <v>172.25510368760601</v>
      </c>
      <c r="BL27" s="5">
        <f>all!BL272</f>
        <v>383.057197840036</v>
      </c>
      <c r="BM27" s="5">
        <f>all!BM272</f>
        <v>5.9142821236126603E-2</v>
      </c>
      <c r="BN27" s="5">
        <f>all!BN272</f>
        <v>5.7083487707208898E-2</v>
      </c>
      <c r="BO27" s="5">
        <f>all!BO272</f>
        <v>952.59480810818104</v>
      </c>
      <c r="BP27" s="5">
        <f>all!BP272</f>
        <v>10712.6908400052</v>
      </c>
      <c r="BQ27" s="5">
        <f>all!BQ272</f>
        <v>1.0968909343248801</v>
      </c>
      <c r="BR27" s="5">
        <f>all!BR272</f>
        <v>0.178438741394224</v>
      </c>
      <c r="BS27" s="5">
        <f>all!BS272</f>
        <v>0.13074765537934799</v>
      </c>
      <c r="BT27" s="5">
        <f>all!BT272</f>
        <v>1.0007178471220599</v>
      </c>
      <c r="BU27" s="5">
        <f>all!BU272</f>
        <v>0.49867408205816399</v>
      </c>
      <c r="BV27" s="5">
        <f>all!BV272</f>
        <v>314.81870090580998</v>
      </c>
      <c r="BW27" s="5">
        <f>all!BW272</f>
        <v>0.35445227604020302</v>
      </c>
      <c r="BX27" s="5">
        <f>all!BX272</f>
        <v>0.50714482426829399</v>
      </c>
      <c r="BY27" s="5">
        <f>all!BY272</f>
        <v>1.34367321056959E-2</v>
      </c>
      <c r="BZ27" s="5">
        <f>all!BZ272</f>
        <v>9.2249251461192699E-2</v>
      </c>
      <c r="CA27" s="5">
        <f>all!CA272</f>
        <v>1.40659974033942E-2</v>
      </c>
      <c r="CB27" s="5">
        <f>all!CB272</f>
        <v>7.4889548210275401E-3</v>
      </c>
      <c r="CC27" s="5">
        <f>all!CC272</f>
        <v>0.50375012405608399</v>
      </c>
      <c r="CD27" s="5">
        <f>all!CD272</f>
        <v>5.0335046739097104E-3</v>
      </c>
      <c r="CE27" s="5"/>
      <c r="CF27" s="5">
        <f>all!CF272</f>
        <v>3919.8050670664902</v>
      </c>
      <c r="CG27" s="5">
        <f>all!CG272</f>
        <v>5478.8638383265798</v>
      </c>
      <c r="CH27" s="5">
        <f>all!CH272</f>
        <v>0.37993157574861403</v>
      </c>
      <c r="CI27" s="5">
        <f>all!CI272</f>
        <v>0.170448516418369</v>
      </c>
      <c r="CJ27" s="5">
        <f>all!CJ272</f>
        <v>2308.6775450077598</v>
      </c>
      <c r="CK27" s="5">
        <f>all!CK272</f>
        <v>743822.75663912995</v>
      </c>
      <c r="CL27" s="5">
        <f>all!CL272</f>
        <v>18.95130625773</v>
      </c>
      <c r="CM27" s="5">
        <f>all!CM272</f>
        <v>0.18072606549612799</v>
      </c>
      <c r="CN27" s="5">
        <f>all!CN272</f>
        <v>0.26396941842993299</v>
      </c>
      <c r="CO27" s="5">
        <f>all!CO272</f>
        <v>0.82776932038281603</v>
      </c>
      <c r="CP27" s="5">
        <f>all!CP272</f>
        <v>2.4422375193332102</v>
      </c>
      <c r="CQ27" s="5">
        <f>all!CQ272</f>
        <v>5160.4006199786099</v>
      </c>
      <c r="CR27" s="5">
        <f>all!CR272</f>
        <v>3.1087191191885233</v>
      </c>
      <c r="CS27" s="5">
        <f>all!CS272</f>
        <v>2.09867805872838</v>
      </c>
      <c r="CT27" s="5">
        <f>all!CT272</f>
        <v>2.1871210771241899E-2</v>
      </c>
      <c r="CU27" s="5">
        <f>all!CU272</f>
        <v>8.9771145508602407E-2</v>
      </c>
      <c r="CV27" s="5">
        <f>all!CV272</f>
        <v>1.51209381028648E-2</v>
      </c>
      <c r="CW27" s="5">
        <f>all!CW272</f>
        <v>7.59055160381953E-3</v>
      </c>
      <c r="CX27" s="5">
        <f>all!CX272</f>
        <v>1.7958457984466201</v>
      </c>
      <c r="CY27" s="5">
        <f>all!CY272</f>
        <v>7.8796229149915992E-3</v>
      </c>
      <c r="CZ27" s="5"/>
      <c r="DA27" s="5">
        <f>all!DA272</f>
        <v>71.34954987328527</v>
      </c>
      <c r="DB27" s="5">
        <f>all!DB272</f>
        <v>98.108404303457419</v>
      </c>
      <c r="DC27" s="5">
        <f>all!DC272</f>
        <v>6.4468173414749929E-3</v>
      </c>
      <c r="DD27" s="5">
        <f>all!DD272</f>
        <v>2.9040491165679447E-3</v>
      </c>
      <c r="DE27" s="5">
        <f>all!DE272</f>
        <v>36.330808312210998</v>
      </c>
      <c r="DF27" s="5">
        <f>all!DF272</f>
        <v>11375.175969400978</v>
      </c>
      <c r="DG27" s="5">
        <f>all!DG272</f>
        <v>0.27180853172884128</v>
      </c>
      <c r="DH27" s="5">
        <f>all!DH272</f>
        <v>2.4889969080860485E-3</v>
      </c>
      <c r="DI27" s="5">
        <f>all!DI272</f>
        <v>3.5232752427862323E-3</v>
      </c>
      <c r="DJ27" s="5">
        <f>all!DJ272</f>
        <v>1.0483400714068086E-2</v>
      </c>
      <c r="DK27" s="5">
        <f>all!DK272</f>
        <v>2.2640940697380787E-2</v>
      </c>
      <c r="DL27" s="5">
        <f>all!DL272</f>
        <v>45.90654491089493</v>
      </c>
      <c r="DM27" s="5">
        <f>all!DM272</f>
        <v>2.7075189597349923E-2</v>
      </c>
      <c r="DN27" s="5">
        <f>all!DN272</f>
        <v>1.7679033432131917E-2</v>
      </c>
      <c r="DO27" s="5">
        <f>all!DO272</f>
        <v>1.7962558123556092E-4</v>
      </c>
      <c r="DP27" s="5">
        <f>all!DP272</f>
        <v>7.0353562310816937E-4</v>
      </c>
      <c r="DQ27" s="5">
        <f>all!DQ272</f>
        <v>7.6769066132624045E-5</v>
      </c>
      <c r="DR27" s="5">
        <f>all!DR272</f>
        <v>3.7138805390751252E-5</v>
      </c>
      <c r="DS27" s="5">
        <f>all!DS272</f>
        <v>8.6672094519624522E-3</v>
      </c>
      <c r="DT27" s="5">
        <f>all!DT272</f>
        <v>3.770508463517771E-5</v>
      </c>
      <c r="DU27" s="5"/>
      <c r="DV27" s="5">
        <f>all!DV272</f>
        <v>0.61358660190180725</v>
      </c>
      <c r="DW27" s="5">
        <f>all!DW272</f>
        <v>0.84370542661414105</v>
      </c>
      <c r="DX27" s="5">
        <f>all!DX272</f>
        <v>5.5440864765965004E-5</v>
      </c>
      <c r="DY27" s="5">
        <f>all!DY272</f>
        <v>2.4974027619731977E-5</v>
      </c>
      <c r="DZ27" s="5">
        <f>all!DZ272</f>
        <v>0.31243500843699223</v>
      </c>
      <c r="EA27" s="5">
        <f>all!EA272</f>
        <v>97.823400168543571</v>
      </c>
      <c r="EB27" s="5">
        <f>all!EB272</f>
        <v>2.3374789840666455E-3</v>
      </c>
      <c r="EC27" s="5">
        <f>all!EC272</f>
        <v>2.1404692218646271E-5</v>
      </c>
      <c r="ED27" s="5">
        <f>all!ED272</f>
        <v>3.0299202834850742E-5</v>
      </c>
      <c r="EE27" s="5">
        <f>all!EE272</f>
        <v>9.0154377034527952E-5</v>
      </c>
      <c r="EF27" s="5">
        <f>all!EF272</f>
        <v>1.9470589360463125E-4</v>
      </c>
      <c r="EG27" s="5">
        <f>all!EG272</f>
        <v>0.39478372248954108</v>
      </c>
      <c r="EH27" s="5">
        <f>all!EH272</f>
        <v>2.3283922057517194E-4</v>
      </c>
      <c r="EI27" s="5">
        <f>all!EI272</f>
        <v>1.5203484910269685E-4</v>
      </c>
      <c r="EJ27" s="5">
        <f>all!EJ272</f>
        <v>1.5447308385365429E-6</v>
      </c>
      <c r="EK27" s="5">
        <f>all!EK272</f>
        <v>6.0502138144734402E-6</v>
      </c>
      <c r="EL27" s="5">
        <f>all!EL272</f>
        <v>6.6019295851407713E-7</v>
      </c>
      <c r="EM27" s="5">
        <f>all!EM272</f>
        <v>3.1938356217907732E-7</v>
      </c>
      <c r="EN27" s="5">
        <f>all!EN272</f>
        <v>7.4535629237263982E-5</v>
      </c>
      <c r="EO27" s="5">
        <f>all!EO272</f>
        <v>3.2425340870133617E-7</v>
      </c>
      <c r="EP27" s="5"/>
      <c r="EQ27" s="5">
        <f>all!EQ272</f>
        <v>1.6874108532282821</v>
      </c>
      <c r="ER27" s="5">
        <f>all!ER272</f>
        <v>0</v>
      </c>
      <c r="ES27" s="5">
        <f>all!ES272</f>
        <v>0</v>
      </c>
      <c r="ET27" s="5">
        <f>all!ET272</f>
        <v>0</v>
      </c>
      <c r="EU27" s="5">
        <f>all!EU272</f>
        <v>0</v>
      </c>
      <c r="EV27" s="5"/>
    </row>
    <row r="28" spans="1:152" s="3" customFormat="1">
      <c r="A28" s="5" t="str">
        <f>all!A273</f>
        <v>19III-16.d</v>
      </c>
      <c r="B28" s="5" t="str">
        <f>all!B273</f>
        <v>Kaspakas</v>
      </c>
      <c r="C28" s="5" t="str">
        <f>all!C273</f>
        <v>epithermal</v>
      </c>
      <c r="D28" s="5" t="str">
        <f>all!D273</f>
        <v>epithermal IS</v>
      </c>
      <c r="E28" s="5" t="str">
        <f>all!E273</f>
        <v>sphalerite</v>
      </c>
      <c r="F28" s="5" t="str">
        <f>all!F273</f>
        <v>anhedral</v>
      </c>
      <c r="G28" s="5">
        <f>all!G273</f>
        <v>2490.5872516230302</v>
      </c>
      <c r="H28" s="5">
        <f>all!H273</f>
        <v>5466.1174599469095</v>
      </c>
      <c r="I28" s="5">
        <f>all!I273</f>
        <v>3.1843346560076702E-2</v>
      </c>
      <c r="J28" s="5">
        <f>all!J273</f>
        <v>0.17200690857293099</v>
      </c>
      <c r="K28" s="5">
        <f>all!K273</f>
        <v>236.41728454463299</v>
      </c>
      <c r="L28" s="5">
        <f>all!L273</f>
        <v>748333.26538343797</v>
      </c>
      <c r="M28" s="5">
        <f>all!M273</f>
        <v>1.04670092851386</v>
      </c>
      <c r="N28" s="5">
        <f>all!N273</f>
        <v>0.35642119216232698</v>
      </c>
      <c r="O28" s="5">
        <f>all!O273</f>
        <v>0.291272160400463</v>
      </c>
      <c r="P28" s="5">
        <f>all!P273</f>
        <v>1.13490289040166</v>
      </c>
      <c r="Q28" s="5">
        <f>all!Q273</f>
        <v>0.40770973292124502</v>
      </c>
      <c r="R28" s="5">
        <f>all!R273</f>
        <v>5006.2266315071902</v>
      </c>
      <c r="S28" s="5">
        <f>all!S273</f>
        <v>0.232369820005906</v>
      </c>
      <c r="T28" s="5">
        <f>all!T273</f>
        <v>0.113284775435706</v>
      </c>
      <c r="U28" s="5">
        <f>all!U273</f>
        <v>2.4899468521984401E-2</v>
      </c>
      <c r="V28" s="5">
        <f>all!V273</f>
        <v>0.14196589241291999</v>
      </c>
      <c r="W28" s="5">
        <f>all!W273</f>
        <v>1.46635037982784E-2</v>
      </c>
      <c r="X28" s="5">
        <f>all!X273</f>
        <v>4.4656982264098402E-3</v>
      </c>
      <c r="Y28" s="5">
        <f>all!Y273</f>
        <v>0.48072248496827502</v>
      </c>
      <c r="Z28" s="5">
        <f>all!Z273</f>
        <v>6.5019504159635503E-3</v>
      </c>
      <c r="AA28" s="5">
        <f>all!AA273</f>
        <v>0.18512829992857591</v>
      </c>
      <c r="AB28" s="5">
        <f>all!AB273</f>
        <v>2.3608275582877245</v>
      </c>
      <c r="AC28" s="5">
        <f>all!AC273</f>
        <v>1.3525371954242254E-2</v>
      </c>
      <c r="AD28" s="5">
        <f>all!AD273</f>
        <v>0.1093250605080007</v>
      </c>
      <c r="AE28" s="5">
        <f>all!AE273</f>
        <v>9.2895555461786888E-3</v>
      </c>
      <c r="AF28" s="5">
        <f>all!AF273</f>
        <v>5.179593070964348E-2</v>
      </c>
      <c r="AG28" s="5">
        <f>all!AG273</f>
        <v>12.803608193380255</v>
      </c>
      <c r="AH28" s="5">
        <f>all!AH273</f>
        <v>0.84811870813188939</v>
      </c>
      <c r="AI28" s="5">
        <f>all!AI273</f>
        <v>0.20418552439822107</v>
      </c>
      <c r="AJ28" s="5">
        <f>all!AJ273</f>
        <v>35.640189019094301</v>
      </c>
      <c r="AK28" s="5">
        <f>all!AK273</f>
        <v>0.14023960132408531</v>
      </c>
      <c r="AL28" s="5">
        <f>all!AL273</f>
        <v>0.78193629790161179</v>
      </c>
      <c r="AM28" s="5">
        <f>all!AM273</f>
        <v>12.803608193380255</v>
      </c>
      <c r="AN28" s="5"/>
      <c r="AO28" s="5"/>
      <c r="AP28" s="5">
        <f>all!AP273</f>
        <v>0.123483428317372</v>
      </c>
      <c r="AQ28" s="5">
        <f>all!AQ273</f>
        <v>5.3669231069481897</v>
      </c>
      <c r="AR28" s="5">
        <f>all!AR273</f>
        <v>1.8980310286596799E-2</v>
      </c>
      <c r="AS28" s="5">
        <f>all!AS273</f>
        <v>0.17200690857293099</v>
      </c>
      <c r="AT28" s="5">
        <f>all!AT273</f>
        <v>0.218091474183504</v>
      </c>
      <c r="AU28" s="5">
        <f>all!AU273</f>
        <v>3.7652861326989302</v>
      </c>
      <c r="AV28" s="5">
        <f>all!AV273</f>
        <v>2.2991313273925802E-2</v>
      </c>
      <c r="AW28" s="5">
        <f>all!AW273</f>
        <v>0.29149365413978201</v>
      </c>
      <c r="AX28" s="5">
        <f>all!AX273</f>
        <v>0.291272160400463</v>
      </c>
      <c r="AY28" s="5">
        <f>all!AY273</f>
        <v>1.13490289040166</v>
      </c>
      <c r="AZ28" s="5">
        <f>all!AZ273</f>
        <v>1.22379790974064E-2</v>
      </c>
      <c r="BA28" s="5">
        <f>all!BA273</f>
        <v>0.34115234783286702</v>
      </c>
      <c r="BB28" s="5">
        <f>all!BB273</f>
        <v>9.8269419055730702E-3</v>
      </c>
      <c r="BC28" s="5">
        <f>all!BC273</f>
        <v>0.113284775435706</v>
      </c>
      <c r="BD28" s="5">
        <f>all!BD273</f>
        <v>2.4899468521984401E-2</v>
      </c>
      <c r="BE28" s="5">
        <f>all!BE273</f>
        <v>0.102587623022805</v>
      </c>
      <c r="BF28" s="5">
        <f>all!BF273</f>
        <v>1.46635037982784E-2</v>
      </c>
      <c r="BG28" s="5">
        <f>all!BG273</f>
        <v>3.7670142082630001E-3</v>
      </c>
      <c r="BH28" s="5">
        <f>all!BH273</f>
        <v>1.18549395581734E-2</v>
      </c>
      <c r="BI28" s="5">
        <f>all!BI273</f>
        <v>5.3324283248141202E-3</v>
      </c>
      <c r="BJ28" s="5"/>
      <c r="BK28" s="5">
        <f>all!BK273</f>
        <v>89.7555122887088</v>
      </c>
      <c r="BL28" s="5">
        <f>all!BL273</f>
        <v>82.629990768705298</v>
      </c>
      <c r="BM28" s="5">
        <f>all!BM273</f>
        <v>2.0251651980004799E-2</v>
      </c>
      <c r="BN28" s="5">
        <f>all!BN273</f>
        <v>8.17727043835626E-2</v>
      </c>
      <c r="BO28" s="5">
        <f>all!BO273</f>
        <v>200.809901224924</v>
      </c>
      <c r="BP28" s="5">
        <f>all!BP273</f>
        <v>10520.199582081401</v>
      </c>
      <c r="BQ28" s="5">
        <f>all!BQ273</f>
        <v>0.17636916211366399</v>
      </c>
      <c r="BR28" s="5">
        <f>all!BR273</f>
        <v>9.3279250858765095E-2</v>
      </c>
      <c r="BS28" s="5">
        <f>all!BS273</f>
        <v>0.13205236962356501</v>
      </c>
      <c r="BT28" s="5">
        <f>all!BT273</f>
        <v>0.79005997028324104</v>
      </c>
      <c r="BU28" s="5">
        <f>all!BU273</f>
        <v>0.28668681462364398</v>
      </c>
      <c r="BV28" s="5">
        <f>all!BV273</f>
        <v>433.978572457837</v>
      </c>
      <c r="BW28" s="5">
        <f>all!BW273</f>
        <v>4.3361792110124302E-2</v>
      </c>
      <c r="BX28" s="5">
        <f>all!BX273</f>
        <v>5.0040443749265702E-2</v>
      </c>
      <c r="BY28" s="5">
        <f>all!BY273</f>
        <v>1.44534661735295E-2</v>
      </c>
      <c r="BZ28" s="5">
        <f>all!BZ273</f>
        <v>0.116957555192322</v>
      </c>
      <c r="CA28" s="5">
        <f>all!CA273</f>
        <v>9.0398593739912693E-3</v>
      </c>
      <c r="CB28" s="5">
        <f>all!CB273</f>
        <v>8.0059113271963907E-3</v>
      </c>
      <c r="CC28" s="5">
        <f>all!CC273</f>
        <v>5.5314547804619599E-2</v>
      </c>
      <c r="CD28" s="5">
        <f>all!CD273</f>
        <v>5.8593717742390604E-3</v>
      </c>
      <c r="CE28" s="5"/>
      <c r="CF28" s="5">
        <f>all!CF273</f>
        <v>2490.5872516230302</v>
      </c>
      <c r="CG28" s="5">
        <f>all!CG273</f>
        <v>5466.1174599469095</v>
      </c>
      <c r="CH28" s="5">
        <f>all!CH273</f>
        <v>3.1843346560076702E-2</v>
      </c>
      <c r="CI28" s="5">
        <f>all!CI273</f>
        <v>0.17200690857293099</v>
      </c>
      <c r="CJ28" s="5">
        <f>all!CJ273</f>
        <v>236.41728454463299</v>
      </c>
      <c r="CK28" s="5">
        <f>all!CK273</f>
        <v>748333.26538343797</v>
      </c>
      <c r="CL28" s="5">
        <f>all!CL273</f>
        <v>1.04670092851386</v>
      </c>
      <c r="CM28" s="5">
        <f>all!CM273</f>
        <v>0.35642119216232698</v>
      </c>
      <c r="CN28" s="5">
        <f>all!CN273</f>
        <v>0.291272160400463</v>
      </c>
      <c r="CO28" s="5">
        <f>all!CO273</f>
        <v>1.13490289040166</v>
      </c>
      <c r="CP28" s="5">
        <f>all!CP273</f>
        <v>0.40770973292124502</v>
      </c>
      <c r="CQ28" s="5">
        <f>all!CQ273</f>
        <v>5006.2266315071902</v>
      </c>
      <c r="CR28" s="5">
        <f>all!CR273</f>
        <v>0.232369820005906</v>
      </c>
      <c r="CS28" s="5">
        <f>all!CS273</f>
        <v>0.113284775435706</v>
      </c>
      <c r="CT28" s="5">
        <f>all!CT273</f>
        <v>2.4899468521984401E-2</v>
      </c>
      <c r="CU28" s="5">
        <f>all!CU273</f>
        <v>0.14196589241291999</v>
      </c>
      <c r="CV28" s="5">
        <f>all!CV273</f>
        <v>1.46635037982784E-2</v>
      </c>
      <c r="CW28" s="5">
        <f>all!CW273</f>
        <v>4.4656982264098402E-3</v>
      </c>
      <c r="CX28" s="5">
        <f>all!CX273</f>
        <v>0.48072248496827502</v>
      </c>
      <c r="CY28" s="5">
        <f>all!CY273</f>
        <v>6.5019504159635503E-3</v>
      </c>
      <c r="CZ28" s="5"/>
      <c r="DA28" s="5">
        <f>all!DA273</f>
        <v>45.334468496015035</v>
      </c>
      <c r="DB28" s="5">
        <f>all!DB273</f>
        <v>97.880158652465028</v>
      </c>
      <c r="DC28" s="5">
        <f>all!DC273</f>
        <v>5.4032950119926805E-4</v>
      </c>
      <c r="DD28" s="5">
        <f>all!DD273</f>
        <v>2.9306005202106369E-3</v>
      </c>
      <c r="DE28" s="5">
        <f>all!DE273</f>
        <v>3.7204117418033076</v>
      </c>
      <c r="DF28" s="5">
        <f>all!DF273</f>
        <v>11444.154540196329</v>
      </c>
      <c r="DG28" s="5">
        <f>all!DG273</f>
        <v>1.5012276128592574E-2</v>
      </c>
      <c r="DH28" s="5">
        <f>all!DH273</f>
        <v>4.9087066817563281E-3</v>
      </c>
      <c r="DI28" s="5">
        <f>all!DI273</f>
        <v>3.887692740150544E-3</v>
      </c>
      <c r="DJ28" s="5">
        <f>all!DJ273</f>
        <v>1.4373136909848786E-2</v>
      </c>
      <c r="DK28" s="5">
        <f>all!DK273</f>
        <v>3.7797027568944788E-3</v>
      </c>
      <c r="DL28" s="5">
        <f>all!DL273</f>
        <v>44.535024432726246</v>
      </c>
      <c r="DM28" s="5">
        <f>all!DM273</f>
        <v>2.0238100298377083E-3</v>
      </c>
      <c r="DN28" s="5">
        <f>all!DN273</f>
        <v>9.5429850421789239E-4</v>
      </c>
      <c r="DO28" s="5">
        <f>all!DO273</f>
        <v>2.0449629206623193E-4</v>
      </c>
      <c r="DP28" s="5">
        <f>all!DP273</f>
        <v>1.1125853637376174E-3</v>
      </c>
      <c r="DQ28" s="5">
        <f>all!DQ273</f>
        <v>7.4446670250752725E-5</v>
      </c>
      <c r="DR28" s="5">
        <f>all!DR273</f>
        <v>2.1849623850920504E-5</v>
      </c>
      <c r="DS28" s="5">
        <f>all!DS273</f>
        <v>2.3200892131673505E-3</v>
      </c>
      <c r="DT28" s="5">
        <f>all!DT273</f>
        <v>3.1112731328958014E-5</v>
      </c>
      <c r="DU28" s="5"/>
      <c r="DV28" s="5">
        <f>all!DV273</f>
        <v>0.38958156691678464</v>
      </c>
      <c r="DW28" s="5">
        <f>all!DW273</f>
        <v>0.84113273725140691</v>
      </c>
      <c r="DX28" s="5">
        <f>all!DX273</f>
        <v>4.6433193265975751E-6</v>
      </c>
      <c r="DY28" s="5">
        <f>all!DY273</f>
        <v>2.5184103410656772E-5</v>
      </c>
      <c r="DZ28" s="5">
        <f>all!DZ273</f>
        <v>3.19713428662948E-2</v>
      </c>
      <c r="EA28" s="5">
        <f>all!EA273</f>
        <v>98.345294556600422</v>
      </c>
      <c r="EB28" s="5">
        <f>all!EB273</f>
        <v>1.2900793262148047E-4</v>
      </c>
      <c r="EC28" s="5">
        <f>all!EC273</f>
        <v>4.2182950502256767E-5</v>
      </c>
      <c r="ED28" s="5">
        <f>all!ED273</f>
        <v>3.3408871431502285E-5</v>
      </c>
      <c r="EE28" s="5">
        <f>all!EE273</f>
        <v>1.235154923971496E-4</v>
      </c>
      <c r="EF28" s="5">
        <f>all!EF273</f>
        <v>3.2480859958467962E-5</v>
      </c>
      <c r="EG28" s="5">
        <f>all!EG273</f>
        <v>0.38271154767600002</v>
      </c>
      <c r="EH28" s="5">
        <f>all!EH273</f>
        <v>1.7391603094130991E-5</v>
      </c>
      <c r="EI28" s="5">
        <f>all!EI273</f>
        <v>8.2007602363801853E-6</v>
      </c>
      <c r="EJ28" s="5">
        <f>all!EJ273</f>
        <v>1.7573380373663806E-6</v>
      </c>
      <c r="EK28" s="5">
        <f>all!EK273</f>
        <v>9.5609977068923174E-6</v>
      </c>
      <c r="EL28" s="5">
        <f>all!EL273</f>
        <v>6.3975715190252715E-7</v>
      </c>
      <c r="EM28" s="5">
        <f>all!EM273</f>
        <v>1.8776465190348922E-7</v>
      </c>
      <c r="EN28" s="5">
        <f>all!EN273</f>
        <v>1.9937677026739981E-5</v>
      </c>
      <c r="EO28" s="5">
        <f>all!EO273</f>
        <v>2.6736712758112183E-7</v>
      </c>
      <c r="EP28" s="5"/>
      <c r="EQ28" s="5">
        <f>all!EQ273</f>
        <v>1.6822654745028138</v>
      </c>
      <c r="ER28" s="5">
        <f>all!ER273</f>
        <v>0</v>
      </c>
      <c r="ES28" s="5">
        <f>all!ES273</f>
        <v>0</v>
      </c>
      <c r="ET28" s="5">
        <f>all!ET273</f>
        <v>0</v>
      </c>
      <c r="EU28" s="5">
        <f>all!EU273</f>
        <v>0</v>
      </c>
      <c r="EV28" s="5"/>
    </row>
    <row r="29" spans="1:152" s="3" customFormat="1">
      <c r="A29" s="5" t="str">
        <f>all!A274</f>
        <v>19III-25.d</v>
      </c>
      <c r="B29" s="5" t="str">
        <f>all!B274</f>
        <v>Kaspakas</v>
      </c>
      <c r="C29" s="5" t="str">
        <f>all!C274</f>
        <v>epithermal</v>
      </c>
      <c r="D29" s="5" t="str">
        <f>all!D274</f>
        <v>epithermal IS</v>
      </c>
      <c r="E29" s="5" t="str">
        <f>all!E274</f>
        <v>sphalerite</v>
      </c>
      <c r="F29" s="5" t="str">
        <f>all!F274</f>
        <v>anhedral</v>
      </c>
      <c r="G29" s="5">
        <f>all!G274</f>
        <v>2557.67147137662</v>
      </c>
      <c r="H29" s="5">
        <f>all!H274</f>
        <v>5797.2951408558602</v>
      </c>
      <c r="I29" s="5">
        <f>all!I274</f>
        <v>7.7065689389940906E-2</v>
      </c>
      <c r="J29" s="5">
        <f>all!J274</f>
        <v>0.237706524003612</v>
      </c>
      <c r="K29" s="5">
        <f>all!K274</f>
        <v>693.001956245119</v>
      </c>
      <c r="L29" s="5">
        <f>all!L274</f>
        <v>734274.63055371004</v>
      </c>
      <c r="M29" s="5">
        <f>all!M274</f>
        <v>4.9456253114316802</v>
      </c>
      <c r="N29" s="5">
        <f>all!N274</f>
        <v>0.32429116408910302</v>
      </c>
      <c r="O29" s="5">
        <f>all!O274</f>
        <v>0.33126517482839601</v>
      </c>
      <c r="P29" s="5">
        <f>all!P274</f>
        <v>1.0005651005517</v>
      </c>
      <c r="Q29" s="5">
        <f>all!Q274</f>
        <v>0.677924837091466</v>
      </c>
      <c r="R29" s="5">
        <f>all!R274</f>
        <v>4851.6316338660499</v>
      </c>
      <c r="S29" s="5">
        <f>all!S274</f>
        <v>0.98750291478742191</v>
      </c>
      <c r="T29" s="5">
        <f>all!T274</f>
        <v>0.31206032760707603</v>
      </c>
      <c r="U29" s="5">
        <f>all!U274</f>
        <v>1.4169778655965E-2</v>
      </c>
      <c r="V29" s="5">
        <f>all!V274</f>
        <v>7.8765922643681999E-2</v>
      </c>
      <c r="W29" s="5">
        <f>all!W274</f>
        <v>1.56678123006311E-2</v>
      </c>
      <c r="X29" s="5">
        <f>all!X274</f>
        <v>3.86233309602328E-3</v>
      </c>
      <c r="Y29" s="5">
        <f>all!Y274</f>
        <v>0.64541201527067105</v>
      </c>
      <c r="Z29" s="5">
        <f>all!Z274</f>
        <v>6.8773985352607696E-3</v>
      </c>
      <c r="AA29" s="5">
        <f>all!AA274</f>
        <v>0.3242051925708605</v>
      </c>
      <c r="AB29" s="5">
        <f>all!AB274</f>
        <v>1.5502734329048489</v>
      </c>
      <c r="AC29" s="5">
        <f>all!AC274</f>
        <v>1.0655826623209897E-2</v>
      </c>
      <c r="AD29" s="5">
        <f>all!AD274</f>
        <v>0.23264048033380791</v>
      </c>
      <c r="AE29" s="5">
        <f>all!AE274</f>
        <v>5.9842906618394849E-3</v>
      </c>
      <c r="AF29" s="5">
        <f>all!AF274</f>
        <v>2.1954624829880986E-2</v>
      </c>
      <c r="AG29" s="5">
        <f>all!AG274</f>
        <v>8.7967141078991364</v>
      </c>
      <c r="AH29" s="5">
        <f>all!AH274</f>
        <v>1.0503752967895397</v>
      </c>
      <c r="AI29" s="5">
        <f>all!AI274</f>
        <v>8.924073202618299E-2</v>
      </c>
      <c r="AJ29" s="5">
        <f>all!AJ274</f>
        <v>12.983275806292859</v>
      </c>
      <c r="AK29" s="5">
        <f>all!AK274</f>
        <v>5.011741446288049E-2</v>
      </c>
      <c r="AL29" s="5">
        <f>all!AL274</f>
        <v>0.18386624149001032</v>
      </c>
      <c r="AM29" s="5">
        <f>all!AM274</f>
        <v>8.7967141078991364</v>
      </c>
      <c r="AN29" s="5"/>
      <c r="AO29" s="5"/>
      <c r="AP29" s="5">
        <f>all!AP274</f>
        <v>0.15025753794601299</v>
      </c>
      <c r="AQ29" s="5">
        <f>all!AQ274</f>
        <v>3.2463761510337101</v>
      </c>
      <c r="AR29" s="5">
        <f>all!AR274</f>
        <v>1.8295521623277401E-2</v>
      </c>
      <c r="AS29" s="5">
        <f>all!AS274</f>
        <v>0.237706524003612</v>
      </c>
      <c r="AT29" s="5">
        <f>all!AT274</f>
        <v>0.15538098568814199</v>
      </c>
      <c r="AU29" s="5">
        <f>all!AU274</f>
        <v>2.6210525182104898</v>
      </c>
      <c r="AV29" s="5">
        <f>all!AV274</f>
        <v>2.2849406403944901E-2</v>
      </c>
      <c r="AW29" s="5">
        <f>all!AW274</f>
        <v>0.32429116408910302</v>
      </c>
      <c r="AX29" s="5">
        <f>all!AX274</f>
        <v>0.33126517482839601</v>
      </c>
      <c r="AY29" s="5">
        <f>all!AY274</f>
        <v>1.0005651005517</v>
      </c>
      <c r="AZ29" s="5">
        <f>all!AZ274</f>
        <v>1.52822787916061E-2</v>
      </c>
      <c r="BA29" s="5">
        <f>all!BA274</f>
        <v>0.20531622114581799</v>
      </c>
      <c r="BB29" s="5">
        <f>all!BB274</f>
        <v>4.41852490318617E-3</v>
      </c>
      <c r="BC29" s="5">
        <f>all!BC274</f>
        <v>0.11013665401452399</v>
      </c>
      <c r="BD29" s="5">
        <f>all!BD274</f>
        <v>1.4169778655965E-2</v>
      </c>
      <c r="BE29" s="5">
        <f>all!BE274</f>
        <v>7.8765922643681999E-2</v>
      </c>
      <c r="BF29" s="5">
        <f>all!BF274</f>
        <v>1.56678123006311E-2</v>
      </c>
      <c r="BG29" s="5">
        <f>all!BG274</f>
        <v>4.8052200249623802E-5</v>
      </c>
      <c r="BH29" s="5">
        <f>all!BH274</f>
        <v>9.9522561047622304E-2</v>
      </c>
      <c r="BI29" s="5">
        <f>all!BI274</f>
        <v>4.1136445974864896E-3</v>
      </c>
      <c r="BJ29" s="5"/>
      <c r="BK29" s="5">
        <f>all!BK274</f>
        <v>81.542724188793699</v>
      </c>
      <c r="BL29" s="5">
        <f>all!BL274</f>
        <v>319.56356047092601</v>
      </c>
      <c r="BM29" s="5">
        <f>all!BM274</f>
        <v>2.77783969456738E-2</v>
      </c>
      <c r="BN29" s="5">
        <f>all!BN274</f>
        <v>7.6834547995012797E-2</v>
      </c>
      <c r="BO29" s="5">
        <f>all!BO274</f>
        <v>407.60529094718498</v>
      </c>
      <c r="BP29" s="5">
        <f>all!BP274</f>
        <v>24225.052826434799</v>
      </c>
      <c r="BQ29" s="5">
        <f>all!BQ274</f>
        <v>0.34469914193412698</v>
      </c>
      <c r="BR29" s="5">
        <f>all!BR274</f>
        <v>0.17783943033423999</v>
      </c>
      <c r="BS29" s="5">
        <f>all!BS274</f>
        <v>9.8771304252452397E-2</v>
      </c>
      <c r="BT29" s="5">
        <f>all!BT274</f>
        <v>0.47274525774210502</v>
      </c>
      <c r="BU29" s="5">
        <f>all!BU274</f>
        <v>0.30715003272080799</v>
      </c>
      <c r="BV29" s="5">
        <f>all!BV274</f>
        <v>342.72809634726798</v>
      </c>
      <c r="BW29" s="5">
        <f>all!BW274</f>
        <v>8.7578727903317999E-2</v>
      </c>
      <c r="BX29" s="5">
        <f>all!BX274</f>
        <v>7.3943448792944094E-2</v>
      </c>
      <c r="BY29" s="5">
        <f>all!BY274</f>
        <v>9.5671997389839992E-3</v>
      </c>
      <c r="BZ29" s="5">
        <f>all!BZ274</f>
        <v>1.7161261709800501E-3</v>
      </c>
      <c r="CA29" s="5">
        <f>all!CA274</f>
        <v>1.54838633238187E-2</v>
      </c>
      <c r="CB29" s="5">
        <f>all!CB274</f>
        <v>5.6829435095839299E-3</v>
      </c>
      <c r="CC29" s="5">
        <f>all!CC274</f>
        <v>0.12072432219417301</v>
      </c>
      <c r="CD29" s="5">
        <f>all!CD274</f>
        <v>8.5012589650850599E-3</v>
      </c>
      <c r="CE29" s="5"/>
      <c r="CF29" s="5">
        <f>all!CF274</f>
        <v>2557.67147137662</v>
      </c>
      <c r="CG29" s="5">
        <f>all!CG274</f>
        <v>5797.2951408558602</v>
      </c>
      <c r="CH29" s="5">
        <f>all!CH274</f>
        <v>7.7065689389940906E-2</v>
      </c>
      <c r="CI29" s="5">
        <f>all!CI274</f>
        <v>0.237706524003612</v>
      </c>
      <c r="CJ29" s="5">
        <f>all!CJ274</f>
        <v>693.001956245119</v>
      </c>
      <c r="CK29" s="5">
        <f>all!CK274</f>
        <v>734274.63055371004</v>
      </c>
      <c r="CL29" s="5">
        <f>all!CL274</f>
        <v>4.9456253114316802</v>
      </c>
      <c r="CM29" s="5">
        <f>all!CM274</f>
        <v>0.32429116408910302</v>
      </c>
      <c r="CN29" s="5">
        <f>all!CN274</f>
        <v>0.33126517482839601</v>
      </c>
      <c r="CO29" s="5">
        <f>all!CO274</f>
        <v>1.0005651005517</v>
      </c>
      <c r="CP29" s="5">
        <f>all!CP274</f>
        <v>0.677924837091466</v>
      </c>
      <c r="CQ29" s="5">
        <f>all!CQ274</f>
        <v>4851.6316338660499</v>
      </c>
      <c r="CR29" s="5">
        <f>all!CR274</f>
        <v>0.98750291478742191</v>
      </c>
      <c r="CS29" s="5">
        <f>all!CS274</f>
        <v>0.31206032760707603</v>
      </c>
      <c r="CT29" s="5">
        <f>all!CT274</f>
        <v>1.4169778655965E-2</v>
      </c>
      <c r="CU29" s="5">
        <f>all!CU274</f>
        <v>7.8765922643681999E-2</v>
      </c>
      <c r="CV29" s="5">
        <f>all!CV274</f>
        <v>1.56678123006311E-2</v>
      </c>
      <c r="CW29" s="5">
        <f>all!CW274</f>
        <v>3.86233309602328E-3</v>
      </c>
      <c r="CX29" s="5">
        <f>all!CX274</f>
        <v>0.64541201527067105</v>
      </c>
      <c r="CY29" s="5">
        <f>all!CY274</f>
        <v>6.8773985352607696E-3</v>
      </c>
      <c r="CZ29" s="5"/>
      <c r="DA29" s="5">
        <f>all!DA274</f>
        <v>46.555556994326828</v>
      </c>
      <c r="DB29" s="5">
        <f>all!DB274</f>
        <v>103.81046003860436</v>
      </c>
      <c r="DC29" s="5">
        <f>all!DC274</f>
        <v>1.3076786834914939E-3</v>
      </c>
      <c r="DD29" s="5">
        <f>all!DD274</f>
        <v>4.0499702522534394E-3</v>
      </c>
      <c r="DE29" s="5">
        <f>all!DE274</f>
        <v>10.90551657453056</v>
      </c>
      <c r="DF29" s="5">
        <f>all!DF274</f>
        <v>11229.157830764796</v>
      </c>
      <c r="DG29" s="5">
        <f>all!DG274</f>
        <v>7.0932480120357425E-2</v>
      </c>
      <c r="DH29" s="5">
        <f>all!DH274</f>
        <v>4.4662052622104808E-3</v>
      </c>
      <c r="DI29" s="5">
        <f>all!DI274</f>
        <v>4.421490929563651E-3</v>
      </c>
      <c r="DJ29" s="5">
        <f>all!DJ274</f>
        <v>1.267179711944909E-2</v>
      </c>
      <c r="DK29" s="5">
        <f>all!DK274</f>
        <v>6.2847515494971274E-3</v>
      </c>
      <c r="DL29" s="5">
        <f>all!DL274</f>
        <v>43.159758687904649</v>
      </c>
      <c r="DM29" s="5">
        <f>all!DM274</f>
        <v>8.6005932413682692E-3</v>
      </c>
      <c r="DN29" s="5">
        <f>all!DN274</f>
        <v>2.6287619207065625E-3</v>
      </c>
      <c r="DO29" s="5">
        <f>all!DO274</f>
        <v>1.163746604464931E-4</v>
      </c>
      <c r="DP29" s="5">
        <f>all!DP274</f>
        <v>6.1728779501318181E-4</v>
      </c>
      <c r="DQ29" s="5">
        <f>all!DQ274</f>
        <v>7.9545548727086391E-5</v>
      </c>
      <c r="DR29" s="5">
        <f>all!DR274</f>
        <v>1.8897498455222517E-5</v>
      </c>
      <c r="DS29" s="5">
        <f>all!DS274</f>
        <v>3.1149228536229297E-3</v>
      </c>
      <c r="DT29" s="5">
        <f>all!DT274</f>
        <v>3.2909302467823865E-5</v>
      </c>
      <c r="DU29" s="5"/>
      <c r="DV29" s="5">
        <f>all!DV274</f>
        <v>0.40714138818497786</v>
      </c>
      <c r="DW29" s="5">
        <f>all!DW274</f>
        <v>0.90785155493658798</v>
      </c>
      <c r="DX29" s="5">
        <f>all!DX274</f>
        <v>1.1436016425740747E-5</v>
      </c>
      <c r="DY29" s="5">
        <f>all!DY274</f>
        <v>3.541812443166051E-5</v>
      </c>
      <c r="DZ29" s="5">
        <f>all!DZ274</f>
        <v>9.537179756156107E-2</v>
      </c>
      <c r="EA29" s="5">
        <f>all!EA274</f>
        <v>98.202131013552503</v>
      </c>
      <c r="EB29" s="5">
        <f>all!EB274</f>
        <v>6.2032440997591065E-4</v>
      </c>
      <c r="EC29" s="5">
        <f>all!EC274</f>
        <v>3.9058216199561567E-5</v>
      </c>
      <c r="ED29" s="5">
        <f>all!ED274</f>
        <v>3.8667176834103791E-5</v>
      </c>
      <c r="EE29" s="5">
        <f>all!EE274</f>
        <v>1.1081841574013598E-4</v>
      </c>
      <c r="EF29" s="5">
        <f>all!EF274</f>
        <v>5.4961912937090614E-5</v>
      </c>
      <c r="EG29" s="5">
        <f>all!EG274</f>
        <v>0.37744418068209262</v>
      </c>
      <c r="EH29" s="5">
        <f>all!EH274</f>
        <v>7.5214597302137765E-5</v>
      </c>
      <c r="EI29" s="5">
        <f>all!EI274</f>
        <v>2.2989259429002226E-5</v>
      </c>
      <c r="EJ29" s="5">
        <f>all!EJ274</f>
        <v>1.0177290072915332E-6</v>
      </c>
      <c r="EK29" s="5">
        <f>all!EK274</f>
        <v>5.3983546969900221E-6</v>
      </c>
      <c r="EL29" s="5">
        <f>all!EL274</f>
        <v>6.95648107843029E-7</v>
      </c>
      <c r="EM29" s="5">
        <f>all!EM274</f>
        <v>1.6526391801563756E-7</v>
      </c>
      <c r="EN29" s="5">
        <f>all!EN274</f>
        <v>2.7240872982524824E-5</v>
      </c>
      <c r="EO29" s="5">
        <f>all!EO274</f>
        <v>2.8780106943155835E-7</v>
      </c>
      <c r="EP29" s="5"/>
      <c r="EQ29" s="5">
        <f>all!EQ274</f>
        <v>1.815703109873176</v>
      </c>
      <c r="ER29" s="5">
        <f>all!ER274</f>
        <v>0</v>
      </c>
      <c r="ES29" s="5">
        <f>all!ES274</f>
        <v>0</v>
      </c>
      <c r="ET29" s="5">
        <f>all!ET274</f>
        <v>0</v>
      </c>
      <c r="EU29" s="5">
        <f>all!EU274</f>
        <v>0</v>
      </c>
      <c r="EV29" s="5"/>
    </row>
    <row r="30" spans="1:152" s="3" customFormat="1">
      <c r="A30" s="5" t="str">
        <f>all!A275</f>
        <v>19III-26.d</v>
      </c>
      <c r="B30" s="5" t="str">
        <f>all!B275</f>
        <v>Kaspakas</v>
      </c>
      <c r="C30" s="5" t="str">
        <f>all!C275</f>
        <v>epithermal</v>
      </c>
      <c r="D30" s="5" t="str">
        <f>all!D275</f>
        <v>epithermal IS</v>
      </c>
      <c r="E30" s="5" t="str">
        <f>all!E275</f>
        <v>sphalerite</v>
      </c>
      <c r="F30" s="5" t="str">
        <f>all!F275</f>
        <v>anhedral</v>
      </c>
      <c r="G30" s="5">
        <f>all!G275</f>
        <v>3388.5132071701501</v>
      </c>
      <c r="H30" s="5">
        <f>all!H275</f>
        <v>5635.5680295041302</v>
      </c>
      <c r="I30" s="5">
        <f>all!I275</f>
        <v>0.308124473378805</v>
      </c>
      <c r="J30" s="5">
        <f>all!J275</f>
        <v>0.19309931004874101</v>
      </c>
      <c r="K30" s="5">
        <f>all!K275</f>
        <v>2702.7951610958999</v>
      </c>
      <c r="L30" s="5">
        <f>all!L275</f>
        <v>725364.49916932895</v>
      </c>
      <c r="M30" s="5">
        <f>all!M275</f>
        <v>5.6137944424191</v>
      </c>
      <c r="N30" s="5">
        <f>all!N275</f>
        <v>0.27708373510239498</v>
      </c>
      <c r="O30" s="5">
        <f>all!O275</f>
        <v>0.44600309007648797</v>
      </c>
      <c r="P30" s="5">
        <f>all!P275</f>
        <v>1.1899141538385101</v>
      </c>
      <c r="Q30" s="5">
        <f>all!Q275</f>
        <v>2.0053755672028499</v>
      </c>
      <c r="R30" s="5">
        <f>all!R275</f>
        <v>4934.1906649615803</v>
      </c>
      <c r="S30" s="5">
        <f>all!S275</f>
        <v>2.3995299936977319</v>
      </c>
      <c r="T30" s="5">
        <f>all!T275</f>
        <v>0.183778211584747</v>
      </c>
      <c r="U30" s="5">
        <f>all!U275</f>
        <v>0.52121009823701503</v>
      </c>
      <c r="V30" s="5">
        <f>all!V275</f>
        <v>9.4538399248621799E-2</v>
      </c>
      <c r="W30" s="5">
        <f>all!W275</f>
        <v>2.2588321077214299E-2</v>
      </c>
      <c r="X30" s="5">
        <f>all!X275</f>
        <v>4.5303947586855199E-3</v>
      </c>
      <c r="Y30" s="5">
        <f>all!Y275</f>
        <v>2.8674787621366602</v>
      </c>
      <c r="Z30" s="5">
        <f>all!Z275</f>
        <v>1.10352882480076E-2</v>
      </c>
      <c r="AA30" s="5">
        <f>all!AA275</f>
        <v>1.5956787898466858</v>
      </c>
      <c r="AB30" s="5">
        <f>all!AB275</f>
        <v>0.41496877659587716</v>
      </c>
      <c r="AC30" s="5">
        <f>all!AC275</f>
        <v>3.8484289382442766E-3</v>
      </c>
      <c r="AD30" s="5">
        <f>all!AD275</f>
        <v>0.69085726138346426</v>
      </c>
      <c r="AE30" s="5">
        <f>all!AE275</f>
        <v>1.5799226897533364E-3</v>
      </c>
      <c r="AF30" s="5">
        <f>all!AF275</f>
        <v>0.18176598380405889</v>
      </c>
      <c r="AG30" s="5">
        <f>all!AG275</f>
        <v>6.5083293943271494</v>
      </c>
      <c r="AH30" s="5">
        <f>all!AH275</f>
        <v>0.69935149779751926</v>
      </c>
      <c r="AI30" s="5">
        <f>all!AI275</f>
        <v>3.5814384125343178E-2</v>
      </c>
      <c r="AJ30" s="5">
        <f>all!AJ275</f>
        <v>3.8617969575420323</v>
      </c>
      <c r="AK30" s="5">
        <f>all!AK275</f>
        <v>1.4703131851249933E-2</v>
      </c>
      <c r="AL30" s="5">
        <f>all!AL275</f>
        <v>1.6915569624235749</v>
      </c>
      <c r="AM30" s="5">
        <f>all!AM275</f>
        <v>6.5083293943271494</v>
      </c>
      <c r="AN30" s="5"/>
      <c r="AO30" s="5"/>
      <c r="AP30" s="5">
        <f>all!AP275</f>
        <v>0.20251181270707999</v>
      </c>
      <c r="AQ30" s="5">
        <f>all!AQ275</f>
        <v>5.8384102640162698</v>
      </c>
      <c r="AR30" s="5">
        <f>all!AR275</f>
        <v>3.0614544447202099E-2</v>
      </c>
      <c r="AS30" s="5">
        <f>all!AS275</f>
        <v>0.19309931004874101</v>
      </c>
      <c r="AT30" s="5">
        <f>all!AT275</f>
        <v>0.17049109343517899</v>
      </c>
      <c r="AU30" s="5">
        <f>all!AU275</f>
        <v>2.7952527173659099</v>
      </c>
      <c r="AV30" s="5">
        <f>all!AV275</f>
        <v>2.1141199175424501E-2</v>
      </c>
      <c r="AW30" s="5">
        <f>all!AW275</f>
        <v>0.27708373510239498</v>
      </c>
      <c r="AX30" s="5">
        <f>all!AX275</f>
        <v>0.44600309007648797</v>
      </c>
      <c r="AY30" s="5">
        <f>all!AY275</f>
        <v>0.81937620913541598</v>
      </c>
      <c r="AZ30" s="5">
        <f>all!AZ275</f>
        <v>9.0542907062047897E-5</v>
      </c>
      <c r="BA30" s="5">
        <f>all!BA275</f>
        <v>0.31911763450403302</v>
      </c>
      <c r="BB30" s="5">
        <f>all!BB275</f>
        <v>1.0283727980400101E-2</v>
      </c>
      <c r="BC30" s="5">
        <f>all!BC275</f>
        <v>9.26882692513359E-2</v>
      </c>
      <c r="BD30" s="5">
        <f>all!BD275</f>
        <v>1.77348499486343E-2</v>
      </c>
      <c r="BE30" s="5">
        <f>all!BE275</f>
        <v>9.4538399248621799E-2</v>
      </c>
      <c r="BF30" s="5">
        <f>all!BF275</f>
        <v>2.2588321077214299E-2</v>
      </c>
      <c r="BG30" s="5">
        <f>all!BG275</f>
        <v>4.5303947586855199E-3</v>
      </c>
      <c r="BH30" s="5">
        <f>all!BH275</f>
        <v>0.13348637063426999</v>
      </c>
      <c r="BI30" s="5">
        <f>all!BI275</f>
        <v>1.10352882480076E-2</v>
      </c>
      <c r="BJ30" s="5"/>
      <c r="BK30" s="5">
        <f>all!BK275</f>
        <v>125.723025565252</v>
      </c>
      <c r="BL30" s="5">
        <f>all!BL275</f>
        <v>534.82204107690495</v>
      </c>
      <c r="BM30" s="5">
        <f>all!BM275</f>
        <v>8.2204023999876905E-2</v>
      </c>
      <c r="BN30" s="5">
        <f>all!BN275</f>
        <v>8.3812735565613902E-2</v>
      </c>
      <c r="BO30" s="5">
        <f>all!BO275</f>
        <v>804.55883879886801</v>
      </c>
      <c r="BP30" s="5">
        <f>all!BP275</f>
        <v>17256.678185111399</v>
      </c>
      <c r="BQ30" s="5">
        <f>all!BQ275</f>
        <v>0.33511944787506898</v>
      </c>
      <c r="BR30" s="5">
        <f>all!BR275</f>
        <v>0.235360619023325</v>
      </c>
      <c r="BS30" s="5">
        <f>all!BS275</f>
        <v>0.14102323016912299</v>
      </c>
      <c r="BT30" s="5">
        <f>all!BT275</f>
        <v>0.72709215721099596</v>
      </c>
      <c r="BU30" s="5">
        <f>all!BU275</f>
        <v>0.75766120589922603</v>
      </c>
      <c r="BV30" s="5">
        <f>all!BV275</f>
        <v>406.005933807068</v>
      </c>
      <c r="BW30" s="5">
        <f>all!BW275</f>
        <v>0.55418210232431797</v>
      </c>
      <c r="BX30" s="5">
        <f>all!BX275</f>
        <v>3.7261728711716298E-2</v>
      </c>
      <c r="BY30" s="5">
        <f>all!BY275</f>
        <v>0.189936943215711</v>
      </c>
      <c r="BZ30" s="5">
        <f>all!BZ275</f>
        <v>7.3275299113264802E-2</v>
      </c>
      <c r="CA30" s="5">
        <f>all!CA275</f>
        <v>1.7052829553301001E-2</v>
      </c>
      <c r="CB30" s="5">
        <f>all!CB275</f>
        <v>6.1108506038326299E-3</v>
      </c>
      <c r="CC30" s="5">
        <f>all!CC275</f>
        <v>1.13806750468238</v>
      </c>
      <c r="CD30" s="5">
        <f>all!CD275</f>
        <v>4.6938369793152997E-3</v>
      </c>
      <c r="CE30" s="5"/>
      <c r="CF30" s="5">
        <f>all!CF275</f>
        <v>3388.5132071701501</v>
      </c>
      <c r="CG30" s="5">
        <f>all!CG275</f>
        <v>5635.5680295041302</v>
      </c>
      <c r="CH30" s="5">
        <f>all!CH275</f>
        <v>0.308124473378805</v>
      </c>
      <c r="CI30" s="5">
        <f>all!CI275</f>
        <v>0.19309931004874101</v>
      </c>
      <c r="CJ30" s="5">
        <f>all!CJ275</f>
        <v>2702.7951610958999</v>
      </c>
      <c r="CK30" s="5">
        <f>all!CK275</f>
        <v>725364.49916932895</v>
      </c>
      <c r="CL30" s="5">
        <f>all!CL275</f>
        <v>5.6137944424191</v>
      </c>
      <c r="CM30" s="5">
        <f>all!CM275</f>
        <v>0.27708373510239498</v>
      </c>
      <c r="CN30" s="5">
        <f>all!CN275</f>
        <v>0.44600309007648797</v>
      </c>
      <c r="CO30" s="5">
        <f>all!CO275</f>
        <v>1.1899141538385101</v>
      </c>
      <c r="CP30" s="5">
        <f>all!CP275</f>
        <v>2.0053755672028499</v>
      </c>
      <c r="CQ30" s="5">
        <f>all!CQ275</f>
        <v>4934.1906649615803</v>
      </c>
      <c r="CR30" s="5">
        <f>all!CR275</f>
        <v>2.3995299936977319</v>
      </c>
      <c r="CS30" s="5">
        <f>all!CS275</f>
        <v>0.183778211584747</v>
      </c>
      <c r="CT30" s="5">
        <f>all!CT275</f>
        <v>0.52121009823701503</v>
      </c>
      <c r="CU30" s="5">
        <f>all!CU275</f>
        <v>9.4538399248621799E-2</v>
      </c>
      <c r="CV30" s="5">
        <f>all!CV275</f>
        <v>2.2588321077214299E-2</v>
      </c>
      <c r="CW30" s="5">
        <f>all!CW275</f>
        <v>4.5303947586855199E-3</v>
      </c>
      <c r="CX30" s="5">
        <f>all!CX275</f>
        <v>2.8674787621366602</v>
      </c>
      <c r="CY30" s="5">
        <f>all!CY275</f>
        <v>1.10352882480076E-2</v>
      </c>
      <c r="CZ30" s="5"/>
      <c r="DA30" s="5">
        <f>all!DA275</f>
        <v>61.678804923890731</v>
      </c>
      <c r="DB30" s="5">
        <f>all!DB275</f>
        <v>100.91446019346638</v>
      </c>
      <c r="DC30" s="5">
        <f>all!DC275</f>
        <v>5.2283682776228845E-3</v>
      </c>
      <c r="DD30" s="5">
        <f>all!DD275</f>
        <v>3.2899663343534538E-3</v>
      </c>
      <c r="DE30" s="5">
        <f>all!DE275</f>
        <v>42.53289209542536</v>
      </c>
      <c r="DF30" s="5">
        <f>all!DF275</f>
        <v>11092.896454646412</v>
      </c>
      <c r="DG30" s="5">
        <f>all!DG275</f>
        <v>8.0515675493296329E-2</v>
      </c>
      <c r="DH30" s="5">
        <f>all!DH275</f>
        <v>3.8160547459357525E-3</v>
      </c>
      <c r="DI30" s="5">
        <f>all!DI275</f>
        <v>5.9529306645411733E-3</v>
      </c>
      <c r="DJ30" s="5">
        <f>all!DJ275</f>
        <v>1.506983477505712E-2</v>
      </c>
      <c r="DK30" s="5">
        <f>all!DK275</f>
        <v>1.8590980170271217E-2</v>
      </c>
      <c r="DL30" s="5">
        <f>all!DL275</f>
        <v>43.894197765001472</v>
      </c>
      <c r="DM30" s="5">
        <f>all!DM275</f>
        <v>2.0898552436880383E-2</v>
      </c>
      <c r="DN30" s="5">
        <f>all!DN275</f>
        <v>1.5481274668077416E-3</v>
      </c>
      <c r="DO30" s="5">
        <f>all!DO275</f>
        <v>4.2806348409741707E-3</v>
      </c>
      <c r="DP30" s="5">
        <f>all!DP275</f>
        <v>7.4089654583559407E-4</v>
      </c>
      <c r="DQ30" s="5">
        <f>all!DQ275</f>
        <v>1.1468100079538529E-4</v>
      </c>
      <c r="DR30" s="5">
        <f>all!DR275</f>
        <v>2.2166168951599863E-5</v>
      </c>
      <c r="DS30" s="5">
        <f>all!DS275</f>
        <v>1.3839183214945271E-2</v>
      </c>
      <c r="DT30" s="5">
        <f>all!DT275</f>
        <v>5.2805379375841885E-5</v>
      </c>
      <c r="DU30" s="5"/>
      <c r="DV30" s="5">
        <f>all!DV275</f>
        <v>0.54375511591701597</v>
      </c>
      <c r="DW30" s="5">
        <f>all!DW275</f>
        <v>0.88965332690722976</v>
      </c>
      <c r="DX30" s="5">
        <f>all!DX275</f>
        <v>4.6092851545417816E-5</v>
      </c>
      <c r="DY30" s="5">
        <f>all!DY275</f>
        <v>2.9004064324964153E-5</v>
      </c>
      <c r="DZ30" s="5">
        <f>all!DZ275</f>
        <v>0.37496637135191524</v>
      </c>
      <c r="EA30" s="5">
        <f>all!EA275</f>
        <v>97.794034838949102</v>
      </c>
      <c r="EB30" s="5">
        <f>all!EB275</f>
        <v>7.098193701226543E-4</v>
      </c>
      <c r="EC30" s="5">
        <f>all!EC275</f>
        <v>3.3642015166838001E-5</v>
      </c>
      <c r="ED30" s="5">
        <f>all!ED275</f>
        <v>5.2480532129923722E-5</v>
      </c>
      <c r="EE30" s="5">
        <f>all!EE275</f>
        <v>1.3285438596083229E-4</v>
      </c>
      <c r="EF30" s="5">
        <f>all!EF275</f>
        <v>1.6389650529012055E-4</v>
      </c>
      <c r="EG30" s="5">
        <f>all!EG275</f>
        <v>0.38696752674187856</v>
      </c>
      <c r="EH30" s="5">
        <f>all!EH275</f>
        <v>1.8423986678788753E-4</v>
      </c>
      <c r="EI30" s="5">
        <f>all!EI275</f>
        <v>1.3648160518140897E-5</v>
      </c>
      <c r="EJ30" s="5">
        <f>all!EJ275</f>
        <v>3.7737713903901308E-5</v>
      </c>
      <c r="EK30" s="5">
        <f>all!EK275</f>
        <v>6.5316811449325535E-6</v>
      </c>
      <c r="EL30" s="5">
        <f>all!EL275</f>
        <v>1.0110179819132678E-6</v>
      </c>
      <c r="EM30" s="5">
        <f>all!EM275</f>
        <v>1.9541506653032985E-7</v>
      </c>
      <c r="EN30" s="5">
        <f>all!EN275</f>
        <v>1.2200506612482366E-4</v>
      </c>
      <c r="EO30" s="5">
        <f>all!EO275</f>
        <v>4.6552774845400923E-7</v>
      </c>
      <c r="EP30" s="5"/>
      <c r="EQ30" s="5">
        <f>all!EQ275</f>
        <v>1.7793066538144595</v>
      </c>
      <c r="ER30" s="5">
        <f>all!ER275</f>
        <v>0</v>
      </c>
      <c r="ES30" s="5">
        <f>all!ES275</f>
        <v>0</v>
      </c>
      <c r="ET30" s="5">
        <f>all!ET275</f>
        <v>0</v>
      </c>
      <c r="EU30" s="5">
        <f>all!EU275</f>
        <v>0</v>
      </c>
      <c r="EV30" s="5"/>
    </row>
    <row r="31" spans="1:152" s="3" customFormat="1">
      <c r="A31" s="5" t="str">
        <f>all!A276</f>
        <v>19III-31.d</v>
      </c>
      <c r="B31" s="5" t="str">
        <f>all!B276</f>
        <v>Kaspakas</v>
      </c>
      <c r="C31" s="5" t="str">
        <f>all!C276</f>
        <v>epithermal</v>
      </c>
      <c r="D31" s="5" t="str">
        <f>all!D276</f>
        <v>epithermal IS</v>
      </c>
      <c r="E31" s="5" t="str">
        <f>all!E276</f>
        <v>sphalerite</v>
      </c>
      <c r="F31" s="5" t="str">
        <f>all!F276</f>
        <v>anhedral</v>
      </c>
      <c r="G31" s="5">
        <f>all!G276</f>
        <v>2809.5688484800799</v>
      </c>
      <c r="H31" s="5">
        <f>all!H276</f>
        <v>5345.6807703518498</v>
      </c>
      <c r="I31" s="5">
        <f>all!I276</f>
        <v>3.1308725281106398E-2</v>
      </c>
      <c r="J31" s="5">
        <f>all!J276</f>
        <v>0.204920910529445</v>
      </c>
      <c r="K31" s="5">
        <f>all!K276</f>
        <v>643.68318094165897</v>
      </c>
      <c r="L31" s="5">
        <f>all!L276</f>
        <v>705501.53077214898</v>
      </c>
      <c r="M31" s="5">
        <f>all!M276</f>
        <v>3.3226705394206202</v>
      </c>
      <c r="N31" s="5">
        <f>all!N276</f>
        <v>0.27621574983684499</v>
      </c>
      <c r="O31" s="5">
        <f>all!O276</f>
        <v>0.47995776067016399</v>
      </c>
      <c r="P31" s="5">
        <f>all!P276</f>
        <v>1.11123300651672</v>
      </c>
      <c r="Q31" s="5">
        <f>all!Q276</f>
        <v>1.2393921681231399</v>
      </c>
      <c r="R31" s="5">
        <f>all!R276</f>
        <v>4644.9253770838905</v>
      </c>
      <c r="S31" s="5">
        <f>all!S276</f>
        <v>4.550360467630625E-2</v>
      </c>
      <c r="T31" s="5">
        <f>all!T276</f>
        <v>3.6309584875992198</v>
      </c>
      <c r="U31" s="5">
        <f>all!U276</f>
        <v>3.2560413112808301E-2</v>
      </c>
      <c r="V31" s="5">
        <f>all!V276</f>
        <v>0.10571826627224</v>
      </c>
      <c r="W31" s="5">
        <f>all!W276</f>
        <v>1.6529598955960598E-2</v>
      </c>
      <c r="X31" s="5">
        <f>all!X276</f>
        <v>6.6969082296146802E-3</v>
      </c>
      <c r="Y31" s="5">
        <f>all!Y276</f>
        <v>1.0219188913046799</v>
      </c>
      <c r="Z31" s="5">
        <f>all!Z276</f>
        <v>4.3201179469991502E-3</v>
      </c>
      <c r="AA31" s="5">
        <f>all!AA276</f>
        <v>0.15278443376137379</v>
      </c>
      <c r="AB31" s="5">
        <f>all!AB276</f>
        <v>1.0873984383418267</v>
      </c>
      <c r="AC31" s="5">
        <f>all!AC276</f>
        <v>4.2274567813142903E-3</v>
      </c>
      <c r="AD31" s="5">
        <f>all!AD276</f>
        <v>6.5232251349348097E-2</v>
      </c>
      <c r="AE31" s="5">
        <f>all!AE276</f>
        <v>6.5532678636215083E-3</v>
      </c>
      <c r="AF31" s="5">
        <f>all!AF276</f>
        <v>3.1862032681711699E-2</v>
      </c>
      <c r="AG31" s="5">
        <f>all!AG276</f>
        <v>39.586158714390876</v>
      </c>
      <c r="AH31" s="5">
        <f>all!AH276</f>
        <v>1.2128087450666585</v>
      </c>
      <c r="AI31" s="5">
        <f>all!AI276</f>
        <v>0.13798447264175823</v>
      </c>
      <c r="AJ31" s="5">
        <f>all!AJ276</f>
        <v>35.492757898620226</v>
      </c>
      <c r="AK31" s="5">
        <f>all!AK276</f>
        <v>0.21389910223064892</v>
      </c>
      <c r="AL31" s="5">
        <f>all!AL276</f>
        <v>1.0399788819398932</v>
      </c>
      <c r="AM31" s="5">
        <f>all!AM276</f>
        <v>39.586158714390876</v>
      </c>
      <c r="AN31" s="5"/>
      <c r="AO31" s="5"/>
      <c r="AP31" s="5">
        <f>all!AP276</f>
        <v>0.20385125669687901</v>
      </c>
      <c r="AQ31" s="5">
        <f>all!AQ276</f>
        <v>4.5468697849900801</v>
      </c>
      <c r="AR31" s="5">
        <f>all!AR276</f>
        <v>2.12550240387804E-2</v>
      </c>
      <c r="AS31" s="5">
        <f>all!AS276</f>
        <v>0.204920910529445</v>
      </c>
      <c r="AT31" s="5">
        <f>all!AT276</f>
        <v>0.155673388769037</v>
      </c>
      <c r="AU31" s="5">
        <f>all!AU276</f>
        <v>2.39527552625283</v>
      </c>
      <c r="AV31" s="5">
        <f>all!AV276</f>
        <v>2.8228848012902399E-2</v>
      </c>
      <c r="AW31" s="5">
        <f>all!AW276</f>
        <v>0.27621574983684499</v>
      </c>
      <c r="AX31" s="5">
        <f>all!AX276</f>
        <v>0.47995776067016399</v>
      </c>
      <c r="AY31" s="5">
        <f>all!AY276</f>
        <v>1.11123300651672</v>
      </c>
      <c r="AZ31" s="5">
        <f>all!AZ276</f>
        <v>1.27178415347709E-2</v>
      </c>
      <c r="BA31" s="5">
        <f>all!BA276</f>
        <v>0.16634185281590599</v>
      </c>
      <c r="BB31" s="5">
        <f>all!BB276</f>
        <v>6.2357568769036602E-3</v>
      </c>
      <c r="BC31" s="5">
        <f>all!BC276</f>
        <v>9.5087645445481497E-2</v>
      </c>
      <c r="BD31" s="5">
        <f>all!BD276</f>
        <v>3.2560413112808301E-2</v>
      </c>
      <c r="BE31" s="5">
        <f>all!BE276</f>
        <v>0.10571826627224</v>
      </c>
      <c r="BF31" s="5">
        <f>all!BF276</f>
        <v>1.5246183691957099E-2</v>
      </c>
      <c r="BG31" s="5">
        <f>all!BG276</f>
        <v>5.1812391428947696E-3</v>
      </c>
      <c r="BH31" s="5">
        <f>all!BH276</f>
        <v>6.1522709194710902E-2</v>
      </c>
      <c r="BI31" s="5">
        <f>all!BI276</f>
        <v>4.04625723076797E-3</v>
      </c>
      <c r="BJ31" s="5"/>
      <c r="BK31" s="5">
        <f>all!BK276</f>
        <v>58.425657219268103</v>
      </c>
      <c r="BL31" s="5">
        <f>all!BL276</f>
        <v>299.15990946501603</v>
      </c>
      <c r="BM31" s="5">
        <f>all!BM276</f>
        <v>2.0856229477177499E-2</v>
      </c>
      <c r="BN31" s="5">
        <f>all!BN276</f>
        <v>0.15644101590156601</v>
      </c>
      <c r="BO31" s="5">
        <f>all!BO276</f>
        <v>472.32424573096398</v>
      </c>
      <c r="BP31" s="5">
        <f>all!BP276</f>
        <v>16663.0299103705</v>
      </c>
      <c r="BQ31" s="5">
        <f>all!BQ276</f>
        <v>0.34198493838628102</v>
      </c>
      <c r="BR31" s="5">
        <f>all!BR276</f>
        <v>0.22989411570653501</v>
      </c>
      <c r="BS31" s="5">
        <f>all!BS276</f>
        <v>0.12737364072176</v>
      </c>
      <c r="BT31" s="5">
        <f>all!BT276</f>
        <v>0.256467153311149</v>
      </c>
      <c r="BU31" s="5">
        <f>all!BU276</f>
        <v>0.56813846355675601</v>
      </c>
      <c r="BV31" s="5">
        <f>all!BV276</f>
        <v>88.830454340335905</v>
      </c>
      <c r="BW31" s="5">
        <f>all!BW276</f>
        <v>1.4533966765639599E-2</v>
      </c>
      <c r="BX31" s="5">
        <f>all!BX276</f>
        <v>0.958928951182348</v>
      </c>
      <c r="BY31" s="5">
        <f>all!BY276</f>
        <v>1.18258305806165E-2</v>
      </c>
      <c r="BZ31" s="5">
        <f>all!BZ276</f>
        <v>3.3910872177448799E-3</v>
      </c>
      <c r="CA31" s="5">
        <f>all!CA276</f>
        <v>2.8675804556623101E-2</v>
      </c>
      <c r="CB31" s="5">
        <f>all!CB276</f>
        <v>9.0305591033172598E-3</v>
      </c>
      <c r="CC31" s="5">
        <f>all!CC276</f>
        <v>0.31628867162723701</v>
      </c>
      <c r="CD31" s="5">
        <f>all!CD276</f>
        <v>4.1315113152597498E-3</v>
      </c>
      <c r="CE31" s="5"/>
      <c r="CF31" s="5">
        <f>all!CF276</f>
        <v>2809.5688484800799</v>
      </c>
      <c r="CG31" s="5">
        <f>all!CG276</f>
        <v>5345.6807703518498</v>
      </c>
      <c r="CH31" s="5">
        <f>all!CH276</f>
        <v>3.1308725281106398E-2</v>
      </c>
      <c r="CI31" s="5">
        <f>all!CI276</f>
        <v>0.204920910529445</v>
      </c>
      <c r="CJ31" s="5">
        <f>all!CJ276</f>
        <v>643.68318094165897</v>
      </c>
      <c r="CK31" s="5">
        <f>all!CK276</f>
        <v>705501.53077214898</v>
      </c>
      <c r="CL31" s="5">
        <f>all!CL276</f>
        <v>3.3226705394206202</v>
      </c>
      <c r="CM31" s="5">
        <f>all!CM276</f>
        <v>0.27621574983684499</v>
      </c>
      <c r="CN31" s="5">
        <f>all!CN276</f>
        <v>0.47995776067016399</v>
      </c>
      <c r="CO31" s="5">
        <f>all!CO276</f>
        <v>1.11123300651672</v>
      </c>
      <c r="CP31" s="5">
        <f>all!CP276</f>
        <v>1.2393921681231399</v>
      </c>
      <c r="CQ31" s="5">
        <f>all!CQ276</f>
        <v>4644.9253770838905</v>
      </c>
      <c r="CR31" s="5">
        <f>all!CR276</f>
        <v>4.550360467630625E-2</v>
      </c>
      <c r="CS31" s="5">
        <f>all!CS276</f>
        <v>3.6309584875992198</v>
      </c>
      <c r="CT31" s="5">
        <f>all!CT276</f>
        <v>3.2560413112808301E-2</v>
      </c>
      <c r="CU31" s="5">
        <f>all!CU276</f>
        <v>0.10571826627224</v>
      </c>
      <c r="CV31" s="5">
        <f>all!CV276</f>
        <v>1.6529598955960598E-2</v>
      </c>
      <c r="CW31" s="5">
        <f>all!CW276</f>
        <v>6.6969082296146802E-3</v>
      </c>
      <c r="CX31" s="5">
        <f>all!CX276</f>
        <v>1.0219188913046799</v>
      </c>
      <c r="CY31" s="5">
        <f>all!CY276</f>
        <v>4.3201179469991502E-3</v>
      </c>
      <c r="CZ31" s="5"/>
      <c r="DA31" s="5">
        <f>all!DA276</f>
        <v>51.140673897612928</v>
      </c>
      <c r="DB31" s="5">
        <f>all!DB276</f>
        <v>95.723534252875808</v>
      </c>
      <c r="DC31" s="5">
        <f>all!DC276</f>
        <v>5.3125785263834983E-4</v>
      </c>
      <c r="DD31" s="5">
        <f>all!DD276</f>
        <v>3.4913791078629796E-3</v>
      </c>
      <c r="DE31" s="5">
        <f>all!DE276</f>
        <v>10.129405170139096</v>
      </c>
      <c r="DF31" s="5">
        <f>all!DF276</f>
        <v>10789.134894817998</v>
      </c>
      <c r="DG31" s="5">
        <f>all!DG276</f>
        <v>4.7655300824987742E-2</v>
      </c>
      <c r="DH31" s="5">
        <f>all!DH276</f>
        <v>3.8041006725911719E-3</v>
      </c>
      <c r="DI31" s="5">
        <f>all!DI276</f>
        <v>6.4061333536678871E-3</v>
      </c>
      <c r="DJ31" s="5">
        <f>all!DJ276</f>
        <v>1.4073366343930091E-2</v>
      </c>
      <c r="DK31" s="5">
        <f>all!DK276</f>
        <v>1.148987531193753E-2</v>
      </c>
      <c r="DL31" s="5">
        <f>all!DL276</f>
        <v>41.320915009063974</v>
      </c>
      <c r="DM31" s="5">
        <f>all!DM276</f>
        <v>3.9631072372194476E-4</v>
      </c>
      <c r="DN31" s="5">
        <f>all!DN276</f>
        <v>3.0586795447723192E-2</v>
      </c>
      <c r="DO31" s="5">
        <f>all!DO276</f>
        <v>2.6741469376485134E-4</v>
      </c>
      <c r="DP31" s="5">
        <f>all!DP276</f>
        <v>8.2851305855987463E-4</v>
      </c>
      <c r="DQ31" s="5">
        <f>all!DQ276</f>
        <v>8.3920843188656127E-5</v>
      </c>
      <c r="DR31" s="5">
        <f>all!DR276</f>
        <v>3.2766415991985065E-5</v>
      </c>
      <c r="DS31" s="5">
        <f>all!DS276</f>
        <v>4.9320409812001927E-3</v>
      </c>
      <c r="DT31" s="5">
        <f>all!DT276</f>
        <v>2.0672361429332028E-5</v>
      </c>
      <c r="DU31" s="5"/>
      <c r="DV31" s="5">
        <f>all!DV276</f>
        <v>0.46539732565933467</v>
      </c>
      <c r="DW31" s="5">
        <f>all!DW276</f>
        <v>0.87111634338529009</v>
      </c>
      <c r="DX31" s="5">
        <f>all!DX276</f>
        <v>4.8346250647461561E-6</v>
      </c>
      <c r="DY31" s="5">
        <f>all!DY276</f>
        <v>3.1772723662488705E-5</v>
      </c>
      <c r="DZ31" s="5">
        <f>all!DZ276</f>
        <v>9.2180992494168446E-2</v>
      </c>
      <c r="EA31" s="5">
        <f>all!EA276</f>
        <v>98.184754785964572</v>
      </c>
      <c r="EB31" s="5">
        <f>all!EB276</f>
        <v>4.3367925893670337E-4</v>
      </c>
      <c r="EC31" s="5">
        <f>all!EC276</f>
        <v>3.4618595036649388E-5</v>
      </c>
      <c r="ED31" s="5">
        <f>all!ED276</f>
        <v>5.829796722239245E-5</v>
      </c>
      <c r="EE31" s="5">
        <f>all!EE276</f>
        <v>1.280723651120067E-4</v>
      </c>
      <c r="EF31" s="5">
        <f>all!EF276</f>
        <v>1.0456172816652181E-4</v>
      </c>
      <c r="EG31" s="5">
        <f>all!EG276</f>
        <v>0.37603421842887874</v>
      </c>
      <c r="EH31" s="5">
        <f>all!EH276</f>
        <v>3.6065608231830059E-6</v>
      </c>
      <c r="EI31" s="5">
        <f>all!EI276</f>
        <v>2.7835012167338547E-4</v>
      </c>
      <c r="EJ31" s="5">
        <f>all!EJ276</f>
        <v>2.4335636164931507E-6</v>
      </c>
      <c r="EK31" s="5">
        <f>all!EK276</f>
        <v>7.5397473740681253E-6</v>
      </c>
      <c r="EL31" s="5">
        <f>all!EL276</f>
        <v>7.6370788670620113E-7</v>
      </c>
      <c r="EM31" s="5">
        <f>all!EM276</f>
        <v>2.9818540140166E-7</v>
      </c>
      <c r="EN31" s="5">
        <f>all!EN276</f>
        <v>4.4883231051829183E-5</v>
      </c>
      <c r="EO31" s="5">
        <f>all!EO276</f>
        <v>1.8812543893214864E-7</v>
      </c>
      <c r="EP31" s="5"/>
      <c r="EQ31" s="5">
        <f>all!EQ276</f>
        <v>1.7422326867705802</v>
      </c>
      <c r="ER31" s="5">
        <f>all!ER276</f>
        <v>0</v>
      </c>
      <c r="ES31" s="5">
        <f>all!ES276</f>
        <v>0</v>
      </c>
      <c r="ET31" s="5">
        <f>all!ET276</f>
        <v>0</v>
      </c>
      <c r="EU31" s="5">
        <f>all!EU276</f>
        <v>0</v>
      </c>
      <c r="EV31" s="5"/>
    </row>
    <row r="32" spans="1:152" s="3" customFormat="1">
      <c r="A32" s="5" t="str">
        <f>all!A277</f>
        <v>19III-32.d</v>
      </c>
      <c r="B32" s="5" t="str">
        <f>all!B277</f>
        <v>Kaspakas</v>
      </c>
      <c r="C32" s="5" t="str">
        <f>all!C277</f>
        <v>epithermal</v>
      </c>
      <c r="D32" s="5" t="str">
        <f>all!D277</f>
        <v>epithermal IS</v>
      </c>
      <c r="E32" s="5" t="str">
        <f>all!E277</f>
        <v>sphalerite</v>
      </c>
      <c r="F32" s="5" t="str">
        <f>all!F277</f>
        <v>anhedral</v>
      </c>
      <c r="G32" s="5">
        <f>all!G277</f>
        <v>2945.0387782164398</v>
      </c>
      <c r="H32" s="5">
        <f>all!H277</f>
        <v>5009.8499123963202</v>
      </c>
      <c r="I32" s="5">
        <f>all!I277</f>
        <v>7.9952765206411397E-2</v>
      </c>
      <c r="J32" s="5">
        <f>all!J277</f>
        <v>0.18676559085706601</v>
      </c>
      <c r="K32" s="5">
        <f>all!K277</f>
        <v>296.00191046120102</v>
      </c>
      <c r="L32" s="5">
        <f>all!L277</f>
        <v>728967.67217730405</v>
      </c>
      <c r="M32" s="5">
        <f>all!M277</f>
        <v>6.6823668052472502</v>
      </c>
      <c r="N32" s="5">
        <f>all!N277</f>
        <v>0.26988890172737201</v>
      </c>
      <c r="O32" s="5">
        <f>all!O277</f>
        <v>0.38993686479258699</v>
      </c>
      <c r="P32" s="5">
        <f>all!P277</f>
        <v>1.42431569057865</v>
      </c>
      <c r="Q32" s="5">
        <f>all!Q277</f>
        <v>0.92894987739783697</v>
      </c>
      <c r="R32" s="5">
        <f>all!R277</f>
        <v>5087.4787495837199</v>
      </c>
      <c r="S32" s="5">
        <f>all!S277</f>
        <v>0.35832471235137292</v>
      </c>
      <c r="T32" s="5">
        <f>all!T277</f>
        <v>0.22670551239502901</v>
      </c>
      <c r="U32" s="5">
        <f>all!U277</f>
        <v>8.2819392173368298E-2</v>
      </c>
      <c r="V32" s="5">
        <f>all!V277</f>
        <v>0.174390457966971</v>
      </c>
      <c r="W32" s="5">
        <f>all!W277</f>
        <v>7.2951273890236104E-3</v>
      </c>
      <c r="X32" s="5">
        <f>all!X277</f>
        <v>6.6288449108502503E-3</v>
      </c>
      <c r="Y32" s="5">
        <f>all!Y277</f>
        <v>1.91557223299302</v>
      </c>
      <c r="Z32" s="5">
        <f>all!Z277</f>
        <v>1.1839318187784E-2</v>
      </c>
      <c r="AA32" s="5">
        <f>all!AA277</f>
        <v>0.42809151749799684</v>
      </c>
      <c r="AB32" s="5">
        <f>all!AB277</f>
        <v>0.74354580111719548</v>
      </c>
      <c r="AC32" s="5">
        <f>all!AC277</f>
        <v>6.180564733539411E-3</v>
      </c>
      <c r="AD32" s="5">
        <f>all!AD277</f>
        <v>0.20504028324928811</v>
      </c>
      <c r="AE32" s="5">
        <f>all!AE277</f>
        <v>3.4605037579255849E-3</v>
      </c>
      <c r="AF32" s="5">
        <f>all!AF277</f>
        <v>4.3234805113021323E-2</v>
      </c>
      <c r="AG32" s="5">
        <f>all!AG277</f>
        <v>11.618733573499277</v>
      </c>
      <c r="AH32" s="5">
        <f>all!AH277</f>
        <v>0.48494640995415905</v>
      </c>
      <c r="AI32" s="5">
        <f>all!AI277</f>
        <v>0.14807890830565804</v>
      </c>
      <c r="AJ32" s="5">
        <f>all!AJ277</f>
        <v>17.814464414101771</v>
      </c>
      <c r="AK32" s="5">
        <f>all!AK277</f>
        <v>8.2909514057916342E-2</v>
      </c>
      <c r="AL32" s="5">
        <f>all!AL277</f>
        <v>1.0358540065444419</v>
      </c>
      <c r="AM32" s="5">
        <f>all!AM277</f>
        <v>11.618733573499277</v>
      </c>
      <c r="AN32" s="5"/>
      <c r="AO32" s="5"/>
      <c r="AP32" s="5">
        <f>all!AP277</f>
        <v>0.19441043605452701</v>
      </c>
      <c r="AQ32" s="5">
        <f>all!AQ277</f>
        <v>6.5266109243390202</v>
      </c>
      <c r="AR32" s="5">
        <f>all!AR277</f>
        <v>3.3446571552611097E-2</v>
      </c>
      <c r="AS32" s="5">
        <f>all!AS277</f>
        <v>0.18676559085706601</v>
      </c>
      <c r="AT32" s="5">
        <f>all!AT277</f>
        <v>0.14755973829234101</v>
      </c>
      <c r="AU32" s="5">
        <f>all!AU277</f>
        <v>4.4037771848485798</v>
      </c>
      <c r="AV32" s="5">
        <f>all!AV277</f>
        <v>2.82393255856546E-2</v>
      </c>
      <c r="AW32" s="5">
        <f>all!AW277</f>
        <v>0.26988890172737201</v>
      </c>
      <c r="AX32" s="5">
        <f>all!AX277</f>
        <v>0.38993686479258699</v>
      </c>
      <c r="AY32" s="5">
        <f>all!AY277</f>
        <v>1.42431569057865</v>
      </c>
      <c r="AZ32" s="5">
        <f>all!AZ277</f>
        <v>2.6726887440548002E-4</v>
      </c>
      <c r="BA32" s="5">
        <f>all!BA277</f>
        <v>0.165065683298035</v>
      </c>
      <c r="BB32" s="5">
        <f>all!BB277</f>
        <v>4.6514903873286502E-5</v>
      </c>
      <c r="BC32" s="5">
        <f>all!BC277</f>
        <v>0.15827279234930799</v>
      </c>
      <c r="BD32" s="5">
        <f>all!BD277</f>
        <v>2.2039895623764402E-2</v>
      </c>
      <c r="BE32" s="5">
        <f>all!BE277</f>
        <v>0.174390457966971</v>
      </c>
      <c r="BF32" s="5">
        <f>all!BF277</f>
        <v>2.36048127493768E-4</v>
      </c>
      <c r="BG32" s="5">
        <f>all!BG277</f>
        <v>6.3689405580667803E-3</v>
      </c>
      <c r="BH32" s="5">
        <f>all!BH277</f>
        <v>7.2792269167158502E-2</v>
      </c>
      <c r="BI32" s="5">
        <f>all!BI277</f>
        <v>8.7865931687543995E-5</v>
      </c>
      <c r="BJ32" s="5"/>
      <c r="BK32" s="5">
        <f>all!BK277</f>
        <v>106.11584386751601</v>
      </c>
      <c r="BL32" s="5">
        <f>all!BL277</f>
        <v>231.477424097143</v>
      </c>
      <c r="BM32" s="5">
        <f>all!BM277</f>
        <v>4.4158668969456701E-2</v>
      </c>
      <c r="BN32" s="5">
        <f>all!BN277</f>
        <v>0.14217790747074799</v>
      </c>
      <c r="BO32" s="5">
        <f>all!BO277</f>
        <v>169.48512293429201</v>
      </c>
      <c r="BP32" s="5">
        <f>all!BP277</f>
        <v>10416.0312170872</v>
      </c>
      <c r="BQ32" s="5">
        <f>all!BQ277</f>
        <v>0.44243054483133698</v>
      </c>
      <c r="BR32" s="5">
        <f>all!BR277</f>
        <v>0.32926740646139302</v>
      </c>
      <c r="BS32" s="5">
        <f>all!BS277</f>
        <v>0.20687392180787401</v>
      </c>
      <c r="BT32" s="5">
        <f>all!BT277</f>
        <v>0.73058779871801105</v>
      </c>
      <c r="BU32" s="5">
        <f>all!BU277</f>
        <v>0.23903468210669701</v>
      </c>
      <c r="BV32" s="5">
        <f>all!BV277</f>
        <v>474.89077596837001</v>
      </c>
      <c r="BW32" s="5">
        <f>all!BW277</f>
        <v>5.6701417089655502E-2</v>
      </c>
      <c r="BX32" s="5">
        <f>all!BX277</f>
        <v>8.4202130703249195E-2</v>
      </c>
      <c r="BY32" s="5">
        <f>all!BY277</f>
        <v>2.9775353758664299E-2</v>
      </c>
      <c r="BZ32" s="5">
        <f>all!BZ277</f>
        <v>9.5512021565553107E-2</v>
      </c>
      <c r="CA32" s="5">
        <f>all!CA277</f>
        <v>1.1159539128986E-2</v>
      </c>
      <c r="CB32" s="5">
        <f>all!CB277</f>
        <v>6.21427850582198E-3</v>
      </c>
      <c r="CC32" s="5">
        <f>all!CC277</f>
        <v>0.22744423260279201</v>
      </c>
      <c r="CD32" s="5">
        <f>all!CD277</f>
        <v>6.6355984064873103E-3</v>
      </c>
      <c r="CE32" s="5"/>
      <c r="CF32" s="5">
        <f>all!CF277</f>
        <v>2945.0387782164398</v>
      </c>
      <c r="CG32" s="5">
        <f>all!CG277</f>
        <v>5009.8499123963202</v>
      </c>
      <c r="CH32" s="5">
        <f>all!CH277</f>
        <v>7.9952765206411397E-2</v>
      </c>
      <c r="CI32" s="5">
        <f>all!CI277</f>
        <v>0.18676559085706601</v>
      </c>
      <c r="CJ32" s="5">
        <f>all!CJ277</f>
        <v>296.00191046120102</v>
      </c>
      <c r="CK32" s="5">
        <f>all!CK277</f>
        <v>728967.67217730405</v>
      </c>
      <c r="CL32" s="5">
        <f>all!CL277</f>
        <v>6.6823668052472502</v>
      </c>
      <c r="CM32" s="5">
        <f>all!CM277</f>
        <v>0.26988890172737201</v>
      </c>
      <c r="CN32" s="5">
        <f>all!CN277</f>
        <v>0.38993686479258699</v>
      </c>
      <c r="CO32" s="5">
        <f>all!CO277</f>
        <v>1.42431569057865</v>
      </c>
      <c r="CP32" s="5">
        <f>all!CP277</f>
        <v>0.92894987739783697</v>
      </c>
      <c r="CQ32" s="5">
        <f>all!CQ277</f>
        <v>5087.4787495837199</v>
      </c>
      <c r="CR32" s="5">
        <f>all!CR277</f>
        <v>0.35832471235137292</v>
      </c>
      <c r="CS32" s="5">
        <f>all!CS277</f>
        <v>0.22670551239502901</v>
      </c>
      <c r="CT32" s="5">
        <f>all!CT277</f>
        <v>8.2819392173368298E-2</v>
      </c>
      <c r="CU32" s="5">
        <f>all!CU277</f>
        <v>0.174390457966971</v>
      </c>
      <c r="CV32" s="5">
        <f>all!CV277</f>
        <v>7.2951273890236104E-3</v>
      </c>
      <c r="CW32" s="5">
        <f>all!CW277</f>
        <v>6.6288449108502503E-3</v>
      </c>
      <c r="CX32" s="5">
        <f>all!CX277</f>
        <v>1.91557223299302</v>
      </c>
      <c r="CY32" s="5">
        <f>all!CY277</f>
        <v>1.1839318187784E-2</v>
      </c>
      <c r="CZ32" s="5"/>
      <c r="DA32" s="5">
        <f>all!DA277</f>
        <v>53.60654103709507</v>
      </c>
      <c r="DB32" s="5">
        <f>all!DB277</f>
        <v>89.709909793111649</v>
      </c>
      <c r="DC32" s="5">
        <f>all!DC277</f>
        <v>1.3566676373658888E-3</v>
      </c>
      <c r="DD32" s="5">
        <f>all!DD277</f>
        <v>3.1820543852812415E-3</v>
      </c>
      <c r="DE32" s="5">
        <f>all!DE277</f>
        <v>4.6580730567022472</v>
      </c>
      <c r="DF32" s="5">
        <f>all!DF277</f>
        <v>11147.99926865429</v>
      </c>
      <c r="DG32" s="5">
        <f>all!DG277</f>
        <v>9.5841642001165336E-2</v>
      </c>
      <c r="DH32" s="5">
        <f>all!DH277</f>
        <v>3.7169660064367443E-3</v>
      </c>
      <c r="DI32" s="5">
        <f>all!DI277</f>
        <v>5.2045987377817215E-3</v>
      </c>
      <c r="DJ32" s="5">
        <f>all!DJ277</f>
        <v>1.8038445929314213E-2</v>
      </c>
      <c r="DK32" s="5">
        <f>all!DK277</f>
        <v>8.6118974581742991E-3</v>
      </c>
      <c r="DL32" s="5">
        <f>all!DL277</f>
        <v>45.257837307591963</v>
      </c>
      <c r="DM32" s="5">
        <f>all!DM277</f>
        <v>3.1208060787626759E-3</v>
      </c>
      <c r="DN32" s="5">
        <f>all!DN277</f>
        <v>1.9097423333756971E-3</v>
      </c>
      <c r="DO32" s="5">
        <f>all!DO277</f>
        <v>6.8018554675893807E-4</v>
      </c>
      <c r="DP32" s="5">
        <f>all!DP277</f>
        <v>1.3666963790514969E-3</v>
      </c>
      <c r="DQ32" s="5">
        <f>all!DQ277</f>
        <v>3.7037392333995849E-5</v>
      </c>
      <c r="DR32" s="5">
        <f>all!DR277</f>
        <v>3.2433397987263397E-5</v>
      </c>
      <c r="DS32" s="5">
        <f>all!DS277</f>
        <v>9.2450397345222972E-3</v>
      </c>
      <c r="DT32" s="5">
        <f>all!DT277</f>
        <v>5.6652773756962256E-5</v>
      </c>
      <c r="DU32" s="5"/>
      <c r="DV32" s="5">
        <f>all!DV277</f>
        <v>0.47262016862115941</v>
      </c>
      <c r="DW32" s="5">
        <f>all!DW277</f>
        <v>0.79092423933993494</v>
      </c>
      <c r="DX32" s="5">
        <f>all!DX277</f>
        <v>1.1961012128931089E-5</v>
      </c>
      <c r="DY32" s="5">
        <f>all!DY277</f>
        <v>2.8054469679225108E-5</v>
      </c>
      <c r="DZ32" s="5">
        <f>all!DZ277</f>
        <v>4.1067735968729729E-2</v>
      </c>
      <c r="EA32" s="5">
        <f>all!EA277</f>
        <v>98.285940338773742</v>
      </c>
      <c r="EB32" s="5">
        <f>all!EB277</f>
        <v>8.4498443897312457E-4</v>
      </c>
      <c r="EC32" s="5">
        <f>all!EC277</f>
        <v>3.2770499023722267E-5</v>
      </c>
      <c r="ED32" s="5">
        <f>all!ED277</f>
        <v>4.5886160260810713E-5</v>
      </c>
      <c r="EE32" s="5">
        <f>all!EE277</f>
        <v>1.5903531904579933E-4</v>
      </c>
      <c r="EF32" s="5">
        <f>all!EF277</f>
        <v>7.5926488635294951E-5</v>
      </c>
      <c r="EG32" s="5">
        <f>all!EG277</f>
        <v>0.399014118164081</v>
      </c>
      <c r="EH32" s="5">
        <f>all!EH277</f>
        <v>2.7514476156148626E-5</v>
      </c>
      <c r="EI32" s="5">
        <f>all!EI277</f>
        <v>1.6837175578972949E-5</v>
      </c>
      <c r="EJ32" s="5">
        <f>all!EJ277</f>
        <v>5.9968317594010011E-6</v>
      </c>
      <c r="EK32" s="5">
        <f>all!EK277</f>
        <v>1.20494301744683E-5</v>
      </c>
      <c r="EL32" s="5">
        <f>all!EL277</f>
        <v>3.2653885648149121E-7</v>
      </c>
      <c r="EM32" s="5">
        <f>all!EM277</f>
        <v>2.8594790354203862E-7</v>
      </c>
      <c r="EN32" s="5">
        <f>all!EN277</f>
        <v>8.1508565068872491E-5</v>
      </c>
      <c r="EO32" s="5">
        <f>all!EO277</f>
        <v>4.9947717140234343E-7</v>
      </c>
      <c r="EP32" s="5"/>
      <c r="EQ32" s="5">
        <f>all!EQ277</f>
        <v>1.5818484786798699</v>
      </c>
      <c r="ER32" s="5">
        <f>all!ER277</f>
        <v>0</v>
      </c>
      <c r="ES32" s="5">
        <f>all!ES277</f>
        <v>0</v>
      </c>
      <c r="ET32" s="5">
        <f>all!ET277</f>
        <v>0</v>
      </c>
      <c r="EU32" s="5">
        <f>all!EU277</f>
        <v>0</v>
      </c>
      <c r="EV32" s="5"/>
    </row>
    <row r="33" spans="1:152" s="3" customFormat="1">
      <c r="A33" s="5" t="str">
        <f>all!A278</f>
        <v>19III-33.d</v>
      </c>
      <c r="B33" s="5" t="str">
        <f>all!B278</f>
        <v>Kaspakas</v>
      </c>
      <c r="C33" s="5" t="str">
        <f>all!C278</f>
        <v>epithermal</v>
      </c>
      <c r="D33" s="5" t="str">
        <f>all!D278</f>
        <v>epithermal IS</v>
      </c>
      <c r="E33" s="5" t="str">
        <f>all!E278</f>
        <v>sphalerite</v>
      </c>
      <c r="F33" s="5" t="str">
        <f>all!F278</f>
        <v>anhedral</v>
      </c>
      <c r="G33" s="5">
        <f>all!G278</f>
        <v>3432.7689434507301</v>
      </c>
      <c r="H33" s="5">
        <f>all!H278</f>
        <v>4888.5566848907802</v>
      </c>
      <c r="I33" s="5">
        <f>all!I278</f>
        <v>0.135729882658912</v>
      </c>
      <c r="J33" s="5">
        <f>all!J278</f>
        <v>0.18695916672130999</v>
      </c>
      <c r="K33" s="5">
        <f>all!K278</f>
        <v>2292.0322870671498</v>
      </c>
      <c r="L33" s="5">
        <f>all!L278</f>
        <v>729466.83884925395</v>
      </c>
      <c r="M33" s="5">
        <f>all!M278</f>
        <v>18.8542973639248</v>
      </c>
      <c r="N33" s="5">
        <f>all!N278</f>
        <v>0.57564016196408596</v>
      </c>
      <c r="O33" s="5">
        <f>all!O278</f>
        <v>0.42469840735016301</v>
      </c>
      <c r="P33" s="5">
        <f>all!P278</f>
        <v>6.0651125438275004</v>
      </c>
      <c r="Q33" s="5">
        <f>all!Q278</f>
        <v>2.50665985718142</v>
      </c>
      <c r="R33" s="5">
        <f>all!R278</f>
        <v>5404.9414444301001</v>
      </c>
      <c r="S33" s="5">
        <f>all!S278</f>
        <v>7.8700069118435838</v>
      </c>
      <c r="T33" s="5">
        <f>all!T278</f>
        <v>5.5846904555487598</v>
      </c>
      <c r="U33" s="5">
        <f>all!U278</f>
        <v>0.59364049423605003</v>
      </c>
      <c r="V33" s="5">
        <f>all!V278</f>
        <v>0.11432397188645101</v>
      </c>
      <c r="W33" s="5">
        <f>all!W278</f>
        <v>2.6226425830667099E-2</v>
      </c>
      <c r="X33" s="5">
        <f>all!X278</f>
        <v>8.6293506637796103E-3</v>
      </c>
      <c r="Y33" s="5">
        <f>all!Y278</f>
        <v>10.2557277600782</v>
      </c>
      <c r="Z33" s="5">
        <f>all!Z278</f>
        <v>2.84419297219475E-2</v>
      </c>
      <c r="AA33" s="5">
        <f>all!AA278</f>
        <v>0.72598677582489046</v>
      </c>
      <c r="AB33" s="5">
        <f>all!AB278</f>
        <v>0.59138782597533124</v>
      </c>
      <c r="AC33" s="5">
        <f>all!AC278</f>
        <v>2.7732726908627136E-3</v>
      </c>
      <c r="AD33" s="5">
        <f>all!AD278</f>
        <v>0.31959122122867528</v>
      </c>
      <c r="AE33" s="5">
        <f>all!AE278</f>
        <v>8.4141768050537754E-4</v>
      </c>
      <c r="AF33" s="5">
        <f>all!AF278</f>
        <v>5.788379997242863E-2</v>
      </c>
      <c r="AG33" s="5">
        <f>all!AG278</f>
        <v>18.468002830891958</v>
      </c>
      <c r="AH33" s="5">
        <f>all!AH278</f>
        <v>0.24441560031838314</v>
      </c>
      <c r="AI33" s="5">
        <f>all!AI278</f>
        <v>0.20954803146350473</v>
      </c>
      <c r="AJ33" s="5">
        <f>all!AJ278</f>
        <v>44.685167518114447</v>
      </c>
      <c r="AK33" s="5">
        <f>all!AK278</f>
        <v>6.35773824800622E-2</v>
      </c>
      <c r="AL33" s="5">
        <f>all!AL278</f>
        <v>4.3736904696798664</v>
      </c>
      <c r="AM33" s="5">
        <f>all!AM278</f>
        <v>18.468002830891958</v>
      </c>
      <c r="AN33" s="5"/>
      <c r="AO33" s="5"/>
      <c r="AP33" s="5">
        <f>all!AP278</f>
        <v>9.74523948301219E-2</v>
      </c>
      <c r="AQ33" s="5">
        <f>all!AQ278</f>
        <v>7.2052603585213504</v>
      </c>
      <c r="AR33" s="5">
        <f>all!AR278</f>
        <v>3.5468456416665198E-2</v>
      </c>
      <c r="AS33" s="5">
        <f>all!AS278</f>
        <v>0.18695916672130999</v>
      </c>
      <c r="AT33" s="5">
        <f>all!AT278</f>
        <v>0.188685109172643</v>
      </c>
      <c r="AU33" s="5">
        <f>all!AU278</f>
        <v>3.0145750745368001</v>
      </c>
      <c r="AV33" s="5">
        <f>all!AV278</f>
        <v>1.51561125078685E-2</v>
      </c>
      <c r="AW33" s="5">
        <f>all!AW278</f>
        <v>0.57564016196408596</v>
      </c>
      <c r="AX33" s="5">
        <f>all!AX278</f>
        <v>0.42469840735016301</v>
      </c>
      <c r="AY33" s="5">
        <f>all!AY278</f>
        <v>0.69437851334255896</v>
      </c>
      <c r="AZ33" s="5">
        <f>all!AZ278</f>
        <v>1.6607083048587001E-2</v>
      </c>
      <c r="BA33" s="5">
        <f>all!BA278</f>
        <v>0.42214056091519497</v>
      </c>
      <c r="BB33" s="5">
        <f>all!BB278</f>
        <v>5.3744887699004196E-3</v>
      </c>
      <c r="BC33" s="5">
        <f>all!BC278</f>
        <v>0.10525131813999999</v>
      </c>
      <c r="BD33" s="5">
        <f>all!BD278</f>
        <v>2.8853934350607301E-2</v>
      </c>
      <c r="BE33" s="5">
        <f>all!BE278</f>
        <v>0.11432397188645101</v>
      </c>
      <c r="BF33" s="5">
        <f>all!BF278</f>
        <v>2.6226425830667099E-2</v>
      </c>
      <c r="BG33" s="5">
        <f>all!BG278</f>
        <v>5.5606804505567301E-3</v>
      </c>
      <c r="BH33" s="5">
        <f>all!BH278</f>
        <v>0.149421229823852</v>
      </c>
      <c r="BI33" s="5">
        <f>all!BI278</f>
        <v>9.3281925174258807E-3</v>
      </c>
      <c r="BJ33" s="5"/>
      <c r="BK33" s="5">
        <f>all!BK278</f>
        <v>61.970670856968098</v>
      </c>
      <c r="BL33" s="5">
        <f>all!BL278</f>
        <v>690.703589345051</v>
      </c>
      <c r="BM33" s="5">
        <f>all!BM278</f>
        <v>8.2718905078434504E-2</v>
      </c>
      <c r="BN33" s="5">
        <f>all!BN278</f>
        <v>6.3324766889481798E-2</v>
      </c>
      <c r="BO33" s="5">
        <f>all!BO278</f>
        <v>1135.9476521355</v>
      </c>
      <c r="BP33" s="5">
        <f>all!BP278</f>
        <v>16579.6347782103</v>
      </c>
      <c r="BQ33" s="5">
        <f>all!BQ278</f>
        <v>1.91892242934144</v>
      </c>
      <c r="BR33" s="5">
        <f>all!BR278</f>
        <v>0.16850186757556301</v>
      </c>
      <c r="BS33" s="5">
        <f>all!BS278</f>
        <v>0.24010201612952001</v>
      </c>
      <c r="BT33" s="5">
        <f>all!BT278</f>
        <v>2.27030857856214</v>
      </c>
      <c r="BU33" s="5">
        <f>all!BU278</f>
        <v>0.33566935623058602</v>
      </c>
      <c r="BV33" s="5">
        <f>all!BV278</f>
        <v>614.28695924614306</v>
      </c>
      <c r="BW33" s="5">
        <f>all!BW278</f>
        <v>0.36458216073307897</v>
      </c>
      <c r="BX33" s="5">
        <f>all!BX278</f>
        <v>0.81016418167298798</v>
      </c>
      <c r="BY33" s="5">
        <f>all!BY278</f>
        <v>0.18601957418732501</v>
      </c>
      <c r="BZ33" s="5">
        <f>all!BZ278</f>
        <v>9.7248982409687199E-2</v>
      </c>
      <c r="CA33" s="5">
        <f>all!CA278</f>
        <v>2.04965535842065E-2</v>
      </c>
      <c r="CB33" s="5">
        <f>all!CB278</f>
        <v>9.9345600039378798E-3</v>
      </c>
      <c r="CC33" s="5">
        <f>all!CC278</f>
        <v>0.61971358955800504</v>
      </c>
      <c r="CD33" s="5">
        <f>all!CD278</f>
        <v>1.78532884492036E-2</v>
      </c>
      <c r="CE33" s="5"/>
      <c r="CF33" s="5">
        <f>all!CF278</f>
        <v>3432.7689434507301</v>
      </c>
      <c r="CG33" s="5">
        <f>all!CG278</f>
        <v>4888.5566848907802</v>
      </c>
      <c r="CH33" s="5">
        <f>all!CH278</f>
        <v>0.135729882658912</v>
      </c>
      <c r="CI33" s="5">
        <f>all!CI278</f>
        <v>0.18695916672130999</v>
      </c>
      <c r="CJ33" s="5">
        <f>all!CJ278</f>
        <v>2292.0322870671498</v>
      </c>
      <c r="CK33" s="5">
        <f>all!CK278</f>
        <v>729466.83884925395</v>
      </c>
      <c r="CL33" s="5">
        <f>all!CL278</f>
        <v>18.8542973639248</v>
      </c>
      <c r="CM33" s="5">
        <f>all!CM278</f>
        <v>0.57564016196408596</v>
      </c>
      <c r="CN33" s="5">
        <f>all!CN278</f>
        <v>0.42469840735016301</v>
      </c>
      <c r="CO33" s="5">
        <f>all!CO278</f>
        <v>6.0651125438275004</v>
      </c>
      <c r="CP33" s="5">
        <f>all!CP278</f>
        <v>2.50665985718142</v>
      </c>
      <c r="CQ33" s="5">
        <f>all!CQ278</f>
        <v>5404.9414444301001</v>
      </c>
      <c r="CR33" s="5">
        <f>all!CR278</f>
        <v>7.8700069118435838</v>
      </c>
      <c r="CS33" s="5">
        <f>all!CS278</f>
        <v>5.5846904555487598</v>
      </c>
      <c r="CT33" s="5">
        <f>all!CT278</f>
        <v>0.59364049423605003</v>
      </c>
      <c r="CU33" s="5">
        <f>all!CU278</f>
        <v>0.11432397188645101</v>
      </c>
      <c r="CV33" s="5">
        <f>all!CV278</f>
        <v>2.6226425830667099E-2</v>
      </c>
      <c r="CW33" s="5">
        <f>all!CW278</f>
        <v>8.6293506637796103E-3</v>
      </c>
      <c r="CX33" s="5">
        <f>all!CX278</f>
        <v>10.2557277600782</v>
      </c>
      <c r="CY33" s="5">
        <f>all!CY278</f>
        <v>2.84419297219475E-2</v>
      </c>
      <c r="CZ33" s="5"/>
      <c r="DA33" s="5">
        <f>all!DA278</f>
        <v>62.484362039335075</v>
      </c>
      <c r="DB33" s="5">
        <f>all!DB278</f>
        <v>87.537947620929003</v>
      </c>
      <c r="DC33" s="5">
        <f>all!DC278</f>
        <v>2.3031140793120346E-3</v>
      </c>
      <c r="DD33" s="5">
        <f>all!DD278</f>
        <v>3.1853524709986132E-3</v>
      </c>
      <c r="DE33" s="5">
        <f>all!DE278</f>
        <v>36.068868017926384</v>
      </c>
      <c r="DF33" s="5">
        <f>all!DF278</f>
        <v>11155.632953804159</v>
      </c>
      <c r="DG33" s="5">
        <f>all!DG278</f>
        <v>0.27041718462953113</v>
      </c>
      <c r="DH33" s="5">
        <f>all!DH278</f>
        <v>7.9278358623341965E-3</v>
      </c>
      <c r="DI33" s="5">
        <f>all!DI278</f>
        <v>5.6685709775306861E-3</v>
      </c>
      <c r="DJ33" s="5">
        <f>all!DJ278</f>
        <v>7.6812468893458719E-2</v>
      </c>
      <c r="DK33" s="5">
        <f>all!DK278</f>
        <v>2.3238172669808339E-2</v>
      </c>
      <c r="DL33" s="5">
        <f>all!DL278</f>
        <v>48.081962124970865</v>
      </c>
      <c r="DM33" s="5">
        <f>all!DM278</f>
        <v>6.854331996589022E-2</v>
      </c>
      <c r="DN33" s="5">
        <f>all!DN278</f>
        <v>4.7044818933103867E-2</v>
      </c>
      <c r="DO33" s="5">
        <f>all!DO278</f>
        <v>4.8754968317678221E-3</v>
      </c>
      <c r="DP33" s="5">
        <f>all!DP278</f>
        <v>8.9595589252704558E-4</v>
      </c>
      <c r="DQ33" s="5">
        <f>all!DQ278</f>
        <v>1.3315167387897638E-4</v>
      </c>
      <c r="DR33" s="5">
        <f>all!DR278</f>
        <v>4.222140783410196E-5</v>
      </c>
      <c r="DS33" s="5">
        <f>all!DS278</f>
        <v>4.9496755598833014E-2</v>
      </c>
      <c r="DT33" s="5">
        <f>all!DT278</f>
        <v>1.3609856447742845E-4</v>
      </c>
      <c r="DU33" s="5"/>
      <c r="DV33" s="5">
        <f>all!DV278</f>
        <v>0.54852234174212455</v>
      </c>
      <c r="DW33" s="5">
        <f>all!DW278</f>
        <v>0.7684565938290947</v>
      </c>
      <c r="DX33" s="5">
        <f>all!DX278</f>
        <v>2.0218011144743984E-5</v>
      </c>
      <c r="DY33" s="5">
        <f>all!DY278</f>
        <v>2.7962788442431468E-5</v>
      </c>
      <c r="DZ33" s="5">
        <f>all!DZ278</f>
        <v>0.31663250297291728</v>
      </c>
      <c r="EA33" s="5">
        <f>all!EA278</f>
        <v>97.930325472222563</v>
      </c>
      <c r="EB33" s="5">
        <f>all!EB278</f>
        <v>2.3738718379956647E-3</v>
      </c>
      <c r="EC33" s="5">
        <f>all!EC278</f>
        <v>6.9594934640082056E-5</v>
      </c>
      <c r="ED33" s="5">
        <f>all!ED278</f>
        <v>4.9761856013976581E-5</v>
      </c>
      <c r="EE33" s="5">
        <f>all!EE278</f>
        <v>6.743024004295722E-4</v>
      </c>
      <c r="EF33" s="5">
        <f>all!EF278</f>
        <v>2.0399755194150577E-4</v>
      </c>
      <c r="EG33" s="5">
        <f>all!EG278</f>
        <v>0.42209009741897041</v>
      </c>
      <c r="EH33" s="5">
        <f>all!EH278</f>
        <v>6.0171123064041963E-4</v>
      </c>
      <c r="EI33" s="5">
        <f>all!EI278</f>
        <v>4.1298547997938359E-4</v>
      </c>
      <c r="EJ33" s="5">
        <f>all!EJ278</f>
        <v>4.2799811857470216E-5</v>
      </c>
      <c r="EK33" s="5">
        <f>all!EK278</f>
        <v>7.8651971185560344E-6</v>
      </c>
      <c r="EL33" s="5">
        <f>all!EL278</f>
        <v>1.1688791495862895E-6</v>
      </c>
      <c r="EM33" s="5">
        <f>all!EM278</f>
        <v>3.7064290553581429E-7</v>
      </c>
      <c r="EN33" s="5">
        <f>all!EN278</f>
        <v>4.3450993822451156E-4</v>
      </c>
      <c r="EO33" s="5">
        <f>all!EO278</f>
        <v>1.1947485876210926E-6</v>
      </c>
      <c r="EP33" s="5"/>
      <c r="EQ33" s="5">
        <f>all!EQ278</f>
        <v>1.5369131876581894</v>
      </c>
      <c r="ER33" s="5">
        <f>all!ER278</f>
        <v>0</v>
      </c>
      <c r="ES33" s="5">
        <f>all!ES278</f>
        <v>0</v>
      </c>
      <c r="ET33" s="5">
        <f>all!ET278</f>
        <v>0</v>
      </c>
      <c r="EU33" s="5">
        <f>all!EU278</f>
        <v>0</v>
      </c>
      <c r="EV33" s="5"/>
    </row>
    <row r="34" spans="1:152" s="9" customFormat="1">
      <c r="A34" s="5" t="str">
        <f>all!A279</f>
        <v>19III-19.d</v>
      </c>
      <c r="B34" s="5" t="str">
        <f>all!B279</f>
        <v>Kaspakas</v>
      </c>
      <c r="C34" s="5" t="str">
        <f>all!C279</f>
        <v>epithermal</v>
      </c>
      <c r="D34" s="5" t="str">
        <f>all!D279</f>
        <v>epithermal IS</v>
      </c>
      <c r="E34" s="5" t="str">
        <f>all!E279</f>
        <v>galena</v>
      </c>
      <c r="F34" s="5" t="str">
        <f>all!F279</f>
        <v>anhedral</v>
      </c>
      <c r="G34" s="5">
        <f>all!G279</f>
        <v>39.102686866411297</v>
      </c>
      <c r="H34" s="5">
        <f>all!H279</f>
        <v>12.440786426911201</v>
      </c>
      <c r="I34" s="5">
        <f>all!I279</f>
        <v>6.6711099383480799E-2</v>
      </c>
      <c r="J34" s="5">
        <f>all!J279</f>
        <v>0.42177710489718501</v>
      </c>
      <c r="K34" s="5">
        <f>all!K279</f>
        <v>1.3302660934643</v>
      </c>
      <c r="L34" s="5">
        <f>all!L279</f>
        <v>7.4528234267379601</v>
      </c>
      <c r="M34" s="5">
        <f>all!M279</f>
        <v>5.2403284025458102E-2</v>
      </c>
      <c r="N34" s="5">
        <f>all!N279</f>
        <v>1.38678107423887</v>
      </c>
      <c r="O34" s="5">
        <f>all!O279</f>
        <v>1.22305167550814</v>
      </c>
      <c r="P34" s="5">
        <f>all!P279</f>
        <v>197.31158297311799</v>
      </c>
      <c r="Q34" s="5">
        <f>all!Q279</f>
        <v>1169.9735781055399</v>
      </c>
      <c r="R34" s="5">
        <f>all!R279</f>
        <v>276.35756010264402</v>
      </c>
      <c r="S34" s="5">
        <f>all!S279</f>
        <v>8.5477934945497394E-2</v>
      </c>
      <c r="T34" s="5">
        <f>all!T279</f>
        <v>0.41271781799241197</v>
      </c>
      <c r="U34" s="5">
        <f>all!U279</f>
        <v>962.44129369222298</v>
      </c>
      <c r="V34" s="5">
        <f>all!V279</f>
        <v>607.58096843190594</v>
      </c>
      <c r="W34" s="5">
        <f>all!W279</f>
        <v>0.13422367927527301</v>
      </c>
      <c r="X34" s="5">
        <f>all!X279</f>
        <v>76.044038302511197</v>
      </c>
      <c r="Y34" s="5">
        <f>all!Y279</f>
        <v>4213756.5006934404</v>
      </c>
      <c r="Z34" s="5">
        <f>all!Z279</f>
        <v>140.91785694940401</v>
      </c>
      <c r="AA34" s="5">
        <f>all!AA279</f>
        <v>0.15816671556826847</v>
      </c>
      <c r="AB34" s="5">
        <f>all!AB279</f>
        <v>4.6825577828393084E-5</v>
      </c>
      <c r="AC34" s="5">
        <f>all!AC279</f>
        <v>3.3442335105555754E-5</v>
      </c>
      <c r="AD34" s="5">
        <f>all!AD279</f>
        <v>5.4544792112536378E-2</v>
      </c>
      <c r="AE34" s="5">
        <f>all!AE279</f>
        <v>1.8046614295343583E-5</v>
      </c>
      <c r="AF34" s="5">
        <f>all!AF279</f>
        <v>2.2840458235634593E-4</v>
      </c>
      <c r="AG34" s="5">
        <f>all!AG279</f>
        <v>17537.914813546788</v>
      </c>
      <c r="AH34" s="5">
        <f>all!AH279</f>
        <v>2.7765571596579021E-4</v>
      </c>
      <c r="AI34" s="5">
        <f>all!AI279</f>
        <v>2112.3599858451516</v>
      </c>
      <c r="AJ34" s="5">
        <f>all!AJ279</f>
        <v>2957.7024632572143</v>
      </c>
      <c r="AK34" s="5">
        <f>all!AK279</f>
        <v>1139.9008411685904</v>
      </c>
      <c r="AL34" s="5">
        <f>all!AL279</f>
        <v>14427.00394067476</v>
      </c>
      <c r="AM34" s="5">
        <f>all!AM279</f>
        <v>17537.914813546788</v>
      </c>
      <c r="AN34" s="5"/>
      <c r="AO34" s="5"/>
      <c r="AP34" s="5">
        <f>all!AP279</f>
        <v>0.36927306420114298</v>
      </c>
      <c r="AQ34" s="5">
        <f>all!AQ279</f>
        <v>12.440786426911201</v>
      </c>
      <c r="AR34" s="5">
        <f>all!AR279</f>
        <v>6.6711099383480799E-2</v>
      </c>
      <c r="AS34" s="5">
        <f>all!AS279</f>
        <v>0.42177710489718501</v>
      </c>
      <c r="AT34" s="5">
        <f>all!AT279</f>
        <v>0.32782043977875802</v>
      </c>
      <c r="AU34" s="5">
        <f>all!AU279</f>
        <v>7.4528234267379601</v>
      </c>
      <c r="AV34" s="5">
        <f>all!AV279</f>
        <v>5.2403284025458102E-2</v>
      </c>
      <c r="AW34" s="5">
        <f>all!AW279</f>
        <v>1.38678107423887</v>
      </c>
      <c r="AX34" s="5">
        <f>all!AX279</f>
        <v>0.77921943380201097</v>
      </c>
      <c r="AY34" s="5">
        <f>all!AY279</f>
        <v>2.3717887947938601</v>
      </c>
      <c r="AZ34" s="5">
        <f>all!AZ279</f>
        <v>3.3275599119088298E-2</v>
      </c>
      <c r="BA34" s="5">
        <f>all!BA279</f>
        <v>0.58150700382658405</v>
      </c>
      <c r="BB34" s="5">
        <f>all!BB279</f>
        <v>9.6922697470245393E-3</v>
      </c>
      <c r="BC34" s="5">
        <f>all!BC279</f>
        <v>0.27738056889523999</v>
      </c>
      <c r="BD34" s="5">
        <f>all!BD279</f>
        <v>5.4773707058632999E-2</v>
      </c>
      <c r="BE34" s="5">
        <f>all!BE279</f>
        <v>6.6973395844232703E-3</v>
      </c>
      <c r="BF34" s="5">
        <f>all!BF279</f>
        <v>7.9167894078836704E-2</v>
      </c>
      <c r="BG34" s="5">
        <f>all!BG279</f>
        <v>1.5923205681475799E-2</v>
      </c>
      <c r="BH34" s="5">
        <f>all!BH279</f>
        <v>0.13787736763217701</v>
      </c>
      <c r="BI34" s="5">
        <f>all!BI279</f>
        <v>2.14755356948639E-2</v>
      </c>
      <c r="BJ34" s="5"/>
      <c r="BK34" s="5">
        <f>all!BK279</f>
        <v>1.4337392310105801</v>
      </c>
      <c r="BL34" s="5">
        <f>all!BL279</f>
        <v>10.284424880956699</v>
      </c>
      <c r="BM34" s="5">
        <f>all!BM279</f>
        <v>2.9384812712213899E-2</v>
      </c>
      <c r="BN34" s="5">
        <f>all!BN279</f>
        <v>0.164035187761817</v>
      </c>
      <c r="BO34" s="5">
        <f>all!BO279</f>
        <v>0.48233201395191899</v>
      </c>
      <c r="BP34" s="5">
        <f>all!BP279</f>
        <v>3.1447920747448599</v>
      </c>
      <c r="BQ34" s="5">
        <f>all!BQ279</f>
        <v>4.8177908770849799E-2</v>
      </c>
      <c r="BR34" s="5">
        <f>all!BR279</f>
        <v>0.119172039447464</v>
      </c>
      <c r="BS34" s="5">
        <f>all!BS279</f>
        <v>0.75786920958370396</v>
      </c>
      <c r="BT34" s="5">
        <f>all!BT279</f>
        <v>17.405786644987099</v>
      </c>
      <c r="BU34" s="5">
        <f>all!BU279</f>
        <v>53.291712389047802</v>
      </c>
      <c r="BV34" s="5">
        <f>all!BV279</f>
        <v>16.622115329584499</v>
      </c>
      <c r="BW34" s="5">
        <f>all!BW279</f>
        <v>2.58112011118223E-2</v>
      </c>
      <c r="BX34" s="5">
        <f>all!BX279</f>
        <v>0.16113639144230499</v>
      </c>
      <c r="BY34" s="5">
        <f>all!BY279</f>
        <v>55.858375822315203</v>
      </c>
      <c r="BZ34" s="5">
        <f>all!BZ279</f>
        <v>39.075622010915502</v>
      </c>
      <c r="CA34" s="5">
        <f>all!CA279</f>
        <v>6.6016022275713598E-2</v>
      </c>
      <c r="CB34" s="5">
        <f>all!CB279</f>
        <v>5.1291379483135504</v>
      </c>
      <c r="CC34" s="5">
        <f>all!CC279</f>
        <v>313538.122201127</v>
      </c>
      <c r="CD34" s="5">
        <f>all!CD279</f>
        <v>12.1082174381554</v>
      </c>
      <c r="CE34" s="5"/>
      <c r="CF34" s="5">
        <f>all!CF279</f>
        <v>39.102686866411297</v>
      </c>
      <c r="CG34" s="5">
        <f>all!CG279</f>
        <v>12.440786426911201</v>
      </c>
      <c r="CH34" s="5">
        <f>all!CH279</f>
        <v>6.6711099383480799E-2</v>
      </c>
      <c r="CI34" s="5">
        <f>all!CI279</f>
        <v>0.42177710489718501</v>
      </c>
      <c r="CJ34" s="5">
        <f>all!CJ279</f>
        <v>1.3302660934643</v>
      </c>
      <c r="CK34" s="5">
        <f>all!CK279</f>
        <v>7.4528234267379601</v>
      </c>
      <c r="CL34" s="5">
        <f>all!CL279</f>
        <v>5.2403284025458102E-2</v>
      </c>
      <c r="CM34" s="5">
        <f>all!CM279</f>
        <v>1.38678107423887</v>
      </c>
      <c r="CN34" s="5">
        <f>all!CN279</f>
        <v>1.22305167550814</v>
      </c>
      <c r="CO34" s="5">
        <f>all!CO279</f>
        <v>197.31158297311799</v>
      </c>
      <c r="CP34" s="5">
        <f>all!CP279</f>
        <v>1169.9735781055399</v>
      </c>
      <c r="CQ34" s="5">
        <f>all!CQ279</f>
        <v>276.35756010264402</v>
      </c>
      <c r="CR34" s="5">
        <f>all!CR279</f>
        <v>8.5477934945497394E-2</v>
      </c>
      <c r="CS34" s="5">
        <f>all!CS279</f>
        <v>0.41271781799241197</v>
      </c>
      <c r="CT34" s="5">
        <f>all!CT279</f>
        <v>962.44129369222298</v>
      </c>
      <c r="CU34" s="5">
        <f>all!CU279</f>
        <v>607.58096843190594</v>
      </c>
      <c r="CV34" s="5">
        <f>all!CV279</f>
        <v>0.13422367927527301</v>
      </c>
      <c r="CW34" s="5">
        <f>all!CW279</f>
        <v>76.044038302511197</v>
      </c>
      <c r="CX34" s="5">
        <f>all!CX279</f>
        <v>4213756.5006934404</v>
      </c>
      <c r="CY34" s="5">
        <f>all!CY279</f>
        <v>140.91785694940401</v>
      </c>
      <c r="CZ34" s="5"/>
      <c r="DA34" s="5">
        <f>all!DA279</f>
        <v>0.71175965616127534</v>
      </c>
      <c r="DB34" s="5">
        <f>all!DB279</f>
        <v>0.2227735057196025</v>
      </c>
      <c r="DC34" s="5">
        <f>all!DC279</f>
        <v>1.131978229308451E-3</v>
      </c>
      <c r="DD34" s="5">
        <f>all!DD279</f>
        <v>7.1861078911289004E-3</v>
      </c>
      <c r="DE34" s="5">
        <f>all!DE279</f>
        <v>2.0933907617541624E-2</v>
      </c>
      <c r="DF34" s="5">
        <f>all!DF279</f>
        <v>0.11397497211711209</v>
      </c>
      <c r="DG34" s="5">
        <f>all!DG279</f>
        <v>7.5159250212208462E-4</v>
      </c>
      <c r="DH34" s="5">
        <f>all!DH279</f>
        <v>1.9099036967895194E-2</v>
      </c>
      <c r="DI34" s="5">
        <f>all!DI279</f>
        <v>1.6324420133955228E-2</v>
      </c>
      <c r="DJ34" s="5">
        <f>all!DJ279</f>
        <v>2.4988802301560034</v>
      </c>
      <c r="DK34" s="5">
        <f>all!DK279</f>
        <v>10.846325220088403</v>
      </c>
      <c r="DL34" s="5">
        <f>all!DL279</f>
        <v>2.4584565576557811</v>
      </c>
      <c r="DM34" s="5">
        <f>all!DM279</f>
        <v>7.4446458695933912E-4</v>
      </c>
      <c r="DN34" s="5">
        <f>all!DN279</f>
        <v>3.4766895627361804E-3</v>
      </c>
      <c r="DO34" s="5">
        <f>all!DO279</f>
        <v>7.9044127274328426</v>
      </c>
      <c r="DP34" s="5">
        <f>all!DP279</f>
        <v>4.7616063356732443</v>
      </c>
      <c r="DQ34" s="5">
        <f>all!DQ279</f>
        <v>6.8145418232320662E-4</v>
      </c>
      <c r="DR34" s="5">
        <f>all!DR279</f>
        <v>0.37206581116221921</v>
      </c>
      <c r="DS34" s="5">
        <f>all!DS279</f>
        <v>20336.662648134366</v>
      </c>
      <c r="DT34" s="5">
        <f>all!DT279</f>
        <v>0.67431142076305928</v>
      </c>
      <c r="DU34" s="5"/>
      <c r="DV34" s="5">
        <f>all!DV279</f>
        <v>3.4944431236272428E-3</v>
      </c>
      <c r="DW34" s="5">
        <f>all!DW279</f>
        <v>1.0937250214302797E-3</v>
      </c>
      <c r="DX34" s="5">
        <f>all!DX279</f>
        <v>5.5575410958757197E-6</v>
      </c>
      <c r="DY34" s="5">
        <f>all!DY279</f>
        <v>3.528079329647891E-5</v>
      </c>
      <c r="DZ34" s="5">
        <f>all!DZ279</f>
        <v>1.0277675742300141E-4</v>
      </c>
      <c r="EA34" s="5">
        <f>all!EA279</f>
        <v>5.5956958803802213E-4</v>
      </c>
      <c r="EB34" s="5">
        <f>all!EB279</f>
        <v>3.690005787873998E-6</v>
      </c>
      <c r="EC34" s="5">
        <f>all!EC279</f>
        <v>9.3768307633948508E-5</v>
      </c>
      <c r="ED34" s="5">
        <f>all!ED279</f>
        <v>8.0146095933507613E-5</v>
      </c>
      <c r="EE34" s="5">
        <f>all!EE279</f>
        <v>1.2268459951961802E-2</v>
      </c>
      <c r="EF34" s="5">
        <f>all!EF279</f>
        <v>5.3250934151534153E-2</v>
      </c>
      <c r="EG34" s="5">
        <f>all!EG279</f>
        <v>1.2069996575768203E-2</v>
      </c>
      <c r="EH34" s="5">
        <f>all!EH279</f>
        <v>3.6550106966087935E-6</v>
      </c>
      <c r="EI34" s="5">
        <f>all!EI279</f>
        <v>1.7069096049941369E-5</v>
      </c>
      <c r="EJ34" s="5">
        <f>all!EJ279</f>
        <v>3.8807370525410459E-2</v>
      </c>
      <c r="EK34" s="5">
        <f>all!EK279</f>
        <v>2.3377501623024093E-2</v>
      </c>
      <c r="EL34" s="5">
        <f>all!EL279</f>
        <v>3.3456558837984812E-6</v>
      </c>
      <c r="EM34" s="5">
        <f>all!EM279</f>
        <v>1.8266879895451808E-3</v>
      </c>
      <c r="EN34" s="5">
        <f>all!EN279</f>
        <v>99.844533661230273</v>
      </c>
      <c r="EO34" s="5">
        <f>all!EO279</f>
        <v>3.3105879029126555E-3</v>
      </c>
      <c r="EP34" s="5"/>
      <c r="EQ34" s="5">
        <f>all!EQ279</f>
        <v>2.1874500428605594E-3</v>
      </c>
      <c r="ER34" s="5">
        <f>all!ER279</f>
        <v>0</v>
      </c>
      <c r="ES34" s="5">
        <f>all!ES279</f>
        <v>0</v>
      </c>
      <c r="ET34" s="5">
        <f>all!ET279</f>
        <v>0</v>
      </c>
      <c r="EU34" s="5">
        <f>all!EU279</f>
        <v>0</v>
      </c>
      <c r="EV34" s="5"/>
    </row>
    <row r="35" spans="1:152" s="3" customFormat="1">
      <c r="A35" s="5" t="str">
        <f>all!A280</f>
        <v>18A-1.d</v>
      </c>
      <c r="B35" s="5" t="str">
        <f>all!B280</f>
        <v>Kaspakas</v>
      </c>
      <c r="C35" s="5" t="str">
        <f>all!C280</f>
        <v>epithermal</v>
      </c>
      <c r="D35" s="5" t="str">
        <f>all!D280</f>
        <v>epithermal IS</v>
      </c>
      <c r="E35" s="5" t="str">
        <f>all!E280</f>
        <v>pyrite</v>
      </c>
      <c r="F35" s="5" t="str">
        <f>all!F280</f>
        <v>subhedral, inclusions</v>
      </c>
      <c r="G35" s="5">
        <f>all!G280</f>
        <v>16.212212560748</v>
      </c>
      <c r="H35" s="5">
        <f>all!H280</f>
        <v>419019.57495254301</v>
      </c>
      <c r="I35" s="5">
        <f>all!I280</f>
        <v>40.442986286968598</v>
      </c>
      <c r="J35" s="5">
        <f>all!J280</f>
        <v>58.965355076230701</v>
      </c>
      <c r="K35" s="5">
        <f>all!K280</f>
        <v>7.6641290415986898</v>
      </c>
      <c r="L35" s="5">
        <f>all!L280</f>
        <v>4.0585101468784401</v>
      </c>
      <c r="M35" s="5">
        <f>all!M280</f>
        <v>3.9248570207349599E-2</v>
      </c>
      <c r="N35" s="5">
        <f>all!N280</f>
        <v>0.81875276962510002</v>
      </c>
      <c r="O35" s="5">
        <f>all!O280</f>
        <v>643.33039500651898</v>
      </c>
      <c r="P35" s="5">
        <f>all!P280</f>
        <v>3.7574281893838499</v>
      </c>
      <c r="Q35" s="5">
        <f>all!Q280</f>
        <v>0.36084103761467601</v>
      </c>
      <c r="R35" s="5">
        <f>all!R280</f>
        <v>0.14127287989385601</v>
      </c>
      <c r="S35" s="5">
        <f>all!S280</f>
        <v>3.8457774262302502E-3</v>
      </c>
      <c r="T35" s="5">
        <f>all!T280</f>
        <v>9.8825622072163805E-2</v>
      </c>
      <c r="U35" s="5">
        <f>all!U280</f>
        <v>4.8147685335139503</v>
      </c>
      <c r="V35" s="5">
        <f>all!V280</f>
        <v>7.6523563618833297</v>
      </c>
      <c r="W35" s="5">
        <f>all!W280</f>
        <v>0.13629303327855499</v>
      </c>
      <c r="X35" s="5">
        <f>all!X280</f>
        <v>1.51849701330375E-2</v>
      </c>
      <c r="Y35" s="5">
        <f>all!Y280</f>
        <v>95.965051092874305</v>
      </c>
      <c r="Z35" s="5">
        <f>all!Z280</f>
        <v>0.159741577450455</v>
      </c>
      <c r="AA35" s="5">
        <f>all!AA280</f>
        <v>0.6858770923143549</v>
      </c>
      <c r="AB35" s="5">
        <f>all!AB280</f>
        <v>3.9154131077859138E-2</v>
      </c>
      <c r="AC35" s="5">
        <f>all!AC280</f>
        <v>1.6645807575912008E-3</v>
      </c>
      <c r="AD35" s="5">
        <f>all!AD280</f>
        <v>6.286503265022754E-2</v>
      </c>
      <c r="AE35" s="5">
        <f>all!AE280</f>
        <v>1.582343776208861E-4</v>
      </c>
      <c r="AF35" s="5">
        <f>all!AF280</f>
        <v>5.0172104101255062E-2</v>
      </c>
      <c r="AG35" s="5">
        <f>all!AG280</f>
        <v>8.9222154628810137E-3</v>
      </c>
      <c r="AH35" s="5">
        <f>all!AH280</f>
        <v>3.7601296878949876E-3</v>
      </c>
      <c r="AI35" s="5">
        <f>all!AI280</f>
        <v>3.9497967908944049E-3</v>
      </c>
      <c r="AJ35" s="5">
        <f>all!AJ280</f>
        <v>9.2906793843622659E-2</v>
      </c>
      <c r="AK35" s="5">
        <f>all!AK280</f>
        <v>3.7546609504279734E-4</v>
      </c>
      <c r="AL35" s="5">
        <f>all!AL280</f>
        <v>0.11905076690801512</v>
      </c>
      <c r="AM35" s="5">
        <f>all!AM280</f>
        <v>8.9222154628810137E-3</v>
      </c>
      <c r="AN35" s="5"/>
      <c r="AO35" s="5"/>
      <c r="AP35" s="5">
        <f>all!AP280</f>
        <v>0.15558434753786801</v>
      </c>
      <c r="AQ35" s="5">
        <f>all!AQ280</f>
        <v>3.6715971277512498</v>
      </c>
      <c r="AR35" s="5">
        <f>all!AR280</f>
        <v>1.9464874270564401E-2</v>
      </c>
      <c r="AS35" s="5">
        <f>all!AS280</f>
        <v>0.15046757868819699</v>
      </c>
      <c r="AT35" s="5">
        <f>all!AT280</f>
        <v>0.133772087981786</v>
      </c>
      <c r="AU35" s="5">
        <f>all!AU280</f>
        <v>1.80867100549463</v>
      </c>
      <c r="AV35" s="5">
        <f>all!AV280</f>
        <v>2.5822624870138599E-2</v>
      </c>
      <c r="AW35" s="5">
        <f>all!AW280</f>
        <v>0.41510477790384998</v>
      </c>
      <c r="AX35" s="5">
        <f>all!AX280</f>
        <v>0.33278057987089399</v>
      </c>
      <c r="AY35" s="5">
        <f>all!AY280</f>
        <v>0.37396958185242102</v>
      </c>
      <c r="AZ35" s="5">
        <f>all!AZ280</f>
        <v>1.1734614739570199E-2</v>
      </c>
      <c r="BA35" s="5">
        <f>all!BA280</f>
        <v>0.14127287989385601</v>
      </c>
      <c r="BB35" s="5">
        <f>all!BB280</f>
        <v>8.20408331650863E-5</v>
      </c>
      <c r="BC35" s="5">
        <f>all!BC280</f>
        <v>9.8825622072163805E-2</v>
      </c>
      <c r="BD35" s="5">
        <f>all!BD280</f>
        <v>3.4270801208961303E-2</v>
      </c>
      <c r="BE35" s="5">
        <f>all!BE280</f>
        <v>5.7990756021078903E-3</v>
      </c>
      <c r="BF35" s="5">
        <f>all!BF280</f>
        <v>1.09429479095391E-2</v>
      </c>
      <c r="BG35" s="5">
        <f>all!BG280</f>
        <v>2.1190981308405601E-4</v>
      </c>
      <c r="BH35" s="5">
        <f>all!BH280</f>
        <v>7.5529892691483594E-2</v>
      </c>
      <c r="BI35" s="5">
        <f>all!BI280</f>
        <v>1.3342318622100999E-4</v>
      </c>
      <c r="BJ35" s="5"/>
      <c r="BK35" s="5">
        <f>all!BK280</f>
        <v>1.27997258517012</v>
      </c>
      <c r="BL35" s="5">
        <f>all!BL280</f>
        <v>64912.706663601697</v>
      </c>
      <c r="BM35" s="5">
        <f>all!BM280</f>
        <v>6.9899412377782104</v>
      </c>
      <c r="BN35" s="5">
        <f>all!BN280</f>
        <v>25.914274336078101</v>
      </c>
      <c r="BO35" s="5">
        <f>all!BO280</f>
        <v>8.3500031968961892</v>
      </c>
      <c r="BP35" s="5">
        <f>all!BP280</f>
        <v>7.1816717178608096</v>
      </c>
      <c r="BQ35" s="5">
        <f>all!BQ280</f>
        <v>4.0733853645418802E-2</v>
      </c>
      <c r="BR35" s="5">
        <f>all!BR280</f>
        <v>0.64745403436468896</v>
      </c>
      <c r="BS35" s="5">
        <f>all!BS280</f>
        <v>265.41309845174402</v>
      </c>
      <c r="BT35" s="5">
        <f>all!BT280</f>
        <v>0.91213704333533197</v>
      </c>
      <c r="BU35" s="5">
        <f>all!BU280</f>
        <v>0.565365246001445</v>
      </c>
      <c r="BV35" s="5">
        <f>all!BV280</f>
        <v>0.20421146430176201</v>
      </c>
      <c r="BW35" s="5">
        <f>all!BW280</f>
        <v>5.4644988735618599E-3</v>
      </c>
      <c r="BX35" s="5">
        <f>all!BX280</f>
        <v>5.4320647059822098E-2</v>
      </c>
      <c r="BY35" s="5">
        <f>all!BY280</f>
        <v>5.7302054580519197</v>
      </c>
      <c r="BZ35" s="5">
        <f>all!BZ280</f>
        <v>0.72519222479919998</v>
      </c>
      <c r="CA35" s="5">
        <f>all!CA280</f>
        <v>0.13585883987713299</v>
      </c>
      <c r="CB35" s="5">
        <f>all!CB280</f>
        <v>7.4466108718370802E-3</v>
      </c>
      <c r="CC35" s="5">
        <f>all!CC280</f>
        <v>141.95935829427</v>
      </c>
      <c r="CD35" s="5">
        <f>all!CD280</f>
        <v>8.3350955182344005E-2</v>
      </c>
      <c r="CE35" s="5"/>
      <c r="CF35" s="5">
        <f>all!CF280</f>
        <v>16.212212560748</v>
      </c>
      <c r="CG35" s="5">
        <f>all!CG280</f>
        <v>419019.57495254301</v>
      </c>
      <c r="CH35" s="5">
        <f>all!CH280</f>
        <v>40.442986286968598</v>
      </c>
      <c r="CI35" s="5">
        <f>all!CI280</f>
        <v>58.965355076230701</v>
      </c>
      <c r="CJ35" s="5">
        <f>all!CJ280</f>
        <v>7.6641290415986898</v>
      </c>
      <c r="CK35" s="5">
        <f>all!CK280</f>
        <v>4.0585101468784401</v>
      </c>
      <c r="CL35" s="5">
        <f>all!CL280</f>
        <v>3.9248570207349599E-2</v>
      </c>
      <c r="CM35" s="5">
        <f>all!CM280</f>
        <v>0.81875276962510002</v>
      </c>
      <c r="CN35" s="5">
        <f>all!CN280</f>
        <v>643.33039500651898</v>
      </c>
      <c r="CO35" s="5">
        <f>all!CO280</f>
        <v>3.7574281893838499</v>
      </c>
      <c r="CP35" s="5">
        <f>all!CP280</f>
        <v>0.36084103761467601</v>
      </c>
      <c r="CQ35" s="5">
        <f>all!CQ280</f>
        <v>0.14127287989385601</v>
      </c>
      <c r="CR35" s="5">
        <f>all!CR280</f>
        <v>3.8457774262302502E-3</v>
      </c>
      <c r="CS35" s="5">
        <f>all!CS280</f>
        <v>9.8825622072163805E-2</v>
      </c>
      <c r="CT35" s="5">
        <f>all!CT280</f>
        <v>4.8147685335139503</v>
      </c>
      <c r="CU35" s="5">
        <f>all!CU280</f>
        <v>7.6523563618833297</v>
      </c>
      <c r="CV35" s="5">
        <f>all!CV280</f>
        <v>0.13629303327855499</v>
      </c>
      <c r="CW35" s="5">
        <f>all!CW280</f>
        <v>1.51849701330375E-2</v>
      </c>
      <c r="CX35" s="5">
        <f>all!CX280</f>
        <v>95.965051092874305</v>
      </c>
      <c r="CY35" s="5">
        <f>all!CY280</f>
        <v>0.159741577450455</v>
      </c>
      <c r="CZ35" s="5"/>
      <c r="DA35" s="5">
        <f>all!DA280</f>
        <v>0.29509989626220617</v>
      </c>
      <c r="DB35" s="5">
        <f>all!DB280</f>
        <v>7503.260362656335</v>
      </c>
      <c r="DC35" s="5">
        <f>all!DC280</f>
        <v>0.68625131991761179</v>
      </c>
      <c r="DD35" s="5">
        <f>all!DD280</f>
        <v>1.0046334864947457</v>
      </c>
      <c r="DE35" s="5">
        <f>all!DE280</f>
        <v>0.12060757626913873</v>
      </c>
      <c r="DF35" s="5">
        <f>all!DF280</f>
        <v>6.2066220322349597E-2</v>
      </c>
      <c r="DG35" s="5">
        <f>all!DG280</f>
        <v>5.629214205835893E-4</v>
      </c>
      <c r="DH35" s="5">
        <f>all!DH280</f>
        <v>1.127603318585732E-2</v>
      </c>
      <c r="DI35" s="5">
        <f>all!DI280</f>
        <v>8.5867145790602315</v>
      </c>
      <c r="DJ35" s="5">
        <f>all!DJ280</f>
        <v>4.7586476562612084E-2</v>
      </c>
      <c r="DK35" s="5">
        <f>all!DK280</f>
        <v>3.3452031054071172E-3</v>
      </c>
      <c r="DL35" s="5">
        <f>all!DL280</f>
        <v>1.2567531637816228E-3</v>
      </c>
      <c r="DM35" s="5">
        <f>all!DM280</f>
        <v>3.3494551605412478E-5</v>
      </c>
      <c r="DN35" s="5">
        <f>all!DN280</f>
        <v>8.3249618458566094E-4</v>
      </c>
      <c r="DO35" s="5">
        <f>all!DO280</f>
        <v>3.9543105564339272E-2</v>
      </c>
      <c r="DP35" s="5">
        <f>all!DP280</f>
        <v>5.9971444842345845E-2</v>
      </c>
      <c r="DQ35" s="5">
        <f>all!DQ280</f>
        <v>6.9196030127224644E-4</v>
      </c>
      <c r="DR35" s="5">
        <f>all!DR280</f>
        <v>7.4296530749026469E-5</v>
      </c>
      <c r="DS35" s="5">
        <f>all!DS280</f>
        <v>0.46315179098877562</v>
      </c>
      <c r="DT35" s="5">
        <f>all!DT280</f>
        <v>7.6438552485384042E-4</v>
      </c>
      <c r="DU35" s="5"/>
      <c r="DV35" s="5">
        <f>all!DV280</f>
        <v>3.9264585533859931E-3</v>
      </c>
      <c r="DW35" s="5">
        <f>all!DW280</f>
        <v>99.834805780672838</v>
      </c>
      <c r="DX35" s="5">
        <f>all!DX280</f>
        <v>9.1309329450551466E-3</v>
      </c>
      <c r="DY35" s="5">
        <f>all!DY280</f>
        <v>1.3367174289211983E-2</v>
      </c>
      <c r="DZ35" s="5">
        <f>all!DZ280</f>
        <v>1.6047469194104315E-3</v>
      </c>
      <c r="EA35" s="5">
        <f>all!EA280</f>
        <v>8.2582354229122836E-4</v>
      </c>
      <c r="EB35" s="5">
        <f>all!EB280</f>
        <v>7.4899640926024378E-6</v>
      </c>
      <c r="EC35" s="5">
        <f>all!EC280</f>
        <v>1.500335225856334E-4</v>
      </c>
      <c r="ED35" s="5">
        <f>all!ED280</f>
        <v>0.11425073113030852</v>
      </c>
      <c r="EE35" s="5">
        <f>all!EE280</f>
        <v>6.3316297393324421E-4</v>
      </c>
      <c r="EF35" s="5">
        <f>all!EF280</f>
        <v>4.4509677951118113E-5</v>
      </c>
      <c r="EG35" s="5">
        <f>all!EG280</f>
        <v>1.6721758536440529E-5</v>
      </c>
      <c r="EH35" s="5">
        <f>all!EH280</f>
        <v>4.4566253769891163E-7</v>
      </c>
      <c r="EI35" s="5">
        <f>all!EI280</f>
        <v>1.1076797403287355E-5</v>
      </c>
      <c r="EJ35" s="5">
        <f>all!EJ280</f>
        <v>5.261417134914462E-4</v>
      </c>
      <c r="EK35" s="5">
        <f>all!EK280</f>
        <v>7.9795145827810565E-4</v>
      </c>
      <c r="EL35" s="5">
        <f>all!EL280</f>
        <v>9.2068939296402072E-6</v>
      </c>
      <c r="EM35" s="5">
        <f>all!EM280</f>
        <v>9.8855422296460378E-7</v>
      </c>
      <c r="EN35" s="5">
        <f>all!EN280</f>
        <v>6.1624769587451172E-3</v>
      </c>
      <c r="EO35" s="5">
        <f>all!EO280</f>
        <v>1.0170549431437356E-5</v>
      </c>
      <c r="EP35" s="5"/>
      <c r="EQ35" s="5">
        <f>all!EQ280</f>
        <v>199.66961156134568</v>
      </c>
      <c r="ER35" s="5">
        <f>all!ER280</f>
        <v>0</v>
      </c>
      <c r="ES35" s="5">
        <f>all!ES280</f>
        <v>0</v>
      </c>
      <c r="ET35" s="5">
        <f>all!ET280</f>
        <v>0</v>
      </c>
      <c r="EU35" s="5">
        <f>all!EU280</f>
        <v>0</v>
      </c>
      <c r="EV35" s="5"/>
    </row>
    <row r="36" spans="1:152" s="3" customFormat="1">
      <c r="A36" s="5" t="str">
        <f>all!A281</f>
        <v>18A-3.d</v>
      </c>
      <c r="B36" s="5" t="str">
        <f>all!B281</f>
        <v>Kaspakas</v>
      </c>
      <c r="C36" s="5" t="str">
        <f>all!C281</f>
        <v>epithermal</v>
      </c>
      <c r="D36" s="5" t="str">
        <f>all!D281</f>
        <v>epithermal IS</v>
      </c>
      <c r="E36" s="5" t="str">
        <f>all!E281</f>
        <v>pyrite</v>
      </c>
      <c r="F36" s="5" t="str">
        <f>all!F281</f>
        <v>subhedral, inclusions</v>
      </c>
      <c r="G36" s="5">
        <f>all!G281</f>
        <v>64.8962554108967</v>
      </c>
      <c r="H36" s="5">
        <f>all!H281</f>
        <v>457368.68656939198</v>
      </c>
      <c r="I36" s="5">
        <f>all!I281</f>
        <v>93.284665820104706</v>
      </c>
      <c r="J36" s="5">
        <f>all!J281</f>
        <v>20.349753626771001</v>
      </c>
      <c r="K36" s="5">
        <f>all!K281</f>
        <v>12.555806838583701</v>
      </c>
      <c r="L36" s="5">
        <f>all!L281</f>
        <v>2.5139403662851101</v>
      </c>
      <c r="M36" s="5">
        <f>all!M281</f>
        <v>1.1213430795548001</v>
      </c>
      <c r="N36" s="5">
        <f>all!N281</f>
        <v>1.0912638833855699</v>
      </c>
      <c r="O36" s="5">
        <f>all!O281</f>
        <v>350.97784625273903</v>
      </c>
      <c r="P36" s="5">
        <f>all!P281</f>
        <v>0.66975373164924801</v>
      </c>
      <c r="Q36" s="5">
        <f>all!Q281</f>
        <v>0.12720059279974499</v>
      </c>
      <c r="R36" s="5">
        <f>all!R281</f>
        <v>0.19073268942843299</v>
      </c>
      <c r="S36" s="5">
        <f>all!S281</f>
        <v>7.70390726040721E-3</v>
      </c>
      <c r="T36" s="5">
        <f>all!T281</f>
        <v>9.5001455084896796E-2</v>
      </c>
      <c r="U36" s="5">
        <f>all!U281</f>
        <v>8.1333461291062203</v>
      </c>
      <c r="V36" s="5">
        <f>all!V281</f>
        <v>2.66082386672189</v>
      </c>
      <c r="W36" s="5">
        <f>all!W281</f>
        <v>2.40612424718082E-2</v>
      </c>
      <c r="X36" s="5">
        <f>all!X281</f>
        <v>0.220990574356316</v>
      </c>
      <c r="Y36" s="5">
        <f>all!Y281</f>
        <v>248.83384480183301</v>
      </c>
      <c r="Z36" s="5">
        <f>all!Z281</f>
        <v>0.22091019734106801</v>
      </c>
      <c r="AA36" s="5">
        <f>all!AA281</f>
        <v>4.5840685607802447</v>
      </c>
      <c r="AB36" s="5">
        <f>all!AB281</f>
        <v>2.6915700803587564E-3</v>
      </c>
      <c r="AC36" s="5">
        <f>all!AC281</f>
        <v>8.8778195553340861E-4</v>
      </c>
      <c r="AD36" s="5">
        <f>all!AD281</f>
        <v>0.26578505400289693</v>
      </c>
      <c r="AE36" s="5">
        <f>all!AE281</f>
        <v>8.8810497033596492E-4</v>
      </c>
      <c r="AF36" s="5">
        <f>all!AF281</f>
        <v>3.268585161951533E-2</v>
      </c>
      <c r="AG36" s="5">
        <f>all!AG281</f>
        <v>1.3635745133615596E-3</v>
      </c>
      <c r="AH36" s="5">
        <f>all!AH281</f>
        <v>5.1118686407407863E-4</v>
      </c>
      <c r="AI36" s="5">
        <f>all!AI281</f>
        <v>2.3681298035315196E-3</v>
      </c>
      <c r="AJ36" s="5">
        <f>all!AJ281</f>
        <v>7.1796765927300207E-3</v>
      </c>
      <c r="AK36" s="5">
        <f>all!AK281</f>
        <v>2.368991435124894E-3</v>
      </c>
      <c r="AL36" s="5">
        <f>all!AL281</f>
        <v>8.7188457584133003E-2</v>
      </c>
      <c r="AM36" s="5">
        <f>all!AM281</f>
        <v>1.3635745133615596E-3</v>
      </c>
      <c r="AN36" s="5"/>
      <c r="AO36" s="5"/>
      <c r="AP36" s="5">
        <f>all!AP281</f>
        <v>0.17935104243813499</v>
      </c>
      <c r="AQ36" s="5">
        <f>all!AQ281</f>
        <v>6.7396196403597397</v>
      </c>
      <c r="AR36" s="5">
        <f>all!AR281</f>
        <v>2.0202737374485899E-2</v>
      </c>
      <c r="AS36" s="5">
        <f>all!AS281</f>
        <v>0.17020679073754599</v>
      </c>
      <c r="AT36" s="5">
        <f>all!AT281</f>
        <v>0.13819173361414899</v>
      </c>
      <c r="AU36" s="5">
        <f>all!AU281</f>
        <v>2.3866567797722702</v>
      </c>
      <c r="AV36" s="5">
        <f>all!AV281</f>
        <v>1.4875420306868699E-2</v>
      </c>
      <c r="AW36" s="5">
        <f>all!AW281</f>
        <v>0.18054385814624299</v>
      </c>
      <c r="AX36" s="5">
        <f>all!AX281</f>
        <v>0.267327689446968</v>
      </c>
      <c r="AY36" s="5">
        <f>all!AY281</f>
        <v>0.66975373164924801</v>
      </c>
      <c r="AZ36" s="5">
        <f>all!AZ281</f>
        <v>1.6277240020559601E-2</v>
      </c>
      <c r="BA36" s="5">
        <f>all!BA281</f>
        <v>0.19073268942843299</v>
      </c>
      <c r="BB36" s="5">
        <f>all!BB281</f>
        <v>7.70390726040721E-3</v>
      </c>
      <c r="BC36" s="5">
        <f>all!BC281</f>
        <v>9.5001455084896796E-2</v>
      </c>
      <c r="BD36" s="5">
        <f>all!BD281</f>
        <v>1.6429347338551201E-2</v>
      </c>
      <c r="BE36" s="5">
        <f>all!BE281</f>
        <v>0.104844604290893</v>
      </c>
      <c r="BF36" s="5">
        <f>all!BF281</f>
        <v>1.1285558538686499E-2</v>
      </c>
      <c r="BG36" s="5">
        <f>all!BG281</f>
        <v>6.1054514216200501E-3</v>
      </c>
      <c r="BH36" s="5">
        <f>all!BH281</f>
        <v>5.5323793525727298E-2</v>
      </c>
      <c r="BI36" s="5">
        <f>all!BI281</f>
        <v>4.7012595444285796E-3</v>
      </c>
      <c r="BJ36" s="5"/>
      <c r="BK36" s="5">
        <f>all!BK281</f>
        <v>27.0908991206156</v>
      </c>
      <c r="BL36" s="5">
        <f>all!BL281</f>
        <v>23031.037252361701</v>
      </c>
      <c r="BM36" s="5">
        <f>all!BM281</f>
        <v>6.5588478825068002</v>
      </c>
      <c r="BN36" s="5">
        <f>all!BN281</f>
        <v>8.2852573600357609</v>
      </c>
      <c r="BO36" s="5">
        <f>all!BO281</f>
        <v>0.32184625898751301</v>
      </c>
      <c r="BP36" s="5">
        <f>all!BP281</f>
        <v>2.1740507296194602</v>
      </c>
      <c r="BQ36" s="5">
        <f>all!BQ281</f>
        <v>0.18186203654048599</v>
      </c>
      <c r="BR36" s="5">
        <f>all!BR281</f>
        <v>0.73136321069672505</v>
      </c>
      <c r="BS36" s="5">
        <f>all!BS281</f>
        <v>173.307770748454</v>
      </c>
      <c r="BT36" s="5">
        <f>all!BT281</f>
        <v>0.679486703793452</v>
      </c>
      <c r="BU36" s="5">
        <f>all!BU281</f>
        <v>5.0154520076910701E-2</v>
      </c>
      <c r="BV36" s="5">
        <f>all!BV281</f>
        <v>0.151879870011526</v>
      </c>
      <c r="BW36" s="5">
        <f>all!BW281</f>
        <v>3.6064263112700399E-3</v>
      </c>
      <c r="BX36" s="5">
        <f>all!BX281</f>
        <v>0.131933559388482</v>
      </c>
      <c r="BY36" s="5">
        <f>all!BY281</f>
        <v>1.6830783598550401</v>
      </c>
      <c r="BZ36" s="5">
        <f>all!BZ281</f>
        <v>2.8959347513061902</v>
      </c>
      <c r="CA36" s="5">
        <f>all!CA281</f>
        <v>1.78783390523332E-2</v>
      </c>
      <c r="CB36" s="5">
        <f>all!CB281</f>
        <v>9.0782911149220699E-2</v>
      </c>
      <c r="CC36" s="5">
        <f>all!CC281</f>
        <v>52.417431753264502</v>
      </c>
      <c r="CD36" s="5">
        <f>all!CD281</f>
        <v>5.7577939438107698E-2</v>
      </c>
      <c r="CE36" s="5"/>
      <c r="CF36" s="5">
        <f>all!CF281</f>
        <v>64.8962554108967</v>
      </c>
      <c r="CG36" s="5">
        <f>all!CG281</f>
        <v>457368.68656939198</v>
      </c>
      <c r="CH36" s="5">
        <f>all!CH281</f>
        <v>93.284665820104706</v>
      </c>
      <c r="CI36" s="5">
        <f>all!CI281</f>
        <v>20.349753626771001</v>
      </c>
      <c r="CJ36" s="5">
        <f>all!CJ281</f>
        <v>12.555806838583701</v>
      </c>
      <c r="CK36" s="5">
        <f>all!CK281</f>
        <v>2.5139403662851101</v>
      </c>
      <c r="CL36" s="5">
        <f>all!CL281</f>
        <v>1.1213430795548001</v>
      </c>
      <c r="CM36" s="5">
        <f>all!CM281</f>
        <v>1.0912638833855699</v>
      </c>
      <c r="CN36" s="5">
        <f>all!CN281</f>
        <v>350.97784625273903</v>
      </c>
      <c r="CO36" s="5">
        <f>all!CO281</f>
        <v>0.66975373164924801</v>
      </c>
      <c r="CP36" s="5">
        <f>all!CP281</f>
        <v>0.12720059279974499</v>
      </c>
      <c r="CQ36" s="5">
        <f>all!CQ281</f>
        <v>0.19073268942843299</v>
      </c>
      <c r="CR36" s="5">
        <f>all!CR281</f>
        <v>7.70390726040721E-3</v>
      </c>
      <c r="CS36" s="5">
        <f>all!CS281</f>
        <v>9.5001455084896796E-2</v>
      </c>
      <c r="CT36" s="5">
        <f>all!CT281</f>
        <v>8.1333461291062203</v>
      </c>
      <c r="CU36" s="5">
        <f>all!CU281</f>
        <v>2.66082386672189</v>
      </c>
      <c r="CV36" s="5">
        <f>all!CV281</f>
        <v>2.40612424718082E-2</v>
      </c>
      <c r="CW36" s="5">
        <f>all!CW281</f>
        <v>0.220990574356316</v>
      </c>
      <c r="CX36" s="5">
        <f>all!CX281</f>
        <v>248.83384480183301</v>
      </c>
      <c r="CY36" s="5">
        <f>all!CY281</f>
        <v>0.22091019734106801</v>
      </c>
      <c r="CZ36" s="5"/>
      <c r="DA36" s="5">
        <f>all!DA281</f>
        <v>1.1812624691294862</v>
      </c>
      <c r="DB36" s="5">
        <f>all!DB281</f>
        <v>8189.9666320958368</v>
      </c>
      <c r="DC36" s="5">
        <f>all!DC281</f>
        <v>1.5828881822148586</v>
      </c>
      <c r="DD36" s="5">
        <f>all!DD281</f>
        <v>0.34671280973279794</v>
      </c>
      <c r="DE36" s="5">
        <f>all!DE281</f>
        <v>0.19758610830868506</v>
      </c>
      <c r="DF36" s="5">
        <f>all!DF281</f>
        <v>3.8445333633355408E-2</v>
      </c>
      <c r="DG36" s="5">
        <f>all!DG281</f>
        <v>1.6082828902296231E-2</v>
      </c>
      <c r="DH36" s="5">
        <f>all!DH281</f>
        <v>1.502911284100771E-2</v>
      </c>
      <c r="DI36" s="5">
        <f>all!DI281</f>
        <v>4.6846015868953552</v>
      </c>
      <c r="DJ36" s="5">
        <f>all!DJ281</f>
        <v>8.4821901171384002E-3</v>
      </c>
      <c r="DK36" s="5">
        <f>all!DK281</f>
        <v>1.1792223546860426E-3</v>
      </c>
      <c r="DL36" s="5">
        <f>all!DL281</f>
        <v>1.696743996836902E-3</v>
      </c>
      <c r="DM36" s="5">
        <f>all!DM281</f>
        <v>6.7096685714846188E-5</v>
      </c>
      <c r="DN36" s="5">
        <f>all!DN281</f>
        <v>8.0028182196021226E-4</v>
      </c>
      <c r="DO36" s="5">
        <f>all!DO281</f>
        <v>6.6798177801463701E-2</v>
      </c>
      <c r="DP36" s="5">
        <f>all!DP281</f>
        <v>2.0852851620077509E-2</v>
      </c>
      <c r="DQ36" s="5">
        <f>all!DQ281</f>
        <v>1.2215902888997244E-4</v>
      </c>
      <c r="DR36" s="5">
        <f>all!DR281</f>
        <v>1.0812555348519962E-3</v>
      </c>
      <c r="DS36" s="5">
        <f>all!DS281</f>
        <v>1.2009355444103911</v>
      </c>
      <c r="DT36" s="5">
        <f>all!DT281</f>
        <v>1.0570858247126739E-3</v>
      </c>
      <c r="DU36" s="5"/>
      <c r="DV36" s="5">
        <f>all!DV281</f>
        <v>1.4405001635034775E-2</v>
      </c>
      <c r="DW36" s="5">
        <f>all!DW281</f>
        <v>99.873216841606592</v>
      </c>
      <c r="DX36" s="5">
        <f>all!DX281</f>
        <v>1.9302659187746391E-2</v>
      </c>
      <c r="DY36" s="5">
        <f>all!DY281</f>
        <v>4.2280176689004625E-3</v>
      </c>
      <c r="DZ36" s="5">
        <f>all!DZ281</f>
        <v>2.4094799315382059E-3</v>
      </c>
      <c r="EA36" s="5">
        <f>all!EA281</f>
        <v>4.688247602212068E-4</v>
      </c>
      <c r="EB36" s="5">
        <f>all!EB281</f>
        <v>1.9612337028221158E-4</v>
      </c>
      <c r="EC36" s="5">
        <f>all!EC281</f>
        <v>1.8327374373231425E-4</v>
      </c>
      <c r="ED36" s="5">
        <f>all!ED281</f>
        <v>5.712675656955709E-2</v>
      </c>
      <c r="EE36" s="5">
        <f>all!EE281</f>
        <v>1.0343675999128085E-4</v>
      </c>
      <c r="EF36" s="5">
        <f>all!EF281</f>
        <v>1.4380123292869957E-5</v>
      </c>
      <c r="EG36" s="5">
        <f>all!EG281</f>
        <v>2.0691083215978991E-5</v>
      </c>
      <c r="EH36" s="5">
        <f>all!EH281</f>
        <v>8.1821601268686888E-7</v>
      </c>
      <c r="EI36" s="5">
        <f>all!EI281</f>
        <v>9.759102024396746E-6</v>
      </c>
      <c r="EJ36" s="5">
        <f>all!EJ281</f>
        <v>8.145758335626525E-4</v>
      </c>
      <c r="EK36" s="5">
        <f>all!EK281</f>
        <v>2.5429180180736515E-4</v>
      </c>
      <c r="EL36" s="5">
        <f>all!EL281</f>
        <v>1.4896782526165409E-6</v>
      </c>
      <c r="EM36" s="5">
        <f>all!EM281</f>
        <v>1.3185458908985341E-5</v>
      </c>
      <c r="EN36" s="5">
        <f>all!EN281</f>
        <v>1.4644906557940214E-2</v>
      </c>
      <c r="EO36" s="5">
        <f>all!EO281</f>
        <v>1.2890719405129074E-5</v>
      </c>
      <c r="EP36" s="5"/>
      <c r="EQ36" s="5">
        <f>all!EQ281</f>
        <v>199.74643368321318</v>
      </c>
      <c r="ER36" s="5">
        <f>all!ER281</f>
        <v>0</v>
      </c>
      <c r="ES36" s="5">
        <f>all!ES281</f>
        <v>0</v>
      </c>
      <c r="ET36" s="5">
        <f>all!ET281</f>
        <v>0</v>
      </c>
      <c r="EU36" s="5">
        <f>all!EU281</f>
        <v>0</v>
      </c>
      <c r="EV36" s="5"/>
    </row>
    <row r="37" spans="1:152" s="3" customFormat="1">
      <c r="A37" s="5" t="str">
        <f>all!A282</f>
        <v>18A-4.d</v>
      </c>
      <c r="B37" s="5" t="str">
        <f>all!B282</f>
        <v>Kaspakas</v>
      </c>
      <c r="C37" s="5" t="str">
        <f>all!C282</f>
        <v>epithermal</v>
      </c>
      <c r="D37" s="5" t="str">
        <f>all!D282</f>
        <v>epithermal IS</v>
      </c>
      <c r="E37" s="5" t="str">
        <f>all!E282</f>
        <v>pyrite</v>
      </c>
      <c r="F37" s="5" t="str">
        <f>all!F282</f>
        <v>subhedral, inclusions</v>
      </c>
      <c r="G37" s="5">
        <f>all!G282</f>
        <v>16.717507968711502</v>
      </c>
      <c r="H37" s="5">
        <f>all!H282</f>
        <v>400921.91651903902</v>
      </c>
      <c r="I37" s="5">
        <f>all!I282</f>
        <v>25.270830606062599</v>
      </c>
      <c r="J37" s="5">
        <f>all!J282</f>
        <v>59.356081621632498</v>
      </c>
      <c r="K37" s="5">
        <f>all!K282</f>
        <v>7.3253064687025402</v>
      </c>
      <c r="L37" s="5">
        <f>all!L282</f>
        <v>1.5211962700514201</v>
      </c>
      <c r="M37" s="5">
        <f>all!M282</f>
        <v>0.26975959402266497</v>
      </c>
      <c r="N37" s="5">
        <f>all!N282</f>
        <v>0.90035718942343801</v>
      </c>
      <c r="O37" s="5">
        <f>all!O282</f>
        <v>883.47758415086196</v>
      </c>
      <c r="P37" s="5">
        <f>all!P282</f>
        <v>2.9837636960230101</v>
      </c>
      <c r="Q37" s="5">
        <f>all!Q282</f>
        <v>0.38628691543992899</v>
      </c>
      <c r="R37" s="5">
        <f>all!R282</f>
        <v>0.23286803623296301</v>
      </c>
      <c r="S37" s="5">
        <f>all!S282</f>
        <v>6.2123507743246697E-3</v>
      </c>
      <c r="T37" s="5">
        <f>all!T282</f>
        <v>0.29315921572710602</v>
      </c>
      <c r="U37" s="5">
        <f>all!U282</f>
        <v>13.5172064343573</v>
      </c>
      <c r="V37" s="5">
        <f>all!V282</f>
        <v>15.3055586674606</v>
      </c>
      <c r="W37" s="5">
        <f>all!W282</f>
        <v>0.11604375225182099</v>
      </c>
      <c r="X37" s="5">
        <f>all!X282</f>
        <v>0.243900221779836</v>
      </c>
      <c r="Y37" s="5">
        <f>all!Y282</f>
        <v>111.753307940922</v>
      </c>
      <c r="Z37" s="5">
        <f>all!Z282</f>
        <v>2.3014547988526002</v>
      </c>
      <c r="AA37" s="5">
        <f>all!AA282</f>
        <v>0.42574964377117125</v>
      </c>
      <c r="AB37" s="5">
        <f>all!AB282</f>
        <v>2.6699555932611557E-2</v>
      </c>
      <c r="AC37" s="5">
        <f>all!AC282</f>
        <v>2.0594064204965245E-2</v>
      </c>
      <c r="AD37" s="5">
        <f>all!AD282</f>
        <v>2.860381639490173E-2</v>
      </c>
      <c r="AE37" s="5">
        <f>all!AE282</f>
        <v>2.1824877157888964E-3</v>
      </c>
      <c r="AF37" s="5">
        <f>all!AF282</f>
        <v>0.12095576125140854</v>
      </c>
      <c r="AG37" s="5">
        <f>all!AG282</f>
        <v>1.5285881238397317E-2</v>
      </c>
      <c r="AH37" s="5">
        <f>all!AH282</f>
        <v>3.4566038586002147E-3</v>
      </c>
      <c r="AI37" s="5">
        <f>all!AI282</f>
        <v>9.1071592965387915E-2</v>
      </c>
      <c r="AJ37" s="5">
        <f>all!AJ282</f>
        <v>0.11807145331056867</v>
      </c>
      <c r="AK37" s="5">
        <f>all!AK282</f>
        <v>9.6514525217593402E-3</v>
      </c>
      <c r="AL37" s="5">
        <f>all!AL282</f>
        <v>0.53489363468387363</v>
      </c>
      <c r="AM37" s="5">
        <f>all!AM282</f>
        <v>1.5285881238397317E-2</v>
      </c>
      <c r="AN37" s="5"/>
      <c r="AO37" s="5"/>
      <c r="AP37" s="5">
        <f>all!AP282</f>
        <v>0.21476430945188599</v>
      </c>
      <c r="AQ37" s="5">
        <f>all!AQ282</f>
        <v>6.8190625976854298</v>
      </c>
      <c r="AR37" s="5">
        <f>all!AR282</f>
        <v>1.5744083407259201E-2</v>
      </c>
      <c r="AS37" s="5">
        <f>all!AS282</f>
        <v>0.16592359577148499</v>
      </c>
      <c r="AT37" s="5">
        <f>all!AT282</f>
        <v>0.114358476597667</v>
      </c>
      <c r="AU37" s="5">
        <f>all!AU282</f>
        <v>1.5211962700514201</v>
      </c>
      <c r="AV37" s="5">
        <f>all!AV282</f>
        <v>2.9718574169444598E-2</v>
      </c>
      <c r="AW37" s="5">
        <f>all!AW282</f>
        <v>0.173083634412798</v>
      </c>
      <c r="AX37" s="5">
        <f>all!AX282</f>
        <v>0.37658491717327103</v>
      </c>
      <c r="AY37" s="5">
        <f>all!AY282</f>
        <v>0.62666886190875404</v>
      </c>
      <c r="AZ37" s="5">
        <f>all!AZ282</f>
        <v>1.04658313963291E-2</v>
      </c>
      <c r="BA37" s="5">
        <f>all!BA282</f>
        <v>0.23286803623296301</v>
      </c>
      <c r="BB37" s="5">
        <f>all!BB282</f>
        <v>6.2123507743246697E-3</v>
      </c>
      <c r="BC37" s="5">
        <f>all!BC282</f>
        <v>8.9211345700091593E-2</v>
      </c>
      <c r="BD37" s="5">
        <f>all!BD282</f>
        <v>2.4858642533740302E-4</v>
      </c>
      <c r="BE37" s="5">
        <f>all!BE282</f>
        <v>0.14366792023263</v>
      </c>
      <c r="BF37" s="5">
        <f>all!BF282</f>
        <v>2.0314444002912001E-2</v>
      </c>
      <c r="BG37" s="5">
        <f>all!BG282</f>
        <v>4.2838814473927199E-3</v>
      </c>
      <c r="BH37" s="5">
        <f>all!BH282</f>
        <v>6.82539129614817E-2</v>
      </c>
      <c r="BI37" s="5">
        <f>all!BI282</f>
        <v>4.4882334278501003E-3</v>
      </c>
      <c r="BJ37" s="5"/>
      <c r="BK37" s="5">
        <f>all!BK282</f>
        <v>1.96490169535144</v>
      </c>
      <c r="BL37" s="5">
        <f>all!BL282</f>
        <v>25898.708550928099</v>
      </c>
      <c r="BM37" s="5">
        <f>all!BM282</f>
        <v>3.5537934312877701</v>
      </c>
      <c r="BN37" s="5">
        <f>all!BN282</f>
        <v>8.2747529403682698</v>
      </c>
      <c r="BO37" s="5">
        <f>all!BO282</f>
        <v>6.8411045076914201</v>
      </c>
      <c r="BP37" s="5">
        <f>all!BP282</f>
        <v>0.99358838206522604</v>
      </c>
      <c r="BQ37" s="5">
        <f>all!BQ282</f>
        <v>9.8105007103308703E-2</v>
      </c>
      <c r="BR37" s="5">
        <f>all!BR282</f>
        <v>0.38357890710795101</v>
      </c>
      <c r="BS37" s="5">
        <f>all!BS282</f>
        <v>483.01892270659499</v>
      </c>
      <c r="BT37" s="5">
        <f>all!BT282</f>
        <v>0.88845926673676101</v>
      </c>
      <c r="BU37" s="5">
        <f>all!BU282</f>
        <v>0.42905803944200799</v>
      </c>
      <c r="BV37" s="5">
        <f>all!BV282</f>
        <v>0.115726942705699</v>
      </c>
      <c r="BW37" s="5">
        <f>all!BW282</f>
        <v>1.93136934379871E-3</v>
      </c>
      <c r="BX37" s="5">
        <f>all!BX282</f>
        <v>0.21459855344613801</v>
      </c>
      <c r="BY37" s="5">
        <f>all!BY282</f>
        <v>12.419570826068799</v>
      </c>
      <c r="BZ37" s="5">
        <f>all!BZ282</f>
        <v>7.0491519918006302</v>
      </c>
      <c r="CA37" s="5">
        <f>all!CA282</f>
        <v>0.144334376694085</v>
      </c>
      <c r="CB37" s="5">
        <f>all!CB282</f>
        <v>0.25854955233697402</v>
      </c>
      <c r="CC37" s="5">
        <f>all!CC282</f>
        <v>101.80716138279701</v>
      </c>
      <c r="CD37" s="5">
        <f>all!CD282</f>
        <v>1.8755095297650901</v>
      </c>
      <c r="CE37" s="5"/>
      <c r="CF37" s="5">
        <f>all!CF282</f>
        <v>16.717507968711502</v>
      </c>
      <c r="CG37" s="5">
        <f>all!CG282</f>
        <v>400921.91651903902</v>
      </c>
      <c r="CH37" s="5">
        <f>all!CH282</f>
        <v>25.270830606062599</v>
      </c>
      <c r="CI37" s="5">
        <f>all!CI282</f>
        <v>59.356081621632498</v>
      </c>
      <c r="CJ37" s="5">
        <f>all!CJ282</f>
        <v>7.3253064687025402</v>
      </c>
      <c r="CK37" s="5">
        <f>all!CK282</f>
        <v>1.5211962700514201</v>
      </c>
      <c r="CL37" s="5">
        <f>all!CL282</f>
        <v>0.26975959402266497</v>
      </c>
      <c r="CM37" s="5">
        <f>all!CM282</f>
        <v>0.90035718942343801</v>
      </c>
      <c r="CN37" s="5">
        <f>all!CN282</f>
        <v>883.47758415086196</v>
      </c>
      <c r="CO37" s="5">
        <f>all!CO282</f>
        <v>2.9837636960230101</v>
      </c>
      <c r="CP37" s="5">
        <f>all!CP282</f>
        <v>0.38628691543992899</v>
      </c>
      <c r="CQ37" s="5">
        <f>all!CQ282</f>
        <v>0.23286803623296301</v>
      </c>
      <c r="CR37" s="5">
        <f>all!CR282</f>
        <v>6.2123507743246697E-3</v>
      </c>
      <c r="CS37" s="5">
        <f>all!CS282</f>
        <v>0.29315921572710602</v>
      </c>
      <c r="CT37" s="5">
        <f>all!CT282</f>
        <v>13.5172064343573</v>
      </c>
      <c r="CU37" s="5">
        <f>all!CU282</f>
        <v>15.3055586674606</v>
      </c>
      <c r="CV37" s="5">
        <f>all!CV282</f>
        <v>0.11604375225182099</v>
      </c>
      <c r="CW37" s="5">
        <f>all!CW282</f>
        <v>0.243900221779836</v>
      </c>
      <c r="CX37" s="5">
        <f>all!CX282</f>
        <v>111.753307940922</v>
      </c>
      <c r="CY37" s="5">
        <f>all!CY282</f>
        <v>2.3014547988526002</v>
      </c>
      <c r="CZ37" s="5"/>
      <c r="DA37" s="5">
        <f>all!DA282</f>
        <v>0.30429744545008325</v>
      </c>
      <c r="DB37" s="5">
        <f>all!DB282</f>
        <v>7179.1909126875998</v>
      </c>
      <c r="DC37" s="5">
        <f>all!DC282</f>
        <v>0.42880465690073843</v>
      </c>
      <c r="DD37" s="5">
        <f>all!DD282</f>
        <v>1.0112905645546604</v>
      </c>
      <c r="DE37" s="5">
        <f>all!DE282</f>
        <v>0.1152756502172055</v>
      </c>
      <c r="DF37" s="5">
        <f>all!DF282</f>
        <v>2.326343890581771E-2</v>
      </c>
      <c r="DG37" s="5">
        <f>all!DG282</f>
        <v>3.8690187459326903E-3</v>
      </c>
      <c r="DH37" s="5">
        <f>all!DH282</f>
        <v>1.2399906203325135E-2</v>
      </c>
      <c r="DI37" s="5">
        <f>all!DI282</f>
        <v>11.792027721656531</v>
      </c>
      <c r="DJ37" s="5">
        <f>all!DJ282</f>
        <v>3.7788294022581187E-2</v>
      </c>
      <c r="DK37" s="5">
        <f>all!DK282</f>
        <v>3.5811009680325524E-3</v>
      </c>
      <c r="DL37" s="5">
        <f>all!DL282</f>
        <v>2.0715769473891614E-3</v>
      </c>
      <c r="DM37" s="5">
        <f>all!DM282</f>
        <v>5.4106070253136879E-5</v>
      </c>
      <c r="DN37" s="5">
        <f>all!DN282</f>
        <v>2.4695410304701039E-3</v>
      </c>
      <c r="DO37" s="5">
        <f>all!DO282</f>
        <v>0.11101516453972815</v>
      </c>
      <c r="DP37" s="5">
        <f>all!DP282</f>
        <v>0.11994951933746552</v>
      </c>
      <c r="DQ37" s="5">
        <f>all!DQ282</f>
        <v>5.8915461661800431E-4</v>
      </c>
      <c r="DR37" s="5">
        <f>all!DR282</f>
        <v>1.1933471168135363E-3</v>
      </c>
      <c r="DS37" s="5">
        <f>all!DS282</f>
        <v>0.53934994179981666</v>
      </c>
      <c r="DT37" s="5">
        <f>all!DT282</f>
        <v>1.1012779280297032E-2</v>
      </c>
      <c r="DU37" s="5"/>
      <c r="DV37" s="5">
        <f>all!DV282</f>
        <v>4.2294419506829339E-3</v>
      </c>
      <c r="DW37" s="5">
        <f>all!DW282</f>
        <v>99.783851859720983</v>
      </c>
      <c r="DX37" s="5">
        <f>all!DX282</f>
        <v>5.959972492906411E-3</v>
      </c>
      <c r="DY37" s="5">
        <f>all!DY282</f>
        <v>1.405596662742585E-2</v>
      </c>
      <c r="DZ37" s="5">
        <f>all!DZ282</f>
        <v>1.6022207159832331E-3</v>
      </c>
      <c r="EA37" s="5">
        <f>all!EA282</f>
        <v>3.2333943612272275E-4</v>
      </c>
      <c r="EB37" s="5">
        <f>all!EB282</f>
        <v>5.3775641027228741E-5</v>
      </c>
      <c r="EC37" s="5">
        <f>all!EC282</f>
        <v>1.7234677538388951E-4</v>
      </c>
      <c r="ED37" s="5">
        <f>all!ED282</f>
        <v>0.16389784888211123</v>
      </c>
      <c r="EE37" s="5">
        <f>all!EE282</f>
        <v>5.2522095855077875E-4</v>
      </c>
      <c r="EF37" s="5">
        <f>all!EF282</f>
        <v>4.9773860708642358E-5</v>
      </c>
      <c r="EG37" s="5">
        <f>all!EG282</f>
        <v>2.8792928026050949E-5</v>
      </c>
      <c r="EH37" s="5">
        <f>all!EH282</f>
        <v>7.5202236080799973E-7</v>
      </c>
      <c r="EI37" s="5">
        <f>all!EI282</f>
        <v>3.4324246191926619E-5</v>
      </c>
      <c r="EJ37" s="5">
        <f>all!EJ282</f>
        <v>1.5430040609503454E-3</v>
      </c>
      <c r="EK37" s="5">
        <f>all!EK282</f>
        <v>1.6671830034582097E-3</v>
      </c>
      <c r="EL37" s="5">
        <f>all!EL282</f>
        <v>8.1886827780532937E-6</v>
      </c>
      <c r="EM37" s="5">
        <f>all!EM282</f>
        <v>1.658637768093139E-5</v>
      </c>
      <c r="EN37" s="5">
        <f>all!EN282</f>
        <v>7.4964456785778103E-3</v>
      </c>
      <c r="EO37" s="5">
        <f>all!EO282</f>
        <v>1.5306704468980066E-4</v>
      </c>
      <c r="EP37" s="5"/>
      <c r="EQ37" s="5">
        <f>all!EQ282</f>
        <v>199.56770371944197</v>
      </c>
      <c r="ER37" s="5">
        <f>all!ER282</f>
        <v>0</v>
      </c>
      <c r="ES37" s="5">
        <f>all!ES282</f>
        <v>0</v>
      </c>
      <c r="ET37" s="5">
        <f>all!ET282</f>
        <v>0</v>
      </c>
      <c r="EU37" s="5">
        <f>all!EU282</f>
        <v>0</v>
      </c>
      <c r="EV37" s="5"/>
    </row>
    <row r="38" spans="1:152" s="3" customFormat="1">
      <c r="A38" s="5" t="str">
        <f>all!A283</f>
        <v>18A-5.d</v>
      </c>
      <c r="B38" s="5" t="str">
        <f>all!B283</f>
        <v>Kaspakas</v>
      </c>
      <c r="C38" s="5" t="str">
        <f>all!C283</f>
        <v>epithermal</v>
      </c>
      <c r="D38" s="5" t="str">
        <f>all!D283</f>
        <v>epithermal IS</v>
      </c>
      <c r="E38" s="5" t="str">
        <f>all!E283</f>
        <v>pyrite</v>
      </c>
      <c r="F38" s="5" t="str">
        <f>all!F283</f>
        <v>euhedral</v>
      </c>
      <c r="G38" s="5">
        <f>all!G283</f>
        <v>18.857319402072701</v>
      </c>
      <c r="H38" s="5">
        <f>all!H283</f>
        <v>397561.75019819703</v>
      </c>
      <c r="I38" s="5">
        <f>all!I283</f>
        <v>22.182636501568599</v>
      </c>
      <c r="J38" s="5">
        <f>all!J283</f>
        <v>135.36631471702401</v>
      </c>
      <c r="K38" s="5">
        <f>all!K283</f>
        <v>1.6050197078050299</v>
      </c>
      <c r="L38" s="5">
        <f>all!L283</f>
        <v>3.03006950258853</v>
      </c>
      <c r="M38" s="5">
        <f>all!M283</f>
        <v>0.345192938102936</v>
      </c>
      <c r="N38" s="5">
        <f>all!N283</f>
        <v>0.91351402886857502</v>
      </c>
      <c r="O38" s="5">
        <f>all!O283</f>
        <v>151.86802816215399</v>
      </c>
      <c r="P38" s="5">
        <f>all!P283</f>
        <v>5.0230439077274402</v>
      </c>
      <c r="Q38" s="5">
        <f>all!Q283</f>
        <v>2.1938518261197901E-2</v>
      </c>
      <c r="R38" s="5">
        <f>all!R283</f>
        <v>0.21588656860239699</v>
      </c>
      <c r="S38" s="5">
        <f>all!S283</f>
        <v>8.7154991931724102E-3</v>
      </c>
      <c r="T38" s="5">
        <f>all!T283</f>
        <v>0.127806288778784</v>
      </c>
      <c r="U38" s="5">
        <f>all!U283</f>
        <v>0.21427463551412901</v>
      </c>
      <c r="V38" s="5">
        <f>all!V283</f>
        <v>5.4366060040950996</v>
      </c>
      <c r="W38" s="5">
        <f>all!W283</f>
        <v>1.8462755046783599E-2</v>
      </c>
      <c r="X38" s="5">
        <f>all!X283</f>
        <v>1.12861324830983E-2</v>
      </c>
      <c r="Y38" s="5">
        <f>all!Y283</f>
        <v>4.7495148819927602</v>
      </c>
      <c r="Z38" s="5">
        <f>all!Z283</f>
        <v>8.5547646047048495E-2</v>
      </c>
      <c r="AA38" s="5">
        <f>all!AA283</f>
        <v>0.16387117096258552</v>
      </c>
      <c r="AB38" s="5">
        <f>all!AB283</f>
        <v>1.0575909398182399</v>
      </c>
      <c r="AC38" s="5">
        <f>all!AC283</f>
        <v>1.801187030098433E-2</v>
      </c>
      <c r="AD38" s="5">
        <f>all!AD283</f>
        <v>0.14606521708363487</v>
      </c>
      <c r="AE38" s="5">
        <f>all!AE283</f>
        <v>2.3762705799466751E-3</v>
      </c>
      <c r="AF38" s="5">
        <f>all!AF283</f>
        <v>4.5115057187530179E-2</v>
      </c>
      <c r="AG38" s="5">
        <f>all!AG283</f>
        <v>9.8899507547926336E-4</v>
      </c>
      <c r="AH38" s="5">
        <f>all!AH283</f>
        <v>4.6191071733189572E-3</v>
      </c>
      <c r="AI38" s="5">
        <f>all!AI283</f>
        <v>3.8565139018078023E-3</v>
      </c>
      <c r="AJ38" s="5">
        <f>all!AJ283</f>
        <v>0.22644034704225741</v>
      </c>
      <c r="AK38" s="5">
        <f>all!AK283</f>
        <v>5.0878228484248136E-4</v>
      </c>
      <c r="AL38" s="5">
        <f>all!AL283</f>
        <v>9.6595657373268959E-3</v>
      </c>
      <c r="AM38" s="5">
        <f>all!AM283</f>
        <v>9.8899507547926336E-4</v>
      </c>
      <c r="AN38" s="5"/>
      <c r="AO38" s="5"/>
      <c r="AP38" s="5">
        <f>all!AP283</f>
        <v>0.190009860762304</v>
      </c>
      <c r="AQ38" s="5">
        <f>all!AQ283</f>
        <v>7.6697629895008896</v>
      </c>
      <c r="AR38" s="5">
        <f>all!AR283</f>
        <v>3.0498465749869599E-2</v>
      </c>
      <c r="AS38" s="5">
        <f>all!AS283</f>
        <v>0.15490497280104901</v>
      </c>
      <c r="AT38" s="5">
        <f>all!AT283</f>
        <v>0.17122576263344599</v>
      </c>
      <c r="AU38" s="5">
        <f>all!AU283</f>
        <v>3.03006950258853</v>
      </c>
      <c r="AV38" s="5">
        <f>all!AV283</f>
        <v>2.95535176035959E-2</v>
      </c>
      <c r="AW38" s="5">
        <f>all!AW283</f>
        <v>0.52710634014152102</v>
      </c>
      <c r="AX38" s="5">
        <f>all!AX283</f>
        <v>0.248681437067658</v>
      </c>
      <c r="AY38" s="5">
        <f>all!AY283</f>
        <v>0.89287434176521996</v>
      </c>
      <c r="AZ38" s="5">
        <f>all!AZ283</f>
        <v>2.1938518261197901E-2</v>
      </c>
      <c r="BA38" s="5">
        <f>all!BA283</f>
        <v>0.21588656860239699</v>
      </c>
      <c r="BB38" s="5">
        <f>all!BB283</f>
        <v>8.7154991931724102E-3</v>
      </c>
      <c r="BC38" s="5">
        <f>all!BC283</f>
        <v>0.127806288778784</v>
      </c>
      <c r="BD38" s="5">
        <f>all!BD283</f>
        <v>2.8531798344720902E-2</v>
      </c>
      <c r="BE38" s="5">
        <f>all!BE283</f>
        <v>0.14650639828648099</v>
      </c>
      <c r="BF38" s="5">
        <f>all!BF283</f>
        <v>1.8462755046783599E-2</v>
      </c>
      <c r="BG38" s="5">
        <f>all!BG283</f>
        <v>6.2222442951489296E-3</v>
      </c>
      <c r="BH38" s="5">
        <f>all!BH283</f>
        <v>7.5508634435036304E-2</v>
      </c>
      <c r="BI38" s="5">
        <f>all!BI283</f>
        <v>6.5365362116027899E-3</v>
      </c>
      <c r="BJ38" s="5"/>
      <c r="BK38" s="5">
        <f>all!BK283</f>
        <v>5.12886106492775</v>
      </c>
      <c r="BL38" s="5">
        <f>all!BL283</f>
        <v>17339.353310159098</v>
      </c>
      <c r="BM38" s="5">
        <f>all!BM283</f>
        <v>1.1865087131984999</v>
      </c>
      <c r="BN38" s="5">
        <f>all!BN283</f>
        <v>31.932306417773599</v>
      </c>
      <c r="BO38" s="5">
        <f>all!BO283</f>
        <v>0.55836335870962694</v>
      </c>
      <c r="BP38" s="5">
        <f>all!BP283</f>
        <v>2.36036978360268</v>
      </c>
      <c r="BQ38" s="5">
        <f>all!BQ283</f>
        <v>3.4675642226479099E-2</v>
      </c>
      <c r="BR38" s="5">
        <f>all!BR283</f>
        <v>0.50743919697529305</v>
      </c>
      <c r="BS38" s="5">
        <f>all!BS283</f>
        <v>136.08540573546199</v>
      </c>
      <c r="BT38" s="5">
        <f>all!BT283</f>
        <v>2.2485546121647499</v>
      </c>
      <c r="BU38" s="5">
        <f>all!BU283</f>
        <v>3.4882463545747297E-2</v>
      </c>
      <c r="BV38" s="5">
        <f>all!BV283</f>
        <v>7.6338851326714398E-3</v>
      </c>
      <c r="BW38" s="5">
        <f>all!BW283</f>
        <v>7.9470687524355998E-3</v>
      </c>
      <c r="BX38" s="5">
        <f>all!BX283</f>
        <v>2.5352037660457499E-2</v>
      </c>
      <c r="BY38" s="5">
        <f>all!BY283</f>
        <v>0.106254001240179</v>
      </c>
      <c r="BZ38" s="5">
        <f>all!BZ283</f>
        <v>4.0323297383736598</v>
      </c>
      <c r="CA38" s="5">
        <f>all!CA283</f>
        <v>1.9718873591216001E-2</v>
      </c>
      <c r="CB38" s="5">
        <f>all!CB283</f>
        <v>7.8775649644505508E-3</v>
      </c>
      <c r="CC38" s="5">
        <f>all!CC283</f>
        <v>1.6068130952898401</v>
      </c>
      <c r="CD38" s="5">
        <f>all!CD283</f>
        <v>7.7509305261014003E-2</v>
      </c>
      <c r="CE38" s="5"/>
      <c r="CF38" s="5">
        <f>all!CF283</f>
        <v>18.857319402072701</v>
      </c>
      <c r="CG38" s="5">
        <f>all!CG283</f>
        <v>397561.75019819703</v>
      </c>
      <c r="CH38" s="5">
        <f>all!CH283</f>
        <v>22.182636501568599</v>
      </c>
      <c r="CI38" s="5">
        <f>all!CI283</f>
        <v>135.36631471702401</v>
      </c>
      <c r="CJ38" s="5">
        <f>all!CJ283</f>
        <v>1.6050197078050299</v>
      </c>
      <c r="CK38" s="5">
        <f>all!CK283</f>
        <v>3.03006950258853</v>
      </c>
      <c r="CL38" s="5">
        <f>all!CL283</f>
        <v>0.345192938102936</v>
      </c>
      <c r="CM38" s="5">
        <f>all!CM283</f>
        <v>0.91351402886857502</v>
      </c>
      <c r="CN38" s="5">
        <f>all!CN283</f>
        <v>151.86802816215399</v>
      </c>
      <c r="CO38" s="5">
        <f>all!CO283</f>
        <v>5.0230439077274402</v>
      </c>
      <c r="CP38" s="5">
        <f>all!CP283</f>
        <v>2.1938518261197901E-2</v>
      </c>
      <c r="CQ38" s="5">
        <f>all!CQ283</f>
        <v>0.21588656860239699</v>
      </c>
      <c r="CR38" s="5">
        <f>all!CR283</f>
        <v>8.7154991931724102E-3</v>
      </c>
      <c r="CS38" s="5">
        <f>all!CS283</f>
        <v>0.127806288778784</v>
      </c>
      <c r="CT38" s="5">
        <f>all!CT283</f>
        <v>0.21427463551412901</v>
      </c>
      <c r="CU38" s="5">
        <f>all!CU283</f>
        <v>5.4366060040950996</v>
      </c>
      <c r="CV38" s="5">
        <f>all!CV283</f>
        <v>1.8462755046783599E-2</v>
      </c>
      <c r="CW38" s="5">
        <f>all!CW283</f>
        <v>1.12861324830983E-2</v>
      </c>
      <c r="CX38" s="5">
        <f>all!CX283</f>
        <v>4.7495148819927602</v>
      </c>
      <c r="CY38" s="5">
        <f>all!CY283</f>
        <v>8.5547646047048495E-2</v>
      </c>
      <c r="CZ38" s="5"/>
      <c r="DA38" s="5">
        <f>all!DA283</f>
        <v>0.34324697992228848</v>
      </c>
      <c r="DB38" s="5">
        <f>all!DB283</f>
        <v>7119.0214020627991</v>
      </c>
      <c r="DC38" s="5">
        <f>all!DC283</f>
        <v>0.37640305467153656</v>
      </c>
      <c r="DD38" s="5">
        <f>all!DD283</f>
        <v>2.3063294121148887</v>
      </c>
      <c r="DE38" s="5">
        <f>all!DE283</f>
        <v>2.5257604063277466E-2</v>
      </c>
      <c r="DF38" s="5">
        <f>all!DF283</f>
        <v>4.633842334590197E-2</v>
      </c>
      <c r="DG38" s="5">
        <f>all!DG283</f>
        <v>4.9509191816608008E-3</v>
      </c>
      <c r="DH38" s="5">
        <f>all!DH283</f>
        <v>1.2581104928640339E-2</v>
      </c>
      <c r="DI38" s="5">
        <f>all!DI283</f>
        <v>2.0270259599655374</v>
      </c>
      <c r="DJ38" s="5">
        <f>all!DJ283</f>
        <v>6.3615044424106384E-2</v>
      </c>
      <c r="DK38" s="5">
        <f>all!DK283</f>
        <v>2.0338263048051141E-4</v>
      </c>
      <c r="DL38" s="5">
        <f>all!DL283</f>
        <v>1.9205110585476242E-3</v>
      </c>
      <c r="DM38" s="5">
        <f>all!DM283</f>
        <v>7.5907080711843178E-5</v>
      </c>
      <c r="DN38" s="5">
        <f>all!DN283</f>
        <v>1.0766261374676438E-3</v>
      </c>
      <c r="DO38" s="5">
        <f>all!DO283</f>
        <v>1.7598113954839767E-3</v>
      </c>
      <c r="DP38" s="5">
        <f>all!DP283</f>
        <v>4.2606630126137149E-2</v>
      </c>
      <c r="DQ38" s="5">
        <f>all!DQ283</f>
        <v>9.3735484765223321E-5</v>
      </c>
      <c r="DR38" s="5">
        <f>all!DR283</f>
        <v>5.5220423993047868E-5</v>
      </c>
      <c r="DS38" s="5">
        <f>all!DS283</f>
        <v>2.2922369121586683E-2</v>
      </c>
      <c r="DT38" s="5">
        <f>all!DT283</f>
        <v>4.0935730927012622E-4</v>
      </c>
      <c r="DU38" s="5"/>
      <c r="DV38" s="5">
        <f>all!DV283</f>
        <v>4.8172788482672649E-3</v>
      </c>
      <c r="DW38" s="5">
        <f>all!DW283</f>
        <v>99.91147257372333</v>
      </c>
      <c r="DX38" s="5">
        <f>all!DX283</f>
        <v>5.2826057613176939E-3</v>
      </c>
      <c r="DY38" s="5">
        <f>all!DY283</f>
        <v>3.236803976143679E-2</v>
      </c>
      <c r="DZ38" s="5">
        <f>all!DZ283</f>
        <v>3.5447630694225698E-4</v>
      </c>
      <c r="EA38" s="5">
        <f>all!EA283</f>
        <v>6.5033378209709521E-4</v>
      </c>
      <c r="EB38" s="5">
        <f>all!EB283</f>
        <v>6.9483373921293951E-5</v>
      </c>
      <c r="EC38" s="5">
        <f>all!EC283</f>
        <v>1.7656875138214343E-4</v>
      </c>
      <c r="ED38" s="5">
        <f>all!ED283</f>
        <v>2.8448172461827282E-2</v>
      </c>
      <c r="EE38" s="5">
        <f>all!EE283</f>
        <v>8.9280146909147175E-4</v>
      </c>
      <c r="EF38" s="5">
        <f>all!EF283</f>
        <v>2.8543611487580791E-6</v>
      </c>
      <c r="EG38" s="5">
        <f>all!EG283</f>
        <v>2.6953295560821617E-5</v>
      </c>
      <c r="EH38" s="5">
        <f>all!EH283</f>
        <v>1.0653133042267852E-6</v>
      </c>
      <c r="EI38" s="5">
        <f>all!EI283</f>
        <v>1.5109843998303419E-5</v>
      </c>
      <c r="EJ38" s="5">
        <f>all!EJ283</f>
        <v>2.4697965920410941E-5</v>
      </c>
      <c r="EK38" s="5">
        <f>all!EK283</f>
        <v>5.9796015728690662E-4</v>
      </c>
      <c r="EL38" s="5">
        <f>all!EL283</f>
        <v>1.3155249558024374E-6</v>
      </c>
      <c r="EM38" s="5">
        <f>all!EM283</f>
        <v>7.7498767958361965E-7</v>
      </c>
      <c r="EN38" s="5">
        <f>all!EN283</f>
        <v>3.2170259428529913E-4</v>
      </c>
      <c r="EO38" s="5">
        <f>all!EO283</f>
        <v>5.7451002417473285E-6</v>
      </c>
      <c r="EP38" s="5"/>
      <c r="EQ38" s="5">
        <f>all!EQ283</f>
        <v>199.82294514744666</v>
      </c>
      <c r="ER38" s="5">
        <f>all!ER283</f>
        <v>0</v>
      </c>
      <c r="ES38" s="5">
        <f>all!ES283</f>
        <v>0</v>
      </c>
      <c r="ET38" s="5">
        <f>all!ET283</f>
        <v>0</v>
      </c>
      <c r="EU38" s="5">
        <f>all!EU283</f>
        <v>0</v>
      </c>
      <c r="EV38" s="5"/>
    </row>
    <row r="39" spans="1:152" s="3" customFormat="1">
      <c r="A39" s="5" t="str">
        <f>all!A284</f>
        <v>18A-8.d</v>
      </c>
      <c r="B39" s="5" t="str">
        <f>all!B284</f>
        <v>Kaspakas</v>
      </c>
      <c r="C39" s="5" t="str">
        <f>all!C284</f>
        <v>epithermal</v>
      </c>
      <c r="D39" s="5" t="str">
        <f>all!D284</f>
        <v>epithermal IS</v>
      </c>
      <c r="E39" s="5" t="str">
        <f>all!E284</f>
        <v>pyrite</v>
      </c>
      <c r="F39" s="5" t="str">
        <f>all!F284</f>
        <v>subhedral</v>
      </c>
      <c r="G39" s="5">
        <f>all!G284</f>
        <v>17.654093580750398</v>
      </c>
      <c r="H39" s="5">
        <f>all!H284</f>
        <v>422950.12618980597</v>
      </c>
      <c r="I39" s="5">
        <f>all!I284</f>
        <v>13.4639326199365</v>
      </c>
      <c r="J39" s="5">
        <f>all!J284</f>
        <v>63.703702264990298</v>
      </c>
      <c r="K39" s="5">
        <f>all!K284</f>
        <v>0.54520482535318504</v>
      </c>
      <c r="L39" s="5">
        <f>all!L284</f>
        <v>2.2372433191561698</v>
      </c>
      <c r="M39" s="5">
        <f>all!M284</f>
        <v>2.83141740355532E-2</v>
      </c>
      <c r="N39" s="5">
        <f>all!N284</f>
        <v>0.71115897005721096</v>
      </c>
      <c r="O39" s="5">
        <f>all!O284</f>
        <v>213.421858757358</v>
      </c>
      <c r="P39" s="5">
        <f>all!P284</f>
        <v>2.5663286316639602</v>
      </c>
      <c r="Q39" s="5">
        <f>all!Q284</f>
        <v>1.6469185461391499E-2</v>
      </c>
      <c r="R39" s="5">
        <f>all!R284</f>
        <v>8.0893277551635306E-2</v>
      </c>
      <c r="S39" s="5">
        <f>all!S284</f>
        <v>6.7245083956265503E-3</v>
      </c>
      <c r="T39" s="5">
        <f>all!T284</f>
        <v>8.6748331769321799E-2</v>
      </c>
      <c r="U39" s="5">
        <f>all!U284</f>
        <v>0.171249294688751</v>
      </c>
      <c r="V39" s="5">
        <f>all!V284</f>
        <v>2.9652979307188598</v>
      </c>
      <c r="W39" s="5">
        <f>all!W284</f>
        <v>2.0489898900572E-3</v>
      </c>
      <c r="X39" s="5">
        <f>all!X284</f>
        <v>6.9272903505492997E-3</v>
      </c>
      <c r="Y39" s="5">
        <f>all!Y284</f>
        <v>3.5066566392807399</v>
      </c>
      <c r="Z39" s="5">
        <f>all!Z284</f>
        <v>5.1967056097909803E-2</v>
      </c>
      <c r="AA39" s="5">
        <f>all!AA284</f>
        <v>0.2113524354350734</v>
      </c>
      <c r="AB39" s="5">
        <f>all!AB284</f>
        <v>0.7318448584091618</v>
      </c>
      <c r="AC39" s="5">
        <f>all!AC284</f>
        <v>1.4819545066313909E-2</v>
      </c>
      <c r="AD39" s="5">
        <f>all!AD284</f>
        <v>6.3086005802450704E-2</v>
      </c>
      <c r="AE39" s="5">
        <f>all!AE284</f>
        <v>1.9754686766167602E-3</v>
      </c>
      <c r="AF39" s="5">
        <f>all!AF284</f>
        <v>4.8835489842506054E-2</v>
      </c>
      <c r="AG39" s="5">
        <f>all!AG284</f>
        <v>1.223207656060683E-3</v>
      </c>
      <c r="AH39" s="5">
        <f>all!AH284</f>
        <v>4.6965492078430409E-3</v>
      </c>
      <c r="AI39" s="5">
        <f>all!AI284</f>
        <v>3.8597234229292283E-3</v>
      </c>
      <c r="AJ39" s="5">
        <f>all!AJ284</f>
        <v>0.19060765558674223</v>
      </c>
      <c r="AK39" s="5">
        <f>all!AK284</f>
        <v>5.1450720573956426E-4</v>
      </c>
      <c r="AL39" s="5">
        <f>all!AL284</f>
        <v>1.2719114059972074E-2</v>
      </c>
      <c r="AM39" s="5">
        <f>all!AM284</f>
        <v>1.223207656060683E-3</v>
      </c>
      <c r="AN39" s="5"/>
      <c r="AO39" s="5"/>
      <c r="AP39" s="5">
        <f>all!AP284</f>
        <v>0.14664334479325</v>
      </c>
      <c r="AQ39" s="5">
        <f>all!AQ284</f>
        <v>4.0732551579424596</v>
      </c>
      <c r="AR39" s="5">
        <f>all!AR284</f>
        <v>1.4221068654508701E-2</v>
      </c>
      <c r="AS39" s="5">
        <f>all!AS284</f>
        <v>4.6723607497649998E-2</v>
      </c>
      <c r="AT39" s="5">
        <f>all!AT284</f>
        <v>8.4171237292483894E-2</v>
      </c>
      <c r="AU39" s="5">
        <f>all!AU284</f>
        <v>2.2372433191561698</v>
      </c>
      <c r="AV39" s="5">
        <f>all!AV284</f>
        <v>1.8429101149420899E-2</v>
      </c>
      <c r="AW39" s="5">
        <f>all!AW284</f>
        <v>0.34203363321596297</v>
      </c>
      <c r="AX39" s="5">
        <f>all!AX284</f>
        <v>0.24120801424541999</v>
      </c>
      <c r="AY39" s="5">
        <f>all!AY284</f>
        <v>0.90493620923984397</v>
      </c>
      <c r="AZ39" s="5">
        <f>all!AZ284</f>
        <v>1.6469185461391499E-2</v>
      </c>
      <c r="BA39" s="5">
        <f>all!BA284</f>
        <v>7.8415683521824806E-2</v>
      </c>
      <c r="BB39" s="5">
        <f>all!BB284</f>
        <v>6.7245083956265503E-3</v>
      </c>
      <c r="BC39" s="5">
        <f>all!BC284</f>
        <v>8.6748331769321799E-2</v>
      </c>
      <c r="BD39" s="5">
        <f>all!BD284</f>
        <v>1.77778399453501E-2</v>
      </c>
      <c r="BE39" s="5">
        <f>all!BE284</f>
        <v>9.1360972976970004E-2</v>
      </c>
      <c r="BF39" s="5">
        <f>all!BF284</f>
        <v>3.5552244604579702E-5</v>
      </c>
      <c r="BG39" s="5">
        <f>all!BG284</f>
        <v>3.1997337531882602E-3</v>
      </c>
      <c r="BH39" s="5">
        <f>all!BH284</f>
        <v>6.3457385813269096E-2</v>
      </c>
      <c r="BI39" s="5">
        <f>all!BI284</f>
        <v>3.7628912525485899E-5</v>
      </c>
      <c r="BJ39" s="5"/>
      <c r="BK39" s="5">
        <f>all!BK284</f>
        <v>1.0178228296003899</v>
      </c>
      <c r="BL39" s="5">
        <f>all!BL284</f>
        <v>33302.941917441502</v>
      </c>
      <c r="BM39" s="5">
        <f>all!BM284</f>
        <v>2.39274848359738</v>
      </c>
      <c r="BN39" s="5">
        <f>all!BN284</f>
        <v>6.6332746744979403</v>
      </c>
      <c r="BO39" s="5">
        <f>all!BO284</f>
        <v>0.113128451534849</v>
      </c>
      <c r="BP39" s="5">
        <f>all!BP284</f>
        <v>1.1232270414153001</v>
      </c>
      <c r="BQ39" s="5">
        <f>all!BQ284</f>
        <v>2.53677812960976E-2</v>
      </c>
      <c r="BR39" s="5">
        <f>all!BR284</f>
        <v>0.390669418290986</v>
      </c>
      <c r="BS39" s="5">
        <f>all!BS284</f>
        <v>97.402082447852706</v>
      </c>
      <c r="BT39" s="5">
        <f>all!BT284</f>
        <v>0.58839812437646299</v>
      </c>
      <c r="BU39" s="5">
        <f>all!BU284</f>
        <v>6.2120823260615097E-4</v>
      </c>
      <c r="BV39" s="5">
        <f>all!BV284</f>
        <v>0.186669784514403</v>
      </c>
      <c r="BW39" s="5">
        <f>all!BW284</f>
        <v>3.1746395247594398E-3</v>
      </c>
      <c r="BX39" s="5">
        <f>all!BX284</f>
        <v>6.7649181532309505E-2</v>
      </c>
      <c r="BY39" s="5">
        <f>all!BY284</f>
        <v>0.14040941802712301</v>
      </c>
      <c r="BZ39" s="5">
        <f>all!BZ284</f>
        <v>1.18188002632809</v>
      </c>
      <c r="CA39" s="5">
        <f>all!CA284</f>
        <v>6.6714168175449097E-3</v>
      </c>
      <c r="CB39" s="5">
        <f>all!CB284</f>
        <v>2.21335698514311E-3</v>
      </c>
      <c r="CC39" s="5">
        <f>all!CC284</f>
        <v>0.56700438076109305</v>
      </c>
      <c r="CD39" s="5">
        <f>all!CD284</f>
        <v>1.6350730302488799E-2</v>
      </c>
      <c r="CE39" s="5"/>
      <c r="CF39" s="5">
        <f>all!CF284</f>
        <v>17.654093580750398</v>
      </c>
      <c r="CG39" s="5">
        <f>all!CG284</f>
        <v>422950.12618980597</v>
      </c>
      <c r="CH39" s="5">
        <f>all!CH284</f>
        <v>13.4639326199365</v>
      </c>
      <c r="CI39" s="5">
        <f>all!CI284</f>
        <v>63.703702264990298</v>
      </c>
      <c r="CJ39" s="5">
        <f>all!CJ284</f>
        <v>0.54520482535318504</v>
      </c>
      <c r="CK39" s="5">
        <f>all!CK284</f>
        <v>2.2372433191561698</v>
      </c>
      <c r="CL39" s="5">
        <f>all!CL284</f>
        <v>2.83141740355532E-2</v>
      </c>
      <c r="CM39" s="5">
        <f>all!CM284</f>
        <v>0.71115897005721096</v>
      </c>
      <c r="CN39" s="5">
        <f>all!CN284</f>
        <v>213.421858757358</v>
      </c>
      <c r="CO39" s="5">
        <f>all!CO284</f>
        <v>2.5663286316639602</v>
      </c>
      <c r="CP39" s="5">
        <f>all!CP284</f>
        <v>1.6469185461391499E-2</v>
      </c>
      <c r="CQ39" s="5">
        <f>all!CQ284</f>
        <v>8.0893277551635306E-2</v>
      </c>
      <c r="CR39" s="5">
        <f>all!CR284</f>
        <v>6.7245083956265503E-3</v>
      </c>
      <c r="CS39" s="5">
        <f>all!CS284</f>
        <v>8.6748331769321799E-2</v>
      </c>
      <c r="CT39" s="5">
        <f>all!CT284</f>
        <v>0.171249294688751</v>
      </c>
      <c r="CU39" s="5">
        <f>all!CU284</f>
        <v>2.9652979307188598</v>
      </c>
      <c r="CV39" s="5">
        <f>all!CV284</f>
        <v>2.0489898900572E-3</v>
      </c>
      <c r="CW39" s="5">
        <f>all!CW284</f>
        <v>6.9272903505492997E-3</v>
      </c>
      <c r="CX39" s="5">
        <f>all!CX284</f>
        <v>3.5066566392807399</v>
      </c>
      <c r="CY39" s="5">
        <f>all!CY284</f>
        <v>5.1967056097909803E-2</v>
      </c>
      <c r="CZ39" s="5"/>
      <c r="DA39" s="5">
        <f>all!DA284</f>
        <v>0.32134547735305269</v>
      </c>
      <c r="DB39" s="5">
        <f>all!DB284</f>
        <v>7573.6435883213535</v>
      </c>
      <c r="DC39" s="5">
        <f>all!DC284</f>
        <v>0.22846091201456056</v>
      </c>
      <c r="DD39" s="5">
        <f>all!DD284</f>
        <v>1.0853639807029463</v>
      </c>
      <c r="DE39" s="5">
        <f>all!DE284</f>
        <v>8.5796875547349168E-3</v>
      </c>
      <c r="DF39" s="5">
        <f>all!DF284</f>
        <v>3.421384491751292E-2</v>
      </c>
      <c r="DG39" s="5">
        <f>all!DG284</f>
        <v>4.0609517713743242E-4</v>
      </c>
      <c r="DH39" s="5">
        <f>all!DH284</f>
        <v>9.7942290326017215E-3</v>
      </c>
      <c r="DI39" s="5">
        <f>all!DI284</f>
        <v>2.8486025226017331</v>
      </c>
      <c r="DJ39" s="5">
        <f>all!DJ284</f>
        <v>3.2501629073758365E-2</v>
      </c>
      <c r="DK39" s="5">
        <f>all!DK284</f>
        <v>1.5267878263836327E-4</v>
      </c>
      <c r="DL39" s="5">
        <f>all!DL284</f>
        <v>7.1962065591121252E-4</v>
      </c>
      <c r="DM39" s="5">
        <f>all!DM284</f>
        <v>5.8566674176754084E-5</v>
      </c>
      <c r="DN39" s="5">
        <f>all!DN284</f>
        <v>7.3075841773499956E-4</v>
      </c>
      <c r="DO39" s="5">
        <f>all!DO284</f>
        <v>1.4064495293097158E-3</v>
      </c>
      <c r="DP39" s="5">
        <f>all!DP284</f>
        <v>2.3239011996229311E-2</v>
      </c>
      <c r="DQ39" s="5">
        <f>all!DQ284</f>
        <v>1.0402730260834643E-5</v>
      </c>
      <c r="DR39" s="5">
        <f>all!DR284</f>
        <v>3.3893622182190523E-5</v>
      </c>
      <c r="DS39" s="5">
        <f>all!DS284</f>
        <v>1.69240185293472E-2</v>
      </c>
      <c r="DT39" s="5">
        <f>all!DT284</f>
        <v>2.4866954542770861E-4</v>
      </c>
      <c r="DU39" s="5"/>
      <c r="DV39" s="5">
        <f>all!DV284</f>
        <v>4.2397848408436594E-3</v>
      </c>
      <c r="DW39" s="5">
        <f>all!DW284</f>
        <v>99.92553665362054</v>
      </c>
      <c r="DX39" s="5">
        <f>all!DX284</f>
        <v>3.0142795830309806E-3</v>
      </c>
      <c r="DY39" s="5">
        <f>all!DY284</f>
        <v>1.432013230771666E-2</v>
      </c>
      <c r="DZ39" s="5">
        <f>all!DZ284</f>
        <v>1.1319913238976397E-4</v>
      </c>
      <c r="EA39" s="5">
        <f>all!EA284</f>
        <v>4.5141242448193787E-4</v>
      </c>
      <c r="EB39" s="5">
        <f>all!EB284</f>
        <v>5.3579598821469163E-6</v>
      </c>
      <c r="EC39" s="5">
        <f>all!EC284</f>
        <v>1.2922361354584399E-4</v>
      </c>
      <c r="ED39" s="5">
        <f>all!ED284</f>
        <v>3.7584041612780159E-2</v>
      </c>
      <c r="EE39" s="5">
        <f>all!EE284</f>
        <v>4.2882170113210476E-4</v>
      </c>
      <c r="EF39" s="5">
        <f>all!EF284</f>
        <v>2.0144213432865586E-6</v>
      </c>
      <c r="EG39" s="5">
        <f>all!EG284</f>
        <v>9.4945688149151923E-6</v>
      </c>
      <c r="EH39" s="5">
        <f>all!EH284</f>
        <v>7.7272006252766062E-7</v>
      </c>
      <c r="EI39" s="5">
        <f>all!EI284</f>
        <v>9.6415188019832797E-6</v>
      </c>
      <c r="EJ39" s="5">
        <f>all!EJ284</f>
        <v>1.8556487687012369E-5</v>
      </c>
      <c r="EK39" s="5">
        <f>all!EK284</f>
        <v>3.0661209732709809E-4</v>
      </c>
      <c r="EL39" s="5">
        <f>all!EL284</f>
        <v>1.372520890182472E-7</v>
      </c>
      <c r="EM39" s="5">
        <f>all!EM284</f>
        <v>4.4718745293388108E-7</v>
      </c>
      <c r="EN39" s="5">
        <f>all!EN284</f>
        <v>2.2329300476835179E-4</v>
      </c>
      <c r="EO39" s="5">
        <f>all!EO284</f>
        <v>3.2809093122090182E-6</v>
      </c>
      <c r="EP39" s="5"/>
      <c r="EQ39" s="5">
        <f>all!EQ284</f>
        <v>199.85107330724108</v>
      </c>
      <c r="ER39" s="5">
        <f>all!ER284</f>
        <v>0</v>
      </c>
      <c r="ES39" s="5">
        <f>all!ES284</f>
        <v>0</v>
      </c>
      <c r="ET39" s="5">
        <f>all!ET284</f>
        <v>0</v>
      </c>
      <c r="EU39" s="5">
        <f>all!EU284</f>
        <v>0</v>
      </c>
      <c r="EV39" s="5"/>
    </row>
    <row r="40" spans="1:152" s="3" customFormat="1">
      <c r="A40" s="5" t="str">
        <f>all!A285</f>
        <v>18A-9.d</v>
      </c>
      <c r="B40" s="5" t="str">
        <f>all!B285</f>
        <v>Kaspakas</v>
      </c>
      <c r="C40" s="5" t="str">
        <f>all!C285</f>
        <v>epithermal</v>
      </c>
      <c r="D40" s="5" t="str">
        <f>all!D285</f>
        <v>epithermal IS</v>
      </c>
      <c r="E40" s="5" t="str">
        <f>all!E285</f>
        <v>pyrite</v>
      </c>
      <c r="F40" s="5" t="str">
        <f>all!F285</f>
        <v>subhedral</v>
      </c>
      <c r="G40" s="5">
        <f>all!G285</f>
        <v>31.250458487665501</v>
      </c>
      <c r="H40" s="5">
        <f>all!H285</f>
        <v>455153.06070525001</v>
      </c>
      <c r="I40" s="5">
        <f>all!I285</f>
        <v>5.53712665478968</v>
      </c>
      <c r="J40" s="5">
        <f>all!J285</f>
        <v>26.7586698748845</v>
      </c>
      <c r="K40" s="5">
        <f>all!K285</f>
        <v>54.190979077686102</v>
      </c>
      <c r="L40" s="5">
        <f>all!L285</f>
        <v>18.0898760949196</v>
      </c>
      <c r="M40" s="5">
        <f>all!M285</f>
        <v>0.47435022931692</v>
      </c>
      <c r="N40" s="5">
        <f>all!N285</f>
        <v>1.20721958259008</v>
      </c>
      <c r="O40" s="5">
        <f>all!O285</f>
        <v>1413.03973202774</v>
      </c>
      <c r="P40" s="5">
        <f>all!P285</f>
        <v>2.4381101882228702</v>
      </c>
      <c r="Q40" s="5">
        <f>all!Q285</f>
        <v>0.71630337990215298</v>
      </c>
      <c r="R40" s="5">
        <f>all!R285</f>
        <v>0.77932714983239804</v>
      </c>
      <c r="S40" s="5">
        <f>all!S285</f>
        <v>1.7229646047998499E-2</v>
      </c>
      <c r="T40" s="5">
        <f>all!T285</f>
        <v>0.22220946311685799</v>
      </c>
      <c r="U40" s="5">
        <f>all!U285</f>
        <v>41.462281913011402</v>
      </c>
      <c r="V40" s="5">
        <f>all!V285</f>
        <v>3.0257693161161501</v>
      </c>
      <c r="W40" s="5">
        <f>all!W285</f>
        <v>1.42123872371967E-2</v>
      </c>
      <c r="X40" s="5">
        <f>all!X285</f>
        <v>0.28297098258789499</v>
      </c>
      <c r="Y40" s="5">
        <f>all!Y285</f>
        <v>663.210249937257</v>
      </c>
      <c r="Z40" s="5">
        <f>all!Z285</f>
        <v>0.43443519139421899</v>
      </c>
      <c r="AA40" s="5">
        <f>all!AA285</f>
        <v>0.20692832194872243</v>
      </c>
      <c r="AB40" s="5">
        <f>all!AB285</f>
        <v>3.6762251314021873E-3</v>
      </c>
      <c r="AC40" s="5">
        <f>all!AC285</f>
        <v>6.5504897042124833E-4</v>
      </c>
      <c r="AD40" s="5">
        <f>all!AD285</f>
        <v>3.9185923292077525E-3</v>
      </c>
      <c r="AE40" s="5">
        <f>all!AE285</f>
        <v>4.2666859056334768E-4</v>
      </c>
      <c r="AF40" s="5">
        <f>all!AF285</f>
        <v>6.2517552943329724E-2</v>
      </c>
      <c r="AG40" s="5">
        <f>all!AG285</f>
        <v>0.12936373403749796</v>
      </c>
      <c r="AH40" s="5">
        <f>all!AH285</f>
        <v>1.0800547488069112E-3</v>
      </c>
      <c r="AI40" s="5">
        <f>all!AI285</f>
        <v>7.8458597478247571E-2</v>
      </c>
      <c r="AJ40" s="5">
        <f>all!AJ285</f>
        <v>0.44032046587084583</v>
      </c>
      <c r="AK40" s="5">
        <f>all!AK285</f>
        <v>5.1104300159564124E-2</v>
      </c>
      <c r="AL40" s="5">
        <f>all!AL285</f>
        <v>7.4880501202091949</v>
      </c>
      <c r="AM40" s="5">
        <f>all!AM285</f>
        <v>0.12936373403749796</v>
      </c>
      <c r="AN40" s="5"/>
      <c r="AO40" s="5"/>
      <c r="AP40" s="5">
        <f>all!AP285</f>
        <v>0.37574368746224301</v>
      </c>
      <c r="AQ40" s="5">
        <f>all!AQ285</f>
        <v>10.436970815721899</v>
      </c>
      <c r="AR40" s="5">
        <f>all!AR285</f>
        <v>3.6439653063338601E-2</v>
      </c>
      <c r="AS40" s="5">
        <f>all!AS285</f>
        <v>0.11972496456722299</v>
      </c>
      <c r="AT40" s="5">
        <f>all!AT285</f>
        <v>0.215520875952879</v>
      </c>
      <c r="AU40" s="5">
        <f>all!AU285</f>
        <v>5.7316922956349501</v>
      </c>
      <c r="AV40" s="5">
        <f>all!AV285</f>
        <v>4.7220805650675303E-2</v>
      </c>
      <c r="AW40" s="5">
        <f>all!AW285</f>
        <v>0.87646326498286697</v>
      </c>
      <c r="AX40" s="5">
        <f>all!AX285</f>
        <v>0.61801219543703201</v>
      </c>
      <c r="AY40" s="5">
        <f>all!AY285</f>
        <v>2.3185790182655701</v>
      </c>
      <c r="AZ40" s="5">
        <f>all!AZ285</f>
        <v>4.2179601506365801E-2</v>
      </c>
      <c r="BA40" s="5">
        <f>all!BA285</f>
        <v>0.20083792976293999</v>
      </c>
      <c r="BB40" s="5">
        <f>all!BB285</f>
        <v>1.7229646047998499E-2</v>
      </c>
      <c r="BC40" s="5">
        <f>all!BC285</f>
        <v>0.22220946311685799</v>
      </c>
      <c r="BD40" s="5">
        <f>all!BD285</f>
        <v>4.5546528580474602E-2</v>
      </c>
      <c r="BE40" s="5">
        <f>all!BE285</f>
        <v>0.23402941080648601</v>
      </c>
      <c r="BF40" s="5">
        <f>all!BF285</f>
        <v>9.1124382654762305E-5</v>
      </c>
      <c r="BG40" s="5">
        <f>all!BG285</f>
        <v>8.1978678723275307E-3</v>
      </c>
      <c r="BH40" s="5">
        <f>all!BH285</f>
        <v>0.162549298153081</v>
      </c>
      <c r="BI40" s="5">
        <f>all!BI285</f>
        <v>9.6377526383569507E-5</v>
      </c>
      <c r="BJ40" s="5"/>
      <c r="BK40" s="5">
        <f>all!BK285</f>
        <v>7.9561101410163797</v>
      </c>
      <c r="BL40" s="5">
        <f>all!BL285</f>
        <v>29187.4109201717</v>
      </c>
      <c r="BM40" s="5">
        <f>all!BM285</f>
        <v>3.3145347573642098E-2</v>
      </c>
      <c r="BN40" s="5">
        <f>all!BN285</f>
        <v>7.2719404332788997</v>
      </c>
      <c r="BO40" s="5">
        <f>all!BO285</f>
        <v>56.1466761773165</v>
      </c>
      <c r="BP40" s="5">
        <f>all!BP285</f>
        <v>34.302579938711098</v>
      </c>
      <c r="BQ40" s="5">
        <f>all!BQ285</f>
        <v>0.25643303462788902</v>
      </c>
      <c r="BR40" s="5">
        <f>all!BR285</f>
        <v>3.5342370219352E-2</v>
      </c>
      <c r="BS40" s="5">
        <f>all!BS285</f>
        <v>681.01907196873503</v>
      </c>
      <c r="BT40" s="5">
        <f>all!BT285</f>
        <v>0.85051184798325696</v>
      </c>
      <c r="BU40" s="5">
        <f>all!BU285</f>
        <v>0.46439005403233902</v>
      </c>
      <c r="BV40" s="5">
        <f>all!BV285</f>
        <v>1.69638736363769</v>
      </c>
      <c r="BW40" s="5">
        <f>all!BW285</f>
        <v>8.2042285504631501E-4</v>
      </c>
      <c r="BX40" s="5">
        <f>all!BX285</f>
        <v>0.28648320494026303</v>
      </c>
      <c r="BY40" s="5">
        <f>all!BY285</f>
        <v>15.0890883272747</v>
      </c>
      <c r="BZ40" s="5">
        <f>all!BZ285</f>
        <v>0.61157979467482604</v>
      </c>
      <c r="CA40" s="5">
        <f>all!CA285</f>
        <v>2.90266920658587E-2</v>
      </c>
      <c r="CB40" s="5">
        <f>all!CB285</f>
        <v>1.8095504682572702E-2</v>
      </c>
      <c r="CC40" s="5">
        <f>all!CC285</f>
        <v>1056.6806723075599</v>
      </c>
      <c r="CD40" s="5">
        <f>all!CD285</f>
        <v>0.266579286257973</v>
      </c>
      <c r="CE40" s="5"/>
      <c r="CF40" s="5">
        <f>all!CF285</f>
        <v>31.250458487665501</v>
      </c>
      <c r="CG40" s="5">
        <f>all!CG285</f>
        <v>455153.06070525001</v>
      </c>
      <c r="CH40" s="5">
        <f>all!CH285</f>
        <v>5.53712665478968</v>
      </c>
      <c r="CI40" s="5">
        <f>all!CI285</f>
        <v>26.7586698748845</v>
      </c>
      <c r="CJ40" s="5">
        <f>all!CJ285</f>
        <v>54.190979077686102</v>
      </c>
      <c r="CK40" s="5">
        <f>all!CK285</f>
        <v>18.0898760949196</v>
      </c>
      <c r="CL40" s="5">
        <f>all!CL285</f>
        <v>0.47435022931692</v>
      </c>
      <c r="CM40" s="5">
        <f>all!CM285</f>
        <v>1.20721958259008</v>
      </c>
      <c r="CN40" s="5">
        <f>all!CN285</f>
        <v>1413.03973202774</v>
      </c>
      <c r="CO40" s="5">
        <f>all!CO285</f>
        <v>2.4381101882228702</v>
      </c>
      <c r="CP40" s="5">
        <f>all!CP285</f>
        <v>0.71630337990215298</v>
      </c>
      <c r="CQ40" s="5">
        <f>all!CQ285</f>
        <v>0.77932714983239804</v>
      </c>
      <c r="CR40" s="5">
        <f>all!CR285</f>
        <v>1.7229646047998499E-2</v>
      </c>
      <c r="CS40" s="5">
        <f>all!CS285</f>
        <v>0.22220946311685799</v>
      </c>
      <c r="CT40" s="5">
        <f>all!CT285</f>
        <v>41.462281913011402</v>
      </c>
      <c r="CU40" s="5">
        <f>all!CU285</f>
        <v>3.0257693161161501</v>
      </c>
      <c r="CV40" s="5">
        <f>all!CV285</f>
        <v>1.42123872371967E-2</v>
      </c>
      <c r="CW40" s="5">
        <f>all!CW285</f>
        <v>0.28297098258789499</v>
      </c>
      <c r="CX40" s="5">
        <f>all!CX285</f>
        <v>663.210249937257</v>
      </c>
      <c r="CY40" s="5">
        <f>all!CY285</f>
        <v>0.43443519139421899</v>
      </c>
      <c r="CZ40" s="5"/>
      <c r="DA40" s="5">
        <f>all!DA285</f>
        <v>0.56883087507649754</v>
      </c>
      <c r="DB40" s="5">
        <f>all!DB285</f>
        <v>8150.2920710045664</v>
      </c>
      <c r="DC40" s="5">
        <f>all!DC285</f>
        <v>9.3955981599330773E-2</v>
      </c>
      <c r="DD40" s="5">
        <f>all!DD285</f>
        <v>0.45590594300014142</v>
      </c>
      <c r="DE40" s="5">
        <f>all!DE285</f>
        <v>0.852783480906526</v>
      </c>
      <c r="DF40" s="5">
        <f>all!DF285</f>
        <v>0.27664591061201405</v>
      </c>
      <c r="DG40" s="5">
        <f>all!DG285</f>
        <v>6.80335368984295E-3</v>
      </c>
      <c r="DH40" s="5">
        <f>all!DH285</f>
        <v>1.6626078812699077E-2</v>
      </c>
      <c r="DI40" s="5">
        <f>all!DI285</f>
        <v>18.860245003146488</v>
      </c>
      <c r="DJ40" s="5">
        <f>all!DJ285</f>
        <v>3.0877788604646281E-2</v>
      </c>
      <c r="DK40" s="5">
        <f>all!DK285</f>
        <v>6.6405426242595409E-3</v>
      </c>
      <c r="DL40" s="5">
        <f>all!DL285</f>
        <v>6.9328370874060189E-3</v>
      </c>
      <c r="DM40" s="5">
        <f>all!DM285</f>
        <v>1.5006049615912573E-4</v>
      </c>
      <c r="DN40" s="5">
        <f>all!DN285</f>
        <v>1.8718681081362817E-3</v>
      </c>
      <c r="DO40" s="5">
        <f>all!DO285</f>
        <v>0.34052465434470597</v>
      </c>
      <c r="DP40" s="5">
        <f>all!DP285</f>
        <v>2.3712925674891458E-2</v>
      </c>
      <c r="DQ40" s="5">
        <f>all!DQ285</f>
        <v>7.2156349579137669E-5</v>
      </c>
      <c r="DR40" s="5">
        <f>all!DR285</f>
        <v>1.3845112716542643E-3</v>
      </c>
      <c r="DS40" s="5">
        <f>all!DS285</f>
        <v>3.2008216695813565</v>
      </c>
      <c r="DT40" s="5">
        <f>all!DT285</f>
        <v>2.0788324310359613E-3</v>
      </c>
      <c r="DU40" s="5"/>
      <c r="DV40" s="5">
        <f>all!DV285</f>
        <v>6.9572652835074821E-3</v>
      </c>
      <c r="DW40" s="5">
        <f>all!DW285</f>
        <v>99.684715722262325</v>
      </c>
      <c r="DX40" s="5">
        <f>all!DX285</f>
        <v>1.1491582429856396E-3</v>
      </c>
      <c r="DY40" s="5">
        <f>all!DY285</f>
        <v>5.5761013136867207E-3</v>
      </c>
      <c r="DZ40" s="5">
        <f>all!DZ285</f>
        <v>1.0430237116193369E-2</v>
      </c>
      <c r="EA40" s="5">
        <f>all!EA285</f>
        <v>3.383604994131941E-3</v>
      </c>
      <c r="EB40" s="5">
        <f>all!EB285</f>
        <v>8.3210561366595093E-5</v>
      </c>
      <c r="EC40" s="5">
        <f>all!EC285</f>
        <v>2.0335049659337635E-4</v>
      </c>
      <c r="ED40" s="5">
        <f>all!ED285</f>
        <v>0.23067617027853907</v>
      </c>
      <c r="EE40" s="5">
        <f>all!EE285</f>
        <v>3.7766052460091657E-4</v>
      </c>
      <c r="EF40" s="5">
        <f>all!EF285</f>
        <v>8.1219249319403592E-5</v>
      </c>
      <c r="EG40" s="5">
        <f>all!EG285</f>
        <v>8.4794248866917554E-5</v>
      </c>
      <c r="EH40" s="5">
        <f>all!EH285</f>
        <v>1.8353621895319809E-6</v>
      </c>
      <c r="EI40" s="5">
        <f>all!EI285</f>
        <v>2.2894472811958406E-5</v>
      </c>
      <c r="EJ40" s="5">
        <f>all!EJ285</f>
        <v>4.1648941006097884E-3</v>
      </c>
      <c r="EK40" s="5">
        <f>all!EK285</f>
        <v>2.900284105466833E-4</v>
      </c>
      <c r="EL40" s="5">
        <f>all!EL285</f>
        <v>8.825309734533182E-7</v>
      </c>
      <c r="EM40" s="5">
        <f>all!EM285</f>
        <v>1.6933701433856984E-5</v>
      </c>
      <c r="EN40" s="5">
        <f>all!EN285</f>
        <v>3.9148658162203399E-2</v>
      </c>
      <c r="EO40" s="5">
        <f>all!EO285</f>
        <v>2.5425815187565096E-5</v>
      </c>
      <c r="EP40" s="5"/>
      <c r="EQ40" s="5">
        <f>all!EQ285</f>
        <v>199.36943144452465</v>
      </c>
      <c r="ER40" s="5">
        <f>all!ER285</f>
        <v>0</v>
      </c>
      <c r="ES40" s="5">
        <f>all!ES285</f>
        <v>0</v>
      </c>
      <c r="ET40" s="5">
        <f>all!ET285</f>
        <v>0</v>
      </c>
      <c r="EU40" s="5">
        <f>all!EU285</f>
        <v>0</v>
      </c>
      <c r="EV40" s="5"/>
    </row>
    <row r="41" spans="1:152" s="3" customFormat="1">
      <c r="A41" s="5" t="str">
        <f>all!A286</f>
        <v>18A-11.d</v>
      </c>
      <c r="B41" s="5" t="str">
        <f>all!B286</f>
        <v>Kaspakas</v>
      </c>
      <c r="C41" s="5" t="str">
        <f>all!C286</f>
        <v>epithermal</v>
      </c>
      <c r="D41" s="5" t="str">
        <f>all!D286</f>
        <v>epithermal IS</v>
      </c>
      <c r="E41" s="5" t="str">
        <f>all!E286</f>
        <v>pyrite</v>
      </c>
      <c r="F41" s="5" t="str">
        <f>all!F286</f>
        <v>subhedral</v>
      </c>
      <c r="G41" s="5">
        <f>all!G286</f>
        <v>17.763971093225798</v>
      </c>
      <c r="H41" s="5">
        <f>all!H286</f>
        <v>412291.66566735401</v>
      </c>
      <c r="I41" s="5">
        <f>all!I286</f>
        <v>4.1382751968768297</v>
      </c>
      <c r="J41" s="5">
        <f>all!J286</f>
        <v>14.069001355456701</v>
      </c>
      <c r="K41" s="5">
        <f>all!K286</f>
        <v>39.390115441320702</v>
      </c>
      <c r="L41" s="5">
        <f>all!L286</f>
        <v>4.0120460889495098</v>
      </c>
      <c r="M41" s="5">
        <f>all!M286</f>
        <v>1.71904822404776</v>
      </c>
      <c r="N41" s="5">
        <f>all!N286</f>
        <v>7.0051876013634002</v>
      </c>
      <c r="O41" s="5">
        <f>all!O286</f>
        <v>1549.75941660072</v>
      </c>
      <c r="P41" s="5">
        <f>all!P286</f>
        <v>4.4425262269183499</v>
      </c>
      <c r="Q41" s="5">
        <f>all!Q286</f>
        <v>0.67453583222805102</v>
      </c>
      <c r="R41" s="5">
        <f>all!R286</f>
        <v>0.15719553135853101</v>
      </c>
      <c r="S41" s="5">
        <f>all!S286</f>
        <v>8.4371048946363797E-3</v>
      </c>
      <c r="T41" s="5">
        <f>all!T286</f>
        <v>0.136735498516353</v>
      </c>
      <c r="U41" s="5">
        <f>all!U286</f>
        <v>122.603233841159</v>
      </c>
      <c r="V41" s="5">
        <f>all!V286</f>
        <v>6.0101912567764497</v>
      </c>
      <c r="W41" s="5">
        <f>all!W286</f>
        <v>3.7546618379990801E-3</v>
      </c>
      <c r="X41" s="5">
        <f>all!X286</f>
        <v>0.14000727230610899</v>
      </c>
      <c r="Y41" s="5">
        <f>all!Y286</f>
        <v>712.22578009408096</v>
      </c>
      <c r="Z41" s="5">
        <f>all!Z286</f>
        <v>1.41596037111377</v>
      </c>
      <c r="AA41" s="5">
        <f>all!AA286</f>
        <v>0.29414136030854732</v>
      </c>
      <c r="AB41" s="5">
        <f>all!AB286</f>
        <v>6.2375251655893693E-3</v>
      </c>
      <c r="AC41" s="5">
        <f>all!AC286</f>
        <v>1.9880779532113115E-3</v>
      </c>
      <c r="AD41" s="5">
        <f>all!AD286</f>
        <v>2.6702694318540251E-3</v>
      </c>
      <c r="AE41" s="5">
        <f>all!AE286</f>
        <v>1.9657709144930814E-4</v>
      </c>
      <c r="AF41" s="5">
        <f>all!AF286</f>
        <v>0.17214096606410934</v>
      </c>
      <c r="AG41" s="5">
        <f>all!AG286</f>
        <v>0.16299926905226736</v>
      </c>
      <c r="AH41" s="5">
        <f>all!AH286</f>
        <v>9.4708146079596931E-4</v>
      </c>
      <c r="AI41" s="5">
        <f>all!AI286</f>
        <v>0.34216196452628383</v>
      </c>
      <c r="AJ41" s="5">
        <f>all!AJ286</f>
        <v>1.0735212173108108</v>
      </c>
      <c r="AK41" s="5">
        <f>all!AK286</f>
        <v>3.3832276889601963E-2</v>
      </c>
      <c r="AL41" s="5">
        <f>all!AL286</f>
        <v>29.626650720012066</v>
      </c>
      <c r="AM41" s="5">
        <f>all!AM286</f>
        <v>0.16299926905226736</v>
      </c>
      <c r="AN41" s="5"/>
      <c r="AO41" s="5"/>
      <c r="AP41" s="5">
        <f>all!AP286</f>
        <v>0.30013878153220602</v>
      </c>
      <c r="AQ41" s="5">
        <f>all!AQ286</f>
        <v>7.5193284489035204</v>
      </c>
      <c r="AR41" s="5">
        <f>all!AR286</f>
        <v>2.84941162025125E-2</v>
      </c>
      <c r="AS41" s="5">
        <f>all!AS286</f>
        <v>0.28309998849330997</v>
      </c>
      <c r="AT41" s="5">
        <f>all!AT286</f>
        <v>0.175347792576621</v>
      </c>
      <c r="AU41" s="5">
        <f>all!AU286</f>
        <v>4.0120460889495098</v>
      </c>
      <c r="AV41" s="5">
        <f>all!AV286</f>
        <v>4.3852736077181098E-2</v>
      </c>
      <c r="AW41" s="5">
        <f>all!AW286</f>
        <v>0.35645983167699502</v>
      </c>
      <c r="AX41" s="5">
        <f>all!AX286</f>
        <v>0.32513866180312601</v>
      </c>
      <c r="AY41" s="5">
        <f>all!AY286</f>
        <v>1.63214577992764</v>
      </c>
      <c r="AZ41" s="5">
        <f>all!AZ286</f>
        <v>2.12313820436794E-2</v>
      </c>
      <c r="BA41" s="5">
        <f>all!BA286</f>
        <v>0.15719553135853101</v>
      </c>
      <c r="BB41" s="5">
        <f>all!BB286</f>
        <v>8.4371048946363797E-3</v>
      </c>
      <c r="BC41" s="5">
        <f>all!BC286</f>
        <v>0.136735498516353</v>
      </c>
      <c r="BD41" s="5">
        <f>all!BD286</f>
        <v>4.0132092332535597E-2</v>
      </c>
      <c r="BE41" s="5">
        <f>all!BE286</f>
        <v>0.203890593008619</v>
      </c>
      <c r="BF41" s="5">
        <f>all!BF286</f>
        <v>8.4853344912340302E-5</v>
      </c>
      <c r="BG41" s="5">
        <f>all!BG286</f>
        <v>9.4844379863089894E-3</v>
      </c>
      <c r="BH41" s="5">
        <f>all!BH286</f>
        <v>7.6958759883414996E-2</v>
      </c>
      <c r="BI41" s="5">
        <f>all!BI286</f>
        <v>9.8843551588907695E-3</v>
      </c>
      <c r="BJ41" s="5"/>
      <c r="BK41" s="5">
        <f>all!BK286</f>
        <v>1.07930173145001</v>
      </c>
      <c r="BL41" s="5">
        <f>all!BL286</f>
        <v>26769.089951084799</v>
      </c>
      <c r="BM41" s="5">
        <f>all!BM286</f>
        <v>2.0466901299912399</v>
      </c>
      <c r="BN41" s="5">
        <f>all!BN286</f>
        <v>9.3741528743276596</v>
      </c>
      <c r="BO41" s="5">
        <f>all!BO286</f>
        <v>7.1336093589765799</v>
      </c>
      <c r="BP41" s="5">
        <f>all!BP286</f>
        <v>2.8399439992404001</v>
      </c>
      <c r="BQ41" s="5">
        <f>all!BQ286</f>
        <v>14.3907707985787</v>
      </c>
      <c r="BR41" s="5">
        <f>all!BR286</f>
        <v>11.495876502999</v>
      </c>
      <c r="BS41" s="5">
        <f>all!BS286</f>
        <v>289.80933900476799</v>
      </c>
      <c r="BT41" s="5">
        <f>all!BT286</f>
        <v>5.1913874726896099</v>
      </c>
      <c r="BU41" s="5">
        <f>all!BU286</f>
        <v>0.11874256356855201</v>
      </c>
      <c r="BV41" s="5">
        <f>all!BV286</f>
        <v>0.14929185332581801</v>
      </c>
      <c r="BW41" s="5">
        <f>all!BW286</f>
        <v>8.1889369844591296E-3</v>
      </c>
      <c r="BX41" s="5">
        <f>all!BX286</f>
        <v>7.8401941079947801E-2</v>
      </c>
      <c r="BY41" s="5">
        <f>all!BY286</f>
        <v>24.605531011110799</v>
      </c>
      <c r="BZ41" s="5">
        <f>all!BZ286</f>
        <v>1.4239286255039201</v>
      </c>
      <c r="CA41" s="5">
        <f>all!CA286</f>
        <v>9.6995331873114092E-3</v>
      </c>
      <c r="CB41" s="5">
        <f>all!CB286</f>
        <v>3.0747767029713099E-2</v>
      </c>
      <c r="CC41" s="5">
        <f>all!CC286</f>
        <v>103.966471989003</v>
      </c>
      <c r="CD41" s="5">
        <f>all!CD286</f>
        <v>0.19384874027722901</v>
      </c>
      <c r="CE41" s="5"/>
      <c r="CF41" s="5">
        <f>all!CF286</f>
        <v>17.763971093225798</v>
      </c>
      <c r="CG41" s="5">
        <f>all!CG286</f>
        <v>412291.66566735401</v>
      </c>
      <c r="CH41" s="5">
        <f>all!CH286</f>
        <v>4.1382751968768297</v>
      </c>
      <c r="CI41" s="5">
        <f>all!CI286</f>
        <v>14.069001355456701</v>
      </c>
      <c r="CJ41" s="5">
        <f>all!CJ286</f>
        <v>39.390115441320702</v>
      </c>
      <c r="CK41" s="5">
        <f>all!CK286</f>
        <v>4.0120460889495098</v>
      </c>
      <c r="CL41" s="5">
        <f>all!CL286</f>
        <v>1.71904822404776</v>
      </c>
      <c r="CM41" s="5">
        <f>all!CM286</f>
        <v>7.0051876013634002</v>
      </c>
      <c r="CN41" s="5">
        <f>all!CN286</f>
        <v>1549.75941660072</v>
      </c>
      <c r="CO41" s="5">
        <f>all!CO286</f>
        <v>4.4425262269183499</v>
      </c>
      <c r="CP41" s="5">
        <f>all!CP286</f>
        <v>0.67453583222805102</v>
      </c>
      <c r="CQ41" s="5">
        <f>all!CQ286</f>
        <v>0.15719553135853101</v>
      </c>
      <c r="CR41" s="5">
        <f>all!CR286</f>
        <v>8.4371048946363797E-3</v>
      </c>
      <c r="CS41" s="5">
        <f>all!CS286</f>
        <v>0.136735498516353</v>
      </c>
      <c r="CT41" s="5">
        <f>all!CT286</f>
        <v>122.603233841159</v>
      </c>
      <c r="CU41" s="5">
        <f>all!CU286</f>
        <v>6.0101912567764497</v>
      </c>
      <c r="CV41" s="5">
        <f>all!CV286</f>
        <v>3.7546618379990801E-3</v>
      </c>
      <c r="CW41" s="5">
        <f>all!CW286</f>
        <v>0.14000727230610899</v>
      </c>
      <c r="CX41" s="5">
        <f>all!CX286</f>
        <v>712.22578009408096</v>
      </c>
      <c r="CY41" s="5">
        <f>all!CY286</f>
        <v>1.41596037111377</v>
      </c>
      <c r="CZ41" s="5"/>
      <c r="DA41" s="5">
        <f>all!DA286</f>
        <v>0.32334550309978788</v>
      </c>
      <c r="DB41" s="5">
        <f>all!DB286</f>
        <v>7382.7856686785572</v>
      </c>
      <c r="DC41" s="5">
        <f>all!DC286</f>
        <v>7.0219760625196484E-2</v>
      </c>
      <c r="DD41" s="5">
        <f>all!DD286</f>
        <v>0.23970329467123563</v>
      </c>
      <c r="DE41" s="5">
        <f>all!DE286</f>
        <v>0.61986774055519944</v>
      </c>
      <c r="DF41" s="5">
        <f>all!DF286</f>
        <v>6.1355652071410152E-2</v>
      </c>
      <c r="DG41" s="5">
        <f>all!DG286</f>
        <v>2.465539669904852E-2</v>
      </c>
      <c r="DH41" s="5">
        <f>all!DH286</f>
        <v>9.6476898517606394E-2</v>
      </c>
      <c r="DI41" s="5">
        <f>all!DI286</f>
        <v>20.685081693406442</v>
      </c>
      <c r="DJ41" s="5">
        <f>all!DJ286</f>
        <v>5.6262996794811934E-2</v>
      </c>
      <c r="DK41" s="5">
        <f>all!DK286</f>
        <v>6.2533335332197165E-3</v>
      </c>
      <c r="DL41" s="5">
        <f>all!DL286</f>
        <v>1.3983999017759027E-3</v>
      </c>
      <c r="DM41" s="5">
        <f>all!DM286</f>
        <v>7.3482423440892361E-5</v>
      </c>
      <c r="DN41" s="5">
        <f>all!DN286</f>
        <v>1.1518448194453121E-3</v>
      </c>
      <c r="DO41" s="5">
        <f>all!DO286</f>
        <v>1.0069253764878368</v>
      </c>
      <c r="DP41" s="5">
        <f>all!DP286</f>
        <v>4.7101812357182207E-2</v>
      </c>
      <c r="DQ41" s="5">
        <f>all!DQ286</f>
        <v>1.9062433890419871E-5</v>
      </c>
      <c r="DR41" s="5">
        <f>all!DR286</f>
        <v>6.8502305377253915E-4</v>
      </c>
      <c r="DS41" s="5">
        <f>all!DS286</f>
        <v>3.4373831085621669</v>
      </c>
      <c r="DT41" s="5">
        <f>all!DT286</f>
        <v>6.7755660656458275E-3</v>
      </c>
      <c r="DU41" s="5"/>
      <c r="DV41" s="5">
        <f>all!DV286</f>
        <v>4.3633417701073943E-3</v>
      </c>
      <c r="DW41" s="5">
        <f>all!DW286</f>
        <v>99.625993802529948</v>
      </c>
      <c r="DX41" s="5">
        <f>all!DX286</f>
        <v>9.4757097805781519E-4</v>
      </c>
      <c r="DY41" s="5">
        <f>all!DY286</f>
        <v>3.2346434017008277E-3</v>
      </c>
      <c r="DZ41" s="5">
        <f>all!DZ286</f>
        <v>8.3647206420925449E-3</v>
      </c>
      <c r="EA41" s="5">
        <f>all!EA286</f>
        <v>8.279554747131901E-4</v>
      </c>
      <c r="EB41" s="5">
        <f>all!EB286</f>
        <v>3.3270888645179654E-4</v>
      </c>
      <c r="EC41" s="5">
        <f>all!EC286</f>
        <v>1.3018943424809924E-3</v>
      </c>
      <c r="ED41" s="5">
        <f>all!ED286</f>
        <v>0.27913201236966056</v>
      </c>
      <c r="EE41" s="5">
        <f>all!EE286</f>
        <v>7.5923333299136387E-4</v>
      </c>
      <c r="EF41" s="5">
        <f>all!EF286</f>
        <v>8.4384756077743447E-5</v>
      </c>
      <c r="EG41" s="5">
        <f>all!EG286</f>
        <v>1.8870516658615241E-5</v>
      </c>
      <c r="EH41" s="5">
        <f>all!EH286</f>
        <v>9.9159853622400543E-7</v>
      </c>
      <c r="EI41" s="5">
        <f>all!EI286</f>
        <v>1.5543412743292411E-5</v>
      </c>
      <c r="EJ41" s="5">
        <f>all!EJ286</f>
        <v>1.3587817094999437E-2</v>
      </c>
      <c r="EK41" s="5">
        <f>all!EK286</f>
        <v>6.3560897966911771E-4</v>
      </c>
      <c r="EL41" s="5">
        <f>all!EL286</f>
        <v>2.5723541300746292E-7</v>
      </c>
      <c r="EM41" s="5">
        <f>all!EM286</f>
        <v>9.2439501256642154E-6</v>
      </c>
      <c r="EN41" s="5">
        <f>all!EN286</f>
        <v>4.6385297317161726E-2</v>
      </c>
      <c r="EO41" s="5">
        <f>all!EO286</f>
        <v>9.1431951726357716E-5</v>
      </c>
      <c r="EP41" s="5"/>
      <c r="EQ41" s="5">
        <f>all!EQ286</f>
        <v>199.2519876050599</v>
      </c>
      <c r="ER41" s="5">
        <f>all!ER286</f>
        <v>0</v>
      </c>
      <c r="ES41" s="5">
        <f>all!ES286</f>
        <v>0</v>
      </c>
      <c r="ET41" s="5">
        <f>all!ET286</f>
        <v>0</v>
      </c>
      <c r="EU41" s="5">
        <f>all!EU286</f>
        <v>0</v>
      </c>
      <c r="EV41" s="5"/>
    </row>
    <row r="42" spans="1:152" s="3" customFormat="1">
      <c r="A42" s="5" t="str">
        <f>all!A287</f>
        <v>18A-12.d</v>
      </c>
      <c r="B42" s="5" t="str">
        <f>all!B287</f>
        <v>Kaspakas</v>
      </c>
      <c r="C42" s="5" t="str">
        <f>all!C287</f>
        <v>epithermal</v>
      </c>
      <c r="D42" s="5" t="str">
        <f>all!D287</f>
        <v>epithermal IS</v>
      </c>
      <c r="E42" s="5" t="str">
        <f>all!E287</f>
        <v>pyrite</v>
      </c>
      <c r="F42" s="5" t="str">
        <f>all!F287</f>
        <v>subhedral</v>
      </c>
      <c r="G42" s="5">
        <f>all!G287</f>
        <v>40.532517922558597</v>
      </c>
      <c r="H42" s="5">
        <f>all!H287</f>
        <v>439493.28362621798</v>
      </c>
      <c r="I42" s="5">
        <f>all!I287</f>
        <v>28.744301793001402</v>
      </c>
      <c r="J42" s="5">
        <f>all!J287</f>
        <v>154.346601757868</v>
      </c>
      <c r="K42" s="5">
        <f>all!K287</f>
        <v>301.61972897337898</v>
      </c>
      <c r="L42" s="5">
        <f>all!L287</f>
        <v>5.4397221623790104</v>
      </c>
      <c r="M42" s="5">
        <f>all!M287</f>
        <v>0.68692254537638198</v>
      </c>
      <c r="N42" s="5">
        <f>all!N287</f>
        <v>0.83762382108854905</v>
      </c>
      <c r="O42" s="5">
        <f>all!O287</f>
        <v>723.34763230972101</v>
      </c>
      <c r="P42" s="5">
        <f>all!P287</f>
        <v>1.8804047520259699</v>
      </c>
      <c r="Q42" s="5">
        <f>all!Q287</f>
        <v>2.59399525851574</v>
      </c>
      <c r="R42" s="5">
        <f>all!R287</f>
        <v>0.64752491749143504</v>
      </c>
      <c r="S42" s="5">
        <f>all!S287</f>
        <v>1.54993302420296E-2</v>
      </c>
      <c r="T42" s="5">
        <f>all!T287</f>
        <v>0.157515312474619</v>
      </c>
      <c r="U42" s="5">
        <f>all!U287</f>
        <v>43.306105568132402</v>
      </c>
      <c r="V42" s="5">
        <f>all!V287</f>
        <v>4.2910953625625501</v>
      </c>
      <c r="W42" s="5">
        <f>all!W287</f>
        <v>0.14662841063130699</v>
      </c>
      <c r="X42" s="5">
        <f>all!X287</f>
        <v>0.34544941324345901</v>
      </c>
      <c r="Y42" s="5">
        <f>all!Y287</f>
        <v>281.53303106214003</v>
      </c>
      <c r="Z42" s="5">
        <f>all!Z287</f>
        <v>0.495030139407655</v>
      </c>
      <c r="AA42" s="5">
        <f>all!AA287</f>
        <v>0.18623216491733435</v>
      </c>
      <c r="AB42" s="5">
        <f>all!AB287</f>
        <v>6.6791621037565804E-3</v>
      </c>
      <c r="AC42" s="5">
        <f>all!AC287</f>
        <v>1.7583376896844187E-3</v>
      </c>
      <c r="AD42" s="5">
        <f>all!AD287</f>
        <v>3.9737880528091289E-2</v>
      </c>
      <c r="AE42" s="5">
        <f>all!AE287</f>
        <v>1.2270297802718976E-3</v>
      </c>
      <c r="AF42" s="5">
        <f>all!AF287</f>
        <v>0.15382246766836347</v>
      </c>
      <c r="AG42" s="5">
        <f>all!AG287</f>
        <v>9.0243808223142166E-2</v>
      </c>
      <c r="AH42" s="5">
        <f>all!AH287</f>
        <v>9.2138220823658624E-3</v>
      </c>
      <c r="AI42" s="5">
        <f>all!AI287</f>
        <v>1.7221852977071923E-2</v>
      </c>
      <c r="AJ42" s="5">
        <f>all!AJ287</f>
        <v>6.5418348497990192E-2</v>
      </c>
      <c r="AK42" s="5">
        <f>all!AK287</f>
        <v>1.20180137173333E-2</v>
      </c>
      <c r="AL42" s="5">
        <f>all!AL287</f>
        <v>1.506597929565173</v>
      </c>
      <c r="AM42" s="5">
        <f>all!AM287</f>
        <v>9.0243808223142166E-2</v>
      </c>
      <c r="AN42" s="5"/>
      <c r="AO42" s="5"/>
      <c r="AP42" s="5">
        <f>all!AP287</f>
        <v>0.34580170811781902</v>
      </c>
      <c r="AQ42" s="5">
        <f>all!AQ287</f>
        <v>8.6633492688103004</v>
      </c>
      <c r="AR42" s="5">
        <f>all!AR287</f>
        <v>3.28296693026498E-2</v>
      </c>
      <c r="AS42" s="5">
        <f>all!AS287</f>
        <v>0.32617774563685797</v>
      </c>
      <c r="AT42" s="5">
        <f>all!AT287</f>
        <v>0.20195507958290199</v>
      </c>
      <c r="AU42" s="5">
        <f>all!AU287</f>
        <v>4.6221206085315298</v>
      </c>
      <c r="AV42" s="5">
        <f>all!AV287</f>
        <v>5.0524458349077102E-2</v>
      </c>
      <c r="AW42" s="5">
        <f>all!AW287</f>
        <v>0.410708137827001</v>
      </c>
      <c r="AX42" s="5">
        <f>all!AX287</f>
        <v>0.37459475447256901</v>
      </c>
      <c r="AY42" s="5">
        <f>all!AY287</f>
        <v>1.8804047520259699</v>
      </c>
      <c r="AZ42" s="5">
        <f>all!AZ287</f>
        <v>2.4455950562915399E-2</v>
      </c>
      <c r="BA42" s="5">
        <f>all!BA287</f>
        <v>0.18107256161971699</v>
      </c>
      <c r="BB42" s="5">
        <f>all!BB287</f>
        <v>9.7205703250176599E-3</v>
      </c>
      <c r="BC42" s="5">
        <f>all!BC287</f>
        <v>0.157515312474619</v>
      </c>
      <c r="BD42" s="5">
        <f>all!BD287</f>
        <v>4.6234957414791202E-2</v>
      </c>
      <c r="BE42" s="5">
        <f>all!BE287</f>
        <v>0.234878253338418</v>
      </c>
      <c r="BF42" s="5">
        <f>all!BF287</f>
        <v>9.7778529505088903E-5</v>
      </c>
      <c r="BG42" s="5">
        <f>all!BG287</f>
        <v>1.09268659690414E-2</v>
      </c>
      <c r="BH42" s="5">
        <f>all!BH287</f>
        <v>8.8654402499758006E-2</v>
      </c>
      <c r="BI42" s="5">
        <f>all!BI287</f>
        <v>1.13858744741537E-2</v>
      </c>
      <c r="BJ42" s="5"/>
      <c r="BK42" s="5">
        <f>all!BK287</f>
        <v>29.602725651335099</v>
      </c>
      <c r="BL42" s="5">
        <f>all!BL287</f>
        <v>23482.067035764201</v>
      </c>
      <c r="BM42" s="5">
        <f>all!BM287</f>
        <v>6.3452633740177804</v>
      </c>
      <c r="BN42" s="5">
        <f>all!BN287</f>
        <v>34.913021859793197</v>
      </c>
      <c r="BO42" s="5">
        <f>all!BO287</f>
        <v>77.664680921562393</v>
      </c>
      <c r="BP42" s="5">
        <f>all!BP287</f>
        <v>8.1662303726618397</v>
      </c>
      <c r="BQ42" s="5">
        <f>all!BQ287</f>
        <v>9.3971686908246199E-2</v>
      </c>
      <c r="BR42" s="5">
        <f>all!BR287</f>
        <v>0.18822863531304301</v>
      </c>
      <c r="BS42" s="5">
        <f>all!BS287</f>
        <v>405.90749468279103</v>
      </c>
      <c r="BT42" s="5">
        <f>all!BT287</f>
        <v>0.67439245721921703</v>
      </c>
      <c r="BU42" s="5">
        <f>all!BU287</f>
        <v>0.13755837415924099</v>
      </c>
      <c r="BV42" s="5">
        <f>all!BV287</f>
        <v>0.97920776044771396</v>
      </c>
      <c r="BW42" s="5">
        <f>all!BW287</f>
        <v>1.54715143435004E-2</v>
      </c>
      <c r="BX42" s="5">
        <f>all!BX287</f>
        <v>9.3368976450801902E-2</v>
      </c>
      <c r="BY42" s="5">
        <f>all!BY287</f>
        <v>11.1948904867861</v>
      </c>
      <c r="BZ42" s="5">
        <f>all!BZ287</f>
        <v>1.27143036545852</v>
      </c>
      <c r="CA42" s="5">
        <f>all!CA287</f>
        <v>0.18818434288805799</v>
      </c>
      <c r="CB42" s="5">
        <f>all!CB287</f>
        <v>0.107636960426435</v>
      </c>
      <c r="CC42" s="5">
        <f>all!CC287</f>
        <v>228.739313344821</v>
      </c>
      <c r="CD42" s="5">
        <f>all!CD287</f>
        <v>0.24365729505029601</v>
      </c>
      <c r="CE42" s="5"/>
      <c r="CF42" s="5">
        <f>all!CF287</f>
        <v>40.532517922558597</v>
      </c>
      <c r="CG42" s="5">
        <f>all!CG287</f>
        <v>439493.28362621798</v>
      </c>
      <c r="CH42" s="5">
        <f>all!CH287</f>
        <v>28.744301793001402</v>
      </c>
      <c r="CI42" s="5">
        <f>all!CI287</f>
        <v>154.346601757868</v>
      </c>
      <c r="CJ42" s="5">
        <f>all!CJ287</f>
        <v>301.61972897337898</v>
      </c>
      <c r="CK42" s="5">
        <f>all!CK287</f>
        <v>5.4397221623790104</v>
      </c>
      <c r="CL42" s="5">
        <f>all!CL287</f>
        <v>0.68692254537638198</v>
      </c>
      <c r="CM42" s="5">
        <f>all!CM287</f>
        <v>0.83762382108854905</v>
      </c>
      <c r="CN42" s="5">
        <f>all!CN287</f>
        <v>723.34763230972101</v>
      </c>
      <c r="CO42" s="5">
        <f>all!CO287</f>
        <v>1.8804047520259699</v>
      </c>
      <c r="CP42" s="5">
        <f>all!CP287</f>
        <v>2.59399525851574</v>
      </c>
      <c r="CQ42" s="5">
        <f>all!CQ287</f>
        <v>0.64752491749143504</v>
      </c>
      <c r="CR42" s="5">
        <f>all!CR287</f>
        <v>1.54993302420296E-2</v>
      </c>
      <c r="CS42" s="5">
        <f>all!CS287</f>
        <v>0.157515312474619</v>
      </c>
      <c r="CT42" s="5">
        <f>all!CT287</f>
        <v>43.306105568132402</v>
      </c>
      <c r="CU42" s="5">
        <f>all!CU287</f>
        <v>4.2910953625625501</v>
      </c>
      <c r="CV42" s="5">
        <f>all!CV287</f>
        <v>0.14662841063130699</v>
      </c>
      <c r="CW42" s="5">
        <f>all!CW287</f>
        <v>0.34544941324345901</v>
      </c>
      <c r="CX42" s="5">
        <f>all!CX287</f>
        <v>281.53303106214003</v>
      </c>
      <c r="CY42" s="5">
        <f>all!CY287</f>
        <v>0.495030139407655</v>
      </c>
      <c r="CZ42" s="5"/>
      <c r="DA42" s="5">
        <f>all!DA287</f>
        <v>0.73778589994265353</v>
      </c>
      <c r="DB42" s="5">
        <f>all!DB287</f>
        <v>7869.8770458629779</v>
      </c>
      <c r="DC42" s="5">
        <f>all!DC287</f>
        <v>0.48774378097577259</v>
      </c>
      <c r="DD42" s="5">
        <f>all!DD287</f>
        <v>2.6297096736237466</v>
      </c>
      <c r="DE42" s="5">
        <f>all!DE287</f>
        <v>4.7464785977619206</v>
      </c>
      <c r="DF42" s="5">
        <f>all!DF287</f>
        <v>8.3188899868160429E-2</v>
      </c>
      <c r="DG42" s="5">
        <f>all!DG287</f>
        <v>9.852165646578346E-3</v>
      </c>
      <c r="DH42" s="5">
        <f>all!DH287</f>
        <v>1.1535929225844224E-2</v>
      </c>
      <c r="DI42" s="5">
        <f>all!DI287</f>
        <v>9.6547275059491664</v>
      </c>
      <c r="DJ42" s="5">
        <f>all!DJ287</f>
        <v>2.3814649848353218E-2</v>
      </c>
      <c r="DK42" s="5">
        <f>all!DK287</f>
        <v>2.4047821865162671E-2</v>
      </c>
      <c r="DL42" s="5">
        <f>all!DL287</f>
        <v>5.7603341086854051E-3</v>
      </c>
      <c r="DM42" s="5">
        <f>all!DM287</f>
        <v>1.3499042172855825E-4</v>
      </c>
      <c r="DN42" s="5">
        <f>all!DN287</f>
        <v>1.326891689618558E-3</v>
      </c>
      <c r="DO42" s="5">
        <f>all!DO287</f>
        <v>0.3556677526949113</v>
      </c>
      <c r="DP42" s="5">
        <f>all!DP287</f>
        <v>3.3629274001273905E-2</v>
      </c>
      <c r="DQ42" s="5">
        <f>all!DQ287</f>
        <v>7.4443305541629782E-4</v>
      </c>
      <c r="DR42" s="5">
        <f>all!DR287</f>
        <v>1.6902037164653815E-3</v>
      </c>
      <c r="DS42" s="5">
        <f>all!DS287</f>
        <v>1.3587501499138033</v>
      </c>
      <c r="DT42" s="5">
        <f>all!DT287</f>
        <v>2.3687876316793709E-3</v>
      </c>
      <c r="DU42" s="5"/>
      <c r="DV42" s="5">
        <f>all!DV287</f>
        <v>9.3496223613041846E-3</v>
      </c>
      <c r="DW42" s="5">
        <f>all!DW287</f>
        <v>99.731342676017874</v>
      </c>
      <c r="DX42" s="5">
        <f>all!DX287</f>
        <v>6.1809532569714193E-3</v>
      </c>
      <c r="DY42" s="5">
        <f>all!DY287</f>
        <v>3.3325104708780133E-2</v>
      </c>
      <c r="DZ42" s="5">
        <f>all!DZ287</f>
        <v>6.0149946533995802E-2</v>
      </c>
      <c r="EA42" s="5">
        <f>all!EA287</f>
        <v>1.0542147775934765E-3</v>
      </c>
      <c r="EB42" s="5">
        <f>all!EB287</f>
        <v>1.2485197703518273E-4</v>
      </c>
      <c r="EC42" s="5">
        <f>all!EC287</f>
        <v>1.4618954070111544E-4</v>
      </c>
      <c r="ED42" s="5">
        <f>all!ED287</f>
        <v>0.12234993402413526</v>
      </c>
      <c r="EE42" s="5">
        <f>all!EE287</f>
        <v>3.0179213612797331E-4</v>
      </c>
      <c r="EF42" s="5">
        <f>all!EF287</f>
        <v>3.0474701816429506E-4</v>
      </c>
      <c r="EG42" s="5">
        <f>all!EG287</f>
        <v>7.2998072469715756E-5</v>
      </c>
      <c r="EH42" s="5">
        <f>all!EH287</f>
        <v>1.7106717079484869E-6</v>
      </c>
      <c r="EI42" s="5">
        <f>all!EI287</f>
        <v>1.6815089869907581E-5</v>
      </c>
      <c r="EJ42" s="5">
        <f>all!EJ287</f>
        <v>4.5072143206445429E-3</v>
      </c>
      <c r="EK42" s="5">
        <f>all!EK287</f>
        <v>4.261683670305643E-4</v>
      </c>
      <c r="EL42" s="5">
        <f>all!EL287</f>
        <v>9.4338587142356805E-6</v>
      </c>
      <c r="EM42" s="5">
        <f>all!EM287</f>
        <v>2.1419176571214609E-5</v>
      </c>
      <c r="EN42" s="5">
        <f>all!EN287</f>
        <v>1.7218817526936943E-2</v>
      </c>
      <c r="EO42" s="5">
        <f>all!EO287</f>
        <v>3.0018559330087071E-5</v>
      </c>
      <c r="EP42" s="5"/>
      <c r="EQ42" s="5">
        <f>all!EQ287</f>
        <v>199.46268535203575</v>
      </c>
      <c r="ER42" s="5">
        <f>all!ER287</f>
        <v>0</v>
      </c>
      <c r="ES42" s="5">
        <f>all!ES287</f>
        <v>0</v>
      </c>
      <c r="ET42" s="5">
        <f>all!ET287</f>
        <v>0</v>
      </c>
      <c r="EU42" s="5">
        <f>all!EU287</f>
        <v>0</v>
      </c>
      <c r="EV42" s="5"/>
    </row>
    <row r="43" spans="1:152" s="3" customFormat="1">
      <c r="A43" s="5" t="str">
        <f>all!A288</f>
        <v>18A-13.d</v>
      </c>
      <c r="B43" s="5" t="str">
        <f>all!B288</f>
        <v>Kaspakas</v>
      </c>
      <c r="C43" s="5" t="str">
        <f>all!C288</f>
        <v>epithermal</v>
      </c>
      <c r="D43" s="5" t="str">
        <f>all!D288</f>
        <v>epithermal IS</v>
      </c>
      <c r="E43" s="5" t="str">
        <f>all!E288</f>
        <v>pyrite</v>
      </c>
      <c r="F43" s="5" t="str">
        <f>all!F288</f>
        <v>subhedral, inclusions</v>
      </c>
      <c r="G43" s="5">
        <f>all!G288</f>
        <v>60.2054963748853</v>
      </c>
      <c r="H43" s="5">
        <f>all!H288</f>
        <v>398645.83813672001</v>
      </c>
      <c r="I43" s="5">
        <f>all!I288</f>
        <v>6.5408509610989398</v>
      </c>
      <c r="J43" s="5">
        <f>all!J288</f>
        <v>15.111964074205099</v>
      </c>
      <c r="K43" s="5">
        <f>all!K288</f>
        <v>9.4173028924029403</v>
      </c>
      <c r="L43" s="5">
        <f>all!L288</f>
        <v>7.9125104509744801</v>
      </c>
      <c r="M43" s="5">
        <f>all!M288</f>
        <v>3.0527560109434799</v>
      </c>
      <c r="N43" s="5">
        <f>all!N288</f>
        <v>10.245324872363501</v>
      </c>
      <c r="O43" s="5">
        <f>all!O288</f>
        <v>473.04995788102599</v>
      </c>
      <c r="P43" s="5">
        <f>all!P288</f>
        <v>4.4231748033537803</v>
      </c>
      <c r="Q43" s="5">
        <f>all!Q288</f>
        <v>0.23806490330628199</v>
      </c>
      <c r="R43" s="5">
        <f>all!R288</f>
        <v>0.47055856537197799</v>
      </c>
      <c r="S43" s="5">
        <f>all!S288</f>
        <v>1.1084217524134099E-2</v>
      </c>
      <c r="T43" s="5">
        <f>all!T288</f>
        <v>0.15971509068311501</v>
      </c>
      <c r="U43" s="5">
        <f>all!U288</f>
        <v>10.4005368200402</v>
      </c>
      <c r="V43" s="5">
        <f>all!V288</f>
        <v>5.8312101674861303</v>
      </c>
      <c r="W43" s="5">
        <f>all!W288</f>
        <v>3.87679029700157E-2</v>
      </c>
      <c r="X43" s="5">
        <f>all!X288</f>
        <v>3.2493263727820798E-2</v>
      </c>
      <c r="Y43" s="5">
        <f>all!Y288</f>
        <v>47.277299427164799</v>
      </c>
      <c r="Z43" s="5">
        <f>all!Z288</f>
        <v>0.14289809146242499</v>
      </c>
      <c r="AA43" s="5">
        <f>all!AA288</f>
        <v>0.43282599991510323</v>
      </c>
      <c r="AB43" s="5">
        <f>all!AB288</f>
        <v>9.3558110487425447E-2</v>
      </c>
      <c r="AC43" s="5">
        <f>all!AC288</f>
        <v>3.022551905329812E-3</v>
      </c>
      <c r="AD43" s="5">
        <f>all!AD288</f>
        <v>1.3826977155643233E-2</v>
      </c>
      <c r="AE43" s="5">
        <f>all!AE288</f>
        <v>6.8729102807320406E-4</v>
      </c>
      <c r="AF43" s="5">
        <f>all!AF288</f>
        <v>0.21999007866477699</v>
      </c>
      <c r="AG43" s="5">
        <f>all!AG288</f>
        <v>3.6396625564800257E-2</v>
      </c>
      <c r="AH43" s="5">
        <f>all!AH288</f>
        <v>5.0355013122744827E-3</v>
      </c>
      <c r="AI43" s="5">
        <f>all!AI288</f>
        <v>2.1847018425017965E-2</v>
      </c>
      <c r="AJ43" s="5">
        <f>all!AJ288</f>
        <v>0.67623843283697671</v>
      </c>
      <c r="AK43" s="5">
        <f>all!AK288</f>
        <v>4.9677425645487496E-3</v>
      </c>
      <c r="AL43" s="5">
        <f>all!AL288</f>
        <v>1.5900892532021227</v>
      </c>
      <c r="AM43" s="5">
        <f>all!AM288</f>
        <v>3.6396625564800257E-2</v>
      </c>
      <c r="AN43" s="5"/>
      <c r="AO43" s="5"/>
      <c r="AP43" s="5">
        <f>all!AP288</f>
        <v>0.23489543977261401</v>
      </c>
      <c r="AQ43" s="5">
        <f>all!AQ288</f>
        <v>11.049457893119</v>
      </c>
      <c r="AR43" s="5">
        <f>all!AR288</f>
        <v>5.6789830903149E-2</v>
      </c>
      <c r="AS43" s="5">
        <f>all!AS288</f>
        <v>0.32289105339475299</v>
      </c>
      <c r="AT43" s="5">
        <f>all!AT288</f>
        <v>0.25648126567322199</v>
      </c>
      <c r="AU43" s="5">
        <f>all!AU288</f>
        <v>3.07788751641433</v>
      </c>
      <c r="AV43" s="5">
        <f>all!AV288</f>
        <v>3.1139074206369799E-2</v>
      </c>
      <c r="AW43" s="5">
        <f>all!AW288</f>
        <v>0.32574239091076701</v>
      </c>
      <c r="AX43" s="5">
        <f>all!AX288</f>
        <v>0.55818731562691204</v>
      </c>
      <c r="AY43" s="5">
        <f>all!AY288</f>
        <v>1.5848541421834299</v>
      </c>
      <c r="AZ43" s="5">
        <f>all!AZ288</f>
        <v>1.9006846871905798E-2</v>
      </c>
      <c r="BA43" s="5">
        <f>all!BA288</f>
        <v>0.47055856537197799</v>
      </c>
      <c r="BB43" s="5">
        <f>all!BB288</f>
        <v>1.1084217524134099E-2</v>
      </c>
      <c r="BC43" s="5">
        <f>all!BC288</f>
        <v>0.15971509068311501</v>
      </c>
      <c r="BD43" s="5">
        <f>all!BD288</f>
        <v>5.1783978723118899E-2</v>
      </c>
      <c r="BE43" s="5">
        <f>all!BE288</f>
        <v>0.212103270726371</v>
      </c>
      <c r="BF43" s="5">
        <f>all!BF288</f>
        <v>2.3312172625924901E-2</v>
      </c>
      <c r="BG43" s="5">
        <f>all!BG288</f>
        <v>1.02207633394194E-2</v>
      </c>
      <c r="BH43" s="5">
        <f>all!BH288</f>
        <v>0.10980151186103999</v>
      </c>
      <c r="BI43" s="5">
        <f>all!BI288</f>
        <v>1.7460442276984199E-2</v>
      </c>
      <c r="BJ43" s="5"/>
      <c r="BK43" s="5">
        <f>all!BK288</f>
        <v>32.523066896820097</v>
      </c>
      <c r="BL43" s="5">
        <f>all!BL288</f>
        <v>48173.872183232401</v>
      </c>
      <c r="BM43" s="5">
        <f>all!BM288</f>
        <v>1.893272245565</v>
      </c>
      <c r="BN43" s="5">
        <f>all!BN288</f>
        <v>5.44739531515234</v>
      </c>
      <c r="BO43" s="5">
        <f>all!BO288</f>
        <v>3.5470671649907501</v>
      </c>
      <c r="BP43" s="5">
        <f>all!BP288</f>
        <v>4.1887343256253899</v>
      </c>
      <c r="BQ43" s="5">
        <f>all!BQ288</f>
        <v>15.256418499682701</v>
      </c>
      <c r="BR43" s="5">
        <f>all!BR288</f>
        <v>18.172133663851699</v>
      </c>
      <c r="BS43" s="5">
        <f>all!BS288</f>
        <v>76.956089592983403</v>
      </c>
      <c r="BT43" s="5">
        <f>all!BT288</f>
        <v>2.5019549153655598</v>
      </c>
      <c r="BU43" s="5">
        <f>all!BU288</f>
        <v>0.17490329542573901</v>
      </c>
      <c r="BV43" s="5">
        <f>all!BV288</f>
        <v>8.3593983064804006E-2</v>
      </c>
      <c r="BW43" s="5">
        <f>all!BW288</f>
        <v>8.1981790819421509E-3</v>
      </c>
      <c r="BX43" s="5">
        <f>all!BX288</f>
        <v>0.11219883975345001</v>
      </c>
      <c r="BY43" s="5">
        <f>all!BY288</f>
        <v>4.9379983680440498</v>
      </c>
      <c r="BZ43" s="5">
        <f>all!BZ288</f>
        <v>2.7855461709522298</v>
      </c>
      <c r="CA43" s="5">
        <f>all!CA288</f>
        <v>3.3457749568523397E-2</v>
      </c>
      <c r="CB43" s="5">
        <f>all!CB288</f>
        <v>2.6093374863557599E-2</v>
      </c>
      <c r="CC43" s="5">
        <f>all!CC288</f>
        <v>18.8512402926372</v>
      </c>
      <c r="CD43" s="5">
        <f>all!CD288</f>
        <v>9.4465697798018E-2</v>
      </c>
      <c r="CE43" s="5"/>
      <c r="CF43" s="5">
        <f>all!CF288</f>
        <v>60.2054963748853</v>
      </c>
      <c r="CG43" s="5">
        <f>all!CG288</f>
        <v>398645.83813672001</v>
      </c>
      <c r="CH43" s="5">
        <f>all!CH288</f>
        <v>6.5408509610989398</v>
      </c>
      <c r="CI43" s="5">
        <f>all!CI288</f>
        <v>15.111964074205099</v>
      </c>
      <c r="CJ43" s="5">
        <f>all!CJ288</f>
        <v>9.4173028924029403</v>
      </c>
      <c r="CK43" s="5">
        <f>all!CK288</f>
        <v>7.9125104509744801</v>
      </c>
      <c r="CL43" s="5">
        <f>all!CL288</f>
        <v>3.0527560109434799</v>
      </c>
      <c r="CM43" s="5">
        <f>all!CM288</f>
        <v>10.245324872363501</v>
      </c>
      <c r="CN43" s="5">
        <f>all!CN288</f>
        <v>473.04995788102599</v>
      </c>
      <c r="CO43" s="5">
        <f>all!CO288</f>
        <v>4.4231748033537803</v>
      </c>
      <c r="CP43" s="5">
        <f>all!CP288</f>
        <v>0.23806490330628199</v>
      </c>
      <c r="CQ43" s="5">
        <f>all!CQ288</f>
        <v>0.47055856537197799</v>
      </c>
      <c r="CR43" s="5">
        <f>all!CR288</f>
        <v>1.1084217524134099E-2</v>
      </c>
      <c r="CS43" s="5">
        <f>all!CS288</f>
        <v>0.15971509068311501</v>
      </c>
      <c r="CT43" s="5">
        <f>all!CT288</f>
        <v>10.4005368200402</v>
      </c>
      <c r="CU43" s="5">
        <f>all!CU288</f>
        <v>5.8312101674861303</v>
      </c>
      <c r="CV43" s="5">
        <f>all!CV288</f>
        <v>3.87679029700157E-2</v>
      </c>
      <c r="CW43" s="5">
        <f>all!CW288</f>
        <v>3.2493263727820798E-2</v>
      </c>
      <c r="CX43" s="5">
        <f>all!CX288</f>
        <v>47.277299427164799</v>
      </c>
      <c r="CY43" s="5">
        <f>all!CY288</f>
        <v>0.14289809146242499</v>
      </c>
      <c r="CZ43" s="5"/>
      <c r="DA43" s="5">
        <f>all!DA288</f>
        <v>1.0958797676795058</v>
      </c>
      <c r="DB43" s="5">
        <f>all!DB288</f>
        <v>7138.4338461226607</v>
      </c>
      <c r="DC43" s="5">
        <f>all!DC288</f>
        <v>0.11098754116693035</v>
      </c>
      <c r="DD43" s="5">
        <f>all!DD288</f>
        <v>0.25747297096786181</v>
      </c>
      <c r="DE43" s="5">
        <f>all!DE288</f>
        <v>0.14819662752026785</v>
      </c>
      <c r="DF43" s="5">
        <f>all!DF288</f>
        <v>0.12100490061132406</v>
      </c>
      <c r="DG43" s="5">
        <f>all!DG288</f>
        <v>4.378405993636935E-2</v>
      </c>
      <c r="DH43" s="5">
        <f>all!DH288</f>
        <v>0.14110074194137862</v>
      </c>
      <c r="DI43" s="5">
        <f>all!DI288</f>
        <v>6.3139329363097696</v>
      </c>
      <c r="DJ43" s="5">
        <f>all!DJ288</f>
        <v>5.6017917975605125E-2</v>
      </c>
      <c r="DK43" s="5">
        <f>all!DK288</f>
        <v>2.206998015228603E-3</v>
      </c>
      <c r="DL43" s="5">
        <f>all!DL288</f>
        <v>4.1860544374836802E-3</v>
      </c>
      <c r="DM43" s="5">
        <f>all!DM288</f>
        <v>9.6537280950148062E-5</v>
      </c>
      <c r="DN43" s="5">
        <f>all!DN288</f>
        <v>1.3454223796067308E-3</v>
      </c>
      <c r="DO43" s="5">
        <f>all!DO288</f>
        <v>8.541833787812253E-2</v>
      </c>
      <c r="DP43" s="5">
        <f>all!DP288</f>
        <v>4.5699139243621713E-2</v>
      </c>
      <c r="DQ43" s="5">
        <f>all!DQ288</f>
        <v>1.9682480588717067E-4</v>
      </c>
      <c r="DR43" s="5">
        <f>all!DR288</f>
        <v>1.5898198985837296E-4</v>
      </c>
      <c r="DS43" s="5">
        <f>all!DS288</f>
        <v>0.22817229453264865</v>
      </c>
      <c r="DT43" s="5">
        <f>all!DT288</f>
        <v>6.8378711658206859E-4</v>
      </c>
      <c r="DU43" s="5"/>
      <c r="DV43" s="5">
        <f>all!DV288</f>
        <v>1.5331017877572812E-2</v>
      </c>
      <c r="DW43" s="5">
        <f>all!DW288</f>
        <v>99.864474315930025</v>
      </c>
      <c r="DX43" s="5">
        <f>all!DX288</f>
        <v>1.5526812593876478E-3</v>
      </c>
      <c r="DY43" s="5">
        <f>all!DY288</f>
        <v>3.6019669650972927E-3</v>
      </c>
      <c r="DZ43" s="5">
        <f>all!DZ288</f>
        <v>2.0732248307860739E-3</v>
      </c>
      <c r="EA43" s="5">
        <f>all!EA288</f>
        <v>1.6928210094382084E-3</v>
      </c>
      <c r="EB43" s="5">
        <f>all!EB288</f>
        <v>6.1252541148611563E-4</v>
      </c>
      <c r="EC43" s="5">
        <f>all!EC288</f>
        <v>1.9739555935252059E-3</v>
      </c>
      <c r="ED43" s="5">
        <f>all!ED288</f>
        <v>8.8329962445907767E-2</v>
      </c>
      <c r="EE43" s="5">
        <f>all!EE288</f>
        <v>7.8367328905699105E-4</v>
      </c>
      <c r="EF43" s="5">
        <f>all!EF288</f>
        <v>3.0875217359732072E-5</v>
      </c>
      <c r="EG43" s="5">
        <f>all!EG288</f>
        <v>5.8561602568361273E-5</v>
      </c>
      <c r="EH43" s="5">
        <f>all!EH288</f>
        <v>1.3505266031445022E-6</v>
      </c>
      <c r="EI43" s="5">
        <f>all!EI288</f>
        <v>1.8822041580632319E-5</v>
      </c>
      <c r="EJ43" s="5">
        <f>all!EJ288</f>
        <v>1.1949760399856512E-3</v>
      </c>
      <c r="EK43" s="5">
        <f>all!EK288</f>
        <v>6.3931677670916824E-4</v>
      </c>
      <c r="EL43" s="5">
        <f>all!EL288</f>
        <v>2.7535179558935876E-6</v>
      </c>
      <c r="EM43" s="5">
        <f>all!EM288</f>
        <v>2.2241087029938026E-6</v>
      </c>
      <c r="EN43" s="5">
        <f>all!EN288</f>
        <v>3.1920595943239296E-3</v>
      </c>
      <c r="EO43" s="5">
        <f>all!EO288</f>
        <v>9.565969568880202E-6</v>
      </c>
      <c r="EP43" s="5"/>
      <c r="EQ43" s="5">
        <f>all!EQ288</f>
        <v>199.72894863186005</v>
      </c>
      <c r="ER43" s="5">
        <f>all!ER288</f>
        <v>0</v>
      </c>
      <c r="ES43" s="5">
        <f>all!ES288</f>
        <v>0</v>
      </c>
      <c r="ET43" s="5">
        <f>all!ET288</f>
        <v>0</v>
      </c>
      <c r="EU43" s="5">
        <f>all!EU288</f>
        <v>0</v>
      </c>
      <c r="EV43" s="5"/>
    </row>
    <row r="44" spans="1:152" s="3" customFormat="1">
      <c r="A44" s="5" t="str">
        <f>all!A289</f>
        <v>18A-14.d</v>
      </c>
      <c r="B44" s="5" t="str">
        <f>all!B289</f>
        <v>Kaspakas</v>
      </c>
      <c r="C44" s="5" t="str">
        <f>all!C289</f>
        <v>epithermal</v>
      </c>
      <c r="D44" s="5" t="str">
        <f>all!D289</f>
        <v>epithermal IS</v>
      </c>
      <c r="E44" s="5" t="str">
        <f>all!E289</f>
        <v>pyrite</v>
      </c>
      <c r="F44" s="5" t="str">
        <f>all!F289</f>
        <v>subhedral, inclusions</v>
      </c>
      <c r="G44" s="5">
        <f>all!G289</f>
        <v>35.478618300160299</v>
      </c>
      <c r="H44" s="5">
        <f>all!H289</f>
        <v>438250.121347534</v>
      </c>
      <c r="I44" s="5">
        <f>all!I289</f>
        <v>2103.7609680405199</v>
      </c>
      <c r="J44" s="5">
        <f>all!J289</f>
        <v>323.757725021017</v>
      </c>
      <c r="K44" s="5">
        <f>all!K289</f>
        <v>148.31657459370899</v>
      </c>
      <c r="L44" s="5">
        <f>all!L289</f>
        <v>439.00144210558602</v>
      </c>
      <c r="M44" s="5">
        <f>all!M289</f>
        <v>5.6317914541612599E-2</v>
      </c>
      <c r="N44" s="5">
        <f>all!N289</f>
        <v>0.85466278866949197</v>
      </c>
      <c r="O44" s="5">
        <f>all!O289</f>
        <v>6107.7839373370298</v>
      </c>
      <c r="P44" s="5">
        <f>all!P289</f>
        <v>2.1850739131325101</v>
      </c>
      <c r="Q44" s="5">
        <f>all!Q289</f>
        <v>1.7281924245407301</v>
      </c>
      <c r="R44" s="5">
        <f>all!R289</f>
        <v>1.7771646039294799</v>
      </c>
      <c r="S44" s="5">
        <f>all!S289</f>
        <v>5.2299681851280297E-2</v>
      </c>
      <c r="T44" s="5">
        <f>all!T289</f>
        <v>0.16230537630304001</v>
      </c>
      <c r="U44" s="5">
        <f>all!U289</f>
        <v>108.145697305452</v>
      </c>
      <c r="V44" s="5">
        <f>all!V289</f>
        <v>28.8052703935914</v>
      </c>
      <c r="W44" s="5">
        <f>all!W289</f>
        <v>1.0013406944502301</v>
      </c>
      <c r="X44" s="5">
        <f>all!X289</f>
        <v>0.129825911343907</v>
      </c>
      <c r="Y44" s="5">
        <f>all!Y289</f>
        <v>2431.63506502666</v>
      </c>
      <c r="Z44" s="5">
        <f>all!Z289</f>
        <v>138.34664448770201</v>
      </c>
      <c r="AA44" s="5">
        <f>all!AA289</f>
        <v>6.4979483281949566</v>
      </c>
      <c r="AB44" s="5">
        <f>all!AB289</f>
        <v>8.986027321943366E-4</v>
      </c>
      <c r="AC44" s="5">
        <f>all!AC289</f>
        <v>5.6894493124191398E-2</v>
      </c>
      <c r="AD44" s="5">
        <f>all!AD289</f>
        <v>0.34443932359495866</v>
      </c>
      <c r="AE44" s="5">
        <f>all!AE289</f>
        <v>5.3390376381368565E-5</v>
      </c>
      <c r="AF44" s="5">
        <f>all!AF289</f>
        <v>4.4474476808166241E-2</v>
      </c>
      <c r="AG44" s="5">
        <f>all!AG289</f>
        <v>8.2147755890271082E-4</v>
      </c>
      <c r="AH44" s="5">
        <f>all!AH289</f>
        <v>7.1071208397867976E-4</v>
      </c>
      <c r="AI44" s="5">
        <f>all!AI289</f>
        <v>6.5761579661096442E-2</v>
      </c>
      <c r="AJ44" s="5">
        <f>all!AJ289</f>
        <v>1.0386512281229966E-3</v>
      </c>
      <c r="AK44" s="5">
        <f>all!AK289</f>
        <v>6.1711341410060073E-5</v>
      </c>
      <c r="AL44" s="5">
        <f>all!AL289</f>
        <v>5.1405886385553018E-2</v>
      </c>
      <c r="AM44" s="5">
        <f>all!AM289</f>
        <v>8.2147755890271082E-4</v>
      </c>
      <c r="AN44" s="5"/>
      <c r="AO44" s="5"/>
      <c r="AP44" s="5">
        <f>all!AP289</f>
        <v>0.28098475674565399</v>
      </c>
      <c r="AQ44" s="5">
        <f>all!AQ289</f>
        <v>9.9325510045475003</v>
      </c>
      <c r="AR44" s="5">
        <f>all!AR289</f>
        <v>4.28883598351558E-2</v>
      </c>
      <c r="AS44" s="5">
        <f>all!AS289</f>
        <v>0.18232632065423299</v>
      </c>
      <c r="AT44" s="5">
        <f>all!AT289</f>
        <v>0.27851328332580999</v>
      </c>
      <c r="AU44" s="5">
        <f>all!AU289</f>
        <v>3.17268263524246</v>
      </c>
      <c r="AV44" s="5">
        <f>all!AV289</f>
        <v>5.6317914541612599E-2</v>
      </c>
      <c r="AW44" s="5">
        <f>all!AW289</f>
        <v>0.85466278866949197</v>
      </c>
      <c r="AX44" s="5">
        <f>all!AX289</f>
        <v>0.64252895890128303</v>
      </c>
      <c r="AY44" s="5">
        <f>all!AY289</f>
        <v>1.05774977511368</v>
      </c>
      <c r="AZ44" s="5">
        <f>all!AZ289</f>
        <v>2.9511851499471799E-2</v>
      </c>
      <c r="BA44" s="5">
        <f>all!BA289</f>
        <v>0.34089403267857898</v>
      </c>
      <c r="BB44" s="5">
        <f>all!BB289</f>
        <v>9.1084047182567792E-3</v>
      </c>
      <c r="BC44" s="5">
        <f>all!BC289</f>
        <v>0.16230537630304001</v>
      </c>
      <c r="BD44" s="5">
        <f>all!BD289</f>
        <v>3.2557392435964297E-2</v>
      </c>
      <c r="BE44" s="5">
        <f>all!BE289</f>
        <v>0.354706060308765</v>
      </c>
      <c r="BF44" s="5">
        <f>all!BF289</f>
        <v>3.8797493470833999E-2</v>
      </c>
      <c r="BG44" s="5">
        <f>all!BG289</f>
        <v>1.30079870087247E-2</v>
      </c>
      <c r="BH44" s="5">
        <f>all!BH289</f>
        <v>5.7708899325236103E-2</v>
      </c>
      <c r="BI44" s="5">
        <f>all!BI289</f>
        <v>8.4573386391186799E-3</v>
      </c>
      <c r="BJ44" s="5"/>
      <c r="BK44" s="5">
        <f>all!BK289</f>
        <v>18.487723958492499</v>
      </c>
      <c r="BL44" s="5">
        <f>all!BL289</f>
        <v>25370.430063575401</v>
      </c>
      <c r="BM44" s="5">
        <f>all!BM289</f>
        <v>186.75086570753399</v>
      </c>
      <c r="BN44" s="5">
        <f>all!BN289</f>
        <v>11.978690597722601</v>
      </c>
      <c r="BO44" s="5">
        <f>all!BO289</f>
        <v>35.344675785192102</v>
      </c>
      <c r="BP44" s="5">
        <f>all!BP289</f>
        <v>821.33269975506698</v>
      </c>
      <c r="BQ44" s="5">
        <f>all!BQ289</f>
        <v>6.2731247141359095E-2</v>
      </c>
      <c r="BR44" s="5">
        <f>all!BR289</f>
        <v>0.56181503000581101</v>
      </c>
      <c r="BS44" s="5">
        <f>all!BS289</f>
        <v>881.43172783188402</v>
      </c>
      <c r="BT44" s="5">
        <f>all!BT289</f>
        <v>1.71615321199372</v>
      </c>
      <c r="BU44" s="5">
        <f>all!BU289</f>
        <v>0.86852877387569005</v>
      </c>
      <c r="BV44" s="5">
        <f>all!BV289</f>
        <v>2.8448859405279601</v>
      </c>
      <c r="BW44" s="5">
        <f>all!BW289</f>
        <v>9.1291125686283198E-2</v>
      </c>
      <c r="BX44" s="5">
        <f>all!BX289</f>
        <v>0.137745123512243</v>
      </c>
      <c r="BY44" s="5">
        <f>all!BY289</f>
        <v>35.653561714199697</v>
      </c>
      <c r="BZ44" s="5">
        <f>all!BZ289</f>
        <v>1.0684916912442901</v>
      </c>
      <c r="CA44" s="5">
        <f>all!CA289</f>
        <v>0.41154648996649301</v>
      </c>
      <c r="CB44" s="5">
        <f>all!CB289</f>
        <v>3.9962055432339098E-2</v>
      </c>
      <c r="CC44" s="5">
        <f>all!CC289</f>
        <v>281.37597104150598</v>
      </c>
      <c r="CD44" s="5">
        <f>all!CD289</f>
        <v>27.558172613569599</v>
      </c>
      <c r="CE44" s="5"/>
      <c r="CF44" s="5">
        <f>all!CF289</f>
        <v>35.478618300160299</v>
      </c>
      <c r="CG44" s="5">
        <f>all!CG289</f>
        <v>438250.121347534</v>
      </c>
      <c r="CH44" s="5">
        <f>all!CH289</f>
        <v>2103.7609680405199</v>
      </c>
      <c r="CI44" s="5">
        <f>all!CI289</f>
        <v>323.757725021017</v>
      </c>
      <c r="CJ44" s="5">
        <f>all!CJ289</f>
        <v>148.31657459370899</v>
      </c>
      <c r="CK44" s="5">
        <f>all!CK289</f>
        <v>439.00144210558602</v>
      </c>
      <c r="CL44" s="5">
        <f>all!CL289</f>
        <v>5.6317914541612599E-2</v>
      </c>
      <c r="CM44" s="5">
        <f>all!CM289</f>
        <v>0.85466278866949197</v>
      </c>
      <c r="CN44" s="5">
        <f>all!CN289</f>
        <v>6107.7839373370298</v>
      </c>
      <c r="CO44" s="5">
        <f>all!CO289</f>
        <v>2.1850739131325101</v>
      </c>
      <c r="CP44" s="5">
        <f>all!CP289</f>
        <v>1.7281924245407301</v>
      </c>
      <c r="CQ44" s="5">
        <f>all!CQ289</f>
        <v>1.7771646039294799</v>
      </c>
      <c r="CR44" s="5">
        <f>all!CR289</f>
        <v>5.2299681851280297E-2</v>
      </c>
      <c r="CS44" s="5">
        <f>all!CS289</f>
        <v>0.16230537630304001</v>
      </c>
      <c r="CT44" s="5">
        <f>all!CT289</f>
        <v>108.145697305452</v>
      </c>
      <c r="CU44" s="5">
        <f>all!CU289</f>
        <v>28.8052703935914</v>
      </c>
      <c r="CV44" s="5">
        <f>all!CV289</f>
        <v>1.0013406944502301</v>
      </c>
      <c r="CW44" s="5">
        <f>all!CW289</f>
        <v>0.129825911343907</v>
      </c>
      <c r="CX44" s="5">
        <f>all!CX289</f>
        <v>2431.63506502666</v>
      </c>
      <c r="CY44" s="5">
        <f>all!CY289</f>
        <v>138.34664448770201</v>
      </c>
      <c r="CZ44" s="5"/>
      <c r="DA44" s="5">
        <f>all!DA289</f>
        <v>0.64579319699103799</v>
      </c>
      <c r="DB44" s="5">
        <f>all!DB289</f>
        <v>7847.6161043519387</v>
      </c>
      <c r="DC44" s="5">
        <f>all!DC289</f>
        <v>35.697382257208496</v>
      </c>
      <c r="DD44" s="5">
        <f>all!DD289</f>
        <v>5.5160840063962393</v>
      </c>
      <c r="DE44" s="5">
        <f>all!DE289</f>
        <v>2.3340033140356433</v>
      </c>
      <c r="DF44" s="5">
        <f>all!DF289</f>
        <v>6.7135868191709136</v>
      </c>
      <c r="DG44" s="5">
        <f>all!DG289</f>
        <v>8.0773797085054568E-4</v>
      </c>
      <c r="DH44" s="5">
        <f>all!DH289</f>
        <v>1.1770593426105109E-2</v>
      </c>
      <c r="DI44" s="5">
        <f>all!DI289</f>
        <v>81.522337180960236</v>
      </c>
      <c r="DJ44" s="5">
        <f>all!DJ289</f>
        <v>2.76731751916478E-2</v>
      </c>
      <c r="DK44" s="5">
        <f>all!DK289</f>
        <v>1.6021333669614678E-2</v>
      </c>
      <c r="DL44" s="5">
        <f>all!DL289</f>
        <v>1.5809525793111706E-2</v>
      </c>
      <c r="DM44" s="5">
        <f>all!DM289</f>
        <v>4.5550072158790695E-4</v>
      </c>
      <c r="DN44" s="5">
        <f>all!DN289</f>
        <v>1.367242661132508E-3</v>
      </c>
      <c r="DO44" s="5">
        <f>all!DO289</f>
        <v>0.88818739574122862</v>
      </c>
      <c r="DP44" s="5">
        <f>all!DP289</f>
        <v>0.22574663317861599</v>
      </c>
      <c r="DQ44" s="5">
        <f>all!DQ289</f>
        <v>5.0838109031722898E-3</v>
      </c>
      <c r="DR44" s="5">
        <f>all!DR289</f>
        <v>6.3520802014600515E-4</v>
      </c>
      <c r="DS44" s="5">
        <f>all!DS289</f>
        <v>11.735690468275386</v>
      </c>
      <c r="DT44" s="5">
        <f>all!DT289</f>
        <v>0.6620078137847295</v>
      </c>
      <c r="DU44" s="5"/>
      <c r="DV44" s="5">
        <f>all!DV289</f>
        <v>8.0777992738863529E-3</v>
      </c>
      <c r="DW44" s="5">
        <f>all!DW289</f>
        <v>98.160630933919009</v>
      </c>
      <c r="DX44" s="5">
        <f>all!DX289</f>
        <v>0.44651490573215813</v>
      </c>
      <c r="DY44" s="5">
        <f>all!DY289</f>
        <v>6.8997040521908776E-2</v>
      </c>
      <c r="DZ44" s="5">
        <f>all!DZ289</f>
        <v>2.919450121681462E-2</v>
      </c>
      <c r="EA44" s="5">
        <f>all!EA289</f>
        <v>8.3975809881169108E-2</v>
      </c>
      <c r="EB44" s="5">
        <f>all!EB289</f>
        <v>1.010345916437011E-5</v>
      </c>
      <c r="EC44" s="5">
        <f>all!EC289</f>
        <v>1.4723055534436485E-4</v>
      </c>
      <c r="ED44" s="5">
        <f>all!ED289</f>
        <v>1.0197089086013051</v>
      </c>
      <c r="EE44" s="5">
        <f>all!EE289</f>
        <v>3.4614541545305966E-4</v>
      </c>
      <c r="EF44" s="5">
        <f>all!EF289</f>
        <v>2.0040024900556583E-4</v>
      </c>
      <c r="EG44" s="5">
        <f>all!EG289</f>
        <v>1.9775088459759288E-4</v>
      </c>
      <c r="EH44" s="5">
        <f>all!EH289</f>
        <v>5.6975567646751875E-6</v>
      </c>
      <c r="EI44" s="5">
        <f>all!EI289</f>
        <v>1.7101932672536165E-5</v>
      </c>
      <c r="EJ44" s="5">
        <f>all!EJ289</f>
        <v>1.1109747723918921E-2</v>
      </c>
      <c r="EK44" s="5">
        <f>all!EK289</f>
        <v>2.8237150810336261E-3</v>
      </c>
      <c r="EL44" s="5">
        <f>all!EL289</f>
        <v>6.359002264743668E-5</v>
      </c>
      <c r="EM44" s="5">
        <f>all!EM289</f>
        <v>7.9453963092358108E-6</v>
      </c>
      <c r="EN44" s="5">
        <f>all!EN289</f>
        <v>0.1467939773675031</v>
      </c>
      <c r="EO44" s="5">
        <f>all!EO289</f>
        <v>8.2806171734441346E-3</v>
      </c>
      <c r="EP44" s="5"/>
      <c r="EQ44" s="5">
        <f>all!EQ289</f>
        <v>196.32126186783802</v>
      </c>
      <c r="ER44" s="5">
        <f>all!ER289</f>
        <v>0</v>
      </c>
      <c r="ES44" s="5">
        <f>all!ES289</f>
        <v>0</v>
      </c>
      <c r="ET44" s="5">
        <f>all!ET289</f>
        <v>0</v>
      </c>
      <c r="EU44" s="5">
        <f>all!EU289</f>
        <v>0</v>
      </c>
      <c r="EV44" s="5"/>
    </row>
    <row r="45" spans="1:152" s="3" customFormat="1">
      <c r="A45" s="5" t="str">
        <f>all!A290</f>
        <v>18A-16.d</v>
      </c>
      <c r="B45" s="5" t="str">
        <f>all!B290</f>
        <v>Kaspakas</v>
      </c>
      <c r="C45" s="5" t="str">
        <f>all!C290</f>
        <v>epithermal</v>
      </c>
      <c r="D45" s="5" t="str">
        <f>all!D290</f>
        <v>epithermal IS</v>
      </c>
      <c r="E45" s="5" t="str">
        <f>all!E290</f>
        <v>pyrite</v>
      </c>
      <c r="F45" s="5" t="str">
        <f>all!F290</f>
        <v>subhedral, inclusions</v>
      </c>
      <c r="G45" s="5">
        <f>all!G290</f>
        <v>23.1450351047617</v>
      </c>
      <c r="H45" s="5">
        <f>all!H290</f>
        <v>389242.85129804799</v>
      </c>
      <c r="I45" s="5">
        <f>all!I290</f>
        <v>58.130859206988802</v>
      </c>
      <c r="J45" s="5">
        <f>all!J290</f>
        <v>2.6667759596165799</v>
      </c>
      <c r="K45" s="5">
        <f>all!K290</f>
        <v>3.3910895639734502</v>
      </c>
      <c r="L45" s="5">
        <f>all!L290</f>
        <v>2.0264069156725402</v>
      </c>
      <c r="M45" s="5">
        <f>all!M290</f>
        <v>9.4549091269531302E-2</v>
      </c>
      <c r="N45" s="5">
        <f>all!N290</f>
        <v>0.77674590861611004</v>
      </c>
      <c r="O45" s="5">
        <f>all!O290</f>
        <v>321.81490088128197</v>
      </c>
      <c r="P45" s="5">
        <f>all!P290</f>
        <v>0.64914442078272006</v>
      </c>
      <c r="Q45" s="5">
        <f>all!Q290</f>
        <v>4.30639166833593E-2</v>
      </c>
      <c r="R45" s="5">
        <f>all!R290</f>
        <v>0.105080637895584</v>
      </c>
      <c r="S45" s="5">
        <f>all!S290</f>
        <v>6.1742333159969702E-3</v>
      </c>
      <c r="T45" s="5">
        <f>all!T290</f>
        <v>9.4403833237963905E-2</v>
      </c>
      <c r="U45" s="5">
        <f>all!U290</f>
        <v>3.7223883332785999</v>
      </c>
      <c r="V45" s="5">
        <f>all!V290</f>
        <v>1.14433918326171</v>
      </c>
      <c r="W45" s="5">
        <f>all!W290</f>
        <v>1.9058165611241001E-2</v>
      </c>
      <c r="X45" s="5">
        <f>all!X290</f>
        <v>5.1648274117185297E-2</v>
      </c>
      <c r="Y45" s="5">
        <f>all!Y290</f>
        <v>73.192118544384897</v>
      </c>
      <c r="Z45" s="5">
        <f>all!Z290</f>
        <v>4.6934977901846399E-2</v>
      </c>
      <c r="AA45" s="5">
        <f>all!AA290</f>
        <v>21.798178807396578</v>
      </c>
      <c r="AB45" s="5">
        <f>all!AB290</f>
        <v>8.8690481119093213E-3</v>
      </c>
      <c r="AC45" s="5">
        <f>all!AC290</f>
        <v>6.4125726697450707E-4</v>
      </c>
      <c r="AD45" s="5">
        <f>all!AD290</f>
        <v>0.18063445492361888</v>
      </c>
      <c r="AE45" s="5">
        <f>all!AE290</f>
        <v>7.0565349308566517E-4</v>
      </c>
      <c r="AF45" s="5">
        <f>all!AF290</f>
        <v>5.0857775499711523E-2</v>
      </c>
      <c r="AG45" s="5">
        <f>all!AG290</f>
        <v>7.4080991182359692E-4</v>
      </c>
      <c r="AH45" s="5">
        <f>all!AH290</f>
        <v>5.8836822242335613E-4</v>
      </c>
      <c r="AI45" s="5">
        <f>all!AI290</f>
        <v>8.074021017773573E-4</v>
      </c>
      <c r="AJ45" s="5">
        <f>all!AJ290</f>
        <v>1.1166950388111182E-2</v>
      </c>
      <c r="AK45" s="5">
        <f>all!AK290</f>
        <v>8.8848289569020973E-4</v>
      </c>
      <c r="AL45" s="5">
        <f>all!AL290</f>
        <v>6.4034634685583222E-2</v>
      </c>
      <c r="AM45" s="5">
        <f>all!AM290</f>
        <v>7.4080991182359692E-4</v>
      </c>
      <c r="AN45" s="5"/>
      <c r="AO45" s="5"/>
      <c r="AP45" s="5">
        <f>all!AP290</f>
        <v>0.128290577104135</v>
      </c>
      <c r="AQ45" s="5">
        <f>all!AQ290</f>
        <v>3.70339941067992</v>
      </c>
      <c r="AR45" s="5">
        <f>all!AR290</f>
        <v>1.27182475462745E-2</v>
      </c>
      <c r="AS45" s="5">
        <f>all!AS290</f>
        <v>0.13184906581354</v>
      </c>
      <c r="AT45" s="5">
        <f>all!AT290</f>
        <v>8.4120587209198405E-2</v>
      </c>
      <c r="AU45" s="5">
        <f>all!AU290</f>
        <v>2.0264069156725402</v>
      </c>
      <c r="AV45" s="5">
        <f>all!AV290</f>
        <v>4.33114260541618E-2</v>
      </c>
      <c r="AW45" s="5">
        <f>all!AW290</f>
        <v>0.36206406966597199</v>
      </c>
      <c r="AX45" s="5">
        <f>all!AX290</f>
        <v>0.22720475486411801</v>
      </c>
      <c r="AY45" s="5">
        <f>all!AY290</f>
        <v>0.64914442078272006</v>
      </c>
      <c r="AZ45" s="5">
        <f>all!AZ290</f>
        <v>1.19291871447071E-2</v>
      </c>
      <c r="BA45" s="5">
        <f>all!BA290</f>
        <v>0.105080637895584</v>
      </c>
      <c r="BB45" s="5">
        <f>all!BB290</f>
        <v>6.1742333159969702E-3</v>
      </c>
      <c r="BC45" s="5">
        <f>all!BC290</f>
        <v>9.4403833237963905E-2</v>
      </c>
      <c r="BD45" s="5">
        <f>all!BD290</f>
        <v>2.0459356376773499E-2</v>
      </c>
      <c r="BE45" s="5">
        <f>all!BE290</f>
        <v>1.1741526982592401E-3</v>
      </c>
      <c r="BF45" s="5">
        <f>all!BF290</f>
        <v>1.9058165611241001E-2</v>
      </c>
      <c r="BG45" s="5">
        <f>all!BG290</f>
        <v>4.45346703912232E-3</v>
      </c>
      <c r="BH45" s="5">
        <f>all!BH290</f>
        <v>3.6614779902539099E-2</v>
      </c>
      <c r="BI45" s="5">
        <f>all!BI290</f>
        <v>3.9766555794699104E-3</v>
      </c>
      <c r="BJ45" s="5"/>
      <c r="BK45" s="5">
        <f>all!BK290</f>
        <v>5.5395976501877104</v>
      </c>
      <c r="BL45" s="5">
        <f>all!BL290</f>
        <v>30147.432587587398</v>
      </c>
      <c r="BM45" s="5">
        <f>all!BM290</f>
        <v>23.237672969548001</v>
      </c>
      <c r="BN45" s="5">
        <f>all!BN290</f>
        <v>1.3360549407075299</v>
      </c>
      <c r="BO45" s="5">
        <f>all!BO290</f>
        <v>2.32950741313558</v>
      </c>
      <c r="BP45" s="5">
        <f>all!BP290</f>
        <v>1.4292153869686499</v>
      </c>
      <c r="BQ45" s="5">
        <f>all!BQ290</f>
        <v>0.173599403710819</v>
      </c>
      <c r="BR45" s="5">
        <f>all!BR290</f>
        <v>0.31797265935616298</v>
      </c>
      <c r="BS45" s="5">
        <f>all!BS290</f>
        <v>188.22160409249301</v>
      </c>
      <c r="BT45" s="5">
        <f>all!BT290</f>
        <v>0.65625964755389099</v>
      </c>
      <c r="BU45" s="5">
        <f>all!BU290</f>
        <v>3.7795341389210403E-2</v>
      </c>
      <c r="BV45" s="5">
        <f>all!BV290</f>
        <v>9.2425122425792205E-2</v>
      </c>
      <c r="BW45" s="5">
        <f>all!BW290</f>
        <v>2.5553799022520998E-3</v>
      </c>
      <c r="BX45" s="5">
        <f>all!BX290</f>
        <v>5.83014740193172E-2</v>
      </c>
      <c r="BY45" s="5">
        <f>all!BY290</f>
        <v>1.8344855523239401</v>
      </c>
      <c r="BZ45" s="5">
        <f>all!BZ290</f>
        <v>0.45997820393121902</v>
      </c>
      <c r="CA45" s="5">
        <f>all!CA290</f>
        <v>9.8447647826849592E-3</v>
      </c>
      <c r="CB45" s="5">
        <f>all!CB290</f>
        <v>3.2380378550062101E-2</v>
      </c>
      <c r="CC45" s="5">
        <f>all!CC290</f>
        <v>40.691019128540901</v>
      </c>
      <c r="CD45" s="5">
        <f>all!CD290</f>
        <v>3.1487977854758001E-2</v>
      </c>
      <c r="CE45" s="5"/>
      <c r="CF45" s="5">
        <f>all!CF290</f>
        <v>23.1450351047617</v>
      </c>
      <c r="CG45" s="5">
        <f>all!CG290</f>
        <v>389242.85129804799</v>
      </c>
      <c r="CH45" s="5">
        <f>all!CH290</f>
        <v>58.130859206988802</v>
      </c>
      <c r="CI45" s="5">
        <f>all!CI290</f>
        <v>2.6667759596165799</v>
      </c>
      <c r="CJ45" s="5">
        <f>all!CJ290</f>
        <v>3.3910895639734502</v>
      </c>
      <c r="CK45" s="5">
        <f>all!CK290</f>
        <v>2.0264069156725402</v>
      </c>
      <c r="CL45" s="5">
        <f>all!CL290</f>
        <v>9.4549091269531302E-2</v>
      </c>
      <c r="CM45" s="5">
        <f>all!CM290</f>
        <v>0.77674590861611004</v>
      </c>
      <c r="CN45" s="5">
        <f>all!CN290</f>
        <v>321.81490088128197</v>
      </c>
      <c r="CO45" s="5">
        <f>all!CO290</f>
        <v>0.64914442078272006</v>
      </c>
      <c r="CP45" s="5">
        <f>all!CP290</f>
        <v>4.30639166833593E-2</v>
      </c>
      <c r="CQ45" s="5">
        <f>all!CQ290</f>
        <v>0.105080637895584</v>
      </c>
      <c r="CR45" s="5">
        <f>all!CR290</f>
        <v>6.1742333159969702E-3</v>
      </c>
      <c r="CS45" s="5">
        <f>all!CS290</f>
        <v>9.4403833237963905E-2</v>
      </c>
      <c r="CT45" s="5">
        <f>all!CT290</f>
        <v>3.7223883332785999</v>
      </c>
      <c r="CU45" s="5">
        <f>all!CU290</f>
        <v>1.14433918326171</v>
      </c>
      <c r="CV45" s="5">
        <f>all!CV290</f>
        <v>1.9058165611241001E-2</v>
      </c>
      <c r="CW45" s="5">
        <f>all!CW290</f>
        <v>5.1648274117185297E-2</v>
      </c>
      <c r="CX45" s="5">
        <f>all!CX290</f>
        <v>73.192118544384897</v>
      </c>
      <c r="CY45" s="5">
        <f>all!CY290</f>
        <v>4.6934977901846399E-2</v>
      </c>
      <c r="CZ45" s="5"/>
      <c r="DA45" s="5">
        <f>all!DA290</f>
        <v>0.42129335726431966</v>
      </c>
      <c r="DB45" s="5">
        <f>all!DB290</f>
        <v>6970.0573247031607</v>
      </c>
      <c r="DC45" s="5">
        <f>all!DC290</f>
        <v>0.98638558922625619</v>
      </c>
      <c r="DD45" s="5">
        <f>all!DD290</f>
        <v>4.5435704178265021E-2</v>
      </c>
      <c r="DE45" s="5">
        <f>all!DE290</f>
        <v>5.3364327636254844E-2</v>
      </c>
      <c r="DF45" s="5">
        <f>all!DF290</f>
        <v>3.0989553688217465E-2</v>
      </c>
      <c r="DG45" s="5">
        <f>all!DG290</f>
        <v>1.3560674564997389E-3</v>
      </c>
      <c r="DH45" s="5">
        <f>all!DH290</f>
        <v>1.0697505971851123E-2</v>
      </c>
      <c r="DI45" s="5">
        <f>all!DI290</f>
        <v>4.2953554232862352</v>
      </c>
      <c r="DJ45" s="5">
        <f>all!DJ290</f>
        <v>8.2211806076838926E-3</v>
      </c>
      <c r="DK45" s="5">
        <f>all!DK290</f>
        <v>3.992271743049323E-4</v>
      </c>
      <c r="DL45" s="5">
        <f>all!DL290</f>
        <v>9.3478963709587139E-4</v>
      </c>
      <c r="DM45" s="5">
        <f>all!DM290</f>
        <v>5.3774088696867827E-5</v>
      </c>
      <c r="DN45" s="5">
        <f>all!DN290</f>
        <v>7.9524752116893192E-4</v>
      </c>
      <c r="DO45" s="5">
        <f>all!DO290</f>
        <v>3.0571520476992443E-2</v>
      </c>
      <c r="DP45" s="5">
        <f>all!DP290</f>
        <v>8.9681754174115204E-3</v>
      </c>
      <c r="DQ45" s="5">
        <f>all!DQ290</f>
        <v>9.6758386696832525E-5</v>
      </c>
      <c r="DR45" s="5">
        <f>all!DR290</f>
        <v>2.5270300517305134E-4</v>
      </c>
      <c r="DS45" s="5">
        <f>all!DS290</f>
        <v>0.35324381536865301</v>
      </c>
      <c r="DT45" s="5">
        <f>all!DT290</f>
        <v>2.2459035581161445E-4</v>
      </c>
      <c r="DU45" s="5"/>
      <c r="DV45" s="5">
        <f>all!DV290</f>
        <v>6.0380251021813465E-3</v>
      </c>
      <c r="DW45" s="5">
        <f>all!DW290</f>
        <v>99.895667388356784</v>
      </c>
      <c r="DX45" s="5">
        <f>all!DX290</f>
        <v>1.413699230116602E-2</v>
      </c>
      <c r="DY45" s="5">
        <f>all!DY290</f>
        <v>6.5118976512019348E-4</v>
      </c>
      <c r="DZ45" s="5">
        <f>all!DZ290</f>
        <v>7.6482371315097326E-4</v>
      </c>
      <c r="EA45" s="5">
        <f>all!EA290</f>
        <v>4.4414586617243316E-4</v>
      </c>
      <c r="EB45" s="5">
        <f>all!EB290</f>
        <v>1.9435315561976685E-5</v>
      </c>
      <c r="EC45" s="5">
        <f>all!EC290</f>
        <v>1.533178923308943E-4</v>
      </c>
      <c r="ED45" s="5">
        <f>all!ED290</f>
        <v>6.1561530514047835E-2</v>
      </c>
      <c r="EE45" s="5">
        <f>all!EE290</f>
        <v>1.1782691092282727E-4</v>
      </c>
      <c r="EF45" s="5">
        <f>all!EF290</f>
        <v>5.7217700169284486E-6</v>
      </c>
      <c r="EG45" s="5">
        <f>all!EG290</f>
        <v>1.3397513150207675E-5</v>
      </c>
      <c r="EH45" s="5">
        <f>all!EH290</f>
        <v>7.7069645604429489E-7</v>
      </c>
      <c r="EI45" s="5">
        <f>all!EI290</f>
        <v>1.1397579412231032E-5</v>
      </c>
      <c r="EJ45" s="5">
        <f>all!EJ290</f>
        <v>4.3815456586019362E-4</v>
      </c>
      <c r="EK45" s="5">
        <f>all!EK290</f>
        <v>1.2853292689616905E-4</v>
      </c>
      <c r="EL45" s="5">
        <f>all!EL290</f>
        <v>1.3867523844091814E-6</v>
      </c>
      <c r="EM45" s="5">
        <f>all!EM290</f>
        <v>3.6217686852210252E-6</v>
      </c>
      <c r="EN45" s="5">
        <f>all!EN290</f>
        <v>5.06273120050184E-3</v>
      </c>
      <c r="EO45" s="5">
        <f>all!EO290</f>
        <v>3.2188549444599048E-6</v>
      </c>
      <c r="EP45" s="5"/>
      <c r="EQ45" s="5">
        <f>all!EQ290</f>
        <v>199.79133477671357</v>
      </c>
      <c r="ER45" s="5">
        <f>all!ER290</f>
        <v>0</v>
      </c>
      <c r="ES45" s="5">
        <f>all!ES290</f>
        <v>0</v>
      </c>
      <c r="ET45" s="5">
        <f>all!ET290</f>
        <v>0</v>
      </c>
      <c r="EU45" s="5">
        <f>all!EU290</f>
        <v>0</v>
      </c>
      <c r="EV45" s="5"/>
    </row>
    <row r="46" spans="1:152" s="9" customFormat="1">
      <c r="A46" s="5" t="str">
        <f>all!A291</f>
        <v>18A-18.d</v>
      </c>
      <c r="B46" s="5" t="str">
        <f>all!B291</f>
        <v>Kaspakas</v>
      </c>
      <c r="C46" s="5" t="str">
        <f>all!C291</f>
        <v>epithermal</v>
      </c>
      <c r="D46" s="5" t="str">
        <f>all!D291</f>
        <v>epithermal IS</v>
      </c>
      <c r="E46" s="5" t="str">
        <f>all!E291</f>
        <v>pyrite</v>
      </c>
      <c r="F46" s="5" t="str">
        <f>all!F291</f>
        <v>subhedral, inclusions</v>
      </c>
      <c r="G46" s="5">
        <f>all!G291</f>
        <v>18.115875006136399</v>
      </c>
      <c r="H46" s="5">
        <f>all!H291</f>
        <v>419986.14164454001</v>
      </c>
      <c r="I46" s="5">
        <f>all!I291</f>
        <v>2352.7268413402799</v>
      </c>
      <c r="J46" s="5">
        <f>all!J291</f>
        <v>57.264260367790001</v>
      </c>
      <c r="K46" s="5">
        <f>all!K291</f>
        <v>6.9997165407689597</v>
      </c>
      <c r="L46" s="5">
        <f>all!L291</f>
        <v>2.4061495458924802</v>
      </c>
      <c r="M46" s="5">
        <f>all!M291</f>
        <v>4.0723582030861599E-2</v>
      </c>
      <c r="N46" s="5">
        <f>all!N291</f>
        <v>0.69860589103123205</v>
      </c>
      <c r="O46" s="5">
        <f>all!O291</f>
        <v>4834.2285394924102</v>
      </c>
      <c r="P46" s="5">
        <f>all!P291</f>
        <v>1.1442001189640401</v>
      </c>
      <c r="Q46" s="5">
        <f>all!Q291</f>
        <v>8.33926549823404E-2</v>
      </c>
      <c r="R46" s="5">
        <f>all!R291</f>
        <v>0.145726167106389</v>
      </c>
      <c r="S46" s="5">
        <f>all!S291</f>
        <v>8.7552009960772097E-3</v>
      </c>
      <c r="T46" s="5">
        <f>all!T291</f>
        <v>8.0235883337315905E-2</v>
      </c>
      <c r="U46" s="5">
        <f>all!U291</f>
        <v>8.0620947347467702</v>
      </c>
      <c r="V46" s="5">
        <f>all!V291</f>
        <v>6.4175435468169102</v>
      </c>
      <c r="W46" s="5">
        <f>all!W291</f>
        <v>5.2764229365311797E-2</v>
      </c>
      <c r="X46" s="5">
        <f>all!X291</f>
        <v>9.0684103860879505E-3</v>
      </c>
      <c r="Y46" s="5">
        <f>all!Y291</f>
        <v>63.899820354315601</v>
      </c>
      <c r="Z46" s="5">
        <f>all!Z291</f>
        <v>0.284254589625757</v>
      </c>
      <c r="AA46" s="5">
        <f>all!AA291</f>
        <v>41.08543140572268</v>
      </c>
      <c r="AB46" s="5">
        <f>all!AB291</f>
        <v>1.79061554886948E-2</v>
      </c>
      <c r="AC46" s="5">
        <f>all!AC291</f>
        <v>4.4484411387951473E-3</v>
      </c>
      <c r="AD46" s="5">
        <f>all!AD291</f>
        <v>0.48668092998088047</v>
      </c>
      <c r="AE46" s="5">
        <f>all!AE291</f>
        <v>1.419160544709653E-4</v>
      </c>
      <c r="AF46" s="5">
        <f>all!AF291</f>
        <v>0.1261677214434028</v>
      </c>
      <c r="AG46" s="5">
        <f>all!AG291</f>
        <v>3.544510714844994E-5</v>
      </c>
      <c r="AH46" s="5">
        <f>all!AH291</f>
        <v>1.3050530427149833E-3</v>
      </c>
      <c r="AI46" s="5">
        <f>all!AI291</f>
        <v>1.2081920630608586E-4</v>
      </c>
      <c r="AJ46" s="5">
        <f>all!AJ291</f>
        <v>4.8632935148230921E-4</v>
      </c>
      <c r="AK46" s="5">
        <f>all!AK291</f>
        <v>3.8544255230759986E-6</v>
      </c>
      <c r="AL46" s="5">
        <f>all!AL291</f>
        <v>3.4267024089179982E-3</v>
      </c>
      <c r="AM46" s="5">
        <f>all!AM291</f>
        <v>3.544510714844994E-5</v>
      </c>
      <c r="AN46" s="5"/>
      <c r="AO46" s="5"/>
      <c r="AP46" s="5">
        <f>all!AP291</f>
        <v>0.149984505383332</v>
      </c>
      <c r="AQ46" s="5">
        <f>all!AQ291</f>
        <v>4.5186209850772396</v>
      </c>
      <c r="AR46" s="5">
        <f>all!AR291</f>
        <v>2.7851393378894002E-2</v>
      </c>
      <c r="AS46" s="5">
        <f>all!AS291</f>
        <v>0.109002799218984</v>
      </c>
      <c r="AT46" s="5">
        <f>all!AT291</f>
        <v>0.117003287088129</v>
      </c>
      <c r="AU46" s="5">
        <f>all!AU291</f>
        <v>2.4061495458924802</v>
      </c>
      <c r="AV46" s="5">
        <f>all!AV291</f>
        <v>4.0723582030861599E-2</v>
      </c>
      <c r="AW46" s="5">
        <f>all!AW291</f>
        <v>0.166378631591064</v>
      </c>
      <c r="AX46" s="5">
        <f>all!AX291</f>
        <v>0.21325066496555201</v>
      </c>
      <c r="AY46" s="5">
        <f>all!AY291</f>
        <v>0.55109196902046798</v>
      </c>
      <c r="AZ46" s="5">
        <f>all!AZ291</f>
        <v>1.78995307668364E-2</v>
      </c>
      <c r="BA46" s="5">
        <f>all!BA291</f>
        <v>0.145726167106389</v>
      </c>
      <c r="BB46" s="5">
        <f>all!BB291</f>
        <v>8.7552009960772097E-3</v>
      </c>
      <c r="BC46" s="5">
        <f>all!BC291</f>
        <v>8.0235883337315905E-2</v>
      </c>
      <c r="BD46" s="5">
        <f>all!BD291</f>
        <v>2.76551009073467E-2</v>
      </c>
      <c r="BE46" s="5">
        <f>all!BE291</f>
        <v>0.119256609080071</v>
      </c>
      <c r="BF46" s="5">
        <f>all!BF291</f>
        <v>1.3993235633738099E-4</v>
      </c>
      <c r="BG46" s="5">
        <f>all!BG291</f>
        <v>9.0684103860879505E-3</v>
      </c>
      <c r="BH46" s="5">
        <f>all!BH291</f>
        <v>5.2580928618167502E-2</v>
      </c>
      <c r="BI46" s="5">
        <f>all!BI291</f>
        <v>7.8892551627363795E-3</v>
      </c>
      <c r="BJ46" s="5"/>
      <c r="BK46" s="5">
        <f>all!BK291</f>
        <v>1.7035319437707499</v>
      </c>
      <c r="BL46" s="5">
        <f>all!BL291</f>
        <v>63364.946684770599</v>
      </c>
      <c r="BM46" s="5">
        <f>all!BM291</f>
        <v>309.51348231393303</v>
      </c>
      <c r="BN46" s="5">
        <f>all!BN291</f>
        <v>9.0890024508323304</v>
      </c>
      <c r="BO46" s="5">
        <f>all!BO291</f>
        <v>9.05304737922539</v>
      </c>
      <c r="BP46" s="5">
        <f>all!BP291</f>
        <v>0.92737196478288897</v>
      </c>
      <c r="BQ46" s="5">
        <f>all!BQ291</f>
        <v>0.132356774033105</v>
      </c>
      <c r="BR46" s="5">
        <f>all!BR291</f>
        <v>0.129236041887307</v>
      </c>
      <c r="BS46" s="5">
        <f>all!BS291</f>
        <v>1814.08345268161</v>
      </c>
      <c r="BT46" s="5">
        <f>all!BT291</f>
        <v>0.204623515053592</v>
      </c>
      <c r="BU46" s="5">
        <f>all!BU291</f>
        <v>9.85936724684192E-2</v>
      </c>
      <c r="BV46" s="5">
        <f>all!BV291</f>
        <v>0.14931779592280001</v>
      </c>
      <c r="BW46" s="5">
        <f>all!BW291</f>
        <v>5.3200358648640899E-3</v>
      </c>
      <c r="BX46" s="5">
        <f>all!BX291</f>
        <v>2.4410960354877401E-2</v>
      </c>
      <c r="BY46" s="5">
        <f>all!BY291</f>
        <v>3.3603513160795901</v>
      </c>
      <c r="BZ46" s="5">
        <f>all!BZ291</f>
        <v>0.23380620957252499</v>
      </c>
      <c r="CA46" s="5">
        <f>all!CA291</f>
        <v>7.2460052045779003E-2</v>
      </c>
      <c r="CB46" s="5">
        <f>all!CB291</f>
        <v>4.7773844062677798E-3</v>
      </c>
      <c r="CC46" s="5">
        <f>all!CC291</f>
        <v>3.89013606984027</v>
      </c>
      <c r="CD46" s="5">
        <f>all!CD291</f>
        <v>0.11122424633504099</v>
      </c>
      <c r="CE46" s="5"/>
      <c r="CF46" s="5">
        <f>all!CF291</f>
        <v>18.115875006136399</v>
      </c>
      <c r="CG46" s="5">
        <f>all!CG291</f>
        <v>419986.14164454001</v>
      </c>
      <c r="CH46" s="5">
        <f>all!CH291</f>
        <v>2352.7268413402799</v>
      </c>
      <c r="CI46" s="5">
        <f>all!CI291</f>
        <v>57.264260367790001</v>
      </c>
      <c r="CJ46" s="5">
        <f>all!CJ291</f>
        <v>6.9997165407689597</v>
      </c>
      <c r="CK46" s="5">
        <f>all!CK291</f>
        <v>2.4061495458924802</v>
      </c>
      <c r="CL46" s="5">
        <f>all!CL291</f>
        <v>4.0723582030861599E-2</v>
      </c>
      <c r="CM46" s="5">
        <f>all!CM291</f>
        <v>0.69860589103123205</v>
      </c>
      <c r="CN46" s="5">
        <f>all!CN291</f>
        <v>4834.2285394924102</v>
      </c>
      <c r="CO46" s="5">
        <f>all!CO291</f>
        <v>1.1442001189640401</v>
      </c>
      <c r="CP46" s="5">
        <f>all!CP291</f>
        <v>8.33926549823404E-2</v>
      </c>
      <c r="CQ46" s="5">
        <f>all!CQ291</f>
        <v>0.145726167106389</v>
      </c>
      <c r="CR46" s="5">
        <f>all!CR291</f>
        <v>8.7552009960772097E-3</v>
      </c>
      <c r="CS46" s="5">
        <f>all!CS291</f>
        <v>8.0235883337315905E-2</v>
      </c>
      <c r="CT46" s="5">
        <f>all!CT291</f>
        <v>8.0620947347467702</v>
      </c>
      <c r="CU46" s="5">
        <f>all!CU291</f>
        <v>6.4175435468169102</v>
      </c>
      <c r="CV46" s="5">
        <f>all!CV291</f>
        <v>5.2764229365311797E-2</v>
      </c>
      <c r="CW46" s="5">
        <f>all!CW291</f>
        <v>9.0684103860879505E-3</v>
      </c>
      <c r="CX46" s="5">
        <f>all!CX291</f>
        <v>63.899820354315601</v>
      </c>
      <c r="CY46" s="5">
        <f>all!CY291</f>
        <v>0.284254589625757</v>
      </c>
      <c r="CZ46" s="5"/>
      <c r="DA46" s="5">
        <f>all!DA291</f>
        <v>0.32975097106445117</v>
      </c>
      <c r="DB46" s="5">
        <f>all!DB291</f>
        <v>7520.5683882986841</v>
      </c>
      <c r="DC46" s="5">
        <f>all!DC291</f>
        <v>39.921925864203537</v>
      </c>
      <c r="DD46" s="5">
        <f>all!DD291</f>
        <v>0.97565076086561697</v>
      </c>
      <c r="DE46" s="5">
        <f>all!DE291</f>
        <v>0.11015196142587982</v>
      </c>
      <c r="DF46" s="5">
        <f>all!DF291</f>
        <v>3.6796903898034562E-2</v>
      </c>
      <c r="DG46" s="5">
        <f>all!DG291</f>
        <v>5.8407673265438377E-4</v>
      </c>
      <c r="DH46" s="5">
        <f>all!DH291</f>
        <v>9.6213454211710788E-3</v>
      </c>
      <c r="DI46" s="5">
        <f>all!DI291</f>
        <v>64.523829436269523</v>
      </c>
      <c r="DJ46" s="5">
        <f>all!DJ291</f>
        <v>1.4490882965603346E-2</v>
      </c>
      <c r="DK46" s="5">
        <f>all!DK291</f>
        <v>7.7309767829944693E-4</v>
      </c>
      <c r="DL46" s="5">
        <f>all!DL291</f>
        <v>1.2963692797536629E-3</v>
      </c>
      <c r="DM46" s="5">
        <f>all!DM291</f>
        <v>7.6252861015495908E-5</v>
      </c>
      <c r="DN46" s="5">
        <f>all!DN291</f>
        <v>6.7589826752014078E-4</v>
      </c>
      <c r="DO46" s="5">
        <f>all!DO291</f>
        <v>6.6212998807052975E-2</v>
      </c>
      <c r="DP46" s="5">
        <f>all!DP291</f>
        <v>5.029422842333002E-2</v>
      </c>
      <c r="DQ46" s="5">
        <f>all!DQ291</f>
        <v>2.6788421366628901E-4</v>
      </c>
      <c r="DR46" s="5">
        <f>all!DR291</f>
        <v>4.4369625043180884E-5</v>
      </c>
      <c r="DS46" s="5">
        <f>all!DS291</f>
        <v>0.30839681638183208</v>
      </c>
      <c r="DT46" s="5">
        <f>all!DT291</f>
        <v>1.3601974961752726E-3</v>
      </c>
      <c r="DU46" s="5"/>
      <c r="DV46" s="5">
        <f>all!DV291</f>
        <v>4.322929521716549E-3</v>
      </c>
      <c r="DW46" s="5">
        <f>all!DW291</f>
        <v>98.592240686715797</v>
      </c>
      <c r="DX46" s="5">
        <f>all!DX291</f>
        <v>0.52336365022686626</v>
      </c>
      <c r="DY46" s="5">
        <f>all!DY291</f>
        <v>1.2790468708602612E-2</v>
      </c>
      <c r="DZ46" s="5">
        <f>all!DZ291</f>
        <v>1.4440569026553292E-3</v>
      </c>
      <c r="EA46" s="5">
        <f>all!EA291</f>
        <v>4.8239561404502847E-4</v>
      </c>
      <c r="EB46" s="5">
        <f>all!EB291</f>
        <v>7.6570587264347239E-6</v>
      </c>
      <c r="EC46" s="5">
        <f>all!EC291</f>
        <v>1.2613275413731349E-4</v>
      </c>
      <c r="ED46" s="5">
        <f>all!ED291</f>
        <v>0.84588671937446502</v>
      </c>
      <c r="EE46" s="5">
        <f>all!EE291</f>
        <v>1.8997083030728151E-4</v>
      </c>
      <c r="EF46" s="5">
        <f>all!EF291</f>
        <v>1.0135062729013118E-5</v>
      </c>
      <c r="EG46" s="5">
        <f>all!EG291</f>
        <v>1.6994985677838023E-5</v>
      </c>
      <c r="EH46" s="5">
        <f>all!EH291</f>
        <v>9.9965056337865196E-7</v>
      </c>
      <c r="EI46" s="5">
        <f>all!EI291</f>
        <v>8.8608096131089064E-6</v>
      </c>
      <c r="EJ46" s="5">
        <f>all!EJ291</f>
        <v>8.6803118832498084E-4</v>
      </c>
      <c r="EK46" s="5">
        <f>all!EK291</f>
        <v>6.5934121170692047E-4</v>
      </c>
      <c r="EL46" s="5">
        <f>all!EL291</f>
        <v>3.5118761649786917E-6</v>
      </c>
      <c r="EM46" s="5">
        <f>all!EM291</f>
        <v>5.8167156065530168E-7</v>
      </c>
      <c r="EN46" s="5">
        <f>all!EN291</f>
        <v>4.0429833993721421E-3</v>
      </c>
      <c r="EO46" s="5">
        <f>all!EO291</f>
        <v>1.7831753133584376E-5</v>
      </c>
      <c r="EP46" s="5"/>
      <c r="EQ46" s="5">
        <f>all!EQ291</f>
        <v>197.18448137343159</v>
      </c>
      <c r="ER46" s="5">
        <f>all!ER291</f>
        <v>0</v>
      </c>
      <c r="ES46" s="5">
        <f>all!ES291</f>
        <v>0</v>
      </c>
      <c r="ET46" s="5">
        <f>all!ET291</f>
        <v>0</v>
      </c>
      <c r="EU46" s="5">
        <f>all!EU291</f>
        <v>0</v>
      </c>
      <c r="EV46" s="5"/>
    </row>
    <row r="47" spans="1:152" s="3" customFormat="1">
      <c r="A47" s="5" t="str">
        <f>all!A292</f>
        <v>lem6-1.d</v>
      </c>
      <c r="B47" s="5" t="str">
        <f>all!B292</f>
        <v>Kaspakas</v>
      </c>
      <c r="C47" s="5" t="str">
        <f>all!C292</f>
        <v>epithermal</v>
      </c>
      <c r="D47" s="5" t="str">
        <f>all!D292</f>
        <v>epithermal IS overprinting sericitic</v>
      </c>
      <c r="E47" s="5" t="str">
        <f>all!E292</f>
        <v>pyrite</v>
      </c>
      <c r="F47" s="5" t="str">
        <f>all!F292</f>
        <v>anhedral, inclusions</v>
      </c>
      <c r="G47" s="5">
        <f>all!G292</f>
        <v>19.206025976314901</v>
      </c>
      <c r="H47" s="5">
        <f>all!H292</f>
        <v>381458.23774282401</v>
      </c>
      <c r="I47" s="5">
        <f>all!I292</f>
        <v>42.630343488328002</v>
      </c>
      <c r="J47" s="5">
        <f>all!J292</f>
        <v>34.253454915976697</v>
      </c>
      <c r="K47" s="5">
        <f>all!K292</f>
        <v>1.0152789092812899</v>
      </c>
      <c r="L47" s="5">
        <f>all!L292</f>
        <v>3.7660008566735099</v>
      </c>
      <c r="M47" s="5">
        <f>all!M292</f>
        <v>6.2781653915371397E-2</v>
      </c>
      <c r="N47" s="5">
        <f>all!N292</f>
        <v>0.56855412120450299</v>
      </c>
      <c r="O47" s="5">
        <f>all!O292</f>
        <v>76.202937846240104</v>
      </c>
      <c r="P47" s="5">
        <f>all!P292</f>
        <v>5.1935821297593696</v>
      </c>
      <c r="Q47" s="5">
        <f>all!Q292</f>
        <v>3.1021992283200898E-2</v>
      </c>
      <c r="R47" s="5">
        <f>all!R292</f>
        <v>0.20963680234698501</v>
      </c>
      <c r="S47" s="5">
        <f>all!S292</f>
        <v>9.6434649018315808E-3</v>
      </c>
      <c r="T47" s="5">
        <f>all!T292</f>
        <v>0.15589110664629899</v>
      </c>
      <c r="U47" s="5">
        <f>all!U292</f>
        <v>8.9006855887991301E-2</v>
      </c>
      <c r="V47" s="5">
        <f>all!V292</f>
        <v>0.67148906301489597</v>
      </c>
      <c r="W47" s="5">
        <f>all!W292</f>
        <v>3.5000906518594201E-2</v>
      </c>
      <c r="X47" s="5">
        <f>all!X292</f>
        <v>1.58763511028308E-2</v>
      </c>
      <c r="Y47" s="5">
        <f>all!Y292</f>
        <v>5.4200191266385396</v>
      </c>
      <c r="Z47" s="5">
        <f>all!Z292</f>
        <v>0.97139220607038901</v>
      </c>
      <c r="AA47" s="5">
        <f>all!AA292</f>
        <v>1.2445560190322322</v>
      </c>
      <c r="AB47" s="5">
        <f>all!AB292</f>
        <v>0.95822210372537842</v>
      </c>
      <c r="AC47" s="5">
        <f>all!AC292</f>
        <v>0.17922302179638988</v>
      </c>
      <c r="AD47" s="5">
        <f>all!AD292</f>
        <v>0.55943175805565626</v>
      </c>
      <c r="AE47" s="5">
        <f>all!AE292</f>
        <v>2.9292057337585832E-3</v>
      </c>
      <c r="AF47" s="5">
        <f>all!AF292</f>
        <v>1.642187117948286E-2</v>
      </c>
      <c r="AG47" s="5">
        <f>all!AG292</f>
        <v>7.2769745080038077E-4</v>
      </c>
      <c r="AH47" s="5">
        <f>all!AH292</f>
        <v>5.7235946144050852E-3</v>
      </c>
      <c r="AI47" s="5">
        <f>all!AI292</f>
        <v>2.2786403453126103E-2</v>
      </c>
      <c r="AJ47" s="5">
        <f>all!AJ292</f>
        <v>0.12182829657896961</v>
      </c>
      <c r="AK47" s="5">
        <f>all!AK292</f>
        <v>3.7241902841288795E-4</v>
      </c>
      <c r="AL47" s="5">
        <f>all!AL292</f>
        <v>2.0878756445479024E-3</v>
      </c>
      <c r="AM47" s="5">
        <f>all!AM292</f>
        <v>7.2769745080038077E-4</v>
      </c>
      <c r="AN47" s="5"/>
      <c r="AO47" s="5"/>
      <c r="AP47" s="5">
        <f>all!AP292</f>
        <v>0.27688666238751702</v>
      </c>
      <c r="AQ47" s="5">
        <f>all!AQ292</f>
        <v>8.6926897663428093</v>
      </c>
      <c r="AR47" s="5">
        <f>all!AR292</f>
        <v>5.0973240771905598E-2</v>
      </c>
      <c r="AS47" s="5">
        <f>all!AS292</f>
        <v>0.34687515125477297</v>
      </c>
      <c r="AT47" s="5">
        <f>all!AT292</f>
        <v>0.16327975105202799</v>
      </c>
      <c r="AU47" s="5">
        <f>all!AU292</f>
        <v>3.7660008566735099</v>
      </c>
      <c r="AV47" s="5">
        <f>all!AV292</f>
        <v>6.2781653915371397E-2</v>
      </c>
      <c r="AW47" s="5">
        <f>all!AW292</f>
        <v>0.42250183112929302</v>
      </c>
      <c r="AX47" s="5">
        <f>all!AX292</f>
        <v>0.27333102703541801</v>
      </c>
      <c r="AY47" s="5">
        <f>all!AY292</f>
        <v>0.95431994262872499</v>
      </c>
      <c r="AZ47" s="5">
        <f>all!AZ292</f>
        <v>3.1021992283200898E-2</v>
      </c>
      <c r="BA47" s="5">
        <f>all!BA292</f>
        <v>0.20963680234698501</v>
      </c>
      <c r="BB47" s="5">
        <f>all!BB292</f>
        <v>9.6434649018315808E-3</v>
      </c>
      <c r="BC47" s="5">
        <f>all!BC292</f>
        <v>0.15589110664629899</v>
      </c>
      <c r="BD47" s="5">
        <f>all!BD292</f>
        <v>3.2376820898617001E-2</v>
      </c>
      <c r="BE47" s="5">
        <f>all!BE292</f>
        <v>0.15469085812302599</v>
      </c>
      <c r="BF47" s="5">
        <f>all!BF292</f>
        <v>3.5000906518594201E-2</v>
      </c>
      <c r="BG47" s="5">
        <f>all!BG292</f>
        <v>1.58763511028308E-2</v>
      </c>
      <c r="BH47" s="5">
        <f>all!BH292</f>
        <v>0.12516255626331099</v>
      </c>
      <c r="BI47" s="5">
        <f>all!BI292</f>
        <v>9.2921237130399095E-3</v>
      </c>
      <c r="BJ47" s="5"/>
      <c r="BK47" s="5">
        <f>all!BK292</f>
        <v>3.1025676380097198</v>
      </c>
      <c r="BL47" s="5">
        <f>all!BL292</f>
        <v>40477.866903234499</v>
      </c>
      <c r="BM47" s="5">
        <f>all!BM292</f>
        <v>25.198267086669802</v>
      </c>
      <c r="BN47" s="5">
        <f>all!BN292</f>
        <v>18.675241359672299</v>
      </c>
      <c r="BO47" s="5">
        <f>all!BO292</f>
        <v>0.79260363543393997</v>
      </c>
      <c r="BP47" s="5">
        <f>all!BP292</f>
        <v>1.9882883834260101</v>
      </c>
      <c r="BQ47" s="5">
        <f>all!BQ292</f>
        <v>2.9047748589266901E-2</v>
      </c>
      <c r="BR47" s="5">
        <f>all!BR292</f>
        <v>0.36011614158868299</v>
      </c>
      <c r="BS47" s="5">
        <f>all!BS292</f>
        <v>35.059162892785302</v>
      </c>
      <c r="BT47" s="5">
        <f>all!BT292</f>
        <v>1.46529446651781</v>
      </c>
      <c r="BU47" s="5">
        <f>all!BU292</f>
        <v>2.14392600103991E-2</v>
      </c>
      <c r="BV47" s="5">
        <f>all!BV292</f>
        <v>0.110330936444393</v>
      </c>
      <c r="BW47" s="5">
        <f>all!BW292</f>
        <v>7.2708788725665396E-4</v>
      </c>
      <c r="BX47" s="5">
        <f>all!BX292</f>
        <v>9.7192002316257006E-2</v>
      </c>
      <c r="BY47" s="5">
        <f>all!BY292</f>
        <v>7.8756744346021298E-2</v>
      </c>
      <c r="BZ47" s="5">
        <f>all!BZ292</f>
        <v>0.33563453512048103</v>
      </c>
      <c r="CA47" s="5">
        <f>all!CA292</f>
        <v>1.8800279434059701E-2</v>
      </c>
      <c r="CB47" s="5">
        <f>all!CB292</f>
        <v>9.9693497529755402E-3</v>
      </c>
      <c r="CC47" s="5">
        <f>all!CC292</f>
        <v>2.4070712120880602</v>
      </c>
      <c r="CD47" s="5">
        <f>all!CD292</f>
        <v>0.54737654702814598</v>
      </c>
      <c r="CE47" s="5"/>
      <c r="CF47" s="5">
        <f>all!CF292</f>
        <v>19.206025976314901</v>
      </c>
      <c r="CG47" s="5">
        <f>all!CG292</f>
        <v>381458.23774282401</v>
      </c>
      <c r="CH47" s="5">
        <f>all!CH292</f>
        <v>42.630343488328002</v>
      </c>
      <c r="CI47" s="5">
        <f>all!CI292</f>
        <v>34.253454915976697</v>
      </c>
      <c r="CJ47" s="5">
        <f>all!CJ292</f>
        <v>1.0152789092812899</v>
      </c>
      <c r="CK47" s="5">
        <f>all!CK292</f>
        <v>3.7660008566735099</v>
      </c>
      <c r="CL47" s="5">
        <f>all!CL292</f>
        <v>6.2781653915371397E-2</v>
      </c>
      <c r="CM47" s="5">
        <f>all!CM292</f>
        <v>0.56855412120450299</v>
      </c>
      <c r="CN47" s="5">
        <f>all!CN292</f>
        <v>76.202937846240104</v>
      </c>
      <c r="CO47" s="5">
        <f>all!CO292</f>
        <v>5.1935821297593696</v>
      </c>
      <c r="CP47" s="5">
        <f>all!CP292</f>
        <v>3.1021992283200898E-2</v>
      </c>
      <c r="CQ47" s="5">
        <f>all!CQ292</f>
        <v>0.20963680234698501</v>
      </c>
      <c r="CR47" s="5">
        <f>all!CR292</f>
        <v>9.6434649018315808E-3</v>
      </c>
      <c r="CS47" s="5">
        <f>all!CS292</f>
        <v>0.15589110664629899</v>
      </c>
      <c r="CT47" s="5">
        <f>all!CT292</f>
        <v>8.9006855887991301E-2</v>
      </c>
      <c r="CU47" s="5">
        <f>all!CU292</f>
        <v>0.67148906301489597</v>
      </c>
      <c r="CV47" s="5">
        <f>all!CV292</f>
        <v>3.5000906518594201E-2</v>
      </c>
      <c r="CW47" s="5">
        <f>all!CW292</f>
        <v>1.58763511028308E-2</v>
      </c>
      <c r="CX47" s="5">
        <f>all!CX292</f>
        <v>5.4200191266385396</v>
      </c>
      <c r="CY47" s="5">
        <f>all!CY292</f>
        <v>0.97139220607038901</v>
      </c>
      <c r="CZ47" s="5"/>
      <c r="DA47" s="5">
        <f>all!DA292</f>
        <v>0.34959424890233909</v>
      </c>
      <c r="DB47" s="5">
        <f>all!DB292</f>
        <v>6830.6605379680186</v>
      </c>
      <c r="DC47" s="5">
        <f>all!DC292</f>
        <v>0.72336719350600343</v>
      </c>
      <c r="DD47" s="5">
        <f>all!DD292</f>
        <v>0.58359977298941101</v>
      </c>
      <c r="DE47" s="5">
        <f>all!DE292</f>
        <v>1.59770702999605E-2</v>
      </c>
      <c r="DF47" s="5">
        <f>all!DF292</f>
        <v>5.7592917214765407E-2</v>
      </c>
      <c r="DG47" s="5">
        <f>all!DG292</f>
        <v>9.0044395558669876E-4</v>
      </c>
      <c r="DH47" s="5">
        <f>all!DH292</f>
        <v>7.8302454373296096E-3</v>
      </c>
      <c r="DI47" s="5">
        <f>all!DI292</f>
        <v>1.0171023823068395</v>
      </c>
      <c r="DJ47" s="5">
        <f>all!DJ292</f>
        <v>6.5774849667671859E-2</v>
      </c>
      <c r="DK47" s="5">
        <f>all!DK292</f>
        <v>2.8759163760219323E-4</v>
      </c>
      <c r="DL47" s="5">
        <f>all!DL292</f>
        <v>1.8649135969521222E-3</v>
      </c>
      <c r="DM47" s="5">
        <f>all!DM292</f>
        <v>8.3989138478562423E-5</v>
      </c>
      <c r="DN47" s="5">
        <f>all!DN292</f>
        <v>1.3132095581357846E-3</v>
      </c>
      <c r="DO47" s="5">
        <f>all!DO292</f>
        <v>7.3100243009191273E-4</v>
      </c>
      <c r="DP47" s="5">
        <f>all!DP292</f>
        <v>5.2624534719035738E-3</v>
      </c>
      <c r="DQ47" s="5">
        <f>all!DQ292</f>
        <v>1.776997491127006E-4</v>
      </c>
      <c r="DR47" s="5">
        <f>all!DR292</f>
        <v>7.7679297197133032E-5</v>
      </c>
      <c r="DS47" s="5">
        <f>all!DS292</f>
        <v>2.6158393468332722E-2</v>
      </c>
      <c r="DT47" s="5">
        <f>all!DT292</f>
        <v>4.6482459552920187E-3</v>
      </c>
      <c r="DU47" s="5"/>
      <c r="DV47" s="5">
        <f>all!DV292</f>
        <v>5.1150997562927061E-3</v>
      </c>
      <c r="DW47" s="5">
        <f>all!DW292</f>
        <v>99.943034425714899</v>
      </c>
      <c r="DX47" s="5">
        <f>all!DX292</f>
        <v>1.0583970894344824E-2</v>
      </c>
      <c r="DY47" s="5">
        <f>all!DY292</f>
        <v>8.538959281977598E-3</v>
      </c>
      <c r="DZ47" s="5">
        <f>all!DZ292</f>
        <v>2.3376902982299774E-4</v>
      </c>
      <c r="EA47" s="5">
        <f>all!EA292</f>
        <v>8.4267266333585688E-4</v>
      </c>
      <c r="EB47" s="5">
        <f>all!EB292</f>
        <v>1.3174875365479578E-5</v>
      </c>
      <c r="EC47" s="5">
        <f>all!EC292</f>
        <v>1.1456849377229207E-4</v>
      </c>
      <c r="ED47" s="5">
        <f>all!ED292</f>
        <v>1.4881766974707335E-2</v>
      </c>
      <c r="EE47" s="5">
        <f>all!EE292</f>
        <v>9.6238687724890272E-4</v>
      </c>
      <c r="EF47" s="5">
        <f>all!EF292</f>
        <v>4.20790650884462E-6</v>
      </c>
      <c r="EG47" s="5">
        <f>all!EG292</f>
        <v>2.7286544659210297E-5</v>
      </c>
      <c r="EH47" s="5">
        <f>all!EH292</f>
        <v>1.2288898433307567E-6</v>
      </c>
      <c r="EI47" s="5">
        <f>all!EI292</f>
        <v>1.9214268861322392E-5</v>
      </c>
      <c r="EJ47" s="5">
        <f>all!EJ292</f>
        <v>1.069568610969075E-5</v>
      </c>
      <c r="EK47" s="5">
        <f>all!EK292</f>
        <v>7.6997761136383421E-5</v>
      </c>
      <c r="EL47" s="5">
        <f>all!EL292</f>
        <v>2.6000197263930685E-6</v>
      </c>
      <c r="EM47" s="5">
        <f>all!EM292</f>
        <v>1.1365671929947625E-6</v>
      </c>
      <c r="EN47" s="5">
        <f>all!EN292</f>
        <v>3.827373947797863E-4</v>
      </c>
      <c r="EO47" s="5">
        <f>all!EO292</f>
        <v>6.8010963646443669E-5</v>
      </c>
      <c r="EP47" s="5"/>
      <c r="EQ47" s="5">
        <f>all!EQ292</f>
        <v>199.8860688514298</v>
      </c>
      <c r="ER47" s="5">
        <f>all!ER292</f>
        <v>0</v>
      </c>
      <c r="ES47" s="5">
        <f>all!ES292</f>
        <v>0</v>
      </c>
      <c r="ET47" s="5">
        <f>all!ET292</f>
        <v>0</v>
      </c>
      <c r="EU47" s="5">
        <f>all!EU292</f>
        <v>0</v>
      </c>
      <c r="EV47" s="5"/>
    </row>
    <row r="48" spans="1:152" s="3" customFormat="1">
      <c r="A48" s="5" t="str">
        <f>all!A293</f>
        <v>LEM6-3.d</v>
      </c>
      <c r="B48" s="5" t="str">
        <f>all!B293</f>
        <v>Kaspakas</v>
      </c>
      <c r="C48" s="5" t="str">
        <f>all!C293</f>
        <v>epithermal</v>
      </c>
      <c r="D48" s="5" t="str">
        <f>all!D293</f>
        <v>epithermal IS overprinting sericitic</v>
      </c>
      <c r="E48" s="5" t="str">
        <f>all!E293</f>
        <v>pyrite</v>
      </c>
      <c r="F48" s="5" t="str">
        <f>all!F293</f>
        <v>anhedral, inclusions</v>
      </c>
      <c r="G48" s="5">
        <f>all!G293</f>
        <v>18.705325092692402</v>
      </c>
      <c r="H48" s="5">
        <f>all!H293</f>
        <v>381805.27232277603</v>
      </c>
      <c r="I48" s="5">
        <f>all!I293</f>
        <v>2.8358686898514298</v>
      </c>
      <c r="J48" s="5">
        <f>all!J293</f>
        <v>41.3201321842174</v>
      </c>
      <c r="K48" s="5">
        <f>all!K293</f>
        <v>0.57721230752896402</v>
      </c>
      <c r="L48" s="5">
        <f>all!L293</f>
        <v>4.42078910295184</v>
      </c>
      <c r="M48" s="5">
        <f>all!M293</f>
        <v>5.6970073454467203E-2</v>
      </c>
      <c r="N48" s="5">
        <f>all!N293</f>
        <v>0.63784723758685802</v>
      </c>
      <c r="O48" s="5">
        <f>all!O293</f>
        <v>5.8132029630403999</v>
      </c>
      <c r="P48" s="5">
        <f>all!P293</f>
        <v>5.9613567299344004</v>
      </c>
      <c r="Q48" s="5">
        <f>all!Q293</f>
        <v>2.79493191704192E-2</v>
      </c>
      <c r="R48" s="5">
        <f>all!R293</f>
        <v>0.24057147393098599</v>
      </c>
      <c r="S48" s="5">
        <f>all!S293</f>
        <v>1.24322699959386E-2</v>
      </c>
      <c r="T48" s="5">
        <f>all!T293</f>
        <v>0.180776727054277</v>
      </c>
      <c r="U48" s="5">
        <f>all!U293</f>
        <v>6.5047471018161093E-2</v>
      </c>
      <c r="V48" s="5">
        <f>all!V293</f>
        <v>0.65286800669060396</v>
      </c>
      <c r="W48" s="5">
        <f>all!W293</f>
        <v>7.1091694136198202E-2</v>
      </c>
      <c r="X48" s="5">
        <f>all!X293</f>
        <v>8.9534074322415898E-3</v>
      </c>
      <c r="Y48" s="5">
        <f>all!Y293</f>
        <v>0.304180663611823</v>
      </c>
      <c r="Z48" s="5">
        <f>all!Z293</f>
        <v>6.1821758843327503E-2</v>
      </c>
      <c r="AA48" s="5">
        <f>all!AA293</f>
        <v>6.8631646123693074E-2</v>
      </c>
      <c r="AB48" s="5">
        <f>all!AB293</f>
        <v>19.598079178175258</v>
      </c>
      <c r="AC48" s="5">
        <f>all!AC293</f>
        <v>0.20324026553581559</v>
      </c>
      <c r="AD48" s="5">
        <f>all!AD293</f>
        <v>0.48783238911173754</v>
      </c>
      <c r="AE48" s="5">
        <f>all!AE293</f>
        <v>2.9434505553145179E-2</v>
      </c>
      <c r="AF48" s="5">
        <f>all!AF293</f>
        <v>0.21384485866324082</v>
      </c>
      <c r="AG48" s="5">
        <f>all!AG293</f>
        <v>9.8556464445761962E-3</v>
      </c>
      <c r="AH48" s="5">
        <f>all!AH293</f>
        <v>9.1883944359087977E-2</v>
      </c>
      <c r="AI48" s="5">
        <f>all!AI293</f>
        <v>2.1799937022671641E-2</v>
      </c>
      <c r="AJ48" s="5">
        <f>all!AJ293</f>
        <v>2.102127207535379</v>
      </c>
      <c r="AK48" s="5">
        <f>all!AK293</f>
        <v>3.1572009889888997E-3</v>
      </c>
      <c r="AL48" s="5">
        <f>all!AL293</f>
        <v>2.2937405829452882E-2</v>
      </c>
      <c r="AM48" s="5">
        <f>all!AM293</f>
        <v>9.8556464445761962E-3</v>
      </c>
      <c r="AN48" s="5"/>
      <c r="AO48" s="5"/>
      <c r="AP48" s="5">
        <f>all!AP293</f>
        <v>0.38908620585776599</v>
      </c>
      <c r="AQ48" s="5">
        <f>all!AQ293</f>
        <v>9.4384970970381303</v>
      </c>
      <c r="AR48" s="5">
        <f>all!AR293</f>
        <v>3.08195088836682E-2</v>
      </c>
      <c r="AS48" s="5">
        <f>all!AS293</f>
        <v>0.33933646402166301</v>
      </c>
      <c r="AT48" s="5">
        <f>all!AT293</f>
        <v>0.281146186847885</v>
      </c>
      <c r="AU48" s="5">
        <f>all!AU293</f>
        <v>4.42078910295184</v>
      </c>
      <c r="AV48" s="5">
        <f>all!AV293</f>
        <v>5.6970073454467203E-2</v>
      </c>
      <c r="AW48" s="5">
        <f>all!AW293</f>
        <v>0.63784723758685802</v>
      </c>
      <c r="AX48" s="5">
        <f>all!AX293</f>
        <v>0.44390400682522202</v>
      </c>
      <c r="AY48" s="5">
        <f>all!AY293</f>
        <v>1.79732593902277</v>
      </c>
      <c r="AZ48" s="5">
        <f>all!AZ293</f>
        <v>2.79493191704192E-2</v>
      </c>
      <c r="BA48" s="5">
        <f>all!BA293</f>
        <v>0.24057147393098599</v>
      </c>
      <c r="BB48" s="5">
        <f>all!BB293</f>
        <v>1.24322699959386E-2</v>
      </c>
      <c r="BC48" s="5">
        <f>all!BC293</f>
        <v>0.180776727054277</v>
      </c>
      <c r="BD48" s="5">
        <f>all!BD293</f>
        <v>6.5047471018161093E-2</v>
      </c>
      <c r="BE48" s="5">
        <f>all!BE293</f>
        <v>0.28402769309755199</v>
      </c>
      <c r="BF48" s="5">
        <f>all!BF293</f>
        <v>7.1091694136198202E-2</v>
      </c>
      <c r="BG48" s="5">
        <f>all!BG293</f>
        <v>8.9534074322415898E-3</v>
      </c>
      <c r="BH48" s="5">
        <f>all!BH293</f>
        <v>0.304180663611823</v>
      </c>
      <c r="BI48" s="5">
        <f>all!BI293</f>
        <v>1.47105972717302E-2</v>
      </c>
      <c r="BJ48" s="5"/>
      <c r="BK48" s="5">
        <f>all!BK293</f>
        <v>2.1595198527404</v>
      </c>
      <c r="BL48" s="5">
        <f>all!BL293</f>
        <v>61178.807208940503</v>
      </c>
      <c r="BM48" s="5">
        <f>all!BM293</f>
        <v>0.35819474066866902</v>
      </c>
      <c r="BN48" s="5">
        <f>all!BN293</f>
        <v>6.0976233156552402</v>
      </c>
      <c r="BO48" s="5">
        <f>all!BO293</f>
        <v>0.35890340637165202</v>
      </c>
      <c r="BP48" s="5">
        <f>all!BP293</f>
        <v>1.5528712708236001</v>
      </c>
      <c r="BQ48" s="5">
        <f>all!BQ293</f>
        <v>3.7443752894637702E-4</v>
      </c>
      <c r="BR48" s="5">
        <f>all!BR293</f>
        <v>0.36014113474985499</v>
      </c>
      <c r="BS48" s="5">
        <f>all!BS293</f>
        <v>3.3492936019610902</v>
      </c>
      <c r="BT48" s="5">
        <f>all!BT293</f>
        <v>0.795851869636788</v>
      </c>
      <c r="BU48" s="5">
        <f>all!BU293</f>
        <v>2.03461885130959E-2</v>
      </c>
      <c r="BV48" s="5">
        <f>all!BV293</f>
        <v>0.24659266301084301</v>
      </c>
      <c r="BW48" s="5">
        <f>all!BW293</f>
        <v>8.7131007784973097E-3</v>
      </c>
      <c r="BX48" s="5">
        <f>all!BX293</f>
        <v>0.19969177679470199</v>
      </c>
      <c r="BY48" s="5">
        <f>all!BY293</f>
        <v>4.66302233339261E-2</v>
      </c>
      <c r="BZ48" s="5">
        <f>all!BZ293</f>
        <v>0.75909839633432696</v>
      </c>
      <c r="CA48" s="5">
        <f>all!CA293</f>
        <v>2.76797429307949E-2</v>
      </c>
      <c r="CB48" s="5">
        <f>all!CB293</f>
        <v>1.1243371446010401E-4</v>
      </c>
      <c r="CC48" s="5">
        <f>all!CC293</f>
        <v>0.182564628582742</v>
      </c>
      <c r="CD48" s="5">
        <f>all!CD293</f>
        <v>5.26289592398963E-2</v>
      </c>
      <c r="CE48" s="5"/>
      <c r="CF48" s="5">
        <f>all!CF293</f>
        <v>18.705325092692402</v>
      </c>
      <c r="CG48" s="5">
        <f>all!CG293</f>
        <v>381805.27232277603</v>
      </c>
      <c r="CH48" s="5">
        <f>all!CH293</f>
        <v>2.8358686898514298</v>
      </c>
      <c r="CI48" s="5">
        <f>all!CI293</f>
        <v>41.3201321842174</v>
      </c>
      <c r="CJ48" s="5">
        <f>all!CJ293</f>
        <v>0.57721230752896402</v>
      </c>
      <c r="CK48" s="5">
        <f>all!CK293</f>
        <v>4.42078910295184</v>
      </c>
      <c r="CL48" s="5">
        <f>all!CL293</f>
        <v>5.6970073454467203E-2</v>
      </c>
      <c r="CM48" s="5">
        <f>all!CM293</f>
        <v>0.63784723758685802</v>
      </c>
      <c r="CN48" s="5">
        <f>all!CN293</f>
        <v>5.8132029630403999</v>
      </c>
      <c r="CO48" s="5">
        <f>all!CO293</f>
        <v>5.9613567299344004</v>
      </c>
      <c r="CP48" s="5">
        <f>all!CP293</f>
        <v>2.79493191704192E-2</v>
      </c>
      <c r="CQ48" s="5">
        <f>all!CQ293</f>
        <v>0.24057147393098599</v>
      </c>
      <c r="CR48" s="5">
        <f>all!CR293</f>
        <v>1.24322699959386E-2</v>
      </c>
      <c r="CS48" s="5">
        <f>all!CS293</f>
        <v>0.180776727054277</v>
      </c>
      <c r="CT48" s="5">
        <f>all!CT293</f>
        <v>6.5047471018161093E-2</v>
      </c>
      <c r="CU48" s="5">
        <f>all!CU293</f>
        <v>0.65286800669060396</v>
      </c>
      <c r="CV48" s="5">
        <f>all!CV293</f>
        <v>7.1091694136198202E-2</v>
      </c>
      <c r="CW48" s="5">
        <f>all!CW293</f>
        <v>8.9534074322415898E-3</v>
      </c>
      <c r="CX48" s="5">
        <f>all!CX293</f>
        <v>0.304180663611823</v>
      </c>
      <c r="CY48" s="5">
        <f>all!CY293</f>
        <v>6.1821758843327503E-2</v>
      </c>
      <c r="CZ48" s="5"/>
      <c r="DA48" s="5">
        <f>all!DA293</f>
        <v>0.34048033072110734</v>
      </c>
      <c r="DB48" s="5">
        <f>all!DB293</f>
        <v>6836.8747841843679</v>
      </c>
      <c r="DC48" s="5">
        <f>all!DC293</f>
        <v>4.8120052701218156E-2</v>
      </c>
      <c r="DD48" s="5">
        <f>all!DD293</f>
        <v>0.70399963512451824</v>
      </c>
      <c r="DE48" s="5">
        <f>all!DE293</f>
        <v>9.0833775143827154E-3</v>
      </c>
      <c r="DF48" s="5">
        <f>all!DF293</f>
        <v>6.7606501039177855E-2</v>
      </c>
      <c r="DG48" s="5">
        <f>all!DG293</f>
        <v>8.1709154015844416E-4</v>
      </c>
      <c r="DH48" s="5">
        <f>all!DH293</f>
        <v>8.784564627280788E-3</v>
      </c>
      <c r="DI48" s="5">
        <f>all!DI293</f>
        <v>7.7590480756422719E-2</v>
      </c>
      <c r="DJ48" s="5">
        <f>all!DJ293</f>
        <v>7.5498438828956446E-2</v>
      </c>
      <c r="DK48" s="5">
        <f>all!DK293</f>
        <v>2.5910619784532606E-4</v>
      </c>
      <c r="DL48" s="5">
        <f>all!DL293</f>
        <v>2.1401061633735665E-3</v>
      </c>
      <c r="DM48" s="5">
        <f>all!DM293</f>
        <v>1.0827805741206605E-4</v>
      </c>
      <c r="DN48" s="5">
        <f>all!DN293</f>
        <v>1.5228432908287171E-3</v>
      </c>
      <c r="DO48" s="5">
        <f>all!DO293</f>
        <v>5.3422693017543597E-4</v>
      </c>
      <c r="DP48" s="5">
        <f>all!DP293</f>
        <v>5.1165204286097495E-3</v>
      </c>
      <c r="DQ48" s="5">
        <f>all!DQ293</f>
        <v>3.6093282913366863E-4</v>
      </c>
      <c r="DR48" s="5">
        <f>all!DR293</f>
        <v>4.3806942310069316E-5</v>
      </c>
      <c r="DS48" s="5">
        <f>all!DS293</f>
        <v>1.4680533958099566E-3</v>
      </c>
      <c r="DT48" s="5">
        <f>all!DT293</f>
        <v>2.9582566001328691E-4</v>
      </c>
      <c r="DU48" s="5"/>
      <c r="DV48" s="5">
        <f>all!DV293</f>
        <v>4.9783287639886568E-3</v>
      </c>
      <c r="DW48" s="5">
        <f>all!DW293</f>
        <v>99.9652764722358</v>
      </c>
      <c r="DX48" s="5">
        <f>all!DX293</f>
        <v>7.035867298993832E-4</v>
      </c>
      <c r="DY48" s="5">
        <f>all!DY293</f>
        <v>1.0293521584507317E-2</v>
      </c>
      <c r="DZ48" s="5">
        <f>all!DZ293</f>
        <v>1.328124871655499E-4</v>
      </c>
      <c r="EA48" s="5">
        <f>all!EA293</f>
        <v>9.8850758292894059E-4</v>
      </c>
      <c r="EB48" s="5">
        <f>all!EB293</f>
        <v>1.194709341525673E-5</v>
      </c>
      <c r="EC48" s="5">
        <f>all!EC293</f>
        <v>1.2844339839099592E-4</v>
      </c>
      <c r="ED48" s="5">
        <f>all!ED293</f>
        <v>1.1344882135873157E-3</v>
      </c>
      <c r="EE48" s="5">
        <f>all!EE293</f>
        <v>1.1038994495288523E-3</v>
      </c>
      <c r="EF48" s="5">
        <f>all!EF293</f>
        <v>3.7885179297411817E-6</v>
      </c>
      <c r="EG48" s="5">
        <f>all!EG293</f>
        <v>3.1291534663830593E-5</v>
      </c>
      <c r="EH48" s="5">
        <f>all!EH293</f>
        <v>1.5831862198372997E-6</v>
      </c>
      <c r="EI48" s="5">
        <f>all!EI293</f>
        <v>2.2266233534616819E-5</v>
      </c>
      <c r="EJ48" s="5">
        <f>all!EJ293</f>
        <v>7.8111921688898287E-6</v>
      </c>
      <c r="EK48" s="5">
        <f>all!EK293</f>
        <v>7.4811137452012648E-5</v>
      </c>
      <c r="EL48" s="5">
        <f>all!EL293</f>
        <v>5.2773747057235047E-6</v>
      </c>
      <c r="EM48" s="5">
        <f>all!EM293</f>
        <v>6.4052264194740468E-7</v>
      </c>
      <c r="EN48" s="5">
        <f>all!EN293</f>
        <v>2.1465123791301756E-5</v>
      </c>
      <c r="EO48" s="5">
        <f>all!EO293</f>
        <v>4.32541107220787E-6</v>
      </c>
      <c r="EP48" s="5"/>
      <c r="EQ48" s="5">
        <f>all!EQ293</f>
        <v>199.9305529444716</v>
      </c>
      <c r="ER48" s="5">
        <f>all!ER293</f>
        <v>0</v>
      </c>
      <c r="ES48" s="5">
        <f>all!ES293</f>
        <v>0</v>
      </c>
      <c r="ET48" s="5">
        <f>all!ET293</f>
        <v>0</v>
      </c>
      <c r="EU48" s="5">
        <f>all!EU293</f>
        <v>0</v>
      </c>
      <c r="EV48" s="5"/>
    </row>
    <row r="49" spans="1:152" s="3" customFormat="1">
      <c r="A49" s="5" t="str">
        <f>all!A294</f>
        <v>LEM6-5.d</v>
      </c>
      <c r="B49" s="5" t="str">
        <f>all!B294</f>
        <v>Kaspakas</v>
      </c>
      <c r="C49" s="5" t="str">
        <f>all!C294</f>
        <v>epithermal</v>
      </c>
      <c r="D49" s="5" t="str">
        <f>all!D294</f>
        <v>epithermal IS overprinting sericitic</v>
      </c>
      <c r="E49" s="5" t="str">
        <f>all!E294</f>
        <v>pyrite</v>
      </c>
      <c r="F49" s="5" t="str">
        <f>all!F294</f>
        <v>anhedral, inclusions</v>
      </c>
      <c r="G49" s="5">
        <f>all!G294</f>
        <v>17.614752736142901</v>
      </c>
      <c r="H49" s="5">
        <f>all!H294</f>
        <v>389002.07054584502</v>
      </c>
      <c r="I49" s="5">
        <f>all!I294</f>
        <v>19.221869213085</v>
      </c>
      <c r="J49" s="5">
        <f>all!J294</f>
        <v>59.138992704019799</v>
      </c>
      <c r="K49" s="5">
        <f>all!K294</f>
        <v>0.28626672498518602</v>
      </c>
      <c r="L49" s="5">
        <f>all!L294</f>
        <v>2.8561531201139401</v>
      </c>
      <c r="M49" s="5">
        <f>all!M294</f>
        <v>5.3540374743019002E-2</v>
      </c>
      <c r="N49" s="5">
        <f>all!N294</f>
        <v>0.65998531710705399</v>
      </c>
      <c r="O49" s="5">
        <f>all!O294</f>
        <v>38.8792139025444</v>
      </c>
      <c r="P49" s="5">
        <f>all!P294</f>
        <v>6.7421042247144403</v>
      </c>
      <c r="Q49" s="5">
        <f>all!Q294</f>
        <v>2.3009576773358201E-2</v>
      </c>
      <c r="R49" s="5">
        <f>all!R294</f>
        <v>0.27675736935997702</v>
      </c>
      <c r="S49" s="5">
        <f>all!S294</f>
        <v>1.4152876381626401E-2</v>
      </c>
      <c r="T49" s="5">
        <f>all!T294</f>
        <v>0.101528784546098</v>
      </c>
      <c r="U49" s="5">
        <f>all!U294</f>
        <v>3.1784593436772098E-2</v>
      </c>
      <c r="V49" s="5">
        <f>all!V294</f>
        <v>0.98430089702244905</v>
      </c>
      <c r="W49" s="5">
        <f>all!W294</f>
        <v>2.77939242111136E-2</v>
      </c>
      <c r="X49" s="5">
        <f>all!X294</f>
        <v>1.2516260855620499E-2</v>
      </c>
      <c r="Y49" s="5">
        <f>all!Y294</f>
        <v>1.13089533521327</v>
      </c>
      <c r="Z49" s="5">
        <f>all!Z294</f>
        <v>0.42675152120849902</v>
      </c>
      <c r="AA49" s="5">
        <f>all!AA294</f>
        <v>0.3250286880821095</v>
      </c>
      <c r="AB49" s="5">
        <f>all!AB294</f>
        <v>5.9617402378293303</v>
      </c>
      <c r="AC49" s="5">
        <f>all!AC294</f>
        <v>0.37735722123924054</v>
      </c>
      <c r="AD49" s="5">
        <f>all!AD294</f>
        <v>0.4943996363009554</v>
      </c>
      <c r="AE49" s="5">
        <f>all!AE294</f>
        <v>1.1067567851679323E-2</v>
      </c>
      <c r="AF49" s="5">
        <f>all!AF294</f>
        <v>2.8105689754903795E-2</v>
      </c>
      <c r="AG49" s="5">
        <f>all!AG294</f>
        <v>1.1970519889759096E-3</v>
      </c>
      <c r="AH49" s="5">
        <f>all!AH294</f>
        <v>2.0346336267289437E-2</v>
      </c>
      <c r="AI49" s="5">
        <f>all!AI294</f>
        <v>2.2201353909847347E-2</v>
      </c>
      <c r="AJ49" s="5">
        <f>all!AJ294</f>
        <v>0.350751747916631</v>
      </c>
      <c r="AK49" s="5">
        <f>all!AK294</f>
        <v>6.511469158837186E-4</v>
      </c>
      <c r="AL49" s="5">
        <f>all!AL294</f>
        <v>1.6535641297119642E-3</v>
      </c>
      <c r="AM49" s="5">
        <f>all!AM294</f>
        <v>1.1970519889759096E-3</v>
      </c>
      <c r="AN49" s="5"/>
      <c r="AO49" s="5"/>
      <c r="AP49" s="5">
        <f>all!AP294</f>
        <v>0.311910051274358</v>
      </c>
      <c r="AQ49" s="5">
        <f>all!AQ294</f>
        <v>11.2865381456909</v>
      </c>
      <c r="AR49" s="5">
        <f>all!AR294</f>
        <v>3.3223623486417199E-2</v>
      </c>
      <c r="AS49" s="5">
        <f>all!AS294</f>
        <v>0.186501618472664</v>
      </c>
      <c r="AT49" s="5">
        <f>all!AT294</f>
        <v>0.28626672498518602</v>
      </c>
      <c r="AU49" s="5">
        <f>all!AU294</f>
        <v>2.8561531201139401</v>
      </c>
      <c r="AV49" s="5">
        <f>all!AV294</f>
        <v>5.3540374743019002E-2</v>
      </c>
      <c r="AW49" s="5">
        <f>all!AW294</f>
        <v>0.59200934680772799</v>
      </c>
      <c r="AX49" s="5">
        <f>all!AX294</f>
        <v>0.38447027234495201</v>
      </c>
      <c r="AY49" s="5">
        <f>all!AY294</f>
        <v>1.3856309831176301</v>
      </c>
      <c r="AZ49" s="5">
        <f>all!AZ294</f>
        <v>2.3009576773358201E-2</v>
      </c>
      <c r="BA49" s="5">
        <f>all!BA294</f>
        <v>0.27675736935997702</v>
      </c>
      <c r="BB49" s="5">
        <f>all!BB294</f>
        <v>1.4152876381626401E-2</v>
      </c>
      <c r="BC49" s="5">
        <f>all!BC294</f>
        <v>0.101528784546098</v>
      </c>
      <c r="BD49" s="5">
        <f>all!BD294</f>
        <v>2.7923305966316501E-2</v>
      </c>
      <c r="BE49" s="5">
        <f>all!BE294</f>
        <v>0.24320633619653501</v>
      </c>
      <c r="BF49" s="5">
        <f>all!BF294</f>
        <v>2.77939242111136E-2</v>
      </c>
      <c r="BG49" s="5">
        <f>all!BG294</f>
        <v>1.2516260855620499E-2</v>
      </c>
      <c r="BH49" s="5">
        <f>all!BH294</f>
        <v>0.18528680225673499</v>
      </c>
      <c r="BI49" s="5">
        <f>all!BI294</f>
        <v>3.1744267913116998E-2</v>
      </c>
      <c r="BJ49" s="5"/>
      <c r="BK49" s="5">
        <f>all!BK294</f>
        <v>1.8453281816568301</v>
      </c>
      <c r="BL49" s="5">
        <f>all!BL294</f>
        <v>43134.348778212603</v>
      </c>
      <c r="BM49" s="5">
        <f>all!BM294</f>
        <v>4.4703870651944602</v>
      </c>
      <c r="BN49" s="5">
        <f>all!BN294</f>
        <v>7.5417934317740603</v>
      </c>
      <c r="BO49" s="5">
        <f>all!BO294</f>
        <v>0.114495984130378</v>
      </c>
      <c r="BP49" s="5">
        <f>all!BP294</f>
        <v>1.4343374976160601</v>
      </c>
      <c r="BQ49" s="5">
        <f>all!BQ294</f>
        <v>4.3956548935357102E-2</v>
      </c>
      <c r="BR49" s="5">
        <f>all!BR294</f>
        <v>0.427269536541655</v>
      </c>
      <c r="BS49" s="5">
        <f>all!BS294</f>
        <v>14.6441956001539</v>
      </c>
      <c r="BT49" s="5">
        <f>all!BT294</f>
        <v>1.5409766883268901</v>
      </c>
      <c r="BU49" s="5">
        <f>all!BU294</f>
        <v>9.4078815346409304E-3</v>
      </c>
      <c r="BV49" s="5">
        <f>all!BV294</f>
        <v>9.5444726872582E-2</v>
      </c>
      <c r="BW49" s="5">
        <f>all!BW294</f>
        <v>1.1107604762084101E-3</v>
      </c>
      <c r="BX49" s="5">
        <f>all!BX294</f>
        <v>6.5194786214914396E-2</v>
      </c>
      <c r="BY49" s="5">
        <f>all!BY294</f>
        <v>3.1199744520631401E-2</v>
      </c>
      <c r="BZ49" s="5">
        <f>all!BZ294</f>
        <v>0.43528212505620301</v>
      </c>
      <c r="CA49" s="5">
        <f>all!CA294</f>
        <v>2.3179278481845599E-3</v>
      </c>
      <c r="CB49" s="5">
        <f>all!CB294</f>
        <v>9.3459140716467808E-3</v>
      </c>
      <c r="CC49" s="5">
        <f>all!CC294</f>
        <v>1.0378370844744</v>
      </c>
      <c r="CD49" s="5">
        <f>all!CD294</f>
        <v>0.46839084810382098</v>
      </c>
      <c r="CE49" s="5"/>
      <c r="CF49" s="5">
        <f>all!CF294</f>
        <v>17.614752736142901</v>
      </c>
      <c r="CG49" s="5">
        <f>all!CG294</f>
        <v>389002.07054584502</v>
      </c>
      <c r="CH49" s="5">
        <f>all!CH294</f>
        <v>19.221869213085</v>
      </c>
      <c r="CI49" s="5">
        <f>all!CI294</f>
        <v>59.138992704019799</v>
      </c>
      <c r="CJ49" s="5">
        <f>all!CJ294</f>
        <v>0.28626672498518602</v>
      </c>
      <c r="CK49" s="5">
        <f>all!CK294</f>
        <v>2.8561531201139401</v>
      </c>
      <c r="CL49" s="5">
        <f>all!CL294</f>
        <v>5.3540374743019002E-2</v>
      </c>
      <c r="CM49" s="5">
        <f>all!CM294</f>
        <v>0.65998531710705399</v>
      </c>
      <c r="CN49" s="5">
        <f>all!CN294</f>
        <v>38.8792139025444</v>
      </c>
      <c r="CO49" s="5">
        <f>all!CO294</f>
        <v>6.7421042247144403</v>
      </c>
      <c r="CP49" s="5">
        <f>all!CP294</f>
        <v>2.3009576773358201E-2</v>
      </c>
      <c r="CQ49" s="5">
        <f>all!CQ294</f>
        <v>0.27675736935997702</v>
      </c>
      <c r="CR49" s="5">
        <f>all!CR294</f>
        <v>1.4152876381626401E-2</v>
      </c>
      <c r="CS49" s="5">
        <f>all!CS294</f>
        <v>0.101528784546098</v>
      </c>
      <c r="CT49" s="5">
        <f>all!CT294</f>
        <v>3.1784593436772098E-2</v>
      </c>
      <c r="CU49" s="5">
        <f>all!CU294</f>
        <v>0.98430089702244905</v>
      </c>
      <c r="CV49" s="5">
        <f>all!CV294</f>
        <v>2.77939242111136E-2</v>
      </c>
      <c r="CW49" s="5">
        <f>all!CW294</f>
        <v>1.2516260855620499E-2</v>
      </c>
      <c r="CX49" s="5">
        <f>all!CX294</f>
        <v>1.13089533521327</v>
      </c>
      <c r="CY49" s="5">
        <f>all!CY294</f>
        <v>0.42675152120849902</v>
      </c>
      <c r="CZ49" s="5"/>
      <c r="DA49" s="5">
        <f>all!DA294</f>
        <v>0.32062938267325258</v>
      </c>
      <c r="DB49" s="5">
        <f>all!DB294</f>
        <v>6965.7457345482144</v>
      </c>
      <c r="DC49" s="5">
        <f>all!DC294</f>
        <v>0.32616367706292887</v>
      </c>
      <c r="DD49" s="5">
        <f>all!DD294</f>
        <v>1.0075918707047096</v>
      </c>
      <c r="DE49" s="5">
        <f>all!DE294</f>
        <v>4.5048740280298682E-3</v>
      </c>
      <c r="DF49" s="5">
        <f>all!DF294</f>
        <v>4.3678744763938522E-2</v>
      </c>
      <c r="DG49" s="5">
        <f>all!DG294</f>
        <v>7.6790119104196608E-4</v>
      </c>
      <c r="DH49" s="5">
        <f>all!DH294</f>
        <v>9.0894548561775788E-3</v>
      </c>
      <c r="DI49" s="5">
        <f>all!DI294</f>
        <v>0.51893197559241133</v>
      </c>
      <c r="DJ49" s="5">
        <f>all!DJ294</f>
        <v>8.5386325034377417E-2</v>
      </c>
      <c r="DK49" s="5">
        <f>all!DK294</f>
        <v>2.1331195638156752E-4</v>
      </c>
      <c r="DL49" s="5">
        <f>all!DL294</f>
        <v>2.4620132314451169E-3</v>
      </c>
      <c r="DM49" s="5">
        <f>all!DM294</f>
        <v>1.2326356827001343E-4</v>
      </c>
      <c r="DN49" s="5">
        <f>all!DN294</f>
        <v>8.5526732833036815E-4</v>
      </c>
      <c r="DO49" s="5">
        <f>all!DO294</f>
        <v>2.6104298157664338E-4</v>
      </c>
      <c r="DP49" s="5">
        <f>all!DP294</f>
        <v>7.7139568732166857E-3</v>
      </c>
      <c r="DQ49" s="5">
        <f>all!DQ294</f>
        <v>1.4110986972718767E-4</v>
      </c>
      <c r="DR49" s="5">
        <f>all!DR294</f>
        <v>6.1239156308859384E-5</v>
      </c>
      <c r="DS49" s="5">
        <f>all!DS294</f>
        <v>5.4579890695621146E-3</v>
      </c>
      <c r="DT49" s="5">
        <f>all!DT294</f>
        <v>2.0420650072915888E-3</v>
      </c>
      <c r="DU49" s="5"/>
      <c r="DV49" s="5">
        <f>all!DV294</f>
        <v>4.600720227667633E-3</v>
      </c>
      <c r="DW49" s="5">
        <f>all!DW294</f>
        <v>99.951685757959567</v>
      </c>
      <c r="DX49" s="5">
        <f>all!DX294</f>
        <v>4.6801319769345399E-3</v>
      </c>
      <c r="DY49" s="5">
        <f>all!DY294</f>
        <v>1.4457964713448394E-2</v>
      </c>
      <c r="DZ49" s="5">
        <f>all!DZ294</f>
        <v>6.4640566909529687E-5</v>
      </c>
      <c r="EA49" s="5">
        <f>all!EA294</f>
        <v>6.2674756405395272E-4</v>
      </c>
      <c r="EB49" s="5">
        <f>all!EB294</f>
        <v>1.1018636261659001E-5</v>
      </c>
      <c r="EC49" s="5">
        <f>all!EC294</f>
        <v>1.3042484898492278E-4</v>
      </c>
      <c r="ED49" s="5">
        <f>all!ED294</f>
        <v>7.4461698331763637E-3</v>
      </c>
      <c r="EE49" s="5">
        <f>all!EE294</f>
        <v>1.2252108321344892E-3</v>
      </c>
      <c r="EF49" s="5">
        <f>all!EF294</f>
        <v>3.0608193932374199E-6</v>
      </c>
      <c r="EG49" s="5">
        <f>all!EG294</f>
        <v>3.5327498622414377E-5</v>
      </c>
      <c r="EH49" s="5">
        <f>all!EH294</f>
        <v>1.7687124840091881E-6</v>
      </c>
      <c r="EI49" s="5">
        <f>all!EI294</f>
        <v>1.2272255476731239E-5</v>
      </c>
      <c r="EJ49" s="5">
        <f>all!EJ294</f>
        <v>3.7457132456704216E-6</v>
      </c>
      <c r="EK49" s="5">
        <f>all!EK294</f>
        <v>1.1068778889217002E-4</v>
      </c>
      <c r="EL49" s="5">
        <f>all!EL294</f>
        <v>2.0247895765654504E-6</v>
      </c>
      <c r="EM49" s="5">
        <f>all!EM294</f>
        <v>8.7872241404210171E-7</v>
      </c>
      <c r="EN49" s="5">
        <f>all!EN294</f>
        <v>7.8316842035382298E-5</v>
      </c>
      <c r="EO49" s="5">
        <f>all!EO294</f>
        <v>2.9301649483674754E-5</v>
      </c>
      <c r="EP49" s="5"/>
      <c r="EQ49" s="5">
        <f>all!EQ294</f>
        <v>199.90337151591913</v>
      </c>
      <c r="ER49" s="5">
        <f>all!ER294</f>
        <v>0</v>
      </c>
      <c r="ES49" s="5">
        <f>all!ES294</f>
        <v>0</v>
      </c>
      <c r="ET49" s="5">
        <f>all!ET294</f>
        <v>0</v>
      </c>
      <c r="EU49" s="5">
        <f>all!EU294</f>
        <v>0</v>
      </c>
      <c r="EV49" s="5"/>
    </row>
    <row r="50" spans="1:152" s="3" customFormat="1">
      <c r="A50" s="5" t="str">
        <f>all!A295</f>
        <v>LEM6-6a.d</v>
      </c>
      <c r="B50" s="5" t="str">
        <f>all!B295</f>
        <v>Kaspakas</v>
      </c>
      <c r="C50" s="5" t="str">
        <f>all!C295</f>
        <v>epithermal</v>
      </c>
      <c r="D50" s="5" t="str">
        <f>all!D295</f>
        <v>epithermal IS overprinting sericitic</v>
      </c>
      <c r="E50" s="5" t="str">
        <f>all!E295</f>
        <v>pyrite</v>
      </c>
      <c r="F50" s="5" t="str">
        <f>all!F295</f>
        <v>anhedral, inclusions</v>
      </c>
      <c r="G50" s="5">
        <f>all!G295</f>
        <v>248.19205627549499</v>
      </c>
      <c r="H50" s="5">
        <f>all!H295</f>
        <v>419361.59906924202</v>
      </c>
      <c r="I50" s="5">
        <f>all!I295</f>
        <v>162.03413497489399</v>
      </c>
      <c r="J50" s="5">
        <f>all!J295</f>
        <v>25.872336872161799</v>
      </c>
      <c r="K50" s="5">
        <f>all!K295</f>
        <v>17.588700714671699</v>
      </c>
      <c r="L50" s="5">
        <f>all!L295</f>
        <v>3.2894056617422298</v>
      </c>
      <c r="M50" s="5">
        <f>all!M295</f>
        <v>1.3646094493199401</v>
      </c>
      <c r="N50" s="5">
        <f>all!N295</f>
        <v>0.51042899189784696</v>
      </c>
      <c r="O50" s="5">
        <f>all!O295</f>
        <v>6.05651224795779</v>
      </c>
      <c r="P50" s="5">
        <f>all!P295</f>
        <v>11.8195231459501</v>
      </c>
      <c r="Q50" s="5">
        <f>all!Q295</f>
        <v>7.3867693201383006E-2</v>
      </c>
      <c r="R50" s="5">
        <f>all!R295</f>
        <v>0.13330514259732401</v>
      </c>
      <c r="S50" s="5">
        <f>all!S295</f>
        <v>4.6773637025964897E-2</v>
      </c>
      <c r="T50" s="5">
        <f>all!T295</f>
        <v>0.105703182377508</v>
      </c>
      <c r="U50" s="5">
        <f>all!U295</f>
        <v>3.37615249503668E-2</v>
      </c>
      <c r="V50" s="5">
        <f>all!V295</f>
        <v>2.91812619711127</v>
      </c>
      <c r="W50" s="5">
        <f>all!W295</f>
        <v>3.4795086969730403E-2</v>
      </c>
      <c r="X50" s="5">
        <f>all!X295</f>
        <v>9.7890154246088504E-2</v>
      </c>
      <c r="Y50" s="5">
        <f>all!Y295</f>
        <v>31.248857210612901</v>
      </c>
      <c r="Z50" s="5">
        <f>all!Z295</f>
        <v>14.001095827388101</v>
      </c>
      <c r="AA50" s="5">
        <f>all!AA295</f>
        <v>6.262833379741588</v>
      </c>
      <c r="AB50" s="5">
        <f>all!AB295</f>
        <v>0.37823857257525217</v>
      </c>
      <c r="AC50" s="5">
        <f>all!AC295</f>
        <v>0.44805145138661184</v>
      </c>
      <c r="AD50" s="5">
        <f>all!AD295</f>
        <v>26.753703838299124</v>
      </c>
      <c r="AE50" s="5">
        <f>all!AE295</f>
        <v>3.13259949272137E-3</v>
      </c>
      <c r="AF50" s="5">
        <f>all!AF295</f>
        <v>1.0804083081444825E-3</v>
      </c>
      <c r="AG50" s="5">
        <f>all!AG295</f>
        <v>4.5587735703238254E-4</v>
      </c>
      <c r="AH50" s="5">
        <f>all!AH295</f>
        <v>2.3638526267864821E-3</v>
      </c>
      <c r="AI50" s="5">
        <f>all!AI295</f>
        <v>8.6408310381991232E-2</v>
      </c>
      <c r="AJ50" s="5">
        <f>all!AJ295</f>
        <v>7.2944649272706955E-2</v>
      </c>
      <c r="AK50" s="5">
        <f>all!AK295</f>
        <v>6.0413291471735802E-4</v>
      </c>
      <c r="AL50" s="5">
        <f>all!AL295</f>
        <v>2.0836057140427789E-4</v>
      </c>
      <c r="AM50" s="5">
        <f>all!AM295</f>
        <v>4.5587735703238254E-4</v>
      </c>
      <c r="AN50" s="5"/>
      <c r="AO50" s="5"/>
      <c r="AP50" s="5">
        <f>all!AP295</f>
        <v>0.28556129654449203</v>
      </c>
      <c r="AQ50" s="5">
        <f>all!AQ295</f>
        <v>4.9248436757124603</v>
      </c>
      <c r="AR50" s="5">
        <f>all!AR295</f>
        <v>2.5706850664824699E-2</v>
      </c>
      <c r="AS50" s="5">
        <f>all!AS295</f>
        <v>0.147323906860159</v>
      </c>
      <c r="AT50" s="5">
        <f>all!AT295</f>
        <v>0.192209783628699</v>
      </c>
      <c r="AU50" s="5">
        <f>all!AU295</f>
        <v>3.2894056617422298</v>
      </c>
      <c r="AV50" s="5">
        <f>all!AV295</f>
        <v>2.6297386541327499E-2</v>
      </c>
      <c r="AW50" s="5">
        <f>all!AW295</f>
        <v>0.51042899189784696</v>
      </c>
      <c r="AX50" s="5">
        <f>all!AX295</f>
        <v>0.15127115632849999</v>
      </c>
      <c r="AY50" s="5">
        <f>all!AY295</f>
        <v>0.76702511625359304</v>
      </c>
      <c r="AZ50" s="5">
        <f>all!AZ295</f>
        <v>1.39998948185815E-2</v>
      </c>
      <c r="BA50" s="5">
        <f>all!BA295</f>
        <v>0.13330514259732401</v>
      </c>
      <c r="BB50" s="5">
        <f>all!BB295</f>
        <v>3.59034099536177E-3</v>
      </c>
      <c r="BC50" s="5">
        <f>all!BC295</f>
        <v>0.105703182377508</v>
      </c>
      <c r="BD50" s="5">
        <f>all!BD295</f>
        <v>1.5424224342857999E-2</v>
      </c>
      <c r="BE50" s="5">
        <f>all!BE295</f>
        <v>9.9958618484288594E-2</v>
      </c>
      <c r="BF50" s="5">
        <f>all!BF295</f>
        <v>3.4795086969730403E-2</v>
      </c>
      <c r="BG50" s="5">
        <f>all!BG295</f>
        <v>3.6745388187337498E-3</v>
      </c>
      <c r="BH50" s="5">
        <f>all!BH295</f>
        <v>0.142903023167024</v>
      </c>
      <c r="BI50" s="5">
        <f>all!BI295</f>
        <v>5.9888323677689302E-3</v>
      </c>
      <c r="BJ50" s="5"/>
      <c r="BK50" s="5">
        <f>all!BK295</f>
        <v>187.06435019538699</v>
      </c>
      <c r="BL50" s="5">
        <f>all!BL295</f>
        <v>40111.268010064399</v>
      </c>
      <c r="BM50" s="5">
        <f>all!BM295</f>
        <v>71.197404728798503</v>
      </c>
      <c r="BN50" s="5">
        <f>all!BN295</f>
        <v>2.3563407646128498</v>
      </c>
      <c r="BO50" s="5">
        <f>all!BO295</f>
        <v>29.301520009371298</v>
      </c>
      <c r="BP50" s="5">
        <f>all!BP295</f>
        <v>0.20708466306901599</v>
      </c>
      <c r="BQ50" s="5">
        <f>all!BQ295</f>
        <v>0.436026212644398</v>
      </c>
      <c r="BR50" s="5">
        <f>all!BR295</f>
        <v>2.05578467374876E-2</v>
      </c>
      <c r="BS50" s="5">
        <f>all!BS295</f>
        <v>0.85221839260712395</v>
      </c>
      <c r="BT50" s="5">
        <f>all!BT295</f>
        <v>0.496275120275877</v>
      </c>
      <c r="BU50" s="5">
        <f>all!BU295</f>
        <v>9.9445461893173298E-2</v>
      </c>
      <c r="BV50" s="5">
        <f>all!BV295</f>
        <v>2.5065289830637199E-3</v>
      </c>
      <c r="BW50" s="5">
        <f>all!BW295</f>
        <v>9.4374241277013896E-2</v>
      </c>
      <c r="BX50" s="5">
        <f>all!BX295</f>
        <v>0.124602356675904</v>
      </c>
      <c r="BY50" s="5">
        <f>all!BY295</f>
        <v>7.3136045459030699E-2</v>
      </c>
      <c r="BZ50" s="5">
        <f>all!BZ295</f>
        <v>5.5572503131560902</v>
      </c>
      <c r="CA50" s="5">
        <f>all!CA295</f>
        <v>3.89001812811672E-2</v>
      </c>
      <c r="CB50" s="5">
        <f>all!CB295</f>
        <v>4.6770970361632497E-2</v>
      </c>
      <c r="CC50" s="5">
        <f>all!CC295</f>
        <v>0.73534634923306497</v>
      </c>
      <c r="CD50" s="5">
        <f>all!CD295</f>
        <v>0.63343095650120196</v>
      </c>
      <c r="CE50" s="5"/>
      <c r="CF50" s="5">
        <f>all!CF295</f>
        <v>248.19205627549499</v>
      </c>
      <c r="CG50" s="5">
        <f>all!CG295</f>
        <v>419361.59906924202</v>
      </c>
      <c r="CH50" s="5">
        <f>all!CH295</f>
        <v>162.03413497489399</v>
      </c>
      <c r="CI50" s="5">
        <f>all!CI295</f>
        <v>25.872336872161799</v>
      </c>
      <c r="CJ50" s="5">
        <f>all!CJ295</f>
        <v>17.588700714671699</v>
      </c>
      <c r="CK50" s="5">
        <f>all!CK295</f>
        <v>3.2894056617422298</v>
      </c>
      <c r="CL50" s="5">
        <f>all!CL295</f>
        <v>1.3646094493199401</v>
      </c>
      <c r="CM50" s="5">
        <f>all!CM295</f>
        <v>0.51042899189784696</v>
      </c>
      <c r="CN50" s="5">
        <f>all!CN295</f>
        <v>6.05651224795779</v>
      </c>
      <c r="CO50" s="5">
        <f>all!CO295</f>
        <v>11.8195231459501</v>
      </c>
      <c r="CP50" s="5">
        <f>all!CP295</f>
        <v>7.3867693201383006E-2</v>
      </c>
      <c r="CQ50" s="5">
        <f>all!CQ295</f>
        <v>0.13330514259732401</v>
      </c>
      <c r="CR50" s="5">
        <f>all!CR295</f>
        <v>4.6773637025964897E-2</v>
      </c>
      <c r="CS50" s="5">
        <f>all!CS295</f>
        <v>0.105703182377508</v>
      </c>
      <c r="CT50" s="5">
        <f>all!CT295</f>
        <v>3.37615249503668E-2</v>
      </c>
      <c r="CU50" s="5">
        <f>all!CU295</f>
        <v>2.91812619711127</v>
      </c>
      <c r="CV50" s="5">
        <f>all!CV295</f>
        <v>3.4795086969730403E-2</v>
      </c>
      <c r="CW50" s="5">
        <f>all!CW295</f>
        <v>9.7890154246088504E-2</v>
      </c>
      <c r="CX50" s="5">
        <f>all!CX295</f>
        <v>31.248857210612901</v>
      </c>
      <c r="CY50" s="5">
        <f>all!CY295</f>
        <v>14.001095827388101</v>
      </c>
      <c r="CZ50" s="5"/>
      <c r="DA50" s="5">
        <f>all!DA295</f>
        <v>4.5176714643706219</v>
      </c>
      <c r="DB50" s="5">
        <f>all!DB295</f>
        <v>7509.3848879799807</v>
      </c>
      <c r="DC50" s="5">
        <f>all!DC295</f>
        <v>2.7494542121400838</v>
      </c>
      <c r="DD50" s="5">
        <f>all!DD295</f>
        <v>0.44080487537204865</v>
      </c>
      <c r="DE50" s="5">
        <f>all!DE295</f>
        <v>0.27678690577961945</v>
      </c>
      <c r="DF50" s="5">
        <f>all!DF295</f>
        <v>5.0304414463101847E-2</v>
      </c>
      <c r="DG50" s="5">
        <f>all!DG295</f>
        <v>1.9571869387719119E-2</v>
      </c>
      <c r="DH50" s="5">
        <f>all!DH295</f>
        <v>7.0297340848071476E-3</v>
      </c>
      <c r="DI50" s="5">
        <f>all!DI295</f>
        <v>8.0837999294699925E-2</v>
      </c>
      <c r="DJ50" s="5">
        <f>all!DJ295</f>
        <v>0.14969000944718974</v>
      </c>
      <c r="DK50" s="5">
        <f>all!DK295</f>
        <v>6.8479582677177342E-4</v>
      </c>
      <c r="DL50" s="5">
        <f>all!DL295</f>
        <v>1.1858727579803045E-3</v>
      </c>
      <c r="DM50" s="5">
        <f>all!DM295</f>
        <v>4.0737198893871083E-4</v>
      </c>
      <c r="DN50" s="5">
        <f>all!DN295</f>
        <v>8.9043199711488514E-4</v>
      </c>
      <c r="DO50" s="5">
        <f>all!DO295</f>
        <v>2.7727927850169839E-4</v>
      </c>
      <c r="DP50" s="5">
        <f>all!DP295</f>
        <v>2.2869327563567948E-2</v>
      </c>
      <c r="DQ50" s="5">
        <f>all!DQ295</f>
        <v>1.7665480240035885E-4</v>
      </c>
      <c r="DR50" s="5">
        <f>all!DR295</f>
        <v>4.7895378069582256E-4</v>
      </c>
      <c r="DS50" s="5">
        <f>all!DS295</f>
        <v>0.15081494792766845</v>
      </c>
      <c r="DT50" s="5">
        <f>all!DT295</f>
        <v>6.6997178526463114E-2</v>
      </c>
      <c r="DU50" s="5"/>
      <c r="DV50" s="5">
        <f>all!DV295</f>
        <v>6.0083785229329008E-2</v>
      </c>
      <c r="DW50" s="5">
        <f>all!DW295</f>
        <v>99.872749130201683</v>
      </c>
      <c r="DX50" s="5">
        <f>all!DX295</f>
        <v>3.6566983164437183E-2</v>
      </c>
      <c r="DY50" s="5">
        <f>all!DY295</f>
        <v>5.8625833393985173E-3</v>
      </c>
      <c r="DZ50" s="5">
        <f>all!DZ295</f>
        <v>3.681189553581236E-3</v>
      </c>
      <c r="EA50" s="5">
        <f>all!EA295</f>
        <v>6.6903484649679789E-4</v>
      </c>
      <c r="EB50" s="5">
        <f>all!EB295</f>
        <v>2.6030046808461798E-4</v>
      </c>
      <c r="EC50" s="5">
        <f>all!EC295</f>
        <v>9.3493525658508482E-5</v>
      </c>
      <c r="ED50" s="5">
        <f>all!ED295</f>
        <v>1.0751231085078603E-3</v>
      </c>
      <c r="EE50" s="5">
        <f>all!EE295</f>
        <v>1.9908358652313304E-3</v>
      </c>
      <c r="EF50" s="5">
        <f>all!EF295</f>
        <v>9.1075957395738027E-6</v>
      </c>
      <c r="EG50" s="5">
        <f>all!EG295</f>
        <v>1.5771780808263594E-5</v>
      </c>
      <c r="EH50" s="5">
        <f>all!EH295</f>
        <v>5.4179351652451388E-6</v>
      </c>
      <c r="EI50" s="5">
        <f>all!EI295</f>
        <v>1.1842500123772651E-5</v>
      </c>
      <c r="EJ50" s="5">
        <f>all!EJ295</f>
        <v>3.6877379750677225E-6</v>
      </c>
      <c r="EK50" s="5">
        <f>all!EK295</f>
        <v>3.0415575291507384E-4</v>
      </c>
      <c r="EL50" s="5">
        <f>all!EL295</f>
        <v>2.3494601789577925E-6</v>
      </c>
      <c r="EM50" s="5">
        <f>all!EM295</f>
        <v>6.3699532648755931E-6</v>
      </c>
      <c r="EN50" s="5">
        <f>all!EN295</f>
        <v>2.005797236944691E-3</v>
      </c>
      <c r="EO50" s="5">
        <f>all!EO295</f>
        <v>8.9104400736139547E-4</v>
      </c>
      <c r="EP50" s="5"/>
      <c r="EQ50" s="5">
        <f>all!EQ295</f>
        <v>199.74549826040337</v>
      </c>
      <c r="ER50" s="5">
        <f>all!ER295</f>
        <v>0</v>
      </c>
      <c r="ES50" s="5">
        <f>all!ES295</f>
        <v>0</v>
      </c>
      <c r="ET50" s="5">
        <f>all!ET295</f>
        <v>0</v>
      </c>
      <c r="EU50" s="5">
        <f>all!EU295</f>
        <v>0</v>
      </c>
      <c r="EV50" s="5"/>
    </row>
    <row r="51" spans="1:152" s="3" customFormat="1">
      <c r="A51" s="5" t="str">
        <f>all!A296</f>
        <v>LEM6-7.d</v>
      </c>
      <c r="B51" s="5" t="str">
        <f>all!B296</f>
        <v>Kaspakas</v>
      </c>
      <c r="C51" s="5" t="str">
        <f>all!C296</f>
        <v>epithermal</v>
      </c>
      <c r="D51" s="5" t="str">
        <f>all!D296</f>
        <v>epithermal IS overprinting sericitic</v>
      </c>
      <c r="E51" s="5" t="str">
        <f>all!E296</f>
        <v>pyrite</v>
      </c>
      <c r="F51" s="5" t="str">
        <f>all!F296</f>
        <v>anhedral, inclusions</v>
      </c>
      <c r="G51" s="5">
        <f>all!G296</f>
        <v>30.614040417766201</v>
      </c>
      <c r="H51" s="5">
        <f>all!H296</f>
        <v>402691.200784571</v>
      </c>
      <c r="I51" s="5">
        <f>all!I296</f>
        <v>19.7195418941265</v>
      </c>
      <c r="J51" s="5">
        <f>all!J296</f>
        <v>49.523356836581002</v>
      </c>
      <c r="K51" s="5">
        <f>all!K296</f>
        <v>0.73655016673146401</v>
      </c>
      <c r="L51" s="5">
        <f>all!L296</f>
        <v>3.2891963594331202</v>
      </c>
      <c r="M51" s="5">
        <f>all!M296</f>
        <v>6.7149044799455396E-2</v>
      </c>
      <c r="N51" s="5">
        <f>all!N296</f>
        <v>0.99266265840893997</v>
      </c>
      <c r="O51" s="5">
        <f>all!O296</f>
        <v>10.5570842796671</v>
      </c>
      <c r="P51" s="5">
        <f>all!P296</f>
        <v>6.5113578205305203</v>
      </c>
      <c r="Q51" s="5">
        <f>all!Q296</f>
        <v>1.6504915911143898E-2</v>
      </c>
      <c r="R51" s="5">
        <f>all!R296</f>
        <v>0.12549424107056201</v>
      </c>
      <c r="S51" s="5">
        <f>all!S296</f>
        <v>4.9762066160118999E-3</v>
      </c>
      <c r="T51" s="5">
        <f>all!T296</f>
        <v>8.2635221246379703E-2</v>
      </c>
      <c r="U51" s="5">
        <f>all!U296</f>
        <v>5.0736833898716797E-2</v>
      </c>
      <c r="V51" s="5">
        <f>all!V296</f>
        <v>0.29865569658249602</v>
      </c>
      <c r="W51" s="5">
        <f>all!W296</f>
        <v>2.1339033747193599E-2</v>
      </c>
      <c r="X51" s="5">
        <f>all!X296</f>
        <v>1.3951681924461E-2</v>
      </c>
      <c r="Y51" s="5">
        <f>all!Y296</f>
        <v>8.0799207386560994</v>
      </c>
      <c r="Z51" s="5">
        <f>all!Z296</f>
        <v>5.64091131817574</v>
      </c>
      <c r="AA51" s="5">
        <f>all!AA296</f>
        <v>0.39818669722243932</v>
      </c>
      <c r="AB51" s="5">
        <f>all!AB296</f>
        <v>0.80586902163269591</v>
      </c>
      <c r="AC51" s="5">
        <f>all!AC296</f>
        <v>0.69813943733239769</v>
      </c>
      <c r="AD51" s="5">
        <f>all!AD296</f>
        <v>1.8678966058939452</v>
      </c>
      <c r="AE51" s="5">
        <f>all!AE296</f>
        <v>1.7267102457717335E-3</v>
      </c>
      <c r="AF51" s="5">
        <f>all!AF296</f>
        <v>6.2793727240393268E-3</v>
      </c>
      <c r="AG51" s="5">
        <f>all!AG296</f>
        <v>8.3698272504291373E-4</v>
      </c>
      <c r="AH51" s="5">
        <f>all!AH296</f>
        <v>2.0427076508536513E-3</v>
      </c>
      <c r="AI51" s="5">
        <f>all!AI296</f>
        <v>0.28605691493552876</v>
      </c>
      <c r="AJ51" s="5">
        <f>all!AJ296</f>
        <v>0.33019822952732686</v>
      </c>
      <c r="AK51" s="5">
        <f>all!AK296</f>
        <v>7.0750537712118615E-4</v>
      </c>
      <c r="AL51" s="5">
        <f>all!AL296</f>
        <v>2.5729215298773674E-3</v>
      </c>
      <c r="AM51" s="5">
        <f>all!AM296</f>
        <v>8.3698272504291373E-4</v>
      </c>
      <c r="AN51" s="5"/>
      <c r="AO51" s="5"/>
      <c r="AP51" s="5">
        <f>all!AP296</f>
        <v>0.37304299912622402</v>
      </c>
      <c r="AQ51" s="5">
        <f>all!AQ296</f>
        <v>7.2416663305642901</v>
      </c>
      <c r="AR51" s="5">
        <f>all!AR296</f>
        <v>4.5548984739076898E-2</v>
      </c>
      <c r="AS51" s="5">
        <f>all!AS296</f>
        <v>0.24592223563896301</v>
      </c>
      <c r="AT51" s="5">
        <f>all!AT296</f>
        <v>0.20158701711343599</v>
      </c>
      <c r="AU51" s="5">
        <f>all!AU296</f>
        <v>3.2891963594331202</v>
      </c>
      <c r="AV51" s="5">
        <f>all!AV296</f>
        <v>5.1103244659150698E-2</v>
      </c>
      <c r="AW51" s="5">
        <f>all!AW296</f>
        <v>0.51870438089938897</v>
      </c>
      <c r="AX51" s="5">
        <f>all!AX296</f>
        <v>0.35107236102581502</v>
      </c>
      <c r="AY51" s="5">
        <f>all!AY296</f>
        <v>1.2526117861067101</v>
      </c>
      <c r="AZ51" s="5">
        <f>all!AZ296</f>
        <v>1.6504915911143898E-2</v>
      </c>
      <c r="BA51" s="5">
        <f>all!BA296</f>
        <v>0.12549424107056201</v>
      </c>
      <c r="BB51" s="5">
        <f>all!BB296</f>
        <v>4.9762066160118999E-3</v>
      </c>
      <c r="BC51" s="5">
        <f>all!BC296</f>
        <v>8.2635221246379703E-2</v>
      </c>
      <c r="BD51" s="5">
        <f>all!BD296</f>
        <v>2.9422369508190299E-2</v>
      </c>
      <c r="BE51" s="5">
        <f>all!BE296</f>
        <v>0.29865569658249602</v>
      </c>
      <c r="BF51" s="5">
        <f>all!BF296</f>
        <v>2.1339033747193599E-2</v>
      </c>
      <c r="BG51" s="5">
        <f>all!BG296</f>
        <v>9.5067574838297603E-3</v>
      </c>
      <c r="BH51" s="5">
        <f>all!BH296</f>
        <v>0.14989064642024499</v>
      </c>
      <c r="BI51" s="5">
        <f>all!BI296</f>
        <v>1.61342767394323E-2</v>
      </c>
      <c r="BJ51" s="5"/>
      <c r="BK51" s="5">
        <f>all!BK296</f>
        <v>15.1171678722229</v>
      </c>
      <c r="BL51" s="5">
        <f>all!BL296</f>
        <v>41231.403302441802</v>
      </c>
      <c r="BM51" s="5">
        <f>all!BM296</f>
        <v>6.9662201240357797</v>
      </c>
      <c r="BN51" s="5">
        <f>all!BN296</f>
        <v>22.119039492066399</v>
      </c>
      <c r="BO51" s="5">
        <f>all!BO296</f>
        <v>0.33459379972416398</v>
      </c>
      <c r="BP51" s="5">
        <f>all!BP296</f>
        <v>3.29560075051972</v>
      </c>
      <c r="BQ51" s="5">
        <f>all!BQ296</f>
        <v>0.14531553793732199</v>
      </c>
      <c r="BR51" s="5">
        <f>all!BR296</f>
        <v>0.43423734403570602</v>
      </c>
      <c r="BS51" s="5">
        <f>all!BS296</f>
        <v>3.5119677587624398</v>
      </c>
      <c r="BT51" s="5">
        <f>all!BT296</f>
        <v>2.8875329695322298</v>
      </c>
      <c r="BU51" s="5">
        <f>all!BU296</f>
        <v>9.6612592994880994E-3</v>
      </c>
      <c r="BV51" s="5">
        <f>all!BV296</f>
        <v>0.145337601220454</v>
      </c>
      <c r="BW51" s="5">
        <f>all!BW296</f>
        <v>6.1256299220061499E-3</v>
      </c>
      <c r="BX51" s="5">
        <f>all!BX296</f>
        <v>3.7719674756645699E-2</v>
      </c>
      <c r="BY51" s="5">
        <f>all!BY296</f>
        <v>7.8887940518596794E-2</v>
      </c>
      <c r="BZ51" s="5">
        <f>all!BZ296</f>
        <v>8.6227721846817602E-3</v>
      </c>
      <c r="CA51" s="5">
        <f>all!CA296</f>
        <v>1.3177609369194401E-2</v>
      </c>
      <c r="CB51" s="5">
        <f>all!CB296</f>
        <v>7.7326919404169603E-3</v>
      </c>
      <c r="CC51" s="5">
        <f>all!CC296</f>
        <v>6.1682481560601801</v>
      </c>
      <c r="CD51" s="5">
        <f>all!CD296</f>
        <v>2.1373962220025899</v>
      </c>
      <c r="CE51" s="5"/>
      <c r="CF51" s="5">
        <f>all!CF296</f>
        <v>30.614040417766201</v>
      </c>
      <c r="CG51" s="5">
        <f>all!CG296</f>
        <v>402691.200784571</v>
      </c>
      <c r="CH51" s="5">
        <f>all!CH296</f>
        <v>19.7195418941265</v>
      </c>
      <c r="CI51" s="5">
        <f>all!CI296</f>
        <v>49.523356836581002</v>
      </c>
      <c r="CJ51" s="5">
        <f>all!CJ296</f>
        <v>0.73655016673146401</v>
      </c>
      <c r="CK51" s="5">
        <f>all!CK296</f>
        <v>3.2891963594331202</v>
      </c>
      <c r="CL51" s="5">
        <f>all!CL296</f>
        <v>6.7149044799455396E-2</v>
      </c>
      <c r="CM51" s="5">
        <f>all!CM296</f>
        <v>0.99266265840893997</v>
      </c>
      <c r="CN51" s="5">
        <f>all!CN296</f>
        <v>10.5570842796671</v>
      </c>
      <c r="CO51" s="5">
        <f>all!CO296</f>
        <v>6.5113578205305203</v>
      </c>
      <c r="CP51" s="5">
        <f>all!CP296</f>
        <v>1.6504915911143898E-2</v>
      </c>
      <c r="CQ51" s="5">
        <f>all!CQ296</f>
        <v>0.12549424107056201</v>
      </c>
      <c r="CR51" s="5">
        <f>all!CR296</f>
        <v>4.9762066160118999E-3</v>
      </c>
      <c r="CS51" s="5">
        <f>all!CS296</f>
        <v>8.2635221246379703E-2</v>
      </c>
      <c r="CT51" s="5">
        <f>all!CT296</f>
        <v>5.0736833898716797E-2</v>
      </c>
      <c r="CU51" s="5">
        <f>all!CU296</f>
        <v>0.29865569658249602</v>
      </c>
      <c r="CV51" s="5">
        <f>all!CV296</f>
        <v>2.1339033747193599E-2</v>
      </c>
      <c r="CW51" s="5">
        <f>all!CW296</f>
        <v>1.3951681924461E-2</v>
      </c>
      <c r="CX51" s="5">
        <f>all!CX296</f>
        <v>8.0799207386560994</v>
      </c>
      <c r="CY51" s="5">
        <f>all!CY296</f>
        <v>5.64091131817574</v>
      </c>
      <c r="CZ51" s="5"/>
      <c r="DA51" s="5">
        <f>all!DA296</f>
        <v>0.55724658911287883</v>
      </c>
      <c r="DB51" s="5">
        <f>all!DB296</f>
        <v>7210.8729659695764</v>
      </c>
      <c r="DC51" s="5">
        <f>all!DC296</f>
        <v>0.33460836835818353</v>
      </c>
      <c r="DD51" s="5">
        <f>all!DD296</f>
        <v>0.84376364014660943</v>
      </c>
      <c r="DE51" s="5">
        <f>all!DE296</f>
        <v>1.1590818725513236E-2</v>
      </c>
      <c r="DF51" s="5">
        <f>all!DF296</f>
        <v>5.0301213632560335E-2</v>
      </c>
      <c r="DG51" s="5">
        <f>all!DG296</f>
        <v>9.6308312607683831E-4</v>
      </c>
      <c r="DH51" s="5">
        <f>all!DH296</f>
        <v>1.3671156292644815E-2</v>
      </c>
      <c r="DI51" s="5">
        <f>all!DI296</f>
        <v>0.14090841999726514</v>
      </c>
      <c r="DJ51" s="5">
        <f>all!DJ296</f>
        <v>8.2464004819282177E-2</v>
      </c>
      <c r="DK51" s="5">
        <f>all!DK296</f>
        <v>1.5301002437366989E-4</v>
      </c>
      <c r="DL51" s="5">
        <f>all!DL296</f>
        <v>1.1163875516680931E-3</v>
      </c>
      <c r="DM51" s="5">
        <f>all!DM296</f>
        <v>4.3339952063368985E-5</v>
      </c>
      <c r="DN51" s="5">
        <f>all!DN296</f>
        <v>6.9611002650475705E-4</v>
      </c>
      <c r="DO51" s="5">
        <f>all!DO296</f>
        <v>4.1669541638236529E-4</v>
      </c>
      <c r="DP51" s="5">
        <f>all!DP296</f>
        <v>2.3405618854427587E-3</v>
      </c>
      <c r="DQ51" s="5">
        <f>all!DQ296</f>
        <v>1.0833836378407195E-4</v>
      </c>
      <c r="DR51" s="5">
        <f>all!DR296</f>
        <v>6.8262338089565043E-5</v>
      </c>
      <c r="DS51" s="5">
        <f>all!DS296</f>
        <v>3.899575646069546E-2</v>
      </c>
      <c r="DT51" s="5">
        <f>all!DT296</f>
        <v>2.6992540247920596E-2</v>
      </c>
      <c r="DU51" s="5"/>
      <c r="DV51" s="5">
        <f>all!DV296</f>
        <v>7.7245049178430343E-3</v>
      </c>
      <c r="DW51" s="5">
        <f>all!DW296</f>
        <v>99.956508977913913</v>
      </c>
      <c r="DX51" s="5">
        <f>all!DX296</f>
        <v>4.6383127998126782E-3</v>
      </c>
      <c r="DY51" s="5">
        <f>all!DY296</f>
        <v>1.16961799590116E-2</v>
      </c>
      <c r="DZ51" s="5">
        <f>all!DZ296</f>
        <v>1.6067094531630729E-4</v>
      </c>
      <c r="EA51" s="5">
        <f>all!EA296</f>
        <v>6.9727115368574866E-4</v>
      </c>
      <c r="EB51" s="5">
        <f>all!EB296</f>
        <v>1.335017654484957E-5</v>
      </c>
      <c r="EC51" s="5">
        <f>all!EC296</f>
        <v>1.8950840808779564E-4</v>
      </c>
      <c r="ED51" s="5">
        <f>all!ED296</f>
        <v>1.9532605573542318E-3</v>
      </c>
      <c r="EE51" s="5">
        <f>all!EE296</f>
        <v>1.1431090350604984E-3</v>
      </c>
      <c r="EF51" s="5">
        <f>all!EF296</f>
        <v>2.1210119700064744E-6</v>
      </c>
      <c r="EG51" s="5">
        <f>all!EG296</f>
        <v>1.5475269479544717E-5</v>
      </c>
      <c r="EH51" s="5">
        <f>all!EH296</f>
        <v>6.0077473670235482E-7</v>
      </c>
      <c r="EI51" s="5">
        <f>all!EI296</f>
        <v>9.6494180999044686E-6</v>
      </c>
      <c r="EJ51" s="5">
        <f>all!EJ296</f>
        <v>5.7761964917765005E-6</v>
      </c>
      <c r="EK51" s="5">
        <f>all!EK296</f>
        <v>3.2444670183447701E-5</v>
      </c>
      <c r="EL51" s="5">
        <f>all!EL296</f>
        <v>1.501777202752178E-6</v>
      </c>
      <c r="EM51" s="5">
        <f>all!EM296</f>
        <v>9.4624673632501645E-7</v>
      </c>
      <c r="EN51" s="5">
        <f>all!EN296</f>
        <v>5.4055586600393541E-4</v>
      </c>
      <c r="EO51" s="5">
        <f>all!EO296</f>
        <v>3.7416830172450462E-4</v>
      </c>
      <c r="EP51" s="5"/>
      <c r="EQ51" s="5">
        <f>all!EQ296</f>
        <v>199.91301795582783</v>
      </c>
      <c r="ER51" s="5">
        <f>all!ER296</f>
        <v>0</v>
      </c>
      <c r="ES51" s="5">
        <f>all!ES296</f>
        <v>0</v>
      </c>
      <c r="ET51" s="5">
        <f>all!ET296</f>
        <v>0</v>
      </c>
      <c r="EU51" s="5">
        <f>all!EU296</f>
        <v>0</v>
      </c>
      <c r="EV51" s="5"/>
    </row>
    <row r="52" spans="1:152" s="3" customFormat="1">
      <c r="A52" s="5" t="str">
        <f>all!A297</f>
        <v>LEM6-8.d</v>
      </c>
      <c r="B52" s="5" t="str">
        <f>all!B297</f>
        <v>Kaspakas</v>
      </c>
      <c r="C52" s="5" t="str">
        <f>all!C297</f>
        <v>epithermal</v>
      </c>
      <c r="D52" s="5" t="str">
        <f>all!D297</f>
        <v>epithermal IS overprinting sericitic</v>
      </c>
      <c r="E52" s="5" t="str">
        <f>all!E297</f>
        <v>pyrite</v>
      </c>
      <c r="F52" s="5" t="str">
        <f>all!F297</f>
        <v>anhedral, inclusions</v>
      </c>
      <c r="G52" s="5">
        <f>all!G297</f>
        <v>47.154703489972398</v>
      </c>
      <c r="H52" s="5">
        <f>all!H297</f>
        <v>423781.76133490098</v>
      </c>
      <c r="I52" s="5">
        <f>all!I297</f>
        <v>78.652562795099399</v>
      </c>
      <c r="J52" s="5">
        <f>all!J297</f>
        <v>30.936761422542698</v>
      </c>
      <c r="K52" s="5">
        <f>all!K297</f>
        <v>6.5931321047161902</v>
      </c>
      <c r="L52" s="5">
        <f>all!L297</f>
        <v>3.7653371588983999</v>
      </c>
      <c r="M52" s="5">
        <f>all!M297</f>
        <v>0.50624798896915801</v>
      </c>
      <c r="N52" s="5">
        <f>all!N297</f>
        <v>3.2095666746065099</v>
      </c>
      <c r="O52" s="5">
        <f>all!O297</f>
        <v>18.972363225197199</v>
      </c>
      <c r="P52" s="5">
        <f>all!P297</f>
        <v>17.0215749202947</v>
      </c>
      <c r="Q52" s="5">
        <f>all!Q297</f>
        <v>1.8891247952173201E-2</v>
      </c>
      <c r="R52" s="5">
        <f>all!R297</f>
        <v>0.14364052021316701</v>
      </c>
      <c r="S52" s="5">
        <f>all!S297</f>
        <v>5.6968566372901904E-3</v>
      </c>
      <c r="T52" s="5">
        <f>all!T297</f>
        <v>9.4590209457259697E-2</v>
      </c>
      <c r="U52" s="5">
        <f>all!U297</f>
        <v>3.3681775407067398E-2</v>
      </c>
      <c r="V52" s="5">
        <f>all!V297</f>
        <v>0.34186589853071597</v>
      </c>
      <c r="W52" s="5">
        <f>all!W297</f>
        <v>2.44345962211295E-2</v>
      </c>
      <c r="X52" s="5">
        <f>all!X297</f>
        <v>2.7488936510023501E-2</v>
      </c>
      <c r="Y52" s="5">
        <f>all!Y297</f>
        <v>6.7355570846454</v>
      </c>
      <c r="Z52" s="5">
        <f>all!Z297</f>
        <v>4.4900686767124096</v>
      </c>
      <c r="AA52" s="5">
        <f>all!AA297</f>
        <v>2.5423657544770544</v>
      </c>
      <c r="AB52" s="5">
        <f>all!AB297</f>
        <v>2.5271220637558915</v>
      </c>
      <c r="AC52" s="5">
        <f>all!AC297</f>
        <v>0.66662172412555443</v>
      </c>
      <c r="AD52" s="5">
        <f>all!AD297</f>
        <v>4.1456386777710916</v>
      </c>
      <c r="AE52" s="5">
        <f>all!AE297</f>
        <v>4.0811674765088395E-3</v>
      </c>
      <c r="AF52" s="5">
        <f>all!AF297</f>
        <v>5.0005923762192579E-3</v>
      </c>
      <c r="AG52" s="5">
        <f>all!AG297</f>
        <v>2.4018604455887174E-4</v>
      </c>
      <c r="AH52" s="5">
        <f>all!AH297</f>
        <v>2.8047046019754355E-3</v>
      </c>
      <c r="AI52" s="5">
        <f>all!AI297</f>
        <v>5.7087379192076015E-2</v>
      </c>
      <c r="AJ52" s="5">
        <f>all!AJ297</f>
        <v>0.21641475262081686</v>
      </c>
      <c r="AK52" s="5">
        <f>all!AK297</f>
        <v>3.4949829392890748E-4</v>
      </c>
      <c r="AL52" s="5">
        <f>all!AL297</f>
        <v>4.2823493869885708E-4</v>
      </c>
      <c r="AM52" s="5">
        <f>all!AM297</f>
        <v>2.4018604455887174E-4</v>
      </c>
      <c r="AN52" s="5"/>
      <c r="AO52" s="5"/>
      <c r="AP52" s="5">
        <f>all!AP297</f>
        <v>0.42707340708531999</v>
      </c>
      <c r="AQ52" s="5">
        <f>all!AQ297</f>
        <v>8.2905607735305296</v>
      </c>
      <c r="AR52" s="5">
        <f>all!AR297</f>
        <v>5.2146923093510197E-2</v>
      </c>
      <c r="AS52" s="5">
        <f>all!AS297</f>
        <v>0.28154704905863598</v>
      </c>
      <c r="AT52" s="5">
        <f>all!AT297</f>
        <v>0.23070749444667599</v>
      </c>
      <c r="AU52" s="5">
        <f>all!AU297</f>
        <v>3.7653371588983999</v>
      </c>
      <c r="AV52" s="5">
        <f>all!AV297</f>
        <v>5.8504875939707601E-2</v>
      </c>
      <c r="AW52" s="5">
        <f>all!AW297</f>
        <v>0.59385642400314997</v>
      </c>
      <c r="AX52" s="5">
        <f>all!AX297</f>
        <v>0.40190952950209202</v>
      </c>
      <c r="AY52" s="5">
        <f>all!AY297</f>
        <v>1.4339944631103001</v>
      </c>
      <c r="AZ52" s="5">
        <f>all!AZ297</f>
        <v>1.8891247952173201E-2</v>
      </c>
      <c r="BA52" s="5">
        <f>all!BA297</f>
        <v>0.14364052021316701</v>
      </c>
      <c r="BB52" s="5">
        <f>all!BB297</f>
        <v>5.6968566372901904E-3</v>
      </c>
      <c r="BC52" s="5">
        <f>all!BC297</f>
        <v>9.4590209457259697E-2</v>
      </c>
      <c r="BD52" s="5">
        <f>all!BD297</f>
        <v>3.3681775407067398E-2</v>
      </c>
      <c r="BE52" s="5">
        <f>all!BE297</f>
        <v>0.34186589853071597</v>
      </c>
      <c r="BF52" s="5">
        <f>all!BF297</f>
        <v>2.44345962211295E-2</v>
      </c>
      <c r="BG52" s="5">
        <f>all!BG297</f>
        <v>1.0883161001142099E-2</v>
      </c>
      <c r="BH52" s="5">
        <f>all!BH297</f>
        <v>0.171575884414292</v>
      </c>
      <c r="BI52" s="5">
        <f>all!BI297</f>
        <v>1.8467495337652701E-2</v>
      </c>
      <c r="BJ52" s="5"/>
      <c r="BK52" s="5">
        <f>all!BK297</f>
        <v>27.719957060590801</v>
      </c>
      <c r="BL52" s="5">
        <f>all!BL297</f>
        <v>17573.605234946899</v>
      </c>
      <c r="BM52" s="5">
        <f>all!BM297</f>
        <v>76.333398365031798</v>
      </c>
      <c r="BN52" s="5">
        <f>all!BN297</f>
        <v>27.4949011059974</v>
      </c>
      <c r="BO52" s="5">
        <f>all!BO297</f>
        <v>4.6550694816329798</v>
      </c>
      <c r="BP52" s="5">
        <f>all!BP297</f>
        <v>3.8430393407350998</v>
      </c>
      <c r="BQ52" s="5">
        <f>all!BQ297</f>
        <v>2.6262871057567301</v>
      </c>
      <c r="BR52" s="5">
        <f>all!BR297</f>
        <v>1.37934056205458</v>
      </c>
      <c r="BS52" s="5">
        <f>all!BS297</f>
        <v>14.9599174512201</v>
      </c>
      <c r="BT52" s="5">
        <f>all!BT297</f>
        <v>10.2600881569875</v>
      </c>
      <c r="BU52" s="5">
        <f>all!BU297</f>
        <v>7.8489475396555498E-4</v>
      </c>
      <c r="BV52" s="5">
        <f>all!BV297</f>
        <v>7.5135096052249698E-3</v>
      </c>
      <c r="BW52" s="5">
        <f>all!BW297</f>
        <v>1.0809280459355399E-4</v>
      </c>
      <c r="BX52" s="5">
        <f>all!BX297</f>
        <v>8.3915498708051605E-3</v>
      </c>
      <c r="BY52" s="5">
        <f>all!BY297</f>
        <v>2.15809809525732E-2</v>
      </c>
      <c r="BZ52" s="5">
        <f>all!BZ297</f>
        <v>8.8795484665747607E-3</v>
      </c>
      <c r="CA52" s="5">
        <f>all!CA297</f>
        <v>2.4311592691171901E-2</v>
      </c>
      <c r="CB52" s="5">
        <f>all!CB297</f>
        <v>1.9357721683767599E-2</v>
      </c>
      <c r="CC52" s="5">
        <f>all!CC297</f>
        <v>1.6242527760533401</v>
      </c>
      <c r="CD52" s="5">
        <f>all!CD297</f>
        <v>3.1147574285479598</v>
      </c>
      <c r="CE52" s="5"/>
      <c r="CF52" s="5">
        <f>all!CF297</f>
        <v>47.154703489972398</v>
      </c>
      <c r="CG52" s="5">
        <f>all!CG297</f>
        <v>423781.76133490098</v>
      </c>
      <c r="CH52" s="5">
        <f>all!CH297</f>
        <v>78.652562795099399</v>
      </c>
      <c r="CI52" s="5">
        <f>all!CI297</f>
        <v>30.936761422542698</v>
      </c>
      <c r="CJ52" s="5">
        <f>all!CJ297</f>
        <v>6.5931321047161902</v>
      </c>
      <c r="CK52" s="5">
        <f>all!CK297</f>
        <v>3.7653371588983999</v>
      </c>
      <c r="CL52" s="5">
        <f>all!CL297</f>
        <v>0.50624798896915801</v>
      </c>
      <c r="CM52" s="5">
        <f>all!CM297</f>
        <v>3.2095666746065099</v>
      </c>
      <c r="CN52" s="5">
        <f>all!CN297</f>
        <v>18.972363225197199</v>
      </c>
      <c r="CO52" s="5">
        <f>all!CO297</f>
        <v>17.0215749202947</v>
      </c>
      <c r="CP52" s="5">
        <f>all!CP297</f>
        <v>1.8891247952173201E-2</v>
      </c>
      <c r="CQ52" s="5">
        <f>all!CQ297</f>
        <v>0.14364052021316701</v>
      </c>
      <c r="CR52" s="5">
        <f>all!CR297</f>
        <v>5.6968566372901904E-3</v>
      </c>
      <c r="CS52" s="5">
        <f>all!CS297</f>
        <v>9.4590209457259697E-2</v>
      </c>
      <c r="CT52" s="5">
        <f>all!CT297</f>
        <v>3.3681775407067398E-2</v>
      </c>
      <c r="CU52" s="5">
        <f>all!CU297</f>
        <v>0.34186589853071597</v>
      </c>
      <c r="CV52" s="5">
        <f>all!CV297</f>
        <v>2.44345962211295E-2</v>
      </c>
      <c r="CW52" s="5">
        <f>all!CW297</f>
        <v>2.7488936510023501E-2</v>
      </c>
      <c r="CX52" s="5">
        <f>all!CX297</f>
        <v>6.7355570846454</v>
      </c>
      <c r="CY52" s="5">
        <f>all!CY297</f>
        <v>4.4900686767124096</v>
      </c>
      <c r="CZ52" s="5"/>
      <c r="DA52" s="5">
        <f>all!DA297</f>
        <v>0.85832504699925549</v>
      </c>
      <c r="DB52" s="5">
        <f>all!DB297</f>
        <v>7588.5354344149164</v>
      </c>
      <c r="DC52" s="5">
        <f>all!DC297</f>
        <v>1.334605329340667</v>
      </c>
      <c r="DD52" s="5">
        <f>all!DD297</f>
        <v>0.52709097483776202</v>
      </c>
      <c r="DE52" s="5">
        <f>all!DE297</f>
        <v>0.10375369188802112</v>
      </c>
      <c r="DF52" s="5">
        <f>all!DF297</f>
        <v>5.7582767378779626E-2</v>
      </c>
      <c r="DG52" s="5">
        <f>all!DG297</f>
        <v>7.260846334339573E-3</v>
      </c>
      <c r="DH52" s="5">
        <f>all!DH297</f>
        <v>4.4202818821188677E-2</v>
      </c>
      <c r="DI52" s="5">
        <f>all!DI297</f>
        <v>0.25322955229462796</v>
      </c>
      <c r="DJ52" s="5">
        <f>all!DJ297</f>
        <v>0.21557212411720747</v>
      </c>
      <c r="DK52" s="5">
        <f>all!DK297</f>
        <v>1.7513268926498449E-4</v>
      </c>
      <c r="DL52" s="5">
        <f>all!DL297</f>
        <v>1.2778155181714156E-3</v>
      </c>
      <c r="DM52" s="5">
        <f>all!DM297</f>
        <v>4.9616407159941736E-5</v>
      </c>
      <c r="DN52" s="5">
        <f>all!DN297</f>
        <v>7.9681753396731276E-4</v>
      </c>
      <c r="DO52" s="5">
        <f>all!DO297</f>
        <v>2.7662430524858243E-4</v>
      </c>
      <c r="DP52" s="5">
        <f>all!DP297</f>
        <v>2.6791998317454231E-3</v>
      </c>
      <c r="DQ52" s="5">
        <f>all!DQ297</f>
        <v>1.2405454744031155E-4</v>
      </c>
      <c r="DR52" s="5">
        <f>all!DR297</f>
        <v>1.3449697949892924E-4</v>
      </c>
      <c r="DS52" s="5">
        <f>all!DS297</f>
        <v>3.2507514887284754E-2</v>
      </c>
      <c r="DT52" s="5">
        <f>all!DT297</f>
        <v>2.1485599158698101E-2</v>
      </c>
      <c r="DU52" s="5"/>
      <c r="DV52" s="5">
        <f>all!DV297</f>
        <v>1.1304121312311581E-2</v>
      </c>
      <c r="DW52" s="5">
        <f>all!DW297</f>
        <v>99.940838768830304</v>
      </c>
      <c r="DX52" s="5">
        <f>all!DX297</f>
        <v>1.757672177885022E-2</v>
      </c>
      <c r="DY52" s="5">
        <f>all!DY297</f>
        <v>6.9417761290097848E-3</v>
      </c>
      <c r="DZ52" s="5">
        <f>all!DZ297</f>
        <v>1.3664337581697137E-3</v>
      </c>
      <c r="EA52" s="5">
        <f>all!EA297</f>
        <v>7.5836373437312434E-4</v>
      </c>
      <c r="EB52" s="5">
        <f>all!EB297</f>
        <v>9.5625180787132016E-5</v>
      </c>
      <c r="EC52" s="5">
        <f>all!EC297</f>
        <v>5.8215011672760829E-4</v>
      </c>
      <c r="ED52" s="5">
        <f>all!ED297</f>
        <v>3.3350274339638453E-3</v>
      </c>
      <c r="EE52" s="5">
        <f>all!EE297</f>
        <v>2.8390799628799789E-3</v>
      </c>
      <c r="EF52" s="5">
        <f>all!EF297</f>
        <v>2.3064935272761181E-6</v>
      </c>
      <c r="EG52" s="5">
        <f>all!EG297</f>
        <v>1.6828801259689321E-5</v>
      </c>
      <c r="EH52" s="5">
        <f>all!EH297</f>
        <v>6.5344695180206346E-7</v>
      </c>
      <c r="EI52" s="5">
        <f>all!EI297</f>
        <v>1.0494068767110406E-5</v>
      </c>
      <c r="EJ52" s="5">
        <f>all!EJ297</f>
        <v>3.643135797325273E-6</v>
      </c>
      <c r="EK52" s="5">
        <f>all!EK297</f>
        <v>3.5285000739354296E-5</v>
      </c>
      <c r="EL52" s="5">
        <f>all!EL297</f>
        <v>1.6337955632447138E-6</v>
      </c>
      <c r="EM52" s="5">
        <f>all!EM297</f>
        <v>1.7713221555291496E-6</v>
      </c>
      <c r="EN52" s="5">
        <f>all!EN297</f>
        <v>4.2812323039194769E-4</v>
      </c>
      <c r="EO52" s="5">
        <f>all!EO297</f>
        <v>2.8296485137737531E-4</v>
      </c>
      <c r="EP52" s="5"/>
      <c r="EQ52" s="5">
        <f>all!EQ297</f>
        <v>199.88167753766061</v>
      </c>
      <c r="ER52" s="5">
        <f>all!ER297</f>
        <v>0</v>
      </c>
      <c r="ES52" s="5">
        <f>all!ES297</f>
        <v>0</v>
      </c>
      <c r="ET52" s="5">
        <f>all!ET297</f>
        <v>0</v>
      </c>
      <c r="EU52" s="5">
        <f>all!EU297</f>
        <v>0</v>
      </c>
      <c r="EV52" s="5"/>
    </row>
    <row r="53" spans="1:152" s="3" customFormat="1">
      <c r="A53" s="5" t="str">
        <f>all!A298</f>
        <v>LEM6-9.d</v>
      </c>
      <c r="B53" s="5" t="str">
        <f>all!B298</f>
        <v>Kaspakas</v>
      </c>
      <c r="C53" s="5" t="str">
        <f>all!C298</f>
        <v>epithermal</v>
      </c>
      <c r="D53" s="5" t="str">
        <f>all!D298</f>
        <v>epithermal IS overprinting sericitic</v>
      </c>
      <c r="E53" s="5" t="str">
        <f>all!E298</f>
        <v>pyrite</v>
      </c>
      <c r="F53" s="5" t="str">
        <f>all!F298</f>
        <v>anhedral, inclusions</v>
      </c>
      <c r="G53" s="5">
        <f>all!G298</f>
        <v>22.332414291813599</v>
      </c>
      <c r="H53" s="5">
        <f>all!H298</f>
        <v>444704.41906013398</v>
      </c>
      <c r="I53" s="5">
        <f>all!I298</f>
        <v>82.193189930307398</v>
      </c>
      <c r="J53" s="5">
        <f>all!J298</f>
        <v>59.177484965604599</v>
      </c>
      <c r="K53" s="5">
        <f>all!K298</f>
        <v>3.9939966004009402</v>
      </c>
      <c r="L53" s="5">
        <f>all!L298</f>
        <v>11.1637027174244</v>
      </c>
      <c r="M53" s="5">
        <f>all!M298</f>
        <v>2.7744673360922301</v>
      </c>
      <c r="N53" s="5">
        <f>all!N298</f>
        <v>0.75525357879198796</v>
      </c>
      <c r="O53" s="5">
        <f>all!O298</f>
        <v>69.942802009960303</v>
      </c>
      <c r="P53" s="5">
        <f>all!P298</f>
        <v>3.3415838764737802</v>
      </c>
      <c r="Q53" s="5">
        <f>all!Q298</f>
        <v>0.27844822594185997</v>
      </c>
      <c r="R53" s="5">
        <f>all!R298</f>
        <v>0.27990574273681501</v>
      </c>
      <c r="S53" s="5">
        <f>all!S298</f>
        <v>6.29590655752488E-3</v>
      </c>
      <c r="T53" s="5">
        <f>all!T298</f>
        <v>0.19692399859715101</v>
      </c>
      <c r="U53" s="5">
        <f>all!U298</f>
        <v>9.16037884652907E-2</v>
      </c>
      <c r="V53" s="5">
        <f>all!V298</f>
        <v>0.63575421012487499</v>
      </c>
      <c r="W53" s="5">
        <f>all!W298</f>
        <v>3.4785508979345597E-2</v>
      </c>
      <c r="X53" s="5">
        <f>all!X298</f>
        <v>0.17395112635578699</v>
      </c>
      <c r="Y53" s="5">
        <f>all!Y298</f>
        <v>228.967525958968</v>
      </c>
      <c r="Z53" s="5">
        <f>all!Z298</f>
        <v>1.73276416761671</v>
      </c>
      <c r="AA53" s="5">
        <f>all!AA298</f>
        <v>1.3889267172824273</v>
      </c>
      <c r="AB53" s="5">
        <f>all!AB298</f>
        <v>1.459413889580397E-2</v>
      </c>
      <c r="AC53" s="5">
        <f>all!AC298</f>
        <v>7.5677289185857258E-3</v>
      </c>
      <c r="AD53" s="5">
        <f>all!AD298</f>
        <v>1.1751486581650326</v>
      </c>
      <c r="AE53" s="5">
        <f>all!AE298</f>
        <v>7.5971963983643607E-4</v>
      </c>
      <c r="AF53" s="5">
        <f>all!AF298</f>
        <v>4.0007327712361494E-4</v>
      </c>
      <c r="AG53" s="5">
        <f>all!AG298</f>
        <v>3.3877286692238079E-3</v>
      </c>
      <c r="AH53" s="5">
        <f>all!AH298</f>
        <v>1.216103570913192E-3</v>
      </c>
      <c r="AI53" s="5">
        <f>all!AI298</f>
        <v>2.1081602613135488E-2</v>
      </c>
      <c r="AJ53" s="5">
        <f>all!AJ298</f>
        <v>4.0655240164144374E-2</v>
      </c>
      <c r="AK53" s="5">
        <f>all!AK298</f>
        <v>2.116369087308599E-3</v>
      </c>
      <c r="AL53" s="5">
        <f>all!AL298</f>
        <v>1.1144936526123717E-3</v>
      </c>
      <c r="AM53" s="5">
        <f>all!AM298</f>
        <v>3.3877286692238079E-3</v>
      </c>
      <c r="AN53" s="5"/>
      <c r="AO53" s="5"/>
      <c r="AP53" s="5">
        <f>all!AP298</f>
        <v>0.31689580552683899</v>
      </c>
      <c r="AQ53" s="5">
        <f>all!AQ298</f>
        <v>10.884315520593001</v>
      </c>
      <c r="AR53" s="5">
        <f>all!AR298</f>
        <v>5.30664162546527E-2</v>
      </c>
      <c r="AS53" s="5">
        <f>all!AS298</f>
        <v>0.36039010828199203</v>
      </c>
      <c r="AT53" s="5">
        <f>all!AT298</f>
        <v>0.20036756065309499</v>
      </c>
      <c r="AU53" s="5">
        <f>all!AU298</f>
        <v>5.3910812814702496</v>
      </c>
      <c r="AV53" s="5">
        <f>all!AV298</f>
        <v>6.6132391698976598E-2</v>
      </c>
      <c r="AW53" s="5">
        <f>all!AW298</f>
        <v>0.75525357879198796</v>
      </c>
      <c r="AX53" s="5">
        <f>all!AX298</f>
        <v>0.72385348782661396</v>
      </c>
      <c r="AY53" s="5">
        <f>all!AY298</f>
        <v>1.1369350990260101</v>
      </c>
      <c r="AZ53" s="5">
        <f>all!AZ298</f>
        <v>3.5157989517738103E-2</v>
      </c>
      <c r="BA53" s="5">
        <f>all!BA298</f>
        <v>0.27990574273681501</v>
      </c>
      <c r="BB53" s="5">
        <f>all!BB298</f>
        <v>6.29590655752488E-3</v>
      </c>
      <c r="BC53" s="5">
        <f>all!BC298</f>
        <v>0.160649614390309</v>
      </c>
      <c r="BD53" s="5">
        <f>all!BD298</f>
        <v>4.5752665475122099E-2</v>
      </c>
      <c r="BE53" s="5">
        <f>all!BE298</f>
        <v>0.27747573514910701</v>
      </c>
      <c r="BF53" s="5">
        <f>all!BF298</f>
        <v>3.4785508979345597E-2</v>
      </c>
      <c r="BG53" s="5">
        <f>all!BG298</f>
        <v>1.48103423549391E-2</v>
      </c>
      <c r="BH53" s="5">
        <f>all!BH298</f>
        <v>0.116879426449571</v>
      </c>
      <c r="BI53" s="5">
        <f>all!BI298</f>
        <v>6.6116008305327299E-3</v>
      </c>
      <c r="BJ53" s="5"/>
      <c r="BK53" s="5">
        <f>all!BK298</f>
        <v>3.9430067442714898</v>
      </c>
      <c r="BL53" s="5">
        <f>all!BL298</f>
        <v>1096.9410687485399</v>
      </c>
      <c r="BM53" s="5">
        <f>all!BM298</f>
        <v>35.100096476212698</v>
      </c>
      <c r="BN53" s="5">
        <f>all!BN298</f>
        <v>20.156351699749401</v>
      </c>
      <c r="BO53" s="5">
        <f>all!BO298</f>
        <v>4.1470720496097302</v>
      </c>
      <c r="BP53" s="5">
        <f>all!BP298</f>
        <v>26.291591810401201</v>
      </c>
      <c r="BQ53" s="5">
        <f>all!BQ298</f>
        <v>0.48830320752748002</v>
      </c>
      <c r="BR53" s="5">
        <f>all!BR298</f>
        <v>1.1472448968184099</v>
      </c>
      <c r="BS53" s="5">
        <f>all!BS298</f>
        <v>63.273955459749601</v>
      </c>
      <c r="BT53" s="5">
        <f>all!BT298</f>
        <v>2.5847835148719498</v>
      </c>
      <c r="BU53" s="5">
        <f>all!BU298</f>
        <v>0.47964311666291198</v>
      </c>
      <c r="BV53" s="5">
        <f>all!BV298</f>
        <v>0.157216961860841</v>
      </c>
      <c r="BW53" s="5">
        <f>all!BW298</f>
        <v>1.2344815102927599E-4</v>
      </c>
      <c r="BX53" s="5">
        <f>all!BX298</f>
        <v>0.208462016880783</v>
      </c>
      <c r="BY53" s="5">
        <f>all!BY298</f>
        <v>0.140831095365757</v>
      </c>
      <c r="BZ53" s="5">
        <f>all!BZ298</f>
        <v>0.37423472644292599</v>
      </c>
      <c r="CA53" s="5">
        <f>all!CA298</f>
        <v>3.2098263089738302E-2</v>
      </c>
      <c r="CB53" s="5">
        <f>all!CB298</f>
        <v>0.31612938894575898</v>
      </c>
      <c r="CC53" s="5">
        <f>all!CC298</f>
        <v>207.22407949602601</v>
      </c>
      <c r="CD53" s="5">
        <f>all!CD298</f>
        <v>0.40005557650819801</v>
      </c>
      <c r="CE53" s="5"/>
      <c r="CF53" s="5">
        <f>all!CF298</f>
        <v>22.332414291813599</v>
      </c>
      <c r="CG53" s="5">
        <f>all!CG298</f>
        <v>444704.41906013398</v>
      </c>
      <c r="CH53" s="5">
        <f>all!CH298</f>
        <v>82.193189930307398</v>
      </c>
      <c r="CI53" s="5">
        <f>all!CI298</f>
        <v>59.177484965604599</v>
      </c>
      <c r="CJ53" s="5">
        <f>all!CJ298</f>
        <v>3.9939966004009402</v>
      </c>
      <c r="CK53" s="5">
        <f>all!CK298</f>
        <v>11.1637027174244</v>
      </c>
      <c r="CL53" s="5">
        <f>all!CL298</f>
        <v>2.7744673360922301</v>
      </c>
      <c r="CM53" s="5">
        <f>all!CM298</f>
        <v>0.75525357879198796</v>
      </c>
      <c r="CN53" s="5">
        <f>all!CN298</f>
        <v>69.942802009960303</v>
      </c>
      <c r="CO53" s="5">
        <f>all!CO298</f>
        <v>3.3415838764737802</v>
      </c>
      <c r="CP53" s="5">
        <f>all!CP298</f>
        <v>0.27844822594185997</v>
      </c>
      <c r="CQ53" s="5">
        <f>all!CQ298</f>
        <v>0.27990574273681501</v>
      </c>
      <c r="CR53" s="5">
        <f>all!CR298</f>
        <v>6.29590655752488E-3</v>
      </c>
      <c r="CS53" s="5">
        <f>all!CS298</f>
        <v>0.19692399859715101</v>
      </c>
      <c r="CT53" s="5">
        <f>all!CT298</f>
        <v>9.16037884652907E-2</v>
      </c>
      <c r="CU53" s="5">
        <f>all!CU298</f>
        <v>0.63575421012487499</v>
      </c>
      <c r="CV53" s="5">
        <f>all!CV298</f>
        <v>3.4785508979345597E-2</v>
      </c>
      <c r="CW53" s="5">
        <f>all!CW298</f>
        <v>0.17395112635578699</v>
      </c>
      <c r="CX53" s="5">
        <f>all!CX298</f>
        <v>228.967525958968</v>
      </c>
      <c r="CY53" s="5">
        <f>all!CY298</f>
        <v>1.73276416761671</v>
      </c>
      <c r="CZ53" s="5"/>
      <c r="DA53" s="5">
        <f>all!DA298</f>
        <v>0.40650177242030561</v>
      </c>
      <c r="DB53" s="5">
        <f>all!DB298</f>
        <v>7963.1913163243617</v>
      </c>
      <c r="DC53" s="5">
        <f>all!DC298</f>
        <v>1.3946839800029083</v>
      </c>
      <c r="DD53" s="5">
        <f>all!DD298</f>
        <v>1.0082476899549966</v>
      </c>
      <c r="DE53" s="5">
        <f>all!DE298</f>
        <v>6.2852053636750393E-2</v>
      </c>
      <c r="DF53" s="5">
        <f>all!DF298</f>
        <v>0.17072492303753478</v>
      </c>
      <c r="DG53" s="5">
        <f>all!DG298</f>
        <v>3.979271310890567E-2</v>
      </c>
      <c r="DH53" s="5">
        <f>all!DH298</f>
        <v>1.0401509141881118E-2</v>
      </c>
      <c r="DI53" s="5">
        <f>all!DI298</f>
        <v>0.93354656080436493</v>
      </c>
      <c r="DJ53" s="5">
        <f>all!DJ298</f>
        <v>4.2319957908735821E-2</v>
      </c>
      <c r="DK53" s="5">
        <f>all!DK298</f>
        <v>2.5813745472888206E-3</v>
      </c>
      <c r="DL53" s="5">
        <f>all!DL298</f>
        <v>2.4900209297739101E-3</v>
      </c>
      <c r="DM53" s="5">
        <f>all!DM298</f>
        <v>5.4833793982867499E-5</v>
      </c>
      <c r="DN53" s="5">
        <f>all!DN298</f>
        <v>1.6588661325680316E-3</v>
      </c>
      <c r="DO53" s="5">
        <f>all!DO298</f>
        <v>7.5233071998431907E-4</v>
      </c>
      <c r="DP53" s="5">
        <f>all!DP298</f>
        <v>4.9823997658689266E-3</v>
      </c>
      <c r="DQ53" s="5">
        <f>all!DQ298</f>
        <v>1.766061749030259E-4</v>
      </c>
      <c r="DR53" s="5">
        <f>all!DR298</f>
        <v>8.5110244504216833E-4</v>
      </c>
      <c r="DS53" s="5">
        <f>all!DS298</f>
        <v>1.1050556272150966</v>
      </c>
      <c r="DT53" s="5">
        <f>all!DT298</f>
        <v>8.2915160151240518E-3</v>
      </c>
      <c r="DU53" s="5"/>
      <c r="DV53" s="5">
        <f>all!DV298</f>
        <v>5.1007709484059546E-3</v>
      </c>
      <c r="DW53" s="5">
        <f>all!DW298</f>
        <v>99.921864254279697</v>
      </c>
      <c r="DX53" s="5">
        <f>all!DX298</f>
        <v>1.7500448977256829E-2</v>
      </c>
      <c r="DY53" s="5">
        <f>all!DY298</f>
        <v>1.265145904555216E-2</v>
      </c>
      <c r="DZ53" s="5">
        <f>all!DZ298</f>
        <v>7.8866551387753528E-4</v>
      </c>
      <c r="EA53" s="5">
        <f>all!EA298</f>
        <v>2.1422507518572389E-3</v>
      </c>
      <c r="EB53" s="5">
        <f>all!EB298</f>
        <v>4.9931766293577885E-4</v>
      </c>
      <c r="EC53" s="5">
        <f>all!EC298</f>
        <v>1.3051779660047533E-4</v>
      </c>
      <c r="ED53" s="5">
        <f>all!ED298</f>
        <v>1.1714111719571275E-2</v>
      </c>
      <c r="EE53" s="5">
        <f>all!EE298</f>
        <v>5.3102944804739457E-4</v>
      </c>
      <c r="EF53" s="5">
        <f>all!EF298</f>
        <v>3.2391003412775449E-5</v>
      </c>
      <c r="EG53" s="5">
        <f>all!EG298</f>
        <v>3.1244701207307951E-5</v>
      </c>
      <c r="EH53" s="5">
        <f>all!EH298</f>
        <v>6.8805265392421312E-7</v>
      </c>
      <c r="EI53" s="5">
        <f>all!EI298</f>
        <v>2.0815397989332083E-5</v>
      </c>
      <c r="EJ53" s="5">
        <f>all!EJ298</f>
        <v>9.4402212744144487E-6</v>
      </c>
      <c r="EK53" s="5">
        <f>all!EK298</f>
        <v>6.2518989346033578E-5</v>
      </c>
      <c r="EL53" s="5">
        <f>all!EL298</f>
        <v>2.21604850795838E-6</v>
      </c>
      <c r="EM53" s="5">
        <f>all!EM298</f>
        <v>1.0679605650771111E-5</v>
      </c>
      <c r="EN53" s="5">
        <f>all!EN298</f>
        <v>1.3866201876835219E-2</v>
      </c>
      <c r="EO53" s="5">
        <f>all!EO298</f>
        <v>1.0404167183915294E-4</v>
      </c>
      <c r="EP53" s="5"/>
      <c r="EQ53" s="5">
        <f>all!EQ298</f>
        <v>199.84372850855939</v>
      </c>
      <c r="ER53" s="5">
        <f>all!ER298</f>
        <v>0</v>
      </c>
      <c r="ES53" s="5">
        <f>all!ES298</f>
        <v>0</v>
      </c>
      <c r="ET53" s="5">
        <f>all!ET298</f>
        <v>0</v>
      </c>
      <c r="EU53" s="5">
        <f>all!EU298</f>
        <v>0</v>
      </c>
      <c r="EV53" s="5"/>
    </row>
    <row r="54" spans="1:152" s="3" customFormat="1">
      <c r="A54" s="5" t="str">
        <f>all!A299</f>
        <v>LEM6-10.d</v>
      </c>
      <c r="B54" s="5" t="str">
        <f>all!B299</f>
        <v>Kaspakas</v>
      </c>
      <c r="C54" s="5" t="str">
        <f>all!C299</f>
        <v>epithermal</v>
      </c>
      <c r="D54" s="5" t="str">
        <f>all!D299</f>
        <v>epithermal IS overprinting sericitic</v>
      </c>
      <c r="E54" s="5" t="str">
        <f>all!E299</f>
        <v>pyrite</v>
      </c>
      <c r="F54" s="5" t="str">
        <f>all!F299</f>
        <v>anhedral, inclusions</v>
      </c>
      <c r="G54" s="5">
        <f>all!G299</f>
        <v>48.428269034047297</v>
      </c>
      <c r="H54" s="5">
        <f>all!H299</f>
        <v>415400.47801211901</v>
      </c>
      <c r="I54" s="5">
        <f>all!I299</f>
        <v>712.16493736296502</v>
      </c>
      <c r="J54" s="5">
        <f>all!J299</f>
        <v>78.182177662515898</v>
      </c>
      <c r="K54" s="5">
        <f>all!K299</f>
        <v>3.5253670620534501</v>
      </c>
      <c r="L54" s="5">
        <f>all!L299</f>
        <v>3.7262152691371901</v>
      </c>
      <c r="M54" s="5">
        <f>all!M299</f>
        <v>0.43709617445003901</v>
      </c>
      <c r="N54" s="5">
        <f>all!N299</f>
        <v>0.57084072610429004</v>
      </c>
      <c r="O54" s="5">
        <f>all!O299</f>
        <v>182.928070355979</v>
      </c>
      <c r="P54" s="5">
        <f>all!P299</f>
        <v>5.0586057170243199</v>
      </c>
      <c r="Q54" s="5">
        <f>all!Q299</f>
        <v>3.0255729206188301E-2</v>
      </c>
      <c r="R54" s="5">
        <f>all!R299</f>
        <v>0.16885308113775299</v>
      </c>
      <c r="S54" s="5">
        <f>all!S299</f>
        <v>6.5870275362702397E-3</v>
      </c>
      <c r="T54" s="5">
        <f>all!T299</f>
        <v>0.21479306098028</v>
      </c>
      <c r="U54" s="5">
        <f>all!U299</f>
        <v>2.7810654429624E-2</v>
      </c>
      <c r="V54" s="5">
        <f>all!V299</f>
        <v>0.953973662007368</v>
      </c>
      <c r="W54" s="5">
        <f>all!W299</f>
        <v>3.1625855467298798E-2</v>
      </c>
      <c r="X54" s="5">
        <f>all!X299</f>
        <v>1.51826710829569E-2</v>
      </c>
      <c r="Y54" s="5">
        <f>all!Y299</f>
        <v>11.689798291026101</v>
      </c>
      <c r="Z54" s="5">
        <f>all!Z299</f>
        <v>3.8929237548620099</v>
      </c>
      <c r="AA54" s="5">
        <f>all!AA299</f>
        <v>9.1090445246629326</v>
      </c>
      <c r="AB54" s="5">
        <f>all!AB299</f>
        <v>0.43273678391077597</v>
      </c>
      <c r="AC54" s="5">
        <f>all!AC299</f>
        <v>0.33301889886761243</v>
      </c>
      <c r="AD54" s="5">
        <f>all!AD299</f>
        <v>3.8931419107908822</v>
      </c>
      <c r="AE54" s="5">
        <f>all!AE299</f>
        <v>1.2987966691103789E-3</v>
      </c>
      <c r="AF54" s="5">
        <f>all!AF299</f>
        <v>2.3790534051364586E-3</v>
      </c>
      <c r="AG54" s="5">
        <f>all!AG299</f>
        <v>4.2484160085471939E-5</v>
      </c>
      <c r="AH54" s="5">
        <f>all!AH299</f>
        <v>2.5882165331641946E-3</v>
      </c>
      <c r="AI54" s="5">
        <f>all!AI299</f>
        <v>5.4663232498877237E-3</v>
      </c>
      <c r="AJ54" s="5">
        <f>all!AJ299</f>
        <v>7.1031378429771376E-3</v>
      </c>
      <c r="AK54" s="5">
        <f>all!AK299</f>
        <v>2.1319037608304543E-5</v>
      </c>
      <c r="AL54" s="5">
        <f>all!AL299</f>
        <v>3.9050861634107529E-5</v>
      </c>
      <c r="AM54" s="5">
        <f>all!AM299</f>
        <v>4.2484160085471939E-5</v>
      </c>
      <c r="AN54" s="5"/>
      <c r="AO54" s="5"/>
      <c r="AP54" s="5">
        <f>all!AP299</f>
        <v>0.219236575298422</v>
      </c>
      <c r="AQ54" s="5">
        <f>all!AQ299</f>
        <v>6.0176102276865402</v>
      </c>
      <c r="AR54" s="5">
        <f>all!AR299</f>
        <v>3.3798707956169502E-2</v>
      </c>
      <c r="AS54" s="5">
        <f>all!AS299</f>
        <v>0.50655183313529695</v>
      </c>
      <c r="AT54" s="5">
        <f>all!AT299</f>
        <v>0.17255175223040001</v>
      </c>
      <c r="AU54" s="5">
        <f>all!AU299</f>
        <v>3.7262152691371901</v>
      </c>
      <c r="AV54" s="5">
        <f>all!AV299</f>
        <v>4.3179063630899003E-2</v>
      </c>
      <c r="AW54" s="5">
        <f>all!AW299</f>
        <v>0.57084072610429004</v>
      </c>
      <c r="AX54" s="5">
        <f>all!AX299</f>
        <v>0.59453402803840005</v>
      </c>
      <c r="AY54" s="5">
        <f>all!AY299</f>
        <v>1.0041675038669</v>
      </c>
      <c r="AZ54" s="5">
        <f>all!AZ299</f>
        <v>2.1378229839085799E-2</v>
      </c>
      <c r="BA54" s="5">
        <f>all!BA299</f>
        <v>0.16885308113775299</v>
      </c>
      <c r="BB54" s="5">
        <f>all!BB299</f>
        <v>6.5870275362702397E-3</v>
      </c>
      <c r="BC54" s="5">
        <f>all!BC299</f>
        <v>0.21479306098028</v>
      </c>
      <c r="BD54" s="5">
        <f>all!BD299</f>
        <v>2.7810654429624E-2</v>
      </c>
      <c r="BE54" s="5">
        <f>all!BE299</f>
        <v>0.278198967257484</v>
      </c>
      <c r="BF54" s="5">
        <f>all!BF299</f>
        <v>3.1625855467298798E-2</v>
      </c>
      <c r="BG54" s="5">
        <f>all!BG299</f>
        <v>9.0013209583714397E-3</v>
      </c>
      <c r="BH54" s="5">
        <f>all!BH299</f>
        <v>0.14774126379782701</v>
      </c>
      <c r="BI54" s="5">
        <f>all!BI299</f>
        <v>6.8644410567321301E-3</v>
      </c>
      <c r="BJ54" s="5"/>
      <c r="BK54" s="5">
        <f>all!BK299</f>
        <v>22.5226089102331</v>
      </c>
      <c r="BL54" s="5">
        <f>all!BL299</f>
        <v>57649.855041611503</v>
      </c>
      <c r="BM54" s="5">
        <f>all!BM299</f>
        <v>131.31766568667101</v>
      </c>
      <c r="BN54" s="5">
        <f>all!BN299</f>
        <v>39.593491217873598</v>
      </c>
      <c r="BO54" s="5">
        <f>all!BO299</f>
        <v>4.3330876821103299</v>
      </c>
      <c r="BP54" s="5">
        <f>all!BP299</f>
        <v>2.2931091725030801</v>
      </c>
      <c r="BQ54" s="5">
        <f>all!BQ299</f>
        <v>5.2797110155910397E-2</v>
      </c>
      <c r="BR54" s="5">
        <f>all!BR299</f>
        <v>0.90909052935243195</v>
      </c>
      <c r="BS54" s="5">
        <f>all!BS299</f>
        <v>156.72078332218999</v>
      </c>
      <c r="BT54" s="5">
        <f>all!BT299</f>
        <v>3.5088942023240701</v>
      </c>
      <c r="BU54" s="5">
        <f>all!BU299</f>
        <v>3.0180421383228399E-2</v>
      </c>
      <c r="BV54" s="5">
        <f>all!BV299</f>
        <v>0.10050162766786901</v>
      </c>
      <c r="BW54" s="5">
        <f>all!BW299</f>
        <v>7.0685411368687596E-3</v>
      </c>
      <c r="BX54" s="5">
        <f>all!BX299</f>
        <v>0.110942976944171</v>
      </c>
      <c r="BY54" s="5">
        <f>all!BY299</f>
        <v>1.81844796414793E-2</v>
      </c>
      <c r="BZ54" s="5">
        <f>all!BZ299</f>
        <v>1.2739529079476</v>
      </c>
      <c r="CA54" s="5">
        <f>all!CA299</f>
        <v>3.2808897333975698E-2</v>
      </c>
      <c r="CB54" s="5">
        <f>all!CB299</f>
        <v>1.40859199437637E-2</v>
      </c>
      <c r="CC54" s="5">
        <f>all!CC299</f>
        <v>15.8718496047149</v>
      </c>
      <c r="CD54" s="5">
        <f>all!CD299</f>
        <v>4.3461178242910199</v>
      </c>
      <c r="CE54" s="5"/>
      <c r="CF54" s="5">
        <f>all!CF299</f>
        <v>48.428269034047297</v>
      </c>
      <c r="CG54" s="5">
        <f>all!CG299</f>
        <v>415400.47801211901</v>
      </c>
      <c r="CH54" s="5">
        <f>all!CH299</f>
        <v>712.16493736296502</v>
      </c>
      <c r="CI54" s="5">
        <f>all!CI299</f>
        <v>78.182177662515898</v>
      </c>
      <c r="CJ54" s="5">
        <f>all!CJ299</f>
        <v>3.5253670620534501</v>
      </c>
      <c r="CK54" s="5">
        <f>all!CK299</f>
        <v>3.7262152691371901</v>
      </c>
      <c r="CL54" s="5">
        <f>all!CL299</f>
        <v>0.43709617445003901</v>
      </c>
      <c r="CM54" s="5">
        <f>all!CM299</f>
        <v>0.57084072610429004</v>
      </c>
      <c r="CN54" s="5">
        <f>all!CN299</f>
        <v>182.928070355979</v>
      </c>
      <c r="CO54" s="5">
        <f>all!CO299</f>
        <v>5.0586057170243199</v>
      </c>
      <c r="CP54" s="5">
        <f>all!CP299</f>
        <v>3.0255729206188301E-2</v>
      </c>
      <c r="CQ54" s="5">
        <f>all!CQ299</f>
        <v>0.16885308113775299</v>
      </c>
      <c r="CR54" s="5">
        <f>all!CR299</f>
        <v>6.5870275362702397E-3</v>
      </c>
      <c r="CS54" s="5">
        <f>all!CS299</f>
        <v>0.21479306098028</v>
      </c>
      <c r="CT54" s="5">
        <f>all!CT299</f>
        <v>2.7810654429624E-2</v>
      </c>
      <c r="CU54" s="5">
        <f>all!CU299</f>
        <v>0.953973662007368</v>
      </c>
      <c r="CV54" s="5">
        <f>all!CV299</f>
        <v>3.1625855467298798E-2</v>
      </c>
      <c r="CW54" s="5">
        <f>all!CW299</f>
        <v>1.51826710829569E-2</v>
      </c>
      <c r="CX54" s="5">
        <f>all!CX299</f>
        <v>11.689798291026101</v>
      </c>
      <c r="CY54" s="5">
        <f>all!CY299</f>
        <v>3.8929237548620099</v>
      </c>
      <c r="CZ54" s="5"/>
      <c r="DA54" s="5">
        <f>all!DA299</f>
        <v>0.88150689577722896</v>
      </c>
      <c r="DB54" s="5">
        <f>all!DB299</f>
        <v>7438.4542575363776</v>
      </c>
      <c r="DC54" s="5">
        <f>all!DC299</f>
        <v>12.084274014697403</v>
      </c>
      <c r="DD54" s="5">
        <f>all!DD299</f>
        <v>1.332043767485201</v>
      </c>
      <c r="DE54" s="5">
        <f>all!DE299</f>
        <v>5.5477403173346082E-2</v>
      </c>
      <c r="DF54" s="5">
        <f>all!DF299</f>
        <v>5.6984481864768163E-2</v>
      </c>
      <c r="DG54" s="5">
        <f>all!DG299</f>
        <v>6.2690385446701807E-3</v>
      </c>
      <c r="DH54" s="5">
        <f>all!DH299</f>
        <v>7.8617370349027688E-3</v>
      </c>
      <c r="DI54" s="5">
        <f>all!DI299</f>
        <v>2.4415932168557402</v>
      </c>
      <c r="DJ54" s="5">
        <f>all!DJ299</f>
        <v>6.4065421948129683E-2</v>
      </c>
      <c r="DK54" s="5">
        <f>all!DK299</f>
        <v>2.8048793996922447E-4</v>
      </c>
      <c r="DL54" s="5">
        <f>all!DL299</f>
        <v>1.5021046084258034E-3</v>
      </c>
      <c r="DM54" s="5">
        <f>all!DM299</f>
        <v>5.7369293458083577E-5</v>
      </c>
      <c r="DN54" s="5">
        <f>all!DN299</f>
        <v>1.8093931512111871E-3</v>
      </c>
      <c r="DO54" s="5">
        <f>all!DO299</f>
        <v>2.2840550615657029E-4</v>
      </c>
      <c r="DP54" s="5">
        <f>all!DP299</f>
        <v>7.4762826176126024E-3</v>
      </c>
      <c r="DQ54" s="5">
        <f>all!DQ299</f>
        <v>1.6056460077763863E-4</v>
      </c>
      <c r="DR54" s="5">
        <f>all!DR299</f>
        <v>7.4285282031148826E-5</v>
      </c>
      <c r="DS54" s="5">
        <f>all!DS299</f>
        <v>5.6417945420010142E-2</v>
      </c>
      <c r="DT54" s="5">
        <f>all!DT299</f>
        <v>1.8628178180468472E-2</v>
      </c>
      <c r="DU54" s="5"/>
      <c r="DV54" s="5">
        <f>all!DV299</f>
        <v>1.1821989716721834E-2</v>
      </c>
      <c r="DW54" s="5">
        <f>all!DW299</f>
        <v>99.757960104629731</v>
      </c>
      <c r="DX54" s="5">
        <f>all!DX299</f>
        <v>0.1620635797861128</v>
      </c>
      <c r="DY54" s="5">
        <f>all!DY299</f>
        <v>1.7864191189961017E-2</v>
      </c>
      <c r="DZ54" s="5">
        <f>all!DZ299</f>
        <v>7.4401379384271256E-4</v>
      </c>
      <c r="EA54" s="5">
        <f>all!EA299</f>
        <v>7.6422539840035296E-4</v>
      </c>
      <c r="EB54" s="5">
        <f>all!EB299</f>
        <v>8.4074792340085248E-5</v>
      </c>
      <c r="EC54" s="5">
        <f>all!EC299</f>
        <v>1.0543465380409177E-4</v>
      </c>
      <c r="ED54" s="5">
        <f>all!ED299</f>
        <v>3.2744485653327063E-2</v>
      </c>
      <c r="EE54" s="5">
        <f>all!EE299</f>
        <v>8.5918869505887199E-4</v>
      </c>
      <c r="EF54" s="5">
        <f>all!EF299</f>
        <v>3.7616558167216549E-6</v>
      </c>
      <c r="EG54" s="5">
        <f>all!EG299</f>
        <v>2.0144896562145586E-5</v>
      </c>
      <c r="EH54" s="5">
        <f>all!EH299</f>
        <v>7.6938615065407074E-7</v>
      </c>
      <c r="EI54" s="5">
        <f>all!EI299</f>
        <v>2.4265978325972536E-5</v>
      </c>
      <c r="EJ54" s="5">
        <f>all!EJ299</f>
        <v>3.063172344947833E-6</v>
      </c>
      <c r="EK54" s="5">
        <f>all!EK299</f>
        <v>1.0026528056458742E-4</v>
      </c>
      <c r="EL54" s="5">
        <f>all!EL299</f>
        <v>2.1533502101411746E-6</v>
      </c>
      <c r="EM54" s="5">
        <f>all!EM299</f>
        <v>9.9624840654446572E-7</v>
      </c>
      <c r="EN54" s="5">
        <f>all!EN299</f>
        <v>7.566275133966602E-4</v>
      </c>
      <c r="EO54" s="5">
        <f>all!EO299</f>
        <v>2.4982462638206525E-4</v>
      </c>
      <c r="EP54" s="5"/>
      <c r="EQ54" s="5">
        <f>all!EQ299</f>
        <v>199.51592020925946</v>
      </c>
      <c r="ER54" s="5">
        <f>all!ER299</f>
        <v>0</v>
      </c>
      <c r="ES54" s="5">
        <f>all!ES299</f>
        <v>0</v>
      </c>
      <c r="ET54" s="5">
        <f>all!ET299</f>
        <v>0</v>
      </c>
      <c r="EU54" s="5">
        <f>all!EU299</f>
        <v>0</v>
      </c>
      <c r="EV54" s="5"/>
    </row>
    <row r="55" spans="1:152" s="3" customFormat="1">
      <c r="A55" s="5" t="str">
        <f>all!A300</f>
        <v>LEM6-11.d</v>
      </c>
      <c r="B55" s="5" t="str">
        <f>all!B300</f>
        <v>Kaspakas</v>
      </c>
      <c r="C55" s="5" t="str">
        <f>all!C300</f>
        <v>epithermal</v>
      </c>
      <c r="D55" s="5" t="str">
        <f>all!D300</f>
        <v>epithermal IS overprinting sericitic</v>
      </c>
      <c r="E55" s="5" t="str">
        <f>all!E300</f>
        <v>pyrite</v>
      </c>
      <c r="F55" s="5" t="str">
        <f>all!F300</f>
        <v>anhedral, inclusions</v>
      </c>
      <c r="G55" s="5">
        <f>all!G300</f>
        <v>211.54632812523801</v>
      </c>
      <c r="H55" s="5">
        <f>all!H300</f>
        <v>393683.26962639001</v>
      </c>
      <c r="I55" s="5">
        <f>all!I300</f>
        <v>23.1148166523611</v>
      </c>
      <c r="J55" s="5">
        <f>all!J300</f>
        <v>36.471823643171703</v>
      </c>
      <c r="K55" s="5">
        <f>all!K300</f>
        <v>3.4540094774442101</v>
      </c>
      <c r="L55" s="5">
        <f>all!L300</f>
        <v>11.5987840824858</v>
      </c>
      <c r="M55" s="5">
        <f>all!M300</f>
        <v>0.93892083176892605</v>
      </c>
      <c r="N55" s="5">
        <f>all!N300</f>
        <v>0.62104750128077901</v>
      </c>
      <c r="O55" s="5">
        <f>all!O300</f>
        <v>1.0459769041376601</v>
      </c>
      <c r="P55" s="5">
        <f>all!P300</f>
        <v>36.413339006103698</v>
      </c>
      <c r="Q55" s="5">
        <f>all!Q300</f>
        <v>3.7688614600121101E-2</v>
      </c>
      <c r="R55" s="5">
        <f>all!R300</f>
        <v>0.26039725871642999</v>
      </c>
      <c r="S55" s="5">
        <f>all!S300</f>
        <v>1.2287686019864699E-2</v>
      </c>
      <c r="T55" s="5">
        <f>all!T300</f>
        <v>0.13562844152564499</v>
      </c>
      <c r="U55" s="5">
        <f>all!U300</f>
        <v>4.4833612452759297E-2</v>
      </c>
      <c r="V55" s="5">
        <f>all!V300</f>
        <v>0.34878871094098901</v>
      </c>
      <c r="W55" s="5">
        <f>all!W300</f>
        <v>7.2716746822056705E-4</v>
      </c>
      <c r="X55" s="5">
        <f>all!X300</f>
        <v>4.5208656290949001E-2</v>
      </c>
      <c r="Y55" s="5">
        <f>all!Y300</f>
        <v>29.537583555556601</v>
      </c>
      <c r="Z55" s="5">
        <f>all!Z300</f>
        <v>9.4658026393884196</v>
      </c>
      <c r="AA55" s="5">
        <f>all!AA300</f>
        <v>0.6337718913786391</v>
      </c>
      <c r="AB55" s="5">
        <f>all!AB300</f>
        <v>1.2327798899870952</v>
      </c>
      <c r="AC55" s="5">
        <f>all!AC300</f>
        <v>0.32046638553165313</v>
      </c>
      <c r="AD55" s="5">
        <f>all!AD300</f>
        <v>22.09878302372055</v>
      </c>
      <c r="AE55" s="5">
        <f>all!AE300</f>
        <v>1.5305468778756739E-3</v>
      </c>
      <c r="AF55" s="5">
        <f>all!AF300</f>
        <v>1.5178497038673704E-3</v>
      </c>
      <c r="AG55" s="5">
        <f>all!AG300</f>
        <v>1.6304959354402379E-3</v>
      </c>
      <c r="AH55" s="5">
        <f>all!AH300</f>
        <v>1.2759545657901705E-3</v>
      </c>
      <c r="AI55" s="5">
        <f>all!AI300</f>
        <v>0.40951233928223785</v>
      </c>
      <c r="AJ55" s="5">
        <f>all!AJ300</f>
        <v>1.5753245874171449</v>
      </c>
      <c r="AK55" s="5">
        <f>all!AK300</f>
        <v>1.9558301919877477E-3</v>
      </c>
      <c r="AL55" s="5">
        <f>all!AL300</f>
        <v>1.9396049350960218E-3</v>
      </c>
      <c r="AM55" s="5">
        <f>all!AM300</f>
        <v>1.6304959354402379E-3</v>
      </c>
      <c r="AN55" s="5"/>
      <c r="AO55" s="5"/>
      <c r="AP55" s="5">
        <f>all!AP300</f>
        <v>0.326257289966775</v>
      </c>
      <c r="AQ55" s="5">
        <f>all!AQ300</f>
        <v>12.005036143742901</v>
      </c>
      <c r="AR55" s="5">
        <f>all!AR300</f>
        <v>3.59337611414174E-2</v>
      </c>
      <c r="AS55" s="5">
        <f>all!AS300</f>
        <v>0.26001308793872902</v>
      </c>
      <c r="AT55" s="5">
        <f>all!AT300</f>
        <v>0.18904613473307899</v>
      </c>
      <c r="AU55" s="5">
        <f>all!AU300</f>
        <v>4.8914528423707404</v>
      </c>
      <c r="AV55" s="5">
        <f>all!AV300</f>
        <v>6.2738920926309005E-2</v>
      </c>
      <c r="AW55" s="5">
        <f>all!AW300</f>
        <v>0.47920079996197301</v>
      </c>
      <c r="AX55" s="5">
        <f>all!AX300</f>
        <v>0.37743898465776698</v>
      </c>
      <c r="AY55" s="5">
        <f>all!AY300</f>
        <v>1.23408294576719</v>
      </c>
      <c r="AZ55" s="5">
        <f>all!AZ300</f>
        <v>1.2509600191987401E-2</v>
      </c>
      <c r="BA55" s="5">
        <f>all!BA300</f>
        <v>0.26039725871642999</v>
      </c>
      <c r="BB55" s="5">
        <f>all!BB300</f>
        <v>1.2287686019864699E-2</v>
      </c>
      <c r="BC55" s="5">
        <f>all!BC300</f>
        <v>0.13562844152564499</v>
      </c>
      <c r="BD55" s="5">
        <f>all!BD300</f>
        <v>2.6479078141814199E-2</v>
      </c>
      <c r="BE55" s="5">
        <f>all!BE300</f>
        <v>0.34878871094098901</v>
      </c>
      <c r="BF55" s="5">
        <f>all!BF300</f>
        <v>7.2716746822056705E-4</v>
      </c>
      <c r="BG55" s="5">
        <f>all!BG300</f>
        <v>9.9372362636549107E-3</v>
      </c>
      <c r="BH55" s="5">
        <f>all!BH300</f>
        <v>0.15548137250899799</v>
      </c>
      <c r="BI55" s="5">
        <f>all!BI300</f>
        <v>9.5716335658320092E-3</v>
      </c>
      <c r="BJ55" s="5"/>
      <c r="BK55" s="5">
        <f>all!BK300</f>
        <v>242.68774243756999</v>
      </c>
      <c r="BL55" s="5">
        <f>all!BL300</f>
        <v>27551.4205965158</v>
      </c>
      <c r="BM55" s="5">
        <f>all!BM300</f>
        <v>4.0477428943416998</v>
      </c>
      <c r="BN55" s="5">
        <f>all!BN300</f>
        <v>4.5674742744486601</v>
      </c>
      <c r="BO55" s="5">
        <f>all!BO300</f>
        <v>1.5168536972088</v>
      </c>
      <c r="BP55" s="5">
        <f>all!BP300</f>
        <v>15.7207690288602</v>
      </c>
      <c r="BQ55" s="5">
        <f>all!BQ300</f>
        <v>0.72641054000557903</v>
      </c>
      <c r="BR55" s="5">
        <f>all!BR300</f>
        <v>0.55838628754119501</v>
      </c>
      <c r="BS55" s="5">
        <f>all!BS300</f>
        <v>0.26013915750695998</v>
      </c>
      <c r="BT55" s="5">
        <f>all!BT300</f>
        <v>2.6610010776669601</v>
      </c>
      <c r="BU55" s="5">
        <f>all!BU300</f>
        <v>1.9954911591753801E-2</v>
      </c>
      <c r="BV55" s="5">
        <f>all!BV300</f>
        <v>0.103651195924675</v>
      </c>
      <c r="BW55" s="5">
        <f>all!BW300</f>
        <v>1.2118513402804801E-2</v>
      </c>
      <c r="BX55" s="5">
        <f>all!BX300</f>
        <v>5.6376121833062502E-2</v>
      </c>
      <c r="BY55" s="5">
        <f>all!BY300</f>
        <v>2.2299056531528499E-2</v>
      </c>
      <c r="BZ55" s="5">
        <f>all!BZ300</f>
        <v>0.15861636983318</v>
      </c>
      <c r="CA55" s="5">
        <f>all!CA300</f>
        <v>4.32931901542621E-4</v>
      </c>
      <c r="CB55" s="5">
        <f>all!CB300</f>
        <v>3.3918496922615497E-2</v>
      </c>
      <c r="CC55" s="5">
        <f>all!CC300</f>
        <v>23.715302214102099</v>
      </c>
      <c r="CD55" s="5">
        <f>all!CD300</f>
        <v>5.4566940446965004</v>
      </c>
      <c r="CE55" s="5"/>
      <c r="CF55" s="5">
        <f>all!CF300</f>
        <v>211.54632812523801</v>
      </c>
      <c r="CG55" s="5">
        <f>all!CG300</f>
        <v>393683.26962639001</v>
      </c>
      <c r="CH55" s="5">
        <f>all!CH300</f>
        <v>23.1148166523611</v>
      </c>
      <c r="CI55" s="5">
        <f>all!CI300</f>
        <v>36.471823643171703</v>
      </c>
      <c r="CJ55" s="5">
        <f>all!CJ300</f>
        <v>3.4540094774442101</v>
      </c>
      <c r="CK55" s="5">
        <f>all!CK300</f>
        <v>11.5987840824858</v>
      </c>
      <c r="CL55" s="5">
        <f>all!CL300</f>
        <v>0.93892083176892605</v>
      </c>
      <c r="CM55" s="5">
        <f>all!CM300</f>
        <v>0.62104750128077901</v>
      </c>
      <c r="CN55" s="5">
        <f>all!CN300</f>
        <v>1.0459769041376601</v>
      </c>
      <c r="CO55" s="5">
        <f>all!CO300</f>
        <v>36.413339006103698</v>
      </c>
      <c r="CP55" s="5">
        <f>all!CP300</f>
        <v>3.7688614600121101E-2</v>
      </c>
      <c r="CQ55" s="5">
        <f>all!CQ300</f>
        <v>0.26039725871642999</v>
      </c>
      <c r="CR55" s="5">
        <f>all!CR300</f>
        <v>1.2287686019864699E-2</v>
      </c>
      <c r="CS55" s="5">
        <f>all!CS300</f>
        <v>0.13562844152564499</v>
      </c>
      <c r="CT55" s="5">
        <f>all!CT300</f>
        <v>4.4833612452759297E-2</v>
      </c>
      <c r="CU55" s="5">
        <f>all!CU300</f>
        <v>0.34878871094098901</v>
      </c>
      <c r="CV55" s="5">
        <f>all!CV300</f>
        <v>7.2716746822056705E-4</v>
      </c>
      <c r="CW55" s="5">
        <f>all!CW300</f>
        <v>4.5208656290949001E-2</v>
      </c>
      <c r="CX55" s="5">
        <f>all!CX300</f>
        <v>29.537583555556601</v>
      </c>
      <c r="CY55" s="5">
        <f>all!CY300</f>
        <v>9.4658026393884196</v>
      </c>
      <c r="CZ55" s="5"/>
      <c r="DA55" s="5">
        <f>all!DA300</f>
        <v>3.8506341593098439</v>
      </c>
      <c r="DB55" s="5">
        <f>all!DB300</f>
        <v>7049.5705904985234</v>
      </c>
      <c r="DC55" s="5">
        <f>all!DC300</f>
        <v>0.39222062695324705</v>
      </c>
      <c r="DD55" s="5">
        <f>all!DD300</f>
        <v>0.62139565339836689</v>
      </c>
      <c r="DE55" s="5">
        <f>all!DE300</f>
        <v>5.4354475143112237E-2</v>
      </c>
      <c r="DF55" s="5">
        <f>all!DF300</f>
        <v>0.17737856067419788</v>
      </c>
      <c r="DG55" s="5">
        <f>all!DG300</f>
        <v>1.3466443379787531E-2</v>
      </c>
      <c r="DH55" s="5">
        <f>all!DH300</f>
        <v>8.5531951698220501E-3</v>
      </c>
      <c r="DI55" s="5">
        <f>all!DI300</f>
        <v>1.396095257092294E-2</v>
      </c>
      <c r="DJ55" s="5">
        <f>all!DJ300</f>
        <v>0.46116184151600431</v>
      </c>
      <c r="DK55" s="5">
        <f>all!DK300</f>
        <v>3.4939504506537701E-4</v>
      </c>
      <c r="DL55" s="5">
        <f>all!DL300</f>
        <v>2.31647488872468E-3</v>
      </c>
      <c r="DM55" s="5">
        <f>all!DM300</f>
        <v>1.0701881255434426E-4</v>
      </c>
      <c r="DN55" s="5">
        <f>all!DN300</f>
        <v>1.1425190929630611E-3</v>
      </c>
      <c r="DO55" s="5">
        <f>all!DO300</f>
        <v>3.6821298006536874E-4</v>
      </c>
      <c r="DP55" s="5">
        <f>all!DP300</f>
        <v>2.7334538474999138E-3</v>
      </c>
      <c r="DQ55" s="5">
        <f>all!DQ300</f>
        <v>3.6918322843171441E-6</v>
      </c>
      <c r="DR55" s="5">
        <f>all!DR300</f>
        <v>2.2119545134533498E-4</v>
      </c>
      <c r="DS55" s="5">
        <f>all!DS300</f>
        <v>0.14255590519091024</v>
      </c>
      <c r="DT55" s="5">
        <f>all!DT300</f>
        <v>4.5295173831095624E-2</v>
      </c>
      <c r="DU55" s="5"/>
      <c r="DV55" s="5">
        <f>all!DV300</f>
        <v>5.4569464897434569E-2</v>
      </c>
      <c r="DW55" s="5">
        <f>all!DW300</f>
        <v>99.903361099654603</v>
      </c>
      <c r="DX55" s="5">
        <f>all!DX300</f>
        <v>5.5583752828939591E-3</v>
      </c>
      <c r="DY55" s="5">
        <f>all!DY300</f>
        <v>8.806141246515669E-3</v>
      </c>
      <c r="DZ55" s="5">
        <f>all!DZ300</f>
        <v>7.7028730869415068E-4</v>
      </c>
      <c r="EA55" s="5">
        <f>all!EA300</f>
        <v>2.5137296195395968E-3</v>
      </c>
      <c r="EB55" s="5">
        <f>all!EB300</f>
        <v>1.9084041196952231E-4</v>
      </c>
      <c r="EC55" s="5">
        <f>all!EC300</f>
        <v>1.2121205605888214E-4</v>
      </c>
      <c r="ED55" s="5">
        <f>all!ED300</f>
        <v>1.9784837502980924E-4</v>
      </c>
      <c r="EE55" s="5">
        <f>all!EE300</f>
        <v>6.5353793379203575E-3</v>
      </c>
      <c r="EF55" s="5">
        <f>all!EF300</f>
        <v>4.9514702924803288E-6</v>
      </c>
      <c r="EG55" s="5">
        <f>all!EG300</f>
        <v>3.2828045951970302E-5</v>
      </c>
      <c r="EH55" s="5">
        <f>all!EH300</f>
        <v>1.516622741459325E-6</v>
      </c>
      <c r="EI55" s="5">
        <f>all!EI300</f>
        <v>1.619126953085334E-5</v>
      </c>
      <c r="EJ55" s="5">
        <f>all!EJ300</f>
        <v>5.2181496499418821E-6</v>
      </c>
      <c r="EK55" s="5">
        <f>all!EK300</f>
        <v>3.8737285238917316E-5</v>
      </c>
      <c r="EL55" s="5">
        <f>all!EL300</f>
        <v>5.2318995757926883E-8</v>
      </c>
      <c r="EM55" s="5">
        <f>all!EM300</f>
        <v>3.134682994612211E-6</v>
      </c>
      <c r="EN55" s="5">
        <f>all!EN300</f>
        <v>2.0202385223818992E-3</v>
      </c>
      <c r="EO55" s="5">
        <f>all!EO300</f>
        <v>6.4190294277194663E-4</v>
      </c>
      <c r="EP55" s="5"/>
      <c r="EQ55" s="5">
        <f>all!EQ300</f>
        <v>199.80672219930921</v>
      </c>
      <c r="ER55" s="5">
        <f>all!ER300</f>
        <v>0</v>
      </c>
      <c r="ES55" s="5">
        <f>all!ES300</f>
        <v>0</v>
      </c>
      <c r="ET55" s="5">
        <f>all!ET300</f>
        <v>0</v>
      </c>
      <c r="EU55" s="5">
        <f>all!EU300</f>
        <v>0</v>
      </c>
      <c r="EV55" s="5"/>
    </row>
    <row r="56" spans="1:152" s="3" customFormat="1">
      <c r="A56" s="5" t="str">
        <f>all!A301</f>
        <v>LEM6-12.d</v>
      </c>
      <c r="B56" s="5" t="str">
        <f>all!B301</f>
        <v>Kaspakas</v>
      </c>
      <c r="C56" s="5" t="str">
        <f>all!C301</f>
        <v>epithermal</v>
      </c>
      <c r="D56" s="5" t="str">
        <f>all!D301</f>
        <v>epithermal IS overprinting sericitic</v>
      </c>
      <c r="E56" s="5" t="str">
        <f>all!E301</f>
        <v>pyrite</v>
      </c>
      <c r="F56" s="5" t="str">
        <f>all!F301</f>
        <v>anhedral, inclusions</v>
      </c>
      <c r="G56" s="5">
        <f>all!G301</f>
        <v>34.536983657537199</v>
      </c>
      <c r="H56" s="5">
        <f>all!H301</f>
        <v>458789.81930788298</v>
      </c>
      <c r="I56" s="5">
        <f>all!I301</f>
        <v>137.68056683052501</v>
      </c>
      <c r="J56" s="5">
        <f>all!J301</f>
        <v>73.970064987936794</v>
      </c>
      <c r="K56" s="5">
        <f>all!K301</f>
        <v>2.4182874185590002</v>
      </c>
      <c r="L56" s="5">
        <f>all!L301</f>
        <v>13.748038228390101</v>
      </c>
      <c r="M56" s="5">
        <f>all!M301</f>
        <v>0.20160344399330701</v>
      </c>
      <c r="N56" s="5">
        <f>all!N301</f>
        <v>0.98680930910471498</v>
      </c>
      <c r="O56" s="5">
        <f>all!O301</f>
        <v>267.516509693209</v>
      </c>
      <c r="P56" s="5">
        <f>all!P301</f>
        <v>10.6731287861389</v>
      </c>
      <c r="Q56" s="5">
        <f>all!Q301</f>
        <v>0.155519898361724</v>
      </c>
      <c r="R56" s="5">
        <f>all!R301</f>
        <v>2.5792225487362699E-3</v>
      </c>
      <c r="S56" s="5">
        <f>all!S301</f>
        <v>5.8691259382831597E-3</v>
      </c>
      <c r="T56" s="5">
        <f>all!T301</f>
        <v>0.21147324319569999</v>
      </c>
      <c r="U56" s="5">
        <f>all!U301</f>
        <v>0.113318367421969</v>
      </c>
      <c r="V56" s="5">
        <f>all!V301</f>
        <v>0.98086769030625398</v>
      </c>
      <c r="W56" s="5">
        <f>all!W301</f>
        <v>5.5514733394191003E-2</v>
      </c>
      <c r="X56" s="5">
        <f>all!X301</f>
        <v>4.2228423022815001E-2</v>
      </c>
      <c r="Y56" s="5">
        <f>all!Y301</f>
        <v>284.08997630240202</v>
      </c>
      <c r="Z56" s="5">
        <f>all!Z301</f>
        <v>8.1971914272995896</v>
      </c>
      <c r="AA56" s="5">
        <f>all!AA301</f>
        <v>1.8613011473354562</v>
      </c>
      <c r="AB56" s="5">
        <f>all!AB301</f>
        <v>3.756953668360969E-2</v>
      </c>
      <c r="AC56" s="5">
        <f>all!AC301</f>
        <v>2.8854208564451492E-2</v>
      </c>
      <c r="AD56" s="5">
        <f>all!AD301</f>
        <v>0.51466194362515671</v>
      </c>
      <c r="AE56" s="5">
        <f>all!AE301</f>
        <v>1.4864453710209259E-4</v>
      </c>
      <c r="AF56" s="5">
        <f>all!AF301</f>
        <v>3.9888196302056885E-4</v>
      </c>
      <c r="AG56" s="5">
        <f>all!AG301</f>
        <v>1.1295704393282891E-3</v>
      </c>
      <c r="AH56" s="5">
        <f>all!AH301</f>
        <v>5.474318396794807E-4</v>
      </c>
      <c r="AI56" s="5">
        <f>all!AI301</f>
        <v>5.9537751884692264E-2</v>
      </c>
      <c r="AJ56" s="5">
        <f>all!AJ301</f>
        <v>7.7520953260431902E-2</v>
      </c>
      <c r="AK56" s="5">
        <f>all!AK301</f>
        <v>3.0671302417570074E-4</v>
      </c>
      <c r="AL56" s="5">
        <f>all!AL301</f>
        <v>8.230527374386529E-4</v>
      </c>
      <c r="AM56" s="5">
        <f>all!AM301</f>
        <v>1.1295704393282891E-3</v>
      </c>
      <c r="AN56" s="5"/>
      <c r="AO56" s="5"/>
      <c r="AP56" s="5">
        <f>all!AP301</f>
        <v>0.30368819209200598</v>
      </c>
      <c r="AQ56" s="5">
        <f>all!AQ301</f>
        <v>5.47488490171449</v>
      </c>
      <c r="AR56" s="5">
        <f>all!AR301</f>
        <v>3.9431659185083297E-2</v>
      </c>
      <c r="AS56" s="5">
        <f>all!AS301</f>
        <v>0.27274007609933298</v>
      </c>
      <c r="AT56" s="5">
        <f>all!AT301</f>
        <v>0.34354423392790501</v>
      </c>
      <c r="AU56" s="5">
        <f>all!AU301</f>
        <v>4.19955859301046</v>
      </c>
      <c r="AV56" s="5">
        <f>all!AV301</f>
        <v>6.1151431433239298E-2</v>
      </c>
      <c r="AW56" s="5">
        <f>all!AW301</f>
        <v>0.68785061673117198</v>
      </c>
      <c r="AX56" s="5">
        <f>all!AX301</f>
        <v>0.816561735558336</v>
      </c>
      <c r="AY56" s="5">
        <f>all!AY301</f>
        <v>1.68911185589025</v>
      </c>
      <c r="AZ56" s="5">
        <f>all!AZ301</f>
        <v>5.02780795022503E-2</v>
      </c>
      <c r="BA56" s="5">
        <f>all!BA301</f>
        <v>2.5792225487362699E-3</v>
      </c>
      <c r="BB56" s="5">
        <f>all!BB301</f>
        <v>5.8691259382831597E-3</v>
      </c>
      <c r="BC56" s="5">
        <f>all!BC301</f>
        <v>0.196465696752473</v>
      </c>
      <c r="BD56" s="5">
        <f>all!BD301</f>
        <v>5.8883242481590999E-2</v>
      </c>
      <c r="BE56" s="5">
        <f>all!BE301</f>
        <v>0.56395201002613504</v>
      </c>
      <c r="BF56" s="5">
        <f>all!BF301</f>
        <v>4.4059038053207301E-2</v>
      </c>
      <c r="BG56" s="5">
        <f>all!BG301</f>
        <v>1.8583673794946E-2</v>
      </c>
      <c r="BH56" s="5">
        <f>all!BH301</f>
        <v>0.154579652021684</v>
      </c>
      <c r="BI56" s="5">
        <f>all!BI301</f>
        <v>6.1498106173413598E-3</v>
      </c>
      <c r="BJ56" s="5"/>
      <c r="BK56" s="5">
        <f>all!BK301</f>
        <v>6.4259997482734201</v>
      </c>
      <c r="BL56" s="5">
        <f>all!BL301</f>
        <v>27652.470322244499</v>
      </c>
      <c r="BM56" s="5">
        <f>all!BM301</f>
        <v>16.504844457406399</v>
      </c>
      <c r="BN56" s="5">
        <f>all!BN301</f>
        <v>43.045381061976002</v>
      </c>
      <c r="BO56" s="5">
        <f>all!BO301</f>
        <v>3.7181565895579101</v>
      </c>
      <c r="BP56" s="5">
        <f>all!BP301</f>
        <v>25.733988737225001</v>
      </c>
      <c r="BQ56" s="5">
        <f>all!BQ301</f>
        <v>0.32730473987375402</v>
      </c>
      <c r="BR56" s="5">
        <f>all!BR301</f>
        <v>0.90148882360335103</v>
      </c>
      <c r="BS56" s="5">
        <f>all!BS301</f>
        <v>510.73227470928299</v>
      </c>
      <c r="BT56" s="5">
        <f>all!BT301</f>
        <v>0.58823105251353902</v>
      </c>
      <c r="BU56" s="5">
        <f>all!BU301</f>
        <v>0.33683056411959</v>
      </c>
      <c r="BV56" s="5">
        <f>all!BV301</f>
        <v>5.6884560996379899E-4</v>
      </c>
      <c r="BW56" s="5">
        <f>all!BW301</f>
        <v>9.35201570600812E-3</v>
      </c>
      <c r="BX56" s="5">
        <f>all!BX301</f>
        <v>0.48340036060232999</v>
      </c>
      <c r="BY56" s="5">
        <f>all!BY301</f>
        <v>0.12946227507434299</v>
      </c>
      <c r="BZ56" s="5">
        <f>all!BZ301</f>
        <v>0.594142453900107</v>
      </c>
      <c r="CA56" s="5">
        <f>all!CA301</f>
        <v>0.13133836666684301</v>
      </c>
      <c r="CB56" s="5">
        <f>all!CB301</f>
        <v>8.9259515325868094E-2</v>
      </c>
      <c r="CC56" s="5">
        <f>all!CC301</f>
        <v>564.65053869490805</v>
      </c>
      <c r="CD56" s="5">
        <f>all!CD301</f>
        <v>8.4398578285491208</v>
      </c>
      <c r="CE56" s="5"/>
      <c r="CF56" s="5">
        <f>all!CF301</f>
        <v>34.536983657537199</v>
      </c>
      <c r="CG56" s="5">
        <f>all!CG301</f>
        <v>458789.81930788298</v>
      </c>
      <c r="CH56" s="5">
        <f>all!CH301</f>
        <v>137.68056683052501</v>
      </c>
      <c r="CI56" s="5">
        <f>all!CI301</f>
        <v>73.970064987936794</v>
      </c>
      <c r="CJ56" s="5">
        <f>all!CJ301</f>
        <v>2.4182874185590002</v>
      </c>
      <c r="CK56" s="5">
        <f>all!CK301</f>
        <v>13.748038228390101</v>
      </c>
      <c r="CL56" s="5">
        <f>all!CL301</f>
        <v>0.20160344399330701</v>
      </c>
      <c r="CM56" s="5">
        <f>all!CM301</f>
        <v>0.98680930910471498</v>
      </c>
      <c r="CN56" s="5">
        <f>all!CN301</f>
        <v>267.516509693209</v>
      </c>
      <c r="CO56" s="5">
        <f>all!CO301</f>
        <v>10.6731287861389</v>
      </c>
      <c r="CP56" s="5">
        <f>all!CP301</f>
        <v>0.155519898361724</v>
      </c>
      <c r="CQ56" s="5">
        <f>all!CQ301</f>
        <v>2.5792225487362699E-3</v>
      </c>
      <c r="CR56" s="5">
        <f>all!CR301</f>
        <v>5.8691259382831597E-3</v>
      </c>
      <c r="CS56" s="5">
        <f>all!CS301</f>
        <v>0.21147324319569999</v>
      </c>
      <c r="CT56" s="5">
        <f>all!CT301</f>
        <v>0.113318367421969</v>
      </c>
      <c r="CU56" s="5">
        <f>all!CU301</f>
        <v>0.98086769030625398</v>
      </c>
      <c r="CV56" s="5">
        <f>all!CV301</f>
        <v>5.5514733394191003E-2</v>
      </c>
      <c r="CW56" s="5">
        <f>all!CW301</f>
        <v>4.2228423022815001E-2</v>
      </c>
      <c r="CX56" s="5">
        <f>all!CX301</f>
        <v>284.08997630240202</v>
      </c>
      <c r="CY56" s="5">
        <f>all!CY301</f>
        <v>8.1971914272995896</v>
      </c>
      <c r="CZ56" s="5"/>
      <c r="DA56" s="5">
        <f>all!DA301</f>
        <v>0.62865326101291297</v>
      </c>
      <c r="DB56" s="5">
        <f>all!DB301</f>
        <v>8215.4144383182556</v>
      </c>
      <c r="DC56" s="5">
        <f>all!DC301</f>
        <v>2.3362139987396748</v>
      </c>
      <c r="DD56" s="5">
        <f>all!DD301</f>
        <v>1.2602790942071307</v>
      </c>
      <c r="DE56" s="5">
        <f>all!DE301</f>
        <v>3.805569852640607E-2</v>
      </c>
      <c r="DF56" s="5">
        <f>all!DF301</f>
        <v>0.21024679963893717</v>
      </c>
      <c r="DG56" s="5">
        <f>all!DG301</f>
        <v>2.8914912438263848E-3</v>
      </c>
      <c r="DH56" s="5">
        <f>all!DH301</f>
        <v>1.359054275037481E-2</v>
      </c>
      <c r="DI56" s="5">
        <f>all!DI301</f>
        <v>3.570619283266895</v>
      </c>
      <c r="DJ56" s="5">
        <f>all!DJ301</f>
        <v>0.13517133721047239</v>
      </c>
      <c r="DK56" s="5">
        <f>all!DK301</f>
        <v>1.4417585383062293E-3</v>
      </c>
      <c r="DL56" s="5">
        <f>all!DL301</f>
        <v>2.2944574363151914E-5</v>
      </c>
      <c r="DM56" s="5">
        <f>all!DM301</f>
        <v>5.1116775577724395E-5</v>
      </c>
      <c r="DN56" s="5">
        <f>all!DN301</f>
        <v>1.7814273708676607E-3</v>
      </c>
      <c r="DO56" s="5">
        <f>all!DO301</f>
        <v>9.3066990326847072E-4</v>
      </c>
      <c r="DP56" s="5">
        <f>all!DP301</f>
        <v>7.6870508644690753E-3</v>
      </c>
      <c r="DQ56" s="5">
        <f>all!DQ301</f>
        <v>2.8184853415054992E-4</v>
      </c>
      <c r="DR56" s="5">
        <f>all!DR301</f>
        <v>2.0661386239881146E-4</v>
      </c>
      <c r="DS56" s="5">
        <f>all!DS301</f>
        <v>1.3710906192200871</v>
      </c>
      <c r="DT56" s="5">
        <f>all!DT301</f>
        <v>3.9224693855469062E-2</v>
      </c>
      <c r="DU56" s="5"/>
      <c r="DV56" s="5">
        <f>all!DV301</f>
        <v>7.642212246374549E-3</v>
      </c>
      <c r="DW56" s="5">
        <f>all!DW301</f>
        <v>99.870540285431574</v>
      </c>
      <c r="DX56" s="5">
        <f>all!DX301</f>
        <v>2.8400144147113979E-2</v>
      </c>
      <c r="DY56" s="5">
        <f>all!DY301</f>
        <v>1.5320560513885131E-2</v>
      </c>
      <c r="DZ56" s="5">
        <f>all!DZ301</f>
        <v>4.6262342591564873E-4</v>
      </c>
      <c r="EA56" s="5">
        <f>all!EA301</f>
        <v>2.5558615004603277E-3</v>
      </c>
      <c r="EB56" s="5">
        <f>all!EB301</f>
        <v>3.5150362153932867E-5</v>
      </c>
      <c r="EC56" s="5">
        <f>all!EC301</f>
        <v>1.6521319252276625E-4</v>
      </c>
      <c r="ED56" s="5">
        <f>all!ED301</f>
        <v>4.3406170151343376E-2</v>
      </c>
      <c r="EE56" s="5">
        <f>all!EE301</f>
        <v>1.6432079695638086E-3</v>
      </c>
      <c r="EF56" s="5">
        <f>all!EF301</f>
        <v>1.7526712165631498E-5</v>
      </c>
      <c r="EG56" s="5">
        <f>all!EG301</f>
        <v>2.7892531234691125E-7</v>
      </c>
      <c r="EH56" s="5">
        <f>all!EH301</f>
        <v>6.2140017803429594E-7</v>
      </c>
      <c r="EI56" s="5">
        <f>all!EI301</f>
        <v>2.1655890319786332E-5</v>
      </c>
      <c r="EJ56" s="5">
        <f>all!EJ301</f>
        <v>1.1313672215158415E-5</v>
      </c>
      <c r="EK56" s="5">
        <f>all!EK301</f>
        <v>9.3447497846898067E-5</v>
      </c>
      <c r="EL56" s="5">
        <f>all!EL301</f>
        <v>3.4262867193872782E-6</v>
      </c>
      <c r="EM56" s="5">
        <f>all!EM301</f>
        <v>2.5116977631688595E-6</v>
      </c>
      <c r="EN56" s="5">
        <f>all!EN301</f>
        <v>1.6667638857404708E-2</v>
      </c>
      <c r="EO56" s="5">
        <f>all!EO301</f>
        <v>4.7683429695340569E-4</v>
      </c>
      <c r="EP56" s="5"/>
      <c r="EQ56" s="5">
        <f>all!EQ301</f>
        <v>199.74108057086315</v>
      </c>
      <c r="ER56" s="5">
        <f>all!ER301</f>
        <v>0</v>
      </c>
      <c r="ES56" s="5">
        <f>all!ES301</f>
        <v>0</v>
      </c>
      <c r="ET56" s="5">
        <f>all!ET301</f>
        <v>0</v>
      </c>
      <c r="EU56" s="5">
        <f>all!EU301</f>
        <v>0</v>
      </c>
      <c r="EV56" s="5"/>
    </row>
    <row r="57" spans="1:152" s="3" customFormat="1">
      <c r="A57" s="5" t="str">
        <f>all!A302</f>
        <v>LEM6-13.d</v>
      </c>
      <c r="B57" s="5" t="str">
        <f>all!B302</f>
        <v>Kaspakas</v>
      </c>
      <c r="C57" s="5" t="str">
        <f>all!C302</f>
        <v>epithermal</v>
      </c>
      <c r="D57" s="5" t="str">
        <f>all!D302</f>
        <v>epithermal IS overprinting sericitic</v>
      </c>
      <c r="E57" s="5" t="str">
        <f>all!E302</f>
        <v>pyrite</v>
      </c>
      <c r="F57" s="5" t="str">
        <f>all!F302</f>
        <v>anhedral, inclusions</v>
      </c>
      <c r="G57" s="5">
        <f>all!G302</f>
        <v>19.635070391986599</v>
      </c>
      <c r="H57" s="5">
        <f>all!H302</f>
        <v>444751.48798654898</v>
      </c>
      <c r="I57" s="5">
        <f>all!I302</f>
        <v>315.09623366706597</v>
      </c>
      <c r="J57" s="5">
        <f>all!J302</f>
        <v>48.879071897375901</v>
      </c>
      <c r="K57" s="5">
        <f>all!K302</f>
        <v>2.3226058947789801</v>
      </c>
      <c r="L57" s="5">
        <f>all!L302</f>
        <v>3.3015146027317601</v>
      </c>
      <c r="M57" s="5">
        <f>all!M302</f>
        <v>0.38901227220228102</v>
      </c>
      <c r="N57" s="5">
        <f>all!N302</f>
        <v>1.1119652563798601</v>
      </c>
      <c r="O57" s="5">
        <f>all!O302</f>
        <v>299.507130404728</v>
      </c>
      <c r="P57" s="5">
        <f>all!P302</f>
        <v>2.1802805729495698</v>
      </c>
      <c r="Q57" s="5">
        <f>all!Q302</f>
        <v>2.0549330858268999E-2</v>
      </c>
      <c r="R57" s="5">
        <f>all!R302</f>
        <v>0.238787582596619</v>
      </c>
      <c r="S57" s="5">
        <f>all!S302</f>
        <v>6.1567660937444603E-3</v>
      </c>
      <c r="T57" s="5">
        <f>all!T302</f>
        <v>0.20386229442953299</v>
      </c>
      <c r="U57" s="5">
        <f>all!U302</f>
        <v>0.305236028218211</v>
      </c>
      <c r="V57" s="5">
        <f>all!V302</f>
        <v>4.2110016771120797</v>
      </c>
      <c r="W57" s="5">
        <f>all!W302</f>
        <v>4.4962389024866697E-2</v>
      </c>
      <c r="X57" s="5">
        <f>all!X302</f>
        <v>2.4483369491290499E-2</v>
      </c>
      <c r="Y57" s="5">
        <f>all!Y302</f>
        <v>11.952665525316799</v>
      </c>
      <c r="Z57" s="5">
        <f>all!Z302</f>
        <v>6.0170559888305499</v>
      </c>
      <c r="AA57" s="5">
        <f>all!AA302</f>
        <v>6.446444693725498</v>
      </c>
      <c r="AB57" s="5">
        <f>all!AB302</f>
        <v>0.1824095695082861</v>
      </c>
      <c r="AC57" s="5">
        <f>all!AC302</f>
        <v>0.50340704139054959</v>
      </c>
      <c r="AD57" s="5">
        <f>all!AD302</f>
        <v>1.052049189083653</v>
      </c>
      <c r="AE57" s="5">
        <f>all!AE302</f>
        <v>2.0483606304746473E-3</v>
      </c>
      <c r="AF57" s="5">
        <f>all!AF302</f>
        <v>2.5537067658397548E-2</v>
      </c>
      <c r="AG57" s="5">
        <f>all!AG302</f>
        <v>6.5216047234577991E-5</v>
      </c>
      <c r="AH57" s="5">
        <f>all!AH302</f>
        <v>1.7192257923342457E-3</v>
      </c>
      <c r="AI57" s="5">
        <f>all!AI302</f>
        <v>1.9095931166185361E-2</v>
      </c>
      <c r="AJ57" s="5">
        <f>all!AJ302</f>
        <v>6.9194117224938888E-3</v>
      </c>
      <c r="AK57" s="5">
        <f>all!AK302</f>
        <v>7.7701244493959536E-5</v>
      </c>
      <c r="AL57" s="5">
        <f>all!AL302</f>
        <v>9.687073205093483E-4</v>
      </c>
      <c r="AM57" s="5">
        <f>all!AM302</f>
        <v>6.5216047234577991E-5</v>
      </c>
      <c r="AN57" s="5"/>
      <c r="AO57" s="5"/>
      <c r="AP57" s="5">
        <f>all!AP302</f>
        <v>0.331334170318281</v>
      </c>
      <c r="AQ57" s="5">
        <f>all!AQ302</f>
        <v>10.955550279219301</v>
      </c>
      <c r="AR57" s="5">
        <f>all!AR302</f>
        <v>3.8642536326472098E-2</v>
      </c>
      <c r="AS57" s="5">
        <f>all!AS302</f>
        <v>0.38584506120093898</v>
      </c>
      <c r="AT57" s="5">
        <f>all!AT302</f>
        <v>0.28342106934030697</v>
      </c>
      <c r="AU57" s="5">
        <f>all!AU302</f>
        <v>3.3015146027317601</v>
      </c>
      <c r="AV57" s="5">
        <f>all!AV302</f>
        <v>7.9799832730244297E-2</v>
      </c>
      <c r="AW57" s="5">
        <f>all!AW302</f>
        <v>0.68013285809254698</v>
      </c>
      <c r="AX57" s="5">
        <f>all!AX302</f>
        <v>0.57866384666334403</v>
      </c>
      <c r="AY57" s="5">
        <f>all!AY302</f>
        <v>2.1802805729495698</v>
      </c>
      <c r="AZ57" s="5">
        <f>all!AZ302</f>
        <v>2.0549330858268999E-2</v>
      </c>
      <c r="BA57" s="5">
        <f>all!BA302</f>
        <v>0.238787582596619</v>
      </c>
      <c r="BB57" s="5">
        <f>all!BB302</f>
        <v>6.1567660937444603E-3</v>
      </c>
      <c r="BC57" s="5">
        <f>all!BC302</f>
        <v>0.20386229442953299</v>
      </c>
      <c r="BD57" s="5">
        <f>all!BD302</f>
        <v>9.9094900453439397E-2</v>
      </c>
      <c r="BE57" s="5">
        <f>all!BE302</f>
        <v>3.2202971954538701E-3</v>
      </c>
      <c r="BF57" s="5">
        <f>all!BF302</f>
        <v>4.4962389024866697E-2</v>
      </c>
      <c r="BG57" s="5">
        <f>all!BG302</f>
        <v>8.6308962089673893E-3</v>
      </c>
      <c r="BH57" s="5">
        <f>all!BH302</f>
        <v>0.175688183426606</v>
      </c>
      <c r="BI57" s="5">
        <f>all!BI302</f>
        <v>1.0414190989134301E-2</v>
      </c>
      <c r="BJ57" s="5"/>
      <c r="BK57" s="5">
        <f>all!BK302</f>
        <v>2.6031340270227701</v>
      </c>
      <c r="BL57" s="5">
        <f>all!BL302</f>
        <v>2160.5103024068499</v>
      </c>
      <c r="BM57" s="5">
        <f>all!BM302</f>
        <v>145.25664218422401</v>
      </c>
      <c r="BN57" s="5">
        <f>all!BN302</f>
        <v>22.7024257114299</v>
      </c>
      <c r="BO57" s="5">
        <f>all!BO302</f>
        <v>1.71907583643092</v>
      </c>
      <c r="BP57" s="5">
        <f>all!BP302</f>
        <v>4.2622569931249297</v>
      </c>
      <c r="BQ57" s="5">
        <f>all!BQ302</f>
        <v>4.1593375875109299E-2</v>
      </c>
      <c r="BR57" s="5">
        <f>all!BR302</f>
        <v>0.62318794337633598</v>
      </c>
      <c r="BS57" s="5">
        <f>all!BS302</f>
        <v>46.192653194058202</v>
      </c>
      <c r="BT57" s="5">
        <f>all!BT302</f>
        <v>2.13617199923159</v>
      </c>
      <c r="BU57" s="5">
        <f>all!BU302</f>
        <v>1.25106917419321E-4</v>
      </c>
      <c r="BV57" s="5">
        <f>all!BV302</f>
        <v>1.6699852356920201E-3</v>
      </c>
      <c r="BW57" s="5">
        <f>all!BW302</f>
        <v>4.47620627065411E-5</v>
      </c>
      <c r="BX57" s="5">
        <f>all!BX302</f>
        <v>9.3210052816254094E-2</v>
      </c>
      <c r="BY57" s="5">
        <f>all!BY302</f>
        <v>7.5329596348707006E-2</v>
      </c>
      <c r="BZ57" s="5">
        <f>all!BZ302</f>
        <v>4.0502204485659696</v>
      </c>
      <c r="CA57" s="5">
        <f>all!CA302</f>
        <v>9.7446133962027595E-4</v>
      </c>
      <c r="CB57" s="5">
        <f>all!CB302</f>
        <v>3.1360853555244102E-2</v>
      </c>
      <c r="CC57" s="5">
        <f>all!CC302</f>
        <v>8.6522619711042204</v>
      </c>
      <c r="CD57" s="5">
        <f>all!CD302</f>
        <v>0.95283665126719297</v>
      </c>
      <c r="CE57" s="5"/>
      <c r="CF57" s="5">
        <f>all!CF302</f>
        <v>19.635070391986599</v>
      </c>
      <c r="CG57" s="5">
        <f>all!CG302</f>
        <v>444751.48798654898</v>
      </c>
      <c r="CH57" s="5">
        <f>all!CH302</f>
        <v>315.09623366706597</v>
      </c>
      <c r="CI57" s="5">
        <f>all!CI302</f>
        <v>48.879071897375901</v>
      </c>
      <c r="CJ57" s="5">
        <f>all!CJ302</f>
        <v>2.3226058947789801</v>
      </c>
      <c r="CK57" s="5">
        <f>all!CK302</f>
        <v>3.3015146027317601</v>
      </c>
      <c r="CL57" s="5">
        <f>all!CL302</f>
        <v>0.38901227220228102</v>
      </c>
      <c r="CM57" s="5">
        <f>all!CM302</f>
        <v>1.1119652563798601</v>
      </c>
      <c r="CN57" s="5">
        <f>all!CN302</f>
        <v>299.507130404728</v>
      </c>
      <c r="CO57" s="5">
        <f>all!CO302</f>
        <v>2.1802805729495698</v>
      </c>
      <c r="CP57" s="5">
        <f>all!CP302</f>
        <v>2.0549330858268999E-2</v>
      </c>
      <c r="CQ57" s="5">
        <f>all!CQ302</f>
        <v>0.238787582596619</v>
      </c>
      <c r="CR57" s="5">
        <f>all!CR302</f>
        <v>6.1567660937444603E-3</v>
      </c>
      <c r="CS57" s="5">
        <f>all!CS302</f>
        <v>0.20386229442953299</v>
      </c>
      <c r="CT57" s="5">
        <f>all!CT302</f>
        <v>0.305236028218211</v>
      </c>
      <c r="CU57" s="5">
        <f>all!CU302</f>
        <v>4.2110016771120797</v>
      </c>
      <c r="CV57" s="5">
        <f>all!CV302</f>
        <v>4.4962389024866697E-2</v>
      </c>
      <c r="CW57" s="5">
        <f>all!CW302</f>
        <v>2.4483369491290499E-2</v>
      </c>
      <c r="CX57" s="5">
        <f>all!CX302</f>
        <v>11.952665525316799</v>
      </c>
      <c r="CY57" s="5">
        <f>all!CY302</f>
        <v>6.0170559888305499</v>
      </c>
      <c r="CZ57" s="5"/>
      <c r="DA57" s="5">
        <f>all!DA302</f>
        <v>0.35740385305613237</v>
      </c>
      <c r="DB57" s="5">
        <f>all!DB302</f>
        <v>7964.0341657543022</v>
      </c>
      <c r="DC57" s="5">
        <f>all!DC302</f>
        <v>5.3466676451824435</v>
      </c>
      <c r="DD57" s="5">
        <f>all!DD302</f>
        <v>0.83278651257851655</v>
      </c>
      <c r="DE57" s="5">
        <f>all!DE302</f>
        <v>3.654999362318604E-2</v>
      </c>
      <c r="DF57" s="5">
        <f>all!DF302</f>
        <v>5.0489594781033188E-2</v>
      </c>
      <c r="DG57" s="5">
        <f>all!DG302</f>
        <v>5.5793966438948553E-3</v>
      </c>
      <c r="DH57" s="5">
        <f>all!DH302</f>
        <v>1.5314216449247488E-2</v>
      </c>
      <c r="DI57" s="5">
        <f>all!DI302</f>
        <v>3.997607237495302</v>
      </c>
      <c r="DJ57" s="5">
        <f>all!DJ302</f>
        <v>2.7612469262279254E-2</v>
      </c>
      <c r="DK57" s="5">
        <f>all!DK302</f>
        <v>1.9050406754047067E-4</v>
      </c>
      <c r="DL57" s="5">
        <f>all!DL302</f>
        <v>2.124236797080526E-3</v>
      </c>
      <c r="DM57" s="5">
        <f>all!DM302</f>
        <v>5.3621959046007249E-5</v>
      </c>
      <c r="DN57" s="5">
        <f>all!DN302</f>
        <v>1.7173135745053745E-3</v>
      </c>
      <c r="DO57" s="5">
        <f>all!DO302</f>
        <v>2.5068661975871467E-3</v>
      </c>
      <c r="DP57" s="5">
        <f>all!DP302</f>
        <v>3.3001580541630722E-2</v>
      </c>
      <c r="DQ57" s="5">
        <f>all!DQ302</f>
        <v>2.2827423755387245E-4</v>
      </c>
      <c r="DR57" s="5">
        <f>all!DR302</f>
        <v>1.1979143839682841E-4</v>
      </c>
      <c r="DS57" s="5">
        <f>all!DS302</f>
        <v>5.7686609678169888E-2</v>
      </c>
      <c r="DT57" s="5">
        <f>all!DT302</f>
        <v>2.8792444481297957E-2</v>
      </c>
      <c r="DU57" s="5"/>
      <c r="DV57" s="5">
        <f>all!DV302</f>
        <v>4.4810688943472277E-3</v>
      </c>
      <c r="DW57" s="5">
        <f>all!DW302</f>
        <v>99.851709679456818</v>
      </c>
      <c r="DX57" s="5">
        <f>all!DX302</f>
        <v>6.7035612146791601E-2</v>
      </c>
      <c r="DY57" s="5">
        <f>all!DY302</f>
        <v>1.0441336055102349E-2</v>
      </c>
      <c r="DZ57" s="5">
        <f>all!DZ302</f>
        <v>4.5825762121183794E-4</v>
      </c>
      <c r="EA57" s="5">
        <f>all!EA302</f>
        <v>6.3302997638906391E-4</v>
      </c>
      <c r="EB57" s="5">
        <f>all!EB302</f>
        <v>6.9953528862085025E-5</v>
      </c>
      <c r="EC57" s="5">
        <f>all!EC302</f>
        <v>1.9200704856767663E-4</v>
      </c>
      <c r="ED57" s="5">
        <f>all!ED302</f>
        <v>5.012132155425901E-2</v>
      </c>
      <c r="EE57" s="5">
        <f>all!EE302</f>
        <v>3.462004565683444E-4</v>
      </c>
      <c r="EF57" s="5">
        <f>all!EF302</f>
        <v>2.3885076895579909E-6</v>
      </c>
      <c r="EG57" s="5">
        <f>all!EG302</f>
        <v>2.6633320693748474E-5</v>
      </c>
      <c r="EH57" s="5">
        <f>all!EH302</f>
        <v>6.7230302829803593E-7</v>
      </c>
      <c r="EI57" s="5">
        <f>all!EI302</f>
        <v>2.1531386342798259E-5</v>
      </c>
      <c r="EJ57" s="5">
        <f>all!EJ302</f>
        <v>3.1430663223806924E-5</v>
      </c>
      <c r="EK57" s="5">
        <f>all!EK302</f>
        <v>4.1376821980195708E-4</v>
      </c>
      <c r="EL57" s="5">
        <f>all!EL302</f>
        <v>2.8620636754098819E-6</v>
      </c>
      <c r="EM57" s="5">
        <f>all!EM302</f>
        <v>1.5019247381332323E-6</v>
      </c>
      <c r="EN57" s="5">
        <f>all!EN302</f>
        <v>7.2326492856415357E-4</v>
      </c>
      <c r="EO57" s="5">
        <f>all!EO302</f>
        <v>3.6099478574200001E-4</v>
      </c>
      <c r="EP57" s="5"/>
      <c r="EQ57" s="5">
        <f>all!EQ302</f>
        <v>199.70341935891364</v>
      </c>
      <c r="ER57" s="5">
        <f>all!ER302</f>
        <v>0</v>
      </c>
      <c r="ES57" s="5">
        <f>all!ES302</f>
        <v>0</v>
      </c>
      <c r="ET57" s="5">
        <f>all!ET302</f>
        <v>0</v>
      </c>
      <c r="EU57" s="5">
        <f>all!EU302</f>
        <v>0</v>
      </c>
      <c r="EV57" s="5"/>
    </row>
    <row r="58" spans="1:152" s="3" customFormat="1">
      <c r="A58" s="5" t="str">
        <f>all!A303</f>
        <v>LEM6-15.d</v>
      </c>
      <c r="B58" s="5" t="str">
        <f>all!B303</f>
        <v>Kaspakas</v>
      </c>
      <c r="C58" s="5" t="str">
        <f>all!C303</f>
        <v>epithermal</v>
      </c>
      <c r="D58" s="5" t="str">
        <f>all!D303</f>
        <v>epithermal IS overprinting sericitic</v>
      </c>
      <c r="E58" s="5" t="str">
        <f>all!E303</f>
        <v>pyrite</v>
      </c>
      <c r="F58" s="5" t="str">
        <f>all!F303</f>
        <v>anhedral, inclusions</v>
      </c>
      <c r="G58" s="5">
        <f>all!G303</f>
        <v>22.2563278500003</v>
      </c>
      <c r="H58" s="5">
        <f>all!H303</f>
        <v>401107.82626583398</v>
      </c>
      <c r="I58" s="5">
        <f>all!I303</f>
        <v>414.02171530657</v>
      </c>
      <c r="J58" s="5">
        <f>all!J303</f>
        <v>9.3060592479806896</v>
      </c>
      <c r="K58" s="5">
        <f>all!K303</f>
        <v>5.3278549082895701</v>
      </c>
      <c r="L58" s="5">
        <f>all!L303</f>
        <v>3.0413869319107398</v>
      </c>
      <c r="M58" s="5">
        <f>all!M303</f>
        <v>0.47207889345929399</v>
      </c>
      <c r="N58" s="5">
        <f>all!N303</f>
        <v>0.264061330850966</v>
      </c>
      <c r="O58" s="5">
        <f>all!O303</f>
        <v>8.5619574683186794</v>
      </c>
      <c r="P58" s="5">
        <f>all!P303</f>
        <v>12.275541028718401</v>
      </c>
      <c r="Q58" s="5">
        <f>all!Q303</f>
        <v>22.029324010446199</v>
      </c>
      <c r="R58" s="5">
        <f>all!R303</f>
        <v>5.8640447894849103E-2</v>
      </c>
      <c r="S58" s="5">
        <f>all!S303</f>
        <v>8.1246430643543994E-3</v>
      </c>
      <c r="T58" s="5">
        <f>all!T303</f>
        <v>0.103655875058349</v>
      </c>
      <c r="U58" s="5">
        <f>all!U303</f>
        <v>0.67555155469479</v>
      </c>
      <c r="V58" s="5">
        <f>all!V303</f>
        <v>2.4955763181436201</v>
      </c>
      <c r="W58" s="5">
        <f>all!W303</f>
        <v>3.33744611853573E-2</v>
      </c>
      <c r="X58" s="5">
        <f>all!X303</f>
        <v>0.13726470783883099</v>
      </c>
      <c r="Y58" s="5">
        <f>all!Y303</f>
        <v>2442.7384349225399</v>
      </c>
      <c r="Z58" s="5">
        <f>all!Z303</f>
        <v>17.4776244349503</v>
      </c>
      <c r="AA58" s="5">
        <f>all!AA303</f>
        <v>44.489477691258848</v>
      </c>
      <c r="AB58" s="5">
        <f>all!AB303</f>
        <v>5.0253194747425598E-3</v>
      </c>
      <c r="AC58" s="5">
        <f>all!AC303</f>
        <v>7.1549307879558224E-3</v>
      </c>
      <c r="AD58" s="5">
        <f>all!AD303</f>
        <v>48.355964957610553</v>
      </c>
      <c r="AE58" s="5">
        <f>all!AE303</f>
        <v>5.6192961913739938E-5</v>
      </c>
      <c r="AF58" s="5">
        <f>all!AF303</f>
        <v>2.7655501098144058E-4</v>
      </c>
      <c r="AG58" s="5">
        <f>all!AG303</f>
        <v>5.320813666532969E-2</v>
      </c>
      <c r="AH58" s="5">
        <f>all!AH303</f>
        <v>9.0182901679134366E-3</v>
      </c>
      <c r="AI58" s="5">
        <f>all!AI303</f>
        <v>4.2214269901298951E-2</v>
      </c>
      <c r="AJ58" s="5">
        <f>all!AJ303</f>
        <v>2.964951009786709E-2</v>
      </c>
      <c r="AK58" s="5">
        <f>all!AK303</f>
        <v>3.3153987523864734E-4</v>
      </c>
      <c r="AL58" s="5">
        <f>all!AL303</f>
        <v>1.6316814546661288E-3</v>
      </c>
      <c r="AM58" s="5">
        <f>all!AM303</f>
        <v>5.320813666532969E-2</v>
      </c>
      <c r="AN58" s="5"/>
      <c r="AO58" s="5"/>
      <c r="AP58" s="5">
        <f>all!AP303</f>
        <v>0.228088758329105</v>
      </c>
      <c r="AQ58" s="5">
        <f>all!AQ303</f>
        <v>4.3241634393853596</v>
      </c>
      <c r="AR58" s="5">
        <f>all!AR303</f>
        <v>1.7239620184351399E-2</v>
      </c>
      <c r="AS58" s="5">
        <f>all!AS303</f>
        <v>0.201368397833906</v>
      </c>
      <c r="AT58" s="5">
        <f>all!AT303</f>
        <v>9.2191045226083901E-2</v>
      </c>
      <c r="AU58" s="5">
        <f>all!AU303</f>
        <v>3.0413869319107398</v>
      </c>
      <c r="AV58" s="5">
        <f>all!AV303</f>
        <v>4.2118363552147299E-2</v>
      </c>
      <c r="AW58" s="5">
        <f>all!AW303</f>
        <v>0.24409488950824201</v>
      </c>
      <c r="AX58" s="5">
        <f>all!AX303</f>
        <v>0.36177791274010801</v>
      </c>
      <c r="AY58" s="5">
        <f>all!AY303</f>
        <v>0.86501239270414598</v>
      </c>
      <c r="AZ58" s="5">
        <f>all!AZ303</f>
        <v>1.23797793309372E-2</v>
      </c>
      <c r="BA58" s="5">
        <f>all!BA303</f>
        <v>5.8640447894849103E-2</v>
      </c>
      <c r="BB58" s="5">
        <f>all!BB303</f>
        <v>8.1246430643543994E-3</v>
      </c>
      <c r="BC58" s="5">
        <f>all!BC303</f>
        <v>0.103655875058349</v>
      </c>
      <c r="BD58" s="5">
        <f>all!BD303</f>
        <v>1.6253126323174799E-2</v>
      </c>
      <c r="BE58" s="5">
        <f>all!BE303</f>
        <v>0.20886413638767001</v>
      </c>
      <c r="BF58" s="5">
        <f>all!BF303</f>
        <v>2.3206826297039699E-4</v>
      </c>
      <c r="BG58" s="5">
        <f>all!BG303</f>
        <v>1.13003078480738E-4</v>
      </c>
      <c r="BH58" s="5">
        <f>all!BH303</f>
        <v>8.9284806320416799E-2</v>
      </c>
      <c r="BI58" s="5">
        <f>all!BI303</f>
        <v>6.24343311838098E-3</v>
      </c>
      <c r="BJ58" s="5"/>
      <c r="BK58" s="5">
        <f>all!BK303</f>
        <v>5.1939436914526098</v>
      </c>
      <c r="BL58" s="5">
        <f>all!BL303</f>
        <v>16662.460383626199</v>
      </c>
      <c r="BM58" s="5">
        <f>all!BM303</f>
        <v>53.081726098530403</v>
      </c>
      <c r="BN58" s="5">
        <f>all!BN303</f>
        <v>0.41015185347162902</v>
      </c>
      <c r="BO58" s="5">
        <f>all!BO303</f>
        <v>1.37077174010606</v>
      </c>
      <c r="BP58" s="5">
        <f>all!BP303</f>
        <v>0.454106554904816</v>
      </c>
      <c r="BQ58" s="5">
        <f>all!BQ303</f>
        <v>0.22812310817617101</v>
      </c>
      <c r="BR58" s="5">
        <f>all!BR303</f>
        <v>0.76600806069435701</v>
      </c>
      <c r="BS58" s="5">
        <f>all!BS303</f>
        <v>1.54900655936799</v>
      </c>
      <c r="BT58" s="5">
        <f>all!BT303</f>
        <v>9.0386615874308092</v>
      </c>
      <c r="BU58" s="5">
        <f>all!BU303</f>
        <v>39.335205821213201</v>
      </c>
      <c r="BV58" s="5">
        <f>all!BV303</f>
        <v>6.4391783336392699E-2</v>
      </c>
      <c r="BW58" s="5">
        <f>all!BW303</f>
        <v>4.3091391470976501E-3</v>
      </c>
      <c r="BX58" s="5">
        <f>all!BX303</f>
        <v>1.8430681272652401E-2</v>
      </c>
      <c r="BY58" s="5">
        <f>all!BY303</f>
        <v>0.29985949421502001</v>
      </c>
      <c r="BZ58" s="5">
        <f>all!BZ303</f>
        <v>2.4589267296540598</v>
      </c>
      <c r="CA58" s="5">
        <f>all!CA303</f>
        <v>6.8177515117736995E-2</v>
      </c>
      <c r="CB58" s="5">
        <f>all!CB303</f>
        <v>6.3551561520988106E-2</v>
      </c>
      <c r="CC58" s="5">
        <f>all!CC303</f>
        <v>4425.3760603542896</v>
      </c>
      <c r="CD58" s="5">
        <f>all!CD303</f>
        <v>23.839678558214199</v>
      </c>
      <c r="CE58" s="5"/>
      <c r="CF58" s="5">
        <f>all!CF303</f>
        <v>22.2563278500003</v>
      </c>
      <c r="CG58" s="5">
        <f>all!CG303</f>
        <v>401107.82626583398</v>
      </c>
      <c r="CH58" s="5">
        <f>all!CH303</f>
        <v>414.02171530657</v>
      </c>
      <c r="CI58" s="5">
        <f>all!CI303</f>
        <v>9.3060592479806896</v>
      </c>
      <c r="CJ58" s="5">
        <f>all!CJ303</f>
        <v>5.3278549082895701</v>
      </c>
      <c r="CK58" s="5">
        <f>all!CK303</f>
        <v>3.0413869319107398</v>
      </c>
      <c r="CL58" s="5">
        <f>all!CL303</f>
        <v>0.47207889345929399</v>
      </c>
      <c r="CM58" s="5">
        <f>all!CM303</f>
        <v>0.264061330850966</v>
      </c>
      <c r="CN58" s="5">
        <f>all!CN303</f>
        <v>8.5619574683186794</v>
      </c>
      <c r="CO58" s="5">
        <f>all!CO303</f>
        <v>12.275541028718401</v>
      </c>
      <c r="CP58" s="5">
        <f>all!CP303</f>
        <v>22.029324010446199</v>
      </c>
      <c r="CQ58" s="5">
        <f>all!CQ303</f>
        <v>5.8640447894849103E-2</v>
      </c>
      <c r="CR58" s="5">
        <f>all!CR303</f>
        <v>8.1246430643543994E-3</v>
      </c>
      <c r="CS58" s="5">
        <f>all!CS303</f>
        <v>0.103655875058349</v>
      </c>
      <c r="CT58" s="5">
        <f>all!CT303</f>
        <v>0.67555155469479</v>
      </c>
      <c r="CU58" s="5">
        <f>all!CU303</f>
        <v>2.4955763181436201</v>
      </c>
      <c r="CV58" s="5">
        <f>all!CV303</f>
        <v>3.33744611853573E-2</v>
      </c>
      <c r="CW58" s="5">
        <f>all!CW303</f>
        <v>0.13726470783883099</v>
      </c>
      <c r="CX58" s="5">
        <f>all!CX303</f>
        <v>2442.7384349225399</v>
      </c>
      <c r="CY58" s="5">
        <f>all!CY303</f>
        <v>17.4776244349503</v>
      </c>
      <c r="CZ58" s="5"/>
      <c r="DA58" s="5">
        <f>all!DA303</f>
        <v>0.40511682258684323</v>
      </c>
      <c r="DB58" s="5">
        <f>all!DB303</f>
        <v>7182.5199438774107</v>
      </c>
      <c r="DC58" s="5">
        <f>all!DC303</f>
        <v>7.025271244503438</v>
      </c>
      <c r="DD58" s="5">
        <f>all!DD303</f>
        <v>0.15855375984319686</v>
      </c>
      <c r="DE58" s="5">
        <f>all!DE303</f>
        <v>8.3842490609787712E-2</v>
      </c>
      <c r="DF58" s="5">
        <f>all!DF303</f>
        <v>4.6511499188113467E-2</v>
      </c>
      <c r="DG58" s="5">
        <f>all!DG303</f>
        <v>6.7707771246115914E-3</v>
      </c>
      <c r="DH58" s="5">
        <f>all!DH303</f>
        <v>3.6367074900284535E-3</v>
      </c>
      <c r="DI58" s="5">
        <f>all!DI303</f>
        <v>0.11427889244648645</v>
      </c>
      <c r="DJ58" s="5">
        <f>all!DJ303</f>
        <v>0.1554653119138602</v>
      </c>
      <c r="DK58" s="5">
        <f>all!DK303</f>
        <v>0.20422445178881449</v>
      </c>
      <c r="DL58" s="5">
        <f>all!DL303</f>
        <v>5.2166111763839043E-4</v>
      </c>
      <c r="DM58" s="5">
        <f>all!DM303</f>
        <v>7.0761057189242107E-5</v>
      </c>
      <c r="DN58" s="5">
        <f>all!DN303</f>
        <v>8.7318570514993688E-4</v>
      </c>
      <c r="DO58" s="5">
        <f>all!DO303</f>
        <v>5.5482223611595764E-3</v>
      </c>
      <c r="DP58" s="5">
        <f>all!DP303</f>
        <v>1.9557808135921787E-2</v>
      </c>
      <c r="DQ58" s="5">
        <f>all!DQ303</f>
        <v>1.6944227933807693E-4</v>
      </c>
      <c r="DR58" s="5">
        <f>all!DR303</f>
        <v>6.7160432304807192E-4</v>
      </c>
      <c r="DS58" s="5">
        <f>all!DS303</f>
        <v>11.78927816082307</v>
      </c>
      <c r="DT58" s="5">
        <f>all!DT303</f>
        <v>8.3632848380074246E-2</v>
      </c>
      <c r="DU58" s="5"/>
      <c r="DV58" s="5">
        <f>all!DV303</f>
        <v>5.6237677410739704E-3</v>
      </c>
      <c r="DW58" s="5">
        <f>all!DW303</f>
        <v>99.706607348647836</v>
      </c>
      <c r="DX58" s="5">
        <f>all!DX303</f>
        <v>9.7523705742097996E-2</v>
      </c>
      <c r="DY58" s="5">
        <f>all!DY303</f>
        <v>2.2010182498432692E-3</v>
      </c>
      <c r="DZ58" s="5">
        <f>all!DZ303</f>
        <v>1.1638882113357452E-3</v>
      </c>
      <c r="EA58" s="5">
        <f>all!EA303</f>
        <v>6.4566528502288758E-4</v>
      </c>
      <c r="EB58" s="5">
        <f>all!EB303</f>
        <v>9.3990858568283159E-5</v>
      </c>
      <c r="EC58" s="5">
        <f>all!EC303</f>
        <v>5.0484198941800038E-5</v>
      </c>
      <c r="ED58" s="5">
        <f>all!ED303</f>
        <v>1.586401534062299E-3</v>
      </c>
      <c r="EE58" s="5">
        <f>all!EE303</f>
        <v>2.1581449035228584E-3</v>
      </c>
      <c r="EF58" s="5">
        <f>all!EF303</f>
        <v>2.8350115815352242E-3</v>
      </c>
      <c r="EG58" s="5">
        <f>all!EG303</f>
        <v>7.2416172362688996E-6</v>
      </c>
      <c r="EH58" s="5">
        <f>all!EH303</f>
        <v>9.8229381886466724E-7</v>
      </c>
      <c r="EI58" s="5">
        <f>all!EI303</f>
        <v>1.2121426035169099E-5</v>
      </c>
      <c r="EJ58" s="5">
        <f>all!EJ303</f>
        <v>7.7019546450223886E-5</v>
      </c>
      <c r="EK58" s="5">
        <f>all!EK303</f>
        <v>2.7149840329657795E-4</v>
      </c>
      <c r="EL58" s="5">
        <f>all!EL303</f>
        <v>2.3521709575791597E-6</v>
      </c>
      <c r="EM58" s="5">
        <f>all!EM303</f>
        <v>9.3231051295430227E-6</v>
      </c>
      <c r="EN58" s="5">
        <f>all!EN303</f>
        <v>0.16365689725751181</v>
      </c>
      <c r="EO58" s="5">
        <f>all!EO303</f>
        <v>1.1609779910168232E-3</v>
      </c>
      <c r="EP58" s="5"/>
      <c r="EQ58" s="5">
        <f>all!EQ303</f>
        <v>199.41321469729567</v>
      </c>
      <c r="ER58" s="5">
        <f>all!ER303</f>
        <v>0</v>
      </c>
      <c r="ES58" s="5">
        <f>all!ES303</f>
        <v>0</v>
      </c>
      <c r="ET58" s="5">
        <f>all!ET303</f>
        <v>0</v>
      </c>
      <c r="EU58" s="5">
        <f>all!EU303</f>
        <v>0</v>
      </c>
      <c r="EV58" s="5"/>
    </row>
    <row r="59" spans="1:152" s="3" customFormat="1">
      <c r="A59" s="5" t="str">
        <f>all!A304</f>
        <v>LEM6-16.d</v>
      </c>
      <c r="B59" s="5" t="str">
        <f>all!B304</f>
        <v>Kaspakas</v>
      </c>
      <c r="C59" s="5" t="str">
        <f>all!C304</f>
        <v>epithermal</v>
      </c>
      <c r="D59" s="5" t="str">
        <f>all!D304</f>
        <v>epithermal IS overprinting sericitic</v>
      </c>
      <c r="E59" s="5" t="str">
        <f>all!E304</f>
        <v>pyrite</v>
      </c>
      <c r="F59" s="5" t="str">
        <f>all!F304</f>
        <v>anhedral, inclusions</v>
      </c>
      <c r="G59" s="5">
        <f>all!G304</f>
        <v>19.542390866946601</v>
      </c>
      <c r="H59" s="5">
        <f>all!H304</f>
        <v>415322.02190062503</v>
      </c>
      <c r="I59" s="5">
        <f>all!I304</f>
        <v>35.328460074295698</v>
      </c>
      <c r="J59" s="5">
        <f>all!J304</f>
        <v>32.812864475559699</v>
      </c>
      <c r="K59" s="5">
        <f>all!K304</f>
        <v>1.2389849764186101</v>
      </c>
      <c r="L59" s="5">
        <f>all!L304</f>
        <v>2.3733340891696102</v>
      </c>
      <c r="M59" s="5">
        <f>all!M304</f>
        <v>3.3419764239990497E-2</v>
      </c>
      <c r="N59" s="5">
        <f>all!N304</f>
        <v>0.50811752562466195</v>
      </c>
      <c r="O59" s="5">
        <f>all!O304</f>
        <v>84.348379490092597</v>
      </c>
      <c r="P59" s="5">
        <f>all!P304</f>
        <v>15.2462613155536</v>
      </c>
      <c r="Q59" s="5">
        <f>all!Q304</f>
        <v>11.4878880987355</v>
      </c>
      <c r="R59" s="5">
        <f>all!R304</f>
        <v>0.116007535562504</v>
      </c>
      <c r="S59" s="5">
        <f>all!S304</f>
        <v>6.8941931700841801E-3</v>
      </c>
      <c r="T59" s="5">
        <f>all!T304</f>
        <v>6.1737150841899097E-2</v>
      </c>
      <c r="U59" s="5">
        <f>all!U304</f>
        <v>0.23854793756811901</v>
      </c>
      <c r="V59" s="5">
        <f>all!V304</f>
        <v>2.4706960873870001</v>
      </c>
      <c r="W59" s="5">
        <f>all!W304</f>
        <v>1.3049911809382799E-2</v>
      </c>
      <c r="X59" s="5">
        <f>all!X304</f>
        <v>0.14798864516950799</v>
      </c>
      <c r="Y59" s="5">
        <f>all!Y304</f>
        <v>5996.2958699679602</v>
      </c>
      <c r="Z59" s="5">
        <f>all!Z304</f>
        <v>30.474939936599299</v>
      </c>
      <c r="AA59" s="5">
        <f>all!AA304</f>
        <v>1.076664919047519</v>
      </c>
      <c r="AB59" s="5">
        <f>all!AB304</f>
        <v>2.5426132476073205E-3</v>
      </c>
      <c r="AC59" s="5">
        <f>all!AC304</f>
        <v>5.0822942358850175E-3</v>
      </c>
      <c r="AD59" s="5">
        <f>all!AD304</f>
        <v>0.41883981989772917</v>
      </c>
      <c r="AE59" s="5">
        <f>all!AE304</f>
        <v>2.4680010522946183E-5</v>
      </c>
      <c r="AF59" s="5">
        <f>all!AF304</f>
        <v>3.978254955077686E-5</v>
      </c>
      <c r="AG59" s="5">
        <f>all!AG304</f>
        <v>0.32517375720811176</v>
      </c>
      <c r="AH59" s="5">
        <f>all!AH304</f>
        <v>1.9158307641675598E-3</v>
      </c>
      <c r="AI59" s="5">
        <f>all!AI304</f>
        <v>0.86261727435927138</v>
      </c>
      <c r="AJ59" s="5">
        <f>all!AJ304</f>
        <v>0.43155748321581905</v>
      </c>
      <c r="AK59" s="5">
        <f>all!AK304</f>
        <v>4.1889356303186753E-3</v>
      </c>
      <c r="AL59" s="5">
        <f>all!AL304</f>
        <v>6.7522880155674227E-3</v>
      </c>
      <c r="AM59" s="5">
        <f>all!AM304</f>
        <v>0.32517375720811176</v>
      </c>
      <c r="AN59" s="5"/>
      <c r="AO59" s="5"/>
      <c r="AP59" s="5">
        <f>all!AP304</f>
        <v>0.18940225822499601</v>
      </c>
      <c r="AQ59" s="5">
        <f>all!AQ304</f>
        <v>4.47731048684948</v>
      </c>
      <c r="AR59" s="5">
        <f>all!AR304</f>
        <v>2.3365381761238799E-2</v>
      </c>
      <c r="AS59" s="5">
        <f>all!AS304</f>
        <v>0.167335587040367</v>
      </c>
      <c r="AT59" s="5">
        <f>all!AT304</f>
        <v>0.10671975233496001</v>
      </c>
      <c r="AU59" s="5">
        <f>all!AU304</f>
        <v>2.3733340891696102</v>
      </c>
      <c r="AV59" s="5">
        <f>all!AV304</f>
        <v>3.3419764239990497E-2</v>
      </c>
      <c r="AW59" s="5">
        <f>all!AW304</f>
        <v>0.33001889653029898</v>
      </c>
      <c r="AX59" s="5">
        <f>all!AX304</f>
        <v>0.24307062554039899</v>
      </c>
      <c r="AY59" s="5">
        <f>all!AY304</f>
        <v>0.89418388268321702</v>
      </c>
      <c r="AZ59" s="5">
        <f>all!AZ304</f>
        <v>1.59965644278693E-2</v>
      </c>
      <c r="BA59" s="5">
        <f>all!BA304</f>
        <v>8.2680108067178099E-2</v>
      </c>
      <c r="BB59" s="5">
        <f>all!BB304</f>
        <v>6.8941931700841801E-3</v>
      </c>
      <c r="BC59" s="5">
        <f>all!BC304</f>
        <v>6.1737150841899097E-2</v>
      </c>
      <c r="BD59" s="5">
        <f>all!BD304</f>
        <v>2.6968991977121999E-2</v>
      </c>
      <c r="BE59" s="5">
        <f>all!BE304</f>
        <v>0.113745737352378</v>
      </c>
      <c r="BF59" s="5">
        <f>all!BF304</f>
        <v>1.3049911809382799E-2</v>
      </c>
      <c r="BG59" s="5">
        <f>all!BG304</f>
        <v>4.9323373755010697E-3</v>
      </c>
      <c r="BH59" s="5">
        <f>all!BH304</f>
        <v>6.7508936253637894E-2</v>
      </c>
      <c r="BI59" s="5">
        <f>all!BI304</f>
        <v>9.9791125481524506E-3</v>
      </c>
      <c r="BJ59" s="5"/>
      <c r="BK59" s="5">
        <f>all!BK304</f>
        <v>1.97870432091043</v>
      </c>
      <c r="BL59" s="5">
        <f>all!BL304</f>
        <v>57861.700100479298</v>
      </c>
      <c r="BM59" s="5">
        <f>all!BM304</f>
        <v>17.3926374456627</v>
      </c>
      <c r="BN59" s="5">
        <f>all!BN304</f>
        <v>12.2990800804437</v>
      </c>
      <c r="BO59" s="5">
        <f>all!BO304</f>
        <v>1.16907638696537</v>
      </c>
      <c r="BP59" s="5">
        <f>all!BP304</f>
        <v>1.4364035760188101</v>
      </c>
      <c r="BQ59" s="5">
        <f>all!BQ304</f>
        <v>0.10424668669305499</v>
      </c>
      <c r="BR59" s="5">
        <f>all!BR304</f>
        <v>0.253809921344467</v>
      </c>
      <c r="BS59" s="5">
        <f>all!BS304</f>
        <v>54.785726984947601</v>
      </c>
      <c r="BT59" s="5">
        <f>all!BT304</f>
        <v>6.34355116113636</v>
      </c>
      <c r="BU59" s="5">
        <f>all!BU304</f>
        <v>13.927753993912001</v>
      </c>
      <c r="BV59" s="5">
        <f>all!BV304</f>
        <v>0.12510096899217901</v>
      </c>
      <c r="BW59" s="5">
        <f>all!BW304</f>
        <v>2.8684350946814601E-3</v>
      </c>
      <c r="BX59" s="5">
        <f>all!BX304</f>
        <v>9.0175548706691505E-2</v>
      </c>
      <c r="BY59" s="5">
        <f>all!BY304</f>
        <v>0.25822479675418802</v>
      </c>
      <c r="BZ59" s="5">
        <f>all!BZ304</f>
        <v>3.8118070824047199</v>
      </c>
      <c r="CA59" s="5">
        <f>all!CA304</f>
        <v>1.9281394784578999E-2</v>
      </c>
      <c r="CB59" s="5">
        <f>all!CB304</f>
        <v>0.27739324479421201</v>
      </c>
      <c r="CC59" s="5">
        <f>all!CC304</f>
        <v>11544.1392742811</v>
      </c>
      <c r="CD59" s="5">
        <f>all!CD304</f>
        <v>59.257891695800403</v>
      </c>
      <c r="CE59" s="5"/>
      <c r="CF59" s="5">
        <f>all!CF304</f>
        <v>19.542390866946601</v>
      </c>
      <c r="CG59" s="5">
        <f>all!CG304</f>
        <v>415322.02190062503</v>
      </c>
      <c r="CH59" s="5">
        <f>all!CH304</f>
        <v>35.328460074295698</v>
      </c>
      <c r="CI59" s="5">
        <f>all!CI304</f>
        <v>32.812864475559699</v>
      </c>
      <c r="CJ59" s="5">
        <f>all!CJ304</f>
        <v>1.2389849764186101</v>
      </c>
      <c r="CK59" s="5">
        <f>all!CK304</f>
        <v>2.3733340891696102</v>
      </c>
      <c r="CL59" s="5">
        <f>all!CL304</f>
        <v>3.3419764239990497E-2</v>
      </c>
      <c r="CM59" s="5">
        <f>all!CM304</f>
        <v>0.50811752562466195</v>
      </c>
      <c r="CN59" s="5">
        <f>all!CN304</f>
        <v>84.348379490092597</v>
      </c>
      <c r="CO59" s="5">
        <f>all!CO304</f>
        <v>15.2462613155536</v>
      </c>
      <c r="CP59" s="5">
        <f>all!CP304</f>
        <v>11.4878880987355</v>
      </c>
      <c r="CQ59" s="5">
        <f>all!CQ304</f>
        <v>0.116007535562504</v>
      </c>
      <c r="CR59" s="5">
        <f>all!CR304</f>
        <v>6.8941931700841801E-3</v>
      </c>
      <c r="CS59" s="5">
        <f>all!CS304</f>
        <v>6.1737150841899097E-2</v>
      </c>
      <c r="CT59" s="5">
        <f>all!CT304</f>
        <v>0.23854793756811901</v>
      </c>
      <c r="CU59" s="5">
        <f>all!CU304</f>
        <v>2.4706960873870001</v>
      </c>
      <c r="CV59" s="5">
        <f>all!CV304</f>
        <v>1.3049911809382799E-2</v>
      </c>
      <c r="CW59" s="5">
        <f>all!CW304</f>
        <v>0.14798864516950799</v>
      </c>
      <c r="CX59" s="5">
        <f>all!CX304</f>
        <v>5996.2958699679602</v>
      </c>
      <c r="CY59" s="5">
        <f>all!CY304</f>
        <v>30.474939936599299</v>
      </c>
      <c r="CZ59" s="5"/>
      <c r="DA59" s="5">
        <f>all!DA304</f>
        <v>0.35571687059630752</v>
      </c>
      <c r="DB59" s="5">
        <f>all!DB304</f>
        <v>7437.0493670091328</v>
      </c>
      <c r="DC59" s="5">
        <f>all!DC304</f>
        <v>0.59946617652351641</v>
      </c>
      <c r="DD59" s="5">
        <f>all!DD304</f>
        <v>0.55905543852562134</v>
      </c>
      <c r="DE59" s="5">
        <f>all!DE304</f>
        <v>1.9497450294567873E-2</v>
      </c>
      <c r="DF59" s="5">
        <f>all!DF304</f>
        <v>3.6295061770448236E-2</v>
      </c>
      <c r="DG59" s="5">
        <f>all!DG304</f>
        <v>4.7932194885461754E-4</v>
      </c>
      <c r="DH59" s="5">
        <f>all!DH304</f>
        <v>6.9979000912362204E-3</v>
      </c>
      <c r="DI59" s="5">
        <f>all!DI304</f>
        <v>1.1258219190472787</v>
      </c>
      <c r="DJ59" s="5">
        <f>all!DJ304</f>
        <v>0.1930884158504762</v>
      </c>
      <c r="DK59" s="5">
        <f>all!DK304</f>
        <v>0.10649930284120343</v>
      </c>
      <c r="DL59" s="5">
        <f>all!DL304</f>
        <v>1.0319945162173096E-3</v>
      </c>
      <c r="DM59" s="5">
        <f>all!DM304</f>
        <v>6.0044532826596704E-5</v>
      </c>
      <c r="DN59" s="5">
        <f>all!DN304</f>
        <v>5.2006697701877764E-4</v>
      </c>
      <c r="DO59" s="5">
        <f>all!DO304</f>
        <v>1.9591650588708853E-3</v>
      </c>
      <c r="DP59" s="5">
        <f>all!DP304</f>
        <v>1.936282200146552E-2</v>
      </c>
      <c r="DQ59" s="5">
        <f>all!DQ304</f>
        <v>6.6254456959228858E-5</v>
      </c>
      <c r="DR59" s="5">
        <f>all!DR304</f>
        <v>7.2407405678207568E-4</v>
      </c>
      <c r="DS59" s="5">
        <f>all!DS304</f>
        <v>28.939651882084753</v>
      </c>
      <c r="DT59" s="5">
        <f>all!DT304</f>
        <v>0.14582679932249765</v>
      </c>
      <c r="DU59" s="5"/>
      <c r="DV59" s="5">
        <f>all!DV304</f>
        <v>4.7618166631915046E-3</v>
      </c>
      <c r="DW59" s="5">
        <f>all!DW304</f>
        <v>99.556328440188196</v>
      </c>
      <c r="DX59" s="5">
        <f>all!DX304</f>
        <v>8.024775500819363E-3</v>
      </c>
      <c r="DY59" s="5">
        <f>all!DY304</f>
        <v>7.4838157053290222E-3</v>
      </c>
      <c r="DZ59" s="5">
        <f>all!DZ304</f>
        <v>2.6100331858532088E-4</v>
      </c>
      <c r="EA59" s="5">
        <f>all!EA304</f>
        <v>4.8586514786425593E-4</v>
      </c>
      <c r="EB59" s="5">
        <f>all!EB304</f>
        <v>6.4164604823582313E-6</v>
      </c>
      <c r="EC59" s="5">
        <f>all!EC304</f>
        <v>9.367764088877005E-5</v>
      </c>
      <c r="ED59" s="5">
        <f>all!ED304</f>
        <v>1.5070855551266667E-2</v>
      </c>
      <c r="EE59" s="5">
        <f>all!EE304</f>
        <v>2.5847850132177355E-3</v>
      </c>
      <c r="EF59" s="5">
        <f>all!EF304</f>
        <v>1.4256567422213937E-3</v>
      </c>
      <c r="EG59" s="5">
        <f>all!EG304</f>
        <v>1.3814831653634961E-5</v>
      </c>
      <c r="EH59" s="5">
        <f>all!EH304</f>
        <v>8.0378829507842142E-7</v>
      </c>
      <c r="EI59" s="5">
        <f>all!EI304</f>
        <v>6.9618952651647313E-6</v>
      </c>
      <c r="EJ59" s="5">
        <f>all!EJ304</f>
        <v>2.6226433420587915E-5</v>
      </c>
      <c r="EK59" s="5">
        <f>all!EK304</f>
        <v>2.5920111210476474E-4</v>
      </c>
      <c r="EL59" s="5">
        <f>all!EL304</f>
        <v>8.8691766749854905E-7</v>
      </c>
      <c r="EM59" s="5">
        <f>all!EM304</f>
        <v>9.6928433649763198E-6</v>
      </c>
      <c r="EN59" s="5">
        <f>all!EN304</f>
        <v>0.38740168923689794</v>
      </c>
      <c r="EO59" s="5">
        <f>all!EO304</f>
        <v>1.9521156862470188E-3</v>
      </c>
      <c r="EP59" s="5"/>
      <c r="EQ59" s="5">
        <f>all!EQ304</f>
        <v>199.11265688037639</v>
      </c>
      <c r="ER59" s="5">
        <f>all!ER304</f>
        <v>0</v>
      </c>
      <c r="ES59" s="5">
        <f>all!ES304</f>
        <v>0</v>
      </c>
      <c r="ET59" s="5">
        <f>all!ET304</f>
        <v>0</v>
      </c>
      <c r="EU59" s="5">
        <f>all!EU304</f>
        <v>0</v>
      </c>
      <c r="EV59" s="5"/>
    </row>
    <row r="60" spans="1:152" s="3" customFormat="1">
      <c r="A60" s="5" t="str">
        <f>all!A305</f>
        <v>LEM6-17.d</v>
      </c>
      <c r="B60" s="5" t="str">
        <f>all!B305</f>
        <v>Kaspakas</v>
      </c>
      <c r="C60" s="5" t="str">
        <f>all!C305</f>
        <v>epithermal</v>
      </c>
      <c r="D60" s="5" t="str">
        <f>all!D305</f>
        <v>epithermal IS overprinting sericitic</v>
      </c>
      <c r="E60" s="5" t="str">
        <f>all!E305</f>
        <v>pyrite</v>
      </c>
      <c r="F60" s="5" t="str">
        <f>all!F305</f>
        <v>anhedral, inclusions</v>
      </c>
      <c r="G60" s="5">
        <f>all!G305</f>
        <v>24.615311779003601</v>
      </c>
      <c r="H60" s="5">
        <f>all!H305</f>
        <v>444525.192349374</v>
      </c>
      <c r="I60" s="5">
        <f>all!I305</f>
        <v>232.446241782947</v>
      </c>
      <c r="J60" s="5">
        <f>all!J305</f>
        <v>41.120241328688799</v>
      </c>
      <c r="K60" s="5">
        <f>all!K305</f>
        <v>12.261715097490599</v>
      </c>
      <c r="L60" s="5">
        <f>all!L305</f>
        <v>5.5029341739541398</v>
      </c>
      <c r="M60" s="5">
        <f>all!M305</f>
        <v>2.1124621116217699</v>
      </c>
      <c r="N60" s="5">
        <f>all!N305</f>
        <v>0.62714540362231197</v>
      </c>
      <c r="O60" s="5">
        <f>all!O305</f>
        <v>732.87300750720397</v>
      </c>
      <c r="P60" s="5">
        <f>all!P305</f>
        <v>2.8694807125534099</v>
      </c>
      <c r="Q60" s="5">
        <f>all!Q305</f>
        <v>0.71532085138922297</v>
      </c>
      <c r="R60" s="5">
        <f>all!R305</f>
        <v>0.26863511514101601</v>
      </c>
      <c r="S60" s="5">
        <f>all!S305</f>
        <v>8.0303361746569199E-3</v>
      </c>
      <c r="T60" s="5">
        <f>all!T305</f>
        <v>0.60807169842086595</v>
      </c>
      <c r="U60" s="5">
        <f>all!U305</f>
        <v>26.227333589751101</v>
      </c>
      <c r="V60" s="5">
        <f>all!V305</f>
        <v>3.6525420210514299</v>
      </c>
      <c r="W60" s="5">
        <f>all!W305</f>
        <v>2.5372916696587901E-2</v>
      </c>
      <c r="X60" s="5">
        <f>all!X305</f>
        <v>0.27372718982593403</v>
      </c>
      <c r="Y60" s="5">
        <f>all!Y305</f>
        <v>381.07025707302802</v>
      </c>
      <c r="Z60" s="5">
        <f>all!Z305</f>
        <v>6.7440481591389201</v>
      </c>
      <c r="AA60" s="5">
        <f>all!AA305</f>
        <v>5.652842353840315</v>
      </c>
      <c r="AB60" s="5">
        <f>all!AB305</f>
        <v>7.5300568839816451E-3</v>
      </c>
      <c r="AC60" s="5">
        <f>all!AC305</f>
        <v>1.7697650325531694E-2</v>
      </c>
      <c r="AD60" s="5">
        <f>all!AD305</f>
        <v>0.31717124167744998</v>
      </c>
      <c r="AE60" s="5">
        <f>all!AE305</f>
        <v>7.1831160985486508E-4</v>
      </c>
      <c r="AF60" s="5">
        <f>all!AF305</f>
        <v>6.8825454369494166E-2</v>
      </c>
      <c r="AG60" s="5">
        <f>all!AG305</f>
        <v>3.077360364712514E-3</v>
      </c>
      <c r="AH60" s="5">
        <f>all!AH305</f>
        <v>1.8771364023095075E-3</v>
      </c>
      <c r="AI60" s="5">
        <f>all!AI305</f>
        <v>2.9013367165713778E-2</v>
      </c>
      <c r="AJ60" s="5">
        <f>all!AJ305</f>
        <v>1.2344706847241116E-2</v>
      </c>
      <c r="AK60" s="5">
        <f>all!AK305</f>
        <v>1.1775935275457549E-3</v>
      </c>
      <c r="AL60" s="5">
        <f>all!AL305</f>
        <v>0.11283182463428076</v>
      </c>
      <c r="AM60" s="5">
        <f>all!AM305</f>
        <v>3.077360364712514E-3</v>
      </c>
      <c r="AN60" s="5"/>
      <c r="AO60" s="5"/>
      <c r="AP60" s="5">
        <f>all!AP305</f>
        <v>0.28789600499991203</v>
      </c>
      <c r="AQ60" s="5">
        <f>all!AQ305</f>
        <v>12.970547406231001</v>
      </c>
      <c r="AR60" s="5">
        <f>all!AR305</f>
        <v>5.9785150583215201E-2</v>
      </c>
      <c r="AS60" s="5">
        <f>all!AS305</f>
        <v>0.40384500090930803</v>
      </c>
      <c r="AT60" s="5">
        <f>all!AT305</f>
        <v>0.19663156450364899</v>
      </c>
      <c r="AU60" s="5">
        <f>all!AU305</f>
        <v>5.5029341739541398</v>
      </c>
      <c r="AV60" s="5">
        <f>all!AV305</f>
        <v>6.2580193303509904E-2</v>
      </c>
      <c r="AW60" s="5">
        <f>all!AW305</f>
        <v>0.62714540362231197</v>
      </c>
      <c r="AX60" s="5">
        <f>all!AX305</f>
        <v>0.46675304050941802</v>
      </c>
      <c r="AY60" s="5">
        <f>all!AY305</f>
        <v>1.53161368873704</v>
      </c>
      <c r="AZ60" s="5">
        <f>all!AZ305</f>
        <v>2.5987307927233399E-2</v>
      </c>
      <c r="BA60" s="5">
        <f>all!BA305</f>
        <v>0.26863511514101601</v>
      </c>
      <c r="BB60" s="5">
        <f>all!BB305</f>
        <v>8.0303361746569199E-3</v>
      </c>
      <c r="BC60" s="5">
        <f>all!BC305</f>
        <v>0.174616453905792</v>
      </c>
      <c r="BD60" s="5">
        <f>all!BD305</f>
        <v>3.3953988513991097E-2</v>
      </c>
      <c r="BE60" s="5">
        <f>all!BE305</f>
        <v>0.44364225516683897</v>
      </c>
      <c r="BF60" s="5">
        <f>all!BF305</f>
        <v>2.5372916696587901E-2</v>
      </c>
      <c r="BG60" s="5">
        <f>all!BG305</f>
        <v>1.8345582553177801E-2</v>
      </c>
      <c r="BH60" s="5">
        <f>all!BH305</f>
        <v>0.101661232296252</v>
      </c>
      <c r="BI60" s="5">
        <f>all!BI305</f>
        <v>1.13987193033452E-2</v>
      </c>
      <c r="BJ60" s="5"/>
      <c r="BK60" s="5">
        <f>all!BK305</f>
        <v>2.2793010660864201</v>
      </c>
      <c r="BL60" s="5">
        <f>all!BL305</f>
        <v>69896.374448061193</v>
      </c>
      <c r="BM60" s="5">
        <f>all!BM305</f>
        <v>79.907562892074395</v>
      </c>
      <c r="BN60" s="5">
        <f>all!BN305</f>
        <v>2.7622619611889001</v>
      </c>
      <c r="BO60" s="5">
        <f>all!BO305</f>
        <v>4.2613114471640499</v>
      </c>
      <c r="BP60" s="5">
        <f>all!BP305</f>
        <v>6.0925448388199301</v>
      </c>
      <c r="BQ60" s="5">
        <f>all!BQ305</f>
        <v>1.46992600711747</v>
      </c>
      <c r="BR60" s="5">
        <f>all!BR305</f>
        <v>5.92138651705146E-2</v>
      </c>
      <c r="BS60" s="5">
        <f>all!BS305</f>
        <v>51.357812244863197</v>
      </c>
      <c r="BT60" s="5">
        <f>all!BT305</f>
        <v>0.40278400427271499</v>
      </c>
      <c r="BU60" s="5">
        <f>all!BU305</f>
        <v>0.35267852239495101</v>
      </c>
      <c r="BV60" s="5">
        <f>all!BV305</f>
        <v>7.3039231661351E-3</v>
      </c>
      <c r="BW60" s="5">
        <f>all!BW305</f>
        <v>1.8467366703628301E-4</v>
      </c>
      <c r="BX60" s="5">
        <f>all!BX305</f>
        <v>1.1501988967329699</v>
      </c>
      <c r="BY60" s="5">
        <f>all!BY305</f>
        <v>7.3801518102955699</v>
      </c>
      <c r="BZ60" s="5">
        <f>all!BZ305</f>
        <v>3.6579306917052201</v>
      </c>
      <c r="CA60" s="5">
        <f>all!CA305</f>
        <v>5.2291083521537995E-4</v>
      </c>
      <c r="CB60" s="5">
        <f>all!CB305</f>
        <v>0.34109970272130202</v>
      </c>
      <c r="CC60" s="5">
        <f>all!CC305</f>
        <v>74.884310142512206</v>
      </c>
      <c r="CD60" s="5">
        <f>all!CD305</f>
        <v>4.0891359400739598</v>
      </c>
      <c r="CE60" s="5"/>
      <c r="CF60" s="5">
        <f>all!CF305</f>
        <v>24.615311779003601</v>
      </c>
      <c r="CG60" s="5">
        <f>all!CG305</f>
        <v>444525.192349374</v>
      </c>
      <c r="CH60" s="5">
        <f>all!CH305</f>
        <v>232.446241782947</v>
      </c>
      <c r="CI60" s="5">
        <f>all!CI305</f>
        <v>41.120241328688799</v>
      </c>
      <c r="CJ60" s="5">
        <f>all!CJ305</f>
        <v>12.261715097490599</v>
      </c>
      <c r="CK60" s="5">
        <f>all!CK305</f>
        <v>5.5029341739541398</v>
      </c>
      <c r="CL60" s="5">
        <f>all!CL305</f>
        <v>2.1124621116217699</v>
      </c>
      <c r="CM60" s="5">
        <f>all!CM305</f>
        <v>0.62714540362231197</v>
      </c>
      <c r="CN60" s="5">
        <f>all!CN305</f>
        <v>732.87300750720397</v>
      </c>
      <c r="CO60" s="5">
        <f>all!CO305</f>
        <v>2.8694807125534099</v>
      </c>
      <c r="CP60" s="5">
        <f>all!CP305</f>
        <v>0.71532085138922297</v>
      </c>
      <c r="CQ60" s="5">
        <f>all!CQ305</f>
        <v>0.26863511514101601</v>
      </c>
      <c r="CR60" s="5">
        <f>all!CR305</f>
        <v>8.0303361746569199E-3</v>
      </c>
      <c r="CS60" s="5">
        <f>all!CS305</f>
        <v>0.60807169842086595</v>
      </c>
      <c r="CT60" s="5">
        <f>all!CT305</f>
        <v>26.227333589751101</v>
      </c>
      <c r="CU60" s="5">
        <f>all!CU305</f>
        <v>3.6525420210514299</v>
      </c>
      <c r="CV60" s="5">
        <f>all!CV305</f>
        <v>2.5372916696587901E-2</v>
      </c>
      <c r="CW60" s="5">
        <f>all!CW305</f>
        <v>0.27372718982593403</v>
      </c>
      <c r="CX60" s="5">
        <f>all!CX305</f>
        <v>381.07025707302802</v>
      </c>
      <c r="CY60" s="5">
        <f>all!CY305</f>
        <v>6.7440481591389201</v>
      </c>
      <c r="CZ60" s="5"/>
      <c r="DA60" s="5">
        <f>all!DA305</f>
        <v>0.44805580516708193</v>
      </c>
      <c r="DB60" s="5">
        <f>all!DB305</f>
        <v>7959.9819562964276</v>
      </c>
      <c r="DC60" s="5">
        <f>all!DC305</f>
        <v>3.9442324832682938</v>
      </c>
      <c r="DD60" s="5">
        <f>all!DD305</f>
        <v>0.70059395653836376</v>
      </c>
      <c r="DE60" s="5">
        <f>all!DE305</f>
        <v>0.19295809488387308</v>
      </c>
      <c r="DF60" s="5">
        <f>all!DF305</f>
        <v>8.4155592199940968E-2</v>
      </c>
      <c r="DG60" s="5">
        <f>all!DG305</f>
        <v>3.0297923377103249E-2</v>
      </c>
      <c r="DH60" s="5">
        <f>all!DH305</f>
        <v>8.6371767473118304E-3</v>
      </c>
      <c r="DI60" s="5">
        <f>all!DI305</f>
        <v>9.7818654100713811</v>
      </c>
      <c r="DJ60" s="5">
        <f>all!DJ305</f>
        <v>3.6340941141760515E-2</v>
      </c>
      <c r="DK60" s="5">
        <f>all!DK305</f>
        <v>6.6314340221605896E-3</v>
      </c>
      <c r="DL60" s="5">
        <f>all!DL305</f>
        <v>2.3897582544503298E-3</v>
      </c>
      <c r="DM60" s="5">
        <f>all!DM305</f>
        <v>6.9939697387665E-5</v>
      </c>
      <c r="DN60" s="5">
        <f>all!DN305</f>
        <v>5.1223291923247075E-3</v>
      </c>
      <c r="DO60" s="5">
        <f>all!DO305</f>
        <v>0.21540188559256818</v>
      </c>
      <c r="DP60" s="5">
        <f>all!DP305</f>
        <v>2.8624937469055093E-2</v>
      </c>
      <c r="DQ60" s="5">
        <f>all!DQ305</f>
        <v>1.2881840442749239E-4</v>
      </c>
      <c r="DR60" s="5">
        <f>all!DR305</f>
        <v>1.3392835413946933E-3</v>
      </c>
      <c r="DS60" s="5">
        <f>all!DS305</f>
        <v>1.839142167340869</v>
      </c>
      <c r="DT60" s="5">
        <f>all!DT305</f>
        <v>3.2271202488668653E-2</v>
      </c>
      <c r="DU60" s="5"/>
      <c r="DV60" s="5">
        <f>all!DV305</f>
        <v>5.6158806496843169E-3</v>
      </c>
      <c r="DW60" s="5">
        <f>all!DW305</f>
        <v>99.769511129382067</v>
      </c>
      <c r="DX60" s="5">
        <f>all!DX305</f>
        <v>4.9436562645099033E-2</v>
      </c>
      <c r="DY60" s="5">
        <f>all!DY305</f>
        <v>8.7811651995947215E-3</v>
      </c>
      <c r="DZ60" s="5">
        <f>all!DZ305</f>
        <v>2.418514878641519E-3</v>
      </c>
      <c r="EA60" s="5">
        <f>all!EA305</f>
        <v>1.0547966488730917E-3</v>
      </c>
      <c r="EB60" s="5">
        <f>all!EB305</f>
        <v>3.797507356380368E-4</v>
      </c>
      <c r="EC60" s="5">
        <f>all!EC305</f>
        <v>1.0825739384192105E-4</v>
      </c>
      <c r="ED60" s="5">
        <f>all!ED305</f>
        <v>0.1226047917262252</v>
      </c>
      <c r="EE60" s="5">
        <f>all!EE305</f>
        <v>4.5549323498492525E-4</v>
      </c>
      <c r="EF60" s="5">
        <f>all!EF305</f>
        <v>8.3117641988418017E-5</v>
      </c>
      <c r="EG60" s="5">
        <f>all!EG305</f>
        <v>2.995295894801849E-5</v>
      </c>
      <c r="EH60" s="5">
        <f>all!EH305</f>
        <v>8.7661623546579848E-7</v>
      </c>
      <c r="EI60" s="5">
        <f>all!EI305</f>
        <v>6.4202693193010432E-5</v>
      </c>
      <c r="EJ60" s="5">
        <f>all!EJ305</f>
        <v>2.6998228061206062E-3</v>
      </c>
      <c r="EK60" s="5">
        <f>all!EK305</f>
        <v>3.5878171999343729E-4</v>
      </c>
      <c r="EL60" s="5">
        <f>all!EL305</f>
        <v>1.6145952722960331E-6</v>
      </c>
      <c r="EM60" s="5">
        <f>all!EM305</f>
        <v>1.678642802486274E-5</v>
      </c>
      <c r="EN60" s="5">
        <f>all!EN305</f>
        <v>2.3051599355434212E-2</v>
      </c>
      <c r="EO60" s="5">
        <f>all!EO305</f>
        <v>4.0448359224042805E-4</v>
      </c>
      <c r="EP60" s="5"/>
      <c r="EQ60" s="5">
        <f>all!EQ305</f>
        <v>199.53902225876413</v>
      </c>
      <c r="ER60" s="5">
        <f>all!ER305</f>
        <v>0</v>
      </c>
      <c r="ES60" s="5">
        <f>all!ES305</f>
        <v>0</v>
      </c>
      <c r="ET60" s="5">
        <f>all!ET305</f>
        <v>0</v>
      </c>
      <c r="EU60" s="5">
        <f>all!EU305</f>
        <v>0</v>
      </c>
      <c r="EV60" s="5"/>
    </row>
    <row r="61" spans="1:152" s="3" customFormat="1">
      <c r="A61" s="5" t="str">
        <f>all!A306</f>
        <v>LEM6-18.d</v>
      </c>
      <c r="B61" s="5" t="str">
        <f>all!B306</f>
        <v>Kaspakas</v>
      </c>
      <c r="C61" s="5" t="str">
        <f>all!C306</f>
        <v>epithermal</v>
      </c>
      <c r="D61" s="5" t="str">
        <f>all!D306</f>
        <v>epithermal IS overprinting sericitic</v>
      </c>
      <c r="E61" s="5" t="str">
        <f>all!E306</f>
        <v>pyrite</v>
      </c>
      <c r="F61" s="5" t="str">
        <f>all!F306</f>
        <v>anhedral, inclusions</v>
      </c>
      <c r="G61" s="5">
        <f>all!G306</f>
        <v>612.93039243107603</v>
      </c>
      <c r="H61" s="5">
        <f>all!H306</f>
        <v>435405.83189721598</v>
      </c>
      <c r="I61" s="5">
        <f>all!I306</f>
        <v>240.32077713713699</v>
      </c>
      <c r="J61" s="5">
        <f>all!J306</f>
        <v>36.787824104912403</v>
      </c>
      <c r="K61" s="5">
        <f>all!K306</f>
        <v>24.220881701386698</v>
      </c>
      <c r="L61" s="5">
        <f>all!L306</f>
        <v>3.1824832425477698</v>
      </c>
      <c r="M61" s="5">
        <f>all!M306</f>
        <v>0.48976562993954798</v>
      </c>
      <c r="N61" s="5">
        <f>all!N306</f>
        <v>0.87703604710190397</v>
      </c>
      <c r="O61" s="5">
        <f>all!O306</f>
        <v>111.748043000979</v>
      </c>
      <c r="P61" s="5">
        <f>all!P306</f>
        <v>3.2693261289425299</v>
      </c>
      <c r="Q61" s="5">
        <f>all!Q306</f>
        <v>71.494042215757602</v>
      </c>
      <c r="R61" s="5">
        <f>all!R306</f>
        <v>0.79174492794647899</v>
      </c>
      <c r="S61" s="5">
        <f>all!S306</f>
        <v>9.1632423758125706E-3</v>
      </c>
      <c r="T61" s="5">
        <f>all!T306</f>
        <v>0.199996297895916</v>
      </c>
      <c r="U61" s="5">
        <f>all!U306</f>
        <v>0.26872998887828597</v>
      </c>
      <c r="V61" s="5">
        <f>all!V306</f>
        <v>32.2555481874573</v>
      </c>
      <c r="W61" s="5">
        <f>all!W306</f>
        <v>0.27450536602659498</v>
      </c>
      <c r="X61" s="5">
        <f>all!X306</f>
        <v>3.6718590132675803E-2</v>
      </c>
      <c r="Y61" s="5">
        <f>all!Y306</f>
        <v>602.17815868468495</v>
      </c>
      <c r="Z61" s="5">
        <f>all!Z306</f>
        <v>15.999632979529</v>
      </c>
      <c r="AA61" s="5">
        <f>all!AA306</f>
        <v>6.5326173260963847</v>
      </c>
      <c r="AB61" s="5">
        <f>all!AB306</f>
        <v>5.4291675674248896E-3</v>
      </c>
      <c r="AC61" s="5">
        <f>all!AC306</f>
        <v>2.6569600289848432E-2</v>
      </c>
      <c r="AD61" s="5">
        <f>all!AD306</f>
        <v>2.150559156861759</v>
      </c>
      <c r="AE61" s="5">
        <f>all!AE306</f>
        <v>6.0976290161168971E-5</v>
      </c>
      <c r="AF61" s="5">
        <f>all!AF306</f>
        <v>4.4626326113398528E-4</v>
      </c>
      <c r="AG61" s="5">
        <f>all!AG306</f>
        <v>0.29749422029773209</v>
      </c>
      <c r="AH61" s="5">
        <f>all!AH306</f>
        <v>0.11872573122200138</v>
      </c>
      <c r="AI61" s="5">
        <f>all!AI306</f>
        <v>6.6576153631522861E-2</v>
      </c>
      <c r="AJ61" s="5">
        <f>all!AJ306</f>
        <v>1.360400947387465E-2</v>
      </c>
      <c r="AK61" s="5">
        <f>all!AK306</f>
        <v>1.5278991092693852E-4</v>
      </c>
      <c r="AL61" s="5">
        <f>all!AL306</f>
        <v>1.1182137145176487E-3</v>
      </c>
      <c r="AM61" s="5">
        <f>all!AM306</f>
        <v>0.29749422029773209</v>
      </c>
      <c r="AN61" s="5"/>
      <c r="AO61" s="5"/>
      <c r="AP61" s="5">
        <f>all!AP306</f>
        <v>0.30963601362792897</v>
      </c>
      <c r="AQ61" s="5">
        <f>all!AQ306</f>
        <v>8.2914593065050006</v>
      </c>
      <c r="AR61" s="5">
        <f>all!AR306</f>
        <v>3.7777840729920402E-2</v>
      </c>
      <c r="AS61" s="5">
        <f>all!AS306</f>
        <v>0.30947087858948302</v>
      </c>
      <c r="AT61" s="5">
        <f>all!AT306</f>
        <v>0.30710244552070298</v>
      </c>
      <c r="AU61" s="5">
        <f>all!AU306</f>
        <v>3.1824832425477698</v>
      </c>
      <c r="AV61" s="5">
        <f>all!AV306</f>
        <v>5.3014408120049698E-2</v>
      </c>
      <c r="AW61" s="5">
        <f>all!AW306</f>
        <v>0.47490585390240098</v>
      </c>
      <c r="AX61" s="5">
        <f>all!AX306</f>
        <v>0.430529632151464</v>
      </c>
      <c r="AY61" s="5">
        <f>all!AY306</f>
        <v>1.3323212200849901</v>
      </c>
      <c r="AZ61" s="5">
        <f>all!AZ306</f>
        <v>2.2061359777224201E-2</v>
      </c>
      <c r="BA61" s="5">
        <f>all!BA306</f>
        <v>0.176662662136847</v>
      </c>
      <c r="BB61" s="5">
        <f>all!BB306</f>
        <v>9.1632423758125706E-3</v>
      </c>
      <c r="BC61" s="5">
        <f>all!BC306</f>
        <v>0.199996297895916</v>
      </c>
      <c r="BD61" s="5">
        <f>all!BD306</f>
        <v>2.4426349849233302E-2</v>
      </c>
      <c r="BE61" s="5">
        <f>all!BE306</f>
        <v>0.31151776656035002</v>
      </c>
      <c r="BF61" s="5">
        <f>all!BF306</f>
        <v>2.4396554735897E-2</v>
      </c>
      <c r="BG61" s="5">
        <f>all!BG306</f>
        <v>1.2709281622638799E-2</v>
      </c>
      <c r="BH61" s="5">
        <f>all!BH306</f>
        <v>2.0517858978034198</v>
      </c>
      <c r="BI61" s="5">
        <f>all!BI306</f>
        <v>0.26587620832908399</v>
      </c>
      <c r="BJ61" s="5"/>
      <c r="BK61" s="5">
        <f>all!BK306</f>
        <v>261.24987838680403</v>
      </c>
      <c r="BL61" s="5">
        <f>all!BL306</f>
        <v>15138.310354650899</v>
      </c>
      <c r="BM61" s="5">
        <f>all!BM306</f>
        <v>52.943041069181703</v>
      </c>
      <c r="BN61" s="5">
        <f>all!BN306</f>
        <v>1.49330515233142</v>
      </c>
      <c r="BO61" s="5">
        <f>all!BO306</f>
        <v>31.346728928766002</v>
      </c>
      <c r="BP61" s="5">
        <f>all!BP306</f>
        <v>2.8345897543545</v>
      </c>
      <c r="BQ61" s="5">
        <f>all!BQ306</f>
        <v>7.2010515933910599E-2</v>
      </c>
      <c r="BR61" s="5">
        <f>all!BR306</f>
        <v>0.45964251041139398</v>
      </c>
      <c r="BS61" s="5">
        <f>all!BS306</f>
        <v>50.262180103175503</v>
      </c>
      <c r="BT61" s="5">
        <f>all!BT306</f>
        <v>3.13641481438713</v>
      </c>
      <c r="BU61" s="5">
        <f>all!BU306</f>
        <v>46.486289233847998</v>
      </c>
      <c r="BV61" s="5">
        <f>all!BV306</f>
        <v>0.71759654943821705</v>
      </c>
      <c r="BW61" s="5">
        <f>all!BW306</f>
        <v>7.9926055229492792E-3</v>
      </c>
      <c r="BX61" s="5">
        <f>all!BX306</f>
        <v>0.123667547437447</v>
      </c>
      <c r="BY61" s="5">
        <f>all!BY306</f>
        <v>0.114889974649729</v>
      </c>
      <c r="BZ61" s="5">
        <f>all!BZ306</f>
        <v>13.604475149553499</v>
      </c>
      <c r="CA61" s="5">
        <f>all!CA306</f>
        <v>0.20699959992491601</v>
      </c>
      <c r="CB61" s="5">
        <f>all!CB306</f>
        <v>1.90550838651833E-2</v>
      </c>
      <c r="CC61" s="5">
        <f>all!CC306</f>
        <v>350.525194418176</v>
      </c>
      <c r="CD61" s="5">
        <f>all!CD306</f>
        <v>1.5137536861110901</v>
      </c>
      <c r="CE61" s="5"/>
      <c r="CF61" s="5">
        <f>all!CF306</f>
        <v>612.93039243107603</v>
      </c>
      <c r="CG61" s="5">
        <f>all!CG306</f>
        <v>435405.83189721598</v>
      </c>
      <c r="CH61" s="5">
        <f>all!CH306</f>
        <v>240.32077713713699</v>
      </c>
      <c r="CI61" s="5">
        <f>all!CI306</f>
        <v>36.787824104912403</v>
      </c>
      <c r="CJ61" s="5">
        <f>all!CJ306</f>
        <v>24.220881701386698</v>
      </c>
      <c r="CK61" s="5">
        <f>all!CK306</f>
        <v>3.1824832425477698</v>
      </c>
      <c r="CL61" s="5">
        <f>all!CL306</f>
        <v>0.48976562993954798</v>
      </c>
      <c r="CM61" s="5">
        <f>all!CM306</f>
        <v>0.87703604710190397</v>
      </c>
      <c r="CN61" s="5">
        <f>all!CN306</f>
        <v>111.748043000979</v>
      </c>
      <c r="CO61" s="5">
        <f>all!CO306</f>
        <v>3.2693261289425299</v>
      </c>
      <c r="CP61" s="5">
        <f>all!CP306</f>
        <v>71.494042215757602</v>
      </c>
      <c r="CQ61" s="5">
        <f>all!CQ306</f>
        <v>0.79174492794647899</v>
      </c>
      <c r="CR61" s="5">
        <f>all!CR306</f>
        <v>9.1632423758125706E-3</v>
      </c>
      <c r="CS61" s="5">
        <f>all!CS306</f>
        <v>0.199996297895916</v>
      </c>
      <c r="CT61" s="5">
        <f>all!CT306</f>
        <v>0.26872998887828597</v>
      </c>
      <c r="CU61" s="5">
        <f>all!CU306</f>
        <v>32.2555481874573</v>
      </c>
      <c r="CV61" s="5">
        <f>all!CV306</f>
        <v>0.27450536602659498</v>
      </c>
      <c r="CW61" s="5">
        <f>all!CW306</f>
        <v>3.6718590132675803E-2</v>
      </c>
      <c r="CX61" s="5">
        <f>all!CX306</f>
        <v>602.17815868468495</v>
      </c>
      <c r="CY61" s="5">
        <f>all!CY306</f>
        <v>15.999632979529</v>
      </c>
      <c r="CZ61" s="5"/>
      <c r="DA61" s="5">
        <f>all!DA306</f>
        <v>11.156755720085291</v>
      </c>
      <c r="DB61" s="5">
        <f>all!DB306</f>
        <v>7796.6842492114956</v>
      </c>
      <c r="DC61" s="5">
        <f>all!DC306</f>
        <v>4.0778504669208013</v>
      </c>
      <c r="DD61" s="5">
        <f>all!DD306</f>
        <v>0.6267795715516975</v>
      </c>
      <c r="DE61" s="5">
        <f>all!DE306</f>
        <v>0.38115509554317656</v>
      </c>
      <c r="DF61" s="5">
        <f>all!DF306</f>
        <v>4.8669265064195895E-2</v>
      </c>
      <c r="DG61" s="5">
        <f>all!DG306</f>
        <v>7.024448602893564E-3</v>
      </c>
      <c r="DH61" s="5">
        <f>all!DH306</f>
        <v>1.2078722587824046E-2</v>
      </c>
      <c r="DI61" s="5">
        <f>all!DI306</f>
        <v>1.4915330559008217</v>
      </c>
      <c r="DJ61" s="5">
        <f>all!DJ306</f>
        <v>4.140483952561462E-2</v>
      </c>
      <c r="DK61" s="5">
        <f>all!DK306</f>
        <v>0.66279072252765503</v>
      </c>
      <c r="DL61" s="5">
        <f>all!DL306</f>
        <v>7.0433047294880301E-3</v>
      </c>
      <c r="DM61" s="5">
        <f>all!DM306</f>
        <v>7.9806671217166037E-5</v>
      </c>
      <c r="DN61" s="5">
        <f>all!DN306</f>
        <v>1.6847468443763457E-3</v>
      </c>
      <c r="DO61" s="5">
        <f>all!DO306</f>
        <v>2.2070465578045823E-3</v>
      </c>
      <c r="DP61" s="5">
        <f>all!DP306</f>
        <v>0.25278642780138949</v>
      </c>
      <c r="DQ61" s="5">
        <f>all!DQ306</f>
        <v>1.3936648939964424E-3</v>
      </c>
      <c r="DR61" s="5">
        <f>all!DR306</f>
        <v>1.7965553023498399E-4</v>
      </c>
      <c r="DS61" s="5">
        <f>all!DS306</f>
        <v>2.9062652446172055</v>
      </c>
      <c r="DT61" s="5">
        <f>all!DT306</f>
        <v>7.656045500313953E-2</v>
      </c>
      <c r="DU61" s="5"/>
      <c r="DV61" s="5">
        <f>all!DV306</f>
        <v>0.14267918986446737</v>
      </c>
      <c r="DW61" s="5">
        <f>all!DW306</f>
        <v>99.708608865915451</v>
      </c>
      <c r="DX61" s="5">
        <f>all!DX306</f>
        <v>5.2149963269452308E-2</v>
      </c>
      <c r="DY61" s="5">
        <f>all!DY306</f>
        <v>8.0156278165701821E-3</v>
      </c>
      <c r="DZ61" s="5">
        <f>all!DZ306</f>
        <v>4.8744367636291974E-3</v>
      </c>
      <c r="EA61" s="5">
        <f>all!EA306</f>
        <v>6.2241134294597675E-4</v>
      </c>
      <c r="EB61" s="5">
        <f>all!EB306</f>
        <v>8.9832802747587753E-5</v>
      </c>
      <c r="EC61" s="5">
        <f>all!EC306</f>
        <v>1.5446984738814402E-4</v>
      </c>
      <c r="ED61" s="5">
        <f>all!ED306</f>
        <v>1.9074606759461762E-2</v>
      </c>
      <c r="EE61" s="5">
        <f>all!EE306</f>
        <v>5.2950957323082885E-4</v>
      </c>
      <c r="EF61" s="5">
        <f>all!EF306</f>
        <v>8.4761597109888013E-3</v>
      </c>
      <c r="EG61" s="5">
        <f>all!EG306</f>
        <v>9.0073946045333072E-5</v>
      </c>
      <c r="EH61" s="5">
        <f>all!EH306</f>
        <v>1.0206149064056147E-6</v>
      </c>
      <c r="EI61" s="5">
        <f>all!EI306</f>
        <v>2.1545538946379053E-5</v>
      </c>
      <c r="EJ61" s="5">
        <f>all!EJ306</f>
        <v>2.8225016551524157E-5</v>
      </c>
      <c r="EK61" s="5">
        <f>all!EK306</f>
        <v>3.2327823277965607E-3</v>
      </c>
      <c r="EL61" s="5">
        <f>all!EL306</f>
        <v>1.7823010829212725E-5</v>
      </c>
      <c r="EM61" s="5">
        <f>all!EM306</f>
        <v>2.2975411626564569E-6</v>
      </c>
      <c r="EN61" s="5">
        <f>all!EN306</f>
        <v>3.7167038612016048E-2</v>
      </c>
      <c r="EO61" s="5">
        <f>all!EO306</f>
        <v>9.7910037376165173E-4</v>
      </c>
      <c r="EP61" s="5"/>
      <c r="EQ61" s="5">
        <f>all!EQ306</f>
        <v>199.4172177318309</v>
      </c>
      <c r="ER61" s="5">
        <f>all!ER306</f>
        <v>0</v>
      </c>
      <c r="ES61" s="5">
        <f>all!ES306</f>
        <v>0</v>
      </c>
      <c r="ET61" s="5">
        <f>all!ET306</f>
        <v>0</v>
      </c>
      <c r="EU61" s="5">
        <f>all!EU306</f>
        <v>0</v>
      </c>
      <c r="EV61" s="5"/>
    </row>
    <row r="62" spans="1:152" s="3" customFormat="1">
      <c r="A62" s="5" t="str">
        <f>all!A307</f>
        <v>LEM6-19.d</v>
      </c>
      <c r="B62" s="5" t="str">
        <f>all!B307</f>
        <v>Kaspakas</v>
      </c>
      <c r="C62" s="5" t="str">
        <f>all!C307</f>
        <v>epithermal</v>
      </c>
      <c r="D62" s="5" t="str">
        <f>all!D307</f>
        <v>epithermal IS overprinting sericitic</v>
      </c>
      <c r="E62" s="5" t="str">
        <f>all!E307</f>
        <v>pyrite</v>
      </c>
      <c r="F62" s="5" t="str">
        <f>all!F307</f>
        <v>anhedral, inclusions</v>
      </c>
      <c r="G62" s="5">
        <f>all!G307</f>
        <v>27.563580322745899</v>
      </c>
      <c r="H62" s="5">
        <f>all!H307</f>
        <v>429896.66401333502</v>
      </c>
      <c r="I62" s="5">
        <f>all!I307</f>
        <v>87.967309743060397</v>
      </c>
      <c r="J62" s="5">
        <f>all!J307</f>
        <v>180.78892052833899</v>
      </c>
      <c r="K62" s="5">
        <f>all!K307</f>
        <v>7.60061439543649</v>
      </c>
      <c r="L62" s="5">
        <f>all!L307</f>
        <v>4.6285789482685802</v>
      </c>
      <c r="M62" s="5">
        <f>all!M307</f>
        <v>1.08099588524909</v>
      </c>
      <c r="N62" s="5">
        <f>all!N307</f>
        <v>0.53143040007416598</v>
      </c>
      <c r="O62" s="5">
        <f>all!O307</f>
        <v>464.68407318834397</v>
      </c>
      <c r="P62" s="5">
        <f>all!P307</f>
        <v>3.2160579749687899</v>
      </c>
      <c r="Q62" s="5">
        <f>all!Q307</f>
        <v>5.53801984873004E-2</v>
      </c>
      <c r="R62" s="5">
        <f>all!R307</f>
        <v>7.9752548634640194E-2</v>
      </c>
      <c r="S62" s="5">
        <f>all!S307</f>
        <v>6.3345743378294302E-3</v>
      </c>
      <c r="T62" s="5">
        <f>all!T307</f>
        <v>0.28672920692189602</v>
      </c>
      <c r="U62" s="5">
        <f>all!U307</f>
        <v>2.8314153452447099</v>
      </c>
      <c r="V62" s="5">
        <f>all!V307</f>
        <v>7.1354738041999797</v>
      </c>
      <c r="W62" s="5">
        <f>all!W307</f>
        <v>0.12564062027369499</v>
      </c>
      <c r="X62" s="5">
        <f>all!X307</f>
        <v>1.66225739052712E-2</v>
      </c>
      <c r="Y62" s="5">
        <f>all!Y307</f>
        <v>85.426795246735395</v>
      </c>
      <c r="Z62" s="5">
        <f>all!Z307</f>
        <v>40.067457221150697</v>
      </c>
      <c r="AA62" s="5">
        <f>all!AA307</f>
        <v>0.48657467219774325</v>
      </c>
      <c r="AB62" s="5">
        <f>all!AB307</f>
        <v>3.764694632029629E-2</v>
      </c>
      <c r="AC62" s="5">
        <f>all!AC307</f>
        <v>0.4690268095089507</v>
      </c>
      <c r="AD62" s="5">
        <f>all!AD307</f>
        <v>0.18930562680896065</v>
      </c>
      <c r="AE62" s="5">
        <f>all!AE307</f>
        <v>1.9458266996041194E-4</v>
      </c>
      <c r="AF62" s="5">
        <f>all!AF307</f>
        <v>3.3144347005723745E-2</v>
      </c>
      <c r="AG62" s="5">
        <f>all!AG307</f>
        <v>6.295543043098378E-4</v>
      </c>
      <c r="AH62" s="5">
        <f>all!AH307</f>
        <v>6.4827667159171305E-4</v>
      </c>
      <c r="AI62" s="5">
        <f>all!AI307</f>
        <v>0.45548121612655723</v>
      </c>
      <c r="AJ62" s="5">
        <f>all!AJ307</f>
        <v>3.6559694554288667E-2</v>
      </c>
      <c r="AK62" s="5">
        <f>all!AK307</f>
        <v>1.8896308132899936E-4</v>
      </c>
      <c r="AL62" s="5">
        <f>all!AL307</f>
        <v>3.2187131259496952E-2</v>
      </c>
      <c r="AM62" s="5">
        <f>all!AM307</f>
        <v>6.295543043098378E-4</v>
      </c>
      <c r="AN62" s="5"/>
      <c r="AO62" s="5"/>
      <c r="AP62" s="5">
        <f>all!AP307</f>
        <v>0.20499382787064199</v>
      </c>
      <c r="AQ62" s="5">
        <f>all!AQ307</f>
        <v>8.8923562901668394</v>
      </c>
      <c r="AR62" s="5">
        <f>all!AR307</f>
        <v>3.4158367934098599E-2</v>
      </c>
      <c r="AS62" s="5">
        <f>all!AS307</f>
        <v>0.26937598941024599</v>
      </c>
      <c r="AT62" s="5">
        <f>all!AT307</f>
        <v>0.22643563738206601</v>
      </c>
      <c r="AU62" s="5">
        <f>all!AU307</f>
        <v>4.6285789482685802</v>
      </c>
      <c r="AV62" s="5">
        <f>all!AV307</f>
        <v>3.9801052595609399E-2</v>
      </c>
      <c r="AW62" s="5">
        <f>all!AW307</f>
        <v>0.46003364264987001</v>
      </c>
      <c r="AX62" s="5">
        <f>all!AX307</f>
        <v>0.28383459035602199</v>
      </c>
      <c r="AY62" s="5">
        <f>all!AY307</f>
        <v>1.6472634706165701</v>
      </c>
      <c r="AZ62" s="5">
        <f>all!AZ307</f>
        <v>1.6737482918486798E-2</v>
      </c>
      <c r="BA62" s="5">
        <f>all!BA307</f>
        <v>7.9752548634640194E-2</v>
      </c>
      <c r="BB62" s="5">
        <f>all!BB307</f>
        <v>5.0294435833018701E-3</v>
      </c>
      <c r="BC62" s="5">
        <f>all!BC307</f>
        <v>0.28672920692189602</v>
      </c>
      <c r="BD62" s="5">
        <f>all!BD307</f>
        <v>2.5713423547887301E-2</v>
      </c>
      <c r="BE62" s="5">
        <f>all!BE307</f>
        <v>0.189714991543075</v>
      </c>
      <c r="BF62" s="5">
        <f>all!BF307</f>
        <v>2.1796097645905201E-2</v>
      </c>
      <c r="BG62" s="5">
        <f>all!BG307</f>
        <v>1.28333707459068E-2</v>
      </c>
      <c r="BH62" s="5">
        <f>all!BH307</f>
        <v>0.104659390616731</v>
      </c>
      <c r="BI62" s="5">
        <f>all!BI307</f>
        <v>7.6408726592139204E-3</v>
      </c>
      <c r="BJ62" s="5"/>
      <c r="BK62" s="5">
        <f>all!BK307</f>
        <v>9.2786690814970108</v>
      </c>
      <c r="BL62" s="5">
        <f>all!BL307</f>
        <v>26022.7161648494</v>
      </c>
      <c r="BM62" s="5">
        <f>all!BM307</f>
        <v>21.521538070943699</v>
      </c>
      <c r="BN62" s="5">
        <f>all!BN307</f>
        <v>129.145239720597</v>
      </c>
      <c r="BO62" s="5">
        <f>all!BO307</f>
        <v>4.1338054108847002</v>
      </c>
      <c r="BP62" s="5">
        <f>all!BP307</f>
        <v>2.69156448204967</v>
      </c>
      <c r="BQ62" s="5">
        <f>all!BQ307</f>
        <v>0.139577339557452</v>
      </c>
      <c r="BR62" s="5">
        <f>all!BR307</f>
        <v>0.220232764617426</v>
      </c>
      <c r="BS62" s="5">
        <f>all!BS307</f>
        <v>130.337153083906</v>
      </c>
      <c r="BT62" s="5">
        <f>all!BT307</f>
        <v>3.2420288045393302</v>
      </c>
      <c r="BU62" s="5">
        <f>all!BU307</f>
        <v>5.1561610628105201E-2</v>
      </c>
      <c r="BV62" s="5">
        <f>all!BV307</f>
        <v>8.8211700505276394E-2</v>
      </c>
      <c r="BW62" s="5">
        <f>all!BW307</f>
        <v>5.9725771646803602E-3</v>
      </c>
      <c r="BX62" s="5">
        <f>all!BX307</f>
        <v>9.5233768467772095E-2</v>
      </c>
      <c r="BY62" s="5">
        <f>all!BY307</f>
        <v>0.40835266653733299</v>
      </c>
      <c r="BZ62" s="5">
        <f>all!BZ307</f>
        <v>1.5069081404729701</v>
      </c>
      <c r="CA62" s="5">
        <f>all!CA307</f>
        <v>5.6189763699493897E-2</v>
      </c>
      <c r="CB62" s="5">
        <f>all!CB307</f>
        <v>1.6499403501138599E-2</v>
      </c>
      <c r="CC62" s="5">
        <f>all!CC307</f>
        <v>21.794703457652702</v>
      </c>
      <c r="CD62" s="5">
        <f>all!CD307</f>
        <v>6.8930357369157997</v>
      </c>
      <c r="CE62" s="5"/>
      <c r="CF62" s="5">
        <f>all!CF307</f>
        <v>27.563580322745899</v>
      </c>
      <c r="CG62" s="5">
        <f>all!CG307</f>
        <v>429896.66401333502</v>
      </c>
      <c r="CH62" s="5">
        <f>all!CH307</f>
        <v>87.967309743060397</v>
      </c>
      <c r="CI62" s="5">
        <f>all!CI307</f>
        <v>180.78892052833899</v>
      </c>
      <c r="CJ62" s="5">
        <f>all!CJ307</f>
        <v>7.60061439543649</v>
      </c>
      <c r="CK62" s="5">
        <f>all!CK307</f>
        <v>4.6285789482685802</v>
      </c>
      <c r="CL62" s="5">
        <f>all!CL307</f>
        <v>1.08099588524909</v>
      </c>
      <c r="CM62" s="5">
        <f>all!CM307</f>
        <v>0.53143040007416598</v>
      </c>
      <c r="CN62" s="5">
        <f>all!CN307</f>
        <v>464.68407318834397</v>
      </c>
      <c r="CO62" s="5">
        <f>all!CO307</f>
        <v>3.2160579749687899</v>
      </c>
      <c r="CP62" s="5">
        <f>all!CP307</f>
        <v>5.53801984873004E-2</v>
      </c>
      <c r="CQ62" s="5">
        <f>all!CQ307</f>
        <v>7.9752548634640194E-2</v>
      </c>
      <c r="CR62" s="5">
        <f>all!CR307</f>
        <v>6.3345743378294302E-3</v>
      </c>
      <c r="CS62" s="5">
        <f>all!CS307</f>
        <v>0.28672920692189602</v>
      </c>
      <c r="CT62" s="5">
        <f>all!CT307</f>
        <v>2.8314153452447099</v>
      </c>
      <c r="CU62" s="5">
        <f>all!CU307</f>
        <v>7.1354738041999797</v>
      </c>
      <c r="CV62" s="5">
        <f>all!CV307</f>
        <v>0.12564062027369499</v>
      </c>
      <c r="CW62" s="5">
        <f>all!CW307</f>
        <v>1.66225739052712E-2</v>
      </c>
      <c r="CX62" s="5">
        <f>all!CX307</f>
        <v>85.426795246735395</v>
      </c>
      <c r="CY62" s="5">
        <f>all!CY307</f>
        <v>40.067457221150697</v>
      </c>
      <c r="CZ62" s="5"/>
      <c r="DA62" s="5">
        <f>all!DA307</f>
        <v>0.50172113543285635</v>
      </c>
      <c r="DB62" s="5">
        <f>all!DB307</f>
        <v>7698.0331992718238</v>
      </c>
      <c r="DC62" s="5">
        <f>all!DC307</f>
        <v>1.4926613478151602</v>
      </c>
      <c r="DD62" s="5">
        <f>all!DD307</f>
        <v>3.0802257243291238</v>
      </c>
      <c r="DE62" s="5">
        <f>all!DE307</f>
        <v>0.11960806967293756</v>
      </c>
      <c r="DF62" s="5">
        <f>all!DF307</f>
        <v>7.0784201686321768E-2</v>
      </c>
      <c r="DG62" s="5">
        <f>all!DG307</f>
        <v>1.5504150499104885E-2</v>
      </c>
      <c r="DH62" s="5">
        <f>all!DH307</f>
        <v>7.3189698398865993E-3</v>
      </c>
      <c r="DI62" s="5">
        <f>all!DI307</f>
        <v>6.2022710832169095</v>
      </c>
      <c r="DJ62" s="5">
        <f>all!DJ307</f>
        <v>4.0730217514802304E-2</v>
      </c>
      <c r="DK62" s="5">
        <f>all!DK307</f>
        <v>5.1340616129035618E-4</v>
      </c>
      <c r="DL62" s="5">
        <f>all!DL307</f>
        <v>7.0947281524619645E-4</v>
      </c>
      <c r="DM62" s="5">
        <f>all!DM307</f>
        <v>5.5170568533064765E-5</v>
      </c>
      <c r="DN62" s="5">
        <f>all!DN307</f>
        <v>2.4153753426155843E-3</v>
      </c>
      <c r="DO62" s="5">
        <f>all!DO307</f>
        <v>2.3254068209959837E-2</v>
      </c>
      <c r="DP62" s="5">
        <f>all!DP307</f>
        <v>5.5920641098745921E-2</v>
      </c>
      <c r="DQ62" s="5">
        <f>all!DQ307</f>
        <v>6.3787795579348366E-4</v>
      </c>
      <c r="DR62" s="5">
        <f>all!DR307</f>
        <v>8.133039199030058E-5</v>
      </c>
      <c r="DS62" s="5">
        <f>all!DS307</f>
        <v>0.41229148285103956</v>
      </c>
      <c r="DT62" s="5">
        <f>all!DT307</f>
        <v>0.19172832024303285</v>
      </c>
      <c r="DU62" s="5"/>
      <c r="DV62" s="5">
        <f>all!DV307</f>
        <v>6.506325335406276E-3</v>
      </c>
      <c r="DW62" s="5">
        <f>all!DW307</f>
        <v>99.828181234600848</v>
      </c>
      <c r="DX62" s="5">
        <f>all!DX307</f>
        <v>1.9356849170989621E-2</v>
      </c>
      <c r="DY62" s="5">
        <f>all!DY307</f>
        <v>3.9944401887081232E-2</v>
      </c>
      <c r="DZ62" s="5">
        <f>all!DZ307</f>
        <v>1.5510787947186607E-3</v>
      </c>
      <c r="EA62" s="5">
        <f>all!EA307</f>
        <v>9.1793032474282959E-4</v>
      </c>
      <c r="EB62" s="5">
        <f>all!EB307</f>
        <v>2.0105799830268012E-4</v>
      </c>
      <c r="EC62" s="5">
        <f>all!EC307</f>
        <v>9.4912483320530477E-5</v>
      </c>
      <c r="ED62" s="5">
        <f>all!ED307</f>
        <v>8.0431121266152719E-2</v>
      </c>
      <c r="EE62" s="5">
        <f>all!EE307</f>
        <v>5.2818991949489297E-4</v>
      </c>
      <c r="EF62" s="5">
        <f>all!EF307</f>
        <v>6.6578568823400857E-6</v>
      </c>
      <c r="EG62" s="5">
        <f>all!EG307</f>
        <v>9.2004514592271866E-6</v>
      </c>
      <c r="EH62" s="5">
        <f>all!EH307</f>
        <v>7.1545255414795179E-7</v>
      </c>
      <c r="EI62" s="5">
        <f>all!EI307</f>
        <v>3.1322614648508274E-5</v>
      </c>
      <c r="EJ62" s="5">
        <f>all!EJ307</f>
        <v>3.0155901846788978E-4</v>
      </c>
      <c r="EK62" s="5">
        <f>all!EK307</f>
        <v>7.2517950362811301E-4</v>
      </c>
      <c r="EL62" s="5">
        <f>all!EL307</f>
        <v>8.2720085154389912E-6</v>
      </c>
      <c r="EM62" s="5">
        <f>all!EM307</f>
        <v>1.0546934393913574E-6</v>
      </c>
      <c r="EN62" s="5">
        <f>all!EN307</f>
        <v>5.3466005934384858E-3</v>
      </c>
      <c r="EO62" s="5">
        <f>all!EO307</f>
        <v>2.4863350164347907E-3</v>
      </c>
      <c r="EP62" s="5"/>
      <c r="EQ62" s="5">
        <f>all!EQ307</f>
        <v>199.6563624692017</v>
      </c>
      <c r="ER62" s="5">
        <f>all!ER307</f>
        <v>0</v>
      </c>
      <c r="ES62" s="5">
        <f>all!ES307</f>
        <v>0</v>
      </c>
      <c r="ET62" s="5">
        <f>all!ET307</f>
        <v>0</v>
      </c>
      <c r="EU62" s="5">
        <f>all!EU307</f>
        <v>0</v>
      </c>
      <c r="EV62" s="5"/>
    </row>
    <row r="63" spans="1:152" s="9" customFormat="1">
      <c r="A63" s="5" t="str">
        <f>all!A308</f>
        <v>LEM6-2.d</v>
      </c>
      <c r="B63" s="5" t="str">
        <f>all!B308</f>
        <v>Kaspakas</v>
      </c>
      <c r="C63" s="5" t="str">
        <f>all!C308</f>
        <v>epithermal</v>
      </c>
      <c r="D63" s="5" t="str">
        <f>all!D308</f>
        <v>epithermal IS overprinting sericitic</v>
      </c>
      <c r="E63" s="5" t="str">
        <f>all!E308</f>
        <v>sphalerite</v>
      </c>
      <c r="F63" s="5" t="str">
        <f>all!F308</f>
        <v>subhedral</v>
      </c>
      <c r="G63" s="5">
        <f>all!G308</f>
        <v>240.559710340305</v>
      </c>
      <c r="H63" s="5">
        <f>all!H308</f>
        <v>1897.6571564984699</v>
      </c>
      <c r="I63" s="5">
        <f>all!I308</f>
        <v>13.0478564891594</v>
      </c>
      <c r="J63" s="5">
        <f>all!J308</f>
        <v>0.41402005032128503</v>
      </c>
      <c r="K63" s="5">
        <f>all!K308</f>
        <v>519.24790967411798</v>
      </c>
      <c r="L63" s="5">
        <f>all!L308</f>
        <v>693328.68912871403</v>
      </c>
      <c r="M63" s="5">
        <f>all!M308</f>
        <v>6.2065585900401699</v>
      </c>
      <c r="N63" s="5">
        <f>all!N308</f>
        <v>0.650291704975136</v>
      </c>
      <c r="O63" s="5">
        <f>all!O308</f>
        <v>0.47669781544440099</v>
      </c>
      <c r="P63" s="5">
        <f>all!P308</f>
        <v>7.0882521261770197</v>
      </c>
      <c r="Q63" s="5">
        <f>all!Q308</f>
        <v>26.872414826519599</v>
      </c>
      <c r="R63" s="5">
        <f>all!R308</f>
        <v>4455.2232316236796</v>
      </c>
      <c r="S63" s="5">
        <f>all!S308</f>
        <v>43.622151950056377</v>
      </c>
      <c r="T63" s="5">
        <f>all!T308</f>
        <v>20.790928818830199</v>
      </c>
      <c r="U63" s="5">
        <f>all!U308</f>
        <v>4.1153499580573802</v>
      </c>
      <c r="V63" s="5">
        <f>all!V308</f>
        <v>6.68202777592803</v>
      </c>
      <c r="W63" s="5">
        <f>all!W308</f>
        <v>1.2085252017697601</v>
      </c>
      <c r="X63" s="5">
        <f>all!X308</f>
        <v>1.3332377649078801E-2</v>
      </c>
      <c r="Y63" s="5">
        <f>all!Y308</f>
        <v>16.3672432769796</v>
      </c>
      <c r="Z63" s="5">
        <f>all!Z308</f>
        <v>11.700285181461901</v>
      </c>
      <c r="AA63" s="5">
        <f>all!AA308</f>
        <v>31.515035271924855</v>
      </c>
      <c r="AB63" s="5">
        <f>all!AB308</f>
        <v>0.43307550368891939</v>
      </c>
      <c r="AC63" s="5">
        <f>all!AC308</f>
        <v>0.71485985657207529</v>
      </c>
      <c r="AD63" s="5">
        <f>all!AD308</f>
        <v>27.371336864624713</v>
      </c>
      <c r="AE63" s="5">
        <f>all!AE308</f>
        <v>8.1457686083463341E-4</v>
      </c>
      <c r="AF63" s="5">
        <f>all!AF308</f>
        <v>0.25143818591891937</v>
      </c>
      <c r="AG63" s="5">
        <f>all!AG308</f>
        <v>2.0595271605605188</v>
      </c>
      <c r="AH63" s="5">
        <f>all!AH308</f>
        <v>1.6418412295682951</v>
      </c>
      <c r="AI63" s="5">
        <f>all!AI308</f>
        <v>0.89672086684758467</v>
      </c>
      <c r="AJ63" s="5">
        <f>all!AJ308</f>
        <v>0.54325031334197915</v>
      </c>
      <c r="AK63" s="5">
        <f>all!AK308</f>
        <v>1.0218059694445437E-3</v>
      </c>
      <c r="AL63" s="5">
        <f>all!AL308</f>
        <v>0.31540429353101423</v>
      </c>
      <c r="AM63" s="5">
        <f>all!AM308</f>
        <v>2.0595271605605188</v>
      </c>
      <c r="AN63" s="5"/>
      <c r="AO63" s="5"/>
      <c r="AP63" s="5">
        <f>all!AP308</f>
        <v>0.47611056727557299</v>
      </c>
      <c r="AQ63" s="5">
        <f>all!AQ308</f>
        <v>7.85706464329167</v>
      </c>
      <c r="AR63" s="5">
        <f>all!AR308</f>
        <v>3.7940517619325403E-2</v>
      </c>
      <c r="AS63" s="5">
        <f>all!AS308</f>
        <v>0.41402005032128503</v>
      </c>
      <c r="AT63" s="5">
        <f>all!AT308</f>
        <v>0.23886722794922999</v>
      </c>
      <c r="AU63" s="5">
        <f>all!AU308</f>
        <v>4.9873269624207204</v>
      </c>
      <c r="AV63" s="5">
        <f>all!AV308</f>
        <v>5.1969721333811503E-2</v>
      </c>
      <c r="AW63" s="5">
        <f>all!AW308</f>
        <v>0.650291704975136</v>
      </c>
      <c r="AX63" s="5">
        <f>all!AX308</f>
        <v>0.47669781544440099</v>
      </c>
      <c r="AY63" s="5">
        <f>all!AY308</f>
        <v>1.28237972551775</v>
      </c>
      <c r="AZ63" s="5">
        <f>all!AZ308</f>
        <v>2.6609908684575301E-2</v>
      </c>
      <c r="BA63" s="5">
        <f>all!BA308</f>
        <v>0.18829435420093699</v>
      </c>
      <c r="BB63" s="5">
        <f>all!BB308</f>
        <v>2.1419406581608E-2</v>
      </c>
      <c r="BC63" s="5">
        <f>all!BC308</f>
        <v>0.17782102997204399</v>
      </c>
      <c r="BD63" s="5">
        <f>all!BD308</f>
        <v>4.1947679642812603E-2</v>
      </c>
      <c r="BE63" s="5">
        <f>all!BE308</f>
        <v>0.190495285554275</v>
      </c>
      <c r="BF63" s="5">
        <f>all!BF308</f>
        <v>2.93912398309541E-2</v>
      </c>
      <c r="BG63" s="5">
        <f>all!BG308</f>
        <v>1.11179058463161E-2</v>
      </c>
      <c r="BH63" s="5">
        <f>all!BH308</f>
        <v>0.32645052255741402</v>
      </c>
      <c r="BI63" s="5">
        <f>all!BI308</f>
        <v>1.25244444038456E-2</v>
      </c>
      <c r="BJ63" s="5"/>
      <c r="BK63" s="5">
        <f>all!BK308</f>
        <v>26.6956690965436</v>
      </c>
      <c r="BL63" s="5">
        <f>all!BL308</f>
        <v>228.135899375181</v>
      </c>
      <c r="BM63" s="5">
        <f>all!BM308</f>
        <v>0.91361712435509601</v>
      </c>
      <c r="BN63" s="5">
        <f>all!BN308</f>
        <v>0.221848528619769</v>
      </c>
      <c r="BO63" s="5">
        <f>all!BO308</f>
        <v>230.47404132931101</v>
      </c>
      <c r="BP63" s="5">
        <f>all!BP308</f>
        <v>11736.0871367659</v>
      </c>
      <c r="BQ63" s="5">
        <f>all!BQ308</f>
        <v>1.04672007579568</v>
      </c>
      <c r="BR63" s="5">
        <f>all!BR308</f>
        <v>0.40188902771519402</v>
      </c>
      <c r="BS63" s="5">
        <f>all!BS308</f>
        <v>0.67000363033490096</v>
      </c>
      <c r="BT63" s="5">
        <f>all!BT308</f>
        <v>3.95687472807086</v>
      </c>
      <c r="BU63" s="5">
        <f>all!BU308</f>
        <v>43.080328243322498</v>
      </c>
      <c r="BV63" s="5">
        <f>all!BV308</f>
        <v>60.862094736326803</v>
      </c>
      <c r="BW63" s="5">
        <f>all!BW308</f>
        <v>0.91348294342576397</v>
      </c>
      <c r="BX63" s="5">
        <f>all!BX308</f>
        <v>12.462729571073901</v>
      </c>
      <c r="BY63" s="5">
        <f>all!BY308</f>
        <v>0.74673000899122599</v>
      </c>
      <c r="BZ63" s="5">
        <f>all!BZ308</f>
        <v>7.61942424138799</v>
      </c>
      <c r="CA63" s="5">
        <f>all!CA308</f>
        <v>1.9700240059418399</v>
      </c>
      <c r="CB63" s="5">
        <f>all!CB308</f>
        <v>1.56407501973213E-2</v>
      </c>
      <c r="CC63" s="5">
        <f>all!CC308</f>
        <v>3.4005522206632302</v>
      </c>
      <c r="CD63" s="5">
        <f>all!CD308</f>
        <v>4.1196385433396498</v>
      </c>
      <c r="CE63" s="5"/>
      <c r="CF63" s="5">
        <f>all!CF308</f>
        <v>240.559710340305</v>
      </c>
      <c r="CG63" s="5">
        <f>all!CG308</f>
        <v>1897.6571564984699</v>
      </c>
      <c r="CH63" s="5">
        <f>all!CH308</f>
        <v>13.0478564891594</v>
      </c>
      <c r="CI63" s="5">
        <f>all!CI308</f>
        <v>0.41402005032128503</v>
      </c>
      <c r="CJ63" s="5">
        <f>all!CJ308</f>
        <v>519.24790967411798</v>
      </c>
      <c r="CK63" s="5">
        <f>all!CK308</f>
        <v>693328.68912871403</v>
      </c>
      <c r="CL63" s="5">
        <f>all!CL308</f>
        <v>6.2065585900401699</v>
      </c>
      <c r="CM63" s="5">
        <f>all!CM308</f>
        <v>0.650291704975136</v>
      </c>
      <c r="CN63" s="5">
        <f>all!CN308</f>
        <v>0.47669781544440099</v>
      </c>
      <c r="CO63" s="5">
        <f>all!CO308</f>
        <v>7.0882521261770197</v>
      </c>
      <c r="CP63" s="5">
        <f>all!CP308</f>
        <v>26.872414826519599</v>
      </c>
      <c r="CQ63" s="5">
        <f>all!CQ308</f>
        <v>4455.2232316236796</v>
      </c>
      <c r="CR63" s="5">
        <f>all!CR308</f>
        <v>43.622151950056377</v>
      </c>
      <c r="CS63" s="5">
        <f>all!CS308</f>
        <v>20.790928818830199</v>
      </c>
      <c r="CT63" s="5">
        <f>all!CT308</f>
        <v>4.1153499580573802</v>
      </c>
      <c r="CU63" s="5">
        <f>all!CU308</f>
        <v>6.68202777592803</v>
      </c>
      <c r="CV63" s="5">
        <f>all!CV308</f>
        <v>1.2085252017697601</v>
      </c>
      <c r="CW63" s="5">
        <f>all!CW308</f>
        <v>1.3332377649078801E-2</v>
      </c>
      <c r="CX63" s="5">
        <f>all!CX308</f>
        <v>16.3672432769796</v>
      </c>
      <c r="CY63" s="5">
        <f>all!CY308</f>
        <v>11.700285181461901</v>
      </c>
      <c r="CZ63" s="5"/>
      <c r="DA63" s="5">
        <f>all!DA308</f>
        <v>4.3787450540936579</v>
      </c>
      <c r="DB63" s="5">
        <f>all!DB308</f>
        <v>33.980788906768197</v>
      </c>
      <c r="DC63" s="5">
        <f>all!DC308</f>
        <v>0.22140078070017241</v>
      </c>
      <c r="DD63" s="5">
        <f>all!DD308</f>
        <v>7.0539455939046813E-3</v>
      </c>
      <c r="DE63" s="5">
        <f>all!DE308</f>
        <v>8.1712131318118839</v>
      </c>
      <c r="DF63" s="5">
        <f>all!DF308</f>
        <v>10602.977353245358</v>
      </c>
      <c r="DG63" s="5">
        <f>all!DG308</f>
        <v>8.901737719318116E-2</v>
      </c>
      <c r="DH63" s="5">
        <f>all!DH308</f>
        <v>8.9559524166800165E-3</v>
      </c>
      <c r="DI63" s="5">
        <f>all!DI308</f>
        <v>6.3626219333863801E-3</v>
      </c>
      <c r="DJ63" s="5">
        <f>all!DJ308</f>
        <v>8.9770163705382724E-2</v>
      </c>
      <c r="DK63" s="5">
        <f>all!DK308</f>
        <v>0.24912267773560326</v>
      </c>
      <c r="DL63" s="5">
        <f>all!DL308</f>
        <v>39.633338655680312</v>
      </c>
      <c r="DM63" s="5">
        <f>all!DM308</f>
        <v>0.37992433198676495</v>
      </c>
      <c r="DN63" s="5">
        <f>all!DN308</f>
        <v>0.17514050053769858</v>
      </c>
      <c r="DO63" s="5">
        <f>all!DO308</f>
        <v>3.379886627839504E-2</v>
      </c>
      <c r="DP63" s="5">
        <f>all!DP308</f>
        <v>5.2366988839561368E-2</v>
      </c>
      <c r="DQ63" s="5">
        <f>all!DQ308</f>
        <v>6.1356875153154682E-3</v>
      </c>
      <c r="DR63" s="5">
        <f>all!DR308</f>
        <v>6.5232226160742099E-5</v>
      </c>
      <c r="DS63" s="5">
        <f>all!DS308</f>
        <v>7.8992486858009664E-2</v>
      </c>
      <c r="DT63" s="5">
        <f>all!DT308</f>
        <v>5.5987481606942724E-2</v>
      </c>
      <c r="DU63" s="5"/>
      <c r="DV63" s="5">
        <f>all!DV308</f>
        <v>4.0954900928498794E-2</v>
      </c>
      <c r="DW63" s="5">
        <f>all!DW308</f>
        <v>0.31782618671709389</v>
      </c>
      <c r="DX63" s="5">
        <f>all!DX308</f>
        <v>2.0707867041929642E-3</v>
      </c>
      <c r="DY63" s="5">
        <f>all!DY308</f>
        <v>6.597635609849041E-5</v>
      </c>
      <c r="DZ63" s="5">
        <f>all!DZ308</f>
        <v>7.6426286560378989E-2</v>
      </c>
      <c r="EA63" s="5">
        <f>all!EA308</f>
        <v>99.170854133950655</v>
      </c>
      <c r="EB63" s="5">
        <f>all!EB308</f>
        <v>8.3258966183774618E-4</v>
      </c>
      <c r="EC63" s="5">
        <f>all!EC308</f>
        <v>8.3766042419521533E-5</v>
      </c>
      <c r="ED63" s="5">
        <f>all!ED308</f>
        <v>5.9510327207499266E-5</v>
      </c>
      <c r="EE63" s="5">
        <f>all!EE308</f>
        <v>8.396305597769177E-4</v>
      </c>
      <c r="EF63" s="5">
        <f>all!EF308</f>
        <v>2.3300727627806155E-3</v>
      </c>
      <c r="EG63" s="5">
        <f>all!EG308</f>
        <v>0.37069512795487597</v>
      </c>
      <c r="EH63" s="5">
        <f>all!EH308</f>
        <v>3.5534755242937316E-3</v>
      </c>
      <c r="EI63" s="5">
        <f>all!EI308</f>
        <v>1.6381090379727127E-3</v>
      </c>
      <c r="EJ63" s="5">
        <f>all!EJ308</f>
        <v>3.1612464366545875E-4</v>
      </c>
      <c r="EK63" s="5">
        <f>all!EK308</f>
        <v>4.8979440761068912E-4</v>
      </c>
      <c r="EL63" s="5">
        <f>all!EL308</f>
        <v>5.7387783763077508E-5</v>
      </c>
      <c r="EM63" s="5">
        <f>all!EM308</f>
        <v>6.101244367403805E-7</v>
      </c>
      <c r="EN63" s="5">
        <f>all!EN308</f>
        <v>7.3882572138814727E-4</v>
      </c>
      <c r="EO63" s="5">
        <f>all!EO308</f>
        <v>5.2365728858884213E-4</v>
      </c>
      <c r="EP63" s="5"/>
      <c r="EQ63" s="5">
        <f>all!EQ308</f>
        <v>0.63565237343418779</v>
      </c>
      <c r="ER63" s="5">
        <f>all!ER308</f>
        <v>0</v>
      </c>
      <c r="ES63" s="5">
        <f>all!ES308</f>
        <v>0</v>
      </c>
      <c r="ET63" s="5">
        <f>all!ET308</f>
        <v>0</v>
      </c>
      <c r="EU63" s="5">
        <f>all!EU308</f>
        <v>0</v>
      </c>
      <c r="EV63" s="5"/>
    </row>
    <row r="64" spans="1:152" s="3" customFormat="1">
      <c r="A64" s="5" t="str">
        <f>all!A309</f>
        <v>7II-2.d</v>
      </c>
      <c r="B64" s="5" t="str">
        <f>all!B309</f>
        <v>Kaspakas</v>
      </c>
      <c r="C64" s="5" t="str">
        <f>all!C309</f>
        <v>porphyry</v>
      </c>
      <c r="D64" s="5" t="str">
        <f>all!D309</f>
        <v>sericitic</v>
      </c>
      <c r="E64" s="5" t="str">
        <f>all!E309</f>
        <v>pyrite</v>
      </c>
      <c r="F64" s="5" t="str">
        <f>all!F309</f>
        <v>anhedral, inclusions</v>
      </c>
      <c r="G64" s="5">
        <f>all!G309</f>
        <v>17.186732307525698</v>
      </c>
      <c r="H64" s="5">
        <f>all!H309</f>
        <v>366280.47611273598</v>
      </c>
      <c r="I64" s="5">
        <f>all!I309</f>
        <v>22.0144535251777</v>
      </c>
      <c r="J64" s="5">
        <f>all!J309</f>
        <v>284.16447007687799</v>
      </c>
      <c r="K64" s="5">
        <f>all!K309</f>
        <v>0.46962260646113102</v>
      </c>
      <c r="L64" s="5">
        <f>all!L309</f>
        <v>6.8023003290729296</v>
      </c>
      <c r="M64" s="5">
        <f>all!M309</f>
        <v>8.0477527712768407E-2</v>
      </c>
      <c r="N64" s="5">
        <f>all!N309</f>
        <v>0.803366683797748</v>
      </c>
      <c r="O64" s="5">
        <f>all!O309</f>
        <v>179.10048400974799</v>
      </c>
      <c r="P64" s="5">
        <f>all!P309</f>
        <v>9.9150276217429099</v>
      </c>
      <c r="Q64" s="5">
        <f>all!Q309</f>
        <v>3.3987149920338702E-2</v>
      </c>
      <c r="R64" s="5">
        <f>all!R309</f>
        <v>0.79230821738145696</v>
      </c>
      <c r="S64" s="5">
        <f>all!S309</f>
        <v>1.2996513758072901E-2</v>
      </c>
      <c r="T64" s="5">
        <f>all!T309</f>
        <v>0.196308267623899</v>
      </c>
      <c r="U64" s="5">
        <f>all!U309</f>
        <v>7.0849951437649203E-2</v>
      </c>
      <c r="V64" s="5">
        <f>all!V309</f>
        <v>10.1002796989799</v>
      </c>
      <c r="W64" s="5">
        <f>all!W309</f>
        <v>9.9345134150943898E-2</v>
      </c>
      <c r="X64" s="5">
        <f>all!X309</f>
        <v>1.94091303438516E-2</v>
      </c>
      <c r="Y64" s="5">
        <f>all!Y309</f>
        <v>0.59207985550066</v>
      </c>
      <c r="Z64" s="5">
        <f>all!Z309</f>
        <v>1.8077502447787399</v>
      </c>
      <c r="AA64" s="5">
        <f>all!AA309</f>
        <v>7.7470816528265832E-2</v>
      </c>
      <c r="AB64" s="5">
        <f>all!AB309</f>
        <v>16.746098570367351</v>
      </c>
      <c r="AC64" s="5">
        <f>all!AC309</f>
        <v>3.0532203181446103</v>
      </c>
      <c r="AD64" s="5">
        <f>all!AD309</f>
        <v>0.12291677293278286</v>
      </c>
      <c r="AE64" s="5">
        <f>all!AE309</f>
        <v>3.2781271248351E-2</v>
      </c>
      <c r="AF64" s="5">
        <f>all!AF309</f>
        <v>0.11966283057838339</v>
      </c>
      <c r="AG64" s="5">
        <f>all!AG309</f>
        <v>1.5438561707410976E-3</v>
      </c>
      <c r="AH64" s="5">
        <f>all!AH309</f>
        <v>5.7402983068220288E-2</v>
      </c>
      <c r="AI64" s="5">
        <f>all!AI309</f>
        <v>8.2116516892469529E-2</v>
      </c>
      <c r="AJ64" s="5">
        <f>all!AJ309</f>
        <v>0.45038717905957543</v>
      </c>
      <c r="AK64" s="5">
        <f>all!AK309</f>
        <v>8.8165396981821883E-4</v>
      </c>
      <c r="AL64" s="5">
        <f>all!AL309</f>
        <v>3.2183379594964215E-3</v>
      </c>
      <c r="AM64" s="5">
        <f>all!AM309</f>
        <v>1.5438561707410976E-3</v>
      </c>
      <c r="AN64" s="5"/>
      <c r="AO64" s="5"/>
      <c r="AP64" s="5">
        <f>all!AP309</f>
        <v>0.30616067543875197</v>
      </c>
      <c r="AQ64" s="5">
        <f>all!AQ309</f>
        <v>9.6399363334960899</v>
      </c>
      <c r="AR64" s="5">
        <f>all!AR309</f>
        <v>3.4979641996866997E-2</v>
      </c>
      <c r="AS64" s="5">
        <f>all!AS309</f>
        <v>0.37233294560297497</v>
      </c>
      <c r="AT64" s="5">
        <f>all!AT309</f>
        <v>0.32186851809162398</v>
      </c>
      <c r="AU64" s="5">
        <f>all!AU309</f>
        <v>6.8023003290729296</v>
      </c>
      <c r="AV64" s="5">
        <f>all!AV309</f>
        <v>5.0430898312187201E-2</v>
      </c>
      <c r="AW64" s="5">
        <f>all!AW309</f>
        <v>0.51549219155105896</v>
      </c>
      <c r="AX64" s="5">
        <f>all!AX309</f>
        <v>0.86119564213422395</v>
      </c>
      <c r="AY64" s="5">
        <f>all!AY309</f>
        <v>1.91657035022004</v>
      </c>
      <c r="AZ64" s="5">
        <f>all!AZ309</f>
        <v>3.3987149920338702E-2</v>
      </c>
      <c r="BA64" s="5">
        <f>all!BA309</f>
        <v>0.79230821738145696</v>
      </c>
      <c r="BB64" s="5">
        <f>all!BB309</f>
        <v>1.2996513758072901E-2</v>
      </c>
      <c r="BC64" s="5">
        <f>all!BC309</f>
        <v>0.196308267623899</v>
      </c>
      <c r="BD64" s="5">
        <f>all!BD309</f>
        <v>7.0849951437649203E-2</v>
      </c>
      <c r="BE64" s="5">
        <f>all!BE309</f>
        <v>0.184649853032025</v>
      </c>
      <c r="BF64" s="5">
        <f>all!BF309</f>
        <v>1.9604560295561201E-2</v>
      </c>
      <c r="BG64" s="5">
        <f>all!BG309</f>
        <v>1.94091303438516E-2</v>
      </c>
      <c r="BH64" s="5">
        <f>all!BH309</f>
        <v>3.7491810908363503E-2</v>
      </c>
      <c r="BI64" s="5">
        <f>all!BI309</f>
        <v>1.44979812693824E-2</v>
      </c>
      <c r="BJ64" s="5"/>
      <c r="BK64" s="5">
        <f>all!BK309</f>
        <v>1.91038515074643</v>
      </c>
      <c r="BL64" s="5">
        <f>all!BL309</f>
        <v>36287.054063112402</v>
      </c>
      <c r="BM64" s="5">
        <f>all!BM309</f>
        <v>10.5874676577827</v>
      </c>
      <c r="BN64" s="5">
        <f>all!BN309</f>
        <v>48.173952045722899</v>
      </c>
      <c r="BO64" s="5">
        <f>all!BO309</f>
        <v>0.39060846281203598</v>
      </c>
      <c r="BP64" s="5">
        <f>all!BP309</f>
        <v>4.9368991006577403</v>
      </c>
      <c r="BQ64" s="5">
        <f>all!BQ309</f>
        <v>5.2793207278819199E-2</v>
      </c>
      <c r="BR64" s="5">
        <f>all!BR309</f>
        <v>0.56155226424884697</v>
      </c>
      <c r="BS64" s="5">
        <f>all!BS309</f>
        <v>58.456372260020501</v>
      </c>
      <c r="BT64" s="5">
        <f>all!BT309</f>
        <v>1.6653231988047601</v>
      </c>
      <c r="BU64" s="5">
        <f>all!BU309</f>
        <v>2.79843702372937E-2</v>
      </c>
      <c r="BV64" s="5">
        <f>all!BV309</f>
        <v>0.358099323659685</v>
      </c>
      <c r="BW64" s="5">
        <f>all!BW309</f>
        <v>1.60943115436449E-2</v>
      </c>
      <c r="BX64" s="5">
        <f>all!BX309</f>
        <v>0.11513311319080401</v>
      </c>
      <c r="BY64" s="5">
        <f>all!BY309</f>
        <v>3.6918450015744501E-2</v>
      </c>
      <c r="BZ64" s="5">
        <f>all!BZ309</f>
        <v>3.3170159723312498</v>
      </c>
      <c r="CA64" s="5">
        <f>all!CA309</f>
        <v>5.6873061462227703E-2</v>
      </c>
      <c r="CB64" s="5">
        <f>all!CB309</f>
        <v>9.9509963628038899E-4</v>
      </c>
      <c r="CC64" s="5">
        <f>all!CC309</f>
        <v>0.22915010190419799</v>
      </c>
      <c r="CD64" s="5">
        <f>all!CD309</f>
        <v>0.49734055980463598</v>
      </c>
      <c r="CE64" s="5"/>
      <c r="CF64" s="5">
        <f>all!CF309</f>
        <v>17.186732307525698</v>
      </c>
      <c r="CG64" s="5">
        <f>all!CG309</f>
        <v>366280.47611273598</v>
      </c>
      <c r="CH64" s="5">
        <f>all!CH309</f>
        <v>22.0144535251777</v>
      </c>
      <c r="CI64" s="5">
        <f>all!CI309</f>
        <v>284.16447007687799</v>
      </c>
      <c r="CJ64" s="5">
        <f>all!CJ309</f>
        <v>0.46962260646113102</v>
      </c>
      <c r="CK64" s="5">
        <f>all!CK309</f>
        <v>6.8023003290729296</v>
      </c>
      <c r="CL64" s="5">
        <f>all!CL309</f>
        <v>8.0477527712768407E-2</v>
      </c>
      <c r="CM64" s="5">
        <f>all!CM309</f>
        <v>0.803366683797748</v>
      </c>
      <c r="CN64" s="5">
        <f>all!CN309</f>
        <v>179.10048400974799</v>
      </c>
      <c r="CO64" s="5">
        <f>all!CO309</f>
        <v>9.9150276217429099</v>
      </c>
      <c r="CP64" s="5">
        <f>all!CP309</f>
        <v>3.3987149920338702E-2</v>
      </c>
      <c r="CQ64" s="5">
        <f>all!CQ309</f>
        <v>0.79230821738145696</v>
      </c>
      <c r="CR64" s="5">
        <f>all!CR309</f>
        <v>1.2996513758072901E-2</v>
      </c>
      <c r="CS64" s="5">
        <f>all!CS309</f>
        <v>0.196308267623899</v>
      </c>
      <c r="CT64" s="5">
        <f>all!CT309</f>
        <v>7.0849951437649203E-2</v>
      </c>
      <c r="CU64" s="5">
        <f>all!CU309</f>
        <v>10.1002796989799</v>
      </c>
      <c r="CV64" s="5">
        <f>all!CV309</f>
        <v>9.9345134150943898E-2</v>
      </c>
      <c r="CW64" s="5">
        <f>all!CW309</f>
        <v>1.94091303438516E-2</v>
      </c>
      <c r="CX64" s="5">
        <f>all!CX309</f>
        <v>0.59207985550066</v>
      </c>
      <c r="CY64" s="5">
        <f>all!CY309</f>
        <v>1.8077502447787399</v>
      </c>
      <c r="CZ64" s="5"/>
      <c r="DA64" s="5">
        <f>all!DA309</f>
        <v>0.31283841746046892</v>
      </c>
      <c r="DB64" s="5">
        <f>all!DB309</f>
        <v>6558.8768217877341</v>
      </c>
      <c r="DC64" s="5">
        <f>all!DC309</f>
        <v>0.37354926467895344</v>
      </c>
      <c r="DD64" s="5">
        <f>all!DD309</f>
        <v>4.8415063717024065</v>
      </c>
      <c r="DE64" s="5">
        <f>all!DE309</f>
        <v>7.3902780105928149E-3</v>
      </c>
      <c r="DF64" s="5">
        <f>all!DF309</f>
        <v>0.10402661460579492</v>
      </c>
      <c r="DG64" s="5">
        <f>all!DG309</f>
        <v>1.154246485560983E-3</v>
      </c>
      <c r="DH64" s="5">
        <f>all!DH309</f>
        <v>1.1064132816385457E-2</v>
      </c>
      <c r="DI64" s="5">
        <f>all!DI309</f>
        <v>2.3905053283665589</v>
      </c>
      <c r="DJ64" s="5">
        <f>all!DJ309</f>
        <v>0.12557025863402876</v>
      </c>
      <c r="DK64" s="5">
        <f>all!DK309</f>
        <v>3.1508034731587904E-4</v>
      </c>
      <c r="DL64" s="5">
        <f>all!DL309</f>
        <v>7.0483157109309316E-3</v>
      </c>
      <c r="DM64" s="5">
        <f>all!DM309</f>
        <v>1.1319230223547616E-4</v>
      </c>
      <c r="DN64" s="5">
        <f>all!DN309</f>
        <v>1.6536792824858816E-3</v>
      </c>
      <c r="DO64" s="5">
        <f>all!DO309</f>
        <v>5.8188199275336066E-4</v>
      </c>
      <c r="DP64" s="5">
        <f>all!DP309</f>
        <v>7.9155797013949064E-2</v>
      </c>
      <c r="DQ64" s="5">
        <f>all!DQ309</f>
        <v>5.0437566252210786E-4</v>
      </c>
      <c r="DR64" s="5">
        <f>all!DR309</f>
        <v>9.4964365209151638E-5</v>
      </c>
      <c r="DS64" s="5">
        <f>all!DS309</f>
        <v>2.8575282601383208E-3</v>
      </c>
      <c r="DT64" s="5">
        <f>all!DT309</f>
        <v>8.6503347576396411E-3</v>
      </c>
      <c r="DU64" s="5"/>
      <c r="DV64" s="5">
        <f>all!DV309</f>
        <v>4.7629417724023336E-3</v>
      </c>
      <c r="DW64" s="5">
        <f>all!DW309</f>
        <v>99.858414603065057</v>
      </c>
      <c r="DX64" s="5">
        <f>all!DX309</f>
        <v>5.687259931924398E-3</v>
      </c>
      <c r="DY64" s="5">
        <f>all!DY309</f>
        <v>7.3711576494748604E-2</v>
      </c>
      <c r="DZ64" s="5">
        <f>all!DZ309</f>
        <v>1.1251643622307618E-4</v>
      </c>
      <c r="EA64" s="5">
        <f>all!EA309</f>
        <v>1.5837975149268504E-3</v>
      </c>
      <c r="EB64" s="5">
        <f>all!EB309</f>
        <v>1.7573317389708651E-5</v>
      </c>
      <c r="EC64" s="5">
        <f>all!EC309</f>
        <v>1.6845060397107015E-4</v>
      </c>
      <c r="ED64" s="5">
        <f>all!ED309</f>
        <v>3.6395266853906087E-2</v>
      </c>
      <c r="EE64" s="5">
        <f>all!EE309</f>
        <v>1.9117979021708734E-3</v>
      </c>
      <c r="EF64" s="5">
        <f>all!EF309</f>
        <v>4.7970749886671745E-6</v>
      </c>
      <c r="EG64" s="5">
        <f>all!EG309</f>
        <v>1.0731008549777832E-4</v>
      </c>
      <c r="EH64" s="5">
        <f>all!EH309</f>
        <v>1.7233444313144983E-6</v>
      </c>
      <c r="EI64" s="5">
        <f>all!EI309</f>
        <v>2.5177144791379735E-5</v>
      </c>
      <c r="EJ64" s="5">
        <f>all!EJ309</f>
        <v>8.8591103112964177E-6</v>
      </c>
      <c r="EK64" s="5">
        <f>all!EK309</f>
        <v>1.2051411562110283E-3</v>
      </c>
      <c r="EL64" s="5">
        <f>all!EL309</f>
        <v>7.6790821648789728E-6</v>
      </c>
      <c r="EM64" s="5">
        <f>all!EM309</f>
        <v>1.4458254379882683E-6</v>
      </c>
      <c r="EN64" s="5">
        <f>all!EN309</f>
        <v>4.3505656455229948E-5</v>
      </c>
      <c r="EO64" s="5">
        <f>all!EO309</f>
        <v>1.3170070701956524E-4</v>
      </c>
      <c r="EP64" s="5"/>
      <c r="EQ64" s="5">
        <f>all!EQ309</f>
        <v>199.71682920613011</v>
      </c>
      <c r="ER64" s="5">
        <f>all!ER309</f>
        <v>0</v>
      </c>
      <c r="ES64" s="5">
        <f>all!ES309</f>
        <v>0</v>
      </c>
      <c r="ET64" s="5">
        <f>all!ET309</f>
        <v>0</v>
      </c>
      <c r="EU64" s="5">
        <f>all!EU309</f>
        <v>0</v>
      </c>
      <c r="EV64" s="5"/>
    </row>
    <row r="65" spans="1:152" s="3" customFormat="1">
      <c r="A65" s="5" t="str">
        <f>all!A310</f>
        <v>7II-3.d</v>
      </c>
      <c r="B65" s="5" t="str">
        <f>all!B310</f>
        <v>Kaspakas</v>
      </c>
      <c r="C65" s="5" t="str">
        <f>all!C310</f>
        <v>porphyry</v>
      </c>
      <c r="D65" s="5" t="str">
        <f>all!D310</f>
        <v>sericitic</v>
      </c>
      <c r="E65" s="5" t="str">
        <f>all!E310</f>
        <v>pyrite</v>
      </c>
      <c r="F65" s="5" t="str">
        <f>all!F310</f>
        <v>anhedral</v>
      </c>
      <c r="G65" s="5">
        <f>all!G310</f>
        <v>30.201968765002999</v>
      </c>
      <c r="H65" s="5">
        <f>all!H310</f>
        <v>253855.49905196499</v>
      </c>
      <c r="I65" s="5">
        <f>all!I310</f>
        <v>56.570264178960798</v>
      </c>
      <c r="J65" s="5">
        <f>all!J310</f>
        <v>582.49775832208195</v>
      </c>
      <c r="K65" s="5">
        <f>all!K310</f>
        <v>676.93121154056701</v>
      </c>
      <c r="L65" s="5">
        <f>all!L310</f>
        <v>95.521957710262299</v>
      </c>
      <c r="M65" s="5">
        <f>all!M310</f>
        <v>10.4795580006333</v>
      </c>
      <c r="N65" s="5">
        <f>all!N310</f>
        <v>8.7958862686624393</v>
      </c>
      <c r="O65" s="5">
        <f>all!O310</f>
        <v>411.17502054824598</v>
      </c>
      <c r="P65" s="5">
        <f>all!P310</f>
        <v>29.614689884967301</v>
      </c>
      <c r="Q65" s="5">
        <f>all!Q310</f>
        <v>8.8646873281532201</v>
      </c>
      <c r="R65" s="5">
        <f>all!R310</f>
        <v>7.4008579044607696</v>
      </c>
      <c r="S65" s="5">
        <f>all!S310</f>
        <v>0.159043539384703</v>
      </c>
      <c r="T65" s="5">
        <f>all!T310</f>
        <v>22.765930258356398</v>
      </c>
      <c r="U65" s="5">
        <f>all!U310</f>
        <v>2.37418992766725</v>
      </c>
      <c r="V65" s="5">
        <f>all!V310</f>
        <v>3874.9261164218501</v>
      </c>
      <c r="W65" s="5">
        <f>all!W310</f>
        <v>8.5301620239999192</v>
      </c>
      <c r="X65" s="5">
        <f>all!X310</f>
        <v>0.58021645846762204</v>
      </c>
      <c r="Y65" s="5">
        <f>all!Y310</f>
        <v>2553.9095348166902</v>
      </c>
      <c r="Z65" s="5">
        <f>all!Z310</f>
        <v>423.53162413682298</v>
      </c>
      <c r="AA65" s="5">
        <f>all!AA310</f>
        <v>9.7116707095860205E-2</v>
      </c>
      <c r="AB65" s="5">
        <f>all!AB310</f>
        <v>1.1595825725711514E-2</v>
      </c>
      <c r="AC65" s="5">
        <f>all!AC310</f>
        <v>0.16583658049078956</v>
      </c>
      <c r="AD65" s="5">
        <f>all!AD310</f>
        <v>0.13758195744365026</v>
      </c>
      <c r="AE65" s="5">
        <f>all!AE310</f>
        <v>2.2718755326204919E-4</v>
      </c>
      <c r="AF65" s="5">
        <f>all!AF310</f>
        <v>9.2962961111214934E-4</v>
      </c>
      <c r="AG65" s="5">
        <f>all!AG310</f>
        <v>0.15670224378146197</v>
      </c>
      <c r="AH65" s="5">
        <f>all!AH310</f>
        <v>3.4710263646004569E-3</v>
      </c>
      <c r="AI65" s="5">
        <f>all!AI310</f>
        <v>7.4868242226512312</v>
      </c>
      <c r="AJ65" s="5">
        <f>all!AJ310</f>
        <v>0.52350276801396634</v>
      </c>
      <c r="AK65" s="5">
        <f>all!AK310</f>
        <v>1.0256562646271183E-2</v>
      </c>
      <c r="AL65" s="5">
        <f>all!AL310</f>
        <v>4.1968867604302997E-2</v>
      </c>
      <c r="AM65" s="5">
        <f>all!AM310</f>
        <v>0.15670224378146197</v>
      </c>
      <c r="AN65" s="5"/>
      <c r="AO65" s="5"/>
      <c r="AP65" s="5">
        <f>all!AP310</f>
        <v>5.3307276043914102</v>
      </c>
      <c r="AQ65" s="5">
        <f>all!AQ310</f>
        <v>155.68118939889999</v>
      </c>
      <c r="AR65" s="5">
        <f>all!AR310</f>
        <v>0.59660404629680897</v>
      </c>
      <c r="AS65" s="5">
        <f>all!AS310</f>
        <v>4.6123658398388701</v>
      </c>
      <c r="AT65" s="5">
        <f>all!AT310</f>
        <v>4.0267579516149299</v>
      </c>
      <c r="AU65" s="5">
        <f>all!AU310</f>
        <v>95.521957710262299</v>
      </c>
      <c r="AV65" s="5">
        <f>all!AV310</f>
        <v>0.94591671034567504</v>
      </c>
      <c r="AW65" s="5">
        <f>all!AW310</f>
        <v>8.7958862686624393</v>
      </c>
      <c r="AX65" s="5">
        <f>all!AX310</f>
        <v>7.8407825579193204</v>
      </c>
      <c r="AY65" s="5">
        <f>all!AY310</f>
        <v>29.614689884967301</v>
      </c>
      <c r="AZ65" s="5">
        <f>all!AZ310</f>
        <v>0.27011889052939198</v>
      </c>
      <c r="BA65" s="5">
        <f>all!BA310</f>
        <v>7.4008579044607696</v>
      </c>
      <c r="BB65" s="5">
        <f>all!BB310</f>
        <v>0.159043539384703</v>
      </c>
      <c r="BC65" s="5">
        <f>all!BC310</f>
        <v>1.70663492608193</v>
      </c>
      <c r="BD65" s="5">
        <f>all!BD310</f>
        <v>0.50152448188127396</v>
      </c>
      <c r="BE65" s="5">
        <f>all!BE310</f>
        <v>3.9135114116135998</v>
      </c>
      <c r="BF65" s="5">
        <f>all!BF310</f>
        <v>0.31149702294548798</v>
      </c>
      <c r="BG65" s="5">
        <f>all!BG310</f>
        <v>0.24626751431987201</v>
      </c>
      <c r="BH65" s="5">
        <f>all!BH310</f>
        <v>0.67423938435274</v>
      </c>
      <c r="BI65" s="5">
        <f>all!BI310</f>
        <v>0.23060052721614999</v>
      </c>
      <c r="BJ65" s="5"/>
      <c r="BK65" s="5">
        <f>all!BK310</f>
        <v>6.9534595645649198</v>
      </c>
      <c r="BL65" s="5">
        <f>all!BL310</f>
        <v>45655.056366121004</v>
      </c>
      <c r="BM65" s="5">
        <f>all!BM310</f>
        <v>75.438450941665195</v>
      </c>
      <c r="BN65" s="5">
        <f>all!BN310</f>
        <v>133.40239619138501</v>
      </c>
      <c r="BO65" s="5">
        <f>all!BO310</f>
        <v>888.94112828741504</v>
      </c>
      <c r="BP65" s="5">
        <f>all!BP310</f>
        <v>19.3078853888072</v>
      </c>
      <c r="BQ65" s="5">
        <f>all!BQ310</f>
        <v>1.2734456343735501</v>
      </c>
      <c r="BR65" s="5">
        <f>all!BR310</f>
        <v>3.4544001119402399</v>
      </c>
      <c r="BS65" s="5">
        <f>all!BS310</f>
        <v>87.199572633382203</v>
      </c>
      <c r="BT65" s="5">
        <f>all!BT310</f>
        <v>32.750922759577001</v>
      </c>
      <c r="BU65" s="5">
        <f>all!BU310</f>
        <v>11.158114029232999</v>
      </c>
      <c r="BV65" s="5">
        <f>all!BV310</f>
        <v>6.6897820908138597</v>
      </c>
      <c r="BW65" s="5">
        <f>all!BW310</f>
        <v>0.109750277746932</v>
      </c>
      <c r="BX65" s="5">
        <f>all!BX310</f>
        <v>9.6288517295398393</v>
      </c>
      <c r="BY65" s="5">
        <f>all!BY310</f>
        <v>1.81298051101179</v>
      </c>
      <c r="BZ65" s="5">
        <f>all!BZ310</f>
        <v>2646.0652567401298</v>
      </c>
      <c r="CA65" s="5">
        <f>all!CA310</f>
        <v>7.32872211075248</v>
      </c>
      <c r="CB65" s="5">
        <f>all!CB310</f>
        <v>0.44076838448218703</v>
      </c>
      <c r="CC65" s="5">
        <f>all!CC310</f>
        <v>1433.9228742999901</v>
      </c>
      <c r="CD65" s="5">
        <f>all!CD310</f>
        <v>224.06811156367201</v>
      </c>
      <c r="CE65" s="5"/>
      <c r="CF65" s="5">
        <f>all!CF310</f>
        <v>30.201968765002999</v>
      </c>
      <c r="CG65" s="5">
        <f>all!CG310</f>
        <v>253855.49905196499</v>
      </c>
      <c r="CH65" s="5">
        <f>all!CH310</f>
        <v>56.570264178960798</v>
      </c>
      <c r="CI65" s="5">
        <f>all!CI310</f>
        <v>582.49775832208195</v>
      </c>
      <c r="CJ65" s="5">
        <f>all!CJ310</f>
        <v>676.93121154056701</v>
      </c>
      <c r="CK65" s="5">
        <f>all!CK310</f>
        <v>95.521957710262299</v>
      </c>
      <c r="CL65" s="5">
        <f>all!CL310</f>
        <v>10.4795580006333</v>
      </c>
      <c r="CM65" s="5">
        <f>all!CM310</f>
        <v>8.7958862686624393</v>
      </c>
      <c r="CN65" s="5">
        <f>all!CN310</f>
        <v>411.17502054824598</v>
      </c>
      <c r="CO65" s="5">
        <f>all!CO310</f>
        <v>29.614689884967301</v>
      </c>
      <c r="CP65" s="5">
        <f>all!CP310</f>
        <v>8.8646873281532201</v>
      </c>
      <c r="CQ65" s="5">
        <f>all!CQ310</f>
        <v>7.4008579044607696</v>
      </c>
      <c r="CR65" s="5">
        <f>all!CR310</f>
        <v>0.159043539384703</v>
      </c>
      <c r="CS65" s="5">
        <f>all!CS310</f>
        <v>22.765930258356398</v>
      </c>
      <c r="CT65" s="5">
        <f>all!CT310</f>
        <v>2.37418992766725</v>
      </c>
      <c r="CU65" s="5">
        <f>all!CU310</f>
        <v>3874.9261164218501</v>
      </c>
      <c r="CV65" s="5">
        <f>all!CV310</f>
        <v>8.5301620239999192</v>
      </c>
      <c r="CW65" s="5">
        <f>all!CW310</f>
        <v>0.58021645846762204</v>
      </c>
      <c r="CX65" s="5">
        <f>all!CX310</f>
        <v>2553.9095348166902</v>
      </c>
      <c r="CY65" s="5">
        <f>all!CY310</f>
        <v>423.53162413682298</v>
      </c>
      <c r="CZ65" s="5"/>
      <c r="DA65" s="5">
        <f>all!DA310</f>
        <v>0.54974592863687244</v>
      </c>
      <c r="DB65" s="5">
        <f>all!DB310</f>
        <v>4545.7158035986213</v>
      </c>
      <c r="DC65" s="5">
        <f>all!DC310</f>
        <v>0.95990484445034041</v>
      </c>
      <c r="DD65" s="5">
        <f>all!DD310</f>
        <v>9.9244166860683141</v>
      </c>
      <c r="DE65" s="5">
        <f>all!DE310</f>
        <v>10.652617183466576</v>
      </c>
      <c r="DF65" s="5">
        <f>all!DF310</f>
        <v>1.4608037576122082</v>
      </c>
      <c r="DG65" s="5">
        <f>all!DG310</f>
        <v>0.15030274085500195</v>
      </c>
      <c r="DH65" s="5">
        <f>all!DH310</f>
        <v>0.12113877246470789</v>
      </c>
      <c r="DI65" s="5">
        <f>all!DI310</f>
        <v>5.4880704703082417</v>
      </c>
      <c r="DJ65" s="5">
        <f>all!DJ310</f>
        <v>0.37505939570627284</v>
      </c>
      <c r="DK65" s="5">
        <f>all!DK310</f>
        <v>8.2180729150511639E-2</v>
      </c>
      <c r="DL65" s="5">
        <f>all!DL310</f>
        <v>6.5837488363779076E-2</v>
      </c>
      <c r="DM65" s="5">
        <f>all!DM310</f>
        <v>1.3851794961130049E-3</v>
      </c>
      <c r="DN65" s="5">
        <f>all!DN310</f>
        <v>0.1917776957152422</v>
      </c>
      <c r="DO65" s="5">
        <f>all!DO310</f>
        <v>1.9498931731826954E-2</v>
      </c>
      <c r="DP65" s="5">
        <f>all!DP310</f>
        <v>30.367759533086602</v>
      </c>
      <c r="DQ65" s="5">
        <f>all!DQ310</f>
        <v>4.3307668352823965E-2</v>
      </c>
      <c r="DR65" s="5">
        <f>all!DR310</f>
        <v>2.8388643224158826E-3</v>
      </c>
      <c r="DS65" s="5">
        <f>all!DS310</f>
        <v>12.325818218227271</v>
      </c>
      <c r="DT65" s="5">
        <f>all!DT310</f>
        <v>2.0266573548044224</v>
      </c>
      <c r="DU65" s="5"/>
      <c r="DV65" s="5">
        <f>all!DV310</f>
        <v>1.1895256440125958E-2</v>
      </c>
      <c r="DW65" s="5">
        <f>all!DW310</f>
        <v>98.358991619664565</v>
      </c>
      <c r="DX65" s="5">
        <f>all!DX310</f>
        <v>2.0770166158698811E-2</v>
      </c>
      <c r="DY65" s="5">
        <f>all!DY310</f>
        <v>0.21474189320904702</v>
      </c>
      <c r="DZ65" s="5">
        <f>all!DZ310</f>
        <v>0.23049850222633955</v>
      </c>
      <c r="EA65" s="5">
        <f>all!EA310</f>
        <v>3.1608483847407866E-2</v>
      </c>
      <c r="EB65" s="5">
        <f>all!EB310</f>
        <v>3.2522107995546653E-3</v>
      </c>
      <c r="EC65" s="5">
        <f>all!EC310</f>
        <v>2.6211685948866539E-3</v>
      </c>
      <c r="ED65" s="5">
        <f>all!ED310</f>
        <v>0.11874941169217898</v>
      </c>
      <c r="EE65" s="5">
        <f>all!EE310</f>
        <v>8.1154356218101804E-3</v>
      </c>
      <c r="EF65" s="5">
        <f>all!EF310</f>
        <v>1.7782047974521443E-3</v>
      </c>
      <c r="EG65" s="5">
        <f>all!EG310</f>
        <v>1.4245740926228179E-3</v>
      </c>
      <c r="EH65" s="5">
        <f>all!EH310</f>
        <v>2.997214615617893E-5</v>
      </c>
      <c r="EI65" s="5">
        <f>all!EI310</f>
        <v>4.1496348607541903E-3</v>
      </c>
      <c r="EJ65" s="5">
        <f>all!EJ310</f>
        <v>4.2191270762788883E-4</v>
      </c>
      <c r="EK65" s="5">
        <f>all!EK310</f>
        <v>0.65708951779568747</v>
      </c>
      <c r="EL65" s="5">
        <f>all!EL310</f>
        <v>9.3707982914603433E-4</v>
      </c>
      <c r="EM65" s="5">
        <f>all!EM310</f>
        <v>6.1426592458071729E-5</v>
      </c>
      <c r="EN65" s="5">
        <f>all!EN310</f>
        <v>0.26670278196282371</v>
      </c>
      <c r="EO65" s="5">
        <f>all!EO310</f>
        <v>4.3852273742967393E-2</v>
      </c>
      <c r="EP65" s="5"/>
      <c r="EQ65" s="5">
        <f>all!EQ310</f>
        <v>196.71798323932913</v>
      </c>
      <c r="ER65" s="5">
        <f>all!ER310</f>
        <v>0</v>
      </c>
      <c r="ES65" s="5">
        <f>all!ES310</f>
        <v>0</v>
      </c>
      <c r="ET65" s="5">
        <f>all!ET310</f>
        <v>0</v>
      </c>
      <c r="EU65" s="5">
        <f>all!EU310</f>
        <v>0</v>
      </c>
      <c r="EV65" s="5"/>
    </row>
    <row r="66" spans="1:152" s="3" customFormat="1">
      <c r="A66" s="5" t="str">
        <f>all!A311</f>
        <v>7II-4.d</v>
      </c>
      <c r="B66" s="5" t="str">
        <f>all!B311</f>
        <v>Kaspakas</v>
      </c>
      <c r="C66" s="5" t="str">
        <f>all!C311</f>
        <v>porphyry</v>
      </c>
      <c r="D66" s="5" t="str">
        <f>all!D311</f>
        <v>sericitic</v>
      </c>
      <c r="E66" s="5" t="str">
        <f>all!E311</f>
        <v>pyrite</v>
      </c>
      <c r="F66" s="5" t="str">
        <f>all!F311</f>
        <v>anhedral</v>
      </c>
      <c r="G66" s="5">
        <f>all!G311</f>
        <v>15.924660330699901</v>
      </c>
      <c r="H66" s="5">
        <f>all!H311</f>
        <v>337059.63228305499</v>
      </c>
      <c r="I66" s="5">
        <f>all!I311</f>
        <v>14.6230113300418</v>
      </c>
      <c r="J66" s="5">
        <f>all!J311</f>
        <v>471.57282650383797</v>
      </c>
      <c r="K66" s="5">
        <f>all!K311</f>
        <v>0.146815445471598</v>
      </c>
      <c r="L66" s="5">
        <f>all!L311</f>
        <v>3.25313025549455</v>
      </c>
      <c r="M66" s="5">
        <f>all!M311</f>
        <v>2.6683084241927502E-2</v>
      </c>
      <c r="N66" s="5">
        <f>all!N311</f>
        <v>0.61371061624164802</v>
      </c>
      <c r="O66" s="5">
        <f>all!O311</f>
        <v>4.0110888724150104</v>
      </c>
      <c r="P66" s="5">
        <f>all!P311</f>
        <v>65.028468743075706</v>
      </c>
      <c r="Q66" s="5">
        <f>all!Q311</f>
        <v>1.22086262236913E-2</v>
      </c>
      <c r="R66" s="5">
        <f>all!R311</f>
        <v>0.28845785977032901</v>
      </c>
      <c r="S66" s="5">
        <f>all!S311</f>
        <v>3.9977233451428196E-3</v>
      </c>
      <c r="T66" s="5">
        <f>all!T311</f>
        <v>7.2449873686648306E-2</v>
      </c>
      <c r="U66" s="5">
        <f>all!U311</f>
        <v>1.7332208927705098E-2</v>
      </c>
      <c r="V66" s="5">
        <f>all!V311</f>
        <v>0.25782423038083302</v>
      </c>
      <c r="W66" s="5">
        <f>all!W311</f>
        <v>1.0437314203334601E-2</v>
      </c>
      <c r="X66" s="5">
        <f>all!X311</f>
        <v>1.02614017144101E-2</v>
      </c>
      <c r="Y66" s="5">
        <f>all!Y311</f>
        <v>0.46401436171448801</v>
      </c>
      <c r="Z66" s="5">
        <f>all!Z311</f>
        <v>7.3404857247511196E-2</v>
      </c>
      <c r="AA66" s="5">
        <f>all!AA311</f>
        <v>3.1009020257707298E-2</v>
      </c>
      <c r="AB66" s="5">
        <f>all!AB311</f>
        <v>140.14322423728831</v>
      </c>
      <c r="AC66" s="5">
        <f>all!AC311</f>
        <v>0.15819522692419988</v>
      </c>
      <c r="AD66" s="5">
        <f>all!AD311</f>
        <v>3.6456463058215727</v>
      </c>
      <c r="AE66" s="5">
        <f>all!AE311</f>
        <v>2.2114405417313417E-2</v>
      </c>
      <c r="AF66" s="5">
        <f>all!AF311</f>
        <v>3.7352742410093231E-2</v>
      </c>
      <c r="AG66" s="5">
        <f>all!AG311</f>
        <v>8.3489138783676242E-4</v>
      </c>
      <c r="AH66" s="5">
        <f>all!AH311</f>
        <v>2.6310880074016701E-2</v>
      </c>
      <c r="AI66" s="5">
        <f>all!AI311</f>
        <v>5.0198181202736831E-3</v>
      </c>
      <c r="AJ66" s="5">
        <f>all!AJ311</f>
        <v>4.4469957162297993</v>
      </c>
      <c r="AK66" s="5">
        <f>all!AK311</f>
        <v>7.0172972466545764E-4</v>
      </c>
      <c r="AL66" s="5">
        <f>all!AL311</f>
        <v>1.1852694726494173E-3</v>
      </c>
      <c r="AM66" s="5">
        <f>all!AM311</f>
        <v>8.3489138783676242E-4</v>
      </c>
      <c r="AN66" s="5"/>
      <c r="AO66" s="5"/>
      <c r="AP66" s="5">
        <f>all!AP311</f>
        <v>0.194081509628099</v>
      </c>
      <c r="AQ66" s="5">
        <f>all!AQ311</f>
        <v>5.3912697342998497</v>
      </c>
      <c r="AR66" s="5">
        <f>all!AR311</f>
        <v>3.5217053499580597E-2</v>
      </c>
      <c r="AS66" s="5">
        <f>all!AS311</f>
        <v>0.21949890809153599</v>
      </c>
      <c r="AT66" s="5">
        <f>all!AT311</f>
        <v>0.146815445471598</v>
      </c>
      <c r="AU66" s="5">
        <f>all!AU311</f>
        <v>3.25313025549455</v>
      </c>
      <c r="AV66" s="5">
        <f>all!AV311</f>
        <v>2.6683084241927502E-2</v>
      </c>
      <c r="AW66" s="5">
        <f>all!AW311</f>
        <v>0.35193993818474201</v>
      </c>
      <c r="AX66" s="5">
        <f>all!AX311</f>
        <v>0.38923020670710701</v>
      </c>
      <c r="AY66" s="5">
        <f>all!AY311</f>
        <v>0.95872496750224401</v>
      </c>
      <c r="AZ66" s="5">
        <f>all!AZ311</f>
        <v>1.22086262236913E-2</v>
      </c>
      <c r="BA66" s="5">
        <f>all!BA311</f>
        <v>0.28845785977032901</v>
      </c>
      <c r="BB66" s="5">
        <f>all!BB311</f>
        <v>3.9977233451428196E-3</v>
      </c>
      <c r="BC66" s="5">
        <f>all!BC311</f>
        <v>7.2449873686648306E-2</v>
      </c>
      <c r="BD66" s="5">
        <f>all!BD311</f>
        <v>1.7332208927705098E-2</v>
      </c>
      <c r="BE66" s="5">
        <f>all!BE311</f>
        <v>0.21189268182114901</v>
      </c>
      <c r="BF66" s="5">
        <f>all!BF311</f>
        <v>1.0437314203334601E-2</v>
      </c>
      <c r="BG66" s="5">
        <f>all!BG311</f>
        <v>1.02614017144101E-2</v>
      </c>
      <c r="BH66" s="5">
        <f>all!BH311</f>
        <v>2.15873401660336E-2</v>
      </c>
      <c r="BI66" s="5">
        <f>all!BI311</f>
        <v>5.2073129457548602E-3</v>
      </c>
      <c r="BJ66" s="5"/>
      <c r="BK66" s="5">
        <f>all!BK311</f>
        <v>1.57166750704522</v>
      </c>
      <c r="BL66" s="5">
        <f>all!BL311</f>
        <v>19389.7045090024</v>
      </c>
      <c r="BM66" s="5">
        <f>all!BM311</f>
        <v>1.30480486040855</v>
      </c>
      <c r="BN66" s="5">
        <f>all!BN311</f>
        <v>67.396714397452797</v>
      </c>
      <c r="BO66" s="5">
        <f>all!BO311</f>
        <v>0.12825441284865899</v>
      </c>
      <c r="BP66" s="5">
        <f>all!BP311</f>
        <v>1.9556667464197901</v>
      </c>
      <c r="BQ66" s="5">
        <f>all!BQ311</f>
        <v>3.2108250882834602E-2</v>
      </c>
      <c r="BR66" s="5">
        <f>all!BR311</f>
        <v>0.36027842228486501</v>
      </c>
      <c r="BS66" s="5">
        <f>all!BS311</f>
        <v>0.59150110459504901</v>
      </c>
      <c r="BT66" s="5">
        <f>all!BT311</f>
        <v>6.5877304676242598</v>
      </c>
      <c r="BU66" s="5">
        <f>all!BU311</f>
        <v>9.6666906390077204E-3</v>
      </c>
      <c r="BV66" s="5">
        <f>all!BV311</f>
        <v>0.164623520986764</v>
      </c>
      <c r="BW66" s="5">
        <f>all!BW311</f>
        <v>4.9217101998246396E-3</v>
      </c>
      <c r="BX66" s="5">
        <f>all!BX311</f>
        <v>4.3237650981758198E-2</v>
      </c>
      <c r="BY66" s="5">
        <f>all!BY311</f>
        <v>1.0923182781054299E-2</v>
      </c>
      <c r="BZ66" s="5">
        <f>all!BZ311</f>
        <v>0.32432946491221998</v>
      </c>
      <c r="CA66" s="5">
        <f>all!CA311</f>
        <v>7.5215720737513304E-3</v>
      </c>
      <c r="CB66" s="5">
        <f>all!CB311</f>
        <v>3.3601026352028198E-3</v>
      </c>
      <c r="CC66" s="5">
        <f>all!CC311</f>
        <v>0.101603529547115</v>
      </c>
      <c r="CD66" s="5">
        <f>all!CD311</f>
        <v>6.4822607825947703E-2</v>
      </c>
      <c r="CE66" s="5"/>
      <c r="CF66" s="5">
        <f>all!CF311</f>
        <v>15.924660330699901</v>
      </c>
      <c r="CG66" s="5">
        <f>all!CG311</f>
        <v>337059.63228305499</v>
      </c>
      <c r="CH66" s="5">
        <f>all!CH311</f>
        <v>14.6230113300418</v>
      </c>
      <c r="CI66" s="5">
        <f>all!CI311</f>
        <v>471.57282650383797</v>
      </c>
      <c r="CJ66" s="5">
        <f>all!CJ311</f>
        <v>0.146815445471598</v>
      </c>
      <c r="CK66" s="5">
        <f>all!CK311</f>
        <v>3.25313025549455</v>
      </c>
      <c r="CL66" s="5">
        <f>all!CL311</f>
        <v>2.6683084241927502E-2</v>
      </c>
      <c r="CM66" s="5">
        <f>all!CM311</f>
        <v>0.61371061624164802</v>
      </c>
      <c r="CN66" s="5">
        <f>all!CN311</f>
        <v>4.0110888724150104</v>
      </c>
      <c r="CO66" s="5">
        <f>all!CO311</f>
        <v>65.028468743075706</v>
      </c>
      <c r="CP66" s="5">
        <f>all!CP311</f>
        <v>1.22086262236913E-2</v>
      </c>
      <c r="CQ66" s="5">
        <f>all!CQ311</f>
        <v>0.28845785977032901</v>
      </c>
      <c r="CR66" s="5">
        <f>all!CR311</f>
        <v>3.9977233451428196E-3</v>
      </c>
      <c r="CS66" s="5">
        <f>all!CS311</f>
        <v>7.2449873686648306E-2</v>
      </c>
      <c r="CT66" s="5">
        <f>all!CT311</f>
        <v>1.7332208927705098E-2</v>
      </c>
      <c r="CU66" s="5">
        <f>all!CU311</f>
        <v>0.25782423038083302</v>
      </c>
      <c r="CV66" s="5">
        <f>all!CV311</f>
        <v>1.0437314203334601E-2</v>
      </c>
      <c r="CW66" s="5">
        <f>all!CW311</f>
        <v>1.02614017144101E-2</v>
      </c>
      <c r="CX66" s="5">
        <f>all!CX311</f>
        <v>0.46401436171448801</v>
      </c>
      <c r="CY66" s="5">
        <f>all!CY311</f>
        <v>7.3404857247511196E-2</v>
      </c>
      <c r="CZ66" s="5"/>
      <c r="DA66" s="5">
        <f>all!DA311</f>
        <v>0.28986577828236859</v>
      </c>
      <c r="DB66" s="5">
        <f>all!DB311</f>
        <v>6035.6277604629777</v>
      </c>
      <c r="DC66" s="5">
        <f>all!DC311</f>
        <v>0.24812858168302079</v>
      </c>
      <c r="DD66" s="5">
        <f>all!DD311</f>
        <v>8.0345119980072379</v>
      </c>
      <c r="DE66" s="5">
        <f>all!DE311</f>
        <v>2.3103805978597867E-3</v>
      </c>
      <c r="DF66" s="5">
        <f>all!DF311</f>
        <v>4.9749659817931641E-2</v>
      </c>
      <c r="DG66" s="5">
        <f>all!DG311</f>
        <v>3.827013215427836E-4</v>
      </c>
      <c r="DH66" s="5">
        <f>all!DH311</f>
        <v>8.4521500653029612E-3</v>
      </c>
      <c r="DI66" s="5">
        <f>all!DI311</f>
        <v>5.3537149132092891E-2</v>
      </c>
      <c r="DJ66" s="5">
        <f>all!DJ311</f>
        <v>0.82356216746549782</v>
      </c>
      <c r="DK66" s="5">
        <f>all!DK311</f>
        <v>1.1318095809229505E-4</v>
      </c>
      <c r="DL66" s="5">
        <f>all!DL311</f>
        <v>2.5660999347957851E-3</v>
      </c>
      <c r="DM66" s="5">
        <f>all!DM311</f>
        <v>3.4817914831671167E-5</v>
      </c>
      <c r="DN66" s="5">
        <f>all!DN311</f>
        <v>6.1030977749682675E-4</v>
      </c>
      <c r="DO66" s="5">
        <f>all!DO311</f>
        <v>1.4234731379521269E-4</v>
      </c>
      <c r="DP66" s="5">
        <f>all!DP311</f>
        <v>2.020566068815306E-3</v>
      </c>
      <c r="DQ66" s="5">
        <f>all!DQ311</f>
        <v>5.2990287961761016E-5</v>
      </c>
      <c r="DR66" s="5">
        <f>all!DR311</f>
        <v>5.0206654430230357E-5</v>
      </c>
      <c r="DS66" s="5">
        <f>all!DS311</f>
        <v>2.2394515526761006E-3</v>
      </c>
      <c r="DT66" s="5">
        <f>all!DT311</f>
        <v>3.512523866953979E-4</v>
      </c>
      <c r="DU66" s="5"/>
      <c r="DV66" s="5">
        <f>all!DV311</f>
        <v>4.7941989979567714E-3</v>
      </c>
      <c r="DW66" s="5">
        <f>all!DW311</f>
        <v>99.825514873522224</v>
      </c>
      <c r="DX66" s="5">
        <f>all!DX311</f>
        <v>4.1038918244097212E-3</v>
      </c>
      <c r="DY66" s="5">
        <f>all!DY311</f>
        <v>0.13288581217888779</v>
      </c>
      <c r="DZ66" s="5">
        <f>all!DZ311</f>
        <v>3.8212252625310664E-5</v>
      </c>
      <c r="EA66" s="5">
        <f>all!EA311</f>
        <v>8.2282831268021327E-4</v>
      </c>
      <c r="EB66" s="5">
        <f>all!EB311</f>
        <v>6.3296409225301989E-6</v>
      </c>
      <c r="EC66" s="5">
        <f>all!EC311</f>
        <v>1.3979328506375969E-4</v>
      </c>
      <c r="ED66" s="5">
        <f>all!ED311</f>
        <v>8.8547102125492293E-4</v>
      </c>
      <c r="EE66" s="5">
        <f>all!EE311</f>
        <v>1.3621204066980258E-2</v>
      </c>
      <c r="EF66" s="5">
        <f>all!EF311</f>
        <v>1.8719423834340683E-6</v>
      </c>
      <c r="EG66" s="5">
        <f>all!EG311</f>
        <v>4.2441690802391617E-5</v>
      </c>
      <c r="EH66" s="5">
        <f>all!EH311</f>
        <v>5.7586657309486011E-7</v>
      </c>
      <c r="EI66" s="5">
        <f>all!EI311</f>
        <v>1.0094142678920304E-5</v>
      </c>
      <c r="EJ66" s="5">
        <f>all!EJ311</f>
        <v>2.3543356970344267E-6</v>
      </c>
      <c r="EK66" s="5">
        <f>all!EK311</f>
        <v>3.34189012577516E-5</v>
      </c>
      <c r="EL66" s="5">
        <f>all!EL311</f>
        <v>8.7642627892500034E-7</v>
      </c>
      <c r="EM66" s="5">
        <f>all!EM311</f>
        <v>8.3038671824756477E-7</v>
      </c>
      <c r="EN66" s="5">
        <f>all!EN311</f>
        <v>3.7039130501820785E-5</v>
      </c>
      <c r="EO66" s="5">
        <f>all!EO311</f>
        <v>5.8094951749860655E-6</v>
      </c>
      <c r="EP66" s="5"/>
      <c r="EQ66" s="5">
        <f>all!EQ311</f>
        <v>199.65102974704445</v>
      </c>
      <c r="ER66" s="5">
        <f>all!ER311</f>
        <v>0</v>
      </c>
      <c r="ES66" s="5">
        <f>all!ES311</f>
        <v>0</v>
      </c>
      <c r="ET66" s="5">
        <f>all!ET311</f>
        <v>0</v>
      </c>
      <c r="EU66" s="5">
        <f>all!EU311</f>
        <v>0</v>
      </c>
      <c r="EV66" s="5"/>
    </row>
    <row r="67" spans="1:152" s="3" customFormat="1">
      <c r="A67" s="5" t="str">
        <f>all!A312</f>
        <v>7II-5.d</v>
      </c>
      <c r="B67" s="5" t="str">
        <f>all!B312</f>
        <v>Kaspakas</v>
      </c>
      <c r="C67" s="5" t="str">
        <f>all!C312</f>
        <v>porphyry</v>
      </c>
      <c r="D67" s="5" t="str">
        <f>all!D312</f>
        <v>sericitic</v>
      </c>
      <c r="E67" s="5" t="str">
        <f>all!E312</f>
        <v>pyrite</v>
      </c>
      <c r="F67" s="5" t="str">
        <f>all!F312</f>
        <v>anhedral</v>
      </c>
      <c r="G67" s="5">
        <f>all!G312</f>
        <v>16.895561342686499</v>
      </c>
      <c r="H67" s="5">
        <f>all!H312</f>
        <v>339350.01302101999</v>
      </c>
      <c r="I67" s="5">
        <f>all!I312</f>
        <v>8.6494729486442097</v>
      </c>
      <c r="J67" s="5">
        <f>all!J312</f>
        <v>1556.58903964705</v>
      </c>
      <c r="K67" s="5">
        <f>all!K312</f>
        <v>0.17683626907116501</v>
      </c>
      <c r="L67" s="5">
        <f>all!L312</f>
        <v>2.1764396542586999</v>
      </c>
      <c r="M67" s="5">
        <f>all!M312</f>
        <v>3.4030741898678697E-2</v>
      </c>
      <c r="N67" s="5">
        <f>all!N312</f>
        <v>0.72431700094826101</v>
      </c>
      <c r="O67" s="5">
        <f>all!O312</f>
        <v>5.5390672737218098</v>
      </c>
      <c r="P67" s="5">
        <f>all!P312</f>
        <v>86.315070982020302</v>
      </c>
      <c r="Q67" s="5">
        <f>all!Q312</f>
        <v>6.8318422129957004E-3</v>
      </c>
      <c r="R67" s="5">
        <f>all!R312</f>
        <v>0.174840067602791</v>
      </c>
      <c r="S67" s="5">
        <f>all!S312</f>
        <v>3.83380932638683E-3</v>
      </c>
      <c r="T67" s="5">
        <f>all!T312</f>
        <v>9.4908197756640306E-2</v>
      </c>
      <c r="U67" s="5">
        <f>all!U312</f>
        <v>6.8792884213387797E-3</v>
      </c>
      <c r="V67" s="5">
        <f>all!V312</f>
        <v>0.12782751792946301</v>
      </c>
      <c r="W67" s="5">
        <f>all!W312</f>
        <v>1.58314596418699E-2</v>
      </c>
      <c r="X67" s="5">
        <f>all!X312</f>
        <v>4.8431811178408701E-3</v>
      </c>
      <c r="Y67" s="5">
        <f>all!Y312</f>
        <v>0.76998862775136201</v>
      </c>
      <c r="Z67" s="5">
        <f>all!Z312</f>
        <v>8.4259125940171695E-3</v>
      </c>
      <c r="AA67" s="5">
        <f>all!AA312</f>
        <v>5.5566837028516152E-3</v>
      </c>
      <c r="AB67" s="5">
        <f>all!AB312</f>
        <v>112.09915039146838</v>
      </c>
      <c r="AC67" s="5">
        <f>all!AC312</f>
        <v>1.0942905246047336E-2</v>
      </c>
      <c r="AD67" s="5">
        <f>all!AD312</f>
        <v>1.5615396096881951</v>
      </c>
      <c r="AE67" s="5">
        <f>all!AE312</f>
        <v>6.2899385046564452E-3</v>
      </c>
      <c r="AF67" s="5">
        <f>all!AF312</f>
        <v>8.9342727585844019E-3</v>
      </c>
      <c r="AG67" s="5">
        <f>all!AG312</f>
        <v>7.898564749042403E-4</v>
      </c>
      <c r="AH67" s="5">
        <f>all!AH312</f>
        <v>8.8726533961249344E-3</v>
      </c>
      <c r="AI67" s="5">
        <f>all!AI312</f>
        <v>9.7415329743737937E-4</v>
      </c>
      <c r="AJ67" s="5">
        <f>all!AJ312</f>
        <v>9.9792289651070636</v>
      </c>
      <c r="AK67" s="5">
        <f>all!AK312</f>
        <v>5.599394490967257E-4</v>
      </c>
      <c r="AL67" s="5">
        <f>all!AL312</f>
        <v>7.9534191992786064E-4</v>
      </c>
      <c r="AM67" s="5">
        <f>all!AM312</f>
        <v>7.898564749042403E-4</v>
      </c>
      <c r="AN67" s="5"/>
      <c r="AO67" s="5"/>
      <c r="AP67" s="5">
        <f>all!AP312</f>
        <v>0.15494424789653699</v>
      </c>
      <c r="AQ67" s="5">
        <f>all!AQ312</f>
        <v>5.3415377513122104</v>
      </c>
      <c r="AR67" s="5">
        <f>all!AR312</f>
        <v>2.2543982107089602E-2</v>
      </c>
      <c r="AS67" s="5">
        <f>all!AS312</f>
        <v>0.16963887712247699</v>
      </c>
      <c r="AT67" s="5">
        <f>all!AT312</f>
        <v>0.13610545736285701</v>
      </c>
      <c r="AU67" s="5">
        <f>all!AU312</f>
        <v>2.1764396542586999</v>
      </c>
      <c r="AV67" s="5">
        <f>all!AV312</f>
        <v>3.4030741898678697E-2</v>
      </c>
      <c r="AW67" s="5">
        <f>all!AW312</f>
        <v>0.45264590622686701</v>
      </c>
      <c r="AX67" s="5">
        <f>all!AX312</f>
        <v>0.34693552508698999</v>
      </c>
      <c r="AY67" s="5">
        <f>all!AY312</f>
        <v>1.51033209027969</v>
      </c>
      <c r="AZ67" s="5">
        <f>all!AZ312</f>
        <v>8.9433042209903205E-6</v>
      </c>
      <c r="BA67" s="5">
        <f>all!BA312</f>
        <v>0.174840067602791</v>
      </c>
      <c r="BB67" s="5">
        <f>all!BB312</f>
        <v>3.83380932638683E-3</v>
      </c>
      <c r="BC67" s="5">
        <f>all!BC312</f>
        <v>7.9248794078885604E-2</v>
      </c>
      <c r="BD67" s="5">
        <f>all!BD312</f>
        <v>5.7430900392420802E-5</v>
      </c>
      <c r="BE67" s="5">
        <f>all!BE312</f>
        <v>0.12782751792946301</v>
      </c>
      <c r="BF67" s="5">
        <f>all!BF312</f>
        <v>1.58314596418699E-2</v>
      </c>
      <c r="BG67" s="5">
        <f>all!BG312</f>
        <v>4.8431811178408701E-3</v>
      </c>
      <c r="BH67" s="5">
        <f>all!BH312</f>
        <v>2.7366294527794901E-2</v>
      </c>
      <c r="BI67" s="5">
        <f>all!BI312</f>
        <v>8.4259125940171695E-3</v>
      </c>
      <c r="BJ67" s="5"/>
      <c r="BK67" s="5">
        <f>all!BK312</f>
        <v>1.3832862197324001</v>
      </c>
      <c r="BL67" s="5">
        <f>all!BL312</f>
        <v>27304.071099697801</v>
      </c>
      <c r="BM67" s="5">
        <f>all!BM312</f>
        <v>1.35787799418351</v>
      </c>
      <c r="BN67" s="5">
        <f>all!BN312</f>
        <v>311.64436251883302</v>
      </c>
      <c r="BO67" s="5">
        <f>all!BO312</f>
        <v>0.189363526087968</v>
      </c>
      <c r="BP67" s="5">
        <f>all!BP312</f>
        <v>1.62720266340094</v>
      </c>
      <c r="BQ67" s="5">
        <f>all!BQ312</f>
        <v>2.2919948975148801E-2</v>
      </c>
      <c r="BR67" s="5">
        <f>all!BR312</f>
        <v>0.232238594249255</v>
      </c>
      <c r="BS67" s="5">
        <f>all!BS312</f>
        <v>0.48265082604049597</v>
      </c>
      <c r="BT67" s="5">
        <f>all!BT312</f>
        <v>15.9039305989117</v>
      </c>
      <c r="BU67" s="5">
        <f>all!BU312</f>
        <v>1.07983485777062E-2</v>
      </c>
      <c r="BV67" s="5">
        <f>all!BV312</f>
        <v>0.174630298060375</v>
      </c>
      <c r="BW67" s="5">
        <f>all!BW312</f>
        <v>3.23693697811132E-3</v>
      </c>
      <c r="BX67" s="5">
        <f>all!BX312</f>
        <v>9.8543028404187799E-2</v>
      </c>
      <c r="BY67" s="5">
        <f>all!BY312</f>
        <v>1.14107052284259E-2</v>
      </c>
      <c r="BZ67" s="5">
        <f>all!BZ312</f>
        <v>0.118341345407884</v>
      </c>
      <c r="CA67" s="5">
        <f>all!CA312</f>
        <v>7.7371596290129897E-3</v>
      </c>
      <c r="CB67" s="5">
        <f>all!CB312</f>
        <v>7.7525387727598498E-3</v>
      </c>
      <c r="CC67" s="5">
        <f>all!CC312</f>
        <v>0.77211154452545505</v>
      </c>
      <c r="CD67" s="5">
        <f>all!CD312</f>
        <v>2.9536981652038201E-3</v>
      </c>
      <c r="CE67" s="5"/>
      <c r="CF67" s="5">
        <f>all!CF312</f>
        <v>16.895561342686499</v>
      </c>
      <c r="CG67" s="5">
        <f>all!CG312</f>
        <v>339350.01302101999</v>
      </c>
      <c r="CH67" s="5">
        <f>all!CH312</f>
        <v>8.6494729486442097</v>
      </c>
      <c r="CI67" s="5">
        <f>all!CI312</f>
        <v>1556.58903964705</v>
      </c>
      <c r="CJ67" s="5">
        <f>all!CJ312</f>
        <v>0.17683626907116501</v>
      </c>
      <c r="CK67" s="5">
        <f>all!CK312</f>
        <v>2.1764396542586999</v>
      </c>
      <c r="CL67" s="5">
        <f>all!CL312</f>
        <v>3.4030741898678697E-2</v>
      </c>
      <c r="CM67" s="5">
        <f>all!CM312</f>
        <v>0.72431700094826101</v>
      </c>
      <c r="CN67" s="5">
        <f>all!CN312</f>
        <v>5.5390672737218098</v>
      </c>
      <c r="CO67" s="5">
        <f>all!CO312</f>
        <v>86.315070982020302</v>
      </c>
      <c r="CP67" s="5">
        <f>all!CP312</f>
        <v>6.8318422129957004E-3</v>
      </c>
      <c r="CQ67" s="5">
        <f>all!CQ312</f>
        <v>0.174840067602791</v>
      </c>
      <c r="CR67" s="5">
        <f>all!CR312</f>
        <v>3.83380932638683E-3</v>
      </c>
      <c r="CS67" s="5">
        <f>all!CS312</f>
        <v>9.4908197756640306E-2</v>
      </c>
      <c r="CT67" s="5">
        <f>all!CT312</f>
        <v>6.8792884213387797E-3</v>
      </c>
      <c r="CU67" s="5">
        <f>all!CU312</f>
        <v>0.12782751792946301</v>
      </c>
      <c r="CV67" s="5">
        <f>all!CV312</f>
        <v>1.58314596418699E-2</v>
      </c>
      <c r="CW67" s="5">
        <f>all!CW312</f>
        <v>4.8431811178408701E-3</v>
      </c>
      <c r="CX67" s="5">
        <f>all!CX312</f>
        <v>0.76998862775136201</v>
      </c>
      <c r="CY67" s="5">
        <f>all!CY312</f>
        <v>8.4259125940171695E-3</v>
      </c>
      <c r="CZ67" s="5"/>
      <c r="DA67" s="5">
        <f>all!DA312</f>
        <v>0.30753843010854826</v>
      </c>
      <c r="DB67" s="5">
        <f>all!DB312</f>
        <v>6076.6409351064549</v>
      </c>
      <c r="DC67" s="5">
        <f>all!DC312</f>
        <v>0.14676740697339039</v>
      </c>
      <c r="DD67" s="5">
        <f>all!DD312</f>
        <v>26.520682728331465</v>
      </c>
      <c r="DE67" s="5">
        <f>all!DE312</f>
        <v>2.7828072431178201E-3</v>
      </c>
      <c r="DF67" s="5">
        <f>all!DF312</f>
        <v>3.328398309005505E-2</v>
      </c>
      <c r="DG67" s="5">
        <f>all!DG312</f>
        <v>4.8808487728122283E-4</v>
      </c>
      <c r="DH67" s="5">
        <f>all!DH312</f>
        <v>9.9754441667574863E-3</v>
      </c>
      <c r="DI67" s="5">
        <f>all!DI312</f>
        <v>7.393151339162285E-2</v>
      </c>
      <c r="DJ67" s="5">
        <f>all!DJ312</f>
        <v>1.0931493285463565</v>
      </c>
      <c r="DK67" s="5">
        <f>all!DK312</f>
        <v>6.3335090536374028E-5</v>
      </c>
      <c r="DL67" s="5">
        <f>all!DL312</f>
        <v>1.5553644003059397E-3</v>
      </c>
      <c r="DM67" s="5">
        <f>all!DM312</f>
        <v>3.3390316208145324E-5</v>
      </c>
      <c r="DN67" s="5">
        <f>all!DN312</f>
        <v>7.994962324710665E-4</v>
      </c>
      <c r="DO67" s="5">
        <f>all!DO312</f>
        <v>5.6498755102979466E-5</v>
      </c>
      <c r="DP67" s="5">
        <f>all!DP312</f>
        <v>1.0017830558735345E-3</v>
      </c>
      <c r="DQ67" s="5">
        <f>all!DQ312</f>
        <v>8.0376386964537376E-5</v>
      </c>
      <c r="DR67" s="5">
        <f>all!DR312</f>
        <v>2.3696559933423475E-5</v>
      </c>
      <c r="DS67" s="5">
        <f>all!DS312</f>
        <v>3.716161330846342E-3</v>
      </c>
      <c r="DT67" s="5">
        <f>all!DT312</f>
        <v>4.031915624814717E-5</v>
      </c>
      <c r="DU67" s="5"/>
      <c r="DV67" s="5">
        <f>all!DV312</f>
        <v>5.0367684816133573E-3</v>
      </c>
      <c r="DW67" s="5">
        <f>all!DW312</f>
        <v>99.521329822821968</v>
      </c>
      <c r="DX67" s="5">
        <f>all!DX312</f>
        <v>2.4037108120463987E-3</v>
      </c>
      <c r="DY67" s="5">
        <f>all!DY312</f>
        <v>0.43434746945212677</v>
      </c>
      <c r="DZ67" s="5">
        <f>all!DZ312</f>
        <v>4.5575949020725662E-5</v>
      </c>
      <c r="EA67" s="5">
        <f>all!EA312</f>
        <v>5.4511469318279998E-4</v>
      </c>
      <c r="EB67" s="5">
        <f>all!EB312</f>
        <v>7.993701877760396E-6</v>
      </c>
      <c r="EC67" s="5">
        <f>all!EC312</f>
        <v>1.6337471304475311E-4</v>
      </c>
      <c r="ED67" s="5">
        <f>all!ED312</f>
        <v>1.2108272657744552E-3</v>
      </c>
      <c r="EE67" s="5">
        <f>all!EE312</f>
        <v>1.790325873022024E-2</v>
      </c>
      <c r="EF67" s="5">
        <f>all!EF312</f>
        <v>1.0372823574638851E-6</v>
      </c>
      <c r="EG67" s="5">
        <f>all!EG312</f>
        <v>2.5473273002399534E-5</v>
      </c>
      <c r="EH67" s="5">
        <f>all!EH312</f>
        <v>5.468561838236923E-7</v>
      </c>
      <c r="EI67" s="5">
        <f>all!EI312</f>
        <v>1.3093899918321016E-5</v>
      </c>
      <c r="EJ67" s="5">
        <f>all!EJ312</f>
        <v>9.2531898811032192E-7</v>
      </c>
      <c r="EK67" s="5">
        <f>all!EK312</f>
        <v>1.6406890415149719E-5</v>
      </c>
      <c r="EL67" s="5">
        <f>all!EL312</f>
        <v>1.3163793948809907E-6</v>
      </c>
      <c r="EM67" s="5">
        <f>all!EM312</f>
        <v>3.8809486721123684E-7</v>
      </c>
      <c r="EN67" s="5">
        <f>all!EN312</f>
        <v>6.0862131139808208E-5</v>
      </c>
      <c r="EO67" s="5">
        <f>all!EO312</f>
        <v>6.6033456477043795E-7</v>
      </c>
      <c r="EP67" s="5"/>
      <c r="EQ67" s="5">
        <f>all!EQ312</f>
        <v>199.04265964564394</v>
      </c>
      <c r="ER67" s="5">
        <f>all!ER312</f>
        <v>0</v>
      </c>
      <c r="ES67" s="5">
        <f>all!ES312</f>
        <v>0</v>
      </c>
      <c r="ET67" s="5">
        <f>all!ET312</f>
        <v>0</v>
      </c>
      <c r="EU67" s="5">
        <f>all!EU312</f>
        <v>0</v>
      </c>
      <c r="EV67" s="5"/>
    </row>
    <row r="68" spans="1:152" s="3" customFormat="1">
      <c r="A68" s="5" t="str">
        <f>all!A313</f>
        <v>7II-6.d</v>
      </c>
      <c r="B68" s="5" t="str">
        <f>all!B313</f>
        <v>Kaspakas</v>
      </c>
      <c r="C68" s="5" t="str">
        <f>all!C313</f>
        <v>porphyry</v>
      </c>
      <c r="D68" s="5" t="str">
        <f>all!D313</f>
        <v>sericitic</v>
      </c>
      <c r="E68" s="5" t="str">
        <f>all!E313</f>
        <v>pyrite</v>
      </c>
      <c r="F68" s="5" t="str">
        <f>all!F313</f>
        <v>anhedral</v>
      </c>
      <c r="G68" s="5">
        <f>all!G313</f>
        <v>17.9651182895891</v>
      </c>
      <c r="H68" s="5">
        <f>all!H313</f>
        <v>361863.59437324898</v>
      </c>
      <c r="I68" s="5">
        <f>all!I313</f>
        <v>100.30108322734</v>
      </c>
      <c r="J68" s="5">
        <f>all!J313</f>
        <v>2.3143181213428998</v>
      </c>
      <c r="K68" s="5">
        <f>all!K313</f>
        <v>0.182072002512986</v>
      </c>
      <c r="L68" s="5">
        <f>all!L313</f>
        <v>1.6165524827128801</v>
      </c>
      <c r="M68" s="5">
        <f>all!M313</f>
        <v>3.1796439766545802E-2</v>
      </c>
      <c r="N68" s="5">
        <f>all!N313</f>
        <v>0.79349224330701695</v>
      </c>
      <c r="O68" s="5">
        <f>all!O313</f>
        <v>2.01105502299017</v>
      </c>
      <c r="P68" s="5">
        <f>all!P313</f>
        <v>28.407562543451199</v>
      </c>
      <c r="Q68" s="5">
        <f>all!Q313</f>
        <v>2.58477828490099E-2</v>
      </c>
      <c r="R68" s="5">
        <f>all!R313</f>
        <v>0.31514433369040601</v>
      </c>
      <c r="S68" s="5">
        <f>all!S313</f>
        <v>9.1386124506513001E-3</v>
      </c>
      <c r="T68" s="5">
        <f>all!T313</f>
        <v>9.1885036132031597E-2</v>
      </c>
      <c r="U68" s="5">
        <f>all!U313</f>
        <v>4.60518024635065E-2</v>
      </c>
      <c r="V68" s="5">
        <f>all!V313</f>
        <v>0.44257658273066702</v>
      </c>
      <c r="W68" s="5">
        <f>all!W313</f>
        <v>1.3124366652493599E-2</v>
      </c>
      <c r="X68" s="5">
        <f>all!X313</f>
        <v>7.9124134405563502E-3</v>
      </c>
      <c r="Y68" s="5">
        <f>all!Y313</f>
        <v>1.3447177299459401</v>
      </c>
      <c r="Z68" s="5">
        <f>all!Z313</f>
        <v>0.102716526944897</v>
      </c>
      <c r="AA68" s="5">
        <f>all!AA313</f>
        <v>43.339367350733774</v>
      </c>
      <c r="AB68" s="5">
        <f>all!AB313</f>
        <v>21.125297830789538</v>
      </c>
      <c r="AC68" s="5">
        <f>all!AC313</f>
        <v>7.6385195686403548E-2</v>
      </c>
      <c r="AD68" s="5">
        <f>all!AD313</f>
        <v>49.874857764063407</v>
      </c>
      <c r="AE68" s="5">
        <f>all!AE313</f>
        <v>5.8840701392956591E-3</v>
      </c>
      <c r="AF68" s="5">
        <f>all!AF313</f>
        <v>3.4246445508945476E-2</v>
      </c>
      <c r="AG68" s="5">
        <f>all!AG313</f>
        <v>2.5770193119872836E-4</v>
      </c>
      <c r="AH68" s="5">
        <f>all!AH313</f>
        <v>1.9221716404415241E-2</v>
      </c>
      <c r="AI68" s="5">
        <f>all!AI313</f>
        <v>1.0240819305219486E-3</v>
      </c>
      <c r="AJ68" s="5">
        <f>all!AJ313</f>
        <v>0.28322288882028629</v>
      </c>
      <c r="AK68" s="5">
        <f>all!AK313</f>
        <v>7.8886620024055633E-5</v>
      </c>
      <c r="AL68" s="5">
        <f>all!AL313</f>
        <v>4.5913564421958041E-4</v>
      </c>
      <c r="AM68" s="5">
        <f>all!AM313</f>
        <v>2.5770193119872836E-4</v>
      </c>
      <c r="AN68" s="5"/>
      <c r="AO68" s="5"/>
      <c r="AP68" s="5">
        <f>all!AP313</f>
        <v>0.222327149649346</v>
      </c>
      <c r="AQ68" s="5">
        <f>all!AQ313</f>
        <v>5.5983005511458597</v>
      </c>
      <c r="AR68" s="5">
        <f>all!AR313</f>
        <v>2.0486111596123201E-2</v>
      </c>
      <c r="AS68" s="5">
        <f>all!AS313</f>
        <v>0.14401258178198301</v>
      </c>
      <c r="AT68" s="5">
        <f>all!AT313</f>
        <v>0.182072002512986</v>
      </c>
      <c r="AU68" s="5">
        <f>all!AU313</f>
        <v>1.6165524827128801</v>
      </c>
      <c r="AV68" s="5">
        <f>all!AV313</f>
        <v>3.1796439766545802E-2</v>
      </c>
      <c r="AW68" s="5">
        <f>all!AW313</f>
        <v>0.42017993175242802</v>
      </c>
      <c r="AX68" s="5">
        <f>all!AX313</f>
        <v>0.32748619580483002</v>
      </c>
      <c r="AY68" s="5">
        <f>all!AY313</f>
        <v>1.0039641461404101</v>
      </c>
      <c r="AZ68" s="5">
        <f>all!AZ313</f>
        <v>2.58477828490099E-2</v>
      </c>
      <c r="BA68" s="5">
        <f>all!BA313</f>
        <v>0.31514433369040601</v>
      </c>
      <c r="BB68" s="5">
        <f>all!BB313</f>
        <v>9.1386124506513001E-3</v>
      </c>
      <c r="BC68" s="5">
        <f>all!BC313</f>
        <v>9.1885036132031597E-2</v>
      </c>
      <c r="BD68" s="5">
        <f>all!BD313</f>
        <v>2.5282818205218601E-2</v>
      </c>
      <c r="BE68" s="5">
        <f>all!BE313</f>
        <v>9.0803687086299295E-2</v>
      </c>
      <c r="BF68" s="5">
        <f>all!BF313</f>
        <v>1.3124366652493599E-2</v>
      </c>
      <c r="BG68" s="5">
        <f>all!BG313</f>
        <v>7.9124134405563502E-3</v>
      </c>
      <c r="BH68" s="5">
        <f>all!BH313</f>
        <v>2.55346853408959E-2</v>
      </c>
      <c r="BI68" s="5">
        <f>all!BI313</f>
        <v>6.3198319824971701E-3</v>
      </c>
      <c r="BJ68" s="5"/>
      <c r="BK68" s="5">
        <f>all!BK313</f>
        <v>1.8017279044079799</v>
      </c>
      <c r="BL68" s="5">
        <f>all!BL313</f>
        <v>30717.2288154649</v>
      </c>
      <c r="BM68" s="5">
        <f>all!BM313</f>
        <v>4.9146231969160104</v>
      </c>
      <c r="BN68" s="5">
        <f>all!BN313</f>
        <v>0.45282502939410402</v>
      </c>
      <c r="BO68" s="5">
        <f>all!BO313</f>
        <v>0.11831984894556601</v>
      </c>
      <c r="BP68" s="5">
        <f>all!BP313</f>
        <v>1.9854619290030799</v>
      </c>
      <c r="BQ68" s="5">
        <f>all!BQ313</f>
        <v>2.99811115726508E-2</v>
      </c>
      <c r="BR68" s="5">
        <f>all!BR313</f>
        <v>0.74513691081575395</v>
      </c>
      <c r="BS68" s="5">
        <f>all!BS313</f>
        <v>0.244505007409276</v>
      </c>
      <c r="BT68" s="5">
        <f>all!BT313</f>
        <v>1.58551608211928</v>
      </c>
      <c r="BU68" s="5">
        <f>all!BU313</f>
        <v>2.5142756847235499E-4</v>
      </c>
      <c r="BV68" s="5">
        <f>all!BV313</f>
        <v>0.24113061530948199</v>
      </c>
      <c r="BW68" s="5">
        <f>all!BW313</f>
        <v>3.77604364032612E-3</v>
      </c>
      <c r="BX68" s="5">
        <f>all!BX313</f>
        <v>1.6292218098034401E-2</v>
      </c>
      <c r="BY68" s="5">
        <f>all!BY313</f>
        <v>8.8703880378588895E-2</v>
      </c>
      <c r="BZ68" s="5">
        <f>all!BZ313</f>
        <v>0.92482810909129198</v>
      </c>
      <c r="CA68" s="5">
        <f>all!CA313</f>
        <v>2.4197614032628399E-2</v>
      </c>
      <c r="CB68" s="5">
        <f>all!CB313</f>
        <v>3.8961334859359598E-3</v>
      </c>
      <c r="CC68" s="5">
        <f>all!CC313</f>
        <v>2.64971062952936</v>
      </c>
      <c r="CD68" s="5">
        <f>all!CD313</f>
        <v>0.20905284003826599</v>
      </c>
      <c r="CE68" s="5"/>
      <c r="CF68" s="5">
        <f>all!CF313</f>
        <v>17.9651182895891</v>
      </c>
      <c r="CG68" s="5">
        <f>all!CG313</f>
        <v>361863.59437324898</v>
      </c>
      <c r="CH68" s="5">
        <f>all!CH313</f>
        <v>100.30108322734</v>
      </c>
      <c r="CI68" s="5">
        <f>all!CI313</f>
        <v>2.3143181213428998</v>
      </c>
      <c r="CJ68" s="5">
        <f>all!CJ313</f>
        <v>0.182072002512986</v>
      </c>
      <c r="CK68" s="5">
        <f>all!CK313</f>
        <v>1.6165524827128801</v>
      </c>
      <c r="CL68" s="5">
        <f>all!CL313</f>
        <v>3.1796439766545802E-2</v>
      </c>
      <c r="CM68" s="5">
        <f>all!CM313</f>
        <v>0.79349224330701695</v>
      </c>
      <c r="CN68" s="5">
        <f>all!CN313</f>
        <v>2.01105502299017</v>
      </c>
      <c r="CO68" s="5">
        <f>all!CO313</f>
        <v>28.407562543451199</v>
      </c>
      <c r="CP68" s="5">
        <f>all!CP313</f>
        <v>2.58477828490099E-2</v>
      </c>
      <c r="CQ68" s="5">
        <f>all!CQ313</f>
        <v>0.31514433369040601</v>
      </c>
      <c r="CR68" s="5">
        <f>all!CR313</f>
        <v>9.1386124506513001E-3</v>
      </c>
      <c r="CS68" s="5">
        <f>all!CS313</f>
        <v>9.1885036132031597E-2</v>
      </c>
      <c r="CT68" s="5">
        <f>all!CT313</f>
        <v>4.60518024635065E-2</v>
      </c>
      <c r="CU68" s="5">
        <f>all!CU313</f>
        <v>0.44257658273066702</v>
      </c>
      <c r="CV68" s="5">
        <f>all!CV313</f>
        <v>1.3124366652493599E-2</v>
      </c>
      <c r="CW68" s="5">
        <f>all!CW313</f>
        <v>7.9124134405563502E-3</v>
      </c>
      <c r="CX68" s="5">
        <f>all!CX313</f>
        <v>1.3447177299459401</v>
      </c>
      <c r="CY68" s="5">
        <f>all!CY313</f>
        <v>0.102716526944897</v>
      </c>
      <c r="CZ68" s="5"/>
      <c r="DA68" s="5">
        <f>all!DA313</f>
        <v>0.32700684892521575</v>
      </c>
      <c r="DB68" s="5">
        <f>all!DB313</f>
        <v>6479.7850187706863</v>
      </c>
      <c r="DC68" s="5">
        <f>all!DC313</f>
        <v>1.7019453080324842</v>
      </c>
      <c r="DD68" s="5">
        <f>all!DD313</f>
        <v>3.9430636516932058E-2</v>
      </c>
      <c r="DE68" s="5">
        <f>all!DE313</f>
        <v>2.8652000521352406E-3</v>
      </c>
      <c r="DF68" s="5">
        <f>all!DF313</f>
        <v>2.4721707947895397E-2</v>
      </c>
      <c r="DG68" s="5">
        <f>all!DG313</f>
        <v>4.5603946712771687E-4</v>
      </c>
      <c r="DH68" s="5">
        <f>all!DH313</f>
        <v>1.0928139971175003E-2</v>
      </c>
      <c r="DI68" s="5">
        <f>all!DI313</f>
        <v>2.6842125942187166E-2</v>
      </c>
      <c r="DJ68" s="5">
        <f>all!DJ313</f>
        <v>0.35977156210044581</v>
      </c>
      <c r="DK68" s="5">
        <f>all!DK313</f>
        <v>2.3962375240348777E-4</v>
      </c>
      <c r="DL68" s="5">
        <f>all!DL313</f>
        <v>2.8035008468068607E-3</v>
      </c>
      <c r="DM68" s="5">
        <f>all!DM313</f>
        <v>7.959215846514745E-5</v>
      </c>
      <c r="DN68" s="5">
        <f>all!DN313</f>
        <v>7.7402945103219279E-4</v>
      </c>
      <c r="DO68" s="5">
        <f>all!DO313</f>
        <v>3.7821782575153169E-4</v>
      </c>
      <c r="DP68" s="5">
        <f>all!DP313</f>
        <v>3.4684685166980174E-3</v>
      </c>
      <c r="DQ68" s="5">
        <f>all!DQ313</f>
        <v>6.6632464509804327E-5</v>
      </c>
      <c r="DR68" s="5">
        <f>all!DR313</f>
        <v>3.8713600575763044E-5</v>
      </c>
      <c r="DS68" s="5">
        <f>all!DS313</f>
        <v>6.4899504341020282E-3</v>
      </c>
      <c r="DT68" s="5">
        <f>all!DT313</f>
        <v>4.9151277715590814E-4</v>
      </c>
      <c r="DU68" s="5"/>
      <c r="DV68" s="5">
        <f>all!DV313</f>
        <v>5.0438140652961389E-3</v>
      </c>
      <c r="DW68" s="5">
        <f>all!DW313</f>
        <v>99.945401526575154</v>
      </c>
      <c r="DX68" s="5">
        <f>all!DX313</f>
        <v>2.6251118932931534E-2</v>
      </c>
      <c r="DY68" s="5">
        <f>all!DY313</f>
        <v>6.08185424009771E-4</v>
      </c>
      <c r="DZ68" s="5">
        <f>all!DZ313</f>
        <v>4.4193375063382616E-5</v>
      </c>
      <c r="EA68" s="5">
        <f>all!EA313</f>
        <v>3.8131219170352694E-4</v>
      </c>
      <c r="EB68" s="5">
        <f>all!EB313</f>
        <v>7.0340370123408926E-6</v>
      </c>
      <c r="EC68" s="5">
        <f>all!EC313</f>
        <v>1.6855765032231139E-4</v>
      </c>
      <c r="ED68" s="5">
        <f>all!ED313</f>
        <v>4.1401791067873325E-4</v>
      </c>
      <c r="EE68" s="5">
        <f>all!EE313</f>
        <v>5.5491830558900106E-3</v>
      </c>
      <c r="EF68" s="5">
        <f>all!EF313</f>
        <v>3.6960010370552013E-6</v>
      </c>
      <c r="EG68" s="5">
        <f>all!EG313</f>
        <v>4.3241715119024552E-5</v>
      </c>
      <c r="EH68" s="5">
        <f>all!EH313</f>
        <v>1.2276441599717021E-6</v>
      </c>
      <c r="EI68" s="5">
        <f>all!EI313</f>
        <v>1.1938773285334015E-5</v>
      </c>
      <c r="EJ68" s="5">
        <f>all!EJ313</f>
        <v>5.8337016351225367E-6</v>
      </c>
      <c r="EK68" s="5">
        <f>all!EK313</f>
        <v>5.3498299338553383E-5</v>
      </c>
      <c r="EL68" s="5">
        <f>all!EL313</f>
        <v>1.0277514455874791E-6</v>
      </c>
      <c r="EM68" s="5">
        <f>all!EM313</f>
        <v>5.9712572915237606E-7</v>
      </c>
      <c r="EN68" s="5">
        <f>all!EN313</f>
        <v>1.0010219477110908E-4</v>
      </c>
      <c r="EO68" s="5">
        <f>all!EO313</f>
        <v>7.5811839013154396E-6</v>
      </c>
      <c r="EP68" s="5"/>
      <c r="EQ68" s="5">
        <f>all!EQ313</f>
        <v>199.89080305315031</v>
      </c>
      <c r="ER68" s="5">
        <f>all!ER313</f>
        <v>0</v>
      </c>
      <c r="ES68" s="5">
        <f>all!ES313</f>
        <v>0</v>
      </c>
      <c r="ET68" s="5">
        <f>all!ET313</f>
        <v>0</v>
      </c>
      <c r="EU68" s="5">
        <f>all!EU313</f>
        <v>0</v>
      </c>
      <c r="EV68" s="5"/>
    </row>
    <row r="69" spans="1:152" s="3" customFormat="1">
      <c r="A69" s="5" t="str">
        <f>all!A314</f>
        <v>7II-8.d</v>
      </c>
      <c r="B69" s="5" t="str">
        <f>all!B314</f>
        <v>Kaspakas</v>
      </c>
      <c r="C69" s="5" t="str">
        <f>all!C314</f>
        <v>porphyry</v>
      </c>
      <c r="D69" s="5" t="str">
        <f>all!D314</f>
        <v>sericitic</v>
      </c>
      <c r="E69" s="5" t="str">
        <f>all!E314</f>
        <v>pyrite</v>
      </c>
      <c r="F69" s="5" t="str">
        <f>all!F314</f>
        <v>anhedral, inclusions</v>
      </c>
      <c r="G69" s="5">
        <f>all!G314</f>
        <v>17.194957590723298</v>
      </c>
      <c r="H69" s="5">
        <f>all!H314</f>
        <v>364355.54354315699</v>
      </c>
      <c r="I69" s="5">
        <f>all!I314</f>
        <v>83.373195656332697</v>
      </c>
      <c r="J69" s="5">
        <f>all!J314</f>
        <v>21.014283976894198</v>
      </c>
      <c r="K69" s="5">
        <f>all!K314</f>
        <v>0.58607687325769797</v>
      </c>
      <c r="L69" s="5">
        <f>all!L314</f>
        <v>3.9361421398469498</v>
      </c>
      <c r="M69" s="5">
        <f>all!M314</f>
        <v>3.5394557141075797E-2</v>
      </c>
      <c r="N69" s="5">
        <f>all!N314</f>
        <v>0.54826174032377695</v>
      </c>
      <c r="O69" s="5">
        <f>all!O314</f>
        <v>1.7579709301178901</v>
      </c>
      <c r="P69" s="5">
        <f>all!P314</f>
        <v>60.575692451034101</v>
      </c>
      <c r="Q69" s="5">
        <f>all!Q314</f>
        <v>1.3773054405818301E-2</v>
      </c>
      <c r="R69" s="5">
        <f>all!R314</f>
        <v>0.26731925769636899</v>
      </c>
      <c r="S69" s="5">
        <f>all!S314</f>
        <v>3.8424646642218601E-3</v>
      </c>
      <c r="T69" s="5">
        <f>all!T314</f>
        <v>6.4443247858038399E-2</v>
      </c>
      <c r="U69" s="5">
        <f>all!U314</f>
        <v>1.9901047014548E-2</v>
      </c>
      <c r="V69" s="5">
        <f>all!V314</f>
        <v>2.4318496649324</v>
      </c>
      <c r="W69" s="5">
        <f>all!W314</f>
        <v>5.0884384400346101E-2</v>
      </c>
      <c r="X69" s="5">
        <f>all!X314</f>
        <v>4.8624514060549304E-3</v>
      </c>
      <c r="Y69" s="5">
        <f>all!Y314</f>
        <v>1.31757514627622</v>
      </c>
      <c r="Z69" s="5">
        <f>all!Z314</f>
        <v>1.3953812264283001</v>
      </c>
      <c r="AA69" s="5">
        <f>all!AA314</f>
        <v>3.9674535543539764</v>
      </c>
      <c r="AB69" s="5">
        <f>all!AB314</f>
        <v>45.975132896393333</v>
      </c>
      <c r="AC69" s="5">
        <f>all!AC314</f>
        <v>1.0590524801351775</v>
      </c>
      <c r="AD69" s="5">
        <f>all!AD314</f>
        <v>47.425810192857774</v>
      </c>
      <c r="AE69" s="5">
        <f>all!AE314</f>
        <v>3.6904547112909438E-3</v>
      </c>
      <c r="AF69" s="5">
        <f>all!AF314</f>
        <v>1.5104297520177943E-2</v>
      </c>
      <c r="AG69" s="5">
        <f>all!AG314</f>
        <v>1.6519763093394339E-4</v>
      </c>
      <c r="AH69" s="5">
        <f>all!AH314</f>
        <v>1.0453335010715875E-2</v>
      </c>
      <c r="AI69" s="5">
        <f>all!AI314</f>
        <v>1.6736568814995547E-2</v>
      </c>
      <c r="AJ69" s="5">
        <f>all!AJ314</f>
        <v>0.72656076061578923</v>
      </c>
      <c r="AK69" s="5">
        <f>all!AK314</f>
        <v>5.832151889796967E-5</v>
      </c>
      <c r="AL69" s="5">
        <f>all!AL314</f>
        <v>2.386983833099169E-4</v>
      </c>
      <c r="AM69" s="5">
        <f>all!AM314</f>
        <v>1.6519763093394339E-4</v>
      </c>
      <c r="AN69" s="5"/>
      <c r="AO69" s="5"/>
      <c r="AP69" s="5">
        <f>all!AP314</f>
        <v>0.16064484926577799</v>
      </c>
      <c r="AQ69" s="5">
        <f>all!AQ314</f>
        <v>7.6475362921739203</v>
      </c>
      <c r="AR69" s="5">
        <f>all!AR314</f>
        <v>2.68793061826797E-2</v>
      </c>
      <c r="AS69" s="5">
        <f>all!AS314</f>
        <v>0.17880473020176901</v>
      </c>
      <c r="AT69" s="5">
        <f>all!AT314</f>
        <v>0.13832110118249399</v>
      </c>
      <c r="AU69" s="5">
        <f>all!AU314</f>
        <v>3.9361421398469498</v>
      </c>
      <c r="AV69" s="5">
        <f>all!AV314</f>
        <v>3.5394557141075797E-2</v>
      </c>
      <c r="AW69" s="5">
        <f>all!AW314</f>
        <v>0.26811913655351899</v>
      </c>
      <c r="AX69" s="5">
        <f>all!AX314</f>
        <v>0.30310956782471898</v>
      </c>
      <c r="AY69" s="5">
        <f>all!AY314</f>
        <v>0.84502511986474804</v>
      </c>
      <c r="AZ69" s="5">
        <f>all!AZ314</f>
        <v>1.3773054405818301E-2</v>
      </c>
      <c r="BA69" s="5">
        <f>all!BA314</f>
        <v>0.26731925769636899</v>
      </c>
      <c r="BB69" s="5">
        <f>all!BB314</f>
        <v>3.8424646642218601E-3</v>
      </c>
      <c r="BC69" s="5">
        <f>all!BC314</f>
        <v>6.4443247858038399E-2</v>
      </c>
      <c r="BD69" s="5">
        <f>all!BD314</f>
        <v>1.9901047014548E-2</v>
      </c>
      <c r="BE69" s="5">
        <f>all!BE314</f>
        <v>9.4641320232128401E-2</v>
      </c>
      <c r="BF69" s="5">
        <f>all!BF314</f>
        <v>1.5860666173964099E-2</v>
      </c>
      <c r="BG69" s="5">
        <f>all!BG314</f>
        <v>4.8624514060549304E-3</v>
      </c>
      <c r="BH69" s="5">
        <f>all!BH314</f>
        <v>2.5613078829002399E-2</v>
      </c>
      <c r="BI69" s="5">
        <f>all!BI314</f>
        <v>8.7147098617656599E-3</v>
      </c>
      <c r="BJ69" s="5"/>
      <c r="BK69" s="5">
        <f>all!BK314</f>
        <v>1.01002122481614</v>
      </c>
      <c r="BL69" s="5">
        <f>all!BL314</f>
        <v>41457.308650643201</v>
      </c>
      <c r="BM69" s="5">
        <f>all!BM314</f>
        <v>11.3025363215765</v>
      </c>
      <c r="BN69" s="5">
        <f>all!BN314</f>
        <v>1.01553822132936</v>
      </c>
      <c r="BO69" s="5">
        <f>all!BO314</f>
        <v>1.05260560763429</v>
      </c>
      <c r="BP69" s="5">
        <f>all!BP314</f>
        <v>1.05083831157134</v>
      </c>
      <c r="BQ69" s="5">
        <f>all!BQ314</f>
        <v>1.2632360222151501E-2</v>
      </c>
      <c r="BR69" s="5">
        <f>all!BR314</f>
        <v>0.24206464528442501</v>
      </c>
      <c r="BS69" s="5">
        <f>all!BS314</f>
        <v>0.49456772798750398</v>
      </c>
      <c r="BT69" s="5">
        <f>all!BT314</f>
        <v>10.5084319886712</v>
      </c>
      <c r="BU69" s="5">
        <f>all!BU314</f>
        <v>1.9945561704982701E-2</v>
      </c>
      <c r="BV69" s="5">
        <f>all!BV314</f>
        <v>0.114582600351017</v>
      </c>
      <c r="BW69" s="5">
        <f>all!BW314</f>
        <v>1.49987569563797E-4</v>
      </c>
      <c r="BX69" s="5">
        <f>all!BX314</f>
        <v>9.6002214496764202E-2</v>
      </c>
      <c r="BY69" s="5">
        <f>all!BY314</f>
        <v>4.2165162546232801E-2</v>
      </c>
      <c r="BZ69" s="5">
        <f>all!BZ314</f>
        <v>2.5773200709523199</v>
      </c>
      <c r="CA69" s="5">
        <f>all!CA314</f>
        <v>6.4302564428016296E-2</v>
      </c>
      <c r="CB69" s="5">
        <f>all!CB314</f>
        <v>3.7057778771198602E-3</v>
      </c>
      <c r="CC69" s="5">
        <f>all!CC314</f>
        <v>1.3070722194114399</v>
      </c>
      <c r="CD69" s="5">
        <f>all!CD314</f>
        <v>2.1999484632969799</v>
      </c>
      <c r="CE69" s="5"/>
      <c r="CF69" s="5">
        <f>all!CF314</f>
        <v>17.194957590723298</v>
      </c>
      <c r="CG69" s="5">
        <f>all!CG314</f>
        <v>364355.54354315699</v>
      </c>
      <c r="CH69" s="5">
        <f>all!CH314</f>
        <v>83.373195656332697</v>
      </c>
      <c r="CI69" s="5">
        <f>all!CI314</f>
        <v>21.014283976894198</v>
      </c>
      <c r="CJ69" s="5">
        <f>all!CJ314</f>
        <v>0.58607687325769797</v>
      </c>
      <c r="CK69" s="5">
        <f>all!CK314</f>
        <v>3.9361421398469498</v>
      </c>
      <c r="CL69" s="5">
        <f>all!CL314</f>
        <v>3.5394557141075797E-2</v>
      </c>
      <c r="CM69" s="5">
        <f>all!CM314</f>
        <v>0.54826174032377695</v>
      </c>
      <c r="CN69" s="5">
        <f>all!CN314</f>
        <v>1.7579709301178901</v>
      </c>
      <c r="CO69" s="5">
        <f>all!CO314</f>
        <v>60.575692451034101</v>
      </c>
      <c r="CP69" s="5">
        <f>all!CP314</f>
        <v>1.3773054405818301E-2</v>
      </c>
      <c r="CQ69" s="5">
        <f>all!CQ314</f>
        <v>0.26731925769636899</v>
      </c>
      <c r="CR69" s="5">
        <f>all!CR314</f>
        <v>3.8424646642218601E-3</v>
      </c>
      <c r="CS69" s="5">
        <f>all!CS314</f>
        <v>6.4443247858038399E-2</v>
      </c>
      <c r="CT69" s="5">
        <f>all!CT314</f>
        <v>1.9901047014548E-2</v>
      </c>
      <c r="CU69" s="5">
        <f>all!CU314</f>
        <v>2.4318496649324</v>
      </c>
      <c r="CV69" s="5">
        <f>all!CV314</f>
        <v>5.0884384400346101E-2</v>
      </c>
      <c r="CW69" s="5">
        <f>all!CW314</f>
        <v>4.8624514060549304E-3</v>
      </c>
      <c r="CX69" s="5">
        <f>all!CX314</f>
        <v>1.31757514627622</v>
      </c>
      <c r="CY69" s="5">
        <f>all!CY314</f>
        <v>1.3953812264283001</v>
      </c>
      <c r="CZ69" s="5"/>
      <c r="DA69" s="5">
        <f>all!DA314</f>
        <v>0.31298813670509668</v>
      </c>
      <c r="DB69" s="5">
        <f>all!DB314</f>
        <v>6524.4076200762293</v>
      </c>
      <c r="DC69" s="5">
        <f>all!DC314</f>
        <v>1.4147067468987378</v>
      </c>
      <c r="DD69" s="5">
        <f>all!DD314</f>
        <v>0.35803487235181808</v>
      </c>
      <c r="DE69" s="5">
        <f>all!DE314</f>
        <v>9.2228759207140971E-3</v>
      </c>
      <c r="DF69" s="5">
        <f>all!DF314</f>
        <v>6.0194863738292546E-2</v>
      </c>
      <c r="DG69" s="5">
        <f>all!DG314</f>
        <v>5.0764535578038522E-4</v>
      </c>
      <c r="DH69" s="5">
        <f>all!DH314</f>
        <v>7.5507745534193213E-3</v>
      </c>
      <c r="DI69" s="5">
        <f>all!DI314</f>
        <v>2.3464140249512693E-2</v>
      </c>
      <c r="DJ69" s="5">
        <f>all!DJ314</f>
        <v>0.76716935728260016</v>
      </c>
      <c r="DK69" s="5">
        <f>all!DK314</f>
        <v>1.2768410343195029E-4</v>
      </c>
      <c r="DL69" s="5">
        <f>all!DL314</f>
        <v>2.3780524832655967E-3</v>
      </c>
      <c r="DM69" s="5">
        <f>all!DM314</f>
        <v>3.3465699317370626E-5</v>
      </c>
      <c r="DN69" s="5">
        <f>all!DN314</f>
        <v>5.4286284102466849E-4</v>
      </c>
      <c r="DO69" s="5">
        <f>all!DO314</f>
        <v>1.634448670708607E-4</v>
      </c>
      <c r="DP69" s="5">
        <f>all!DP314</f>
        <v>1.9058382954015674E-2</v>
      </c>
      <c r="DQ69" s="5">
        <f>all!DQ314</f>
        <v>2.5834023289917046E-4</v>
      </c>
      <c r="DR69" s="5">
        <f>all!DR314</f>
        <v>2.3790844976350466E-5</v>
      </c>
      <c r="DS69" s="5">
        <f>all!DS314</f>
        <v>6.3589534086690158E-3</v>
      </c>
      <c r="DT69" s="5">
        <f>all!DT314</f>
        <v>6.6770920142278437E-3</v>
      </c>
      <c r="DU69" s="5"/>
      <c r="DV69" s="5">
        <f>all!DV314</f>
        <v>4.7942342760578073E-3</v>
      </c>
      <c r="DW69" s="5">
        <f>all!DW314</f>
        <v>99.938416108768919</v>
      </c>
      <c r="DX69" s="5">
        <f>all!DX314</f>
        <v>2.1669944579857048E-2</v>
      </c>
      <c r="DY69" s="5">
        <f>all!DY314</f>
        <v>5.4842431892886392E-3</v>
      </c>
      <c r="DZ69" s="5">
        <f>all!DZ314</f>
        <v>1.4127253616828768E-4</v>
      </c>
      <c r="EA69" s="5">
        <f>all!EA314</f>
        <v>9.220422282288118E-4</v>
      </c>
      <c r="EB69" s="5">
        <f>all!EB314</f>
        <v>7.7759201686836698E-6</v>
      </c>
      <c r="EC69" s="5">
        <f>all!EC314</f>
        <v>1.1565991783546892E-4</v>
      </c>
      <c r="ED69" s="5">
        <f>all!ED314</f>
        <v>3.5941485395158594E-4</v>
      </c>
      <c r="EE69" s="5">
        <f>all!EE314</f>
        <v>1.1751210978615943E-2</v>
      </c>
      <c r="EF69" s="5">
        <f>all!EF314</f>
        <v>1.9558169572348466E-6</v>
      </c>
      <c r="EG69" s="5">
        <f>all!EG314</f>
        <v>3.642611137136642E-5</v>
      </c>
      <c r="EH69" s="5">
        <f>all!EH314</f>
        <v>5.1261496499068427E-7</v>
      </c>
      <c r="EI69" s="5">
        <f>all!EI314</f>
        <v>8.3153683300489315E-6</v>
      </c>
      <c r="EJ69" s="5">
        <f>all!EJ314</f>
        <v>2.5035868522235665E-6</v>
      </c>
      <c r="EK69" s="5">
        <f>all!EK314</f>
        <v>2.9192912474656721E-4</v>
      </c>
      <c r="EL69" s="5">
        <f>all!EL314</f>
        <v>3.957158288772264E-6</v>
      </c>
      <c r="EM69" s="5">
        <f>all!EM314</f>
        <v>3.6441919378390222E-7</v>
      </c>
      <c r="EN69" s="5">
        <f>all!EN314</f>
        <v>9.7404050877558979E-5</v>
      </c>
      <c r="EO69" s="5">
        <f>all!EO314</f>
        <v>1.0227717809370159E-4</v>
      </c>
      <c r="EP69" s="5"/>
      <c r="EQ69" s="5">
        <f>all!EQ314</f>
        <v>199.87683221753784</v>
      </c>
      <c r="ER69" s="5">
        <f>all!ER314</f>
        <v>0</v>
      </c>
      <c r="ES69" s="5">
        <f>all!ES314</f>
        <v>0</v>
      </c>
      <c r="ET69" s="5">
        <f>all!ET314</f>
        <v>0</v>
      </c>
      <c r="EU69" s="5">
        <f>all!EU314</f>
        <v>0</v>
      </c>
      <c r="EV69" s="5"/>
    </row>
    <row r="70" spans="1:152" s="3" customFormat="1">
      <c r="A70" s="5" t="str">
        <f>all!A315</f>
        <v>7II-9.d</v>
      </c>
      <c r="B70" s="5" t="str">
        <f>all!B315</f>
        <v>Kaspakas</v>
      </c>
      <c r="C70" s="5" t="str">
        <f>all!C315</f>
        <v>porphyry</v>
      </c>
      <c r="D70" s="5" t="str">
        <f>all!D315</f>
        <v>sericitic</v>
      </c>
      <c r="E70" s="5" t="str">
        <f>all!E315</f>
        <v>pyrite</v>
      </c>
      <c r="F70" s="5" t="str">
        <f>all!F315</f>
        <v>anhedral</v>
      </c>
      <c r="G70" s="5">
        <f>all!G315</f>
        <v>17.893540791105099</v>
      </c>
      <c r="H70" s="5">
        <f>all!H315</f>
        <v>369844.33574380702</v>
      </c>
      <c r="I70" s="5">
        <f>all!I315</f>
        <v>105.343470414492</v>
      </c>
      <c r="J70" s="5">
        <f>all!J315</f>
        <v>325.95552289601397</v>
      </c>
      <c r="K70" s="5">
        <f>all!K315</f>
        <v>3.00807479999964</v>
      </c>
      <c r="L70" s="5">
        <f>all!L315</f>
        <v>2.95281301320713</v>
      </c>
      <c r="M70" s="5">
        <f>all!M315</f>
        <v>0.27879564264356199</v>
      </c>
      <c r="N70" s="5">
        <f>all!N315</f>
        <v>1.1336030885723301</v>
      </c>
      <c r="O70" s="5">
        <f>all!O315</f>
        <v>35.685605700132101</v>
      </c>
      <c r="P70" s="5">
        <f>all!P315</f>
        <v>40.225292126658502</v>
      </c>
      <c r="Q70" s="5">
        <f>all!Q315</f>
        <v>0.24111384680419001</v>
      </c>
      <c r="R70" s="5">
        <f>all!R315</f>
        <v>0.243510808072681</v>
      </c>
      <c r="S70" s="5">
        <f>all!S315</f>
        <v>8.4518020394253497E-3</v>
      </c>
      <c r="T70" s="5">
        <f>all!T315</f>
        <v>0.11810825150768001</v>
      </c>
      <c r="U70" s="5">
        <f>all!U315</f>
        <v>0.77115335547269104</v>
      </c>
      <c r="V70" s="5">
        <f>all!V315</f>
        <v>34.2857044491344</v>
      </c>
      <c r="W70" s="5">
        <f>all!W315</f>
        <v>0.39081337824314899</v>
      </c>
      <c r="X70" s="5">
        <f>all!X315</f>
        <v>1.02241582661293E-2</v>
      </c>
      <c r="Y70" s="5">
        <f>all!Y315</f>
        <v>60.5676913410597</v>
      </c>
      <c r="Z70" s="5">
        <f>all!Z315</f>
        <v>10.207410129269499</v>
      </c>
      <c r="AA70" s="5">
        <f>all!AA315</f>
        <v>0.32318357264987524</v>
      </c>
      <c r="AB70" s="5">
        <f>all!AB315</f>
        <v>0.66413778098537501</v>
      </c>
      <c r="AC70" s="5">
        <f>all!AC315</f>
        <v>0.16852896161735903</v>
      </c>
      <c r="AD70" s="5">
        <f>all!AD315</f>
        <v>2.951987737007979</v>
      </c>
      <c r="AE70" s="5">
        <f>all!AE315</f>
        <v>1.6880548093795673E-4</v>
      </c>
      <c r="AF70" s="5">
        <f>all!AF315</f>
        <v>1.2732090961339239E-2</v>
      </c>
      <c r="AG70" s="5">
        <f>all!AG315</f>
        <v>2.2888352344524639E-3</v>
      </c>
      <c r="AH70" s="5">
        <f>all!AH315</f>
        <v>3.9808987508945307E-3</v>
      </c>
      <c r="AI70" s="5">
        <f>all!AI315</f>
        <v>9.6896467233390821E-2</v>
      </c>
      <c r="AJ70" s="5">
        <f>all!AJ315</f>
        <v>0.38184893632595518</v>
      </c>
      <c r="AK70" s="5">
        <f>all!AK315</f>
        <v>9.7055453232180314E-5</v>
      </c>
      <c r="AL70" s="5">
        <f>all!AL315</f>
        <v>7.3203716608011447E-3</v>
      </c>
      <c r="AM70" s="5">
        <f>all!AM315</f>
        <v>2.2888352344524639E-3</v>
      </c>
      <c r="AN70" s="5"/>
      <c r="AO70" s="5"/>
      <c r="AP70" s="5">
        <f>all!AP315</f>
        <v>0.170537892180327</v>
      </c>
      <c r="AQ70" s="5">
        <f>all!AQ315</f>
        <v>5.9497010141635096</v>
      </c>
      <c r="AR70" s="5">
        <f>all!AR315</f>
        <v>1.12942019711956E-2</v>
      </c>
      <c r="AS70" s="5">
        <f>all!AS315</f>
        <v>0.22281938398986101</v>
      </c>
      <c r="AT70" s="5">
        <f>all!AT315</f>
        <v>0.12580689987968299</v>
      </c>
      <c r="AU70" s="5">
        <f>all!AU315</f>
        <v>2.95281301320713</v>
      </c>
      <c r="AV70" s="5">
        <f>all!AV315</f>
        <v>2.3470327005996501E-2</v>
      </c>
      <c r="AW70" s="5">
        <f>all!AW315</f>
        <v>0.29179551561038503</v>
      </c>
      <c r="AX70" s="5">
        <f>all!AX315</f>
        <v>0.259033638733214</v>
      </c>
      <c r="AY70" s="5">
        <f>all!AY315</f>
        <v>1.61754775620757</v>
      </c>
      <c r="AZ70" s="5">
        <f>all!AZ315</f>
        <v>2.6073782404379499E-2</v>
      </c>
      <c r="BA70" s="5">
        <f>all!BA315</f>
        <v>0.243510808072681</v>
      </c>
      <c r="BB70" s="5">
        <f>all!BB315</f>
        <v>8.4518020394253497E-3</v>
      </c>
      <c r="BC70" s="5">
        <f>all!BC315</f>
        <v>0.11810825150768001</v>
      </c>
      <c r="BD70" s="5">
        <f>all!BD315</f>
        <v>1.5709325975390799E-2</v>
      </c>
      <c r="BE70" s="5">
        <f>all!BE315</f>
        <v>0.16136989630541801</v>
      </c>
      <c r="BF70" s="5">
        <f>all!BF315</f>
        <v>2.2076777202382301E-2</v>
      </c>
      <c r="BG70" s="5">
        <f>all!BG315</f>
        <v>3.9456780923862698E-3</v>
      </c>
      <c r="BH70" s="5">
        <f>all!BH315</f>
        <v>2.2912847472071899E-2</v>
      </c>
      <c r="BI70" s="5">
        <f>all!BI315</f>
        <v>1.11185692787818E-2</v>
      </c>
      <c r="BJ70" s="5"/>
      <c r="BK70" s="5">
        <f>all!BK315</f>
        <v>1.7399333175977501</v>
      </c>
      <c r="BL70" s="5">
        <f>all!BL315</f>
        <v>39699.935640985299</v>
      </c>
      <c r="BM70" s="5">
        <f>all!BM315</f>
        <v>8.7442184922021298</v>
      </c>
      <c r="BN70" s="5">
        <f>all!BN315</f>
        <v>74.968544529495404</v>
      </c>
      <c r="BO70" s="5">
        <f>all!BO315</f>
        <v>0.59802264503236302</v>
      </c>
      <c r="BP70" s="5">
        <f>all!BP315</f>
        <v>2.7130977889794599</v>
      </c>
      <c r="BQ70" s="5">
        <f>all!BQ315</f>
        <v>5.0795514717795302E-2</v>
      </c>
      <c r="BR70" s="5">
        <f>all!BR315</f>
        <v>0.69552923393716404</v>
      </c>
      <c r="BS70" s="5">
        <f>all!BS315</f>
        <v>10.3741943572756</v>
      </c>
      <c r="BT70" s="5">
        <f>all!BT315</f>
        <v>10.5828734216506</v>
      </c>
      <c r="BU70" s="5">
        <f>all!BU315</f>
        <v>9.2320065795559694E-2</v>
      </c>
      <c r="BV70" s="5">
        <f>all!BV315</f>
        <v>0.10709146499247001</v>
      </c>
      <c r="BW70" s="5">
        <f>all!BW315</f>
        <v>1.5155746552353801E-4</v>
      </c>
      <c r="BX70" s="5">
        <f>all!BX315</f>
        <v>9.3817609132490501E-2</v>
      </c>
      <c r="BY70" s="5">
        <f>all!BY315</f>
        <v>0.46618601870305099</v>
      </c>
      <c r="BZ70" s="5">
        <f>all!BZ315</f>
        <v>13.322464649715201</v>
      </c>
      <c r="CA70" s="5">
        <f>all!CA315</f>
        <v>0.29432073228796402</v>
      </c>
      <c r="CB70" s="5">
        <f>all!CB315</f>
        <v>9.6527283275993896E-3</v>
      </c>
      <c r="CC70" s="5">
        <f>all!CC315</f>
        <v>27.532599071000899</v>
      </c>
      <c r="CD70" s="5">
        <f>all!CD315</f>
        <v>3.1290926261333398</v>
      </c>
      <c r="CE70" s="5"/>
      <c r="CF70" s="5">
        <f>all!CF315</f>
        <v>17.893540791105099</v>
      </c>
      <c r="CG70" s="5">
        <f>all!CG315</f>
        <v>369844.33574380702</v>
      </c>
      <c r="CH70" s="5">
        <f>all!CH315</f>
        <v>105.343470414492</v>
      </c>
      <c r="CI70" s="5">
        <f>all!CI315</f>
        <v>325.95552289601397</v>
      </c>
      <c r="CJ70" s="5">
        <f>all!CJ315</f>
        <v>3.00807479999964</v>
      </c>
      <c r="CK70" s="5">
        <f>all!CK315</f>
        <v>2.95281301320713</v>
      </c>
      <c r="CL70" s="5">
        <f>all!CL315</f>
        <v>0.27879564264356199</v>
      </c>
      <c r="CM70" s="5">
        <f>all!CM315</f>
        <v>1.1336030885723301</v>
      </c>
      <c r="CN70" s="5">
        <f>all!CN315</f>
        <v>35.685605700132101</v>
      </c>
      <c r="CO70" s="5">
        <f>all!CO315</f>
        <v>40.225292126658502</v>
      </c>
      <c r="CP70" s="5">
        <f>all!CP315</f>
        <v>0.24111384680419001</v>
      </c>
      <c r="CQ70" s="5">
        <f>all!CQ315</f>
        <v>0.243510808072681</v>
      </c>
      <c r="CR70" s="5">
        <f>all!CR315</f>
        <v>8.4518020394253497E-3</v>
      </c>
      <c r="CS70" s="5">
        <f>all!CS315</f>
        <v>0.11810825150768001</v>
      </c>
      <c r="CT70" s="5">
        <f>all!CT315</f>
        <v>0.77115335547269104</v>
      </c>
      <c r="CU70" s="5">
        <f>all!CU315</f>
        <v>34.2857044491344</v>
      </c>
      <c r="CV70" s="5">
        <f>all!CV315</f>
        <v>0.39081337824314899</v>
      </c>
      <c r="CW70" s="5">
        <f>all!CW315</f>
        <v>1.02241582661293E-2</v>
      </c>
      <c r="CX70" s="5">
        <f>all!CX315</f>
        <v>60.5676913410597</v>
      </c>
      <c r="CY70" s="5">
        <f>all!CY315</f>
        <v>10.207410129269499</v>
      </c>
      <c r="CZ70" s="5"/>
      <c r="DA70" s="5">
        <f>all!DA315</f>
        <v>0.32570397232535686</v>
      </c>
      <c r="DB70" s="5">
        <f>all!DB315</f>
        <v>6622.6938086454838</v>
      </c>
      <c r="DC70" s="5">
        <f>all!DC315</f>
        <v>1.7875063701698195</v>
      </c>
      <c r="DD70" s="5">
        <f>all!DD315</f>
        <v>5.5535294069863728</v>
      </c>
      <c r="DE70" s="5">
        <f>all!DE315</f>
        <v>4.7336965347931262E-2</v>
      </c>
      <c r="DF70" s="5">
        <f>all!DF315</f>
        <v>4.5156950806042664E-2</v>
      </c>
      <c r="DG70" s="5">
        <f>all!DG315</f>
        <v>3.9986179975554977E-3</v>
      </c>
      <c r="DH70" s="5">
        <f>all!DH315</f>
        <v>1.5612217168053024E-2</v>
      </c>
      <c r="DI70" s="5">
        <f>all!DI315</f>
        <v>0.47630597451378642</v>
      </c>
      <c r="DJ70" s="5">
        <f>all!DJ315</f>
        <v>0.50943885672059908</v>
      </c>
      <c r="DK70" s="5">
        <f>all!DK315</f>
        <v>2.2352634678634666E-3</v>
      </c>
      <c r="DL70" s="5">
        <f>all!DL315</f>
        <v>2.1662542640193665E-3</v>
      </c>
      <c r="DM70" s="5">
        <f>all!DM315</f>
        <v>7.36104272799156E-5</v>
      </c>
      <c r="DN70" s="5">
        <f>all!DN315</f>
        <v>9.9493093680128064E-4</v>
      </c>
      <c r="DO70" s="5">
        <f>all!DO315</f>
        <v>6.3333882676797877E-3</v>
      </c>
      <c r="DP70" s="5">
        <f>all!DP315</f>
        <v>0.26869674333177429</v>
      </c>
      <c r="DQ70" s="5">
        <f>all!DQ315</f>
        <v>1.9841611595631287E-3</v>
      </c>
      <c r="DR70" s="5">
        <f>all!DR315</f>
        <v>5.0024430891023384E-5</v>
      </c>
      <c r="DS70" s="5">
        <f>all!DS315</f>
        <v>0.29231511264990206</v>
      </c>
      <c r="DT70" s="5">
        <f>all!DT315</f>
        <v>4.8843868162501664E-2</v>
      </c>
      <c r="DU70" s="5"/>
      <c r="DV70" s="5">
        <f>all!DV315</f>
        <v>4.9102731690386942E-3</v>
      </c>
      <c r="DW70" s="5">
        <f>all!DW315</f>
        <v>99.842920192775594</v>
      </c>
      <c r="DX70" s="5">
        <f>all!DX315</f>
        <v>2.6948226962865598E-2</v>
      </c>
      <c r="DY70" s="5">
        <f>all!DY315</f>
        <v>8.3724328708377774E-2</v>
      </c>
      <c r="DZ70" s="5">
        <f>all!DZ315</f>
        <v>7.1364628804548792E-4</v>
      </c>
      <c r="EA70" s="5">
        <f>all!EA315</f>
        <v>6.8078065599094036E-4</v>
      </c>
      <c r="EB70" s="5">
        <f>all!EB315</f>
        <v>6.028267486716007E-5</v>
      </c>
      <c r="EC70" s="5">
        <f>all!EC315</f>
        <v>2.3536787261813766E-4</v>
      </c>
      <c r="ED70" s="5">
        <f>all!ED315</f>
        <v>7.1807304964999728E-3</v>
      </c>
      <c r="EE70" s="5">
        <f>all!EE315</f>
        <v>7.6802377679388171E-3</v>
      </c>
      <c r="EF70" s="5">
        <f>all!EF315</f>
        <v>3.3698558091328117E-5</v>
      </c>
      <c r="EG70" s="5">
        <f>all!EG315</f>
        <v>3.265818379182798E-5</v>
      </c>
      <c r="EH70" s="5">
        <f>all!EH315</f>
        <v>1.1097417801001867E-6</v>
      </c>
      <c r="EI70" s="5">
        <f>all!EI315</f>
        <v>1.4999456866131447E-5</v>
      </c>
      <c r="EJ70" s="5">
        <f>all!EJ315</f>
        <v>9.5481385313983807E-5</v>
      </c>
      <c r="EK70" s="5">
        <f>all!EK315</f>
        <v>4.0508391714428327E-3</v>
      </c>
      <c r="EL70" s="5">
        <f>all!EL315</f>
        <v>2.9912970466074463E-5</v>
      </c>
      <c r="EM70" s="5">
        <f>all!EM315</f>
        <v>7.5416218920182738E-7</v>
      </c>
      <c r="EN70" s="5">
        <f>all!EN315</f>
        <v>4.4069068126547746E-3</v>
      </c>
      <c r="EO70" s="5">
        <f>all!EO315</f>
        <v>7.3636417019444294E-4</v>
      </c>
      <c r="EP70" s="5"/>
      <c r="EQ70" s="5">
        <f>all!EQ315</f>
        <v>199.68584038555119</v>
      </c>
      <c r="ER70" s="5">
        <f>all!ER315</f>
        <v>0</v>
      </c>
      <c r="ES70" s="5">
        <f>all!ES315</f>
        <v>0</v>
      </c>
      <c r="ET70" s="5">
        <f>all!ET315</f>
        <v>0</v>
      </c>
      <c r="EU70" s="5">
        <f>all!EU315</f>
        <v>0</v>
      </c>
      <c r="EV70" s="5"/>
    </row>
    <row r="71" spans="1:152" s="3" customFormat="1">
      <c r="A71" s="5" t="str">
        <f>all!A316</f>
        <v>7II-10.d</v>
      </c>
      <c r="B71" s="5" t="str">
        <f>all!B316</f>
        <v>Kaspakas</v>
      </c>
      <c r="C71" s="5" t="str">
        <f>all!C316</f>
        <v>porphyry</v>
      </c>
      <c r="D71" s="5" t="str">
        <f>all!D316</f>
        <v>sericitic</v>
      </c>
      <c r="E71" s="5" t="str">
        <f>all!E316</f>
        <v>pyrite</v>
      </c>
      <c r="F71" s="5" t="str">
        <f>all!F316</f>
        <v>anhedral, inclusions</v>
      </c>
      <c r="G71" s="5">
        <f>all!G316</f>
        <v>16.587763221388901</v>
      </c>
      <c r="H71" s="5">
        <f>all!H316</f>
        <v>352247.09574734699</v>
      </c>
      <c r="I71" s="5">
        <f>all!I316</f>
        <v>128.76646176577901</v>
      </c>
      <c r="J71" s="5">
        <f>all!J316</f>
        <v>18.114644994544399</v>
      </c>
      <c r="K71" s="5">
        <f>all!K316</f>
        <v>0.18996254873573401</v>
      </c>
      <c r="L71" s="5">
        <f>all!L316</f>
        <v>3.1456560144840102</v>
      </c>
      <c r="M71" s="5">
        <f>all!M316</f>
        <v>2.67699985575072E-2</v>
      </c>
      <c r="N71" s="5">
        <f>all!N316</f>
        <v>0.69455864510820098</v>
      </c>
      <c r="O71" s="5">
        <f>all!O316</f>
        <v>1.57789955783828</v>
      </c>
      <c r="P71" s="5">
        <f>all!P316</f>
        <v>29.294597154709699</v>
      </c>
      <c r="Q71" s="5">
        <f>all!Q316</f>
        <v>1.0462953828584601E-2</v>
      </c>
      <c r="R71" s="5">
        <f>all!R316</f>
        <v>0.25372831725102701</v>
      </c>
      <c r="S71" s="5">
        <f>all!S316</f>
        <v>4.6133904755027997E-3</v>
      </c>
      <c r="T71" s="5">
        <f>all!T316</f>
        <v>7.6706123176155105E-2</v>
      </c>
      <c r="U71" s="5">
        <f>all!U316</f>
        <v>2.2305361914171699E-2</v>
      </c>
      <c r="V71" s="5">
        <f>all!V316</f>
        <v>8.3720524816582001E-2</v>
      </c>
      <c r="W71" s="5">
        <f>all!W316</f>
        <v>1.2053760287392501E-2</v>
      </c>
      <c r="X71" s="5">
        <f>all!X316</f>
        <v>7.0372496443677204E-3</v>
      </c>
      <c r="Y71" s="5">
        <f>all!Y316</f>
        <v>4.9585890955677503E-2</v>
      </c>
      <c r="Z71" s="5">
        <f>all!Z316</f>
        <v>9.3392859811017807E-3</v>
      </c>
      <c r="AA71" s="5">
        <f>all!AA316</f>
        <v>7.1084176258800378</v>
      </c>
      <c r="AB71" s="5">
        <f>all!AB316</f>
        <v>590.78493075570145</v>
      </c>
      <c r="AC71" s="5">
        <f>all!AC316</f>
        <v>0.1883456322172315</v>
      </c>
      <c r="AD71" s="5">
        <f>all!AD316</f>
        <v>81.606247448468054</v>
      </c>
      <c r="AE71" s="5">
        <f>all!AE316</f>
        <v>0.14192040333928832</v>
      </c>
      <c r="AF71" s="5">
        <f>all!AF316</f>
        <v>0.44983283519316841</v>
      </c>
      <c r="AG71" s="5">
        <f>all!AG316</f>
        <v>8.1255271637550243E-5</v>
      </c>
      <c r="AH71" s="5">
        <f>all!AH316</f>
        <v>0.21100667199742248</v>
      </c>
      <c r="AI71" s="5">
        <f>all!AI316</f>
        <v>7.2528870119065349E-5</v>
      </c>
      <c r="AJ71" s="5">
        <f>all!AJ316</f>
        <v>0.22750176368125566</v>
      </c>
      <c r="AK71" s="5">
        <f>all!AK316</f>
        <v>5.4651262043436377E-5</v>
      </c>
      <c r="AL71" s="5">
        <f>all!AL316</f>
        <v>1.732233813704088E-4</v>
      </c>
      <c r="AM71" s="5">
        <f>all!AM316</f>
        <v>8.1255271637550243E-5</v>
      </c>
      <c r="AN71" s="5"/>
      <c r="AO71" s="5"/>
      <c r="AP71" s="5">
        <f>all!AP316</f>
        <v>0.11258496314456699</v>
      </c>
      <c r="AQ71" s="5">
        <f>all!AQ316</f>
        <v>5.6943963939591802</v>
      </c>
      <c r="AR71" s="5">
        <f>all!AR316</f>
        <v>2.2478961457263299E-2</v>
      </c>
      <c r="AS71" s="5">
        <f>all!AS316</f>
        <v>0.21063871192619499</v>
      </c>
      <c r="AT71" s="5">
        <f>all!AT316</f>
        <v>0.18996254873573401</v>
      </c>
      <c r="AU71" s="5">
        <f>all!AU316</f>
        <v>3.1456560144840102</v>
      </c>
      <c r="AV71" s="5">
        <f>all!AV316</f>
        <v>2.67699985575072E-2</v>
      </c>
      <c r="AW71" s="5">
        <f>all!AW316</f>
        <v>0.34448276461662503</v>
      </c>
      <c r="AX71" s="5">
        <f>all!AX316</f>
        <v>0.228930949250823</v>
      </c>
      <c r="AY71" s="5">
        <f>all!AY316</f>
        <v>1.1131123717460001</v>
      </c>
      <c r="AZ71" s="5">
        <f>all!AZ316</f>
        <v>1.0462953828584601E-2</v>
      </c>
      <c r="BA71" s="5">
        <f>all!BA316</f>
        <v>0.25372831725102701</v>
      </c>
      <c r="BB71" s="5">
        <f>all!BB316</f>
        <v>4.6133904755027997E-3</v>
      </c>
      <c r="BC71" s="5">
        <f>all!BC316</f>
        <v>7.6706123176155105E-2</v>
      </c>
      <c r="BD71" s="5">
        <f>all!BD316</f>
        <v>2.2305361914171699E-2</v>
      </c>
      <c r="BE71" s="5">
        <f>all!BE316</f>
        <v>8.3720524816582001E-2</v>
      </c>
      <c r="BF71" s="5">
        <f>all!BF316</f>
        <v>1.2053760287392501E-2</v>
      </c>
      <c r="BG71" s="5">
        <f>all!BG316</f>
        <v>5.9075057426059901E-3</v>
      </c>
      <c r="BH71" s="5">
        <f>all!BH316</f>
        <v>1.90310326309788E-2</v>
      </c>
      <c r="BI71" s="5">
        <f>all!BI316</f>
        <v>9.3392859811017807E-3</v>
      </c>
      <c r="BJ71" s="5"/>
      <c r="BK71" s="5">
        <f>all!BK316</f>
        <v>0.83933001146948605</v>
      </c>
      <c r="BL71" s="5">
        <f>all!BL316</f>
        <v>13100.1223332175</v>
      </c>
      <c r="BM71" s="5">
        <f>all!BM316</f>
        <v>13.9533295363594</v>
      </c>
      <c r="BN71" s="5">
        <f>all!BN316</f>
        <v>2.2825538892653201</v>
      </c>
      <c r="BO71" s="5">
        <f>all!BO316</f>
        <v>9.5967236454605601E-2</v>
      </c>
      <c r="BP71" s="5">
        <f>all!BP316</f>
        <v>2.2340747516405099</v>
      </c>
      <c r="BQ71" s="5">
        <f>all!BQ316</f>
        <v>3.9547271128184E-2</v>
      </c>
      <c r="BR71" s="5">
        <f>all!BR316</f>
        <v>0.37999593794918002</v>
      </c>
      <c r="BS71" s="5">
        <f>all!BS316</f>
        <v>0.34158991029014701</v>
      </c>
      <c r="BT71" s="5">
        <f>all!BT316</f>
        <v>6.2666610386009101</v>
      </c>
      <c r="BU71" s="5">
        <f>all!BU316</f>
        <v>1.2993383292399401E-2</v>
      </c>
      <c r="BV71" s="5">
        <f>all!BV316</f>
        <v>0.142886997073778</v>
      </c>
      <c r="BW71" s="5">
        <f>all!BW316</f>
        <v>2.9617367478005099E-3</v>
      </c>
      <c r="BX71" s="5">
        <f>all!BX316</f>
        <v>2.2400178925425E-2</v>
      </c>
      <c r="BY71" s="5">
        <f>all!BY316</f>
        <v>1.2702168418289601E-3</v>
      </c>
      <c r="BZ71" s="5">
        <f>all!BZ316</f>
        <v>9.7601521250267498E-2</v>
      </c>
      <c r="CA71" s="5">
        <f>all!CA316</f>
        <v>5.6643092577735E-4</v>
      </c>
      <c r="CB71" s="5">
        <f>all!CB316</f>
        <v>5.57135798457703E-3</v>
      </c>
      <c r="CC71" s="5">
        <f>all!CC316</f>
        <v>4.5747015662308002E-2</v>
      </c>
      <c r="CD71" s="5">
        <f>all!CD316</f>
        <v>2.4611841882847801E-3</v>
      </c>
      <c r="CE71" s="5"/>
      <c r="CF71" s="5">
        <f>all!CF316</f>
        <v>16.587763221388901</v>
      </c>
      <c r="CG71" s="5">
        <f>all!CG316</f>
        <v>352247.09574734699</v>
      </c>
      <c r="CH71" s="5">
        <f>all!CH316</f>
        <v>128.76646176577901</v>
      </c>
      <c r="CI71" s="5">
        <f>all!CI316</f>
        <v>18.114644994544399</v>
      </c>
      <c r="CJ71" s="5">
        <f>all!CJ316</f>
        <v>0.18996254873573401</v>
      </c>
      <c r="CK71" s="5">
        <f>all!CK316</f>
        <v>3.1456560144840102</v>
      </c>
      <c r="CL71" s="5">
        <f>all!CL316</f>
        <v>2.67699985575072E-2</v>
      </c>
      <c r="CM71" s="5">
        <f>all!CM316</f>
        <v>0.69455864510820098</v>
      </c>
      <c r="CN71" s="5">
        <f>all!CN316</f>
        <v>1.57789955783828</v>
      </c>
      <c r="CO71" s="5">
        <f>all!CO316</f>
        <v>29.294597154709699</v>
      </c>
      <c r="CP71" s="5">
        <f>all!CP316</f>
        <v>1.0462953828584601E-2</v>
      </c>
      <c r="CQ71" s="5">
        <f>all!CQ316</f>
        <v>0.25372831725102701</v>
      </c>
      <c r="CR71" s="5">
        <f>all!CR316</f>
        <v>4.6133904755027997E-3</v>
      </c>
      <c r="CS71" s="5">
        <f>all!CS316</f>
        <v>7.6706123176155105E-2</v>
      </c>
      <c r="CT71" s="5">
        <f>all!CT316</f>
        <v>2.2305361914171699E-2</v>
      </c>
      <c r="CU71" s="5">
        <f>all!CU316</f>
        <v>8.3720524816582001E-2</v>
      </c>
      <c r="CV71" s="5">
        <f>all!CV316</f>
        <v>1.2053760287392501E-2</v>
      </c>
      <c r="CW71" s="5">
        <f>all!CW316</f>
        <v>7.0372496443677204E-3</v>
      </c>
      <c r="CX71" s="5">
        <f>all!CX316</f>
        <v>4.9585890955677503E-2</v>
      </c>
      <c r="CY71" s="5">
        <f>all!CY316</f>
        <v>9.3392859811017807E-3</v>
      </c>
      <c r="CZ71" s="5"/>
      <c r="DA71" s="5">
        <f>all!DA316</f>
        <v>0.30193578991836606</v>
      </c>
      <c r="DB71" s="5">
        <f>all!DB316</f>
        <v>6307.58520453661</v>
      </c>
      <c r="DC71" s="5">
        <f>all!DC316</f>
        <v>2.184956217646064</v>
      </c>
      <c r="DD71" s="5">
        <f>all!DD316</f>
        <v>0.30863171999823491</v>
      </c>
      <c r="DE71" s="5">
        <f>all!DE316</f>
        <v>2.9893706722017755E-3</v>
      </c>
      <c r="DF71" s="5">
        <f>all!DF316</f>
        <v>4.8106071486221293E-2</v>
      </c>
      <c r="DG71" s="5">
        <f>all!DG316</f>
        <v>3.8394788746191644E-4</v>
      </c>
      <c r="DH71" s="5">
        <f>all!DH316</f>
        <v>9.5656059097672629E-3</v>
      </c>
      <c r="DI71" s="5">
        <f>all!DI316</f>
        <v>2.1060676198029406E-2</v>
      </c>
      <c r="DJ71" s="5">
        <f>all!DJ316</f>
        <v>0.37100553640716438</v>
      </c>
      <c r="DK71" s="5">
        <f>all!DK316</f>
        <v>9.6997575083153332E-5</v>
      </c>
      <c r="DL71" s="5">
        <f>all!DL316</f>
        <v>2.2571484752473246E-3</v>
      </c>
      <c r="DM71" s="5">
        <f>all!DM316</f>
        <v>4.0180028179403924E-5</v>
      </c>
      <c r="DN71" s="5">
        <f>all!DN316</f>
        <v>6.4616395565794888E-4</v>
      </c>
      <c r="DO71" s="5">
        <f>all!DO316</f>
        <v>1.831912115158648E-4</v>
      </c>
      <c r="DP71" s="5">
        <f>all!DP316</f>
        <v>6.5611696564719436E-4</v>
      </c>
      <c r="DQ71" s="5">
        <f>all!DQ316</f>
        <v>6.1196991506387764E-5</v>
      </c>
      <c r="DR71" s="5">
        <f>all!DR316</f>
        <v>3.4431627458641295E-5</v>
      </c>
      <c r="DS71" s="5">
        <f>all!DS316</f>
        <v>2.393141455389841E-4</v>
      </c>
      <c r="DT71" s="5">
        <f>all!DT316</f>
        <v>4.4689774136221691E-5</v>
      </c>
      <c r="DU71" s="5"/>
      <c r="DV71" s="5">
        <f>all!DV316</f>
        <v>4.7836193250497244E-3</v>
      </c>
      <c r="DW71" s="5">
        <f>all!DW316</f>
        <v>99.932129566279315</v>
      </c>
      <c r="DX71" s="5">
        <f>all!DX316</f>
        <v>3.4616627561592332E-2</v>
      </c>
      <c r="DY71" s="5">
        <f>all!DY316</f>
        <v>4.8897040675636959E-3</v>
      </c>
      <c r="DZ71" s="5">
        <f>all!DZ316</f>
        <v>4.7361100587471169E-5</v>
      </c>
      <c r="EA71" s="5">
        <f>all!EA316</f>
        <v>7.6215255328270035E-4</v>
      </c>
      <c r="EB71" s="5">
        <f>all!EB316</f>
        <v>6.082950731913615E-6</v>
      </c>
      <c r="EC71" s="5">
        <f>all!EC316</f>
        <v>1.5154949765360415E-4</v>
      </c>
      <c r="ED71" s="5">
        <f>all!ED316</f>
        <v>3.3366782283990526E-4</v>
      </c>
      <c r="EE71" s="5">
        <f>all!EE316</f>
        <v>5.8779028949750775E-3</v>
      </c>
      <c r="EF71" s="5">
        <f>all!EF316</f>
        <v>1.5367488391362443E-6</v>
      </c>
      <c r="EG71" s="5">
        <f>all!EG316</f>
        <v>3.5760381598414959E-5</v>
      </c>
      <c r="EH71" s="5">
        <f>all!EH316</f>
        <v>6.3657892074339905E-7</v>
      </c>
      <c r="EI71" s="5">
        <f>all!EI316</f>
        <v>1.0237283848568092E-5</v>
      </c>
      <c r="EJ71" s="5">
        <f>all!EJ316</f>
        <v>2.902329067459976E-6</v>
      </c>
      <c r="EK71" s="5">
        <f>all!EK316</f>
        <v>1.0394971053982994E-5</v>
      </c>
      <c r="EL71" s="5">
        <f>all!EL316</f>
        <v>9.6955419324091688E-7</v>
      </c>
      <c r="EM71" s="5">
        <f>all!EM316</f>
        <v>5.455060446746013E-7</v>
      </c>
      <c r="EN71" s="5">
        <f>all!EN316</f>
        <v>3.7914941175657293E-6</v>
      </c>
      <c r="EO71" s="5">
        <f>all!EO316</f>
        <v>7.080275817846454E-7</v>
      </c>
      <c r="EP71" s="5"/>
      <c r="EQ71" s="5">
        <f>all!EQ316</f>
        <v>199.86425913255863</v>
      </c>
      <c r="ER71" s="5">
        <f>all!ER316</f>
        <v>0</v>
      </c>
      <c r="ES71" s="5">
        <f>all!ES316</f>
        <v>0</v>
      </c>
      <c r="ET71" s="5">
        <f>all!ET316</f>
        <v>0</v>
      </c>
      <c r="EU71" s="5">
        <f>all!EU316</f>
        <v>0</v>
      </c>
      <c r="EV71" s="5"/>
    </row>
    <row r="72" spans="1:152" s="3" customFormat="1">
      <c r="A72" s="5" t="str">
        <f>all!A317</f>
        <v>7II-11.d</v>
      </c>
      <c r="B72" s="5" t="str">
        <f>all!B317</f>
        <v>Kaspakas</v>
      </c>
      <c r="C72" s="5" t="str">
        <f>all!C317</f>
        <v>porphyry</v>
      </c>
      <c r="D72" s="5" t="str">
        <f>all!D317</f>
        <v>sericitic</v>
      </c>
      <c r="E72" s="5" t="str">
        <f>all!E317</f>
        <v>pyrite</v>
      </c>
      <c r="F72" s="5" t="str">
        <f>all!F317</f>
        <v>anhedral, inclusions</v>
      </c>
      <c r="G72" s="5">
        <f>all!G317</f>
        <v>49.241943620065001</v>
      </c>
      <c r="H72" s="5">
        <f>all!H317</f>
        <v>844876.293915977</v>
      </c>
      <c r="I72" s="5">
        <f>all!I317</f>
        <v>0.39327208042308098</v>
      </c>
      <c r="J72" s="5">
        <f>all!J317</f>
        <v>6564.9797336474003</v>
      </c>
      <c r="K72" s="5">
        <f>all!K317</f>
        <v>1.2879367026972499</v>
      </c>
      <c r="L72" s="5">
        <f>all!L317</f>
        <v>44.714214349701798</v>
      </c>
      <c r="M72" s="5">
        <f>all!M317</f>
        <v>0.27658577526915401</v>
      </c>
      <c r="N72" s="5">
        <f>all!N317</f>
        <v>7.0686386845275804</v>
      </c>
      <c r="O72" s="5">
        <f>all!O317</f>
        <v>6.5042769873861896</v>
      </c>
      <c r="P72" s="5">
        <f>all!P317</f>
        <v>151.79988831203201</v>
      </c>
      <c r="Q72" s="5">
        <f>all!Q317</f>
        <v>0.23582602754680301</v>
      </c>
      <c r="R72" s="5">
        <f>all!R317</f>
        <v>4.3345352664894898</v>
      </c>
      <c r="S72" s="5">
        <f>all!S317</f>
        <v>0.27222626189938398</v>
      </c>
      <c r="T72" s="5">
        <f>all!T317</f>
        <v>1.5058227754017901</v>
      </c>
      <c r="U72" s="5">
        <f>all!U317</f>
        <v>0.30795935779600098</v>
      </c>
      <c r="V72" s="5">
        <f>all!V317</f>
        <v>1.67796211169258</v>
      </c>
      <c r="W72" s="5">
        <f>all!W317</f>
        <v>0.23700187281393301</v>
      </c>
      <c r="X72" s="5">
        <f>all!X317</f>
        <v>8.9616900125608107E-2</v>
      </c>
      <c r="Y72" s="5">
        <f>all!Y317</f>
        <v>3.8562481475928201</v>
      </c>
      <c r="Z72" s="5">
        <f>all!Z317</f>
        <v>1.7504905888538</v>
      </c>
      <c r="AA72" s="5">
        <f>all!AA317</f>
        <v>5.9904538380743051E-5</v>
      </c>
      <c r="AB72" s="5">
        <f>all!AB317</f>
        <v>39.364657693719693</v>
      </c>
      <c r="AC72" s="5">
        <f>all!AC317</f>
        <v>0.45393618923266288</v>
      </c>
      <c r="AD72" s="5">
        <f>all!AD317</f>
        <v>6.0463612048773062E-2</v>
      </c>
      <c r="AE72" s="5">
        <f>all!AE317</f>
        <v>2.323940179564158E-2</v>
      </c>
      <c r="AF72" s="5">
        <f>all!AF317</f>
        <v>7.9859839411070568E-2</v>
      </c>
      <c r="AG72" s="5">
        <f>all!AG317</f>
        <v>0.59965107945904028</v>
      </c>
      <c r="AH72" s="5">
        <f>all!AH317</f>
        <v>6.1154266665648147E-2</v>
      </c>
      <c r="AI72" s="5">
        <f>all!AI317</f>
        <v>4.4510929608087793</v>
      </c>
      <c r="AJ72" s="5">
        <f>all!AJ317</f>
        <v>385.99202910292064</v>
      </c>
      <c r="AK72" s="5">
        <f>all!AK317</f>
        <v>0.22787506305862978</v>
      </c>
      <c r="AL72" s="5">
        <f>all!AL317</f>
        <v>0.78306946545683886</v>
      </c>
      <c r="AM72" s="5">
        <f>all!AM317</f>
        <v>0.59965107945904028</v>
      </c>
      <c r="AN72" s="5"/>
      <c r="AO72" s="5"/>
      <c r="AP72" s="5">
        <f>all!AP317</f>
        <v>2.7081970477221202</v>
      </c>
      <c r="AQ72" s="5">
        <f>all!AQ317</f>
        <v>94.662799507232606</v>
      </c>
      <c r="AR72" s="5">
        <f>all!AR317</f>
        <v>0.39327208042308098</v>
      </c>
      <c r="AS72" s="5">
        <f>all!AS317</f>
        <v>1.23468907298746</v>
      </c>
      <c r="AT72" s="5">
        <f>all!AT317</f>
        <v>1.2879367026972499</v>
      </c>
      <c r="AU72" s="5">
        <f>all!AU317</f>
        <v>44.714214349701798</v>
      </c>
      <c r="AV72" s="5">
        <f>all!AV317</f>
        <v>0.27658577526915401</v>
      </c>
      <c r="AW72" s="5">
        <f>all!AW317</f>
        <v>7.0686386845275804</v>
      </c>
      <c r="AX72" s="5">
        <f>all!AX317</f>
        <v>6.5042769873861896</v>
      </c>
      <c r="AY72" s="5">
        <f>all!AY317</f>
        <v>11.246455395857399</v>
      </c>
      <c r="AZ72" s="5">
        <f>all!AZ317</f>
        <v>0.23582602754680301</v>
      </c>
      <c r="BA72" s="5">
        <f>all!BA317</f>
        <v>4.3345352664894898</v>
      </c>
      <c r="BB72" s="5">
        <f>all!BB317</f>
        <v>0.27222626189938398</v>
      </c>
      <c r="BC72" s="5">
        <f>all!BC317</f>
        <v>1.5058227754017901</v>
      </c>
      <c r="BD72" s="5">
        <f>all!BD317</f>
        <v>0.30795935779600098</v>
      </c>
      <c r="BE72" s="5">
        <f>all!BE317</f>
        <v>1.67796211169258</v>
      </c>
      <c r="BF72" s="5">
        <f>all!BF317</f>
        <v>0.23700187281393301</v>
      </c>
      <c r="BG72" s="5">
        <f>all!BG317</f>
        <v>1.0434174777327301E-5</v>
      </c>
      <c r="BH72" s="5">
        <f>all!BH317</f>
        <v>0.35350614665975499</v>
      </c>
      <c r="BI72" s="5">
        <f>all!BI317</f>
        <v>0.14561801851297501</v>
      </c>
      <c r="BJ72" s="5"/>
      <c r="BK72" s="5">
        <f>all!BK317</f>
        <v>10.246281644242901</v>
      </c>
      <c r="BL72" s="5">
        <f>all!BL317</f>
        <v>121416.361410035</v>
      </c>
      <c r="BM72" s="5">
        <f>all!BM317</f>
        <v>0.35122175636608699</v>
      </c>
      <c r="BN72" s="5">
        <f>all!BN317</f>
        <v>605.75413689513198</v>
      </c>
      <c r="BO72" s="5">
        <f>all!BO317</f>
        <v>0.54404392746386099</v>
      </c>
      <c r="BP72" s="5">
        <f>all!BP317</f>
        <v>22.2144783386866</v>
      </c>
      <c r="BQ72" s="5">
        <f>all!BQ317</f>
        <v>0.25950919696265101</v>
      </c>
      <c r="BR72" s="5">
        <f>all!BR317</f>
        <v>5.6163938039904604</v>
      </c>
      <c r="BS72" s="5">
        <f>all!BS317</f>
        <v>3.0320541521364901</v>
      </c>
      <c r="BT72" s="5">
        <f>all!BT317</f>
        <v>21.897034135424398</v>
      </c>
      <c r="BU72" s="5">
        <f>all!BU317</f>
        <v>0.52103463851113296</v>
      </c>
      <c r="BV72" s="5">
        <f>all!BV317</f>
        <v>2.7078419223300099</v>
      </c>
      <c r="BW72" s="5">
        <f>all!BW317</f>
        <v>1.1055999617531501E-3</v>
      </c>
      <c r="BX72" s="5">
        <f>all!BX317</f>
        <v>0.47492150452635701</v>
      </c>
      <c r="BY72" s="5">
        <f>all!BY317</f>
        <v>0.64434082523502401</v>
      </c>
      <c r="BZ72" s="5">
        <f>all!BZ317</f>
        <v>3.3068398391768499</v>
      </c>
      <c r="CA72" s="5">
        <f>all!CA317</f>
        <v>0.17677726709730801</v>
      </c>
      <c r="CB72" s="5">
        <f>all!CB317</f>
        <v>0.108321196744769</v>
      </c>
      <c r="CC72" s="5">
        <f>all!CC317</f>
        <v>1.3424773396092</v>
      </c>
      <c r="CD72" s="5">
        <f>all!CD317</f>
        <v>0.36013810301336502</v>
      </c>
      <c r="CE72" s="5"/>
      <c r="CF72" s="5">
        <f>all!CF317</f>
        <v>49.241943620065001</v>
      </c>
      <c r="CG72" s="5">
        <f>all!CG317</f>
        <v>844876.293915977</v>
      </c>
      <c r="CH72" s="5">
        <f>all!CH317</f>
        <v>0.39327208042308098</v>
      </c>
      <c r="CI72" s="5">
        <f>all!CI317</f>
        <v>6564.9797336474003</v>
      </c>
      <c r="CJ72" s="5">
        <f>all!CJ317</f>
        <v>1.2879367026972499</v>
      </c>
      <c r="CK72" s="5">
        <f>all!CK317</f>
        <v>44.714214349701798</v>
      </c>
      <c r="CL72" s="5">
        <f>all!CL317</f>
        <v>0.27658577526915401</v>
      </c>
      <c r="CM72" s="5">
        <f>all!CM317</f>
        <v>7.0686386845275804</v>
      </c>
      <c r="CN72" s="5">
        <f>all!CN317</f>
        <v>6.5042769873861896</v>
      </c>
      <c r="CO72" s="5">
        <f>all!CO317</f>
        <v>151.79988831203201</v>
      </c>
      <c r="CP72" s="5">
        <f>all!CP317</f>
        <v>0.23582602754680301</v>
      </c>
      <c r="CQ72" s="5">
        <f>all!CQ317</f>
        <v>4.3345352664894898</v>
      </c>
      <c r="CR72" s="5">
        <f>all!CR317</f>
        <v>0.27222626189938398</v>
      </c>
      <c r="CS72" s="5">
        <f>all!CS317</f>
        <v>1.5058227754017901</v>
      </c>
      <c r="CT72" s="5">
        <f>all!CT317</f>
        <v>0.30795935779600098</v>
      </c>
      <c r="CU72" s="5">
        <f>all!CU317</f>
        <v>1.67796211169258</v>
      </c>
      <c r="CV72" s="5">
        <f>all!CV317</f>
        <v>0.23700187281393301</v>
      </c>
      <c r="CW72" s="5">
        <f>all!CW317</f>
        <v>8.9616900125608107E-2</v>
      </c>
      <c r="CX72" s="5">
        <f>all!CX317</f>
        <v>3.8562481475928201</v>
      </c>
      <c r="CY72" s="5">
        <f>all!CY317</f>
        <v>1.7504905888538</v>
      </c>
      <c r="CZ72" s="5"/>
      <c r="DA72" s="5">
        <f>all!DA317</f>
        <v>0.89631766173685934</v>
      </c>
      <c r="DB72" s="5">
        <f>all!DB317</f>
        <v>15128.951453415293</v>
      </c>
      <c r="DC72" s="5">
        <f>all!DC317</f>
        <v>6.6731838831606124E-3</v>
      </c>
      <c r="DD72" s="5">
        <f>all!DD317</f>
        <v>111.85209467584772</v>
      </c>
      <c r="DE72" s="5">
        <f>all!DE317</f>
        <v>2.0267785583628396E-2</v>
      </c>
      <c r="DF72" s="5">
        <f>all!DF317</f>
        <v>0.68380814114852118</v>
      </c>
      <c r="DG72" s="5">
        <f>all!DG317</f>
        <v>3.9669230421690693E-3</v>
      </c>
      <c r="DH72" s="5">
        <f>all!DH317</f>
        <v>9.7350760012774831E-2</v>
      </c>
      <c r="DI72" s="5">
        <f>all!DI317</f>
        <v>8.6814443196437205E-2</v>
      </c>
      <c r="DJ72" s="5">
        <f>all!DJ317</f>
        <v>1.9224909867278626</v>
      </c>
      <c r="DK72" s="5">
        <f>all!DK317</f>
        <v>2.186242354528981E-3</v>
      </c>
      <c r="DL72" s="5">
        <f>all!DL317</f>
        <v>3.8559707381746355E-2</v>
      </c>
      <c r="DM72" s="5">
        <f>all!DM317</f>
        <v>2.3709371518349388E-3</v>
      </c>
      <c r="DN72" s="5">
        <f>all!DN317</f>
        <v>1.2684885649075817E-2</v>
      </c>
      <c r="DO72" s="5">
        <f>all!DO317</f>
        <v>2.5292325705979055E-3</v>
      </c>
      <c r="DP72" s="5">
        <f>all!DP317</f>
        <v>1.3150173289126803E-2</v>
      </c>
      <c r="DQ72" s="5">
        <f>all!DQ317</f>
        <v>1.2032595017475453E-3</v>
      </c>
      <c r="DR72" s="5">
        <f>all!DR317</f>
        <v>4.3847467051176937E-4</v>
      </c>
      <c r="DS72" s="5">
        <f>all!DS317</f>
        <v>1.8611236233556084E-2</v>
      </c>
      <c r="DT72" s="5">
        <f>all!DT317</f>
        <v>8.3763393905868112E-3</v>
      </c>
      <c r="DU72" s="5"/>
      <c r="DV72" s="5">
        <f>all!DV317</f>
        <v>5.8791689678760351E-3</v>
      </c>
      <c r="DW72" s="5">
        <f>all!DW317</f>
        <v>99.234530009222183</v>
      </c>
      <c r="DX72" s="5">
        <f>all!DX317</f>
        <v>4.3771061619810313E-5</v>
      </c>
      <c r="DY72" s="5">
        <f>all!DY317</f>
        <v>0.73366552069932711</v>
      </c>
      <c r="DZ72" s="5">
        <f>all!DZ317</f>
        <v>1.3294141255671879E-4</v>
      </c>
      <c r="EA72" s="5">
        <f>all!EA317</f>
        <v>4.4852665244050913E-3</v>
      </c>
      <c r="EB72" s="5">
        <f>all!EB317</f>
        <v>2.602002821441637E-5</v>
      </c>
      <c r="EC72" s="5">
        <f>all!EC317</f>
        <v>6.3854768426317233E-4</v>
      </c>
      <c r="ED72" s="5">
        <f>all!ED317</f>
        <v>5.6943737939392806E-4</v>
      </c>
      <c r="EE72" s="5">
        <f>all!EE317</f>
        <v>1.2610093310322446E-2</v>
      </c>
      <c r="EF72" s="5">
        <f>all!EF317</f>
        <v>1.4340103688346696E-5</v>
      </c>
      <c r="EG72" s="5">
        <f>all!EG317</f>
        <v>2.5292264643078947E-4</v>
      </c>
      <c r="EH72" s="5">
        <f>all!EH317</f>
        <v>1.555156249051423E-5</v>
      </c>
      <c r="EI72" s="5">
        <f>all!EI317</f>
        <v>8.3203298621372892E-5</v>
      </c>
      <c r="EJ72" s="5">
        <f>all!EJ317</f>
        <v>1.658986124716798E-5</v>
      </c>
      <c r="EK72" s="5">
        <f>all!EK317</f>
        <v>8.6255235196206471E-5</v>
      </c>
      <c r="EL72" s="5">
        <f>all!EL317</f>
        <v>7.8924763228117444E-6</v>
      </c>
      <c r="EM72" s="5">
        <f>all!EM317</f>
        <v>2.8760636838028445E-6</v>
      </c>
      <c r="EN72" s="5">
        <f>all!EN317</f>
        <v>1.220756961389165E-4</v>
      </c>
      <c r="EO72" s="5">
        <f>all!EO317</f>
        <v>5.494247933718977E-5</v>
      </c>
      <c r="EP72" s="5"/>
      <c r="EQ72" s="5">
        <f>all!EQ317</f>
        <v>198.46906001844437</v>
      </c>
      <c r="ER72" s="5">
        <f>all!ER317</f>
        <v>0</v>
      </c>
      <c r="ES72" s="5">
        <f>all!ES317</f>
        <v>0</v>
      </c>
      <c r="ET72" s="5">
        <f>all!ET317</f>
        <v>0</v>
      </c>
      <c r="EU72" s="5">
        <f>all!EU317</f>
        <v>0</v>
      </c>
      <c r="EV72" s="5"/>
    </row>
    <row r="73" spans="1:152" s="9" customFormat="1">
      <c r="A73" s="5" t="str">
        <f>all!A318</f>
        <v>7II-12.d</v>
      </c>
      <c r="B73" s="5" t="str">
        <f>all!B318</f>
        <v>Kaspakas</v>
      </c>
      <c r="C73" s="5" t="str">
        <f>all!C318</f>
        <v>porphyry</v>
      </c>
      <c r="D73" s="5" t="str">
        <f>all!D318</f>
        <v>sericitic</v>
      </c>
      <c r="E73" s="5" t="str">
        <f>all!E318</f>
        <v>pyrite</v>
      </c>
      <c r="F73" s="5" t="str">
        <f>all!F318</f>
        <v>anhedral, inclusions</v>
      </c>
      <c r="G73" s="5">
        <f>all!G318</f>
        <v>15.4772670445671</v>
      </c>
      <c r="H73" s="5">
        <f>all!H318</f>
        <v>304406.18855135399</v>
      </c>
      <c r="I73" s="5">
        <f>all!I318</f>
        <v>364.27293082482601</v>
      </c>
      <c r="J73" s="5">
        <f>all!J318</f>
        <v>165.98699366482299</v>
      </c>
      <c r="K73" s="5">
        <f>all!K318</f>
        <v>0.92134002393176695</v>
      </c>
      <c r="L73" s="5">
        <f>all!L318</f>
        <v>11.361860553414401</v>
      </c>
      <c r="M73" s="5">
        <f>all!M318</f>
        <v>0.16047428414367701</v>
      </c>
      <c r="N73" s="5">
        <f>all!N318</f>
        <v>0.90013404309530698</v>
      </c>
      <c r="O73" s="5">
        <f>all!O318</f>
        <v>1.49652130817938</v>
      </c>
      <c r="P73" s="5">
        <f>all!P318</f>
        <v>30.043958758656601</v>
      </c>
      <c r="Q73" s="5">
        <f>all!Q318</f>
        <v>0.11830288004455999</v>
      </c>
      <c r="R73" s="5">
        <f>all!R318</f>
        <v>0.71774241990892995</v>
      </c>
      <c r="S73" s="5">
        <f>all!S318</f>
        <v>3.0828793497474326E-2</v>
      </c>
      <c r="T73" s="5">
        <f>all!T318</f>
        <v>1.37786181425064</v>
      </c>
      <c r="U73" s="5">
        <f>all!U318</f>
        <v>8.9707293872277993E-2</v>
      </c>
      <c r="V73" s="5">
        <f>all!V318</f>
        <v>4.7940345495432997</v>
      </c>
      <c r="W73" s="5">
        <f>all!W318</f>
        <v>0.114637523975071</v>
      </c>
      <c r="X73" s="5">
        <f>all!X318</f>
        <v>2.42661457310917E-2</v>
      </c>
      <c r="Y73" s="5">
        <f>all!Y318</f>
        <v>110.43188096301201</v>
      </c>
      <c r="Z73" s="5">
        <f>all!Z318</f>
        <v>4.9048452225724697</v>
      </c>
      <c r="AA73" s="5">
        <f>all!AA318</f>
        <v>2.1945871949485465</v>
      </c>
      <c r="AB73" s="5">
        <f>all!AB318</f>
        <v>0.27205874333263874</v>
      </c>
      <c r="AC73" s="5">
        <f>all!AC318</f>
        <v>4.4415119798740875E-2</v>
      </c>
      <c r="AD73" s="5">
        <f>all!AD318</f>
        <v>243.41312671851549</v>
      </c>
      <c r="AE73" s="5">
        <f>all!AE318</f>
        <v>2.1973858925050267E-4</v>
      </c>
      <c r="AF73" s="5">
        <f>all!AF318</f>
        <v>8.1233148516527125E-4</v>
      </c>
      <c r="AG73" s="5">
        <f>all!AG318</f>
        <v>3.2476440062863271E-4</v>
      </c>
      <c r="AH73" s="5">
        <f>all!AH318</f>
        <v>1.0712746990534762E-3</v>
      </c>
      <c r="AI73" s="5">
        <f>all!AI318</f>
        <v>1.3464753506296476E-2</v>
      </c>
      <c r="AJ73" s="5">
        <f>all!AJ318</f>
        <v>8.2476506532142904E-2</v>
      </c>
      <c r="AK73" s="5">
        <f>all!AK318</f>
        <v>6.6615286719618938E-5</v>
      </c>
      <c r="AL73" s="5">
        <f>all!AL318</f>
        <v>2.4626395837086518E-4</v>
      </c>
      <c r="AM73" s="5">
        <f>all!AM318</f>
        <v>3.2476440062863271E-4</v>
      </c>
      <c r="AN73" s="5"/>
      <c r="AO73" s="5"/>
      <c r="AP73" s="5">
        <f>all!AP318</f>
        <v>0.61646387218057697</v>
      </c>
      <c r="AQ73" s="5">
        <f>all!AQ318</f>
        <v>18.723543985483101</v>
      </c>
      <c r="AR73" s="5">
        <f>all!AR318</f>
        <v>7.6982794421701695E-2</v>
      </c>
      <c r="AS73" s="5">
        <f>all!AS318</f>
        <v>0.40522602167906602</v>
      </c>
      <c r="AT73" s="5">
        <f>all!AT318</f>
        <v>0.72585172406529797</v>
      </c>
      <c r="AU73" s="5">
        <f>all!AU318</f>
        <v>11.361860553414401</v>
      </c>
      <c r="AV73" s="5">
        <f>all!AV318</f>
        <v>0.16047428414367701</v>
      </c>
      <c r="AW73" s="5">
        <f>all!AW318</f>
        <v>0.90013404309530698</v>
      </c>
      <c r="AX73" s="5">
        <f>all!AX318</f>
        <v>1.49652130817938</v>
      </c>
      <c r="AY73" s="5">
        <f>all!AY318</f>
        <v>3.5900100493279501</v>
      </c>
      <c r="AZ73" s="5">
        <f>all!AZ318</f>
        <v>5.1088736065906103E-2</v>
      </c>
      <c r="BA73" s="5">
        <f>all!BA318</f>
        <v>0.71774241990892995</v>
      </c>
      <c r="BB73" s="5">
        <f>all!BB318</f>
        <v>1.42345855557191E-2</v>
      </c>
      <c r="BC73" s="5">
        <f>all!BC318</f>
        <v>0.363527508428377</v>
      </c>
      <c r="BD73" s="5">
        <f>all!BD318</f>
        <v>8.9707293872277993E-2</v>
      </c>
      <c r="BE73" s="5">
        <f>all!BE318</f>
        <v>0.35121351837634901</v>
      </c>
      <c r="BF73" s="5">
        <f>all!BF318</f>
        <v>0.114637523975071</v>
      </c>
      <c r="BG73" s="5">
        <f>all!BG318</f>
        <v>2.42661457310917E-2</v>
      </c>
      <c r="BH73" s="5">
        <f>all!BH318</f>
        <v>6.4490212370565694E-2</v>
      </c>
      <c r="BI73" s="5">
        <f>all!BI318</f>
        <v>2.1787693876439598E-2</v>
      </c>
      <c r="BJ73" s="5"/>
      <c r="BK73" s="5">
        <f>all!BK318</f>
        <v>3.6494924359646399</v>
      </c>
      <c r="BL73" s="5">
        <f>all!BL318</f>
        <v>37068.238205249603</v>
      </c>
      <c r="BM73" s="5">
        <f>all!BM318</f>
        <v>73.624619105088598</v>
      </c>
      <c r="BN73" s="5">
        <f>all!BN318</f>
        <v>135.49908014914499</v>
      </c>
      <c r="BO73" s="5">
        <f>all!BO318</f>
        <v>1.00215048034098</v>
      </c>
      <c r="BP73" s="5">
        <f>all!BP318</f>
        <v>3.0974839128146199</v>
      </c>
      <c r="BQ73" s="5">
        <f>all!BQ318</f>
        <v>6.0986629002351703E-2</v>
      </c>
      <c r="BR73" s="5">
        <f>all!BR318</f>
        <v>0.32592739266473703</v>
      </c>
      <c r="BS73" s="5">
        <f>all!BS318</f>
        <v>0.34829734380206401</v>
      </c>
      <c r="BT73" s="5">
        <f>all!BT318</f>
        <v>12.311823487196101</v>
      </c>
      <c r="BU73" s="5">
        <f>all!BU318</f>
        <v>0.1944334200426</v>
      </c>
      <c r="BV73" s="5">
        <f>all!BV318</f>
        <v>0.24240108160215201</v>
      </c>
      <c r="BW73" s="5">
        <f>all!BW318</f>
        <v>5.0596058562650099E-2</v>
      </c>
      <c r="BX73" s="5">
        <f>all!BX318</f>
        <v>1.1209426136043601</v>
      </c>
      <c r="BY73" s="5">
        <f>all!BY318</f>
        <v>0.103183435022493</v>
      </c>
      <c r="BZ73" s="5">
        <f>all!BZ318</f>
        <v>5.9727300714678702</v>
      </c>
      <c r="CA73" s="5">
        <f>all!CA318</f>
        <v>9.8351199641008705E-2</v>
      </c>
      <c r="CB73" s="5">
        <f>all!CB318</f>
        <v>3.4418638259135902E-2</v>
      </c>
      <c r="CC73" s="5">
        <f>all!CC318</f>
        <v>120.68365394050301</v>
      </c>
      <c r="CD73" s="5">
        <f>all!CD318</f>
        <v>5.7413018517324002</v>
      </c>
      <c r="CE73" s="5"/>
      <c r="CF73" s="5">
        <f>all!CF318</f>
        <v>15.4772670445671</v>
      </c>
      <c r="CG73" s="5">
        <f>all!CG318</f>
        <v>304406.18855135399</v>
      </c>
      <c r="CH73" s="5">
        <f>all!CH318</f>
        <v>364.27293082482601</v>
      </c>
      <c r="CI73" s="5">
        <f>all!CI318</f>
        <v>165.98699366482299</v>
      </c>
      <c r="CJ73" s="5">
        <f>all!CJ318</f>
        <v>0.92134002393176695</v>
      </c>
      <c r="CK73" s="5">
        <f>all!CK318</f>
        <v>11.361860553414401</v>
      </c>
      <c r="CL73" s="5">
        <f>all!CL318</f>
        <v>0.16047428414367701</v>
      </c>
      <c r="CM73" s="5">
        <f>all!CM318</f>
        <v>0.90013404309530698</v>
      </c>
      <c r="CN73" s="5">
        <f>all!CN318</f>
        <v>1.49652130817938</v>
      </c>
      <c r="CO73" s="5">
        <f>all!CO318</f>
        <v>30.043958758656601</v>
      </c>
      <c r="CP73" s="5">
        <f>all!CP318</f>
        <v>0.11830288004455999</v>
      </c>
      <c r="CQ73" s="5">
        <f>all!CQ318</f>
        <v>0.71774241990892995</v>
      </c>
      <c r="CR73" s="5">
        <f>all!CR318</f>
        <v>3.0828793497474326E-2</v>
      </c>
      <c r="CS73" s="5">
        <f>all!CS318</f>
        <v>1.37786181425064</v>
      </c>
      <c r="CT73" s="5">
        <f>all!CT318</f>
        <v>8.9707293872277993E-2</v>
      </c>
      <c r="CU73" s="5">
        <f>all!CU318</f>
        <v>4.7940345495432997</v>
      </c>
      <c r="CV73" s="5">
        <f>all!CV318</f>
        <v>0.114637523975071</v>
      </c>
      <c r="CW73" s="5">
        <f>all!CW318</f>
        <v>2.42661457310917E-2</v>
      </c>
      <c r="CX73" s="5">
        <f>all!CX318</f>
        <v>110.43188096301201</v>
      </c>
      <c r="CY73" s="5">
        <f>all!CY318</f>
        <v>4.9048452225724697</v>
      </c>
      <c r="CZ73" s="5"/>
      <c r="DA73" s="5">
        <f>all!DA318</f>
        <v>0.28172218209946082</v>
      </c>
      <c r="DB73" s="5">
        <f>all!DB318</f>
        <v>5450.9121416662902</v>
      </c>
      <c r="DC73" s="5">
        <f>all!DC318</f>
        <v>6.1811157518143593</v>
      </c>
      <c r="DD73" s="5">
        <f>all!DD318</f>
        <v>2.8280350714871347</v>
      </c>
      <c r="DE73" s="5">
        <f>all!DE318</f>
        <v>1.4498788655962091E-2</v>
      </c>
      <c r="DF73" s="5">
        <f>all!DF318</f>
        <v>0.17375532273152469</v>
      </c>
      <c r="DG73" s="5">
        <f>all!DG318</f>
        <v>2.3015975236819557E-3</v>
      </c>
      <c r="DH73" s="5">
        <f>all!DH318</f>
        <v>1.2396832985749994E-2</v>
      </c>
      <c r="DI73" s="5">
        <f>all!DI318</f>
        <v>1.9974497450393213E-2</v>
      </c>
      <c r="DJ73" s="5">
        <f>all!DJ318</f>
        <v>0.38049593159392858</v>
      </c>
      <c r="DK73" s="5">
        <f>all!DK318</f>
        <v>1.0967354609102589E-3</v>
      </c>
      <c r="DL73" s="5">
        <f>all!DL318</f>
        <v>6.3849838530831496E-3</v>
      </c>
      <c r="DM73" s="5">
        <f>all!DM318</f>
        <v>2.6850139784244913E-4</v>
      </c>
      <c r="DN73" s="5">
        <f>all!DN318</f>
        <v>1.1606956568533739E-2</v>
      </c>
      <c r="DO73" s="5">
        <f>all!DO318</f>
        <v>7.3675504165799928E-4</v>
      </c>
      <c r="DP73" s="5">
        <f>all!DP318</f>
        <v>3.7570803679806426E-2</v>
      </c>
      <c r="DQ73" s="5">
        <f>all!DQ318</f>
        <v>5.8201518976227682E-4</v>
      </c>
      <c r="DR73" s="5">
        <f>all!DR318</f>
        <v>1.1872861300845863E-4</v>
      </c>
      <c r="DS73" s="5">
        <f>all!DS318</f>
        <v>0.53297239847013522</v>
      </c>
      <c r="DT73" s="5">
        <f>all!DT318</f>
        <v>2.347036225397078E-2</v>
      </c>
      <c r="DU73" s="5"/>
      <c r="DV73" s="5">
        <f>all!DV318</f>
        <v>5.157430573160056E-3</v>
      </c>
      <c r="DW73" s="5">
        <f>all!DW318</f>
        <v>99.788737690218568</v>
      </c>
      <c r="DX73" s="5">
        <f>all!DX318</f>
        <v>0.11315642636685935</v>
      </c>
      <c r="DY73" s="5">
        <f>all!DY318</f>
        <v>5.1772261704643913E-2</v>
      </c>
      <c r="DZ73" s="5">
        <f>all!DZ318</f>
        <v>2.6542636909452006E-4</v>
      </c>
      <c r="EA73" s="5">
        <f>all!EA318</f>
        <v>3.1809032821862875E-3</v>
      </c>
      <c r="EB73" s="5">
        <f>all!EB318</f>
        <v>4.2134876804113445E-5</v>
      </c>
      <c r="EC73" s="5">
        <f>all!EC318</f>
        <v>2.2694629501518563E-4</v>
      </c>
      <c r="ED73" s="5">
        <f>all!ED318</f>
        <v>3.6566905405338584E-4</v>
      </c>
      <c r="EE73" s="5">
        <f>all!EE318</f>
        <v>6.96566147522148E-3</v>
      </c>
      <c r="EF73" s="5">
        <f>all!EF318</f>
        <v>2.0077712569933202E-5</v>
      </c>
      <c r="EG73" s="5">
        <f>all!EG318</f>
        <v>1.1688859814879078E-4</v>
      </c>
      <c r="EH73" s="5">
        <f>all!EH318</f>
        <v>4.9154003701418474E-6</v>
      </c>
      <c r="EI73" s="5">
        <f>all!EI318</f>
        <v>2.1248618842077118E-4</v>
      </c>
      <c r="EJ73" s="5">
        <f>all!EJ318</f>
        <v>1.3487624398121713E-5</v>
      </c>
      <c r="EK73" s="5">
        <f>all!EK318</f>
        <v>6.8780104609589721E-4</v>
      </c>
      <c r="EL73" s="5">
        <f>all!EL318</f>
        <v>1.0654833465203602E-5</v>
      </c>
      <c r="EM73" s="5">
        <f>all!EM318</f>
        <v>2.1735405216424567E-6</v>
      </c>
      <c r="EN73" s="5">
        <f>all!EN318</f>
        <v>9.7570170798615997E-3</v>
      </c>
      <c r="EO73" s="5">
        <f>all!EO318</f>
        <v>4.2966713856076703E-4</v>
      </c>
      <c r="EP73" s="5"/>
      <c r="EQ73" s="5">
        <f>all!EQ318</f>
        <v>199.57747538043714</v>
      </c>
      <c r="ER73" s="5">
        <f>all!ER318</f>
        <v>0</v>
      </c>
      <c r="ES73" s="5">
        <f>all!ES318</f>
        <v>0</v>
      </c>
      <c r="ET73" s="5">
        <f>all!ET318</f>
        <v>0</v>
      </c>
      <c r="EU73" s="5">
        <f>all!EU318</f>
        <v>0</v>
      </c>
      <c r="EV73" s="5"/>
    </row>
    <row r="74" spans="1:152" s="3" customFormat="1">
      <c r="A74" s="5" t="str">
        <f>all!A319</f>
        <v>3BII-2.d</v>
      </c>
      <c r="B74" s="5" t="str">
        <f>all!B319</f>
        <v>Kaspakas</v>
      </c>
      <c r="C74" s="5" t="str">
        <f>all!C319</f>
        <v>porphyry</v>
      </c>
      <c r="D74" s="5" t="str">
        <f>all!D319</f>
        <v>sericitic</v>
      </c>
      <c r="E74" s="5" t="str">
        <f>all!E319</f>
        <v>pyrite</v>
      </c>
      <c r="F74" s="5" t="str">
        <f>all!F319</f>
        <v>anhedral, inclusions</v>
      </c>
      <c r="G74" s="5">
        <f>all!G319</f>
        <v>20.4136630051818</v>
      </c>
      <c r="H74" s="5">
        <f>all!H319</f>
        <v>371994.30457069998</v>
      </c>
      <c r="I74" s="5">
        <f>all!I319</f>
        <v>16.174953603446902</v>
      </c>
      <c r="J74" s="5">
        <f>all!J319</f>
        <v>26.253976130163601</v>
      </c>
      <c r="K74" s="5">
        <f>all!K319</f>
        <v>12.980021322513</v>
      </c>
      <c r="L74" s="5">
        <f>all!L319</f>
        <v>2.4298586803701099</v>
      </c>
      <c r="M74" s="5">
        <f>all!M319</f>
        <v>0.16352088222567801</v>
      </c>
      <c r="N74" s="5">
        <f>all!N319</f>
        <v>0.64066025658147596</v>
      </c>
      <c r="O74" s="5">
        <f>all!O319</f>
        <v>1.5479768420042199</v>
      </c>
      <c r="P74" s="5">
        <f>all!P319</f>
        <v>21.056077808552399</v>
      </c>
      <c r="Q74" s="5">
        <f>all!Q319</f>
        <v>1.9559593587640998E-2</v>
      </c>
      <c r="R74" s="5">
        <f>all!R319</f>
        <v>0.27489123959977901</v>
      </c>
      <c r="S74" s="5">
        <f>all!S319</f>
        <v>8.4738520129550195E-3</v>
      </c>
      <c r="T74" s="5">
        <f>all!T319</f>
        <v>0.12968570754479899</v>
      </c>
      <c r="U74" s="5">
        <f>all!U319</f>
        <v>0.35181153670988702</v>
      </c>
      <c r="V74" s="5">
        <f>all!V319</f>
        <v>1.1557836408092801</v>
      </c>
      <c r="W74" s="5">
        <f>all!W319</f>
        <v>4.04017557611051E-2</v>
      </c>
      <c r="X74" s="5">
        <f>all!X319</f>
        <v>2.96761871735336E-2</v>
      </c>
      <c r="Y74" s="5">
        <f>all!Y319</f>
        <v>27.5350379714844</v>
      </c>
      <c r="Z74" s="5">
        <f>all!Z319</f>
        <v>1.97188046263489</v>
      </c>
      <c r="AA74" s="5">
        <f>all!AA319</f>
        <v>0.61609538773303163</v>
      </c>
      <c r="AB74" s="5">
        <f>all!AB319</f>
        <v>0.76470124465992428</v>
      </c>
      <c r="AC74" s="5">
        <f>all!AC319</f>
        <v>7.1613500757725199E-2</v>
      </c>
      <c r="AD74" s="5">
        <f>all!AD319</f>
        <v>10.449092754194321</v>
      </c>
      <c r="AE74" s="5">
        <f>all!AE319</f>
        <v>1.0777608952007474E-3</v>
      </c>
      <c r="AF74" s="5">
        <f>all!AF319</f>
        <v>1.2776867679435455E-2</v>
      </c>
      <c r="AG74" s="5">
        <f>all!AG319</f>
        <v>1.2092519129991708E-3</v>
      </c>
      <c r="AH74" s="5">
        <f>all!AH319</f>
        <v>7.1035288231296925E-4</v>
      </c>
      <c r="AI74" s="5">
        <f>all!AI319</f>
        <v>0.12190949729924913</v>
      </c>
      <c r="AJ74" s="5">
        <f>all!AJ319</f>
        <v>1.3017705227955227</v>
      </c>
      <c r="AK74" s="5">
        <f>all!AK319</f>
        <v>1.8346999874676345E-3</v>
      </c>
      <c r="AL74" s="5">
        <f>all!AL319</f>
        <v>2.175038923356884E-2</v>
      </c>
      <c r="AM74" s="5">
        <f>all!AM319</f>
        <v>1.2092519129991708E-3</v>
      </c>
      <c r="AN74" s="5"/>
      <c r="AO74" s="5"/>
      <c r="AP74" s="5">
        <f>all!AP319</f>
        <v>0.15638323372749199</v>
      </c>
      <c r="AQ74" s="5">
        <f>all!AQ319</f>
        <v>5.3223508792226397</v>
      </c>
      <c r="AR74" s="5">
        <f>all!AR319</f>
        <v>2.0442784865304299E-2</v>
      </c>
      <c r="AS74" s="5">
        <f>all!AS319</f>
        <v>9.2774744858966196E-2</v>
      </c>
      <c r="AT74" s="5">
        <f>all!AT319</f>
        <v>0.198330328150114</v>
      </c>
      <c r="AU74" s="5">
        <f>all!AU319</f>
        <v>2.4298586803701099</v>
      </c>
      <c r="AV74" s="5">
        <f>all!AV319</f>
        <v>4.3724479338550899E-2</v>
      </c>
      <c r="AW74" s="5">
        <f>all!AW319</f>
        <v>0.47850498831072802</v>
      </c>
      <c r="AX74" s="5">
        <f>all!AX319</f>
        <v>0.25608368906734802</v>
      </c>
      <c r="AY74" s="5">
        <f>all!AY319</f>
        <v>1.0595514592151301</v>
      </c>
      <c r="AZ74" s="5">
        <f>all!AZ319</f>
        <v>1.9559593587640998E-2</v>
      </c>
      <c r="BA74" s="5">
        <f>all!BA319</f>
        <v>0.27489123959977901</v>
      </c>
      <c r="BB74" s="5">
        <f>all!BB319</f>
        <v>8.4738520129550195E-3</v>
      </c>
      <c r="BC74" s="5">
        <f>all!BC319</f>
        <v>0.115384328913225</v>
      </c>
      <c r="BD74" s="5">
        <f>all!BD319</f>
        <v>1.0615405351195499E-2</v>
      </c>
      <c r="BE74" s="5">
        <f>all!BE319</f>
        <v>1.0204003548387E-4</v>
      </c>
      <c r="BF74" s="5">
        <f>all!BF319</f>
        <v>1.31675149177533E-2</v>
      </c>
      <c r="BG74" s="5">
        <f>all!BG319</f>
        <v>4.7244435739103498E-3</v>
      </c>
      <c r="BH74" s="5">
        <f>all!BH319</f>
        <v>1.24344865599543E-2</v>
      </c>
      <c r="BI74" s="5">
        <f>all!BI319</f>
        <v>8.3061806744897607E-3</v>
      </c>
      <c r="BJ74" s="5"/>
      <c r="BK74" s="5">
        <f>all!BK319</f>
        <v>1.42476504601125</v>
      </c>
      <c r="BL74" s="5">
        <f>all!BL319</f>
        <v>14417.1752859399</v>
      </c>
      <c r="BM74" s="5">
        <f>all!BM319</f>
        <v>1.82738508382897</v>
      </c>
      <c r="BN74" s="5">
        <f>all!BN319</f>
        <v>3.9105629290600499</v>
      </c>
      <c r="BO74" s="5">
        <f>all!BO319</f>
        <v>4.8360487775959102</v>
      </c>
      <c r="BP74" s="5">
        <f>all!BP319</f>
        <v>1.5816740444755999</v>
      </c>
      <c r="BQ74" s="5">
        <f>all!BQ319</f>
        <v>5.1143702916957898E-2</v>
      </c>
      <c r="BR74" s="5">
        <f>all!BR319</f>
        <v>0.59396765285826802</v>
      </c>
      <c r="BS74" s="5">
        <f>all!BS319</f>
        <v>0.58781742172694296</v>
      </c>
      <c r="BT74" s="5">
        <f>all!BT319</f>
        <v>5.1634014246129203</v>
      </c>
      <c r="BU74" s="5">
        <f>all!BU319</f>
        <v>1.5875673379314701E-2</v>
      </c>
      <c r="BV74" s="5">
        <f>all!BV319</f>
        <v>6.3141596523935195E-2</v>
      </c>
      <c r="BW74" s="5">
        <f>all!BW319</f>
        <v>4.9677652829374099E-4</v>
      </c>
      <c r="BX74" s="5">
        <f>all!BX319</f>
        <v>9.26487488861195E-2</v>
      </c>
      <c r="BY74" s="5">
        <f>all!BY319</f>
        <v>0.223784105887119</v>
      </c>
      <c r="BZ74" s="5">
        <f>all!BZ319</f>
        <v>0.89743098118682496</v>
      </c>
      <c r="CA74" s="5">
        <f>all!CA319</f>
        <v>4.7186955175515702E-2</v>
      </c>
      <c r="CB74" s="5">
        <f>all!CB319</f>
        <v>2.1601350645036699E-2</v>
      </c>
      <c r="CC74" s="5">
        <f>all!CC319</f>
        <v>12.7445585624291</v>
      </c>
      <c r="CD74" s="5">
        <f>all!CD319</f>
        <v>1.10480882804458</v>
      </c>
      <c r="CE74" s="5"/>
      <c r="CF74" s="5">
        <f>all!CF319</f>
        <v>20.4136630051818</v>
      </c>
      <c r="CG74" s="5">
        <f>all!CG319</f>
        <v>371994.30457069998</v>
      </c>
      <c r="CH74" s="5">
        <f>all!CH319</f>
        <v>16.174953603446902</v>
      </c>
      <c r="CI74" s="5">
        <f>all!CI319</f>
        <v>26.253976130163601</v>
      </c>
      <c r="CJ74" s="5">
        <f>all!CJ319</f>
        <v>12.980021322513</v>
      </c>
      <c r="CK74" s="5">
        <f>all!CK319</f>
        <v>2.4298586803701099</v>
      </c>
      <c r="CL74" s="5">
        <f>all!CL319</f>
        <v>0.16352088222567801</v>
      </c>
      <c r="CM74" s="5">
        <f>all!CM319</f>
        <v>0.64066025658147596</v>
      </c>
      <c r="CN74" s="5">
        <f>all!CN319</f>
        <v>1.5479768420042199</v>
      </c>
      <c r="CO74" s="5">
        <f>all!CO319</f>
        <v>21.056077808552399</v>
      </c>
      <c r="CP74" s="5">
        <f>all!CP319</f>
        <v>1.9559593587640998E-2</v>
      </c>
      <c r="CQ74" s="5">
        <f>all!CQ319</f>
        <v>0.27489123959977901</v>
      </c>
      <c r="CR74" s="5">
        <f>all!CR319</f>
        <v>8.4738520129550195E-3</v>
      </c>
      <c r="CS74" s="5">
        <f>all!CS319</f>
        <v>0.12968570754479899</v>
      </c>
      <c r="CT74" s="5">
        <f>all!CT319</f>
        <v>0.35181153670988702</v>
      </c>
      <c r="CU74" s="5">
        <f>all!CU319</f>
        <v>1.1557836408092801</v>
      </c>
      <c r="CV74" s="5">
        <f>all!CV319</f>
        <v>4.04017557611051E-2</v>
      </c>
      <c r="CW74" s="5">
        <f>all!CW319</f>
        <v>2.96761871735336E-2</v>
      </c>
      <c r="CX74" s="5">
        <f>all!CX319</f>
        <v>27.5350379714844</v>
      </c>
      <c r="CY74" s="5">
        <f>all!CY319</f>
        <v>1.97188046263489</v>
      </c>
      <c r="CZ74" s="5"/>
      <c r="DA74" s="5">
        <f>all!DA319</f>
        <v>0.37157604568705743</v>
      </c>
      <c r="DB74" s="5">
        <f>all!DB319</f>
        <v>6661.1926684698719</v>
      </c>
      <c r="DC74" s="5">
        <f>all!DC319</f>
        <v>0.27446250336731931</v>
      </c>
      <c r="DD74" s="5">
        <f>all!DD319</f>
        <v>0.44730712703921738</v>
      </c>
      <c r="DE74" s="5">
        <f>all!DE319</f>
        <v>0.2042618154173827</v>
      </c>
      <c r="DF74" s="5">
        <f>all!DF319</f>
        <v>3.7159484330480344E-2</v>
      </c>
      <c r="DG74" s="5">
        <f>all!DG319</f>
        <v>2.3452932637103682E-3</v>
      </c>
      <c r="DH74" s="5">
        <f>all!DH319</f>
        <v>8.8233061090962125E-3</v>
      </c>
      <c r="DI74" s="5">
        <f>all!DI319</f>
        <v>2.0661289160992555E-2</v>
      </c>
      <c r="DJ74" s="5">
        <f>all!DJ319</f>
        <v>0.26666765208399695</v>
      </c>
      <c r="DK74" s="5">
        <f>all!DK319</f>
        <v>1.8132863612854388E-4</v>
      </c>
      <c r="DL74" s="5">
        <f>all!DL319</f>
        <v>2.4454122781558656E-3</v>
      </c>
      <c r="DM74" s="5">
        <f>all!DM319</f>
        <v>7.3802470108824572E-5</v>
      </c>
      <c r="DN74" s="5">
        <f>all!DN319</f>
        <v>1.0924581547030496E-3</v>
      </c>
      <c r="DO74" s="5">
        <f>all!DO319</f>
        <v>2.8893851569471666E-3</v>
      </c>
      <c r="DP74" s="5">
        <f>all!DP319</f>
        <v>9.0578655235837007E-3</v>
      </c>
      <c r="DQ74" s="5">
        <f>all!DQ319</f>
        <v>2.0511988335636229E-4</v>
      </c>
      <c r="DR74" s="5">
        <f>all!DR319</f>
        <v>1.4519868880448453E-4</v>
      </c>
      <c r="DS74" s="5">
        <f>all!DS319</f>
        <v>0.13289110990098649</v>
      </c>
      <c r="DT74" s="5">
        <f>all!DT319</f>
        <v>9.4357205333576773E-3</v>
      </c>
      <c r="DU74" s="5"/>
      <c r="DV74" s="5">
        <f>all!DV319</f>
        <v>5.5758581910444697E-3</v>
      </c>
      <c r="DW74" s="5">
        <f>all!DW319</f>
        <v>99.957642947452271</v>
      </c>
      <c r="DX74" s="5">
        <f>all!DX319</f>
        <v>4.1185754983358511E-3</v>
      </c>
      <c r="DY74" s="5">
        <f>all!DY319</f>
        <v>6.7122763621709509E-3</v>
      </c>
      <c r="DZ74" s="5">
        <f>all!DZ319</f>
        <v>3.065146232736007E-3</v>
      </c>
      <c r="EA74" s="5">
        <f>all!EA319</f>
        <v>5.5761402674918013E-4</v>
      </c>
      <c r="EB74" s="5">
        <f>all!EB319</f>
        <v>3.5193395286504517E-5</v>
      </c>
      <c r="EC74" s="5">
        <f>all!EC319</f>
        <v>1.3240224770014135E-4</v>
      </c>
      <c r="ED74" s="5">
        <f>all!ED319</f>
        <v>3.1004264064665835E-4</v>
      </c>
      <c r="EE74" s="5">
        <f>all!EE319</f>
        <v>4.0016062106743664E-3</v>
      </c>
      <c r="EF74" s="5">
        <f>all!EF319</f>
        <v>2.7210116818988483E-6</v>
      </c>
      <c r="EG74" s="5">
        <f>all!EG319</f>
        <v>3.6695777997271031E-5</v>
      </c>
      <c r="EH74" s="5">
        <f>all!EH319</f>
        <v>1.1074774928365025E-6</v>
      </c>
      <c r="EI74" s="5">
        <f>all!EI319</f>
        <v>1.6393391934108998E-5</v>
      </c>
      <c r="EJ74" s="5">
        <f>all!EJ319</f>
        <v>4.3358020737469007E-5</v>
      </c>
      <c r="EK74" s="5">
        <f>all!EK319</f>
        <v>1.359220387300996E-4</v>
      </c>
      <c r="EL74" s="5">
        <f>all!EL319</f>
        <v>3.0780223726313697E-6</v>
      </c>
      <c r="EM74" s="5">
        <f>all!EM319</f>
        <v>2.1788468543563109E-6</v>
      </c>
      <c r="EN74" s="5">
        <f>all!EN319</f>
        <v>1.9941597211636827E-3</v>
      </c>
      <c r="EO74" s="5">
        <f>all!EO319</f>
        <v>1.4159211885428992E-4</v>
      </c>
      <c r="EP74" s="5"/>
      <c r="EQ74" s="5">
        <f>all!EQ319</f>
        <v>199.91528589490454</v>
      </c>
      <c r="ER74" s="5">
        <f>all!ER319</f>
        <v>0</v>
      </c>
      <c r="ES74" s="5">
        <f>all!ES319</f>
        <v>0</v>
      </c>
      <c r="ET74" s="5">
        <f>all!ET319</f>
        <v>0</v>
      </c>
      <c r="EU74" s="5">
        <f>all!EU319</f>
        <v>0</v>
      </c>
      <c r="EV74" s="5"/>
    </row>
    <row r="75" spans="1:152" s="3" customFormat="1">
      <c r="A75" s="5" t="str">
        <f>all!A320</f>
        <v>3BII-3.d</v>
      </c>
      <c r="B75" s="5" t="str">
        <f>all!B320</f>
        <v>Kaspakas</v>
      </c>
      <c r="C75" s="5" t="str">
        <f>all!C320</f>
        <v>porphyry</v>
      </c>
      <c r="D75" s="5" t="str">
        <f>all!D320</f>
        <v>sericitic</v>
      </c>
      <c r="E75" s="5" t="str">
        <f>all!E320</f>
        <v>pyrite</v>
      </c>
      <c r="F75" s="5" t="str">
        <f>all!F320</f>
        <v>anhedral</v>
      </c>
      <c r="G75" s="5">
        <f>all!G320</f>
        <v>39.619117134866698</v>
      </c>
      <c r="H75" s="5">
        <f>all!H320</f>
        <v>354016.76087115402</v>
      </c>
      <c r="I75" s="5">
        <f>all!I320</f>
        <v>16.339131824463099</v>
      </c>
      <c r="J75" s="5">
        <f>all!J320</f>
        <v>5.2461761578300603</v>
      </c>
      <c r="K75" s="5">
        <f>all!K320</f>
        <v>6.1271660753802104</v>
      </c>
      <c r="L75" s="5">
        <f>all!L320</f>
        <v>2.6281108061151</v>
      </c>
      <c r="M75" s="5">
        <f>all!M320</f>
        <v>0.21407085311622301</v>
      </c>
      <c r="N75" s="5">
        <f>all!N320</f>
        <v>0.69147300899253294</v>
      </c>
      <c r="O75" s="5">
        <f>all!O320</f>
        <v>400.89924676701202</v>
      </c>
      <c r="P75" s="5">
        <f>all!P320</f>
        <v>76.825731813756207</v>
      </c>
      <c r="Q75" s="5">
        <f>all!Q320</f>
        <v>1.0159015897099799</v>
      </c>
      <c r="R75" s="5">
        <f>all!R320</f>
        <v>0.13882808579557199</v>
      </c>
      <c r="S75" s="5">
        <f>all!S320</f>
        <v>7.6266546401242601E-3</v>
      </c>
      <c r="T75" s="5">
        <f>all!T320</f>
        <v>0.32320847752325699</v>
      </c>
      <c r="U75" s="5">
        <f>all!U320</f>
        <v>0.16907879981488499</v>
      </c>
      <c r="V75" s="5">
        <f>all!V320</f>
        <v>2.3350366356666798</v>
      </c>
      <c r="W75" s="5">
        <f>all!W320</f>
        <v>6.2590379132937898E-2</v>
      </c>
      <c r="X75" s="5">
        <f>all!X320</f>
        <v>9.3900340609830601E-2</v>
      </c>
      <c r="Y75" s="5">
        <f>all!Y320</f>
        <v>15.302651517775899</v>
      </c>
      <c r="Z75" s="5">
        <f>all!Z320</f>
        <v>4.3146934467113098</v>
      </c>
      <c r="AA75" s="5">
        <f>all!AA320</f>
        <v>3.1144840228204118</v>
      </c>
      <c r="AB75" s="5">
        <f>all!AB320</f>
        <v>5.0204196131966894</v>
      </c>
      <c r="AC75" s="5">
        <f>all!AC320</f>
        <v>0.28195724392594751</v>
      </c>
      <c r="AD75" s="5">
        <f>all!AD320</f>
        <v>4.0756204847545663E-2</v>
      </c>
      <c r="AE75" s="5">
        <f>all!AE320</f>
        <v>6.1362137470590558E-3</v>
      </c>
      <c r="AF75" s="5">
        <f>all!AF320</f>
        <v>1.1048987139155544E-2</v>
      </c>
      <c r="AG75" s="5">
        <f>all!AG320</f>
        <v>6.2175983438052855E-2</v>
      </c>
      <c r="AH75" s="5">
        <f>all!AH320</f>
        <v>6.6387291674902621E-2</v>
      </c>
      <c r="AI75" s="5">
        <f>all!AI320</f>
        <v>0.26407115708873291</v>
      </c>
      <c r="AJ75" s="5">
        <f>all!AJ320</f>
        <v>4.7019469968858454</v>
      </c>
      <c r="AK75" s="5">
        <f>all!AK320</f>
        <v>5.7469602191006349E-3</v>
      </c>
      <c r="AL75" s="5">
        <f>all!AL320</f>
        <v>1.0348089582197914E-2</v>
      </c>
      <c r="AM75" s="5">
        <f>all!AM320</f>
        <v>6.2175983438052855E-2</v>
      </c>
      <c r="AN75" s="5"/>
      <c r="AO75" s="5"/>
      <c r="AP75" s="5">
        <f>all!AP320</f>
        <v>0.22214527351682301</v>
      </c>
      <c r="AQ75" s="5">
        <f>all!AQ320</f>
        <v>5.2717232252831998</v>
      </c>
      <c r="AR75" s="5">
        <f>all!AR320</f>
        <v>1.3188255255582201E-2</v>
      </c>
      <c r="AS75" s="5">
        <f>all!AS320</f>
        <v>0.18148330324274101</v>
      </c>
      <c r="AT75" s="5">
        <f>all!AT320</f>
        <v>0.16435424119011699</v>
      </c>
      <c r="AU75" s="5">
        <f>all!AU320</f>
        <v>2.6281108061151</v>
      </c>
      <c r="AV75" s="5">
        <f>all!AV320</f>
        <v>3.54170509819152E-2</v>
      </c>
      <c r="AW75" s="5">
        <f>all!AW320</f>
        <v>0.364334674513697</v>
      </c>
      <c r="AX75" s="5">
        <f>all!AX320</f>
        <v>0.35570884128484498</v>
      </c>
      <c r="AY75" s="5">
        <f>all!AY320</f>
        <v>1.3601391675544401</v>
      </c>
      <c r="AZ75" s="5">
        <f>all!AZ320</f>
        <v>9.7333408666000903E-3</v>
      </c>
      <c r="BA75" s="5">
        <f>all!BA320</f>
        <v>0.13882808579557199</v>
      </c>
      <c r="BB75" s="5">
        <f>all!BB320</f>
        <v>7.6266546401242601E-3</v>
      </c>
      <c r="BC75" s="5">
        <f>all!BC320</f>
        <v>9.6777467266172507E-2</v>
      </c>
      <c r="BD75" s="5">
        <f>all!BD320</f>
        <v>1.20967547267916E-2</v>
      </c>
      <c r="BE75" s="5">
        <f>all!BE320</f>
        <v>0.143348756648428</v>
      </c>
      <c r="BF75" s="5">
        <f>all!BF320</f>
        <v>7.7776382903324304E-6</v>
      </c>
      <c r="BG75" s="5">
        <f>all!BG320</f>
        <v>6.1996795505462497E-3</v>
      </c>
      <c r="BH75" s="5">
        <f>all!BH320</f>
        <v>2.5409476332739801E-2</v>
      </c>
      <c r="BI75" s="5">
        <f>all!BI320</f>
        <v>7.3452805251152898E-6</v>
      </c>
      <c r="BJ75" s="5"/>
      <c r="BK75" s="5">
        <f>all!BK320</f>
        <v>26.127900281407101</v>
      </c>
      <c r="BL75" s="5">
        <f>all!BL320</f>
        <v>22481.958656360799</v>
      </c>
      <c r="BM75" s="5">
        <f>all!BM320</f>
        <v>2.8120783860471401</v>
      </c>
      <c r="BN75" s="5">
        <f>all!BN320</f>
        <v>1.71210377780269</v>
      </c>
      <c r="BO75" s="5">
        <f>all!BO320</f>
        <v>2.47629381377855</v>
      </c>
      <c r="BP75" s="5">
        <f>all!BP320</f>
        <v>1.44413912213684</v>
      </c>
      <c r="BQ75" s="5">
        <f>all!BQ320</f>
        <v>0.18508986115672199</v>
      </c>
      <c r="BR75" s="5">
        <f>all!BR320</f>
        <v>0.44174762409218599</v>
      </c>
      <c r="BS75" s="5">
        <f>all!BS320</f>
        <v>62.556391033008801</v>
      </c>
      <c r="BT75" s="5">
        <f>all!BT320</f>
        <v>10.7407949326278</v>
      </c>
      <c r="BU75" s="5">
        <f>all!BU320</f>
        <v>0.62358788473327298</v>
      </c>
      <c r="BV75" s="5">
        <f>all!BV320</f>
        <v>5.0570215695407102E-2</v>
      </c>
      <c r="BW75" s="5">
        <f>all!BW320</f>
        <v>6.5195628253427599E-3</v>
      </c>
      <c r="BX75" s="5">
        <f>all!BX320</f>
        <v>0.38718376858148401</v>
      </c>
      <c r="BY75" s="5">
        <f>all!BY320</f>
        <v>0.15615391722901001</v>
      </c>
      <c r="BZ75" s="5">
        <f>all!BZ320</f>
        <v>1.5925352679070599</v>
      </c>
      <c r="CA75" s="5">
        <f>all!CA320</f>
        <v>5.8870347283022699E-2</v>
      </c>
      <c r="CB75" s="5">
        <f>all!CB320</f>
        <v>7.5853495959769798E-2</v>
      </c>
      <c r="CC75" s="5">
        <f>all!CC320</f>
        <v>10.2672947861673</v>
      </c>
      <c r="CD75" s="5">
        <f>all!CD320</f>
        <v>2.2449798367293399</v>
      </c>
      <c r="CE75" s="5"/>
      <c r="CF75" s="5">
        <f>all!CF320</f>
        <v>39.619117134866698</v>
      </c>
      <c r="CG75" s="5">
        <f>all!CG320</f>
        <v>354016.76087115402</v>
      </c>
      <c r="CH75" s="5">
        <f>all!CH320</f>
        <v>16.339131824463099</v>
      </c>
      <c r="CI75" s="5">
        <f>all!CI320</f>
        <v>5.2461761578300603</v>
      </c>
      <c r="CJ75" s="5">
        <f>all!CJ320</f>
        <v>6.1271660753802104</v>
      </c>
      <c r="CK75" s="5">
        <f>all!CK320</f>
        <v>2.6281108061151</v>
      </c>
      <c r="CL75" s="5">
        <f>all!CL320</f>
        <v>0.21407085311622301</v>
      </c>
      <c r="CM75" s="5">
        <f>all!CM320</f>
        <v>0.69147300899253294</v>
      </c>
      <c r="CN75" s="5">
        <f>all!CN320</f>
        <v>400.89924676701202</v>
      </c>
      <c r="CO75" s="5">
        <f>all!CO320</f>
        <v>76.825731813756207</v>
      </c>
      <c r="CP75" s="5">
        <f>all!CP320</f>
        <v>1.0159015897099799</v>
      </c>
      <c r="CQ75" s="5">
        <f>all!CQ320</f>
        <v>0.13882808579557199</v>
      </c>
      <c r="CR75" s="5">
        <f>all!CR320</f>
        <v>7.6266546401242601E-3</v>
      </c>
      <c r="CS75" s="5">
        <f>all!CS320</f>
        <v>0.32320847752325699</v>
      </c>
      <c r="CT75" s="5">
        <f>all!CT320</f>
        <v>0.16907879981488499</v>
      </c>
      <c r="CU75" s="5">
        <f>all!CU320</f>
        <v>2.3350366356666798</v>
      </c>
      <c r="CV75" s="5">
        <f>all!CV320</f>
        <v>6.2590379132937898E-2</v>
      </c>
      <c r="CW75" s="5">
        <f>all!CW320</f>
        <v>9.3900340609830601E-2</v>
      </c>
      <c r="CX75" s="5">
        <f>all!CX320</f>
        <v>15.302651517775899</v>
      </c>
      <c r="CY75" s="5">
        <f>all!CY320</f>
        <v>4.3146934467113098</v>
      </c>
      <c r="CZ75" s="5"/>
      <c r="DA75" s="5">
        <f>all!DA320</f>
        <v>0.72115988565350575</v>
      </c>
      <c r="DB75" s="5">
        <f>all!DB320</f>
        <v>6339.2740777357694</v>
      </c>
      <c r="DC75" s="5">
        <f>all!DC320</f>
        <v>0.2772483392122454</v>
      </c>
      <c r="DD75" s="5">
        <f>all!DD320</f>
        <v>8.9382727152116939E-2</v>
      </c>
      <c r="DE75" s="5">
        <f>all!DE320</f>
        <v>9.6420956085044071E-2</v>
      </c>
      <c r="DF75" s="5">
        <f>all!DF320</f>
        <v>4.019132598432635E-2</v>
      </c>
      <c r="DG75" s="5">
        <f>all!DG320</f>
        <v>3.0703046787462244E-3</v>
      </c>
      <c r="DH75" s="5">
        <f>all!DH320</f>
        <v>9.52310988834228E-3</v>
      </c>
      <c r="DI75" s="5">
        <f>all!DI320</f>
        <v>5.3509167819028427</v>
      </c>
      <c r="DJ75" s="5">
        <f>all!DJ320</f>
        <v>0.9729702610658082</v>
      </c>
      <c r="DK75" s="5">
        <f>all!DK320</f>
        <v>9.4179896365191949E-3</v>
      </c>
      <c r="DL75" s="5">
        <f>all!DL320</f>
        <v>1.2350044550406276E-3</v>
      </c>
      <c r="DM75" s="5">
        <f>all!DM320</f>
        <v>6.6423858977897719E-5</v>
      </c>
      <c r="DN75" s="5">
        <f>all!DN320</f>
        <v>2.7226727110037656E-3</v>
      </c>
      <c r="DO75" s="5">
        <f>all!DO320</f>
        <v>1.3886235201616703E-3</v>
      </c>
      <c r="DP75" s="5">
        <f>all!DP320</f>
        <v>1.8299660154127585E-2</v>
      </c>
      <c r="DQ75" s="5">
        <f>all!DQ320</f>
        <v>3.1777161722606144E-4</v>
      </c>
      <c r="DR75" s="5">
        <f>all!DR320</f>
        <v>4.5943254957636268E-4</v>
      </c>
      <c r="DS75" s="5">
        <f>all!DS320</f>
        <v>7.3854495742161685E-2</v>
      </c>
      <c r="DT75" s="5">
        <f>all!DT320</f>
        <v>2.0646404445772898E-2</v>
      </c>
      <c r="DU75" s="5"/>
      <c r="DV75" s="5">
        <f>all!DV320</f>
        <v>1.1360436758344908E-2</v>
      </c>
      <c r="DW75" s="5">
        <f>all!DW320</f>
        <v>99.862629198616133</v>
      </c>
      <c r="DX75" s="5">
        <f>all!DX320</f>
        <v>4.3674950404689909E-3</v>
      </c>
      <c r="DY75" s="5">
        <f>all!DY320</f>
        <v>1.4080467304138195E-3</v>
      </c>
      <c r="DZ75" s="5">
        <f>all!DZ320</f>
        <v>1.5189200003695045E-3</v>
      </c>
      <c r="EA75" s="5">
        <f>all!EA320</f>
        <v>6.3313424132736818E-4</v>
      </c>
      <c r="EB75" s="5">
        <f>all!EB320</f>
        <v>4.8366531230642643E-5</v>
      </c>
      <c r="EC75" s="5">
        <f>all!EC320</f>
        <v>1.5001761714913489E-4</v>
      </c>
      <c r="ED75" s="5">
        <f>all!ED320</f>
        <v>8.4293029755652199E-2</v>
      </c>
      <c r="EE75" s="5">
        <f>all!EE320</f>
        <v>1.5327207375895612E-2</v>
      </c>
      <c r="EF75" s="5">
        <f>all!EF320</f>
        <v>1.4836165708172864E-4</v>
      </c>
      <c r="EG75" s="5">
        <f>all!EG320</f>
        <v>1.9455033879275317E-5</v>
      </c>
      <c r="EH75" s="5">
        <f>all!EH320</f>
        <v>1.0463755183496033E-6</v>
      </c>
      <c r="EI75" s="5">
        <f>all!EI320</f>
        <v>4.289028239417493E-5</v>
      </c>
      <c r="EJ75" s="5">
        <f>all!EJ320</f>
        <v>2.1874996094176127E-5</v>
      </c>
      <c r="EK75" s="5">
        <f>all!EK320</f>
        <v>2.8827467530557598E-4</v>
      </c>
      <c r="EL75" s="5">
        <f>all!EL320</f>
        <v>5.0058585244550851E-6</v>
      </c>
      <c r="EM75" s="5">
        <f>all!EM320</f>
        <v>7.237444189588718E-6</v>
      </c>
      <c r="EN75" s="5">
        <f>all!EN320</f>
        <v>1.1634303916363466E-3</v>
      </c>
      <c r="EO75" s="5">
        <f>all!EO320</f>
        <v>3.2524295466166428E-4</v>
      </c>
      <c r="EP75" s="5"/>
      <c r="EQ75" s="5">
        <f>all!EQ320</f>
        <v>199.72525839723227</v>
      </c>
      <c r="ER75" s="5">
        <f>all!ER320</f>
        <v>0</v>
      </c>
      <c r="ES75" s="5">
        <f>all!ES320</f>
        <v>0</v>
      </c>
      <c r="ET75" s="5">
        <f>all!ET320</f>
        <v>0</v>
      </c>
      <c r="EU75" s="5">
        <f>all!EU320</f>
        <v>0</v>
      </c>
      <c r="EV75" s="5"/>
    </row>
    <row r="76" spans="1:152" s="3" customFormat="1">
      <c r="A76" s="5" t="str">
        <f>all!A321</f>
        <v>3BII-4.d</v>
      </c>
      <c r="B76" s="5" t="str">
        <f>all!B321</f>
        <v>Kaspakas</v>
      </c>
      <c r="C76" s="5" t="str">
        <f>all!C321</f>
        <v>porphyry</v>
      </c>
      <c r="D76" s="5" t="str">
        <f>all!D321</f>
        <v>sericitic</v>
      </c>
      <c r="E76" s="5" t="str">
        <f>all!E321</f>
        <v>pyrite</v>
      </c>
      <c r="F76" s="5" t="str">
        <f>all!F321</f>
        <v>anhedral</v>
      </c>
      <c r="G76" s="5">
        <f>all!G321</f>
        <v>18.3402474847882</v>
      </c>
      <c r="H76" s="5">
        <f>all!H321</f>
        <v>380363.80427801702</v>
      </c>
      <c r="I76" s="5">
        <f>all!I321</f>
        <v>153.371657029327</v>
      </c>
      <c r="J76" s="5">
        <f>all!J321</f>
        <v>6.4322433086995199</v>
      </c>
      <c r="K76" s="5">
        <f>all!K321</f>
        <v>1.00909841339812</v>
      </c>
      <c r="L76" s="5">
        <f>all!L321</f>
        <v>2.1446512447012598</v>
      </c>
      <c r="M76" s="5">
        <f>all!M321</f>
        <v>0.14331789779932</v>
      </c>
      <c r="N76" s="5">
        <f>all!N321</f>
        <v>0.56213590558697102</v>
      </c>
      <c r="O76" s="5">
        <f>all!O321</f>
        <v>140.74110027454199</v>
      </c>
      <c r="P76" s="5">
        <f>all!P321</f>
        <v>191.158365120778</v>
      </c>
      <c r="Q76" s="5">
        <f>all!Q321</f>
        <v>9.3866922544546399E-3</v>
      </c>
      <c r="R76" s="5">
        <f>all!R321</f>
        <v>0.13036614325373999</v>
      </c>
      <c r="S76" s="5">
        <f>all!S321</f>
        <v>9.6752469353875697E-3</v>
      </c>
      <c r="T76" s="5">
        <f>all!T321</f>
        <v>0.13057794591602201</v>
      </c>
      <c r="U76" s="5">
        <f>all!U321</f>
        <v>3.5813437994070898</v>
      </c>
      <c r="V76" s="5">
        <f>all!V321</f>
        <v>2.2726080179399699</v>
      </c>
      <c r="W76" s="5">
        <f>all!W321</f>
        <v>0.49625150269288998</v>
      </c>
      <c r="X76" s="5">
        <f>all!X321</f>
        <v>3.0156878160931301E-2</v>
      </c>
      <c r="Y76" s="5">
        <f>all!Y321</f>
        <v>201.515829539457</v>
      </c>
      <c r="Z76" s="5">
        <f>all!Z321</f>
        <v>7.2667739144521695E-2</v>
      </c>
      <c r="AA76" s="5">
        <f>all!AA321</f>
        <v>23.844193956701538</v>
      </c>
      <c r="AB76" s="5">
        <f>all!AB321</f>
        <v>0.94860222920278825</v>
      </c>
      <c r="AC76" s="5">
        <f>all!AC321</f>
        <v>3.60605612524813E-4</v>
      </c>
      <c r="AD76" s="5">
        <f>all!AD321</f>
        <v>1.0897432003170839</v>
      </c>
      <c r="AE76" s="5">
        <f>all!AE321</f>
        <v>1.4965017006282651E-4</v>
      </c>
      <c r="AF76" s="5">
        <f>all!AF321</f>
        <v>1.7772022215782602E-2</v>
      </c>
      <c r="AG76" s="5">
        <f>all!AG321</f>
        <v>6.1202261462557986E-5</v>
      </c>
      <c r="AH76" s="5">
        <f>all!AH321</f>
        <v>4.6580421378841187E-5</v>
      </c>
      <c r="AI76" s="5">
        <f>all!AI321</f>
        <v>4.7380161727421719E-4</v>
      </c>
      <c r="AJ76" s="5">
        <f>all!AJ321</f>
        <v>1.2463734748867297</v>
      </c>
      <c r="AK76" s="5">
        <f>all!AK321</f>
        <v>1.9662614817524495E-4</v>
      </c>
      <c r="AL76" s="5">
        <f>all!AL321</f>
        <v>2.3350753775335964E-2</v>
      </c>
      <c r="AM76" s="5">
        <f>all!AM321</f>
        <v>6.1202261462557986E-5</v>
      </c>
      <c r="AN76" s="5"/>
      <c r="AO76" s="5"/>
      <c r="AP76" s="5">
        <f>all!AP321</f>
        <v>0.16528531084873899</v>
      </c>
      <c r="AQ76" s="5">
        <f>all!AQ321</f>
        <v>7.1959083632254996</v>
      </c>
      <c r="AR76" s="5">
        <f>all!AR321</f>
        <v>2.86500600885435E-2</v>
      </c>
      <c r="AS76" s="5">
        <f>all!AS321</f>
        <v>0.20173682687550601</v>
      </c>
      <c r="AT76" s="5">
        <f>all!AT321</f>
        <v>0.18930562330811701</v>
      </c>
      <c r="AU76" s="5">
        <f>all!AU321</f>
        <v>2.1446512447012598</v>
      </c>
      <c r="AV76" s="5">
        <f>all!AV321</f>
        <v>5.5875798224988303E-2</v>
      </c>
      <c r="AW76" s="5">
        <f>all!AW321</f>
        <v>0.388306776280407</v>
      </c>
      <c r="AX76" s="5">
        <f>all!AX321</f>
        <v>0.33256301441654501</v>
      </c>
      <c r="AY76" s="5">
        <f>all!AY321</f>
        <v>0.63387395129325397</v>
      </c>
      <c r="AZ76" s="5">
        <f>all!AZ321</f>
        <v>9.3866922544546399E-3</v>
      </c>
      <c r="BA76" s="5">
        <f>all!BA321</f>
        <v>0.13036614325373999</v>
      </c>
      <c r="BB76" s="5">
        <f>all!BB321</f>
        <v>9.6752469353875697E-3</v>
      </c>
      <c r="BC76" s="5">
        <f>all!BC321</f>
        <v>0.13057794591602201</v>
      </c>
      <c r="BD76" s="5">
        <f>all!BD321</f>
        <v>1.58019819676628E-2</v>
      </c>
      <c r="BE76" s="5">
        <f>all!BE321</f>
        <v>0.35755673937855798</v>
      </c>
      <c r="BF76" s="5">
        <f>all!BF321</f>
        <v>2.4162729808460098E-2</v>
      </c>
      <c r="BG76" s="5">
        <f>all!BG321</f>
        <v>8.9427299980194396E-3</v>
      </c>
      <c r="BH76" s="5">
        <f>all!BH321</f>
        <v>2.3366963839896601E-2</v>
      </c>
      <c r="BI76" s="5">
        <f>all!BI321</f>
        <v>3.9846882642037796E-3</v>
      </c>
      <c r="BJ76" s="5"/>
      <c r="BK76" s="5">
        <f>all!BK321</f>
        <v>2.1354817071636698</v>
      </c>
      <c r="BL76" s="5">
        <f>all!BL321</f>
        <v>19909.540803422398</v>
      </c>
      <c r="BM76" s="5">
        <f>all!BM321</f>
        <v>39.994770292753799</v>
      </c>
      <c r="BN76" s="5">
        <f>all!BN321</f>
        <v>9.5483346052837792</v>
      </c>
      <c r="BO76" s="5">
        <f>all!BO321</f>
        <v>1.6805821610999201</v>
      </c>
      <c r="BP76" s="5">
        <f>all!BP321</f>
        <v>2.00572694357197</v>
      </c>
      <c r="BQ76" s="5">
        <f>all!BQ321</f>
        <v>5.96703350210517E-2</v>
      </c>
      <c r="BR76" s="5">
        <f>all!BR321</f>
        <v>0.42489180711964902</v>
      </c>
      <c r="BS76" s="5">
        <f>all!BS321</f>
        <v>135.19356729624701</v>
      </c>
      <c r="BT76" s="5">
        <f>all!BT321</f>
        <v>18.759200763793199</v>
      </c>
      <c r="BU76" s="5">
        <f>all!BU321</f>
        <v>9.4399131641859299E-3</v>
      </c>
      <c r="BV76" s="5">
        <f>all!BV321</f>
        <v>1.4949302982063E-2</v>
      </c>
      <c r="BW76" s="5">
        <f>all!BW321</f>
        <v>4.9500916713317196E-3</v>
      </c>
      <c r="BX76" s="5">
        <f>all!BX321</f>
        <v>4.5542624165359799E-2</v>
      </c>
      <c r="BY76" s="5">
        <f>all!BY321</f>
        <v>4.6963338054092496</v>
      </c>
      <c r="BZ76" s="5">
        <f>all!BZ321</f>
        <v>0.72874339904186303</v>
      </c>
      <c r="CA76" s="5">
        <f>all!CA321</f>
        <v>0.74579881560947703</v>
      </c>
      <c r="CB76" s="5">
        <f>all!CB321</f>
        <v>4.5607428118753297E-2</v>
      </c>
      <c r="CC76" s="5">
        <f>all!CC321</f>
        <v>238.245140839621</v>
      </c>
      <c r="CD76" s="5">
        <f>all!CD321</f>
        <v>8.0007475775969006E-2</v>
      </c>
      <c r="CE76" s="5"/>
      <c r="CF76" s="5">
        <f>all!CF321</f>
        <v>18.3402474847882</v>
      </c>
      <c r="CG76" s="5">
        <f>all!CG321</f>
        <v>380363.80427801702</v>
      </c>
      <c r="CH76" s="5">
        <f>all!CH321</f>
        <v>153.371657029327</v>
      </c>
      <c r="CI76" s="5">
        <f>all!CI321</f>
        <v>6.4322433086995199</v>
      </c>
      <c r="CJ76" s="5">
        <f>all!CJ321</f>
        <v>1.00909841339812</v>
      </c>
      <c r="CK76" s="5">
        <f>all!CK321</f>
        <v>2.1446512447012598</v>
      </c>
      <c r="CL76" s="5">
        <f>all!CL321</f>
        <v>0.14331789779932</v>
      </c>
      <c r="CM76" s="5">
        <f>all!CM321</f>
        <v>0.56213590558697102</v>
      </c>
      <c r="CN76" s="5">
        <f>all!CN321</f>
        <v>140.74110027454199</v>
      </c>
      <c r="CO76" s="5">
        <f>all!CO321</f>
        <v>191.158365120778</v>
      </c>
      <c r="CP76" s="5">
        <f>all!CP321</f>
        <v>9.3866922544546399E-3</v>
      </c>
      <c r="CQ76" s="5">
        <f>all!CQ321</f>
        <v>0.13036614325373999</v>
      </c>
      <c r="CR76" s="5">
        <f>all!CR321</f>
        <v>9.6752469353875697E-3</v>
      </c>
      <c r="CS76" s="5">
        <f>all!CS321</f>
        <v>0.13057794591602201</v>
      </c>
      <c r="CT76" s="5">
        <f>all!CT321</f>
        <v>3.5813437994070898</v>
      </c>
      <c r="CU76" s="5">
        <f>all!CU321</f>
        <v>2.2726080179399699</v>
      </c>
      <c r="CV76" s="5">
        <f>all!CV321</f>
        <v>0.49625150269288998</v>
      </c>
      <c r="CW76" s="5">
        <f>all!CW321</f>
        <v>3.0156878160931301E-2</v>
      </c>
      <c r="CX76" s="5">
        <f>all!CX321</f>
        <v>201.515829539457</v>
      </c>
      <c r="CY76" s="5">
        <f>all!CY321</f>
        <v>7.2667739144521695E-2</v>
      </c>
      <c r="CZ76" s="5"/>
      <c r="DA76" s="5">
        <f>all!DA321</f>
        <v>0.33383507093213666</v>
      </c>
      <c r="DB76" s="5">
        <f>all!DB321</f>
        <v>6811.0628396099391</v>
      </c>
      <c r="DC76" s="5">
        <f>all!DC321</f>
        <v>2.6024661316427244</v>
      </c>
      <c r="DD76" s="5">
        <f>all!DD321</f>
        <v>0.10959057251240378</v>
      </c>
      <c r="DE76" s="5">
        <f>all!DE321</f>
        <v>1.5879810112329966E-2</v>
      </c>
      <c r="DF76" s="5">
        <f>all!DF321</f>
        <v>3.2797847449170511E-2</v>
      </c>
      <c r="DG76" s="5">
        <f>all!DG321</f>
        <v>2.0555325760411914E-3</v>
      </c>
      <c r="DH76" s="5">
        <f>all!DH321</f>
        <v>7.7418524388785433E-3</v>
      </c>
      <c r="DI76" s="5">
        <f>all!DI321</f>
        <v>1.8785116745310031</v>
      </c>
      <c r="DJ76" s="5">
        <f>all!DJ321</f>
        <v>2.4209519392195795</v>
      </c>
      <c r="DK76" s="5">
        <f>all!DK321</f>
        <v>8.7020013817368233E-5</v>
      </c>
      <c r="DL76" s="5">
        <f>all!DL321</f>
        <v>1.1597276356739108E-3</v>
      </c>
      <c r="DM76" s="5">
        <f>all!DM321</f>
        <v>8.4265942059499115E-5</v>
      </c>
      <c r="DN76" s="5">
        <f>all!DN321</f>
        <v>1.099974272732053E-3</v>
      </c>
      <c r="DO76" s="5">
        <f>all!DO321</f>
        <v>2.9413138957022748E-2</v>
      </c>
      <c r="DP76" s="5">
        <f>all!DP321</f>
        <v>1.7810407664106347E-2</v>
      </c>
      <c r="DQ76" s="5">
        <f>all!DQ321</f>
        <v>2.5194709593729997E-3</v>
      </c>
      <c r="DR76" s="5">
        <f>all!DR321</f>
        <v>1.4755059812093896E-4</v>
      </c>
      <c r="DS76" s="5">
        <f>all!DS321</f>
        <v>0.97256674488154926</v>
      </c>
      <c r="DT76" s="5">
        <f>all!DT321</f>
        <v>3.4772517470071446E-4</v>
      </c>
      <c r="DU76" s="5"/>
      <c r="DV76" s="5">
        <f>all!DV321</f>
        <v>4.8945671116414806E-3</v>
      </c>
      <c r="DW76" s="5">
        <f>all!DW321</f>
        <v>99.861300003603162</v>
      </c>
      <c r="DX76" s="5">
        <f>all!DX321</f>
        <v>3.8156401906882714E-2</v>
      </c>
      <c r="DY76" s="5">
        <f>all!DY321</f>
        <v>1.6067766950531499E-3</v>
      </c>
      <c r="DZ76" s="5">
        <f>all!DZ321</f>
        <v>2.3282393937191297E-4</v>
      </c>
      <c r="EA76" s="5">
        <f>all!EA321</f>
        <v>4.8086998471762676E-4</v>
      </c>
      <c r="EB76" s="5">
        <f>all!EB321</f>
        <v>3.013746313563363E-5</v>
      </c>
      <c r="EC76" s="5">
        <f>all!EC321</f>
        <v>1.1350819500393159E-4</v>
      </c>
      <c r="ED76" s="5">
        <f>all!ED321</f>
        <v>2.7542047740284025E-2</v>
      </c>
      <c r="EE76" s="5">
        <f>all!EE321</f>
        <v>3.5495107531639883E-2</v>
      </c>
      <c r="EF76" s="5">
        <f>all!EF321</f>
        <v>1.2758554590918387E-6</v>
      </c>
      <c r="EG76" s="5">
        <f>all!EG321</f>
        <v>1.7003500345789526E-5</v>
      </c>
      <c r="EH76" s="5">
        <f>all!EH321</f>
        <v>1.2354762712146397E-6</v>
      </c>
      <c r="EI76" s="5">
        <f>all!EI321</f>
        <v>1.6127418500198631E-5</v>
      </c>
      <c r="EJ76" s="5">
        <f>all!EJ321</f>
        <v>4.3124463282783745E-4</v>
      </c>
      <c r="EK76" s="5">
        <f>all!EK321</f>
        <v>2.6112965110062814E-4</v>
      </c>
      <c r="EL76" s="5">
        <f>all!EL321</f>
        <v>3.6939557195264652E-5</v>
      </c>
      <c r="EM76" s="5">
        <f>all!EM321</f>
        <v>2.1633326386267791E-6</v>
      </c>
      <c r="EN76" s="5">
        <f>all!EN321</f>
        <v>1.4259416154455303E-2</v>
      </c>
      <c r="EO76" s="5">
        <f>all!EO321</f>
        <v>5.0982187079016851E-6</v>
      </c>
      <c r="EP76" s="5"/>
      <c r="EQ76" s="5">
        <f>all!EQ321</f>
        <v>199.72260000720632</v>
      </c>
      <c r="ER76" s="5">
        <f>all!ER321</f>
        <v>0</v>
      </c>
      <c r="ES76" s="5">
        <f>all!ES321</f>
        <v>0</v>
      </c>
      <c r="ET76" s="5">
        <f>all!ET321</f>
        <v>0</v>
      </c>
      <c r="EU76" s="5">
        <f>all!EU321</f>
        <v>0</v>
      </c>
      <c r="EV76" s="5"/>
    </row>
    <row r="77" spans="1:152" s="3" customFormat="1">
      <c r="A77" s="5" t="str">
        <f>all!A322</f>
        <v>3BII-5.d</v>
      </c>
      <c r="B77" s="5" t="str">
        <f>all!B322</f>
        <v>Kaspakas</v>
      </c>
      <c r="C77" s="5" t="str">
        <f>all!C322</f>
        <v>porphyry</v>
      </c>
      <c r="D77" s="5" t="str">
        <f>all!D322</f>
        <v>sericitic</v>
      </c>
      <c r="E77" s="5" t="str">
        <f>all!E322</f>
        <v>pyrite</v>
      </c>
      <c r="F77" s="5" t="str">
        <f>all!F322</f>
        <v>anhedral, inclusions</v>
      </c>
      <c r="G77" s="5">
        <f>all!G322</f>
        <v>27.791034838829699</v>
      </c>
      <c r="H77" s="5">
        <f>all!H322</f>
        <v>399395.40195392398</v>
      </c>
      <c r="I77" s="5">
        <f>all!I322</f>
        <v>27.029964619240101</v>
      </c>
      <c r="J77" s="5">
        <f>all!J322</f>
        <v>16.7721820004455</v>
      </c>
      <c r="K77" s="5">
        <f>all!K322</f>
        <v>0.29695365948525498</v>
      </c>
      <c r="L77" s="5">
        <f>all!L322</f>
        <v>1.9364637890152501</v>
      </c>
      <c r="M77" s="5">
        <f>all!M322</f>
        <v>0.15950329154168899</v>
      </c>
      <c r="N77" s="5">
        <f>all!N322</f>
        <v>0.28323016303348297</v>
      </c>
      <c r="O77" s="5">
        <f>all!O322</f>
        <v>59.349764626337603</v>
      </c>
      <c r="P77" s="5">
        <f>all!P322</f>
        <v>149.127270165759</v>
      </c>
      <c r="Q77" s="5">
        <f>all!Q322</f>
        <v>2.7467783514061601E-2</v>
      </c>
      <c r="R77" s="5">
        <f>all!R322</f>
        <v>0.211385685592032</v>
      </c>
      <c r="S77" s="5">
        <f>all!S322</f>
        <v>8.7386706524456501E-3</v>
      </c>
      <c r="T77" s="5">
        <f>all!T322</f>
        <v>0.158555459923091</v>
      </c>
      <c r="U77" s="5">
        <f>all!U322</f>
        <v>2.9692399750776199E-2</v>
      </c>
      <c r="V77" s="5">
        <f>all!V322</f>
        <v>0.40903220748559499</v>
      </c>
      <c r="W77" s="5">
        <f>all!W322</f>
        <v>2.5309784827617001E-2</v>
      </c>
      <c r="X77" s="5">
        <f>all!X322</f>
        <v>7.3286750173496201E-2</v>
      </c>
      <c r="Y77" s="5">
        <f>all!Y322</f>
        <v>7.3385055820911198</v>
      </c>
      <c r="Z77" s="5">
        <f>all!Z322</f>
        <v>0.49824627769907398</v>
      </c>
      <c r="AA77" s="5">
        <f>all!AA322</f>
        <v>1.6115949981059194</v>
      </c>
      <c r="AB77" s="5">
        <f>all!AB322</f>
        <v>20.321204160379601</v>
      </c>
      <c r="AC77" s="5">
        <f>all!AC322</f>
        <v>6.789478758658897E-2</v>
      </c>
      <c r="AD77" s="5">
        <f>all!AD322</f>
        <v>0.45543507694460228</v>
      </c>
      <c r="AE77" s="5">
        <f>all!AE322</f>
        <v>9.9866041326377268E-3</v>
      </c>
      <c r="AF77" s="5">
        <f>all!AF322</f>
        <v>4.0461098541966769E-3</v>
      </c>
      <c r="AG77" s="5">
        <f>all!AG322</f>
        <v>1.0161975385831567E-3</v>
      </c>
      <c r="AH77" s="5">
        <f>all!AH322</f>
        <v>3.7429669033834283E-3</v>
      </c>
      <c r="AI77" s="5">
        <f>all!AI322</f>
        <v>1.8433108763465385E-2</v>
      </c>
      <c r="AJ77" s="5">
        <f>all!AJ322</f>
        <v>5.5171093364883381</v>
      </c>
      <c r="AK77" s="5">
        <f>all!AK322</f>
        <v>2.7113150611129629E-3</v>
      </c>
      <c r="AL77" s="5">
        <f>all!AL322</f>
        <v>1.0984993938778951E-3</v>
      </c>
      <c r="AM77" s="5">
        <f>all!AM322</f>
        <v>1.0161975385831567E-3</v>
      </c>
      <c r="AN77" s="5"/>
      <c r="AO77" s="5"/>
      <c r="AP77" s="5">
        <f>all!AP322</f>
        <v>0.15422797256286799</v>
      </c>
      <c r="AQ77" s="5">
        <f>all!AQ322</f>
        <v>6.2912839669621299</v>
      </c>
      <c r="AR77" s="5">
        <f>all!AR322</f>
        <v>4.2723326193016303E-2</v>
      </c>
      <c r="AS77" s="5">
        <f>all!AS322</f>
        <v>0.28106342853930899</v>
      </c>
      <c r="AT77" s="5">
        <f>all!AT322</f>
        <v>0.12601146224715101</v>
      </c>
      <c r="AU77" s="5">
        <f>all!AU322</f>
        <v>1.9364637890152501</v>
      </c>
      <c r="AV77" s="5">
        <f>all!AV322</f>
        <v>2.9425031252700899E-2</v>
      </c>
      <c r="AW77" s="5">
        <f>all!AW322</f>
        <v>0.207706043807316</v>
      </c>
      <c r="AX77" s="5">
        <f>all!AX322</f>
        <v>0.46091396910677801</v>
      </c>
      <c r="AY77" s="5">
        <f>all!AY322</f>
        <v>1.19888795548421</v>
      </c>
      <c r="AZ77" s="5">
        <f>all!AZ322</f>
        <v>9.2800513229539493E-3</v>
      </c>
      <c r="BA77" s="5">
        <f>all!BA322</f>
        <v>0.211385685592032</v>
      </c>
      <c r="BB77" s="5">
        <f>all!BB322</f>
        <v>8.7386706524456501E-3</v>
      </c>
      <c r="BC77" s="5">
        <f>all!BC322</f>
        <v>0.158555459923091</v>
      </c>
      <c r="BD77" s="5">
        <f>all!BD322</f>
        <v>1.5750675442144001E-2</v>
      </c>
      <c r="BE77" s="5">
        <f>all!BE322</f>
        <v>0.101314113900801</v>
      </c>
      <c r="BF77" s="5">
        <f>all!BF322</f>
        <v>2.5309784827617001E-2</v>
      </c>
      <c r="BG77" s="5">
        <f>all!BG322</f>
        <v>9.3388948838589309E-3</v>
      </c>
      <c r="BH77" s="5">
        <f>all!BH322</f>
        <v>0.59737356860774005</v>
      </c>
      <c r="BI77" s="5">
        <f>all!BI322</f>
        <v>3.94497704971109E-3</v>
      </c>
      <c r="BJ77" s="5"/>
      <c r="BK77" s="5">
        <f>all!BK322</f>
        <v>6.0024020323993499</v>
      </c>
      <c r="BL77" s="5">
        <f>all!BL322</f>
        <v>34524.401864088497</v>
      </c>
      <c r="BM77" s="5">
        <f>all!BM322</f>
        <v>7.3627625550459301</v>
      </c>
      <c r="BN77" s="5">
        <f>all!BN322</f>
        <v>7.38272498335931</v>
      </c>
      <c r="BO77" s="5">
        <f>all!BO322</f>
        <v>0.24676986331279499</v>
      </c>
      <c r="BP77" s="5">
        <f>all!BP322</f>
        <v>0.56050046938968001</v>
      </c>
      <c r="BQ77" s="5">
        <f>all!BQ322</f>
        <v>8.7170601176536008E-3</v>
      </c>
      <c r="BR77" s="5">
        <f>all!BR322</f>
        <v>0.23425325097154401</v>
      </c>
      <c r="BS77" s="5">
        <f>all!BS322</f>
        <v>3.5494333985528099</v>
      </c>
      <c r="BT77" s="5">
        <f>all!BT322</f>
        <v>0.54707809059661705</v>
      </c>
      <c r="BU77" s="5">
        <f>all!BU322</f>
        <v>5.9694477089349003E-2</v>
      </c>
      <c r="BV77" s="5">
        <f>all!BV322</f>
        <v>0.18564716489173499</v>
      </c>
      <c r="BW77" s="5">
        <f>all!BW322</f>
        <v>6.1880664358875802E-3</v>
      </c>
      <c r="BX77" s="5">
        <f>all!BX322</f>
        <v>0.13744733859432101</v>
      </c>
      <c r="BY77" s="5">
        <f>all!BY322</f>
        <v>3.3698887259788701E-2</v>
      </c>
      <c r="BZ77" s="5">
        <f>all!BZ322</f>
        <v>0.442360635970518</v>
      </c>
      <c r="CA77" s="5">
        <f>all!CA322</f>
        <v>1.8521893362919101E-4</v>
      </c>
      <c r="CB77" s="5">
        <f>all!CB322</f>
        <v>0.141300160696571</v>
      </c>
      <c r="CC77" s="5">
        <f>all!CC322</f>
        <v>5.1541797832790897</v>
      </c>
      <c r="CD77" s="5">
        <f>all!CD322</f>
        <v>0.38127381475427002</v>
      </c>
      <c r="CE77" s="5"/>
      <c r="CF77" s="5">
        <f>all!CF322</f>
        <v>27.791034838829699</v>
      </c>
      <c r="CG77" s="5">
        <f>all!CG322</f>
        <v>399395.40195392398</v>
      </c>
      <c r="CH77" s="5">
        <f>all!CH322</f>
        <v>27.029964619240101</v>
      </c>
      <c r="CI77" s="5">
        <f>all!CI322</f>
        <v>16.7721820004455</v>
      </c>
      <c r="CJ77" s="5">
        <f>all!CJ322</f>
        <v>0.29695365948525498</v>
      </c>
      <c r="CK77" s="5">
        <f>all!CK322</f>
        <v>1.9364637890152501</v>
      </c>
      <c r="CL77" s="5">
        <f>all!CL322</f>
        <v>0.15950329154168899</v>
      </c>
      <c r="CM77" s="5">
        <f>all!CM322</f>
        <v>0.28323016303348297</v>
      </c>
      <c r="CN77" s="5">
        <f>all!CN322</f>
        <v>59.349764626337603</v>
      </c>
      <c r="CO77" s="5">
        <f>all!CO322</f>
        <v>149.127270165759</v>
      </c>
      <c r="CP77" s="5">
        <f>all!CP322</f>
        <v>2.7467783514061601E-2</v>
      </c>
      <c r="CQ77" s="5">
        <f>all!CQ322</f>
        <v>0.211385685592032</v>
      </c>
      <c r="CR77" s="5">
        <f>all!CR322</f>
        <v>8.7386706524456501E-3</v>
      </c>
      <c r="CS77" s="5">
        <f>all!CS322</f>
        <v>0.158555459923091</v>
      </c>
      <c r="CT77" s="5">
        <f>all!CT322</f>
        <v>2.9692399750776199E-2</v>
      </c>
      <c r="CU77" s="5">
        <f>all!CU322</f>
        <v>0.40903220748559499</v>
      </c>
      <c r="CV77" s="5">
        <f>all!CV322</f>
        <v>2.5309784827617001E-2</v>
      </c>
      <c r="CW77" s="5">
        <f>all!CW322</f>
        <v>7.3286750173496201E-2</v>
      </c>
      <c r="CX77" s="5">
        <f>all!CX322</f>
        <v>7.3385055820911198</v>
      </c>
      <c r="CY77" s="5">
        <f>all!CY322</f>
        <v>0.49824627769907398</v>
      </c>
      <c r="CZ77" s="5"/>
      <c r="DA77" s="5">
        <f>all!DA322</f>
        <v>0.5058613355350442</v>
      </c>
      <c r="DB77" s="5">
        <f>all!DB322</f>
        <v>7151.856065071609</v>
      </c>
      <c r="DC77" s="5">
        <f>all!DC322</f>
        <v>0.45865428348095982</v>
      </c>
      <c r="DD77" s="5">
        <f>all!DD322</f>
        <v>0.28575925062179908</v>
      </c>
      <c r="DE77" s="5">
        <f>all!DE322</f>
        <v>4.6730503805944507E-3</v>
      </c>
      <c r="DF77" s="5">
        <f>all!DF322</f>
        <v>2.9614066203016518E-2</v>
      </c>
      <c r="DG77" s="5">
        <f>all!DG322</f>
        <v>2.2876710919164265E-3</v>
      </c>
      <c r="DH77" s="5">
        <f>all!DH322</f>
        <v>3.9007046279229164E-3</v>
      </c>
      <c r="DI77" s="5">
        <f>all!DI322</f>
        <v>0.79215826445694704</v>
      </c>
      <c r="DJ77" s="5">
        <f>all!DJ322</f>
        <v>1.8886432391813452</v>
      </c>
      <c r="DK77" s="5">
        <f>all!DK322</f>
        <v>2.5464208649130697E-4</v>
      </c>
      <c r="DL77" s="5">
        <f>all!DL322</f>
        <v>1.880471533853733E-3</v>
      </c>
      <c r="DM77" s="5">
        <f>all!DM322</f>
        <v>7.6108891048839474E-5</v>
      </c>
      <c r="DN77" s="5">
        <f>all!DN322</f>
        <v>1.3356537774668604E-3</v>
      </c>
      <c r="DO77" s="5">
        <f>all!DO322</f>
        <v>2.4386005051557324E-4</v>
      </c>
      <c r="DP77" s="5">
        <f>all!DP322</f>
        <v>3.2055815633667321E-3</v>
      </c>
      <c r="DQ77" s="5">
        <f>all!DQ322</f>
        <v>1.2849788366408915E-4</v>
      </c>
      <c r="DR77" s="5">
        <f>all!DR322</f>
        <v>3.5857504098180332E-4</v>
      </c>
      <c r="DS77" s="5">
        <f>all!DS322</f>
        <v>3.5417497983065253E-2</v>
      </c>
      <c r="DT77" s="5">
        <f>all!DT322</f>
        <v>2.3841772978835333E-3</v>
      </c>
      <c r="DU77" s="5"/>
      <c r="DV77" s="5">
        <f>all!DV322</f>
        <v>7.0681588374386824E-3</v>
      </c>
      <c r="DW77" s="5">
        <f>all!DW322</f>
        <v>99.929469005490688</v>
      </c>
      <c r="DX77" s="5">
        <f>all!DX322</f>
        <v>6.4085572456060334E-3</v>
      </c>
      <c r="DY77" s="5">
        <f>all!DY322</f>
        <v>3.9927775277112483E-3</v>
      </c>
      <c r="DZ77" s="5">
        <f>all!DZ322</f>
        <v>6.5294301076518387E-5</v>
      </c>
      <c r="EA77" s="5">
        <f>all!EA322</f>
        <v>4.1378320310634742E-4</v>
      </c>
      <c r="EB77" s="5">
        <f>all!EB322</f>
        <v>3.196453555474772E-5</v>
      </c>
      <c r="EC77" s="5">
        <f>all!EC322</f>
        <v>5.4502682753822216E-5</v>
      </c>
      <c r="ED77" s="5">
        <f>all!ED322</f>
        <v>1.1068449087237213E-2</v>
      </c>
      <c r="EE77" s="5">
        <f>all!EE322</f>
        <v>2.6389109947826124E-2</v>
      </c>
      <c r="EF77" s="5">
        <f>all!EF322</f>
        <v>3.5579922551575787E-6</v>
      </c>
      <c r="EG77" s="5">
        <f>all!EG322</f>
        <v>2.627493061216447E-5</v>
      </c>
      <c r="EH77" s="5">
        <f>all!EH322</f>
        <v>1.063433184324176E-6</v>
      </c>
      <c r="EI77" s="5">
        <f>all!EI322</f>
        <v>1.8662452312105473E-5</v>
      </c>
      <c r="EJ77" s="5">
        <f>all!EJ322</f>
        <v>3.4073400160674758E-6</v>
      </c>
      <c r="EK77" s="5">
        <f>all!EK322</f>
        <v>4.4790060169900925E-5</v>
      </c>
      <c r="EL77" s="5">
        <f>all!EL322</f>
        <v>1.7954395566758623E-6</v>
      </c>
      <c r="EM77" s="5">
        <f>all!EM322</f>
        <v>5.010197788925286E-6</v>
      </c>
      <c r="EN77" s="5">
        <f>all!EN322</f>
        <v>4.9487178359696349E-4</v>
      </c>
      <c r="EO77" s="5">
        <f>all!EO322</f>
        <v>3.3312970678481016E-5</v>
      </c>
      <c r="EP77" s="5"/>
      <c r="EQ77" s="5">
        <f>all!EQ322</f>
        <v>199.85893801098138</v>
      </c>
      <c r="ER77" s="5">
        <f>all!ER322</f>
        <v>0</v>
      </c>
      <c r="ES77" s="5">
        <f>all!ES322</f>
        <v>0</v>
      </c>
      <c r="ET77" s="5">
        <f>all!ET322</f>
        <v>0</v>
      </c>
      <c r="EU77" s="5">
        <f>all!EU322</f>
        <v>0</v>
      </c>
      <c r="EV77" s="5"/>
    </row>
    <row r="78" spans="1:152" s="3" customFormat="1">
      <c r="A78" s="5" t="str">
        <f>all!A323</f>
        <v>3BII-6.d</v>
      </c>
      <c r="B78" s="5" t="str">
        <f>all!B323</f>
        <v>Kaspakas</v>
      </c>
      <c r="C78" s="5" t="str">
        <f>all!C323</f>
        <v>porphyry</v>
      </c>
      <c r="D78" s="5" t="str">
        <f>all!D323</f>
        <v>sericitic</v>
      </c>
      <c r="E78" s="5" t="str">
        <f>all!E323</f>
        <v>pyrite</v>
      </c>
      <c r="F78" s="5" t="str">
        <f>all!F323</f>
        <v>anhedral, inclusions</v>
      </c>
      <c r="G78" s="5">
        <f>all!G323</f>
        <v>52.581246476824703</v>
      </c>
      <c r="H78" s="5">
        <f>all!H323</f>
        <v>378647.01684496802</v>
      </c>
      <c r="I78" s="5">
        <f>all!I323</f>
        <v>48.406814133786</v>
      </c>
      <c r="J78" s="5">
        <f>all!J323</f>
        <v>59.211963806456701</v>
      </c>
      <c r="K78" s="5">
        <f>all!K323</f>
        <v>33.755549576123002</v>
      </c>
      <c r="L78" s="5">
        <f>all!L323</f>
        <v>2.2802495219190999</v>
      </c>
      <c r="M78" s="5">
        <f>all!M323</f>
        <v>0.94276356502571901</v>
      </c>
      <c r="N78" s="5">
        <f>all!N323</f>
        <v>0.60646285832067004</v>
      </c>
      <c r="O78" s="5">
        <f>all!O323</f>
        <v>23.608939463036702</v>
      </c>
      <c r="P78" s="5">
        <f>all!P323</f>
        <v>35.460556103073301</v>
      </c>
      <c r="Q78" s="5">
        <f>all!Q323</f>
        <v>2.470539418408E-2</v>
      </c>
      <c r="R78" s="5">
        <f>all!R323</f>
        <v>0.15119237599760799</v>
      </c>
      <c r="S78" s="5">
        <f>all!S323</f>
        <v>8.3409063820405194E-3</v>
      </c>
      <c r="T78" s="5">
        <f>all!T323</f>
        <v>0.507297426448863</v>
      </c>
      <c r="U78" s="5">
        <f>all!U323</f>
        <v>0.3857780789079</v>
      </c>
      <c r="V78" s="5">
        <f>all!V323</f>
        <v>5.3275042403905104</v>
      </c>
      <c r="W78" s="5">
        <f>all!W323</f>
        <v>8.21792244035396E-2</v>
      </c>
      <c r="X78" s="5">
        <f>all!X323</f>
        <v>0.22822026562766301</v>
      </c>
      <c r="Y78" s="5">
        <f>all!Y323</f>
        <v>35.059567459928502</v>
      </c>
      <c r="Z78" s="5">
        <f>all!Z323</f>
        <v>4.4062173056948497</v>
      </c>
      <c r="AA78" s="5">
        <f>all!AA323</f>
        <v>0.81751745799229059</v>
      </c>
      <c r="AB78" s="5">
        <f>all!AB323</f>
        <v>1.0114373528310956</v>
      </c>
      <c r="AC78" s="5">
        <f>all!AC323</f>
        <v>0.12567802813685469</v>
      </c>
      <c r="AD78" s="5">
        <f>all!AD323</f>
        <v>2.0503595347674999</v>
      </c>
      <c r="AE78" s="5">
        <f>all!AE323</f>
        <v>6.5095003208042552E-3</v>
      </c>
      <c r="AF78" s="5">
        <f>all!AF323</f>
        <v>1.1003503661270975E-2</v>
      </c>
      <c r="AG78" s="5">
        <f>all!AG323</f>
        <v>5.1037017465763428E-4</v>
      </c>
      <c r="AH78" s="5">
        <f>all!AH323</f>
        <v>7.04669109575215E-4</v>
      </c>
      <c r="AI78" s="5">
        <f>all!AI323</f>
        <v>9.1024732458471966E-2</v>
      </c>
      <c r="AJ78" s="5">
        <f>all!AJ323</f>
        <v>0.73255298324463103</v>
      </c>
      <c r="AK78" s="5">
        <f>all!AK323</f>
        <v>4.7146309814339645E-3</v>
      </c>
      <c r="AL78" s="5">
        <f>all!AL323</f>
        <v>7.9694994560413034E-3</v>
      </c>
      <c r="AM78" s="5">
        <f>all!AM323</f>
        <v>5.1037017465763428E-4</v>
      </c>
      <c r="AN78" s="5"/>
      <c r="AO78" s="5"/>
      <c r="AP78" s="5">
        <f>all!AP323</f>
        <v>0.11287818027554899</v>
      </c>
      <c r="AQ78" s="5">
        <f>all!AQ323</f>
        <v>4.0352654519798996</v>
      </c>
      <c r="AR78" s="5">
        <f>all!AR323</f>
        <v>2.44308597131845E-2</v>
      </c>
      <c r="AS78" s="5">
        <f>all!AS323</f>
        <v>0.17020009621445201</v>
      </c>
      <c r="AT78" s="5">
        <f>all!AT323</f>
        <v>0.16630220665621301</v>
      </c>
      <c r="AU78" s="5">
        <f>all!AU323</f>
        <v>2.2022933057232401</v>
      </c>
      <c r="AV78" s="5">
        <f>all!AV323</f>
        <v>2.8413494392943401E-2</v>
      </c>
      <c r="AW78" s="5">
        <f>all!AW323</f>
        <v>0.213392538947384</v>
      </c>
      <c r="AX78" s="5">
        <f>all!AX323</f>
        <v>0.33493317984855198</v>
      </c>
      <c r="AY78" s="5">
        <f>all!AY323</f>
        <v>0.75927015486062799</v>
      </c>
      <c r="AZ78" s="5">
        <f>all!AZ323</f>
        <v>2.470539418408E-2</v>
      </c>
      <c r="BA78" s="5">
        <f>all!BA323</f>
        <v>0.15119237599760799</v>
      </c>
      <c r="BB78" s="5">
        <f>all!BB323</f>
        <v>8.3409063820405194E-3</v>
      </c>
      <c r="BC78" s="5">
        <f>all!BC323</f>
        <v>0.11932464839575301</v>
      </c>
      <c r="BD78" s="5">
        <f>all!BD323</f>
        <v>1.5015047270545E-2</v>
      </c>
      <c r="BE78" s="5">
        <f>all!BE323</f>
        <v>0.22853495810643201</v>
      </c>
      <c r="BF78" s="5">
        <f>all!BF323</f>
        <v>1.36758946064262E-2</v>
      </c>
      <c r="BG78" s="5">
        <f>all!BG323</f>
        <v>1.0137810508667701E-2</v>
      </c>
      <c r="BH78" s="5">
        <f>all!BH323</f>
        <v>2.1158690051733299E-2</v>
      </c>
      <c r="BI78" s="5">
        <f>all!BI323</f>
        <v>5.9827308838853802E-3</v>
      </c>
      <c r="BJ78" s="5"/>
      <c r="BK78" s="5">
        <f>all!BK323</f>
        <v>23.200216499976602</v>
      </c>
      <c r="BL78" s="5">
        <f>all!BL323</f>
        <v>25462.681724309699</v>
      </c>
      <c r="BM78" s="5">
        <f>all!BM323</f>
        <v>8.33359214939113</v>
      </c>
      <c r="BN78" s="5">
        <f>all!BN323</f>
        <v>13.1962601856733</v>
      </c>
      <c r="BO78" s="5">
        <f>all!BO323</f>
        <v>3.6322844124785698</v>
      </c>
      <c r="BP78" s="5">
        <f>all!BP323</f>
        <v>1.8696351381880001</v>
      </c>
      <c r="BQ78" s="5">
        <f>all!BQ323</f>
        <v>0.121195858836918</v>
      </c>
      <c r="BR78" s="5">
        <f>all!BR323</f>
        <v>0.38673848329124699</v>
      </c>
      <c r="BS78" s="5">
        <f>all!BS323</f>
        <v>16.2821956796903</v>
      </c>
      <c r="BT78" s="5">
        <f>all!BT323</f>
        <v>14.076020208993601</v>
      </c>
      <c r="BU78" s="5">
        <f>all!BU323</f>
        <v>1.2791217092244501E-2</v>
      </c>
      <c r="BV78" s="5">
        <f>all!BV323</f>
        <v>0.15242972665431401</v>
      </c>
      <c r="BW78" s="5">
        <f>all!BW323</f>
        <v>3.7828504982068299E-3</v>
      </c>
      <c r="BX78" s="5">
        <f>all!BX323</f>
        <v>0.30368404796410498</v>
      </c>
      <c r="BY78" s="5">
        <f>all!BY323</f>
        <v>0.15622308418682601</v>
      </c>
      <c r="BZ78" s="5">
        <f>all!BZ323</f>
        <v>3.2008198238902801</v>
      </c>
      <c r="CA78" s="5">
        <f>all!CA323</f>
        <v>4.19699085827221E-2</v>
      </c>
      <c r="CB78" s="5">
        <f>all!CB323</f>
        <v>0.17911454592972501</v>
      </c>
      <c r="CC78" s="5">
        <f>all!CC323</f>
        <v>16.6359801193042</v>
      </c>
      <c r="CD78" s="5">
        <f>all!CD323</f>
        <v>2.06807221262024</v>
      </c>
      <c r="CE78" s="5"/>
      <c r="CF78" s="5">
        <f>all!CF323</f>
        <v>52.581246476824703</v>
      </c>
      <c r="CG78" s="5">
        <f>all!CG323</f>
        <v>378647.01684496802</v>
      </c>
      <c r="CH78" s="5">
        <f>all!CH323</f>
        <v>48.406814133786</v>
      </c>
      <c r="CI78" s="5">
        <f>all!CI323</f>
        <v>59.211963806456701</v>
      </c>
      <c r="CJ78" s="5">
        <f>all!CJ323</f>
        <v>33.755549576123002</v>
      </c>
      <c r="CK78" s="5">
        <f>all!CK323</f>
        <v>2.2802495219190999</v>
      </c>
      <c r="CL78" s="5">
        <f>all!CL323</f>
        <v>0.94276356502571901</v>
      </c>
      <c r="CM78" s="5">
        <f>all!CM323</f>
        <v>0.60646285832067004</v>
      </c>
      <c r="CN78" s="5">
        <f>all!CN323</f>
        <v>23.608939463036702</v>
      </c>
      <c r="CO78" s="5">
        <f>all!CO323</f>
        <v>35.460556103073301</v>
      </c>
      <c r="CP78" s="5">
        <f>all!CP323</f>
        <v>2.470539418408E-2</v>
      </c>
      <c r="CQ78" s="5">
        <f>all!CQ323</f>
        <v>0.15119237599760799</v>
      </c>
      <c r="CR78" s="5">
        <f>all!CR323</f>
        <v>8.3409063820405194E-3</v>
      </c>
      <c r="CS78" s="5">
        <f>all!CS323</f>
        <v>0.507297426448863</v>
      </c>
      <c r="CT78" s="5">
        <f>all!CT323</f>
        <v>0.3857780789079</v>
      </c>
      <c r="CU78" s="5">
        <f>all!CU323</f>
        <v>5.3275042403905104</v>
      </c>
      <c r="CV78" s="5">
        <f>all!CV323</f>
        <v>8.21792244035396E-2</v>
      </c>
      <c r="CW78" s="5">
        <f>all!CW323</f>
        <v>0.22822026562766301</v>
      </c>
      <c r="CX78" s="5">
        <f>all!CX323</f>
        <v>35.059567459928502</v>
      </c>
      <c r="CY78" s="5">
        <f>all!CY323</f>
        <v>4.4062173056948497</v>
      </c>
      <c r="CZ78" s="5"/>
      <c r="DA78" s="5">
        <f>all!DA323</f>
        <v>0.95710072406875435</v>
      </c>
      <c r="DB78" s="5">
        <f>all!DB323</f>
        <v>6780.3208316763903</v>
      </c>
      <c r="DC78" s="5">
        <f>all!DC323</f>
        <v>0.82138445110372427</v>
      </c>
      <c r="DD78" s="5">
        <f>all!DD323</f>
        <v>1.0088351297838718</v>
      </c>
      <c r="DE78" s="5">
        <f>all!DE323</f>
        <v>0.53119865256858023</v>
      </c>
      <c r="DF78" s="5">
        <f>all!DF323</f>
        <v>3.4871532679600852E-2</v>
      </c>
      <c r="DG78" s="5">
        <f>all!DG323</f>
        <v>1.3521557664267445E-2</v>
      </c>
      <c r="DH78" s="5">
        <f>all!DH323</f>
        <v>8.3523324379654318E-3</v>
      </c>
      <c r="DI78" s="5">
        <f>all!DI323</f>
        <v>0.31511525999226797</v>
      </c>
      <c r="DJ78" s="5">
        <f>all!DJ323</f>
        <v>0.44909518874206311</v>
      </c>
      <c r="DK78" s="5">
        <f>all!DK323</f>
        <v>2.290331551289444E-4</v>
      </c>
      <c r="DL78" s="5">
        <f>all!DL323</f>
        <v>1.3449962725854941E-3</v>
      </c>
      <c r="DM78" s="5">
        <f>all!DM323</f>
        <v>7.2644588671118813E-5</v>
      </c>
      <c r="DN78" s="5">
        <f>all!DN323</f>
        <v>4.2734177950371748E-3</v>
      </c>
      <c r="DO78" s="5">
        <f>all!DO323</f>
        <v>3.1683482170491127E-3</v>
      </c>
      <c r="DP78" s="5">
        <f>all!DP323</f>
        <v>4.1751600630019675E-2</v>
      </c>
      <c r="DQ78" s="5">
        <f>all!DQ323</f>
        <v>4.1722426677798637E-4</v>
      </c>
      <c r="DR78" s="5">
        <f>all!DR323</f>
        <v>1.1166287344791038E-3</v>
      </c>
      <c r="DS78" s="5">
        <f>all!DS323</f>
        <v>0.16920640665988659</v>
      </c>
      <c r="DT78" s="5">
        <f>all!DT323</f>
        <v>2.1084358759874251E-2</v>
      </c>
      <c r="DU78" s="5"/>
      <c r="DV78" s="5">
        <f>all!DV323</f>
        <v>1.4104601334774123E-2</v>
      </c>
      <c r="DW78" s="5">
        <f>all!DW323</f>
        <v>99.920227670614167</v>
      </c>
      <c r="DX78" s="5">
        <f>all!DX323</f>
        <v>1.2104577850646425E-2</v>
      </c>
      <c r="DY78" s="5">
        <f>all!DY323</f>
        <v>1.4867000891637035E-2</v>
      </c>
      <c r="DZ78" s="5">
        <f>all!DZ323</f>
        <v>7.8281679614639939E-3</v>
      </c>
      <c r="EA78" s="5">
        <f>all!EA323</f>
        <v>5.1389478036063536E-4</v>
      </c>
      <c r="EB78" s="5">
        <f>all!EB323</f>
        <v>1.9926448228864944E-4</v>
      </c>
      <c r="EC78" s="5">
        <f>all!EC323</f>
        <v>1.2308664729893329E-4</v>
      </c>
      <c r="ED78" s="5">
        <f>all!ED323</f>
        <v>4.64379036074719E-3</v>
      </c>
      <c r="EE78" s="5">
        <f>all!EE323</f>
        <v>6.6182256885607676E-3</v>
      </c>
      <c r="EF78" s="5">
        <f>all!EF323</f>
        <v>3.3752156531721288E-6</v>
      </c>
      <c r="EG78" s="5">
        <f>all!EG323</f>
        <v>1.9820940204630754E-5</v>
      </c>
      <c r="EH78" s="5">
        <f>all!EH323</f>
        <v>1.0705487275978435E-6</v>
      </c>
      <c r="EI78" s="5">
        <f>all!EI323</f>
        <v>6.2976500612906152E-5</v>
      </c>
      <c r="EJ78" s="5">
        <f>all!EJ323</f>
        <v>4.6691311966879146E-5</v>
      </c>
      <c r="EK78" s="5">
        <f>all!EK323</f>
        <v>6.1528496130656789E-4</v>
      </c>
      <c r="EL78" s="5">
        <f>all!EL323</f>
        <v>6.1485503062624386E-6</v>
      </c>
      <c r="EM78" s="5">
        <f>all!EM323</f>
        <v>1.6455533615968426E-5</v>
      </c>
      <c r="EN78" s="5">
        <f>all!EN323</f>
        <v>2.4935608648185771E-3</v>
      </c>
      <c r="EO78" s="5">
        <f>all!EO323</f>
        <v>3.1071596460940069E-4</v>
      </c>
      <c r="EP78" s="5"/>
      <c r="EQ78" s="5">
        <f>all!EQ323</f>
        <v>199.84045534122833</v>
      </c>
      <c r="ER78" s="5">
        <f>all!ER323</f>
        <v>0</v>
      </c>
      <c r="ES78" s="5">
        <f>all!ES323</f>
        <v>0</v>
      </c>
      <c r="ET78" s="5">
        <f>all!ET323</f>
        <v>0</v>
      </c>
      <c r="EU78" s="5">
        <f>all!EU323</f>
        <v>0</v>
      </c>
      <c r="EV78" s="5"/>
    </row>
    <row r="79" spans="1:152" s="3" customFormat="1">
      <c r="A79" s="5" t="str">
        <f>all!A324</f>
        <v>3BII-7.d</v>
      </c>
      <c r="B79" s="5" t="str">
        <f>all!B324</f>
        <v>Kaspakas</v>
      </c>
      <c r="C79" s="5" t="str">
        <f>all!C324</f>
        <v>porphyry</v>
      </c>
      <c r="D79" s="5" t="str">
        <f>all!D324</f>
        <v>sericitic</v>
      </c>
      <c r="E79" s="5" t="str">
        <f>all!E324</f>
        <v>pyrite</v>
      </c>
      <c r="F79" s="5" t="str">
        <f>all!F324</f>
        <v>subhedral</v>
      </c>
      <c r="G79" s="5">
        <f>all!G324</f>
        <v>17.328863296736198</v>
      </c>
      <c r="H79" s="5">
        <f>all!H324</f>
        <v>360337.77597330802</v>
      </c>
      <c r="I79" s="5">
        <f>all!I324</f>
        <v>20.065875462457399</v>
      </c>
      <c r="J79" s="5">
        <f>all!J324</f>
        <v>14.0414120373011</v>
      </c>
      <c r="K79" s="5">
        <f>all!K324</f>
        <v>22.320829525855299</v>
      </c>
      <c r="L79" s="5">
        <f>all!L324</f>
        <v>2.3190114831387301</v>
      </c>
      <c r="M79" s="5">
        <f>all!M324</f>
        <v>0.488274714853287</v>
      </c>
      <c r="N79" s="5">
        <f>all!N324</f>
        <v>0.65614025508659102</v>
      </c>
      <c r="O79" s="5">
        <f>all!O324</f>
        <v>12.5974380991722</v>
      </c>
      <c r="P79" s="5">
        <f>all!P324</f>
        <v>37.978451278260501</v>
      </c>
      <c r="Q79" s="5">
        <f>all!Q324</f>
        <v>0.13757037701617</v>
      </c>
      <c r="R79" s="5">
        <f>all!R324</f>
        <v>0.18294305562737201</v>
      </c>
      <c r="S79" s="5">
        <f>all!S324</f>
        <v>1.25901601649176E-2</v>
      </c>
      <c r="T79" s="5">
        <f>all!T324</f>
        <v>0.36800993822846001</v>
      </c>
      <c r="U79" s="5">
        <f>all!U324</f>
        <v>33.669963266346997</v>
      </c>
      <c r="V79" s="5">
        <f>all!V324</f>
        <v>1.0570629329130501</v>
      </c>
      <c r="W79" s="5">
        <f>all!W324</f>
        <v>0.14301767969176801</v>
      </c>
      <c r="X79" s="5">
        <f>all!X324</f>
        <v>0.171078602321557</v>
      </c>
      <c r="Y79" s="5">
        <f>all!Y324</f>
        <v>707.369716095135</v>
      </c>
      <c r="Z79" s="5">
        <f>all!Z324</f>
        <v>1.5103565292357899</v>
      </c>
      <c r="AA79" s="5">
        <f>all!AA324</f>
        <v>1.4290496859683537</v>
      </c>
      <c r="AB79" s="5">
        <f>all!AB324</f>
        <v>5.3689676578057989E-2</v>
      </c>
      <c r="AC79" s="5">
        <f>all!AC324</f>
        <v>2.1351727319814471E-3</v>
      </c>
      <c r="AD79" s="5">
        <f>all!AD324</f>
        <v>1.5928536663161665</v>
      </c>
      <c r="AE79" s="5">
        <f>all!AE324</f>
        <v>2.4185174800238186E-4</v>
      </c>
      <c r="AF79" s="5">
        <f>all!AF324</f>
        <v>4.7598819259911156E-2</v>
      </c>
      <c r="AG79" s="5">
        <f>all!AG324</f>
        <v>6.8559369499506615E-3</v>
      </c>
      <c r="AH79" s="5">
        <f>all!AH324</f>
        <v>1.9448157573891388E-4</v>
      </c>
      <c r="AI79" s="5">
        <f>all!AI324</f>
        <v>7.5269904473473773E-2</v>
      </c>
      <c r="AJ79" s="5">
        <f>all!AJ324</f>
        <v>1.8926884774759491</v>
      </c>
      <c r="AK79" s="5">
        <f>all!AK324</f>
        <v>8.5258479073908097E-3</v>
      </c>
      <c r="AL79" s="5">
        <f>all!AL324</f>
        <v>1.6779713065269644</v>
      </c>
      <c r="AM79" s="5">
        <f>all!AM324</f>
        <v>6.8559369499506615E-3</v>
      </c>
      <c r="AN79" s="5"/>
      <c r="AO79" s="5"/>
      <c r="AP79" s="5">
        <f>all!AP324</f>
        <v>0.19933714572332401</v>
      </c>
      <c r="AQ79" s="5">
        <f>all!AQ324</f>
        <v>9.6090167916253506</v>
      </c>
      <c r="AR79" s="5">
        <f>all!AR324</f>
        <v>2.7065840322786101E-2</v>
      </c>
      <c r="AS79" s="5">
        <f>all!AS324</f>
        <v>0.17949235098292199</v>
      </c>
      <c r="AT79" s="5">
        <f>all!AT324</f>
        <v>0.347543077501412</v>
      </c>
      <c r="AU79" s="5">
        <f>all!AU324</f>
        <v>2.3190114831387301</v>
      </c>
      <c r="AV79" s="5">
        <f>all!AV324</f>
        <v>2.00153715763862E-2</v>
      </c>
      <c r="AW79" s="5">
        <f>all!AW324</f>
        <v>0.39750595893359603</v>
      </c>
      <c r="AX79" s="5">
        <f>all!AX324</f>
        <v>0.37291996472599998</v>
      </c>
      <c r="AY79" s="5">
        <f>all!AY324</f>
        <v>1.5190571092304599</v>
      </c>
      <c r="AZ79" s="5">
        <f>all!AZ324</f>
        <v>2.90879718198623E-2</v>
      </c>
      <c r="BA79" s="5">
        <f>all!BA324</f>
        <v>0.18294305562737201</v>
      </c>
      <c r="BB79" s="5">
        <f>all!BB324</f>
        <v>1.25901601649176E-2</v>
      </c>
      <c r="BC79" s="5">
        <f>all!BC324</f>
        <v>0.15342747853511499</v>
      </c>
      <c r="BD79" s="5">
        <f>all!BD324</f>
        <v>1.7020601468052801E-2</v>
      </c>
      <c r="BE79" s="5">
        <f>all!BE324</f>
        <v>0.19818869214283499</v>
      </c>
      <c r="BF79" s="5">
        <f>all!BF324</f>
        <v>1.55248987923048E-2</v>
      </c>
      <c r="BG79" s="5">
        <f>all!BG324</f>
        <v>1.9377599288024798E-5</v>
      </c>
      <c r="BH79" s="5">
        <f>all!BH324</f>
        <v>3.3999393817630799E-2</v>
      </c>
      <c r="BI79" s="5">
        <f>all!BI324</f>
        <v>5.81782533404652E-3</v>
      </c>
      <c r="BJ79" s="5"/>
      <c r="BK79" s="5">
        <f>all!BK324</f>
        <v>0.91173614801219904</v>
      </c>
      <c r="BL79" s="5">
        <f>all!BL324</f>
        <v>47803.9707029485</v>
      </c>
      <c r="BM79" s="5">
        <f>all!BM324</f>
        <v>12.143191137754499</v>
      </c>
      <c r="BN79" s="5">
        <f>all!BN324</f>
        <v>11.929287562791</v>
      </c>
      <c r="BO79" s="5">
        <f>all!BO324</f>
        <v>6.9936879720595204</v>
      </c>
      <c r="BP79" s="5">
        <f>all!BP324</f>
        <v>0.869650808449832</v>
      </c>
      <c r="BQ79" s="5">
        <f>all!BQ324</f>
        <v>0.118905253686654</v>
      </c>
      <c r="BR79" s="5">
        <f>all!BR324</f>
        <v>0.37128479362363198</v>
      </c>
      <c r="BS79" s="5">
        <f>all!BS324</f>
        <v>2.50310879289309</v>
      </c>
      <c r="BT79" s="5">
        <f>all!BT324</f>
        <v>4.1875954318489104</v>
      </c>
      <c r="BU79" s="5">
        <f>all!BU324</f>
        <v>0.19652430211594299</v>
      </c>
      <c r="BV79" s="5">
        <f>all!BV324</f>
        <v>0.148571678908065</v>
      </c>
      <c r="BW79" s="5">
        <f>all!BW324</f>
        <v>4.6835065206846096E-3</v>
      </c>
      <c r="BX79" s="5">
        <f>all!BX324</f>
        <v>0.37007802567641701</v>
      </c>
      <c r="BY79" s="5">
        <f>all!BY324</f>
        <v>32.792202430632301</v>
      </c>
      <c r="BZ79" s="5">
        <f>all!BZ324</f>
        <v>0.76578634812507596</v>
      </c>
      <c r="CA79" s="5">
        <f>all!CA324</f>
        <v>0.14483147656244</v>
      </c>
      <c r="CB79" s="5">
        <f>all!CB324</f>
        <v>0.137904174386039</v>
      </c>
      <c r="CC79" s="5">
        <f>all!CC324</f>
        <v>713.90211893648905</v>
      </c>
      <c r="CD79" s="5">
        <f>all!CD324</f>
        <v>1.1384492666913799</v>
      </c>
      <c r="CE79" s="5"/>
      <c r="CF79" s="5">
        <f>all!CF324</f>
        <v>17.328863296736198</v>
      </c>
      <c r="CG79" s="5">
        <f>all!CG324</f>
        <v>360337.77597330802</v>
      </c>
      <c r="CH79" s="5">
        <f>all!CH324</f>
        <v>20.065875462457399</v>
      </c>
      <c r="CI79" s="5">
        <f>all!CI324</f>
        <v>14.0414120373011</v>
      </c>
      <c r="CJ79" s="5">
        <f>all!CJ324</f>
        <v>22.320829525855299</v>
      </c>
      <c r="CK79" s="5">
        <f>all!CK324</f>
        <v>2.3190114831387301</v>
      </c>
      <c r="CL79" s="5">
        <f>all!CL324</f>
        <v>0.488274714853287</v>
      </c>
      <c r="CM79" s="5">
        <f>all!CM324</f>
        <v>0.65614025508659102</v>
      </c>
      <c r="CN79" s="5">
        <f>all!CN324</f>
        <v>12.5974380991722</v>
      </c>
      <c r="CO79" s="5">
        <f>all!CO324</f>
        <v>37.978451278260501</v>
      </c>
      <c r="CP79" s="5">
        <f>all!CP324</f>
        <v>0.13757037701617</v>
      </c>
      <c r="CQ79" s="5">
        <f>all!CQ324</f>
        <v>0.18294305562737201</v>
      </c>
      <c r="CR79" s="5">
        <f>all!CR324</f>
        <v>1.25901601649176E-2</v>
      </c>
      <c r="CS79" s="5">
        <f>all!CS324</f>
        <v>0.36800993822846001</v>
      </c>
      <c r="CT79" s="5">
        <f>all!CT324</f>
        <v>33.669963266346997</v>
      </c>
      <c r="CU79" s="5">
        <f>all!CU324</f>
        <v>1.0570629329130501</v>
      </c>
      <c r="CV79" s="5">
        <f>all!CV324</f>
        <v>0.14301767969176801</v>
      </c>
      <c r="CW79" s="5">
        <f>all!CW324</f>
        <v>0.171078602321557</v>
      </c>
      <c r="CX79" s="5">
        <f>all!CX324</f>
        <v>707.369716095135</v>
      </c>
      <c r="CY79" s="5">
        <f>all!CY324</f>
        <v>1.5103565292357899</v>
      </c>
      <c r="CZ79" s="5"/>
      <c r="DA79" s="5">
        <f>all!DA324</f>
        <v>0.31542553134233431</v>
      </c>
      <c r="DB79" s="5">
        <f>all!DB324</f>
        <v>6452.4626371798377</v>
      </c>
      <c r="DC79" s="5">
        <f>all!DC324</f>
        <v>0.34048508247401121</v>
      </c>
      <c r="DD79" s="5">
        <f>all!DD324</f>
        <v>0.23923323639968208</v>
      </c>
      <c r="DE79" s="5">
        <f>all!DE324</f>
        <v>0.35125467418649953</v>
      </c>
      <c r="DF79" s="5">
        <f>all!DF324</f>
        <v>3.5464313857451142E-2</v>
      </c>
      <c r="DG79" s="5">
        <f>all!DG324</f>
        <v>7.0030651987620582E-3</v>
      </c>
      <c r="DH79" s="5">
        <f>all!DH324</f>
        <v>9.0364998634704721E-3</v>
      </c>
      <c r="DI79" s="5">
        <f>all!DI324</f>
        <v>0.1681416053470855</v>
      </c>
      <c r="DJ79" s="5">
        <f>all!DJ324</f>
        <v>0.48098342550988482</v>
      </c>
      <c r="DK79" s="5">
        <f>all!DK324</f>
        <v>1.2753561940977043E-3</v>
      </c>
      <c r="DL79" s="5">
        <f>all!DL324</f>
        <v>1.6274479866505236E-3</v>
      </c>
      <c r="DM79" s="5">
        <f>all!DM324</f>
        <v>1.096531917026738E-4</v>
      </c>
      <c r="DN79" s="5">
        <f>all!DN324</f>
        <v>3.100075294654705E-3</v>
      </c>
      <c r="DO79" s="5">
        <f>all!DO324</f>
        <v>0.27652729358037942</v>
      </c>
      <c r="DP79" s="5">
        <f>all!DP324</f>
        <v>8.2841922642088572E-3</v>
      </c>
      <c r="DQ79" s="5">
        <f>all!DQ324</f>
        <v>7.2610135930069341E-4</v>
      </c>
      <c r="DR79" s="5">
        <f>all!DR324</f>
        <v>8.3704785235171855E-4</v>
      </c>
      <c r="DS79" s="5">
        <f>all!DS324</f>
        <v>3.4139465062506518</v>
      </c>
      <c r="DT79" s="5">
        <f>all!DT324</f>
        <v>7.2272647280849514E-3</v>
      </c>
      <c r="DU79" s="5"/>
      <c r="DV79" s="5">
        <f>all!DV324</f>
        <v>4.8833874453897211E-3</v>
      </c>
      <c r="DW79" s="5">
        <f>all!DW324</f>
        <v>99.896399952647798</v>
      </c>
      <c r="DX79" s="5">
        <f>all!DX324</f>
        <v>5.271356982486949E-3</v>
      </c>
      <c r="DY79" s="5">
        <f>all!DY324</f>
        <v>3.7037857340921011E-3</v>
      </c>
      <c r="DZ79" s="5">
        <f>all!DZ324</f>
        <v>5.4380907555487759E-3</v>
      </c>
      <c r="EA79" s="5">
        <f>all!EA324</f>
        <v>5.4905506321514992E-4</v>
      </c>
      <c r="EB79" s="5">
        <f>all!EB324</f>
        <v>1.0842077534226028E-4</v>
      </c>
      <c r="EC79" s="5">
        <f>all!EC324</f>
        <v>1.3990221335521603E-4</v>
      </c>
      <c r="ED79" s="5">
        <f>all!ED324</f>
        <v>2.6031520058168098E-3</v>
      </c>
      <c r="EE79" s="5">
        <f>all!EE324</f>
        <v>7.4465386856281705E-3</v>
      </c>
      <c r="EF79" s="5">
        <f>all!EF324</f>
        <v>1.9744940747670088E-5</v>
      </c>
      <c r="EG79" s="5">
        <f>all!EG324</f>
        <v>2.5195991688473983E-5</v>
      </c>
      <c r="EH79" s="5">
        <f>all!EH324</f>
        <v>1.6976400655614308E-6</v>
      </c>
      <c r="EI79" s="5">
        <f>all!EI324</f>
        <v>4.7995064664721986E-5</v>
      </c>
      <c r="EJ79" s="5">
        <f>all!EJ324</f>
        <v>4.2811687057520767E-3</v>
      </c>
      <c r="EK79" s="5">
        <f>all!EK324</f>
        <v>1.2825506015974995E-4</v>
      </c>
      <c r="EL79" s="5">
        <f>all!EL324</f>
        <v>1.1241430733268988E-5</v>
      </c>
      <c r="EM79" s="5">
        <f>all!EM324</f>
        <v>1.2959093564713597E-5</v>
      </c>
      <c r="EN79" s="5">
        <f>all!EN324</f>
        <v>5.2854388282737523E-2</v>
      </c>
      <c r="EO79" s="5">
        <f>all!EO324</f>
        <v>1.1189181068330707E-4</v>
      </c>
      <c r="EP79" s="5"/>
      <c r="EQ79" s="5">
        <f>all!EQ324</f>
        <v>199.7927999052956</v>
      </c>
      <c r="ER79" s="5">
        <f>all!ER324</f>
        <v>0</v>
      </c>
      <c r="ES79" s="5">
        <f>all!ES324</f>
        <v>0</v>
      </c>
      <c r="ET79" s="5">
        <f>all!ET324</f>
        <v>0</v>
      </c>
      <c r="EU79" s="5">
        <f>all!EU324</f>
        <v>0</v>
      </c>
      <c r="EV79" s="5"/>
    </row>
    <row r="80" spans="1:152" s="3" customFormat="1">
      <c r="A80" s="5" t="str">
        <f>all!A325</f>
        <v>3BII-8.d</v>
      </c>
      <c r="B80" s="5" t="str">
        <f>all!B325</f>
        <v>Kaspakas</v>
      </c>
      <c r="C80" s="5" t="str">
        <f>all!C325</f>
        <v>porphyry</v>
      </c>
      <c r="D80" s="5" t="str">
        <f>all!D325</f>
        <v>sericitic</v>
      </c>
      <c r="E80" s="5" t="str">
        <f>all!E325</f>
        <v>pyrite</v>
      </c>
      <c r="F80" s="5" t="str">
        <f>all!F325</f>
        <v>anhedral</v>
      </c>
      <c r="G80" s="5">
        <f>all!G325</f>
        <v>17.312485354447901</v>
      </c>
      <c r="H80" s="5">
        <f>all!H325</f>
        <v>365202.57346700801</v>
      </c>
      <c r="I80" s="5">
        <f>all!I325</f>
        <v>36.209630130034597</v>
      </c>
      <c r="J80" s="5">
        <f>all!J325</f>
        <v>27.820841292713801</v>
      </c>
      <c r="K80" s="5">
        <f>all!K325</f>
        <v>42.823446668388897</v>
      </c>
      <c r="L80" s="5">
        <f>all!L325</f>
        <v>2.0321387351342501</v>
      </c>
      <c r="M80" s="5">
        <f>all!M325</f>
        <v>7.1421772309335801E-2</v>
      </c>
      <c r="N80" s="5">
        <f>all!N325</f>
        <v>0.86186863646028999</v>
      </c>
      <c r="O80" s="5">
        <f>all!O325</f>
        <v>1.93368356414095</v>
      </c>
      <c r="P80" s="5">
        <f>all!P325</f>
        <v>17.9164487345341</v>
      </c>
      <c r="Q80" s="5">
        <f>all!Q325</f>
        <v>9.1364190374446E-2</v>
      </c>
      <c r="R80" s="5">
        <f>all!R325</f>
        <v>0.18331962159815399</v>
      </c>
      <c r="S80" s="5">
        <f>all!S325</f>
        <v>1.03392378890942E-2</v>
      </c>
      <c r="T80" s="5">
        <f>all!T325</f>
        <v>9.9762326066080098E-2</v>
      </c>
      <c r="U80" s="5">
        <f>all!U325</f>
        <v>3.81928484292819</v>
      </c>
      <c r="V80" s="5">
        <f>all!V325</f>
        <v>0.252039904205067</v>
      </c>
      <c r="W80" s="5">
        <f>all!W325</f>
        <v>0.15284795912768701</v>
      </c>
      <c r="X80" s="5">
        <f>all!X325</f>
        <v>0.165761065145789</v>
      </c>
      <c r="Y80" s="5">
        <f>all!Y325</f>
        <v>72.329465603969794</v>
      </c>
      <c r="Z80" s="5">
        <f>all!Z325</f>
        <v>0.53131406230429201</v>
      </c>
      <c r="AA80" s="5">
        <f>all!AA325</f>
        <v>1.3015289418842195</v>
      </c>
      <c r="AB80" s="5">
        <f>all!AB325</f>
        <v>0.24770608471840774</v>
      </c>
      <c r="AC80" s="5">
        <f>all!AC325</f>
        <v>7.3457484839364127E-3</v>
      </c>
      <c r="AD80" s="5">
        <f>all!AD325</f>
        <v>18.725726794973784</v>
      </c>
      <c r="AE80" s="5">
        <f>all!AE325</f>
        <v>2.2917501707173022E-3</v>
      </c>
      <c r="AF80" s="5">
        <f>all!AF325</f>
        <v>5.2803996421599012E-2</v>
      </c>
      <c r="AG80" s="5">
        <f>all!AG325</f>
        <v>2.5232014258732421E-3</v>
      </c>
      <c r="AH80" s="5">
        <f>all!AH325</f>
        <v>1.263166948788178E-3</v>
      </c>
      <c r="AI80" s="5">
        <f>all!AI325</f>
        <v>1.4673280571943371E-2</v>
      </c>
      <c r="AJ80" s="5">
        <f>all!AJ325</f>
        <v>0.49479789410146569</v>
      </c>
      <c r="AK80" s="5">
        <f>all!AK325</f>
        <v>4.5778171318103609E-3</v>
      </c>
      <c r="AL80" s="5">
        <f>all!AL325</f>
        <v>0.1054770465539837</v>
      </c>
      <c r="AM80" s="5">
        <f>all!AM325</f>
        <v>2.5232014258732421E-3</v>
      </c>
      <c r="AN80" s="5"/>
      <c r="AO80" s="5"/>
      <c r="AP80" s="5">
        <f>all!AP325</f>
        <v>0.11546220954952501</v>
      </c>
      <c r="AQ80" s="5">
        <f>all!AQ325</f>
        <v>4.9907426866310001</v>
      </c>
      <c r="AR80" s="5">
        <f>all!AR325</f>
        <v>1.2550287960265799E-2</v>
      </c>
      <c r="AS80" s="5">
        <f>all!AS325</f>
        <v>0.226937599706446</v>
      </c>
      <c r="AT80" s="5">
        <f>all!AT325</f>
        <v>0.247272940969717</v>
      </c>
      <c r="AU80" s="5">
        <f>all!AU325</f>
        <v>2.0321387351342501</v>
      </c>
      <c r="AV80" s="5">
        <f>all!AV325</f>
        <v>7.1246634330660405E-2</v>
      </c>
      <c r="AW80" s="5">
        <f>all!AW325</f>
        <v>0.34320507871602102</v>
      </c>
      <c r="AX80" s="5">
        <f>all!AX325</f>
        <v>0.327010869154646</v>
      </c>
      <c r="AY80" s="5">
        <f>all!AY325</f>
        <v>1.1385929772229999</v>
      </c>
      <c r="AZ80" s="5">
        <f>all!AZ325</f>
        <v>1.08080775839985E-2</v>
      </c>
      <c r="BA80" s="5">
        <f>all!BA325</f>
        <v>0.18331962159815399</v>
      </c>
      <c r="BB80" s="5">
        <f>all!BB325</f>
        <v>1.03392378890942E-2</v>
      </c>
      <c r="BC80" s="5">
        <f>all!BC325</f>
        <v>9.9762326066080098E-2</v>
      </c>
      <c r="BD80" s="5">
        <f>all!BD325</f>
        <v>2.05469237286727E-2</v>
      </c>
      <c r="BE80" s="5">
        <f>all!BE325</f>
        <v>0.252039904205067</v>
      </c>
      <c r="BF80" s="5">
        <f>all!BF325</f>
        <v>4.9567952806401995E-7</v>
      </c>
      <c r="BG80" s="5">
        <f>all!BG325</f>
        <v>7.91358593172135E-6</v>
      </c>
      <c r="BH80" s="5">
        <f>all!BH325</f>
        <v>1.9069075326220999E-2</v>
      </c>
      <c r="BI80" s="5">
        <f>all!BI325</f>
        <v>6.1151726609243399E-3</v>
      </c>
      <c r="BJ80" s="5"/>
      <c r="BK80" s="5">
        <f>all!BK325</f>
        <v>1.58591338956714</v>
      </c>
      <c r="BL80" s="5">
        <f>all!BL325</f>
        <v>17686.895062674401</v>
      </c>
      <c r="BM80" s="5">
        <f>all!BM325</f>
        <v>16.963359024874499</v>
      </c>
      <c r="BN80" s="5">
        <f>all!BN325</f>
        <v>20.422459935407002</v>
      </c>
      <c r="BO80" s="5">
        <f>all!BO325</f>
        <v>16.429705391365498</v>
      </c>
      <c r="BP80" s="5">
        <f>all!BP325</f>
        <v>1.37029435899874</v>
      </c>
      <c r="BQ80" s="5">
        <f>all!BQ325</f>
        <v>1.6250972519726799E-2</v>
      </c>
      <c r="BR80" s="5">
        <f>all!BR325</f>
        <v>0.26477224543648598</v>
      </c>
      <c r="BS80" s="5">
        <f>all!BS325</f>
        <v>1.44849321435859</v>
      </c>
      <c r="BT80" s="5">
        <f>all!BT325</f>
        <v>5.2925491650557603</v>
      </c>
      <c r="BU80" s="5">
        <f>all!BU325</f>
        <v>0.122077196855359</v>
      </c>
      <c r="BV80" s="5">
        <f>all!BV325</f>
        <v>0.117950445058811</v>
      </c>
      <c r="BW80" s="5">
        <f>all!BW325</f>
        <v>3.5689291014882202E-4</v>
      </c>
      <c r="BX80" s="5">
        <f>all!BX325</f>
        <v>5.0654743657800802E-2</v>
      </c>
      <c r="BY80" s="5">
        <f>all!BY325</f>
        <v>3.6004008681769699</v>
      </c>
      <c r="BZ80" s="5">
        <f>all!BZ325</f>
        <v>0.32390039687665301</v>
      </c>
      <c r="CA80" s="5">
        <f>all!CA325</f>
        <v>0.14394837946927699</v>
      </c>
      <c r="CB80" s="5">
        <f>all!CB325</f>
        <v>0.15313690861889701</v>
      </c>
      <c r="CC80" s="5">
        <f>all!CC325</f>
        <v>64.366021493220899</v>
      </c>
      <c r="CD80" s="5">
        <f>all!CD325</f>
        <v>0.60373543081469205</v>
      </c>
      <c r="CE80" s="5"/>
      <c r="CF80" s="5">
        <f>all!CF325</f>
        <v>17.312485354447901</v>
      </c>
      <c r="CG80" s="5">
        <f>all!CG325</f>
        <v>365202.57346700801</v>
      </c>
      <c r="CH80" s="5">
        <f>all!CH325</f>
        <v>36.209630130034597</v>
      </c>
      <c r="CI80" s="5">
        <f>all!CI325</f>
        <v>27.820841292713801</v>
      </c>
      <c r="CJ80" s="5">
        <f>all!CJ325</f>
        <v>42.823446668388897</v>
      </c>
      <c r="CK80" s="5">
        <f>all!CK325</f>
        <v>2.0321387351342501</v>
      </c>
      <c r="CL80" s="5">
        <f>all!CL325</f>
        <v>7.1421772309335801E-2</v>
      </c>
      <c r="CM80" s="5">
        <f>all!CM325</f>
        <v>0.86186863646028999</v>
      </c>
      <c r="CN80" s="5">
        <f>all!CN325</f>
        <v>1.93368356414095</v>
      </c>
      <c r="CO80" s="5">
        <f>all!CO325</f>
        <v>17.9164487345341</v>
      </c>
      <c r="CP80" s="5">
        <f>all!CP325</f>
        <v>9.1364190374446E-2</v>
      </c>
      <c r="CQ80" s="5">
        <f>all!CQ325</f>
        <v>0.18331962159815399</v>
      </c>
      <c r="CR80" s="5">
        <f>all!CR325</f>
        <v>1.03392378890942E-2</v>
      </c>
      <c r="CS80" s="5">
        <f>all!CS325</f>
        <v>9.9762326066080098E-2</v>
      </c>
      <c r="CT80" s="5">
        <f>all!CT325</f>
        <v>3.81928484292819</v>
      </c>
      <c r="CU80" s="5">
        <f>all!CU325</f>
        <v>0.252039904205067</v>
      </c>
      <c r="CV80" s="5">
        <f>all!CV325</f>
        <v>0.15284795912768701</v>
      </c>
      <c r="CW80" s="5">
        <f>all!CW325</f>
        <v>0.165761065145789</v>
      </c>
      <c r="CX80" s="5">
        <f>all!CX325</f>
        <v>72.329465603969794</v>
      </c>
      <c r="CY80" s="5">
        <f>all!CY325</f>
        <v>0.53131406230429201</v>
      </c>
      <c r="CZ80" s="5"/>
      <c r="DA80" s="5">
        <f>all!DA325</f>
        <v>0.31512741478038109</v>
      </c>
      <c r="DB80" s="5">
        <f>all!DB325</f>
        <v>6539.5751359478563</v>
      </c>
      <c r="DC80" s="5">
        <f>all!DC325</f>
        <v>0.61441819093540817</v>
      </c>
      <c r="DD80" s="5">
        <f>all!DD325</f>
        <v>0.4740028911719853</v>
      </c>
      <c r="DE80" s="5">
        <f>all!DE325</f>
        <v>0.67389680968729582</v>
      </c>
      <c r="DF80" s="5">
        <f>all!DF325</f>
        <v>3.107720959067518E-2</v>
      </c>
      <c r="DG80" s="5">
        <f>all!DG325</f>
        <v>1.0243645900109835E-3</v>
      </c>
      <c r="DH80" s="5">
        <f>all!DH325</f>
        <v>1.1869833858425698E-2</v>
      </c>
      <c r="DI80" s="5">
        <f>all!DI325</f>
        <v>2.5809426976211802E-2</v>
      </c>
      <c r="DJ80" s="5">
        <f>all!DJ325</f>
        <v>0.22690537911010766</v>
      </c>
      <c r="DK80" s="5">
        <f>all!DK325</f>
        <v>8.4699837741286123E-4</v>
      </c>
      <c r="DL80" s="5">
        <f>all!DL325</f>
        <v>1.6307978898697992E-3</v>
      </c>
      <c r="DM80" s="5">
        <f>all!DM325</f>
        <v>9.0048928644412903E-5</v>
      </c>
      <c r="DN80" s="5">
        <f>all!DN325</f>
        <v>8.4038687613579395E-4</v>
      </c>
      <c r="DO80" s="5">
        <f>all!DO325</f>
        <v>3.1367319669252547E-2</v>
      </c>
      <c r="DP80" s="5">
        <f>all!DP325</f>
        <v>1.9752343589738795E-3</v>
      </c>
      <c r="DQ80" s="5">
        <f>all!DQ325</f>
        <v>7.7600972920369984E-4</v>
      </c>
      <c r="DR80" s="5">
        <f>all!DR325</f>
        <v>8.1103037843986768E-4</v>
      </c>
      <c r="DS80" s="5">
        <f>all!DS325</f>
        <v>0.3490804324515917</v>
      </c>
      <c r="DT80" s="5">
        <f>all!DT325</f>
        <v>2.5424112172840914E-3</v>
      </c>
      <c r="DU80" s="5"/>
      <c r="DV80" s="5">
        <f>all!DV325</f>
        <v>4.8159802038149528E-3</v>
      </c>
      <c r="DW80" s="5">
        <f>all!DW325</f>
        <v>99.942000977714059</v>
      </c>
      <c r="DX80" s="5">
        <f>all!DX325</f>
        <v>9.3899346918798823E-3</v>
      </c>
      <c r="DY80" s="5">
        <f>all!DY325</f>
        <v>7.2440176048353582E-3</v>
      </c>
      <c r="DZ80" s="5">
        <f>all!DZ325</f>
        <v>1.0298925268466116E-2</v>
      </c>
      <c r="EA80" s="5">
        <f>all!EA325</f>
        <v>4.7494194144551366E-4</v>
      </c>
      <c r="EB80" s="5">
        <f>all!EB325</f>
        <v>1.5654999709942883E-5</v>
      </c>
      <c r="EC80" s="5">
        <f>all!EC325</f>
        <v>1.814024493063862E-4</v>
      </c>
      <c r="ED80" s="5">
        <f>all!ED325</f>
        <v>3.9443629325575916E-4</v>
      </c>
      <c r="EE80" s="5">
        <f>all!EE325</f>
        <v>3.4677142091714898E-3</v>
      </c>
      <c r="EF80" s="5">
        <f>all!EF325</f>
        <v>1.2944374963779508E-5</v>
      </c>
      <c r="EG80" s="5">
        <f>all!EG325</f>
        <v>2.4922904151356337E-5</v>
      </c>
      <c r="EH80" s="5">
        <f>all!EH325</f>
        <v>1.3761857502257434E-6</v>
      </c>
      <c r="EI80" s="5">
        <f>all!EI325</f>
        <v>1.2843333741167874E-5</v>
      </c>
      <c r="EJ80" s="5">
        <f>all!EJ325</f>
        <v>4.7937559059764955E-4</v>
      </c>
      <c r="EK80" s="5">
        <f>all!EK325</f>
        <v>3.0186804208522813E-5</v>
      </c>
      <c r="EL80" s="5">
        <f>all!EL325</f>
        <v>1.1859480700583879E-5</v>
      </c>
      <c r="EM80" s="5">
        <f>all!EM325</f>
        <v>1.2394688827632024E-5</v>
      </c>
      <c r="EN80" s="5">
        <f>all!EN325</f>
        <v>5.3348720973631168E-3</v>
      </c>
      <c r="EO80" s="5">
        <f>all!EO325</f>
        <v>3.8854766415452943E-5</v>
      </c>
      <c r="EP80" s="5"/>
      <c r="EQ80" s="5">
        <f>all!EQ325</f>
        <v>199.88400195542812</v>
      </c>
      <c r="ER80" s="5">
        <f>all!ER325</f>
        <v>0</v>
      </c>
      <c r="ES80" s="5">
        <f>all!ES325</f>
        <v>0</v>
      </c>
      <c r="ET80" s="5">
        <f>all!ET325</f>
        <v>0</v>
      </c>
      <c r="EU80" s="5">
        <f>all!EU325</f>
        <v>0</v>
      </c>
      <c r="EV80" s="5"/>
    </row>
    <row r="81" spans="1:152" s="3" customFormat="1">
      <c r="A81" s="5" t="str">
        <f>all!A326</f>
        <v>3BII-9.d</v>
      </c>
      <c r="B81" s="5" t="str">
        <f>all!B326</f>
        <v>Kaspakas</v>
      </c>
      <c r="C81" s="5" t="str">
        <f>all!C326</f>
        <v>porphyry</v>
      </c>
      <c r="D81" s="5" t="str">
        <f>all!D326</f>
        <v>sericitic</v>
      </c>
      <c r="E81" s="5" t="str">
        <f>all!E326</f>
        <v>pyrite</v>
      </c>
      <c r="F81" s="5" t="str">
        <f>all!F326</f>
        <v>anhedral, inclusions</v>
      </c>
      <c r="G81" s="5">
        <f>all!G326</f>
        <v>16.723267174730299</v>
      </c>
      <c r="H81" s="5">
        <f>all!H326</f>
        <v>361613.002336392</v>
      </c>
      <c r="I81" s="5">
        <f>all!I326</f>
        <v>14.429700871066901</v>
      </c>
      <c r="J81" s="5">
        <f>all!J326</f>
        <v>5.1869157542772797</v>
      </c>
      <c r="K81" s="5">
        <f>all!K326</f>
        <v>74.892547485840396</v>
      </c>
      <c r="L81" s="5">
        <f>all!L326</f>
        <v>2.5805260471234899</v>
      </c>
      <c r="M81" s="5">
        <f>all!M326</f>
        <v>2.4887739821781999E-2</v>
      </c>
      <c r="N81" s="5">
        <f>all!N326</f>
        <v>0.66777381788067403</v>
      </c>
      <c r="O81" s="5">
        <f>all!O326</f>
        <v>0.310998807386481</v>
      </c>
      <c r="P81" s="5">
        <f>all!P326</f>
        <v>58.510480401606898</v>
      </c>
      <c r="Q81" s="5">
        <f>all!Q326</f>
        <v>1.2229583237616999E-2</v>
      </c>
      <c r="R81" s="5">
        <f>all!R326</f>
        <v>0.1253855558684</v>
      </c>
      <c r="S81" s="5">
        <f>all!S326</f>
        <v>5.2972124080437298E-3</v>
      </c>
      <c r="T81" s="5">
        <f>all!T326</f>
        <v>9.9150960591887397E-2</v>
      </c>
      <c r="U81" s="5">
        <f>all!U326</f>
        <v>1.7663038918692801E-2</v>
      </c>
      <c r="V81" s="5">
        <f>all!V326</f>
        <v>0.20482049692302401</v>
      </c>
      <c r="W81" s="5">
        <f>all!W326</f>
        <v>1.37720393916059E-2</v>
      </c>
      <c r="X81" s="5">
        <f>all!X326</f>
        <v>2.9142052415477202E-3</v>
      </c>
      <c r="Y81" s="5">
        <f>all!Y326</f>
        <v>0.29380292405132402</v>
      </c>
      <c r="Z81" s="5">
        <f>all!Z326</f>
        <v>0.21450720555612601</v>
      </c>
      <c r="AA81" s="5">
        <f>all!AA326</f>
        <v>2.7819424017380183</v>
      </c>
      <c r="AB81" s="5">
        <f>all!AB326</f>
        <v>199.14873410649167</v>
      </c>
      <c r="AC81" s="5">
        <f>all!AC326</f>
        <v>0.73010575455897797</v>
      </c>
      <c r="AD81" s="5">
        <f>all!AD326</f>
        <v>46.39792992239672</v>
      </c>
      <c r="AE81" s="5">
        <f>all!AE326</f>
        <v>9.9189116342444632E-3</v>
      </c>
      <c r="AF81" s="5">
        <f>all!AF326</f>
        <v>6.0118662793183328E-2</v>
      </c>
      <c r="AG81" s="5">
        <f>all!AG326</f>
        <v>8.4752853485262655E-4</v>
      </c>
      <c r="AH81" s="5">
        <f>all!AH326</f>
        <v>4.1625124314557983E-2</v>
      </c>
      <c r="AI81" s="5">
        <f>all!AI326</f>
        <v>1.4865672370675126E-2</v>
      </c>
      <c r="AJ81" s="5">
        <f>all!AJ326</f>
        <v>4.0548644025550589</v>
      </c>
      <c r="AK81" s="5">
        <f>all!AK326</f>
        <v>2.0195881173053383E-4</v>
      </c>
      <c r="AL81" s="5">
        <f>all!AL326</f>
        <v>1.2240751957727058E-3</v>
      </c>
      <c r="AM81" s="5">
        <f>all!AM326</f>
        <v>8.4752853485262655E-4</v>
      </c>
      <c r="AN81" s="5"/>
      <c r="AO81" s="5"/>
      <c r="AP81" s="5">
        <f>all!AP326</f>
        <v>0.16177459289354601</v>
      </c>
      <c r="AQ81" s="5">
        <f>all!AQ326</f>
        <v>7.0437604695873102</v>
      </c>
      <c r="AR81" s="5">
        <f>all!AR326</f>
        <v>1.22868024385727E-2</v>
      </c>
      <c r="AS81" s="5">
        <f>all!AS326</f>
        <v>0.132329986254835</v>
      </c>
      <c r="AT81" s="5">
        <f>all!AT326</f>
        <v>0.142233757212374</v>
      </c>
      <c r="AU81" s="5">
        <f>all!AU326</f>
        <v>2.5805260471234899</v>
      </c>
      <c r="AV81" s="5">
        <f>all!AV326</f>
        <v>1.7078034437498901E-2</v>
      </c>
      <c r="AW81" s="5">
        <f>all!AW326</f>
        <v>0.35267624356187199</v>
      </c>
      <c r="AX81" s="5">
        <f>all!AX326</f>
        <v>0.310998807386481</v>
      </c>
      <c r="AY81" s="5">
        <f>all!AY326</f>
        <v>1.16143513792818</v>
      </c>
      <c r="AZ81" s="5">
        <f>all!AZ326</f>
        <v>1.2229583237616999E-2</v>
      </c>
      <c r="BA81" s="5">
        <f>all!BA326</f>
        <v>0.1253855558684</v>
      </c>
      <c r="BB81" s="5">
        <f>all!BB326</f>
        <v>5.2972124080437298E-3</v>
      </c>
      <c r="BC81" s="5">
        <f>all!BC326</f>
        <v>9.9150960591887397E-2</v>
      </c>
      <c r="BD81" s="5">
        <f>all!BD326</f>
        <v>1.7663038918692801E-2</v>
      </c>
      <c r="BE81" s="5">
        <f>all!BE326</f>
        <v>0.15524134550893601</v>
      </c>
      <c r="BF81" s="5">
        <f>all!BF326</f>
        <v>1.2619262064851999E-5</v>
      </c>
      <c r="BG81" s="5">
        <f>all!BG326</f>
        <v>4.5255979599251898E-6</v>
      </c>
      <c r="BH81" s="5">
        <f>all!BH326</f>
        <v>2.1388585125465001E-2</v>
      </c>
      <c r="BI81" s="5">
        <f>all!BI326</f>
        <v>8.6827593360577701E-3</v>
      </c>
      <c r="BJ81" s="5"/>
      <c r="BK81" s="5">
        <f>all!BK326</f>
        <v>2.18619432822695</v>
      </c>
      <c r="BL81" s="5">
        <f>all!BL326</f>
        <v>34612.273177996503</v>
      </c>
      <c r="BM81" s="5">
        <f>all!BM326</f>
        <v>9.28894061202692</v>
      </c>
      <c r="BN81" s="5">
        <f>all!BN326</f>
        <v>4.7181664101008698</v>
      </c>
      <c r="BO81" s="5">
        <f>all!BO326</f>
        <v>7.10697466918214</v>
      </c>
      <c r="BP81" s="5">
        <f>all!BP326</f>
        <v>0.83748574500322304</v>
      </c>
      <c r="BQ81" s="5">
        <f>all!BQ326</f>
        <v>2.6236686271854999E-2</v>
      </c>
      <c r="BR81" s="5">
        <f>all!BR326</f>
        <v>0.355924016751334</v>
      </c>
      <c r="BS81" s="5">
        <f>all!BS326</f>
        <v>0.22193141245780501</v>
      </c>
      <c r="BT81" s="5">
        <f>all!BT326</f>
        <v>8.3856453589653004</v>
      </c>
      <c r="BU81" s="5">
        <f>all!BU326</f>
        <v>9.5343384937978792E-3</v>
      </c>
      <c r="BV81" s="5">
        <f>all!BV326</f>
        <v>0.118387873325267</v>
      </c>
      <c r="BW81" s="5">
        <f>all!BW326</f>
        <v>4.0042884529244401E-3</v>
      </c>
      <c r="BX81" s="5">
        <f>all!BX326</f>
        <v>3.5479048403704999E-2</v>
      </c>
      <c r="BY81" s="5">
        <f>all!BY326</f>
        <v>1.7084593162688299E-2</v>
      </c>
      <c r="BZ81" s="5">
        <f>all!BZ326</f>
        <v>0.17246915452617101</v>
      </c>
      <c r="CA81" s="5">
        <f>all!CA326</f>
        <v>1.48880466992256E-2</v>
      </c>
      <c r="CB81" s="5">
        <f>all!CB326</f>
        <v>3.8031270727208201E-3</v>
      </c>
      <c r="CC81" s="5">
        <f>all!CC326</f>
        <v>0.18440280113615401</v>
      </c>
      <c r="CD81" s="5">
        <f>all!CD326</f>
        <v>5.5712586235351302E-2</v>
      </c>
      <c r="CE81" s="5"/>
      <c r="CF81" s="5">
        <f>all!CF326</f>
        <v>16.723267174730299</v>
      </c>
      <c r="CG81" s="5">
        <f>all!CG326</f>
        <v>361613.002336392</v>
      </c>
      <c r="CH81" s="5">
        <f>all!CH326</f>
        <v>14.429700871066901</v>
      </c>
      <c r="CI81" s="5">
        <f>all!CI326</f>
        <v>5.1869157542772797</v>
      </c>
      <c r="CJ81" s="5">
        <f>all!CJ326</f>
        <v>74.892547485840396</v>
      </c>
      <c r="CK81" s="5">
        <f>all!CK326</f>
        <v>2.5805260471234899</v>
      </c>
      <c r="CL81" s="5">
        <f>all!CL326</f>
        <v>2.4887739821781999E-2</v>
      </c>
      <c r="CM81" s="5">
        <f>all!CM326</f>
        <v>0.66777381788067403</v>
      </c>
      <c r="CN81" s="5">
        <f>all!CN326</f>
        <v>0.310998807386481</v>
      </c>
      <c r="CO81" s="5">
        <f>all!CO326</f>
        <v>58.510480401606898</v>
      </c>
      <c r="CP81" s="5">
        <f>all!CP326</f>
        <v>1.2229583237616999E-2</v>
      </c>
      <c r="CQ81" s="5">
        <f>all!CQ326</f>
        <v>0.1253855558684</v>
      </c>
      <c r="CR81" s="5">
        <f>all!CR326</f>
        <v>5.2972124080437298E-3</v>
      </c>
      <c r="CS81" s="5">
        <f>all!CS326</f>
        <v>9.9150960591887397E-2</v>
      </c>
      <c r="CT81" s="5">
        <f>all!CT326</f>
        <v>1.7663038918692801E-2</v>
      </c>
      <c r="CU81" s="5">
        <f>all!CU326</f>
        <v>0.20482049692302401</v>
      </c>
      <c r="CV81" s="5">
        <f>all!CV326</f>
        <v>1.37720393916059E-2</v>
      </c>
      <c r="CW81" s="5">
        <f>all!CW326</f>
        <v>2.9142052415477202E-3</v>
      </c>
      <c r="CX81" s="5">
        <f>all!CX326</f>
        <v>0.29380292405132402</v>
      </c>
      <c r="CY81" s="5">
        <f>all!CY326</f>
        <v>0.21450720555612601</v>
      </c>
      <c r="CZ81" s="5"/>
      <c r="DA81" s="5">
        <f>all!DA326</f>
        <v>0.30440227636642686</v>
      </c>
      <c r="DB81" s="5">
        <f>all!DB326</f>
        <v>6475.2977408253564</v>
      </c>
      <c r="DC81" s="5">
        <f>all!DC326</f>
        <v>0.24484841941498003</v>
      </c>
      <c r="DD81" s="5">
        <f>all!DD326</f>
        <v>8.8373066720913759E-2</v>
      </c>
      <c r="DE81" s="5">
        <f>all!DE326</f>
        <v>1.1785564392068799</v>
      </c>
      <c r="DF81" s="5">
        <f>all!DF326</f>
        <v>3.9463619010911298E-2</v>
      </c>
      <c r="DG81" s="5">
        <f>all!DG326</f>
        <v>3.5695164897927515E-4</v>
      </c>
      <c r="DH81" s="5">
        <f>all!DH326</f>
        <v>9.1967197063858152E-3</v>
      </c>
      <c r="DI81" s="5">
        <f>all!DI326</f>
        <v>4.1509899332966864E-3</v>
      </c>
      <c r="DJ81" s="5">
        <f>all!DJ326</f>
        <v>0.74101418948337006</v>
      </c>
      <c r="DK81" s="5">
        <f>all!DK326</f>
        <v>1.1337524161538803E-4</v>
      </c>
      <c r="DL81" s="5">
        <f>all!DL326</f>
        <v>1.1154206960920195E-3</v>
      </c>
      <c r="DM81" s="5">
        <f>all!DM326</f>
        <v>4.6135731401380708E-5</v>
      </c>
      <c r="DN81" s="5">
        <f>all!DN326</f>
        <v>8.352368005381805E-4</v>
      </c>
      <c r="DO81" s="5">
        <f>all!DO326</f>
        <v>1.4506438008124835E-4</v>
      </c>
      <c r="DP81" s="5">
        <f>all!DP326</f>
        <v>1.6051763081741694E-3</v>
      </c>
      <c r="DQ81" s="5">
        <f>all!DQ326</f>
        <v>6.9920701721210525E-5</v>
      </c>
      <c r="DR81" s="5">
        <f>all!DR326</f>
        <v>1.4258529153544934E-5</v>
      </c>
      <c r="DS81" s="5">
        <f>all!DS326</f>
        <v>1.4179677801704827E-3</v>
      </c>
      <c r="DT81" s="5">
        <f>all!DT326</f>
        <v>1.0264466241095265E-3</v>
      </c>
      <c r="DU81" s="5"/>
      <c r="DV81" s="5">
        <f>all!DV326</f>
        <v>4.6983305660808225E-3</v>
      </c>
      <c r="DW81" s="5">
        <f>all!DW326</f>
        <v>99.94369839590756</v>
      </c>
      <c r="DX81" s="5">
        <f>all!DX326</f>
        <v>3.7791399812306245E-3</v>
      </c>
      <c r="DY81" s="5">
        <f>all!DY326</f>
        <v>1.364003862091233E-3</v>
      </c>
      <c r="DZ81" s="5">
        <f>all!DZ326</f>
        <v>1.8190559572266632E-2</v>
      </c>
      <c r="EA81" s="5">
        <f>all!EA326</f>
        <v>6.0910558771229471E-4</v>
      </c>
      <c r="EB81" s="5">
        <f>all!EB326</f>
        <v>5.5094096635252665E-6</v>
      </c>
      <c r="EC81" s="5">
        <f>all!EC326</f>
        <v>1.4194778639623853E-4</v>
      </c>
      <c r="ED81" s="5">
        <f>all!ED326</f>
        <v>6.4068912742377282E-5</v>
      </c>
      <c r="EE81" s="5">
        <f>all!EE326</f>
        <v>1.1437265377603166E-2</v>
      </c>
      <c r="EF81" s="5">
        <f>all!EF326</f>
        <v>1.7499026928338891E-6</v>
      </c>
      <c r="EG81" s="5">
        <f>all!EG326</f>
        <v>1.7216083969687034E-5</v>
      </c>
      <c r="EH81" s="5">
        <f>all!EH326</f>
        <v>7.1208704356295285E-7</v>
      </c>
      <c r="EI81" s="5">
        <f>all!EI326</f>
        <v>1.2891554677995486E-5</v>
      </c>
      <c r="EJ81" s="5">
        <f>all!EJ326</f>
        <v>2.2390122016198754E-6</v>
      </c>
      <c r="EK81" s="5">
        <f>all!EK326</f>
        <v>2.4775271074402694E-5</v>
      </c>
      <c r="EL81" s="5">
        <f>all!EL326</f>
        <v>1.0791987958169406E-6</v>
      </c>
      <c r="EM81" s="5">
        <f>all!EM326</f>
        <v>2.2007484355607562E-7</v>
      </c>
      <c r="EN81" s="5">
        <f>all!EN326</f>
        <v>2.188578036543069E-5</v>
      </c>
      <c r="EO81" s="5">
        <f>all!EO326</f>
        <v>1.5842803825484644E-5</v>
      </c>
      <c r="EP81" s="5"/>
      <c r="EQ81" s="5">
        <f>all!EQ326</f>
        <v>199.88739679181512</v>
      </c>
      <c r="ER81" s="5">
        <f>all!ER326</f>
        <v>0</v>
      </c>
      <c r="ES81" s="5">
        <f>all!ES326</f>
        <v>0</v>
      </c>
      <c r="ET81" s="5">
        <f>all!ET326</f>
        <v>0</v>
      </c>
      <c r="EU81" s="5">
        <f>all!EU326</f>
        <v>0</v>
      </c>
      <c r="EV81" s="5"/>
    </row>
    <row r="82" spans="1:152" s="9" customFormat="1">
      <c r="A82" s="5" t="str">
        <f>all!A327</f>
        <v>3BII-1.d</v>
      </c>
      <c r="B82" s="5" t="str">
        <f>all!B327</f>
        <v>Kaspakas</v>
      </c>
      <c r="C82" s="5" t="str">
        <f>all!C327</f>
        <v>porphyry</v>
      </c>
      <c r="D82" s="5" t="str">
        <f>all!D327</f>
        <v>sericitic</v>
      </c>
      <c r="E82" s="5" t="str">
        <f>all!E327</f>
        <v>chalcopyrite</v>
      </c>
      <c r="F82" s="5" t="str">
        <f>all!F327</f>
        <v>subhedral</v>
      </c>
      <c r="G82" s="5">
        <f>all!G327</f>
        <v>20.045776100958701</v>
      </c>
      <c r="H82" s="5">
        <f>all!H327</f>
        <v>396950.311618387</v>
      </c>
      <c r="I82" s="5">
        <f>all!I327</f>
        <v>0.43073807498727801</v>
      </c>
      <c r="J82" s="5">
        <f>all!J327</f>
        <v>1.7672253690399999</v>
      </c>
      <c r="K82" s="5">
        <f>all!K327</f>
        <v>439413.48958163999</v>
      </c>
      <c r="L82" s="5">
        <f>all!L327</f>
        <v>149.19004730968001</v>
      </c>
      <c r="M82" s="5">
        <f>all!M327</f>
        <v>0.84233786210637096</v>
      </c>
      <c r="N82" s="5">
        <f>all!N327</f>
        <v>3.3054375991939602</v>
      </c>
      <c r="O82" s="5">
        <f>all!O327</f>
        <v>4.7291110807110304</v>
      </c>
      <c r="P82" s="5">
        <f>all!P327</f>
        <v>89.910726164754806</v>
      </c>
      <c r="Q82" s="5">
        <f>all!Q327</f>
        <v>4.2985033614715498</v>
      </c>
      <c r="R82" s="5">
        <f>all!R327</f>
        <v>13.450466070114601</v>
      </c>
      <c r="S82" s="5">
        <f>all!S327</f>
        <v>11.900071223765829</v>
      </c>
      <c r="T82" s="5">
        <f>all!T327</f>
        <v>1.04809142543256</v>
      </c>
      <c r="U82" s="5">
        <f>all!U327</f>
        <v>0.172889336526698</v>
      </c>
      <c r="V82" s="5">
        <f>all!V327</f>
        <v>1.23554471300624</v>
      </c>
      <c r="W82" s="5">
        <f>all!W327</f>
        <v>1.05773856580879E-5</v>
      </c>
      <c r="X82" s="5">
        <f>all!X327</f>
        <v>8.4727072437217499E-2</v>
      </c>
      <c r="Y82" s="5">
        <f>all!Y327</f>
        <v>9.9311913174287607</v>
      </c>
      <c r="Z82" s="5">
        <f>all!Z327</f>
        <v>0.30314298407200602</v>
      </c>
      <c r="AA82" s="5">
        <f>all!AA327</f>
        <v>0.24373692372991762</v>
      </c>
      <c r="AB82" s="5">
        <f>all!AB327</f>
        <v>9.0533676465345927</v>
      </c>
      <c r="AC82" s="5">
        <f>all!AC327</f>
        <v>3.0524332316507159E-2</v>
      </c>
      <c r="AD82" s="5">
        <f>all!AD327</f>
        <v>9.1082249419803391E-2</v>
      </c>
      <c r="AE82" s="5">
        <f>all!AE327</f>
        <v>8.5314107571893803E-3</v>
      </c>
      <c r="AF82" s="5">
        <f>all!AF327</f>
        <v>1.7408720766791147E-2</v>
      </c>
      <c r="AG82" s="5">
        <f>all!AG327</f>
        <v>9.9793902863091617</v>
      </c>
      <c r="AH82" s="5">
        <f>all!AH327</f>
        <v>0.43282857253267132</v>
      </c>
      <c r="AI82" s="5">
        <f>all!AI327</f>
        <v>0.70377568567849369</v>
      </c>
      <c r="AJ82" s="5">
        <f>all!AJ327</f>
        <v>208.73642565127392</v>
      </c>
      <c r="AK82" s="5">
        <f>all!AK327</f>
        <v>0.1967020733881488</v>
      </c>
      <c r="AL82" s="5">
        <f>all!AL327</f>
        <v>0.40137927563474474</v>
      </c>
      <c r="AM82" s="5">
        <f>all!AM327</f>
        <v>9.9793902863091617</v>
      </c>
      <c r="AN82" s="5"/>
      <c r="AO82" s="5"/>
      <c r="AP82" s="5">
        <f>all!AP327</f>
        <v>1.1170526670685199</v>
      </c>
      <c r="AQ82" s="5">
        <f>all!AQ327</f>
        <v>36.768373161793903</v>
      </c>
      <c r="AR82" s="5">
        <f>all!AR327</f>
        <v>0.321396268222922</v>
      </c>
      <c r="AS82" s="5">
        <f>all!AS327</f>
        <v>1.7672253690399999</v>
      </c>
      <c r="AT82" s="5">
        <f>all!AT327</f>
        <v>1.1005478253896801</v>
      </c>
      <c r="AU82" s="5">
        <f>all!AU327</f>
        <v>14.0673299866205</v>
      </c>
      <c r="AV82" s="5">
        <f>all!AV327</f>
        <v>0.25700777107474099</v>
      </c>
      <c r="AW82" s="5">
        <f>all!AW327</f>
        <v>3.3054375991939602</v>
      </c>
      <c r="AX82" s="5">
        <f>all!AX327</f>
        <v>4.7291110807110304</v>
      </c>
      <c r="AY82" s="5">
        <f>all!AY327</f>
        <v>12.684446784627699</v>
      </c>
      <c r="AZ82" s="5">
        <f>all!AZ327</f>
        <v>0.19794599976605101</v>
      </c>
      <c r="BA82" s="5">
        <f>all!BA327</f>
        <v>1.28999555029248</v>
      </c>
      <c r="BB82" s="5">
        <f>all!BB327</f>
        <v>4.2991848022333197E-2</v>
      </c>
      <c r="BC82" s="5">
        <f>all!BC327</f>
        <v>0.591641337620469</v>
      </c>
      <c r="BD82" s="5">
        <f>all!BD327</f>
        <v>0.160907759393108</v>
      </c>
      <c r="BE82" s="5">
        <f>all!BE327</f>
        <v>1.0806067101291701</v>
      </c>
      <c r="BF82" s="5">
        <f>all!BF327</f>
        <v>1.05773856580879E-5</v>
      </c>
      <c r="BG82" s="5">
        <f>all!BG327</f>
        <v>8.4727072437217499E-2</v>
      </c>
      <c r="BH82" s="5">
        <f>all!BH327</f>
        <v>0.15766521900526301</v>
      </c>
      <c r="BI82" s="5">
        <f>all!BI327</f>
        <v>1.7531422280706901E-5</v>
      </c>
      <c r="BJ82" s="5"/>
      <c r="BK82" s="5">
        <f>all!BK327</f>
        <v>0.99012286140341799</v>
      </c>
      <c r="BL82" s="5">
        <f>all!BL327</f>
        <v>13591.936934388499</v>
      </c>
      <c r="BM82" s="5">
        <f>all!BM327</f>
        <v>0.26045454944901902</v>
      </c>
      <c r="BN82" s="5">
        <f>all!BN327</f>
        <v>1.45967499503267</v>
      </c>
      <c r="BO82" s="5">
        <f>all!BO327</f>
        <v>28213.168774600101</v>
      </c>
      <c r="BP82" s="5">
        <f>all!BP327</f>
        <v>32.752769726880899</v>
      </c>
      <c r="BQ82" s="5">
        <f>all!BQ327</f>
        <v>0.41173709832847</v>
      </c>
      <c r="BR82" s="5">
        <f>all!BR327</f>
        <v>2.7642505212223401</v>
      </c>
      <c r="BS82" s="5">
        <f>all!BS327</f>
        <v>2.4203498606925198</v>
      </c>
      <c r="BT82" s="5">
        <f>all!BT327</f>
        <v>15.6257036959506</v>
      </c>
      <c r="BU82" s="5">
        <f>all!BU327</f>
        <v>2.8980366061794798</v>
      </c>
      <c r="BV82" s="5">
        <f>all!BV327</f>
        <v>7.4900524544314901</v>
      </c>
      <c r="BW82" s="5">
        <f>all!BW327</f>
        <v>1.746745254935</v>
      </c>
      <c r="BX82" s="5">
        <f>all!BX327</f>
        <v>0.96808548034813102</v>
      </c>
      <c r="BY82" s="5">
        <f>all!BY327</f>
        <v>0.145580463601414</v>
      </c>
      <c r="BZ82" s="5">
        <f>all!BZ327</f>
        <v>1.88690878139986</v>
      </c>
      <c r="CA82" s="5">
        <f>all!CA327</f>
        <v>9.4092385468876505E-4</v>
      </c>
      <c r="CB82" s="5">
        <f>all!CB327</f>
        <v>1.7563765164327601E-3</v>
      </c>
      <c r="CC82" s="5">
        <f>all!CC327</f>
        <v>4.7285381064407099</v>
      </c>
      <c r="CD82" s="5">
        <f>all!CD327</f>
        <v>0.18169386199429999</v>
      </c>
      <c r="CE82" s="5"/>
      <c r="CF82" s="5">
        <f>all!CF327</f>
        <v>20.045776100958701</v>
      </c>
      <c r="CG82" s="5">
        <f>all!CG327</f>
        <v>396950.311618387</v>
      </c>
      <c r="CH82" s="5">
        <f>all!CH327</f>
        <v>0.43073807498727801</v>
      </c>
      <c r="CI82" s="5">
        <f>all!CI327</f>
        <v>1.7672253690399999</v>
      </c>
      <c r="CJ82" s="5">
        <f>all!CJ327</f>
        <v>439413.48958163999</v>
      </c>
      <c r="CK82" s="5">
        <f>all!CK327</f>
        <v>149.19004730968001</v>
      </c>
      <c r="CL82" s="5">
        <f>all!CL327</f>
        <v>0.84233786210637096</v>
      </c>
      <c r="CM82" s="5">
        <f>all!CM327</f>
        <v>3.3054375991939602</v>
      </c>
      <c r="CN82" s="5">
        <f>all!CN327</f>
        <v>4.7291110807110304</v>
      </c>
      <c r="CO82" s="5">
        <f>all!CO327</f>
        <v>89.910726164754806</v>
      </c>
      <c r="CP82" s="5">
        <f>all!CP327</f>
        <v>4.2985033614715498</v>
      </c>
      <c r="CQ82" s="5">
        <f>all!CQ327</f>
        <v>13.450466070114601</v>
      </c>
      <c r="CR82" s="5">
        <f>all!CR327</f>
        <v>11.900071223765829</v>
      </c>
      <c r="CS82" s="5">
        <f>all!CS327</f>
        <v>1.04809142543256</v>
      </c>
      <c r="CT82" s="5">
        <f>all!CT327</f>
        <v>0.172889336526698</v>
      </c>
      <c r="CU82" s="5">
        <f>all!CU327</f>
        <v>1.23554471300624</v>
      </c>
      <c r="CV82" s="5">
        <f>all!CV327</f>
        <v>1.05773856580879E-5</v>
      </c>
      <c r="CW82" s="5">
        <f>all!CW327</f>
        <v>8.4727072437217499E-2</v>
      </c>
      <c r="CX82" s="5">
        <f>all!CX327</f>
        <v>9.9311913174287607</v>
      </c>
      <c r="CY82" s="5">
        <f>all!CY327</f>
        <v>0.30314298407200602</v>
      </c>
      <c r="CZ82" s="5"/>
      <c r="DA82" s="5">
        <f>all!DA327</f>
        <v>0.36487965018486007</v>
      </c>
      <c r="DB82" s="5">
        <f>all!DB327</f>
        <v>7108.0725511395294</v>
      </c>
      <c r="DC82" s="5">
        <f>all!DC327</f>
        <v>7.3089205233599743E-3</v>
      </c>
      <c r="DD82" s="5">
        <f>all!DD327</f>
        <v>3.0109439375466406E-2</v>
      </c>
      <c r="DE82" s="5">
        <f>all!DE327</f>
        <v>6914.8882633311305</v>
      </c>
      <c r="DF82" s="5">
        <f>all!DF327</f>
        <v>2.2815422436103381</v>
      </c>
      <c r="DG82" s="5">
        <f>all!DG327</f>
        <v>1.2081205084496808E-2</v>
      </c>
      <c r="DH82" s="5">
        <f>all!DH327</f>
        <v>4.5523173105549652E-2</v>
      </c>
      <c r="DI82" s="5">
        <f>all!DI327</f>
        <v>6.3120796682278948E-2</v>
      </c>
      <c r="DJ82" s="5">
        <f>all!DJ327</f>
        <v>1.1386870081655878</v>
      </c>
      <c r="DK82" s="5">
        <f>all!DK327</f>
        <v>3.984958830750443E-2</v>
      </c>
      <c r="DL82" s="5">
        <f>all!DL327</f>
        <v>0.11965435829335742</v>
      </c>
      <c r="DM82" s="5">
        <f>all!DM327</f>
        <v>0.10364290637152562</v>
      </c>
      <c r="DN82" s="5">
        <f>all!DN327</f>
        <v>8.829007037592115E-3</v>
      </c>
      <c r="DO82" s="5">
        <f>all!DO327</f>
        <v>1.4199189924991621E-3</v>
      </c>
      <c r="DP82" s="5">
        <f>all!DP327</f>
        <v>9.6829522962871475E-3</v>
      </c>
      <c r="DQ82" s="5">
        <f>all!DQ327</f>
        <v>5.3701431324699036E-8</v>
      </c>
      <c r="DR82" s="5">
        <f>all!DR327</f>
        <v>4.1454987974662072E-4</v>
      </c>
      <c r="DS82" s="5">
        <f>all!DS327</f>
        <v>4.7930460026200584E-2</v>
      </c>
      <c r="DT82" s="5">
        <f>all!DT327</f>
        <v>1.4505810740319547E-3</v>
      </c>
      <c r="DU82" s="5"/>
      <c r="DV82" s="5">
        <f>all!DV327</f>
        <v>2.6010313728637834E-3</v>
      </c>
      <c r="DW82" s="5">
        <f>all!DW327</f>
        <v>50.669637774370358</v>
      </c>
      <c r="DX82" s="5">
        <f>all!DX327</f>
        <v>5.2101375270985417E-5</v>
      </c>
      <c r="DY82" s="5">
        <f>all!DY327</f>
        <v>2.1463404822727437E-4</v>
      </c>
      <c r="DZ82" s="5">
        <f>all!DZ327</f>
        <v>49.292530574559621</v>
      </c>
      <c r="EA82" s="5">
        <f>all!EA327</f>
        <v>1.6263891261510392E-2</v>
      </c>
      <c r="EB82" s="5">
        <f>all!EB327</f>
        <v>8.6120432945102385E-5</v>
      </c>
      <c r="EC82" s="5">
        <f>all!EC327</f>
        <v>3.2451029094073756E-4</v>
      </c>
      <c r="ED82" s="5">
        <f>all!ED327</f>
        <v>4.4995431334026213E-4</v>
      </c>
      <c r="EE82" s="5">
        <f>all!EE327</f>
        <v>8.117089102147975E-3</v>
      </c>
      <c r="EF82" s="5">
        <f>all!EF327</f>
        <v>2.8406634716683242E-4</v>
      </c>
      <c r="EG82" s="5">
        <f>all!EG327</f>
        <v>8.529517600206803E-4</v>
      </c>
      <c r="EH82" s="5">
        <f>all!EH327</f>
        <v>7.3881470482265734E-4</v>
      </c>
      <c r="EI82" s="5">
        <f>all!EI327</f>
        <v>6.2937256940412113E-5</v>
      </c>
      <c r="EJ82" s="5">
        <f>all!EJ327</f>
        <v>1.0121841118144932E-5</v>
      </c>
      <c r="EK82" s="5">
        <f>all!EK327</f>
        <v>6.9024574792884169E-5</v>
      </c>
      <c r="EL82" s="5">
        <f>all!EL327</f>
        <v>3.8280870849461213E-10</v>
      </c>
      <c r="EM82" s="5">
        <f>all!EM327</f>
        <v>2.9551038055742176E-6</v>
      </c>
      <c r="EN82" s="5">
        <f>all!EN327</f>
        <v>3.4167054857890808E-4</v>
      </c>
      <c r="EO82" s="5">
        <f>all!EO327</f>
        <v>1.0340414655977737E-5</v>
      </c>
      <c r="EP82" s="5"/>
      <c r="EQ82" s="5">
        <f>all!EQ327</f>
        <v>101.33927554874072</v>
      </c>
      <c r="ER82" s="5">
        <f>all!ER327</f>
        <v>0</v>
      </c>
      <c r="ES82" s="5">
        <f>all!ES327</f>
        <v>0</v>
      </c>
      <c r="ET82" s="5">
        <f>all!ET327</f>
        <v>0</v>
      </c>
      <c r="EU82" s="5">
        <f>all!EU327</f>
        <v>0</v>
      </c>
      <c r="EV82" s="5"/>
    </row>
    <row r="83" spans="1:152" s="3" customFormat="1">
      <c r="A83" s="5" t="str">
        <f>all!A328</f>
        <v>lem1a-1.d</v>
      </c>
      <c r="B83" s="5" t="str">
        <f>all!B328</f>
        <v>Kaspakas</v>
      </c>
      <c r="C83" s="5" t="str">
        <f>all!C328</f>
        <v>porphyry</v>
      </c>
      <c r="D83" s="5" t="str">
        <f>all!D328</f>
        <v>sericitic</v>
      </c>
      <c r="E83" s="5" t="str">
        <f>all!E328</f>
        <v>pyrite</v>
      </c>
      <c r="F83" s="5" t="str">
        <f>all!F328</f>
        <v>anhedral, inclusions</v>
      </c>
      <c r="G83" s="5">
        <f>all!G328</f>
        <v>36.453977326299103</v>
      </c>
      <c r="H83" s="5">
        <f>all!H328</f>
        <v>380923.377420615</v>
      </c>
      <c r="I83" s="5">
        <f>all!I328</f>
        <v>36.427462294841298</v>
      </c>
      <c r="J83" s="5">
        <f>all!J328</f>
        <v>22.812082452670399</v>
      </c>
      <c r="K83" s="5">
        <f>all!K328</f>
        <v>32.669996349127203</v>
      </c>
      <c r="L83" s="5">
        <f>all!L328</f>
        <v>2.67753684191812</v>
      </c>
      <c r="M83" s="5">
        <f>all!M328</f>
        <v>0.156636094300626</v>
      </c>
      <c r="N83" s="5">
        <f>all!N328</f>
        <v>0.90424555933433604</v>
      </c>
      <c r="O83" s="5">
        <f>all!O328</f>
        <v>144.43381244461901</v>
      </c>
      <c r="P83" s="5">
        <f>all!P328</f>
        <v>125.236370237735</v>
      </c>
      <c r="Q83" s="5">
        <f>all!Q328</f>
        <v>1.87966244996184</v>
      </c>
      <c r="R83" s="5">
        <f>all!R328</f>
        <v>0.15122692443397201</v>
      </c>
      <c r="S83" s="5">
        <f>all!S328</f>
        <v>5.3331238686153597E-3</v>
      </c>
      <c r="T83" s="5">
        <f>all!T328</f>
        <v>3.0536976187996299</v>
      </c>
      <c r="U83" s="5">
        <f>all!U328</f>
        <v>4.2726417716347704</v>
      </c>
      <c r="V83" s="5">
        <f>all!V328</f>
        <v>28.386886656349699</v>
      </c>
      <c r="W83" s="5">
        <f>all!W328</f>
        <v>0.126383983251486</v>
      </c>
      <c r="X83" s="5">
        <f>all!X328</f>
        <v>0.12776647912786501</v>
      </c>
      <c r="Y83" s="5">
        <f>all!Y328</f>
        <v>277.47728120669399</v>
      </c>
      <c r="Z83" s="5">
        <f>all!Z328</f>
        <v>30.2667893954447</v>
      </c>
      <c r="AA83" s="5">
        <f>all!AA328</f>
        <v>1.5968494928255474</v>
      </c>
      <c r="AB83" s="5">
        <f>all!AB328</f>
        <v>0.45133918601590273</v>
      </c>
      <c r="AC83" s="5">
        <f>all!AC328</f>
        <v>0.10907844153517866</v>
      </c>
      <c r="AD83" s="5">
        <f>all!AD328</f>
        <v>0.25220868769083321</v>
      </c>
      <c r="AE83" s="5">
        <f>all!AE328</f>
        <v>4.6045744203717791E-4</v>
      </c>
      <c r="AF83" s="5">
        <f>all!AF328</f>
        <v>1.5398167925870881E-2</v>
      </c>
      <c r="AG83" s="5">
        <f>all!AG328</f>
        <v>5.1600148117592858E-2</v>
      </c>
      <c r="AH83" s="5">
        <f>all!AH328</f>
        <v>6.7741129716550434E-3</v>
      </c>
      <c r="AI83" s="5">
        <f>all!AI328</f>
        <v>0.83087833982140868</v>
      </c>
      <c r="AJ83" s="5">
        <f>all!AJ328</f>
        <v>3.4379658188671147</v>
      </c>
      <c r="AK83" s="5">
        <f>all!AK328</f>
        <v>3.5074219031161762E-3</v>
      </c>
      <c r="AL83" s="5">
        <f>all!AL328</f>
        <v>0.11729177665609289</v>
      </c>
      <c r="AM83" s="5">
        <f>all!AM328</f>
        <v>5.1600148117592858E-2</v>
      </c>
      <c r="AN83" s="5"/>
      <c r="AO83" s="5"/>
      <c r="AP83" s="5">
        <f>all!AP328</f>
        <v>0.20767646651621099</v>
      </c>
      <c r="AQ83" s="5">
        <f>all!AQ328</f>
        <v>3.9849724227120502</v>
      </c>
      <c r="AR83" s="5">
        <f>all!AR328</f>
        <v>1.3238874960106299E-2</v>
      </c>
      <c r="AS83" s="5">
        <f>all!AS328</f>
        <v>0.12704927281321499</v>
      </c>
      <c r="AT83" s="5">
        <f>all!AT328</f>
        <v>0.18337868233391899</v>
      </c>
      <c r="AU83" s="5">
        <f>all!AU328</f>
        <v>2.67753684191812</v>
      </c>
      <c r="AV83" s="5">
        <f>all!AV328</f>
        <v>4.9726266482202797E-2</v>
      </c>
      <c r="AW83" s="5">
        <f>all!AW328</f>
        <v>0.32263257012903601</v>
      </c>
      <c r="AX83" s="5">
        <f>all!AX328</f>
        <v>0.36014416393985998</v>
      </c>
      <c r="AY83" s="5">
        <f>all!AY328</f>
        <v>0.63898298434439804</v>
      </c>
      <c r="AZ83" s="5">
        <f>all!AZ328</f>
        <v>1.23289718462073E-2</v>
      </c>
      <c r="BA83" s="5">
        <f>all!BA328</f>
        <v>0.15122692443397201</v>
      </c>
      <c r="BB83" s="5">
        <f>all!BB328</f>
        <v>5.3331238686153597E-3</v>
      </c>
      <c r="BC83" s="5">
        <f>all!BC328</f>
        <v>2.81572036320182E-2</v>
      </c>
      <c r="BD83" s="5">
        <f>all!BD328</f>
        <v>3.1970502718607199E-2</v>
      </c>
      <c r="BE83" s="5">
        <f>all!BE328</f>
        <v>0.17391979523908399</v>
      </c>
      <c r="BF83" s="5">
        <f>all!BF328</f>
        <v>1.8010045718281902E-2</v>
      </c>
      <c r="BG83" s="5">
        <f>all!BG328</f>
        <v>1.03750971468636E-5</v>
      </c>
      <c r="BH83" s="5">
        <f>all!BH328</f>
        <v>1.3180386151294399E-2</v>
      </c>
      <c r="BI83" s="5">
        <f>all!BI328</f>
        <v>5.2320696576839002E-3</v>
      </c>
      <c r="BJ83" s="5"/>
      <c r="BK83" s="5">
        <f>all!BK328</f>
        <v>21.733001425017498</v>
      </c>
      <c r="BL83" s="5">
        <f>all!BL328</f>
        <v>41189.918027621301</v>
      </c>
      <c r="BM83" s="5">
        <f>all!BM328</f>
        <v>1.2124721201556801</v>
      </c>
      <c r="BN83" s="5">
        <f>all!BN328</f>
        <v>7.2018734957640804</v>
      </c>
      <c r="BO83" s="5">
        <f>all!BO328</f>
        <v>21.3068836835143</v>
      </c>
      <c r="BP83" s="5">
        <f>all!BP328</f>
        <v>1.9928558278180999</v>
      </c>
      <c r="BQ83" s="5">
        <f>all!BQ328</f>
        <v>2.13660931155382E-2</v>
      </c>
      <c r="BR83" s="5">
        <f>all!BR328</f>
        <v>0.37884149948671803</v>
      </c>
      <c r="BS83" s="5">
        <f>all!BS328</f>
        <v>76.845445860294205</v>
      </c>
      <c r="BT83" s="5">
        <f>all!BT328</f>
        <v>11.323205551751601</v>
      </c>
      <c r="BU83" s="5">
        <f>all!BU328</f>
        <v>2.2265897210746299</v>
      </c>
      <c r="BV83" s="5">
        <f>all!BV328</f>
        <v>9.7747560588579099E-2</v>
      </c>
      <c r="BW83" s="5">
        <f>all!BW328</f>
        <v>7.2416777246652802E-3</v>
      </c>
      <c r="BX83" s="5">
        <f>all!BX328</f>
        <v>1.19976326010984</v>
      </c>
      <c r="BY83" s="5">
        <f>all!BY328</f>
        <v>3.40931480126737</v>
      </c>
      <c r="BZ83" s="5">
        <f>all!BZ328</f>
        <v>6.9259058669269002</v>
      </c>
      <c r="CA83" s="5">
        <f>all!CA328</f>
        <v>0.11062078578489</v>
      </c>
      <c r="CB83" s="5">
        <f>all!CB328</f>
        <v>5.2826634699250197E-2</v>
      </c>
      <c r="CC83" s="5">
        <f>all!CC328</f>
        <v>130.72840074209</v>
      </c>
      <c r="CD83" s="5">
        <f>all!CD328</f>
        <v>11.718485965277599</v>
      </c>
      <c r="CE83" s="5"/>
      <c r="CF83" s="5">
        <f>all!CF328</f>
        <v>36.453977326299103</v>
      </c>
      <c r="CG83" s="5">
        <f>all!CG328</f>
        <v>380923.377420615</v>
      </c>
      <c r="CH83" s="5">
        <f>all!CH328</f>
        <v>36.427462294841298</v>
      </c>
      <c r="CI83" s="5">
        <f>all!CI328</f>
        <v>22.812082452670399</v>
      </c>
      <c r="CJ83" s="5">
        <f>all!CJ328</f>
        <v>32.669996349127203</v>
      </c>
      <c r="CK83" s="5">
        <f>all!CK328</f>
        <v>2.67753684191812</v>
      </c>
      <c r="CL83" s="5">
        <f>all!CL328</f>
        <v>0.156636094300626</v>
      </c>
      <c r="CM83" s="5">
        <f>all!CM328</f>
        <v>0.90424555933433604</v>
      </c>
      <c r="CN83" s="5">
        <f>all!CN328</f>
        <v>144.43381244461901</v>
      </c>
      <c r="CO83" s="5">
        <f>all!CO328</f>
        <v>125.236370237735</v>
      </c>
      <c r="CP83" s="5">
        <f>all!CP328</f>
        <v>1.87966244996184</v>
      </c>
      <c r="CQ83" s="5">
        <f>all!CQ328</f>
        <v>0.15122692443397201</v>
      </c>
      <c r="CR83" s="5">
        <f>all!CR328</f>
        <v>5.3331238686153597E-3</v>
      </c>
      <c r="CS83" s="5">
        <f>all!CS328</f>
        <v>3.0536976187996299</v>
      </c>
      <c r="CT83" s="5">
        <f>all!CT328</f>
        <v>4.2726417716347704</v>
      </c>
      <c r="CU83" s="5">
        <f>all!CU328</f>
        <v>28.386886656349699</v>
      </c>
      <c r="CV83" s="5">
        <f>all!CV328</f>
        <v>0.126383983251486</v>
      </c>
      <c r="CW83" s="5">
        <f>all!CW328</f>
        <v>0.12776647912786501</v>
      </c>
      <c r="CX83" s="5">
        <f>all!CX328</f>
        <v>277.47728120669399</v>
      </c>
      <c r="CY83" s="5">
        <f>all!CY328</f>
        <v>30.2667893954447</v>
      </c>
      <c r="CZ83" s="5"/>
      <c r="DA83" s="5">
        <f>all!DA328</f>
        <v>0.66354699502159431</v>
      </c>
      <c r="DB83" s="5">
        <f>all!DB328</f>
        <v>6821.0829513943054</v>
      </c>
      <c r="DC83" s="5">
        <f>all!DC328</f>
        <v>0.61811444643836244</v>
      </c>
      <c r="DD83" s="5">
        <f>all!DD328</f>
        <v>0.38866520686602585</v>
      </c>
      <c r="DE83" s="5">
        <f>all!DE328</f>
        <v>0.51411570121057504</v>
      </c>
      <c r="DF83" s="5">
        <f>all!DF328</f>
        <v>4.0947191342990061E-2</v>
      </c>
      <c r="DG83" s="5">
        <f>all!DG328</f>
        <v>2.2465484029750011E-3</v>
      </c>
      <c r="DH83" s="5">
        <f>all!DH328</f>
        <v>1.2453457641293707E-2</v>
      </c>
      <c r="DI83" s="5">
        <f>all!DI328</f>
        <v>1.9277993588580464</v>
      </c>
      <c r="DJ83" s="5">
        <f>all!DJ328</f>
        <v>1.586073584571112</v>
      </c>
      <c r="DK83" s="5">
        <f>all!DK328</f>
        <v>1.7425547566028172E-2</v>
      </c>
      <c r="DL83" s="5">
        <f>all!DL328</f>
        <v>1.3453036129379866E-3</v>
      </c>
      <c r="DM83" s="5">
        <f>all!DM328</f>
        <v>4.6448499961812259E-5</v>
      </c>
      <c r="DN83" s="5">
        <f>all!DN328</f>
        <v>2.5724013299634658E-2</v>
      </c>
      <c r="DO83" s="5">
        <f>all!DO328</f>
        <v>3.5090684721047719E-2</v>
      </c>
      <c r="DP83" s="5">
        <f>all!DP328</f>
        <v>0.22246776376449609</v>
      </c>
      <c r="DQ83" s="5">
        <f>all!DQ328</f>
        <v>6.4165201274777868E-4</v>
      </c>
      <c r="DR83" s="5">
        <f>all!DR328</f>
        <v>6.2513169680627047E-4</v>
      </c>
      <c r="DS83" s="5">
        <f>all!DS328</f>
        <v>1.3391760675998745</v>
      </c>
      <c r="DT83" s="5">
        <f>all!DT328</f>
        <v>0.14483077021605903</v>
      </c>
      <c r="DU83" s="5"/>
      <c r="DV83" s="5">
        <f>all!DV328</f>
        <v>9.715673299031705E-3</v>
      </c>
      <c r="DW83" s="5">
        <f>all!DW328</f>
        <v>99.874483644048908</v>
      </c>
      <c r="DX83" s="5">
        <f>all!DX328</f>
        <v>9.050448676678164E-3</v>
      </c>
      <c r="DY83" s="5">
        <f>all!DY328</f>
        <v>5.6908466181630306E-3</v>
      </c>
      <c r="DZ83" s="5">
        <f>all!DZ328</f>
        <v>7.5276961968639309E-3</v>
      </c>
      <c r="EA83" s="5">
        <f>all!EA328</f>
        <v>5.9954989862998889E-4</v>
      </c>
      <c r="EB83" s="5">
        <f>all!EB328</f>
        <v>3.2894023328454993E-5</v>
      </c>
      <c r="EC83" s="5">
        <f>all!EC328</f>
        <v>1.823438683226981E-4</v>
      </c>
      <c r="ED83" s="5">
        <f>all!ED328</f>
        <v>2.8226891082730351E-2</v>
      </c>
      <c r="EE83" s="5">
        <f>all!EE328</f>
        <v>2.3223332923714868E-2</v>
      </c>
      <c r="EF83" s="5">
        <f>all!EF328</f>
        <v>2.5514534536134415E-4</v>
      </c>
      <c r="EG83" s="5">
        <f>all!EG328</f>
        <v>1.9697972395892043E-5</v>
      </c>
      <c r="EH83" s="5">
        <f>all!EH328</f>
        <v>6.8010021030140934E-7</v>
      </c>
      <c r="EI83" s="5">
        <f>all!EI328</f>
        <v>3.7665170822009881E-4</v>
      </c>
      <c r="EJ83" s="5">
        <f>all!EJ328</f>
        <v>5.1379876805549842E-4</v>
      </c>
      <c r="EK83" s="5">
        <f>all!EK328</f>
        <v>3.2573790982681895E-3</v>
      </c>
      <c r="EL83" s="5">
        <f>all!EL328</f>
        <v>9.3950863681036842E-6</v>
      </c>
      <c r="EM83" s="5">
        <f>all!EM328</f>
        <v>9.1531954490147407E-6</v>
      </c>
      <c r="EN83" s="5">
        <f>all!EN328</f>
        <v>1.9608252709002096E-2</v>
      </c>
      <c r="EO83" s="5">
        <f>all!EO328</f>
        <v>2.1206161095199709E-3</v>
      </c>
      <c r="EP83" s="5"/>
      <c r="EQ83" s="5">
        <f>all!EQ328</f>
        <v>199.74896728809782</v>
      </c>
      <c r="ER83" s="5">
        <f>all!ER328</f>
        <v>0</v>
      </c>
      <c r="ES83" s="5">
        <f>all!ES328</f>
        <v>0</v>
      </c>
      <c r="ET83" s="5">
        <f>all!ET328</f>
        <v>0</v>
      </c>
      <c r="EU83" s="5">
        <f>all!EU328</f>
        <v>0</v>
      </c>
      <c r="EV83" s="5"/>
    </row>
    <row r="84" spans="1:152" s="3" customForma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</row>
    <row r="85" spans="1:152" s="3" customFormat="1">
      <c r="A85" s="5" t="str">
        <f>all!A329</f>
        <v>LEM1A-5.d</v>
      </c>
      <c r="B85" s="5" t="str">
        <f>all!B329</f>
        <v>Kaspakas</v>
      </c>
      <c r="C85" s="5" t="str">
        <f>all!C330</f>
        <v>porphyry</v>
      </c>
      <c r="D85" s="5" t="str">
        <f>all!D330</f>
        <v>sericitic</v>
      </c>
      <c r="E85" s="5" t="str">
        <f>all!E329</f>
        <v>pyrite</v>
      </c>
      <c r="F85" s="5" t="str">
        <f>all!F329</f>
        <v>anhedral, inclusions</v>
      </c>
      <c r="G85" s="5">
        <f>all!G329</f>
        <v>17.857673866357</v>
      </c>
      <c r="H85" s="5">
        <f>all!H329</f>
        <v>383307.43457121402</v>
      </c>
      <c r="I85" s="5">
        <f>all!I329</f>
        <v>155.42858947627701</v>
      </c>
      <c r="J85" s="5">
        <f>all!J329</f>
        <v>17.164067416941901</v>
      </c>
      <c r="K85" s="5">
        <f>all!K329</f>
        <v>0.39183072568437499</v>
      </c>
      <c r="L85" s="5">
        <f>all!L329</f>
        <v>1.19954326330784</v>
      </c>
      <c r="M85" s="5">
        <f>all!M329</f>
        <v>2.0662465923157299E-2</v>
      </c>
      <c r="N85" s="5">
        <f>all!N329</f>
        <v>0.52811538858990903</v>
      </c>
      <c r="O85" s="5">
        <f>all!O329</f>
        <v>4.6052751000563097</v>
      </c>
      <c r="P85" s="5">
        <f>all!P329</f>
        <v>68.020891510286901</v>
      </c>
      <c r="Q85" s="5">
        <f>all!Q329</f>
        <v>6.6781842630094504E-3</v>
      </c>
      <c r="R85" s="5">
        <f>all!R329</f>
        <v>9.7703278536486401E-2</v>
      </c>
      <c r="S85" s="5">
        <f>all!S329</f>
        <v>2.8900841041467401E-3</v>
      </c>
      <c r="T85" s="5">
        <f>all!T329</f>
        <v>7.0416054269900094E-2</v>
      </c>
      <c r="U85" s="5">
        <f>all!U329</f>
        <v>2.2530715872571799E-2</v>
      </c>
      <c r="V85" s="5">
        <f>all!V329</f>
        <v>0.44145836061949301</v>
      </c>
      <c r="W85" s="5">
        <f>all!W329</f>
        <v>7.5503390414667602E-3</v>
      </c>
      <c r="X85" s="5">
        <f>all!X329</f>
        <v>3.6728746388012099E-3</v>
      </c>
      <c r="Y85" s="5">
        <f>all!Y329</f>
        <v>3.6971704955149098</v>
      </c>
      <c r="Z85" s="5">
        <f>all!Z329</f>
        <v>0.59039215490536401</v>
      </c>
      <c r="AA85" s="5">
        <f>all!AA329</f>
        <v>9.0554637022026743</v>
      </c>
      <c r="AB85" s="5">
        <f>all!AB329</f>
        <v>18.398094324512222</v>
      </c>
      <c r="AC85" s="5">
        <f>all!AC329</f>
        <v>0.15968756529393954</v>
      </c>
      <c r="AD85" s="5">
        <f>all!AD329</f>
        <v>33.750120481266485</v>
      </c>
      <c r="AE85" s="5">
        <f>all!AE329</f>
        <v>9.934285268306739E-4</v>
      </c>
      <c r="AF85" s="5">
        <f>all!AF329</f>
        <v>6.0940429714843097E-3</v>
      </c>
      <c r="AG85" s="5">
        <f>all!AG329</f>
        <v>4.2966254056038632E-5</v>
      </c>
      <c r="AH85" s="5">
        <f>all!AH329</f>
        <v>1.8062959961167198E-3</v>
      </c>
      <c r="AI85" s="5">
        <f>all!AI329</f>
        <v>3.7984784967470559E-3</v>
      </c>
      <c r="AJ85" s="5">
        <f>all!AJ329</f>
        <v>0.43763436147420548</v>
      </c>
      <c r="AK85" s="5">
        <f>all!AK329</f>
        <v>2.3630624527811203E-5</v>
      </c>
      <c r="AL85" s="5">
        <f>all!AL329</f>
        <v>1.4495863308346276E-4</v>
      </c>
      <c r="AM85" s="5">
        <f>all!AM329</f>
        <v>4.2966254056038632E-5</v>
      </c>
      <c r="AN85" s="5"/>
      <c r="AO85" s="5"/>
      <c r="AP85" s="5">
        <f>all!AP329</f>
        <v>0.13170688794860599</v>
      </c>
      <c r="AQ85" s="5">
        <f>all!AQ329</f>
        <v>5.0714840224058904</v>
      </c>
      <c r="AR85" s="5">
        <f>all!AR329</f>
        <v>1.60236529834498E-2</v>
      </c>
      <c r="AS85" s="5">
        <f>all!AS329</f>
        <v>0.12642660773421199</v>
      </c>
      <c r="AT85" s="5">
        <f>all!AT329</f>
        <v>0.126225971737399</v>
      </c>
      <c r="AU85" s="5">
        <f>all!AU329</f>
        <v>1.19954326330784</v>
      </c>
      <c r="AV85" s="5">
        <f>all!AV329</f>
        <v>2.0662465923157299E-2</v>
      </c>
      <c r="AW85" s="5">
        <f>all!AW329</f>
        <v>0.31726692981805998</v>
      </c>
      <c r="AX85" s="5">
        <f>all!AX329</f>
        <v>0.227479280295003</v>
      </c>
      <c r="AY85" s="5">
        <f>all!AY329</f>
        <v>0.58924682127028105</v>
      </c>
      <c r="AZ85" s="5">
        <f>all!AZ329</f>
        <v>6.6781842630094504E-3</v>
      </c>
      <c r="BA85" s="5">
        <f>all!BA329</f>
        <v>9.7703278536486401E-2</v>
      </c>
      <c r="BB85" s="5">
        <f>all!BB329</f>
        <v>2.8900841041467401E-3</v>
      </c>
      <c r="BC85" s="5">
        <f>all!BC329</f>
        <v>7.0416054269900094E-2</v>
      </c>
      <c r="BD85" s="5">
        <f>all!BD329</f>
        <v>2.2530715872571799E-2</v>
      </c>
      <c r="BE85" s="5">
        <f>all!BE329</f>
        <v>0.157655201051008</v>
      </c>
      <c r="BF85" s="5">
        <f>all!BF329</f>
        <v>7.5503390414667602E-3</v>
      </c>
      <c r="BG85" s="5">
        <f>all!BG329</f>
        <v>3.6728746388012099E-3</v>
      </c>
      <c r="BH85" s="5">
        <f>all!BH329</f>
        <v>1.9867953019483901E-2</v>
      </c>
      <c r="BI85" s="5">
        <f>all!BI329</f>
        <v>2.8335020952956402E-3</v>
      </c>
      <c r="BJ85" s="5"/>
      <c r="BK85" s="5">
        <f>all!BK329</f>
        <v>1.85030882811604</v>
      </c>
      <c r="BL85" s="5">
        <f>all!BL329</f>
        <v>33021.684875593302</v>
      </c>
      <c r="BM85" s="5">
        <f>all!BM329</f>
        <v>37.3246609927915</v>
      </c>
      <c r="BN85" s="5">
        <f>all!BN329</f>
        <v>7.6371647342942701</v>
      </c>
      <c r="BO85" s="5">
        <f>all!BO329</f>
        <v>0.34240230732870403</v>
      </c>
      <c r="BP85" s="5">
        <f>all!BP329</f>
        <v>0.75232805572640205</v>
      </c>
      <c r="BQ85" s="5">
        <f>all!BQ329</f>
        <v>1.9716728070734799E-2</v>
      </c>
      <c r="BR85" s="5">
        <f>all!BR329</f>
        <v>0.25549338651845599</v>
      </c>
      <c r="BS85" s="5">
        <f>all!BS329</f>
        <v>2.0423562444762799</v>
      </c>
      <c r="BT85" s="5">
        <f>all!BT329</f>
        <v>16.935884423440001</v>
      </c>
      <c r="BU85" s="5">
        <f>all!BU329</f>
        <v>5.1256296007556601E-3</v>
      </c>
      <c r="BV85" s="5">
        <f>all!BV329</f>
        <v>0.111735469367976</v>
      </c>
      <c r="BW85" s="5">
        <f>all!BW329</f>
        <v>2.2179774387398299E-3</v>
      </c>
      <c r="BX85" s="5">
        <f>all!BX329</f>
        <v>3.1992040916502103E-2</v>
      </c>
      <c r="BY85" s="5">
        <f>all!BY329</f>
        <v>9.0254060430881803E-3</v>
      </c>
      <c r="BZ85" s="5">
        <f>all!BZ329</f>
        <v>0.21242953914371901</v>
      </c>
      <c r="CA85" s="5">
        <f>all!CA329</f>
        <v>8.0130600198037305E-3</v>
      </c>
      <c r="CB85" s="5">
        <f>all!CB329</f>
        <v>2.99304704671513E-3</v>
      </c>
      <c r="CC85" s="5">
        <f>all!CC329</f>
        <v>3.7669871470596701</v>
      </c>
      <c r="CD85" s="5">
        <f>all!CD329</f>
        <v>0.81709729687997801</v>
      </c>
      <c r="CE85" s="5"/>
      <c r="CF85" s="5">
        <f>all!CF329</f>
        <v>17.857673866357</v>
      </c>
      <c r="CG85" s="5">
        <f>all!CG329</f>
        <v>383307.43457121402</v>
      </c>
      <c r="CH85" s="5">
        <f>all!CH329</f>
        <v>155.42858947627701</v>
      </c>
      <c r="CI85" s="5">
        <f>all!CI329</f>
        <v>17.164067416941901</v>
      </c>
      <c r="CJ85" s="5">
        <f>all!CJ329</f>
        <v>0.39183072568437499</v>
      </c>
      <c r="CK85" s="5">
        <f>all!CK329</f>
        <v>1.19954326330784</v>
      </c>
      <c r="CL85" s="5">
        <f>all!CL329</f>
        <v>2.0662465923157299E-2</v>
      </c>
      <c r="CM85" s="5">
        <f>all!CM329</f>
        <v>0.52811538858990903</v>
      </c>
      <c r="CN85" s="5">
        <f>all!CN329</f>
        <v>4.6052751000563097</v>
      </c>
      <c r="CO85" s="5">
        <f>all!CO329</f>
        <v>68.020891510286901</v>
      </c>
      <c r="CP85" s="5">
        <f>all!CP329</f>
        <v>6.6781842630094504E-3</v>
      </c>
      <c r="CQ85" s="5">
        <f>all!CQ329</f>
        <v>9.7703278536486401E-2</v>
      </c>
      <c r="CR85" s="5">
        <f>all!CR329</f>
        <v>2.8900841041467401E-3</v>
      </c>
      <c r="CS85" s="5">
        <f>all!CS329</f>
        <v>7.0416054269900094E-2</v>
      </c>
      <c r="CT85" s="5">
        <f>all!CT329</f>
        <v>2.2530715872571799E-2</v>
      </c>
      <c r="CU85" s="5">
        <f>all!CU329</f>
        <v>0.44145836061949301</v>
      </c>
      <c r="CV85" s="5">
        <f>all!CV329</f>
        <v>7.5503390414667602E-3</v>
      </c>
      <c r="CW85" s="5">
        <f>all!CW329</f>
        <v>3.6728746388012099E-3</v>
      </c>
      <c r="CX85" s="5">
        <f>all!CX329</f>
        <v>3.6971704955149098</v>
      </c>
      <c r="CY85" s="5">
        <f>all!CY329</f>
        <v>0.59039215490536401</v>
      </c>
      <c r="CZ85" s="5"/>
      <c r="DA85" s="5">
        <f>all!DA329</f>
        <v>0.32505111104977535</v>
      </c>
      <c r="DB85" s="5">
        <f>all!DB329</f>
        <v>6863.773562023709</v>
      </c>
      <c r="DC85" s="5">
        <f>all!DC329</f>
        <v>2.6373689104999731</v>
      </c>
      <c r="DD85" s="5">
        <f>all!DD329</f>
        <v>0.29243607316907694</v>
      </c>
      <c r="DE85" s="5">
        <f>all!DE329</f>
        <v>6.1660958311203695E-3</v>
      </c>
      <c r="DF85" s="5">
        <f>all!DF329</f>
        <v>1.8344445072760972E-2</v>
      </c>
      <c r="DG85" s="5">
        <f>all!DG329</f>
        <v>2.9635078701658419E-4</v>
      </c>
      <c r="DH85" s="5">
        <f>all!DH329</f>
        <v>7.2733148132476111E-3</v>
      </c>
      <c r="DI85" s="5">
        <f>all!DI329</f>
        <v>6.1467922469038434E-2</v>
      </c>
      <c r="DJ85" s="5">
        <f>all!DJ329</f>
        <v>0.86146012551021922</v>
      </c>
      <c r="DK85" s="5">
        <f>all!DK329</f>
        <v>6.1910593326016839E-5</v>
      </c>
      <c r="DL85" s="5">
        <f>all!DL329</f>
        <v>8.6916119006579787E-4</v>
      </c>
      <c r="DM85" s="5">
        <f>all!DM329</f>
        <v>2.5171001969610517E-5</v>
      </c>
      <c r="DN85" s="5">
        <f>all!DN329</f>
        <v>5.931771061401743E-4</v>
      </c>
      <c r="DO85" s="5">
        <f>all!DO329</f>
        <v>1.8504201603623357E-4</v>
      </c>
      <c r="DP85" s="5">
        <f>all!DP329</f>
        <v>3.4597050205289422E-3</v>
      </c>
      <c r="DQ85" s="5">
        <f>all!DQ329</f>
        <v>3.8333102963253199E-5</v>
      </c>
      <c r="DR85" s="5">
        <f>all!DR329</f>
        <v>1.7970522243261608E-5</v>
      </c>
      <c r="DS85" s="5">
        <f>all!DS329</f>
        <v>1.7843486947465782E-2</v>
      </c>
      <c r="DT85" s="5">
        <f>all!DT329</f>
        <v>2.825108055145483E-3</v>
      </c>
      <c r="DU85" s="5"/>
      <c r="DV85" s="5">
        <f>all!DV329</f>
        <v>4.7321182402650565E-3</v>
      </c>
      <c r="DW85" s="5">
        <f>all!DW329</f>
        <v>99.923325796378322</v>
      </c>
      <c r="DX85" s="5">
        <f>all!DX329</f>
        <v>3.8395012671634206E-2</v>
      </c>
      <c r="DY85" s="5">
        <f>all!DY329</f>
        <v>4.2573060940652085E-3</v>
      </c>
      <c r="DZ85" s="5">
        <f>all!DZ329</f>
        <v>8.9766481521728639E-5</v>
      </c>
      <c r="EA85" s="5">
        <f>all!EA329</f>
        <v>2.6705979516882693E-4</v>
      </c>
      <c r="EB85" s="5">
        <f>all!EB329</f>
        <v>4.3142967892927376E-6</v>
      </c>
      <c r="EC85" s="5">
        <f>all!EC329</f>
        <v>1.0588545777863396E-4</v>
      </c>
      <c r="ED85" s="5">
        <f>all!ED329</f>
        <v>8.9485458507598619E-4</v>
      </c>
      <c r="EE85" s="5">
        <f>all!EE329</f>
        <v>1.2541200551576304E-2</v>
      </c>
      <c r="EF85" s="5">
        <f>all!EF329</f>
        <v>9.0129902032180369E-7</v>
      </c>
      <c r="EG85" s="5">
        <f>all!EG329</f>
        <v>1.2653313221904421E-5</v>
      </c>
      <c r="EH85" s="5">
        <f>all!EH329</f>
        <v>3.6644131798676374E-7</v>
      </c>
      <c r="EI85" s="5">
        <f>all!EI329</f>
        <v>8.6355164103522291E-6</v>
      </c>
      <c r="EJ85" s="5">
        <f>all!EJ329</f>
        <v>2.6938554262206237E-6</v>
      </c>
      <c r="EK85" s="5">
        <f>all!EK329</f>
        <v>5.0366642897198346E-5</v>
      </c>
      <c r="EL85" s="5">
        <f>all!EL329</f>
        <v>5.5805616277555651E-7</v>
      </c>
      <c r="EM85" s="5">
        <f>all!EM329</f>
        <v>2.6161619881805336E-7</v>
      </c>
      <c r="EN85" s="5">
        <f>all!EN329</f>
        <v>2.5976680953754467E-4</v>
      </c>
      <c r="EO85" s="5">
        <f>all!EO329</f>
        <v>4.1128133096664024E-5</v>
      </c>
      <c r="EP85" s="5"/>
      <c r="EQ85" s="5">
        <f>all!EQ329</f>
        <v>199.84665159275664</v>
      </c>
      <c r="ER85" s="5">
        <f>all!ER329</f>
        <v>0</v>
      </c>
      <c r="ES85" s="5">
        <f>all!ES329</f>
        <v>0</v>
      </c>
      <c r="ET85" s="5">
        <f>all!ET329</f>
        <v>0</v>
      </c>
      <c r="EU85" s="5">
        <f>all!EU329</f>
        <v>0</v>
      </c>
      <c r="EV85" s="5"/>
    </row>
    <row r="86" spans="1:152" s="3" customFormat="1">
      <c r="A86" s="5" t="str">
        <f>all!A330</f>
        <v>LEM1A-6.d</v>
      </c>
      <c r="B86" s="5" t="str">
        <f>all!B330</f>
        <v>Kaspakas</v>
      </c>
      <c r="C86" s="5" t="str">
        <f>all!C331</f>
        <v>porphyry</v>
      </c>
      <c r="D86" s="5" t="str">
        <f>all!D331</f>
        <v>sericitic</v>
      </c>
      <c r="E86" s="5" t="str">
        <f>all!E330</f>
        <v>pyrite</v>
      </c>
      <c r="F86" s="5" t="str">
        <f>all!F330</f>
        <v>anhedral, inclusions</v>
      </c>
      <c r="G86" s="5">
        <f>all!G330</f>
        <v>17.3875464491211</v>
      </c>
      <c r="H86" s="5">
        <f>all!H330</f>
        <v>378999.46146815101</v>
      </c>
      <c r="I86" s="5">
        <f>all!I330</f>
        <v>68.612061717301899</v>
      </c>
      <c r="J86" s="5">
        <f>all!J330</f>
        <v>11.9443221965179</v>
      </c>
      <c r="K86" s="5">
        <f>all!K330</f>
        <v>0.501270144471479</v>
      </c>
      <c r="L86" s="5">
        <f>all!L330</f>
        <v>1.28182091024973</v>
      </c>
      <c r="M86" s="5">
        <f>all!M330</f>
        <v>3.5166618792401898E-2</v>
      </c>
      <c r="N86" s="5">
        <f>all!N330</f>
        <v>0.39248480572157801</v>
      </c>
      <c r="O86" s="5">
        <f>all!O330</f>
        <v>2.82314632434159</v>
      </c>
      <c r="P86" s="5">
        <f>all!P330</f>
        <v>94.119554591427104</v>
      </c>
      <c r="Q86" s="5">
        <f>all!Q330</f>
        <v>1.2194073047861201E-2</v>
      </c>
      <c r="R86" s="5">
        <f>all!R330</f>
        <v>0.11480421989145501</v>
      </c>
      <c r="S86" s="5">
        <f>all!S330</f>
        <v>3.9049252367253698E-3</v>
      </c>
      <c r="T86" s="5">
        <f>all!T330</f>
        <v>0.25595004304862401</v>
      </c>
      <c r="U86" s="5">
        <f>all!U330</f>
        <v>8.3011826315186905E-3</v>
      </c>
      <c r="V86" s="5">
        <f>all!V330</f>
        <v>0.17166822013920999</v>
      </c>
      <c r="W86" s="5">
        <f>all!W330</f>
        <v>1.5092279530959899E-2</v>
      </c>
      <c r="X86" s="5">
        <f>all!X330</f>
        <v>9.4530570644828192E-3</v>
      </c>
      <c r="Y86" s="5">
        <f>all!Y330</f>
        <v>5.8473983133546401</v>
      </c>
      <c r="Z86" s="5">
        <f>all!Z330</f>
        <v>1.0196592665150299</v>
      </c>
      <c r="AA86" s="5">
        <f>all!AA330</f>
        <v>5.7443244236415696</v>
      </c>
      <c r="AB86" s="5">
        <f>all!AB330</f>
        <v>16.095971156346781</v>
      </c>
      <c r="AC86" s="5">
        <f>all!AC330</f>
        <v>0.17437828105300621</v>
      </c>
      <c r="AD86" s="5">
        <f>all!AD330</f>
        <v>24.303402599333388</v>
      </c>
      <c r="AE86" s="5">
        <f>all!AE330</f>
        <v>1.6166261571224519E-3</v>
      </c>
      <c r="AF86" s="5">
        <f>all!AF330</f>
        <v>1.4196369370904579E-3</v>
      </c>
      <c r="AG86" s="5">
        <f>all!AG330</f>
        <v>1.7772491807786943E-4</v>
      </c>
      <c r="AH86" s="5">
        <f>all!AH330</f>
        <v>2.0853843700046298E-3</v>
      </c>
      <c r="AI86" s="5">
        <f>all!AI330</f>
        <v>1.4861224702972343E-2</v>
      </c>
      <c r="AJ86" s="5">
        <f>all!AJ330</f>
        <v>1.3717639761245213</v>
      </c>
      <c r="AK86" s="5">
        <f>all!AK330</f>
        <v>1.3777544105046246E-4</v>
      </c>
      <c r="AL86" s="5">
        <f>all!AL330</f>
        <v>1.2098722037710437E-4</v>
      </c>
      <c r="AM86" s="5">
        <f>all!AM330</f>
        <v>1.7772491807786943E-4</v>
      </c>
      <c r="AN86" s="5"/>
      <c r="AO86" s="5"/>
      <c r="AP86" s="5">
        <f>all!AP330</f>
        <v>9.7993074353341494E-2</v>
      </c>
      <c r="AQ86" s="5">
        <f>all!AQ330</f>
        <v>3.8213393145555798</v>
      </c>
      <c r="AR86" s="5">
        <f>all!AR330</f>
        <v>1.7558750719835901E-2</v>
      </c>
      <c r="AS86" s="5">
        <f>all!AS330</f>
        <v>0.19434105318282399</v>
      </c>
      <c r="AT86" s="5">
        <f>all!AT330</f>
        <v>0.116023753818599</v>
      </c>
      <c r="AU86" s="5">
        <f>all!AU330</f>
        <v>1.28182091024973</v>
      </c>
      <c r="AV86" s="5">
        <f>all!AV330</f>
        <v>3.5166618792401898E-2</v>
      </c>
      <c r="AW86" s="5">
        <f>all!AW330</f>
        <v>0.33358643783497899</v>
      </c>
      <c r="AX86" s="5">
        <f>all!AX330</f>
        <v>0.18163008028973199</v>
      </c>
      <c r="AY86" s="5">
        <f>all!AY330</f>
        <v>0.76609579046233001</v>
      </c>
      <c r="AZ86" s="5">
        <f>all!AZ330</f>
        <v>1.2194073047861201E-2</v>
      </c>
      <c r="BA86" s="5">
        <f>all!BA330</f>
        <v>0.11480421989145501</v>
      </c>
      <c r="BB86" s="5">
        <f>all!BB330</f>
        <v>3.9049252367253698E-3</v>
      </c>
      <c r="BC86" s="5">
        <f>all!BC330</f>
        <v>7.34949732128099E-2</v>
      </c>
      <c r="BD86" s="5">
        <f>all!BD330</f>
        <v>8.3011826315186905E-3</v>
      </c>
      <c r="BE86" s="5">
        <f>all!BE330</f>
        <v>9.8833778064078198E-2</v>
      </c>
      <c r="BF86" s="5">
        <f>all!BF330</f>
        <v>1.5092279530959899E-2</v>
      </c>
      <c r="BG86" s="5">
        <f>all!BG330</f>
        <v>9.4530570644828192E-3</v>
      </c>
      <c r="BH86" s="5">
        <f>all!BH330</f>
        <v>1.5955112320259899E-2</v>
      </c>
      <c r="BI86" s="5">
        <f>all!BI330</f>
        <v>3.8359614308820702E-3</v>
      </c>
      <c r="BJ86" s="5"/>
      <c r="BK86" s="5">
        <f>all!BK330</f>
        <v>1.40573021361815</v>
      </c>
      <c r="BL86" s="5">
        <f>all!BL330</f>
        <v>32658.196143588699</v>
      </c>
      <c r="BM86" s="5">
        <f>all!BM330</f>
        <v>10.591120888913499</v>
      </c>
      <c r="BN86" s="5">
        <f>all!BN330</f>
        <v>6.2112282705876796</v>
      </c>
      <c r="BO86" s="5">
        <f>all!BO330</f>
        <v>0.53796398513741395</v>
      </c>
      <c r="BP86" s="5">
        <f>all!BP330</f>
        <v>0.91459783167683195</v>
      </c>
      <c r="BQ86" s="5">
        <f>all!BQ330</f>
        <v>3.0181870704387999E-2</v>
      </c>
      <c r="BR86" s="5">
        <f>all!BR330</f>
        <v>0.32005447729689301</v>
      </c>
      <c r="BS86" s="5">
        <f>all!BS330</f>
        <v>0.64428263720413304</v>
      </c>
      <c r="BT86" s="5">
        <f>all!BT330</f>
        <v>10.6136773175703</v>
      </c>
      <c r="BU86" s="5">
        <f>all!BU330</f>
        <v>6.9539729132546699E-3</v>
      </c>
      <c r="BV86" s="5">
        <f>all!BV330</f>
        <v>3.9722914080239202E-2</v>
      </c>
      <c r="BW86" s="5">
        <f>all!BW330</f>
        <v>3.02286882223597E-3</v>
      </c>
      <c r="BX86" s="5">
        <f>all!BX330</f>
        <v>0.35898792728257101</v>
      </c>
      <c r="BY86" s="5">
        <f>all!BY330</f>
        <v>9.7567936940938394E-3</v>
      </c>
      <c r="BZ86" s="5">
        <f>all!BZ330</f>
        <v>0.38231902379460903</v>
      </c>
      <c r="CA86" s="5">
        <f>all!CA330</f>
        <v>2.5231199084277899E-4</v>
      </c>
      <c r="CB86" s="5">
        <f>all!CB330</f>
        <v>3.9316385619808701E-3</v>
      </c>
      <c r="CC86" s="5">
        <f>all!CC330</f>
        <v>9.5041186588199906</v>
      </c>
      <c r="CD86" s="5">
        <f>all!CD330</f>
        <v>1.5110901052199699</v>
      </c>
      <c r="CE86" s="5"/>
      <c r="CF86" s="5">
        <f>all!CF330</f>
        <v>17.3875464491211</v>
      </c>
      <c r="CG86" s="5">
        <f>all!CG330</f>
        <v>378999.46146815101</v>
      </c>
      <c r="CH86" s="5">
        <f>all!CH330</f>
        <v>68.612061717301899</v>
      </c>
      <c r="CI86" s="5">
        <f>all!CI330</f>
        <v>11.9443221965179</v>
      </c>
      <c r="CJ86" s="5">
        <f>all!CJ330</f>
        <v>0.501270144471479</v>
      </c>
      <c r="CK86" s="5">
        <f>all!CK330</f>
        <v>1.28182091024973</v>
      </c>
      <c r="CL86" s="5">
        <f>all!CL330</f>
        <v>3.5166618792401898E-2</v>
      </c>
      <c r="CM86" s="5">
        <f>all!CM330</f>
        <v>0.39248480572157801</v>
      </c>
      <c r="CN86" s="5">
        <f>all!CN330</f>
        <v>2.82314632434159</v>
      </c>
      <c r="CO86" s="5">
        <f>all!CO330</f>
        <v>94.119554591427104</v>
      </c>
      <c r="CP86" s="5">
        <f>all!CP330</f>
        <v>1.2194073047861201E-2</v>
      </c>
      <c r="CQ86" s="5">
        <f>all!CQ330</f>
        <v>0.11480421989145501</v>
      </c>
      <c r="CR86" s="5">
        <f>all!CR330</f>
        <v>3.9049252367253698E-3</v>
      </c>
      <c r="CS86" s="5">
        <f>all!CS330</f>
        <v>0.25595004304862401</v>
      </c>
      <c r="CT86" s="5">
        <f>all!CT330</f>
        <v>8.3011826315186905E-3</v>
      </c>
      <c r="CU86" s="5">
        <f>all!CU330</f>
        <v>0.17166822013920999</v>
      </c>
      <c r="CV86" s="5">
        <f>all!CV330</f>
        <v>1.5092279530959899E-2</v>
      </c>
      <c r="CW86" s="5">
        <f>all!CW330</f>
        <v>9.4530570644828192E-3</v>
      </c>
      <c r="CX86" s="5">
        <f>all!CX330</f>
        <v>5.8473983133546401</v>
      </c>
      <c r="CY86" s="5">
        <f>all!CY330</f>
        <v>1.0196592665150299</v>
      </c>
      <c r="CZ86" s="5"/>
      <c r="DA86" s="5">
        <f>all!DA330</f>
        <v>0.31649370091611917</v>
      </c>
      <c r="DB86" s="5">
        <f>all!DB330</f>
        <v>6786.6319539466567</v>
      </c>
      <c r="DC86" s="5">
        <f>all!DC330</f>
        <v>1.1642344504846487</v>
      </c>
      <c r="DD86" s="5">
        <f>all!DD330</f>
        <v>0.20350366815549792</v>
      </c>
      <c r="DE86" s="5">
        <f>all!DE330</f>
        <v>7.88830366146538E-3</v>
      </c>
      <c r="DF86" s="5">
        <f>all!DF330</f>
        <v>1.9602705463369476E-2</v>
      </c>
      <c r="DG86" s="5">
        <f>all!DG330</f>
        <v>5.0437615696975031E-4</v>
      </c>
      <c r="DH86" s="5">
        <f>all!DH330</f>
        <v>5.4053822575620162E-3</v>
      </c>
      <c r="DI86" s="5">
        <f>all!DI330</f>
        <v>3.7681340552545461E-2</v>
      </c>
      <c r="DJ86" s="5">
        <f>all!DJ330</f>
        <v>1.1919903063757233</v>
      </c>
      <c r="DK86" s="5">
        <f>all!DK330</f>
        <v>1.13046041816413E-4</v>
      </c>
      <c r="DL86" s="5">
        <f>all!DL330</f>
        <v>1.0212899083849002E-3</v>
      </c>
      <c r="DM86" s="5">
        <f>all!DM330</f>
        <v>3.4009695663792874E-5</v>
      </c>
      <c r="DN86" s="5">
        <f>all!DN330</f>
        <v>2.1560950471621937E-3</v>
      </c>
      <c r="DO86" s="5">
        <f>all!DO330</f>
        <v>6.8176598484877548E-5</v>
      </c>
      <c r="DP86" s="5">
        <f>all!DP330</f>
        <v>1.3453622267963167E-3</v>
      </c>
      <c r="DQ86" s="5">
        <f>all!DQ330</f>
        <v>7.6623566442931041E-5</v>
      </c>
      <c r="DR86" s="5">
        <f>all!DR330</f>
        <v>4.6251611870846689E-5</v>
      </c>
      <c r="DS86" s="5">
        <f>all!DS330</f>
        <v>2.8221034330862163E-2</v>
      </c>
      <c r="DT86" s="5">
        <f>all!DT330</f>
        <v>4.8792105101686098E-3</v>
      </c>
      <c r="DU86" s="5"/>
      <c r="DV86" s="5">
        <f>all!DV330</f>
        <v>4.6607288547856236E-3</v>
      </c>
      <c r="DW86" s="5">
        <f>all!DW330</f>
        <v>99.940855957043027</v>
      </c>
      <c r="DX86" s="5">
        <f>all!DX330</f>
        <v>1.714467327912917E-2</v>
      </c>
      <c r="DY86" s="5">
        <f>all!DY330</f>
        <v>2.9968224185239738E-3</v>
      </c>
      <c r="DZ86" s="5">
        <f>all!DZ330</f>
        <v>1.1616422185933721E-4</v>
      </c>
      <c r="EA86" s="5">
        <f>all!EA330</f>
        <v>2.8867208010943625E-4</v>
      </c>
      <c r="EB86" s="5">
        <f>all!EB330</f>
        <v>7.4275112005398941E-6</v>
      </c>
      <c r="EC86" s="5">
        <f>all!EC330</f>
        <v>7.9600386946223906E-5</v>
      </c>
      <c r="ED86" s="5">
        <f>all!ED330</f>
        <v>5.5490049467618889E-4</v>
      </c>
      <c r="EE86" s="5">
        <f>all!EE330</f>
        <v>1.7553409750238551E-2</v>
      </c>
      <c r="EF86" s="5">
        <f>all!EF330</f>
        <v>1.6647312331587205E-6</v>
      </c>
      <c r="EG86" s="5">
        <f>all!EG330</f>
        <v>1.5039652705038856E-5</v>
      </c>
      <c r="EH86" s="5">
        <f>all!EH330</f>
        <v>5.0083135766650573E-7</v>
      </c>
      <c r="EI86" s="5">
        <f>all!EI330</f>
        <v>3.1750945977381402E-5</v>
      </c>
      <c r="EJ86" s="5">
        <f>all!EJ330</f>
        <v>1.0039777690988458E-6</v>
      </c>
      <c r="EK86" s="5">
        <f>all!EK330</f>
        <v>1.9811985301502352E-5</v>
      </c>
      <c r="EL86" s="5">
        <f>all!EL330</f>
        <v>1.1283689566125068E-6</v>
      </c>
      <c r="EM86" s="5">
        <f>all!EM330</f>
        <v>6.8110746407535078E-7</v>
      </c>
      <c r="EN86" s="5">
        <f>all!EN330</f>
        <v>4.1558675144882186E-4</v>
      </c>
      <c r="EO86" s="5">
        <f>all!EO330</f>
        <v>7.1851910946382847E-5</v>
      </c>
      <c r="EP86" s="5"/>
      <c r="EQ86" s="5">
        <f>all!EQ330</f>
        <v>199.88171191408605</v>
      </c>
      <c r="ER86" s="5">
        <f>all!ER330</f>
        <v>0</v>
      </c>
      <c r="ES86" s="5">
        <f>all!ES330</f>
        <v>0</v>
      </c>
      <c r="ET86" s="5">
        <f>all!ET330</f>
        <v>0</v>
      </c>
      <c r="EU86" s="5">
        <f>all!EU330</f>
        <v>0</v>
      </c>
      <c r="EV86" s="5"/>
    </row>
    <row r="87" spans="1:152" s="3" customFormat="1">
      <c r="A87" s="5" t="str">
        <f>all!A331</f>
        <v>LEM1A-7.d</v>
      </c>
      <c r="B87" s="5" t="str">
        <f>all!B331</f>
        <v>Kaspakas</v>
      </c>
      <c r="C87" s="5" t="str">
        <f>all!C332</f>
        <v>porphyry</v>
      </c>
      <c r="D87" s="5" t="str">
        <f>all!D332</f>
        <v>sericitic</v>
      </c>
      <c r="E87" s="5" t="str">
        <f>all!E331</f>
        <v>pyrite</v>
      </c>
      <c r="F87" s="5" t="str">
        <f>all!F331</f>
        <v>anhedral, inclusions</v>
      </c>
      <c r="G87" s="5">
        <f>all!G331</f>
        <v>17.854392992669599</v>
      </c>
      <c r="H87" s="5">
        <f>all!H331</f>
        <v>382907.934288555</v>
      </c>
      <c r="I87" s="5">
        <f>all!I331</f>
        <v>63.591996025585701</v>
      </c>
      <c r="J87" s="5">
        <f>all!J331</f>
        <v>3.3191070486785401</v>
      </c>
      <c r="K87" s="5">
        <f>all!K331</f>
        <v>0.100310653337618</v>
      </c>
      <c r="L87" s="5">
        <f>all!L331</f>
        <v>1.4481740914438299</v>
      </c>
      <c r="M87" s="5">
        <f>all!M331</f>
        <v>3.52704195611264E-2</v>
      </c>
      <c r="N87" s="5">
        <f>all!N331</f>
        <v>0.36588566681130102</v>
      </c>
      <c r="O87" s="5">
        <f>all!O331</f>
        <v>1.03118107448401</v>
      </c>
      <c r="P87" s="5">
        <f>all!P331</f>
        <v>62.268647629613703</v>
      </c>
      <c r="Q87" s="5">
        <f>all!Q331</f>
        <v>6.6958084890156302E-3</v>
      </c>
      <c r="R87" s="5">
        <f>all!R331</f>
        <v>8.8956556403563994E-2</v>
      </c>
      <c r="S87" s="5">
        <f>all!S331</f>
        <v>9.0749331690965305E-3</v>
      </c>
      <c r="T87" s="5">
        <f>all!T331</f>
        <v>5.6839687564242999E-2</v>
      </c>
      <c r="U87" s="5">
        <f>all!U331</f>
        <v>2.3345490099121499E-2</v>
      </c>
      <c r="V87" s="5">
        <f>all!V331</f>
        <v>0.12676865162452799</v>
      </c>
      <c r="W87" s="5">
        <f>all!W331</f>
        <v>2.09459554892511E-2</v>
      </c>
      <c r="X87" s="5">
        <f>all!X331</f>
        <v>6.36656915758588E-3</v>
      </c>
      <c r="Y87" s="5">
        <f>all!Y331</f>
        <v>2.1682344033993601</v>
      </c>
      <c r="Z87" s="5">
        <f>all!Z331</f>
        <v>8.7102853022702195E-2</v>
      </c>
      <c r="AA87" s="5">
        <f>all!AA331</f>
        <v>19.159368797973549</v>
      </c>
      <c r="AB87" s="5">
        <f>all!AB331</f>
        <v>28.718595891656758</v>
      </c>
      <c r="AC87" s="5">
        <f>all!AC331</f>
        <v>4.0172249313147258E-2</v>
      </c>
      <c r="AD87" s="5">
        <f>all!AD331</f>
        <v>61.669087611413289</v>
      </c>
      <c r="AE87" s="5">
        <f>all!AE331</f>
        <v>2.9362919191782801E-3</v>
      </c>
      <c r="AF87" s="5">
        <f>all!AF331</f>
        <v>1.0767050860608252E-2</v>
      </c>
      <c r="AG87" s="5">
        <f>all!AG331</f>
        <v>1.052932587038411E-4</v>
      </c>
      <c r="AH87" s="5">
        <f>all!AH331</f>
        <v>3.0881386618153159E-3</v>
      </c>
      <c r="AI87" s="5">
        <f>all!AI331</f>
        <v>1.36971409086856E-3</v>
      </c>
      <c r="AJ87" s="5">
        <f>all!AJ331</f>
        <v>0.97919001637502368</v>
      </c>
      <c r="AK87" s="5">
        <f>all!AK331</f>
        <v>1.0011588809107903E-4</v>
      </c>
      <c r="AL87" s="5">
        <f>all!AL331</f>
        <v>3.6711365514818312E-4</v>
      </c>
      <c r="AM87" s="5">
        <f>all!AM331</f>
        <v>1.052932587038411E-4</v>
      </c>
      <c r="AN87" s="5"/>
      <c r="AO87" s="5"/>
      <c r="AP87" s="5">
        <f>all!AP331</f>
        <v>0.122187209758371</v>
      </c>
      <c r="AQ87" s="5">
        <f>all!AQ331</f>
        <v>4.4820435701018102</v>
      </c>
      <c r="AR87" s="5">
        <f>all!AR331</f>
        <v>1.9012877541269901E-2</v>
      </c>
      <c r="AS87" s="5">
        <f>all!AS331</f>
        <v>0.14636148877409499</v>
      </c>
      <c r="AT87" s="5">
        <f>all!AT331</f>
        <v>9.0561213147898806E-2</v>
      </c>
      <c r="AU87" s="5">
        <f>all!AU331</f>
        <v>1.4481740914438299</v>
      </c>
      <c r="AV87" s="5">
        <f>all!AV331</f>
        <v>3.52704195611264E-2</v>
      </c>
      <c r="AW87" s="5">
        <f>all!AW331</f>
        <v>0.275957582940285</v>
      </c>
      <c r="AX87" s="5">
        <f>all!AX331</f>
        <v>0.25539854734970302</v>
      </c>
      <c r="AY87" s="5">
        <f>all!AY331</f>
        <v>1.5224488843839501</v>
      </c>
      <c r="AZ87" s="5">
        <f>all!AZ331</f>
        <v>6.6958084890156302E-3</v>
      </c>
      <c r="BA87" s="5">
        <f>all!BA331</f>
        <v>8.8956556403563994E-2</v>
      </c>
      <c r="BB87" s="5">
        <f>all!BB331</f>
        <v>9.0749331690965305E-3</v>
      </c>
      <c r="BC87" s="5">
        <f>all!BC331</f>
        <v>5.6839687564242999E-2</v>
      </c>
      <c r="BD87" s="5">
        <f>all!BD331</f>
        <v>2.3345490099121499E-2</v>
      </c>
      <c r="BE87" s="5">
        <f>all!BE331</f>
        <v>0.12676865162452799</v>
      </c>
      <c r="BF87" s="5">
        <f>all!BF331</f>
        <v>2.09459554892511E-2</v>
      </c>
      <c r="BG87" s="5">
        <f>all!BG331</f>
        <v>6.36656915758588E-3</v>
      </c>
      <c r="BH87" s="5">
        <f>all!BH331</f>
        <v>9.4657749871458804E-3</v>
      </c>
      <c r="BI87" s="5">
        <f>all!BI331</f>
        <v>4.9193923613566398E-3</v>
      </c>
      <c r="BJ87" s="5"/>
      <c r="BK87" s="5">
        <f>all!BK331</f>
        <v>1.1986168330200799</v>
      </c>
      <c r="BL87" s="5">
        <f>all!BL331</f>
        <v>26753.919560959701</v>
      </c>
      <c r="BM87" s="5">
        <f>all!BM331</f>
        <v>10.802588197488999</v>
      </c>
      <c r="BN87" s="5">
        <f>all!BN331</f>
        <v>3.8709428899727301</v>
      </c>
      <c r="BO87" s="5">
        <f>all!BO331</f>
        <v>9.3579365706272594E-2</v>
      </c>
      <c r="BP87" s="5">
        <f>all!BP331</f>
        <v>0.44108996355903302</v>
      </c>
      <c r="BQ87" s="5">
        <f>all!BQ331</f>
        <v>2.3065314927799601E-2</v>
      </c>
      <c r="BR87" s="5">
        <f>all!BR331</f>
        <v>0.38453771478833598</v>
      </c>
      <c r="BS87" s="5">
        <f>all!BS331</f>
        <v>0.21816915588112501</v>
      </c>
      <c r="BT87" s="5">
        <f>all!BT331</f>
        <v>8.5070020790804595</v>
      </c>
      <c r="BU87" s="5">
        <f>all!BU331</f>
        <v>2.0148433583047799E-4</v>
      </c>
      <c r="BV87" s="5">
        <f>all!BV331</f>
        <v>0.102134781283098</v>
      </c>
      <c r="BW87" s="5">
        <f>all!BW331</f>
        <v>4.51059952746172E-5</v>
      </c>
      <c r="BX87" s="5">
        <f>all!BX331</f>
        <v>4.0882251214527002E-2</v>
      </c>
      <c r="BY87" s="5">
        <f>all!BY331</f>
        <v>6.6755857861662098E-3</v>
      </c>
      <c r="BZ87" s="5">
        <f>all!BZ331</f>
        <v>8.3185807477215296E-2</v>
      </c>
      <c r="CA87" s="5">
        <f>all!CA331</f>
        <v>2.5481738858045602E-4</v>
      </c>
      <c r="CB87" s="5">
        <f>all!CB331</f>
        <v>7.6493042426632896E-3</v>
      </c>
      <c r="CC87" s="5">
        <f>all!CC331</f>
        <v>2.3555542057865502</v>
      </c>
      <c r="CD87" s="5">
        <f>all!CD331</f>
        <v>9.4686620621058301E-2</v>
      </c>
      <c r="CE87" s="5"/>
      <c r="CF87" s="5">
        <f>all!CF331</f>
        <v>17.854392992669599</v>
      </c>
      <c r="CG87" s="5">
        <f>all!CG331</f>
        <v>382907.934288555</v>
      </c>
      <c r="CH87" s="5">
        <f>all!CH331</f>
        <v>63.591996025585701</v>
      </c>
      <c r="CI87" s="5">
        <f>all!CI331</f>
        <v>3.3191070486785401</v>
      </c>
      <c r="CJ87" s="5">
        <f>all!CJ331</f>
        <v>0.100310653337618</v>
      </c>
      <c r="CK87" s="5">
        <f>all!CK331</f>
        <v>1.4481740914438299</v>
      </c>
      <c r="CL87" s="5">
        <f>all!CL331</f>
        <v>3.52704195611264E-2</v>
      </c>
      <c r="CM87" s="5">
        <f>all!CM331</f>
        <v>0.36588566681130102</v>
      </c>
      <c r="CN87" s="5">
        <f>all!CN331</f>
        <v>1.03118107448401</v>
      </c>
      <c r="CO87" s="5">
        <f>all!CO331</f>
        <v>62.268647629613703</v>
      </c>
      <c r="CP87" s="5">
        <f>all!CP331</f>
        <v>6.6958084890156302E-3</v>
      </c>
      <c r="CQ87" s="5">
        <f>all!CQ331</f>
        <v>8.8956556403563994E-2</v>
      </c>
      <c r="CR87" s="5">
        <f>all!CR331</f>
        <v>9.0749331690965305E-3</v>
      </c>
      <c r="CS87" s="5">
        <f>all!CS331</f>
        <v>5.6839687564242999E-2</v>
      </c>
      <c r="CT87" s="5">
        <f>all!CT331</f>
        <v>2.3345490099121499E-2</v>
      </c>
      <c r="CU87" s="5">
        <f>all!CU331</f>
        <v>0.12676865162452799</v>
      </c>
      <c r="CV87" s="5">
        <f>all!CV331</f>
        <v>2.09459554892511E-2</v>
      </c>
      <c r="CW87" s="5">
        <f>all!CW331</f>
        <v>6.36656915758588E-3</v>
      </c>
      <c r="CX87" s="5">
        <f>all!CX331</f>
        <v>2.1682344033993601</v>
      </c>
      <c r="CY87" s="5">
        <f>all!CY331</f>
        <v>8.7102853022702195E-2</v>
      </c>
      <c r="CZ87" s="5"/>
      <c r="DA87" s="5">
        <f>all!DA331</f>
        <v>0.32499139153393669</v>
      </c>
      <c r="DB87" s="5">
        <f>all!DB331</f>
        <v>6856.6198278906795</v>
      </c>
      <c r="DC87" s="5">
        <f>all!DC331</f>
        <v>1.0790521476109511</v>
      </c>
      <c r="DD87" s="5">
        <f>all!DD331</f>
        <v>5.6549919559584896E-2</v>
      </c>
      <c r="DE87" s="5">
        <f>all!DE331</f>
        <v>1.5785518103046297E-3</v>
      </c>
      <c r="DF87" s="5">
        <f>all!DF331</f>
        <v>2.2146721080346075E-2</v>
      </c>
      <c r="DG87" s="5">
        <f>all!DG331</f>
        <v>5.0586491632784592E-4</v>
      </c>
      <c r="DH87" s="5">
        <f>all!DH331</f>
        <v>5.0390533922503927E-3</v>
      </c>
      <c r="DI87" s="5">
        <f>all!DI331</f>
        <v>1.3763468405426606E-2</v>
      </c>
      <c r="DJ87" s="5">
        <f>all!DJ331</f>
        <v>0.78861002570432759</v>
      </c>
      <c r="DK87" s="5">
        <f>all!DK331</f>
        <v>6.2073979996102931E-5</v>
      </c>
      <c r="DL87" s="5">
        <f>all!DL331</f>
        <v>7.9135099237231227E-4</v>
      </c>
      <c r="DM87" s="5">
        <f>all!DM331</f>
        <v>7.9037547850481027E-5</v>
      </c>
      <c r="DN87" s="5">
        <f>all!DN331</f>
        <v>4.7881128434203521E-4</v>
      </c>
      <c r="DO87" s="5">
        <f>all!DO331</f>
        <v>1.9173365718726593E-4</v>
      </c>
      <c r="DP87" s="5">
        <f>all!DP331</f>
        <v>9.9348473059974931E-4</v>
      </c>
      <c r="DQ87" s="5">
        <f>all!DQ331</f>
        <v>1.0634270382078124E-4</v>
      </c>
      <c r="DR87" s="5">
        <f>all!DR331</f>
        <v>3.1150143664310542E-5</v>
      </c>
      <c r="DS87" s="5">
        <f>all!DS331</f>
        <v>1.0464451753857917E-2</v>
      </c>
      <c r="DT87" s="5">
        <f>all!DT331</f>
        <v>4.167991895827838E-4</v>
      </c>
      <c r="DU87" s="5"/>
      <c r="DV87" s="5">
        <f>all!DV331</f>
        <v>4.7375137591841891E-3</v>
      </c>
      <c r="DW87" s="5">
        <f>all!DW331</f>
        <v>99.951357550759013</v>
      </c>
      <c r="DX87" s="5">
        <f>all!DX331</f>
        <v>1.5729722476819252E-2</v>
      </c>
      <c r="DY87" s="5">
        <f>all!DY331</f>
        <v>8.2434805651249664E-4</v>
      </c>
      <c r="DZ87" s="5">
        <f>all!DZ331</f>
        <v>2.3011104649897696E-5</v>
      </c>
      <c r="EA87" s="5">
        <f>all!EA331</f>
        <v>3.2284053846391784E-4</v>
      </c>
      <c r="EB87" s="5">
        <f>all!EB331</f>
        <v>7.3741707128924789E-6</v>
      </c>
      <c r="EC87" s="5">
        <f>all!EC331</f>
        <v>7.3456052686112888E-5</v>
      </c>
      <c r="ED87" s="5">
        <f>all!ED331</f>
        <v>2.0063491724209726E-4</v>
      </c>
      <c r="EE87" s="5">
        <f>all!EE331</f>
        <v>1.1495845566157768E-2</v>
      </c>
      <c r="EF87" s="5">
        <f>all!EF331</f>
        <v>9.0487422737827592E-7</v>
      </c>
      <c r="EG87" s="5">
        <f>all!EG331</f>
        <v>1.1535801600813802E-5</v>
      </c>
      <c r="EH87" s="5">
        <f>all!EH331</f>
        <v>1.1521581192243123E-6</v>
      </c>
      <c r="EI87" s="5">
        <f>all!EI331</f>
        <v>6.9798004092246049E-6</v>
      </c>
      <c r="EJ87" s="5">
        <f>all!EJ331</f>
        <v>2.7949689212876424E-6</v>
      </c>
      <c r="EK87" s="5">
        <f>all!EK331</f>
        <v>1.4482376159382752E-5</v>
      </c>
      <c r="EL87" s="5">
        <f>all!EL331</f>
        <v>1.550194976432758E-6</v>
      </c>
      <c r="EM87" s="5">
        <f>all!EM331</f>
        <v>4.540865944593034E-7</v>
      </c>
      <c r="EN87" s="5">
        <f>all!EN331</f>
        <v>1.5254399180306954E-4</v>
      </c>
      <c r="EO87" s="5">
        <f>all!EO331</f>
        <v>6.0758283046985384E-6</v>
      </c>
      <c r="EP87" s="5"/>
      <c r="EQ87" s="5">
        <f>all!EQ331</f>
        <v>199.90271510151803</v>
      </c>
      <c r="ER87" s="5">
        <f>all!ER331</f>
        <v>0</v>
      </c>
      <c r="ES87" s="5">
        <f>all!ES331</f>
        <v>0</v>
      </c>
      <c r="ET87" s="5">
        <f>all!ET331</f>
        <v>0</v>
      </c>
      <c r="EU87" s="5">
        <f>all!EU331</f>
        <v>0</v>
      </c>
      <c r="EV87" s="5"/>
    </row>
    <row r="88" spans="1:152" s="3" customFormat="1">
      <c r="A88" s="5" t="str">
        <f>all!A332</f>
        <v>LEM1A-8.d</v>
      </c>
      <c r="B88" s="5" t="str">
        <f>all!B332</f>
        <v>Kaspakas</v>
      </c>
      <c r="C88" s="5" t="str">
        <f>all!C333</f>
        <v>porphyry</v>
      </c>
      <c r="D88" s="5" t="str">
        <f>all!D333</f>
        <v>sericitic</v>
      </c>
      <c r="E88" s="5" t="str">
        <f>all!E332</f>
        <v>pyrite</v>
      </c>
      <c r="F88" s="5" t="str">
        <f>all!F332</f>
        <v>anhedral, inclusions</v>
      </c>
      <c r="G88" s="5">
        <f>all!G332</f>
        <v>16.965546283461901</v>
      </c>
      <c r="H88" s="5">
        <f>all!H332</f>
        <v>360387.099769814</v>
      </c>
      <c r="I88" s="5">
        <f>all!I332</f>
        <v>34.1755851444413</v>
      </c>
      <c r="J88" s="5">
        <f>all!J332</f>
        <v>0.67582403466188701</v>
      </c>
      <c r="K88" s="5">
        <f>all!K332</f>
        <v>0.31480269625380802</v>
      </c>
      <c r="L88" s="5">
        <f>all!L332</f>
        <v>2.13117683124067</v>
      </c>
      <c r="M88" s="5">
        <f>all!M332</f>
        <v>3.00447003710613E-2</v>
      </c>
      <c r="N88" s="5">
        <f>all!N332</f>
        <v>0.49275808283070899</v>
      </c>
      <c r="O88" s="5">
        <f>all!O332</f>
        <v>0.61287328226085702</v>
      </c>
      <c r="P88" s="5">
        <f>all!P332</f>
        <v>61.191243608801898</v>
      </c>
      <c r="Q88" s="5">
        <f>all!Q332</f>
        <v>8.1052001634844602E-3</v>
      </c>
      <c r="R88" s="5">
        <f>all!R332</f>
        <v>0.16701421012904599</v>
      </c>
      <c r="S88" s="5">
        <f>all!S332</f>
        <v>6.37732662479877E-3</v>
      </c>
      <c r="T88" s="5">
        <f>all!T332</f>
        <v>6.21631259701724E-2</v>
      </c>
      <c r="U88" s="5">
        <f>all!U332</f>
        <v>1.0100559083287299E-2</v>
      </c>
      <c r="V88" s="5">
        <f>all!V332</f>
        <v>0.19804946498787801</v>
      </c>
      <c r="W88" s="5">
        <f>all!W332</f>
        <v>1.2200985297434099E-2</v>
      </c>
      <c r="X88" s="5">
        <f>all!X332</f>
        <v>4.38227498521761E-3</v>
      </c>
      <c r="Y88" s="5">
        <f>all!Y332</f>
        <v>6.6306370263663803</v>
      </c>
      <c r="Z88" s="5">
        <f>all!Z332</f>
        <v>0.33570868149125999</v>
      </c>
      <c r="AA88" s="5">
        <f>all!AA332</f>
        <v>50.568762564857963</v>
      </c>
      <c r="AB88" s="5">
        <f>all!AB332</f>
        <v>9.2285618056723848</v>
      </c>
      <c r="AC88" s="5">
        <f>all!AC332</f>
        <v>5.0629928942925395E-2</v>
      </c>
      <c r="AD88" s="5">
        <f>all!AD332</f>
        <v>55.762889546056535</v>
      </c>
      <c r="AE88" s="5">
        <f>all!AE332</f>
        <v>6.6091311706427652E-4</v>
      </c>
      <c r="AF88" s="5">
        <f>all!AF332</f>
        <v>1.5233165445677325E-3</v>
      </c>
      <c r="AG88" s="5">
        <f>all!AG332</f>
        <v>2.3716346418732148E-4</v>
      </c>
      <c r="AH88" s="5">
        <f>all!AH332</f>
        <v>1.2223863455735184E-3</v>
      </c>
      <c r="AI88" s="5">
        <f>all!AI332</f>
        <v>9.8230558473952987E-3</v>
      </c>
      <c r="AJ88" s="5">
        <f>all!AJ332</f>
        <v>1.7904958569159928</v>
      </c>
      <c r="AK88" s="5">
        <f>all!AK332</f>
        <v>1.2822823564530517E-4</v>
      </c>
      <c r="AL88" s="5">
        <f>all!AL332</f>
        <v>2.9554897277099491E-4</v>
      </c>
      <c r="AM88" s="5">
        <f>all!AM332</f>
        <v>2.3716346418732148E-4</v>
      </c>
      <c r="AN88" s="5"/>
      <c r="AO88" s="5"/>
      <c r="AP88" s="5">
        <f>all!AP332</f>
        <v>0.113738926872981</v>
      </c>
      <c r="AQ88" s="5">
        <f>all!AQ332</f>
        <v>3.2805770556418401</v>
      </c>
      <c r="AR88" s="5">
        <f>all!AR332</f>
        <v>2.5936149516305101E-2</v>
      </c>
      <c r="AS88" s="5">
        <f>all!AS332</f>
        <v>0.17009834274694399</v>
      </c>
      <c r="AT88" s="5">
        <f>all!AT332</f>
        <v>0.118823379107795</v>
      </c>
      <c r="AU88" s="5">
        <f>all!AU332</f>
        <v>2.13117683124067</v>
      </c>
      <c r="AV88" s="5">
        <f>all!AV332</f>
        <v>3.00447003710613E-2</v>
      </c>
      <c r="AW88" s="5">
        <f>all!AW332</f>
        <v>0.17381697022575901</v>
      </c>
      <c r="AX88" s="5">
        <f>all!AX332</f>
        <v>0.26378666097399101</v>
      </c>
      <c r="AY88" s="5">
        <f>all!AY332</f>
        <v>1.0430979157302001</v>
      </c>
      <c r="AZ88" s="5">
        <f>all!AZ332</f>
        <v>8.1052001634844602E-3</v>
      </c>
      <c r="BA88" s="5">
        <f>all!BA332</f>
        <v>0.16701421012904599</v>
      </c>
      <c r="BB88" s="5">
        <f>all!BB332</f>
        <v>3.4164959702197401E-6</v>
      </c>
      <c r="BC88" s="5">
        <f>all!BC332</f>
        <v>6.21631259701724E-2</v>
      </c>
      <c r="BD88" s="5">
        <f>all!BD332</f>
        <v>1.0100559083287299E-2</v>
      </c>
      <c r="BE88" s="5">
        <f>all!BE332</f>
        <v>0.19804946498787801</v>
      </c>
      <c r="BF88" s="5">
        <f>all!BF332</f>
        <v>1.2200985297434099E-2</v>
      </c>
      <c r="BG88" s="5">
        <f>all!BG332</f>
        <v>4.38227498521761E-3</v>
      </c>
      <c r="BH88" s="5">
        <f>all!BH332</f>
        <v>2.0802892100855501E-2</v>
      </c>
      <c r="BI88" s="5">
        <f>all!BI332</f>
        <v>3.4369871174752598E-3</v>
      </c>
      <c r="BJ88" s="5"/>
      <c r="BK88" s="5">
        <f>all!BK332</f>
        <v>0.80093969566853096</v>
      </c>
      <c r="BL88" s="5">
        <f>all!BL332</f>
        <v>18045.943955421299</v>
      </c>
      <c r="BM88" s="5">
        <f>all!BM332</f>
        <v>6.1217918752490901</v>
      </c>
      <c r="BN88" s="5">
        <f>all!BN332</f>
        <v>0.159740850694818</v>
      </c>
      <c r="BO88" s="5">
        <f>all!BO332</f>
        <v>0.38971767157915399</v>
      </c>
      <c r="BP88" s="5">
        <f>all!BP332</f>
        <v>2.0854018665071901</v>
      </c>
      <c r="BQ88" s="5">
        <f>all!BQ332</f>
        <v>9.55925282644721E-3</v>
      </c>
      <c r="BR88" s="5">
        <f>all!BR332</f>
        <v>0.47090344769440101</v>
      </c>
      <c r="BS88" s="5">
        <f>all!BS332</f>
        <v>0.15709437611640201</v>
      </c>
      <c r="BT88" s="5">
        <f>all!BT332</f>
        <v>17.834273946886402</v>
      </c>
      <c r="BU88" s="5">
        <f>all!BU332</f>
        <v>7.3076703327846501E-3</v>
      </c>
      <c r="BV88" s="5">
        <f>all!BV332</f>
        <v>6.1682470980843299E-2</v>
      </c>
      <c r="BW88" s="5">
        <f>all!BW332</f>
        <v>6.2113227150778398E-3</v>
      </c>
      <c r="BX88" s="5">
        <f>all!BX332</f>
        <v>3.7713295766204198E-2</v>
      </c>
      <c r="BY88" s="5">
        <f>all!BY332</f>
        <v>9.7255759012939199E-3</v>
      </c>
      <c r="BZ88" s="5">
        <f>all!BZ332</f>
        <v>0.11860790623438</v>
      </c>
      <c r="CA88" s="5">
        <f>all!CA332</f>
        <v>3.0572531360862401E-4</v>
      </c>
      <c r="CB88" s="5">
        <f>all!CB332</f>
        <v>2.59186238172895E-3</v>
      </c>
      <c r="CC88" s="5">
        <f>all!CC332</f>
        <v>4.4377963761802599</v>
      </c>
      <c r="CD88" s="5">
        <f>all!CD332</f>
        <v>0.21951720992090501</v>
      </c>
      <c r="CE88" s="5"/>
      <c r="CF88" s="5">
        <f>all!CF332</f>
        <v>16.965546283461901</v>
      </c>
      <c r="CG88" s="5">
        <f>all!CG332</f>
        <v>360387.099769814</v>
      </c>
      <c r="CH88" s="5">
        <f>all!CH332</f>
        <v>34.1755851444413</v>
      </c>
      <c r="CI88" s="5">
        <f>all!CI332</f>
        <v>0.67582403466188701</v>
      </c>
      <c r="CJ88" s="5">
        <f>all!CJ332</f>
        <v>0.31480269625380802</v>
      </c>
      <c r="CK88" s="5">
        <f>all!CK332</f>
        <v>2.13117683124067</v>
      </c>
      <c r="CL88" s="5">
        <f>all!CL332</f>
        <v>3.00447003710613E-2</v>
      </c>
      <c r="CM88" s="5">
        <f>all!CM332</f>
        <v>0.49275808283070899</v>
      </c>
      <c r="CN88" s="5">
        <f>all!CN332</f>
        <v>0.61287328226085702</v>
      </c>
      <c r="CO88" s="5">
        <f>all!CO332</f>
        <v>61.191243608801898</v>
      </c>
      <c r="CP88" s="5">
        <f>all!CP332</f>
        <v>8.1052001634844602E-3</v>
      </c>
      <c r="CQ88" s="5">
        <f>all!CQ332</f>
        <v>0.16701421012904599</v>
      </c>
      <c r="CR88" s="5">
        <f>all!CR332</f>
        <v>6.37732662479877E-3</v>
      </c>
      <c r="CS88" s="5">
        <f>all!CS332</f>
        <v>6.21631259701724E-2</v>
      </c>
      <c r="CT88" s="5">
        <f>all!CT332</f>
        <v>1.0100559083287299E-2</v>
      </c>
      <c r="CU88" s="5">
        <f>all!CU332</f>
        <v>0.19804946498787801</v>
      </c>
      <c r="CV88" s="5">
        <f>all!CV332</f>
        <v>1.2200985297434099E-2</v>
      </c>
      <c r="CW88" s="5">
        <f>all!CW332</f>
        <v>4.38227498521761E-3</v>
      </c>
      <c r="CX88" s="5">
        <f>all!CX332</f>
        <v>6.6306370263663803</v>
      </c>
      <c r="CY88" s="5">
        <f>all!CY332</f>
        <v>0.33570868149125999</v>
      </c>
      <c r="CZ88" s="5"/>
      <c r="DA88" s="5">
        <f>all!DA332</f>
        <v>0.30881231846187152</v>
      </c>
      <c r="DB88" s="5">
        <f>all!DB332</f>
        <v>6453.3458639057035</v>
      </c>
      <c r="DC88" s="5">
        <f>all!DC332</f>
        <v>0.57990377485765754</v>
      </c>
      <c r="DD88" s="5">
        <f>all!DD332</f>
        <v>1.1514480923952046E-2</v>
      </c>
      <c r="DE88" s="5">
        <f>all!DE332</f>
        <v>4.9539340989803926E-3</v>
      </c>
      <c r="DF88" s="5">
        <f>all!DF332</f>
        <v>3.2591785154315184E-2</v>
      </c>
      <c r="DG88" s="5">
        <f>all!DG332</f>
        <v>4.3091519829986235E-4</v>
      </c>
      <c r="DH88" s="5">
        <f>all!DH332</f>
        <v>6.7863666551536842E-3</v>
      </c>
      <c r="DI88" s="5">
        <f>all!DI332</f>
        <v>8.1801947937691806E-3</v>
      </c>
      <c r="DJ88" s="5">
        <f>all!DJ332</f>
        <v>0.77496509129688329</v>
      </c>
      <c r="DK88" s="5">
        <f>all!DK332</f>
        <v>7.5139848106156037E-5</v>
      </c>
      <c r="DL88" s="5">
        <f>all!DL332</f>
        <v>1.4857461469878037E-3</v>
      </c>
      <c r="DM88" s="5">
        <f>all!DM332</f>
        <v>5.5542916831844918E-5</v>
      </c>
      <c r="DN88" s="5">
        <f>all!DN332</f>
        <v>5.2365534470703737E-4</v>
      </c>
      <c r="DO88" s="5">
        <f>all!DO332</f>
        <v>8.2954657385736686E-5</v>
      </c>
      <c r="DP88" s="5">
        <f>all!DP332</f>
        <v>1.5521117945758466E-3</v>
      </c>
      <c r="DQ88" s="5">
        <f>all!DQ332</f>
        <v>6.1944453499510949E-5</v>
      </c>
      <c r="DR88" s="5">
        <f>all!DR332</f>
        <v>2.1441453314520365E-5</v>
      </c>
      <c r="DS88" s="5">
        <f>all!DS332</f>
        <v>3.2001143949644692E-2</v>
      </c>
      <c r="DT88" s="5">
        <f>all!DT332</f>
        <v>1.6064124368577566E-3</v>
      </c>
      <c r="DU88" s="5"/>
      <c r="DV88" s="5">
        <f>all!DV332</f>
        <v>4.7832327124127244E-3</v>
      </c>
      <c r="DW88" s="5">
        <f>all!DW332</f>
        <v>99.956683057506694</v>
      </c>
      <c r="DX88" s="5">
        <f>all!DX332</f>
        <v>8.9822022637132889E-3</v>
      </c>
      <c r="DY88" s="5">
        <f>all!DY332</f>
        <v>1.783492384507968E-4</v>
      </c>
      <c r="DZ88" s="5">
        <f>all!DZ332</f>
        <v>7.6732106268958785E-5</v>
      </c>
      <c r="EA88" s="5">
        <f>all!EA332</f>
        <v>5.0481824586053785E-4</v>
      </c>
      <c r="EB88" s="5">
        <f>all!EB332</f>
        <v>6.6744995246626014E-6</v>
      </c>
      <c r="EC88" s="5">
        <f>all!EC332</f>
        <v>1.0511488383960273E-4</v>
      </c>
      <c r="ED88" s="5">
        <f>all!ED332</f>
        <v>1.2670406260460119E-4</v>
      </c>
      <c r="EE88" s="5">
        <f>all!EE332</f>
        <v>1.2003531446323578E-2</v>
      </c>
      <c r="EF88" s="5">
        <f>all!EF332</f>
        <v>1.1638505266151315E-6</v>
      </c>
      <c r="EG88" s="5">
        <f>all!EG332</f>
        <v>2.3012908319234273E-5</v>
      </c>
      <c r="EH88" s="5">
        <f>all!EH332</f>
        <v>8.6031120149665366E-7</v>
      </c>
      <c r="EI88" s="5">
        <f>all!EI332</f>
        <v>8.1109632779811577E-6</v>
      </c>
      <c r="EJ88" s="5">
        <f>all!EJ332</f>
        <v>1.2848950871868691E-6</v>
      </c>
      <c r="EK88" s="5">
        <f>all!EK332</f>
        <v>2.4040854154117722E-5</v>
      </c>
      <c r="EL88" s="5">
        <f>all!EL332</f>
        <v>9.5946540541896352E-7</v>
      </c>
      <c r="EM88" s="5">
        <f>all!EM332</f>
        <v>3.3210935822285493E-7</v>
      </c>
      <c r="EN88" s="5">
        <f>all!EN332</f>
        <v>4.9566973020044266E-4</v>
      </c>
      <c r="EO88" s="5">
        <f>all!EO332</f>
        <v>2.4881923609382739E-5</v>
      </c>
      <c r="EP88" s="5"/>
      <c r="EQ88" s="5">
        <f>all!EQ332</f>
        <v>199.91336611501339</v>
      </c>
      <c r="ER88" s="5">
        <f>all!ER332</f>
        <v>0</v>
      </c>
      <c r="ES88" s="5">
        <f>all!ES332</f>
        <v>0</v>
      </c>
      <c r="ET88" s="5">
        <f>all!ET332</f>
        <v>0</v>
      </c>
      <c r="EU88" s="5">
        <f>all!EU332</f>
        <v>0</v>
      </c>
      <c r="EV88" s="5"/>
    </row>
    <row r="89" spans="1:152" s="3" customFormat="1">
      <c r="A89" s="5" t="str">
        <f>all!A333</f>
        <v>LEM1A-3.d</v>
      </c>
      <c r="B89" s="5" t="str">
        <f>all!B333</f>
        <v>Kaspakas</v>
      </c>
      <c r="C89" s="5" t="str">
        <f>all!C334</f>
        <v>porphyry</v>
      </c>
      <c r="D89" s="5" t="str">
        <f>all!D334</f>
        <v>sericitic</v>
      </c>
      <c r="E89" s="5" t="str">
        <f>all!E333</f>
        <v>pyrite</v>
      </c>
      <c r="F89" s="5" t="str">
        <f>all!F333</f>
        <v>anhedral, inclusions</v>
      </c>
      <c r="G89" s="5">
        <f>all!G333</f>
        <v>17.801616416042702</v>
      </c>
      <c r="H89" s="5">
        <f>all!H333</f>
        <v>396080.03989314201</v>
      </c>
      <c r="I89" s="5">
        <f>all!I333</f>
        <v>49.394750622555797</v>
      </c>
      <c r="J89" s="5">
        <f>all!J333</f>
        <v>0.43188898821441501</v>
      </c>
      <c r="K89" s="5">
        <f>all!K333</f>
        <v>0.124858273391492</v>
      </c>
      <c r="L89" s="5">
        <f>all!L333</f>
        <v>1.0607907286926701</v>
      </c>
      <c r="M89" s="5">
        <f>all!M333</f>
        <v>2.6901941663629001E-2</v>
      </c>
      <c r="N89" s="5">
        <f>all!N333</f>
        <v>0.63204714917771798</v>
      </c>
      <c r="O89" s="5">
        <f>all!O333</f>
        <v>3.5928574369737198</v>
      </c>
      <c r="P89" s="5">
        <f>all!P333</f>
        <v>104.81408017196</v>
      </c>
      <c r="Q89" s="5">
        <f>all!Q333</f>
        <v>8.3622358698716408E-3</v>
      </c>
      <c r="R89" s="5">
        <f>all!R333</f>
        <v>0.11504619773416799</v>
      </c>
      <c r="S89" s="5">
        <f>all!S333</f>
        <v>3.6111147557626199E-3</v>
      </c>
      <c r="T89" s="5">
        <f>all!T333</f>
        <v>6.3192308705799005E-2</v>
      </c>
      <c r="U89" s="5">
        <f>all!U333</f>
        <v>3.1837607028166702E-2</v>
      </c>
      <c r="V89" s="5">
        <f>all!V333</f>
        <v>0.73321681244377201</v>
      </c>
      <c r="W89" s="5">
        <f>all!W333</f>
        <v>1.44239105822571E-2</v>
      </c>
      <c r="X89" s="5">
        <f>all!X333</f>
        <v>7.5792015133298802E-3</v>
      </c>
      <c r="Y89" s="5">
        <f>all!Y333</f>
        <v>2.1524008627001301</v>
      </c>
      <c r="Z89" s="5">
        <f>all!Z333</f>
        <v>4.72845494477945E-3</v>
      </c>
      <c r="AA89" s="5">
        <f>all!AA333</f>
        <v>114.36909013765673</v>
      </c>
      <c r="AB89" s="5">
        <f>all!AB333</f>
        <v>48.696356700244721</v>
      </c>
      <c r="AC89" s="5">
        <f>all!AC333</f>
        <v>2.1968282148185575E-3</v>
      </c>
      <c r="AD89" s="5">
        <f>all!AD333</f>
        <v>13.748040797344084</v>
      </c>
      <c r="AE89" s="5">
        <f>all!AE333</f>
        <v>3.5212778644875525E-3</v>
      </c>
      <c r="AF89" s="5">
        <f>all!AF333</f>
        <v>1.4791671746603587E-2</v>
      </c>
      <c r="AG89" s="5">
        <f>all!AG333</f>
        <v>1.6929401939430136E-4</v>
      </c>
      <c r="AH89" s="5">
        <f>all!AH333</f>
        <v>3.8850736471929474E-3</v>
      </c>
      <c r="AI89" s="5">
        <f>all!AI333</f>
        <v>9.57278837362979E-5</v>
      </c>
      <c r="AJ89" s="5">
        <f>all!AJ333</f>
        <v>2.1219679996541436</v>
      </c>
      <c r="AK89" s="5">
        <f>all!AK333</f>
        <v>1.5344143695036465E-4</v>
      </c>
      <c r="AL89" s="5">
        <f>all!AL333</f>
        <v>6.4455446432860951E-4</v>
      </c>
      <c r="AM89" s="5">
        <f>all!AM333</f>
        <v>1.6929401939430136E-4</v>
      </c>
      <c r="AN89" s="5"/>
      <c r="AO89" s="5"/>
      <c r="AP89" s="5">
        <f>all!AP333</f>
        <v>0.13488038676026801</v>
      </c>
      <c r="AQ89" s="5">
        <f>all!AQ333</f>
        <v>3.7644963830509499</v>
      </c>
      <c r="AR89" s="5">
        <f>all!AR333</f>
        <v>1.99618488647412E-2</v>
      </c>
      <c r="AS89" s="5">
        <f>all!AS333</f>
        <v>0.16080332704143699</v>
      </c>
      <c r="AT89" s="5">
        <f>all!AT333</f>
        <v>0.124858273391492</v>
      </c>
      <c r="AU89" s="5">
        <f>all!AU333</f>
        <v>1.0607907286926701</v>
      </c>
      <c r="AV89" s="5">
        <f>all!AV333</f>
        <v>2.6901941663629001E-2</v>
      </c>
      <c r="AW89" s="5">
        <f>all!AW333</f>
        <v>0.40128714036784902</v>
      </c>
      <c r="AX89" s="5">
        <f>all!AX333</f>
        <v>0.26363011743710701</v>
      </c>
      <c r="AY89" s="5">
        <f>all!AY333</f>
        <v>0.65740467294197102</v>
      </c>
      <c r="AZ89" s="5">
        <f>all!AZ333</f>
        <v>8.3622358698716408E-3</v>
      </c>
      <c r="BA89" s="5">
        <f>all!BA333</f>
        <v>0.11504619773416799</v>
      </c>
      <c r="BB89" s="5">
        <f>all!BB333</f>
        <v>3.6111147557626199E-3</v>
      </c>
      <c r="BC89" s="5">
        <f>all!BC333</f>
        <v>6.3192308705799005E-2</v>
      </c>
      <c r="BD89" s="5">
        <f>all!BD333</f>
        <v>3.1837607028166702E-2</v>
      </c>
      <c r="BE89" s="5">
        <f>all!BE333</f>
        <v>9.1381014189981194E-2</v>
      </c>
      <c r="BF89" s="5">
        <f>all!BF333</f>
        <v>1.44239105822571E-2</v>
      </c>
      <c r="BG89" s="5">
        <f>all!BG333</f>
        <v>7.5792015133298802E-3</v>
      </c>
      <c r="BH89" s="5">
        <f>all!BH333</f>
        <v>1.0313105930499901E-2</v>
      </c>
      <c r="BI89" s="5">
        <f>all!BI333</f>
        <v>4.72845494477945E-3</v>
      </c>
      <c r="BJ89" s="5"/>
      <c r="BK89" s="5">
        <f>all!BK333</f>
        <v>1.6128518392000399</v>
      </c>
      <c r="BL89" s="5">
        <f>all!BL333</f>
        <v>17449.4814715416</v>
      </c>
      <c r="BM89" s="5">
        <f>all!BM333</f>
        <v>2.8535883015586201</v>
      </c>
      <c r="BN89" s="5">
        <f>all!BN333</f>
        <v>0.311289233712636</v>
      </c>
      <c r="BO89" s="5">
        <f>all!BO333</f>
        <v>7.1199358673104104E-2</v>
      </c>
      <c r="BP89" s="5">
        <f>all!BP333</f>
        <v>0.473841413188889</v>
      </c>
      <c r="BQ89" s="5">
        <f>all!BQ333</f>
        <v>1.9840061630363E-2</v>
      </c>
      <c r="BR89" s="5">
        <f>all!BR333</f>
        <v>0.15381402001278899</v>
      </c>
      <c r="BS89" s="5">
        <f>all!BS333</f>
        <v>0.99625255662324996</v>
      </c>
      <c r="BT89" s="5">
        <f>all!BT333</f>
        <v>14.3741416935825</v>
      </c>
      <c r="BU89" s="5">
        <f>all!BU333</f>
        <v>2.3692021162607899E-4</v>
      </c>
      <c r="BV89" s="5">
        <f>all!BV333</f>
        <v>4.08811751764631E-2</v>
      </c>
      <c r="BW89" s="5">
        <f>all!BW333</f>
        <v>6.0938377449186697E-3</v>
      </c>
      <c r="BX89" s="5">
        <f>all!BX333</f>
        <v>3.6216467441156398E-2</v>
      </c>
      <c r="BY89" s="5">
        <f>all!BY333</f>
        <v>2.9189381661683798E-2</v>
      </c>
      <c r="BZ89" s="5">
        <f>all!BZ333</f>
        <v>0.57228499223296703</v>
      </c>
      <c r="CA89" s="5">
        <f>all!CA333</f>
        <v>2.3215072800408802E-2</v>
      </c>
      <c r="CB89" s="5">
        <f>all!CB333</f>
        <v>3.09293400801414E-3</v>
      </c>
      <c r="CC89" s="5">
        <f>all!CC333</f>
        <v>3.0854507115895</v>
      </c>
      <c r="CD89" s="5">
        <f>all!CD333</f>
        <v>9.8498370667870604E-3</v>
      </c>
      <c r="CE89" s="5"/>
      <c r="CF89" s="5">
        <f>all!CF333</f>
        <v>17.801616416042702</v>
      </c>
      <c r="CG89" s="5">
        <f>all!CG333</f>
        <v>396080.03989314201</v>
      </c>
      <c r="CH89" s="5">
        <f>all!CH333</f>
        <v>49.394750622555797</v>
      </c>
      <c r="CI89" s="5">
        <f>all!CI333</f>
        <v>0.43188898821441501</v>
      </c>
      <c r="CJ89" s="5">
        <f>all!CJ333</f>
        <v>0.124858273391492</v>
      </c>
      <c r="CK89" s="5">
        <f>all!CK333</f>
        <v>1.0607907286926701</v>
      </c>
      <c r="CL89" s="5">
        <f>all!CL333</f>
        <v>2.6901941663629001E-2</v>
      </c>
      <c r="CM89" s="5">
        <f>all!CM333</f>
        <v>0.63204714917771798</v>
      </c>
      <c r="CN89" s="5">
        <f>all!CN333</f>
        <v>3.5928574369737198</v>
      </c>
      <c r="CO89" s="5">
        <f>all!CO333</f>
        <v>104.81408017196</v>
      </c>
      <c r="CP89" s="5">
        <f>all!CP333</f>
        <v>8.3622358698716408E-3</v>
      </c>
      <c r="CQ89" s="5">
        <f>all!CQ333</f>
        <v>0.11504619773416799</v>
      </c>
      <c r="CR89" s="5">
        <f>all!CR333</f>
        <v>3.6111147557626199E-3</v>
      </c>
      <c r="CS89" s="5">
        <f>all!CS333</f>
        <v>6.3192308705799005E-2</v>
      </c>
      <c r="CT89" s="5">
        <f>all!CT333</f>
        <v>3.1837607028166702E-2</v>
      </c>
      <c r="CU89" s="5">
        <f>all!CU333</f>
        <v>0.73321681244377201</v>
      </c>
      <c r="CV89" s="5">
        <f>all!CV333</f>
        <v>1.44239105822571E-2</v>
      </c>
      <c r="CW89" s="5">
        <f>all!CW333</f>
        <v>7.5792015133298802E-3</v>
      </c>
      <c r="CX89" s="5">
        <f>all!CX333</f>
        <v>2.1524008627001301</v>
      </c>
      <c r="CY89" s="5">
        <f>all!CY333</f>
        <v>4.72845494477945E-3</v>
      </c>
      <c r="CZ89" s="5"/>
      <c r="DA89" s="5">
        <f>all!DA333</f>
        <v>0.32403073534778604</v>
      </c>
      <c r="DB89" s="5">
        <f>all!DB333</f>
        <v>7092.488851162002</v>
      </c>
      <c r="DC89" s="5">
        <f>all!DC333</f>
        <v>0.8381481172336781</v>
      </c>
      <c r="DD89" s="5">
        <f>all!DD333</f>
        <v>7.35839103228668E-3</v>
      </c>
      <c r="DE89" s="5">
        <f>all!DE333</f>
        <v>1.9648486669734053E-3</v>
      </c>
      <c r="DF89" s="5">
        <f>all!DF333</f>
        <v>1.6222522231115921E-2</v>
      </c>
      <c r="DG89" s="5">
        <f>all!DG333</f>
        <v>3.8584027743540872E-4</v>
      </c>
      <c r="DH89" s="5">
        <f>all!DH333</f>
        <v>8.7046846051193772E-3</v>
      </c>
      <c r="DI89" s="5">
        <f>all!DI333</f>
        <v>4.7954894676217809E-2</v>
      </c>
      <c r="DJ89" s="5">
        <f>all!DJ333</f>
        <v>1.3274326262912868</v>
      </c>
      <c r="DK89" s="5">
        <f>all!DK333</f>
        <v>7.7522716332261419E-5</v>
      </c>
      <c r="DL89" s="5">
        <f>all!DL333</f>
        <v>1.0234425255016678E-3</v>
      </c>
      <c r="DM89" s="5">
        <f>all!DM333</f>
        <v>3.1450772141673081E-5</v>
      </c>
      <c r="DN89" s="5">
        <f>all!DN333</f>
        <v>5.3232506701877697E-4</v>
      </c>
      <c r="DO89" s="5">
        <f>all!DO333</f>
        <v>2.6147837572410232E-4</v>
      </c>
      <c r="DP89" s="5">
        <f>all!DP333</f>
        <v>5.746213263665925E-3</v>
      </c>
      <c r="DQ89" s="5">
        <f>all!DQ333</f>
        <v>7.3230254488678911E-5</v>
      </c>
      <c r="DR89" s="5">
        <f>all!DR333</f>
        <v>3.7083272035092305E-5</v>
      </c>
      <c r="DS89" s="5">
        <f>all!DS333</f>
        <v>1.0388035051641554E-2</v>
      </c>
      <c r="DT89" s="5">
        <f>all!DT333</f>
        <v>2.2626310397078662E-5</v>
      </c>
      <c r="DU89" s="5"/>
      <c r="DV89" s="5">
        <f>all!DV333</f>
        <v>4.5663148418498686E-3</v>
      </c>
      <c r="DW89" s="5">
        <f>all!DW333</f>
        <v>99.948966482932306</v>
      </c>
      <c r="DX89" s="5">
        <f>all!DX333</f>
        <v>1.1811373952797525E-2</v>
      </c>
      <c r="DY89" s="5">
        <f>all!DY333</f>
        <v>1.0369612051400488E-4</v>
      </c>
      <c r="DZ89" s="5">
        <f>all!DZ333</f>
        <v>2.768909443222943E-5</v>
      </c>
      <c r="EA89" s="5">
        <f>all!EA333</f>
        <v>2.286114740216733E-4</v>
      </c>
      <c r="EB89" s="5">
        <f>all!EB333</f>
        <v>5.4373489710651795E-6</v>
      </c>
      <c r="EC89" s="5">
        <f>all!EC333</f>
        <v>1.2266839583385916E-4</v>
      </c>
      <c r="ED89" s="5">
        <f>all!ED333</f>
        <v>6.7579128586160156E-4</v>
      </c>
      <c r="EE89" s="5">
        <f>all!EE333</f>
        <v>1.8706482570191373E-2</v>
      </c>
      <c r="EF89" s="5">
        <f>all!EF333</f>
        <v>1.0924677555312078E-6</v>
      </c>
      <c r="EG89" s="5">
        <f>all!EG333</f>
        <v>1.4422584909924071E-5</v>
      </c>
      <c r="EH89" s="5">
        <f>all!EH333</f>
        <v>4.4321143629790994E-7</v>
      </c>
      <c r="EI89" s="5">
        <f>all!EI333</f>
        <v>7.5016459522199331E-6</v>
      </c>
      <c r="EJ89" s="5">
        <f>all!EJ333</f>
        <v>3.6848127589200402E-6</v>
      </c>
      <c r="EK89" s="5">
        <f>all!EK333</f>
        <v>8.0976944616533477E-5</v>
      </c>
      <c r="EL89" s="5">
        <f>all!EL333</f>
        <v>1.0319774066654206E-6</v>
      </c>
      <c r="EM89" s="5">
        <f>all!EM333</f>
        <v>5.2258590623031514E-7</v>
      </c>
      <c r="EN89" s="5">
        <f>all!EN333</f>
        <v>1.4639055330061486E-4</v>
      </c>
      <c r="EO89" s="5">
        <f>all!EO333</f>
        <v>3.1885511376440556E-7</v>
      </c>
      <c r="EP89" s="5"/>
      <c r="EQ89" s="5">
        <f>all!EQ333</f>
        <v>199.89793296586461</v>
      </c>
      <c r="ER89" s="5">
        <f>all!ER333</f>
        <v>0</v>
      </c>
      <c r="ES89" s="5">
        <f>all!ES333</f>
        <v>0</v>
      </c>
      <c r="ET89" s="5">
        <f>all!ET333</f>
        <v>0</v>
      </c>
      <c r="EU89" s="5">
        <f>all!EU333</f>
        <v>0</v>
      </c>
      <c r="EV89" s="5"/>
    </row>
    <row r="90" spans="1:152" s="9" customFormat="1">
      <c r="A90" s="5" t="str">
        <f>all!A334</f>
        <v>LEM1A-4.d</v>
      </c>
      <c r="B90" s="5" t="str">
        <f>all!B334</f>
        <v>Kaspakas</v>
      </c>
      <c r="C90" s="5" t="str">
        <f>all!C335</f>
        <v>epithermal</v>
      </c>
      <c r="D90" s="5" t="str">
        <f>all!D335</f>
        <v>sericitic</v>
      </c>
      <c r="E90" s="5" t="str">
        <f>all!E334</f>
        <v>pyrite</v>
      </c>
      <c r="F90" s="5" t="str">
        <f>all!F334</f>
        <v>anhedral, inclusions</v>
      </c>
      <c r="G90" s="5">
        <f>all!G334</f>
        <v>191.87505383834599</v>
      </c>
      <c r="H90" s="5">
        <f>all!H334</f>
        <v>376576.03552849701</v>
      </c>
      <c r="I90" s="5">
        <f>all!I334</f>
        <v>252.784628847096</v>
      </c>
      <c r="J90" s="5">
        <f>all!J334</f>
        <v>91.850835765989103</v>
      </c>
      <c r="K90" s="5">
        <f>all!K334</f>
        <v>4.67676593012113</v>
      </c>
      <c r="L90" s="5">
        <f>all!L334</f>
        <v>50.029199664370999</v>
      </c>
      <c r="M90" s="5">
        <f>all!M334</f>
        <v>4.9985752239341403</v>
      </c>
      <c r="N90" s="5">
        <f>all!N334</f>
        <v>0.63150911658853703</v>
      </c>
      <c r="O90" s="5">
        <f>all!O334</f>
        <v>7.6301891855730597</v>
      </c>
      <c r="P90" s="5">
        <f>all!P334</f>
        <v>48.405294580445599</v>
      </c>
      <c r="Q90" s="5">
        <f>all!Q334</f>
        <v>4.2344164002278403E-2</v>
      </c>
      <c r="R90" s="5">
        <f>all!R334</f>
        <v>0.208589954663878</v>
      </c>
      <c r="S90" s="5">
        <f>all!S334</f>
        <v>1.585250859871214E-2</v>
      </c>
      <c r="T90" s="5">
        <f>all!T334</f>
        <v>0.11935454774778199</v>
      </c>
      <c r="U90" s="5">
        <f>all!U334</f>
        <v>8.70019045825354E-2</v>
      </c>
      <c r="V90" s="5">
        <f>all!V334</f>
        <v>2.91858072364565</v>
      </c>
      <c r="W90" s="5">
        <f>all!W334</f>
        <v>1.15794333856501E-2</v>
      </c>
      <c r="X90" s="5">
        <f>all!X334</f>
        <v>2.1064838455877501E-2</v>
      </c>
      <c r="Y90" s="5">
        <f>all!Y334</f>
        <v>32.032170985955297</v>
      </c>
      <c r="Z90" s="5">
        <f>all!Z334</f>
        <v>6.8294005930874002</v>
      </c>
      <c r="AA90" s="5">
        <f>all!AA334</f>
        <v>2.7521211618707788</v>
      </c>
      <c r="AB90" s="5">
        <f>all!AB334</f>
        <v>1.5111462348795903</v>
      </c>
      <c r="AC90" s="5">
        <f>all!AC334</f>
        <v>0.213204424891519</v>
      </c>
      <c r="AD90" s="5">
        <f>all!AD334</f>
        <v>33.129536201416059</v>
      </c>
      <c r="AE90" s="5">
        <f>all!AE334</f>
        <v>6.5761507283142032E-4</v>
      </c>
      <c r="AF90" s="5">
        <f>all!AF334</f>
        <v>2.7160789264231238E-3</v>
      </c>
      <c r="AG90" s="5">
        <f>all!AG334</f>
        <v>1.6751083400680773E-4</v>
      </c>
      <c r="AH90" s="5">
        <f>all!AH334</f>
        <v>1.3219261354731299E-3</v>
      </c>
      <c r="AI90" s="5">
        <f>all!AI334</f>
        <v>2.7016676703148584E-2</v>
      </c>
      <c r="AJ90" s="5">
        <f>all!AJ334</f>
        <v>0.19148828313340571</v>
      </c>
      <c r="AK90" s="5">
        <f>all!AK334</f>
        <v>8.3331168322814324E-5</v>
      </c>
      <c r="AL90" s="5">
        <f>all!AL334</f>
        <v>3.441740305940872E-4</v>
      </c>
      <c r="AM90" s="5">
        <f>all!AM334</f>
        <v>1.6751083400680773E-4</v>
      </c>
      <c r="AN90" s="5"/>
      <c r="AO90" s="5"/>
      <c r="AP90" s="5">
        <f>all!AP334</f>
        <v>0.174321929544377</v>
      </c>
      <c r="AQ90" s="5">
        <f>all!AQ334</f>
        <v>4.6299041450570897</v>
      </c>
      <c r="AR90" s="5">
        <f>all!AR334</f>
        <v>3.5959898565450801E-2</v>
      </c>
      <c r="AS90" s="5">
        <f>all!AS334</f>
        <v>0.15737392358379901</v>
      </c>
      <c r="AT90" s="5">
        <f>all!AT334</f>
        <v>0.189452167366334</v>
      </c>
      <c r="AU90" s="5">
        <f>all!AU334</f>
        <v>1.9156971069386599</v>
      </c>
      <c r="AV90" s="5">
        <f>all!AV334</f>
        <v>2.43800310592086E-2</v>
      </c>
      <c r="AW90" s="5">
        <f>all!AW334</f>
        <v>0.63150911658853703</v>
      </c>
      <c r="AX90" s="5">
        <f>all!AX334</f>
        <v>0.29797948168178101</v>
      </c>
      <c r="AY90" s="5">
        <f>all!AY334</f>
        <v>0.62500750857357001</v>
      </c>
      <c r="AZ90" s="5">
        <f>all!AZ334</f>
        <v>1.0095351163392699E-2</v>
      </c>
      <c r="BA90" s="5">
        <f>all!BA334</f>
        <v>0.208589954663878</v>
      </c>
      <c r="BB90" s="5">
        <f>all!BB334</f>
        <v>4.3597720884149902E-3</v>
      </c>
      <c r="BC90" s="5">
        <f>all!BC334</f>
        <v>7.1520976991689703E-2</v>
      </c>
      <c r="BD90" s="5">
        <f>all!BD334</f>
        <v>1.2588571171846899E-2</v>
      </c>
      <c r="BE90" s="5">
        <f>all!BE334</f>
        <v>0.16556688673161801</v>
      </c>
      <c r="BF90" s="5">
        <f>all!BF334</f>
        <v>1.14084161658808E-2</v>
      </c>
      <c r="BG90" s="5">
        <f>all!BG334</f>
        <v>5.4154266814927304E-3</v>
      </c>
      <c r="BH90" s="5">
        <f>all!BH334</f>
        <v>1.98114347467379E-2</v>
      </c>
      <c r="BI90" s="5">
        <f>all!BI334</f>
        <v>6.7714905578144004E-3</v>
      </c>
      <c r="BJ90" s="5"/>
      <c r="BK90" s="5">
        <f>all!BK334</f>
        <v>158.47010493287701</v>
      </c>
      <c r="BL90" s="5">
        <f>all!BL334</f>
        <v>22997.194299112802</v>
      </c>
      <c r="BM90" s="5">
        <f>all!BM334</f>
        <v>308.883082898238</v>
      </c>
      <c r="BN90" s="5">
        <f>all!BN334</f>
        <v>84.026248574696794</v>
      </c>
      <c r="BO90" s="5">
        <f>all!BO334</f>
        <v>1.52270679602748</v>
      </c>
      <c r="BP90" s="5">
        <f>all!BP334</f>
        <v>32.866341927905999</v>
      </c>
      <c r="BQ90" s="5">
        <f>all!BQ334</f>
        <v>1.1348169545564599</v>
      </c>
      <c r="BR90" s="5">
        <f>all!BR334</f>
        <v>0.307290218439427</v>
      </c>
      <c r="BS90" s="5">
        <f>all!BS334</f>
        <v>8.0849264305730202</v>
      </c>
      <c r="BT90" s="5">
        <f>all!BT334</f>
        <v>41.061807491922899</v>
      </c>
      <c r="BU90" s="5">
        <f>all!BU334</f>
        <v>2.14446573103147E-2</v>
      </c>
      <c r="BV90" s="5">
        <f>all!BV334</f>
        <v>9.4288052403449396E-2</v>
      </c>
      <c r="BW90" s="5">
        <f>all!BW334</f>
        <v>6.4042432511239901E-3</v>
      </c>
      <c r="BX90" s="5">
        <f>all!BX334</f>
        <v>2.9988088207300499E-2</v>
      </c>
      <c r="BY90" s="5">
        <f>all!BY334</f>
        <v>3.3526557704670397E-2</v>
      </c>
      <c r="BZ90" s="5">
        <f>all!BZ334</f>
        <v>1.4819274862516401</v>
      </c>
      <c r="CA90" s="5">
        <f>all!CA334</f>
        <v>1.54918748219926E-2</v>
      </c>
      <c r="CB90" s="5">
        <f>all!CB334</f>
        <v>1.4561898058269801E-2</v>
      </c>
      <c r="CC90" s="5">
        <f>all!CC334</f>
        <v>10.290266354315699</v>
      </c>
      <c r="CD90" s="5">
        <f>all!CD334</f>
        <v>1.21097436996242</v>
      </c>
      <c r="CE90" s="5"/>
      <c r="CF90" s="5">
        <f>all!CF334</f>
        <v>191.87505383834599</v>
      </c>
      <c r="CG90" s="5">
        <f>all!CG334</f>
        <v>376576.03552849701</v>
      </c>
      <c r="CH90" s="5">
        <f>all!CH334</f>
        <v>252.784628847096</v>
      </c>
      <c r="CI90" s="5">
        <f>all!CI334</f>
        <v>91.850835765989103</v>
      </c>
      <c r="CJ90" s="5">
        <f>all!CJ334</f>
        <v>4.67676593012113</v>
      </c>
      <c r="CK90" s="5">
        <f>all!CK334</f>
        <v>50.029199664370999</v>
      </c>
      <c r="CL90" s="5">
        <f>all!CL334</f>
        <v>4.9985752239341403</v>
      </c>
      <c r="CM90" s="5">
        <f>all!CM334</f>
        <v>0.63150911658853703</v>
      </c>
      <c r="CN90" s="5">
        <f>all!CN334</f>
        <v>7.6301891855730597</v>
      </c>
      <c r="CO90" s="5">
        <f>all!CO334</f>
        <v>48.405294580445599</v>
      </c>
      <c r="CP90" s="5">
        <f>all!CP334</f>
        <v>4.2344164002278403E-2</v>
      </c>
      <c r="CQ90" s="5">
        <f>all!CQ334</f>
        <v>0.208589954663878</v>
      </c>
      <c r="CR90" s="5">
        <f>all!CR334</f>
        <v>1.585250859871214E-2</v>
      </c>
      <c r="CS90" s="5">
        <f>all!CS334</f>
        <v>0.11935454774778199</v>
      </c>
      <c r="CT90" s="5">
        <f>all!CT334</f>
        <v>8.70019045825354E-2</v>
      </c>
      <c r="CU90" s="5">
        <f>all!CU334</f>
        <v>2.91858072364565</v>
      </c>
      <c r="CV90" s="5">
        <f>all!CV334</f>
        <v>1.15794333856501E-2</v>
      </c>
      <c r="CW90" s="5">
        <f>all!CW334</f>
        <v>2.1064838455877501E-2</v>
      </c>
      <c r="CX90" s="5">
        <f>all!CX334</f>
        <v>32.032170985955297</v>
      </c>
      <c r="CY90" s="5">
        <f>all!CY334</f>
        <v>6.8294005930874002</v>
      </c>
      <c r="CZ90" s="5"/>
      <c r="DA90" s="5">
        <f>all!DA334</f>
        <v>3.4925713113391774</v>
      </c>
      <c r="DB90" s="5">
        <f>all!DB334</f>
        <v>6743.2363779836514</v>
      </c>
      <c r="DC90" s="5">
        <f>all!DC334</f>
        <v>4.2893416418435786</v>
      </c>
      <c r="DD90" s="5">
        <f>all!DD334</f>
        <v>1.5649261376234656</v>
      </c>
      <c r="DE90" s="5">
        <f>all!DE334</f>
        <v>7.3596543136013756E-2</v>
      </c>
      <c r="DF90" s="5">
        <f>all!DF334</f>
        <v>0.76508945808794926</v>
      </c>
      <c r="DG90" s="5">
        <f>all!DG334</f>
        <v>7.1691912624731305E-2</v>
      </c>
      <c r="DH90" s="5">
        <f>all!DH334</f>
        <v>8.6972747085599378E-3</v>
      </c>
      <c r="DI90" s="5">
        <f>all!DI334</f>
        <v>0.10184231497422719</v>
      </c>
      <c r="DJ90" s="5">
        <f>all!DJ334</f>
        <v>0.61303564564900714</v>
      </c>
      <c r="DK90" s="5">
        <f>all!DK334</f>
        <v>3.9255465468301503E-4</v>
      </c>
      <c r="DL90" s="5">
        <f>all!DL334</f>
        <v>1.8556009168486892E-3</v>
      </c>
      <c r="DM90" s="5">
        <f>all!DM334</f>
        <v>1.380664059530051E-4</v>
      </c>
      <c r="DN90" s="5">
        <f>all!DN334</f>
        <v>1.005429599425339E-3</v>
      </c>
      <c r="DO90" s="5">
        <f>all!DO334</f>
        <v>7.1453601004053382E-4</v>
      </c>
      <c r="DP90" s="5">
        <f>all!DP334</f>
        <v>2.287288968374334E-2</v>
      </c>
      <c r="DQ90" s="5">
        <f>all!DQ334</f>
        <v>5.8788831837944562E-5</v>
      </c>
      <c r="DR90" s="5">
        <f>all!DR334</f>
        <v>1.030653603101501E-4</v>
      </c>
      <c r="DS90" s="5">
        <f>all!DS334</f>
        <v>0.15459541981638658</v>
      </c>
      <c r="DT90" s="5">
        <f>all!DT334</f>
        <v>3.267962568106824E-2</v>
      </c>
      <c r="DU90" s="5"/>
      <c r="DV90" s="5">
        <f>all!DV334</f>
        <v>5.1699957886157485E-2</v>
      </c>
      <c r="DW90" s="5">
        <f>all!DW334</f>
        <v>99.819017474688167</v>
      </c>
      <c r="DX90" s="5">
        <f>all!DX334</f>
        <v>6.349441785846438E-2</v>
      </c>
      <c r="DY90" s="5">
        <f>all!DY334</f>
        <v>2.3165343867827214E-2</v>
      </c>
      <c r="DZ90" s="5">
        <f>all!DZ334</f>
        <v>1.08943750649997E-3</v>
      </c>
      <c r="EA90" s="5">
        <f>all!EA334</f>
        <v>1.1325493235848399E-2</v>
      </c>
      <c r="EB90" s="5">
        <f>all!EB334</f>
        <v>1.0612435747390644E-3</v>
      </c>
      <c r="EC90" s="5">
        <f>all!EC334</f>
        <v>1.287443250470038E-4</v>
      </c>
      <c r="ED90" s="5">
        <f>all!ED334</f>
        <v>1.5075550148688154E-3</v>
      </c>
      <c r="EE90" s="5">
        <f>all!EE334</f>
        <v>9.0746656939738879E-3</v>
      </c>
      <c r="EF90" s="5">
        <f>all!EF334</f>
        <v>5.8109218984980767E-6</v>
      </c>
      <c r="EG90" s="5">
        <f>all!EG334</f>
        <v>2.746815474980458E-5</v>
      </c>
      <c r="EH90" s="5">
        <f>all!EH334</f>
        <v>2.0437742674254835E-6</v>
      </c>
      <c r="EI90" s="5">
        <f>all!EI334</f>
        <v>1.4883208763418192E-5</v>
      </c>
      <c r="EJ90" s="5">
        <f>all!EJ334</f>
        <v>1.0577158870687141E-5</v>
      </c>
      <c r="EK90" s="5">
        <f>all!EK334</f>
        <v>3.3858361876391673E-4</v>
      </c>
      <c r="EL90" s="5">
        <f>all!EL334</f>
        <v>8.702413950232902E-7</v>
      </c>
      <c r="EM90" s="5">
        <f>all!EM334</f>
        <v>1.5256595535377281E-6</v>
      </c>
      <c r="EN90" s="5">
        <f>all!EN334</f>
        <v>2.2884505372734627E-3</v>
      </c>
      <c r="EO90" s="5">
        <f>all!EO334</f>
        <v>4.8375111653734286E-4</v>
      </c>
      <c r="EP90" s="5"/>
      <c r="EQ90" s="5">
        <f>all!EQ334</f>
        <v>199.63803494937633</v>
      </c>
      <c r="ER90" s="5">
        <f>all!ER334</f>
        <v>0</v>
      </c>
      <c r="ES90" s="5">
        <f>all!ES334</f>
        <v>0</v>
      </c>
      <c r="ET90" s="5">
        <f>all!ET334</f>
        <v>0</v>
      </c>
      <c r="EU90" s="5">
        <f>all!EU334</f>
        <v>0</v>
      </c>
      <c r="EV90" s="5"/>
    </row>
    <row r="91" spans="1:152" s="3" customFormat="1">
      <c r="A91" s="5" t="str">
        <f>all!A335</f>
        <v>LEM8I-1.d</v>
      </c>
      <c r="B91" s="5" t="str">
        <f>all!B335</f>
        <v>Kaspakas</v>
      </c>
      <c r="C91" s="5" t="str">
        <f>all!C336</f>
        <v>epithermal</v>
      </c>
      <c r="D91" s="5" t="str">
        <f>all!D336</f>
        <v>sericitic</v>
      </c>
      <c r="E91" s="5" t="str">
        <f>all!E335</f>
        <v>pyrite</v>
      </c>
      <c r="F91" s="5" t="str">
        <f>all!F335</f>
        <v>anhedral, inclusions</v>
      </c>
      <c r="G91" s="5">
        <f>all!G335</f>
        <v>35.822131825497998</v>
      </c>
      <c r="H91" s="5">
        <f>all!H335</f>
        <v>337860.14865344099</v>
      </c>
      <c r="I91" s="5">
        <f>all!I335</f>
        <v>327.59175323718898</v>
      </c>
      <c r="J91" s="5">
        <f>all!J335</f>
        <v>375.34948804196199</v>
      </c>
      <c r="K91" s="5">
        <f>all!K335</f>
        <v>2.9070363394709999</v>
      </c>
      <c r="L91" s="5">
        <f>all!L335</f>
        <v>47.630884991118002</v>
      </c>
      <c r="M91" s="5">
        <f>all!M335</f>
        <v>4.0187963163236997</v>
      </c>
      <c r="N91" s="5">
        <f>all!N335</f>
        <v>8.0389545974577405</v>
      </c>
      <c r="O91" s="5">
        <f>all!O335</f>
        <v>76.000977184104897</v>
      </c>
      <c r="P91" s="5">
        <f>all!P335</f>
        <v>173.34634933479501</v>
      </c>
      <c r="Q91" s="5">
        <f>all!Q335</f>
        <v>0.23333224999235</v>
      </c>
      <c r="R91" s="5">
        <f>all!R335</f>
        <v>3.9449459938933602</v>
      </c>
      <c r="S91" s="5">
        <f>all!S335</f>
        <v>0.40962510830664994</v>
      </c>
      <c r="T91" s="5">
        <f>all!T335</f>
        <v>22.409913129045901</v>
      </c>
      <c r="U91" s="5">
        <f>all!U335</f>
        <v>0.34051836771780503</v>
      </c>
      <c r="V91" s="5">
        <f>all!V335</f>
        <v>23.029754964922901</v>
      </c>
      <c r="W91" s="5">
        <f>all!W335</f>
        <v>0.19395551402731501</v>
      </c>
      <c r="X91" s="5">
        <f>all!X335</f>
        <v>0.24412024767665999</v>
      </c>
      <c r="Y91" s="5">
        <f>all!Y335</f>
        <v>126.810442231046</v>
      </c>
      <c r="Z91" s="5">
        <f>all!Z335</f>
        <v>3.60800481369975</v>
      </c>
      <c r="AA91" s="5">
        <f>all!AA335</f>
        <v>0.87276461983762199</v>
      </c>
      <c r="AB91" s="5">
        <f>all!AB335</f>
        <v>1.3669722010665459</v>
      </c>
      <c r="AC91" s="5">
        <f>all!AC335</f>
        <v>2.8451953563303881E-2</v>
      </c>
      <c r="AD91" s="5">
        <f>all!AD335</f>
        <v>4.3103623844681653</v>
      </c>
      <c r="AE91" s="5">
        <f>all!AE335</f>
        <v>1.9250800121955096E-3</v>
      </c>
      <c r="AF91" s="5">
        <f>all!AF335</f>
        <v>2.685254950041004E-3</v>
      </c>
      <c r="AG91" s="5">
        <f>all!AG335</f>
        <v>7.1226533539569452E-4</v>
      </c>
      <c r="AH91" s="5">
        <f>all!AH335</f>
        <v>1.840008171939212E-3</v>
      </c>
      <c r="AI91" s="5">
        <f>all!AI335</f>
        <v>1.1013722958671113E-2</v>
      </c>
      <c r="AJ91" s="5">
        <f>all!AJ335</f>
        <v>0.52915358100997623</v>
      </c>
      <c r="AK91" s="5">
        <f>all!AK335</f>
        <v>7.4519656024401681E-4</v>
      </c>
      <c r="AL91" s="5">
        <f>all!AL335</f>
        <v>1.0394595234857963E-3</v>
      </c>
      <c r="AM91" s="5">
        <f>all!AM335</f>
        <v>7.1226533539569452E-4</v>
      </c>
      <c r="AN91" s="5"/>
      <c r="AO91" s="5"/>
      <c r="AP91" s="5">
        <f>all!AP335</f>
        <v>3.1935439562928298</v>
      </c>
      <c r="AQ91" s="5">
        <f>all!AQ335</f>
        <v>122.014432529684</v>
      </c>
      <c r="AR91" s="5">
        <f>all!AR335</f>
        <v>0.368509229265779</v>
      </c>
      <c r="AS91" s="5">
        <f>all!AS335</f>
        <v>3.36165178636409</v>
      </c>
      <c r="AT91" s="5">
        <f>all!AT335</f>
        <v>2.2578234421058001</v>
      </c>
      <c r="AU91" s="5">
        <f>all!AU335</f>
        <v>47.630884991118002</v>
      </c>
      <c r="AV91" s="5">
        <f>all!AV335</f>
        <v>0.58748475239617903</v>
      </c>
      <c r="AW91" s="5">
        <f>all!AW335</f>
        <v>8.0389545974577405</v>
      </c>
      <c r="AX91" s="5">
        <f>all!AX335</f>
        <v>6.4874624629484199</v>
      </c>
      <c r="AY91" s="5">
        <f>all!AY335</f>
        <v>20.770265667995801</v>
      </c>
      <c r="AZ91" s="5">
        <f>all!AZ335</f>
        <v>0.23333224999235</v>
      </c>
      <c r="BA91" s="5">
        <f>all!BA335</f>
        <v>3.9449459938933602</v>
      </c>
      <c r="BB91" s="5">
        <f>all!BB335</f>
        <v>0.100692561167766</v>
      </c>
      <c r="BC91" s="5">
        <f>all!BC335</f>
        <v>2.37796916292218</v>
      </c>
      <c r="BD91" s="5">
        <f>all!BD335</f>
        <v>0.34051836771780503</v>
      </c>
      <c r="BE91" s="5">
        <f>all!BE335</f>
        <v>2.7370811105619599E-3</v>
      </c>
      <c r="BF91" s="5">
        <f>all!BF335</f>
        <v>0.19395551402731501</v>
      </c>
      <c r="BG91" s="5">
        <f>all!BG335</f>
        <v>0.24412024767665999</v>
      </c>
      <c r="BH91" s="5">
        <f>all!BH335</f>
        <v>0.33911094204685799</v>
      </c>
      <c r="BI91" s="5">
        <f>all!BI335</f>
        <v>7.2798234287174204E-2</v>
      </c>
      <c r="BJ91" s="5"/>
      <c r="BK91" s="5">
        <f>all!BK335</f>
        <v>33.200751462913203</v>
      </c>
      <c r="BL91" s="5">
        <f>all!BL335</f>
        <v>228588.09805146401</v>
      </c>
      <c r="BM91" s="5">
        <f>all!BM335</f>
        <v>253.24088403593001</v>
      </c>
      <c r="BN91" s="5">
        <f>all!BN335</f>
        <v>209.94911104642901</v>
      </c>
      <c r="BO91" s="5">
        <f>all!BO335</f>
        <v>3.4593177550594598</v>
      </c>
      <c r="BP91" s="5">
        <f>all!BP335</f>
        <v>47.911410718181997</v>
      </c>
      <c r="BQ91" s="5">
        <f>all!BQ335</f>
        <v>8.4173893537834807</v>
      </c>
      <c r="BR91" s="5">
        <f>all!BR335</f>
        <v>2.6523844725069501</v>
      </c>
      <c r="BS91" s="5">
        <f>all!BS335</f>
        <v>92.032892040388006</v>
      </c>
      <c r="BT91" s="5">
        <f>all!BT335</f>
        <v>133.778148303942</v>
      </c>
      <c r="BU91" s="5">
        <f>all!BU335</f>
        <v>0.28622681614040701</v>
      </c>
      <c r="BV91" s="5">
        <f>all!BV335</f>
        <v>1.4250552009714801</v>
      </c>
      <c r="BW91" s="5">
        <f>all!BW335</f>
        <v>0.873867206591184</v>
      </c>
      <c r="BX91" s="5">
        <f>all!BX335</f>
        <v>30.989356113301799</v>
      </c>
      <c r="BY91" s="5">
        <f>all!BY335</f>
        <v>0.18479047213821001</v>
      </c>
      <c r="BZ91" s="5">
        <f>all!BZ335</f>
        <v>23.7061803345964</v>
      </c>
      <c r="CA91" s="5">
        <f>all!CA335</f>
        <v>1.3739428753092101E-2</v>
      </c>
      <c r="CB91" s="5">
        <f>all!CB335</f>
        <v>0.221630008866151</v>
      </c>
      <c r="CC91" s="5">
        <f>all!CC335</f>
        <v>101.66230561111399</v>
      </c>
      <c r="CD91" s="5">
        <f>all!CD335</f>
        <v>4.2697901453507496</v>
      </c>
      <c r="CE91" s="5"/>
      <c r="CF91" s="5">
        <f>all!CF335</f>
        <v>35.822131825497998</v>
      </c>
      <c r="CG91" s="5">
        <f>all!CG335</f>
        <v>337860.14865344099</v>
      </c>
      <c r="CH91" s="5">
        <f>all!CH335</f>
        <v>327.59175323718898</v>
      </c>
      <c r="CI91" s="5">
        <f>all!CI335</f>
        <v>375.34948804196199</v>
      </c>
      <c r="CJ91" s="5">
        <f>all!CJ335</f>
        <v>2.9070363394709999</v>
      </c>
      <c r="CK91" s="5">
        <f>all!CK335</f>
        <v>47.630884991118002</v>
      </c>
      <c r="CL91" s="5">
        <f>all!CL335</f>
        <v>4.0187963163236997</v>
      </c>
      <c r="CM91" s="5">
        <f>all!CM335</f>
        <v>8.0389545974577405</v>
      </c>
      <c r="CN91" s="5">
        <f>all!CN335</f>
        <v>76.000977184104897</v>
      </c>
      <c r="CO91" s="5">
        <f>all!CO335</f>
        <v>173.34634933479501</v>
      </c>
      <c r="CP91" s="5">
        <f>all!CP335</f>
        <v>0.23333224999235</v>
      </c>
      <c r="CQ91" s="5">
        <f>all!CQ335</f>
        <v>3.9449459938933602</v>
      </c>
      <c r="CR91" s="5">
        <f>all!CR335</f>
        <v>0.40962510830664994</v>
      </c>
      <c r="CS91" s="5">
        <f>all!CS335</f>
        <v>22.409913129045901</v>
      </c>
      <c r="CT91" s="5">
        <f>all!CT335</f>
        <v>0.34051836771780503</v>
      </c>
      <c r="CU91" s="5">
        <f>all!CU335</f>
        <v>23.029754964922901</v>
      </c>
      <c r="CV91" s="5">
        <f>all!CV335</f>
        <v>0.19395551402731501</v>
      </c>
      <c r="CW91" s="5">
        <f>all!CW335</f>
        <v>0.24412024767665999</v>
      </c>
      <c r="CX91" s="5">
        <f>all!CX335</f>
        <v>126.810442231046</v>
      </c>
      <c r="CY91" s="5">
        <f>all!CY335</f>
        <v>3.60800481369975</v>
      </c>
      <c r="CZ91" s="5"/>
      <c r="DA91" s="5">
        <f>all!DA335</f>
        <v>0.65204594042824493</v>
      </c>
      <c r="DB91" s="5">
        <f>all!DB335</f>
        <v>6049.9623718048351</v>
      </c>
      <c r="DC91" s="5">
        <f>all!DC335</f>
        <v>5.5586961718893422</v>
      </c>
      <c r="DD91" s="5">
        <f>all!DD335</f>
        <v>6.3950885115185354</v>
      </c>
      <c r="DE91" s="5">
        <f>all!DE335</f>
        <v>4.5746960303890097E-2</v>
      </c>
      <c r="DF91" s="5">
        <f>all!DF335</f>
        <v>0.72841237178648111</v>
      </c>
      <c r="DG91" s="5">
        <f>all!DG335</f>
        <v>5.7639463538913985E-2</v>
      </c>
      <c r="DH91" s="5">
        <f>all!DH335</f>
        <v>0.11071415228560447</v>
      </c>
      <c r="DI91" s="5">
        <f>all!DI335</f>
        <v>1.0144067556499714</v>
      </c>
      <c r="DJ91" s="5">
        <f>all!DJ335</f>
        <v>2.1953691658408689</v>
      </c>
      <c r="DK91" s="5">
        <f>all!DK335</f>
        <v>2.1631236081843396E-3</v>
      </c>
      <c r="DL91" s="5">
        <f>all!DL335</f>
        <v>3.5093949826025567E-2</v>
      </c>
      <c r="DM91" s="5">
        <f>all!DM335</f>
        <v>3.5676035839907502E-3</v>
      </c>
      <c r="DN91" s="5">
        <f>all!DN335</f>
        <v>0.18877864652553197</v>
      </c>
      <c r="DO91" s="5">
        <f>all!DO335</f>
        <v>2.7966357401265195E-3</v>
      </c>
      <c r="DP91" s="5">
        <f>all!DP335</f>
        <v>0.18048397307933309</v>
      </c>
      <c r="DQ91" s="5">
        <f>all!DQ335</f>
        <v>9.8471295774493176E-4</v>
      </c>
      <c r="DR91" s="5">
        <f>all!DR335</f>
        <v>1.194423652405358E-3</v>
      </c>
      <c r="DS91" s="5">
        <f>all!DS335</f>
        <v>0.61201950883709466</v>
      </c>
      <c r="DT91" s="5">
        <f>all!DT335</f>
        <v>1.7264801670375706E-2</v>
      </c>
      <c r="DU91" s="5"/>
      <c r="DV91" s="5">
        <f>all!DV335</f>
        <v>1.0744239185420707E-2</v>
      </c>
      <c r="DW91" s="5">
        <f>all!DW335</f>
        <v>99.689667177092957</v>
      </c>
      <c r="DX91" s="5">
        <f>all!DX335</f>
        <v>9.1594713695535901E-2</v>
      </c>
      <c r="DY91" s="5">
        <f>all!DY335</f>
        <v>0.10537656370433693</v>
      </c>
      <c r="DZ91" s="5">
        <f>all!DZ335</f>
        <v>7.5380621676461622E-4</v>
      </c>
      <c r="EA91" s="5">
        <f>all!EA335</f>
        <v>1.2002584883748377E-2</v>
      </c>
      <c r="EB91" s="5">
        <f>all!EB335</f>
        <v>9.4976771479428975E-4</v>
      </c>
      <c r="EC91" s="5">
        <f>all!EC335</f>
        <v>1.8243182874298277E-3</v>
      </c>
      <c r="ED91" s="5">
        <f>all!ED335</f>
        <v>1.6715124101304497E-2</v>
      </c>
      <c r="EE91" s="5">
        <f>all!EE335</f>
        <v>3.6174707878098587E-2</v>
      </c>
      <c r="EF91" s="5">
        <f>all!EF335</f>
        <v>3.5643374174983313E-5</v>
      </c>
      <c r="EG91" s="5">
        <f>all!EG335</f>
        <v>5.7826874996619326E-4</v>
      </c>
      <c r="EH91" s="5">
        <f>all!EH335</f>
        <v>5.8786020813174551E-5</v>
      </c>
      <c r="EI91" s="5">
        <f>all!EI335</f>
        <v>3.1106442132561819E-3</v>
      </c>
      <c r="EJ91" s="5">
        <f>all!EJ335</f>
        <v>4.6082218204872062E-5</v>
      </c>
      <c r="EK91" s="5">
        <f>all!EK335</f>
        <v>2.9739667953853073E-3</v>
      </c>
      <c r="EL91" s="5">
        <f>all!EL335</f>
        <v>1.6225837615131824E-5</v>
      </c>
      <c r="EM91" s="5">
        <f>all!EM335</f>
        <v>1.968139453753598E-5</v>
      </c>
      <c r="EN91" s="5">
        <f>all!EN335</f>
        <v>1.0084694315818803E-2</v>
      </c>
      <c r="EO91" s="5">
        <f>all!EO335</f>
        <v>2.8448479951203806E-4</v>
      </c>
      <c r="EP91" s="5"/>
      <c r="EQ91" s="5">
        <f>all!EQ335</f>
        <v>199.37933435418591</v>
      </c>
      <c r="ER91" s="5">
        <f>all!ER335</f>
        <v>0</v>
      </c>
      <c r="ES91" s="5">
        <f>all!ES335</f>
        <v>0</v>
      </c>
      <c r="ET91" s="5">
        <f>all!ET335</f>
        <v>0</v>
      </c>
      <c r="EU91" s="5">
        <f>all!EU335</f>
        <v>0</v>
      </c>
      <c r="EV91" s="5"/>
    </row>
    <row r="92" spans="1:152" s="3" customFormat="1">
      <c r="A92" s="5" t="str">
        <f>all!A336</f>
        <v>LEM8I-2.d</v>
      </c>
      <c r="B92" s="5" t="str">
        <f>all!B336</f>
        <v>Kaspakas</v>
      </c>
      <c r="C92" s="5" t="str">
        <f>all!C337</f>
        <v>epithermal</v>
      </c>
      <c r="D92" s="5" t="str">
        <f>all!D337</f>
        <v>sericitic</v>
      </c>
      <c r="E92" s="5" t="str">
        <f>all!E336</f>
        <v>pyrite</v>
      </c>
      <c r="F92" s="5" t="str">
        <f>all!F336</f>
        <v>anhedral, inclusions</v>
      </c>
      <c r="G92" s="5">
        <f>all!G336</f>
        <v>36.609000533093003</v>
      </c>
      <c r="H92" s="5">
        <f>all!H336</f>
        <v>377195.27049899002</v>
      </c>
      <c r="I92" s="5">
        <f>all!I336</f>
        <v>21.863578632474699</v>
      </c>
      <c r="J92" s="5">
        <f>all!J336</f>
        <v>17.2569156041017</v>
      </c>
      <c r="K92" s="5">
        <f>all!K336</f>
        <v>16.521955383873401</v>
      </c>
      <c r="L92" s="5">
        <f>all!L336</f>
        <v>2.9928174626906001</v>
      </c>
      <c r="M92" s="5">
        <f>all!M336</f>
        <v>0.26976445737059002</v>
      </c>
      <c r="N92" s="5">
        <f>all!N336</f>
        <v>0.30099393817444697</v>
      </c>
      <c r="O92" s="5">
        <f>all!O336</f>
        <v>11.4491798137053</v>
      </c>
      <c r="P92" s="5">
        <f>all!P336</f>
        <v>52.087659502486403</v>
      </c>
      <c r="Q92" s="5">
        <f>all!Q336</f>
        <v>3.2314514126337301</v>
      </c>
      <c r="R92" s="5">
        <f>all!R336</f>
        <v>0.18338242975956401</v>
      </c>
      <c r="S92" s="5">
        <f>all!S336</f>
        <v>3.5367732879696698E-3</v>
      </c>
      <c r="T92" s="5">
        <f>all!T336</f>
        <v>6.4074861510274903E-2</v>
      </c>
      <c r="U92" s="5">
        <f>all!U336</f>
        <v>7.5257934191221496E-2</v>
      </c>
      <c r="V92" s="5">
        <f>all!V336</f>
        <v>5.71353444361631</v>
      </c>
      <c r="W92" s="5">
        <f>all!W336</f>
        <v>0.118993923127754</v>
      </c>
      <c r="X92" s="5">
        <f>all!X336</f>
        <v>6.5568217766345796E-3</v>
      </c>
      <c r="Y92" s="5">
        <f>all!Y336</f>
        <v>66.5529624529253</v>
      </c>
      <c r="Z92" s="5">
        <f>all!Z336</f>
        <v>4.0563817087496004</v>
      </c>
      <c r="AA92" s="5">
        <f>all!AA336</f>
        <v>1.2669459093418796</v>
      </c>
      <c r="AB92" s="5">
        <f>all!AB336</f>
        <v>0.78264975115614732</v>
      </c>
      <c r="AC92" s="5">
        <f>all!AC336</f>
        <v>6.094967916144662E-2</v>
      </c>
      <c r="AD92" s="5">
        <f>all!AD336</f>
        <v>1.9096196398542706</v>
      </c>
      <c r="AE92" s="5">
        <f>all!AE336</f>
        <v>9.8520359349478937E-5</v>
      </c>
      <c r="AF92" s="5">
        <f>all!AF336</f>
        <v>1.1307976597503598E-3</v>
      </c>
      <c r="AG92" s="5">
        <f>all!AG336</f>
        <v>0.14780066278051793</v>
      </c>
      <c r="AH92" s="5">
        <f>all!AH336</f>
        <v>4.8554584101638189E-2</v>
      </c>
      <c r="AI92" s="5">
        <f>all!AI336</f>
        <v>0.18553146202353726</v>
      </c>
      <c r="AJ92" s="5">
        <f>all!AJ336</f>
        <v>2.382394043448993</v>
      </c>
      <c r="AK92" s="5">
        <f>all!AK336</f>
        <v>2.9989700619712433E-4</v>
      </c>
      <c r="AL92" s="5">
        <f>all!AL336</f>
        <v>3.4421599252483942E-3</v>
      </c>
      <c r="AM92" s="5">
        <f>all!AM336</f>
        <v>0.14780066278051793</v>
      </c>
      <c r="AN92" s="5"/>
      <c r="AO92" s="5"/>
      <c r="AP92" s="5">
        <f>all!AP336</f>
        <v>9.3841231049070495E-2</v>
      </c>
      <c r="AQ92" s="5">
        <f>all!AQ336</f>
        <v>5.8480492730978302</v>
      </c>
      <c r="AR92" s="5">
        <f>all!AR336</f>
        <v>4.0126728734993802E-2</v>
      </c>
      <c r="AS92" s="5">
        <f>all!AS336</f>
        <v>6.4575387588668695E-2</v>
      </c>
      <c r="AT92" s="5">
        <f>all!AT336</f>
        <v>0.124996195045307</v>
      </c>
      <c r="AU92" s="5">
        <f>all!AU336</f>
        <v>1.0885390348194299</v>
      </c>
      <c r="AV92" s="5">
        <f>all!AV336</f>
        <v>1.46509538272855E-2</v>
      </c>
      <c r="AW92" s="5">
        <f>all!AW336</f>
        <v>0.29065707957328202</v>
      </c>
      <c r="AX92" s="5">
        <f>all!AX336</f>
        <v>0.24177844694127401</v>
      </c>
      <c r="AY92" s="5">
        <f>all!AY336</f>
        <v>1.0942167218507299</v>
      </c>
      <c r="AZ92" s="5">
        <f>all!AZ336</f>
        <v>1.3214415701232199E-2</v>
      </c>
      <c r="BA92" s="5">
        <f>all!BA336</f>
        <v>0.15248232733226599</v>
      </c>
      <c r="BB92" s="5">
        <f>all!BB336</f>
        <v>2.68917947992688E-6</v>
      </c>
      <c r="BC92" s="5">
        <f>all!BC336</f>
        <v>6.4074861510274903E-2</v>
      </c>
      <c r="BD92" s="5">
        <f>all!BD336</f>
        <v>4.8282076039855798E-5</v>
      </c>
      <c r="BE92" s="5">
        <f>all!BE336</f>
        <v>0.14452197594199601</v>
      </c>
      <c r="BF92" s="5">
        <f>all!BF336</f>
        <v>1.49082128811143E-2</v>
      </c>
      <c r="BG92" s="5">
        <f>all!BG336</f>
        <v>6.5568217766345796E-3</v>
      </c>
      <c r="BH92" s="5">
        <f>all!BH336</f>
        <v>1.9951012761990201E-2</v>
      </c>
      <c r="BI92" s="5">
        <f>all!BI336</f>
        <v>1.1206263684326E-2</v>
      </c>
      <c r="BJ92" s="5"/>
      <c r="BK92" s="5">
        <f>all!BK336</f>
        <v>31.177450546636798</v>
      </c>
      <c r="BL92" s="5">
        <f>all!BL336</f>
        <v>23523.425669840799</v>
      </c>
      <c r="BM92" s="5">
        <f>all!BM336</f>
        <v>12.6194354245683</v>
      </c>
      <c r="BN92" s="5">
        <f>all!BN336</f>
        <v>10.9886985863196</v>
      </c>
      <c r="BO92" s="5">
        <f>all!BO336</f>
        <v>7.1099972376543397</v>
      </c>
      <c r="BP92" s="5">
        <f>all!BP336</f>
        <v>7.5378507431711901</v>
      </c>
      <c r="BQ92" s="5">
        <f>all!BQ336</f>
        <v>0.50956588548481896</v>
      </c>
      <c r="BR92" s="5">
        <f>all!BR336</f>
        <v>0.27158742118178802</v>
      </c>
      <c r="BS92" s="5">
        <f>all!BS336</f>
        <v>5.2459358570373</v>
      </c>
      <c r="BT92" s="5">
        <f>all!BT336</f>
        <v>18.478407414460701</v>
      </c>
      <c r="BU92" s="5">
        <f>all!BU336</f>
        <v>5.2535706147859003</v>
      </c>
      <c r="BV92" s="5">
        <f>all!BV336</f>
        <v>0.11679625386013499</v>
      </c>
      <c r="BW92" s="5">
        <f>all!BW336</f>
        <v>7.7363900223871296E-3</v>
      </c>
      <c r="BX92" s="5">
        <f>all!BX336</f>
        <v>8.3222379188858095E-2</v>
      </c>
      <c r="BY92" s="5">
        <f>all!BY336</f>
        <v>3.2292663433965502E-2</v>
      </c>
      <c r="BZ92" s="5">
        <f>all!BZ336</f>
        <v>3.27738742869135</v>
      </c>
      <c r="CA92" s="5">
        <f>all!CA336</f>
        <v>0.159190890778167</v>
      </c>
      <c r="CB92" s="5">
        <f>all!CB336</f>
        <v>4.2569693767198604E-3</v>
      </c>
      <c r="CC92" s="5">
        <f>all!CC336</f>
        <v>68.301299244871004</v>
      </c>
      <c r="CD92" s="5">
        <f>all!CD336</f>
        <v>2.40850260967887</v>
      </c>
      <c r="CE92" s="5"/>
      <c r="CF92" s="5">
        <f>all!CF336</f>
        <v>36.609000533093003</v>
      </c>
      <c r="CG92" s="5">
        <f>all!CG336</f>
        <v>377195.27049899002</v>
      </c>
      <c r="CH92" s="5">
        <f>all!CH336</f>
        <v>21.863578632474699</v>
      </c>
      <c r="CI92" s="5">
        <f>all!CI336</f>
        <v>17.2569156041017</v>
      </c>
      <c r="CJ92" s="5">
        <f>all!CJ336</f>
        <v>16.521955383873401</v>
      </c>
      <c r="CK92" s="5">
        <f>all!CK336</f>
        <v>2.9928174626906001</v>
      </c>
      <c r="CL92" s="5">
        <f>all!CL336</f>
        <v>0.26976445737059002</v>
      </c>
      <c r="CM92" s="5">
        <f>all!CM336</f>
        <v>0.30099393817444697</v>
      </c>
      <c r="CN92" s="5">
        <f>all!CN336</f>
        <v>11.4491798137053</v>
      </c>
      <c r="CO92" s="5">
        <f>all!CO336</f>
        <v>52.087659502486403</v>
      </c>
      <c r="CP92" s="5">
        <f>all!CP336</f>
        <v>3.2314514126337301</v>
      </c>
      <c r="CQ92" s="5">
        <f>all!CQ336</f>
        <v>0.18338242975956401</v>
      </c>
      <c r="CR92" s="5">
        <f>all!CR336</f>
        <v>3.5367732879696698E-3</v>
      </c>
      <c r="CS92" s="5">
        <f>all!CS336</f>
        <v>6.4074861510274903E-2</v>
      </c>
      <c r="CT92" s="5">
        <f>all!CT336</f>
        <v>7.5257934191221496E-2</v>
      </c>
      <c r="CU92" s="5">
        <f>all!CU336</f>
        <v>5.71353444361631</v>
      </c>
      <c r="CV92" s="5">
        <f>all!CV336</f>
        <v>0.118993923127754</v>
      </c>
      <c r="CW92" s="5">
        <f>all!CW336</f>
        <v>6.5568217766345796E-3</v>
      </c>
      <c r="CX92" s="5">
        <f>all!CX336</f>
        <v>66.5529624529253</v>
      </c>
      <c r="CY92" s="5">
        <f>all!CY336</f>
        <v>4.0563817087496004</v>
      </c>
      <c r="CZ92" s="5"/>
      <c r="DA92" s="5">
        <f>all!DA336</f>
        <v>0.66636877718560783</v>
      </c>
      <c r="DB92" s="5">
        <f>all!DB336</f>
        <v>6754.3248365832223</v>
      </c>
      <c r="DC92" s="5">
        <f>all!DC336</f>
        <v>0.37098916455367603</v>
      </c>
      <c r="DD92" s="5">
        <f>all!DD336</f>
        <v>0.2940179918713467</v>
      </c>
      <c r="DE92" s="5">
        <f>all!DE336</f>
        <v>0.25999992735771571</v>
      </c>
      <c r="DF92" s="5">
        <f>all!DF336</f>
        <v>4.5768733180770758E-2</v>
      </c>
      <c r="DG92" s="5">
        <f>all!DG336</f>
        <v>3.8690884983519072E-3</v>
      </c>
      <c r="DH92" s="5">
        <f>all!DH336</f>
        <v>4.1453510284319922E-3</v>
      </c>
      <c r="DI92" s="5">
        <f>all!DI336</f>
        <v>0.15281547395818162</v>
      </c>
      <c r="DJ92" s="5">
        <f>all!DJ336</f>
        <v>0.65967147292915918</v>
      </c>
      <c r="DK92" s="5">
        <f>all!DK336</f>
        <v>2.9957405543373582E-2</v>
      </c>
      <c r="DL92" s="5">
        <f>all!DL336</f>
        <v>1.6313566266607717E-3</v>
      </c>
      <c r="DM92" s="5">
        <f>all!DM336</f>
        <v>3.0803299900448276E-5</v>
      </c>
      <c r="DN92" s="5">
        <f>all!DN336</f>
        <v>5.3975959489743839E-4</v>
      </c>
      <c r="DO92" s="5">
        <f>all!DO336</f>
        <v>6.1808421641936179E-4</v>
      </c>
      <c r="DP92" s="5">
        <f>all!DP336</f>
        <v>4.477691570232218E-2</v>
      </c>
      <c r="DQ92" s="5">
        <f>all!DQ336</f>
        <v>6.0413264652172663E-4</v>
      </c>
      <c r="DR92" s="5">
        <f>all!DR336</f>
        <v>3.2081005525571706E-5</v>
      </c>
      <c r="DS92" s="5">
        <f>all!DS336</f>
        <v>0.32120155623998697</v>
      </c>
      <c r="DT92" s="5">
        <f>all!DT336</f>
        <v>1.9410347080188104E-2</v>
      </c>
      <c r="DU92" s="5"/>
      <c r="DV92" s="5">
        <f>all!DV336</f>
        <v>9.8601046727189966E-3</v>
      </c>
      <c r="DW92" s="5">
        <f>all!DW336</f>
        <v>99.942182410665609</v>
      </c>
      <c r="DX92" s="5">
        <f>all!DX336</f>
        <v>5.4894408624504547E-3</v>
      </c>
      <c r="DY92" s="5">
        <f>all!DY336</f>
        <v>4.3505162228011044E-3</v>
      </c>
      <c r="DZ92" s="5">
        <f>all!DZ336</f>
        <v>3.8471587901729521E-3</v>
      </c>
      <c r="EA92" s="5">
        <f>all!EA336</f>
        <v>6.7722935910373189E-4</v>
      </c>
      <c r="EB92" s="5">
        <f>all!EB336</f>
        <v>5.7250007635242064E-5</v>
      </c>
      <c r="EC92" s="5">
        <f>all!EC336</f>
        <v>6.1337800396548301E-5</v>
      </c>
      <c r="ED92" s="5">
        <f>all!ED336</f>
        <v>2.261175223729222E-3</v>
      </c>
      <c r="EE92" s="5">
        <f>all!EE336</f>
        <v>9.76100621064439E-3</v>
      </c>
      <c r="EF92" s="5">
        <f>all!EF336</f>
        <v>4.4327280102813237E-4</v>
      </c>
      <c r="EG92" s="5">
        <f>all!EG336</f>
        <v>2.4138806691011308E-5</v>
      </c>
      <c r="EH92" s="5">
        <f>all!EH336</f>
        <v>4.5578930418430537E-7</v>
      </c>
      <c r="EI92" s="5">
        <f>all!EI336</f>
        <v>7.9866978856225006E-6</v>
      </c>
      <c r="EJ92" s="5">
        <f>all!EJ336</f>
        <v>9.1456491947144533E-6</v>
      </c>
      <c r="EK92" s="5">
        <f>all!EK336</f>
        <v>6.625536652708991E-4</v>
      </c>
      <c r="EL92" s="5">
        <f>all!EL336</f>
        <v>8.9392110417739192E-6</v>
      </c>
      <c r="EM92" s="5">
        <f>all!EM336</f>
        <v>4.746952188009048E-7</v>
      </c>
      <c r="EN92" s="5">
        <f>all!EN336</f>
        <v>4.7527451375236965E-3</v>
      </c>
      <c r="EO92" s="5">
        <f>all!EO336</f>
        <v>2.872104163595164E-4</v>
      </c>
      <c r="EP92" s="5"/>
      <c r="EQ92" s="5">
        <f>all!EQ336</f>
        <v>199.88436482133122</v>
      </c>
      <c r="ER92" s="5">
        <f>all!ER336</f>
        <v>0</v>
      </c>
      <c r="ES92" s="5">
        <f>all!ES336</f>
        <v>0</v>
      </c>
      <c r="ET92" s="5">
        <f>all!ET336</f>
        <v>0</v>
      </c>
      <c r="EU92" s="5">
        <f>all!EU336</f>
        <v>0</v>
      </c>
      <c r="EV92" s="5"/>
    </row>
    <row r="93" spans="1:152" s="3" customFormat="1">
      <c r="A93" s="5" t="str">
        <f>all!A337</f>
        <v>LEM8I-3.d</v>
      </c>
      <c r="B93" s="5" t="str">
        <f>all!B337</f>
        <v>Kaspakas</v>
      </c>
      <c r="C93" s="5" t="str">
        <f>all!C338</f>
        <v>epithermal</v>
      </c>
      <c r="D93" s="5" t="str">
        <f>all!D338</f>
        <v>sericitic</v>
      </c>
      <c r="E93" s="5" t="str">
        <f>all!E337</f>
        <v>pyrite</v>
      </c>
      <c r="F93" s="5" t="str">
        <f>all!F337</f>
        <v>euhedral, inclusions, dissolution</v>
      </c>
      <c r="G93" s="5">
        <f>all!G337</f>
        <v>20.9707113203938</v>
      </c>
      <c r="H93" s="5">
        <f>all!H337</f>
        <v>364181.91387757799</v>
      </c>
      <c r="I93" s="5">
        <f>all!I337</f>
        <v>11.1302152033052</v>
      </c>
      <c r="J93" s="5">
        <f>all!J337</f>
        <v>5.9859894368548199</v>
      </c>
      <c r="K93" s="5">
        <f>all!K337</f>
        <v>0.27365200612330698</v>
      </c>
      <c r="L93" s="5">
        <f>all!L337</f>
        <v>1.8141078964727899</v>
      </c>
      <c r="M93" s="5">
        <f>all!M337</f>
        <v>2.2869899186093098E-2</v>
      </c>
      <c r="N93" s="5">
        <f>all!N337</f>
        <v>0.590610960722324</v>
      </c>
      <c r="O93" s="5">
        <f>all!O337</f>
        <v>8.09342368393078</v>
      </c>
      <c r="P93" s="5">
        <f>all!P337</f>
        <v>49.884207417128302</v>
      </c>
      <c r="Q93" s="5">
        <f>all!Q337</f>
        <v>3.1283473418540597E-2</v>
      </c>
      <c r="R93" s="5">
        <f>all!R337</f>
        <v>8.6283397536423195E-2</v>
      </c>
      <c r="S93" s="5">
        <f>all!S337</f>
        <v>5.5162585117272903E-3</v>
      </c>
      <c r="T93" s="5">
        <f>all!T337</f>
        <v>7.9742960376041103E-2</v>
      </c>
      <c r="U93" s="5">
        <f>all!U337</f>
        <v>1.2381011533510599E-2</v>
      </c>
      <c r="V93" s="5">
        <f>all!V337</f>
        <v>0.83407964780034205</v>
      </c>
      <c r="W93" s="5">
        <f>all!W337</f>
        <v>1.4315047000034499E-2</v>
      </c>
      <c r="X93" s="5">
        <f>all!X337</f>
        <v>5.6757210497821696E-3</v>
      </c>
      <c r="Y93" s="5">
        <f>all!Y337</f>
        <v>8.0610230829967495</v>
      </c>
      <c r="Z93" s="5">
        <f>all!Z337</f>
        <v>4.2171736216211402</v>
      </c>
      <c r="AA93" s="5">
        <f>all!AA337</f>
        <v>1.8593776886370983</v>
      </c>
      <c r="AB93" s="5">
        <f>all!AB337</f>
        <v>6.1883221153838264</v>
      </c>
      <c r="AC93" s="5">
        <f>all!AC337</f>
        <v>0.52315612772732223</v>
      </c>
      <c r="AD93" s="5">
        <f>all!AD337</f>
        <v>1.3752171686506252</v>
      </c>
      <c r="AE93" s="5">
        <f>all!AE337</f>
        <v>7.0409437999924133E-4</v>
      </c>
      <c r="AF93" s="5">
        <f>all!AF337</f>
        <v>1.5359106909923225E-3</v>
      </c>
      <c r="AG93" s="5">
        <f>all!AG337</f>
        <v>2.8106800135590136E-3</v>
      </c>
      <c r="AH93" s="5">
        <f>all!AH337</f>
        <v>3.8808316384215981E-3</v>
      </c>
      <c r="AI93" s="5">
        <f>all!AI337</f>
        <v>0.37889416732650588</v>
      </c>
      <c r="AJ93" s="5">
        <f>all!AJ337</f>
        <v>4.4818726777461428</v>
      </c>
      <c r="AK93" s="5">
        <f>all!AK337</f>
        <v>5.099381230379734E-4</v>
      </c>
      <c r="AL93" s="5">
        <f>all!AL337</f>
        <v>1.1123784497746249E-3</v>
      </c>
      <c r="AM93" s="5">
        <f>all!AM337</f>
        <v>2.8106800135590136E-3</v>
      </c>
      <c r="AN93" s="5"/>
      <c r="AO93" s="5"/>
      <c r="AP93" s="5">
        <f>all!AP337</f>
        <v>7.5739686358069894E-2</v>
      </c>
      <c r="AQ93" s="5">
        <f>all!AQ337</f>
        <v>5.9001405286418898</v>
      </c>
      <c r="AR93" s="5">
        <f>all!AR337</f>
        <v>1.8921829258264501E-2</v>
      </c>
      <c r="AS93" s="5">
        <f>all!AS337</f>
        <v>6.0408621595813901E-2</v>
      </c>
      <c r="AT93" s="5">
        <f>all!AT337</f>
        <v>5.90520342109387E-2</v>
      </c>
      <c r="AU93" s="5">
        <f>all!AU337</f>
        <v>1.7823116704803099</v>
      </c>
      <c r="AV93" s="5">
        <f>all!AV337</f>
        <v>2.2869899186093098E-2</v>
      </c>
      <c r="AW93" s="5">
        <f>all!AW337</f>
        <v>0.31217916843397397</v>
      </c>
      <c r="AX93" s="5">
        <f>all!AX337</f>
        <v>0.33722120146690399</v>
      </c>
      <c r="AY93" s="5">
        <f>all!AY337</f>
        <v>0.513702641216219</v>
      </c>
      <c r="AZ93" s="5">
        <f>all!AZ337</f>
        <v>1.98135587848925E-2</v>
      </c>
      <c r="BA93" s="5">
        <f>all!BA337</f>
        <v>8.6283397536423195E-2</v>
      </c>
      <c r="BB93" s="5">
        <f>all!BB337</f>
        <v>5.5162585117272903E-3</v>
      </c>
      <c r="BC93" s="5">
        <f>all!BC337</f>
        <v>7.9742960376041103E-2</v>
      </c>
      <c r="BD93" s="5">
        <f>all!BD337</f>
        <v>1.2381011533510599E-2</v>
      </c>
      <c r="BE93" s="5">
        <f>all!BE337</f>
        <v>4.2155178611206797E-5</v>
      </c>
      <c r="BF93" s="5">
        <f>all!BF337</f>
        <v>5.9454589474973603E-6</v>
      </c>
      <c r="BG93" s="5">
        <f>all!BG337</f>
        <v>5.6757210497821696E-3</v>
      </c>
      <c r="BH93" s="5">
        <f>all!BH337</f>
        <v>1.3651379776028301E-2</v>
      </c>
      <c r="BI93" s="5">
        <f>all!BI337</f>
        <v>4.2007551008725504E-3</v>
      </c>
      <c r="BJ93" s="5"/>
      <c r="BK93" s="5">
        <f>all!BK337</f>
        <v>3.5798175848900402</v>
      </c>
      <c r="BL93" s="5">
        <f>all!BL337</f>
        <v>22487.202225978799</v>
      </c>
      <c r="BM93" s="5">
        <f>all!BM337</f>
        <v>12.3469503518583</v>
      </c>
      <c r="BN93" s="5">
        <f>all!BN337</f>
        <v>0.94416572358080297</v>
      </c>
      <c r="BO93" s="5">
        <f>all!BO337</f>
        <v>0.16722053997009401</v>
      </c>
      <c r="BP93" s="5">
        <f>all!BP337</f>
        <v>1.0626603366721701</v>
      </c>
      <c r="BQ93" s="5">
        <f>all!BQ337</f>
        <v>4.0900650360657202E-2</v>
      </c>
      <c r="BR93" s="5">
        <f>all!BR337</f>
        <v>0.61836667571999504</v>
      </c>
      <c r="BS93" s="5">
        <f>all!BS337</f>
        <v>0.82465835758831196</v>
      </c>
      <c r="BT93" s="5">
        <f>all!BT337</f>
        <v>10.3533451106893</v>
      </c>
      <c r="BU93" s="5">
        <f>all!BU337</f>
        <v>4.3832176729543398E-2</v>
      </c>
      <c r="BV93" s="5">
        <f>all!BV337</f>
        <v>4.4926895750094101E-3</v>
      </c>
      <c r="BW93" s="5">
        <f>all!BW337</f>
        <v>8.5385853293120303E-3</v>
      </c>
      <c r="BX93" s="5">
        <f>all!BX337</f>
        <v>2.2032778821455799E-2</v>
      </c>
      <c r="BY93" s="5">
        <f>all!BY337</f>
        <v>8.7018051906732896E-3</v>
      </c>
      <c r="BZ93" s="5">
        <f>all!BZ337</f>
        <v>0.14915589306951299</v>
      </c>
      <c r="CA93" s="5">
        <f>all!CA337</f>
        <v>1.7830958692916E-2</v>
      </c>
      <c r="CB93" s="5">
        <f>all!CB337</f>
        <v>6.4854436283386004E-3</v>
      </c>
      <c r="CC93" s="5">
        <f>all!CC337</f>
        <v>6.9030579317196699</v>
      </c>
      <c r="CD93" s="5">
        <f>all!CD337</f>
        <v>5.7342188422456104</v>
      </c>
      <c r="CE93" s="5"/>
      <c r="CF93" s="5">
        <f>all!CF337</f>
        <v>20.9707113203938</v>
      </c>
      <c r="CG93" s="5">
        <f>all!CG337</f>
        <v>364181.91387757799</v>
      </c>
      <c r="CH93" s="5">
        <f>all!CH337</f>
        <v>11.1302152033052</v>
      </c>
      <c r="CI93" s="5">
        <f>all!CI337</f>
        <v>5.9859894368548199</v>
      </c>
      <c r="CJ93" s="5">
        <f>all!CJ337</f>
        <v>0.27365200612330698</v>
      </c>
      <c r="CK93" s="5">
        <f>all!CK337</f>
        <v>1.8141078964727899</v>
      </c>
      <c r="CL93" s="5">
        <f>all!CL337</f>
        <v>2.2869899186093098E-2</v>
      </c>
      <c r="CM93" s="5">
        <f>all!CM337</f>
        <v>0.590610960722324</v>
      </c>
      <c r="CN93" s="5">
        <f>all!CN337</f>
        <v>8.09342368393078</v>
      </c>
      <c r="CO93" s="5">
        <f>all!CO337</f>
        <v>49.884207417128302</v>
      </c>
      <c r="CP93" s="5">
        <f>all!CP337</f>
        <v>3.1283473418540597E-2</v>
      </c>
      <c r="CQ93" s="5">
        <f>all!CQ337</f>
        <v>8.6283397536423195E-2</v>
      </c>
      <c r="CR93" s="5">
        <f>all!CR337</f>
        <v>5.5162585117272903E-3</v>
      </c>
      <c r="CS93" s="5">
        <f>all!CS337</f>
        <v>7.9742960376041103E-2</v>
      </c>
      <c r="CT93" s="5">
        <f>all!CT337</f>
        <v>1.2381011533510599E-2</v>
      </c>
      <c r="CU93" s="5">
        <f>all!CU337</f>
        <v>0.83407964780034205</v>
      </c>
      <c r="CV93" s="5">
        <f>all!CV337</f>
        <v>1.4315047000034499E-2</v>
      </c>
      <c r="CW93" s="5">
        <f>all!CW337</f>
        <v>5.6757210497821696E-3</v>
      </c>
      <c r="CX93" s="5">
        <f>all!CX337</f>
        <v>8.0610230829967495</v>
      </c>
      <c r="CY93" s="5">
        <f>all!CY337</f>
        <v>4.2171736216211402</v>
      </c>
      <c r="CZ93" s="5"/>
      <c r="DA93" s="5">
        <f>all!DA337</f>
        <v>0.38171561790251779</v>
      </c>
      <c r="DB93" s="5">
        <f>all!DB337</f>
        <v>6521.2984846911631</v>
      </c>
      <c r="DC93" s="5">
        <f>all!DC337</f>
        <v>0.18886154499170588</v>
      </c>
      <c r="DD93" s="5">
        <f>all!DD337</f>
        <v>0.1019874370347402</v>
      </c>
      <c r="DE93" s="5">
        <f>all!DE337</f>
        <v>4.3063608429060362E-3</v>
      </c>
      <c r="DF93" s="5">
        <f>all!DF337</f>
        <v>2.77428948841228E-2</v>
      </c>
      <c r="DG93" s="5">
        <f>all!DG337</f>
        <v>3.280108312334968E-4</v>
      </c>
      <c r="DH93" s="5">
        <f>all!DH337</f>
        <v>8.1340168120413725E-3</v>
      </c>
      <c r="DI93" s="5">
        <f>all!DI337</f>
        <v>0.10802523816804206</v>
      </c>
      <c r="DJ93" s="5">
        <f>all!DJ337</f>
        <v>0.63176554479645775</v>
      </c>
      <c r="DK93" s="5">
        <f>all!DK337</f>
        <v>2.9001571750099283E-4</v>
      </c>
      <c r="DL93" s="5">
        <f>all!DL337</f>
        <v>7.6757076741976497E-4</v>
      </c>
      <c r="DM93" s="5">
        <f>all!DM337</f>
        <v>4.8043499379254908E-5</v>
      </c>
      <c r="DN93" s="5">
        <f>all!DN337</f>
        <v>6.7174593864073042E-4</v>
      </c>
      <c r="DO93" s="5">
        <f>all!DO337</f>
        <v>1.0168373467075065E-4</v>
      </c>
      <c r="DP93" s="5">
        <f>all!DP337</f>
        <v>6.5366743558020537E-3</v>
      </c>
      <c r="DQ93" s="5">
        <f>all!DQ337</f>
        <v>7.2677553625397298E-5</v>
      </c>
      <c r="DR93" s="5">
        <f>all!DR337</f>
        <v>2.7769984386112613E-5</v>
      </c>
      <c r="DS93" s="5">
        <f>all!DS337</f>
        <v>3.8904551558864624E-2</v>
      </c>
      <c r="DT93" s="5">
        <f>all!DT337</f>
        <v>2.0179758605191264E-2</v>
      </c>
      <c r="DU93" s="5"/>
      <c r="DV93" s="5">
        <f>all!DV337</f>
        <v>5.8510790530714035E-3</v>
      </c>
      <c r="DW93" s="5">
        <f>all!DW337</f>
        <v>99.960890183820453</v>
      </c>
      <c r="DX93" s="5">
        <f>all!DX337</f>
        <v>2.8949400496205992E-3</v>
      </c>
      <c r="DY93" s="5">
        <f>all!DY337</f>
        <v>1.5633013912016594E-3</v>
      </c>
      <c r="DZ93" s="5">
        <f>all!DZ337</f>
        <v>6.6009501684390521E-5</v>
      </c>
      <c r="EA93" s="5">
        <f>all!EA337</f>
        <v>4.2525341776690766E-4</v>
      </c>
      <c r="EB93" s="5">
        <f>all!EB337</f>
        <v>5.0278720958726411E-6</v>
      </c>
      <c r="EC93" s="5">
        <f>all!EC337</f>
        <v>1.2468123690558583E-4</v>
      </c>
      <c r="ED93" s="5">
        <f>all!ED337</f>
        <v>1.6558510540417458E-3</v>
      </c>
      <c r="EE93" s="5">
        <f>all!EE337</f>
        <v>9.6839373927707847E-3</v>
      </c>
      <c r="EF93" s="5">
        <f>all!EF337</f>
        <v>4.4454688520627593E-6</v>
      </c>
      <c r="EG93" s="5">
        <f>all!EG337</f>
        <v>1.1765610387329412E-5</v>
      </c>
      <c r="EH93" s="5">
        <f>all!EH337</f>
        <v>7.364286386783264E-7</v>
      </c>
      <c r="EI93" s="5">
        <f>all!EI337</f>
        <v>1.0296771748989107E-5</v>
      </c>
      <c r="EJ93" s="5">
        <f>all!EJ337</f>
        <v>1.5586461283385049E-6</v>
      </c>
      <c r="EK93" s="5">
        <f>all!EK337</f>
        <v>1.0019657725859618E-4</v>
      </c>
      <c r="EL93" s="5">
        <f>all!EL337</f>
        <v>1.1140285901391482E-6</v>
      </c>
      <c r="EM93" s="5">
        <f>all!EM337</f>
        <v>4.2566865573521953E-7</v>
      </c>
      <c r="EN93" s="5">
        <f>all!EN337</f>
        <v>5.9634344527485924E-4</v>
      </c>
      <c r="EO93" s="5">
        <f>all!EO337</f>
        <v>3.0932285013558308E-4</v>
      </c>
      <c r="EP93" s="5"/>
      <c r="EQ93" s="5">
        <f>all!EQ337</f>
        <v>199.92178036764091</v>
      </c>
      <c r="ER93" s="5">
        <f>all!ER337</f>
        <v>0</v>
      </c>
      <c r="ES93" s="5">
        <f>all!ES337</f>
        <v>0</v>
      </c>
      <c r="ET93" s="5">
        <f>all!ET337</f>
        <v>0</v>
      </c>
      <c r="EU93" s="5">
        <f>all!EU337</f>
        <v>0</v>
      </c>
      <c r="EV93" s="5"/>
    </row>
    <row r="94" spans="1:152" s="3" customFormat="1">
      <c r="A94" s="5" t="str">
        <f>all!A338</f>
        <v>LEM8I-4.d</v>
      </c>
      <c r="B94" s="5" t="str">
        <f>all!B338</f>
        <v>Kaspakas</v>
      </c>
      <c r="C94" s="5" t="str">
        <f>all!C339</f>
        <v>epithermal</v>
      </c>
      <c r="D94" s="5" t="str">
        <f>all!D339</f>
        <v>sericitic</v>
      </c>
      <c r="E94" s="5" t="str">
        <f>all!E338</f>
        <v>pyrite</v>
      </c>
      <c r="F94" s="5" t="str">
        <f>all!F338</f>
        <v>euhedral, inclusions, dissolution</v>
      </c>
      <c r="G94" s="5">
        <f>all!G338</f>
        <v>23.490563602829599</v>
      </c>
      <c r="H94" s="5">
        <f>all!H338</f>
        <v>369505.78871226101</v>
      </c>
      <c r="I94" s="5">
        <f>all!I338</f>
        <v>96.265998856951896</v>
      </c>
      <c r="J94" s="5">
        <f>all!J338</f>
        <v>179.78091759920201</v>
      </c>
      <c r="K94" s="5">
        <f>all!K338</f>
        <v>0.41476266942970103</v>
      </c>
      <c r="L94" s="5">
        <f>all!L338</f>
        <v>1.63324759316351</v>
      </c>
      <c r="M94" s="5">
        <f>all!M338</f>
        <v>0.64273982830238197</v>
      </c>
      <c r="N94" s="5">
        <f>all!N338</f>
        <v>1.01786601027652</v>
      </c>
      <c r="O94" s="5">
        <f>all!O338</f>
        <v>5.9293446312640103</v>
      </c>
      <c r="P94" s="5">
        <f>all!P338</f>
        <v>31.459605883975701</v>
      </c>
      <c r="Q94" s="5">
        <f>all!Q338</f>
        <v>1.0427957021209701E-2</v>
      </c>
      <c r="R94" s="5">
        <f>all!R338</f>
        <v>7.2647592879909406E-2</v>
      </c>
      <c r="S94" s="5">
        <f>all!S338</f>
        <v>3.9714305890672097E-3</v>
      </c>
      <c r="T94" s="5">
        <f>all!T338</f>
        <v>5.07132591968395E-2</v>
      </c>
      <c r="U94" s="5">
        <f>all!U338</f>
        <v>1.75308704590647E-2</v>
      </c>
      <c r="V94" s="5">
        <f>all!V338</f>
        <v>0.34805040669960102</v>
      </c>
      <c r="W94" s="5">
        <f>all!W338</f>
        <v>1.21191288551728E-2</v>
      </c>
      <c r="X94" s="5">
        <f>all!X338</f>
        <v>9.3368983549753596E-3</v>
      </c>
      <c r="Y94" s="5">
        <f>all!Y338</f>
        <v>3.18325734748176</v>
      </c>
      <c r="Z94" s="5">
        <f>all!Z338</f>
        <v>2.3539432419902</v>
      </c>
      <c r="AA94" s="5">
        <f>all!AA338</f>
        <v>0.53546282966229108</v>
      </c>
      <c r="AB94" s="5">
        <f>all!AB338</f>
        <v>9.8828346092919723</v>
      </c>
      <c r="AC94" s="5">
        <f>all!AC338</f>
        <v>0.73947626127443911</v>
      </c>
      <c r="AD94" s="5">
        <f>all!AD338</f>
        <v>16.235520929136822</v>
      </c>
      <c r="AE94" s="5">
        <f>all!AE338</f>
        <v>2.9331270883146401E-3</v>
      </c>
      <c r="AF94" s="5">
        <f>all!AF338</f>
        <v>5.5072111819464359E-3</v>
      </c>
      <c r="AG94" s="5">
        <f>all!AG338</f>
        <v>1.0832440472264045E-4</v>
      </c>
      <c r="AH94" s="5">
        <f>all!AH338</f>
        <v>3.2758762119748635E-3</v>
      </c>
      <c r="AI94" s="5">
        <f>all!AI338</f>
        <v>2.4452488624650145E-2</v>
      </c>
      <c r="AJ94" s="5">
        <f>all!AJ338</f>
        <v>0.32679872704300966</v>
      </c>
      <c r="AK94" s="5">
        <f>all!AK338</f>
        <v>9.6990614192345141E-5</v>
      </c>
      <c r="AL94" s="5">
        <f>all!AL338</f>
        <v>1.8210864341744375E-4</v>
      </c>
      <c r="AM94" s="5">
        <f>all!AM338</f>
        <v>1.0832440472264045E-4</v>
      </c>
      <c r="AN94" s="5"/>
      <c r="AO94" s="5"/>
      <c r="AP94" s="5">
        <f>all!AP338</f>
        <v>0.10907655325858</v>
      </c>
      <c r="AQ94" s="5">
        <f>all!AQ338</f>
        <v>3.6619986069525798</v>
      </c>
      <c r="AR94" s="5">
        <f>all!AR338</f>
        <v>2.2095762889843801E-2</v>
      </c>
      <c r="AS94" s="5">
        <f>all!AS338</f>
        <v>0.118794693828918</v>
      </c>
      <c r="AT94" s="5">
        <f>all!AT338</f>
        <v>8.2146389345252396E-2</v>
      </c>
      <c r="AU94" s="5">
        <f>all!AU338</f>
        <v>1.63324759316351</v>
      </c>
      <c r="AV94" s="5">
        <f>all!AV338</f>
        <v>3.0327048245323601E-2</v>
      </c>
      <c r="AW94" s="5">
        <f>all!AW338</f>
        <v>0.30420538369002897</v>
      </c>
      <c r="AX94" s="5">
        <f>all!AX338</f>
        <v>0.381649949165422</v>
      </c>
      <c r="AY94" s="5">
        <f>all!AY338</f>
        <v>0.77635864012115297</v>
      </c>
      <c r="AZ94" s="5">
        <f>all!AZ338</f>
        <v>6.7990233632341801E-3</v>
      </c>
      <c r="BA94" s="5">
        <f>all!BA338</f>
        <v>7.2647592879909406E-2</v>
      </c>
      <c r="BB94" s="5">
        <f>all!BB338</f>
        <v>3.9714305890672097E-3</v>
      </c>
      <c r="BC94" s="5">
        <f>all!BC338</f>
        <v>4.2874019063535697E-2</v>
      </c>
      <c r="BD94" s="5">
        <f>all!BD338</f>
        <v>1.54935679978958E-2</v>
      </c>
      <c r="BE94" s="5">
        <f>all!BE338</f>
        <v>0.10067168987788</v>
      </c>
      <c r="BF94" s="5">
        <f>all!BF338</f>
        <v>1.21191288551728E-2</v>
      </c>
      <c r="BG94" s="5">
        <f>all!BG338</f>
        <v>4.3529077323987498E-3</v>
      </c>
      <c r="BH94" s="5">
        <f>all!BH338</f>
        <v>9.6021037742312805E-3</v>
      </c>
      <c r="BI94" s="5">
        <f>all!BI338</f>
        <v>9.0381556932457793E-3</v>
      </c>
      <c r="BJ94" s="5"/>
      <c r="BK94" s="5">
        <f>all!BK338</f>
        <v>5.6565911479124003</v>
      </c>
      <c r="BL94" s="5">
        <f>all!BL338</f>
        <v>19617.375793405699</v>
      </c>
      <c r="BM94" s="5">
        <f>all!BM338</f>
        <v>34.277017703347198</v>
      </c>
      <c r="BN94" s="5">
        <f>all!BN338</f>
        <v>27.7898931001031</v>
      </c>
      <c r="BO94" s="5">
        <f>all!BO338</f>
        <v>0.39039638945306199</v>
      </c>
      <c r="BP94" s="5">
        <f>all!BP338</f>
        <v>1.4515309809078301</v>
      </c>
      <c r="BQ94" s="5">
        <f>all!BQ338</f>
        <v>0.11397076198924801</v>
      </c>
      <c r="BR94" s="5">
        <f>all!BR338</f>
        <v>0.217744578613634</v>
      </c>
      <c r="BS94" s="5">
        <f>all!BS338</f>
        <v>1.2878066659919301</v>
      </c>
      <c r="BT94" s="5">
        <f>all!BT338</f>
        <v>10.117917119441101</v>
      </c>
      <c r="BU94" s="5">
        <f>all!BU338</f>
        <v>1.7335192969607099E-2</v>
      </c>
      <c r="BV94" s="5">
        <f>all!BV338</f>
        <v>7.2066119467279699E-2</v>
      </c>
      <c r="BW94" s="5">
        <f>all!BW338</f>
        <v>3.2823359203422399E-3</v>
      </c>
      <c r="BX94" s="5">
        <f>all!BX338</f>
        <v>5.5462430491813597E-2</v>
      </c>
      <c r="BY94" s="5">
        <f>all!BY338</f>
        <v>9.2339682000940199E-3</v>
      </c>
      <c r="BZ94" s="5">
        <f>all!BZ338</f>
        <v>0.31018959834651999</v>
      </c>
      <c r="CA94" s="5">
        <f>all!CA338</f>
        <v>8.6588547107987399E-3</v>
      </c>
      <c r="CB94" s="5">
        <f>all!CB338</f>
        <v>9.2535533189174596E-3</v>
      </c>
      <c r="CC94" s="5">
        <f>all!CC338</f>
        <v>1.3111258231323299</v>
      </c>
      <c r="CD94" s="5">
        <f>all!CD338</f>
        <v>1.17664393654127</v>
      </c>
      <c r="CE94" s="5"/>
      <c r="CF94" s="5">
        <f>all!CF338</f>
        <v>23.490563602829599</v>
      </c>
      <c r="CG94" s="5">
        <f>all!CG338</f>
        <v>369505.78871226101</v>
      </c>
      <c r="CH94" s="5">
        <f>all!CH338</f>
        <v>96.265998856951896</v>
      </c>
      <c r="CI94" s="5">
        <f>all!CI338</f>
        <v>179.78091759920201</v>
      </c>
      <c r="CJ94" s="5">
        <f>all!CJ338</f>
        <v>0.41476266942970103</v>
      </c>
      <c r="CK94" s="5">
        <f>all!CK338</f>
        <v>1.63324759316351</v>
      </c>
      <c r="CL94" s="5">
        <f>all!CL338</f>
        <v>0.64273982830238197</v>
      </c>
      <c r="CM94" s="5">
        <f>all!CM338</f>
        <v>1.01786601027652</v>
      </c>
      <c r="CN94" s="5">
        <f>all!CN338</f>
        <v>5.9293446312640103</v>
      </c>
      <c r="CO94" s="5">
        <f>all!CO338</f>
        <v>31.459605883975701</v>
      </c>
      <c r="CP94" s="5">
        <f>all!CP338</f>
        <v>1.0427957021209701E-2</v>
      </c>
      <c r="CQ94" s="5">
        <f>all!CQ338</f>
        <v>7.2647592879909406E-2</v>
      </c>
      <c r="CR94" s="5">
        <f>all!CR338</f>
        <v>3.9714305890672097E-3</v>
      </c>
      <c r="CS94" s="5">
        <f>all!CS338</f>
        <v>5.07132591968395E-2</v>
      </c>
      <c r="CT94" s="5">
        <f>all!CT338</f>
        <v>1.75308704590647E-2</v>
      </c>
      <c r="CU94" s="5">
        <f>all!CU338</f>
        <v>0.34805040669960102</v>
      </c>
      <c r="CV94" s="5">
        <f>all!CV338</f>
        <v>1.21191288551728E-2</v>
      </c>
      <c r="CW94" s="5">
        <f>all!CW338</f>
        <v>9.3368983549753596E-3</v>
      </c>
      <c r="CX94" s="5">
        <f>all!CX338</f>
        <v>3.18325734748176</v>
      </c>
      <c r="CY94" s="5">
        <f>all!CY338</f>
        <v>2.3539432419902</v>
      </c>
      <c r="CZ94" s="5"/>
      <c r="DA94" s="5">
        <f>all!DA338</f>
        <v>0.42758277788185745</v>
      </c>
      <c r="DB94" s="5">
        <f>all!DB338</f>
        <v>6616.6315464636227</v>
      </c>
      <c r="DC94" s="5">
        <f>all!DC338</f>
        <v>1.6334765269313714</v>
      </c>
      <c r="DD94" s="5">
        <f>all!DD338</f>
        <v>3.063051682117615</v>
      </c>
      <c r="DE94" s="5">
        <f>all!DE338</f>
        <v>6.5269673847244674E-3</v>
      </c>
      <c r="DF94" s="5">
        <f>all!DF338</f>
        <v>2.4977023905237955E-2</v>
      </c>
      <c r="DG94" s="5">
        <f>all!DG338</f>
        <v>9.2184763751184257E-3</v>
      </c>
      <c r="DH94" s="5">
        <f>all!DH338</f>
        <v>1.4018262088920534E-2</v>
      </c>
      <c r="DI94" s="5">
        <f>all!DI338</f>
        <v>7.9140656783411062E-2</v>
      </c>
      <c r="DJ94" s="5">
        <f>all!DJ338</f>
        <v>0.39842459326210367</v>
      </c>
      <c r="DK94" s="5">
        <f>all!DK338</f>
        <v>9.6673134632910358E-5</v>
      </c>
      <c r="DL94" s="5">
        <f>all!DL338</f>
        <v>6.4626765067395012E-4</v>
      </c>
      <c r="DM94" s="5">
        <f>all!DM338</f>
        <v>3.4588919760553311E-5</v>
      </c>
      <c r="DN94" s="5">
        <f>all!DN338</f>
        <v>4.2720292474803727E-4</v>
      </c>
      <c r="DO94" s="5">
        <f>all!DO338</f>
        <v>1.4397889667431586E-4</v>
      </c>
      <c r="DP94" s="5">
        <f>all!DP338</f>
        <v>2.7276677641034563E-3</v>
      </c>
      <c r="DQ94" s="5">
        <f>all!DQ338</f>
        <v>6.152886799902217E-5</v>
      </c>
      <c r="DR94" s="5">
        <f>all!DR338</f>
        <v>4.5683274293816375E-5</v>
      </c>
      <c r="DS94" s="5">
        <f>all!DS338</f>
        <v>1.5363211136494982E-2</v>
      </c>
      <c r="DT94" s="5">
        <f>all!DT338</f>
        <v>1.1263943734766871E-2</v>
      </c>
      <c r="DU94" s="5"/>
      <c r="DV94" s="5">
        <f>all!DV338</f>
        <v>6.4556877192495747E-3</v>
      </c>
      <c r="DW94" s="5">
        <f>all!DW338</f>
        <v>99.898567544988452</v>
      </c>
      <c r="DX94" s="5">
        <f>all!DX338</f>
        <v>2.4662392640863055E-2</v>
      </c>
      <c r="DY94" s="5">
        <f>all!DY338</f>
        <v>4.6246261894900484E-2</v>
      </c>
      <c r="DZ94" s="5">
        <f>all!DZ338</f>
        <v>9.8544809026781247E-5</v>
      </c>
      <c r="EA94" s="5">
        <f>all!EA338</f>
        <v>3.7710561516815803E-4</v>
      </c>
      <c r="EB94" s="5">
        <f>all!EB338</f>
        <v>1.3918148205091556E-4</v>
      </c>
      <c r="EC94" s="5">
        <f>all!EC338</f>
        <v>2.1164912876278419E-4</v>
      </c>
      <c r="ED94" s="5">
        <f>all!ED338</f>
        <v>1.1948735835922227E-3</v>
      </c>
      <c r="EE94" s="5">
        <f>all!EE338</f>
        <v>6.0154545197324358E-3</v>
      </c>
      <c r="EF94" s="5">
        <f>all!EF338</f>
        <v>1.4595806948133884E-6</v>
      </c>
      <c r="EG94" s="5">
        <f>all!EG338</f>
        <v>9.7574138894734904E-6</v>
      </c>
      <c r="EH94" s="5">
        <f>all!EH338</f>
        <v>5.2222698403912382E-7</v>
      </c>
      <c r="EI94" s="5">
        <f>all!EI338</f>
        <v>6.4499526584894835E-6</v>
      </c>
      <c r="EJ94" s="5">
        <f>all!EJ338</f>
        <v>2.1738078406616826E-6</v>
      </c>
      <c r="EK94" s="5">
        <f>all!EK338</f>
        <v>4.1182601820742763E-5</v>
      </c>
      <c r="EL94" s="5">
        <f>all!EL338</f>
        <v>9.2896902791151799E-7</v>
      </c>
      <c r="EM94" s="5">
        <f>all!EM338</f>
        <v>6.8973066290145745E-7</v>
      </c>
      <c r="EN94" s="5">
        <f>all!EN338</f>
        <v>2.3195530454576155E-4</v>
      </c>
      <c r="EO94" s="5">
        <f>all!EO338</f>
        <v>1.7006415365715334E-4</v>
      </c>
      <c r="EP94" s="5"/>
      <c r="EQ94" s="5">
        <f>all!EQ338</f>
        <v>199.7971350899769</v>
      </c>
      <c r="ER94" s="5">
        <f>all!ER338</f>
        <v>0</v>
      </c>
      <c r="ES94" s="5">
        <f>all!ES338</f>
        <v>0</v>
      </c>
      <c r="ET94" s="5">
        <f>all!ET338</f>
        <v>0</v>
      </c>
      <c r="EU94" s="5">
        <f>all!EU338</f>
        <v>0</v>
      </c>
      <c r="EV94" s="5"/>
    </row>
    <row r="95" spans="1:152" s="3" customFormat="1">
      <c r="A95" s="5" t="str">
        <f>all!A339</f>
        <v>LEM8I-5.d</v>
      </c>
      <c r="B95" s="5" t="str">
        <f>all!B339</f>
        <v>Kaspakas</v>
      </c>
      <c r="C95" s="5" t="str">
        <f>all!C340</f>
        <v>epithermal</v>
      </c>
      <c r="D95" s="5" t="str">
        <f>all!D340</f>
        <v>sericitic</v>
      </c>
      <c r="E95" s="5" t="str">
        <f>all!E339</f>
        <v>pyrite</v>
      </c>
      <c r="F95" s="5" t="str">
        <f>all!F339</f>
        <v>anhedral, inclusions</v>
      </c>
      <c r="G95" s="5">
        <f>all!G339</f>
        <v>119.578079549413</v>
      </c>
      <c r="H95" s="5">
        <f>all!H339</f>
        <v>381518.49203799001</v>
      </c>
      <c r="I95" s="5">
        <f>all!I339</f>
        <v>87.883173603685606</v>
      </c>
      <c r="J95" s="5">
        <f>all!J339</f>
        <v>253.551430732423</v>
      </c>
      <c r="K95" s="5">
        <f>all!K339</f>
        <v>1.5111654563787</v>
      </c>
      <c r="L95" s="5">
        <f>all!L339</f>
        <v>9.2761594197388302</v>
      </c>
      <c r="M95" s="5">
        <f>all!M339</f>
        <v>1.0930569410995401</v>
      </c>
      <c r="N95" s="5">
        <f>all!N339</f>
        <v>0.40404782136852702</v>
      </c>
      <c r="O95" s="5">
        <f>all!O339</f>
        <v>9.9366568760662695</v>
      </c>
      <c r="P95" s="5">
        <f>all!P339</f>
        <v>31.1477861005955</v>
      </c>
      <c r="Q95" s="5">
        <f>all!Q339</f>
        <v>1.8852034798172799E-2</v>
      </c>
      <c r="R95" s="5">
        <f>all!R339</f>
        <v>0.13595708693200501</v>
      </c>
      <c r="S95" s="5">
        <f>all!S339</f>
        <v>4.6338533088056601E-3</v>
      </c>
      <c r="T95" s="5">
        <f>all!T339</f>
        <v>0.100215879697923</v>
      </c>
      <c r="U95" s="5">
        <f>all!U339</f>
        <v>0.154007156345327</v>
      </c>
      <c r="V95" s="5">
        <f>all!V339</f>
        <v>1.7754334506257601</v>
      </c>
      <c r="W95" s="5">
        <f>all!W339</f>
        <v>2.3044422177530399E-2</v>
      </c>
      <c r="X95" s="5">
        <f>all!X339</f>
        <v>3.8702028346827802E-2</v>
      </c>
      <c r="Y95" s="5">
        <f>all!Y339</f>
        <v>11.387759226521901</v>
      </c>
      <c r="Z95" s="5">
        <f>all!Z339</f>
        <v>8.5687922383018194</v>
      </c>
      <c r="AA95" s="5">
        <f>all!AA339</f>
        <v>0.34660886491478793</v>
      </c>
      <c r="AB95" s="5">
        <f>all!AB339</f>
        <v>2.7351988640621085</v>
      </c>
      <c r="AC95" s="5">
        <f>all!AC339</f>
        <v>0.75245639355855409</v>
      </c>
      <c r="AD95" s="5">
        <f>all!AD339</f>
        <v>8.8443401739435785</v>
      </c>
      <c r="AE95" s="5">
        <f>all!AE339</f>
        <v>3.3985639823409181E-3</v>
      </c>
      <c r="AF95" s="5">
        <f>all!AF339</f>
        <v>1.3523921017459422E-2</v>
      </c>
      <c r="AG95" s="5">
        <f>all!AG339</f>
        <v>2.145124490290618E-4</v>
      </c>
      <c r="AH95" s="5">
        <f>all!AH339</f>
        <v>1.6554648217593788E-3</v>
      </c>
      <c r="AI95" s="5">
        <f>all!AI339</f>
        <v>9.7502080170014077E-2</v>
      </c>
      <c r="AJ95" s="5">
        <f>all!AJ339</f>
        <v>0.35442263659091661</v>
      </c>
      <c r="AK95" s="5">
        <f>all!AK339</f>
        <v>4.4038041367687632E-4</v>
      </c>
      <c r="AL95" s="5">
        <f>all!AL339</f>
        <v>1.7524077707961642E-3</v>
      </c>
      <c r="AM95" s="5">
        <f>all!AM339</f>
        <v>2.145124490290618E-4</v>
      </c>
      <c r="AN95" s="5"/>
      <c r="AO95" s="5"/>
      <c r="AP95" s="5">
        <f>all!AP339</f>
        <v>0.149471224025607</v>
      </c>
      <c r="AQ95" s="5">
        <f>all!AQ339</f>
        <v>2.9620084613814801</v>
      </c>
      <c r="AR95" s="5">
        <f>all!AR339</f>
        <v>1.85979335714615E-2</v>
      </c>
      <c r="AS95" s="5">
        <f>all!AS339</f>
        <v>0.16491439972248101</v>
      </c>
      <c r="AT95" s="5">
        <f>all!AT339</f>
        <v>0.143056635734232</v>
      </c>
      <c r="AU95" s="5">
        <f>all!AU339</f>
        <v>1.4228598907782399</v>
      </c>
      <c r="AV95" s="5">
        <f>all!AV339</f>
        <v>1.50834492341503E-2</v>
      </c>
      <c r="AW95" s="5">
        <f>all!AW339</f>
        <v>0.313541890820695</v>
      </c>
      <c r="AX95" s="5">
        <f>all!AX339</f>
        <v>0.258121693806451</v>
      </c>
      <c r="AY95" s="5">
        <f>all!AY339</f>
        <v>0.97227838699854996</v>
      </c>
      <c r="AZ95" s="5">
        <f>all!AZ339</f>
        <v>1.2481074941540099E-2</v>
      </c>
      <c r="BA95" s="5">
        <f>all!BA339</f>
        <v>0.13595708693200501</v>
      </c>
      <c r="BB95" s="5">
        <f>all!BB339</f>
        <v>4.6338533088056601E-3</v>
      </c>
      <c r="BC95" s="5">
        <f>all!BC339</f>
        <v>0.100215879697923</v>
      </c>
      <c r="BD95" s="5">
        <f>all!BD339</f>
        <v>2.9825620184277601E-2</v>
      </c>
      <c r="BE95" s="5">
        <f>all!BE339</f>
        <v>0.117478012287568</v>
      </c>
      <c r="BF95" s="5">
        <f>all!BF339</f>
        <v>1.40710036392497E-2</v>
      </c>
      <c r="BG95" s="5">
        <f>all!BG339</f>
        <v>7.4719184008552302E-3</v>
      </c>
      <c r="BH95" s="5">
        <f>all!BH339</f>
        <v>8.1049051050543896E-3</v>
      </c>
      <c r="BI95" s="5">
        <f>all!BI339</f>
        <v>3.3777024049899702E-3</v>
      </c>
      <c r="BJ95" s="5"/>
      <c r="BK95" s="5">
        <f>all!BK339</f>
        <v>43.337998012337998</v>
      </c>
      <c r="BL95" s="5">
        <f>all!BL339</f>
        <v>17864.148830345799</v>
      </c>
      <c r="BM95" s="5">
        <f>all!BM339</f>
        <v>31.041859063772701</v>
      </c>
      <c r="BN95" s="5">
        <f>all!BN339</f>
        <v>79.193720298216206</v>
      </c>
      <c r="BO95" s="5">
        <f>all!BO339</f>
        <v>0.64535636139753505</v>
      </c>
      <c r="BP95" s="5">
        <f>all!BP339</f>
        <v>3.9424801484971002</v>
      </c>
      <c r="BQ95" s="5">
        <f>all!BQ339</f>
        <v>0.316383749532821</v>
      </c>
      <c r="BR95" s="5">
        <f>all!BR339</f>
        <v>0.23028200275253699</v>
      </c>
      <c r="BS95" s="5">
        <f>all!BS339</f>
        <v>2.5839662209590601</v>
      </c>
      <c r="BT95" s="5">
        <f>all!BT339</f>
        <v>8.8281717328241793</v>
      </c>
      <c r="BU95" s="5">
        <f>all!BU339</f>
        <v>1.5536103695713101E-2</v>
      </c>
      <c r="BV95" s="5">
        <f>all!BV339</f>
        <v>0.126690928259654</v>
      </c>
      <c r="BW95" s="5">
        <f>all!BW339</f>
        <v>3.2156054093248599E-3</v>
      </c>
      <c r="BX95" s="5">
        <f>all!BX339</f>
        <v>6.0265281992607403E-2</v>
      </c>
      <c r="BY95" s="5">
        <f>all!BY339</f>
        <v>6.6900491766082607E-2</v>
      </c>
      <c r="BZ95" s="5">
        <f>all!BZ339</f>
        <v>0.457593448064534</v>
      </c>
      <c r="CA95" s="5">
        <f>all!CA339</f>
        <v>2.6605812885019599E-2</v>
      </c>
      <c r="CB95" s="5">
        <f>all!CB339</f>
        <v>2.5288769401287998E-2</v>
      </c>
      <c r="CC95" s="5">
        <f>all!CC339</f>
        <v>5.0675816081196396</v>
      </c>
      <c r="CD95" s="5">
        <f>all!CD339</f>
        <v>1.56546137456545</v>
      </c>
      <c r="CE95" s="5"/>
      <c r="CF95" s="5">
        <f>all!CF339</f>
        <v>119.578079549413</v>
      </c>
      <c r="CG95" s="5">
        <f>all!CG339</f>
        <v>381518.49203799001</v>
      </c>
      <c r="CH95" s="5">
        <f>all!CH339</f>
        <v>87.883173603685606</v>
      </c>
      <c r="CI95" s="5">
        <f>all!CI339</f>
        <v>253.551430732423</v>
      </c>
      <c r="CJ95" s="5">
        <f>all!CJ339</f>
        <v>1.5111654563787</v>
      </c>
      <c r="CK95" s="5">
        <f>all!CK339</f>
        <v>9.2761594197388302</v>
      </c>
      <c r="CL95" s="5">
        <f>all!CL339</f>
        <v>1.0930569410995401</v>
      </c>
      <c r="CM95" s="5">
        <f>all!CM339</f>
        <v>0.40404782136852702</v>
      </c>
      <c r="CN95" s="5">
        <f>all!CN339</f>
        <v>9.9366568760662695</v>
      </c>
      <c r="CO95" s="5">
        <f>all!CO339</f>
        <v>31.1477861005955</v>
      </c>
      <c r="CP95" s="5">
        <f>all!CP339</f>
        <v>1.8852034798172799E-2</v>
      </c>
      <c r="CQ95" s="5">
        <f>all!CQ339</f>
        <v>0.13595708693200501</v>
      </c>
      <c r="CR95" s="5">
        <f>all!CR339</f>
        <v>4.6338533088056601E-3</v>
      </c>
      <c r="CS95" s="5">
        <f>all!CS339</f>
        <v>0.100215879697923</v>
      </c>
      <c r="CT95" s="5">
        <f>all!CT339</f>
        <v>0.154007156345327</v>
      </c>
      <c r="CU95" s="5">
        <f>all!CU339</f>
        <v>1.7754334506257601</v>
      </c>
      <c r="CV95" s="5">
        <f>all!CV339</f>
        <v>2.3044422177530399E-2</v>
      </c>
      <c r="CW95" s="5">
        <f>all!CW339</f>
        <v>3.8702028346827802E-2</v>
      </c>
      <c r="CX95" s="5">
        <f>all!CX339</f>
        <v>11.387759226521901</v>
      </c>
      <c r="CY95" s="5">
        <f>all!CY339</f>
        <v>8.5687922383018194</v>
      </c>
      <c r="CZ95" s="5"/>
      <c r="DA95" s="5">
        <f>all!DA339</f>
        <v>2.1765985819666258</v>
      </c>
      <c r="DB95" s="5">
        <f>all!DB339</f>
        <v>6831.7394939204942</v>
      </c>
      <c r="DC95" s="5">
        <f>all!DC339</f>
        <v>1.4912336951613965</v>
      </c>
      <c r="DD95" s="5">
        <f>all!DD339</f>
        <v>4.3199308735296134</v>
      </c>
      <c r="DE95" s="5">
        <f>all!DE339</f>
        <v>2.3780654272160327E-2</v>
      </c>
      <c r="DF95" s="5">
        <f>all!DF339</f>
        <v>0.14185899097321961</v>
      </c>
      <c r="DG95" s="5">
        <f>all!DG339</f>
        <v>1.5677135824613688E-2</v>
      </c>
      <c r="DH95" s="5">
        <f>all!DH339</f>
        <v>5.5646305105154529E-3</v>
      </c>
      <c r="DI95" s="5">
        <f>all!DI339</f>
        <v>0.13262739818778924</v>
      </c>
      <c r="DJ95" s="5">
        <f>all!DJ339</f>
        <v>0.39447550785961882</v>
      </c>
      <c r="DK95" s="5">
        <f>all!DK339</f>
        <v>1.7476916086643513E-4</v>
      </c>
      <c r="DL95" s="5">
        <f>all!DL339</f>
        <v>1.2094642600101858E-3</v>
      </c>
      <c r="DM95" s="5">
        <f>all!DM339</f>
        <v>4.0358247912397536E-5</v>
      </c>
      <c r="DN95" s="5">
        <f>all!DN339</f>
        <v>8.442075621086935E-4</v>
      </c>
      <c r="DO95" s="5">
        <f>all!DO339</f>
        <v>1.2648419542158919E-3</v>
      </c>
      <c r="DP95" s="5">
        <f>all!DP339</f>
        <v>1.3914055255687776E-2</v>
      </c>
      <c r="DQ95" s="5">
        <f>all!DQ339</f>
        <v>1.1699662799358773E-4</v>
      </c>
      <c r="DR95" s="5">
        <f>all!DR339</f>
        <v>1.8936003258009733E-4</v>
      </c>
      <c r="DS95" s="5">
        <f>all!DS339</f>
        <v>5.4960227927229252E-2</v>
      </c>
      <c r="DT95" s="5">
        <f>all!DT339</f>
        <v>4.1002855092434128E-2</v>
      </c>
      <c r="DU95" s="5"/>
      <c r="DV95" s="5">
        <f>all!DV339</f>
        <v>3.1814240084360589E-2</v>
      </c>
      <c r="DW95" s="5">
        <f>all!DW339</f>
        <v>99.856079230289282</v>
      </c>
      <c r="DX95" s="5">
        <f>all!DX339</f>
        <v>2.1796608337807097E-2</v>
      </c>
      <c r="DY95" s="5">
        <f>all!DY339</f>
        <v>6.3142243635082917E-2</v>
      </c>
      <c r="DZ95" s="5">
        <f>all!DZ339</f>
        <v>3.4758979016429612E-4</v>
      </c>
      <c r="EA95" s="5">
        <f>all!EA339</f>
        <v>2.0734810884923895E-3</v>
      </c>
      <c r="EB95" s="5">
        <f>all!EB339</f>
        <v>2.2914476150616076E-4</v>
      </c>
      <c r="EC95" s="5">
        <f>all!EC339</f>
        <v>8.1335388394097164E-5</v>
      </c>
      <c r="ED95" s="5">
        <f>all!ED339</f>
        <v>1.9385475680582405E-3</v>
      </c>
      <c r="EE95" s="5">
        <f>all!EE339</f>
        <v>5.7658488884554529E-3</v>
      </c>
      <c r="EF95" s="5">
        <f>all!EF339</f>
        <v>2.5545123888315842E-6</v>
      </c>
      <c r="EG95" s="5">
        <f>all!EG339</f>
        <v>1.7678127083337207E-5</v>
      </c>
      <c r="EH95" s="5">
        <f>all!EH339</f>
        <v>5.8989608791762367E-7</v>
      </c>
      <c r="EI95" s="5">
        <f>all!EI339</f>
        <v>1.2339354754927677E-5</v>
      </c>
      <c r="EJ95" s="5">
        <f>all!EJ339</f>
        <v>1.848755481768168E-5</v>
      </c>
      <c r="EK95" s="5">
        <f>all!EK339</f>
        <v>2.0337470497272319E-4</v>
      </c>
      <c r="EL95" s="5">
        <f>all!EL339</f>
        <v>1.7100805095101801E-6</v>
      </c>
      <c r="EM95" s="5">
        <f>all!EM339</f>
        <v>2.7677797774922615E-6</v>
      </c>
      <c r="EN95" s="5">
        <f>all!EN339</f>
        <v>8.0332584099554536E-4</v>
      </c>
      <c r="EO95" s="5">
        <f>all!EO339</f>
        <v>5.9931798488828945E-4</v>
      </c>
      <c r="EP95" s="5"/>
      <c r="EQ95" s="5">
        <f>all!EQ339</f>
        <v>199.71215846057856</v>
      </c>
      <c r="ER95" s="5">
        <f>all!ER339</f>
        <v>0</v>
      </c>
      <c r="ES95" s="5">
        <f>all!ES339</f>
        <v>0</v>
      </c>
      <c r="ET95" s="5">
        <f>all!ET339</f>
        <v>0</v>
      </c>
      <c r="EU95" s="5">
        <f>all!EU339</f>
        <v>0</v>
      </c>
      <c r="EV95" s="5"/>
    </row>
    <row r="96" spans="1:152" s="3" customFormat="1">
      <c r="A96" s="5" t="str">
        <f>all!A340</f>
        <v>LEM8I-6.d</v>
      </c>
      <c r="B96" s="5" t="str">
        <f>all!B340</f>
        <v>Kaspakas</v>
      </c>
      <c r="C96" s="5" t="str">
        <f>all!C341</f>
        <v>epithermal</v>
      </c>
      <c r="D96" s="5" t="str">
        <f>all!D341</f>
        <v>sericitic</v>
      </c>
      <c r="E96" s="5" t="str">
        <f>all!E340</f>
        <v>pyrite</v>
      </c>
      <c r="F96" s="5" t="str">
        <f>all!F340</f>
        <v>anhedral, inclusions</v>
      </c>
      <c r="G96" s="5">
        <f>all!G340</f>
        <v>51.196283622586101</v>
      </c>
      <c r="H96" s="5">
        <f>all!H340</f>
        <v>384311.52301760501</v>
      </c>
      <c r="I96" s="5">
        <f>all!I340</f>
        <v>149.51189855594899</v>
      </c>
      <c r="J96" s="5">
        <f>all!J340</f>
        <v>122.827995197443</v>
      </c>
      <c r="K96" s="5">
        <f>all!K340</f>
        <v>1.00288125281048</v>
      </c>
      <c r="L96" s="5">
        <f>all!L340</f>
        <v>3.4241973072279901</v>
      </c>
      <c r="M96" s="5">
        <f>all!M340</f>
        <v>3.0127184094830501</v>
      </c>
      <c r="N96" s="5">
        <f>all!N340</f>
        <v>0.84413593429818501</v>
      </c>
      <c r="O96" s="5">
        <f>all!O340</f>
        <v>4.7590792370927302</v>
      </c>
      <c r="P96" s="5">
        <f>all!P340</f>
        <v>34.2538864709093</v>
      </c>
      <c r="Q96" s="5">
        <f>all!Q340</f>
        <v>1.7231506098765299E-2</v>
      </c>
      <c r="R96" s="5">
        <f>all!R340</f>
        <v>9.2633522719791805E-2</v>
      </c>
      <c r="S96" s="5">
        <f>all!S340</f>
        <v>4.4127835213196801E-3</v>
      </c>
      <c r="T96" s="5">
        <f>all!T340</f>
        <v>0.105657699808953</v>
      </c>
      <c r="U96" s="5">
        <f>all!U340</f>
        <v>5.10607418752363E-2</v>
      </c>
      <c r="V96" s="5">
        <f>all!V340</f>
        <v>0.83594936532310704</v>
      </c>
      <c r="W96" s="5">
        <f>all!W340</f>
        <v>4.2272741278669403E-2</v>
      </c>
      <c r="X96" s="5">
        <f>all!X340</f>
        <v>6.5722181530724497E-2</v>
      </c>
      <c r="Y96" s="5">
        <f>all!Y340</f>
        <v>5.9749527674084604</v>
      </c>
      <c r="Z96" s="5">
        <f>all!Z340</f>
        <v>7.8631770193549499</v>
      </c>
      <c r="AA96" s="5">
        <f>all!AA340</f>
        <v>1.2172461035093203</v>
      </c>
      <c r="AB96" s="5">
        <f>all!AB340</f>
        <v>5.732913347491845</v>
      </c>
      <c r="AC96" s="5">
        <f>all!AC340</f>
        <v>1.3160232934804397</v>
      </c>
      <c r="AD96" s="5">
        <f>all!AD340</f>
        <v>31.416139784065496</v>
      </c>
      <c r="AE96" s="5">
        <f>all!AE340</f>
        <v>1.0999615242018129E-2</v>
      </c>
      <c r="AF96" s="5">
        <f>all!AF340</f>
        <v>8.5457984126262928E-3</v>
      </c>
      <c r="AG96" s="5">
        <f>all!AG340</f>
        <v>1.1525173758874502E-4</v>
      </c>
      <c r="AH96" s="5">
        <f>all!AH340</f>
        <v>2.8839568728907606E-3</v>
      </c>
      <c r="AI96" s="5">
        <f>all!AI340</f>
        <v>5.2592316031706755E-2</v>
      </c>
      <c r="AJ96" s="5">
        <f>all!AJ340</f>
        <v>0.22910475220867535</v>
      </c>
      <c r="AK96" s="5">
        <f>all!AK340</f>
        <v>4.3957826878996212E-4</v>
      </c>
      <c r="AL96" s="5">
        <f>all!AL340</f>
        <v>3.415162429773361E-4</v>
      </c>
      <c r="AM96" s="5">
        <f>all!AM340</f>
        <v>1.1525173758874502E-4</v>
      </c>
      <c r="AN96" s="5"/>
      <c r="AO96" s="5"/>
      <c r="AP96" s="5">
        <f>all!AP340</f>
        <v>4.8687220083274002E-2</v>
      </c>
      <c r="AQ96" s="5">
        <f>all!AQ340</f>
        <v>2.8253083797329999</v>
      </c>
      <c r="AR96" s="5">
        <f>all!AR340</f>
        <v>1.1751089171449999E-2</v>
      </c>
      <c r="AS96" s="5">
        <f>all!AS340</f>
        <v>0.211701498533094</v>
      </c>
      <c r="AT96" s="5">
        <f>all!AT340</f>
        <v>0.130349007021799</v>
      </c>
      <c r="AU96" s="5">
        <f>all!AU340</f>
        <v>2.02798064138404</v>
      </c>
      <c r="AV96" s="5">
        <f>all!AV340</f>
        <v>4.0084091982410898E-2</v>
      </c>
      <c r="AW96" s="5">
        <f>all!AW340</f>
        <v>0.29754151581197402</v>
      </c>
      <c r="AX96" s="5">
        <f>all!AX340</f>
        <v>0.185928492197766</v>
      </c>
      <c r="AY96" s="5">
        <f>all!AY340</f>
        <v>0.97710311455461996</v>
      </c>
      <c r="AZ96" s="5">
        <f>all!AZ340</f>
        <v>3.2411032691000902E-6</v>
      </c>
      <c r="BA96" s="5">
        <f>all!BA340</f>
        <v>9.2633522719791805E-2</v>
      </c>
      <c r="BB96" s="5">
        <f>all!BB340</f>
        <v>4.4127835213196801E-3</v>
      </c>
      <c r="BC96" s="5">
        <f>all!BC340</f>
        <v>9.4973734522456901E-2</v>
      </c>
      <c r="BD96" s="5">
        <f>all!BD340</f>
        <v>2.5558606233841499E-2</v>
      </c>
      <c r="BE96" s="5">
        <f>all!BE340</f>
        <v>0.14664813104922</v>
      </c>
      <c r="BF96" s="5">
        <f>all!BF340</f>
        <v>1.1539898069564101E-2</v>
      </c>
      <c r="BG96" s="5">
        <f>all!BG340</f>
        <v>4.14459744794072E-3</v>
      </c>
      <c r="BH96" s="5">
        <f>all!BH340</f>
        <v>3.2516229041440303E-2</v>
      </c>
      <c r="BI96" s="5">
        <f>all!BI340</f>
        <v>4.34133513720069E-3</v>
      </c>
      <c r="BJ96" s="5"/>
      <c r="BK96" s="5">
        <f>all!BK340</f>
        <v>19.639867284309201</v>
      </c>
      <c r="BL96" s="5">
        <f>all!BL340</f>
        <v>27650.422104547499</v>
      </c>
      <c r="BM96" s="5">
        <f>all!BM340</f>
        <v>65.265882890355599</v>
      </c>
      <c r="BN96" s="5">
        <f>all!BN340</f>
        <v>69.806182090446796</v>
      </c>
      <c r="BO96" s="5">
        <f>all!BO340</f>
        <v>0.393762538850088</v>
      </c>
      <c r="BP96" s="5">
        <f>all!BP340</f>
        <v>1.70606666730893</v>
      </c>
      <c r="BQ96" s="5">
        <f>all!BQ340</f>
        <v>0.181034507268997</v>
      </c>
      <c r="BR96" s="5">
        <f>all!BR340</f>
        <v>0.45391841236901198</v>
      </c>
      <c r="BS96" s="5">
        <f>all!BS340</f>
        <v>0.82769536132268495</v>
      </c>
      <c r="BT96" s="5">
        <f>all!BT340</f>
        <v>8.0856100672376297</v>
      </c>
      <c r="BU96" s="5">
        <f>all!BU340</f>
        <v>2.1108700528183699E-2</v>
      </c>
      <c r="BV96" s="5">
        <f>all!BV340</f>
        <v>4.3629784173371003E-2</v>
      </c>
      <c r="BW96" s="5">
        <f>all!BW340</f>
        <v>3.54587267916897E-3</v>
      </c>
      <c r="BX96" s="5">
        <f>all!BX340</f>
        <v>0.101562268020759</v>
      </c>
      <c r="BY96" s="5">
        <f>all!BY340</f>
        <v>4.2348342091827099E-2</v>
      </c>
      <c r="BZ96" s="5">
        <f>all!BZ340</f>
        <v>0.243436707152729</v>
      </c>
      <c r="CA96" s="5">
        <f>all!CA340</f>
        <v>4.5096872291406999E-2</v>
      </c>
      <c r="CB96" s="5">
        <f>all!CB340</f>
        <v>2.49844596564615E-2</v>
      </c>
      <c r="CC96" s="5">
        <f>all!CC340</f>
        <v>1.36546729509168</v>
      </c>
      <c r="CD96" s="5">
        <f>all!CD340</f>
        <v>2.02762167541534</v>
      </c>
      <c r="CE96" s="5"/>
      <c r="CF96" s="5">
        <f>all!CF340</f>
        <v>51.196283622586101</v>
      </c>
      <c r="CG96" s="5">
        <f>all!CG340</f>
        <v>384311.52301760501</v>
      </c>
      <c r="CH96" s="5">
        <f>all!CH340</f>
        <v>149.51189855594899</v>
      </c>
      <c r="CI96" s="5">
        <f>all!CI340</f>
        <v>122.827995197443</v>
      </c>
      <c r="CJ96" s="5">
        <f>all!CJ340</f>
        <v>1.00288125281048</v>
      </c>
      <c r="CK96" s="5">
        <f>all!CK340</f>
        <v>3.4241973072279901</v>
      </c>
      <c r="CL96" s="5">
        <f>all!CL340</f>
        <v>3.0127184094830501</v>
      </c>
      <c r="CM96" s="5">
        <f>all!CM340</f>
        <v>0.84413593429818501</v>
      </c>
      <c r="CN96" s="5">
        <f>all!CN340</f>
        <v>4.7590792370927302</v>
      </c>
      <c r="CO96" s="5">
        <f>all!CO340</f>
        <v>34.2538864709093</v>
      </c>
      <c r="CP96" s="5">
        <f>all!CP340</f>
        <v>1.7231506098765299E-2</v>
      </c>
      <c r="CQ96" s="5">
        <f>all!CQ340</f>
        <v>9.2633522719791805E-2</v>
      </c>
      <c r="CR96" s="5">
        <f>all!CR340</f>
        <v>4.4127835213196801E-3</v>
      </c>
      <c r="CS96" s="5">
        <f>all!CS340</f>
        <v>0.105657699808953</v>
      </c>
      <c r="CT96" s="5">
        <f>all!CT340</f>
        <v>5.10607418752363E-2</v>
      </c>
      <c r="CU96" s="5">
        <f>all!CU340</f>
        <v>0.83594936532310704</v>
      </c>
      <c r="CV96" s="5">
        <f>all!CV340</f>
        <v>4.2272741278669403E-2</v>
      </c>
      <c r="CW96" s="5">
        <f>all!CW340</f>
        <v>6.5722181530724497E-2</v>
      </c>
      <c r="CX96" s="5">
        <f>all!CX340</f>
        <v>5.9749527674084604</v>
      </c>
      <c r="CY96" s="5">
        <f>all!CY340</f>
        <v>7.8631770193549499</v>
      </c>
      <c r="CZ96" s="5"/>
      <c r="DA96" s="5">
        <f>all!DA340</f>
        <v>0.9318911856987514</v>
      </c>
      <c r="DB96" s="5">
        <f>all!DB340</f>
        <v>6881.7534786929</v>
      </c>
      <c r="DC96" s="5">
        <f>all!DC340</f>
        <v>2.5369723442125829</v>
      </c>
      <c r="DD96" s="5">
        <f>all!DD340</f>
        <v>2.0927054012451656</v>
      </c>
      <c r="DE96" s="5">
        <f>all!DE340</f>
        <v>1.5781972945747649E-2</v>
      </c>
      <c r="DF96" s="5">
        <f>all!DF340</f>
        <v>5.2365763988805478E-2</v>
      </c>
      <c r="DG96" s="5">
        <f>all!DG340</f>
        <v>4.3209821859114643E-2</v>
      </c>
      <c r="DH96" s="5">
        <f>all!DH340</f>
        <v>1.1625615401434858E-2</v>
      </c>
      <c r="DI96" s="5">
        <f>all!DI340</f>
        <v>6.3520790227287321E-2</v>
      </c>
      <c r="DJ96" s="5">
        <f>all!DJ340</f>
        <v>0.43381315186055347</v>
      </c>
      <c r="DK96" s="5">
        <f>all!DK340</f>
        <v>1.5974593159768401E-4</v>
      </c>
      <c r="DL96" s="5">
        <f>all!DL340</f>
        <v>8.2406101466753082E-4</v>
      </c>
      <c r="DM96" s="5">
        <f>all!DM340</f>
        <v>3.8432854790361093E-5</v>
      </c>
      <c r="DN96" s="5">
        <f>all!DN340</f>
        <v>8.9004885695352545E-4</v>
      </c>
      <c r="DO96" s="5">
        <f>all!DO340</f>
        <v>4.1935563300949654E-4</v>
      </c>
      <c r="DP96" s="5">
        <f>all!DP340</f>
        <v>6.5513273144444132E-3</v>
      </c>
      <c r="DQ96" s="5">
        <f>all!DQ340</f>
        <v>2.1461888467188666E-4</v>
      </c>
      <c r="DR96" s="5">
        <f>all!DR340</f>
        <v>3.2156336418251636E-4</v>
      </c>
      <c r="DS96" s="5">
        <f>all!DS340</f>
        <v>2.8836644630349715E-2</v>
      </c>
      <c r="DT96" s="5">
        <f>all!DT340</f>
        <v>3.7626388751685447E-2</v>
      </c>
      <c r="DU96" s="5"/>
      <c r="DV96" s="5">
        <f>all!DV340</f>
        <v>1.3527151561719851E-2</v>
      </c>
      <c r="DW96" s="5">
        <f>all!DW340</f>
        <v>99.894197675955539</v>
      </c>
      <c r="DX96" s="5">
        <f>all!DX340</f>
        <v>3.6826198095567295E-2</v>
      </c>
      <c r="DY96" s="5">
        <f>all!DY340</f>
        <v>3.0377305388339864E-2</v>
      </c>
      <c r="DZ96" s="5">
        <f>all!DZ340</f>
        <v>2.2908805583348783E-4</v>
      </c>
      <c r="EA96" s="5">
        <f>all!EA340</f>
        <v>7.6013126531578935E-4</v>
      </c>
      <c r="EB96" s="5">
        <f>all!EB340</f>
        <v>6.2722538662589073E-4</v>
      </c>
      <c r="EC96" s="5">
        <f>all!EC340</f>
        <v>1.6875517651297018E-4</v>
      </c>
      <c r="ED96" s="5">
        <f>all!ED340</f>
        <v>9.2205546088564103E-4</v>
      </c>
      <c r="EE96" s="5">
        <f>all!EE340</f>
        <v>6.2971475047110311E-3</v>
      </c>
      <c r="EF96" s="5">
        <f>all!EF340</f>
        <v>2.3188409347060301E-6</v>
      </c>
      <c r="EG96" s="5">
        <f>all!EG340</f>
        <v>1.1961909730001289E-5</v>
      </c>
      <c r="EH96" s="5">
        <f>all!EH340</f>
        <v>5.5788385991542904E-7</v>
      </c>
      <c r="EI96" s="5">
        <f>all!EI340</f>
        <v>1.2919776439690367E-5</v>
      </c>
      <c r="EJ96" s="5">
        <f>all!EJ340</f>
        <v>6.0872849674255997E-6</v>
      </c>
      <c r="EK96" s="5">
        <f>all!EK340</f>
        <v>9.5097795614919285E-5</v>
      </c>
      <c r="EL96" s="5">
        <f>all!EL340</f>
        <v>3.1153660701136665E-6</v>
      </c>
      <c r="EM96" s="5">
        <f>all!EM340</f>
        <v>4.6677513756413707E-6</v>
      </c>
      <c r="EN96" s="5">
        <f>all!EN340</f>
        <v>4.1858713595805411E-4</v>
      </c>
      <c r="EO96" s="5">
        <f>all!EO340</f>
        <v>5.4617735544155597E-4</v>
      </c>
      <c r="EP96" s="5"/>
      <c r="EQ96" s="5">
        <f>all!EQ340</f>
        <v>199.78839535191108</v>
      </c>
      <c r="ER96" s="5">
        <f>all!ER340</f>
        <v>0</v>
      </c>
      <c r="ES96" s="5">
        <f>all!ES340</f>
        <v>0</v>
      </c>
      <c r="ET96" s="5">
        <f>all!ET340</f>
        <v>0</v>
      </c>
      <c r="EU96" s="5">
        <f>all!EU340</f>
        <v>0</v>
      </c>
      <c r="EV96" s="5"/>
    </row>
    <row r="97" spans="1:152" s="3" customFormat="1">
      <c r="A97" s="5" t="str">
        <f>all!A341</f>
        <v>LEM8I-7.d</v>
      </c>
      <c r="B97" s="5" t="str">
        <f>all!B341</f>
        <v>Kaspakas</v>
      </c>
      <c r="C97" s="5" t="str">
        <f>all!C342</f>
        <v>epithermal</v>
      </c>
      <c r="D97" s="5" t="str">
        <f>all!D342</f>
        <v>sericitic</v>
      </c>
      <c r="E97" s="5" t="str">
        <f>all!E341</f>
        <v>pyrite</v>
      </c>
      <c r="F97" s="5" t="str">
        <f>all!F341</f>
        <v>anhedral</v>
      </c>
      <c r="G97" s="5">
        <f>all!G341</f>
        <v>27.846252708407199</v>
      </c>
      <c r="H97" s="5">
        <f>all!H341</f>
        <v>364371.43694145</v>
      </c>
      <c r="I97" s="5">
        <f>all!I341</f>
        <v>106.075403970891</v>
      </c>
      <c r="J97" s="5">
        <f>all!J341</f>
        <v>97.479188722605898</v>
      </c>
      <c r="K97" s="5">
        <f>all!K341</f>
        <v>1.3935276739416</v>
      </c>
      <c r="L97" s="5">
        <f>all!L341</f>
        <v>1.6546958741105999</v>
      </c>
      <c r="M97" s="5">
        <f>all!M341</f>
        <v>0.96902445275792404</v>
      </c>
      <c r="N97" s="5">
        <f>all!N341</f>
        <v>0.65292937145796703</v>
      </c>
      <c r="O97" s="5">
        <f>all!O341</f>
        <v>5.858163827736</v>
      </c>
      <c r="P97" s="5">
        <f>all!P341</f>
        <v>17.745881187400599</v>
      </c>
      <c r="Q97" s="5">
        <f>all!Q341</f>
        <v>1.3440228053315699E-2</v>
      </c>
      <c r="R97" s="5">
        <f>all!R341</f>
        <v>0.155236053629287</v>
      </c>
      <c r="S97" s="5">
        <f>all!S341</f>
        <v>2.6763426082873267E-3</v>
      </c>
      <c r="T97" s="5">
        <f>all!T341</f>
        <v>0.20491740243760401</v>
      </c>
      <c r="U97" s="5">
        <f>all!U341</f>
        <v>3.1527451581472903E-2</v>
      </c>
      <c r="V97" s="5">
        <f>all!V341</f>
        <v>0.60041163936118602</v>
      </c>
      <c r="W97" s="5">
        <f>all!W341</f>
        <v>1.9890762755605799E-2</v>
      </c>
      <c r="X97" s="5">
        <f>all!X341</f>
        <v>2.8979649077889399E-2</v>
      </c>
      <c r="Y97" s="5">
        <f>all!Y341</f>
        <v>5.7219103696600504</v>
      </c>
      <c r="Z97" s="5">
        <f>all!Z341</f>
        <v>2.9701108726061101</v>
      </c>
      <c r="AA97" s="5">
        <f>all!AA341</f>
        <v>1.0881851332672365</v>
      </c>
      <c r="AB97" s="5">
        <f>all!AB341</f>
        <v>3.1013909762544771</v>
      </c>
      <c r="AC97" s="5">
        <f>all!AC341</f>
        <v>0.51907679091844461</v>
      </c>
      <c r="AD97" s="5">
        <f>all!AD341</f>
        <v>18.107278507416869</v>
      </c>
      <c r="AE97" s="5">
        <f>all!AE341</f>
        <v>5.0646807107555475E-3</v>
      </c>
      <c r="AF97" s="5">
        <f>all!AF341</f>
        <v>5.509952016837693E-3</v>
      </c>
      <c r="AG97" s="5">
        <f>all!AG341</f>
        <v>1.2670447200940134E-4</v>
      </c>
      <c r="AH97" s="5">
        <f>all!AH341</f>
        <v>2.3489057299082104E-3</v>
      </c>
      <c r="AI97" s="5">
        <f>all!AI341</f>
        <v>2.799999586540497E-2</v>
      </c>
      <c r="AJ97" s="5">
        <f>all!AJ341</f>
        <v>0.16729496681691061</v>
      </c>
      <c r="AK97" s="5">
        <f>all!AK341</f>
        <v>2.7319857377910089E-4</v>
      </c>
      <c r="AL97" s="5">
        <f>all!AL341</f>
        <v>2.972173604931507E-4</v>
      </c>
      <c r="AM97" s="5">
        <f>all!AM341</f>
        <v>1.2670447200940134E-4</v>
      </c>
      <c r="AN97" s="5"/>
      <c r="AO97" s="5"/>
      <c r="AP97" s="5">
        <f>all!AP341</f>
        <v>0.127036592378691</v>
      </c>
      <c r="AQ97" s="5">
        <f>all!AQ341</f>
        <v>3.0535849450018602</v>
      </c>
      <c r="AR97" s="5">
        <f>all!AR341</f>
        <v>1.3001422014364499E-2</v>
      </c>
      <c r="AS97" s="5">
        <f>all!AS341</f>
        <v>0.12850547487168601</v>
      </c>
      <c r="AT97" s="5">
        <f>all!AT341</f>
        <v>0.106731387717293</v>
      </c>
      <c r="AU97" s="5">
        <f>all!AU341</f>
        <v>1.6546958741105999</v>
      </c>
      <c r="AV97" s="5">
        <f>all!AV341</f>
        <v>1.9020439140037902E-2</v>
      </c>
      <c r="AW97" s="5">
        <f>all!AW341</f>
        <v>0.34753094723102101</v>
      </c>
      <c r="AX97" s="5">
        <f>all!AX341</f>
        <v>0.27617064511424999</v>
      </c>
      <c r="AY97" s="5">
        <f>all!AY341</f>
        <v>0.79830047140521199</v>
      </c>
      <c r="AZ97" s="5">
        <f>all!AZ341</f>
        <v>3.0282062790887399E-6</v>
      </c>
      <c r="BA97" s="5">
        <f>all!BA341</f>
        <v>0.155236053629287</v>
      </c>
      <c r="BB97" s="5">
        <f>all!BB341</f>
        <v>3.2368045232635699E-3</v>
      </c>
      <c r="BC97" s="5">
        <f>all!BC341</f>
        <v>6.3236503127081706E-2</v>
      </c>
      <c r="BD97" s="5">
        <f>all!BD341</f>
        <v>1.2593728156696999E-2</v>
      </c>
      <c r="BE97" s="5">
        <f>all!BE341</f>
        <v>8.21461112101258E-2</v>
      </c>
      <c r="BF97" s="5">
        <f>all!BF341</f>
        <v>7.6229506472606497E-6</v>
      </c>
      <c r="BG97" s="5">
        <f>all!BG341</f>
        <v>6.9330199803374799E-3</v>
      </c>
      <c r="BH97" s="5">
        <f>all!BH341</f>
        <v>1.9628383451181598E-2</v>
      </c>
      <c r="BI97" s="5">
        <f>all!BI341</f>
        <v>4.2715511221016701E-3</v>
      </c>
      <c r="BJ97" s="5"/>
      <c r="BK97" s="5">
        <f>all!BK341</f>
        <v>9.4287680542235695</v>
      </c>
      <c r="BL97" s="5">
        <f>all!BL341</f>
        <v>17673.013145035398</v>
      </c>
      <c r="BM97" s="5">
        <f>all!BM341</f>
        <v>6.6883084469247702</v>
      </c>
      <c r="BN97" s="5">
        <f>all!BN341</f>
        <v>10.2275739554882</v>
      </c>
      <c r="BO97" s="5">
        <f>all!BO341</f>
        <v>0.70696878782434103</v>
      </c>
      <c r="BP97" s="5">
        <f>all!BP341</f>
        <v>1.9956499556379601</v>
      </c>
      <c r="BQ97" s="5">
        <f>all!BQ341</f>
        <v>0.151140664158605</v>
      </c>
      <c r="BR97" s="5">
        <f>all!BR341</f>
        <v>0.256978072320597</v>
      </c>
      <c r="BS97" s="5">
        <f>all!BS341</f>
        <v>1.2999392198939701</v>
      </c>
      <c r="BT97" s="5">
        <f>all!BT341</f>
        <v>2.68744346603295</v>
      </c>
      <c r="BU97" s="5">
        <f>all!BU341</f>
        <v>5.8560534290716497E-3</v>
      </c>
      <c r="BV97" s="5">
        <f>all!BV341</f>
        <v>8.9241062635641799E-2</v>
      </c>
      <c r="BW97" s="5">
        <f>all!BW341</f>
        <v>4.4026726881199402E-3</v>
      </c>
      <c r="BX97" s="5">
        <f>all!BX341</f>
        <v>0.217340555862372</v>
      </c>
      <c r="BY97" s="5">
        <f>all!BY341</f>
        <v>1.6800627491801199E-2</v>
      </c>
      <c r="BZ97" s="5">
        <f>all!BZ341</f>
        <v>0.25653644059620201</v>
      </c>
      <c r="CA97" s="5">
        <f>all!CA341</f>
        <v>2.17616991090742E-2</v>
      </c>
      <c r="CB97" s="5">
        <f>all!CB341</f>
        <v>2.0076199345820899E-2</v>
      </c>
      <c r="CC97" s="5">
        <f>all!CC341</f>
        <v>3.0064894542318301</v>
      </c>
      <c r="CD97" s="5">
        <f>all!CD341</f>
        <v>1.0635468268788399</v>
      </c>
      <c r="CE97" s="5"/>
      <c r="CF97" s="5">
        <f>all!CF341</f>
        <v>27.846252708407199</v>
      </c>
      <c r="CG97" s="5">
        <f>all!CG341</f>
        <v>364371.43694145</v>
      </c>
      <c r="CH97" s="5">
        <f>all!CH341</f>
        <v>106.075403970891</v>
      </c>
      <c r="CI97" s="5">
        <f>all!CI341</f>
        <v>97.479188722605898</v>
      </c>
      <c r="CJ97" s="5">
        <f>all!CJ341</f>
        <v>1.3935276739416</v>
      </c>
      <c r="CK97" s="5">
        <f>all!CK341</f>
        <v>1.6546958741105999</v>
      </c>
      <c r="CL97" s="5">
        <f>all!CL341</f>
        <v>0.96902445275792404</v>
      </c>
      <c r="CM97" s="5">
        <f>all!CM341</f>
        <v>0.65292937145796703</v>
      </c>
      <c r="CN97" s="5">
        <f>all!CN341</f>
        <v>5.858163827736</v>
      </c>
      <c r="CO97" s="5">
        <f>all!CO341</f>
        <v>17.745881187400599</v>
      </c>
      <c r="CP97" s="5">
        <f>all!CP341</f>
        <v>1.3440228053315699E-2</v>
      </c>
      <c r="CQ97" s="5">
        <f>all!CQ341</f>
        <v>0.155236053629287</v>
      </c>
      <c r="CR97" s="5">
        <f>all!CR341</f>
        <v>2.6763426082873267E-3</v>
      </c>
      <c r="CS97" s="5">
        <f>all!CS341</f>
        <v>0.20491740243760401</v>
      </c>
      <c r="CT97" s="5">
        <f>all!CT341</f>
        <v>3.1527451581472903E-2</v>
      </c>
      <c r="CU97" s="5">
        <f>all!CU341</f>
        <v>0.60041163936118602</v>
      </c>
      <c r="CV97" s="5">
        <f>all!CV341</f>
        <v>1.9890762755605799E-2</v>
      </c>
      <c r="CW97" s="5">
        <f>all!CW341</f>
        <v>2.8979649077889399E-2</v>
      </c>
      <c r="CX97" s="5">
        <f>all!CX341</f>
        <v>5.7219103696600504</v>
      </c>
      <c r="CY97" s="5">
        <f>all!CY341</f>
        <v>2.9701108726061101</v>
      </c>
      <c r="CZ97" s="5"/>
      <c r="DA97" s="5">
        <f>all!DA341</f>
        <v>0.50686642891900291</v>
      </c>
      <c r="DB97" s="5">
        <f>all!DB341</f>
        <v>6524.6922184877785</v>
      </c>
      <c r="DC97" s="5">
        <f>all!DC341</f>
        <v>1.7999260853116918</v>
      </c>
      <c r="DD97" s="5">
        <f>all!DD341</f>
        <v>1.6608202748964263</v>
      </c>
      <c r="DE97" s="5">
        <f>all!DE341</f>
        <v>2.1929431812255689E-2</v>
      </c>
      <c r="DF97" s="5">
        <f>all!DF341</f>
        <v>2.5305029425150633E-2</v>
      </c>
      <c r="DG97" s="5">
        <f>all!DG341</f>
        <v>1.389820364525227E-2</v>
      </c>
      <c r="DH97" s="5">
        <f>all!DH341</f>
        <v>8.9922789072850434E-3</v>
      </c>
      <c r="DI97" s="5">
        <f>all!DI341</f>
        <v>7.8190586262653225E-2</v>
      </c>
      <c r="DJ97" s="5">
        <f>all!DJ341</f>
        <v>0.22474520247467833</v>
      </c>
      <c r="DK97" s="5">
        <f>all!DK341</f>
        <v>1.245986125041087E-4</v>
      </c>
      <c r="DL97" s="5">
        <f>all!DL341</f>
        <v>1.3809685318099385E-3</v>
      </c>
      <c r="DM97" s="5">
        <f>all!DM341</f>
        <v>2.3309434133039478E-5</v>
      </c>
      <c r="DN97" s="5">
        <f>all!DN341</f>
        <v>1.7262016884643586E-3</v>
      </c>
      <c r="DO97" s="5">
        <f>all!DO341</f>
        <v>2.5893110694376559E-4</v>
      </c>
      <c r="DP97" s="5">
        <f>all!DP341</f>
        <v>4.7054203711691693E-3</v>
      </c>
      <c r="DQ97" s="5">
        <f>all!DQ341</f>
        <v>1.0098548588887706E-4</v>
      </c>
      <c r="DR97" s="5">
        <f>all!DR341</f>
        <v>1.4179068973780833E-4</v>
      </c>
      <c r="DS97" s="5">
        <f>all!DS341</f>
        <v>2.7615397536969358E-2</v>
      </c>
      <c r="DT97" s="5">
        <f>all!DT341</f>
        <v>1.421239100343348E-2</v>
      </c>
      <c r="DU97" s="5"/>
      <c r="DV97" s="5">
        <f>all!DV341</f>
        <v>7.7619841690855359E-3</v>
      </c>
      <c r="DW97" s="5">
        <f>all!DW341</f>
        <v>99.916969873241911</v>
      </c>
      <c r="DX97" s="5">
        <f>all!DX341</f>
        <v>2.7563470339729317E-2</v>
      </c>
      <c r="DY97" s="5">
        <f>all!DY341</f>
        <v>2.543325015415919E-2</v>
      </c>
      <c r="DZ97" s="5">
        <f>all!DZ341</f>
        <v>3.3582003630974316E-4</v>
      </c>
      <c r="EA97" s="5">
        <f>all!EA341</f>
        <v>3.8751281716400732E-4</v>
      </c>
      <c r="EB97" s="5">
        <f>all!EB341</f>
        <v>2.1283247522083147E-4</v>
      </c>
      <c r="EC97" s="5">
        <f>all!EC341</f>
        <v>1.3770477297383207E-4</v>
      </c>
      <c r="ED97" s="5">
        <f>all!ED341</f>
        <v>1.1973846720063918E-3</v>
      </c>
      <c r="EE97" s="5">
        <f>all!EE341</f>
        <v>3.4416733959019845E-3</v>
      </c>
      <c r="EF97" s="5">
        <f>all!EF341</f>
        <v>1.9080617743998631E-6</v>
      </c>
      <c r="EG97" s="5">
        <f>all!EG341</f>
        <v>2.1147693495453296E-5</v>
      </c>
      <c r="EH97" s="5">
        <f>all!EH341</f>
        <v>3.5695293357040742E-7</v>
      </c>
      <c r="EI97" s="5">
        <f>all!EI341</f>
        <v>2.6434479409268968E-5</v>
      </c>
      <c r="EJ97" s="5">
        <f>all!EJ341</f>
        <v>3.9651849842721995E-6</v>
      </c>
      <c r="EK97" s="5">
        <f>all!EK341</f>
        <v>7.2057244958600541E-5</v>
      </c>
      <c r="EL97" s="5">
        <f>all!EL341</f>
        <v>1.5464581950092678E-6</v>
      </c>
      <c r="EM97" s="5">
        <f>all!EM341</f>
        <v>2.1713355359039948E-6</v>
      </c>
      <c r="EN97" s="5">
        <f>all!EN341</f>
        <v>4.2289302718687843E-4</v>
      </c>
      <c r="EO97" s="5">
        <f>all!EO341</f>
        <v>2.1764383608671172E-4</v>
      </c>
      <c r="EP97" s="5"/>
      <c r="EQ97" s="5">
        <f>all!EQ341</f>
        <v>199.83393974648382</v>
      </c>
      <c r="ER97" s="5">
        <f>all!ER341</f>
        <v>0</v>
      </c>
      <c r="ES97" s="5">
        <f>all!ES341</f>
        <v>0</v>
      </c>
      <c r="ET97" s="5">
        <f>all!ET341</f>
        <v>0</v>
      </c>
      <c r="EU97" s="5">
        <f>all!EU341</f>
        <v>0</v>
      </c>
      <c r="EV97" s="5"/>
    </row>
    <row r="98" spans="1:152" s="3" customFormat="1">
      <c r="A98" s="5" t="str">
        <f>all!A342</f>
        <v>LEM8I-9.d</v>
      </c>
      <c r="B98" s="5" t="str">
        <f>all!B342</f>
        <v>Kaspakas</v>
      </c>
      <c r="C98" s="5" t="str">
        <f>all!C343</f>
        <v>porphyry</v>
      </c>
      <c r="D98" s="5" t="str">
        <f>all!D343</f>
        <v>potassic</v>
      </c>
      <c r="E98" s="5" t="str">
        <f>all!E342</f>
        <v>pyrite</v>
      </c>
      <c r="F98" s="5" t="str">
        <f>all!F342</f>
        <v>euhedral</v>
      </c>
      <c r="G98" s="5">
        <f>all!G342</f>
        <v>48.133907163352703</v>
      </c>
      <c r="H98" s="5">
        <f>all!H342</f>
        <v>349270.097512156</v>
      </c>
      <c r="I98" s="5">
        <f>all!I342</f>
        <v>28.433352684126</v>
      </c>
      <c r="J98" s="5">
        <f>all!J342</f>
        <v>169.839946537803</v>
      </c>
      <c r="K98" s="5">
        <f>all!K342</f>
        <v>1.72498449486769</v>
      </c>
      <c r="L98" s="5">
        <f>all!L342</f>
        <v>6.2082583755260199</v>
      </c>
      <c r="M98" s="5">
        <f>all!M342</f>
        <v>0.34821705541044101</v>
      </c>
      <c r="N98" s="5">
        <f>all!N342</f>
        <v>0.61733867711656798</v>
      </c>
      <c r="O98" s="5">
        <f>all!O342</f>
        <v>30.008006071035702</v>
      </c>
      <c r="P98" s="5">
        <f>all!P342</f>
        <v>20.891436262049901</v>
      </c>
      <c r="Q98" s="5">
        <f>all!Q342</f>
        <v>2.9795316004124401E-2</v>
      </c>
      <c r="R98" s="5">
        <f>all!R342</f>
        <v>0.35223682575572202</v>
      </c>
      <c r="S98" s="5">
        <f>all!S342</f>
        <v>1.1441452729169001E-2</v>
      </c>
      <c r="T98" s="5">
        <f>all!T342</f>
        <v>0.54161135062036103</v>
      </c>
      <c r="U98" s="5">
        <f>all!U342</f>
        <v>0.16419498172948899</v>
      </c>
      <c r="V98" s="5">
        <f>all!V342</f>
        <v>1.5623781506582399</v>
      </c>
      <c r="W98" s="5">
        <f>all!W342</f>
        <v>1.5954125061208801E-2</v>
      </c>
      <c r="X98" s="5">
        <f>all!X342</f>
        <v>1.0197741988774401E-2</v>
      </c>
      <c r="Y98" s="5">
        <f>all!Y342</f>
        <v>8.0947496135819996</v>
      </c>
      <c r="Z98" s="5">
        <f>all!Z342</f>
        <v>4.8491150701757597</v>
      </c>
      <c r="AA98" s="5">
        <f>all!AA342</f>
        <v>0.1674126332688011</v>
      </c>
      <c r="AB98" s="5">
        <f>all!AB342</f>
        <v>2.5808625663969429</v>
      </c>
      <c r="AC98" s="5">
        <f>all!AC342</f>
        <v>0.59904447965129615</v>
      </c>
      <c r="AD98" s="5">
        <f>all!AD342</f>
        <v>0.94752555757346413</v>
      </c>
      <c r="AE98" s="5">
        <f>all!AE342</f>
        <v>1.2597970876904996E-3</v>
      </c>
      <c r="AF98" s="5">
        <f>all!AF342</f>
        <v>2.0284133489934006E-2</v>
      </c>
      <c r="AG98" s="5">
        <f>all!AG342</f>
        <v>1.0479002013982954E-3</v>
      </c>
      <c r="AH98" s="5">
        <f>all!AH342</f>
        <v>3.6808199668253486E-3</v>
      </c>
      <c r="AI98" s="5">
        <f>all!AI342</f>
        <v>0.17054320410420551</v>
      </c>
      <c r="AJ98" s="5">
        <f>all!AJ342</f>
        <v>0.73475106837166404</v>
      </c>
      <c r="AK98" s="5">
        <f>all!AK342</f>
        <v>3.5865422210542474E-4</v>
      </c>
      <c r="AL98" s="5">
        <f>all!AL342</f>
        <v>5.7747316524215967E-3</v>
      </c>
      <c r="AM98" s="5">
        <f>all!AM342</f>
        <v>1.0479002013982954E-3</v>
      </c>
      <c r="AN98" s="5"/>
      <c r="AO98" s="5"/>
      <c r="AP98" s="5">
        <f>all!AP342</f>
        <v>0.37582716099770802</v>
      </c>
      <c r="AQ98" s="5">
        <f>all!AQ342</f>
        <v>5.1595992434352498</v>
      </c>
      <c r="AR98" s="5">
        <f>all!AR342</f>
        <v>2.5506125229282701E-2</v>
      </c>
      <c r="AS98" s="5">
        <f>all!AS342</f>
        <v>0.36246480396342301</v>
      </c>
      <c r="AT98" s="5">
        <f>all!AT342</f>
        <v>0.26796279532939898</v>
      </c>
      <c r="AU98" s="5">
        <f>all!AU342</f>
        <v>1.9843530809834999</v>
      </c>
      <c r="AV98" s="5">
        <f>all!AV342</f>
        <v>4.06853705862259E-2</v>
      </c>
      <c r="AW98" s="5">
        <f>all!AW342</f>
        <v>0.61733867711656798</v>
      </c>
      <c r="AX98" s="5">
        <f>all!AX342</f>
        <v>0.40219402379635599</v>
      </c>
      <c r="AY98" s="5">
        <f>all!AY342</f>
        <v>1.81726525973261</v>
      </c>
      <c r="AZ98" s="5">
        <f>all!AZ342</f>
        <v>2.22239407602891E-2</v>
      </c>
      <c r="BA98" s="5">
        <f>all!BA342</f>
        <v>0.35223682575572202</v>
      </c>
      <c r="BB98" s="5">
        <f>all!BB342</f>
        <v>1.1441452729169001E-2</v>
      </c>
      <c r="BC98" s="5">
        <f>all!BC342</f>
        <v>0.18403982610073</v>
      </c>
      <c r="BD98" s="5">
        <f>all!BD342</f>
        <v>3.14785036627915E-2</v>
      </c>
      <c r="BE98" s="5">
        <f>all!BE342</f>
        <v>2.5866075716547699E-5</v>
      </c>
      <c r="BF98" s="5">
        <f>all!BF342</f>
        <v>3.2590265688613502E-6</v>
      </c>
      <c r="BG98" s="5">
        <f>all!BG342</f>
        <v>1.0197741988774401E-2</v>
      </c>
      <c r="BH98" s="5">
        <f>all!BH342</f>
        <v>2.6882741734868699E-2</v>
      </c>
      <c r="BI98" s="5">
        <f>all!BI342</f>
        <v>1.51052672975211E-2</v>
      </c>
      <c r="BJ98" s="5"/>
      <c r="BK98" s="5">
        <f>all!BK342</f>
        <v>27.077485568499501</v>
      </c>
      <c r="BL98" s="5">
        <f>all!BL342</f>
        <v>37801.108358348298</v>
      </c>
      <c r="BM98" s="5">
        <f>all!BM342</f>
        <v>14.201973178194599</v>
      </c>
      <c r="BN98" s="5">
        <f>all!BN342</f>
        <v>58.505938633523897</v>
      </c>
      <c r="BO98" s="5">
        <f>all!BO342</f>
        <v>0.886036555456577</v>
      </c>
      <c r="BP98" s="5">
        <f>all!BP342</f>
        <v>7.4692806498181197</v>
      </c>
      <c r="BQ98" s="5">
        <f>all!BQ342</f>
        <v>0.25222374294745298</v>
      </c>
      <c r="BR98" s="5">
        <f>all!BR342</f>
        <v>0.27238268322838299</v>
      </c>
      <c r="BS98" s="5">
        <f>all!BS342</f>
        <v>10.7918098790384</v>
      </c>
      <c r="BT98" s="5">
        <f>all!BT342</f>
        <v>4.4817162720116901</v>
      </c>
      <c r="BU98" s="5">
        <f>all!BU342</f>
        <v>2.01297167967447E-2</v>
      </c>
      <c r="BV98" s="5">
        <f>all!BV342</f>
        <v>7.7177629853181107E-2</v>
      </c>
      <c r="BW98" s="5">
        <f>all!BW342</f>
        <v>7.1084979099262403E-3</v>
      </c>
      <c r="BX98" s="5">
        <f>all!BX342</f>
        <v>0.418930334079545</v>
      </c>
      <c r="BY98" s="5">
        <f>all!BY342</f>
        <v>0.11397024866278301</v>
      </c>
      <c r="BZ98" s="5">
        <f>all!BZ342</f>
        <v>0.45113510110669702</v>
      </c>
      <c r="CA98" s="5">
        <f>all!CA342</f>
        <v>3.3414414848055497E-2</v>
      </c>
      <c r="CB98" s="5">
        <f>all!CB342</f>
        <v>1.4732336993181499E-2</v>
      </c>
      <c r="CC98" s="5">
        <f>all!CC342</f>
        <v>3.9988860523233098</v>
      </c>
      <c r="CD98" s="5">
        <f>all!CD342</f>
        <v>2.9169703610199602</v>
      </c>
      <c r="CE98" s="5"/>
      <c r="CF98" s="5">
        <f>all!CF342</f>
        <v>48.133907163352703</v>
      </c>
      <c r="CG98" s="5">
        <f>all!CG342</f>
        <v>349270.097512156</v>
      </c>
      <c r="CH98" s="5">
        <f>all!CH342</f>
        <v>28.433352684126</v>
      </c>
      <c r="CI98" s="5">
        <f>all!CI342</f>
        <v>169.839946537803</v>
      </c>
      <c r="CJ98" s="5">
        <f>all!CJ342</f>
        <v>1.72498449486769</v>
      </c>
      <c r="CK98" s="5">
        <f>all!CK342</f>
        <v>6.2082583755260199</v>
      </c>
      <c r="CL98" s="5">
        <f>all!CL342</f>
        <v>0.34821705541044101</v>
      </c>
      <c r="CM98" s="5">
        <f>all!CM342</f>
        <v>0.61733867711656798</v>
      </c>
      <c r="CN98" s="5">
        <f>all!CN342</f>
        <v>30.008006071035702</v>
      </c>
      <c r="CO98" s="5">
        <f>all!CO342</f>
        <v>20.891436262049901</v>
      </c>
      <c r="CP98" s="5">
        <f>all!CP342</f>
        <v>2.9795316004124401E-2</v>
      </c>
      <c r="CQ98" s="5">
        <f>all!CQ342</f>
        <v>0.35223682575572202</v>
      </c>
      <c r="CR98" s="5">
        <f>all!CR342</f>
        <v>1.1441452729169001E-2</v>
      </c>
      <c r="CS98" s="5">
        <f>all!CS342</f>
        <v>0.54161135062036103</v>
      </c>
      <c r="CT98" s="5">
        <f>all!CT342</f>
        <v>0.16419498172948899</v>
      </c>
      <c r="CU98" s="5">
        <f>all!CU342</f>
        <v>1.5623781506582399</v>
      </c>
      <c r="CV98" s="5">
        <f>all!CV342</f>
        <v>1.5954125061208801E-2</v>
      </c>
      <c r="CW98" s="5">
        <f>all!CW342</f>
        <v>1.0197741988774401E-2</v>
      </c>
      <c r="CX98" s="5">
        <f>all!CX342</f>
        <v>8.0947496135819996</v>
      </c>
      <c r="CY98" s="5">
        <f>all!CY342</f>
        <v>4.8491150701757597</v>
      </c>
      <c r="CZ98" s="5"/>
      <c r="DA98" s="5">
        <f>all!DA342</f>
        <v>0.87614882653282256</v>
      </c>
      <c r="DB98" s="5">
        <f>all!DB342</f>
        <v>6254.2769721936793</v>
      </c>
      <c r="DC98" s="5">
        <f>all!DC342</f>
        <v>0.48246748325436256</v>
      </c>
      <c r="DD98" s="5">
        <f>all!DD342</f>
        <v>2.8936804911251182</v>
      </c>
      <c r="DE98" s="5">
        <f>all!DE342</f>
        <v>2.7145445738011677E-2</v>
      </c>
      <c r="DF98" s="5">
        <f>all!DF342</f>
        <v>9.4942015224438292E-2</v>
      </c>
      <c r="DG98" s="5">
        <f>all!DG342</f>
        <v>4.9942924918669742E-3</v>
      </c>
      <c r="DH98" s="5">
        <f>all!DH342</f>
        <v>8.5021164731657901E-3</v>
      </c>
      <c r="DI98" s="5">
        <f>all!DI342</f>
        <v>0.40052543019684178</v>
      </c>
      <c r="DJ98" s="5">
        <f>all!DJ342</f>
        <v>0.26458252611512034</v>
      </c>
      <c r="DK98" s="5">
        <f>all!DK342</f>
        <v>2.7621964586527263E-4</v>
      </c>
      <c r="DL98" s="5">
        <f>all!DL342</f>
        <v>3.1334729319703767E-3</v>
      </c>
      <c r="DM98" s="5">
        <f>all!DM342</f>
        <v>9.9648598034881292E-5</v>
      </c>
      <c r="DN98" s="5">
        <f>all!DN342</f>
        <v>4.5624745229581425E-3</v>
      </c>
      <c r="DO98" s="5">
        <f>all!DO342</f>
        <v>1.3485133190661053E-3</v>
      </c>
      <c r="DP98" s="5">
        <f>all!DP342</f>
        <v>1.2244342873497179E-2</v>
      </c>
      <c r="DQ98" s="5">
        <f>all!DQ342</f>
        <v>8.0999159812713384E-5</v>
      </c>
      <c r="DR98" s="5">
        <f>all!DR342</f>
        <v>4.9895182183546314E-5</v>
      </c>
      <c r="DS98" s="5">
        <f>all!DS342</f>
        <v>3.9067324389874515E-2</v>
      </c>
      <c r="DT98" s="5">
        <f>all!DT342</f>
        <v>2.3203685772682392E-2</v>
      </c>
      <c r="DU98" s="5"/>
      <c r="DV98" s="5">
        <f>all!DV342</f>
        <v>1.3994992734531598E-2</v>
      </c>
      <c r="DW98" s="5">
        <f>all!DW342</f>
        <v>99.90147579375865</v>
      </c>
      <c r="DX98" s="5">
        <f>all!DX342</f>
        <v>7.7066004294187099E-3</v>
      </c>
      <c r="DY98" s="5">
        <f>all!DY342</f>
        <v>4.622164205778885E-2</v>
      </c>
      <c r="DZ98" s="5">
        <f>all!DZ342</f>
        <v>4.3360249351981898E-4</v>
      </c>
      <c r="EA98" s="5">
        <f>all!EA342</f>
        <v>1.5165377993210446E-3</v>
      </c>
      <c r="EB98" s="5">
        <f>all!EB342</f>
        <v>7.9775358958590799E-5</v>
      </c>
      <c r="EC98" s="5">
        <f>all!EC342</f>
        <v>1.358069025110303E-4</v>
      </c>
      <c r="ED98" s="5">
        <f>all!ED342</f>
        <v>6.3977149952730711E-3</v>
      </c>
      <c r="EE98" s="5">
        <f>all!EE342</f>
        <v>4.2262574787873776E-3</v>
      </c>
      <c r="EF98" s="5">
        <f>all!EF342</f>
        <v>4.4121407459016483E-6</v>
      </c>
      <c r="EG98" s="5">
        <f>all!EG342</f>
        <v>5.005191993501348E-5</v>
      </c>
      <c r="EH98" s="5">
        <f>all!EH342</f>
        <v>1.591717483687321E-6</v>
      </c>
      <c r="EI98" s="5">
        <f>all!EI342</f>
        <v>7.2877798687427325E-5</v>
      </c>
      <c r="EJ98" s="5">
        <f>all!EJ342</f>
        <v>2.1540215008257194E-5</v>
      </c>
      <c r="EK98" s="5">
        <f>all!EK342</f>
        <v>1.9558262747646019E-4</v>
      </c>
      <c r="EL98" s="5">
        <f>all!EL342</f>
        <v>1.2938243124378835E-6</v>
      </c>
      <c r="EM98" s="5">
        <f>all!EM342</f>
        <v>7.9699098029974003E-7</v>
      </c>
      <c r="EN98" s="5">
        <f>all!EN342</f>
        <v>6.2403430152103338E-4</v>
      </c>
      <c r="EO98" s="5">
        <f>all!EO342</f>
        <v>3.7063955799395109E-4</v>
      </c>
      <c r="EP98" s="5"/>
      <c r="EQ98" s="5">
        <f>all!EQ342</f>
        <v>199.8029515875173</v>
      </c>
      <c r="ER98" s="5">
        <f>all!ER342</f>
        <v>0</v>
      </c>
      <c r="ES98" s="5">
        <f>all!ES342</f>
        <v>0</v>
      </c>
      <c r="ET98" s="5">
        <f>all!ET342</f>
        <v>0</v>
      </c>
      <c r="EU98" s="5">
        <f>all!EU342</f>
        <v>0</v>
      </c>
      <c r="EV98" s="5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D60F0-6912-B74B-9449-F531DF2692B3}">
  <sheetPr codeName="Tabelle3"/>
  <dimension ref="A1:KL46"/>
  <sheetViews>
    <sheetView tabSelected="1" topLeftCell="A10" zoomScale="80" zoomScaleNormal="80" workbookViewId="0">
      <selection activeCell="A31" sqref="A31:XFD51"/>
    </sheetView>
  </sheetViews>
  <sheetFormatPr baseColWidth="10" defaultRowHeight="16"/>
  <cols>
    <col min="1" max="16384" width="10.83203125" style="25"/>
  </cols>
  <sheetData>
    <row r="1" spans="1:298">
      <c r="A1" s="25" t="str">
        <f>CONCATENATE(all!A2," Sardes")</f>
        <v>sample ID Sardes</v>
      </c>
      <c r="B1" s="25" t="str">
        <f>CONCATENATE(all!B2," Sardes")</f>
        <v>loc Sardes</v>
      </c>
      <c r="C1" s="25" t="str">
        <f>CONCATENATE(all!C2," Sardes")</f>
        <v>type Sardes</v>
      </c>
      <c r="D1" s="25" t="str">
        <f>CONCATENATE(all!D2," Sardes")</f>
        <v>subtype Sardes</v>
      </c>
      <c r="E1" s="25" t="str">
        <f>CONCATENATE(all!E2," Sardes")</f>
        <v>mineral Sardes</v>
      </c>
      <c r="F1" s="25" t="str">
        <f>CONCATENATE(all!F2," Sardes")</f>
        <v>texture Sardes</v>
      </c>
      <c r="G1" s="25" t="str">
        <f>CONCATENATE(all!G2," Sardes")</f>
        <v>Mn (ppm) Sardes</v>
      </c>
      <c r="H1" s="25" t="str">
        <f>CONCATENATE(all!H2," Sardes")</f>
        <v>Fe (ppm) Sardes</v>
      </c>
      <c r="I1" s="25" t="str">
        <f>CONCATENATE(all!I2," Sardes")</f>
        <v>Co (ppm) Sardes</v>
      </c>
      <c r="J1" s="25" t="str">
        <f>CONCATENATE(all!J2," Sardes")</f>
        <v>Ni (ppm) Sardes</v>
      </c>
      <c r="K1" s="25" t="str">
        <f>CONCATENATE(all!K2," Sardes")</f>
        <v>Cu (ppm) Sardes</v>
      </c>
      <c r="L1" s="25" t="str">
        <f>CONCATENATE(all!L2," Sardes")</f>
        <v>Zn (ppm) Sardes</v>
      </c>
      <c r="M1" s="25" t="str">
        <f>CONCATENATE(all!M2," Sardes")</f>
        <v>Ga (ppm) Sardes</v>
      </c>
      <c r="N1" s="25" t="str">
        <f>CONCATENATE(all!N2," Sardes")</f>
        <v>Ge (ppm) Sardes</v>
      </c>
      <c r="O1" s="25" t="str">
        <f>CONCATENATE(all!O2," Sardes")</f>
        <v>As (ppm) Sardes</v>
      </c>
      <c r="P1" s="25" t="str">
        <f>CONCATENATE(all!P2," Sardes")</f>
        <v>Se (ppm) Sardes</v>
      </c>
      <c r="Q1" s="25" t="str">
        <f>CONCATENATE(all!Q2," Sardes")</f>
        <v>Ag (ppm) Sardes</v>
      </c>
      <c r="R1" s="25" t="str">
        <f>CONCATENATE(all!R2," Sardes")</f>
        <v>Cd (ppm) Sardes</v>
      </c>
      <c r="S1" s="25" t="str">
        <f>CONCATENATE(all!S2," Sardes")</f>
        <v>In (ppm) Sardes</v>
      </c>
      <c r="T1" s="25" t="str">
        <f>CONCATENATE(all!T2," Sardes")</f>
        <v>Sn (ppm) Sardes</v>
      </c>
      <c r="U1" s="25" t="str">
        <f>CONCATENATE(all!U2," Sardes")</f>
        <v>Sb (ppm) Sardes</v>
      </c>
      <c r="V1" s="25" t="str">
        <f>CONCATENATE(all!V2," Sardes")</f>
        <v>Te (ppm) Sardes</v>
      </c>
      <c r="W1" s="25" t="str">
        <f>CONCATENATE(all!W2," Sardes")</f>
        <v>Au (ppm) Sardes</v>
      </c>
      <c r="X1" s="25" t="str">
        <f>CONCATENATE(all!X2," Sardes")</f>
        <v>Tl (ppm) Sardes</v>
      </c>
      <c r="Y1" s="25" t="str">
        <f>CONCATENATE(all!Y2," Sardes")</f>
        <v>Pb (ppm) Sardes</v>
      </c>
      <c r="Z1" s="25" t="str">
        <f>CONCATENATE(all!Z2," Sardes")</f>
        <v>Bi (ppm) Sardes</v>
      </c>
      <c r="AA1" s="25" t="str">
        <f>CONCATENATE(all!AA2," Sardes")</f>
        <v>Co/Ni (ppm) Sardes</v>
      </c>
      <c r="AB1" s="25" t="str">
        <f>CONCATENATE(all!AB2," Sardes")</f>
        <v>Se/Pb (ppm) Sardes</v>
      </c>
      <c r="AC1" s="25" t="str">
        <f>CONCATENATE(all!AC2," Sardes")</f>
        <v>Bi/Pb (ppm) Sardes</v>
      </c>
      <c r="AD1" s="25" t="str">
        <f>CONCATENATE(all!AD2," Sardes")</f>
        <v>Co/As (ppm) Sardes</v>
      </c>
      <c r="AE1" s="25" t="str">
        <f>CONCATENATE(all!AE2," Sardes")</f>
        <v>Tl/Pb (ppm) Sardes</v>
      </c>
      <c r="AF1" s="25" t="str">
        <f>CONCATENATE(all!AF2," Sardes")</f>
        <v>Sb/Pb (ppm) Sardes</v>
      </c>
      <c r="AG1" s="25" t="str">
        <f>CONCATENATE(all!AG2," Sardes")</f>
        <v>Ag/Co (ppm) Sardes</v>
      </c>
      <c r="AH1" s="25" t="str">
        <f>CONCATENATE(all!AH2," Sardes")</f>
        <v>Ag/Pb (ppm) Sardes</v>
      </c>
      <c r="AI1" s="25" t="str">
        <f>CONCATENATE(all!AI2," Sardes")</f>
        <v>Bi/Co (ppm) Sardes</v>
      </c>
      <c r="AJ1" s="25" t="str">
        <f>CONCATENATE(all!AJ2," Sardes")</f>
        <v>Se/Co (ppm) Sardes</v>
      </c>
      <c r="AK1" s="25" t="str">
        <f>CONCATENATE(all!AK2," Sardes")</f>
        <v>Tl/Co (ppm) Sardes</v>
      </c>
      <c r="AL1" s="25" t="str">
        <f>CONCATENATE(all!AL2," Sardes")</f>
        <v>Sb/Co (ppm) Sardes</v>
      </c>
      <c r="AM1" s="25" t="str">
        <f>CONCATENATE(all!AM2," Sardes")</f>
        <v>Ag/Co (ppm) Sardes</v>
      </c>
      <c r="AP1" s="25" t="str">
        <f>CONCATENATE(all!AP2," Sardes")</f>
        <v>Mn L.O.D. Howell Sardes</v>
      </c>
      <c r="AQ1" s="25" t="str">
        <f>CONCATENATE(all!AQ2," Sardes")</f>
        <v>Fe L.O.D. Howell Sardes</v>
      </c>
      <c r="AR1" s="25" t="str">
        <f>CONCATENATE(all!AR2," Sardes")</f>
        <v>Co L.O.D. Howell Sardes</v>
      </c>
      <c r="AS1" s="25" t="str">
        <f>CONCATENATE(all!AS2," Sardes")</f>
        <v>Ni L.O.D. Howell Sardes</v>
      </c>
      <c r="AT1" s="25" t="str">
        <f>CONCATENATE(all!AT2," Sardes")</f>
        <v>Cu L.O.D. Howell Sardes</v>
      </c>
      <c r="AU1" s="25" t="str">
        <f>CONCATENATE(all!AU2," Sardes")</f>
        <v>Zn L.O.D. Howell Sardes</v>
      </c>
      <c r="AV1" s="25" t="str">
        <f>CONCATENATE(all!AV2," Sardes")</f>
        <v>Ga L.O.D. Howell Sardes</v>
      </c>
      <c r="AW1" s="25" t="str">
        <f>CONCATENATE(all!AW2," Sardes")</f>
        <v>Ge L.O.D. Howell Sardes</v>
      </c>
      <c r="AX1" s="25" t="str">
        <f>CONCATENATE(all!AX2," Sardes")</f>
        <v>As L.O.D. Howell Sardes</v>
      </c>
      <c r="AY1" s="25" t="str">
        <f>CONCATENATE(all!AY2," Sardes")</f>
        <v>Se L.O.D. Howell Sardes</v>
      </c>
      <c r="AZ1" s="25" t="str">
        <f>CONCATENATE(all!AZ2," Sardes")</f>
        <v>Ag L.O.D. Howell Sardes</v>
      </c>
      <c r="BA1" s="25" t="str">
        <f>CONCATENATE(all!BA2," Sardes")</f>
        <v>Cd L.O.D. Howell Sardes</v>
      </c>
      <c r="BB1" s="25" t="str">
        <f>CONCATENATE(all!BB2," Sardes")</f>
        <v>In L.O.D. Howell Sardes</v>
      </c>
      <c r="BC1" s="25" t="str">
        <f>CONCATENATE(all!BC2," Sardes")</f>
        <v>Sn L.O.D. Howell Sardes</v>
      </c>
      <c r="BD1" s="25" t="str">
        <f>CONCATENATE(all!BD2," Sardes")</f>
        <v>Sb L.O.D. Howell Sardes</v>
      </c>
      <c r="BE1" s="25" t="str">
        <f>CONCATENATE(all!BE2," Sardes")</f>
        <v>Te L.O.D. Howell Sardes</v>
      </c>
      <c r="BF1" s="25" t="str">
        <f>CONCATENATE(all!BF2," Sardes")</f>
        <v>Au L.O.D. Howell Sardes</v>
      </c>
      <c r="BG1" s="25" t="str">
        <f>CONCATENATE(all!BG2," Sardes")</f>
        <v>Tl L.O.D. Howell Sardes</v>
      </c>
      <c r="BH1" s="25" t="str">
        <f>CONCATENATE(all!BH2," Sardes")</f>
        <v>Pb L.O.D. Howell Sardes</v>
      </c>
      <c r="BI1" s="25" t="str">
        <f>CONCATENATE(all!BI2," Sardes")</f>
        <v>Bi L.O.D. Howell Sardes</v>
      </c>
      <c r="BK1" s="25" t="str">
        <f>CONCATENATE(all!BK2," Sardes")</f>
        <v>Mn 2SE(int) Sardes</v>
      </c>
      <c r="BL1" s="25" t="str">
        <f>CONCATENATE(all!BL2," Sardes")</f>
        <v>Fe 2SE(int) Sardes</v>
      </c>
      <c r="BM1" s="25" t="str">
        <f>CONCATENATE(all!BM2," Sardes")</f>
        <v>Co 2SE(int) Sardes</v>
      </c>
      <c r="BN1" s="25" t="str">
        <f>CONCATENATE(all!BN2," Sardes")</f>
        <v>Ni 2SE(int) Sardes</v>
      </c>
      <c r="BO1" s="25" t="str">
        <f>CONCATENATE(all!BO2," Sardes")</f>
        <v>Cu 2SE(int) Sardes</v>
      </c>
      <c r="BP1" s="25" t="str">
        <f>CONCATENATE(all!BP2," Sardes")</f>
        <v>Zn 2SE(int) Sardes</v>
      </c>
      <c r="BQ1" s="25" t="str">
        <f>CONCATENATE(all!BQ2," Sardes")</f>
        <v>Ga 2SE(int) Sardes</v>
      </c>
      <c r="BR1" s="25" t="str">
        <f>CONCATENATE(all!BR2," Sardes")</f>
        <v>Ge 2SE(int) Sardes</v>
      </c>
      <c r="BS1" s="25" t="str">
        <f>CONCATENATE(all!BS2," Sardes")</f>
        <v>As 2SE(int) Sardes</v>
      </c>
      <c r="BT1" s="25" t="str">
        <f>CONCATENATE(all!BT2," Sardes")</f>
        <v>Se 2SE(int) Sardes</v>
      </c>
      <c r="BU1" s="25" t="str">
        <f>CONCATENATE(all!BU2," Sardes")</f>
        <v>Ag 2SE(int) Sardes</v>
      </c>
      <c r="BV1" s="25" t="str">
        <f>CONCATENATE(all!BV2," Sardes")</f>
        <v>Cd 2SE(int) Sardes</v>
      </c>
      <c r="BW1" s="25" t="str">
        <f>CONCATENATE(all!BW2," Sardes")</f>
        <v>In 2SE(int) Sardes</v>
      </c>
      <c r="BX1" s="25" t="str">
        <f>CONCATENATE(all!BX2," Sardes")</f>
        <v>Sn 2SE(int) Sardes</v>
      </c>
      <c r="BY1" s="25" t="str">
        <f>CONCATENATE(all!BY2," Sardes")</f>
        <v>Sb 2SE(int) Sardes</v>
      </c>
      <c r="BZ1" s="25" t="str">
        <f>CONCATENATE(all!BZ2," Sardes")</f>
        <v>Te 2SE(int) Sardes</v>
      </c>
      <c r="CA1" s="25" t="str">
        <f>CONCATENATE(all!CA2," Sardes")</f>
        <v>Au 2SE(int) Sardes</v>
      </c>
      <c r="CB1" s="25" t="str">
        <f>CONCATENATE(all!CB2," Sardes")</f>
        <v>Tl 2SE(int) Sardes</v>
      </c>
      <c r="CC1" s="25" t="str">
        <f>CONCATENATE(all!CC2," Sardes")</f>
        <v>Pb 2SE(int) Sardes</v>
      </c>
      <c r="CD1" s="25" t="str">
        <f>CONCATENATE(all!CD2," Sardes")</f>
        <v>Bi 2SE(int) Sardes</v>
      </c>
      <c r="CF1" s="25" t="str">
        <f>CONCATENATE(all!CF2," Sardes")</f>
        <v>Mn (ppm) + lod Sardes</v>
      </c>
      <c r="CG1" s="25" t="str">
        <f>CONCATENATE(all!CG2," Sardes")</f>
        <v>Fe (ppm) + lod Sardes</v>
      </c>
      <c r="CH1" s="25" t="str">
        <f>CONCATENATE(all!CH2," Sardes")</f>
        <v>Co (ppm) + lod Sardes</v>
      </c>
      <c r="CI1" s="25" t="str">
        <f>CONCATENATE(all!CI2," Sardes")</f>
        <v>Ni (ppm) + lod Sardes</v>
      </c>
      <c r="CJ1" s="25" t="str">
        <f>CONCATENATE(all!CJ2," Sardes")</f>
        <v>Cu (ppm) + lod Sardes</v>
      </c>
      <c r="CK1" s="25" t="str">
        <f>CONCATENATE(all!CK2," Sardes")</f>
        <v>Zn (ppm) + lod Sardes</v>
      </c>
      <c r="CL1" s="25" t="str">
        <f>CONCATENATE(all!CL2," Sardes")</f>
        <v>Ga (ppm) + lod Sardes</v>
      </c>
      <c r="CM1" s="25" t="str">
        <f>CONCATENATE(all!CM2," Sardes")</f>
        <v>Ge (ppm) + lod Sardes</v>
      </c>
      <c r="CN1" s="25" t="str">
        <f>CONCATENATE(all!CN2," Sardes")</f>
        <v>As (ppm) + lod Sardes</v>
      </c>
      <c r="CO1" s="25" t="str">
        <f>CONCATENATE(all!CO2," Sardes")</f>
        <v>Se (ppm) + lod Sardes</v>
      </c>
      <c r="CP1" s="25" t="str">
        <f>CONCATENATE(all!CP2," Sardes")</f>
        <v>Ag (ppm) + lod Sardes</v>
      </c>
      <c r="CQ1" s="25" t="str">
        <f>CONCATENATE(all!CQ2," Sardes")</f>
        <v>Cd (ppm) + lod Sardes</v>
      </c>
      <c r="CR1" s="25" t="str">
        <f>CONCATENATE(all!CR2," Sardes")</f>
        <v>In (ppm) + lod Sardes</v>
      </c>
      <c r="CS1" s="25" t="str">
        <f>CONCATENATE(all!CS2," Sardes")</f>
        <v>Sn (ppm) + lod Sardes</v>
      </c>
      <c r="CT1" s="25" t="str">
        <f>CONCATENATE(all!CT2," Sardes")</f>
        <v>Sb (ppm) + lod Sardes</v>
      </c>
      <c r="CU1" s="25" t="str">
        <f>CONCATENATE(all!CU2," Sardes")</f>
        <v>Te (ppm) + lod Sardes</v>
      </c>
      <c r="CV1" s="25" t="str">
        <f>CONCATENATE(all!CV2," Sardes")</f>
        <v>Au (ppm) + lod Sardes</v>
      </c>
      <c r="CW1" s="25" t="str">
        <f>CONCATENATE(all!CW2," Sardes")</f>
        <v>Tl (ppm) + lod Sardes</v>
      </c>
      <c r="CX1" s="25" t="str">
        <f>CONCATENATE(all!CX2," Sardes")</f>
        <v>Pb (ppm) + lod Sardes</v>
      </c>
      <c r="CY1" s="25" t="str">
        <f>CONCATENATE(all!CY2," Sardes")</f>
        <v>Bi (ppm) + lod Sardes</v>
      </c>
      <c r="DA1" s="25" t="str">
        <f>CONCATENATE(all!DA2," Sardes")</f>
        <v>Mn (ppm) at. gew. Sardes</v>
      </c>
      <c r="DB1" s="25" t="str">
        <f>CONCATENATE(all!DB2," Sardes")</f>
        <v>Fe (ppm) at. gew. Sardes</v>
      </c>
      <c r="DC1" s="25" t="str">
        <f>CONCATENATE(all!DC2," Sardes")</f>
        <v>Co (ppm) at. gew. Sardes</v>
      </c>
      <c r="DD1" s="25" t="str">
        <f>CONCATENATE(all!DD2," Sardes")</f>
        <v>Ni (ppm) at. gew. Sardes</v>
      </c>
      <c r="DE1" s="25" t="str">
        <f>CONCATENATE(all!DE2," Sardes")</f>
        <v>Cu (ppm) at. gew. Sardes</v>
      </c>
      <c r="DF1" s="25" t="str">
        <f>CONCATENATE(all!DF2," Sardes")</f>
        <v>Zn (ppm) at. gew. Sardes</v>
      </c>
      <c r="DG1" s="25" t="str">
        <f>CONCATENATE(all!DG2," Sardes")</f>
        <v>Ga (ppm) at. gew. Sardes</v>
      </c>
      <c r="DH1" s="25" t="str">
        <f>CONCATENATE(all!DH2," Sardes")</f>
        <v>Ge (ppm) at. gew. Sardes</v>
      </c>
      <c r="DI1" s="25" t="str">
        <f>CONCATENATE(all!DI2," Sardes")</f>
        <v>As (ppm) at. gew. Sardes</v>
      </c>
      <c r="DJ1" s="25" t="str">
        <f>CONCATENATE(all!DJ2," Sardes")</f>
        <v>Se (ppm) at. gew. Sardes</v>
      </c>
      <c r="DK1" s="25" t="str">
        <f>CONCATENATE(all!DK2," Sardes")</f>
        <v>Ag (ppm) at. gew. Sardes</v>
      </c>
      <c r="DL1" s="25" t="str">
        <f>CONCATENATE(all!DL2," Sardes")</f>
        <v>Cd (ppm) at. gew. Sardes</v>
      </c>
      <c r="DM1" s="25" t="str">
        <f>CONCATENATE(all!DM2," Sardes")</f>
        <v>In (ppm) at. gew. Sardes</v>
      </c>
      <c r="DN1" s="25" t="str">
        <f>CONCATENATE(all!DN2," Sardes")</f>
        <v>Sn (ppm) at. gew. Sardes</v>
      </c>
      <c r="DO1" s="25" t="str">
        <f>CONCATENATE(all!DO2," Sardes")</f>
        <v>Sb (ppm) at. gew. Sardes</v>
      </c>
      <c r="DP1" s="25" t="str">
        <f>CONCATENATE(all!DP2," Sardes")</f>
        <v>Te (ppm) at. gew. Sardes</v>
      </c>
      <c r="DQ1" s="25" t="str">
        <f>CONCATENATE(all!DQ2," Sardes")</f>
        <v>Au (ppm) at. gew. Sardes</v>
      </c>
      <c r="DR1" s="25" t="str">
        <f>CONCATENATE(all!DR2," Sardes")</f>
        <v>Tl (ppm) at. gew. Sardes</v>
      </c>
      <c r="DS1" s="25" t="str">
        <f>CONCATENATE(all!DS2," Sardes")</f>
        <v>Pb (ppm) at. gew. Sardes</v>
      </c>
      <c r="DT1" s="25" t="str">
        <f>CONCATENATE(all!DT2," Sardes")</f>
        <v>Bi (ppm) at. gew. Sardes</v>
      </c>
      <c r="DV1" s="25" t="str">
        <f>CONCATENATE(all!DV2," Sardes")</f>
        <v>Mn (ppm) at.% Sardes</v>
      </c>
      <c r="DW1" s="25" t="str">
        <f>CONCATENATE(all!DW2," Sardes")</f>
        <v>Fe (ppm) at.% Sardes</v>
      </c>
      <c r="DX1" s="25" t="str">
        <f>CONCATENATE(all!DX2," Sardes")</f>
        <v>Co (ppm) at.% Sardes</v>
      </c>
      <c r="DY1" s="25" t="str">
        <f>CONCATENATE(all!DY2," Sardes")</f>
        <v>Ni (ppm) at.% Sardes</v>
      </c>
      <c r="DZ1" s="25" t="str">
        <f>CONCATENATE(all!DZ2," Sardes")</f>
        <v>Cu (ppm) at.% Sardes</v>
      </c>
      <c r="EA1" s="25" t="str">
        <f>CONCATENATE(all!EA2," Sardes")</f>
        <v>Zn (ppm) at.% Sardes</v>
      </c>
      <c r="EB1" s="25" t="str">
        <f>CONCATENATE(all!EB2," Sardes")</f>
        <v>Ga (ppm) at.% Sardes</v>
      </c>
      <c r="EC1" s="25" t="str">
        <f>CONCATENATE(all!EC2," Sardes")</f>
        <v>Ge (ppm) at.% Sardes</v>
      </c>
      <c r="ED1" s="25" t="str">
        <f>CONCATENATE(all!ED2," Sardes")</f>
        <v>As (ppm) at.% Sardes</v>
      </c>
      <c r="EE1" s="25" t="str">
        <f>CONCATENATE(all!EE2," Sardes")</f>
        <v>Se (ppm) at.% Sardes</v>
      </c>
      <c r="EF1" s="25" t="str">
        <f>CONCATENATE(all!EF2," Sardes")</f>
        <v>Ag (ppm) at.% Sardes</v>
      </c>
      <c r="EG1" s="25" t="str">
        <f>CONCATENATE(all!EG2," Sardes")</f>
        <v>Cd (ppm) at.% Sardes</v>
      </c>
      <c r="EH1" s="25" t="str">
        <f>CONCATENATE(all!EH2," Sardes")</f>
        <v>In (ppm) at.% Sardes</v>
      </c>
      <c r="EI1" s="25" t="str">
        <f>CONCATENATE(all!EI2," Sardes")</f>
        <v>Sn (ppm) at.% Sardes</v>
      </c>
      <c r="EJ1" s="25" t="str">
        <f>CONCATENATE(all!EJ2," Sardes")</f>
        <v>Sb (ppm) at.% Sardes</v>
      </c>
      <c r="EK1" s="25" t="str">
        <f>CONCATENATE(all!EK2," Sardes")</f>
        <v>Te (ppm) at.% Sardes</v>
      </c>
      <c r="EL1" s="25" t="str">
        <f>CONCATENATE(all!EL2," Sardes")</f>
        <v>Au (ppm) at.% Sardes</v>
      </c>
      <c r="EM1" s="25" t="str">
        <f>CONCATENATE(all!EM2," Sardes")</f>
        <v>Tl (ppm) at.% Sardes</v>
      </c>
      <c r="EN1" s="25" t="str">
        <f>CONCATENATE(all!EN2," Sardes")</f>
        <v>Pb (ppm) at.% Sardes</v>
      </c>
      <c r="EO1" s="25" t="str">
        <f>CONCATENATE(all!EO2," Sardes")</f>
        <v>Bi (ppm) at.% Sardes</v>
      </c>
      <c r="EQ1" s="25" t="str">
        <f>CONCATENATE(all!EQ2," Sardes")</f>
        <v>Mol % FeS in sphalerite Sardes</v>
      </c>
      <c r="ER1" s="25" t="str">
        <f>CONCATENATE(all!ER2," Sardes")</f>
        <v xml:space="preserve"> Sardes</v>
      </c>
      <c r="ES1" s="25" t="str">
        <f>CONCATENATE(all!ES2," Sardes")</f>
        <v xml:space="preserve"> Sardes</v>
      </c>
      <c r="ET1" s="25" t="str">
        <f>CONCATENATE(all!ET2," Sardes")</f>
        <v xml:space="preserve"> Sardes</v>
      </c>
      <c r="EU1" s="25" t="str">
        <f>CONCATENATE(all!EU2," Sardes")</f>
        <v xml:space="preserve"> Sardes</v>
      </c>
    </row>
    <row r="2" spans="1:298" s="3" customFormat="1">
      <c r="A2" s="5" t="str">
        <f>all!A343</f>
        <v>lem35-1.d</v>
      </c>
      <c r="B2" s="5" t="str">
        <f>all!B343</f>
        <v>Sardes</v>
      </c>
      <c r="C2" s="5" t="str">
        <f>all!C343</f>
        <v>porphyry</v>
      </c>
      <c r="D2" s="5" t="str">
        <f>all!D343</f>
        <v>potassic</v>
      </c>
      <c r="E2" s="5" t="str">
        <f>all!E343</f>
        <v>pyrite</v>
      </c>
      <c r="F2" s="5" t="str">
        <f>all!F343</f>
        <v>anhedral</v>
      </c>
      <c r="G2" s="5">
        <f>all!G343</f>
        <v>65.282561780064199</v>
      </c>
      <c r="H2" s="5">
        <f>all!H343</f>
        <v>355220.36255517998</v>
      </c>
      <c r="I2" s="5">
        <f>all!I343</f>
        <v>178.68088381164901</v>
      </c>
      <c r="J2" s="5">
        <f>all!J343</f>
        <v>64.326495008290493</v>
      </c>
      <c r="K2" s="5">
        <f>all!K343</f>
        <v>0.26714399268719802</v>
      </c>
      <c r="L2" s="5">
        <f>all!L343</f>
        <v>4.6326987858926998</v>
      </c>
      <c r="M2" s="5">
        <f>all!M343</f>
        <v>4.0441126988827299E-2</v>
      </c>
      <c r="N2" s="5">
        <f>all!N343</f>
        <v>0.56805464361666702</v>
      </c>
      <c r="O2" s="5">
        <f>all!O343</f>
        <v>0.851233296504185</v>
      </c>
      <c r="P2" s="5">
        <f>all!P343</f>
        <v>29.668434688062501</v>
      </c>
      <c r="Q2" s="5">
        <f>all!Q343</f>
        <v>2.5121983236191098E-2</v>
      </c>
      <c r="R2" s="5">
        <f>all!R343</f>
        <v>0.23423181704328699</v>
      </c>
      <c r="S2" s="5">
        <f>all!S343</f>
        <v>8.1578906339201396E-3</v>
      </c>
      <c r="T2" s="5">
        <f>all!T343</f>
        <v>0.100760657084131</v>
      </c>
      <c r="U2" s="5">
        <f>all!U343</f>
        <v>1.51558943680193E-2</v>
      </c>
      <c r="V2" s="5">
        <f>all!V343</f>
        <v>0.40621749668723101</v>
      </c>
      <c r="W2" s="5">
        <f>all!W343</f>
        <v>1.7689016757280501E-2</v>
      </c>
      <c r="X2" s="5">
        <f>all!X343</f>
        <v>4.3251622464201703E-3</v>
      </c>
      <c r="Y2" s="5">
        <f>all!Y343</f>
        <v>1.4896463708824099</v>
      </c>
      <c r="Z2" s="5">
        <f>all!Z343</f>
        <v>1.2788431755984799</v>
      </c>
      <c r="AA2" s="5">
        <f>all!AA343</f>
        <v>2.7777183225764182</v>
      </c>
      <c r="AB2" s="5">
        <f>all!AB343</f>
        <v>19.916427997933528</v>
      </c>
      <c r="AC2" s="5">
        <f>all!AC343</f>
        <v>0.85848775964253976</v>
      </c>
      <c r="AD2" s="5">
        <f>all!AD343</f>
        <v>209.90824083767563</v>
      </c>
      <c r="AE2" s="5">
        <f>all!AE343</f>
        <v>2.9034825519415781E-3</v>
      </c>
      <c r="AF2" s="5">
        <f>all!AF343</f>
        <v>1.0174155869652155E-2</v>
      </c>
      <c r="AG2" s="5">
        <f>all!AG343</f>
        <v>1.4059692732812241E-4</v>
      </c>
      <c r="AH2" s="5">
        <f>all!AH343</f>
        <v>1.6864393944255231E-2</v>
      </c>
      <c r="AI2" s="5">
        <f>all!AI343</f>
        <v>7.1571348222484359E-3</v>
      </c>
      <c r="AJ2" s="5">
        <f>all!AJ343</f>
        <v>0.16604145924942129</v>
      </c>
      <c r="AK2" s="5">
        <f>all!AK343</f>
        <v>2.4206071484285961E-5</v>
      </c>
      <c r="AL2" s="5">
        <f>all!AL343</f>
        <v>8.4821017473785405E-5</v>
      </c>
      <c r="AM2" s="5">
        <f>all!AM343</f>
        <v>1.4059692732812241E-4</v>
      </c>
      <c r="AN2" s="5"/>
      <c r="AO2" s="5"/>
      <c r="AP2" s="5">
        <f>all!AP343</f>
        <v>0.130059996127731</v>
      </c>
      <c r="AQ2" s="5">
        <f>all!AQ343</f>
        <v>4.2139599572128903</v>
      </c>
      <c r="AR2" s="5">
        <f>all!AR343</f>
        <v>2.4825030357146002E-2</v>
      </c>
      <c r="AS2" s="5">
        <f>all!AS343</f>
        <v>0.16107565354540701</v>
      </c>
      <c r="AT2" s="5">
        <f>all!AT343</f>
        <v>0.15115834938998399</v>
      </c>
      <c r="AU2" s="5">
        <f>all!AU343</f>
        <v>2.90289999114158</v>
      </c>
      <c r="AV2" s="5">
        <f>all!AV343</f>
        <v>4.0441126988827299E-2</v>
      </c>
      <c r="AW2" s="5">
        <f>all!AW343</f>
        <v>0.22372947710372201</v>
      </c>
      <c r="AX2" s="5">
        <f>all!AX343</f>
        <v>0.34243867112514498</v>
      </c>
      <c r="AY2" s="5">
        <f>all!AY343</f>
        <v>1.01274374687945</v>
      </c>
      <c r="AZ2" s="5">
        <f>all!AZ343</f>
        <v>1.23904907310132E-2</v>
      </c>
      <c r="BA2" s="5">
        <f>all!BA343</f>
        <v>0.23423181704328699</v>
      </c>
      <c r="BB2" s="5">
        <f>all!BB343</f>
        <v>8.1578906339201396E-3</v>
      </c>
      <c r="BC2" s="5">
        <f>all!BC343</f>
        <v>0.100760657084131</v>
      </c>
      <c r="BD2" s="5">
        <f>all!BD343</f>
        <v>1.51558943680193E-2</v>
      </c>
      <c r="BE2" s="5">
        <f>all!BE343</f>
        <v>0.11416506827729</v>
      </c>
      <c r="BF2" s="5">
        <f>all!BF343</f>
        <v>1.7689016757280501E-2</v>
      </c>
      <c r="BG2" s="5">
        <f>all!BG343</f>
        <v>4.3251622464201703E-3</v>
      </c>
      <c r="BH2" s="5">
        <f>all!BH343</f>
        <v>5.7401725057669599E-2</v>
      </c>
      <c r="BI2" s="5">
        <f>all!BI343</f>
        <v>8.1186559945338899E-3</v>
      </c>
      <c r="BJ2" s="5"/>
      <c r="BK2" s="5">
        <f>all!BK343</f>
        <v>66.250662175147099</v>
      </c>
      <c r="BL2" s="5">
        <f>all!BL343</f>
        <v>28854.738563400399</v>
      </c>
      <c r="BM2" s="5">
        <f>all!BM343</f>
        <v>16.985648804373302</v>
      </c>
      <c r="BN2" s="5">
        <f>all!BN343</f>
        <v>10.646806841726001</v>
      </c>
      <c r="BO2" s="5">
        <f>all!BO343</f>
        <v>0.218818304922135</v>
      </c>
      <c r="BP2" s="5">
        <f>all!BP343</f>
        <v>7.9055410196143603</v>
      </c>
      <c r="BQ2" s="5">
        <f>all!BQ343</f>
        <v>0.10333793453168499</v>
      </c>
      <c r="BR2" s="5">
        <f>all!BR343</f>
        <v>0.53405462065895304</v>
      </c>
      <c r="BS2" s="5">
        <f>all!BS343</f>
        <v>0.50635394327275296</v>
      </c>
      <c r="BT2" s="5">
        <f>all!BT343</f>
        <v>4.7341736092126396</v>
      </c>
      <c r="BU2" s="5">
        <f>all!BU343</f>
        <v>3.47022192605215E-2</v>
      </c>
      <c r="BV2" s="5">
        <f>all!BV343</f>
        <v>0.18832188194844501</v>
      </c>
      <c r="BW2" s="5">
        <f>all!BW343</f>
        <v>1.00611343569904E-4</v>
      </c>
      <c r="BX2" s="5">
        <f>all!BX343</f>
        <v>5.3191510036963797E-2</v>
      </c>
      <c r="BY2" s="5">
        <f>all!BY343</f>
        <v>2.22124058423048E-2</v>
      </c>
      <c r="BZ2" s="5">
        <f>all!BZ343</f>
        <v>0.55327254719858698</v>
      </c>
      <c r="CA2" s="5">
        <f>all!CA343</f>
        <v>1.16672353796937E-2</v>
      </c>
      <c r="CB2" s="5">
        <f>all!CB343</f>
        <v>3.8796785634513799E-3</v>
      </c>
      <c r="CC2" s="5">
        <f>all!CC343</f>
        <v>0.89806293298093498</v>
      </c>
      <c r="CD2" s="5">
        <f>all!CD343</f>
        <v>1.26595683396897</v>
      </c>
      <c r="CE2" s="5"/>
      <c r="CF2" s="5">
        <f>all!CF343</f>
        <v>65.282561780064199</v>
      </c>
      <c r="CG2" s="5">
        <f>all!CG343</f>
        <v>355220.36255517998</v>
      </c>
      <c r="CH2" s="5">
        <f>all!CH343</f>
        <v>178.68088381164901</v>
      </c>
      <c r="CI2" s="5">
        <f>all!CI343</f>
        <v>64.326495008290493</v>
      </c>
      <c r="CJ2" s="5">
        <f>all!CJ343</f>
        <v>0.26714399268719802</v>
      </c>
      <c r="CK2" s="5">
        <f>all!CK343</f>
        <v>4.6326987858926998</v>
      </c>
      <c r="CL2" s="5">
        <f>all!CL343</f>
        <v>4.0441126988827299E-2</v>
      </c>
      <c r="CM2" s="5">
        <f>all!CM343</f>
        <v>0.56805464361666702</v>
      </c>
      <c r="CN2" s="5">
        <f>all!CN343</f>
        <v>0.851233296504185</v>
      </c>
      <c r="CO2" s="5">
        <f>all!CO343</f>
        <v>29.668434688062501</v>
      </c>
      <c r="CP2" s="5">
        <f>all!CP343</f>
        <v>2.5121983236191098E-2</v>
      </c>
      <c r="CQ2" s="5">
        <f>all!CQ343</f>
        <v>0.23423181704328699</v>
      </c>
      <c r="CR2" s="5">
        <f>all!CR343</f>
        <v>8.1578906339201396E-3</v>
      </c>
      <c r="CS2" s="5">
        <f>all!CS343</f>
        <v>0.100760657084131</v>
      </c>
      <c r="CT2" s="5">
        <f>all!CT343</f>
        <v>1.51558943680193E-2</v>
      </c>
      <c r="CU2" s="5">
        <f>all!CU343</f>
        <v>0.40621749668723101</v>
      </c>
      <c r="CV2" s="5">
        <f>all!CV343</f>
        <v>1.7689016757280501E-2</v>
      </c>
      <c r="CW2" s="5">
        <f>all!CW343</f>
        <v>4.3251622464201703E-3</v>
      </c>
      <c r="CX2" s="5">
        <f>all!CX343</f>
        <v>1.4896463708824099</v>
      </c>
      <c r="CY2" s="5">
        <f>all!CY343</f>
        <v>1.2788431755984799</v>
      </c>
      <c r="CZ2" s="5"/>
      <c r="DA2" s="5">
        <f>all!DA343</f>
        <v>1.1882941416442401</v>
      </c>
      <c r="DB2" s="5">
        <f>all!DB343</f>
        <v>6360.826619306652</v>
      </c>
      <c r="DC2" s="5">
        <f>all!DC343</f>
        <v>3.0319223088454219</v>
      </c>
      <c r="DD2" s="5">
        <f>all!DD343</f>
        <v>1.095974930883038</v>
      </c>
      <c r="DE2" s="5">
        <f>all!DE343</f>
        <v>4.2039466321593492E-3</v>
      </c>
      <c r="DF2" s="5">
        <f>all!DF343</f>
        <v>7.084720577905948E-2</v>
      </c>
      <c r="DG2" s="5">
        <f>all!DG343</f>
        <v>5.8002562983272804E-4</v>
      </c>
      <c r="DH2" s="5">
        <f>all!DH343</f>
        <v>7.8233665282559841E-3</v>
      </c>
      <c r="DI2" s="5">
        <f>all!DI343</f>
        <v>1.1361654002372948E-2</v>
      </c>
      <c r="DJ2" s="5">
        <f>all!DJ343</f>
        <v>0.37574005430676927</v>
      </c>
      <c r="DK2" s="5">
        <f>all!DK343</f>
        <v>2.3289517426072835E-4</v>
      </c>
      <c r="DL2" s="5">
        <f>all!DL343</f>
        <v>2.0837090413152359E-3</v>
      </c>
      <c r="DM2" s="5">
        <f>all!DM343</f>
        <v>7.1050624761972333E-5</v>
      </c>
      <c r="DN2" s="5">
        <f>all!DN343</f>
        <v>8.4879670696766071E-4</v>
      </c>
      <c r="DO2" s="5">
        <f>all!DO343</f>
        <v>1.2447350827873933E-4</v>
      </c>
      <c r="DP2" s="5">
        <f>all!DP343</f>
        <v>3.183522701310588E-3</v>
      </c>
      <c r="DQ2" s="5">
        <f>all!DQ343</f>
        <v>8.9807212226037866E-5</v>
      </c>
      <c r="DR2" s="5">
        <f>all!DR343</f>
        <v>2.1162013953293495E-5</v>
      </c>
      <c r="DS2" s="5">
        <f>all!DS343</f>
        <v>7.1894129868842185E-3</v>
      </c>
      <c r="DT2" s="5">
        <f>all!DT343</f>
        <v>6.1194413351075344E-3</v>
      </c>
      <c r="DU2" s="5"/>
      <c r="DV2" s="5">
        <f>all!DV343</f>
        <v>1.8661381632309296E-2</v>
      </c>
      <c r="DW2" s="5">
        <f>all!DW343</f>
        <v>99.892618233046022</v>
      </c>
      <c r="DX2" s="5">
        <f>all!DX343</f>
        <v>4.7614355151652361E-2</v>
      </c>
      <c r="DY2" s="5">
        <f>all!DY343</f>
        <v>1.7211568859838208E-2</v>
      </c>
      <c r="DZ2" s="5">
        <f>all!DZ343</f>
        <v>6.6020229937373837E-5</v>
      </c>
      <c r="EA2" s="5">
        <f>all!EA343</f>
        <v>1.1126089898889691E-3</v>
      </c>
      <c r="EB2" s="5">
        <f>all!EB343</f>
        <v>9.1089228293693731E-6</v>
      </c>
      <c r="EC2" s="5">
        <f>all!EC343</f>
        <v>1.2286085011847895E-4</v>
      </c>
      <c r="ED2" s="5">
        <f>all!ED343</f>
        <v>1.7842733872200912E-4</v>
      </c>
      <c r="EE2" s="5">
        <f>all!EE343</f>
        <v>5.9007515919088762E-3</v>
      </c>
      <c r="EF2" s="5">
        <f>all!EF343</f>
        <v>3.657466257629509E-6</v>
      </c>
      <c r="EG2" s="5">
        <f>all!EG343</f>
        <v>3.2723286489380496E-5</v>
      </c>
      <c r="EH2" s="5">
        <f>all!EH343</f>
        <v>1.1158035518567158E-6</v>
      </c>
      <c r="EI2" s="5">
        <f>all!EI343</f>
        <v>1.3329796657125258E-5</v>
      </c>
      <c r="EJ2" s="5">
        <f>all!EJ343</f>
        <v>1.9547749666491211E-6</v>
      </c>
      <c r="EK2" s="5">
        <f>all!EK343</f>
        <v>4.9995140077079796E-5</v>
      </c>
      <c r="EL2" s="5">
        <f>all!EL343</f>
        <v>1.4103634798408664E-6</v>
      </c>
      <c r="EM2" s="5">
        <f>all!EM343</f>
        <v>3.3233557639544095E-7</v>
      </c>
      <c r="EN2" s="5">
        <f>all!EN343</f>
        <v>1.1290502473982082E-4</v>
      </c>
      <c r="EO2" s="5">
        <f>all!EO343</f>
        <v>9.610182035649486E-5</v>
      </c>
      <c r="EP2" s="5"/>
      <c r="EQ2" s="5">
        <f>all!EQ343</f>
        <v>199.78523646609204</v>
      </c>
      <c r="ER2" s="5">
        <f>all!ER343</f>
        <v>0</v>
      </c>
      <c r="ES2" s="5">
        <f>all!ES343</f>
        <v>0</v>
      </c>
      <c r="ET2" s="5">
        <f>all!ET343</f>
        <v>0</v>
      </c>
      <c r="EU2" s="5">
        <f>all!EU343</f>
        <v>0</v>
      </c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</row>
    <row r="3" spans="1:298" s="3" customFormat="1">
      <c r="A3" s="5" t="str">
        <f>all!A344</f>
        <v>LEM35-3.d</v>
      </c>
      <c r="B3" s="5" t="str">
        <f>all!B344</f>
        <v>Sardes</v>
      </c>
      <c r="C3" s="5" t="str">
        <f>all!C344</f>
        <v>porphyry</v>
      </c>
      <c r="D3" s="5" t="str">
        <f>all!D344</f>
        <v>potassic</v>
      </c>
      <c r="E3" s="5" t="str">
        <f>all!E344</f>
        <v>pyrite</v>
      </c>
      <c r="F3" s="5" t="str">
        <f>all!F344</f>
        <v>anhedral, inclusions</v>
      </c>
      <c r="G3" s="5">
        <f>all!G344</f>
        <v>20.081236121655699</v>
      </c>
      <c r="H3" s="5">
        <f>all!H344</f>
        <v>365670.16584556497</v>
      </c>
      <c r="I3" s="5">
        <f>all!I344</f>
        <v>80.249336979000802</v>
      </c>
      <c r="J3" s="5">
        <f>all!J344</f>
        <v>55.1799134692953</v>
      </c>
      <c r="K3" s="5">
        <f>all!K344</f>
        <v>1.4038220162808599</v>
      </c>
      <c r="L3" s="5">
        <f>all!L344</f>
        <v>3.00120604942374</v>
      </c>
      <c r="M3" s="5">
        <f>all!M344</f>
        <v>0.41228275786496799</v>
      </c>
      <c r="N3" s="5">
        <f>all!N344</f>
        <v>1.22863197771903</v>
      </c>
      <c r="O3" s="5">
        <f>all!O344</f>
        <v>9.1494169411239099</v>
      </c>
      <c r="P3" s="5">
        <f>all!P344</f>
        <v>13.136550136776</v>
      </c>
      <c r="Q3" s="5">
        <f>all!Q344</f>
        <v>8.5229855567783605E-2</v>
      </c>
      <c r="R3" s="5">
        <f>all!R344</f>
        <v>0.18352202346694199</v>
      </c>
      <c r="S3" s="5">
        <f>all!S344</f>
        <v>4.3422006994597888E-3</v>
      </c>
      <c r="T3" s="5">
        <f>all!T344</f>
        <v>1.59130535389023</v>
      </c>
      <c r="U3" s="5">
        <f>all!U344</f>
        <v>0.21941983007961699</v>
      </c>
      <c r="V3" s="5">
        <f>all!V344</f>
        <v>0.95480298067869296</v>
      </c>
      <c r="W3" s="5">
        <f>all!W344</f>
        <v>3.1483124859307203E-2</v>
      </c>
      <c r="X3" s="5">
        <f>all!X344</f>
        <v>5.0602418359235804E-3</v>
      </c>
      <c r="Y3" s="5">
        <f>all!Y344</f>
        <v>3.8668581892388998</v>
      </c>
      <c r="Z3" s="5">
        <f>all!Z344</f>
        <v>2.0401991821836001</v>
      </c>
      <c r="AA3" s="5">
        <f>all!AA344</f>
        <v>1.4543215444448876</v>
      </c>
      <c r="AB3" s="5">
        <f>all!AB344</f>
        <v>3.3972153862103802</v>
      </c>
      <c r="AC3" s="5">
        <f>all!AC344</f>
        <v>0.52761158603159564</v>
      </c>
      <c r="AD3" s="5">
        <f>all!AD344</f>
        <v>8.7709782487126464</v>
      </c>
      <c r="AE3" s="5">
        <f>all!AE344</f>
        <v>1.3086184153341218E-3</v>
      </c>
      <c r="AF3" s="5">
        <f>all!AF344</f>
        <v>5.6743697167442445E-2</v>
      </c>
      <c r="AG3" s="5">
        <f>all!AG344</f>
        <v>1.0620630496933087E-3</v>
      </c>
      <c r="AH3" s="5">
        <f>all!AH344</f>
        <v>2.2041112292395471E-2</v>
      </c>
      <c r="AI3" s="5">
        <f>all!AI344</f>
        <v>2.5423252814131884E-2</v>
      </c>
      <c r="AJ3" s="5">
        <f>all!AJ344</f>
        <v>0.16369668125997724</v>
      </c>
      <c r="AK3" s="5">
        <f>all!AK344</f>
        <v>6.305649400253258E-5</v>
      </c>
      <c r="AL3" s="5">
        <f>all!AL344</f>
        <v>2.7342260801112108E-3</v>
      </c>
      <c r="AM3" s="5">
        <f>all!AM344</f>
        <v>1.0620630496933087E-3</v>
      </c>
      <c r="AN3" s="5"/>
      <c r="AO3" s="5"/>
      <c r="AP3" s="5">
        <f>all!AP344</f>
        <v>0.17413408440148601</v>
      </c>
      <c r="AQ3" s="5">
        <f>all!AQ344</f>
        <v>3.94773631577119</v>
      </c>
      <c r="AR3" s="5">
        <f>all!AR344</f>
        <v>2.3638692469279701E-2</v>
      </c>
      <c r="AS3" s="5">
        <f>all!AS344</f>
        <v>9.8337828133348501E-2</v>
      </c>
      <c r="AT3" s="5">
        <f>all!AT344</f>
        <v>0.19111613816433801</v>
      </c>
      <c r="AU3" s="5">
        <f>all!AU344</f>
        <v>3.00120604942374</v>
      </c>
      <c r="AV3" s="5">
        <f>all!AV344</f>
        <v>1.67432699705506E-2</v>
      </c>
      <c r="AW3" s="5">
        <f>all!AW344</f>
        <v>0.29808894706205302</v>
      </c>
      <c r="AX3" s="5">
        <f>all!AX344</f>
        <v>0.27766517555132902</v>
      </c>
      <c r="AY3" s="5">
        <f>all!AY344</f>
        <v>1.0296574013045401</v>
      </c>
      <c r="AZ3" s="5">
        <f>all!AZ344</f>
        <v>1.5555895361718501E-2</v>
      </c>
      <c r="BA3" s="5">
        <f>all!BA344</f>
        <v>0.18352202346694199</v>
      </c>
      <c r="BB3" s="5">
        <f>all!BB344</f>
        <v>3.6124395135709299E-6</v>
      </c>
      <c r="BC3" s="5">
        <f>all!BC344</f>
        <v>0.173290319301725</v>
      </c>
      <c r="BD3" s="5">
        <f>all!BD344</f>
        <v>1.9020441819333201E-2</v>
      </c>
      <c r="BE3" s="5">
        <f>all!BE344</f>
        <v>1.33283446068572E-5</v>
      </c>
      <c r="BF3" s="5">
        <f>all!BF344</f>
        <v>1.7892428585957802E-2</v>
      </c>
      <c r="BG3" s="5">
        <f>all!BG344</f>
        <v>5.0602418359235804E-3</v>
      </c>
      <c r="BH3" s="5">
        <f>all!BH344</f>
        <v>1.92279772906934E-2</v>
      </c>
      <c r="BI3" s="5">
        <f>all!BI344</f>
        <v>6.6314944696787498E-3</v>
      </c>
      <c r="BJ3" s="5"/>
      <c r="BK3" s="5">
        <f>all!BK344</f>
        <v>3.4293890208923798</v>
      </c>
      <c r="BL3" s="5">
        <f>all!BL344</f>
        <v>13629.4220446381</v>
      </c>
      <c r="BM3" s="5">
        <f>all!BM344</f>
        <v>52.410586618324899</v>
      </c>
      <c r="BN3" s="5">
        <f>all!BN344</f>
        <v>20.0536639066292</v>
      </c>
      <c r="BO3" s="5">
        <f>all!BO344</f>
        <v>1.04482734398694</v>
      </c>
      <c r="BP3" s="5">
        <f>all!BP344</f>
        <v>1.2589386214715801</v>
      </c>
      <c r="BQ3" s="5">
        <f>all!BQ344</f>
        <v>0.51696399486815703</v>
      </c>
      <c r="BR3" s="5">
        <f>all!BR344</f>
        <v>0.73265245863740802</v>
      </c>
      <c r="BS3" s="5">
        <f>all!BS344</f>
        <v>2.1846203068419001</v>
      </c>
      <c r="BT3" s="5">
        <f>all!BT344</f>
        <v>2.4708139065234498</v>
      </c>
      <c r="BU3" s="5">
        <f>all!BU344</f>
        <v>7.3956200669427902E-2</v>
      </c>
      <c r="BV3" s="5">
        <f>all!BV344</f>
        <v>0.15417376897293</v>
      </c>
      <c r="BW3" s="5">
        <f>all!BW344</f>
        <v>7.1493207983568596E-3</v>
      </c>
      <c r="BX3" s="5">
        <f>all!BX344</f>
        <v>1.1684391850387901</v>
      </c>
      <c r="BY3" s="5">
        <f>all!BY344</f>
        <v>0.19394670972025699</v>
      </c>
      <c r="BZ3" s="5">
        <f>all!BZ344</f>
        <v>0.68549328418587396</v>
      </c>
      <c r="CA3" s="5">
        <f>all!CA344</f>
        <v>2.47603963647994E-2</v>
      </c>
      <c r="CB3" s="5">
        <f>all!CB344</f>
        <v>7.1175593711696496E-3</v>
      </c>
      <c r="CC3" s="5">
        <f>all!CC344</f>
        <v>2.0842383800990301</v>
      </c>
      <c r="CD3" s="5">
        <f>all!CD344</f>
        <v>1.20398711889281</v>
      </c>
      <c r="CE3" s="5"/>
      <c r="CF3" s="5">
        <f>all!CF344</f>
        <v>20.081236121655699</v>
      </c>
      <c r="CG3" s="5">
        <f>all!CG344</f>
        <v>365670.16584556497</v>
      </c>
      <c r="CH3" s="5">
        <f>all!CH344</f>
        <v>80.249336979000802</v>
      </c>
      <c r="CI3" s="5">
        <f>all!CI344</f>
        <v>55.1799134692953</v>
      </c>
      <c r="CJ3" s="5">
        <f>all!CJ344</f>
        <v>1.4038220162808599</v>
      </c>
      <c r="CK3" s="5">
        <f>all!CK344</f>
        <v>3.00120604942374</v>
      </c>
      <c r="CL3" s="5">
        <f>all!CL344</f>
        <v>0.41228275786496799</v>
      </c>
      <c r="CM3" s="5">
        <f>all!CM344</f>
        <v>1.22863197771903</v>
      </c>
      <c r="CN3" s="5">
        <f>all!CN344</f>
        <v>9.1494169411239099</v>
      </c>
      <c r="CO3" s="5">
        <f>all!CO344</f>
        <v>13.136550136776</v>
      </c>
      <c r="CP3" s="5">
        <f>all!CP344</f>
        <v>8.5229855567783605E-2</v>
      </c>
      <c r="CQ3" s="5">
        <f>all!CQ344</f>
        <v>0.18352202346694199</v>
      </c>
      <c r="CR3" s="5">
        <f>all!CR344</f>
        <v>4.3422006994597888E-3</v>
      </c>
      <c r="CS3" s="5">
        <f>all!CS344</f>
        <v>1.59130535389023</v>
      </c>
      <c r="CT3" s="5">
        <f>all!CT344</f>
        <v>0.21941983007961699</v>
      </c>
      <c r="CU3" s="5">
        <f>all!CU344</f>
        <v>0.95480298067869296</v>
      </c>
      <c r="CV3" s="5">
        <f>all!CV344</f>
        <v>3.1483124859307203E-2</v>
      </c>
      <c r="CW3" s="5">
        <f>all!CW344</f>
        <v>5.0602418359235804E-3</v>
      </c>
      <c r="CX3" s="5">
        <f>all!CX344</f>
        <v>3.8668581892388998</v>
      </c>
      <c r="CY3" s="5">
        <f>all!CY344</f>
        <v>2.0401991821836001</v>
      </c>
      <c r="CZ3" s="5"/>
      <c r="DA3" s="5">
        <f>all!DA344</f>
        <v>0.36552510486230955</v>
      </c>
      <c r="DB3" s="5">
        <f>all!DB344</f>
        <v>6547.9481752272359</v>
      </c>
      <c r="DC3" s="5">
        <f>all!DC344</f>
        <v>1.3616999752092336</v>
      </c>
      <c r="DD3" s="5">
        <f>all!DD344</f>
        <v>0.94013830293176581</v>
      </c>
      <c r="DE3" s="5">
        <f>all!DE344</f>
        <v>2.2091430086565007E-2</v>
      </c>
      <c r="DF3" s="5">
        <f>all!DF344</f>
        <v>4.5897018648474383E-2</v>
      </c>
      <c r="DG3" s="5">
        <f>all!DG344</f>
        <v>5.9131528744455633E-3</v>
      </c>
      <c r="DH3" s="5">
        <f>all!DH344</f>
        <v>1.6920974765445945E-2</v>
      </c>
      <c r="DI3" s="5">
        <f>all!DI344</f>
        <v>0.12211988186482817</v>
      </c>
      <c r="DJ3" s="5">
        <f>all!DJ344</f>
        <v>0.16636968258328269</v>
      </c>
      <c r="DK3" s="5">
        <f>all!DK344</f>
        <v>7.9012958005958759E-4</v>
      </c>
      <c r="DL3" s="5">
        <f>all!DL344</f>
        <v>1.6325984420291785E-3</v>
      </c>
      <c r="DM3" s="5">
        <f>all!DM344</f>
        <v>3.7818118234595525E-5</v>
      </c>
      <c r="DN3" s="5">
        <f>all!DN344</f>
        <v>1.3404981500212534E-2</v>
      </c>
      <c r="DO3" s="5">
        <f>all!DO344</f>
        <v>1.8020682496683392E-3</v>
      </c>
      <c r="DP3" s="5">
        <f>all!DP344</f>
        <v>7.4827819802405406E-3</v>
      </c>
      <c r="DQ3" s="5">
        <f>all!DQ344</f>
        <v>1.5983995688256307E-4</v>
      </c>
      <c r="DR3" s="5">
        <f>all!DR344</f>
        <v>2.4758587594600834E-5</v>
      </c>
      <c r="DS3" s="5">
        <f>all!DS344</f>
        <v>1.8662442998257239E-2</v>
      </c>
      <c r="DT3" s="5">
        <f>all!DT344</f>
        <v>9.7626350482451999E-3</v>
      </c>
      <c r="DU3" s="5"/>
      <c r="DV3" s="5">
        <f>all!DV344</f>
        <v>5.5787647076132058E-3</v>
      </c>
      <c r="DW3" s="5">
        <f>all!DW344</f>
        <v>99.936944689471758</v>
      </c>
      <c r="DX3" s="5">
        <f>all!DX344</f>
        <v>2.078271413646576E-2</v>
      </c>
      <c r="DY3" s="5">
        <f>all!DY344</f>
        <v>1.4348700855025504E-2</v>
      </c>
      <c r="DZ3" s="5">
        <f>all!DZ344</f>
        <v>3.3716669215937454E-4</v>
      </c>
      <c r="EA3" s="5">
        <f>all!EA344</f>
        <v>7.004954363318645E-4</v>
      </c>
      <c r="EB3" s="5">
        <f>all!EB344</f>
        <v>9.0248489441251492E-5</v>
      </c>
      <c r="EC3" s="5">
        <f>all!EC344</f>
        <v>2.5825349773291907E-4</v>
      </c>
      <c r="ED3" s="5">
        <f>all!ED344</f>
        <v>1.8638339145050774E-3</v>
      </c>
      <c r="EE3" s="5">
        <f>all!EE344</f>
        <v>2.5391889675048475E-3</v>
      </c>
      <c r="EF3" s="5">
        <f>all!EF344</f>
        <v>1.2059218250790488E-5</v>
      </c>
      <c r="EG3" s="5">
        <f>all!EG344</f>
        <v>2.4917255884592532E-5</v>
      </c>
      <c r="EH3" s="5">
        <f>all!EH344</f>
        <v>5.7719259363861983E-7</v>
      </c>
      <c r="EI3" s="5">
        <f>all!EI344</f>
        <v>2.0459124887677377E-4</v>
      </c>
      <c r="EJ3" s="5">
        <f>all!EJ344</f>
        <v>2.7503759983181015E-5</v>
      </c>
      <c r="EK3" s="5">
        <f>all!EK344</f>
        <v>1.1420468654774035E-4</v>
      </c>
      <c r="EL3" s="5">
        <f>all!EL344</f>
        <v>2.4395301402314333E-6</v>
      </c>
      <c r="EM3" s="5">
        <f>all!EM344</f>
        <v>3.7787372972682368E-7</v>
      </c>
      <c r="EN3" s="5">
        <f>all!EN344</f>
        <v>2.8483236027177769E-4</v>
      </c>
      <c r="EO3" s="5">
        <f>all!EO344</f>
        <v>1.4900055601098594E-4</v>
      </c>
      <c r="EP3" s="5"/>
      <c r="EQ3" s="5">
        <f>all!EQ344</f>
        <v>199.87388937894352</v>
      </c>
      <c r="ER3" s="5">
        <f>all!ER344</f>
        <v>0</v>
      </c>
      <c r="ES3" s="5">
        <f>all!ES344</f>
        <v>0</v>
      </c>
      <c r="ET3" s="5">
        <f>all!ET344</f>
        <v>0</v>
      </c>
      <c r="EU3" s="5">
        <f>all!EU344</f>
        <v>0</v>
      </c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</row>
    <row r="4" spans="1:298" s="3" customFormat="1">
      <c r="A4" s="5" t="str">
        <f>all!A345</f>
        <v>LEM35-4.d</v>
      </c>
      <c r="B4" s="5" t="str">
        <f>all!B345</f>
        <v>Sardes</v>
      </c>
      <c r="C4" s="5" t="str">
        <f>all!C345</f>
        <v>porphyry</v>
      </c>
      <c r="D4" s="5" t="str">
        <f>all!D345</f>
        <v>potassic</v>
      </c>
      <c r="E4" s="5" t="str">
        <f>all!E345</f>
        <v>pyrite</v>
      </c>
      <c r="F4" s="5" t="str">
        <f>all!F345</f>
        <v>anhedral, inclusions</v>
      </c>
      <c r="G4" s="5">
        <f>all!G345</f>
        <v>16.041112038934099</v>
      </c>
      <c r="H4" s="5">
        <f>all!H345</f>
        <v>357957.87945563201</v>
      </c>
      <c r="I4" s="5">
        <f>all!I345</f>
        <v>1264.8159583372201</v>
      </c>
      <c r="J4" s="5">
        <f>all!J345</f>
        <v>4.1911198462216301</v>
      </c>
      <c r="K4" s="5">
        <f>all!K345</f>
        <v>0.24386110559924201</v>
      </c>
      <c r="L4" s="5">
        <f>all!L345</f>
        <v>4.01823387245991</v>
      </c>
      <c r="M4" s="5">
        <f>all!M345</f>
        <v>5.0830670471284901E-2</v>
      </c>
      <c r="N4" s="5">
        <f>all!N345</f>
        <v>0.76609313814166302</v>
      </c>
      <c r="O4" s="5">
        <f>all!O345</f>
        <v>18.198993103809801</v>
      </c>
      <c r="P4" s="5">
        <f>all!P345</f>
        <v>12.112663290400199</v>
      </c>
      <c r="Q4" s="5">
        <f>all!Q345</f>
        <v>2.03267216945371E-2</v>
      </c>
      <c r="R4" s="5">
        <f>all!R345</f>
        <v>0.27352372111303802</v>
      </c>
      <c r="S4" s="5">
        <f>all!S345</f>
        <v>7.60983042465965E-3</v>
      </c>
      <c r="T4" s="5">
        <f>all!T345</f>
        <v>0.137413215226874</v>
      </c>
      <c r="U4" s="5">
        <f>all!U345</f>
        <v>4.9098328880860603E-2</v>
      </c>
      <c r="V4" s="5">
        <f>all!V345</f>
        <v>1.1820025193861201</v>
      </c>
      <c r="W4" s="5">
        <f>all!W345</f>
        <v>1.45788042382092E-2</v>
      </c>
      <c r="X4" s="5">
        <f>all!X345</f>
        <v>1.2457011970442401E-2</v>
      </c>
      <c r="Y4" s="5">
        <f>all!Y345</f>
        <v>0.54858995404945898</v>
      </c>
      <c r="Z4" s="5">
        <f>all!Z345</f>
        <v>1.2434765710041601E-2</v>
      </c>
      <c r="AA4" s="5">
        <f>all!AA345</f>
        <v>301.78472693341718</v>
      </c>
      <c r="AB4" s="5">
        <f>all!AB345</f>
        <v>22.079630151791228</v>
      </c>
      <c r="AC4" s="5">
        <f>all!AC345</f>
        <v>2.2666776192770976E-2</v>
      </c>
      <c r="AD4" s="5">
        <f>all!AD345</f>
        <v>69.499227299143371</v>
      </c>
      <c r="AE4" s="5">
        <f>all!AE345</f>
        <v>2.2707327902179046E-2</v>
      </c>
      <c r="AF4" s="5">
        <f>all!AF345</f>
        <v>8.9499139600420149E-2</v>
      </c>
      <c r="AG4" s="5">
        <f>all!AG345</f>
        <v>1.6070892812942887E-5</v>
      </c>
      <c r="AH4" s="5">
        <f>all!AH345</f>
        <v>3.705266847213267E-2</v>
      </c>
      <c r="AI4" s="5">
        <f>all!AI345</f>
        <v>9.8312846450711003E-6</v>
      </c>
      <c r="AJ4" s="5">
        <f>all!AJ345</f>
        <v>9.5766211760357715E-3</v>
      </c>
      <c r="AK4" s="5">
        <f>all!AK345</f>
        <v>9.8488731805842405E-6</v>
      </c>
      <c r="AL4" s="5">
        <f>all!AL345</f>
        <v>3.8818555820095217E-5</v>
      </c>
      <c r="AM4" s="5">
        <f>all!AM345</f>
        <v>1.6070892812942887E-5</v>
      </c>
      <c r="AN4" s="5"/>
      <c r="AO4" s="5"/>
      <c r="AP4" s="5">
        <f>all!AP345</f>
        <v>0.27411772391190198</v>
      </c>
      <c r="AQ4" s="5">
        <f>all!AQ345</f>
        <v>9.8855787332853406</v>
      </c>
      <c r="AR4" s="5">
        <f>all!AR345</f>
        <v>3.09242614195719E-2</v>
      </c>
      <c r="AS4" s="5">
        <f>all!AS345</f>
        <v>0.28617191254201602</v>
      </c>
      <c r="AT4" s="5">
        <f>all!AT345</f>
        <v>0.24386110559924201</v>
      </c>
      <c r="AU4" s="5">
        <f>all!AU345</f>
        <v>4.01823387245991</v>
      </c>
      <c r="AV4" s="5">
        <f>all!AV345</f>
        <v>5.0830670471284901E-2</v>
      </c>
      <c r="AW4" s="5">
        <f>all!AW345</f>
        <v>0.76609313814166302</v>
      </c>
      <c r="AX4" s="5">
        <f>all!AX345</f>
        <v>0.69086992936576297</v>
      </c>
      <c r="AY4" s="5">
        <f>all!AY345</f>
        <v>1.4054483033374301</v>
      </c>
      <c r="AZ4" s="5">
        <f>all!AZ345</f>
        <v>2.03267216945371E-2</v>
      </c>
      <c r="BA4" s="5">
        <f>all!BA345</f>
        <v>0.27352372111303802</v>
      </c>
      <c r="BB4" s="5">
        <f>all!BB345</f>
        <v>7.60983042465965E-3</v>
      </c>
      <c r="BC4" s="5">
        <f>all!BC345</f>
        <v>0.137413215226874</v>
      </c>
      <c r="BD4" s="5">
        <f>all!BD345</f>
        <v>4.9098328880860603E-2</v>
      </c>
      <c r="BE4" s="5">
        <f>all!BE345</f>
        <v>0.18786581465491101</v>
      </c>
      <c r="BF4" s="5">
        <f>all!BF345</f>
        <v>1.45788042382092E-2</v>
      </c>
      <c r="BG4" s="5">
        <f>all!BG345</f>
        <v>1.2457011970442401E-2</v>
      </c>
      <c r="BH4" s="5">
        <f>all!BH345</f>
        <v>2.3688284652064299E-2</v>
      </c>
      <c r="BI4" s="5">
        <f>all!BI345</f>
        <v>1.2434765710041601E-2</v>
      </c>
      <c r="BJ4" s="5"/>
      <c r="BK4" s="5">
        <f>all!BK345</f>
        <v>1.9705597279960201</v>
      </c>
      <c r="BL4" s="5">
        <f>all!BL345</f>
        <v>34709.635843547199</v>
      </c>
      <c r="BM4" s="5">
        <f>all!BM345</f>
        <v>900.33114880004098</v>
      </c>
      <c r="BN4" s="5">
        <f>all!BN345</f>
        <v>2.5845141633620501</v>
      </c>
      <c r="BO4" s="5">
        <f>all!BO345</f>
        <v>0.211801811587918</v>
      </c>
      <c r="BP4" s="5">
        <f>all!BP345</f>
        <v>3.08528630963096</v>
      </c>
      <c r="BQ4" s="5">
        <f>all!BQ345</f>
        <v>4.3505488246540401E-2</v>
      </c>
      <c r="BR4" s="5">
        <f>all!BR345</f>
        <v>0.50485136452823998</v>
      </c>
      <c r="BS4" s="5">
        <f>all!BS345</f>
        <v>3.3499881880948701</v>
      </c>
      <c r="BT4" s="5">
        <f>all!BT345</f>
        <v>3.0305943636585102</v>
      </c>
      <c r="BU4" s="5">
        <f>all!BU345</f>
        <v>3.5166270155149802E-2</v>
      </c>
      <c r="BV4" s="5">
        <f>all!BV345</f>
        <v>0.12552245498780201</v>
      </c>
      <c r="BW4" s="5">
        <f>all!BW345</f>
        <v>5.5281642205919201E-3</v>
      </c>
      <c r="BX4" s="5">
        <f>all!BX345</f>
        <v>0.11196184158811601</v>
      </c>
      <c r="BY4" s="5">
        <f>all!BY345</f>
        <v>1.6520133847100198E-2</v>
      </c>
      <c r="BZ4" s="5">
        <f>all!BZ345</f>
        <v>0.72289852238274999</v>
      </c>
      <c r="CA4" s="5">
        <f>all!CA345</f>
        <v>7.1156763575599697E-4</v>
      </c>
      <c r="CB4" s="5">
        <f>all!CB345</f>
        <v>6.3661973859011102E-3</v>
      </c>
      <c r="CC4" s="5">
        <f>all!CC345</f>
        <v>0.65580678966203498</v>
      </c>
      <c r="CD4" s="5">
        <f>all!CD345</f>
        <v>6.3096593377021696E-3</v>
      </c>
      <c r="CE4" s="5"/>
      <c r="CF4" s="5">
        <f>all!CF345</f>
        <v>16.041112038934099</v>
      </c>
      <c r="CG4" s="5">
        <f>all!CG345</f>
        <v>357957.87945563201</v>
      </c>
      <c r="CH4" s="5">
        <f>all!CH345</f>
        <v>1264.8159583372201</v>
      </c>
      <c r="CI4" s="5">
        <f>all!CI345</f>
        <v>4.1911198462216301</v>
      </c>
      <c r="CJ4" s="5">
        <f>all!CJ345</f>
        <v>0.24386110559924201</v>
      </c>
      <c r="CK4" s="5">
        <f>all!CK345</f>
        <v>4.01823387245991</v>
      </c>
      <c r="CL4" s="5">
        <f>all!CL345</f>
        <v>5.0830670471284901E-2</v>
      </c>
      <c r="CM4" s="5">
        <f>all!CM345</f>
        <v>0.76609313814166302</v>
      </c>
      <c r="CN4" s="5">
        <f>all!CN345</f>
        <v>18.198993103809801</v>
      </c>
      <c r="CO4" s="5">
        <f>all!CO345</f>
        <v>12.112663290400199</v>
      </c>
      <c r="CP4" s="5">
        <f>all!CP345</f>
        <v>2.03267216945371E-2</v>
      </c>
      <c r="CQ4" s="5">
        <f>all!CQ345</f>
        <v>0.27352372111303802</v>
      </c>
      <c r="CR4" s="5">
        <f>all!CR345</f>
        <v>7.60983042465965E-3</v>
      </c>
      <c r="CS4" s="5">
        <f>all!CS345</f>
        <v>0.137413215226874</v>
      </c>
      <c r="CT4" s="5">
        <f>all!CT345</f>
        <v>4.9098328880860603E-2</v>
      </c>
      <c r="CU4" s="5">
        <f>all!CU345</f>
        <v>1.1820025193861201</v>
      </c>
      <c r="CV4" s="5">
        <f>all!CV345</f>
        <v>1.45788042382092E-2</v>
      </c>
      <c r="CW4" s="5">
        <f>all!CW345</f>
        <v>1.2457011970442401E-2</v>
      </c>
      <c r="CX4" s="5">
        <f>all!CX345</f>
        <v>0.54858995404945898</v>
      </c>
      <c r="CY4" s="5">
        <f>all!CY345</f>
        <v>1.2434765710041601E-2</v>
      </c>
      <c r="CZ4" s="5"/>
      <c r="DA4" s="5">
        <f>all!DA345</f>
        <v>0.29198546965026184</v>
      </c>
      <c r="DB4" s="5">
        <f>all!DB345</f>
        <v>6409.8465297812163</v>
      </c>
      <c r="DC4" s="5">
        <f>all!DC345</f>
        <v>21.461857804042886</v>
      </c>
      <c r="DD4" s="5">
        <f>all!DD345</f>
        <v>7.140700395992787E-2</v>
      </c>
      <c r="DE4" s="5">
        <f>all!DE345</f>
        <v>3.8375524124137162E-3</v>
      </c>
      <c r="DF4" s="5">
        <f>all!DF345</f>
        <v>6.1450280967424838E-2</v>
      </c>
      <c r="DG4" s="5">
        <f>all!DG345</f>
        <v>7.2903734020746244E-4</v>
      </c>
      <c r="DH4" s="5">
        <f>all!DH345</f>
        <v>1.0550793804457554E-2</v>
      </c>
      <c r="DI4" s="5">
        <f>all!DI345</f>
        <v>0.24290716033573498</v>
      </c>
      <c r="DJ4" s="5">
        <f>all!DJ345</f>
        <v>0.1534025239412386</v>
      </c>
      <c r="DK4" s="5">
        <f>all!DK345</f>
        <v>1.8844035308401456E-4</v>
      </c>
      <c r="DL4" s="5">
        <f>all!DL345</f>
        <v>2.4332469341348979E-3</v>
      </c>
      <c r="DM4" s="5">
        <f>all!DM345</f>
        <v>6.627732955337709E-5</v>
      </c>
      <c r="DN4" s="5">
        <f>all!DN345</f>
        <v>1.157553830569236E-3</v>
      </c>
      <c r="DO4" s="5">
        <f>all!DO345</f>
        <v>4.0323857490851347E-4</v>
      </c>
      <c r="DP4" s="5">
        <f>all!DP345</f>
        <v>9.2633426284178689E-3</v>
      </c>
      <c r="DQ4" s="5">
        <f>all!DQ345</f>
        <v>7.4016650229235368E-5</v>
      </c>
      <c r="DR4" s="5">
        <f>all!DR345</f>
        <v>6.094926527970926E-5</v>
      </c>
      <c r="DS4" s="5">
        <f>all!DS345</f>
        <v>2.6476349133661148E-3</v>
      </c>
      <c r="DT4" s="5">
        <f>all!DT345</f>
        <v>5.950207244355475E-5</v>
      </c>
      <c r="DU4" s="5"/>
      <c r="DV4" s="5">
        <f>all!DV345</f>
        <v>4.5387339471356473E-3</v>
      </c>
      <c r="DW4" s="5">
        <f>all!DW345</f>
        <v>99.637108913311792</v>
      </c>
      <c r="DX4" s="5">
        <f>all!DX345</f>
        <v>0.33361133586710384</v>
      </c>
      <c r="DY4" s="5">
        <f>all!DY345</f>
        <v>1.1099778126780616E-3</v>
      </c>
      <c r="DZ4" s="5">
        <f>all!DZ345</f>
        <v>5.9652384171709463E-5</v>
      </c>
      <c r="EA4" s="5">
        <f>all!EA345</f>
        <v>9.5520669786050279E-4</v>
      </c>
      <c r="EB4" s="5">
        <f>all!EB345</f>
        <v>1.1332435578703541E-5</v>
      </c>
      <c r="EC4" s="5">
        <f>all!EC345</f>
        <v>1.6400557899980082E-4</v>
      </c>
      <c r="ED4" s="5">
        <f>all!ED345</f>
        <v>3.775841914115377E-3</v>
      </c>
      <c r="EE4" s="5">
        <f>all!EE345</f>
        <v>2.3845475729403786E-3</v>
      </c>
      <c r="EF4" s="5">
        <f>all!EF345</f>
        <v>2.9291890057991367E-6</v>
      </c>
      <c r="EG4" s="5">
        <f>all!EG345</f>
        <v>3.7823322081575007E-5</v>
      </c>
      <c r="EH4" s="5">
        <f>all!EH345</f>
        <v>1.0302401894509462E-6</v>
      </c>
      <c r="EI4" s="5">
        <f>all!EI345</f>
        <v>1.7993459992151308E-5</v>
      </c>
      <c r="EJ4" s="5">
        <f>all!EJ345</f>
        <v>6.2680948162388447E-6</v>
      </c>
      <c r="EK4" s="5">
        <f>all!EK345</f>
        <v>1.4399294492944723E-4</v>
      </c>
      <c r="EL4" s="5">
        <f>all!EL345</f>
        <v>1.1505431535722819E-6</v>
      </c>
      <c r="EM4" s="5">
        <f>all!EM345</f>
        <v>9.4741871816204053E-7</v>
      </c>
      <c r="EN4" s="5">
        <f>all!EN345</f>
        <v>4.1155850924054907E-5</v>
      </c>
      <c r="EO4" s="5">
        <f>all!EO345</f>
        <v>9.2492299855868633E-7</v>
      </c>
      <c r="EP4" s="5"/>
      <c r="EQ4" s="5">
        <f>all!EQ345</f>
        <v>199.27421782662358</v>
      </c>
      <c r="ER4" s="5">
        <f>all!ER345</f>
        <v>0</v>
      </c>
      <c r="ES4" s="5">
        <f>all!ES345</f>
        <v>0</v>
      </c>
      <c r="ET4" s="5">
        <f>all!ET345</f>
        <v>0</v>
      </c>
      <c r="EU4" s="5">
        <f>all!EU345</f>
        <v>0</v>
      </c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</row>
    <row r="5" spans="1:298" s="3" customFormat="1">
      <c r="A5" s="5" t="str">
        <f>all!A346</f>
        <v>LEM35-5.d</v>
      </c>
      <c r="B5" s="5" t="str">
        <f>all!B346</f>
        <v>Sardes</v>
      </c>
      <c r="C5" s="5" t="str">
        <f>all!C346</f>
        <v>porphyry</v>
      </c>
      <c r="D5" s="5" t="str">
        <f>all!D346</f>
        <v>potassic</v>
      </c>
      <c r="E5" s="5" t="str">
        <f>all!E346</f>
        <v>pyrite</v>
      </c>
      <c r="F5" s="5" t="str">
        <f>all!F346</f>
        <v>anhedral, inclusions</v>
      </c>
      <c r="G5" s="5">
        <f>all!G346</f>
        <v>16.5295205157454</v>
      </c>
      <c r="H5" s="5">
        <f>all!H346</f>
        <v>386282.26363172103</v>
      </c>
      <c r="I5" s="5">
        <f>all!I346</f>
        <v>107.19893424550899</v>
      </c>
      <c r="J5" s="5">
        <f>all!J346</f>
        <v>85.945216482061596</v>
      </c>
      <c r="K5" s="5">
        <f>all!K346</f>
        <v>0.27351093336693599</v>
      </c>
      <c r="L5" s="5">
        <f>all!L346</f>
        <v>4.4305621930308599</v>
      </c>
      <c r="M5" s="5">
        <f>all!M346</f>
        <v>3.1771333613488703E-2</v>
      </c>
      <c r="N5" s="5">
        <f>all!N346</f>
        <v>0.61461401850662201</v>
      </c>
      <c r="O5" s="5">
        <f>all!O346</f>
        <v>19.3678216968977</v>
      </c>
      <c r="P5" s="5">
        <f>all!P346</f>
        <v>12.8884082054077</v>
      </c>
      <c r="Q5" s="5">
        <f>all!Q346</f>
        <v>3.7296891350184297E-2</v>
      </c>
      <c r="R5" s="5">
        <f>all!R346</f>
        <v>0.43644940053886</v>
      </c>
      <c r="S5" s="5">
        <f>all!S346</f>
        <v>1.6408046796820001E-2</v>
      </c>
      <c r="T5" s="5">
        <f>all!T346</f>
        <v>0.103944520293697</v>
      </c>
      <c r="U5" s="5">
        <f>all!U346</f>
        <v>0.15838440135155099</v>
      </c>
      <c r="V5" s="5">
        <f>all!V346</f>
        <v>1.01828427429282</v>
      </c>
      <c r="W5" s="5">
        <f>all!W346</f>
        <v>1.89956689928702E-2</v>
      </c>
      <c r="X5" s="5">
        <f>all!X346</f>
        <v>7.9410247002010104E-2</v>
      </c>
      <c r="Y5" s="5">
        <f>all!Y346</f>
        <v>5.5882042448262297</v>
      </c>
      <c r="Z5" s="5">
        <f>all!Z346</f>
        <v>3.6851515869853402</v>
      </c>
      <c r="AA5" s="5">
        <f>all!AA346</f>
        <v>1.2472937835683207</v>
      </c>
      <c r="AB5" s="5">
        <f>all!AB346</f>
        <v>2.3063595460635273</v>
      </c>
      <c r="AC5" s="5">
        <f>all!AC346</f>
        <v>0.65945184276276092</v>
      </c>
      <c r="AD5" s="5">
        <f>all!AD346</f>
        <v>5.5348988607572691</v>
      </c>
      <c r="AE5" s="5">
        <f>all!AE346</f>
        <v>1.4210333681975046E-2</v>
      </c>
      <c r="AF5" s="5">
        <f>all!AF346</f>
        <v>2.8342629297808727E-2</v>
      </c>
      <c r="AG5" s="5">
        <f>all!AG346</f>
        <v>3.4792222154714957E-4</v>
      </c>
      <c r="AH5" s="5">
        <f>all!AH346</f>
        <v>6.6742176406159757E-3</v>
      </c>
      <c r="AI5" s="5">
        <f>all!AI346</f>
        <v>3.4376755822455633E-2</v>
      </c>
      <c r="AJ5" s="5">
        <f>all!AJ346</f>
        <v>0.12022888376754221</v>
      </c>
      <c r="AK5" s="5">
        <f>all!AK346</f>
        <v>7.4077459408452022E-4</v>
      </c>
      <c r="AL5" s="5">
        <f>all!AL346</f>
        <v>1.4774811192508322E-3</v>
      </c>
      <c r="AM5" s="5">
        <f>all!AM346</f>
        <v>3.4792222154714957E-4</v>
      </c>
      <c r="AN5" s="5"/>
      <c r="AO5" s="5"/>
      <c r="AP5" s="5">
        <f>all!AP346</f>
        <v>0.336050113483361</v>
      </c>
      <c r="AQ5" s="5">
        <f>all!AQ346</f>
        <v>8.2271814403941903</v>
      </c>
      <c r="AR5" s="5">
        <f>all!AR346</f>
        <v>4.4798735981655999E-2</v>
      </c>
      <c r="AS5" s="5">
        <f>all!AS346</f>
        <v>0.181662509450641</v>
      </c>
      <c r="AT5" s="5">
        <f>all!AT346</f>
        <v>0.22655099147157501</v>
      </c>
      <c r="AU5" s="5">
        <f>all!AU346</f>
        <v>4.4305621930308599</v>
      </c>
      <c r="AV5" s="5">
        <f>all!AV346</f>
        <v>3.1771333613488703E-2</v>
      </c>
      <c r="AW5" s="5">
        <f>all!AW346</f>
        <v>0.61461401850662201</v>
      </c>
      <c r="AX5" s="5">
        <f>all!AX346</f>
        <v>0.84157296726404596</v>
      </c>
      <c r="AY5" s="5">
        <f>all!AY346</f>
        <v>1.45550159776953</v>
      </c>
      <c r="AZ5" s="5">
        <f>all!AZ346</f>
        <v>3.7296891350184297E-2</v>
      </c>
      <c r="BA5" s="5">
        <f>all!BA346</f>
        <v>0.43644940053886</v>
      </c>
      <c r="BB5" s="5">
        <f>all!BB346</f>
        <v>1.6408046796820001E-2</v>
      </c>
      <c r="BC5" s="5">
        <f>all!BC346</f>
        <v>0.103944520293697</v>
      </c>
      <c r="BD5" s="5">
        <f>all!BD346</f>
        <v>3.4534506547033897E-2</v>
      </c>
      <c r="BE5" s="5">
        <f>all!BE346</f>
        <v>2.1558036060535501E-5</v>
      </c>
      <c r="BF5" s="5">
        <f>all!BF346</f>
        <v>1.89956689928702E-2</v>
      </c>
      <c r="BG5" s="5">
        <f>all!BG346</f>
        <v>1.06457459568666E-2</v>
      </c>
      <c r="BH5" s="5">
        <f>all!BH346</f>
        <v>2.5221415335461898E-2</v>
      </c>
      <c r="BI5" s="5">
        <f>all!BI346</f>
        <v>1.63199413555257E-2</v>
      </c>
      <c r="BJ5" s="5"/>
      <c r="BK5" s="5">
        <f>all!BK346</f>
        <v>2.6551978905533999E-2</v>
      </c>
      <c r="BL5" s="5">
        <f>all!BL346</f>
        <v>13723.869387775299</v>
      </c>
      <c r="BM5" s="5">
        <f>all!BM346</f>
        <v>154.09938975199199</v>
      </c>
      <c r="BN5" s="5">
        <f>all!BN346</f>
        <v>149.21675191123799</v>
      </c>
      <c r="BO5" s="5">
        <f>all!BO346</f>
        <v>0.29753174484926997</v>
      </c>
      <c r="BP5" s="5">
        <f>all!BP346</f>
        <v>5.6766615275438301</v>
      </c>
      <c r="BQ5" s="5">
        <f>all!BQ346</f>
        <v>4.2068735712850303E-2</v>
      </c>
      <c r="BR5" s="5">
        <f>all!BR346</f>
        <v>0.88700491203529097</v>
      </c>
      <c r="BS5" s="5">
        <f>all!BS346</f>
        <v>7.8606063306412004</v>
      </c>
      <c r="BT5" s="5">
        <f>all!BT346</f>
        <v>0.85797988900281497</v>
      </c>
      <c r="BU5" s="5">
        <f>all!BU346</f>
        <v>2.42542005422293E-2</v>
      </c>
      <c r="BV5" s="5">
        <f>all!BV346</f>
        <v>0.15993586997966799</v>
      </c>
      <c r="BW5" s="5">
        <f>all!BW346</f>
        <v>2.2434690058305699E-4</v>
      </c>
      <c r="BX5" s="5">
        <f>all!BX346</f>
        <v>8.4901663163695407E-2</v>
      </c>
      <c r="BY5" s="5">
        <f>all!BY346</f>
        <v>0.33468586233540798</v>
      </c>
      <c r="BZ5" s="5">
        <f>all!BZ346</f>
        <v>2.07011202301539</v>
      </c>
      <c r="CA5" s="5">
        <f>all!CA346</f>
        <v>6.4050622947332695E-4</v>
      </c>
      <c r="CB5" s="5">
        <f>all!CB346</f>
        <v>0.12534951347884701</v>
      </c>
      <c r="CC5" s="5">
        <f>all!CC346</f>
        <v>9.2048785197688208</v>
      </c>
      <c r="CD5" s="5">
        <f>all!CD346</f>
        <v>7.0954033981990499</v>
      </c>
      <c r="CE5" s="5"/>
      <c r="CF5" s="5">
        <f>all!CF346</f>
        <v>16.5295205157454</v>
      </c>
      <c r="CG5" s="5">
        <f>all!CG346</f>
        <v>386282.26363172103</v>
      </c>
      <c r="CH5" s="5">
        <f>all!CH346</f>
        <v>107.19893424550899</v>
      </c>
      <c r="CI5" s="5">
        <f>all!CI346</f>
        <v>85.945216482061596</v>
      </c>
      <c r="CJ5" s="5">
        <f>all!CJ346</f>
        <v>0.27351093336693599</v>
      </c>
      <c r="CK5" s="5">
        <f>all!CK346</f>
        <v>4.4305621930308599</v>
      </c>
      <c r="CL5" s="5">
        <f>all!CL346</f>
        <v>3.1771333613488703E-2</v>
      </c>
      <c r="CM5" s="5">
        <f>all!CM346</f>
        <v>0.61461401850662201</v>
      </c>
      <c r="CN5" s="5">
        <f>all!CN346</f>
        <v>19.3678216968977</v>
      </c>
      <c r="CO5" s="5">
        <f>all!CO346</f>
        <v>12.8884082054077</v>
      </c>
      <c r="CP5" s="5">
        <f>all!CP346</f>
        <v>3.7296891350184297E-2</v>
      </c>
      <c r="CQ5" s="5">
        <f>all!CQ346</f>
        <v>0.43644940053886</v>
      </c>
      <c r="CR5" s="5">
        <f>all!CR346</f>
        <v>1.6408046796820001E-2</v>
      </c>
      <c r="CS5" s="5">
        <f>all!CS346</f>
        <v>0.103944520293697</v>
      </c>
      <c r="CT5" s="5">
        <f>all!CT346</f>
        <v>0.15838440135155099</v>
      </c>
      <c r="CU5" s="5">
        <f>all!CU346</f>
        <v>1.01828427429282</v>
      </c>
      <c r="CV5" s="5">
        <f>all!CV346</f>
        <v>1.89956689928702E-2</v>
      </c>
      <c r="CW5" s="5">
        <f>all!CW346</f>
        <v>7.9410247002010104E-2</v>
      </c>
      <c r="CX5" s="5">
        <f>all!CX346</f>
        <v>5.5882042448262297</v>
      </c>
      <c r="CY5" s="5">
        <f>all!CY346</f>
        <v>3.6851515869853402</v>
      </c>
      <c r="CZ5" s="5"/>
      <c r="DA5" s="5">
        <f>all!DA346</f>
        <v>0.30087563749752744</v>
      </c>
      <c r="DB5" s="5">
        <f>all!DB346</f>
        <v>6917.0429515931783</v>
      </c>
      <c r="DC5" s="5">
        <f>all!DC346</f>
        <v>1.8189905561807096</v>
      </c>
      <c r="DD5" s="5">
        <f>all!DD346</f>
        <v>1.4643080224022054</v>
      </c>
      <c r="DE5" s="5">
        <f>all!DE346</f>
        <v>4.3041408328917006E-3</v>
      </c>
      <c r="DF5" s="5">
        <f>all!DF346</f>
        <v>6.7755959520276188E-2</v>
      </c>
      <c r="DG5" s="5">
        <f>all!DG346</f>
        <v>4.5567938289357461E-4</v>
      </c>
      <c r="DH5" s="5">
        <f>all!DH346</f>
        <v>8.4645919089191852E-3</v>
      </c>
      <c r="DI5" s="5">
        <f>all!DI346</f>
        <v>0.25850784949731054</v>
      </c>
      <c r="DJ5" s="5">
        <f>all!DJ346</f>
        <v>0.16322705427314718</v>
      </c>
      <c r="DK5" s="5">
        <f>all!DK346</f>
        <v>3.4576354616267164E-4</v>
      </c>
      <c r="DL5" s="5">
        <f>all!DL346</f>
        <v>3.8826218122680165E-3</v>
      </c>
      <c r="DM5" s="5">
        <f>all!DM346</f>
        <v>1.4290483022540021E-4</v>
      </c>
      <c r="DN5" s="5">
        <f>all!DN346</f>
        <v>8.7561722090554297E-4</v>
      </c>
      <c r="DO5" s="5">
        <f>all!DO346</f>
        <v>1.3007917325193084E-3</v>
      </c>
      <c r="DP5" s="5">
        <f>all!DP346</f>
        <v>7.9802842812916937E-3</v>
      </c>
      <c r="DQ5" s="5">
        <f>all!DQ346</f>
        <v>9.6441091103388865E-5</v>
      </c>
      <c r="DR5" s="5">
        <f>all!DR346</f>
        <v>3.8853588821596532E-4</v>
      </c>
      <c r="DS5" s="5">
        <f>all!DS346</f>
        <v>2.6970097706690298E-2</v>
      </c>
      <c r="DT5" s="5">
        <f>all!DT346</f>
        <v>1.7633959642457057E-2</v>
      </c>
      <c r="DU5" s="5"/>
      <c r="DV5" s="5">
        <f>all!DV346</f>
        <v>4.3465191462907921E-3</v>
      </c>
      <c r="DW5" s="5">
        <f>all!DW346</f>
        <v>99.925204562508284</v>
      </c>
      <c r="DX5" s="5">
        <f>all!DX346</f>
        <v>2.6277558878214469E-2</v>
      </c>
      <c r="DY5" s="5">
        <f>all!DY346</f>
        <v>2.1153732845819711E-2</v>
      </c>
      <c r="DZ5" s="5">
        <f>all!DZ346</f>
        <v>6.2178615371108305E-5</v>
      </c>
      <c r="EA5" s="5">
        <f>all!EA346</f>
        <v>9.7881828445682811E-4</v>
      </c>
      <c r="EB5" s="5">
        <f>all!EB346</f>
        <v>6.5828499069924561E-6</v>
      </c>
      <c r="EC5" s="5">
        <f>all!EC346</f>
        <v>1.2228145523400082E-4</v>
      </c>
      <c r="ED5" s="5">
        <f>all!ED346</f>
        <v>3.7344642678679902E-3</v>
      </c>
      <c r="EE5" s="5">
        <f>all!EE346</f>
        <v>2.3580158316962793E-3</v>
      </c>
      <c r="EF5" s="5">
        <f>all!EF346</f>
        <v>4.9949802715342895E-6</v>
      </c>
      <c r="EG5" s="5">
        <f>all!EG346</f>
        <v>5.6089253969483882E-5</v>
      </c>
      <c r="EH5" s="5">
        <f>all!EH346</f>
        <v>2.0644362761914929E-6</v>
      </c>
      <c r="EI5" s="5">
        <f>all!EI346</f>
        <v>1.2649369178384051E-5</v>
      </c>
      <c r="EJ5" s="5">
        <f>all!EJ346</f>
        <v>1.8791538649513977E-5</v>
      </c>
      <c r="EK5" s="5">
        <f>all!EK346</f>
        <v>1.1528503507288072E-4</v>
      </c>
      <c r="EL5" s="5">
        <f>all!EL346</f>
        <v>1.3932103391837401E-6</v>
      </c>
      <c r="EM5" s="5">
        <f>all!EM346</f>
        <v>5.6128794315082093E-6</v>
      </c>
      <c r="EN5" s="5">
        <f>all!EN346</f>
        <v>3.8961627812230591E-4</v>
      </c>
      <c r="EO5" s="5">
        <f>all!EO346</f>
        <v>2.5474426526637137E-4</v>
      </c>
      <c r="EP5" s="5"/>
      <c r="EQ5" s="5">
        <f>all!EQ346</f>
        <v>199.85040912501657</v>
      </c>
      <c r="ER5" s="5">
        <f>all!ER346</f>
        <v>0</v>
      </c>
      <c r="ES5" s="5">
        <f>all!ES346</f>
        <v>0</v>
      </c>
      <c r="ET5" s="5">
        <f>all!ET346</f>
        <v>0</v>
      </c>
      <c r="EU5" s="5">
        <f>all!EU346</f>
        <v>0</v>
      </c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</row>
    <row r="6" spans="1:298" s="3" customFormat="1">
      <c r="A6" s="5" t="str">
        <f>all!A347</f>
        <v>LEM35-6.d</v>
      </c>
      <c r="B6" s="5" t="str">
        <f>all!B347</f>
        <v>Sardes</v>
      </c>
      <c r="C6" s="5" t="str">
        <f>all!C347</f>
        <v>porphyry</v>
      </c>
      <c r="D6" s="5" t="str">
        <f>all!D347</f>
        <v>potassic</v>
      </c>
      <c r="E6" s="5" t="str">
        <f>all!E347</f>
        <v>pyrite</v>
      </c>
      <c r="F6" s="5" t="str">
        <f>all!F347</f>
        <v>anhedral</v>
      </c>
      <c r="G6" s="5">
        <f>all!G347</f>
        <v>15.763158619339301</v>
      </c>
      <c r="H6" s="5">
        <f>all!H347</f>
        <v>347853.87686104001</v>
      </c>
      <c r="I6" s="5">
        <f>all!I347</f>
        <v>304.81348523691798</v>
      </c>
      <c r="J6" s="5">
        <f>all!J347</f>
        <v>23.421619375850501</v>
      </c>
      <c r="K6" s="5">
        <f>all!K347</f>
        <v>0.26510078778547302</v>
      </c>
      <c r="L6" s="5">
        <f>all!L347</f>
        <v>1.69481455409627</v>
      </c>
      <c r="M6" s="5">
        <f>all!M347</f>
        <v>1.6770030056315399E-2</v>
      </c>
      <c r="N6" s="5">
        <f>all!N347</f>
        <v>0.77529961775366696</v>
      </c>
      <c r="O6" s="5">
        <f>all!O347</f>
        <v>20.3522603360523</v>
      </c>
      <c r="P6" s="5">
        <f>all!P347</f>
        <v>10.689806996091299</v>
      </c>
      <c r="Q6" s="5">
        <f>all!Q347</f>
        <v>1.4203143163874801E-2</v>
      </c>
      <c r="R6" s="5">
        <f>all!R347</f>
        <v>0.22365684737202501</v>
      </c>
      <c r="S6" s="5">
        <f>all!S347</f>
        <v>8.4376056909163492E-3</v>
      </c>
      <c r="T6" s="5">
        <f>all!T347</f>
        <v>8.2262844159210105E-2</v>
      </c>
      <c r="U6" s="5">
        <f>all!U347</f>
        <v>1.28675357469831E-2</v>
      </c>
      <c r="V6" s="5">
        <f>all!V347</f>
        <v>8.8064950820744295E-2</v>
      </c>
      <c r="W6" s="5">
        <f>all!W347</f>
        <v>1.4828561344204599E-2</v>
      </c>
      <c r="X6" s="5">
        <f>all!X347</f>
        <v>4.3320601588622597E-3</v>
      </c>
      <c r="Y6" s="5">
        <f>all!Y347</f>
        <v>1.73864497851134E-2</v>
      </c>
      <c r="Z6" s="5">
        <f>all!Z347</f>
        <v>4.7876137150057304E-3</v>
      </c>
      <c r="AA6" s="5">
        <f>all!AA347</f>
        <v>13.014193440066071</v>
      </c>
      <c r="AB6" s="5">
        <f>all!AB347</f>
        <v>614.83552583829453</v>
      </c>
      <c r="AC6" s="5">
        <f>all!AC347</f>
        <v>0.27536465317404674</v>
      </c>
      <c r="AD6" s="5">
        <f>all!AD347</f>
        <v>14.976886115050661</v>
      </c>
      <c r="AE6" s="5">
        <f>all!AE347</f>
        <v>0.2491630098383541</v>
      </c>
      <c r="AF6" s="5">
        <f>all!AF347</f>
        <v>0.74008989218722054</v>
      </c>
      <c r="AG6" s="5">
        <f>all!AG347</f>
        <v>4.6596177176463597E-5</v>
      </c>
      <c r="AH6" s="5">
        <f>all!AH347</f>
        <v>0.81690876167461135</v>
      </c>
      <c r="AI6" s="5">
        <f>all!AI347</f>
        <v>1.5706699168130738E-5</v>
      </c>
      <c r="AJ6" s="5">
        <f>all!AJ347</f>
        <v>3.5069993664429207E-2</v>
      </c>
      <c r="AK6" s="5">
        <f>all!AK347</f>
        <v>1.4212167009261882E-5</v>
      </c>
      <c r="AL6" s="5">
        <f>all!AL347</f>
        <v>4.2214456939074515E-5</v>
      </c>
      <c r="AM6" s="5">
        <f>all!AM347</f>
        <v>4.6596177176463597E-5</v>
      </c>
      <c r="AN6" s="5"/>
      <c r="AO6" s="5"/>
      <c r="AP6" s="5">
        <f>all!AP347</f>
        <v>0.100823518444028</v>
      </c>
      <c r="AQ6" s="5">
        <f>all!AQ347</f>
        <v>4.2179754622898802</v>
      </c>
      <c r="AR6" s="5">
        <f>all!AR347</f>
        <v>1.85399316602942E-2</v>
      </c>
      <c r="AS6" s="5">
        <f>all!AS347</f>
        <v>0.18872579832441599</v>
      </c>
      <c r="AT6" s="5">
        <f>all!AT347</f>
        <v>8.5486200464670897E-2</v>
      </c>
      <c r="AU6" s="5">
        <f>all!AU347</f>
        <v>1.69481455409627</v>
      </c>
      <c r="AV6" s="5">
        <f>all!AV347</f>
        <v>1.6770030056315399E-2</v>
      </c>
      <c r="AW6" s="5">
        <f>all!AW347</f>
        <v>0.340167743759412</v>
      </c>
      <c r="AX6" s="5">
        <f>all!AX347</f>
        <v>0.18038768993387699</v>
      </c>
      <c r="AY6" s="5">
        <f>all!AY347</f>
        <v>0.74477577236266801</v>
      </c>
      <c r="AZ6" s="5">
        <f>all!AZ347</f>
        <v>1.4203143163874801E-2</v>
      </c>
      <c r="BA6" s="5">
        <f>all!BA347</f>
        <v>0.22365684737202501</v>
      </c>
      <c r="BB6" s="5">
        <f>all!BB347</f>
        <v>8.4376056909163492E-3</v>
      </c>
      <c r="BC6" s="5">
        <f>all!BC347</f>
        <v>8.2262844159210105E-2</v>
      </c>
      <c r="BD6" s="5">
        <f>all!BD347</f>
        <v>1.28675357469831E-2</v>
      </c>
      <c r="BE6" s="5">
        <f>all!BE347</f>
        <v>8.8064950820744295E-2</v>
      </c>
      <c r="BF6" s="5">
        <f>all!BF347</f>
        <v>1.4828561344204599E-2</v>
      </c>
      <c r="BG6" s="5">
        <f>all!BG347</f>
        <v>4.3320601588622597E-3</v>
      </c>
      <c r="BH6" s="5">
        <f>all!BH347</f>
        <v>1.73864497851134E-2</v>
      </c>
      <c r="BI6" s="5">
        <f>all!BI347</f>
        <v>4.7876137150057304E-3</v>
      </c>
      <c r="BJ6" s="5"/>
      <c r="BK6" s="5">
        <f>all!BK347</f>
        <v>0.95107578414625205</v>
      </c>
      <c r="BL6" s="5">
        <f>all!BL347</f>
        <v>16223.559318478099</v>
      </c>
      <c r="BM6" s="5">
        <f>all!BM347</f>
        <v>114.49733462767399</v>
      </c>
      <c r="BN6" s="5">
        <f>all!BN347</f>
        <v>5.6378525560170702</v>
      </c>
      <c r="BO6" s="5">
        <f>all!BO347</f>
        <v>0.51966359881816604</v>
      </c>
      <c r="BP6" s="5">
        <f>all!BP347</f>
        <v>0.680708295083711</v>
      </c>
      <c r="BQ6" s="5">
        <f>all!BQ347</f>
        <v>1.6769800147850299E-2</v>
      </c>
      <c r="BR6" s="5">
        <f>all!BR347</f>
        <v>0.377594764360348</v>
      </c>
      <c r="BS6" s="5">
        <f>all!BS347</f>
        <v>3.7660984130475201</v>
      </c>
      <c r="BT6" s="5">
        <f>all!BT347</f>
        <v>1.2928234197848101</v>
      </c>
      <c r="BU6" s="5">
        <f>all!BU347</f>
        <v>3.91728047231517E-3</v>
      </c>
      <c r="BV6" s="5">
        <f>all!BV347</f>
        <v>8.0133320133255304E-2</v>
      </c>
      <c r="BW6" s="5">
        <f>all!BW347</f>
        <v>2.9075099498176399E-3</v>
      </c>
      <c r="BX6" s="5">
        <f>all!BX347</f>
        <v>5.1301227873900603E-2</v>
      </c>
      <c r="BY6" s="5">
        <f>all!BY347</f>
        <v>1.33336838838682E-2</v>
      </c>
      <c r="BZ6" s="5">
        <f>all!BZ347</f>
        <v>7.7238741930889504E-2</v>
      </c>
      <c r="CA6" s="5">
        <f>all!CA347</f>
        <v>5.0017348709354703E-3</v>
      </c>
      <c r="CB6" s="5">
        <f>all!CB347</f>
        <v>2.0922810994505698E-3</v>
      </c>
      <c r="CC6" s="5">
        <f>all!CC347</f>
        <v>1.14455507049235E-2</v>
      </c>
      <c r="CD6" s="5">
        <f>all!CD347</f>
        <v>4.9061340825854397E-3</v>
      </c>
      <c r="CE6" s="5"/>
      <c r="CF6" s="5">
        <f>all!CF347</f>
        <v>15.763158619339301</v>
      </c>
      <c r="CG6" s="5">
        <f>all!CG347</f>
        <v>347853.87686104001</v>
      </c>
      <c r="CH6" s="5">
        <f>all!CH347</f>
        <v>304.81348523691798</v>
      </c>
      <c r="CI6" s="5">
        <f>all!CI347</f>
        <v>23.421619375850501</v>
      </c>
      <c r="CJ6" s="5">
        <f>all!CJ347</f>
        <v>0.26510078778547302</v>
      </c>
      <c r="CK6" s="5">
        <f>all!CK347</f>
        <v>1.69481455409627</v>
      </c>
      <c r="CL6" s="5">
        <f>all!CL347</f>
        <v>1.6770030056315399E-2</v>
      </c>
      <c r="CM6" s="5">
        <f>all!CM347</f>
        <v>0.77529961775366696</v>
      </c>
      <c r="CN6" s="5">
        <f>all!CN347</f>
        <v>20.3522603360523</v>
      </c>
      <c r="CO6" s="5">
        <f>all!CO347</f>
        <v>10.689806996091299</v>
      </c>
      <c r="CP6" s="5">
        <f>all!CP347</f>
        <v>1.4203143163874801E-2</v>
      </c>
      <c r="CQ6" s="5">
        <f>all!CQ347</f>
        <v>0.22365684737202501</v>
      </c>
      <c r="CR6" s="5">
        <f>all!CR347</f>
        <v>8.4376056909163492E-3</v>
      </c>
      <c r="CS6" s="5">
        <f>all!CS347</f>
        <v>8.2262844159210105E-2</v>
      </c>
      <c r="CT6" s="5">
        <f>all!CT347</f>
        <v>1.28675357469831E-2</v>
      </c>
      <c r="CU6" s="5">
        <f>all!CU347</f>
        <v>8.8064950820744295E-2</v>
      </c>
      <c r="CV6" s="5">
        <f>all!CV347</f>
        <v>1.4828561344204599E-2</v>
      </c>
      <c r="CW6" s="5">
        <f>all!CW347</f>
        <v>4.3320601588622597E-3</v>
      </c>
      <c r="CX6" s="5">
        <f>all!CX347</f>
        <v>1.73864497851134E-2</v>
      </c>
      <c r="CY6" s="5">
        <f>all!CY347</f>
        <v>4.7876137150057304E-3</v>
      </c>
      <c r="CZ6" s="5"/>
      <c r="DA6" s="5">
        <f>all!DA347</f>
        <v>0.2869260722989872</v>
      </c>
      <c r="DB6" s="5">
        <f>all!DB347</f>
        <v>6228.9171252760325</v>
      </c>
      <c r="DC6" s="5">
        <f>all!DC347</f>
        <v>5.1721862250296606</v>
      </c>
      <c r="DD6" s="5">
        <f>all!DD347</f>
        <v>0.39905030848188217</v>
      </c>
      <c r="DE6" s="5">
        <f>all!DE347</f>
        <v>4.1717934690692262E-3</v>
      </c>
      <c r="DF6" s="5">
        <f>all!DF347</f>
        <v>2.5918558710755008E-2</v>
      </c>
      <c r="DG6" s="5">
        <f>all!DG347</f>
        <v>2.4052364436865021E-4</v>
      </c>
      <c r="DH6" s="5">
        <f>all!DH347</f>
        <v>1.0677587353720796E-2</v>
      </c>
      <c r="DI6" s="5">
        <f>all!DI347</f>
        <v>0.2716474332642696</v>
      </c>
      <c r="DJ6" s="5">
        <f>all!DJ347</f>
        <v>0.13538256074077126</v>
      </c>
      <c r="DK6" s="5">
        <f>all!DK347</f>
        <v>1.3167127257036643E-4</v>
      </c>
      <c r="DL6" s="5">
        <f>all!DL347</f>
        <v>1.9896348877959007E-3</v>
      </c>
      <c r="DM6" s="5">
        <f>all!DM347</f>
        <v>7.3486785093943016E-5</v>
      </c>
      <c r="DN6" s="5">
        <f>all!DN347</f>
        <v>6.9297316282714266E-4</v>
      </c>
      <c r="DO6" s="5">
        <f>all!DO347</f>
        <v>1.0567949857903334E-4</v>
      </c>
      <c r="DP6" s="5">
        <f>all!DP347</f>
        <v>6.9016419138514336E-4</v>
      </c>
      <c r="DQ6" s="5">
        <f>all!DQ347</f>
        <v>7.5284668103312968E-5</v>
      </c>
      <c r="DR6" s="5">
        <f>all!DR347</f>
        <v>2.1195763836195323E-5</v>
      </c>
      <c r="DS6" s="5">
        <f>all!DS347</f>
        <v>8.3911437186840742E-5</v>
      </c>
      <c r="DT6" s="5">
        <f>all!DT347</f>
        <v>2.2909393288526563E-5</v>
      </c>
      <c r="DU6" s="5"/>
      <c r="DV6" s="5">
        <f>all!DV347</f>
        <v>4.6009331646236487E-3</v>
      </c>
      <c r="DW6" s="5">
        <f>all!DW347</f>
        <v>99.882283794381607</v>
      </c>
      <c r="DX6" s="5">
        <f>all!DX347</f>
        <v>8.2937332761978358E-2</v>
      </c>
      <c r="DY6" s="5">
        <f>all!DY347</f>
        <v>6.3988740512030155E-3</v>
      </c>
      <c r="DZ6" s="5">
        <f>all!DZ347</f>
        <v>6.689577832369296E-5</v>
      </c>
      <c r="EA6" s="5">
        <f>all!EA347</f>
        <v>4.1561073692632434E-4</v>
      </c>
      <c r="EB6" s="5">
        <f>all!EB347</f>
        <v>3.8568583307365516E-6</v>
      </c>
      <c r="EC6" s="5">
        <f>all!EC347</f>
        <v>1.7121785197236496E-4</v>
      </c>
      <c r="ED6" s="5">
        <f>all!ED347</f>
        <v>4.3559362687964377E-3</v>
      </c>
      <c r="EE6" s="5">
        <f>all!EE347</f>
        <v>2.170894086525607E-3</v>
      </c>
      <c r="EF6" s="5">
        <f>all!EF347</f>
        <v>2.1113826287836354E-6</v>
      </c>
      <c r="EG6" s="5">
        <f>all!EG347</f>
        <v>3.190430575863957E-5</v>
      </c>
      <c r="EH6" s="5">
        <f>all!EH347</f>
        <v>1.1783794480272006E-6</v>
      </c>
      <c r="EI6" s="5">
        <f>all!EI347</f>
        <v>1.11120024105833E-5</v>
      </c>
      <c r="EJ6" s="5">
        <f>all!EJ347</f>
        <v>1.6945978660538356E-6</v>
      </c>
      <c r="EK6" s="5">
        <f>all!EK347</f>
        <v>1.1066959833021691E-5</v>
      </c>
      <c r="EL6" s="5">
        <f>all!EL347</f>
        <v>1.2072089632317441E-6</v>
      </c>
      <c r="EM6" s="5">
        <f>all!EM347</f>
        <v>3.3987950973608986E-7</v>
      </c>
      <c r="EN6" s="5">
        <f>all!EN347</f>
        <v>1.3455414182154559E-6</v>
      </c>
      <c r="EO6" s="5">
        <f>all!EO347</f>
        <v>3.6735799754284077E-7</v>
      </c>
      <c r="EP6" s="5"/>
      <c r="EQ6" s="5">
        <f>all!EQ347</f>
        <v>199.76456758876321</v>
      </c>
      <c r="ER6" s="5">
        <f>all!ER347</f>
        <v>0</v>
      </c>
      <c r="ES6" s="5">
        <f>all!ES347</f>
        <v>0</v>
      </c>
      <c r="ET6" s="5">
        <f>all!ET347</f>
        <v>0</v>
      </c>
      <c r="EU6" s="5">
        <f>all!EU347</f>
        <v>0</v>
      </c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</row>
    <row r="7" spans="1:298" s="3" customFormat="1">
      <c r="A7" s="5" t="str">
        <f>all!A348</f>
        <v>LEM35-7.d</v>
      </c>
      <c r="B7" s="5" t="str">
        <f>all!B348</f>
        <v>Sardes</v>
      </c>
      <c r="C7" s="5" t="str">
        <f>all!C348</f>
        <v>porphyry</v>
      </c>
      <c r="D7" s="5" t="str">
        <f>all!D348</f>
        <v>potassic</v>
      </c>
      <c r="E7" s="5" t="str">
        <f>all!E348</f>
        <v>pyrite</v>
      </c>
      <c r="F7" s="5" t="str">
        <f>all!F348</f>
        <v>anhedral</v>
      </c>
      <c r="G7" s="5">
        <f>all!G348</f>
        <v>16.960076584805599</v>
      </c>
      <c r="H7" s="5">
        <f>all!H348</f>
        <v>370856.47157542</v>
      </c>
      <c r="I7" s="5">
        <f>all!I348</f>
        <v>338.23514555539799</v>
      </c>
      <c r="J7" s="5">
        <f>all!J348</f>
        <v>19.057105281460402</v>
      </c>
      <c r="K7" s="5">
        <f>all!K348</f>
        <v>0.12713176387793501</v>
      </c>
      <c r="L7" s="5">
        <f>all!L348</f>
        <v>1.5544473997264601</v>
      </c>
      <c r="M7" s="5">
        <f>all!M348</f>
        <v>3.2382362524242203E-2</v>
      </c>
      <c r="N7" s="5">
        <f>all!N348</f>
        <v>0.63115559835317003</v>
      </c>
      <c r="O7" s="5">
        <f>all!O348</f>
        <v>11.4541423057942</v>
      </c>
      <c r="P7" s="5">
        <f>all!P348</f>
        <v>15.9332661937122</v>
      </c>
      <c r="Q7" s="5">
        <f>all!Q348</f>
        <v>8.8838692958449501E-3</v>
      </c>
      <c r="R7" s="5">
        <f>all!R348</f>
        <v>0.20951879114416799</v>
      </c>
      <c r="S7" s="5">
        <f>all!S348</f>
        <v>5.7172127326333604E-3</v>
      </c>
      <c r="T7" s="5">
        <f>all!T348</f>
        <v>6.1480609603268399E-2</v>
      </c>
      <c r="U7" s="5">
        <f>all!U348</f>
        <v>2.1759812572558698E-2</v>
      </c>
      <c r="V7" s="5">
        <f>all!V348</f>
        <v>0.143457590703294</v>
      </c>
      <c r="W7" s="5">
        <f>all!W348</f>
        <v>1.3361022720468499E-2</v>
      </c>
      <c r="X7" s="5">
        <f>all!X348</f>
        <v>7.683971875192E-3</v>
      </c>
      <c r="Y7" s="5">
        <f>all!Y348</f>
        <v>0.13333235521953901</v>
      </c>
      <c r="Z7" s="5">
        <f>all!Z348</f>
        <v>3.9431916174666599E-4</v>
      </c>
      <c r="AA7" s="5">
        <f>all!AA348</f>
        <v>17.748505901599241</v>
      </c>
      <c r="AB7" s="5">
        <f>all!AB348</f>
        <v>119.50037309006659</v>
      </c>
      <c r="AC7" s="5">
        <f>all!AC348</f>
        <v>2.9574154082660426E-3</v>
      </c>
      <c r="AD7" s="5">
        <f>all!AD348</f>
        <v>29.529504394606494</v>
      </c>
      <c r="AE7" s="5">
        <f>all!AE348</f>
        <v>5.7630211830728709E-2</v>
      </c>
      <c r="AF7" s="5">
        <f>all!AF348</f>
        <v>0.16319979150394498</v>
      </c>
      <c r="AG7" s="5">
        <f>all!AG348</f>
        <v>2.6265364237229753E-5</v>
      </c>
      <c r="AH7" s="5">
        <f>all!AH348</f>
        <v>6.6629508503147444E-2</v>
      </c>
      <c r="AI7" s="5">
        <f>all!AI348</f>
        <v>1.165813685917161E-6</v>
      </c>
      <c r="AJ7" s="5">
        <f>all!AJ348</f>
        <v>4.710706856778301E-2</v>
      </c>
      <c r="AK7" s="5">
        <f>all!AK348</f>
        <v>2.2717839870172442E-5</v>
      </c>
      <c r="AL7" s="5">
        <f>all!AL348</f>
        <v>6.433338716716757E-5</v>
      </c>
      <c r="AM7" s="5">
        <f>all!AM348</f>
        <v>2.6265364237229753E-5</v>
      </c>
      <c r="AN7" s="5"/>
      <c r="AO7" s="5"/>
      <c r="AP7" s="5">
        <f>all!AP348</f>
        <v>0.16471348904954899</v>
      </c>
      <c r="AQ7" s="5">
        <f>all!AQ348</f>
        <v>5.1370651193747996</v>
      </c>
      <c r="AR7" s="5">
        <f>all!AR348</f>
        <v>1.5928964019576799E-2</v>
      </c>
      <c r="AS7" s="5">
        <f>all!AS348</f>
        <v>0.24006949450092299</v>
      </c>
      <c r="AT7" s="5">
        <f>all!AT348</f>
        <v>0.12713176387793501</v>
      </c>
      <c r="AU7" s="5">
        <f>all!AU348</f>
        <v>1.5544473997264601</v>
      </c>
      <c r="AV7" s="5">
        <f>all!AV348</f>
        <v>3.2382362524242203E-2</v>
      </c>
      <c r="AW7" s="5">
        <f>all!AW348</f>
        <v>0.19070374485024399</v>
      </c>
      <c r="AX7" s="5">
        <f>all!AX348</f>
        <v>0.243995277084842</v>
      </c>
      <c r="AY7" s="5">
        <f>all!AY348</f>
        <v>0.75227957623186803</v>
      </c>
      <c r="AZ7" s="5">
        <f>all!AZ348</f>
        <v>8.8838692958449501E-3</v>
      </c>
      <c r="BA7" s="5">
        <f>all!BA348</f>
        <v>0.20951879114416799</v>
      </c>
      <c r="BB7" s="5">
        <f>all!BB348</f>
        <v>5.7172127326333604E-3</v>
      </c>
      <c r="BC7" s="5">
        <f>all!BC348</f>
        <v>6.1480609603268399E-2</v>
      </c>
      <c r="BD7" s="5">
        <f>all!BD348</f>
        <v>2.1759812572558698E-2</v>
      </c>
      <c r="BE7" s="5">
        <f>all!BE348</f>
        <v>9.6619876374310104E-2</v>
      </c>
      <c r="BF7" s="5">
        <f>all!BF348</f>
        <v>1.3361022720468499E-2</v>
      </c>
      <c r="BG7" s="5">
        <f>all!BG348</f>
        <v>7.683971875192E-3</v>
      </c>
      <c r="BH7" s="5">
        <f>all!BH348</f>
        <v>1.8986790896264202E-2</v>
      </c>
      <c r="BI7" s="5">
        <f>all!BI348</f>
        <v>3.0847123222871801E-6</v>
      </c>
      <c r="BJ7" s="5"/>
      <c r="BK7" s="5">
        <f>all!BK348</f>
        <v>1.3830796562305301</v>
      </c>
      <c r="BL7" s="5">
        <f>all!BL348</f>
        <v>15354.5237379389</v>
      </c>
      <c r="BM7" s="5">
        <f>all!BM348</f>
        <v>122.735741769478</v>
      </c>
      <c r="BN7" s="5">
        <f>all!BN348</f>
        <v>6.3533893242746702</v>
      </c>
      <c r="BO7" s="5">
        <f>all!BO348</f>
        <v>0.13907261042244701</v>
      </c>
      <c r="BP7" s="5">
        <f>all!BP348</f>
        <v>1.7497999379181901</v>
      </c>
      <c r="BQ7" s="5">
        <f>all!BQ348</f>
        <v>1.1793262455362699E-2</v>
      </c>
      <c r="BR7" s="5">
        <f>all!BR348</f>
        <v>0.28206008555678802</v>
      </c>
      <c r="BS7" s="5">
        <f>all!BS348</f>
        <v>1.7341626966839201</v>
      </c>
      <c r="BT7" s="5">
        <f>all!BT348</f>
        <v>3.2496963037067901</v>
      </c>
      <c r="BU7" s="5">
        <f>all!BU348</f>
        <v>2.8384390668414799E-4</v>
      </c>
      <c r="BV7" s="5">
        <f>all!BV348</f>
        <v>3.83117469320189E-2</v>
      </c>
      <c r="BW7" s="5">
        <f>all!BW348</f>
        <v>2.73202476564075E-3</v>
      </c>
      <c r="BX7" s="5">
        <f>all!BX348</f>
        <v>4.2638685443479402E-2</v>
      </c>
      <c r="BY7" s="5">
        <f>all!BY348</f>
        <v>6.4817785770366499E-3</v>
      </c>
      <c r="BZ7" s="5">
        <f>all!BZ348</f>
        <v>0.152907210853991</v>
      </c>
      <c r="CA7" s="5">
        <f>all!CA348</f>
        <v>4.0113898525200199E-4</v>
      </c>
      <c r="CB7" s="5">
        <f>all!CB348</f>
        <v>5.5286530175543197E-3</v>
      </c>
      <c r="CC7" s="5">
        <f>all!CC348</f>
        <v>0.11753652772117799</v>
      </c>
      <c r="CD7" s="5">
        <f>all!CD348</f>
        <v>2.21225192871619E-3</v>
      </c>
      <c r="CE7" s="5"/>
      <c r="CF7" s="5">
        <f>all!CF348</f>
        <v>16.960076584805599</v>
      </c>
      <c r="CG7" s="5">
        <f>all!CG348</f>
        <v>370856.47157542</v>
      </c>
      <c r="CH7" s="5">
        <f>all!CH348</f>
        <v>338.23514555539799</v>
      </c>
      <c r="CI7" s="5">
        <f>all!CI348</f>
        <v>19.057105281460402</v>
      </c>
      <c r="CJ7" s="5">
        <f>all!CJ348</f>
        <v>0.12713176387793501</v>
      </c>
      <c r="CK7" s="5">
        <f>all!CK348</f>
        <v>1.5544473997264601</v>
      </c>
      <c r="CL7" s="5">
        <f>all!CL348</f>
        <v>3.2382362524242203E-2</v>
      </c>
      <c r="CM7" s="5">
        <f>all!CM348</f>
        <v>0.63115559835317003</v>
      </c>
      <c r="CN7" s="5">
        <f>all!CN348</f>
        <v>11.4541423057942</v>
      </c>
      <c r="CO7" s="5">
        <f>all!CO348</f>
        <v>15.9332661937122</v>
      </c>
      <c r="CP7" s="5">
        <f>all!CP348</f>
        <v>8.8838692958449501E-3</v>
      </c>
      <c r="CQ7" s="5">
        <f>all!CQ348</f>
        <v>0.20951879114416799</v>
      </c>
      <c r="CR7" s="5">
        <f>all!CR348</f>
        <v>5.7172127326333604E-3</v>
      </c>
      <c r="CS7" s="5">
        <f>all!CS348</f>
        <v>6.1480609603268399E-2</v>
      </c>
      <c r="CT7" s="5">
        <f>all!CT348</f>
        <v>2.1759812572558698E-2</v>
      </c>
      <c r="CU7" s="5">
        <f>all!CU348</f>
        <v>0.143457590703294</v>
      </c>
      <c r="CV7" s="5">
        <f>all!CV348</f>
        <v>1.3361022720468499E-2</v>
      </c>
      <c r="CW7" s="5">
        <f>all!CW348</f>
        <v>7.683971875192E-3</v>
      </c>
      <c r="CX7" s="5">
        <f>all!CX348</f>
        <v>0.13333235521953901</v>
      </c>
      <c r="CY7" s="5">
        <f>all!CY348</f>
        <v>3.9431916174666599E-4</v>
      </c>
      <c r="CZ7" s="5"/>
      <c r="DA7" s="5">
        <f>all!DA348</f>
        <v>0.30871275725145608</v>
      </c>
      <c r="DB7" s="5">
        <f>all!DB348</f>
        <v>6640.8178274764077</v>
      </c>
      <c r="DC7" s="5">
        <f>all!DC348</f>
        <v>5.7392971288746919</v>
      </c>
      <c r="DD7" s="5">
        <f>all!DD348</f>
        <v>0.32468906693870864</v>
      </c>
      <c r="DE7" s="5">
        <f>all!DE348</f>
        <v>2.0006257495032735E-3</v>
      </c>
      <c r="DF7" s="5">
        <f>all!DF348</f>
        <v>2.3771943718098487E-2</v>
      </c>
      <c r="DG7" s="5">
        <f>all!DG348</f>
        <v>4.6444304640136261E-4</v>
      </c>
      <c r="DH7" s="5">
        <f>all!DH348</f>
        <v>8.6924059820020667E-3</v>
      </c>
      <c r="DI7" s="5">
        <f>all!DI348</f>
        <v>0.15288170975785623</v>
      </c>
      <c r="DJ7" s="5">
        <f>all!DJ348</f>
        <v>0.20178908553333588</v>
      </c>
      <c r="DK7" s="5">
        <f>all!DK348</f>
        <v>8.2358556978284146E-5</v>
      </c>
      <c r="DL7" s="5">
        <f>all!DL348</f>
        <v>1.8638637779591677E-3</v>
      </c>
      <c r="DM7" s="5">
        <f>all!DM348</f>
        <v>4.9793697265527708E-5</v>
      </c>
      <c r="DN7" s="5">
        <f>all!DN348</f>
        <v>5.1790590180497351E-4</v>
      </c>
      <c r="DO7" s="5">
        <f>all!DO348</f>
        <v>1.787106814434847E-4</v>
      </c>
      <c r="DP7" s="5">
        <f>all!DP348</f>
        <v>1.124275789210768E-3</v>
      </c>
      <c r="DQ7" s="5">
        <f>all!DQ348</f>
        <v>6.7833968358934542E-5</v>
      </c>
      <c r="DR7" s="5">
        <f>all!DR348</f>
        <v>3.7595889073089633E-5</v>
      </c>
      <c r="DS7" s="5">
        <f>all!DS348</f>
        <v>6.4349592287422312E-4</v>
      </c>
      <c r="DT7" s="5">
        <f>all!DT348</f>
        <v>1.886871685019742E-6</v>
      </c>
      <c r="DU7" s="5"/>
      <c r="DV7" s="5">
        <f>all!DV348</f>
        <v>4.6432636733650485E-3</v>
      </c>
      <c r="DW7" s="5">
        <f>all!DW348</f>
        <v>99.882714450443288</v>
      </c>
      <c r="DX7" s="5">
        <f>all!DX348</f>
        <v>8.6323189577312109E-2</v>
      </c>
      <c r="DY7" s="5">
        <f>all!DY348</f>
        <v>4.8835589532417595E-3</v>
      </c>
      <c r="DZ7" s="5">
        <f>all!DZ348</f>
        <v>3.0090861645541722E-5</v>
      </c>
      <c r="EA7" s="5">
        <f>all!EA348</f>
        <v>3.5754726722102298E-4</v>
      </c>
      <c r="EB7" s="5">
        <f>all!EB348</f>
        <v>6.9855601203609578E-6</v>
      </c>
      <c r="EC7" s="5">
        <f>all!EC348</f>
        <v>1.3074008761321078E-4</v>
      </c>
      <c r="ED7" s="5">
        <f>all!ED348</f>
        <v>2.2994517478342547E-3</v>
      </c>
      <c r="EE7" s="5">
        <f>all!EE348</f>
        <v>3.0350541353731885E-3</v>
      </c>
      <c r="EF7" s="5">
        <f>all!EF348</f>
        <v>1.2387324035868901E-6</v>
      </c>
      <c r="EG7" s="5">
        <f>all!EG348</f>
        <v>2.8033862446602606E-5</v>
      </c>
      <c r="EH7" s="5">
        <f>all!EH348</f>
        <v>7.4893330529660462E-7</v>
      </c>
      <c r="EI7" s="5">
        <f>all!EI348</f>
        <v>7.7896802240460587E-6</v>
      </c>
      <c r="EJ7" s="5">
        <f>all!EJ348</f>
        <v>2.6879382069492754E-6</v>
      </c>
      <c r="EK7" s="5">
        <f>all!EK348</f>
        <v>1.6909922924351574E-5</v>
      </c>
      <c r="EL7" s="5">
        <f>all!EL348</f>
        <v>1.0202720610106866E-6</v>
      </c>
      <c r="EM7" s="5">
        <f>all!EM348</f>
        <v>5.6546942716315515E-7</v>
      </c>
      <c r="EN7" s="5">
        <f>all!EN348</f>
        <v>9.6786451886296453E-6</v>
      </c>
      <c r="EO7" s="5">
        <f>all!EO348</f>
        <v>2.8379918048598691E-8</v>
      </c>
      <c r="EP7" s="5"/>
      <c r="EQ7" s="5">
        <f>all!EQ348</f>
        <v>199.76542890088658</v>
      </c>
      <c r="ER7" s="5">
        <f>all!ER348</f>
        <v>0</v>
      </c>
      <c r="ES7" s="5">
        <f>all!ES348</f>
        <v>0</v>
      </c>
      <c r="ET7" s="5">
        <f>all!ET348</f>
        <v>0</v>
      </c>
      <c r="EU7" s="5">
        <f>all!EU348</f>
        <v>0</v>
      </c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</row>
    <row r="8" spans="1:298" s="3" customFormat="1">
      <c r="A8" s="5" t="str">
        <f>all!A349</f>
        <v>LEM35-8.d</v>
      </c>
      <c r="B8" s="5" t="str">
        <f>all!B349</f>
        <v>Sardes</v>
      </c>
      <c r="C8" s="5" t="str">
        <f>all!C349</f>
        <v>porphyry</v>
      </c>
      <c r="D8" s="5" t="str">
        <f>all!D349</f>
        <v>potassic</v>
      </c>
      <c r="E8" s="5" t="str">
        <f>all!E349</f>
        <v>pyrite</v>
      </c>
      <c r="F8" s="5" t="str">
        <f>all!F349</f>
        <v>anhedral</v>
      </c>
      <c r="G8" s="5">
        <f>all!G349</f>
        <v>15.966494756614001</v>
      </c>
      <c r="H8" s="5">
        <f>all!H349</f>
        <v>347472.985659517</v>
      </c>
      <c r="I8" s="5">
        <f>all!I349</f>
        <v>1.78489725941119</v>
      </c>
      <c r="J8" s="5">
        <f>all!J349</f>
        <v>8.5143747661401399</v>
      </c>
      <c r="K8" s="5">
        <f>all!K349</f>
        <v>0.110291520673003</v>
      </c>
      <c r="L8" s="5">
        <f>all!L349</f>
        <v>2.1190064911346802</v>
      </c>
      <c r="M8" s="5">
        <f>all!M349</f>
        <v>2.5137271783801499E-2</v>
      </c>
      <c r="N8" s="5">
        <f>all!N349</f>
        <v>0.70833097286789104</v>
      </c>
      <c r="O8" s="5">
        <f>all!O349</f>
        <v>9.1018193702604204</v>
      </c>
      <c r="P8" s="5">
        <f>all!P349</f>
        <v>14.774265357980299</v>
      </c>
      <c r="Q8" s="5">
        <f>all!Q349</f>
        <v>1.74945879806674E-2</v>
      </c>
      <c r="R8" s="5">
        <f>all!R349</f>
        <v>0.19700436356418299</v>
      </c>
      <c r="S8" s="5">
        <f>all!S349</f>
        <v>3.12593640376667E-3</v>
      </c>
      <c r="T8" s="5">
        <f>all!T349</f>
        <v>0.124193747242218</v>
      </c>
      <c r="U8" s="5">
        <f>all!U349</f>
        <v>1.4743231746513199E-2</v>
      </c>
      <c r="V8" s="5">
        <f>all!V349</f>
        <v>0.59483746229059697</v>
      </c>
      <c r="W8" s="5">
        <f>all!W349</f>
        <v>1.25138448136416E-2</v>
      </c>
      <c r="X8" s="5">
        <f>all!X349</f>
        <v>3.4181270994357599E-3</v>
      </c>
      <c r="Y8" s="5">
        <f>all!Y349</f>
        <v>8.8103027386408198E-2</v>
      </c>
      <c r="Z8" s="5">
        <f>all!Z349</f>
        <v>5.35712674609837E-3</v>
      </c>
      <c r="AA8" s="5">
        <f>all!AA349</f>
        <v>0.20963339158024233</v>
      </c>
      <c r="AB8" s="5">
        <f>all!AB349</f>
        <v>167.69304978797527</v>
      </c>
      <c r="AC8" s="5">
        <f>all!AC349</f>
        <v>6.0805251590308265E-2</v>
      </c>
      <c r="AD8" s="5">
        <f>all!AD349</f>
        <v>0.19610334888024927</v>
      </c>
      <c r="AE8" s="5">
        <f>all!AE349</f>
        <v>3.8796931284146546E-2</v>
      </c>
      <c r="AF8" s="5">
        <f>all!AF349</f>
        <v>0.16734080750541452</v>
      </c>
      <c r="AG8" s="5">
        <f>all!AG349</f>
        <v>9.8014537746775373E-3</v>
      </c>
      <c r="AH8" s="5">
        <f>all!AH349</f>
        <v>0.1985696575889323</v>
      </c>
      <c r="AI8" s="5">
        <f>all!AI349</f>
        <v>3.0013642061759919E-3</v>
      </c>
      <c r="AJ8" s="5">
        <f>all!AJ349</f>
        <v>8.2773757873627414</v>
      </c>
      <c r="AK8" s="5">
        <f>all!AK349</f>
        <v>1.9150273672129158E-3</v>
      </c>
      <c r="AL8" s="5">
        <f>all!AL349</f>
        <v>8.259989009886632E-3</v>
      </c>
      <c r="AM8" s="5">
        <f>all!AM349</f>
        <v>9.8014537746775373E-3</v>
      </c>
      <c r="AN8" s="5"/>
      <c r="AO8" s="5"/>
      <c r="AP8" s="5">
        <f>all!AP349</f>
        <v>8.5374435559932904E-2</v>
      </c>
      <c r="AQ8" s="5">
        <f>all!AQ349</f>
        <v>2.1083075624744598</v>
      </c>
      <c r="AR8" s="5">
        <f>all!AR349</f>
        <v>1.32986566063267E-2</v>
      </c>
      <c r="AS8" s="5">
        <f>all!AS349</f>
        <v>0.19748229914349899</v>
      </c>
      <c r="AT8" s="5">
        <f>all!AT349</f>
        <v>8.4437806469578505E-2</v>
      </c>
      <c r="AU8" s="5">
        <f>all!AU349</f>
        <v>2.1190064911346802</v>
      </c>
      <c r="AV8" s="5">
        <f>all!AV349</f>
        <v>2.5137271783801499E-2</v>
      </c>
      <c r="AW8" s="5">
        <f>all!AW349</f>
        <v>0.19111461858836401</v>
      </c>
      <c r="AX8" s="5">
        <f>all!AX349</f>
        <v>0.24138053162891401</v>
      </c>
      <c r="AY8" s="5">
        <f>all!AY349</f>
        <v>0.74758077466764905</v>
      </c>
      <c r="AZ8" s="5">
        <f>all!AZ349</f>
        <v>1.74945879806674E-2</v>
      </c>
      <c r="BA8" s="5">
        <f>all!BA349</f>
        <v>0.19700436356418299</v>
      </c>
      <c r="BB8" s="5">
        <f>all!BB349</f>
        <v>1.35628971042196E-6</v>
      </c>
      <c r="BC8" s="5">
        <f>all!BC349</f>
        <v>0.124193747242218</v>
      </c>
      <c r="BD8" s="5">
        <f>all!BD349</f>
        <v>1.0164824082606799E-2</v>
      </c>
      <c r="BE8" s="5">
        <f>all!BE349</f>
        <v>0.19031785212941801</v>
      </c>
      <c r="BF8" s="5">
        <f>all!BF349</f>
        <v>1.25138448136416E-2</v>
      </c>
      <c r="BG8" s="5">
        <f>all!BG349</f>
        <v>3.4181270994357599E-3</v>
      </c>
      <c r="BH8" s="5">
        <f>all!BH349</f>
        <v>1.35522059135925E-2</v>
      </c>
      <c r="BI8" s="5">
        <f>all!BI349</f>
        <v>5.35712674609837E-3</v>
      </c>
      <c r="BJ8" s="5"/>
      <c r="BK8" s="5">
        <f>all!BK349</f>
        <v>1.0624935228716199</v>
      </c>
      <c r="BL8" s="5">
        <f>all!BL349</f>
        <v>16167.293118519399</v>
      </c>
      <c r="BM8" s="5">
        <f>all!BM349</f>
        <v>0.20056924039791801</v>
      </c>
      <c r="BN8" s="5">
        <f>all!BN349</f>
        <v>1.32517695483727</v>
      </c>
      <c r="BO8" s="5">
        <f>all!BO349</f>
        <v>7.8963579496371103E-2</v>
      </c>
      <c r="BP8" s="5">
        <f>all!BP349</f>
        <v>1.4307920256200899</v>
      </c>
      <c r="BQ8" s="5">
        <f>all!BQ349</f>
        <v>1.1077378217135701E-2</v>
      </c>
      <c r="BR8" s="5">
        <f>all!BR349</f>
        <v>0.15813737315724299</v>
      </c>
      <c r="BS8" s="5">
        <f>all!BS349</f>
        <v>0.38749682910342198</v>
      </c>
      <c r="BT8" s="5">
        <f>all!BT349</f>
        <v>1.4275302916819299</v>
      </c>
      <c r="BU8" s="5">
        <f>all!BU349</f>
        <v>9.3097517702894692E-3</v>
      </c>
      <c r="BV8" s="5">
        <f>all!BV349</f>
        <v>8.7293754724762807E-2</v>
      </c>
      <c r="BW8" s="5">
        <f>all!BW349</f>
        <v>5.5326509255914898E-3</v>
      </c>
      <c r="BX8" s="5">
        <f>all!BX349</f>
        <v>2.8263058849532199E-2</v>
      </c>
      <c r="BY8" s="5">
        <f>all!BY349</f>
        <v>1.1836184930278101E-2</v>
      </c>
      <c r="BZ8" s="5">
        <f>all!BZ349</f>
        <v>0.26395180657474399</v>
      </c>
      <c r="CA8" s="5">
        <f>all!CA349</f>
        <v>9.5316686714851905E-3</v>
      </c>
      <c r="CB8" s="5">
        <f>all!CB349</f>
        <v>1.6873564147800301E-3</v>
      </c>
      <c r="CC8" s="5">
        <f>all!CC349</f>
        <v>6.4411732024699506E-2</v>
      </c>
      <c r="CD8" s="5">
        <f>all!CD349</f>
        <v>1.75639048023895E-3</v>
      </c>
      <c r="CE8" s="5"/>
      <c r="CF8" s="5">
        <f>all!CF349</f>
        <v>15.966494756614001</v>
      </c>
      <c r="CG8" s="5">
        <f>all!CG349</f>
        <v>347472.985659517</v>
      </c>
      <c r="CH8" s="5">
        <f>all!CH349</f>
        <v>1.78489725941119</v>
      </c>
      <c r="CI8" s="5">
        <f>all!CI349</f>
        <v>8.5143747661401399</v>
      </c>
      <c r="CJ8" s="5">
        <f>all!CJ349</f>
        <v>0.110291520673003</v>
      </c>
      <c r="CK8" s="5">
        <f>all!CK349</f>
        <v>2.1190064911346802</v>
      </c>
      <c r="CL8" s="5">
        <f>all!CL349</f>
        <v>2.5137271783801499E-2</v>
      </c>
      <c r="CM8" s="5">
        <f>all!CM349</f>
        <v>0.70833097286789104</v>
      </c>
      <c r="CN8" s="5">
        <f>all!CN349</f>
        <v>9.1018193702604204</v>
      </c>
      <c r="CO8" s="5">
        <f>all!CO349</f>
        <v>14.774265357980299</v>
      </c>
      <c r="CP8" s="5">
        <f>all!CP349</f>
        <v>1.74945879806674E-2</v>
      </c>
      <c r="CQ8" s="5">
        <f>all!CQ349</f>
        <v>0.19700436356418299</v>
      </c>
      <c r="CR8" s="5">
        <f>all!CR349</f>
        <v>3.12593640376667E-3</v>
      </c>
      <c r="CS8" s="5">
        <f>all!CS349</f>
        <v>0.124193747242218</v>
      </c>
      <c r="CT8" s="5">
        <f>all!CT349</f>
        <v>1.4743231746513199E-2</v>
      </c>
      <c r="CU8" s="5">
        <f>all!CU349</f>
        <v>0.59483746229059697</v>
      </c>
      <c r="CV8" s="5">
        <f>all!CV349</f>
        <v>1.25138448136416E-2</v>
      </c>
      <c r="CW8" s="5">
        <f>all!CW349</f>
        <v>3.4181270994357599E-3</v>
      </c>
      <c r="CX8" s="5">
        <f>all!CX349</f>
        <v>8.8103027386408198E-2</v>
      </c>
      <c r="CY8" s="5">
        <f>all!CY349</f>
        <v>5.35712674609837E-3</v>
      </c>
      <c r="CZ8" s="5"/>
      <c r="DA8" s="5">
        <f>all!DA349</f>
        <v>0.29062726192941435</v>
      </c>
      <c r="DB8" s="5">
        <f>all!DB349</f>
        <v>6222.0966184889785</v>
      </c>
      <c r="DC8" s="5">
        <f>all!DC349</f>
        <v>3.0286786724820474E-2</v>
      </c>
      <c r="DD8" s="5">
        <f>all!DD349</f>
        <v>0.14506528444663525</v>
      </c>
      <c r="DE8" s="5">
        <f>all!DE349</f>
        <v>1.7356170439209865E-3</v>
      </c>
      <c r="DF8" s="5">
        <f>all!DF349</f>
        <v>3.2405665868400067E-2</v>
      </c>
      <c r="DG8" s="5">
        <f>all!DG349</f>
        <v>3.6053055353042036E-4</v>
      </c>
      <c r="DH8" s="5">
        <f>all!DH349</f>
        <v>9.7552812679781165E-3</v>
      </c>
      <c r="DI8" s="5">
        <f>all!DI349</f>
        <v>0.12148458348807847</v>
      </c>
      <c r="DJ8" s="5">
        <f>all!DJ349</f>
        <v>0.18711075681332701</v>
      </c>
      <c r="DK8" s="5">
        <f>all!DK349</f>
        <v>1.6218485133401132E-4</v>
      </c>
      <c r="DL8" s="5">
        <f>all!DL349</f>
        <v>1.7525363493268718E-3</v>
      </c>
      <c r="DM8" s="5">
        <f>all!DM349</f>
        <v>2.7225142432080945E-5</v>
      </c>
      <c r="DN8" s="5">
        <f>all!DN349</f>
        <v>1.0461944843923681E-3</v>
      </c>
      <c r="DO8" s="5">
        <f>all!DO349</f>
        <v>1.2108436059882719E-4</v>
      </c>
      <c r="DP8" s="5">
        <f>all!DP349</f>
        <v>4.661735597888691E-3</v>
      </c>
      <c r="DQ8" s="5">
        <f>all!DQ349</f>
        <v>6.3532842574749867E-5</v>
      </c>
      <c r="DR8" s="5">
        <f>all!DR349</f>
        <v>1.6724101721793123E-5</v>
      </c>
      <c r="DS8" s="5">
        <f>all!DS349</f>
        <v>4.2520766113131374E-4</v>
      </c>
      <c r="DT8" s="5">
        <f>all!DT349</f>
        <v>2.5634591850672155E-5</v>
      </c>
      <c r="DU8" s="5"/>
      <c r="DV8" s="5">
        <f>all!DV349</f>
        <v>4.6694950969591066E-3</v>
      </c>
      <c r="DW8" s="5">
        <f>all!DW349</f>
        <v>99.970145470718364</v>
      </c>
      <c r="DX8" s="5">
        <f>all!DX349</f>
        <v>4.8661643500100661E-4</v>
      </c>
      <c r="DY8" s="5">
        <f>all!DY349</f>
        <v>2.3307573761853747E-3</v>
      </c>
      <c r="DZ8" s="5">
        <f>all!DZ349</f>
        <v>2.7886080689691328E-5</v>
      </c>
      <c r="EA8" s="5">
        <f>all!EA349</f>
        <v>5.2066037054342249E-4</v>
      </c>
      <c r="EB8" s="5">
        <f>all!EB349</f>
        <v>5.7926281273059893E-6</v>
      </c>
      <c r="EC8" s="5">
        <f>all!EC349</f>
        <v>1.5673766372730809E-4</v>
      </c>
      <c r="ED8" s="5">
        <f>all!ED349</f>
        <v>1.9518873184425382E-3</v>
      </c>
      <c r="EE8" s="5">
        <f>all!EE349</f>
        <v>3.0063000825446989E-3</v>
      </c>
      <c r="EF8" s="5">
        <f>all!EF349</f>
        <v>2.6058166844965176E-6</v>
      </c>
      <c r="EG8" s="5">
        <f>all!EG349</f>
        <v>2.8157922405820228E-5</v>
      </c>
      <c r="EH8" s="5">
        <f>all!EH349</f>
        <v>4.3742513436847241E-7</v>
      </c>
      <c r="EI8" s="5">
        <f>all!EI349</f>
        <v>1.6809159549947206E-5</v>
      </c>
      <c r="EJ8" s="5">
        <f>all!EJ349</f>
        <v>1.945456955349128E-6</v>
      </c>
      <c r="EK8" s="5">
        <f>all!EK349</f>
        <v>7.4899895395731425E-5</v>
      </c>
      <c r="EL8" s="5">
        <f>all!EL349</f>
        <v>1.020779313437986E-6</v>
      </c>
      <c r="EM8" s="5">
        <f>all!EM349</f>
        <v>2.6870538734912308E-7</v>
      </c>
      <c r="EN8" s="5">
        <f>all!EN349</f>
        <v>6.8317922952608125E-6</v>
      </c>
      <c r="EO8" s="5">
        <f>all!EO349</f>
        <v>4.118698299828927E-7</v>
      </c>
      <c r="EP8" s="5"/>
      <c r="EQ8" s="5">
        <f>all!EQ349</f>
        <v>199.94029094143673</v>
      </c>
      <c r="ER8" s="5">
        <f>all!ER349</f>
        <v>0</v>
      </c>
      <c r="ES8" s="5">
        <f>all!ES349</f>
        <v>0</v>
      </c>
      <c r="ET8" s="5">
        <f>all!ET349</f>
        <v>0</v>
      </c>
      <c r="EU8" s="5">
        <f>all!EU349</f>
        <v>0</v>
      </c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</row>
    <row r="9" spans="1:298" s="3" customFormat="1">
      <c r="A9" s="5" t="str">
        <f>all!A350</f>
        <v>LEM35-9.d</v>
      </c>
      <c r="B9" s="5" t="str">
        <f>all!B350</f>
        <v>Sardes</v>
      </c>
      <c r="C9" s="5" t="str">
        <f>all!C350</f>
        <v>porphyry</v>
      </c>
      <c r="D9" s="5" t="str">
        <f>all!D350</f>
        <v>potassic</v>
      </c>
      <c r="E9" s="5" t="str">
        <f>all!E350</f>
        <v>pyrite</v>
      </c>
      <c r="F9" s="5" t="str">
        <f>all!F350</f>
        <v>anhedral</v>
      </c>
      <c r="G9" s="5">
        <f>all!G350</f>
        <v>15.6378330101843</v>
      </c>
      <c r="H9" s="5">
        <f>all!H350</f>
        <v>338837.97376538301</v>
      </c>
      <c r="I9" s="5">
        <f>all!I350</f>
        <v>0.161320238192695</v>
      </c>
      <c r="J9" s="5">
        <f>all!J350</f>
        <v>3.1103456893577799</v>
      </c>
      <c r="K9" s="5">
        <f>all!K350</f>
        <v>0.105111074397526</v>
      </c>
      <c r="L9" s="5">
        <f>all!L350</f>
        <v>1.74782229095681</v>
      </c>
      <c r="M9" s="5">
        <f>all!M350</f>
        <v>2.93792856172327E-2</v>
      </c>
      <c r="N9" s="5">
        <f>all!N350</f>
        <v>0.69817876294657799</v>
      </c>
      <c r="O9" s="5">
        <f>all!O350</f>
        <v>6.0294596121920501</v>
      </c>
      <c r="P9" s="5">
        <f>all!P350</f>
        <v>14.8424598022391</v>
      </c>
      <c r="Q9" s="5">
        <f>all!Q350</f>
        <v>6.3229009639117102E-3</v>
      </c>
      <c r="R9" s="5">
        <f>all!R350</f>
        <v>0.17293065524530701</v>
      </c>
      <c r="S9" s="5">
        <f>all!S350</f>
        <v>1.18453662227121E-2</v>
      </c>
      <c r="T9" s="5">
        <f>all!T350</f>
        <v>7.6301503928717596E-2</v>
      </c>
      <c r="U9" s="5">
        <f>all!U350</f>
        <v>1.54902823369737E-2</v>
      </c>
      <c r="V9" s="5">
        <f>all!V350</f>
        <v>0.41730790053474198</v>
      </c>
      <c r="W9" s="5">
        <f>all!W350</f>
        <v>1.27348157935259E-2</v>
      </c>
      <c r="X9" s="5">
        <f>all!X350</f>
        <v>8.1865911543552005E-3</v>
      </c>
      <c r="Y9" s="5">
        <f>all!Y350</f>
        <v>2.5291159979164899E-2</v>
      </c>
      <c r="Z9" s="5">
        <f>all!Z350</f>
        <v>3.66317538495433E-3</v>
      </c>
      <c r="AA9" s="5">
        <f>all!AA350</f>
        <v>5.1865694139613207E-2</v>
      </c>
      <c r="AB9" s="5">
        <f>all!AB350</f>
        <v>586.86354498830667</v>
      </c>
      <c r="AC9" s="5">
        <f>all!AC350</f>
        <v>0.14484014920518035</v>
      </c>
      <c r="AD9" s="5">
        <f>all!AD350</f>
        <v>2.6755339378423327E-2</v>
      </c>
      <c r="AE9" s="5">
        <f>all!AE350</f>
        <v>0.32369377921374082</v>
      </c>
      <c r="AF9" s="5">
        <f>all!AF350</f>
        <v>0.61247812871116802</v>
      </c>
      <c r="AG9" s="5">
        <f>all!AG350</f>
        <v>3.9194716265910076E-2</v>
      </c>
      <c r="AH9" s="5">
        <f>all!AH350</f>
        <v>0.25000438766432925</v>
      </c>
      <c r="AI9" s="5">
        <f>all!AI350</f>
        <v>2.2707475676912361E-2</v>
      </c>
      <c r="AJ9" s="5">
        <f>all!AJ350</f>
        <v>92.006185761453978</v>
      </c>
      <c r="AK9" s="5">
        <f>all!AK350</f>
        <v>5.0747452682139114E-2</v>
      </c>
      <c r="AL9" s="5">
        <f>all!AL350</f>
        <v>9.6021940647463902E-2</v>
      </c>
      <c r="AM9" s="5">
        <f>all!AM350</f>
        <v>3.9194716265910076E-2</v>
      </c>
      <c r="AN9" s="5"/>
      <c r="AO9" s="5"/>
      <c r="AP9" s="5">
        <f>all!AP350</f>
        <v>0.130795240684634</v>
      </c>
      <c r="AQ9" s="5">
        <f>all!AQ350</f>
        <v>4.2619256394679201</v>
      </c>
      <c r="AR9" s="5">
        <f>all!AR350</f>
        <v>1.38567498204976E-2</v>
      </c>
      <c r="AS9" s="5">
        <f>all!AS350</f>
        <v>0.12537338414757301</v>
      </c>
      <c r="AT9" s="5">
        <f>all!AT350</f>
        <v>7.7628499979349896E-2</v>
      </c>
      <c r="AU9" s="5">
        <f>all!AU350</f>
        <v>1.74782229095681</v>
      </c>
      <c r="AV9" s="5">
        <f>all!AV350</f>
        <v>2.93792856172327E-2</v>
      </c>
      <c r="AW9" s="5">
        <f>all!AW350</f>
        <v>0.14957883701521599</v>
      </c>
      <c r="AX9" s="5">
        <f>all!AX350</f>
        <v>0.207208574157312</v>
      </c>
      <c r="AY9" s="5">
        <f>all!AY350</f>
        <v>0.93563111765198603</v>
      </c>
      <c r="AZ9" s="5">
        <f>all!AZ350</f>
        <v>6.3229009639117102E-3</v>
      </c>
      <c r="BA9" s="5">
        <f>all!BA350</f>
        <v>0.17293065524530701</v>
      </c>
      <c r="BB9" s="5">
        <f>all!BB350</f>
        <v>1.18453662227121E-2</v>
      </c>
      <c r="BC9" s="5">
        <f>all!BC350</f>
        <v>7.6301503928717596E-2</v>
      </c>
      <c r="BD9" s="5">
        <f>all!BD350</f>
        <v>1.54902823369737E-2</v>
      </c>
      <c r="BE9" s="5">
        <f>all!BE350</f>
        <v>6.8797535137459301E-2</v>
      </c>
      <c r="BF9" s="5">
        <f>all!BF350</f>
        <v>1.27348157935259E-2</v>
      </c>
      <c r="BG9" s="5">
        <f>all!BG350</f>
        <v>8.1865911543552005E-3</v>
      </c>
      <c r="BH9" s="5">
        <f>all!BH350</f>
        <v>1.7588255326828901E-2</v>
      </c>
      <c r="BI9" s="5">
        <f>all!BI350</f>
        <v>3.66317538495433E-3</v>
      </c>
      <c r="BJ9" s="5"/>
      <c r="BK9" s="5">
        <f>all!BK350</f>
        <v>0.74649910518509699</v>
      </c>
      <c r="BL9" s="5">
        <f>all!BL350</f>
        <v>19427.486221947001</v>
      </c>
      <c r="BM9" s="5">
        <f>all!BM350</f>
        <v>4.1199498910425701E-2</v>
      </c>
      <c r="BN9" s="5">
        <f>all!BN350</f>
        <v>0.70345499875691497</v>
      </c>
      <c r="BO9" s="5">
        <f>all!BO350</f>
        <v>8.4050755899106003E-2</v>
      </c>
      <c r="BP9" s="5">
        <f>all!BP350</f>
        <v>0.96072103441684797</v>
      </c>
      <c r="BQ9" s="5">
        <f>all!BQ350</f>
        <v>2.5091604462017199E-2</v>
      </c>
      <c r="BR9" s="5">
        <f>all!BR350</f>
        <v>0.246485953863298</v>
      </c>
      <c r="BS9" s="5">
        <f>all!BS350</f>
        <v>0.67215923678143996</v>
      </c>
      <c r="BT9" s="5">
        <f>all!BT350</f>
        <v>1.83126998180832</v>
      </c>
      <c r="BU9" s="5">
        <f>all!BU350</f>
        <v>9.7960213744804191E-3</v>
      </c>
      <c r="BV9" s="5">
        <f>all!BV350</f>
        <v>6.0587783899133503E-2</v>
      </c>
      <c r="BW9" s="5">
        <f>all!BW350</f>
        <v>2.3280202394774601E-3</v>
      </c>
      <c r="BX9" s="5">
        <f>all!BX350</f>
        <v>3.7921105797309999E-2</v>
      </c>
      <c r="BY9" s="5">
        <f>all!BY350</f>
        <v>8.57097254845441E-3</v>
      </c>
      <c r="BZ9" s="5">
        <f>all!BZ350</f>
        <v>0.26731222845561098</v>
      </c>
      <c r="CA9" s="5">
        <f>all!CA350</f>
        <v>7.2423128592181002E-3</v>
      </c>
      <c r="CB9" s="5">
        <f>all!CB350</f>
        <v>3.8813605023814299E-4</v>
      </c>
      <c r="CC9" s="5">
        <f>all!CC350</f>
        <v>1.14165813334288E-2</v>
      </c>
      <c r="CD9" s="5">
        <f>all!CD350</f>
        <v>2.4086733993111901E-3</v>
      </c>
      <c r="CE9" s="5"/>
      <c r="CF9" s="5">
        <f>all!CF350</f>
        <v>15.6378330101843</v>
      </c>
      <c r="CG9" s="5">
        <f>all!CG350</f>
        <v>338837.97376538301</v>
      </c>
      <c r="CH9" s="5">
        <f>all!CH350</f>
        <v>0.161320238192695</v>
      </c>
      <c r="CI9" s="5">
        <f>all!CI350</f>
        <v>3.1103456893577799</v>
      </c>
      <c r="CJ9" s="5">
        <f>all!CJ350</f>
        <v>0.105111074397526</v>
      </c>
      <c r="CK9" s="5">
        <f>all!CK350</f>
        <v>1.74782229095681</v>
      </c>
      <c r="CL9" s="5">
        <f>all!CL350</f>
        <v>2.93792856172327E-2</v>
      </c>
      <c r="CM9" s="5">
        <f>all!CM350</f>
        <v>0.69817876294657799</v>
      </c>
      <c r="CN9" s="5">
        <f>all!CN350</f>
        <v>6.0294596121920501</v>
      </c>
      <c r="CO9" s="5">
        <f>all!CO350</f>
        <v>14.8424598022391</v>
      </c>
      <c r="CP9" s="5">
        <f>all!CP350</f>
        <v>6.3229009639117102E-3</v>
      </c>
      <c r="CQ9" s="5">
        <f>all!CQ350</f>
        <v>0.17293065524530701</v>
      </c>
      <c r="CR9" s="5">
        <f>all!CR350</f>
        <v>1.18453662227121E-2</v>
      </c>
      <c r="CS9" s="5">
        <f>all!CS350</f>
        <v>7.6301503928717596E-2</v>
      </c>
      <c r="CT9" s="5">
        <f>all!CT350</f>
        <v>1.54902823369737E-2</v>
      </c>
      <c r="CU9" s="5">
        <f>all!CU350</f>
        <v>0.41730790053474198</v>
      </c>
      <c r="CV9" s="5">
        <f>all!CV350</f>
        <v>1.27348157935259E-2</v>
      </c>
      <c r="CW9" s="5">
        <f>all!CW350</f>
        <v>8.1865911543552005E-3</v>
      </c>
      <c r="CX9" s="5">
        <f>all!CX350</f>
        <v>2.5291159979164899E-2</v>
      </c>
      <c r="CY9" s="5">
        <f>all!CY350</f>
        <v>3.66317538495433E-3</v>
      </c>
      <c r="CZ9" s="5"/>
      <c r="DA9" s="5">
        <f>all!DA350</f>
        <v>0.28464485533849776</v>
      </c>
      <c r="DB9" s="5">
        <f>all!DB350</f>
        <v>6067.4719986638556</v>
      </c>
      <c r="DC9" s="5">
        <f>all!DC350</f>
        <v>2.7373405515515024E-3</v>
      </c>
      <c r="DD9" s="5">
        <f>all!DD350</f>
        <v>5.2993108072760822E-2</v>
      </c>
      <c r="DE9" s="5">
        <f>all!DE350</f>
        <v>1.6540942686797909E-3</v>
      </c>
      <c r="DF9" s="5">
        <f>all!DF350</f>
        <v>2.6729198515932251E-2</v>
      </c>
      <c r="DG9" s="5">
        <f>all!DG350</f>
        <v>4.2137150749727779E-4</v>
      </c>
      <c r="DH9" s="5">
        <f>all!DH350</f>
        <v>9.6154629244811739E-3</v>
      </c>
      <c r="DI9" s="5">
        <f>all!DI350</f>
        <v>8.0476920036305286E-2</v>
      </c>
      <c r="DJ9" s="5">
        <f>all!DJ350</f>
        <v>0.18797441492197442</v>
      </c>
      <c r="DK9" s="5">
        <f>all!DK350</f>
        <v>5.8616913640087721E-5</v>
      </c>
      <c r="DL9" s="5">
        <f>all!DL350</f>
        <v>1.538378408210113E-3</v>
      </c>
      <c r="DM9" s="5">
        <f>all!DM350</f>
        <v>1.0316645667675888E-4</v>
      </c>
      <c r="DN9" s="5">
        <f>all!DN350</f>
        <v>6.4275548756395921E-4</v>
      </c>
      <c r="DO9" s="5">
        <f>all!DO350</f>
        <v>1.2721979580300344E-4</v>
      </c>
      <c r="DP9" s="5">
        <f>all!DP350</f>
        <v>3.2704380919650628E-3</v>
      </c>
      <c r="DQ9" s="5">
        <f>all!DQ350</f>
        <v>6.4654713165894918E-5</v>
      </c>
      <c r="DR9" s="5">
        <f>all!DR350</f>
        <v>4.0055088426281409E-5</v>
      </c>
      <c r="DS9" s="5">
        <f>all!DS350</f>
        <v>1.2206158291102751E-4</v>
      </c>
      <c r="DT9" s="5">
        <f>all!DT350</f>
        <v>1.7528800478563252E-5</v>
      </c>
      <c r="DU9" s="5"/>
      <c r="DV9" s="5">
        <f>all!DV350</f>
        <v>4.690023532174882E-3</v>
      </c>
      <c r="DW9" s="5">
        <f>all!DW350</f>
        <v>99.972249351583272</v>
      </c>
      <c r="DX9" s="5">
        <f>all!DX350</f>
        <v>4.5102489511310599E-5</v>
      </c>
      <c r="DY9" s="5">
        <f>all!DY350</f>
        <v>8.7315445630933386E-4</v>
      </c>
      <c r="DZ9" s="5">
        <f>all!DZ350</f>
        <v>2.7254105946578127E-5</v>
      </c>
      <c r="EA9" s="5">
        <f>all!EA350</f>
        <v>4.4041045423715193E-4</v>
      </c>
      <c r="EB9" s="5">
        <f>all!EB350</f>
        <v>6.9428350763624509E-6</v>
      </c>
      <c r="EC9" s="5">
        <f>all!EC350</f>
        <v>1.584316264382965E-4</v>
      </c>
      <c r="ED9" s="5">
        <f>all!ED350</f>
        <v>1.3259984914126782E-3</v>
      </c>
      <c r="EE9" s="5">
        <f>all!EE350</f>
        <v>3.097208373509745E-3</v>
      </c>
      <c r="EF9" s="5">
        <f>all!EF350</f>
        <v>9.6581652258758563E-7</v>
      </c>
      <c r="EG9" s="5">
        <f>all!EG350</f>
        <v>2.5347484068577672E-5</v>
      </c>
      <c r="EH9" s="5">
        <f>all!EH350</f>
        <v>1.6998484268043585E-6</v>
      </c>
      <c r="EI9" s="5">
        <f>all!EI350</f>
        <v>1.0590524668097864E-5</v>
      </c>
      <c r="EJ9" s="5">
        <f>all!EJ350</f>
        <v>2.0961694015689158E-6</v>
      </c>
      <c r="EK9" s="5">
        <f>all!EK350</f>
        <v>5.3886207054741623E-5</v>
      </c>
      <c r="EL9" s="5">
        <f>all!EL350</f>
        <v>1.0652998658748381E-6</v>
      </c>
      <c r="EM9" s="5">
        <f>all!EM350</f>
        <v>6.5997787692036295E-7</v>
      </c>
      <c r="EN9" s="5">
        <f>all!EN350</f>
        <v>2.0111787917138181E-6</v>
      </c>
      <c r="EO9" s="5">
        <f>all!EO350</f>
        <v>2.8881775023650373E-7</v>
      </c>
      <c r="EP9" s="5"/>
      <c r="EQ9" s="5">
        <f>all!EQ350</f>
        <v>199.94449870316654</v>
      </c>
      <c r="ER9" s="5">
        <f>all!ER350</f>
        <v>0</v>
      </c>
      <c r="ES9" s="5">
        <f>all!ES350</f>
        <v>0</v>
      </c>
      <c r="ET9" s="5">
        <f>all!ET350</f>
        <v>0</v>
      </c>
      <c r="EU9" s="5">
        <f>all!EU350</f>
        <v>0</v>
      </c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</row>
    <row r="10" spans="1:298" s="3" customFormat="1">
      <c r="A10" s="5" t="str">
        <f>all!A351</f>
        <v>LEM35-10.d</v>
      </c>
      <c r="B10" s="5" t="str">
        <f>all!B351</f>
        <v>Sardes</v>
      </c>
      <c r="C10" s="5" t="str">
        <f>all!C351</f>
        <v>porphyry</v>
      </c>
      <c r="D10" s="5" t="str">
        <f>all!D351</f>
        <v>potassic</v>
      </c>
      <c r="E10" s="5" t="str">
        <f>all!E351</f>
        <v>pyrite</v>
      </c>
      <c r="F10" s="5" t="str">
        <f>all!F351</f>
        <v>anhedral</v>
      </c>
      <c r="G10" s="5">
        <f>all!G351</f>
        <v>16.181695742392598</v>
      </c>
      <c r="H10" s="5">
        <f>all!H351</f>
        <v>345588.02593045903</v>
      </c>
      <c r="I10" s="5">
        <f>all!I351</f>
        <v>0.67476555191133503</v>
      </c>
      <c r="J10" s="5">
        <f>all!J351</f>
        <v>1.6384734884482099</v>
      </c>
      <c r="K10" s="5">
        <f>all!K351</f>
        <v>0.112570078024193</v>
      </c>
      <c r="L10" s="5">
        <f>all!L351</f>
        <v>1.84209460769169</v>
      </c>
      <c r="M10" s="5">
        <f>all!M351</f>
        <v>2.5676270371846201E-2</v>
      </c>
      <c r="N10" s="5">
        <f>all!N351</f>
        <v>0.75634258555967004</v>
      </c>
      <c r="O10" s="5">
        <f>all!O351</f>
        <v>5.8488402563535802</v>
      </c>
      <c r="P10" s="5">
        <f>all!P351</f>
        <v>17.335642318855101</v>
      </c>
      <c r="Q10" s="5">
        <f>all!Q351</f>
        <v>1.01136471826677E-2</v>
      </c>
      <c r="R10" s="5">
        <f>all!R351</f>
        <v>0.12956229150448301</v>
      </c>
      <c r="S10" s="5">
        <f>all!S351</f>
        <v>4.4442653614552999E-3</v>
      </c>
      <c r="T10" s="5">
        <f>all!T351</f>
        <v>8.03775376860726E-2</v>
      </c>
      <c r="U10" s="5">
        <f>all!U351</f>
        <v>7.8452792837760202E-3</v>
      </c>
      <c r="V10" s="5">
        <f>all!V351</f>
        <v>0.200721433894999</v>
      </c>
      <c r="W10" s="5">
        <f>all!W351</f>
        <v>1.16201739006576E-2</v>
      </c>
      <c r="X10" s="5">
        <f>all!X351</f>
        <v>5.6766363606783896E-3</v>
      </c>
      <c r="Y10" s="5">
        <f>all!Y351</f>
        <v>0.17867927127255601</v>
      </c>
      <c r="Z10" s="5">
        <f>all!Z351</f>
        <v>2.7256745367367999E-3</v>
      </c>
      <c r="AA10" s="5">
        <f>all!AA351</f>
        <v>0.41182573698546815</v>
      </c>
      <c r="AB10" s="5">
        <f>all!AB351</f>
        <v>97.021004145530924</v>
      </c>
      <c r="AC10" s="5">
        <f>all!AC351</f>
        <v>1.5254564882230108E-2</v>
      </c>
      <c r="AD10" s="5">
        <f>all!AD351</f>
        <v>0.11536741000548595</v>
      </c>
      <c r="AE10" s="5">
        <f>all!AE351</f>
        <v>3.1769977122971874E-2</v>
      </c>
      <c r="AF10" s="5">
        <f>all!AF351</f>
        <v>4.390704768326982E-2</v>
      </c>
      <c r="AG10" s="5">
        <f>all!AG351</f>
        <v>1.498838693531386E-2</v>
      </c>
      <c r="AH10" s="5">
        <f>all!AH351</f>
        <v>5.6602241046978634E-2</v>
      </c>
      <c r="AI10" s="5">
        <f>all!AI351</f>
        <v>4.0394393712246835E-3</v>
      </c>
      <c r="AJ10" s="5">
        <f>all!AJ351</f>
        <v>25.691356456698642</v>
      </c>
      <c r="AK10" s="5">
        <f>all!AK351</f>
        <v>8.4127536513961022E-3</v>
      </c>
      <c r="AL10" s="5">
        <f>all!AL351</f>
        <v>1.1626674274573666E-2</v>
      </c>
      <c r="AM10" s="5">
        <f>all!AM351</f>
        <v>1.498838693531386E-2</v>
      </c>
      <c r="AN10" s="5"/>
      <c r="AO10" s="5"/>
      <c r="AP10" s="5">
        <f>all!AP351</f>
        <v>0.11969124707293</v>
      </c>
      <c r="AQ10" s="5">
        <f>all!AQ351</f>
        <v>2.6223645235256399</v>
      </c>
      <c r="AR10" s="5">
        <f>all!AR351</f>
        <v>2.2440317123128498E-2</v>
      </c>
      <c r="AS10" s="5">
        <f>all!AS351</f>
        <v>0.18878034331295701</v>
      </c>
      <c r="AT10" s="5">
        <f>all!AT351</f>
        <v>0.112570078024193</v>
      </c>
      <c r="AU10" s="5">
        <f>all!AU351</f>
        <v>1.84209460769169</v>
      </c>
      <c r="AV10" s="5">
        <f>all!AV351</f>
        <v>2.5676270371846201E-2</v>
      </c>
      <c r="AW10" s="5">
        <f>all!AW351</f>
        <v>0.25094754877485997</v>
      </c>
      <c r="AX10" s="5">
        <f>all!AX351</f>
        <v>0.29337212745748498</v>
      </c>
      <c r="AY10" s="5">
        <f>all!AY351</f>
        <v>0.70350557424023197</v>
      </c>
      <c r="AZ10" s="5">
        <f>all!AZ351</f>
        <v>1.01136471826677E-2</v>
      </c>
      <c r="BA10" s="5">
        <f>all!BA351</f>
        <v>0.12956229150448301</v>
      </c>
      <c r="BB10" s="5">
        <f>all!BB351</f>
        <v>4.4442653614552999E-3</v>
      </c>
      <c r="BC10" s="5">
        <f>all!BC351</f>
        <v>8.03775376860726E-2</v>
      </c>
      <c r="BD10" s="5">
        <f>all!BD351</f>
        <v>7.8452792837760202E-3</v>
      </c>
      <c r="BE10" s="5">
        <f>all!BE351</f>
        <v>6.9582493415118796E-2</v>
      </c>
      <c r="BF10" s="5">
        <f>all!BF351</f>
        <v>1.16201739006576E-2</v>
      </c>
      <c r="BG10" s="5">
        <f>all!BG351</f>
        <v>5.6766363606783896E-3</v>
      </c>
      <c r="BH10" s="5">
        <f>all!BH351</f>
        <v>1.1605690560228501E-2</v>
      </c>
      <c r="BI10" s="5">
        <f>all!BI351</f>
        <v>2.7256745367367999E-3</v>
      </c>
      <c r="BJ10" s="5"/>
      <c r="BK10" s="5">
        <f>all!BK351</f>
        <v>0.66627851649053504</v>
      </c>
      <c r="BL10" s="5">
        <f>all!BL351</f>
        <v>16417.016034164299</v>
      </c>
      <c r="BM10" s="5">
        <f>all!BM351</f>
        <v>8.3190581055547094E-2</v>
      </c>
      <c r="BN10" s="5">
        <f>all!BN351</f>
        <v>0.26512270122084403</v>
      </c>
      <c r="BO10" s="5">
        <f>all!BO351</f>
        <v>9.1268747048961901E-2</v>
      </c>
      <c r="BP10" s="5">
        <f>all!BP351</f>
        <v>1.5464037949015801</v>
      </c>
      <c r="BQ10" s="5">
        <f>all!BQ351</f>
        <v>2.8999885430298401E-2</v>
      </c>
      <c r="BR10" s="5">
        <f>all!BR351</f>
        <v>0.254296557413276</v>
      </c>
      <c r="BS10" s="5">
        <f>all!BS351</f>
        <v>0.38713560296683902</v>
      </c>
      <c r="BT10" s="5">
        <f>all!BT351</f>
        <v>1.84550320907101</v>
      </c>
      <c r="BU10" s="5">
        <f>all!BU351</f>
        <v>3.8001140818383701E-3</v>
      </c>
      <c r="BV10" s="5">
        <f>all!BV351</f>
        <v>4.9079137988124903E-2</v>
      </c>
      <c r="BW10" s="5">
        <f>all!BW351</f>
        <v>2.4287254295660698E-3</v>
      </c>
      <c r="BX10" s="5">
        <f>all!BX351</f>
        <v>3.9069832189264402E-2</v>
      </c>
      <c r="BY10" s="5">
        <f>all!BY351</f>
        <v>4.65457834840335E-4</v>
      </c>
      <c r="BZ10" s="5">
        <f>all!BZ351</f>
        <v>0.14283780760869499</v>
      </c>
      <c r="CA10" s="5">
        <f>all!CA351</f>
        <v>8.5994906266699902E-4</v>
      </c>
      <c r="CB10" s="5">
        <f>all!CB351</f>
        <v>1.9996035281323599E-3</v>
      </c>
      <c r="CC10" s="5">
        <f>all!CC351</f>
        <v>8.9157411181022606E-2</v>
      </c>
      <c r="CD10" s="5">
        <f>all!CD351</f>
        <v>1.8257391942607399E-3</v>
      </c>
      <c r="CE10" s="5"/>
      <c r="CF10" s="5">
        <f>all!CF351</f>
        <v>16.181695742392598</v>
      </c>
      <c r="CG10" s="5">
        <f>all!CG351</f>
        <v>345588.02593045903</v>
      </c>
      <c r="CH10" s="5">
        <f>all!CH351</f>
        <v>0.67476555191133503</v>
      </c>
      <c r="CI10" s="5">
        <f>all!CI351</f>
        <v>1.6384734884482099</v>
      </c>
      <c r="CJ10" s="5">
        <f>all!CJ351</f>
        <v>0.112570078024193</v>
      </c>
      <c r="CK10" s="5">
        <f>all!CK351</f>
        <v>1.84209460769169</v>
      </c>
      <c r="CL10" s="5">
        <f>all!CL351</f>
        <v>2.5676270371846201E-2</v>
      </c>
      <c r="CM10" s="5">
        <f>all!CM351</f>
        <v>0.75634258555967004</v>
      </c>
      <c r="CN10" s="5">
        <f>all!CN351</f>
        <v>5.8488402563535802</v>
      </c>
      <c r="CO10" s="5">
        <f>all!CO351</f>
        <v>17.335642318855101</v>
      </c>
      <c r="CP10" s="5">
        <f>all!CP351</f>
        <v>1.01136471826677E-2</v>
      </c>
      <c r="CQ10" s="5">
        <f>all!CQ351</f>
        <v>0.12956229150448301</v>
      </c>
      <c r="CR10" s="5">
        <f>all!CR351</f>
        <v>4.4442653614552999E-3</v>
      </c>
      <c r="CS10" s="5">
        <f>all!CS351</f>
        <v>8.03775376860726E-2</v>
      </c>
      <c r="CT10" s="5">
        <f>all!CT351</f>
        <v>7.8452792837760202E-3</v>
      </c>
      <c r="CU10" s="5">
        <f>all!CU351</f>
        <v>0.200721433894999</v>
      </c>
      <c r="CV10" s="5">
        <f>all!CV351</f>
        <v>1.16201739006576E-2</v>
      </c>
      <c r="CW10" s="5">
        <f>all!CW351</f>
        <v>5.6766363606783896E-3</v>
      </c>
      <c r="CX10" s="5">
        <f>all!CX351</f>
        <v>0.17867927127255601</v>
      </c>
      <c r="CY10" s="5">
        <f>all!CY351</f>
        <v>2.7256745367367999E-3</v>
      </c>
      <c r="CZ10" s="5"/>
      <c r="DA10" s="5">
        <f>all!DA351</f>
        <v>0.29454441934027542</v>
      </c>
      <c r="DB10" s="5">
        <f>all!DB351</f>
        <v>6188.3431986831238</v>
      </c>
      <c r="DC10" s="5">
        <f>all!DC351</f>
        <v>1.1449667622177907E-2</v>
      </c>
      <c r="DD10" s="5">
        <f>all!DD351</f>
        <v>2.7915804646658909E-2</v>
      </c>
      <c r="DE10" s="5">
        <f>all!DE351</f>
        <v>1.7714738618354105E-3</v>
      </c>
      <c r="DF10" s="5">
        <f>all!DF351</f>
        <v>2.8170891691263036E-2</v>
      </c>
      <c r="DG10" s="5">
        <f>all!DG351</f>
        <v>3.682611243326621E-4</v>
      </c>
      <c r="DH10" s="5">
        <f>all!DH351</f>
        <v>1.0416507169255889E-2</v>
      </c>
      <c r="DI10" s="5">
        <f>all!DI351</f>
        <v>7.8066141891705201E-2</v>
      </c>
      <c r="DJ10" s="5">
        <f>all!DJ351</f>
        <v>0.21954967475753676</v>
      </c>
      <c r="DK10" s="5">
        <f>all!DK351</f>
        <v>9.3759302395587393E-5</v>
      </c>
      <c r="DL10" s="5">
        <f>all!DL351</f>
        <v>1.1525766295512273E-3</v>
      </c>
      <c r="DM10" s="5">
        <f>all!DM351</f>
        <v>3.8707043855974672E-5</v>
      </c>
      <c r="DN10" s="5">
        <f>all!DN351</f>
        <v>6.7709154819368717E-4</v>
      </c>
      <c r="DO10" s="5">
        <f>all!DO351</f>
        <v>6.4432320004730785E-5</v>
      </c>
      <c r="DP10" s="5">
        <f>all!DP351</f>
        <v>1.5730519897727195E-3</v>
      </c>
      <c r="DQ10" s="5">
        <f>all!DQ351</f>
        <v>5.899567160341489E-5</v>
      </c>
      <c r="DR10" s="5">
        <f>all!DR351</f>
        <v>2.7774462789662314E-5</v>
      </c>
      <c r="DS10" s="5">
        <f>all!DS351</f>
        <v>8.6235169533086875E-4</v>
      </c>
      <c r="DT10" s="5">
        <f>all!DT351</f>
        <v>1.3042729354481985E-5</v>
      </c>
      <c r="DU10" s="5"/>
      <c r="DV10" s="5">
        <f>all!DV351</f>
        <v>4.7583520519502171E-3</v>
      </c>
      <c r="DW10" s="5">
        <f>all!DW351</f>
        <v>99.972410353522463</v>
      </c>
      <c r="DX10" s="5">
        <f>all!DX351</f>
        <v>1.8496887344247336E-4</v>
      </c>
      <c r="DY10" s="5">
        <f>all!DY351</f>
        <v>4.5097858794878026E-4</v>
      </c>
      <c r="DZ10" s="5">
        <f>all!DZ351</f>
        <v>2.861808179669726E-5</v>
      </c>
      <c r="EA10" s="5">
        <f>all!EA351</f>
        <v>4.5509950785904934E-4</v>
      </c>
      <c r="EB10" s="5">
        <f>all!EB351</f>
        <v>5.9492421569102476E-6</v>
      </c>
      <c r="EC10" s="5">
        <f>all!EC351</f>
        <v>1.6827821207409115E-4</v>
      </c>
      <c r="ED10" s="5">
        <f>all!ED351</f>
        <v>1.2611550654744951E-3</v>
      </c>
      <c r="EE10" s="5">
        <f>all!EE351</f>
        <v>3.5468152739999252E-3</v>
      </c>
      <c r="EF10" s="5">
        <f>all!EF351</f>
        <v>1.5146773785180993E-6</v>
      </c>
      <c r="EG10" s="5">
        <f>all!EG351</f>
        <v>1.8619824414052398E-5</v>
      </c>
      <c r="EH10" s="5">
        <f>all!EH351</f>
        <v>6.2531057953682123E-7</v>
      </c>
      <c r="EI10" s="5">
        <f>all!EI351</f>
        <v>1.0938383979305741E-5</v>
      </c>
      <c r="EJ10" s="5">
        <f>all!EJ351</f>
        <v>1.0409012765990675E-6</v>
      </c>
      <c r="EK10" s="5">
        <f>all!EK351</f>
        <v>2.54125852396888E-5</v>
      </c>
      <c r="EL10" s="5">
        <f>all!EL351</f>
        <v>9.5307246241180104E-7</v>
      </c>
      <c r="EM10" s="5">
        <f>all!EM351</f>
        <v>4.4869521650764897E-7</v>
      </c>
      <c r="EN10" s="5">
        <f>all!EN351</f>
        <v>1.3931253452946682E-5</v>
      </c>
      <c r="EO10" s="5">
        <f>all!EO351</f>
        <v>2.1070471518672042E-7</v>
      </c>
      <c r="EP10" s="5"/>
      <c r="EQ10" s="5">
        <f>all!EQ351</f>
        <v>199.94482070704493</v>
      </c>
      <c r="ER10" s="5">
        <f>all!ER351</f>
        <v>0</v>
      </c>
      <c r="ES10" s="5">
        <f>all!ES351</f>
        <v>0</v>
      </c>
      <c r="ET10" s="5">
        <f>all!ET351</f>
        <v>0</v>
      </c>
      <c r="EU10" s="5">
        <f>all!EU351</f>
        <v>0</v>
      </c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</row>
    <row r="11" spans="1:298" s="9" customFormat="1">
      <c r="A11" s="5" t="str">
        <f>all!A352</f>
        <v>LEM35-11.d</v>
      </c>
      <c r="B11" s="5" t="str">
        <f>all!B352</f>
        <v>Sardes</v>
      </c>
      <c r="C11" s="5" t="str">
        <f>all!C352</f>
        <v>porphyry</v>
      </c>
      <c r="D11" s="5" t="str">
        <f>all!D352</f>
        <v>potassic</v>
      </c>
      <c r="E11" s="5" t="str">
        <f>all!E352</f>
        <v>pyrite</v>
      </c>
      <c r="F11" s="5" t="str">
        <f>all!F352</f>
        <v>anhedral</v>
      </c>
      <c r="G11" s="5">
        <f>all!G352</f>
        <v>17.751874289547601</v>
      </c>
      <c r="H11" s="5">
        <f>all!H352</f>
        <v>358660.42785129999</v>
      </c>
      <c r="I11" s="5">
        <f>all!I352</f>
        <v>993.64825646145698</v>
      </c>
      <c r="J11" s="5">
        <f>all!J352</f>
        <v>2.1995128284855698</v>
      </c>
      <c r="K11" s="5">
        <f>all!K352</f>
        <v>0.41300247222432002</v>
      </c>
      <c r="L11" s="5">
        <f>all!L352</f>
        <v>1.79981890291166</v>
      </c>
      <c r="M11" s="5">
        <f>all!M352</f>
        <v>5.7021191382228602E-2</v>
      </c>
      <c r="N11" s="5">
        <f>all!N352</f>
        <v>0.66075334863371304</v>
      </c>
      <c r="O11" s="5">
        <f>all!O352</f>
        <v>22.157342243050898</v>
      </c>
      <c r="P11" s="5">
        <f>all!P352</f>
        <v>14.016255562343099</v>
      </c>
      <c r="Q11" s="5">
        <f>all!Q352</f>
        <v>4.4708526150381997E-2</v>
      </c>
      <c r="R11" s="5">
        <f>all!R352</f>
        <v>0.22252812091840099</v>
      </c>
      <c r="S11" s="5">
        <f>all!S352</f>
        <v>5.2735794407559704E-3</v>
      </c>
      <c r="T11" s="5">
        <f>all!T352</f>
        <v>8.4626707325477196E-2</v>
      </c>
      <c r="U11" s="5">
        <f>all!U352</f>
        <v>1.7143407553828999E-2</v>
      </c>
      <c r="V11" s="5">
        <f>all!V352</f>
        <v>2.0721878094270698</v>
      </c>
      <c r="W11" s="5">
        <f>all!W352</f>
        <v>2.2006114876728801E-2</v>
      </c>
      <c r="X11" s="5">
        <f>all!X352</f>
        <v>1.2668409107316699E-2</v>
      </c>
      <c r="Y11" s="5">
        <f>all!Y352</f>
        <v>3.76840921162459</v>
      </c>
      <c r="Z11" s="5">
        <f>all!Z352</f>
        <v>0.58242829767225801</v>
      </c>
      <c r="AA11" s="5">
        <f>all!AA352</f>
        <v>451.75833647927095</v>
      </c>
      <c r="AB11" s="5">
        <f>all!AB352</f>
        <v>3.7194091127647426</v>
      </c>
      <c r="AC11" s="5">
        <f>all!AC352</f>
        <v>0.15455548083143783</v>
      </c>
      <c r="AD11" s="5">
        <f>all!AD352</f>
        <v>44.845101256360749</v>
      </c>
      <c r="AE11" s="5">
        <f>all!AE352</f>
        <v>3.3617392368742384E-3</v>
      </c>
      <c r="AF11" s="5">
        <f>all!AF352</f>
        <v>4.5492425559692188E-3</v>
      </c>
      <c r="AG11" s="5">
        <f>all!AG352</f>
        <v>4.4994318522327339E-5</v>
      </c>
      <c r="AH11" s="5">
        <f>all!AH352</f>
        <v>1.1864031648279464E-2</v>
      </c>
      <c r="AI11" s="5">
        <f>all!AI352</f>
        <v>5.8615138091861591E-4</v>
      </c>
      <c r="AJ11" s="5">
        <f>all!AJ352</f>
        <v>1.4105852318663814E-2</v>
      </c>
      <c r="AK11" s="5">
        <f>all!AK352</f>
        <v>1.2749389962632213E-5</v>
      </c>
      <c r="AL11" s="5">
        <f>all!AL352</f>
        <v>1.7252994147928625E-5</v>
      </c>
      <c r="AM11" s="5">
        <f>all!AM352</f>
        <v>4.4994318522327339E-5</v>
      </c>
      <c r="AN11" s="5"/>
      <c r="AO11" s="5"/>
      <c r="AP11" s="5">
        <f>all!AP352</f>
        <v>0.152656215965251</v>
      </c>
      <c r="AQ11" s="5">
        <f>all!AQ352</f>
        <v>4.9484323742888199</v>
      </c>
      <c r="AR11" s="5">
        <f>all!AR352</f>
        <v>2.03008006436971E-2</v>
      </c>
      <c r="AS11" s="5">
        <f>all!AS352</f>
        <v>0.13360370962745399</v>
      </c>
      <c r="AT11" s="5">
        <f>all!AT352</f>
        <v>0.124115575601359</v>
      </c>
      <c r="AU11" s="5">
        <f>all!AU352</f>
        <v>1.79981890291166</v>
      </c>
      <c r="AV11" s="5">
        <f>all!AV352</f>
        <v>5.7021191382228602E-2</v>
      </c>
      <c r="AW11" s="5">
        <f>all!AW352</f>
        <v>0.28841235553536398</v>
      </c>
      <c r="AX11" s="5">
        <f>all!AX352</f>
        <v>0.35157825223692102</v>
      </c>
      <c r="AY11" s="5">
        <f>all!AY352</f>
        <v>0.78396331230487104</v>
      </c>
      <c r="AZ11" s="5">
        <f>all!AZ352</f>
        <v>8.9001648758874896E-3</v>
      </c>
      <c r="BA11" s="5">
        <f>all!BA352</f>
        <v>0.22252812091840099</v>
      </c>
      <c r="BB11" s="5">
        <f>all!BB352</f>
        <v>5.2735794407559704E-3</v>
      </c>
      <c r="BC11" s="5">
        <f>all!BC352</f>
        <v>8.4626707325477196E-2</v>
      </c>
      <c r="BD11" s="5">
        <f>all!BD352</f>
        <v>1.7143407553828999E-2</v>
      </c>
      <c r="BE11" s="5">
        <f>all!BE352</f>
        <v>0.13060421190850899</v>
      </c>
      <c r="BF11" s="5">
        <f>all!BF352</f>
        <v>2.2006114876728801E-2</v>
      </c>
      <c r="BG11" s="5">
        <f>all!BG352</f>
        <v>1.2668409107316699E-2</v>
      </c>
      <c r="BH11" s="5">
        <f>all!BH352</f>
        <v>2.0860864300505402E-2</v>
      </c>
      <c r="BI11" s="5">
        <f>all!BI352</f>
        <v>1.1887187377287599E-2</v>
      </c>
      <c r="BJ11" s="5"/>
      <c r="BK11" s="5">
        <f>all!BK352</f>
        <v>0.80036329881242796</v>
      </c>
      <c r="BL11" s="5">
        <f>all!BL352</f>
        <v>66398.870370422301</v>
      </c>
      <c r="BM11" s="5">
        <f>all!BM352</f>
        <v>12.1347089948729</v>
      </c>
      <c r="BN11" s="5">
        <f>all!BN352</f>
        <v>0.341626483864157</v>
      </c>
      <c r="BO11" s="5">
        <f>all!BO352</f>
        <v>0.21453228939170199</v>
      </c>
      <c r="BP11" s="5">
        <f>all!BP352</f>
        <v>1.68011666120946E-2</v>
      </c>
      <c r="BQ11" s="5">
        <f>all!BQ352</f>
        <v>5.75979777584649E-3</v>
      </c>
      <c r="BR11" s="5">
        <f>all!BR352</f>
        <v>0.90470171891795004</v>
      </c>
      <c r="BS11" s="5">
        <f>all!BS352</f>
        <v>0.88813186717336701</v>
      </c>
      <c r="BT11" s="5">
        <f>all!BT352</f>
        <v>3.63203234465619</v>
      </c>
      <c r="BU11" s="5">
        <f>all!BU352</f>
        <v>3.4081850753256003E-2</v>
      </c>
      <c r="BV11" s="5">
        <f>all!BV352</f>
        <v>0.15664264712346801</v>
      </c>
      <c r="BW11" s="5">
        <f>all!BW352</f>
        <v>1.06451930665021E-4</v>
      </c>
      <c r="BX11" s="5">
        <f>all!BX352</f>
        <v>0.118572944026497</v>
      </c>
      <c r="BY11" s="5">
        <f>all!BY352</f>
        <v>1.74015323522064E-2</v>
      </c>
      <c r="BZ11" s="5">
        <f>all!BZ352</f>
        <v>0.61596915675573005</v>
      </c>
      <c r="CA11" s="5">
        <f>all!CA352</f>
        <v>1.4918425503009401E-2</v>
      </c>
      <c r="CB11" s="5">
        <f>all!CB352</f>
        <v>5.3578480471792997E-3</v>
      </c>
      <c r="CC11" s="5">
        <f>all!CC352</f>
        <v>3.6901280751407799</v>
      </c>
      <c r="CD11" s="5">
        <f>all!CD352</f>
        <v>0.332302644081714</v>
      </c>
      <c r="CE11" s="5"/>
      <c r="CF11" s="5">
        <f>all!CF352</f>
        <v>17.751874289547601</v>
      </c>
      <c r="CG11" s="5">
        <f>all!CG352</f>
        <v>358660.42785129999</v>
      </c>
      <c r="CH11" s="5">
        <f>all!CH352</f>
        <v>993.64825646145698</v>
      </c>
      <c r="CI11" s="5">
        <f>all!CI352</f>
        <v>2.1995128284855698</v>
      </c>
      <c r="CJ11" s="5">
        <f>all!CJ352</f>
        <v>0.41300247222432002</v>
      </c>
      <c r="CK11" s="5">
        <f>all!CK352</f>
        <v>1.79981890291166</v>
      </c>
      <c r="CL11" s="5">
        <f>all!CL352</f>
        <v>5.7021191382228602E-2</v>
      </c>
      <c r="CM11" s="5">
        <f>all!CM352</f>
        <v>0.66075334863371304</v>
      </c>
      <c r="CN11" s="5">
        <f>all!CN352</f>
        <v>22.157342243050898</v>
      </c>
      <c r="CO11" s="5">
        <f>all!CO352</f>
        <v>14.016255562343099</v>
      </c>
      <c r="CP11" s="5">
        <f>all!CP352</f>
        <v>4.4708526150381997E-2</v>
      </c>
      <c r="CQ11" s="5">
        <f>all!CQ352</f>
        <v>0.22252812091840099</v>
      </c>
      <c r="CR11" s="5">
        <f>all!CR352</f>
        <v>5.2735794407559704E-3</v>
      </c>
      <c r="CS11" s="5">
        <f>all!CS352</f>
        <v>8.4626707325477196E-2</v>
      </c>
      <c r="CT11" s="5">
        <f>all!CT352</f>
        <v>1.7143407553828999E-2</v>
      </c>
      <c r="CU11" s="5">
        <f>all!CU352</f>
        <v>2.0721878094270698</v>
      </c>
      <c r="CV11" s="5">
        <f>all!CV352</f>
        <v>2.2006114876728801E-2</v>
      </c>
      <c r="CW11" s="5">
        <f>all!CW352</f>
        <v>1.2668409107316699E-2</v>
      </c>
      <c r="CX11" s="5">
        <f>all!CX352</f>
        <v>3.76840921162459</v>
      </c>
      <c r="CY11" s="5">
        <f>all!CY352</f>
        <v>0.58242829767225801</v>
      </c>
      <c r="CZ11" s="5"/>
      <c r="DA11" s="5">
        <f>all!DA352</f>
        <v>0.32312531319682652</v>
      </c>
      <c r="DB11" s="5">
        <f>all!DB352</f>
        <v>6422.4268573963645</v>
      </c>
      <c r="DC11" s="5">
        <f>all!DC352</f>
        <v>16.860585484267901</v>
      </c>
      <c r="DD11" s="5">
        <f>all!DD352</f>
        <v>3.7474619437374047E-2</v>
      </c>
      <c r="DE11" s="5">
        <f>all!DE352</f>
        <v>6.4992678095288454E-3</v>
      </c>
      <c r="DF11" s="5">
        <f>all!DF352</f>
        <v>2.7524375331268697E-2</v>
      </c>
      <c r="DG11" s="5">
        <f>all!DG352</f>
        <v>8.1782469747756982E-4</v>
      </c>
      <c r="DH11" s="5">
        <f>all!DH352</f>
        <v>9.1000323458712718E-3</v>
      </c>
      <c r="DI11" s="5">
        <f>all!DI352</f>
        <v>0.29574037718162582</v>
      </c>
      <c r="DJ11" s="5">
        <f>all!DJ352</f>
        <v>0.17751083538935031</v>
      </c>
      <c r="DK11" s="5">
        <f>all!DK352</f>
        <v>4.1447364608273798E-4</v>
      </c>
      <c r="DL11" s="5">
        <f>all!DL352</f>
        <v>1.9795938201635161E-3</v>
      </c>
      <c r="DM11" s="5">
        <f>all!DM352</f>
        <v>4.5929901589959503E-5</v>
      </c>
      <c r="DN11" s="5">
        <f>all!DN352</f>
        <v>7.1288608647525234E-4</v>
      </c>
      <c r="DO11" s="5">
        <f>all!DO352</f>
        <v>1.4079671118453514E-4</v>
      </c>
      <c r="DP11" s="5">
        <f>all!DP352</f>
        <v>1.6239716374820298E-2</v>
      </c>
      <c r="DQ11" s="5">
        <f>all!DQ352</f>
        <v>1.1172513747501188E-4</v>
      </c>
      <c r="DR11" s="5">
        <f>all!DR352</f>
        <v>6.198358235392373E-5</v>
      </c>
      <c r="DS11" s="5">
        <f>all!DS352</f>
        <v>1.8187303144906325E-2</v>
      </c>
      <c r="DT11" s="5">
        <f>all!DT352</f>
        <v>2.7869998976566986E-3</v>
      </c>
      <c r="DU11" s="5"/>
      <c r="DV11" s="5">
        <f>all!DV352</f>
        <v>5.0165102981894402E-3</v>
      </c>
      <c r="DW11" s="5">
        <f>all!DW352</f>
        <v>99.707974441086677</v>
      </c>
      <c r="DX11" s="5">
        <f>all!DX352</f>
        <v>0.26176005797420149</v>
      </c>
      <c r="DY11" s="5">
        <f>all!DY352</f>
        <v>5.8179228506868765E-4</v>
      </c>
      <c r="DZ11" s="5">
        <f>all!DZ352</f>
        <v>1.0090092779989849E-4</v>
      </c>
      <c r="EA11" s="5">
        <f>all!EA352</f>
        <v>4.273150590849373E-4</v>
      </c>
      <c r="EB11" s="5">
        <f>all!EB352</f>
        <v>1.2696702639668606E-5</v>
      </c>
      <c r="EC11" s="5">
        <f>all!EC352</f>
        <v>1.4127771521605626E-4</v>
      </c>
      <c r="ED11" s="5">
        <f>all!ED352</f>
        <v>4.591360030089483E-3</v>
      </c>
      <c r="EE11" s="5">
        <f>all!EE352</f>
        <v>2.7558501219261083E-3</v>
      </c>
      <c r="EF11" s="5">
        <f>all!EF352</f>
        <v>6.4346902857333956E-6</v>
      </c>
      <c r="EG11" s="5">
        <f>all!EG352</f>
        <v>3.07331316350117E-5</v>
      </c>
      <c r="EH11" s="5">
        <f>all!EH352</f>
        <v>7.130602738650506E-7</v>
      </c>
      <c r="EI11" s="5">
        <f>all!EI352</f>
        <v>1.1067534012913085E-5</v>
      </c>
      <c r="EJ11" s="5">
        <f>all!EJ352</f>
        <v>2.1858645013620113E-6</v>
      </c>
      <c r="EK11" s="5">
        <f>all!EK352</f>
        <v>2.5212108462804828E-4</v>
      </c>
      <c r="EL11" s="5">
        <f>all!EL352</f>
        <v>1.7345292362428651E-6</v>
      </c>
      <c r="EM11" s="5">
        <f>all!EM352</f>
        <v>9.6229316150086578E-7</v>
      </c>
      <c r="EN11" s="5">
        <f>all!EN352</f>
        <v>2.8235730781989328E-4</v>
      </c>
      <c r="EO11" s="5">
        <f>all!EO352</f>
        <v>4.3268085527955649E-5</v>
      </c>
      <c r="EP11" s="5"/>
      <c r="EQ11" s="5">
        <f>all!EQ352</f>
        <v>199.41594888217335</v>
      </c>
      <c r="ER11" s="5">
        <f>all!ER352</f>
        <v>0</v>
      </c>
      <c r="ES11" s="5">
        <f>all!ES352</f>
        <v>0</v>
      </c>
      <c r="ET11" s="5">
        <f>all!ET352</f>
        <v>0</v>
      </c>
      <c r="EU11" s="5">
        <f>all!EU352</f>
        <v>0</v>
      </c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</row>
    <row r="12" spans="1:298" s="3" customFormat="1">
      <c r="A12" s="5" t="str">
        <f>all!A353</f>
        <v>lem65-1.d</v>
      </c>
      <c r="B12" s="5" t="str">
        <f>all!B353</f>
        <v>Sardes</v>
      </c>
      <c r="C12" s="5" t="str">
        <f>all!C353</f>
        <v>porphyry</v>
      </c>
      <c r="D12" s="5" t="str">
        <f>all!D353</f>
        <v>potassic</v>
      </c>
      <c r="E12" s="5" t="str">
        <f>all!E353</f>
        <v>pyrite</v>
      </c>
      <c r="F12" s="5" t="str">
        <f>all!F353</f>
        <v>anhedral, inclusions</v>
      </c>
      <c r="G12" s="5">
        <f>all!G353</f>
        <v>36.5597010258235</v>
      </c>
      <c r="H12" s="5">
        <f>all!H353</f>
        <v>374369.59055994399</v>
      </c>
      <c r="I12" s="5">
        <f>all!I353</f>
        <v>50.781745024780598</v>
      </c>
      <c r="J12" s="5">
        <f>all!J353</f>
        <v>16.115756608831301</v>
      </c>
      <c r="K12" s="5">
        <f>all!K353</f>
        <v>0.34449233882527602</v>
      </c>
      <c r="L12" s="5">
        <f>all!L353</f>
        <v>2.9141755023265001</v>
      </c>
      <c r="M12" s="5">
        <f>all!M353</f>
        <v>6.5866963091464004E-2</v>
      </c>
      <c r="N12" s="5">
        <f>all!N353</f>
        <v>0.59060057986302394</v>
      </c>
      <c r="O12" s="5">
        <f>all!O353</f>
        <v>14.031285704975099</v>
      </c>
      <c r="P12" s="5">
        <f>all!P353</f>
        <v>15.2242779566728</v>
      </c>
      <c r="Q12" s="5">
        <f>all!Q353</f>
        <v>2.80940875210209E-2</v>
      </c>
      <c r="R12" s="5">
        <f>all!R353</f>
        <v>0.162403683709435</v>
      </c>
      <c r="S12" s="5">
        <f>all!S353</f>
        <v>3.5202232030898798E-3</v>
      </c>
      <c r="T12" s="5">
        <f>all!T353</f>
        <v>0.104005789176133</v>
      </c>
      <c r="U12" s="5">
        <f>all!U353</f>
        <v>2.2738647528381301E-2</v>
      </c>
      <c r="V12" s="5">
        <f>all!V353</f>
        <v>1.36269489474608</v>
      </c>
      <c r="W12" s="5">
        <f>all!W353</f>
        <v>2.1483976937467401E-2</v>
      </c>
      <c r="X12" s="5">
        <f>all!X353</f>
        <v>5.6146802076052701E-3</v>
      </c>
      <c r="Y12" s="5">
        <f>all!Y353</f>
        <v>3.20965506318701</v>
      </c>
      <c r="Z12" s="5">
        <f>all!Z353</f>
        <v>0.37547601299181399</v>
      </c>
      <c r="AA12" s="5">
        <f>all!AA353</f>
        <v>3.1510617997887</v>
      </c>
      <c r="AB12" s="5">
        <f>all!AB353</f>
        <v>4.7432754165040816</v>
      </c>
      <c r="AC12" s="5">
        <f>all!AC353</f>
        <v>0.1169832912260008</v>
      </c>
      <c r="AD12" s="5">
        <f>all!AD353</f>
        <v>3.6191797453582475</v>
      </c>
      <c r="AE12" s="5">
        <f>all!AE353</f>
        <v>1.7493095354708314E-3</v>
      </c>
      <c r="AF12" s="5">
        <f>all!AF353</f>
        <v>7.0844520924323506E-3</v>
      </c>
      <c r="AG12" s="5">
        <f>all!AG353</f>
        <v>5.5323202279306232E-4</v>
      </c>
      <c r="AH12" s="5">
        <f>all!AH353</f>
        <v>8.7529927571484978E-3</v>
      </c>
      <c r="AI12" s="5">
        <f>all!AI353</f>
        <v>7.3939171016787295E-3</v>
      </c>
      <c r="AJ12" s="5">
        <f>all!AJ353</f>
        <v>0.29979824342868922</v>
      </c>
      <c r="AK12" s="5">
        <f>all!AK353</f>
        <v>1.1056493243517735E-4</v>
      </c>
      <c r="AL12" s="5">
        <f>all!AL353</f>
        <v>4.4777207867286248E-4</v>
      </c>
      <c r="AM12" s="5">
        <f>all!AM353</f>
        <v>5.5323202279306232E-4</v>
      </c>
      <c r="AN12" s="5"/>
      <c r="AO12" s="5"/>
      <c r="AP12" s="5">
        <f>all!AP353</f>
        <v>8.9283360390932501E-2</v>
      </c>
      <c r="AQ12" s="5">
        <f>all!AQ353</f>
        <v>4.8080476423654801</v>
      </c>
      <c r="AR12" s="5">
        <f>all!AR353</f>
        <v>1.8983383671619499E-2</v>
      </c>
      <c r="AS12" s="5">
        <f>all!AS353</f>
        <v>0.145855860613476</v>
      </c>
      <c r="AT12" s="5">
        <f>all!AT353</f>
        <v>0.136243886493082</v>
      </c>
      <c r="AU12" s="5">
        <f>all!AU353</f>
        <v>2.9141755023265001</v>
      </c>
      <c r="AV12" s="5">
        <f>all!AV353</f>
        <v>2.3776880342016301E-2</v>
      </c>
      <c r="AW12" s="5">
        <f>all!AW353</f>
        <v>0.51959891558679105</v>
      </c>
      <c r="AX12" s="5">
        <f>all!AX353</f>
        <v>0.319050848994609</v>
      </c>
      <c r="AY12" s="5">
        <f>all!AY353</f>
        <v>0.70621906040876603</v>
      </c>
      <c r="AZ12" s="5">
        <f>all!AZ353</f>
        <v>2.4991627041860101E-2</v>
      </c>
      <c r="BA12" s="5">
        <f>all!BA353</f>
        <v>0.162403683709435</v>
      </c>
      <c r="BB12" s="5">
        <f>all!BB353</f>
        <v>3.5202232030898798E-3</v>
      </c>
      <c r="BC12" s="5">
        <f>all!BC353</f>
        <v>0.104005789176133</v>
      </c>
      <c r="BD12" s="5">
        <f>all!BD353</f>
        <v>2.2738647528381301E-2</v>
      </c>
      <c r="BE12" s="5">
        <f>all!BE353</f>
        <v>0.117578184894595</v>
      </c>
      <c r="BF12" s="5">
        <f>all!BF353</f>
        <v>2.1483976937467401E-2</v>
      </c>
      <c r="BG12" s="5">
        <f>all!BG353</f>
        <v>5.6146802076052701E-3</v>
      </c>
      <c r="BH12" s="5">
        <f>all!BH353</f>
        <v>1.4264276124885599E-2</v>
      </c>
      <c r="BI12" s="5">
        <f>all!BI353</f>
        <v>7.7053632941863903E-3</v>
      </c>
      <c r="BJ12" s="5"/>
      <c r="BK12" s="5">
        <f>all!BK353</f>
        <v>25.5587953005912</v>
      </c>
      <c r="BL12" s="5">
        <f>all!BL353</f>
        <v>51732.391884224598</v>
      </c>
      <c r="BM12" s="5">
        <f>all!BM353</f>
        <v>7.9152190207121604</v>
      </c>
      <c r="BN12" s="5">
        <f>all!BN353</f>
        <v>3.27469628394861</v>
      </c>
      <c r="BO12" s="5">
        <f>all!BO353</f>
        <v>9.7871104713247697E-2</v>
      </c>
      <c r="BP12" s="5">
        <f>all!BP353</f>
        <v>1.6182344980355401</v>
      </c>
      <c r="BQ12" s="5">
        <f>all!BQ353</f>
        <v>2.65734555359299E-2</v>
      </c>
      <c r="BR12" s="5">
        <f>all!BR353</f>
        <v>0.52674948699780999</v>
      </c>
      <c r="BS12" s="5">
        <f>all!BS353</f>
        <v>0.66451008642308995</v>
      </c>
      <c r="BT12" s="5">
        <f>all!BT353</f>
        <v>4.1009006330127198</v>
      </c>
      <c r="BU12" s="5">
        <f>all!BU353</f>
        <v>3.4462158470969499E-2</v>
      </c>
      <c r="BV12" s="5">
        <f>all!BV353</f>
        <v>0.15440590729529399</v>
      </c>
      <c r="BW12" s="5">
        <f>all!BW353</f>
        <v>4.2731106731601301E-5</v>
      </c>
      <c r="BX12" s="5">
        <f>all!BX353</f>
        <v>8.0374590521770303E-2</v>
      </c>
      <c r="BY12" s="5">
        <f>all!BY353</f>
        <v>2.09412601075822E-2</v>
      </c>
      <c r="BZ12" s="5">
        <f>all!BZ353</f>
        <v>0.89630606540804503</v>
      </c>
      <c r="CA12" s="5">
        <f>all!CA353</f>
        <v>6.9357170887757104E-4</v>
      </c>
      <c r="CB12" s="5">
        <f>all!CB353</f>
        <v>4.0046467724233203E-3</v>
      </c>
      <c r="CC12" s="5">
        <f>all!CC353</f>
        <v>0.458684168182176</v>
      </c>
      <c r="CD12" s="5">
        <f>all!CD353</f>
        <v>0.26175988523341498</v>
      </c>
      <c r="CE12" s="5"/>
      <c r="CF12" s="5">
        <f>all!CF353</f>
        <v>36.5597010258235</v>
      </c>
      <c r="CG12" s="5">
        <f>all!CG353</f>
        <v>374369.59055994399</v>
      </c>
      <c r="CH12" s="5">
        <f>all!CH353</f>
        <v>50.781745024780598</v>
      </c>
      <c r="CI12" s="5">
        <f>all!CI353</f>
        <v>16.115756608831301</v>
      </c>
      <c r="CJ12" s="5">
        <f>all!CJ353</f>
        <v>0.34449233882527602</v>
      </c>
      <c r="CK12" s="5">
        <f>all!CK353</f>
        <v>2.9141755023265001</v>
      </c>
      <c r="CL12" s="5">
        <f>all!CL353</f>
        <v>6.5866963091464004E-2</v>
      </c>
      <c r="CM12" s="5">
        <f>all!CM353</f>
        <v>0.59060057986302394</v>
      </c>
      <c r="CN12" s="5">
        <f>all!CN353</f>
        <v>14.031285704975099</v>
      </c>
      <c r="CO12" s="5">
        <f>all!CO353</f>
        <v>15.2242779566728</v>
      </c>
      <c r="CP12" s="5">
        <f>all!CP353</f>
        <v>2.80940875210209E-2</v>
      </c>
      <c r="CQ12" s="5">
        <f>all!CQ353</f>
        <v>0.162403683709435</v>
      </c>
      <c r="CR12" s="5">
        <f>all!CR353</f>
        <v>3.5202232030898798E-3</v>
      </c>
      <c r="CS12" s="5">
        <f>all!CS353</f>
        <v>0.104005789176133</v>
      </c>
      <c r="CT12" s="5">
        <f>all!CT353</f>
        <v>2.2738647528381301E-2</v>
      </c>
      <c r="CU12" s="5">
        <f>all!CU353</f>
        <v>1.36269489474608</v>
      </c>
      <c r="CV12" s="5">
        <f>all!CV353</f>
        <v>2.1483976937467401E-2</v>
      </c>
      <c r="CW12" s="5">
        <f>all!CW353</f>
        <v>5.6146802076052701E-3</v>
      </c>
      <c r="CX12" s="5">
        <f>all!CX353</f>
        <v>3.20965506318701</v>
      </c>
      <c r="CY12" s="5">
        <f>all!CY353</f>
        <v>0.37547601299181399</v>
      </c>
      <c r="CZ12" s="5"/>
      <c r="DA12" s="5">
        <f>all!DA353</f>
        <v>0.66547141173184909</v>
      </c>
      <c r="DB12" s="5">
        <f>all!DB353</f>
        <v>6703.7262164910735</v>
      </c>
      <c r="DC12" s="5">
        <f>all!DC353</f>
        <v>0.86168314336877339</v>
      </c>
      <c r="DD12" s="5">
        <f>all!DD353</f>
        <v>0.27457527777963625</v>
      </c>
      <c r="DE12" s="5">
        <f>all!DE353</f>
        <v>5.4211490703628242E-3</v>
      </c>
      <c r="DF12" s="5">
        <f>all!DF353</f>
        <v>4.4566072829584039E-2</v>
      </c>
      <c r="DG12" s="5">
        <f>all!DG353</f>
        <v>9.4469490830090513E-4</v>
      </c>
      <c r="DH12" s="5">
        <f>all!DH353</f>
        <v>8.1338738446911432E-3</v>
      </c>
      <c r="DI12" s="5">
        <f>all!DI353</f>
        <v>0.18727957898623493</v>
      </c>
      <c r="DJ12" s="5">
        <f>all!DJ353</f>
        <v>0.19281000451713273</v>
      </c>
      <c r="DK12" s="5">
        <f>all!DK353</f>
        <v>2.6044828337750049E-4</v>
      </c>
      <c r="DL12" s="5">
        <f>all!DL353</f>
        <v>1.4447312425779951E-3</v>
      </c>
      <c r="DM12" s="5">
        <f>all!DM353</f>
        <v>3.0659157998657701E-5</v>
      </c>
      <c r="DN12" s="5">
        <f>all!DN353</f>
        <v>8.7613334324094854E-4</v>
      </c>
      <c r="DO12" s="5">
        <f>all!DO353</f>
        <v>1.8674973331456391E-4</v>
      </c>
      <c r="DP12" s="5">
        <f>all!DP353</f>
        <v>1.067942707481254E-2</v>
      </c>
      <c r="DQ12" s="5">
        <f>all!DQ353</f>
        <v>1.0907424096866904E-4</v>
      </c>
      <c r="DR12" s="5">
        <f>all!DR353</f>
        <v>2.747132572771489E-5</v>
      </c>
      <c r="DS12" s="5">
        <f>all!DS353</f>
        <v>1.5490613239319547E-2</v>
      </c>
      <c r="DT12" s="5">
        <f>all!DT353</f>
        <v>1.7967046140494815E-3</v>
      </c>
      <c r="DU12" s="5"/>
      <c r="DV12" s="5">
        <f>all!DV353</f>
        <v>9.9219999124208636E-3</v>
      </c>
      <c r="DW12" s="5">
        <f>all!DW353</f>
        <v>99.950756351528682</v>
      </c>
      <c r="DX12" s="5">
        <f>all!DX353</f>
        <v>1.2847464101860715E-2</v>
      </c>
      <c r="DY12" s="5">
        <f>all!DY353</f>
        <v>4.0938436032775102E-3</v>
      </c>
      <c r="DZ12" s="5">
        <f>all!DZ353</f>
        <v>8.0827875778132527E-5</v>
      </c>
      <c r="EA12" s="5">
        <f>all!EA353</f>
        <v>6.6446816935578957E-4</v>
      </c>
      <c r="EB12" s="5">
        <f>all!EB353</f>
        <v>1.4085147208702274E-5</v>
      </c>
      <c r="EC12" s="5">
        <f>all!EC353</f>
        <v>1.2127387315503129E-4</v>
      </c>
      <c r="ED12" s="5">
        <f>all!ED353</f>
        <v>2.7922881938140924E-3</v>
      </c>
      <c r="EE12" s="5">
        <f>all!EE353</f>
        <v>2.8747453522522206E-3</v>
      </c>
      <c r="EF12" s="5">
        <f>all!EF353</f>
        <v>3.8832139131816093E-6</v>
      </c>
      <c r="EG12" s="5">
        <f>all!EG353</f>
        <v>2.1540554574727053E-5</v>
      </c>
      <c r="EH12" s="5">
        <f>all!EH353</f>
        <v>4.5711980652319324E-7</v>
      </c>
      <c r="EI12" s="5">
        <f>all!EI353</f>
        <v>1.3062912698657777E-5</v>
      </c>
      <c r="EJ12" s="5">
        <f>all!EJ353</f>
        <v>2.7843883372383829E-6</v>
      </c>
      <c r="EK12" s="5">
        <f>all!EK353</f>
        <v>1.5922738773291133E-4</v>
      </c>
      <c r="EL12" s="5">
        <f>all!EL353</f>
        <v>1.6262676206060549E-6</v>
      </c>
      <c r="EM12" s="5">
        <f>all!EM353</f>
        <v>4.0959008405052879E-7</v>
      </c>
      <c r="EN12" s="5">
        <f>all!EN353</f>
        <v>2.3096088050406947E-4</v>
      </c>
      <c r="EO12" s="5">
        <f>all!EO353</f>
        <v>2.6788382955252245E-5</v>
      </c>
      <c r="EP12" s="5"/>
      <c r="EQ12" s="5">
        <f>all!EQ353</f>
        <v>199.90151270305736</v>
      </c>
      <c r="ER12" s="5">
        <f>all!ER353</f>
        <v>0</v>
      </c>
      <c r="ES12" s="5">
        <f>all!ES353</f>
        <v>0</v>
      </c>
      <c r="ET12" s="5">
        <f>all!ET353</f>
        <v>0</v>
      </c>
      <c r="EU12" s="5">
        <f>all!EU353</f>
        <v>0</v>
      </c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</row>
    <row r="13" spans="1:298" s="3" customFormat="1">
      <c r="A13" s="5" t="str">
        <f>all!A354</f>
        <v>LEM65-2.d</v>
      </c>
      <c r="B13" s="5" t="str">
        <f>all!B354</f>
        <v>Sardes</v>
      </c>
      <c r="C13" s="5" t="str">
        <f>all!C354</f>
        <v>porphyry</v>
      </c>
      <c r="D13" s="5" t="str">
        <f>all!D354</f>
        <v>potassic</v>
      </c>
      <c r="E13" s="5" t="str">
        <f>all!E354</f>
        <v>pyrite</v>
      </c>
      <c r="F13" s="5" t="str">
        <f>all!F354</f>
        <v>anhedral, inclusions</v>
      </c>
      <c r="G13" s="5">
        <f>all!G354</f>
        <v>233.84476275580101</v>
      </c>
      <c r="H13" s="5">
        <f>all!H354</f>
        <v>518473.80860157899</v>
      </c>
      <c r="I13" s="5">
        <f>all!I354</f>
        <v>32.924517522051097</v>
      </c>
      <c r="J13" s="5">
        <f>all!J354</f>
        <v>98.773778492352406</v>
      </c>
      <c r="K13" s="5">
        <f>all!K354</f>
        <v>7.1177518936018602</v>
      </c>
      <c r="L13" s="5">
        <f>all!L354</f>
        <v>9.1523329173177093</v>
      </c>
      <c r="M13" s="5">
        <f>all!M354</f>
        <v>0.298462335745869</v>
      </c>
      <c r="N13" s="5">
        <f>all!N354</f>
        <v>0.99137549419426596</v>
      </c>
      <c r="O13" s="5">
        <f>all!O354</f>
        <v>5.0972920399284103</v>
      </c>
      <c r="P13" s="5">
        <f>all!P354</f>
        <v>39.489295025173</v>
      </c>
      <c r="Q13" s="5">
        <f>all!Q354</f>
        <v>2.4473463641381601</v>
      </c>
      <c r="R13" s="5">
        <f>all!R354</f>
        <v>0.59927825800368495</v>
      </c>
      <c r="S13" s="5">
        <f>all!S354</f>
        <v>0.59927825800368495</v>
      </c>
      <c r="T13" s="5">
        <f>all!T354</f>
        <v>700.66258973176105</v>
      </c>
      <c r="U13" s="5">
        <f>all!U354</f>
        <v>83.403308271025395</v>
      </c>
      <c r="V13" s="5">
        <f>all!V354</f>
        <v>0.65658434683135602</v>
      </c>
      <c r="W13" s="5">
        <f>all!W354</f>
        <v>2.6527211865482798E-2</v>
      </c>
      <c r="X13" s="5">
        <f>all!X354</f>
        <v>0.27023952192666101</v>
      </c>
      <c r="Y13" s="5">
        <f>all!Y354</f>
        <v>11168.2129945708</v>
      </c>
      <c r="Z13" s="5">
        <f>all!Z354</f>
        <v>2.9860334740820198</v>
      </c>
      <c r="AA13" s="5">
        <f>all!AA354</f>
        <v>0.33333257089684271</v>
      </c>
      <c r="AB13" s="5">
        <f>all!AB354</f>
        <v>3.5358651419318309E-3</v>
      </c>
      <c r="AC13" s="5">
        <f>all!AC354</f>
        <v>2.6736895826875968E-4</v>
      </c>
      <c r="AD13" s="5">
        <f>all!AD354</f>
        <v>6.4592174166488432</v>
      </c>
      <c r="AE13" s="5">
        <f>all!AE354</f>
        <v>2.4197203443203712E-5</v>
      </c>
      <c r="AF13" s="5">
        <f>all!AF354</f>
        <v>7.4679188435580711E-3</v>
      </c>
      <c r="AG13" s="5">
        <f>all!AG354</f>
        <v>7.4332034250739046E-2</v>
      </c>
      <c r="AH13" s="5">
        <f>all!AH354</f>
        <v>2.1913500085715484E-4</v>
      </c>
      <c r="AI13" s="5">
        <f>all!AI354</f>
        <v>9.069330999557193E-2</v>
      </c>
      <c r="AJ13" s="5">
        <f>all!AJ354</f>
        <v>1.1993887229699012</v>
      </c>
      <c r="AK13" s="5">
        <f>all!AK354</f>
        <v>8.2078506312406527E-3</v>
      </c>
      <c r="AL13" s="5">
        <f>all!AL354</f>
        <v>2.5331672124023163</v>
      </c>
      <c r="AM13" s="5">
        <f>all!AM354</f>
        <v>7.4332034250739046E-2</v>
      </c>
      <c r="AN13" s="5"/>
      <c r="AO13" s="5"/>
      <c r="AP13" s="5">
        <f>all!AP354</f>
        <v>0.41044048490660701</v>
      </c>
      <c r="AQ13" s="5">
        <f>all!AQ354</f>
        <v>13.210640289571</v>
      </c>
      <c r="AR13" s="5">
        <f>all!AR354</f>
        <v>4.5717043828055699E-2</v>
      </c>
      <c r="AS13" s="5">
        <f>all!AS354</f>
        <v>0.27996514164823999</v>
      </c>
      <c r="AT13" s="5">
        <f>all!AT354</f>
        <v>0.407058287420067</v>
      </c>
      <c r="AU13" s="5">
        <f>all!AU354</f>
        <v>3.8187078838615802</v>
      </c>
      <c r="AV13" s="5">
        <f>all!AV354</f>
        <v>6.0122702329590397E-2</v>
      </c>
      <c r="AW13" s="5">
        <f>all!AW354</f>
        <v>0.82762136976204304</v>
      </c>
      <c r="AX13" s="5">
        <f>all!AX354</f>
        <v>0.78320938444565202</v>
      </c>
      <c r="AY13" s="5">
        <f>all!AY354</f>
        <v>2.6339575940599902</v>
      </c>
      <c r="AZ13" s="5">
        <f>all!AZ354</f>
        <v>2.3265937608296199E-2</v>
      </c>
      <c r="BA13" s="5">
        <f>all!BA354</f>
        <v>0.59927825800368495</v>
      </c>
      <c r="BB13" s="5">
        <f>all!BB354</f>
        <v>1.0150427029680701E-2</v>
      </c>
      <c r="BC13" s="5">
        <f>all!BC354</f>
        <v>0.23950725747072099</v>
      </c>
      <c r="BD13" s="5">
        <f>all!BD354</f>
        <v>4.8449754244090003E-2</v>
      </c>
      <c r="BE13" s="5">
        <f>all!BE354</f>
        <v>0.372231105885378</v>
      </c>
      <c r="BF13" s="5">
        <f>all!BF354</f>
        <v>2.6527211865482798E-2</v>
      </c>
      <c r="BG13" s="5">
        <f>all!BG354</f>
        <v>9.5052328469412695E-3</v>
      </c>
      <c r="BH13" s="5">
        <f>all!BH354</f>
        <v>3.0996429390618901E-2</v>
      </c>
      <c r="BI13" s="5">
        <f>all!BI354</f>
        <v>1.4520254437515499E-2</v>
      </c>
      <c r="BJ13" s="5"/>
      <c r="BK13" s="5">
        <f>all!BK354</f>
        <v>152.13118705968401</v>
      </c>
      <c r="BL13" s="5">
        <f>all!BL354</f>
        <v>38501.451137970602</v>
      </c>
      <c r="BM13" s="5">
        <f>all!BM354</f>
        <v>11.086443420939901</v>
      </c>
      <c r="BN13" s="5">
        <f>all!BN354</f>
        <v>14.6090393504894</v>
      </c>
      <c r="BO13" s="5">
        <f>all!BO354</f>
        <v>8.9130371288897905</v>
      </c>
      <c r="BP13" s="5">
        <f>all!BP354</f>
        <v>2.9972214623635298</v>
      </c>
      <c r="BQ13" s="5">
        <f>all!BQ354</f>
        <v>0.20601917592270599</v>
      </c>
      <c r="BR13" s="5">
        <f>all!BR354</f>
        <v>1.4204258475452101</v>
      </c>
      <c r="BS13" s="5">
        <f>all!BS354</f>
        <v>5.2360592438935196</v>
      </c>
      <c r="BT13" s="5">
        <f>all!BT354</f>
        <v>10.810644643238501</v>
      </c>
      <c r="BU13" s="5">
        <f>all!BU354</f>
        <v>1.49293243380864</v>
      </c>
      <c r="BV13" s="5">
        <f>all!BV354</f>
        <v>0.444110932064536</v>
      </c>
      <c r="BW13" s="5">
        <f>all!BW354</f>
        <v>1.3827243132124201</v>
      </c>
      <c r="BX13" s="5">
        <f>all!BX354</f>
        <v>677.759023245256</v>
      </c>
      <c r="BY13" s="5">
        <f>all!BY354</f>
        <v>79.391106876831202</v>
      </c>
      <c r="BZ13" s="5">
        <f>all!BZ354</f>
        <v>0.68908702276285705</v>
      </c>
      <c r="CA13" s="5">
        <f>all!CA354</f>
        <v>2.3132225416466999E-2</v>
      </c>
      <c r="CB13" s="5">
        <f>all!CB354</f>
        <v>0.24418884790332299</v>
      </c>
      <c r="CC13" s="5">
        <f>all!CC354</f>
        <v>9649.1932566637097</v>
      </c>
      <c r="CD13" s="5">
        <f>all!CD354</f>
        <v>2.9344273884837202</v>
      </c>
      <c r="CE13" s="5"/>
      <c r="CF13" s="5">
        <f>all!CF354</f>
        <v>233.84476275580101</v>
      </c>
      <c r="CG13" s="5">
        <f>all!CG354</f>
        <v>518473.80860157899</v>
      </c>
      <c r="CH13" s="5">
        <f>all!CH354</f>
        <v>32.924517522051097</v>
      </c>
      <c r="CI13" s="5">
        <f>all!CI354</f>
        <v>98.773778492352406</v>
      </c>
      <c r="CJ13" s="5">
        <f>all!CJ354</f>
        <v>7.1177518936018602</v>
      </c>
      <c r="CK13" s="5">
        <f>all!CK354</f>
        <v>9.1523329173177093</v>
      </c>
      <c r="CL13" s="5">
        <f>all!CL354</f>
        <v>0.298462335745869</v>
      </c>
      <c r="CM13" s="5">
        <f>all!CM354</f>
        <v>0.99137549419426596</v>
      </c>
      <c r="CN13" s="5">
        <f>all!CN354</f>
        <v>5.0972920399284103</v>
      </c>
      <c r="CO13" s="5">
        <f>all!CO354</f>
        <v>39.489295025173</v>
      </c>
      <c r="CP13" s="5">
        <f>all!CP354</f>
        <v>2.4473463641381601</v>
      </c>
      <c r="CQ13" s="5">
        <f>all!CQ354</f>
        <v>0.59927825800368495</v>
      </c>
      <c r="CR13" s="5">
        <f>all!CR354</f>
        <v>0.59927825800368495</v>
      </c>
      <c r="CS13" s="5">
        <f>all!CS354</f>
        <v>700.66258973176105</v>
      </c>
      <c r="CT13" s="5">
        <f>all!CT354</f>
        <v>83.403308271025395</v>
      </c>
      <c r="CU13" s="5">
        <f>all!CU354</f>
        <v>0.65658434683135602</v>
      </c>
      <c r="CV13" s="5">
        <f>all!CV354</f>
        <v>2.6527211865482798E-2</v>
      </c>
      <c r="CW13" s="5">
        <f>all!CW354</f>
        <v>0.27023952192666101</v>
      </c>
      <c r="CX13" s="5">
        <f>all!CX354</f>
        <v>11168.2129945708</v>
      </c>
      <c r="CY13" s="5">
        <f>all!CY354</f>
        <v>2.9860334740820198</v>
      </c>
      <c r="CZ13" s="5"/>
      <c r="DA13" s="5">
        <f>all!DA354</f>
        <v>4.2565174230304574</v>
      </c>
      <c r="DB13" s="5">
        <f>all!DB354</f>
        <v>9284.158091173409</v>
      </c>
      <c r="DC13" s="5">
        <f>all!DC354</f>
        <v>0.55867520382485758</v>
      </c>
      <c r="DD13" s="5">
        <f>all!DD354</f>
        <v>1.6828770950797263</v>
      </c>
      <c r="DE13" s="5">
        <f>all!DE354</f>
        <v>0.11200944030469047</v>
      </c>
      <c r="DF13" s="5">
        <f>all!DF354</f>
        <v>0.13996532982593224</v>
      </c>
      <c r="DG13" s="5">
        <f>all!DG354</f>
        <v>4.2806869432736542E-3</v>
      </c>
      <c r="DH13" s="5">
        <f>all!DH354</f>
        <v>1.3653429199755764E-2</v>
      </c>
      <c r="DI13" s="5">
        <f>all!DI354</f>
        <v>6.8035013132773603E-2</v>
      </c>
      <c r="DJ13" s="5">
        <f>all!DJ354</f>
        <v>0.50011771815062056</v>
      </c>
      <c r="DK13" s="5">
        <f>all!DK354</f>
        <v>2.2688302615026117E-2</v>
      </c>
      <c r="DL13" s="5">
        <f>all!DL354</f>
        <v>5.3311353693471716E-3</v>
      </c>
      <c r="DM13" s="5">
        <f>all!DM354</f>
        <v>5.2193755160661656E-3</v>
      </c>
      <c r="DN13" s="5">
        <f>all!DN354</f>
        <v>5.9023046898471998</v>
      </c>
      <c r="DO13" s="5">
        <f>all!DO354</f>
        <v>0.68498117830999827</v>
      </c>
      <c r="DP13" s="5">
        <f>all!DP354</f>
        <v>5.1456453513429156E-3</v>
      </c>
      <c r="DQ13" s="5">
        <f>all!DQ354</f>
        <v>1.3467876583857919E-4</v>
      </c>
      <c r="DR13" s="5">
        <f>all!DR354</f>
        <v>1.3222191926965706E-3</v>
      </c>
      <c r="DS13" s="5">
        <f>all!DS354</f>
        <v>53.900641865689195</v>
      </c>
      <c r="DT13" s="5">
        <f>all!DT354</f>
        <v>1.4288582852045822E-2</v>
      </c>
      <c r="DU13" s="5"/>
      <c r="DV13" s="5">
        <f>all!DV354</f>
        <v>4.5509321126132991E-2</v>
      </c>
      <c r="DW13" s="5">
        <f>all!DW354</f>
        <v>99.263245034759777</v>
      </c>
      <c r="DX13" s="5">
        <f>all!DX354</f>
        <v>5.9731763620908158E-3</v>
      </c>
      <c r="DY13" s="5">
        <f>all!DY354</f>
        <v>1.7992782954773089E-2</v>
      </c>
      <c r="DZ13" s="5">
        <f>all!DZ354</f>
        <v>1.1975690644196635E-3</v>
      </c>
      <c r="EA13" s="5">
        <f>all!EA354</f>
        <v>1.4964644822335761E-3</v>
      </c>
      <c r="EB13" s="5">
        <f>all!EB354</f>
        <v>4.576773389622077E-5</v>
      </c>
      <c r="EC13" s="5">
        <f>all!EC354</f>
        <v>1.4597809245714906E-4</v>
      </c>
      <c r="ED13" s="5">
        <f>all!ED354</f>
        <v>7.2740857202357892E-4</v>
      </c>
      <c r="EE13" s="5">
        <f>all!EE354</f>
        <v>5.3470984784507953E-3</v>
      </c>
      <c r="EF13" s="5">
        <f>all!EF354</f>
        <v>2.4257606557122699E-4</v>
      </c>
      <c r="EG13" s="5">
        <f>all!EG354</f>
        <v>5.6998792058925391E-5</v>
      </c>
      <c r="EH13" s="5">
        <f>all!EH354</f>
        <v>5.5803891499032068E-5</v>
      </c>
      <c r="EI13" s="5">
        <f>all!EI354</f>
        <v>6.310555151523338E-2</v>
      </c>
      <c r="EJ13" s="5">
        <f>all!EJ354</f>
        <v>7.3235993914651512E-3</v>
      </c>
      <c r="EK13" s="5">
        <f>all!EK354</f>
        <v>5.5015592190090396E-5</v>
      </c>
      <c r="EL13" s="5">
        <f>all!EL354</f>
        <v>1.4399422331168293E-6</v>
      </c>
      <c r="EM13" s="5">
        <f>all!EM354</f>
        <v>1.4136744164134948E-5</v>
      </c>
      <c r="EN13" s="5">
        <f>all!EN354</f>
        <v>0.57628840100551493</v>
      </c>
      <c r="EO13" s="5">
        <f>all!EO354</f>
        <v>1.5276895189780538E-4</v>
      </c>
      <c r="EP13" s="5"/>
      <c r="EQ13" s="5">
        <f>all!EQ354</f>
        <v>198.52649006951955</v>
      </c>
      <c r="ER13" s="5">
        <f>all!ER354</f>
        <v>0</v>
      </c>
      <c r="ES13" s="5">
        <f>all!ES354</f>
        <v>0</v>
      </c>
      <c r="ET13" s="5">
        <f>all!ET354</f>
        <v>0</v>
      </c>
      <c r="EU13" s="5">
        <f>all!EU354</f>
        <v>0</v>
      </c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</row>
    <row r="14" spans="1:298" s="3" customFormat="1">
      <c r="A14" s="5" t="str">
        <f>all!A355</f>
        <v>LEM65-3.d</v>
      </c>
      <c r="B14" s="5" t="str">
        <f>all!B355</f>
        <v>Sardes</v>
      </c>
      <c r="C14" s="5" t="str">
        <f>all!C355</f>
        <v>porphyry</v>
      </c>
      <c r="D14" s="5" t="str">
        <f>all!D355</f>
        <v>potassic</v>
      </c>
      <c r="E14" s="5" t="str">
        <f>all!E355</f>
        <v>pyrite</v>
      </c>
      <c r="F14" s="5" t="str">
        <f>all!F355</f>
        <v>anhedral, inclusions</v>
      </c>
      <c r="G14" s="5">
        <f>all!G355</f>
        <v>23.423514025339699</v>
      </c>
      <c r="H14" s="5">
        <f>all!H355</f>
        <v>410729.96447697899</v>
      </c>
      <c r="I14" s="5">
        <f>all!I355</f>
        <v>880.00092681492504</v>
      </c>
      <c r="J14" s="5">
        <f>all!J355</f>
        <v>35.550716349672001</v>
      </c>
      <c r="K14" s="5">
        <f>all!K355</f>
        <v>0.13544057508671301</v>
      </c>
      <c r="L14" s="5">
        <f>all!L355</f>
        <v>1.72475423566232</v>
      </c>
      <c r="M14" s="5">
        <f>all!M355</f>
        <v>3.3053363718894002E-2</v>
      </c>
      <c r="N14" s="5">
        <f>all!N355</f>
        <v>1.2218404978523001</v>
      </c>
      <c r="O14" s="5">
        <f>all!O355</f>
        <v>15.2061809336072</v>
      </c>
      <c r="P14" s="5">
        <f>all!P355</f>
        <v>38.4680193149918</v>
      </c>
      <c r="Q14" s="5">
        <f>all!Q355</f>
        <v>1.0612402782712801E-2</v>
      </c>
      <c r="R14" s="5">
        <f>all!R355</f>
        <v>0.127837424296109</v>
      </c>
      <c r="S14" s="5">
        <f>all!S355</f>
        <v>1.1774759532557401E-5</v>
      </c>
      <c r="T14" s="5">
        <f>all!T355</f>
        <v>9.5499153294316297E-2</v>
      </c>
      <c r="U14" s="5">
        <f>all!U355</f>
        <v>6.7628588295625194E-2</v>
      </c>
      <c r="V14" s="5">
        <f>all!V355</f>
        <v>2.72350523927373</v>
      </c>
      <c r="W14" s="5">
        <f>all!W355</f>
        <v>1.64538254363156E-2</v>
      </c>
      <c r="X14" s="5">
        <f>all!X355</f>
        <v>5.8916765187417997E-3</v>
      </c>
      <c r="Y14" s="5">
        <f>all!Y355</f>
        <v>0.20097356310457801</v>
      </c>
      <c r="Z14" s="5">
        <f>all!Z355</f>
        <v>3.2795631413608299E-2</v>
      </c>
      <c r="AA14" s="5">
        <f>all!AA355</f>
        <v>24.753395069718309</v>
      </c>
      <c r="AB14" s="5">
        <f>all!AB355</f>
        <v>191.40835600837059</v>
      </c>
      <c r="AC14" s="5">
        <f>all!AC355</f>
        <v>0.16318380839246435</v>
      </c>
      <c r="AD14" s="5">
        <f>all!AD355</f>
        <v>57.871265024213535</v>
      </c>
      <c r="AE14" s="5">
        <f>all!AE355</f>
        <v>2.9315679275069749E-2</v>
      </c>
      <c r="AF14" s="5">
        <f>all!AF355</f>
        <v>0.33650489771350761</v>
      </c>
      <c r="AG14" s="5">
        <f>all!AG355</f>
        <v>1.2059535915630596E-5</v>
      </c>
      <c r="AH14" s="5">
        <f>all!AH355</f>
        <v>5.2804969065461421E-2</v>
      </c>
      <c r="AI14" s="5">
        <f>all!AI355</f>
        <v>3.7267723719688332E-5</v>
      </c>
      <c r="AJ14" s="5">
        <f>all!AJ355</f>
        <v>4.3713612273367633E-2</v>
      </c>
      <c r="AK14" s="5">
        <f>all!AK355</f>
        <v>6.695079901865707E-6</v>
      </c>
      <c r="AL14" s="5">
        <f>all!AL355</f>
        <v>7.6850587578810935E-5</v>
      </c>
      <c r="AM14" s="5">
        <f>all!AM355</f>
        <v>1.2059535915630596E-5</v>
      </c>
      <c r="AN14" s="5"/>
      <c r="AO14" s="5"/>
      <c r="AP14" s="5">
        <f>all!AP355</f>
        <v>0.201439941436066</v>
      </c>
      <c r="AQ14" s="5">
        <f>all!AQ355</f>
        <v>4.7884759031975799</v>
      </c>
      <c r="AR14" s="5">
        <f>all!AR355</f>
        <v>2.2844102112264699E-2</v>
      </c>
      <c r="AS14" s="5">
        <f>all!AS355</f>
        <v>0.24534636538858901</v>
      </c>
      <c r="AT14" s="5">
        <f>all!AT355</f>
        <v>0.12795285263905901</v>
      </c>
      <c r="AU14" s="5">
        <f>all!AU355</f>
        <v>1.72475423566232</v>
      </c>
      <c r="AV14" s="5">
        <f>all!AV355</f>
        <v>3.3053363718894002E-2</v>
      </c>
      <c r="AW14" s="5">
        <f>all!AW355</f>
        <v>0.216529352405607</v>
      </c>
      <c r="AX14" s="5">
        <f>all!AX355</f>
        <v>0.197006094567127</v>
      </c>
      <c r="AY14" s="5">
        <f>all!AY355</f>
        <v>1.01546242720014</v>
      </c>
      <c r="AZ14" s="5">
        <f>all!AZ355</f>
        <v>1.0612402782712801E-2</v>
      </c>
      <c r="BA14" s="5">
        <f>all!BA355</f>
        <v>0.127837424296109</v>
      </c>
      <c r="BB14" s="5">
        <f>all!BB355</f>
        <v>1.1774759532557401E-5</v>
      </c>
      <c r="BC14" s="5">
        <f>all!BC355</f>
        <v>9.5499153294316297E-2</v>
      </c>
      <c r="BD14" s="5">
        <f>all!BD355</f>
        <v>1.3099738551607201E-2</v>
      </c>
      <c r="BE14" s="5">
        <f>all!BE355</f>
        <v>9.8634327361435403E-2</v>
      </c>
      <c r="BF14" s="5">
        <f>all!BF355</f>
        <v>1.64538254363156E-2</v>
      </c>
      <c r="BG14" s="5">
        <f>all!BG355</f>
        <v>5.8916765187417997E-3</v>
      </c>
      <c r="BH14" s="5">
        <f>all!BH355</f>
        <v>1.63596046826682E-2</v>
      </c>
      <c r="BI14" s="5">
        <f>all!BI355</f>
        <v>6.4802994401192303E-3</v>
      </c>
      <c r="BJ14" s="5"/>
      <c r="BK14" s="5">
        <f>all!BK355</f>
        <v>2.1557009500863402</v>
      </c>
      <c r="BL14" s="5">
        <f>all!BL355</f>
        <v>32156.426708493502</v>
      </c>
      <c r="BM14" s="5">
        <f>all!BM355</f>
        <v>193.501415856232</v>
      </c>
      <c r="BN14" s="5">
        <f>all!BN355</f>
        <v>5.7454833373544902</v>
      </c>
      <c r="BO14" s="5">
        <f>all!BO355</f>
        <v>0.13819187843436401</v>
      </c>
      <c r="BP14" s="5">
        <f>all!BP355</f>
        <v>1.77033258633125</v>
      </c>
      <c r="BQ14" s="5">
        <f>all!BQ355</f>
        <v>2.8211972872866201E-2</v>
      </c>
      <c r="BR14" s="5">
        <f>all!BR355</f>
        <v>0.57264091643996795</v>
      </c>
      <c r="BS14" s="5">
        <f>all!BS355</f>
        <v>11.8026041717895</v>
      </c>
      <c r="BT14" s="5">
        <f>all!BT355</f>
        <v>2.6656867889001101</v>
      </c>
      <c r="BU14" s="5">
        <f>all!BU355</f>
        <v>2.4802679193134698E-4</v>
      </c>
      <c r="BV14" s="5">
        <f>all!BV355</f>
        <v>4.7915053134724002E-2</v>
      </c>
      <c r="BW14" s="5">
        <f>all!BW355</f>
        <v>5.1503406658904797E-5</v>
      </c>
      <c r="BX14" s="5">
        <f>all!BX355</f>
        <v>1.41828967758283E-2</v>
      </c>
      <c r="BY14" s="5">
        <f>all!BY355</f>
        <v>0.12657021030042401</v>
      </c>
      <c r="BZ14" s="5">
        <f>all!BZ355</f>
        <v>1.0442997130337099</v>
      </c>
      <c r="CA14" s="5">
        <f>all!CA355</f>
        <v>6.9972112381249804E-3</v>
      </c>
      <c r="CB14" s="5">
        <f>all!CB355</f>
        <v>2.5264312008316898E-3</v>
      </c>
      <c r="CC14" s="5">
        <f>all!CC355</f>
        <v>0.24778710268565499</v>
      </c>
      <c r="CD14" s="5">
        <f>all!CD355</f>
        <v>4.0016290899164399E-2</v>
      </c>
      <c r="CE14" s="5"/>
      <c r="CF14" s="5">
        <f>all!CF355</f>
        <v>23.423514025339699</v>
      </c>
      <c r="CG14" s="5">
        <f>all!CG355</f>
        <v>410729.96447697899</v>
      </c>
      <c r="CH14" s="5">
        <f>all!CH355</f>
        <v>880.00092681492504</v>
      </c>
      <c r="CI14" s="5">
        <f>all!CI355</f>
        <v>35.550716349672001</v>
      </c>
      <c r="CJ14" s="5">
        <f>all!CJ355</f>
        <v>0.13544057508671301</v>
      </c>
      <c r="CK14" s="5">
        <f>all!CK355</f>
        <v>1.72475423566232</v>
      </c>
      <c r="CL14" s="5">
        <f>all!CL355</f>
        <v>3.3053363718894002E-2</v>
      </c>
      <c r="CM14" s="5">
        <f>all!CM355</f>
        <v>1.2218404978523001</v>
      </c>
      <c r="CN14" s="5">
        <f>all!CN355</f>
        <v>15.2061809336072</v>
      </c>
      <c r="CO14" s="5">
        <f>all!CO355</f>
        <v>38.4680193149918</v>
      </c>
      <c r="CP14" s="5">
        <f>all!CP355</f>
        <v>1.0612402782712801E-2</v>
      </c>
      <c r="CQ14" s="5">
        <f>all!CQ355</f>
        <v>0.127837424296109</v>
      </c>
      <c r="CR14" s="5">
        <f>all!CR355</f>
        <v>1.1774759532557401E-5</v>
      </c>
      <c r="CS14" s="5">
        <f>all!CS355</f>
        <v>9.5499153294316297E-2</v>
      </c>
      <c r="CT14" s="5">
        <f>all!CT355</f>
        <v>6.7628588295625194E-2</v>
      </c>
      <c r="CU14" s="5">
        <f>all!CU355</f>
        <v>2.72350523927373</v>
      </c>
      <c r="CV14" s="5">
        <f>all!CV355</f>
        <v>1.64538254363156E-2</v>
      </c>
      <c r="CW14" s="5">
        <f>all!CW355</f>
        <v>5.8916765187417997E-3</v>
      </c>
      <c r="CX14" s="5">
        <f>all!CX355</f>
        <v>0.20097356310457801</v>
      </c>
      <c r="CY14" s="5">
        <f>all!CY355</f>
        <v>3.2795631413608299E-2</v>
      </c>
      <c r="CZ14" s="5"/>
      <c r="DA14" s="5">
        <f>all!DA355</f>
        <v>0.42636231995314761</v>
      </c>
      <c r="DB14" s="5">
        <f>all!DB355</f>
        <v>7354.8207445067419</v>
      </c>
      <c r="DC14" s="5">
        <f>all!DC355</f>
        <v>14.932176206534264</v>
      </c>
      <c r="DD14" s="5">
        <f>all!DD355</f>
        <v>0.60570211215693759</v>
      </c>
      <c r="DE14" s="5">
        <f>all!DE355</f>
        <v>2.131378451621078E-3</v>
      </c>
      <c r="DF14" s="5">
        <f>all!DF355</f>
        <v>2.6376422016551767E-2</v>
      </c>
      <c r="DG14" s="5">
        <f>all!DG355</f>
        <v>4.7406686056099137E-4</v>
      </c>
      <c r="DH14" s="5">
        <f>all!DH355</f>
        <v>1.6827441094233578E-2</v>
      </c>
      <c r="DI14" s="5">
        <f>all!DI355</f>
        <v>0.20296124126563234</v>
      </c>
      <c r="DJ14" s="5">
        <f>all!DJ355</f>
        <v>0.48718362860931869</v>
      </c>
      <c r="DK14" s="5">
        <f>all!DK355</f>
        <v>9.8383052491028867E-5</v>
      </c>
      <c r="DL14" s="5">
        <f>all!DL355</f>
        <v>1.1372323375480069E-3</v>
      </c>
      <c r="DM14" s="5">
        <f>all!DM355</f>
        <v>1.0255151224161195E-7</v>
      </c>
      <c r="DN14" s="5">
        <f>all!DN355</f>
        <v>8.0447437700544434E-4</v>
      </c>
      <c r="DO14" s="5">
        <f>all!DO355</f>
        <v>5.5542533094304523E-4</v>
      </c>
      <c r="DP14" s="5">
        <f>all!DP355</f>
        <v>2.1344084947286287E-2</v>
      </c>
      <c r="DQ14" s="5">
        <f>all!DQ355</f>
        <v>8.3536140711788881E-5</v>
      </c>
      <c r="DR14" s="5">
        <f>all!DR355</f>
        <v>2.8826604320126938E-5</v>
      </c>
      <c r="DS14" s="5">
        <f>all!DS355</f>
        <v>9.6994962888309849E-4</v>
      </c>
      <c r="DT14" s="5">
        <f>all!DT355</f>
        <v>1.5693162876633825E-4</v>
      </c>
      <c r="DU14" s="5"/>
      <c r="DV14" s="5">
        <f>all!DV355</f>
        <v>5.7830838958540347E-3</v>
      </c>
      <c r="DW14" s="5">
        <f>all!DW355</f>
        <v>99.759156505959709</v>
      </c>
      <c r="DX14" s="5">
        <f>all!DX355</f>
        <v>0.20253672453877355</v>
      </c>
      <c r="DY14" s="5">
        <f>all!DY355</f>
        <v>8.2156090408844768E-3</v>
      </c>
      <c r="DZ14" s="5">
        <f>all!DZ355</f>
        <v>2.8909544353953803E-5</v>
      </c>
      <c r="EA14" s="5">
        <f>all!EA355</f>
        <v>3.5776393516887803E-4</v>
      </c>
      <c r="EB14" s="5">
        <f>all!EB355</f>
        <v>6.4301376987760472E-6</v>
      </c>
      <c r="EC14" s="5">
        <f>all!EC355</f>
        <v>2.282436769065061E-4</v>
      </c>
      <c r="ED14" s="5">
        <f>all!ED355</f>
        <v>2.7529212383843034E-3</v>
      </c>
      <c r="EE14" s="5">
        <f>all!EE355</f>
        <v>6.6080506299053031E-3</v>
      </c>
      <c r="EF14" s="5">
        <f>all!EF355</f>
        <v>1.334445892283242E-6</v>
      </c>
      <c r="EG14" s="5">
        <f>all!EG355</f>
        <v>1.5425167068799664E-5</v>
      </c>
      <c r="EH14" s="5">
        <f>all!EH355</f>
        <v>1.3909859553375048E-9</v>
      </c>
      <c r="EI14" s="5">
        <f>all!EI355</f>
        <v>1.0911711932702289E-5</v>
      </c>
      <c r="EJ14" s="5">
        <f>all!EJ355</f>
        <v>7.5336659371754349E-6</v>
      </c>
      <c r="EK14" s="5">
        <f>all!EK355</f>
        <v>2.8950643186282483E-4</v>
      </c>
      <c r="EL14" s="5">
        <f>all!EL355</f>
        <v>1.1330656755156736E-6</v>
      </c>
      <c r="EM14" s="5">
        <f>all!EM355</f>
        <v>3.909976642265236E-7</v>
      </c>
      <c r="EN14" s="5">
        <f>all!EN355</f>
        <v>1.3156181529361795E-5</v>
      </c>
      <c r="EO14" s="5">
        <f>all!EO355</f>
        <v>2.1285857886515013E-6</v>
      </c>
      <c r="EP14" s="5"/>
      <c r="EQ14" s="5">
        <f>all!EQ355</f>
        <v>199.51831301191942</v>
      </c>
      <c r="ER14" s="5">
        <f>all!ER355</f>
        <v>0</v>
      </c>
      <c r="ES14" s="5">
        <f>all!ES355</f>
        <v>0</v>
      </c>
      <c r="ET14" s="5">
        <f>all!ET355</f>
        <v>0</v>
      </c>
      <c r="EU14" s="5">
        <f>all!EU355</f>
        <v>0</v>
      </c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</row>
    <row r="15" spans="1:298" s="3" customFormat="1">
      <c r="A15" s="5" t="str">
        <f>all!A356</f>
        <v>LEM65-5.d</v>
      </c>
      <c r="B15" s="5" t="str">
        <f>all!B356</f>
        <v>Sardes</v>
      </c>
      <c r="C15" s="5" t="str">
        <f>all!C356</f>
        <v>porphyry</v>
      </c>
      <c r="D15" s="5" t="str">
        <f>all!D356</f>
        <v>potassic</v>
      </c>
      <c r="E15" s="5" t="str">
        <f>all!E356</f>
        <v>pyrite</v>
      </c>
      <c r="F15" s="5" t="str">
        <f>all!F356</f>
        <v>anhedral, inclusions</v>
      </c>
      <c r="G15" s="5">
        <f>all!G356</f>
        <v>70.071968459092602</v>
      </c>
      <c r="H15" s="5">
        <f>all!H356</f>
        <v>446519.656305535</v>
      </c>
      <c r="I15" s="5">
        <f>all!I356</f>
        <v>63.773342908692598</v>
      </c>
      <c r="J15" s="5">
        <f>all!J356</f>
        <v>24.718421708035802</v>
      </c>
      <c r="K15" s="5">
        <f>all!K356</f>
        <v>94.896082976378196</v>
      </c>
      <c r="L15" s="5">
        <f>all!L356</f>
        <v>6.7987292681532097</v>
      </c>
      <c r="M15" s="5">
        <f>all!M356</f>
        <v>0.173572755842581</v>
      </c>
      <c r="N15" s="5">
        <f>all!N356</f>
        <v>0.719322667709407</v>
      </c>
      <c r="O15" s="5">
        <f>all!O356</f>
        <v>0.87515465910697399</v>
      </c>
      <c r="P15" s="5">
        <f>all!P356</f>
        <v>29.462469169588299</v>
      </c>
      <c r="Q15" s="5">
        <f>all!Q356</f>
        <v>0.15071414536899899</v>
      </c>
      <c r="R15" s="5">
        <f>all!R356</f>
        <v>9.1412796705886507E-2</v>
      </c>
      <c r="S15" s="5">
        <f>all!S356</f>
        <v>7.1725510687018022E-4</v>
      </c>
      <c r="T15" s="5">
        <f>all!T356</f>
        <v>1.2711963552568499</v>
      </c>
      <c r="U15" s="5">
        <f>all!U356</f>
        <v>9.83417403186682E-2</v>
      </c>
      <c r="V15" s="5">
        <f>all!V356</f>
        <v>0.17325013845329501</v>
      </c>
      <c r="W15" s="5">
        <f>all!W356</f>
        <v>3.6457498159510202E-2</v>
      </c>
      <c r="X15" s="5">
        <f>all!X356</f>
        <v>1.0801964363035699E-2</v>
      </c>
      <c r="Y15" s="5">
        <f>all!Y356</f>
        <v>8.8953611086943507</v>
      </c>
      <c r="Z15" s="5">
        <f>all!Z356</f>
        <v>1.94763892817688</v>
      </c>
      <c r="AA15" s="5">
        <f>all!AA356</f>
        <v>2.5799925117371183</v>
      </c>
      <c r="AB15" s="5">
        <f>all!AB356</f>
        <v>3.3121161479090038</v>
      </c>
      <c r="AC15" s="5">
        <f>all!AC356</f>
        <v>0.21894995654232094</v>
      </c>
      <c r="AD15" s="5">
        <f>all!AD356</f>
        <v>72.870940290449056</v>
      </c>
      <c r="AE15" s="5">
        <f>all!AE356</f>
        <v>1.214336802187584E-3</v>
      </c>
      <c r="AF15" s="5">
        <f>all!AF356</f>
        <v>1.1055396078586254E-2</v>
      </c>
      <c r="AG15" s="5">
        <f>all!AG356</f>
        <v>2.363278111118995E-3</v>
      </c>
      <c r="AH15" s="5">
        <f>all!AH356</f>
        <v>1.6943004733297514E-2</v>
      </c>
      <c r="AI15" s="5">
        <f>all!AI356</f>
        <v>3.054001624103992E-2</v>
      </c>
      <c r="AJ15" s="5">
        <f>all!AJ356</f>
        <v>0.46198721637928175</v>
      </c>
      <c r="AK15" s="5">
        <f>all!AK356</f>
        <v>1.6938055730434892E-4</v>
      </c>
      <c r="AL15" s="5">
        <f>all!AL356</f>
        <v>1.5420508920077917E-3</v>
      </c>
      <c r="AM15" s="5">
        <f>all!AM356</f>
        <v>2.363278111118995E-3</v>
      </c>
      <c r="AN15" s="5"/>
      <c r="AO15" s="5"/>
      <c r="AP15" s="5">
        <f>all!AP356</f>
        <v>0.205799566844239</v>
      </c>
      <c r="AQ15" s="5">
        <f>all!AQ356</f>
        <v>5.08222139932787</v>
      </c>
      <c r="AR15" s="5">
        <f>all!AR356</f>
        <v>2.3052532084726299E-2</v>
      </c>
      <c r="AS15" s="5">
        <f>all!AS356</f>
        <v>0.15845529452375801</v>
      </c>
      <c r="AT15" s="5">
        <f>all!AT356</f>
        <v>0.16314322194444</v>
      </c>
      <c r="AU15" s="5">
        <f>all!AU356</f>
        <v>2.83206855975792</v>
      </c>
      <c r="AV15" s="5">
        <f>all!AV356</f>
        <v>3.5444055927318502E-2</v>
      </c>
      <c r="AW15" s="5">
        <f>all!AW356</f>
        <v>0.28883068140880103</v>
      </c>
      <c r="AX15" s="5">
        <f>all!AX356</f>
        <v>0.41953350980267501</v>
      </c>
      <c r="AY15" s="5">
        <f>all!AY356</f>
        <v>0.69306858311776298</v>
      </c>
      <c r="AZ15" s="5">
        <f>all!AZ356</f>
        <v>1.25816107233692E-2</v>
      </c>
      <c r="BA15" s="5">
        <f>all!BA356</f>
        <v>9.1412796705886507E-2</v>
      </c>
      <c r="BB15" s="5">
        <f>all!BB356</f>
        <v>4.6837174734667602E-3</v>
      </c>
      <c r="BC15" s="5">
        <f>all!BC356</f>
        <v>0.116504997846837</v>
      </c>
      <c r="BD15" s="5">
        <f>all!BD356</f>
        <v>2.2302523733514198E-2</v>
      </c>
      <c r="BE15" s="5">
        <f>all!BE356</f>
        <v>0.11699785625734101</v>
      </c>
      <c r="BF15" s="5">
        <f>all!BF356</f>
        <v>1.22386330508929E-2</v>
      </c>
      <c r="BG15" s="5">
        <f>all!BG356</f>
        <v>4.3780830997084998E-3</v>
      </c>
      <c r="BH15" s="5">
        <f>all!BH356</f>
        <v>1.8888772205295001E-2</v>
      </c>
      <c r="BI15" s="5">
        <f>all!BI356</f>
        <v>1.36900047773394E-2</v>
      </c>
      <c r="BJ15" s="5"/>
      <c r="BK15" s="5">
        <f>all!BK356</f>
        <v>71.788131293422694</v>
      </c>
      <c r="BL15" s="5">
        <f>all!BL356</f>
        <v>12078.171743712501</v>
      </c>
      <c r="BM15" s="5">
        <f>all!BM356</f>
        <v>27.551947053988101</v>
      </c>
      <c r="BN15" s="5">
        <f>all!BN356</f>
        <v>1.19965892707051</v>
      </c>
      <c r="BO15" s="5">
        <f>all!BO356</f>
        <v>68.4532519840036</v>
      </c>
      <c r="BP15" s="5">
        <f>all!BP356</f>
        <v>8.3809562096786507</v>
      </c>
      <c r="BQ15" s="5">
        <f>all!BQ356</f>
        <v>6.5600004249212501E-2</v>
      </c>
      <c r="BR15" s="5">
        <f>all!BR356</f>
        <v>0.42371371127754798</v>
      </c>
      <c r="BS15" s="5">
        <f>all!BS356</f>
        <v>0.49622719298755602</v>
      </c>
      <c r="BT15" s="5">
        <f>all!BT356</f>
        <v>3.1454457065138999</v>
      </c>
      <c r="BU15" s="5">
        <f>all!BU356</f>
        <v>7.3117164939187101E-2</v>
      </c>
      <c r="BV15" s="5">
        <f>all!BV356</f>
        <v>6.1342922931485099E-2</v>
      </c>
      <c r="BW15" s="5">
        <f>all!BW356</f>
        <v>3.89864985856655E-3</v>
      </c>
      <c r="BX15" s="5">
        <f>all!BX356</f>
        <v>0.50352496096877597</v>
      </c>
      <c r="BY15" s="5">
        <f>all!BY356</f>
        <v>6.4951211591006905E-2</v>
      </c>
      <c r="BZ15" s="5">
        <f>all!BZ356</f>
        <v>0.175558136750086</v>
      </c>
      <c r="CA15" s="5">
        <f>all!CA356</f>
        <v>1.7046087000461601E-2</v>
      </c>
      <c r="CB15" s="5">
        <f>all!CB356</f>
        <v>1.0110270906024701E-2</v>
      </c>
      <c r="CC15" s="5">
        <f>all!CC356</f>
        <v>4.0049862741304798</v>
      </c>
      <c r="CD15" s="5">
        <f>all!CD356</f>
        <v>0.87406956806772795</v>
      </c>
      <c r="CE15" s="5"/>
      <c r="CF15" s="5">
        <f>all!CF356</f>
        <v>70.071968459092602</v>
      </c>
      <c r="CG15" s="5">
        <f>all!CG356</f>
        <v>446519.656305535</v>
      </c>
      <c r="CH15" s="5">
        <f>all!CH356</f>
        <v>63.773342908692598</v>
      </c>
      <c r="CI15" s="5">
        <f>all!CI356</f>
        <v>24.718421708035802</v>
      </c>
      <c r="CJ15" s="5">
        <f>all!CJ356</f>
        <v>94.896082976378196</v>
      </c>
      <c r="CK15" s="5">
        <f>all!CK356</f>
        <v>6.7987292681532097</v>
      </c>
      <c r="CL15" s="5">
        <f>all!CL356</f>
        <v>0.173572755842581</v>
      </c>
      <c r="CM15" s="5">
        <f>all!CM356</f>
        <v>0.719322667709407</v>
      </c>
      <c r="CN15" s="5">
        <f>all!CN356</f>
        <v>0.87515465910697399</v>
      </c>
      <c r="CO15" s="5">
        <f>all!CO356</f>
        <v>29.462469169588299</v>
      </c>
      <c r="CP15" s="5">
        <f>all!CP356</f>
        <v>0.15071414536899899</v>
      </c>
      <c r="CQ15" s="5">
        <f>all!CQ356</f>
        <v>9.1412796705886507E-2</v>
      </c>
      <c r="CR15" s="5">
        <f>all!CR356</f>
        <v>7.1725510687018022E-4</v>
      </c>
      <c r="CS15" s="5">
        <f>all!CS356</f>
        <v>1.2711963552568499</v>
      </c>
      <c r="CT15" s="5">
        <f>all!CT356</f>
        <v>9.83417403186682E-2</v>
      </c>
      <c r="CU15" s="5">
        <f>all!CU356</f>
        <v>0.17325013845329501</v>
      </c>
      <c r="CV15" s="5">
        <f>all!CV356</f>
        <v>3.6457498159510202E-2</v>
      </c>
      <c r="CW15" s="5">
        <f>all!CW356</f>
        <v>1.0801964363035699E-2</v>
      </c>
      <c r="CX15" s="5">
        <f>all!CX356</f>
        <v>8.8953611086943507</v>
      </c>
      <c r="CY15" s="5">
        <f>all!CY356</f>
        <v>1.94763892817688</v>
      </c>
      <c r="CZ15" s="5"/>
      <c r="DA15" s="5">
        <f>all!DA356</f>
        <v>1.2754724591529016</v>
      </c>
      <c r="DB15" s="5">
        <f>all!DB356</f>
        <v>7995.6962361094993</v>
      </c>
      <c r="DC15" s="5">
        <f>all!DC356</f>
        <v>1.0821293075667466</v>
      </c>
      <c r="DD15" s="5">
        <f>all!DD356</f>
        <v>0.4211448256198449</v>
      </c>
      <c r="DE15" s="5">
        <f>all!DE356</f>
        <v>1.4933447105463475</v>
      </c>
      <c r="DF15" s="5">
        <f>all!DF356</f>
        <v>0.10397200287740035</v>
      </c>
      <c r="DG15" s="5">
        <f>all!DG356</f>
        <v>2.4894619543419103E-3</v>
      </c>
      <c r="DH15" s="5">
        <f>all!DH356</f>
        <v>9.9066611721444296E-3</v>
      </c>
      <c r="DI15" s="5">
        <f>all!DI356</f>
        <v>1.1680939263269524E-2</v>
      </c>
      <c r="DJ15" s="5">
        <f>all!DJ356</f>
        <v>0.37313157509610312</v>
      </c>
      <c r="DK15" s="5">
        <f>all!DK356</f>
        <v>1.397206455368672E-3</v>
      </c>
      <c r="DL15" s="5">
        <f>all!DL356</f>
        <v>8.1320152570377017E-4</v>
      </c>
      <c r="DM15" s="5">
        <f>all!DM356</f>
        <v>6.246887307479491E-6</v>
      </c>
      <c r="DN15" s="5">
        <f>all!DN356</f>
        <v>1.0708418458907E-2</v>
      </c>
      <c r="DO15" s="5">
        <f>all!DO356</f>
        <v>8.0766869512703839E-4</v>
      </c>
      <c r="DP15" s="5">
        <f>all!DP356</f>
        <v>1.3577597057468263E-3</v>
      </c>
      <c r="DQ15" s="5">
        <f>all!DQ356</f>
        <v>1.850948709794135E-4</v>
      </c>
      <c r="DR15" s="5">
        <f>all!DR356</f>
        <v>5.2851501874349323E-5</v>
      </c>
      <c r="DS15" s="5">
        <f>all!DS356</f>
        <v>4.2931279482115593E-2</v>
      </c>
      <c r="DT15" s="5">
        <f>all!DT356</f>
        <v>9.3197214407251053E-3</v>
      </c>
      <c r="DU15" s="5"/>
      <c r="DV15" s="5">
        <f>all!DV356</f>
        <v>1.5940281272789819E-2</v>
      </c>
      <c r="DW15" s="5">
        <f>all!DW356</f>
        <v>99.926616259530959</v>
      </c>
      <c r="DX15" s="5">
        <f>all!DX356</f>
        <v>1.3523965501849686E-2</v>
      </c>
      <c r="DY15" s="5">
        <f>all!DY356</f>
        <v>5.2632786610060257E-3</v>
      </c>
      <c r="DZ15" s="5">
        <f>all!DZ356</f>
        <v>1.8663150703505743E-2</v>
      </c>
      <c r="EA15" s="5">
        <f>all!EA356</f>
        <v>1.2993953405013461E-3</v>
      </c>
      <c r="EB15" s="5">
        <f>all!EB356</f>
        <v>3.1112176108039341E-5</v>
      </c>
      <c r="EC15" s="5">
        <f>all!EC356</f>
        <v>1.238089967564539E-4</v>
      </c>
      <c r="ED15" s="5">
        <f>all!ED356</f>
        <v>1.4598312652752422E-4</v>
      </c>
      <c r="EE15" s="5">
        <f>all!EE356</f>
        <v>4.6632306453258856E-3</v>
      </c>
      <c r="EF15" s="5">
        <f>all!EF356</f>
        <v>1.7461658019277051E-5</v>
      </c>
      <c r="EG15" s="5">
        <f>all!EG356</f>
        <v>1.0163027008665479E-5</v>
      </c>
      <c r="EH15" s="5">
        <f>all!EH356</f>
        <v>7.807078862900526E-8</v>
      </c>
      <c r="EI15" s="5">
        <f>all!EI356</f>
        <v>1.3382899881278376E-4</v>
      </c>
      <c r="EJ15" s="5">
        <f>all!EJ356</f>
        <v>1.0093880179978664E-5</v>
      </c>
      <c r="EK15" s="5">
        <f>all!EK356</f>
        <v>1.6968670279904657E-5</v>
      </c>
      <c r="EL15" s="5">
        <f>all!EL356</f>
        <v>2.3132324687920958E-6</v>
      </c>
      <c r="EM15" s="5">
        <f>all!EM356</f>
        <v>6.6051430551940503E-7</v>
      </c>
      <c r="EN15" s="5">
        <f>all!EN356</f>
        <v>5.3653582673213629E-4</v>
      </c>
      <c r="EO15" s="5">
        <f>all!EO356</f>
        <v>1.1647368791316184E-4</v>
      </c>
      <c r="EP15" s="5"/>
      <c r="EQ15" s="5">
        <f>all!EQ356</f>
        <v>199.85323251906192</v>
      </c>
      <c r="ER15" s="5">
        <f>all!ER356</f>
        <v>0</v>
      </c>
      <c r="ES15" s="5">
        <f>all!ES356</f>
        <v>0</v>
      </c>
      <c r="ET15" s="5">
        <f>all!ET356</f>
        <v>0</v>
      </c>
      <c r="EU15" s="5">
        <f>all!EU356</f>
        <v>0</v>
      </c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</row>
    <row r="16" spans="1:298" s="3" customFormat="1">
      <c r="A16" s="5" t="str">
        <f>all!A357</f>
        <v>LEM65-6.d</v>
      </c>
      <c r="B16" s="5" t="str">
        <f>all!B357</f>
        <v>Sardes</v>
      </c>
      <c r="C16" s="5" t="str">
        <f>all!C357</f>
        <v>porphyry</v>
      </c>
      <c r="D16" s="5" t="str">
        <f>all!D357</f>
        <v>potassic</v>
      </c>
      <c r="E16" s="5" t="str">
        <f>all!E357</f>
        <v>pyrite</v>
      </c>
      <c r="F16" s="5" t="str">
        <f>all!F357</f>
        <v>anhedral, inclusions</v>
      </c>
      <c r="G16" s="5">
        <f>all!G357</f>
        <v>31.335260708286398</v>
      </c>
      <c r="H16" s="5">
        <f>all!H357</f>
        <v>410605.537887824</v>
      </c>
      <c r="I16" s="5">
        <f>all!I357</f>
        <v>88.336400554285404</v>
      </c>
      <c r="J16" s="5">
        <f>all!J357</f>
        <v>54.8902370273155</v>
      </c>
      <c r="K16" s="5">
        <f>all!K357</f>
        <v>0.53736465990864701</v>
      </c>
      <c r="L16" s="5">
        <f>all!L357</f>
        <v>4.46249144353538</v>
      </c>
      <c r="M16" s="5">
        <f>all!M357</f>
        <v>3.8668416190020598</v>
      </c>
      <c r="N16" s="5">
        <f>all!N357</f>
        <v>29.1821124661505</v>
      </c>
      <c r="O16" s="5">
        <f>all!O357</f>
        <v>15.006577669371</v>
      </c>
      <c r="P16" s="5">
        <f>all!P357</f>
        <v>51.2916459775956</v>
      </c>
      <c r="Q16" s="5">
        <f>all!Q357</f>
        <v>3.3471429721385199E-2</v>
      </c>
      <c r="R16" s="5">
        <f>all!R357</f>
        <v>0.24737346640202501</v>
      </c>
      <c r="S16" s="5">
        <f>all!S357</f>
        <v>1.5430237991391401E-2</v>
      </c>
      <c r="T16" s="5">
        <f>all!T357</f>
        <v>0.16266494293936501</v>
      </c>
      <c r="U16" s="5">
        <f>all!U357</f>
        <v>0.33791607776481603</v>
      </c>
      <c r="V16" s="5">
        <f>all!V357</f>
        <v>0.22078331862681</v>
      </c>
      <c r="W16" s="5">
        <f>all!W357</f>
        <v>2.56106660251228E-2</v>
      </c>
      <c r="X16" s="5">
        <f>all!X357</f>
        <v>1.23588865023444E-2</v>
      </c>
      <c r="Y16" s="5">
        <f>all!Y357</f>
        <v>8.2472456050926599</v>
      </c>
      <c r="Z16" s="5">
        <f>all!Z357</f>
        <v>1.1044818705486099</v>
      </c>
      <c r="AA16" s="5">
        <f>all!AA357</f>
        <v>1.6093280943626789</v>
      </c>
      <c r="AB16" s="5">
        <f>all!AB357</f>
        <v>6.2192456043655469</v>
      </c>
      <c r="AC16" s="5">
        <f>all!AC357</f>
        <v>0.13392130214560291</v>
      </c>
      <c r="AD16" s="5">
        <f>all!AD357</f>
        <v>5.886512068276792</v>
      </c>
      <c r="AE16" s="5">
        <f>all!AE357</f>
        <v>1.4985471627900603E-3</v>
      </c>
      <c r="AF16" s="5">
        <f>all!AF357</f>
        <v>4.0973204139349677E-2</v>
      </c>
      <c r="AG16" s="5">
        <f>all!AG357</f>
        <v>3.7890868895904342E-4</v>
      </c>
      <c r="AH16" s="5">
        <f>all!AH357</f>
        <v>4.0584979912222634E-3</v>
      </c>
      <c r="AI16" s="5">
        <f>all!AI357</f>
        <v>1.2503134196303054E-2</v>
      </c>
      <c r="AJ16" s="5">
        <f>all!AJ357</f>
        <v>0.58063998143183704</v>
      </c>
      <c r="AK16" s="5">
        <f>all!AK357</f>
        <v>1.3990706463921958E-4</v>
      </c>
      <c r="AL16" s="5">
        <f>all!AL357</f>
        <v>3.8253322033101893E-3</v>
      </c>
      <c r="AM16" s="5">
        <f>all!AM357</f>
        <v>3.7890868895904342E-4</v>
      </c>
      <c r="AN16" s="5"/>
      <c r="AO16" s="5"/>
      <c r="AP16" s="5">
        <f>all!AP357</f>
        <v>0.31627426087963201</v>
      </c>
      <c r="AQ16" s="5">
        <f>all!AQ357</f>
        <v>10.4297101321055</v>
      </c>
      <c r="AR16" s="5">
        <f>all!AR357</f>
        <v>2.9551806946688901E-2</v>
      </c>
      <c r="AS16" s="5">
        <f>all!AS357</f>
        <v>0.28347203149571998</v>
      </c>
      <c r="AT16" s="5">
        <f>all!AT357</f>
        <v>0.20643717325524799</v>
      </c>
      <c r="AU16" s="5">
        <f>all!AU357</f>
        <v>4.46249144353538</v>
      </c>
      <c r="AV16" s="5">
        <f>all!AV357</f>
        <v>4.4222348640005599E-2</v>
      </c>
      <c r="AW16" s="5">
        <f>all!AW357</f>
        <v>0.50736940556093701</v>
      </c>
      <c r="AX16" s="5">
        <f>all!AX357</f>
        <v>0.68303885579277601</v>
      </c>
      <c r="AY16" s="5">
        <f>all!AY357</f>
        <v>1.24198038340001</v>
      </c>
      <c r="AZ16" s="5">
        <f>all!AZ357</f>
        <v>1.7159595319768201E-2</v>
      </c>
      <c r="BA16" s="5">
        <f>all!BA357</f>
        <v>0.24737346640202501</v>
      </c>
      <c r="BB16" s="5">
        <f>all!BB357</f>
        <v>1.5430237991391401E-2</v>
      </c>
      <c r="BC16" s="5">
        <f>all!BC357</f>
        <v>0.16266494293936501</v>
      </c>
      <c r="BD16" s="5">
        <f>all!BD357</f>
        <v>5.0048676275072E-2</v>
      </c>
      <c r="BE16" s="5">
        <f>all!BE357</f>
        <v>0.22078331862681</v>
      </c>
      <c r="BF16" s="5">
        <f>all!BF357</f>
        <v>2.56106660251228E-2</v>
      </c>
      <c r="BG16" s="5">
        <f>all!BG357</f>
        <v>1.23588865023444E-2</v>
      </c>
      <c r="BH16" s="5">
        <f>all!BH357</f>
        <v>0.41006975647021099</v>
      </c>
      <c r="BI16" s="5">
        <f>all!BI357</f>
        <v>0.17538262223084</v>
      </c>
      <c r="BJ16" s="5"/>
      <c r="BK16" s="5">
        <f>all!BK357</f>
        <v>6.2765548412655496</v>
      </c>
      <c r="BL16" s="5">
        <f>all!BL357</f>
        <v>22422.157492214301</v>
      </c>
      <c r="BM16" s="5">
        <f>all!BM357</f>
        <v>47.033244640680401</v>
      </c>
      <c r="BN16" s="5">
        <f>all!BN357</f>
        <v>15.8648789066593</v>
      </c>
      <c r="BO16" s="5">
        <f>all!BO357</f>
        <v>0.31885027393864301</v>
      </c>
      <c r="BP16" s="5">
        <f>all!BP357</f>
        <v>1.7039599368755101</v>
      </c>
      <c r="BQ16" s="5">
        <f>all!BQ357</f>
        <v>36.993097171160599</v>
      </c>
      <c r="BR16" s="5">
        <f>all!BR357</f>
        <v>22.829059247793499</v>
      </c>
      <c r="BS16" s="5">
        <f>all!BS357</f>
        <v>6.7118266982692001</v>
      </c>
      <c r="BT16" s="5">
        <f>all!BT357</f>
        <v>6.8715783834523299</v>
      </c>
      <c r="BU16" s="5">
        <f>all!BU357</f>
        <v>1.4169635142495699E-2</v>
      </c>
      <c r="BV16" s="5">
        <f>all!BV357</f>
        <v>9.7340343928605105E-2</v>
      </c>
      <c r="BW16" s="5">
        <f>all!BW357</f>
        <v>7.5529242877485697E-3</v>
      </c>
      <c r="BX16" s="5">
        <f>all!BX357</f>
        <v>7.1127987594436504E-2</v>
      </c>
      <c r="BY16" s="5">
        <f>all!BY357</f>
        <v>4.2856620921517298E-2</v>
      </c>
      <c r="BZ16" s="5">
        <f>all!BZ357</f>
        <v>7.5907641115359904E-3</v>
      </c>
      <c r="CA16" s="5">
        <f>all!CA357</f>
        <v>2.8745998935206501E-2</v>
      </c>
      <c r="CB16" s="5">
        <f>all!CB357</f>
        <v>6.0893616253110102E-4</v>
      </c>
      <c r="CC16" s="5">
        <f>all!CC357</f>
        <v>2.3689186409570899</v>
      </c>
      <c r="CD16" s="5">
        <f>all!CD357</f>
        <v>0.58067234087070696</v>
      </c>
      <c r="CE16" s="5"/>
      <c r="CF16" s="5">
        <f>all!CF357</f>
        <v>31.335260708286398</v>
      </c>
      <c r="CG16" s="5">
        <f>all!CG357</f>
        <v>410605.537887824</v>
      </c>
      <c r="CH16" s="5">
        <f>all!CH357</f>
        <v>88.336400554285404</v>
      </c>
      <c r="CI16" s="5">
        <f>all!CI357</f>
        <v>54.8902370273155</v>
      </c>
      <c r="CJ16" s="5">
        <f>all!CJ357</f>
        <v>0.53736465990864701</v>
      </c>
      <c r="CK16" s="5">
        <f>all!CK357</f>
        <v>4.46249144353538</v>
      </c>
      <c r="CL16" s="5">
        <f>all!CL357</f>
        <v>3.8668416190020598</v>
      </c>
      <c r="CM16" s="5">
        <f>all!CM357</f>
        <v>29.1821124661505</v>
      </c>
      <c r="CN16" s="5">
        <f>all!CN357</f>
        <v>15.006577669371</v>
      </c>
      <c r="CO16" s="5">
        <f>all!CO357</f>
        <v>51.2916459775956</v>
      </c>
      <c r="CP16" s="5">
        <f>all!CP357</f>
        <v>3.3471429721385199E-2</v>
      </c>
      <c r="CQ16" s="5">
        <f>all!CQ357</f>
        <v>0.24737346640202501</v>
      </c>
      <c r="CR16" s="5">
        <f>all!CR357</f>
        <v>1.5430237991391401E-2</v>
      </c>
      <c r="CS16" s="5">
        <f>all!CS357</f>
        <v>0.16266494293936501</v>
      </c>
      <c r="CT16" s="5">
        <f>all!CT357</f>
        <v>0.33791607776481603</v>
      </c>
      <c r="CU16" s="5">
        <f>all!CU357</f>
        <v>0.22078331862681</v>
      </c>
      <c r="CV16" s="5">
        <f>all!CV357</f>
        <v>2.56106660251228E-2</v>
      </c>
      <c r="CW16" s="5">
        <f>all!CW357</f>
        <v>1.23588865023444E-2</v>
      </c>
      <c r="CX16" s="5">
        <f>all!CX357</f>
        <v>8.2472456050926599</v>
      </c>
      <c r="CY16" s="5">
        <f>all!CY357</f>
        <v>1.1044818705486099</v>
      </c>
      <c r="CZ16" s="5"/>
      <c r="DA16" s="5">
        <f>all!DA357</f>
        <v>0.57037447231310301</v>
      </c>
      <c r="DB16" s="5">
        <f>all!DB357</f>
        <v>7352.5926741485182</v>
      </c>
      <c r="DC16" s="5">
        <f>all!DC357</f>
        <v>1.4989242151161892</v>
      </c>
      <c r="DD16" s="5">
        <f>all!DD357</f>
        <v>0.93520288528719586</v>
      </c>
      <c r="DE16" s="5">
        <f>all!DE357</f>
        <v>8.4563097584214111E-3</v>
      </c>
      <c r="DF16" s="5">
        <f>all!DF357</f>
        <v>6.824424902179814E-2</v>
      </c>
      <c r="DG16" s="5">
        <f>all!DG357</f>
        <v>5.5460057929263798E-2</v>
      </c>
      <c r="DH16" s="5">
        <f>all!DH357</f>
        <v>0.40190211356769728</v>
      </c>
      <c r="DI16" s="5">
        <f>all!DI357</f>
        <v>0.20029707947202141</v>
      </c>
      <c r="DJ16" s="5">
        <f>all!DJ357</f>
        <v>0.64959024794320674</v>
      </c>
      <c r="DK16" s="5">
        <f>all!DK357</f>
        <v>3.1029932567137674E-4</v>
      </c>
      <c r="DL16" s="5">
        <f>all!DL357</f>
        <v>2.2006161888251594E-3</v>
      </c>
      <c r="DM16" s="5">
        <f>all!DM357</f>
        <v>1.3438866720715743E-4</v>
      </c>
      <c r="DN16" s="5">
        <f>all!DN357</f>
        <v>1.3702716109794037E-3</v>
      </c>
      <c r="DO16" s="5">
        <f>all!DO357</f>
        <v>2.7752634507622865E-3</v>
      </c>
      <c r="DP16" s="5">
        <f>all!DP357</f>
        <v>1.7302767917461599E-3</v>
      </c>
      <c r="DQ16" s="5">
        <f>all!DQ357</f>
        <v>1.3002545876506847E-4</v>
      </c>
      <c r="DR16" s="5">
        <f>all!DR357</f>
        <v>6.0469160163009408E-5</v>
      </c>
      <c r="DS16" s="5">
        <f>all!DS357</f>
        <v>3.9803308904887355E-2</v>
      </c>
      <c r="DT16" s="5">
        <f>all!DT357</f>
        <v>5.2850983932013615E-3</v>
      </c>
      <c r="DU16" s="5"/>
      <c r="DV16" s="5">
        <f>all!DV357</f>
        <v>7.7516901611958955E-3</v>
      </c>
      <c r="DW16" s="5">
        <f>all!DW357</f>
        <v>99.925615640440299</v>
      </c>
      <c r="DX16" s="5">
        <f>all!DX357</f>
        <v>2.0371171317632476E-2</v>
      </c>
      <c r="DY16" s="5">
        <f>all!DY357</f>
        <v>1.2709900874776985E-2</v>
      </c>
      <c r="DZ16" s="5">
        <f>all!DZ357</f>
        <v>1.1492571343269464E-4</v>
      </c>
      <c r="EA16" s="5">
        <f>all!EA357</f>
        <v>9.2747536816493417E-4</v>
      </c>
      <c r="EB16" s="5">
        <f>all!EB357</f>
        <v>7.5373146285136162E-4</v>
      </c>
      <c r="EC16" s="5">
        <f>all!EC357</f>
        <v>5.4620618746702371E-3</v>
      </c>
      <c r="ED16" s="5">
        <f>all!ED357</f>
        <v>2.7221430404536576E-3</v>
      </c>
      <c r="EE16" s="5">
        <f>all!EE357</f>
        <v>8.8282743674860664E-3</v>
      </c>
      <c r="EF16" s="5">
        <f>all!EF357</f>
        <v>4.2171316329741618E-6</v>
      </c>
      <c r="EG16" s="5">
        <f>all!EG357</f>
        <v>2.9907535641111679E-5</v>
      </c>
      <c r="EH16" s="5">
        <f>all!EH357</f>
        <v>1.8264129268290541E-6</v>
      </c>
      <c r="EI16" s="5">
        <f>all!EI357</f>
        <v>1.862271451581421E-5</v>
      </c>
      <c r="EJ16" s="5">
        <f>all!EJ357</f>
        <v>3.7717295268767198E-5</v>
      </c>
      <c r="EK16" s="5">
        <f>all!EK357</f>
        <v>2.3515374957667411E-5</v>
      </c>
      <c r="EL16" s="5">
        <f>all!EL357</f>
        <v>1.7671146209027303E-6</v>
      </c>
      <c r="EM16" s="5">
        <f>all!EM357</f>
        <v>8.2180780635299606E-7</v>
      </c>
      <c r="EN16" s="5">
        <f>all!EN357</f>
        <v>5.4094797891249919E-4</v>
      </c>
      <c r="EO16" s="5">
        <f>all!EO357</f>
        <v>7.1827276998192669E-5</v>
      </c>
      <c r="EP16" s="5"/>
      <c r="EQ16" s="5">
        <f>all!EQ357</f>
        <v>199.8512312808806</v>
      </c>
      <c r="ER16" s="5">
        <f>all!ER357</f>
        <v>0</v>
      </c>
      <c r="ES16" s="5">
        <f>all!ES357</f>
        <v>0</v>
      </c>
      <c r="ET16" s="5">
        <f>all!ET357</f>
        <v>0</v>
      </c>
      <c r="EU16" s="5">
        <f>all!EU357</f>
        <v>0</v>
      </c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</row>
    <row r="17" spans="1:298" s="3" customFormat="1">
      <c r="A17" s="5" t="str">
        <f>all!A358</f>
        <v>LEM65-8.d</v>
      </c>
      <c r="B17" s="5" t="str">
        <f>all!B358</f>
        <v>Sardes</v>
      </c>
      <c r="C17" s="5" t="str">
        <f>all!C358</f>
        <v>porphyry</v>
      </c>
      <c r="D17" s="5" t="str">
        <f>all!D358</f>
        <v>potassic</v>
      </c>
      <c r="E17" s="5" t="str">
        <f>all!E358</f>
        <v>pyrite</v>
      </c>
      <c r="F17" s="5" t="str">
        <f>all!F358</f>
        <v>anhedral, inclusions</v>
      </c>
      <c r="G17" s="5">
        <f>all!G358</f>
        <v>53.335875814363703</v>
      </c>
      <c r="H17" s="5">
        <f>all!H358</f>
        <v>378491.23901357001</v>
      </c>
      <c r="I17" s="5">
        <f>all!I358</f>
        <v>1071.4607480336599</v>
      </c>
      <c r="J17" s="5">
        <f>all!J358</f>
        <v>20.210416161501499</v>
      </c>
      <c r="K17" s="5">
        <f>all!K358</f>
        <v>70.382535961021901</v>
      </c>
      <c r="L17" s="5">
        <f>all!L358</f>
        <v>2714.4131492421202</v>
      </c>
      <c r="M17" s="5">
        <f>all!M358</f>
        <v>5.7890141444176098E-2</v>
      </c>
      <c r="N17" s="5">
        <f>all!N358</f>
        <v>0.43793356665993</v>
      </c>
      <c r="O17" s="5">
        <f>all!O358</f>
        <v>67.702616563909999</v>
      </c>
      <c r="P17" s="5">
        <f>all!P358</f>
        <v>72.543286171903503</v>
      </c>
      <c r="Q17" s="5">
        <f>all!Q358</f>
        <v>0.58665283584304695</v>
      </c>
      <c r="R17" s="5">
        <f>all!R358</f>
        <v>36.240822938115798</v>
      </c>
      <c r="S17" s="5">
        <f>all!S358</f>
        <v>1.0131228402652901</v>
      </c>
      <c r="T17" s="5">
        <f>all!T358</f>
        <v>0.138207730509909</v>
      </c>
      <c r="U17" s="5">
        <f>all!U358</f>
        <v>0.244391750921022</v>
      </c>
      <c r="V17" s="5">
        <f>all!V358</f>
        <v>4.8178430173929403</v>
      </c>
      <c r="W17" s="5">
        <f>all!W358</f>
        <v>0.30973968902126697</v>
      </c>
      <c r="X17" s="5">
        <f>all!X358</f>
        <v>8.8024334389874906E-3</v>
      </c>
      <c r="Y17" s="5">
        <f>all!Y358</f>
        <v>27.1320131277547</v>
      </c>
      <c r="Z17" s="5">
        <f>all!Z358</f>
        <v>3.1685052437291299</v>
      </c>
      <c r="AA17" s="5">
        <f>all!AA358</f>
        <v>53.01527388014248</v>
      </c>
      <c r="AB17" s="5">
        <f>all!AB358</f>
        <v>2.6737155783584421</v>
      </c>
      <c r="AC17" s="5">
        <f>all!AC358</f>
        <v>0.11678105965855909</v>
      </c>
      <c r="AD17" s="5">
        <f>all!AD358</f>
        <v>15.825987272179075</v>
      </c>
      <c r="AE17" s="5">
        <f>all!AE358</f>
        <v>3.2442979433704606E-4</v>
      </c>
      <c r="AF17" s="5">
        <f>all!AF358</f>
        <v>9.0075052584661103E-3</v>
      </c>
      <c r="AG17" s="5">
        <f>all!AG358</f>
        <v>5.475262037547056E-4</v>
      </c>
      <c r="AH17" s="5">
        <f>all!AH358</f>
        <v>2.1622163938986534E-2</v>
      </c>
      <c r="AI17" s="5">
        <f>all!AI358</f>
        <v>2.9571827521857027E-3</v>
      </c>
      <c r="AJ17" s="5">
        <f>all!AJ358</f>
        <v>6.7705033810183557E-2</v>
      </c>
      <c r="AK17" s="5">
        <f>all!AK358</f>
        <v>8.2153578235522656E-6</v>
      </c>
      <c r="AL17" s="5">
        <f>all!AL358</f>
        <v>2.2809211757829549E-4</v>
      </c>
      <c r="AM17" s="5">
        <f>all!AM358</f>
        <v>5.475262037547056E-4</v>
      </c>
      <c r="AN17" s="5"/>
      <c r="AO17" s="5"/>
      <c r="AP17" s="5">
        <f>all!AP358</f>
        <v>0.21863107744620799</v>
      </c>
      <c r="AQ17" s="5">
        <f>all!AQ358</f>
        <v>7.3415990572371399</v>
      </c>
      <c r="AR17" s="5">
        <f>all!AR358</f>
        <v>3.9164654500868E-2</v>
      </c>
      <c r="AS17" s="5">
        <f>all!AS358</f>
        <v>0.158749046381576</v>
      </c>
      <c r="AT17" s="5">
        <f>all!AT358</f>
        <v>0.206123589431249</v>
      </c>
      <c r="AU17" s="5">
        <f>all!AU358</f>
        <v>3.8208095187437698</v>
      </c>
      <c r="AV17" s="5">
        <f>all!AV358</f>
        <v>3.6474039983219297E-2</v>
      </c>
      <c r="AW17" s="5">
        <f>all!AW358</f>
        <v>0.36633983730216702</v>
      </c>
      <c r="AX17" s="5">
        <f>all!AX358</f>
        <v>0.49052836768267599</v>
      </c>
      <c r="AY17" s="5">
        <f>all!AY358</f>
        <v>1.43103546191093</v>
      </c>
      <c r="AZ17" s="5">
        <f>all!AZ358</f>
        <v>2.2858110152242799E-2</v>
      </c>
      <c r="BA17" s="5">
        <f>all!BA358</f>
        <v>0.30498208204014898</v>
      </c>
      <c r="BB17" s="5">
        <f>all!BB358</f>
        <v>1.2244368572676001E-2</v>
      </c>
      <c r="BC17" s="5">
        <f>all!BC358</f>
        <v>0.138207730509909</v>
      </c>
      <c r="BD17" s="5">
        <f>all!BD358</f>
        <v>3.67258164371356E-2</v>
      </c>
      <c r="BE17" s="5">
        <f>all!BE358</f>
        <v>0.13398390568640101</v>
      </c>
      <c r="BF17" s="5">
        <f>all!BF358</f>
        <v>2.2324641801205001E-2</v>
      </c>
      <c r="BG17" s="5">
        <f>all!BG358</f>
        <v>8.8024334389874906E-3</v>
      </c>
      <c r="BH17" s="5">
        <f>all!BH358</f>
        <v>3.3123342542623301E-2</v>
      </c>
      <c r="BI17" s="5">
        <f>all!BI358</f>
        <v>7.0923083088388697E-3</v>
      </c>
      <c r="BJ17" s="5"/>
      <c r="BK17" s="5">
        <f>all!BK358</f>
        <v>31.697602573758601</v>
      </c>
      <c r="BL17" s="5">
        <f>all!BL358</f>
        <v>34036.183818186502</v>
      </c>
      <c r="BM17" s="5">
        <f>all!BM358</f>
        <v>666.76204606671797</v>
      </c>
      <c r="BN17" s="5">
        <f>all!BN358</f>
        <v>4.9136466238308198</v>
      </c>
      <c r="BO17" s="5">
        <f>all!BO358</f>
        <v>131.03499462543499</v>
      </c>
      <c r="BP17" s="5">
        <f>all!BP358</f>
        <v>3913.6098067611902</v>
      </c>
      <c r="BQ17" s="5">
        <f>all!BQ358</f>
        <v>3.2052781574546302E-2</v>
      </c>
      <c r="BR17" s="5">
        <f>all!BR358</f>
        <v>0.669602087536744</v>
      </c>
      <c r="BS17" s="5">
        <f>all!BS358</f>
        <v>48.048114583232099</v>
      </c>
      <c r="BT17" s="5">
        <f>all!BT358</f>
        <v>9.8444026775679596</v>
      </c>
      <c r="BU17" s="5">
        <f>all!BU358</f>
        <v>0.71966279477754402</v>
      </c>
      <c r="BV17" s="5">
        <f>all!BV358</f>
        <v>55.526474084575099</v>
      </c>
      <c r="BW17" s="5">
        <f>all!BW358</f>
        <v>1.6539415850178101</v>
      </c>
      <c r="BX17" s="5">
        <f>all!BX358</f>
        <v>0.114094336935448</v>
      </c>
      <c r="BY17" s="5">
        <f>all!BY358</f>
        <v>9.0337621341389299E-2</v>
      </c>
      <c r="BZ17" s="5">
        <f>all!BZ358</f>
        <v>1.4716839736315299</v>
      </c>
      <c r="CA17" s="5">
        <f>all!CA358</f>
        <v>0.301772761487615</v>
      </c>
      <c r="CB17" s="5">
        <f>all!CB358</f>
        <v>8.9743876982589805E-3</v>
      </c>
      <c r="CC17" s="5">
        <f>all!CC358</f>
        <v>20.977383813391199</v>
      </c>
      <c r="CD17" s="5">
        <f>all!CD358</f>
        <v>2.3370082922663</v>
      </c>
      <c r="CE17" s="5"/>
      <c r="CF17" s="5">
        <f>all!CF358</f>
        <v>53.335875814363703</v>
      </c>
      <c r="CG17" s="5">
        <f>all!CG358</f>
        <v>378491.23901357001</v>
      </c>
      <c r="CH17" s="5">
        <f>all!CH358</f>
        <v>1071.4607480336599</v>
      </c>
      <c r="CI17" s="5">
        <f>all!CI358</f>
        <v>20.210416161501499</v>
      </c>
      <c r="CJ17" s="5">
        <f>all!CJ358</f>
        <v>70.382535961021901</v>
      </c>
      <c r="CK17" s="5">
        <f>all!CK358</f>
        <v>2714.4131492421202</v>
      </c>
      <c r="CL17" s="5">
        <f>all!CL358</f>
        <v>5.7890141444176098E-2</v>
      </c>
      <c r="CM17" s="5">
        <f>all!CM358</f>
        <v>0.43793356665993</v>
      </c>
      <c r="CN17" s="5">
        <f>all!CN358</f>
        <v>67.702616563909999</v>
      </c>
      <c r="CO17" s="5">
        <f>all!CO358</f>
        <v>72.543286171903503</v>
      </c>
      <c r="CP17" s="5">
        <f>all!CP358</f>
        <v>0.58665283584304695</v>
      </c>
      <c r="CQ17" s="5">
        <f>all!CQ358</f>
        <v>36.240822938115798</v>
      </c>
      <c r="CR17" s="5">
        <f>all!CR358</f>
        <v>1.0131228402652901</v>
      </c>
      <c r="CS17" s="5">
        <f>all!CS358</f>
        <v>0.138207730509909</v>
      </c>
      <c r="CT17" s="5">
        <f>all!CT358</f>
        <v>0.244391750921022</v>
      </c>
      <c r="CU17" s="5">
        <f>all!CU358</f>
        <v>4.8178430173929403</v>
      </c>
      <c r="CV17" s="5">
        <f>all!CV358</f>
        <v>0.30973968902126697</v>
      </c>
      <c r="CW17" s="5">
        <f>all!CW358</f>
        <v>8.8024334389874906E-3</v>
      </c>
      <c r="CX17" s="5">
        <f>all!CX358</f>
        <v>27.1320131277547</v>
      </c>
      <c r="CY17" s="5">
        <f>all!CY358</f>
        <v>3.1685052437291299</v>
      </c>
      <c r="CZ17" s="5"/>
      <c r="DA17" s="5">
        <f>all!DA358</f>
        <v>0.97083672946528743</v>
      </c>
      <c r="DB17" s="5">
        <f>all!DB358</f>
        <v>6777.5313638386606</v>
      </c>
      <c r="DC17" s="5">
        <f>all!DC358</f>
        <v>18.180936179159794</v>
      </c>
      <c r="DD17" s="5">
        <f>all!DD358</f>
        <v>0.34433882108553093</v>
      </c>
      <c r="DE17" s="5">
        <f>all!DE358</f>
        <v>1.107584048736693</v>
      </c>
      <c r="DF17" s="5">
        <f>all!DF358</f>
        <v>41.511135483133813</v>
      </c>
      <c r="DG17" s="5">
        <f>all!DG358</f>
        <v>8.3028758722625392E-4</v>
      </c>
      <c r="DH17" s="5">
        <f>all!DH358</f>
        <v>6.0313120322260019E-3</v>
      </c>
      <c r="DI17" s="5">
        <f>all!DI358</f>
        <v>0.90364616564395317</v>
      </c>
      <c r="DJ17" s="5">
        <f>all!DJ358</f>
        <v>0.91873462730374256</v>
      </c>
      <c r="DK17" s="5">
        <f>all!DK358</f>
        <v>5.4386078180876938E-3</v>
      </c>
      <c r="DL17" s="5">
        <f>all!DL358</f>
        <v>0.3223956991585859</v>
      </c>
      <c r="DM17" s="5">
        <f>all!DM358</f>
        <v>8.8237283375889684E-3</v>
      </c>
      <c r="DN17" s="5">
        <f>all!DN358</f>
        <v>1.1642467400379834E-3</v>
      </c>
      <c r="DO17" s="5">
        <f>all!DO358</f>
        <v>2.0071595837797469E-3</v>
      </c>
      <c r="DP17" s="5">
        <f>all!DP358</f>
        <v>3.7757390418439972E-2</v>
      </c>
      <c r="DQ17" s="5">
        <f>all!DQ358</f>
        <v>1.5725496995366317E-3</v>
      </c>
      <c r="DR17" s="5">
        <f>all!DR358</f>
        <v>4.3068261638732179E-5</v>
      </c>
      <c r="DS17" s="5">
        <f>all!DS358</f>
        <v>0.13094600930383543</v>
      </c>
      <c r="DT17" s="5">
        <f>all!DT358</f>
        <v>1.5161735487939729E-2</v>
      </c>
      <c r="DU17" s="5"/>
      <c r="DV17" s="5">
        <f>all!DV358</f>
        <v>1.418723112013724E-2</v>
      </c>
      <c r="DW17" s="5">
        <f>all!DW358</f>
        <v>99.042816329906955</v>
      </c>
      <c r="DX17" s="5">
        <f>all!DX358</f>
        <v>0.26568539871402497</v>
      </c>
      <c r="DY17" s="5">
        <f>all!DY358</f>
        <v>5.0319629347631584E-3</v>
      </c>
      <c r="DZ17" s="5">
        <f>all!DZ358</f>
        <v>1.6185575192503732E-2</v>
      </c>
      <c r="EA17" s="5">
        <f>all!EA358</f>
        <v>0.60661906918469821</v>
      </c>
      <c r="EB17" s="5">
        <f>all!EB358</f>
        <v>1.2133329465859636E-5</v>
      </c>
      <c r="EC17" s="5">
        <f>all!EC358</f>
        <v>8.8138010400557682E-5</v>
      </c>
      <c r="ED17" s="5">
        <f>all!ED358</f>
        <v>1.3205348143222445E-2</v>
      </c>
      <c r="EE17" s="5">
        <f>all!EE358</f>
        <v>1.3425841956773012E-2</v>
      </c>
      <c r="EF17" s="5">
        <f>all!EF358</f>
        <v>7.9476583183551942E-5</v>
      </c>
      <c r="EG17" s="5">
        <f>all!EG358</f>
        <v>4.7112991889174654E-3</v>
      </c>
      <c r="EH17" s="5">
        <f>all!EH358</f>
        <v>1.2894472311078238E-4</v>
      </c>
      <c r="EI17" s="5">
        <f>all!EI358</f>
        <v>1.7013610095780578E-5</v>
      </c>
      <c r="EJ17" s="5">
        <f>all!EJ358</f>
        <v>2.9331437558780476E-5</v>
      </c>
      <c r="EK17" s="5">
        <f>all!EK358</f>
        <v>5.5176406918050827E-4</v>
      </c>
      <c r="EL17" s="5">
        <f>all!EL358</f>
        <v>2.2980306943595371E-5</v>
      </c>
      <c r="EM17" s="5">
        <f>all!EM358</f>
        <v>6.2937398562142194E-7</v>
      </c>
      <c r="EN17" s="5">
        <f>all!EN358</f>
        <v>1.9135671754779643E-3</v>
      </c>
      <c r="EO17" s="5">
        <f>all!EO358</f>
        <v>2.2156459373787914E-4</v>
      </c>
      <c r="EP17" s="5"/>
      <c r="EQ17" s="5">
        <f>all!EQ358</f>
        <v>198.08563265981391</v>
      </c>
      <c r="ER17" s="5">
        <f>all!ER358</f>
        <v>0</v>
      </c>
      <c r="ES17" s="5">
        <f>all!ES358</f>
        <v>0</v>
      </c>
      <c r="ET17" s="5">
        <f>all!ET358</f>
        <v>0</v>
      </c>
      <c r="EU17" s="5">
        <f>all!EU358</f>
        <v>0</v>
      </c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</row>
    <row r="18" spans="1:298" s="3" customFormat="1">
      <c r="A18" s="5" t="str">
        <f>all!A359</f>
        <v>LEM65-9.d</v>
      </c>
      <c r="B18" s="5" t="str">
        <f>all!B359</f>
        <v>Sardes</v>
      </c>
      <c r="C18" s="5" t="str">
        <f>all!C359</f>
        <v>porphyry</v>
      </c>
      <c r="D18" s="5" t="str">
        <f>all!D359</f>
        <v>potassic</v>
      </c>
      <c r="E18" s="5" t="str">
        <f>all!E359</f>
        <v>pyrite</v>
      </c>
      <c r="F18" s="5" t="str">
        <f>all!F359</f>
        <v>anhedral</v>
      </c>
      <c r="G18" s="5">
        <f>all!G359</f>
        <v>23.583363254897002</v>
      </c>
      <c r="H18" s="5">
        <f>all!H359</f>
        <v>404739.127893731</v>
      </c>
      <c r="I18" s="5">
        <f>all!I359</f>
        <v>308.47768438404302</v>
      </c>
      <c r="J18" s="5">
        <f>all!J359</f>
        <v>38.652372598806998</v>
      </c>
      <c r="K18" s="5">
        <f>all!K359</f>
        <v>2.43940171480559</v>
      </c>
      <c r="L18" s="5">
        <f>all!L359</f>
        <v>2.6152863590938602</v>
      </c>
      <c r="M18" s="5">
        <f>all!M359</f>
        <v>0.51394234324404497</v>
      </c>
      <c r="N18" s="5">
        <f>all!N359</f>
        <v>0.974934295183291</v>
      </c>
      <c r="O18" s="5">
        <f>all!O359</f>
        <v>7.9847712962594297</v>
      </c>
      <c r="P18" s="5">
        <f>all!P359</f>
        <v>63.855556096912501</v>
      </c>
      <c r="Q18" s="5">
        <f>all!Q359</f>
        <v>0.78335758609257999</v>
      </c>
      <c r="R18" s="5">
        <f>all!R359</f>
        <v>0.165081817682075</v>
      </c>
      <c r="S18" s="5">
        <f>all!S359</f>
        <v>8.1749344268230804E-3</v>
      </c>
      <c r="T18" s="5">
        <f>all!T359</f>
        <v>0.150820920040456</v>
      </c>
      <c r="U18" s="5">
        <f>all!U359</f>
        <v>7.2536869313267902E-2</v>
      </c>
      <c r="V18" s="5">
        <f>all!V359</f>
        <v>0.49778009424585301</v>
      </c>
      <c r="W18" s="5">
        <f>all!W359</f>
        <v>1.6412301659818999E-2</v>
      </c>
      <c r="X18" s="5">
        <f>all!X359</f>
        <v>7.2814582263900002E-2</v>
      </c>
      <c r="Y18" s="5">
        <f>all!Y359</f>
        <v>4.2183949949522201</v>
      </c>
      <c r="Z18" s="5">
        <f>all!Z359</f>
        <v>0.90931811339917701</v>
      </c>
      <c r="AA18" s="5">
        <f>all!AA359</f>
        <v>7.9808214513994455</v>
      </c>
      <c r="AB18" s="5">
        <f>all!AB359</f>
        <v>15.137405618327064</v>
      </c>
      <c r="AC18" s="5">
        <f>all!AC359</f>
        <v>0.21556021057470376</v>
      </c>
      <c r="AD18" s="5">
        <f>all!AD359</f>
        <v>38.633252342312346</v>
      </c>
      <c r="AE18" s="5">
        <f>all!AE359</f>
        <v>1.7261205352042841E-2</v>
      </c>
      <c r="AF18" s="5">
        <f>all!AF359</f>
        <v>1.7195371557207503E-2</v>
      </c>
      <c r="AG18" s="5">
        <f>all!AG359</f>
        <v>2.5394303242931814E-3</v>
      </c>
      <c r="AH18" s="5">
        <f>all!AH359</f>
        <v>0.18570038771379985</v>
      </c>
      <c r="AI18" s="5">
        <f>all!AI359</f>
        <v>2.9477597875997748E-3</v>
      </c>
      <c r="AJ18" s="5">
        <f>all!AJ359</f>
        <v>0.20700218955681332</v>
      </c>
      <c r="AK18" s="5">
        <f>all!AK359</f>
        <v>2.3604489384473144E-4</v>
      </c>
      <c r="AL18" s="5">
        <f>all!AL359</f>
        <v>2.351446246690644E-4</v>
      </c>
      <c r="AM18" s="5">
        <f>all!AM359</f>
        <v>2.5394303242931814E-3</v>
      </c>
      <c r="AN18" s="5"/>
      <c r="AO18" s="5"/>
      <c r="AP18" s="5">
        <f>all!AP359</f>
        <v>0.17741938317494901</v>
      </c>
      <c r="AQ18" s="5">
        <f>all!AQ359</f>
        <v>3.16055362232051</v>
      </c>
      <c r="AR18" s="5">
        <f>all!AR359</f>
        <v>2.2129835598381699E-2</v>
      </c>
      <c r="AS18" s="5">
        <f>all!AS359</f>
        <v>0.17413342104350699</v>
      </c>
      <c r="AT18" s="5">
        <f>all!AT359</f>
        <v>7.8255812062627106E-2</v>
      </c>
      <c r="AU18" s="5">
        <f>all!AU359</f>
        <v>2.6152863590938602</v>
      </c>
      <c r="AV18" s="5">
        <f>all!AV359</f>
        <v>3.2900759794897198E-2</v>
      </c>
      <c r="AW18" s="5">
        <f>all!AW359</f>
        <v>0.40270848470954701</v>
      </c>
      <c r="AX18" s="5">
        <f>all!AX359</f>
        <v>0.41740903734238999</v>
      </c>
      <c r="AY18" s="5">
        <f>all!AY359</f>
        <v>0.71407457294794696</v>
      </c>
      <c r="AZ18" s="5">
        <f>all!AZ359</f>
        <v>1.36626161725492E-2</v>
      </c>
      <c r="BA18" s="5">
        <f>all!BA359</f>
        <v>0.165081817682075</v>
      </c>
      <c r="BB18" s="5">
        <f>all!BB359</f>
        <v>8.1749344268230804E-3</v>
      </c>
      <c r="BC18" s="5">
        <f>all!BC359</f>
        <v>7.6982598276587502E-2</v>
      </c>
      <c r="BD18" s="5">
        <f>all!BD359</f>
        <v>3.7275789543725901E-2</v>
      </c>
      <c r="BE18" s="5">
        <f>all!BE359</f>
        <v>9.5083906884980196E-2</v>
      </c>
      <c r="BF18" s="5">
        <f>all!BF359</f>
        <v>9.9287167898040995E-3</v>
      </c>
      <c r="BG18" s="5">
        <f>all!BG359</f>
        <v>8.3103465272125407E-3</v>
      </c>
      <c r="BH18" s="5">
        <f>all!BH359</f>
        <v>2.6683836536412899E-2</v>
      </c>
      <c r="BI18" s="5">
        <f>all!BI359</f>
        <v>3.7057720087752101E-3</v>
      </c>
      <c r="BJ18" s="5"/>
      <c r="BK18" s="5">
        <f>all!BK359</f>
        <v>6.36275823593434</v>
      </c>
      <c r="BL18" s="5">
        <f>all!BL359</f>
        <v>14596.735403914699</v>
      </c>
      <c r="BM18" s="5">
        <f>all!BM359</f>
        <v>92.254846760698996</v>
      </c>
      <c r="BN18" s="5">
        <f>all!BN359</f>
        <v>11.0530558416225</v>
      </c>
      <c r="BO18" s="5">
        <f>all!BO359</f>
        <v>4.69231218149943</v>
      </c>
      <c r="BP18" s="5">
        <f>all!BP359</f>
        <v>1.74905473140865</v>
      </c>
      <c r="BQ18" s="5">
        <f>all!BQ359</f>
        <v>0.85287713635325202</v>
      </c>
      <c r="BR18" s="5">
        <f>all!BR359</f>
        <v>0.189024425756288</v>
      </c>
      <c r="BS18" s="5">
        <f>all!BS359</f>
        <v>5.5803469978064904</v>
      </c>
      <c r="BT18" s="5">
        <f>all!BT359</f>
        <v>11.127969996926399</v>
      </c>
      <c r="BU18" s="5">
        <f>all!BU359</f>
        <v>0.78108247231797501</v>
      </c>
      <c r="BV18" s="5">
        <f>all!BV359</f>
        <v>6.2376508600385898E-2</v>
      </c>
      <c r="BW18" s="5">
        <f>all!BW359</f>
        <v>1.6659761200848701E-4</v>
      </c>
      <c r="BX18" s="5">
        <f>all!BX359</f>
        <v>0.179960000166386</v>
      </c>
      <c r="BY18" s="5">
        <f>all!BY359</f>
        <v>0.156949849351392</v>
      </c>
      <c r="BZ18" s="5">
        <f>all!BZ359</f>
        <v>0.52165272912799399</v>
      </c>
      <c r="CA18" s="5">
        <f>all!CA359</f>
        <v>1.79372164608919E-3</v>
      </c>
      <c r="CB18" s="5">
        <f>all!CB359</f>
        <v>9.6386534642142002E-2</v>
      </c>
      <c r="CC18" s="5">
        <f>all!CC359</f>
        <v>2.4147031685665299</v>
      </c>
      <c r="CD18" s="5">
        <f>all!CD359</f>
        <v>0.44603160375116402</v>
      </c>
      <c r="CE18" s="5"/>
      <c r="CF18" s="5">
        <f>all!CF359</f>
        <v>23.583363254897002</v>
      </c>
      <c r="CG18" s="5">
        <f>all!CG359</f>
        <v>404739.127893731</v>
      </c>
      <c r="CH18" s="5">
        <f>all!CH359</f>
        <v>308.47768438404302</v>
      </c>
      <c r="CI18" s="5">
        <f>all!CI359</f>
        <v>38.652372598806998</v>
      </c>
      <c r="CJ18" s="5">
        <f>all!CJ359</f>
        <v>2.43940171480559</v>
      </c>
      <c r="CK18" s="5">
        <f>all!CK359</f>
        <v>2.6152863590938602</v>
      </c>
      <c r="CL18" s="5">
        <f>all!CL359</f>
        <v>0.51394234324404497</v>
      </c>
      <c r="CM18" s="5">
        <f>all!CM359</f>
        <v>0.974934295183291</v>
      </c>
      <c r="CN18" s="5">
        <f>all!CN359</f>
        <v>7.9847712962594297</v>
      </c>
      <c r="CO18" s="5">
        <f>all!CO359</f>
        <v>63.855556096912501</v>
      </c>
      <c r="CP18" s="5">
        <f>all!CP359</f>
        <v>0.78335758609257999</v>
      </c>
      <c r="CQ18" s="5">
        <f>all!CQ359</f>
        <v>0.165081817682075</v>
      </c>
      <c r="CR18" s="5">
        <f>all!CR359</f>
        <v>8.1749344268230804E-3</v>
      </c>
      <c r="CS18" s="5">
        <f>all!CS359</f>
        <v>0.150820920040456</v>
      </c>
      <c r="CT18" s="5">
        <f>all!CT359</f>
        <v>7.2536869313267902E-2</v>
      </c>
      <c r="CU18" s="5">
        <f>all!CU359</f>
        <v>0.49778009424585301</v>
      </c>
      <c r="CV18" s="5">
        <f>all!CV359</f>
        <v>1.6412301659818999E-2</v>
      </c>
      <c r="CW18" s="5">
        <f>all!CW359</f>
        <v>7.2814582263900002E-2</v>
      </c>
      <c r="CX18" s="5">
        <f>all!CX359</f>
        <v>4.2183949949522201</v>
      </c>
      <c r="CY18" s="5">
        <f>all!CY359</f>
        <v>0.90931811339917701</v>
      </c>
      <c r="CZ18" s="5"/>
      <c r="DA18" s="5">
        <f>all!DA359</f>
        <v>0.42927194693238929</v>
      </c>
      <c r="DB18" s="5">
        <f>all!DB359</f>
        <v>7247.5445947485186</v>
      </c>
      <c r="DC18" s="5">
        <f>all!DC359</f>
        <v>5.2343616905927899</v>
      </c>
      <c r="DD18" s="5">
        <f>all!DD359</f>
        <v>0.65854717223413539</v>
      </c>
      <c r="DE18" s="5">
        <f>all!DE359</f>
        <v>3.8387966430705162E-2</v>
      </c>
      <c r="DF18" s="5">
        <f>all!DF359</f>
        <v>3.9995203534085644E-2</v>
      </c>
      <c r="DG18" s="5">
        <f>all!DG359</f>
        <v>7.3712023757446605E-3</v>
      </c>
      <c r="DH18" s="5">
        <f>all!DH359</f>
        <v>1.3426997592387977E-2</v>
      </c>
      <c r="DI18" s="5">
        <f>all!DI359</f>
        <v>0.10657502370824208</v>
      </c>
      <c r="DJ18" s="5">
        <f>all!DJ359</f>
        <v>0.80870765067011785</v>
      </c>
      <c r="DK18" s="5">
        <f>all!DK359</f>
        <v>7.262173523731554E-3</v>
      </c>
      <c r="DL18" s="5">
        <f>all!DL359</f>
        <v>1.4685557257036678E-3</v>
      </c>
      <c r="DM18" s="5">
        <f>all!DM359</f>
        <v>7.1199066582095842E-5</v>
      </c>
      <c r="DN18" s="5">
        <f>all!DN359</f>
        <v>1.2704988631156264E-3</v>
      </c>
      <c r="DO18" s="5">
        <f>all!DO359</f>
        <v>5.9573644311159573E-4</v>
      </c>
      <c r="DP18" s="5">
        <f>all!DP359</f>
        <v>3.9010979172872493E-3</v>
      </c>
      <c r="DQ18" s="5">
        <f>all!DQ359</f>
        <v>8.3325324324455075E-5</v>
      </c>
      <c r="DR18" s="5">
        <f>all!DR359</f>
        <v>3.5626483310475957E-4</v>
      </c>
      <c r="DS18" s="5">
        <f>all!DS359</f>
        <v>2.0359049203437358E-2</v>
      </c>
      <c r="DT18" s="5">
        <f>all!DT359</f>
        <v>4.3512128430390311E-3</v>
      </c>
      <c r="DU18" s="5"/>
      <c r="DV18" s="5">
        <f>all!DV359</f>
        <v>5.9161354631295298E-3</v>
      </c>
      <c r="DW18" s="5">
        <f>all!DW359</f>
        <v>99.884131502209925</v>
      </c>
      <c r="DX18" s="5">
        <f>all!DX359</f>
        <v>7.213886918503902E-2</v>
      </c>
      <c r="DY18" s="5">
        <f>all!DY359</f>
        <v>9.0759582768907814E-3</v>
      </c>
      <c r="DZ18" s="5">
        <f>all!DZ359</f>
        <v>5.2905485946858424E-4</v>
      </c>
      <c r="EA18" s="5">
        <f>all!EA359</f>
        <v>5.5120546235078107E-4</v>
      </c>
      <c r="EB18" s="5">
        <f>all!EB359</f>
        <v>1.0158835696737502E-4</v>
      </c>
      <c r="EC18" s="5">
        <f>all!EC359</f>
        <v>1.8504804981396225E-4</v>
      </c>
      <c r="ED18" s="5">
        <f>all!ED359</f>
        <v>1.4687945060232591E-3</v>
      </c>
      <c r="EE18" s="5">
        <f>all!EE359</f>
        <v>1.1145438330232195E-2</v>
      </c>
      <c r="EF18" s="5">
        <f>all!EF359</f>
        <v>1.0008574431702955E-4</v>
      </c>
      <c r="EG18" s="5">
        <f>all!EG359</f>
        <v>2.023932537521672E-5</v>
      </c>
      <c r="EH18" s="5">
        <f>all!EH359</f>
        <v>9.812505237254668E-7</v>
      </c>
      <c r="EI18" s="5">
        <f>all!EI359</f>
        <v>1.7509747454165586E-5</v>
      </c>
      <c r="EJ18" s="5">
        <f>all!EJ359</f>
        <v>8.2103140514007662E-6</v>
      </c>
      <c r="EK18" s="5">
        <f>all!EK359</f>
        <v>5.3764108972252211E-5</v>
      </c>
      <c r="EL18" s="5">
        <f>all!EL359</f>
        <v>1.1483720511797631E-6</v>
      </c>
      <c r="EM18" s="5">
        <f>all!EM359</f>
        <v>4.9099668134823584E-6</v>
      </c>
      <c r="EN18" s="5">
        <f>all!EN359</f>
        <v>2.8058412353469084E-4</v>
      </c>
      <c r="EO18" s="5">
        <f>all!EO359</f>
        <v>5.9967497974849782E-5</v>
      </c>
      <c r="EP18" s="5"/>
      <c r="EQ18" s="5">
        <f>all!EQ359</f>
        <v>199.76826300441985</v>
      </c>
      <c r="ER18" s="5">
        <f>all!ER359</f>
        <v>0</v>
      </c>
      <c r="ES18" s="5">
        <f>all!ES359</f>
        <v>0</v>
      </c>
      <c r="ET18" s="5">
        <f>all!ET359</f>
        <v>0</v>
      </c>
      <c r="EU18" s="5">
        <f>all!EU359</f>
        <v>0</v>
      </c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</row>
    <row r="19" spans="1:298" s="9" customFormat="1">
      <c r="A19" s="5" t="str">
        <f>all!A360</f>
        <v>LEM65-10.d</v>
      </c>
      <c r="B19" s="5" t="str">
        <f>all!B360</f>
        <v>Sardes</v>
      </c>
      <c r="C19" s="5" t="str">
        <f>all!C360</f>
        <v>porphyry</v>
      </c>
      <c r="D19" s="5" t="str">
        <f>all!D360</f>
        <v>potassic</v>
      </c>
      <c r="E19" s="5" t="str">
        <f>all!E360</f>
        <v>pyrite</v>
      </c>
      <c r="F19" s="5" t="str">
        <f>all!F360</f>
        <v>anhedral</v>
      </c>
      <c r="G19" s="5">
        <f>all!G360</f>
        <v>21.474760631121502</v>
      </c>
      <c r="H19" s="5">
        <f>all!H360</f>
        <v>417915.08910021302</v>
      </c>
      <c r="I19" s="5">
        <f>all!I360</f>
        <v>625.47360374372499</v>
      </c>
      <c r="J19" s="5">
        <f>all!J360</f>
        <v>2.95815596092674</v>
      </c>
      <c r="K19" s="5">
        <f>all!K360</f>
        <v>0.11926650227505201</v>
      </c>
      <c r="L19" s="5">
        <f>all!L360</f>
        <v>1.4845176074634501</v>
      </c>
      <c r="M19" s="5">
        <f>all!M360</f>
        <v>3.0271445050632902E-2</v>
      </c>
      <c r="N19" s="5">
        <f>all!N360</f>
        <v>0.64477064661585703</v>
      </c>
      <c r="O19" s="5">
        <f>all!O360</f>
        <v>17.5879872373689</v>
      </c>
      <c r="P19" s="5">
        <f>all!P360</f>
        <v>122.886239231101</v>
      </c>
      <c r="Q19" s="5">
        <f>all!Q360</f>
        <v>2.10510224587994E-2</v>
      </c>
      <c r="R19" s="5">
        <f>all!R360</f>
        <v>8.7950234527419804E-2</v>
      </c>
      <c r="S19" s="5">
        <f>all!S360</f>
        <v>4.1468681771777401E-3</v>
      </c>
      <c r="T19" s="5">
        <f>all!T360</f>
        <v>8.6207254673385594E-2</v>
      </c>
      <c r="U19" s="5">
        <f>all!U360</f>
        <v>1.9205279146229999E-2</v>
      </c>
      <c r="V19" s="5">
        <f>all!V360</f>
        <v>0.87914559049446905</v>
      </c>
      <c r="W19" s="5">
        <f>all!W360</f>
        <v>1.98519033449786E-5</v>
      </c>
      <c r="X19" s="5">
        <f>all!X360</f>
        <v>5.9316814867998498E-3</v>
      </c>
      <c r="Y19" s="5">
        <f>all!Y360</f>
        <v>1.8808696528219999E-2</v>
      </c>
      <c r="Z19" s="5">
        <f>all!Z360</f>
        <v>1.90869424535877E-3</v>
      </c>
      <c r="AA19" s="5">
        <f>all!AA360</f>
        <v>211.44037434313461</v>
      </c>
      <c r="AB19" s="5">
        <f>all!AB360</f>
        <v>6533.4798212479109</v>
      </c>
      <c r="AC19" s="5">
        <f>all!AC360</f>
        <v>0.10147934719957989</v>
      </c>
      <c r="AD19" s="5">
        <f>all!AD360</f>
        <v>35.562545918545574</v>
      </c>
      <c r="AE19" s="5">
        <f>all!AE360</f>
        <v>0.31536908886270426</v>
      </c>
      <c r="AF19" s="5">
        <f>all!AF360</f>
        <v>1.0210850665496665</v>
      </c>
      <c r="AG19" s="5">
        <f>all!AG360</f>
        <v>3.365613246154609E-5</v>
      </c>
      <c r="AH19" s="5">
        <f>all!AH360</f>
        <v>1.1192175080934015</v>
      </c>
      <c r="AI19" s="5">
        <f>all!AI360</f>
        <v>3.0515983950952124E-6</v>
      </c>
      <c r="AJ19" s="5">
        <f>all!AJ360</f>
        <v>0.1964691051637906</v>
      </c>
      <c r="AK19" s="5">
        <f>all!AK360</f>
        <v>9.4835041020056139E-6</v>
      </c>
      <c r="AL19" s="5">
        <f>all!AL360</f>
        <v>3.0705179293383849E-5</v>
      </c>
      <c r="AM19" s="5">
        <f>all!AM360</f>
        <v>3.365613246154609E-5</v>
      </c>
      <c r="AN19" s="5"/>
      <c r="AO19" s="5"/>
      <c r="AP19" s="5">
        <f>all!AP360</f>
        <v>9.4505854627351796E-2</v>
      </c>
      <c r="AQ19" s="5">
        <f>all!AQ360</f>
        <v>4.9647892795130097</v>
      </c>
      <c r="AR19" s="5">
        <f>all!AR360</f>
        <v>2.4235895104076699E-2</v>
      </c>
      <c r="AS19" s="5">
        <f>all!AS360</f>
        <v>0.14786605653886101</v>
      </c>
      <c r="AT19" s="5">
        <f>all!AT360</f>
        <v>0.11926650227505201</v>
      </c>
      <c r="AU19" s="5">
        <f>all!AU360</f>
        <v>1.4845176074634501</v>
      </c>
      <c r="AV19" s="5">
        <f>all!AV360</f>
        <v>3.0271445050632902E-2</v>
      </c>
      <c r="AW19" s="5">
        <f>all!AW360</f>
        <v>0.427363303307769</v>
      </c>
      <c r="AX19" s="5">
        <f>all!AX360</f>
        <v>0.30675302385508901</v>
      </c>
      <c r="AY19" s="5">
        <f>all!AY360</f>
        <v>0.84813661642246196</v>
      </c>
      <c r="AZ19" s="5">
        <f>all!AZ360</f>
        <v>2.10510224587994E-2</v>
      </c>
      <c r="BA19" s="5">
        <f>all!BA360</f>
        <v>8.7950234527419804E-2</v>
      </c>
      <c r="BB19" s="5">
        <f>all!BB360</f>
        <v>4.1468681771777401E-3</v>
      </c>
      <c r="BC19" s="5">
        <f>all!BC360</f>
        <v>8.6207254673385594E-2</v>
      </c>
      <c r="BD19" s="5">
        <f>all!BD360</f>
        <v>1.9205279146229999E-2</v>
      </c>
      <c r="BE19" s="5">
        <f>all!BE360</f>
        <v>0.35476463454150298</v>
      </c>
      <c r="BF19" s="5">
        <f>all!BF360</f>
        <v>1.98519033449786E-5</v>
      </c>
      <c r="BG19" s="5">
        <f>all!BG360</f>
        <v>5.9316814867998498E-3</v>
      </c>
      <c r="BH19" s="5">
        <f>all!BH360</f>
        <v>1.8808696528219999E-2</v>
      </c>
      <c r="BI19" s="5">
        <f>all!BI360</f>
        <v>3.9265409758830696E-6</v>
      </c>
      <c r="BJ19" s="5"/>
      <c r="BK19" s="5">
        <f>all!BK360</f>
        <v>8.2242146147396306E-2</v>
      </c>
      <c r="BL19" s="5">
        <f>all!BL360</f>
        <v>32179.5214084205</v>
      </c>
      <c r="BM19" s="5">
        <f>all!BM360</f>
        <v>119.168601628612</v>
      </c>
      <c r="BN19" s="5">
        <f>all!BN360</f>
        <v>0.46950176082670603</v>
      </c>
      <c r="BO19" s="5">
        <f>all!BO360</f>
        <v>5.7765379119029799E-2</v>
      </c>
      <c r="BP19" s="5">
        <f>all!BP360</f>
        <v>2.15387729042508</v>
      </c>
      <c r="BQ19" s="5">
        <f>all!BQ360</f>
        <v>4.9727076545305997E-2</v>
      </c>
      <c r="BR19" s="5">
        <f>all!BR360</f>
        <v>0.451511479313282</v>
      </c>
      <c r="BS19" s="5">
        <f>all!BS360</f>
        <v>3.3549619558449302</v>
      </c>
      <c r="BT19" s="5">
        <f>all!BT360</f>
        <v>8.0385768115129608</v>
      </c>
      <c r="BU19" s="5">
        <f>all!BU360</f>
        <v>2.1216935671587701E-2</v>
      </c>
      <c r="BV19" s="5">
        <f>all!BV360</f>
        <v>4.9578549925075099E-2</v>
      </c>
      <c r="BW19" s="5">
        <f>all!BW360</f>
        <v>4.1441388550967602E-3</v>
      </c>
      <c r="BX19" s="5">
        <f>all!BX360</f>
        <v>5.30359871342325E-2</v>
      </c>
      <c r="BY19" s="5">
        <f>all!BY360</f>
        <v>2.3860970413398599E-2</v>
      </c>
      <c r="BZ19" s="5">
        <f>all!BZ360</f>
        <v>0.44864744234300202</v>
      </c>
      <c r="CA19" s="5">
        <f>all!CA360</f>
        <v>1.08567431555243E-4</v>
      </c>
      <c r="CB19" s="5">
        <f>all!CB360</f>
        <v>4.2247165653285096E-3</v>
      </c>
      <c r="CC19" s="5">
        <f>all!CC360</f>
        <v>7.31423952861126E-3</v>
      </c>
      <c r="CD19" s="5">
        <f>all!CD360</f>
        <v>4.4568608664179599E-3</v>
      </c>
      <c r="CE19" s="5"/>
      <c r="CF19" s="5">
        <f>all!CF360</f>
        <v>21.474760631121502</v>
      </c>
      <c r="CG19" s="5">
        <f>all!CG360</f>
        <v>417915.08910021302</v>
      </c>
      <c r="CH19" s="5">
        <f>all!CH360</f>
        <v>625.47360374372499</v>
      </c>
      <c r="CI19" s="5">
        <f>all!CI360</f>
        <v>2.95815596092674</v>
      </c>
      <c r="CJ19" s="5">
        <f>all!CJ360</f>
        <v>0.11926650227505201</v>
      </c>
      <c r="CK19" s="5">
        <f>all!CK360</f>
        <v>1.4845176074634501</v>
      </c>
      <c r="CL19" s="5">
        <f>all!CL360</f>
        <v>3.0271445050632902E-2</v>
      </c>
      <c r="CM19" s="5">
        <f>all!CM360</f>
        <v>0.64477064661585703</v>
      </c>
      <c r="CN19" s="5">
        <f>all!CN360</f>
        <v>17.5879872373689</v>
      </c>
      <c r="CO19" s="5">
        <f>all!CO360</f>
        <v>122.886239231101</v>
      </c>
      <c r="CP19" s="5">
        <f>all!CP360</f>
        <v>2.10510224587994E-2</v>
      </c>
      <c r="CQ19" s="5">
        <f>all!CQ360</f>
        <v>8.7950234527419804E-2</v>
      </c>
      <c r="CR19" s="5">
        <f>all!CR360</f>
        <v>4.1468681771777401E-3</v>
      </c>
      <c r="CS19" s="5">
        <f>all!CS360</f>
        <v>8.6207254673385594E-2</v>
      </c>
      <c r="CT19" s="5">
        <f>all!CT360</f>
        <v>1.9205279146229999E-2</v>
      </c>
      <c r="CU19" s="5">
        <f>all!CU360</f>
        <v>0.87914559049446905</v>
      </c>
      <c r="CV19" s="5">
        <f>all!CV360</f>
        <v>1.98519033449786E-5</v>
      </c>
      <c r="CW19" s="5">
        <f>all!CW360</f>
        <v>5.9316814867998498E-3</v>
      </c>
      <c r="CX19" s="5">
        <f>all!CX360</f>
        <v>1.8808696528219999E-2</v>
      </c>
      <c r="CY19" s="5">
        <f>all!CY360</f>
        <v>1.90869424535877E-3</v>
      </c>
      <c r="CZ19" s="5"/>
      <c r="DA19" s="5">
        <f>all!DA360</f>
        <v>0.39089048522857994</v>
      </c>
      <c r="DB19" s="5">
        <f>all!DB360</f>
        <v>7483.4826591496649</v>
      </c>
      <c r="DC19" s="5">
        <f>all!DC360</f>
        <v>10.613263894438534</v>
      </c>
      <c r="DD19" s="5">
        <f>all!DD360</f>
        <v>5.0400146539930218E-2</v>
      </c>
      <c r="DE19" s="5">
        <f>all!DE360</f>
        <v>1.8768530241880213E-3</v>
      </c>
      <c r="DF19" s="5">
        <f>all!DF360</f>
        <v>2.2702517318602997E-2</v>
      </c>
      <c r="DG19" s="5">
        <f>all!DG360</f>
        <v>4.3416727694782069E-4</v>
      </c>
      <c r="DH19" s="5">
        <f>all!DH360</f>
        <v>8.8799152543156176E-3</v>
      </c>
      <c r="DI19" s="5">
        <f>all!DI360</f>
        <v>0.23475189047442793</v>
      </c>
      <c r="DJ19" s="5">
        <f>all!DJ360</f>
        <v>1.5563100206573077</v>
      </c>
      <c r="DK19" s="5">
        <f>all!DK360</f>
        <v>1.9515503604212734E-4</v>
      </c>
      <c r="DL19" s="5">
        <f>all!DL360</f>
        <v>7.8239882687121192E-4</v>
      </c>
      <c r="DM19" s="5">
        <f>all!DM360</f>
        <v>3.6116882171591044E-5</v>
      </c>
      <c r="DN19" s="5">
        <f>all!DN360</f>
        <v>7.2620044371481422E-4</v>
      </c>
      <c r="DO19" s="5">
        <f>all!DO360</f>
        <v>1.5773061059650131E-4</v>
      </c>
      <c r="DP19" s="5">
        <f>all!DP360</f>
        <v>6.8898557248782844E-3</v>
      </c>
      <c r="DQ19" s="5">
        <f>all!DQ360</f>
        <v>1.0078819649823079E-7</v>
      </c>
      <c r="DR19" s="5">
        <f>all!DR360</f>
        <v>2.9022339333985947E-5</v>
      </c>
      <c r="DS19" s="5">
        <f>all!DS360</f>
        <v>9.0775562394884173E-5</v>
      </c>
      <c r="DT19" s="5">
        <f>all!DT360</f>
        <v>9.1333657511713307E-6</v>
      </c>
      <c r="DU19" s="5"/>
      <c r="DV19" s="5">
        <f>all!DV360</f>
        <v>5.2136790963608582E-3</v>
      </c>
      <c r="DW19" s="5">
        <f>all!DW360</f>
        <v>99.814343358017581</v>
      </c>
      <c r="DX19" s="5">
        <f>all!DX360</f>
        <v>0.14155921978565944</v>
      </c>
      <c r="DY19" s="5">
        <f>all!DY360</f>
        <v>6.7223480846585152E-4</v>
      </c>
      <c r="DZ19" s="5">
        <f>all!DZ360</f>
        <v>2.5033378270715948E-5</v>
      </c>
      <c r="EA19" s="5">
        <f>all!EA360</f>
        <v>3.0280511921275242E-4</v>
      </c>
      <c r="EB19" s="5">
        <f>all!EB360</f>
        <v>5.7909029298144305E-6</v>
      </c>
      <c r="EC19" s="5">
        <f>all!EC360</f>
        <v>1.1843989630959745E-4</v>
      </c>
      <c r="ED19" s="5">
        <f>all!ED360</f>
        <v>3.1311097876480921E-3</v>
      </c>
      <c r="EE19" s="5">
        <f>all!EE360</f>
        <v>2.0757990610626092E-2</v>
      </c>
      <c r="EF19" s="5">
        <f>all!EF360</f>
        <v>2.6029687864297917E-6</v>
      </c>
      <c r="EG19" s="5">
        <f>all!EG360</f>
        <v>1.0435599132811654E-5</v>
      </c>
      <c r="EH19" s="5">
        <f>all!EH360</f>
        <v>4.8172529319469014E-7</v>
      </c>
      <c r="EI19" s="5">
        <f>all!EI360</f>
        <v>9.6860277142583176E-6</v>
      </c>
      <c r="EJ19" s="5">
        <f>all!EJ360</f>
        <v>2.1038035419110442E-6</v>
      </c>
      <c r="EK19" s="5">
        <f>all!EK360</f>
        <v>9.1896574941532238E-5</v>
      </c>
      <c r="EL19" s="5">
        <f>all!EL360</f>
        <v>1.3443082732890122E-9</v>
      </c>
      <c r="EM19" s="5">
        <f>all!EM360</f>
        <v>3.8709861107161781E-7</v>
      </c>
      <c r="EN19" s="5">
        <f>all!EN360</f>
        <v>1.2107602256981334E-6</v>
      </c>
      <c r="EO19" s="5">
        <f>all!EO360</f>
        <v>1.2182040723875499E-7</v>
      </c>
      <c r="EP19" s="5"/>
      <c r="EQ19" s="5">
        <f>all!EQ360</f>
        <v>199.62868671603516</v>
      </c>
      <c r="ER19" s="5">
        <f>all!ER360</f>
        <v>0</v>
      </c>
      <c r="ES19" s="5">
        <f>all!ES360</f>
        <v>0</v>
      </c>
      <c r="ET19" s="5">
        <f>all!ET360</f>
        <v>0</v>
      </c>
      <c r="EU19" s="5">
        <f>all!EU360</f>
        <v>0</v>
      </c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</row>
    <row r="20" spans="1:298" s="3" customFormat="1">
      <c r="A20" s="5" t="str">
        <f>all!A361</f>
        <v>LEM40A2-2.d</v>
      </c>
      <c r="B20" s="5" t="str">
        <f>all!B361</f>
        <v>Sardes</v>
      </c>
      <c r="C20" s="5" t="str">
        <f>all!C361</f>
        <v>porphyry</v>
      </c>
      <c r="D20" s="5" t="str">
        <f>all!D361</f>
        <v>potassic</v>
      </c>
      <c r="E20" s="5" t="str">
        <f>all!E361</f>
        <v>pyrite</v>
      </c>
      <c r="F20" s="5" t="str">
        <f>all!F361</f>
        <v>anhedral</v>
      </c>
      <c r="G20" s="5">
        <f>all!G361</f>
        <v>149.49042594724301</v>
      </c>
      <c r="H20" s="5">
        <f>all!H361</f>
        <v>439013.85327554302</v>
      </c>
      <c r="I20" s="5">
        <f>all!I361</f>
        <v>2.4911179265280698</v>
      </c>
      <c r="J20" s="5">
        <f>all!J361</f>
        <v>454.83784679746799</v>
      </c>
      <c r="K20" s="5">
        <f>all!K361</f>
        <v>15.7731099086756</v>
      </c>
      <c r="L20" s="5">
        <f>all!L361</f>
        <v>29.691641485627802</v>
      </c>
      <c r="M20" s="5">
        <f>all!M361</f>
        <v>0.37388206106671001</v>
      </c>
      <c r="N20" s="5">
        <f>all!N361</f>
        <v>0.81965591950738304</v>
      </c>
      <c r="O20" s="5">
        <f>all!O361</f>
        <v>1.25412229240686</v>
      </c>
      <c r="P20" s="5">
        <f>all!P361</f>
        <v>11.9810597872217</v>
      </c>
      <c r="Q20" s="5">
        <f>all!Q361</f>
        <v>0.511515099176856</v>
      </c>
      <c r="R20" s="5">
        <f>all!R361</f>
        <v>0.124644383034943</v>
      </c>
      <c r="S20" s="5">
        <f>all!S361</f>
        <v>5.3843841974126096E-3</v>
      </c>
      <c r="T20" s="5">
        <f>all!T361</f>
        <v>0.105903462527911</v>
      </c>
      <c r="U20" s="5">
        <f>all!U361</f>
        <v>0.168542047881589</v>
      </c>
      <c r="V20" s="5">
        <f>all!V361</f>
        <v>1.3324288079002899</v>
      </c>
      <c r="W20" s="5">
        <f>all!W361</f>
        <v>0.90143035848020603</v>
      </c>
      <c r="X20" s="5">
        <f>all!X361</f>
        <v>1.2054979788038701E-2</v>
      </c>
      <c r="Y20" s="5">
        <f>all!Y361</f>
        <v>79.470656757363898</v>
      </c>
      <c r="Z20" s="5">
        <f>all!Z361</f>
        <v>5.6071267438158801</v>
      </c>
      <c r="AA20" s="5">
        <f>all!AA361</f>
        <v>5.4769363281181056E-3</v>
      </c>
      <c r="AB20" s="5">
        <f>all!AB361</f>
        <v>0.15076079997428124</v>
      </c>
      <c r="AC20" s="5">
        <f>all!AC361</f>
        <v>7.055593816136814E-2</v>
      </c>
      <c r="AD20" s="5">
        <f>all!AD361</f>
        <v>1.9863437095494241</v>
      </c>
      <c r="AE20" s="5">
        <f>all!AE361</f>
        <v>1.5169095462296735E-4</v>
      </c>
      <c r="AF20" s="5">
        <f>all!AF361</f>
        <v>2.1208085444187749E-3</v>
      </c>
      <c r="AG20" s="5">
        <f>all!AG361</f>
        <v>0.20533556188958374</v>
      </c>
      <c r="AH20" s="5">
        <f>all!AH361</f>
        <v>6.4365278965617468E-3</v>
      </c>
      <c r="AI20" s="5">
        <f>all!AI361</f>
        <v>2.2508475749402459</v>
      </c>
      <c r="AJ20" s="5">
        <f>all!AJ361</f>
        <v>4.809511287938097</v>
      </c>
      <c r="AK20" s="5">
        <f>all!AK361</f>
        <v>4.8391847128811004E-3</v>
      </c>
      <c r="AL20" s="5">
        <f>all!AL361</f>
        <v>6.7657193618485198E-2</v>
      </c>
      <c r="AM20" s="5">
        <f>all!AM361</f>
        <v>0.20533556188958374</v>
      </c>
      <c r="AN20" s="5"/>
      <c r="AO20" s="5"/>
      <c r="AP20" s="5">
        <f>all!AP361</f>
        <v>7.5891082284249706E-2</v>
      </c>
      <c r="AQ20" s="5">
        <f>all!AQ361</f>
        <v>4.5397720426013501</v>
      </c>
      <c r="AR20" s="5">
        <f>all!AR361</f>
        <v>2.00458239454556E-2</v>
      </c>
      <c r="AS20" s="5">
        <f>all!AS361</f>
        <v>0.16215543698498799</v>
      </c>
      <c r="AT20" s="5">
        <f>all!AT361</f>
        <v>0.107808674468638</v>
      </c>
      <c r="AU20" s="5">
        <f>all!AU361</f>
        <v>2.3595929739282102</v>
      </c>
      <c r="AV20" s="5">
        <f>all!AV361</f>
        <v>2.3292086523988901E-2</v>
      </c>
      <c r="AW20" s="5">
        <f>all!AW361</f>
        <v>0.226710483045199</v>
      </c>
      <c r="AX20" s="5">
        <f>all!AX361</f>
        <v>0.39388970346222901</v>
      </c>
      <c r="AY20" s="5">
        <f>all!AY361</f>
        <v>1.11984604811758</v>
      </c>
      <c r="AZ20" s="5">
        <f>all!AZ361</f>
        <v>1.0644184759055399E-2</v>
      </c>
      <c r="BA20" s="5">
        <f>all!BA361</f>
        <v>0.124644383034943</v>
      </c>
      <c r="BB20" s="5">
        <f>all!BB361</f>
        <v>5.3843841974126096E-3</v>
      </c>
      <c r="BC20" s="5">
        <f>all!BC361</f>
        <v>0.105903462527911</v>
      </c>
      <c r="BD20" s="5">
        <f>all!BD361</f>
        <v>9.7498808347904198E-3</v>
      </c>
      <c r="BE20" s="5">
        <f>all!BE361</f>
        <v>0.146857028339764</v>
      </c>
      <c r="BF20" s="5">
        <f>all!BF361</f>
        <v>8.9885434640566697E-3</v>
      </c>
      <c r="BG20" s="5">
        <f>all!BG361</f>
        <v>4.3434733906825701E-3</v>
      </c>
      <c r="BH20" s="5">
        <f>all!BH361</f>
        <v>2.65299239269631E-2</v>
      </c>
      <c r="BI20" s="5">
        <f>all!BI361</f>
        <v>8.9306024309396397E-7</v>
      </c>
      <c r="BJ20" s="5"/>
      <c r="BK20" s="5">
        <f>all!BK361</f>
        <v>20.052522269952501</v>
      </c>
      <c r="BL20" s="5">
        <f>all!BL361</f>
        <v>27162.461610537499</v>
      </c>
      <c r="BM20" s="5">
        <f>all!BM361</f>
        <v>0.28163282788926502</v>
      </c>
      <c r="BN20" s="5">
        <f>all!BN361</f>
        <v>58.957431389294797</v>
      </c>
      <c r="BO20" s="5">
        <f>all!BO361</f>
        <v>6.6785055395500104</v>
      </c>
      <c r="BP20" s="5">
        <f>all!BP361</f>
        <v>5.3115858203436099</v>
      </c>
      <c r="BQ20" s="5">
        <f>all!BQ361</f>
        <v>8.9150370010597099E-2</v>
      </c>
      <c r="BR20" s="5">
        <f>all!BR361</f>
        <v>0.45706110232364699</v>
      </c>
      <c r="BS20" s="5">
        <f>all!BS361</f>
        <v>0.36574014133070099</v>
      </c>
      <c r="BT20" s="5">
        <f>all!BT361</f>
        <v>1.84298652546361</v>
      </c>
      <c r="BU20" s="5">
        <f>all!BU361</f>
        <v>6.4911456139444101E-2</v>
      </c>
      <c r="BV20" s="5">
        <f>all!BV361</f>
        <v>9.0935020731084296E-2</v>
      </c>
      <c r="BW20" s="5">
        <f>all!BW361</f>
        <v>6.8701973061350702E-3</v>
      </c>
      <c r="BX20" s="5">
        <f>all!BX361</f>
        <v>2.7543561859444201E-2</v>
      </c>
      <c r="BY20" s="5">
        <f>all!BY361</f>
        <v>0.13394447325626399</v>
      </c>
      <c r="BZ20" s="5">
        <f>all!BZ361</f>
        <v>0.220517486165271</v>
      </c>
      <c r="CA20" s="5">
        <f>all!CA361</f>
        <v>0.13946643470738901</v>
      </c>
      <c r="CB20" s="5">
        <f>all!CB361</f>
        <v>5.4321193153131003E-3</v>
      </c>
      <c r="CC20" s="5">
        <f>all!CC361</f>
        <v>5.1696302356119004</v>
      </c>
      <c r="CD20" s="5">
        <f>all!CD361</f>
        <v>0.28698798821131899</v>
      </c>
      <c r="CE20" s="5"/>
      <c r="CF20" s="5">
        <f>all!CF361</f>
        <v>149.49042594724301</v>
      </c>
      <c r="CG20" s="5">
        <f>all!CG361</f>
        <v>439013.85327554302</v>
      </c>
      <c r="CH20" s="5">
        <f>all!CH361</f>
        <v>2.4911179265280698</v>
      </c>
      <c r="CI20" s="5">
        <f>all!CI361</f>
        <v>454.83784679746799</v>
      </c>
      <c r="CJ20" s="5">
        <f>all!CJ361</f>
        <v>15.7731099086756</v>
      </c>
      <c r="CK20" s="5">
        <f>all!CK361</f>
        <v>29.691641485627802</v>
      </c>
      <c r="CL20" s="5">
        <f>all!CL361</f>
        <v>0.37388206106671001</v>
      </c>
      <c r="CM20" s="5">
        <f>all!CM361</f>
        <v>0.81965591950738304</v>
      </c>
      <c r="CN20" s="5">
        <f>all!CN361</f>
        <v>1.25412229240686</v>
      </c>
      <c r="CO20" s="5">
        <f>all!CO361</f>
        <v>11.9810597872217</v>
      </c>
      <c r="CP20" s="5">
        <f>all!CP361</f>
        <v>0.511515099176856</v>
      </c>
      <c r="CQ20" s="5">
        <f>all!CQ361</f>
        <v>0.124644383034943</v>
      </c>
      <c r="CR20" s="5">
        <f>all!CR361</f>
        <v>5.3843841974126096E-3</v>
      </c>
      <c r="CS20" s="5">
        <f>all!CS361</f>
        <v>0.105903462527911</v>
      </c>
      <c r="CT20" s="5">
        <f>all!CT361</f>
        <v>0.168542047881589</v>
      </c>
      <c r="CU20" s="5">
        <f>all!CU361</f>
        <v>1.3324288079002899</v>
      </c>
      <c r="CV20" s="5">
        <f>all!CV361</f>
        <v>0.90143035848020603</v>
      </c>
      <c r="CW20" s="5">
        <f>all!CW361</f>
        <v>1.2054979788038701E-2</v>
      </c>
      <c r="CX20" s="5">
        <f>all!CX361</f>
        <v>79.470656757363898</v>
      </c>
      <c r="CY20" s="5">
        <f>all!CY361</f>
        <v>5.6071267438158801</v>
      </c>
      <c r="CZ20" s="5"/>
      <c r="DA20" s="5">
        <f>all!DA361</f>
        <v>2.7210727113233126</v>
      </c>
      <c r="DB20" s="5">
        <f>all!DB361</f>
        <v>7861.2920274965172</v>
      </c>
      <c r="DC20" s="5">
        <f>all!DC361</f>
        <v>4.2270196197187151E-2</v>
      </c>
      <c r="DD20" s="5">
        <f>all!DD361</f>
        <v>7.7493865885681865</v>
      </c>
      <c r="DE20" s="5">
        <f>all!DE361</f>
        <v>0.24821562189084442</v>
      </c>
      <c r="DF20" s="5">
        <f>all!DF361</f>
        <v>0.4540700640102126</v>
      </c>
      <c r="DG20" s="5">
        <f>all!DG361</f>
        <v>5.3623920523601975E-3</v>
      </c>
      <c r="DH20" s="5">
        <f>all!DH361</f>
        <v>1.1288471553606707E-2</v>
      </c>
      <c r="DI20" s="5">
        <f>all!DI361</f>
        <v>1.6739128534452814E-2</v>
      </c>
      <c r="DJ20" s="5">
        <f>all!DJ361</f>
        <v>0.15173581290807625</v>
      </c>
      <c r="DK20" s="5">
        <f>all!DK361</f>
        <v>4.7420379609269085E-3</v>
      </c>
      <c r="DL20" s="5">
        <f>all!DL361</f>
        <v>1.1088272770008541E-3</v>
      </c>
      <c r="DM20" s="5">
        <f>all!DM361</f>
        <v>4.6894948504699698E-5</v>
      </c>
      <c r="DN20" s="5">
        <f>all!DN361</f>
        <v>8.9211913510160051E-4</v>
      </c>
      <c r="DO20" s="5">
        <f>all!DO361</f>
        <v>1.3842152421286876E-3</v>
      </c>
      <c r="DP20" s="5">
        <f>all!DP361</f>
        <v>1.0442232036836129E-2</v>
      </c>
      <c r="DQ20" s="5">
        <f>all!DQ361</f>
        <v>4.5765657086454829E-3</v>
      </c>
      <c r="DR20" s="5">
        <f>all!DR361</f>
        <v>5.8982215220317417E-5</v>
      </c>
      <c r="DS20" s="5">
        <f>all!DS361</f>
        <v>0.38354564072086827</v>
      </c>
      <c r="DT20" s="5">
        <f>all!DT361</f>
        <v>2.6830876390481633E-2</v>
      </c>
      <c r="DU20" s="5"/>
      <c r="DV20" s="5">
        <f>all!DV361</f>
        <v>3.4557004413461621E-2</v>
      </c>
      <c r="DW20" s="5">
        <f>all!DW361</f>
        <v>99.836620373732231</v>
      </c>
      <c r="DX20" s="5">
        <f>all!DX361</f>
        <v>5.3682187560276633E-4</v>
      </c>
      <c r="DY20" s="5">
        <f>all!DY361</f>
        <v>9.8415446756855207E-2</v>
      </c>
      <c r="DZ20" s="5">
        <f>all!DZ361</f>
        <v>3.1522819311214137E-3</v>
      </c>
      <c r="EA20" s="5">
        <f>all!EA361</f>
        <v>5.7665865159445603E-3</v>
      </c>
      <c r="EB20" s="5">
        <f>all!EB361</f>
        <v>6.81011591674828E-5</v>
      </c>
      <c r="EC20" s="5">
        <f>all!EC361</f>
        <v>1.4336102070183619E-4</v>
      </c>
      <c r="ED20" s="5">
        <f>all!ED361</f>
        <v>2.1258312438158752E-4</v>
      </c>
      <c r="EE20" s="5">
        <f>all!EE361</f>
        <v>1.9270103053565743E-3</v>
      </c>
      <c r="EF20" s="5">
        <f>all!EF361</f>
        <v>6.0222803331433262E-5</v>
      </c>
      <c r="EG20" s="5">
        <f>all!EG361</f>
        <v>1.4081854169361926E-5</v>
      </c>
      <c r="EH20" s="5">
        <f>all!EH361</f>
        <v>5.9555517781730177E-7</v>
      </c>
      <c r="EI20" s="5">
        <f>all!EI361</f>
        <v>1.1329710066456413E-5</v>
      </c>
      <c r="EJ20" s="5">
        <f>all!EJ361</f>
        <v>1.7579218678121654E-5</v>
      </c>
      <c r="EK20" s="5">
        <f>all!EK361</f>
        <v>1.3261397135097016E-4</v>
      </c>
      <c r="EL20" s="5">
        <f>all!EL361</f>
        <v>5.8121343370955484E-5</v>
      </c>
      <c r="EM20" s="5">
        <f>all!EM361</f>
        <v>7.4906071535773511E-7</v>
      </c>
      <c r="EN20" s="5">
        <f>all!EN361</f>
        <v>4.870942383862E-3</v>
      </c>
      <c r="EO20" s="5">
        <f>all!EO361</f>
        <v>3.4074602636840367E-4</v>
      </c>
      <c r="EP20" s="5"/>
      <c r="EQ20" s="5">
        <f>all!EQ361</f>
        <v>199.67324074746446</v>
      </c>
      <c r="ER20" s="5">
        <f>all!ER361</f>
        <v>0</v>
      </c>
      <c r="ES20" s="5">
        <f>all!ES361</f>
        <v>0</v>
      </c>
      <c r="ET20" s="5">
        <f>all!ET361</f>
        <v>0</v>
      </c>
      <c r="EU20" s="5">
        <f>all!EU361</f>
        <v>0</v>
      </c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</row>
    <row r="21" spans="1:298" s="3" customFormat="1">
      <c r="A21" s="5" t="str">
        <f>all!A362</f>
        <v>LEM40A2-10.d</v>
      </c>
      <c r="B21" s="5" t="str">
        <f>all!B362</f>
        <v>Sardes</v>
      </c>
      <c r="C21" s="5" t="str">
        <f>all!C362</f>
        <v>porphyry</v>
      </c>
      <c r="D21" s="5" t="str">
        <f>all!D362</f>
        <v>potassic</v>
      </c>
      <c r="E21" s="5" t="str">
        <f>all!E362</f>
        <v>pyrite</v>
      </c>
      <c r="F21" s="5" t="str">
        <f>all!F362</f>
        <v>subhedral</v>
      </c>
      <c r="G21" s="5">
        <f>all!G362</f>
        <v>74.098817195306196</v>
      </c>
      <c r="H21" s="5">
        <f>all!H362</f>
        <v>389109.448975034</v>
      </c>
      <c r="I21" s="5">
        <f>all!I362</f>
        <v>11.1088483471784</v>
      </c>
      <c r="J21" s="5">
        <f>all!J362</f>
        <v>18.2583788334885</v>
      </c>
      <c r="K21" s="5">
        <f>all!K362</f>
        <v>19.172626842962501</v>
      </c>
      <c r="L21" s="5">
        <f>all!L362</f>
        <v>9.1568586805814505</v>
      </c>
      <c r="M21" s="5">
        <f>all!M362</f>
        <v>0.64864904201557605</v>
      </c>
      <c r="N21" s="5">
        <f>all!N362</f>
        <v>0.88357429374627205</v>
      </c>
      <c r="O21" s="5">
        <f>all!O362</f>
        <v>47.679601552557202</v>
      </c>
      <c r="P21" s="5">
        <f>all!P362</f>
        <v>1.4304741119325299</v>
      </c>
      <c r="Q21" s="5">
        <f>all!Q362</f>
        <v>2.7195174338158701</v>
      </c>
      <c r="R21" s="5">
        <f>all!R362</f>
        <v>0.30409662613375299</v>
      </c>
      <c r="S21" s="5">
        <f>all!S362</f>
        <v>2.21518795473859E-2</v>
      </c>
      <c r="T21" s="5">
        <f>all!T362</f>
        <v>0.125882346668168</v>
      </c>
      <c r="U21" s="5">
        <f>all!U362</f>
        <v>0.38849239814269099</v>
      </c>
      <c r="V21" s="5">
        <f>all!V362</f>
        <v>0.191135619856206</v>
      </c>
      <c r="W21" s="5">
        <f>all!W362</f>
        <v>0.12156982100369</v>
      </c>
      <c r="X21" s="5">
        <f>all!X362</f>
        <v>6.5178342635066003E-3</v>
      </c>
      <c r="Y21" s="5">
        <f>all!Y362</f>
        <v>100.33855554941201</v>
      </c>
      <c r="Z21" s="5">
        <f>all!Z362</f>
        <v>1.6227252200540001</v>
      </c>
      <c r="AA21" s="5">
        <f>all!AA362</f>
        <v>0.60842468263409943</v>
      </c>
      <c r="AB21" s="5">
        <f>all!AB362</f>
        <v>1.4256475031954081E-2</v>
      </c>
      <c r="AC21" s="5">
        <f>all!AC362</f>
        <v>1.6172499306658691E-2</v>
      </c>
      <c r="AD21" s="5">
        <f>all!AD362</f>
        <v>0.23298953819765297</v>
      </c>
      <c r="AE21" s="5">
        <f>all!AE362</f>
        <v>6.4958422291587343E-5</v>
      </c>
      <c r="AF21" s="5">
        <f>all!AF362</f>
        <v>3.8718157343951079E-3</v>
      </c>
      <c r="AG21" s="5">
        <f>all!AG362</f>
        <v>0.24480642356654511</v>
      </c>
      <c r="AH21" s="5">
        <f>all!AH362</f>
        <v>2.71034142252191E-2</v>
      </c>
      <c r="AI21" s="5">
        <f>all!AI362</f>
        <v>0.14607501780021737</v>
      </c>
      <c r="AJ21" s="5">
        <f>all!AJ362</f>
        <v>0.12876889369867617</v>
      </c>
      <c r="AK21" s="5">
        <f>all!AK362</f>
        <v>5.8672456944306947E-4</v>
      </c>
      <c r="AL21" s="5">
        <f>all!AL362</f>
        <v>3.4971437722558021E-2</v>
      </c>
      <c r="AM21" s="5">
        <f>all!AM362</f>
        <v>0.24480642356654511</v>
      </c>
      <c r="AN21" s="5"/>
      <c r="AO21" s="5"/>
      <c r="AP21" s="5">
        <f>all!AP362</f>
        <v>0.32220644933724202</v>
      </c>
      <c r="AQ21" s="5">
        <f>all!AQ362</f>
        <v>10.880343867462001</v>
      </c>
      <c r="AR21" s="5">
        <f>all!AR362</f>
        <v>2.8819381767747902E-2</v>
      </c>
      <c r="AS21" s="5">
        <f>all!AS362</f>
        <v>0.237925774601737</v>
      </c>
      <c r="AT21" s="5">
        <f>all!AT362</f>
        <v>0.43457680169393498</v>
      </c>
      <c r="AU21" s="5">
        <f>all!AU362</f>
        <v>4.28752364533399</v>
      </c>
      <c r="AV21" s="5">
        <f>all!AV362</f>
        <v>6.4219517405509005E-2</v>
      </c>
      <c r="AW21" s="5">
        <f>all!AW362</f>
        <v>0.88357429374627205</v>
      </c>
      <c r="AX21" s="5">
        <f>all!AX362</f>
        <v>0.44996799395635201</v>
      </c>
      <c r="AY21" s="5">
        <f>all!AY362</f>
        <v>1.4304741119325299</v>
      </c>
      <c r="AZ21" s="5">
        <f>all!AZ362</f>
        <v>2.1758611610150601E-2</v>
      </c>
      <c r="BA21" s="5">
        <f>all!BA362</f>
        <v>0.181566505494517</v>
      </c>
      <c r="BB21" s="5">
        <f>all!BB362</f>
        <v>2.21518795473859E-2</v>
      </c>
      <c r="BC21" s="5">
        <f>all!BC362</f>
        <v>0.125882346668168</v>
      </c>
      <c r="BD21" s="5">
        <f>all!BD362</f>
        <v>5.6192316136185999E-2</v>
      </c>
      <c r="BE21" s="5">
        <f>all!BE362</f>
        <v>0.174833701492525</v>
      </c>
      <c r="BF21" s="5">
        <f>all!BF362</f>
        <v>1.81749844007425E-2</v>
      </c>
      <c r="BG21" s="5">
        <f>all!BG362</f>
        <v>6.5178342635066003E-3</v>
      </c>
      <c r="BH21" s="5">
        <f>all!BH362</f>
        <v>2.3293195483011099E-2</v>
      </c>
      <c r="BI21" s="5">
        <f>all!BI362</f>
        <v>1.5523385350581001E-5</v>
      </c>
      <c r="BJ21" s="5"/>
      <c r="BK21" s="5">
        <f>all!BK362</f>
        <v>31.230364005077298</v>
      </c>
      <c r="BL21" s="5">
        <f>all!BL362</f>
        <v>22207.4249207514</v>
      </c>
      <c r="BM21" s="5">
        <f>all!BM362</f>
        <v>3.3754752841096902</v>
      </c>
      <c r="BN21" s="5">
        <f>all!BN362</f>
        <v>5.7284351220927698</v>
      </c>
      <c r="BO21" s="5">
        <f>all!BO362</f>
        <v>8.3779659097302499</v>
      </c>
      <c r="BP21" s="5">
        <f>all!BP362</f>
        <v>3.67316087756436</v>
      </c>
      <c r="BQ21" s="5">
        <f>all!BQ362</f>
        <v>0.30783563871821701</v>
      </c>
      <c r="BR21" s="5">
        <f>all!BR362</f>
        <v>0.62351444236863296</v>
      </c>
      <c r="BS21" s="5">
        <f>all!BS362</f>
        <v>46.1651680476499</v>
      </c>
      <c r="BT21" s="5">
        <f>all!BT362</f>
        <v>0.84226457758366902</v>
      </c>
      <c r="BU21" s="5">
        <f>all!BU362</f>
        <v>1.3479329565473099</v>
      </c>
      <c r="BV21" s="5">
        <f>all!BV362</f>
        <v>0.29195299402496999</v>
      </c>
      <c r="BW21" s="5">
        <f>all!BW362</f>
        <v>3.1618875647819201E-4</v>
      </c>
      <c r="BX21" s="5">
        <f>all!BX362</f>
        <v>0.19599154136105701</v>
      </c>
      <c r="BY21" s="5">
        <f>all!BY362</f>
        <v>0.21707059199770301</v>
      </c>
      <c r="BZ21" s="5">
        <f>all!BZ362</f>
        <v>0.22125806926145</v>
      </c>
      <c r="CA21" s="5">
        <f>all!CA362</f>
        <v>5.0660539656128101E-2</v>
      </c>
      <c r="CB21" s="5">
        <f>all!CB362</f>
        <v>1.41937857182789E-2</v>
      </c>
      <c r="CC21" s="5">
        <f>all!CC362</f>
        <v>52.131076552220399</v>
      </c>
      <c r="CD21" s="5">
        <f>all!CD362</f>
        <v>0.73396039375136102</v>
      </c>
      <c r="CE21" s="5"/>
      <c r="CF21" s="5">
        <f>all!CF362</f>
        <v>74.098817195306196</v>
      </c>
      <c r="CG21" s="5">
        <f>all!CG362</f>
        <v>389109.448975034</v>
      </c>
      <c r="CH21" s="5">
        <f>all!CH362</f>
        <v>11.1088483471784</v>
      </c>
      <c r="CI21" s="5">
        <f>all!CI362</f>
        <v>18.2583788334885</v>
      </c>
      <c r="CJ21" s="5">
        <f>all!CJ362</f>
        <v>19.172626842962501</v>
      </c>
      <c r="CK21" s="5">
        <f>all!CK362</f>
        <v>9.1568586805814505</v>
      </c>
      <c r="CL21" s="5">
        <f>all!CL362</f>
        <v>0.64864904201557605</v>
      </c>
      <c r="CM21" s="5">
        <f>all!CM362</f>
        <v>0.88357429374627205</v>
      </c>
      <c r="CN21" s="5">
        <f>all!CN362</f>
        <v>47.679601552557202</v>
      </c>
      <c r="CO21" s="5">
        <f>all!CO362</f>
        <v>1.4304741119325299</v>
      </c>
      <c r="CP21" s="5">
        <f>all!CP362</f>
        <v>2.7195174338158701</v>
      </c>
      <c r="CQ21" s="5">
        <f>all!CQ362</f>
        <v>0.30409662613375299</v>
      </c>
      <c r="CR21" s="5">
        <f>all!CR362</f>
        <v>2.21518795473859E-2</v>
      </c>
      <c r="CS21" s="5">
        <f>all!CS362</f>
        <v>0.125882346668168</v>
      </c>
      <c r="CT21" s="5">
        <f>all!CT362</f>
        <v>0.38849239814269099</v>
      </c>
      <c r="CU21" s="5">
        <f>all!CU362</f>
        <v>0.191135619856206</v>
      </c>
      <c r="CV21" s="5">
        <f>all!CV362</f>
        <v>0.12156982100369</v>
      </c>
      <c r="CW21" s="5">
        <f>all!CW362</f>
        <v>6.5178342635066003E-3</v>
      </c>
      <c r="CX21" s="5">
        <f>all!CX362</f>
        <v>100.33855554941201</v>
      </c>
      <c r="CY21" s="5">
        <f>all!CY362</f>
        <v>1.6227252200540001</v>
      </c>
      <c r="CZ21" s="5"/>
      <c r="DA21" s="5">
        <f>all!DA362</f>
        <v>1.348770452247152</v>
      </c>
      <c r="DB21" s="5">
        <f>all!DB362</f>
        <v>6967.6685285170388</v>
      </c>
      <c r="DC21" s="5">
        <f>all!DC362</f>
        <v>0.18849898439552579</v>
      </c>
      <c r="DD21" s="5">
        <f>all!DD362</f>
        <v>0.31108061270072107</v>
      </c>
      <c r="DE21" s="5">
        <f>all!DE362</f>
        <v>0.30171256795018569</v>
      </c>
      <c r="DF21" s="5">
        <f>all!DF362</f>
        <v>0.14003454168193072</v>
      </c>
      <c r="DG21" s="5">
        <f>all!DG362</f>
        <v>9.3032290924885061E-3</v>
      </c>
      <c r="DH21" s="5">
        <f>all!DH362</f>
        <v>1.216876867850533E-2</v>
      </c>
      <c r="DI21" s="5">
        <f>all!DI362</f>
        <v>0.63639326379251382</v>
      </c>
      <c r="DJ21" s="5">
        <f>all!DJ362</f>
        <v>1.8116440120726066E-2</v>
      </c>
      <c r="DK21" s="5">
        <f>all!DK362</f>
        <v>2.521148432824382E-2</v>
      </c>
      <c r="DL21" s="5">
        <f>all!DL362</f>
        <v>2.7052212517792119E-3</v>
      </c>
      <c r="DM21" s="5">
        <f>all!DM362</f>
        <v>1.9293037282817939E-4</v>
      </c>
      <c r="DN21" s="5">
        <f>all!DN362</f>
        <v>1.0604190604680988E-3</v>
      </c>
      <c r="DO21" s="5">
        <f>all!DO362</f>
        <v>3.1906405892139535E-3</v>
      </c>
      <c r="DP21" s="5">
        <f>all!DP362</f>
        <v>1.4979280552994201E-3</v>
      </c>
      <c r="DQ21" s="5">
        <f>all!DQ362</f>
        <v>6.1721049083557583E-4</v>
      </c>
      <c r="DR21" s="5">
        <f>all!DR362</f>
        <v>3.1890248682287648E-5</v>
      </c>
      <c r="DS21" s="5">
        <f>all!DS362</f>
        <v>0.48425943797978771</v>
      </c>
      <c r="DT21" s="5">
        <f>all!DT362</f>
        <v>7.7649644433319537E-3</v>
      </c>
      <c r="DU21" s="5"/>
      <c r="DV21" s="5">
        <f>all!DV362</f>
        <v>1.9344998323877448E-2</v>
      </c>
      <c r="DW21" s="5">
        <f>all!DW362</f>
        <v>99.935119264309463</v>
      </c>
      <c r="DX21" s="5">
        <f>all!DX362</f>
        <v>2.7035827565088529E-3</v>
      </c>
      <c r="DY21" s="5">
        <f>all!DY362</f>
        <v>4.4617332187697513E-3</v>
      </c>
      <c r="DZ21" s="5">
        <f>all!DZ362</f>
        <v>4.3273702441841335E-3</v>
      </c>
      <c r="EA21" s="5">
        <f>all!EA362</f>
        <v>2.0084722123090357E-3</v>
      </c>
      <c r="EB21" s="5">
        <f>all!EB362</f>
        <v>1.3343334360638837E-4</v>
      </c>
      <c r="EC21" s="5">
        <f>all!EC362</f>
        <v>1.7453289349357858E-4</v>
      </c>
      <c r="ED21" s="5">
        <f>all!ED362</f>
        <v>9.1275921717309198E-3</v>
      </c>
      <c r="EE21" s="5">
        <f>all!EE362</f>
        <v>2.5983850935211049E-4</v>
      </c>
      <c r="EF21" s="5">
        <f>all!EF362</f>
        <v>3.6160053866821291E-4</v>
      </c>
      <c r="EG21" s="5">
        <f>all!EG362</f>
        <v>3.8800153498467187E-5</v>
      </c>
      <c r="EH21" s="5">
        <f>all!EH362</f>
        <v>2.7671407931334761E-6</v>
      </c>
      <c r="EI21" s="5">
        <f>all!EI362</f>
        <v>1.5209263305839435E-5</v>
      </c>
      <c r="EJ21" s="5">
        <f>all!EJ362</f>
        <v>4.5762373239719384E-5</v>
      </c>
      <c r="EK21" s="5">
        <f>all!EK362</f>
        <v>2.1484319789759448E-5</v>
      </c>
      <c r="EL21" s="5">
        <f>all!EL362</f>
        <v>8.8524595796126534E-6</v>
      </c>
      <c r="EM21" s="5">
        <f>all!EM362</f>
        <v>4.5739199452290798E-7</v>
      </c>
      <c r="EN21" s="5">
        <f>all!EN362</f>
        <v>6.9455836613510069E-3</v>
      </c>
      <c r="EO21" s="5">
        <f>all!EO362</f>
        <v>1.1137048850006923E-4</v>
      </c>
      <c r="EP21" s="5"/>
      <c r="EQ21" s="5">
        <f>all!EQ362</f>
        <v>199.87023852861893</v>
      </c>
      <c r="ER21" s="5">
        <f>all!ER362</f>
        <v>0</v>
      </c>
      <c r="ES21" s="5">
        <f>all!ES362</f>
        <v>0</v>
      </c>
      <c r="ET21" s="5">
        <f>all!ET362</f>
        <v>0</v>
      </c>
      <c r="EU21" s="5">
        <f>all!EU362</f>
        <v>0</v>
      </c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</row>
    <row r="22" spans="1:298" s="3" customFormat="1">
      <c r="A22" s="5" t="str">
        <f>all!A363</f>
        <v>LEM40A2-3.d</v>
      </c>
      <c r="B22" s="5" t="str">
        <f>all!B363</f>
        <v>Sardes</v>
      </c>
      <c r="C22" s="5" t="str">
        <f>all!C363</f>
        <v>porphyry</v>
      </c>
      <c r="D22" s="5" t="str">
        <f>all!D363</f>
        <v>potassic</v>
      </c>
      <c r="E22" s="5" t="str">
        <f>all!E363</f>
        <v>chalcopyrite</v>
      </c>
      <c r="F22" s="5" t="str">
        <f>all!F363</f>
        <v>anhedral</v>
      </c>
      <c r="G22" s="5">
        <f>all!G363</f>
        <v>21.8128937200064</v>
      </c>
      <c r="H22" s="5">
        <f>all!H363</f>
        <v>418413.665428671</v>
      </c>
      <c r="I22" s="5">
        <f>all!I363</f>
        <v>1.06137526363444</v>
      </c>
      <c r="J22" s="5">
        <f>all!J363</f>
        <v>1.33542083796121</v>
      </c>
      <c r="K22" s="5">
        <f>all!K363</f>
        <v>454930.094231889</v>
      </c>
      <c r="L22" s="5">
        <f>all!L363</f>
        <v>336.865874384981</v>
      </c>
      <c r="M22" s="5">
        <f>all!M363</f>
        <v>0.74140898067528305</v>
      </c>
      <c r="N22" s="5">
        <f>all!N363</f>
        <v>1.9819233013286199</v>
      </c>
      <c r="O22" s="5">
        <f>all!O363</f>
        <v>6.0052047524831904</v>
      </c>
      <c r="P22" s="5">
        <f>all!P363</f>
        <v>123.365036812463</v>
      </c>
      <c r="Q22" s="5">
        <f>all!Q363</f>
        <v>3.0092492602389198</v>
      </c>
      <c r="R22" s="5">
        <f>all!R363</f>
        <v>4.2163275095766801</v>
      </c>
      <c r="S22" s="5">
        <f>all!S363</f>
        <v>9.3076446689416805</v>
      </c>
      <c r="T22" s="5">
        <f>all!T363</f>
        <v>0.81243492991911703</v>
      </c>
      <c r="U22" s="5">
        <f>all!U363</f>
        <v>0.29045431747455402</v>
      </c>
      <c r="V22" s="5">
        <f>all!V363</f>
        <v>5.4064088702887104E-4</v>
      </c>
      <c r="W22" s="5">
        <f>all!W363</f>
        <v>0.126751633276314</v>
      </c>
      <c r="X22" s="5">
        <f>all!X363</f>
        <v>5.9497647564117198E-2</v>
      </c>
      <c r="Y22" s="5">
        <f>all!Y363</f>
        <v>16.832282530308898</v>
      </c>
      <c r="Z22" s="5">
        <f>all!Z363</f>
        <v>0.45615959718275101</v>
      </c>
      <c r="AA22" s="5">
        <f>all!AA363</f>
        <v>0.79478710640373407</v>
      </c>
      <c r="AB22" s="5">
        <f>all!AB363</f>
        <v>7.3290735579281572</v>
      </c>
      <c r="AC22" s="5">
        <f>all!AC363</f>
        <v>2.7100281638058971E-2</v>
      </c>
      <c r="AD22" s="5">
        <f>all!AD363</f>
        <v>0.17674256039239206</v>
      </c>
      <c r="AE22" s="5">
        <f>all!AE363</f>
        <v>3.5347343687336104E-3</v>
      </c>
      <c r="AF22" s="5">
        <f>all!AF363</f>
        <v>1.725578910356038E-2</v>
      </c>
      <c r="AG22" s="5">
        <f>all!AG363</f>
        <v>2.8352359088664127</v>
      </c>
      <c r="AH22" s="5">
        <f>all!AH363</f>
        <v>0.17877844284162545</v>
      </c>
      <c r="AI22" s="5">
        <f>all!AI363</f>
        <v>0.42978163596985991</v>
      </c>
      <c r="AJ22" s="5">
        <f>all!AJ363</f>
        <v>116.23130954647208</v>
      </c>
      <c r="AK22" s="5">
        <f>all!AK363</f>
        <v>5.6057126638113776E-2</v>
      </c>
      <c r="AL22" s="5">
        <f>all!AL363</f>
        <v>0.27365845749971485</v>
      </c>
      <c r="AM22" s="5">
        <f>all!AM363</f>
        <v>2.8352359088664127</v>
      </c>
      <c r="AN22" s="5"/>
      <c r="AO22" s="5"/>
      <c r="AP22" s="5">
        <f>all!AP363</f>
        <v>0.87305841778624405</v>
      </c>
      <c r="AQ22" s="5">
        <f>all!AQ363</f>
        <v>32.620790701411202</v>
      </c>
      <c r="AR22" s="5">
        <f>all!AR363</f>
        <v>0.23724927081376401</v>
      </c>
      <c r="AS22" s="5">
        <f>all!AS363</f>
        <v>1.33542083796121</v>
      </c>
      <c r="AT22" s="5">
        <f>all!AT363</f>
        <v>0.83299658471211802</v>
      </c>
      <c r="AU22" s="5">
        <f>all!AU363</f>
        <v>19.5636560213491</v>
      </c>
      <c r="AV22" s="5">
        <f>all!AV363</f>
        <v>0.45262018245354202</v>
      </c>
      <c r="AW22" s="5">
        <f>all!AW363</f>
        <v>1.9819233013286199</v>
      </c>
      <c r="AX22" s="5">
        <f>all!AX363</f>
        <v>6.0052047524831904</v>
      </c>
      <c r="AY22" s="5">
        <f>all!AY363</f>
        <v>8.2712887680292209</v>
      </c>
      <c r="AZ22" s="5">
        <f>all!AZ363</f>
        <v>0.43789260632971899</v>
      </c>
      <c r="BA22" s="5">
        <f>all!BA363</f>
        <v>1.77098585812608</v>
      </c>
      <c r="BB22" s="5">
        <f>all!BB363</f>
        <v>7.32790686967046E-2</v>
      </c>
      <c r="BC22" s="5">
        <f>all!BC363</f>
        <v>0.81243492991911703</v>
      </c>
      <c r="BD22" s="5">
        <f>all!BD363</f>
        <v>0.29045431747455402</v>
      </c>
      <c r="BE22" s="5">
        <f>all!BE363</f>
        <v>5.4064088702887104E-4</v>
      </c>
      <c r="BF22" s="5">
        <f>all!BF363</f>
        <v>0.126751633276314</v>
      </c>
      <c r="BG22" s="5">
        <f>all!BG363</f>
        <v>5.9497647564117198E-2</v>
      </c>
      <c r="BH22" s="5">
        <f>all!BH363</f>
        <v>0.278415370637003</v>
      </c>
      <c r="BI22" s="5">
        <f>all!BI363</f>
        <v>4.7389696250834397E-2</v>
      </c>
      <c r="BJ22" s="5"/>
      <c r="BK22" s="5">
        <f>all!BK363</f>
        <v>0.73608357896575405</v>
      </c>
      <c r="BL22" s="5">
        <f>all!BL363</f>
        <v>5881.3013562966999</v>
      </c>
      <c r="BM22" s="5">
        <f>all!BM363</f>
        <v>0.42272059879563401</v>
      </c>
      <c r="BN22" s="5">
        <f>all!BN363</f>
        <v>0.45504320095855899</v>
      </c>
      <c r="BO22" s="5">
        <f>all!BO363</f>
        <v>15097.763902979201</v>
      </c>
      <c r="BP22" s="5">
        <f>all!BP363</f>
        <v>167.853920750615</v>
      </c>
      <c r="BQ22" s="5">
        <f>all!BQ363</f>
        <v>0.63715080832959303</v>
      </c>
      <c r="BR22" s="5">
        <f>all!BR363</f>
        <v>4.7284497574381099</v>
      </c>
      <c r="BS22" s="5">
        <f>all!BS363</f>
        <v>2.99093300524222E-2</v>
      </c>
      <c r="BT22" s="5">
        <f>all!BT363</f>
        <v>16.778795193378901</v>
      </c>
      <c r="BU22" s="5">
        <f>all!BU363</f>
        <v>2.3690589162289801</v>
      </c>
      <c r="BV22" s="5">
        <f>all!BV363</f>
        <v>4.8939495352021396</v>
      </c>
      <c r="BW22" s="5">
        <f>all!BW363</f>
        <v>2.3584600842542698</v>
      </c>
      <c r="BX22" s="5">
        <f>all!BX363</f>
        <v>1.3322069476352301</v>
      </c>
      <c r="BY22" s="5">
        <f>all!BY363</f>
        <v>1.7904439986306801E-2</v>
      </c>
      <c r="BZ22" s="5">
        <f>all!BZ363</f>
        <v>2.5375472811935001E-2</v>
      </c>
      <c r="CA22" s="5">
        <f>all!CA363</f>
        <v>0.165014986441641</v>
      </c>
      <c r="CB22" s="5">
        <f>all!CB363</f>
        <v>5.14912331463281E-2</v>
      </c>
      <c r="CC22" s="5">
        <f>all!CC363</f>
        <v>0.71552139829473305</v>
      </c>
      <c r="CD22" s="5">
        <f>all!CD363</f>
        <v>0.71587803544754602</v>
      </c>
      <c r="CE22" s="5"/>
      <c r="CF22" s="5">
        <f>all!CF363</f>
        <v>21.8128937200064</v>
      </c>
      <c r="CG22" s="5">
        <f>all!CG363</f>
        <v>418413.665428671</v>
      </c>
      <c r="CH22" s="5">
        <f>all!CH363</f>
        <v>1.06137526363444</v>
      </c>
      <c r="CI22" s="5">
        <f>all!CI363</f>
        <v>1.33542083796121</v>
      </c>
      <c r="CJ22" s="5">
        <f>all!CJ363</f>
        <v>454930.094231889</v>
      </c>
      <c r="CK22" s="5">
        <f>all!CK363</f>
        <v>336.865874384981</v>
      </c>
      <c r="CL22" s="5">
        <f>all!CL363</f>
        <v>0.74140898067528305</v>
      </c>
      <c r="CM22" s="5">
        <f>all!CM363</f>
        <v>1.9819233013286199</v>
      </c>
      <c r="CN22" s="5">
        <f>all!CN363</f>
        <v>6.0052047524831904</v>
      </c>
      <c r="CO22" s="5">
        <f>all!CO363</f>
        <v>123.365036812463</v>
      </c>
      <c r="CP22" s="5">
        <f>all!CP363</f>
        <v>3.0092492602389198</v>
      </c>
      <c r="CQ22" s="5">
        <f>all!CQ363</f>
        <v>4.2163275095766801</v>
      </c>
      <c r="CR22" s="5">
        <f>all!CR363</f>
        <v>9.3076446689416805</v>
      </c>
      <c r="CS22" s="5">
        <f>all!CS363</f>
        <v>0.81243492991911703</v>
      </c>
      <c r="CT22" s="5">
        <f>all!CT363</f>
        <v>0.29045431747455402</v>
      </c>
      <c r="CU22" s="5">
        <f>all!CU363</f>
        <v>5.4064088702887104E-4</v>
      </c>
      <c r="CV22" s="5">
        <f>all!CV363</f>
        <v>0.126751633276314</v>
      </c>
      <c r="CW22" s="5">
        <f>all!CW363</f>
        <v>5.9497647564117198E-2</v>
      </c>
      <c r="CX22" s="5">
        <f>all!CX363</f>
        <v>16.832282530308898</v>
      </c>
      <c r="CY22" s="5">
        <f>all!CY363</f>
        <v>0.45615959718275101</v>
      </c>
      <c r="CZ22" s="5"/>
      <c r="DA22" s="5">
        <f>all!DA363</f>
        <v>0.3970452922346478</v>
      </c>
      <c r="DB22" s="5">
        <f>all!DB363</f>
        <v>7492.4105189125439</v>
      </c>
      <c r="DC22" s="5">
        <f>all!DC363</f>
        <v>1.8009802006923772E-2</v>
      </c>
      <c r="DD22" s="5">
        <f>all!DD363</f>
        <v>2.2752487297740633E-2</v>
      </c>
      <c r="DE22" s="5">
        <f>all!DE363</f>
        <v>7159.0673564329618</v>
      </c>
      <c r="DF22" s="5">
        <f>all!DF363</f>
        <v>5.1516420612476068</v>
      </c>
      <c r="DG22" s="5">
        <f>all!DG363</f>
        <v>1.0633635682275332E-2</v>
      </c>
      <c r="DH22" s="5">
        <f>all!DH363</f>
        <v>2.7295459321424322E-2</v>
      </c>
      <c r="DI22" s="5">
        <f>all!DI363</f>
        <v>8.0153183494255209E-2</v>
      </c>
      <c r="DJ22" s="5">
        <f>all!DJ363</f>
        <v>1.5623738198133614</v>
      </c>
      <c r="DK22" s="5">
        <f>all!DK363</f>
        <v>2.7897464315144962E-2</v>
      </c>
      <c r="DL22" s="5">
        <f>all!DL363</f>
        <v>3.7508139857991479E-2</v>
      </c>
      <c r="DM22" s="5">
        <f>all!DM363</f>
        <v>8.1064333718943726E-2</v>
      </c>
      <c r="DN22" s="5">
        <f>all!DN363</f>
        <v>6.843862605670264E-3</v>
      </c>
      <c r="DO22" s="5">
        <f>all!DO363</f>
        <v>2.3854658136872042E-3</v>
      </c>
      <c r="DP22" s="5">
        <f>all!DP363</f>
        <v>4.236997547248206E-6</v>
      </c>
      <c r="DQ22" s="5">
        <f>all!DQ363</f>
        <v>6.4351857346495634E-4</v>
      </c>
      <c r="DR22" s="5">
        <f>all!DR363</f>
        <v>2.9110816570687134E-4</v>
      </c>
      <c r="DS22" s="5">
        <f>all!DS363</f>
        <v>8.1236884798788128E-2</v>
      </c>
      <c r="DT22" s="5">
        <f>all!DT363</f>
        <v>2.1827867151105332E-3</v>
      </c>
      <c r="DU22" s="5"/>
      <c r="DV22" s="5">
        <f>all!DV363</f>
        <v>2.7083545842401698E-3</v>
      </c>
      <c r="DW22" s="5">
        <f>all!DW363</f>
        <v>51.107782343163336</v>
      </c>
      <c r="DX22" s="5">
        <f>all!DX363</f>
        <v>1.2284978762040926E-4</v>
      </c>
      <c r="DY22" s="5">
        <f>all!DY363</f>
        <v>1.5520094175876668E-4</v>
      </c>
      <c r="DZ22" s="5">
        <f>all!DZ363</f>
        <v>48.833957417181985</v>
      </c>
      <c r="EA22" s="5">
        <f>all!EA363</f>
        <v>3.5140760174783112E-2</v>
      </c>
      <c r="EB22" s="5">
        <f>all!EB363</f>
        <v>7.2534938734924165E-5</v>
      </c>
      <c r="EC22" s="5">
        <f>all!EC363</f>
        <v>1.8618979705325813E-4</v>
      </c>
      <c r="ED22" s="5">
        <f>all!ED363</f>
        <v>5.4674679741528503E-4</v>
      </c>
      <c r="EE22" s="5">
        <f>all!EE363</f>
        <v>1.0657379346756269E-2</v>
      </c>
      <c r="EF22" s="5">
        <f>all!EF363</f>
        <v>1.9029623784569852E-4</v>
      </c>
      <c r="EG22" s="5">
        <f>all!EG363</f>
        <v>2.5585328555080122E-4</v>
      </c>
      <c r="EH22" s="5">
        <f>all!EH363</f>
        <v>5.5296200242143886E-4</v>
      </c>
      <c r="EI22" s="5">
        <f>all!EI363</f>
        <v>4.6683859560844933E-5</v>
      </c>
      <c r="EJ22" s="5">
        <f>all!EJ363</f>
        <v>1.6271915064616302E-5</v>
      </c>
      <c r="EK22" s="5">
        <f>all!EK363</f>
        <v>2.8901719665076165E-8</v>
      </c>
      <c r="EL22" s="5">
        <f>all!EL363</f>
        <v>4.389616279488576E-6</v>
      </c>
      <c r="EM22" s="5">
        <f>all!EM363</f>
        <v>1.9857284559767682E-6</v>
      </c>
      <c r="EN22" s="5">
        <f>all!EN363</f>
        <v>5.5413902055325434E-4</v>
      </c>
      <c r="EO22" s="5">
        <f>all!EO363</f>
        <v>1.4889385472915753E-5</v>
      </c>
      <c r="EP22" s="5"/>
      <c r="EQ22" s="5">
        <f>all!EQ363</f>
        <v>102.21556468632667</v>
      </c>
      <c r="ER22" s="5">
        <f>all!ER363</f>
        <v>0</v>
      </c>
      <c r="ES22" s="5">
        <f>all!ES363</f>
        <v>0</v>
      </c>
      <c r="ET22" s="5">
        <f>all!ET363</f>
        <v>0</v>
      </c>
      <c r="EU22" s="5">
        <f>all!EU363</f>
        <v>0</v>
      </c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</row>
    <row r="23" spans="1:298" s="9" customFormat="1">
      <c r="A23" s="5" t="str">
        <f>all!A364</f>
        <v>LEM40A2-9.d</v>
      </c>
      <c r="B23" s="5" t="str">
        <f>all!B364</f>
        <v>Sardes</v>
      </c>
      <c r="C23" s="5" t="str">
        <f>all!C364</f>
        <v>porphyry</v>
      </c>
      <c r="D23" s="5" t="str">
        <f>all!D364</f>
        <v>potassic</v>
      </c>
      <c r="E23" s="5" t="str">
        <f>all!E364</f>
        <v>chalcopyrite</v>
      </c>
      <c r="F23" s="5" t="str">
        <f>all!F364</f>
        <v>anhedral</v>
      </c>
      <c r="G23" s="5">
        <f>all!G364</f>
        <v>21.690613306810601</v>
      </c>
      <c r="H23" s="5">
        <f>all!H364</f>
        <v>387030.9949702</v>
      </c>
      <c r="I23" s="5">
        <f>all!I364</f>
        <v>0.47743595816377998</v>
      </c>
      <c r="J23" s="5">
        <f>all!J364</f>
        <v>1.54635743626535</v>
      </c>
      <c r="K23" s="5">
        <f>all!K364</f>
        <v>502067.99453882099</v>
      </c>
      <c r="L23" s="5">
        <f>all!L364</f>
        <v>163.00547947586799</v>
      </c>
      <c r="M23" s="5">
        <f>all!M364</f>
        <v>0.61737645515309902</v>
      </c>
      <c r="N23" s="5">
        <f>all!N364</f>
        <v>3.06306074383264</v>
      </c>
      <c r="O23" s="5">
        <f>all!O364</f>
        <v>2.5362408774521601</v>
      </c>
      <c r="P23" s="5">
        <f>all!P364</f>
        <v>81.933971687919694</v>
      </c>
      <c r="Q23" s="5">
        <f>all!Q364</f>
        <v>4.1393198249973802</v>
      </c>
      <c r="R23" s="5">
        <f>all!R364</f>
        <v>12.489331800565401</v>
      </c>
      <c r="S23" s="5">
        <f>all!S364</f>
        <v>10.8957879997595</v>
      </c>
      <c r="T23" s="5">
        <f>all!T364</f>
        <v>0.82298670023561704</v>
      </c>
      <c r="U23" s="5">
        <f>all!U364</f>
        <v>0.141994114440575</v>
      </c>
      <c r="V23" s="5">
        <f>all!V364</f>
        <v>4.1289299582134804</v>
      </c>
      <c r="W23" s="5">
        <f>all!W364</f>
        <v>8.1674099174138301E-2</v>
      </c>
      <c r="X23" s="5">
        <f>all!X364</f>
        <v>5.1398800581271699E-2</v>
      </c>
      <c r="Y23" s="5">
        <f>all!Y364</f>
        <v>24.495533513957401</v>
      </c>
      <c r="Z23" s="5">
        <f>all!Z364</f>
        <v>0.131215187309659</v>
      </c>
      <c r="AA23" s="5">
        <f>all!AA364</f>
        <v>0.30874877112296145</v>
      </c>
      <c r="AB23" s="5">
        <f>all!AB364</f>
        <v>3.3448535277353413</v>
      </c>
      <c r="AC23" s="5">
        <f>all!AC364</f>
        <v>5.3566984868851052E-3</v>
      </c>
      <c r="AD23" s="5">
        <f>all!AD364</f>
        <v>0.18824551027795097</v>
      </c>
      <c r="AE23" s="5">
        <f>all!AE364</f>
        <v>2.0982927582281472E-3</v>
      </c>
      <c r="AF23" s="5">
        <f>all!AF364</f>
        <v>5.796734917394946E-3</v>
      </c>
      <c r="AG23" s="5">
        <f>all!AG364</f>
        <v>8.6698954157479378</v>
      </c>
      <c r="AH23" s="5">
        <f>all!AH364</f>
        <v>0.16898263606460426</v>
      </c>
      <c r="AI23" s="5">
        <f>all!AI364</f>
        <v>0.27483306413348707</v>
      </c>
      <c r="AJ23" s="5">
        <f>all!AJ364</f>
        <v>171.61248600343799</v>
      </c>
      <c r="AK23" s="5">
        <f>all!AK364</f>
        <v>0.10765590589144484</v>
      </c>
      <c r="AL23" s="5">
        <f>all!AL364</f>
        <v>0.29740976148232479</v>
      </c>
      <c r="AM23" s="5">
        <f>all!AM364</f>
        <v>8.6698954157479378</v>
      </c>
      <c r="AN23" s="5"/>
      <c r="AO23" s="5"/>
      <c r="AP23" s="5">
        <f>all!AP364</f>
        <v>1.2940014793286001</v>
      </c>
      <c r="AQ23" s="5">
        <f>all!AQ364</f>
        <v>45.127645295327198</v>
      </c>
      <c r="AR23" s="5">
        <f>all!AR364</f>
        <v>0.15470066202683699</v>
      </c>
      <c r="AS23" s="5">
        <f>all!AS364</f>
        <v>1.54635743626535</v>
      </c>
      <c r="AT23" s="5">
        <f>all!AT364</f>
        <v>1.6480056481013301</v>
      </c>
      <c r="AU23" s="5">
        <f>all!AU364</f>
        <v>19.403255212221399</v>
      </c>
      <c r="AV23" s="5">
        <f>all!AV364</f>
        <v>0.22019615937690401</v>
      </c>
      <c r="AW23" s="5">
        <f>all!AW364</f>
        <v>3.06306074383264</v>
      </c>
      <c r="AX23" s="5">
        <f>all!AX364</f>
        <v>2.5362408774521601</v>
      </c>
      <c r="AY23" s="5">
        <f>all!AY364</f>
        <v>6.4969403513725297</v>
      </c>
      <c r="AZ23" s="5">
        <f>all!AZ364</f>
        <v>0.17040206715831399</v>
      </c>
      <c r="BA23" s="5">
        <f>all!BA364</f>
        <v>1.94516745777112</v>
      </c>
      <c r="BB23" s="5">
        <f>all!BB364</f>
        <v>5.80883552670605E-2</v>
      </c>
      <c r="BC23" s="5">
        <f>all!BC364</f>
        <v>0.82298670023561704</v>
      </c>
      <c r="BD23" s="5">
        <f>all!BD364</f>
        <v>0.141994114440575</v>
      </c>
      <c r="BE23" s="5">
        <f>all!BE364</f>
        <v>0.78485427573055699</v>
      </c>
      <c r="BF23" s="5">
        <f>all!BF364</f>
        <v>8.1674099174138301E-2</v>
      </c>
      <c r="BG23" s="5">
        <f>all!BG364</f>
        <v>5.1398800581271699E-2</v>
      </c>
      <c r="BH23" s="5">
        <f>all!BH364</f>
        <v>0.17629849026428701</v>
      </c>
      <c r="BI23" s="5">
        <f>all!BI364</f>
        <v>4.86602988757458E-2</v>
      </c>
      <c r="BJ23" s="5"/>
      <c r="BK23" s="5">
        <f>all!BK364</f>
        <v>2.9228824120171302</v>
      </c>
      <c r="BL23" s="5">
        <f>all!BL364</f>
        <v>73248.795259833001</v>
      </c>
      <c r="BM23" s="5">
        <f>all!BM364</f>
        <v>0.27112701796156602</v>
      </c>
      <c r="BN23" s="5">
        <f>all!BN364</f>
        <v>0.57300308465722405</v>
      </c>
      <c r="BO23" s="5">
        <f>all!BO364</f>
        <v>142555.85718627099</v>
      </c>
      <c r="BP23" s="5">
        <f>all!BP364</f>
        <v>44.361577492320997</v>
      </c>
      <c r="BQ23" s="5">
        <f>all!BQ364</f>
        <v>0.46224071645096398</v>
      </c>
      <c r="BR23" s="5">
        <f>all!BR364</f>
        <v>1.9018099628958001</v>
      </c>
      <c r="BS23" s="5">
        <f>all!BS364</f>
        <v>0.982743529403729</v>
      </c>
      <c r="BT23" s="5">
        <f>all!BT364</f>
        <v>6.56096164818491</v>
      </c>
      <c r="BU23" s="5">
        <f>all!BU364</f>
        <v>6.4845961168748598</v>
      </c>
      <c r="BV23" s="5">
        <f>all!BV364</f>
        <v>11.685008029527401</v>
      </c>
      <c r="BW23" s="5">
        <f>all!BW364</f>
        <v>2.6203359992005102</v>
      </c>
      <c r="BX23" s="5">
        <f>all!BX364</f>
        <v>0.94109630162244795</v>
      </c>
      <c r="BY23" s="5">
        <f>all!BY364</f>
        <v>0.13814064796017</v>
      </c>
      <c r="BZ23" s="5">
        <f>all!BZ364</f>
        <v>2.1933010869662102</v>
      </c>
      <c r="CA23" s="5">
        <f>all!CA364</f>
        <v>1.62655644636165E-3</v>
      </c>
      <c r="CB23" s="5">
        <f>all!CB364</f>
        <v>2.7107302404632701E-3</v>
      </c>
      <c r="CC23" s="5">
        <f>all!CC364</f>
        <v>37.264471034537898</v>
      </c>
      <c r="CD23" s="5">
        <f>all!CD364</f>
        <v>6.47866896616906E-2</v>
      </c>
      <c r="CE23" s="5"/>
      <c r="CF23" s="5">
        <f>all!CF364</f>
        <v>21.690613306810601</v>
      </c>
      <c r="CG23" s="5">
        <f>all!CG364</f>
        <v>387030.9949702</v>
      </c>
      <c r="CH23" s="5">
        <f>all!CH364</f>
        <v>0.47743595816377998</v>
      </c>
      <c r="CI23" s="5">
        <f>all!CI364</f>
        <v>1.54635743626535</v>
      </c>
      <c r="CJ23" s="5">
        <f>all!CJ364</f>
        <v>502067.99453882099</v>
      </c>
      <c r="CK23" s="5">
        <f>all!CK364</f>
        <v>163.00547947586799</v>
      </c>
      <c r="CL23" s="5">
        <f>all!CL364</f>
        <v>0.61737645515309902</v>
      </c>
      <c r="CM23" s="5">
        <f>all!CM364</f>
        <v>3.06306074383264</v>
      </c>
      <c r="CN23" s="5">
        <f>all!CN364</f>
        <v>2.5362408774521601</v>
      </c>
      <c r="CO23" s="5">
        <f>all!CO364</f>
        <v>81.933971687919694</v>
      </c>
      <c r="CP23" s="5">
        <f>all!CP364</f>
        <v>4.1393198249973802</v>
      </c>
      <c r="CQ23" s="5">
        <f>all!CQ364</f>
        <v>12.489331800565401</v>
      </c>
      <c r="CR23" s="5">
        <f>all!CR364</f>
        <v>10.8957879997595</v>
      </c>
      <c r="CS23" s="5">
        <f>all!CS364</f>
        <v>0.82298670023561704</v>
      </c>
      <c r="CT23" s="5">
        <f>all!CT364</f>
        <v>0.141994114440575</v>
      </c>
      <c r="CU23" s="5">
        <f>all!CU364</f>
        <v>4.1289299582134804</v>
      </c>
      <c r="CV23" s="5">
        <f>all!CV364</f>
        <v>8.1674099174138301E-2</v>
      </c>
      <c r="CW23" s="5">
        <f>all!CW364</f>
        <v>5.1398800581271699E-2</v>
      </c>
      <c r="CX23" s="5">
        <f>all!CX364</f>
        <v>24.495533513957401</v>
      </c>
      <c r="CY23" s="5">
        <f>all!CY364</f>
        <v>0.131215187309659</v>
      </c>
      <c r="CZ23" s="5"/>
      <c r="DA23" s="5">
        <f>all!DA364</f>
        <v>0.39481950490834872</v>
      </c>
      <c r="DB23" s="5">
        <f>all!DB364</f>
        <v>6930.4502635902945</v>
      </c>
      <c r="DC23" s="5">
        <f>all!DC364</f>
        <v>8.1013072116189171E-3</v>
      </c>
      <c r="DD23" s="5">
        <f>all!DD364</f>
        <v>2.634635983373514E-2</v>
      </c>
      <c r="DE23" s="5">
        <f>all!DE364</f>
        <v>7900.8591341519686</v>
      </c>
      <c r="DF23" s="5">
        <f>all!DF364</f>
        <v>2.4928196891859304</v>
      </c>
      <c r="DG23" s="5">
        <f>all!DG364</f>
        <v>8.8547029696527547E-3</v>
      </c>
      <c r="DH23" s="5">
        <f>all!DH364</f>
        <v>4.2185108715502552E-2</v>
      </c>
      <c r="DI23" s="5">
        <f>all!DI364</f>
        <v>3.3851931585179178E-2</v>
      </c>
      <c r="DJ23" s="5">
        <f>all!DJ364</f>
        <v>1.0376642817619011</v>
      </c>
      <c r="DK23" s="5">
        <f>all!DK364</f>
        <v>3.8373865745394656E-2</v>
      </c>
      <c r="DL23" s="5">
        <f>all!DL364</f>
        <v>0.11110417842173276</v>
      </c>
      <c r="DM23" s="5">
        <f>all!DM364</f>
        <v>9.4896166104265017E-2</v>
      </c>
      <c r="DN23" s="5">
        <f>all!DN364</f>
        <v>6.9327495597305798E-3</v>
      </c>
      <c r="DO23" s="5">
        <f>all!DO364</f>
        <v>1.1661803091374424E-3</v>
      </c>
      <c r="DP23" s="5">
        <f>all!DP364</f>
        <v>3.2358385252456746E-2</v>
      </c>
      <c r="DQ23" s="5">
        <f>all!DQ364</f>
        <v>4.1465974387091766E-4</v>
      </c>
      <c r="DR23" s="5">
        <f>all!DR364</f>
        <v>2.5148238912509828E-4</v>
      </c>
      <c r="DS23" s="5">
        <f>all!DS364</f>
        <v>0.11822168684342375</v>
      </c>
      <c r="DT23" s="5">
        <f>all!DT364</f>
        <v>6.2788280559954483E-4</v>
      </c>
      <c r="DU23" s="5"/>
      <c r="DV23" s="5">
        <f>all!DV364</f>
        <v>2.6610845151541296E-3</v>
      </c>
      <c r="DW23" s="5">
        <f>all!DW364</f>
        <v>46.711253244104888</v>
      </c>
      <c r="DX23" s="5">
        <f>all!DX364</f>
        <v>5.4602832193789415E-5</v>
      </c>
      <c r="DY23" s="5">
        <f>all!DY364</f>
        <v>1.7757453548427463E-4</v>
      </c>
      <c r="DZ23" s="5">
        <f>all!DZ364</f>
        <v>53.251811617530052</v>
      </c>
      <c r="EA23" s="5">
        <f>all!EA364</f>
        <v>1.680161134770659E-2</v>
      </c>
      <c r="EB23" s="5">
        <f>all!EB364</f>
        <v>5.9680721610504137E-5</v>
      </c>
      <c r="EC23" s="5">
        <f>all!EC364</f>
        <v>2.843277451527537E-4</v>
      </c>
      <c r="ED23" s="5">
        <f>all!ED364</f>
        <v>2.2816210908903464E-4</v>
      </c>
      <c r="EE23" s="5">
        <f>all!EE364</f>
        <v>6.9938600241295657E-3</v>
      </c>
      <c r="EF23" s="5">
        <f>all!EF364</f>
        <v>2.5863995737844281E-4</v>
      </c>
      <c r="EG23" s="5">
        <f>all!EG364</f>
        <v>7.488424586207488E-4</v>
      </c>
      <c r="EH23" s="5">
        <f>all!EH364</f>
        <v>6.3960041241167668E-4</v>
      </c>
      <c r="EI23" s="5">
        <f>all!EI364</f>
        <v>4.6726750506217326E-5</v>
      </c>
      <c r="EJ23" s="5">
        <f>all!EJ364</f>
        <v>7.8600583910961754E-6</v>
      </c>
      <c r="EK23" s="5">
        <f>all!EK364</f>
        <v>2.1809560282664645E-4</v>
      </c>
      <c r="EL23" s="5">
        <f>all!EL364</f>
        <v>2.7948077786299447E-6</v>
      </c>
      <c r="EM23" s="5">
        <f>all!EM364</f>
        <v>1.6949919728259437E-6</v>
      </c>
      <c r="EN23" s="5">
        <f>all!EN364</f>
        <v>7.9681448434890459E-4</v>
      </c>
      <c r="EO23" s="5">
        <f>all!EO364</f>
        <v>4.2319317828543991E-6</v>
      </c>
      <c r="EP23" s="5"/>
      <c r="EQ23" s="5">
        <f>all!EQ364</f>
        <v>93.422506488209777</v>
      </c>
      <c r="ER23" s="5">
        <f>all!ER364</f>
        <v>0</v>
      </c>
      <c r="ES23" s="5">
        <f>all!ES364</f>
        <v>0</v>
      </c>
      <c r="ET23" s="5">
        <f>all!ET364</f>
        <v>0</v>
      </c>
      <c r="EU23" s="5">
        <f>all!EU364</f>
        <v>0</v>
      </c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</row>
    <row r="24" spans="1:298" s="3" customFormat="1">
      <c r="A24" s="5" t="str">
        <f>all!A365</f>
        <v>lem51-1.d</v>
      </c>
      <c r="B24" s="5" t="str">
        <f>all!B365</f>
        <v>Sardes</v>
      </c>
      <c r="C24" s="5" t="str">
        <f>all!C365</f>
        <v>porphyry</v>
      </c>
      <c r="D24" s="5" t="str">
        <f>all!D365</f>
        <v>potassic</v>
      </c>
      <c r="E24" s="5" t="str">
        <f>all!E365</f>
        <v>pyrite</v>
      </c>
      <c r="F24" s="5" t="str">
        <f>all!F365</f>
        <v>anhedral, inclusions</v>
      </c>
      <c r="G24" s="5">
        <f>all!G365</f>
        <v>110.172323150933</v>
      </c>
      <c r="H24" s="5">
        <f>all!H365</f>
        <v>410940.443149934</v>
      </c>
      <c r="I24" s="5">
        <f>all!I365</f>
        <v>22.1454577770605</v>
      </c>
      <c r="J24" s="5">
        <f>all!J365</f>
        <v>752.82765749095995</v>
      </c>
      <c r="K24" s="5">
        <f>all!K365</f>
        <v>441.14367000493002</v>
      </c>
      <c r="L24" s="5">
        <f>all!L365</f>
        <v>34.843907416666703</v>
      </c>
      <c r="M24" s="5">
        <f>all!M365</f>
        <v>0.81001176682935905</v>
      </c>
      <c r="N24" s="5">
        <f>all!N365</f>
        <v>0.84722765947100898</v>
      </c>
      <c r="O24" s="5">
        <f>all!O365</f>
        <v>133.001631054325</v>
      </c>
      <c r="P24" s="5">
        <f>all!P365</f>
        <v>73.855909705645303</v>
      </c>
      <c r="Q24" s="5">
        <f>all!Q365</f>
        <v>0.54416215098448395</v>
      </c>
      <c r="R24" s="5">
        <f>all!R365</f>
        <v>0.26498560783380298</v>
      </c>
      <c r="S24" s="5">
        <f>all!S365</f>
        <v>0.22882280718203693</v>
      </c>
      <c r="T24" s="5">
        <f>all!T365</f>
        <v>1.22593422628355</v>
      </c>
      <c r="U24" s="5">
        <f>all!U365</f>
        <v>0.28271100649213499</v>
      </c>
      <c r="V24" s="5">
        <f>all!V365</f>
        <v>2.8404149341616201</v>
      </c>
      <c r="W24" s="5">
        <f>all!W365</f>
        <v>0.26320209679065198</v>
      </c>
      <c r="X24" s="5">
        <f>all!X365</f>
        <v>1.5955552014466599E-2</v>
      </c>
      <c r="Y24" s="5">
        <f>all!Y365</f>
        <v>31.258588828631702</v>
      </c>
      <c r="Z24" s="5">
        <f>all!Z365</f>
        <v>13.7806569916333</v>
      </c>
      <c r="AA24" s="5">
        <f>all!AA365</f>
        <v>2.9416371139800248E-2</v>
      </c>
      <c r="AB24" s="5">
        <f>all!AB365</f>
        <v>2.3627397292483034</v>
      </c>
      <c r="AC24" s="5">
        <f>all!AC365</f>
        <v>0.44085985669995226</v>
      </c>
      <c r="AD24" s="5">
        <f>all!AD365</f>
        <v>0.16650515938421165</v>
      </c>
      <c r="AE24" s="5">
        <f>all!AE365</f>
        <v>5.1043737457053429E-4</v>
      </c>
      <c r="AF24" s="5">
        <f>all!AF365</f>
        <v>9.0442664587974692E-3</v>
      </c>
      <c r="AG24" s="5">
        <f>all!AG365</f>
        <v>2.4572178929990664E-2</v>
      </c>
      <c r="AH24" s="5">
        <f>all!AH365</f>
        <v>1.7408404261872876E-2</v>
      </c>
      <c r="AI24" s="5">
        <f>all!AI365</f>
        <v>0.62227916579390263</v>
      </c>
      <c r="AJ24" s="5">
        <f>all!AJ365</f>
        <v>3.3350364869020397</v>
      </c>
      <c r="AK24" s="5">
        <f>all!AK365</f>
        <v>7.2048869682857718E-4</v>
      </c>
      <c r="AL24" s="5">
        <f>all!AL365</f>
        <v>1.2766094489362185E-2</v>
      </c>
      <c r="AM24" s="5">
        <f>all!AM365</f>
        <v>2.4572178929990664E-2</v>
      </c>
      <c r="AN24" s="5"/>
      <c r="AO24" s="5"/>
      <c r="AP24" s="5">
        <f>all!AP365</f>
        <v>0.18473138835483399</v>
      </c>
      <c r="AQ24" s="5">
        <f>all!AQ365</f>
        <v>4.6948475006283097</v>
      </c>
      <c r="AR24" s="5">
        <f>all!AR365</f>
        <v>5.41596987705203E-2</v>
      </c>
      <c r="AS24" s="5">
        <f>all!AS365</f>
        <v>0.16890929597400101</v>
      </c>
      <c r="AT24" s="5">
        <f>all!AT365</f>
        <v>0.122214774049199</v>
      </c>
      <c r="AU24" s="5">
        <f>all!AU365</f>
        <v>2.9782153245087999</v>
      </c>
      <c r="AV24" s="5">
        <f>all!AV365</f>
        <v>4.0141105324770297E-2</v>
      </c>
      <c r="AW24" s="5">
        <f>all!AW365</f>
        <v>0.31794188881220597</v>
      </c>
      <c r="AX24" s="5">
        <f>all!AX365</f>
        <v>0.34901487413795002</v>
      </c>
      <c r="AY24" s="5">
        <f>all!AY365</f>
        <v>1.2029188551216601</v>
      </c>
      <c r="AZ24" s="5">
        <f>all!AZ365</f>
        <v>1.4269547235236201E-2</v>
      </c>
      <c r="BA24" s="5">
        <f>all!BA365</f>
        <v>0.26498560783380298</v>
      </c>
      <c r="BB24" s="5">
        <f>all!BB365</f>
        <v>6.1446798199433798E-3</v>
      </c>
      <c r="BC24" s="5">
        <f>all!BC365</f>
        <v>0.10666088801811301</v>
      </c>
      <c r="BD24" s="5">
        <f>all!BD365</f>
        <v>1.7834710347971999E-2</v>
      </c>
      <c r="BE24" s="5">
        <f>all!BE365</f>
        <v>9.1623223281341201E-6</v>
      </c>
      <c r="BF24" s="5">
        <f>all!BF365</f>
        <v>2.5017753584795101E-6</v>
      </c>
      <c r="BG24" s="5">
        <f>all!BG365</f>
        <v>7.30327262078045E-3</v>
      </c>
      <c r="BH24" s="5">
        <f>all!BH365</f>
        <v>1.36144604018464E-2</v>
      </c>
      <c r="BI24" s="5">
        <f>all!BI365</f>
        <v>1.0510126311898601E-6</v>
      </c>
      <c r="BJ24" s="5"/>
      <c r="BK24" s="5">
        <f>all!BK365</f>
        <v>84.554880908156306</v>
      </c>
      <c r="BL24" s="5">
        <f>all!BL365</f>
        <v>33878.436401165898</v>
      </c>
      <c r="BM24" s="5">
        <f>all!BM365</f>
        <v>9.0386386860950392</v>
      </c>
      <c r="BN24" s="5">
        <f>all!BN365</f>
        <v>215.663136386845</v>
      </c>
      <c r="BO24" s="5">
        <f>all!BO365</f>
        <v>388.084230307599</v>
      </c>
      <c r="BP24" s="5">
        <f>all!BP365</f>
        <v>10.2367043716037</v>
      </c>
      <c r="BQ24" s="5">
        <f>all!BQ365</f>
        <v>3.0616439289129799E-2</v>
      </c>
      <c r="BR24" s="5">
        <f>all!BR365</f>
        <v>1.0611652121844899</v>
      </c>
      <c r="BS24" s="5">
        <f>all!BS365</f>
        <v>6.1754418387176599</v>
      </c>
      <c r="BT24" s="5">
        <f>all!BT365</f>
        <v>2.0691136551718299</v>
      </c>
      <c r="BU24" s="5">
        <f>all!BU365</f>
        <v>0.24961705924800001</v>
      </c>
      <c r="BV24" s="5">
        <f>all!BV365</f>
        <v>0.43000343509010402</v>
      </c>
      <c r="BW24" s="5">
        <f>all!BW365</f>
        <v>5.7793636581738202E-2</v>
      </c>
      <c r="BX24" s="5">
        <f>all!BX365</f>
        <v>0.331400100494677</v>
      </c>
      <c r="BY24" s="5">
        <f>all!BY365</f>
        <v>5.4577026140265397E-2</v>
      </c>
      <c r="BZ24" s="5">
        <f>all!BZ365</f>
        <v>1.7395428396371899</v>
      </c>
      <c r="CA24" s="5">
        <f>all!CA365</f>
        <v>0.189864215151617</v>
      </c>
      <c r="CB24" s="5">
        <f>all!CB365</f>
        <v>1.2441423115623801E-2</v>
      </c>
      <c r="CC24" s="5">
        <f>all!CC365</f>
        <v>10.534906382425</v>
      </c>
      <c r="CD24" s="5">
        <f>all!CD365</f>
        <v>4.6543760397904901</v>
      </c>
      <c r="CE24" s="5"/>
      <c r="CF24" s="5">
        <f>all!CF365</f>
        <v>110.172323150933</v>
      </c>
      <c r="CG24" s="5">
        <f>all!CG365</f>
        <v>410940.443149934</v>
      </c>
      <c r="CH24" s="5">
        <f>all!CH365</f>
        <v>22.1454577770605</v>
      </c>
      <c r="CI24" s="5">
        <f>all!CI365</f>
        <v>752.82765749095995</v>
      </c>
      <c r="CJ24" s="5">
        <f>all!CJ365</f>
        <v>441.14367000493002</v>
      </c>
      <c r="CK24" s="5">
        <f>all!CK365</f>
        <v>34.843907416666703</v>
      </c>
      <c r="CL24" s="5">
        <f>all!CL365</f>
        <v>0.81001176682935905</v>
      </c>
      <c r="CM24" s="5">
        <f>all!CM365</f>
        <v>0.84722765947100898</v>
      </c>
      <c r="CN24" s="5">
        <f>all!CN365</f>
        <v>133.001631054325</v>
      </c>
      <c r="CO24" s="5">
        <f>all!CO365</f>
        <v>73.855909705645303</v>
      </c>
      <c r="CP24" s="5">
        <f>all!CP365</f>
        <v>0.54416215098448395</v>
      </c>
      <c r="CQ24" s="5">
        <f>all!CQ365</f>
        <v>0.26498560783380298</v>
      </c>
      <c r="CR24" s="5">
        <f>all!CR365</f>
        <v>0.22882280718203693</v>
      </c>
      <c r="CS24" s="5">
        <f>all!CS365</f>
        <v>1.22593422628355</v>
      </c>
      <c r="CT24" s="5">
        <f>all!CT365</f>
        <v>0.28271100649213499</v>
      </c>
      <c r="CU24" s="5">
        <f>all!CU365</f>
        <v>2.8404149341616201</v>
      </c>
      <c r="CV24" s="5">
        <f>all!CV365</f>
        <v>0.26320209679065198</v>
      </c>
      <c r="CW24" s="5">
        <f>all!CW365</f>
        <v>1.5955552014466599E-2</v>
      </c>
      <c r="CX24" s="5">
        <f>all!CX365</f>
        <v>31.258588828631702</v>
      </c>
      <c r="CY24" s="5">
        <f>all!CY365</f>
        <v>13.7806569916333</v>
      </c>
      <c r="CZ24" s="5"/>
      <c r="DA24" s="5">
        <f>all!DA365</f>
        <v>2.0053919852693167</v>
      </c>
      <c r="DB24" s="5">
        <f>all!DB365</f>
        <v>7358.589724235545</v>
      </c>
      <c r="DC24" s="5">
        <f>all!DC365</f>
        <v>0.37577219253426764</v>
      </c>
      <c r="DD24" s="5">
        <f>all!DD365</f>
        <v>12.826444838618311</v>
      </c>
      <c r="DE24" s="5">
        <f>all!DE365</f>
        <v>6.9421154754812262</v>
      </c>
      <c r="DF24" s="5">
        <f>all!DF365</f>
        <v>0.53286293648366267</v>
      </c>
      <c r="DG24" s="5">
        <f>all!DG365</f>
        <v>1.161756904937193E-2</v>
      </c>
      <c r="DH24" s="5">
        <f>all!DH365</f>
        <v>1.1668195282619597E-2</v>
      </c>
      <c r="DI24" s="5">
        <f>all!DI365</f>
        <v>1.7752107677135167</v>
      </c>
      <c r="DJ24" s="5">
        <f>all!DJ365</f>
        <v>0.93535853223968224</v>
      </c>
      <c r="DK24" s="5">
        <f>all!DK365</f>
        <v>5.044694831141003E-3</v>
      </c>
      <c r="DL24" s="5">
        <f>all!DL365</f>
        <v>2.3572925054825859E-3</v>
      </c>
      <c r="DM24" s="5">
        <f>all!DM365</f>
        <v>1.9929175493566945E-3</v>
      </c>
      <c r="DN24" s="5">
        <f>all!DN365</f>
        <v>1.0327135256368882E-2</v>
      </c>
      <c r="DO24" s="5">
        <f>all!DO365</f>
        <v>2.321870946880215E-3</v>
      </c>
      <c r="DP24" s="5">
        <f>all!DP365</f>
        <v>2.2260305126658466E-2</v>
      </c>
      <c r="DQ24" s="5">
        <f>all!DQ365</f>
        <v>1.3362781487041935E-3</v>
      </c>
      <c r="DR24" s="5">
        <f>all!DR365</f>
        <v>7.8066808856039609E-5</v>
      </c>
      <c r="DS24" s="5">
        <f>all!DS365</f>
        <v>0.15086191519609896</v>
      </c>
      <c r="DT24" s="5">
        <f>all!DT365</f>
        <v>6.594234823208428E-2</v>
      </c>
      <c r="DU24" s="5"/>
      <c r="DV24" s="5">
        <f>all!DV365</f>
        <v>2.7153833560683533E-2</v>
      </c>
      <c r="DW24" s="5">
        <f>all!DW365</f>
        <v>99.638336086405516</v>
      </c>
      <c r="DX24" s="5">
        <f>all!DX365</f>
        <v>5.0881102785689646E-3</v>
      </c>
      <c r="DY24" s="5">
        <f>all!DY365</f>
        <v>0.17367534670602383</v>
      </c>
      <c r="DZ24" s="5">
        <f>all!DZ365</f>
        <v>9.3999103200238993E-2</v>
      </c>
      <c r="EA24" s="5">
        <f>all!EA365</f>
        <v>7.215183661956886E-3</v>
      </c>
      <c r="EB24" s="5">
        <f>all!EB365</f>
        <v>1.5730667054801681E-4</v>
      </c>
      <c r="EC24" s="5">
        <f>all!EC365</f>
        <v>1.5799217060062968E-4</v>
      </c>
      <c r="ED24" s="5">
        <f>all!ED365</f>
        <v>2.4037085056541941E-2</v>
      </c>
      <c r="EE24" s="5">
        <f>all!EE365</f>
        <v>1.2665139828306755E-2</v>
      </c>
      <c r="EF24" s="5">
        <f>all!EF365</f>
        <v>6.8307246072316896E-5</v>
      </c>
      <c r="EG24" s="5">
        <f>all!EG365</f>
        <v>3.1918711562579903E-5</v>
      </c>
      <c r="EH24" s="5">
        <f>all!EH365</f>
        <v>2.6984924559838361E-5</v>
      </c>
      <c r="EI24" s="5">
        <f>all!EI365</f>
        <v>1.3983366542299607E-4</v>
      </c>
      <c r="EJ24" s="5">
        <f>all!EJ365</f>
        <v>3.1439089067918543E-5</v>
      </c>
      <c r="EK24" s="5">
        <f>all!EK365</f>
        <v>3.0141370109152928E-4</v>
      </c>
      <c r="EL24" s="5">
        <f>all!EL365</f>
        <v>1.8093756585857225E-5</v>
      </c>
      <c r="EM24" s="5">
        <f>all!EM365</f>
        <v>1.057056749933062E-6</v>
      </c>
      <c r="EN24" s="5">
        <f>all!EN365</f>
        <v>2.0427324762299194E-3</v>
      </c>
      <c r="EO24" s="5">
        <f>all!EO365</f>
        <v>8.928865586615882E-4</v>
      </c>
      <c r="EP24" s="5"/>
      <c r="EQ24" s="5">
        <f>all!EQ365</f>
        <v>199.27667217281103</v>
      </c>
      <c r="ER24" s="5">
        <f>all!ER365</f>
        <v>0</v>
      </c>
      <c r="ES24" s="5">
        <f>all!ES365</f>
        <v>0</v>
      </c>
      <c r="ET24" s="5">
        <f>all!ET365</f>
        <v>0</v>
      </c>
      <c r="EU24" s="5">
        <f>all!EU365</f>
        <v>0</v>
      </c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</row>
    <row r="25" spans="1:298" s="3" customFormat="1">
      <c r="A25" s="5" t="str">
        <f>all!A366</f>
        <v>LEM51-2.d</v>
      </c>
      <c r="B25" s="5" t="str">
        <f>all!B366</f>
        <v>Sardes</v>
      </c>
      <c r="C25" s="5" t="str">
        <f>all!C366</f>
        <v>porphyry</v>
      </c>
      <c r="D25" s="5" t="str">
        <f>all!D366</f>
        <v>potassic</v>
      </c>
      <c r="E25" s="5" t="str">
        <f>all!E366</f>
        <v>pyrite</v>
      </c>
      <c r="F25" s="5" t="str">
        <f>all!F366</f>
        <v>anhedral</v>
      </c>
      <c r="G25" s="5">
        <f>all!G366</f>
        <v>24.435775070455101</v>
      </c>
      <c r="H25" s="5">
        <f>all!H366</f>
        <v>370380.91884506802</v>
      </c>
      <c r="I25" s="5">
        <f>all!I366</f>
        <v>103.04713525701</v>
      </c>
      <c r="J25" s="5">
        <f>all!J366</f>
        <v>5.9261657003512003</v>
      </c>
      <c r="K25" s="5">
        <f>all!K366</f>
        <v>61.774221758990301</v>
      </c>
      <c r="L25" s="5">
        <f>all!L366</f>
        <v>6.3996960858513301</v>
      </c>
      <c r="M25" s="5">
        <f>all!M366</f>
        <v>0.19979185508983999</v>
      </c>
      <c r="N25" s="5">
        <f>all!N366</f>
        <v>0.54779957327607098</v>
      </c>
      <c r="O25" s="5">
        <f>all!O366</f>
        <v>238.17056928418501</v>
      </c>
      <c r="P25" s="5">
        <f>all!P366</f>
        <v>58.065619311282603</v>
      </c>
      <c r="Q25" s="5">
        <f>all!Q366</f>
        <v>0.59199071096504596</v>
      </c>
      <c r="R25" s="5">
        <f>all!R366</f>
        <v>1.09716093369987</v>
      </c>
      <c r="S25" s="5">
        <f>all!S366</f>
        <v>0.16373183573964514</v>
      </c>
      <c r="T25" s="5">
        <f>all!T366</f>
        <v>0.30530215252672299</v>
      </c>
      <c r="U25" s="5">
        <f>all!U366</f>
        <v>0.31470071121349003</v>
      </c>
      <c r="V25" s="5">
        <f>all!V366</f>
        <v>3.9231518336813198</v>
      </c>
      <c r="W25" s="5">
        <f>all!W366</f>
        <v>0.56794284614176205</v>
      </c>
      <c r="X25" s="5">
        <f>all!X366</f>
        <v>0.11390722468952801</v>
      </c>
      <c r="Y25" s="5">
        <f>all!Y366</f>
        <v>574.08221493171402</v>
      </c>
      <c r="Z25" s="5">
        <f>all!Z366</f>
        <v>6.1593269295098301</v>
      </c>
      <c r="AA25" s="5">
        <f>all!AA366</f>
        <v>17.388500502256147</v>
      </c>
      <c r="AB25" s="5">
        <f>all!AB366</f>
        <v>0.10114512834749531</v>
      </c>
      <c r="AC25" s="5">
        <f>all!AC366</f>
        <v>1.0728997988977015E-2</v>
      </c>
      <c r="AD25" s="5">
        <f>all!AD366</f>
        <v>0.43266107801108794</v>
      </c>
      <c r="AE25" s="5">
        <f>all!AE366</f>
        <v>1.9841622284549792E-4</v>
      </c>
      <c r="AF25" s="5">
        <f>all!AF366</f>
        <v>5.4818056199654793E-4</v>
      </c>
      <c r="AG25" s="5">
        <f>all!AG366</f>
        <v>5.7448536486585594E-3</v>
      </c>
      <c r="AH25" s="5">
        <f>all!AH366</f>
        <v>1.0311950023316123E-3</v>
      </c>
      <c r="AI25" s="5">
        <f>all!AI366</f>
        <v>5.977193751333159E-2</v>
      </c>
      <c r="AJ25" s="5">
        <f>all!AJ366</f>
        <v>0.56348601216774308</v>
      </c>
      <c r="AK25" s="5">
        <f>all!AK366</f>
        <v>1.1053895327165753E-3</v>
      </c>
      <c r="AL25" s="5">
        <f>all!AL366</f>
        <v>3.0539491508288375E-3</v>
      </c>
      <c r="AM25" s="5">
        <f>all!AM366</f>
        <v>5.7448536486585594E-3</v>
      </c>
      <c r="AN25" s="5"/>
      <c r="AO25" s="5"/>
      <c r="AP25" s="5">
        <f>all!AP366</f>
        <v>0.15316333752917499</v>
      </c>
      <c r="AQ25" s="5">
        <f>all!AQ366</f>
        <v>5.8264750989590501</v>
      </c>
      <c r="AR25" s="5">
        <f>all!AR366</f>
        <v>2.97218408727477E-2</v>
      </c>
      <c r="AS25" s="5">
        <f>all!AS366</f>
        <v>0.245770879499945</v>
      </c>
      <c r="AT25" s="5">
        <f>all!AT366</f>
        <v>0.18628937904012899</v>
      </c>
      <c r="AU25" s="5">
        <f>all!AU366</f>
        <v>2.18792344661736</v>
      </c>
      <c r="AV25" s="5">
        <f>all!AV366</f>
        <v>4.2482939085252899E-2</v>
      </c>
      <c r="AW25" s="5">
        <f>all!AW366</f>
        <v>0.54779957327607098</v>
      </c>
      <c r="AX25" s="5">
        <f>all!AX366</f>
        <v>0.33155421033861598</v>
      </c>
      <c r="AY25" s="5">
        <f>all!AY366</f>
        <v>0.75742471421770996</v>
      </c>
      <c r="AZ25" s="5">
        <f>all!AZ366</f>
        <v>9.6684696668565603E-3</v>
      </c>
      <c r="BA25" s="5">
        <f>all!BA366</f>
        <v>0.13653158690033901</v>
      </c>
      <c r="BB25" s="5">
        <f>all!BB366</f>
        <v>5.5810061880888001E-3</v>
      </c>
      <c r="BC25" s="5">
        <f>all!BC366</f>
        <v>8.3548853120524694E-2</v>
      </c>
      <c r="BD25" s="5">
        <f>all!BD366</f>
        <v>1.6223300660839799E-2</v>
      </c>
      <c r="BE25" s="5">
        <f>all!BE366</f>
        <v>0.32776183970647599</v>
      </c>
      <c r="BF25" s="5">
        <f>all!BF366</f>
        <v>1.4596235337724899E-2</v>
      </c>
      <c r="BG25" s="5">
        <f>all!BG366</f>
        <v>8.3880602551618007E-3</v>
      </c>
      <c r="BH25" s="5">
        <f>all!BH366</f>
        <v>1.6940947944521102E-2</v>
      </c>
      <c r="BI25" s="5">
        <f>all!BI366</f>
        <v>6.3456445864668301E-3</v>
      </c>
      <c r="BJ25" s="5"/>
      <c r="BK25" s="5">
        <f>all!BK366</f>
        <v>1.32796733928055</v>
      </c>
      <c r="BL25" s="5">
        <f>all!BL366</f>
        <v>13052.907210953001</v>
      </c>
      <c r="BM25" s="5">
        <f>all!BM366</f>
        <v>11.608706602920501</v>
      </c>
      <c r="BN25" s="5">
        <f>all!BN366</f>
        <v>1.9519560550981301</v>
      </c>
      <c r="BO25" s="5">
        <f>all!BO366</f>
        <v>11.141523726967201</v>
      </c>
      <c r="BP25" s="5">
        <f>all!BP366</f>
        <v>0.76426930067894605</v>
      </c>
      <c r="BQ25" s="5">
        <f>all!BQ366</f>
        <v>2.3005838749306801E-2</v>
      </c>
      <c r="BR25" s="5">
        <f>all!BR366</f>
        <v>0.31095481105427802</v>
      </c>
      <c r="BS25" s="5">
        <f>all!BS366</f>
        <v>202.81470321414099</v>
      </c>
      <c r="BT25" s="5">
        <f>all!BT366</f>
        <v>8.0933093523055692</v>
      </c>
      <c r="BU25" s="5">
        <f>all!BU366</f>
        <v>4.44195305310046E-2</v>
      </c>
      <c r="BV25" s="5">
        <f>all!BV366</f>
        <v>1.12355790091287</v>
      </c>
      <c r="BW25" s="5">
        <f>all!BW366</f>
        <v>0.134059363719297</v>
      </c>
      <c r="BX25" s="5">
        <f>all!BX366</f>
        <v>0.14364453246224501</v>
      </c>
      <c r="BY25" s="5">
        <f>all!BY366</f>
        <v>0.13038495103603001</v>
      </c>
      <c r="BZ25" s="5">
        <f>all!BZ366</f>
        <v>1.21147020746456</v>
      </c>
      <c r="CA25" s="5">
        <f>all!CA366</f>
        <v>0.45651307975379701</v>
      </c>
      <c r="CB25" s="5">
        <f>all!CB366</f>
        <v>4.7198287136776998E-2</v>
      </c>
      <c r="CC25" s="5">
        <f>all!CC366</f>
        <v>591.19786253865198</v>
      </c>
      <c r="CD25" s="5">
        <f>all!CD366</f>
        <v>2.54715729070056</v>
      </c>
      <c r="CE25" s="5"/>
      <c r="CF25" s="5">
        <f>all!CF366</f>
        <v>24.435775070455101</v>
      </c>
      <c r="CG25" s="5">
        <f>all!CG366</f>
        <v>370380.91884506802</v>
      </c>
      <c r="CH25" s="5">
        <f>all!CH366</f>
        <v>103.04713525701</v>
      </c>
      <c r="CI25" s="5">
        <f>all!CI366</f>
        <v>5.9261657003512003</v>
      </c>
      <c r="CJ25" s="5">
        <f>all!CJ366</f>
        <v>61.774221758990301</v>
      </c>
      <c r="CK25" s="5">
        <f>all!CK366</f>
        <v>6.3996960858513301</v>
      </c>
      <c r="CL25" s="5">
        <f>all!CL366</f>
        <v>0.19979185508983999</v>
      </c>
      <c r="CM25" s="5">
        <f>all!CM366</f>
        <v>0.54779957327607098</v>
      </c>
      <c r="CN25" s="5">
        <f>all!CN366</f>
        <v>238.17056928418501</v>
      </c>
      <c r="CO25" s="5">
        <f>all!CO366</f>
        <v>58.065619311282603</v>
      </c>
      <c r="CP25" s="5">
        <f>all!CP366</f>
        <v>0.59199071096504596</v>
      </c>
      <c r="CQ25" s="5">
        <f>all!CQ366</f>
        <v>1.09716093369987</v>
      </c>
      <c r="CR25" s="5">
        <f>all!CR366</f>
        <v>0.16373183573964514</v>
      </c>
      <c r="CS25" s="5">
        <f>all!CS366</f>
        <v>0.30530215252672299</v>
      </c>
      <c r="CT25" s="5">
        <f>all!CT366</f>
        <v>0.31470071121349003</v>
      </c>
      <c r="CU25" s="5">
        <f>all!CU366</f>
        <v>3.9231518336813198</v>
      </c>
      <c r="CV25" s="5">
        <f>all!CV366</f>
        <v>0.56794284614176205</v>
      </c>
      <c r="CW25" s="5">
        <f>all!CW366</f>
        <v>0.11390722468952801</v>
      </c>
      <c r="CX25" s="5">
        <f>all!CX366</f>
        <v>574.08221493171402</v>
      </c>
      <c r="CY25" s="5">
        <f>all!CY366</f>
        <v>6.1593269295098301</v>
      </c>
      <c r="CZ25" s="5"/>
      <c r="DA25" s="5">
        <f>all!DA366</f>
        <v>0.444787820376641</v>
      </c>
      <c r="DB25" s="5">
        <f>all!DB366</f>
        <v>6632.3022445172892</v>
      </c>
      <c r="DC25" s="5">
        <f>all!DC366</f>
        <v>1.7485413189341492</v>
      </c>
      <c r="DD25" s="5">
        <f>all!DD366</f>
        <v>0.10096817871091469</v>
      </c>
      <c r="DE25" s="5">
        <f>all!DE366</f>
        <v>0.97211817831162151</v>
      </c>
      <c r="DF25" s="5">
        <f>all!DF366</f>
        <v>9.7869644989315344E-2</v>
      </c>
      <c r="DG25" s="5">
        <f>all!DG366</f>
        <v>2.8655085852565148E-3</v>
      </c>
      <c r="DH25" s="5">
        <f>all!DH366</f>
        <v>7.544409492853202E-3</v>
      </c>
      <c r="DI25" s="5">
        <f>all!DI366</f>
        <v>3.1789306326104221</v>
      </c>
      <c r="DJ25" s="5">
        <f>all!DJ366</f>
        <v>0.73538018378017489</v>
      </c>
      <c r="DK25" s="5">
        <f>all!DK366</f>
        <v>5.4880929779587122E-3</v>
      </c>
      <c r="DL25" s="5">
        <f>all!DL366</f>
        <v>9.7602630854620107E-3</v>
      </c>
      <c r="DM25" s="5">
        <f>all!DM366</f>
        <v>1.4260119122406342E-3</v>
      </c>
      <c r="DN25" s="5">
        <f>all!DN366</f>
        <v>2.5718317961984922E-3</v>
      </c>
      <c r="DO25" s="5">
        <f>all!DO366</f>
        <v>2.5845984823709756E-3</v>
      </c>
      <c r="DP25" s="5">
        <f>all!DP366</f>
        <v>3.0745704025715675E-2</v>
      </c>
      <c r="DQ25" s="5">
        <f>all!DQ366</f>
        <v>2.8834482105807406E-3</v>
      </c>
      <c r="DR25" s="5">
        <f>all!DR366</f>
        <v>5.5732158493148904E-4</v>
      </c>
      <c r="DS25" s="5">
        <f>all!DS366</f>
        <v>2.7706670604812453</v>
      </c>
      <c r="DT25" s="5">
        <f>all!DT366</f>
        <v>2.9473230594708605E-2</v>
      </c>
      <c r="DU25" s="5"/>
      <c r="DV25" s="5">
        <f>all!DV366</f>
        <v>6.6951044793042E-3</v>
      </c>
      <c r="DW25" s="5">
        <f>all!DW366</f>
        <v>99.831772434250269</v>
      </c>
      <c r="DX25" s="5">
        <f>all!DX366</f>
        <v>2.6319665872890655E-2</v>
      </c>
      <c r="DY25" s="5">
        <f>all!DY366</f>
        <v>1.5198089394224186E-3</v>
      </c>
      <c r="DZ25" s="5">
        <f>all!DZ366</f>
        <v>1.4632668593568756E-2</v>
      </c>
      <c r="EA25" s="5">
        <f>all!EA366</f>
        <v>1.4731687077245534E-3</v>
      </c>
      <c r="EB25" s="5">
        <f>all!EB366</f>
        <v>4.3132654460704454E-5</v>
      </c>
      <c r="EC25" s="5">
        <f>all!EC366</f>
        <v>1.1356113516448095E-4</v>
      </c>
      <c r="ED25" s="5">
        <f>all!ED366</f>
        <v>4.7850394598856039E-2</v>
      </c>
      <c r="EE25" s="5">
        <f>all!EE366</f>
        <v>1.1069204094323175E-2</v>
      </c>
      <c r="EF25" s="5">
        <f>all!EF366</f>
        <v>8.2608727569148516E-5</v>
      </c>
      <c r="EG25" s="5">
        <f>all!EG366</f>
        <v>1.4691495159946139E-4</v>
      </c>
      <c r="EH25" s="5">
        <f>all!EH366</f>
        <v>2.1464838522554146E-5</v>
      </c>
      <c r="EI25" s="5">
        <f>all!EI366</f>
        <v>3.8712126973631877E-5</v>
      </c>
      <c r="EJ25" s="5">
        <f>all!EJ366</f>
        <v>3.8904295674894622E-5</v>
      </c>
      <c r="EK25" s="5">
        <f>all!EK366</f>
        <v>4.6279527296323568E-4</v>
      </c>
      <c r="EL25" s="5">
        <f>all!EL366</f>
        <v>4.3402688082046773E-5</v>
      </c>
      <c r="EM25" s="5">
        <f>all!EM366</f>
        <v>8.3890027306235281E-6</v>
      </c>
      <c r="EN25" s="5">
        <f>all!EN366</f>
        <v>4.1705066095516621E-2</v>
      </c>
      <c r="EO25" s="5">
        <f>all!EO366</f>
        <v>4.4364155027245487E-4</v>
      </c>
      <c r="EP25" s="5"/>
      <c r="EQ25" s="5">
        <f>all!EQ366</f>
        <v>199.66354486850054</v>
      </c>
      <c r="ER25" s="5">
        <f>all!ER366</f>
        <v>0</v>
      </c>
      <c r="ES25" s="5">
        <f>all!ES366</f>
        <v>0</v>
      </c>
      <c r="ET25" s="5">
        <f>all!ET366</f>
        <v>0</v>
      </c>
      <c r="EU25" s="5">
        <f>all!EU366</f>
        <v>0</v>
      </c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</row>
    <row r="26" spans="1:298" s="3" customFormat="1">
      <c r="A26" s="5" t="str">
        <f>all!A367</f>
        <v>LEM51-3.d</v>
      </c>
      <c r="B26" s="5" t="str">
        <f>all!B367</f>
        <v>Sardes</v>
      </c>
      <c r="C26" s="5" t="str">
        <f>all!C367</f>
        <v>porphyry</v>
      </c>
      <c r="D26" s="5" t="str">
        <f>all!D367</f>
        <v>potassic</v>
      </c>
      <c r="E26" s="5" t="str">
        <f>all!E367</f>
        <v>pyrite</v>
      </c>
      <c r="F26" s="5" t="str">
        <f>all!F367</f>
        <v>anhedral</v>
      </c>
      <c r="G26" s="5">
        <f>all!G367</f>
        <v>20.528223768070202</v>
      </c>
      <c r="H26" s="5">
        <f>all!H367</f>
        <v>340134.96823835903</v>
      </c>
      <c r="I26" s="5">
        <f>all!I367</f>
        <v>21.193563939115201</v>
      </c>
      <c r="J26" s="5">
        <f>all!J367</f>
        <v>2.1253844350558699</v>
      </c>
      <c r="K26" s="5">
        <f>all!K367</f>
        <v>0.326563841657808</v>
      </c>
      <c r="L26" s="5">
        <f>all!L367</f>
        <v>2.13632351206298</v>
      </c>
      <c r="M26" s="5">
        <f>all!M367</f>
        <v>3.2711967048078702E-2</v>
      </c>
      <c r="N26" s="5">
        <f>all!N367</f>
        <v>0.62997188081125799</v>
      </c>
      <c r="O26" s="5">
        <f>all!O367</f>
        <v>18.207015281393801</v>
      </c>
      <c r="P26" s="5">
        <f>all!P367</f>
        <v>69.931527372630299</v>
      </c>
      <c r="Q26" s="5">
        <f>all!Q367</f>
        <v>3.1358952354289302E-2</v>
      </c>
      <c r="R26" s="5">
        <f>all!R367</f>
        <v>0.23392210404064301</v>
      </c>
      <c r="S26" s="5">
        <f>all!S367</f>
        <v>5.0966441861789802E-3</v>
      </c>
      <c r="T26" s="5">
        <f>all!T367</f>
        <v>0.86120539140886199</v>
      </c>
      <c r="U26" s="5">
        <f>all!U367</f>
        <v>1.72347626036835E-2</v>
      </c>
      <c r="V26" s="5">
        <f>all!V367</f>
        <v>2.1249467591011499</v>
      </c>
      <c r="W26" s="5">
        <f>all!W367</f>
        <v>1.19284057502078E-2</v>
      </c>
      <c r="X26" s="5">
        <f>all!X367</f>
        <v>1.44580122369824E-2</v>
      </c>
      <c r="Y26" s="5">
        <f>all!Y367</f>
        <v>2.3713478269330999</v>
      </c>
      <c r="Z26" s="5">
        <f>all!Z367</f>
        <v>0.43308562468400802</v>
      </c>
      <c r="AA26" s="5">
        <f>all!AA367</f>
        <v>9.9716378785648185</v>
      </c>
      <c r="AB26" s="5">
        <f>all!AB367</f>
        <v>29.490202398133135</v>
      </c>
      <c r="AC26" s="5">
        <f>all!AC367</f>
        <v>0.1826326866793406</v>
      </c>
      <c r="AD26" s="5">
        <f>all!AD367</f>
        <v>1.1640328528077541</v>
      </c>
      <c r="AE26" s="5">
        <f>all!AE367</f>
        <v>6.0969597427979038E-3</v>
      </c>
      <c r="AF26" s="5">
        <f>all!AF367</f>
        <v>7.2679184419661789E-3</v>
      </c>
      <c r="AG26" s="5">
        <f>all!AG367</f>
        <v>1.4796450679261494E-3</v>
      </c>
      <c r="AH26" s="5">
        <f>all!AH367</f>
        <v>1.3224104873238402E-2</v>
      </c>
      <c r="AI26" s="5">
        <f>all!AI367</f>
        <v>2.0434770948773644E-2</v>
      </c>
      <c r="AJ26" s="5">
        <f>all!AJ367</f>
        <v>3.299658687586918</v>
      </c>
      <c r="AK26" s="5">
        <f>all!AK367</f>
        <v>6.821888134773995E-4</v>
      </c>
      <c r="AL26" s="5">
        <f>all!AL367</f>
        <v>8.1320737999495828E-4</v>
      </c>
      <c r="AM26" s="5">
        <f>all!AM367</f>
        <v>1.4796450679261494E-3</v>
      </c>
      <c r="AN26" s="5"/>
      <c r="AO26" s="5"/>
      <c r="AP26" s="5">
        <f>all!AP367</f>
        <v>0.165066897620604</v>
      </c>
      <c r="AQ26" s="5">
        <f>all!AQ367</f>
        <v>4.6277182988987899</v>
      </c>
      <c r="AR26" s="5">
        <f>all!AR367</f>
        <v>2.5752123990045801E-2</v>
      </c>
      <c r="AS26" s="5">
        <f>all!AS367</f>
        <v>0.203645000821677</v>
      </c>
      <c r="AT26" s="5">
        <f>all!AT367</f>
        <v>0.10607580362697</v>
      </c>
      <c r="AU26" s="5">
        <f>all!AU367</f>
        <v>2.13632351206298</v>
      </c>
      <c r="AV26" s="5">
        <f>all!AV367</f>
        <v>3.2711967048078702E-2</v>
      </c>
      <c r="AW26" s="5">
        <f>all!AW367</f>
        <v>0.28384433196347703</v>
      </c>
      <c r="AX26" s="5">
        <f>all!AX367</f>
        <v>0.45144360244649401</v>
      </c>
      <c r="AY26" s="5">
        <f>all!AY367</f>
        <v>0.53799464839464295</v>
      </c>
      <c r="AZ26" s="5">
        <f>all!AZ367</f>
        <v>3.1358952354289302E-2</v>
      </c>
      <c r="BA26" s="5">
        <f>all!BA367</f>
        <v>0.23392210404064301</v>
      </c>
      <c r="BB26" s="5">
        <f>all!BB367</f>
        <v>5.0966441861789802E-3</v>
      </c>
      <c r="BC26" s="5">
        <f>all!BC367</f>
        <v>8.8593647944703702E-2</v>
      </c>
      <c r="BD26" s="5">
        <f>all!BD367</f>
        <v>1.72347626036835E-2</v>
      </c>
      <c r="BE26" s="5">
        <f>all!BE367</f>
        <v>0.129697627436101</v>
      </c>
      <c r="BF26" s="5">
        <f>all!BF367</f>
        <v>9.8876453233709399E-3</v>
      </c>
      <c r="BG26" s="5">
        <f>all!BG367</f>
        <v>4.7929008052007699E-3</v>
      </c>
      <c r="BH26" s="5">
        <f>all!BH367</f>
        <v>1.53432205157397E-2</v>
      </c>
      <c r="BI26" s="5">
        <f>all!BI367</f>
        <v>6.6433310177412301E-3</v>
      </c>
      <c r="BJ26" s="5"/>
      <c r="BK26" s="5">
        <f>all!BK367</f>
        <v>4.1602092931063597</v>
      </c>
      <c r="BL26" s="5">
        <f>all!BL367</f>
        <v>24259.427191890001</v>
      </c>
      <c r="BM26" s="5">
        <f>all!BM367</f>
        <v>6.39553529348483</v>
      </c>
      <c r="BN26" s="5">
        <f>all!BN367</f>
        <v>0.22480593193595999</v>
      </c>
      <c r="BO26" s="5">
        <f>all!BO367</f>
        <v>0.157403766152938</v>
      </c>
      <c r="BP26" s="5">
        <f>all!BP367</f>
        <v>0.81875541482566605</v>
      </c>
      <c r="BQ26" s="5">
        <f>all!BQ367</f>
        <v>1.4766777746720401E-2</v>
      </c>
      <c r="BR26" s="5">
        <f>all!BR367</f>
        <v>0.29512393876965198</v>
      </c>
      <c r="BS26" s="5">
        <f>all!BS367</f>
        <v>1.0283892991138399</v>
      </c>
      <c r="BT26" s="5">
        <f>all!BT367</f>
        <v>6.7892238010097401</v>
      </c>
      <c r="BU26" s="5">
        <f>all!BU367</f>
        <v>7.4765984998851499E-3</v>
      </c>
      <c r="BV26" s="5">
        <f>all!BV367</f>
        <v>5.0545316622083801E-2</v>
      </c>
      <c r="BW26" s="5">
        <f>all!BW367</f>
        <v>4.2423795339164797E-3</v>
      </c>
      <c r="BX26" s="5">
        <f>all!BX367</f>
        <v>1.4875580804670201</v>
      </c>
      <c r="BY26" s="5">
        <f>all!BY367</f>
        <v>9.8962258924979105E-3</v>
      </c>
      <c r="BZ26" s="5">
        <f>all!BZ367</f>
        <v>1.2203867795839201</v>
      </c>
      <c r="CA26" s="5">
        <f>all!CA367</f>
        <v>1.05034122287305E-2</v>
      </c>
      <c r="CB26" s="5">
        <f>all!CB367</f>
        <v>1.8371951969033899E-2</v>
      </c>
      <c r="CC26" s="5">
        <f>all!CC367</f>
        <v>1.5439275300826101</v>
      </c>
      <c r="CD26" s="5">
        <f>all!CD367</f>
        <v>0.19651432896006299</v>
      </c>
      <c r="CE26" s="5"/>
      <c r="CF26" s="5">
        <f>all!CF367</f>
        <v>20.528223768070202</v>
      </c>
      <c r="CG26" s="5">
        <f>all!CG367</f>
        <v>340134.96823835903</v>
      </c>
      <c r="CH26" s="5">
        <f>all!CH367</f>
        <v>21.193563939115201</v>
      </c>
      <c r="CI26" s="5">
        <f>all!CI367</f>
        <v>2.1253844350558699</v>
      </c>
      <c r="CJ26" s="5">
        <f>all!CJ367</f>
        <v>0.326563841657808</v>
      </c>
      <c r="CK26" s="5">
        <f>all!CK367</f>
        <v>2.13632351206298</v>
      </c>
      <c r="CL26" s="5">
        <f>all!CL367</f>
        <v>3.2711967048078702E-2</v>
      </c>
      <c r="CM26" s="5">
        <f>all!CM367</f>
        <v>0.62997188081125799</v>
      </c>
      <c r="CN26" s="5">
        <f>all!CN367</f>
        <v>18.207015281393801</v>
      </c>
      <c r="CO26" s="5">
        <f>all!CO367</f>
        <v>69.931527372630299</v>
      </c>
      <c r="CP26" s="5">
        <f>all!CP367</f>
        <v>3.1358952354289302E-2</v>
      </c>
      <c r="CQ26" s="5">
        <f>all!CQ367</f>
        <v>0.23392210404064301</v>
      </c>
      <c r="CR26" s="5">
        <f>all!CR367</f>
        <v>5.0966441861789802E-3</v>
      </c>
      <c r="CS26" s="5">
        <f>all!CS367</f>
        <v>0.86120539140886199</v>
      </c>
      <c r="CT26" s="5">
        <f>all!CT367</f>
        <v>1.72347626036835E-2</v>
      </c>
      <c r="CU26" s="5">
        <f>all!CU367</f>
        <v>2.1249467591011499</v>
      </c>
      <c r="CV26" s="5">
        <f>all!CV367</f>
        <v>1.19284057502078E-2</v>
      </c>
      <c r="CW26" s="5">
        <f>all!CW367</f>
        <v>1.44580122369824E-2</v>
      </c>
      <c r="CX26" s="5">
        <f>all!CX367</f>
        <v>2.3713478269330999</v>
      </c>
      <c r="CY26" s="5">
        <f>all!CY367</f>
        <v>0.43308562468400802</v>
      </c>
      <c r="CZ26" s="5"/>
      <c r="DA26" s="5">
        <f>all!DA367</f>
        <v>0.37366131746087672</v>
      </c>
      <c r="DB26" s="5">
        <f>all!DB367</f>
        <v>6090.6968974547235</v>
      </c>
      <c r="DC26" s="5">
        <f>all!DC367</f>
        <v>0.35962011122958198</v>
      </c>
      <c r="DD26" s="5">
        <f>all!DD367</f>
        <v>3.6211642792134548E-2</v>
      </c>
      <c r="DE26" s="5">
        <f>all!DE367</f>
        <v>5.139014912941932E-3</v>
      </c>
      <c r="DF26" s="5">
        <f>all!DF367</f>
        <v>3.2670492614512617E-2</v>
      </c>
      <c r="DG26" s="5">
        <f>all!DG367</f>
        <v>4.6917038922706571E-4</v>
      </c>
      <c r="DH26" s="5">
        <f>all!DH367</f>
        <v>8.6761035781746047E-3</v>
      </c>
      <c r="DI26" s="5">
        <f>all!DI367</f>
        <v>0.24301423463185251</v>
      </c>
      <c r="DJ26" s="5">
        <f>all!DJ367</f>
        <v>0.88565764149734427</v>
      </c>
      <c r="DK26" s="5">
        <f>all!DK367</f>
        <v>2.9071545046908449E-4</v>
      </c>
      <c r="DL26" s="5">
        <f>all!DL367</f>
        <v>2.0809538571905152E-3</v>
      </c>
      <c r="DM26" s="5">
        <f>all!DM367</f>
        <v>4.4388895348978209E-5</v>
      </c>
      <c r="DN26" s="5">
        <f>all!DN367</f>
        <v>7.2546996159452617E-3</v>
      </c>
      <c r="DO26" s="5">
        <f>all!DO367</f>
        <v>1.4154699904470679E-4</v>
      </c>
      <c r="DP26" s="5">
        <f>all!DP367</f>
        <v>1.6653187767250392E-2</v>
      </c>
      <c r="DQ26" s="5">
        <f>all!DQ367</f>
        <v>6.0560565995636308E-5</v>
      </c>
      <c r="DR26" s="5">
        <f>all!DR367</f>
        <v>7.0739694666748212E-5</v>
      </c>
      <c r="DS26" s="5">
        <f>all!DS367</f>
        <v>1.1444728894464769E-2</v>
      </c>
      <c r="DT26" s="5">
        <f>all!DT367</f>
        <v>2.0723745678135337E-3</v>
      </c>
      <c r="DU26" s="5"/>
      <c r="DV26" s="5">
        <f>all!DV367</f>
        <v>6.1319151314004903E-3</v>
      </c>
      <c r="DW26" s="5">
        <f>all!DW367</f>
        <v>99.950502556869651</v>
      </c>
      <c r="DX26" s="5">
        <f>all!DX367</f>
        <v>5.9014939426677128E-3</v>
      </c>
      <c r="DY26" s="5">
        <f>all!DY367</f>
        <v>5.9424593875229853E-4</v>
      </c>
      <c r="DZ26" s="5">
        <f>all!DZ367</f>
        <v>8.4333062676365461E-5</v>
      </c>
      <c r="EA26" s="5">
        <f>all!EA367</f>
        <v>5.3613440474531654E-4</v>
      </c>
      <c r="EB26" s="5">
        <f>all!EB367</f>
        <v>7.6992529717977084E-6</v>
      </c>
      <c r="EC26" s="5">
        <f>all!EC367</f>
        <v>1.4237794582035399E-4</v>
      </c>
      <c r="ED26" s="5">
        <f>all!ED367</f>
        <v>3.9879500308211248E-3</v>
      </c>
      <c r="EE26" s="5">
        <f>all!EE367</f>
        <v>1.4533956926667028E-2</v>
      </c>
      <c r="EF26" s="5">
        <f>all!EF367</f>
        <v>4.7707439501011132E-6</v>
      </c>
      <c r="EG26" s="5">
        <f>all!EG367</f>
        <v>3.4149192994773308E-5</v>
      </c>
      <c r="EH26" s="5">
        <f>all!EH367</f>
        <v>7.2843756187058668E-7</v>
      </c>
      <c r="EI26" s="5">
        <f>all!EI367</f>
        <v>1.1905220120473879E-4</v>
      </c>
      <c r="EJ26" s="5">
        <f>all!EJ367</f>
        <v>2.3228366027945758E-6</v>
      </c>
      <c r="EK26" s="5">
        <f>all!EK367</f>
        <v>2.7328473482339532E-4</v>
      </c>
      <c r="EL26" s="5">
        <f>all!EL367</f>
        <v>9.9382042946873089E-7</v>
      </c>
      <c r="EM26" s="5">
        <f>all!EM367</f>
        <v>1.1608635516923711E-6</v>
      </c>
      <c r="EN26" s="5">
        <f>all!EN367</f>
        <v>1.8781207206467859E-4</v>
      </c>
      <c r="EO26" s="5">
        <f>all!EO367</f>
        <v>3.4008403804431479E-5</v>
      </c>
      <c r="EP26" s="5"/>
      <c r="EQ26" s="5">
        <f>all!EQ367</f>
        <v>199.9010051137393</v>
      </c>
      <c r="ER26" s="5">
        <f>all!ER367</f>
        <v>0</v>
      </c>
      <c r="ES26" s="5">
        <f>all!ES367</f>
        <v>0</v>
      </c>
      <c r="ET26" s="5">
        <f>all!ET367</f>
        <v>0</v>
      </c>
      <c r="EU26" s="5">
        <f>all!EU367</f>
        <v>0</v>
      </c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</row>
    <row r="27" spans="1:298" s="3" customFormat="1">
      <c r="A27" s="5" t="str">
        <f>all!A368</f>
        <v>LEM51-5.d</v>
      </c>
      <c r="B27" s="5" t="str">
        <f>all!B368</f>
        <v>Sardes</v>
      </c>
      <c r="C27" s="5" t="str">
        <f>all!C368</f>
        <v>porphyry</v>
      </c>
      <c r="D27" s="5" t="str">
        <f>all!D368</f>
        <v>potassic</v>
      </c>
      <c r="E27" s="5" t="str">
        <f>all!E368</f>
        <v>pyrite</v>
      </c>
      <c r="F27" s="5" t="str">
        <f>all!F368</f>
        <v>anhedral</v>
      </c>
      <c r="G27" s="5">
        <f>all!G368</f>
        <v>61.495972595395898</v>
      </c>
      <c r="H27" s="5">
        <f>all!H368</f>
        <v>343570.33054215898</v>
      </c>
      <c r="I27" s="5">
        <f>all!I368</f>
        <v>106.737545100144</v>
      </c>
      <c r="J27" s="5">
        <f>all!J368</f>
        <v>0.85125434876481398</v>
      </c>
      <c r="K27" s="5">
        <f>all!K368</f>
        <v>0.40463149030647599</v>
      </c>
      <c r="L27" s="5">
        <f>all!L368</f>
        <v>1.5903408422313099</v>
      </c>
      <c r="M27" s="5">
        <f>all!M368</f>
        <v>4.3546046092728302E-2</v>
      </c>
      <c r="N27" s="5">
        <f>all!N368</f>
        <v>0.96861558927221203</v>
      </c>
      <c r="O27" s="5">
        <f>all!O368</f>
        <v>49.541340612302498</v>
      </c>
      <c r="P27" s="5">
        <f>all!P368</f>
        <v>99.590219701963093</v>
      </c>
      <c r="Q27" s="5">
        <f>all!Q368</f>
        <v>1.98402637183526E-2</v>
      </c>
      <c r="R27" s="5">
        <f>all!R368</f>
        <v>8.8867718288762096E-2</v>
      </c>
      <c r="S27" s="5">
        <f>all!S368</f>
        <v>6.1685643982306001E-3</v>
      </c>
      <c r="T27" s="5">
        <f>all!T368</f>
        <v>0.17232943492203801</v>
      </c>
      <c r="U27" s="5">
        <f>all!U368</f>
        <v>2.4809193718479401E-2</v>
      </c>
      <c r="V27" s="5">
        <f>all!V368</f>
        <v>1.6130633616725001</v>
      </c>
      <c r="W27" s="5">
        <f>all!W368</f>
        <v>2.9125194364766498E-2</v>
      </c>
      <c r="X27" s="5">
        <f>all!X368</f>
        <v>9.7680810467555695E-3</v>
      </c>
      <c r="Y27" s="5">
        <f>all!Y368</f>
        <v>0.78476938708073996</v>
      </c>
      <c r="Z27" s="5">
        <f>all!Z368</f>
        <v>0.19438209888278499</v>
      </c>
      <c r="AA27" s="5">
        <f>all!AA368</f>
        <v>125.38854603799932</v>
      </c>
      <c r="AB27" s="5">
        <f>all!AB368</f>
        <v>126.90380300438106</v>
      </c>
      <c r="AC27" s="5">
        <f>all!AC368</f>
        <v>0.24769327407872785</v>
      </c>
      <c r="AD27" s="5">
        <f>all!AD368</f>
        <v>2.1545146695856285</v>
      </c>
      <c r="AE27" s="5">
        <f>all!AE368</f>
        <v>1.244707197752936E-2</v>
      </c>
      <c r="AF27" s="5">
        <f>all!AF368</f>
        <v>3.1613355626379624E-2</v>
      </c>
      <c r="AG27" s="5">
        <f>all!AG368</f>
        <v>1.8587895852146437E-4</v>
      </c>
      <c r="AH27" s="5">
        <f>all!AH368</f>
        <v>2.5281648398845304E-2</v>
      </c>
      <c r="AI27" s="5">
        <f>all!AI368</f>
        <v>1.8211220681570908E-3</v>
      </c>
      <c r="AJ27" s="5">
        <f>all!AJ368</f>
        <v>0.93303831944537319</v>
      </c>
      <c r="AK27" s="5">
        <f>all!AK368</f>
        <v>9.1514949473410652E-5</v>
      </c>
      <c r="AL27" s="5">
        <f>all!AL368</f>
        <v>2.3243174363062928E-4</v>
      </c>
      <c r="AM27" s="5">
        <f>all!AM368</f>
        <v>1.8587895852146437E-4</v>
      </c>
      <c r="AN27" s="5"/>
      <c r="AO27" s="5"/>
      <c r="AP27" s="5">
        <f>all!AP368</f>
        <v>0.15858960842845299</v>
      </c>
      <c r="AQ27" s="5">
        <f>all!AQ368</f>
        <v>4.7096233728826897</v>
      </c>
      <c r="AR27" s="5">
        <f>all!AR368</f>
        <v>1.8295277141741301E-2</v>
      </c>
      <c r="AS27" s="5">
        <f>all!AS368</f>
        <v>0.19804774062571601</v>
      </c>
      <c r="AT27" s="5">
        <f>all!AT368</f>
        <v>0.126335835064113</v>
      </c>
      <c r="AU27" s="5">
        <f>all!AU368</f>
        <v>1.5903408422313099</v>
      </c>
      <c r="AV27" s="5">
        <f>all!AV368</f>
        <v>3.68453721387541E-2</v>
      </c>
      <c r="AW27" s="5">
        <f>all!AW368</f>
        <v>0.40208391970263202</v>
      </c>
      <c r="AX27" s="5">
        <f>all!AX368</f>
        <v>0.28649266822116098</v>
      </c>
      <c r="AY27" s="5">
        <f>all!AY368</f>
        <v>1.1091905385344201</v>
      </c>
      <c r="AZ27" s="5">
        <f>all!AZ368</f>
        <v>1.98402637183526E-2</v>
      </c>
      <c r="BA27" s="5">
        <f>all!BA368</f>
        <v>8.8867718288762096E-2</v>
      </c>
      <c r="BB27" s="5">
        <f>all!BB368</f>
        <v>6.1685643982306001E-3</v>
      </c>
      <c r="BC27" s="5">
        <f>all!BC368</f>
        <v>9.1837926435877404E-2</v>
      </c>
      <c r="BD27" s="5">
        <f>all!BD368</f>
        <v>2.4809193718479401E-2</v>
      </c>
      <c r="BE27" s="5">
        <f>all!BE368</f>
        <v>0.15680029309428101</v>
      </c>
      <c r="BF27" s="5">
        <f>all!BF368</f>
        <v>2.4399160174054702E-7</v>
      </c>
      <c r="BG27" s="5">
        <f>all!BG368</f>
        <v>8.3622469727376303E-3</v>
      </c>
      <c r="BH27" s="5">
        <f>all!BH368</f>
        <v>2.13789702449972E-2</v>
      </c>
      <c r="BI27" s="5">
        <f>all!BI368</f>
        <v>5.2579878510322E-3</v>
      </c>
      <c r="BJ27" s="5"/>
      <c r="BK27" s="5">
        <f>all!BK368</f>
        <v>17.941023708293802</v>
      </c>
      <c r="BL27" s="5">
        <f>all!BL368</f>
        <v>24822.951559386402</v>
      </c>
      <c r="BM27" s="5">
        <f>all!BM368</f>
        <v>23.4650646247173</v>
      </c>
      <c r="BN27" s="5">
        <f>all!BN368</f>
        <v>0.39447715210295398</v>
      </c>
      <c r="BO27" s="5">
        <f>all!BO368</f>
        <v>0.47142493985766898</v>
      </c>
      <c r="BP27" s="5">
        <f>all!BP368</f>
        <v>1.0010544702792299</v>
      </c>
      <c r="BQ27" s="5">
        <f>all!BQ368</f>
        <v>4.6213183131453298E-2</v>
      </c>
      <c r="BR27" s="5">
        <f>all!BR368</f>
        <v>0.39330437674287</v>
      </c>
      <c r="BS27" s="5">
        <f>all!BS368</f>
        <v>3.1723580604147799</v>
      </c>
      <c r="BT27" s="5">
        <f>all!BT368</f>
        <v>9.76626106991535</v>
      </c>
      <c r="BU27" s="5">
        <f>all!BU368</f>
        <v>1.69581461241212E-2</v>
      </c>
      <c r="BV27" s="5">
        <f>all!BV368</f>
        <v>4.5256128318478799E-2</v>
      </c>
      <c r="BW27" s="5">
        <f>all!BW368</f>
        <v>7.1836801992565596E-3</v>
      </c>
      <c r="BX27" s="5">
        <f>all!BX368</f>
        <v>0.13891213092556901</v>
      </c>
      <c r="BY27" s="5">
        <f>all!BY368</f>
        <v>1.1800195463765199E-2</v>
      </c>
      <c r="BZ27" s="5">
        <f>all!BZ368</f>
        <v>0.72233716283940996</v>
      </c>
      <c r="CA27" s="5">
        <f>all!CA368</f>
        <v>3.97443246169931E-2</v>
      </c>
      <c r="CB27" s="5">
        <f>all!CB368</f>
        <v>8.9827610237316804E-3</v>
      </c>
      <c r="CC27" s="5">
        <f>all!CC368</f>
        <v>0.570773259528215</v>
      </c>
      <c r="CD27" s="5">
        <f>all!CD368</f>
        <v>0.22531515057539001</v>
      </c>
      <c r="CE27" s="5"/>
      <c r="CF27" s="5">
        <f>all!CF368</f>
        <v>61.495972595395898</v>
      </c>
      <c r="CG27" s="5">
        <f>all!CG368</f>
        <v>343570.33054215898</v>
      </c>
      <c r="CH27" s="5">
        <f>all!CH368</f>
        <v>106.737545100144</v>
      </c>
      <c r="CI27" s="5">
        <f>all!CI368</f>
        <v>0.85125434876481398</v>
      </c>
      <c r="CJ27" s="5">
        <f>all!CJ368</f>
        <v>0.40463149030647599</v>
      </c>
      <c r="CK27" s="5">
        <f>all!CK368</f>
        <v>1.5903408422313099</v>
      </c>
      <c r="CL27" s="5">
        <f>all!CL368</f>
        <v>4.3546046092728302E-2</v>
      </c>
      <c r="CM27" s="5">
        <f>all!CM368</f>
        <v>0.96861558927221203</v>
      </c>
      <c r="CN27" s="5">
        <f>all!CN368</f>
        <v>49.541340612302498</v>
      </c>
      <c r="CO27" s="5">
        <f>all!CO368</f>
        <v>99.590219701963093</v>
      </c>
      <c r="CP27" s="5">
        <f>all!CP368</f>
        <v>1.98402637183526E-2</v>
      </c>
      <c r="CQ27" s="5">
        <f>all!CQ368</f>
        <v>8.8867718288762096E-2</v>
      </c>
      <c r="CR27" s="5">
        <f>all!CR368</f>
        <v>6.1685643982306001E-3</v>
      </c>
      <c r="CS27" s="5">
        <f>all!CS368</f>
        <v>0.17232943492203801</v>
      </c>
      <c r="CT27" s="5">
        <f>all!CT368</f>
        <v>2.4809193718479401E-2</v>
      </c>
      <c r="CU27" s="5">
        <f>all!CU368</f>
        <v>1.6130633616725001</v>
      </c>
      <c r="CV27" s="5">
        <f>all!CV368</f>
        <v>2.9125194364766498E-2</v>
      </c>
      <c r="CW27" s="5">
        <f>all!CW368</f>
        <v>9.7680810467555695E-3</v>
      </c>
      <c r="CX27" s="5">
        <f>all!CX368</f>
        <v>0.78476938708073996</v>
      </c>
      <c r="CY27" s="5">
        <f>all!CY368</f>
        <v>0.19438209888278499</v>
      </c>
      <c r="CZ27" s="5"/>
      <c r="DA27" s="5">
        <f>all!DA368</f>
        <v>1.119369430017362</v>
      </c>
      <c r="DB27" s="5">
        <f>all!DB368</f>
        <v>6152.2129204433522</v>
      </c>
      <c r="DC27" s="5">
        <f>all!DC368</f>
        <v>1.811161537132618</v>
      </c>
      <c r="DD27" s="5">
        <f>all!DD368</f>
        <v>1.450340836899573E-2</v>
      </c>
      <c r="DE27" s="5">
        <f>all!DE368</f>
        <v>6.3675367498579926E-3</v>
      </c>
      <c r="DF27" s="5">
        <f>all!DF368</f>
        <v>2.4320857045898606E-2</v>
      </c>
      <c r="DG27" s="5">
        <f>all!DG368</f>
        <v>6.245578373381568E-4</v>
      </c>
      <c r="DH27" s="5">
        <f>all!DH368</f>
        <v>1.3339975062280844E-2</v>
      </c>
      <c r="DI27" s="5">
        <f>all!DI368</f>
        <v>0.66124242691430113</v>
      </c>
      <c r="DJ27" s="5">
        <f>all!DJ368</f>
        <v>1.2612743123348924</v>
      </c>
      <c r="DK27" s="5">
        <f>all!DK368</f>
        <v>1.8393060900573664E-4</v>
      </c>
      <c r="DL27" s="5">
        <f>all!DL368</f>
        <v>7.9056069502772943E-4</v>
      </c>
      <c r="DM27" s="5">
        <f>all!DM368</f>
        <v>5.3724715621510566E-5</v>
      </c>
      <c r="DN27" s="5">
        <f>all!DN368</f>
        <v>1.4516842298208914E-3</v>
      </c>
      <c r="DO27" s="5">
        <f>all!DO368</f>
        <v>2.0375487613731439E-4</v>
      </c>
      <c r="DP27" s="5">
        <f>all!DP368</f>
        <v>1.2641562395552509E-2</v>
      </c>
      <c r="DQ27" s="5">
        <f>all!DQ368</f>
        <v>1.4786873387773964E-4</v>
      </c>
      <c r="DR27" s="5">
        <f>all!DR368</f>
        <v>4.7792951022689086E-5</v>
      </c>
      <c r="DS27" s="5">
        <f>all!DS368</f>
        <v>3.7874970418954631E-3</v>
      </c>
      <c r="DT27" s="5">
        <f>all!DT368</f>
        <v>9.301452073289607E-4</v>
      </c>
      <c r="DU27" s="5"/>
      <c r="DV27" s="5">
        <f>all!DV368</f>
        <v>1.8176962858719906E-2</v>
      </c>
      <c r="DW27" s="5">
        <f>all!DW368</f>
        <v>99.903162222413926</v>
      </c>
      <c r="DX27" s="5">
        <f>all!DX368</f>
        <v>2.9410679895993785E-2</v>
      </c>
      <c r="DY27" s="5">
        <f>all!DY368</f>
        <v>2.3551466404080182E-4</v>
      </c>
      <c r="DZ27" s="5">
        <f>all!DZ368</f>
        <v>1.0339971407107978E-4</v>
      </c>
      <c r="EA27" s="5">
        <f>all!EA368</f>
        <v>3.9493602680276734E-4</v>
      </c>
      <c r="EB27" s="5">
        <f>all!EB368</f>
        <v>1.0141928400029666E-5</v>
      </c>
      <c r="EC27" s="5">
        <f>all!EC368</f>
        <v>2.1662216667786582E-4</v>
      </c>
      <c r="ED27" s="5">
        <f>all!ED368</f>
        <v>1.0737633807316533E-2</v>
      </c>
      <c r="EE27" s="5">
        <f>all!EE368</f>
        <v>2.0481295732377853E-2</v>
      </c>
      <c r="EF27" s="5">
        <f>all!EF368</f>
        <v>2.9867707289693907E-6</v>
      </c>
      <c r="EG27" s="5">
        <f>all!EG368</f>
        <v>1.2837578020028603E-5</v>
      </c>
      <c r="EH27" s="5">
        <f>all!EH368</f>
        <v>8.7241274798110193E-7</v>
      </c>
      <c r="EI27" s="5">
        <f>all!EI368</f>
        <v>2.3573281188887278E-5</v>
      </c>
      <c r="EJ27" s="5">
        <f>all!EJ368</f>
        <v>3.3086885495645462E-6</v>
      </c>
      <c r="EK27" s="5">
        <f>all!EK368</f>
        <v>2.0528094119613764E-4</v>
      </c>
      <c r="EL27" s="5">
        <f>all!EL368</f>
        <v>2.4011773160715331E-6</v>
      </c>
      <c r="EM27" s="5">
        <f>all!EM368</f>
        <v>7.7608935205114956E-7</v>
      </c>
      <c r="EN27" s="5">
        <f>all!EN368</f>
        <v>6.150354941976352E-5</v>
      </c>
      <c r="EO27" s="5">
        <f>all!EO368</f>
        <v>1.5104231394431241E-5</v>
      </c>
      <c r="EP27" s="5"/>
      <c r="EQ27" s="5">
        <f>all!EQ368</f>
        <v>199.80632444482785</v>
      </c>
      <c r="ER27" s="5">
        <f>all!ER368</f>
        <v>0</v>
      </c>
      <c r="ES27" s="5">
        <f>all!ES368</f>
        <v>0</v>
      </c>
      <c r="ET27" s="5">
        <f>all!ET368</f>
        <v>0</v>
      </c>
      <c r="EU27" s="5">
        <f>all!EU368</f>
        <v>0</v>
      </c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</row>
    <row r="28" spans="1:298" s="3" customFormat="1">
      <c r="A28" s="5" t="str">
        <f>all!A369</f>
        <v>LEM51-6.d</v>
      </c>
      <c r="B28" s="5" t="str">
        <f>all!B369</f>
        <v>Sardes</v>
      </c>
      <c r="C28" s="5" t="str">
        <f>all!C369</f>
        <v>porphyry</v>
      </c>
      <c r="D28" s="5" t="str">
        <f>all!D369</f>
        <v>potassic</v>
      </c>
      <c r="E28" s="5" t="str">
        <f>all!E369</f>
        <v>pyrite</v>
      </c>
      <c r="F28" s="5" t="str">
        <f>all!F369</f>
        <v>anhedral</v>
      </c>
      <c r="G28" s="5">
        <f>all!G369</f>
        <v>15.0230330193741</v>
      </c>
      <c r="H28" s="5">
        <f>all!H369</f>
        <v>336736.684130701</v>
      </c>
      <c r="I28" s="5">
        <f>all!I369</f>
        <v>21.2421124604253</v>
      </c>
      <c r="J28" s="5">
        <f>all!J369</f>
        <v>11.9567611052362</v>
      </c>
      <c r="K28" s="5">
        <f>all!K369</f>
        <v>0.12862053938665299</v>
      </c>
      <c r="L28" s="5">
        <f>all!L369</f>
        <v>1.96392688096185</v>
      </c>
      <c r="M28" s="5">
        <f>all!M369</f>
        <v>3.3368531704549897E-2</v>
      </c>
      <c r="N28" s="5">
        <f>all!N369</f>
        <v>0.62840868278292294</v>
      </c>
      <c r="O28" s="5">
        <f>all!O369</f>
        <v>4.8831439260527096</v>
      </c>
      <c r="P28" s="5">
        <f>all!P369</f>
        <v>26.521467510832299</v>
      </c>
      <c r="Q28" s="5">
        <f>all!Q369</f>
        <v>1.98803465974953E-6</v>
      </c>
      <c r="R28" s="5">
        <f>all!R369</f>
        <v>7.9029797362813806E-2</v>
      </c>
      <c r="S28" s="5">
        <f>all!S369</f>
        <v>5.9912046262129599E-3</v>
      </c>
      <c r="T28" s="5">
        <f>all!T369</f>
        <v>8.5020721162062399E-2</v>
      </c>
      <c r="U28" s="5">
        <f>all!U369</f>
        <v>1.3669124214255601E-2</v>
      </c>
      <c r="V28" s="5">
        <f>all!V369</f>
        <v>0.19033826498914599</v>
      </c>
      <c r="W28" s="5">
        <f>all!W369</f>
        <v>1.8095060046980801E-2</v>
      </c>
      <c r="X28" s="5">
        <f>all!X369</f>
        <v>5.1430257042318298E-3</v>
      </c>
      <c r="Y28" s="5">
        <f>all!Y369</f>
        <v>2.62703935810269E-2</v>
      </c>
      <c r="Z28" s="5">
        <f>all!Z369</f>
        <v>3.41071689412208E-3</v>
      </c>
      <c r="AA28" s="5">
        <f>all!AA369</f>
        <v>1.7765774755776282</v>
      </c>
      <c r="AB28" s="5">
        <f>all!AB369</f>
        <v>1009.5572960881229</v>
      </c>
      <c r="AC28" s="5">
        <f>all!AC369</f>
        <v>0.12983120651018265</v>
      </c>
      <c r="AD28" s="5">
        <f>all!AD369</f>
        <v>4.3500893649875207</v>
      </c>
      <c r="AE28" s="5">
        <f>all!AE369</f>
        <v>0.19577269325520288</v>
      </c>
      <c r="AF28" s="5">
        <f>all!AF369</f>
        <v>0.52032430241653349</v>
      </c>
      <c r="AG28" s="5">
        <f>all!AG369</f>
        <v>9.3589310547776212E-8</v>
      </c>
      <c r="AH28" s="5">
        <f>all!AH369</f>
        <v>7.567586125490467E-5</v>
      </c>
      <c r="AI28" s="5">
        <f>all!AI369</f>
        <v>1.6056392227827384E-4</v>
      </c>
      <c r="AJ28" s="5">
        <f>all!AJ369</f>
        <v>1.2485324875406152</v>
      </c>
      <c r="AK28" s="5">
        <f>all!AK369</f>
        <v>2.4211460671877351E-4</v>
      </c>
      <c r="AL28" s="5">
        <f>all!AL369</f>
        <v>6.4349175439691294E-4</v>
      </c>
      <c r="AM28" s="5">
        <f>all!AM369</f>
        <v>9.3589310547776212E-8</v>
      </c>
      <c r="AN28" s="5"/>
      <c r="AO28" s="5"/>
      <c r="AP28" s="5">
        <f>all!AP369</f>
        <v>0.133146168388556</v>
      </c>
      <c r="AQ28" s="5">
        <f>all!AQ369</f>
        <v>5.5348243533608903</v>
      </c>
      <c r="AR28" s="5">
        <f>all!AR369</f>
        <v>8.2657355582447505E-3</v>
      </c>
      <c r="AS28" s="5">
        <f>all!AS369</f>
        <v>0.218556720223471</v>
      </c>
      <c r="AT28" s="5">
        <f>all!AT369</f>
        <v>0.12862053938665299</v>
      </c>
      <c r="AU28" s="5">
        <f>all!AU369</f>
        <v>1.96392688096185</v>
      </c>
      <c r="AV28" s="5">
        <f>all!AV369</f>
        <v>3.3368531704549897E-2</v>
      </c>
      <c r="AW28" s="5">
        <f>all!AW369</f>
        <v>0.30151035016804401</v>
      </c>
      <c r="AX28" s="5">
        <f>all!AX369</f>
        <v>0.30096312639346001</v>
      </c>
      <c r="AY28" s="5">
        <f>all!AY369</f>
        <v>0.92009697284751002</v>
      </c>
      <c r="AZ28" s="5">
        <f>all!AZ369</f>
        <v>1.98803465974953E-6</v>
      </c>
      <c r="BA28" s="5">
        <f>all!BA369</f>
        <v>7.9029797362813806E-2</v>
      </c>
      <c r="BB28" s="5">
        <f>all!BB369</f>
        <v>5.9912046262129599E-3</v>
      </c>
      <c r="BC28" s="5">
        <f>all!BC369</f>
        <v>8.5020721162062399E-2</v>
      </c>
      <c r="BD28" s="5">
        <f>all!BD369</f>
        <v>1.3669124214255601E-2</v>
      </c>
      <c r="BE28" s="5">
        <f>all!BE369</f>
        <v>0.19033826498914599</v>
      </c>
      <c r="BF28" s="5">
        <f>all!BF369</f>
        <v>1.8095060046980801E-2</v>
      </c>
      <c r="BG28" s="5">
        <f>all!BG369</f>
        <v>5.1430257042318298E-3</v>
      </c>
      <c r="BH28" s="5">
        <f>all!BH369</f>
        <v>2.5505720642448299E-2</v>
      </c>
      <c r="BI28" s="5">
        <f>all!BI369</f>
        <v>3.41071689412208E-3</v>
      </c>
      <c r="BJ28" s="5"/>
      <c r="BK28" s="5">
        <f>all!BK369</f>
        <v>0.91120970394095302</v>
      </c>
      <c r="BL28" s="5">
        <f>all!BL369</f>
        <v>28001.5313608006</v>
      </c>
      <c r="BM28" s="5">
        <f>all!BM369</f>
        <v>4.7611844904215896</v>
      </c>
      <c r="BN28" s="5">
        <f>all!BN369</f>
        <v>0.95981698222052902</v>
      </c>
      <c r="BO28" s="5">
        <f>all!BO369</f>
        <v>0.153165482559347</v>
      </c>
      <c r="BP28" s="5">
        <f>all!BP369</f>
        <v>1.4275194069824999</v>
      </c>
      <c r="BQ28" s="5">
        <f>all!BQ369</f>
        <v>2.2917122393797999E-2</v>
      </c>
      <c r="BR28" s="5">
        <f>all!BR369</f>
        <v>0.38571170045691699</v>
      </c>
      <c r="BS28" s="5">
        <f>all!BS369</f>
        <v>0.49277774924254902</v>
      </c>
      <c r="BT28" s="5">
        <f>all!BT369</f>
        <v>2.02484650372172</v>
      </c>
      <c r="BU28" s="5">
        <f>all!BU369</f>
        <v>1.21957501003491E-4</v>
      </c>
      <c r="BV28" s="5">
        <f>all!BV369</f>
        <v>9.2385316074026794E-2</v>
      </c>
      <c r="BW28" s="5">
        <f>all!BW369</f>
        <v>3.62741727198364E-3</v>
      </c>
      <c r="BX28" s="5">
        <f>all!BX369</f>
        <v>5.9721707983513297E-2</v>
      </c>
      <c r="BY28" s="5">
        <f>all!BY369</f>
        <v>6.5945721661312502E-3</v>
      </c>
      <c r="BZ28" s="5">
        <f>all!BZ369</f>
        <v>0.104599849887895</v>
      </c>
      <c r="CA28" s="5">
        <f>all!CA369</f>
        <v>1.16821822575416E-4</v>
      </c>
      <c r="CB28" s="5">
        <f>all!CB369</f>
        <v>3.6312350244483799E-4</v>
      </c>
      <c r="CC28" s="5">
        <f>all!CC369</f>
        <v>2.4972855493478299E-2</v>
      </c>
      <c r="CD28" s="5">
        <f>all!CD369</f>
        <v>1.89421096190497E-4</v>
      </c>
      <c r="CE28" s="5"/>
      <c r="CF28" s="5">
        <f>all!CF369</f>
        <v>15.0230330193741</v>
      </c>
      <c r="CG28" s="5">
        <f>all!CG369</f>
        <v>336736.684130701</v>
      </c>
      <c r="CH28" s="5">
        <f>all!CH369</f>
        <v>21.2421124604253</v>
      </c>
      <c r="CI28" s="5">
        <f>all!CI369</f>
        <v>11.9567611052362</v>
      </c>
      <c r="CJ28" s="5">
        <f>all!CJ369</f>
        <v>0.12862053938665299</v>
      </c>
      <c r="CK28" s="5">
        <f>all!CK369</f>
        <v>1.96392688096185</v>
      </c>
      <c r="CL28" s="5">
        <f>all!CL369</f>
        <v>3.3368531704549897E-2</v>
      </c>
      <c r="CM28" s="5">
        <f>all!CM369</f>
        <v>0.62840868278292294</v>
      </c>
      <c r="CN28" s="5">
        <f>all!CN369</f>
        <v>4.8831439260527096</v>
      </c>
      <c r="CO28" s="5">
        <f>all!CO369</f>
        <v>26.521467510832299</v>
      </c>
      <c r="CP28" s="5">
        <f>all!CP369</f>
        <v>1.98803465974953E-6</v>
      </c>
      <c r="CQ28" s="5">
        <f>all!CQ369</f>
        <v>7.9029797362813806E-2</v>
      </c>
      <c r="CR28" s="5">
        <f>all!CR369</f>
        <v>5.9912046262129599E-3</v>
      </c>
      <c r="CS28" s="5">
        <f>all!CS369</f>
        <v>8.5020721162062399E-2</v>
      </c>
      <c r="CT28" s="5">
        <f>all!CT369</f>
        <v>1.3669124214255601E-2</v>
      </c>
      <c r="CU28" s="5">
        <f>all!CU369</f>
        <v>0.19033826498914599</v>
      </c>
      <c r="CV28" s="5">
        <f>all!CV369</f>
        <v>1.8095060046980801E-2</v>
      </c>
      <c r="CW28" s="5">
        <f>all!CW369</f>
        <v>5.1430257042318298E-3</v>
      </c>
      <c r="CX28" s="5">
        <f>all!CX369</f>
        <v>2.62703935810269E-2</v>
      </c>
      <c r="CY28" s="5">
        <f>all!CY369</f>
        <v>3.41071689412208E-3</v>
      </c>
      <c r="CZ28" s="5"/>
      <c r="DA28" s="5">
        <f>all!DA369</f>
        <v>0.27345406858867705</v>
      </c>
      <c r="DB28" s="5">
        <f>all!DB369</f>
        <v>6029.8448228256966</v>
      </c>
      <c r="DC28" s="5">
        <f>all!DC369</f>
        <v>0.36044390021966055</v>
      </c>
      <c r="DD28" s="5">
        <f>all!DD369</f>
        <v>0.20371559843587525</v>
      </c>
      <c r="DE28" s="5">
        <f>all!DE369</f>
        <v>2.0240540614146129E-3</v>
      </c>
      <c r="DF28" s="5">
        <f>all!DF369</f>
        <v>3.0034055374856247E-2</v>
      </c>
      <c r="DG28" s="5">
        <f>all!DG369</f>
        <v>4.7858714777835004E-4</v>
      </c>
      <c r="DH28" s="5">
        <f>all!DH369</f>
        <v>8.654574890275761E-3</v>
      </c>
      <c r="DI28" s="5">
        <f>all!DI369</f>
        <v>6.5176717075619173E-2</v>
      </c>
      <c r="DJ28" s="5">
        <f>all!DJ369</f>
        <v>0.33588484689503928</v>
      </c>
      <c r="DK28" s="5">
        <f>all!DK369</f>
        <v>1.8430220025452636E-8</v>
      </c>
      <c r="DL28" s="5">
        <f>all!DL369</f>
        <v>7.0304327301432955E-4</v>
      </c>
      <c r="DM28" s="5">
        <f>all!DM369</f>
        <v>5.2180012073132782E-5</v>
      </c>
      <c r="DN28" s="5">
        <f>all!DN369</f>
        <v>7.1620521575320028E-4</v>
      </c>
      <c r="DO28" s="5">
        <f>all!DO369</f>
        <v>1.1226284670052233E-4</v>
      </c>
      <c r="DP28" s="5">
        <f>all!DP369</f>
        <v>1.4916791927049059E-3</v>
      </c>
      <c r="DQ28" s="5">
        <f>all!DQ369</f>
        <v>9.1868695709910127E-5</v>
      </c>
      <c r="DR28" s="5">
        <f>all!DR369</f>
        <v>2.5163629828033063E-5</v>
      </c>
      <c r="DS28" s="5">
        <f>all!DS369</f>
        <v>1.267876138080449E-4</v>
      </c>
      <c r="DT28" s="5">
        <f>all!DT369</f>
        <v>1.63207517094288E-5</v>
      </c>
      <c r="DU28" s="5"/>
      <c r="DV28" s="5">
        <f>all!DV369</f>
        <v>4.5332702193585988E-3</v>
      </c>
      <c r="DW28" s="5">
        <f>all!DW369</f>
        <v>99.961635618542843</v>
      </c>
      <c r="DX28" s="5">
        <f>all!DX369</f>
        <v>5.9753713193898637E-3</v>
      </c>
      <c r="DY28" s="5">
        <f>all!DY369</f>
        <v>3.3771589516821982E-3</v>
      </c>
      <c r="DZ28" s="5">
        <f>all!DZ369</f>
        <v>3.3554388297598804E-5</v>
      </c>
      <c r="EA28" s="5">
        <f>all!EA369</f>
        <v>4.9789893235123212E-4</v>
      </c>
      <c r="EB28" s="5">
        <f>all!EB369</f>
        <v>7.9339279009038032E-6</v>
      </c>
      <c r="EC28" s="5">
        <f>all!EC369</f>
        <v>1.4347391799209225E-4</v>
      </c>
      <c r="ED28" s="5">
        <f>all!ED369</f>
        <v>1.0804873814435534E-3</v>
      </c>
      <c r="EE28" s="5">
        <f>all!EE369</f>
        <v>5.5682359433219747E-3</v>
      </c>
      <c r="EF28" s="5">
        <f>all!EF369</f>
        <v>3.0553272806953017E-10</v>
      </c>
      <c r="EG28" s="5">
        <f>all!EG369</f>
        <v>1.1654919412701052E-5</v>
      </c>
      <c r="EH28" s="5">
        <f>all!EH369</f>
        <v>8.6503044550678043E-7</v>
      </c>
      <c r="EI28" s="5">
        <f>all!EI369</f>
        <v>1.1873115628815047E-5</v>
      </c>
      <c r="EJ28" s="5">
        <f>all!EJ369</f>
        <v>1.8610723998895752E-6</v>
      </c>
      <c r="EK28" s="5">
        <f>all!EK369</f>
        <v>2.47287776555175E-5</v>
      </c>
      <c r="EL28" s="5">
        <f>all!EL369</f>
        <v>1.5229819929265348E-6</v>
      </c>
      <c r="EM28" s="5">
        <f>all!EM369</f>
        <v>4.1715793185718757E-7</v>
      </c>
      <c r="EN28" s="5">
        <f>all!EN369</f>
        <v>2.1018612625731046E-6</v>
      </c>
      <c r="EO28" s="5">
        <f>all!EO369</f>
        <v>2.7056235829201735E-7</v>
      </c>
      <c r="EP28" s="5"/>
      <c r="EQ28" s="5">
        <f>all!EQ369</f>
        <v>199.92327123708569</v>
      </c>
      <c r="ER28" s="5">
        <f>all!ER369</f>
        <v>0</v>
      </c>
      <c r="ES28" s="5">
        <f>all!ES369</f>
        <v>0</v>
      </c>
      <c r="ET28" s="5">
        <f>all!ET369</f>
        <v>0</v>
      </c>
      <c r="EU28" s="5">
        <f>all!EU369</f>
        <v>0</v>
      </c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</row>
    <row r="29" spans="1:298" s="3" customFormat="1">
      <c r="A29" s="5" t="str">
        <f>all!A370</f>
        <v>LEM51-8.d</v>
      </c>
      <c r="B29" s="5" t="str">
        <f>all!B370</f>
        <v>Sardes</v>
      </c>
      <c r="C29" s="5" t="str">
        <f>all!C370</f>
        <v>porphyry</v>
      </c>
      <c r="D29" s="5" t="str">
        <f>all!D370</f>
        <v>potassic</v>
      </c>
      <c r="E29" s="5" t="str">
        <f>all!E370</f>
        <v>pyrite</v>
      </c>
      <c r="F29" s="5" t="str">
        <f>all!F370</f>
        <v>subhedral</v>
      </c>
      <c r="G29" s="5">
        <f>all!G370</f>
        <v>15.213810729296499</v>
      </c>
      <c r="H29" s="5">
        <f>all!H370</f>
        <v>327493.83765801101</v>
      </c>
      <c r="I29" s="5">
        <f>all!I370</f>
        <v>11.589175011231699</v>
      </c>
      <c r="J29" s="5">
        <f>all!J370</f>
        <v>9.1283931850221904</v>
      </c>
      <c r="K29" s="5">
        <f>all!K370</f>
        <v>0.234575528913265</v>
      </c>
      <c r="L29" s="5">
        <f>all!L370</f>
        <v>1.87060242589531</v>
      </c>
      <c r="M29" s="5">
        <f>all!M370</f>
        <v>3.1789117219787E-2</v>
      </c>
      <c r="N29" s="5">
        <f>all!N370</f>
        <v>0.71464411974839903</v>
      </c>
      <c r="O29" s="5">
        <f>all!O370</f>
        <v>2.5957330711037998</v>
      </c>
      <c r="P29" s="5">
        <f>all!P370</f>
        <v>19.685267196149599</v>
      </c>
      <c r="Q29" s="5">
        <f>all!Q370</f>
        <v>3.3387050069791798E-3</v>
      </c>
      <c r="R29" s="5">
        <f>all!R370</f>
        <v>0.115576315974142</v>
      </c>
      <c r="S29" s="5">
        <f>all!S370</f>
        <v>5.70592570477731E-3</v>
      </c>
      <c r="T29" s="5">
        <f>all!T370</f>
        <v>8.0984496507427298E-2</v>
      </c>
      <c r="U29" s="5">
        <f>all!U370</f>
        <v>1.30213030635042E-2</v>
      </c>
      <c r="V29" s="5">
        <f>all!V370</f>
        <v>0.18130261076749901</v>
      </c>
      <c r="W29" s="5">
        <f>all!W370</f>
        <v>1.7233190198216199E-2</v>
      </c>
      <c r="X29" s="5">
        <f>all!X370</f>
        <v>4.8982703687949396E-3</v>
      </c>
      <c r="Y29" s="5">
        <f>all!Y370</f>
        <v>3.7650064744371298E-2</v>
      </c>
      <c r="Z29" s="5">
        <f>all!Z370</f>
        <v>3.2485895242925899E-3</v>
      </c>
      <c r="AA29" s="5">
        <f>all!AA370</f>
        <v>1.2695744778223559</v>
      </c>
      <c r="AB29" s="5">
        <f>all!AB370</f>
        <v>522.84816320515245</v>
      </c>
      <c r="AC29" s="5">
        <f>all!AC370</f>
        <v>8.6283769931053189E-2</v>
      </c>
      <c r="AD29" s="5">
        <f>all!AD370</f>
        <v>4.4647021453186486</v>
      </c>
      <c r="AE29" s="5">
        <f>all!AE370</f>
        <v>0.1300999188727088</v>
      </c>
      <c r="AF29" s="5">
        <f>all!AF370</f>
        <v>0.34585074825006484</v>
      </c>
      <c r="AG29" s="5">
        <f>all!AG370</f>
        <v>2.8808823783776319E-4</v>
      </c>
      <c r="AH29" s="5">
        <f>all!AH370</f>
        <v>8.8677271331341276E-2</v>
      </c>
      <c r="AI29" s="5">
        <f>all!AI370</f>
        <v>2.8031240542525289E-4</v>
      </c>
      <c r="AJ29" s="5">
        <f>all!AJ370</f>
        <v>1.6985908985817832</v>
      </c>
      <c r="AK29" s="5">
        <f>all!AK370</f>
        <v>4.2265910766277668E-4</v>
      </c>
      <c r="AL29" s="5">
        <f>all!AL370</f>
        <v>1.1235746333008647E-3</v>
      </c>
      <c r="AM29" s="5">
        <f>all!AM370</f>
        <v>2.8808823783776319E-4</v>
      </c>
      <c r="AN29" s="5"/>
      <c r="AO29" s="5"/>
      <c r="AP29" s="5">
        <f>all!AP370</f>
        <v>0.12681217388619101</v>
      </c>
      <c r="AQ29" s="5">
        <f>all!AQ370</f>
        <v>5.27252307541149</v>
      </c>
      <c r="AR29" s="5">
        <f>all!AR370</f>
        <v>7.8730402675115402E-3</v>
      </c>
      <c r="AS29" s="5">
        <f>all!AS370</f>
        <v>0.20817197772408899</v>
      </c>
      <c r="AT29" s="5">
        <f>all!AT370</f>
        <v>0.122528387966845</v>
      </c>
      <c r="AU29" s="5">
        <f>all!AU370</f>
        <v>1.87060242589531</v>
      </c>
      <c r="AV29" s="5">
        <f>all!AV370</f>
        <v>3.1789117219787E-2</v>
      </c>
      <c r="AW29" s="5">
        <f>all!AW370</f>
        <v>0.28728356694271201</v>
      </c>
      <c r="AX29" s="5">
        <f>all!AX370</f>
        <v>0.28673828920605099</v>
      </c>
      <c r="AY29" s="5">
        <f>all!AY370</f>
        <v>0.87642222601021802</v>
      </c>
      <c r="AZ29" s="5">
        <f>all!AZ370</f>
        <v>1.8935970211716401E-6</v>
      </c>
      <c r="BA29" s="5">
        <f>all!BA370</f>
        <v>7.5294991274415399E-2</v>
      </c>
      <c r="BB29" s="5">
        <f>all!BB370</f>
        <v>5.70592570477731E-3</v>
      </c>
      <c r="BC29" s="5">
        <f>all!BC370</f>
        <v>8.0984496507427298E-2</v>
      </c>
      <c r="BD29" s="5">
        <f>all!BD370</f>
        <v>1.30213030635042E-2</v>
      </c>
      <c r="BE29" s="5">
        <f>all!BE370</f>
        <v>0.18130261076749901</v>
      </c>
      <c r="BF29" s="5">
        <f>all!BF370</f>
        <v>1.7233190198216199E-2</v>
      </c>
      <c r="BG29" s="5">
        <f>all!BG370</f>
        <v>4.8982703687949396E-3</v>
      </c>
      <c r="BH29" s="5">
        <f>all!BH370</f>
        <v>2.42925853992727E-2</v>
      </c>
      <c r="BI29" s="5">
        <f>all!BI370</f>
        <v>3.2485895242925899E-3</v>
      </c>
      <c r="BJ29" s="5"/>
      <c r="BK29" s="5">
        <f>all!BK370</f>
        <v>0.91376289762468299</v>
      </c>
      <c r="BL29" s="5">
        <f>all!BL370</f>
        <v>23236.0864463949</v>
      </c>
      <c r="BM29" s="5">
        <f>all!BM370</f>
        <v>2.0947930506661701</v>
      </c>
      <c r="BN29" s="5">
        <f>all!BN370</f>
        <v>0.57135315632120298</v>
      </c>
      <c r="BO29" s="5">
        <f>all!BO370</f>
        <v>0.41730823895087199</v>
      </c>
      <c r="BP29" s="5">
        <f>all!BP370</f>
        <v>0.489425116648883</v>
      </c>
      <c r="BQ29" s="5">
        <f>all!BQ370</f>
        <v>8.5340394855160998E-3</v>
      </c>
      <c r="BR29" s="5">
        <f>all!BR370</f>
        <v>0.30051294461548</v>
      </c>
      <c r="BS29" s="5">
        <f>all!BS370</f>
        <v>0.33200461868664699</v>
      </c>
      <c r="BT29" s="5">
        <f>all!BT370</f>
        <v>3.3872260932109501</v>
      </c>
      <c r="BU29" s="5">
        <f>all!BU370</f>
        <v>8.0408979713635295E-3</v>
      </c>
      <c r="BV29" s="5">
        <f>all!BV370</f>
        <v>0.10522684043423</v>
      </c>
      <c r="BW29" s="5">
        <f>all!BW370</f>
        <v>9.9821782612875498E-5</v>
      </c>
      <c r="BX29" s="5">
        <f>all!BX370</f>
        <v>2.8772266462735899E-2</v>
      </c>
      <c r="BY29" s="5">
        <f>all!BY370</f>
        <v>8.8230512023279705E-3</v>
      </c>
      <c r="BZ29" s="5">
        <f>all!BZ370</f>
        <v>0.100150358942349</v>
      </c>
      <c r="CA29" s="5">
        <f>all!CA370</f>
        <v>1.03621799859858E-4</v>
      </c>
      <c r="CB29" s="5">
        <f>all!CB370</f>
        <v>4.8891962339482403E-3</v>
      </c>
      <c r="CC29" s="5">
        <f>all!CC370</f>
        <v>4.20986056217236E-2</v>
      </c>
      <c r="CD29" s="5">
        <f>all!CD370</f>
        <v>2.4475794034501202E-3</v>
      </c>
      <c r="CE29" s="5"/>
      <c r="CF29" s="5">
        <f>all!CF370</f>
        <v>15.213810729296499</v>
      </c>
      <c r="CG29" s="5">
        <f>all!CG370</f>
        <v>327493.83765801101</v>
      </c>
      <c r="CH29" s="5">
        <f>all!CH370</f>
        <v>11.589175011231699</v>
      </c>
      <c r="CI29" s="5">
        <f>all!CI370</f>
        <v>9.1283931850221904</v>
      </c>
      <c r="CJ29" s="5">
        <f>all!CJ370</f>
        <v>0.234575528913265</v>
      </c>
      <c r="CK29" s="5">
        <f>all!CK370</f>
        <v>1.87060242589531</v>
      </c>
      <c r="CL29" s="5">
        <f>all!CL370</f>
        <v>3.1789117219787E-2</v>
      </c>
      <c r="CM29" s="5">
        <f>all!CM370</f>
        <v>0.71464411974839903</v>
      </c>
      <c r="CN29" s="5">
        <f>all!CN370</f>
        <v>2.5957330711037998</v>
      </c>
      <c r="CO29" s="5">
        <f>all!CO370</f>
        <v>19.685267196149599</v>
      </c>
      <c r="CP29" s="5">
        <f>all!CP370</f>
        <v>3.3387050069791798E-3</v>
      </c>
      <c r="CQ29" s="5">
        <f>all!CQ370</f>
        <v>0.115576315974142</v>
      </c>
      <c r="CR29" s="5">
        <f>all!CR370</f>
        <v>5.70592570477731E-3</v>
      </c>
      <c r="CS29" s="5">
        <f>all!CS370</f>
        <v>8.0984496507427298E-2</v>
      </c>
      <c r="CT29" s="5">
        <f>all!CT370</f>
        <v>1.30213030635042E-2</v>
      </c>
      <c r="CU29" s="5">
        <f>all!CU370</f>
        <v>0.18130261076749901</v>
      </c>
      <c r="CV29" s="5">
        <f>all!CV370</f>
        <v>1.7233190198216199E-2</v>
      </c>
      <c r="CW29" s="5">
        <f>all!CW370</f>
        <v>4.8982703687949396E-3</v>
      </c>
      <c r="CX29" s="5">
        <f>all!CX370</f>
        <v>3.7650064744371298E-2</v>
      </c>
      <c r="CY29" s="5">
        <f>all!CY370</f>
        <v>3.2485895242925899E-3</v>
      </c>
      <c r="CZ29" s="5"/>
      <c r="DA29" s="5">
        <f>all!DA370</f>
        <v>0.27692666569387092</v>
      </c>
      <c r="DB29" s="5">
        <f>all!DB370</f>
        <v>5864.3358878684039</v>
      </c>
      <c r="DC29" s="5">
        <f>all!DC370</f>
        <v>0.19664934215742058</v>
      </c>
      <c r="DD29" s="5">
        <f>all!DD370</f>
        <v>0.15552674040049122</v>
      </c>
      <c r="DE29" s="5">
        <f>all!DE370</f>
        <v>3.6914287116933402E-3</v>
      </c>
      <c r="DF29" s="5">
        <f>all!DF370</f>
        <v>2.8606857713645972E-2</v>
      </c>
      <c r="DG29" s="5">
        <f>all!DG370</f>
        <v>4.5593444372426601E-4</v>
      </c>
      <c r="DH29" s="5">
        <f>all!DH370</f>
        <v>9.8422272379616992E-3</v>
      </c>
      <c r="DI29" s="5">
        <f>all!DI370</f>
        <v>3.4645990890528229E-2</v>
      </c>
      <c r="DJ29" s="5">
        <f>all!DJ370</f>
        <v>0.24930682872529888</v>
      </c>
      <c r="DK29" s="5">
        <f>all!DK370</f>
        <v>3.0951707796914939E-5</v>
      </c>
      <c r="DL29" s="5">
        <f>all!DL370</f>
        <v>1.0281584184300646E-3</v>
      </c>
      <c r="DM29" s="5">
        <f>all!DM370</f>
        <v>4.9695393621011603E-5</v>
      </c>
      <c r="DN29" s="5">
        <f>all!DN370</f>
        <v>6.822045026318533E-4</v>
      </c>
      <c r="DO29" s="5">
        <f>all!DO370</f>
        <v>1.0694237075808311E-4</v>
      </c>
      <c r="DP29" s="5">
        <f>all!DP370</f>
        <v>1.4208668555446631E-3</v>
      </c>
      <c r="DQ29" s="5">
        <f>all!DQ370</f>
        <v>8.7492978874921653E-5</v>
      </c>
      <c r="DR29" s="5">
        <f>all!DR370</f>
        <v>2.3966098838774693E-5</v>
      </c>
      <c r="DS29" s="5">
        <f>all!DS370</f>
        <v>1.8170880668132866E-4</v>
      </c>
      <c r="DT29" s="5">
        <f>all!DT370</f>
        <v>1.554494983831779E-5</v>
      </c>
      <c r="DU29" s="5"/>
      <c r="DV29" s="5">
        <f>all!DV370</f>
        <v>4.7206148764747094E-3</v>
      </c>
      <c r="DW29" s="5">
        <f>all!DW370</f>
        <v>99.966072835754403</v>
      </c>
      <c r="DX29" s="5">
        <f>all!DX370</f>
        <v>3.3521719828291368E-3</v>
      </c>
      <c r="DY29" s="5">
        <f>all!DY370</f>
        <v>2.6511778581690712E-3</v>
      </c>
      <c r="DZ29" s="5">
        <f>all!DZ370</f>
        <v>6.2925732515513143E-5</v>
      </c>
      <c r="EA29" s="5">
        <f>all!EA370</f>
        <v>4.8764519571948639E-4</v>
      </c>
      <c r="EB29" s="5">
        <f>all!EB370</f>
        <v>7.7720609257659762E-6</v>
      </c>
      <c r="EC29" s="5">
        <f>all!EC370</f>
        <v>1.6777497465169131E-4</v>
      </c>
      <c r="ED29" s="5">
        <f>all!ED370</f>
        <v>5.9059094073963929E-4</v>
      </c>
      <c r="EE29" s="5">
        <f>all!EE370</f>
        <v>4.2497948745331884E-3</v>
      </c>
      <c r="EF29" s="5">
        <f>all!EF370</f>
        <v>5.276165511628038E-7</v>
      </c>
      <c r="EG29" s="5">
        <f>all!EG370</f>
        <v>1.7526444819795816E-5</v>
      </c>
      <c r="EH29" s="5">
        <f>all!EH370</f>
        <v>8.4712974040190411E-7</v>
      </c>
      <c r="EI29" s="5">
        <f>all!EI370</f>
        <v>1.1629160795522598E-5</v>
      </c>
      <c r="EJ29" s="5">
        <f>all!EJ370</f>
        <v>1.8229871257112901E-6</v>
      </c>
      <c r="EK29" s="5">
        <f>all!EK370</f>
        <v>2.4220727169656702E-5</v>
      </c>
      <c r="EL29" s="5">
        <f>all!EL370</f>
        <v>1.4914441577129199E-6</v>
      </c>
      <c r="EM29" s="5">
        <f>all!EM370</f>
        <v>4.0853675981657917E-7</v>
      </c>
      <c r="EN29" s="5">
        <f>all!EN370</f>
        <v>3.0974889827134906E-6</v>
      </c>
      <c r="EO29" s="5">
        <f>all!EO370</f>
        <v>2.6498611564527355E-7</v>
      </c>
      <c r="EP29" s="5"/>
      <c r="EQ29" s="5">
        <f>all!EQ370</f>
        <v>199.93214567150881</v>
      </c>
      <c r="ER29" s="5">
        <f>all!ER370</f>
        <v>0</v>
      </c>
      <c r="ES29" s="5">
        <f>all!ES370</f>
        <v>0</v>
      </c>
      <c r="ET29" s="5">
        <f>all!ET370</f>
        <v>0</v>
      </c>
      <c r="EU29" s="5">
        <f>all!EU370</f>
        <v>0</v>
      </c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</row>
    <row r="30" spans="1:298" s="9" customFormat="1">
      <c r="A30" s="5" t="str">
        <f>all!A371</f>
        <v>LEM51-9.d</v>
      </c>
      <c r="B30" s="5" t="str">
        <f>all!B371</f>
        <v>Sardes</v>
      </c>
      <c r="C30" s="5" t="str">
        <f>all!C371</f>
        <v>porphyry</v>
      </c>
      <c r="D30" s="5" t="str">
        <f>all!D371</f>
        <v>potassic</v>
      </c>
      <c r="E30" s="5" t="str">
        <f>all!E371</f>
        <v>pyrite</v>
      </c>
      <c r="F30" s="5" t="str">
        <f>all!F371</f>
        <v>subhedral</v>
      </c>
      <c r="G30" s="5">
        <f>all!G371</f>
        <v>40.453382569625099</v>
      </c>
      <c r="H30" s="5">
        <f>all!H371</f>
        <v>363310.48893058201</v>
      </c>
      <c r="I30" s="5">
        <f>all!I371</f>
        <v>149.14308310730101</v>
      </c>
      <c r="J30" s="5">
        <f>all!J371</f>
        <v>99.435832075505402</v>
      </c>
      <c r="K30" s="5">
        <f>all!K371</f>
        <v>24.042978724542099</v>
      </c>
      <c r="L30" s="5">
        <f>all!L371</f>
        <v>5.4380691802719499</v>
      </c>
      <c r="M30" s="5">
        <f>all!M371</f>
        <v>8.8405519946080605E-2</v>
      </c>
      <c r="N30" s="5">
        <f>all!N371</f>
        <v>0.32632204875159998</v>
      </c>
      <c r="O30" s="5">
        <f>all!O371</f>
        <v>18.533550228505099</v>
      </c>
      <c r="P30" s="5">
        <f>all!P371</f>
        <v>130.32708258307801</v>
      </c>
      <c r="Q30" s="5">
        <f>all!Q371</f>
        <v>3.0319169891692199E-2</v>
      </c>
      <c r="R30" s="5">
        <f>all!R371</f>
        <v>0.114830857519582</v>
      </c>
      <c r="S30" s="5">
        <f>all!S371</f>
        <v>2.45558304400403E-2</v>
      </c>
      <c r="T30" s="5">
        <f>all!T371</f>
        <v>9.1116474633407898E-2</v>
      </c>
      <c r="U30" s="5">
        <f>all!U371</f>
        <v>1.8511545762998599E-2</v>
      </c>
      <c r="V30" s="5">
        <f>all!V371</f>
        <v>2.1375310268883698</v>
      </c>
      <c r="W30" s="5">
        <f>all!W371</f>
        <v>9.2677220270168999E-3</v>
      </c>
      <c r="X30" s="5">
        <f>all!X371</f>
        <v>7.3728735448762E-3</v>
      </c>
      <c r="Y30" s="5">
        <f>all!Y371</f>
        <v>3.9896479584119402</v>
      </c>
      <c r="Z30" s="5">
        <f>all!Z371</f>
        <v>0.405893940373805</v>
      </c>
      <c r="AA30" s="5">
        <f>all!AA371</f>
        <v>1.4998927448412258</v>
      </c>
      <c r="AB30" s="5">
        <f>all!AB371</f>
        <v>32.666311399303027</v>
      </c>
      <c r="AC30" s="5">
        <f>all!AC371</f>
        <v>0.10173678094028353</v>
      </c>
      <c r="AD30" s="5">
        <f>all!AD371</f>
        <v>8.0471944807376907</v>
      </c>
      <c r="AE30" s="5">
        <f>all!AE371</f>
        <v>1.8480010321038291E-3</v>
      </c>
      <c r="AF30" s="5">
        <f>all!AF371</f>
        <v>4.6398945360499998E-3</v>
      </c>
      <c r="AG30" s="5">
        <f>all!AG371</f>
        <v>2.0328914529599117E-4</v>
      </c>
      <c r="AH30" s="5">
        <f>all!AH371</f>
        <v>7.5994599542964676E-3</v>
      </c>
      <c r="AI30" s="5">
        <f>all!AI371</f>
        <v>2.7215069711398186E-3</v>
      </c>
      <c r="AJ30" s="5">
        <f>all!AJ371</f>
        <v>0.8738392680893835</v>
      </c>
      <c r="AK30" s="5">
        <f>all!AK371</f>
        <v>4.9434900977417674E-5</v>
      </c>
      <c r="AL30" s="5">
        <f>all!AL371</f>
        <v>1.2411937166191252E-4</v>
      </c>
      <c r="AM30" s="5">
        <f>all!AM371</f>
        <v>2.0328914529599117E-4</v>
      </c>
      <c r="AN30" s="5"/>
      <c r="AO30" s="5"/>
      <c r="AP30" s="5">
        <f>all!AP371</f>
        <v>0.175382417360333</v>
      </c>
      <c r="AQ30" s="5">
        <f>all!AQ371</f>
        <v>5.1530078639947101</v>
      </c>
      <c r="AR30" s="5">
        <f>all!AR371</f>
        <v>1.6835192223678099E-2</v>
      </c>
      <c r="AS30" s="5">
        <f>all!AS371</f>
        <v>0.19292125481460401</v>
      </c>
      <c r="AT30" s="5">
        <f>all!AT371</f>
        <v>0.100186175330681</v>
      </c>
      <c r="AU30" s="5">
        <f>all!AU371</f>
        <v>1.23042907209772</v>
      </c>
      <c r="AV30" s="5">
        <f>all!AV371</f>
        <v>1.4064352941981601E-2</v>
      </c>
      <c r="AW30" s="5">
        <f>all!AW371</f>
        <v>0.30737334431049301</v>
      </c>
      <c r="AX30" s="5">
        <f>all!AX371</f>
        <v>0.217999565465712</v>
      </c>
      <c r="AY30" s="5">
        <f>all!AY371</f>
        <v>0.97715053276871799</v>
      </c>
      <c r="AZ30" s="5">
        <f>all!AZ371</f>
        <v>8.2541227722920194E-3</v>
      </c>
      <c r="BA30" s="5">
        <f>all!BA371</f>
        <v>0.114830857519582</v>
      </c>
      <c r="BB30" s="5">
        <f>all!BB371</f>
        <v>6.2469533373685501E-6</v>
      </c>
      <c r="BC30" s="5">
        <f>all!BC371</f>
        <v>9.1116474633407898E-2</v>
      </c>
      <c r="BD30" s="5">
        <f>all!BD371</f>
        <v>1.69057440647431E-2</v>
      </c>
      <c r="BE30" s="5">
        <f>all!BE371</f>
        <v>0.18071478763677101</v>
      </c>
      <c r="BF30" s="5">
        <f>all!BF371</f>
        <v>9.2677220270168999E-3</v>
      </c>
      <c r="BG30" s="5">
        <f>all!BG371</f>
        <v>7.3728735448762E-3</v>
      </c>
      <c r="BH30" s="5">
        <f>all!BH371</f>
        <v>1.8985501427557099E-2</v>
      </c>
      <c r="BI30" s="5">
        <f>all!BI371</f>
        <v>3.4956050977191801E-3</v>
      </c>
      <c r="BJ30" s="5"/>
      <c r="BK30" s="5">
        <f>all!BK371</f>
        <v>23.4989477163763</v>
      </c>
      <c r="BL30" s="5">
        <f>all!BL371</f>
        <v>24527.018968756402</v>
      </c>
      <c r="BM30" s="5">
        <f>all!BM371</f>
        <v>18.958471116820999</v>
      </c>
      <c r="BN30" s="5">
        <f>all!BN371</f>
        <v>34.238772254079301</v>
      </c>
      <c r="BO30" s="5">
        <f>all!BO371</f>
        <v>34.519539547849497</v>
      </c>
      <c r="BP30" s="5">
        <f>all!BP371</f>
        <v>3.05386350169859</v>
      </c>
      <c r="BQ30" s="5">
        <f>all!BQ371</f>
        <v>3.5768894082847599E-2</v>
      </c>
      <c r="BR30" s="5">
        <f>all!BR371</f>
        <v>0.32443635580546398</v>
      </c>
      <c r="BS30" s="5">
        <f>all!BS371</f>
        <v>2.7286787942880002</v>
      </c>
      <c r="BT30" s="5">
        <f>all!BT371</f>
        <v>17.302568920094298</v>
      </c>
      <c r="BU30" s="5">
        <f>all!BU371</f>
        <v>2.5045568035281199E-2</v>
      </c>
      <c r="BV30" s="5">
        <f>all!BV371</f>
        <v>6.8431799891637807E-2</v>
      </c>
      <c r="BW30" s="5">
        <f>all!BW371</f>
        <v>4.5297137046061801E-2</v>
      </c>
      <c r="BX30" s="5">
        <f>all!BX371</f>
        <v>3.0904794447420201E-2</v>
      </c>
      <c r="BY30" s="5">
        <f>all!BY371</f>
        <v>2.7654067046298501E-2</v>
      </c>
      <c r="BZ30" s="5">
        <f>all!BZ371</f>
        <v>0.73505508663229302</v>
      </c>
      <c r="CA30" s="5">
        <f>all!CA371</f>
        <v>8.5878608500761094E-3</v>
      </c>
      <c r="CB30" s="5">
        <f>all!CB371</f>
        <v>7.6621872022821103E-3</v>
      </c>
      <c r="CC30" s="5">
        <f>all!CC371</f>
        <v>5.7271216447723203</v>
      </c>
      <c r="CD30" s="5">
        <f>all!CD371</f>
        <v>0.24194050774402101</v>
      </c>
      <c r="CE30" s="5"/>
      <c r="CF30" s="5">
        <f>all!CF371</f>
        <v>40.453382569625099</v>
      </c>
      <c r="CG30" s="5">
        <f>all!CG371</f>
        <v>363310.48893058201</v>
      </c>
      <c r="CH30" s="5">
        <f>all!CH371</f>
        <v>149.14308310730101</v>
      </c>
      <c r="CI30" s="5">
        <f>all!CI371</f>
        <v>99.435832075505402</v>
      </c>
      <c r="CJ30" s="5">
        <f>all!CJ371</f>
        <v>24.042978724542099</v>
      </c>
      <c r="CK30" s="5">
        <f>all!CK371</f>
        <v>5.4380691802719499</v>
      </c>
      <c r="CL30" s="5">
        <f>all!CL371</f>
        <v>8.8405519946080605E-2</v>
      </c>
      <c r="CM30" s="5">
        <f>all!CM371</f>
        <v>0.32632204875159998</v>
      </c>
      <c r="CN30" s="5">
        <f>all!CN371</f>
        <v>18.533550228505099</v>
      </c>
      <c r="CO30" s="5">
        <f>all!CO371</f>
        <v>130.32708258307801</v>
      </c>
      <c r="CP30" s="5">
        <f>all!CP371</f>
        <v>3.0319169891692199E-2</v>
      </c>
      <c r="CQ30" s="5">
        <f>all!CQ371</f>
        <v>0.114830857519582</v>
      </c>
      <c r="CR30" s="5">
        <f>all!CR371</f>
        <v>2.45558304400403E-2</v>
      </c>
      <c r="CS30" s="5">
        <f>all!CS371</f>
        <v>9.1116474633407898E-2</v>
      </c>
      <c r="CT30" s="5">
        <f>all!CT371</f>
        <v>1.8511545762998599E-2</v>
      </c>
      <c r="CU30" s="5">
        <f>all!CU371</f>
        <v>2.1375310268883698</v>
      </c>
      <c r="CV30" s="5">
        <f>all!CV371</f>
        <v>9.2677220270168999E-3</v>
      </c>
      <c r="CW30" s="5">
        <f>all!CW371</f>
        <v>7.3728735448762E-3</v>
      </c>
      <c r="CX30" s="5">
        <f>all!CX371</f>
        <v>3.9896479584119402</v>
      </c>
      <c r="CY30" s="5">
        <f>all!CY371</f>
        <v>0.405893940373805</v>
      </c>
      <c r="CZ30" s="5"/>
      <c r="DA30" s="5">
        <f>all!DA371</f>
        <v>0.73634545285044795</v>
      </c>
      <c r="DB30" s="5">
        <f>all!DB371</f>
        <v>6505.6941343107173</v>
      </c>
      <c r="DC30" s="5">
        <f>all!DC371</f>
        <v>2.530714149364043</v>
      </c>
      <c r="DD30" s="5">
        <f>all!DD371</f>
        <v>1.6941569593089751</v>
      </c>
      <c r="DE30" s="5">
        <f>all!DE371</f>
        <v>0.37835550191266326</v>
      </c>
      <c r="DF30" s="5">
        <f>all!DF371</f>
        <v>8.3163621047131819E-2</v>
      </c>
      <c r="DG30" s="5">
        <f>all!DG371</f>
        <v>1.2679534722556489E-3</v>
      </c>
      <c r="DH30" s="5">
        <f>all!DH371</f>
        <v>4.4941750275664504E-3</v>
      </c>
      <c r="DI30" s="5">
        <f>all!DI371</f>
        <v>0.24737258986066901</v>
      </c>
      <c r="DJ30" s="5">
        <f>all!DJ371</f>
        <v>1.6505456254189212</v>
      </c>
      <c r="DK30" s="5">
        <f>all!DK371</f>
        <v>2.8107607146213802E-4</v>
      </c>
      <c r="DL30" s="5">
        <f>all!DL371</f>
        <v>1.0215268747683233E-3</v>
      </c>
      <c r="DM30" s="5">
        <f>all!DM371</f>
        <v>2.138674288007133E-4</v>
      </c>
      <c r="DN30" s="5">
        <f>all!DN371</f>
        <v>7.6755517339236715E-4</v>
      </c>
      <c r="DO30" s="5">
        <f>all!DO371</f>
        <v>1.5203306309952857E-4</v>
      </c>
      <c r="DP30" s="5">
        <f>all!DP371</f>
        <v>1.6751810555551489E-2</v>
      </c>
      <c r="DQ30" s="5">
        <f>all!DQ371</f>
        <v>4.7052263579866222E-5</v>
      </c>
      <c r="DR30" s="5">
        <f>all!DR371</f>
        <v>3.6073757224177321E-5</v>
      </c>
      <c r="DS30" s="5">
        <f>all!DS371</f>
        <v>1.925505771434334E-2</v>
      </c>
      <c r="DT30" s="5">
        <f>all!DT371</f>
        <v>1.9422586004188766E-3</v>
      </c>
      <c r="DU30" s="5"/>
      <c r="DV30" s="5">
        <f>all!DV371</f>
        <v>1.1303884730279797E-2</v>
      </c>
      <c r="DW30" s="5">
        <f>all!DW371</f>
        <v>99.871081297546468</v>
      </c>
      <c r="DX30" s="5">
        <f>all!DX371</f>
        <v>3.8849837286235409E-2</v>
      </c>
      <c r="DY30" s="5">
        <f>all!DY371</f>
        <v>2.600756874222113E-2</v>
      </c>
      <c r="DZ30" s="5">
        <f>all!DZ371</f>
        <v>5.8082615491570639E-3</v>
      </c>
      <c r="EA30" s="5">
        <f>all!EA371</f>
        <v>1.2766724944526517E-3</v>
      </c>
      <c r="EB30" s="5">
        <f>all!EB371</f>
        <v>1.9464776808565252E-5</v>
      </c>
      <c r="EC30" s="5">
        <f>all!EC371</f>
        <v>6.8991580341341515E-5</v>
      </c>
      <c r="ED30" s="5">
        <f>all!ED371</f>
        <v>3.7974991634581426E-3</v>
      </c>
      <c r="EE30" s="5">
        <f>all!EE371</f>
        <v>2.5338076604640106E-2</v>
      </c>
      <c r="EF30" s="5">
        <f>all!EF371</f>
        <v>4.3148925547764546E-6</v>
      </c>
      <c r="EG30" s="5">
        <f>all!EG371</f>
        <v>1.5681799889663116E-5</v>
      </c>
      <c r="EH30" s="5">
        <f>all!EH371</f>
        <v>3.2831502569427648E-6</v>
      </c>
      <c r="EI30" s="5">
        <f>all!EI371</f>
        <v>1.1782995563523105E-5</v>
      </c>
      <c r="EJ30" s="5">
        <f>all!EJ371</f>
        <v>2.3339102778671831E-6</v>
      </c>
      <c r="EK30" s="5">
        <f>all!EK371</f>
        <v>2.5716263312336576E-4</v>
      </c>
      <c r="EL30" s="5">
        <f>all!EL371</f>
        <v>7.2231499732446056E-7</v>
      </c>
      <c r="EM30" s="5">
        <f>all!EM371</f>
        <v>5.5378028325112435E-7</v>
      </c>
      <c r="EN30" s="5">
        <f>all!EN371</f>
        <v>2.9559081547289476E-4</v>
      </c>
      <c r="EO30" s="5">
        <f>all!EO371</f>
        <v>2.9816259814656084E-5</v>
      </c>
      <c r="EP30" s="5"/>
      <c r="EQ30" s="5">
        <f>all!EQ371</f>
        <v>199.74216259509294</v>
      </c>
      <c r="ER30" s="5">
        <f>all!ER371</f>
        <v>0</v>
      </c>
      <c r="ES30" s="5">
        <f>all!ES371</f>
        <v>0</v>
      </c>
      <c r="ET30" s="5">
        <f>all!ET371</f>
        <v>0</v>
      </c>
      <c r="EU30" s="5">
        <f>all!EU371</f>
        <v>0</v>
      </c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</row>
    <row r="31" spans="1:298" s="3" customFormat="1">
      <c r="A31" s="5" t="str">
        <f>all!A393</f>
        <v>33I-1.d</v>
      </c>
      <c r="B31" s="5" t="str">
        <f>all!B393</f>
        <v>Sardes</v>
      </c>
      <c r="C31" s="5" t="str">
        <f>all!C393</f>
        <v>epithermal</v>
      </c>
      <c r="D31" s="5" t="str">
        <f>all!D393</f>
        <v>epithermal IS</v>
      </c>
      <c r="E31" s="5" t="str">
        <f>all!E393</f>
        <v>pyrite</v>
      </c>
      <c r="F31" s="5" t="str">
        <f>all!F393</f>
        <v>anhedral, inclusions</v>
      </c>
      <c r="G31" s="5">
        <f>all!G393</f>
        <v>17.649963195136799</v>
      </c>
      <c r="H31" s="5">
        <f>all!H393</f>
        <v>390672.97824323998</v>
      </c>
      <c r="I31" s="5">
        <f>all!I393</f>
        <v>53.373573966067497</v>
      </c>
      <c r="J31" s="5">
        <f>all!J393</f>
        <v>901.35324608357405</v>
      </c>
      <c r="K31" s="5">
        <f>all!K393</f>
        <v>0.16983411397996501</v>
      </c>
      <c r="L31" s="5">
        <f>all!L393</f>
        <v>1.1772828933686299</v>
      </c>
      <c r="M31" s="5">
        <f>all!M393</f>
        <v>2.2450220258683401E-2</v>
      </c>
      <c r="N31" s="5">
        <f>all!N393</f>
        <v>0.62071767990460203</v>
      </c>
      <c r="O31" s="5">
        <f>all!O393</f>
        <v>261.93965309593301</v>
      </c>
      <c r="P31" s="5">
        <f>all!P393</f>
        <v>11.4825990803186</v>
      </c>
      <c r="Q31" s="5">
        <f>all!Q393</f>
        <v>7.9774572936662201E-3</v>
      </c>
      <c r="R31" s="5">
        <f>all!R393</f>
        <v>0.19114921803410601</v>
      </c>
      <c r="S31" s="5">
        <f>all!S393</f>
        <v>3.2930185622468801E-3</v>
      </c>
      <c r="T31" s="5">
        <f>all!T393</f>
        <v>9.0502168215876699E-2</v>
      </c>
      <c r="U31" s="5">
        <f>all!U393</f>
        <v>2.3920392756107502E-2</v>
      </c>
      <c r="V31" s="5">
        <f>all!V393</f>
        <v>0.192316518702113</v>
      </c>
      <c r="W31" s="5">
        <f>all!W393</f>
        <v>1.05051717436481E-2</v>
      </c>
      <c r="X31" s="5">
        <f>all!X393</f>
        <v>1.0422771207058E-2</v>
      </c>
      <c r="Y31" s="5">
        <f>all!Y393</f>
        <v>0.132583652043472</v>
      </c>
      <c r="Z31" s="5">
        <f>all!Z393</f>
        <v>5.5727725700188699E-3</v>
      </c>
      <c r="AA31" s="5">
        <f>all!AA393</f>
        <v>5.9214935096731945E-2</v>
      </c>
      <c r="AB31" s="5">
        <f>all!AB393</f>
        <v>86.606447351093067</v>
      </c>
      <c r="AC31" s="5">
        <f>all!AC393</f>
        <v>4.2032124505000434E-2</v>
      </c>
      <c r="AD31" s="5">
        <f>all!AD393</f>
        <v>0.20376286421407114</v>
      </c>
      <c r="AE31" s="5">
        <f>all!AE393</f>
        <v>7.8612793103938219E-2</v>
      </c>
      <c r="AF31" s="5">
        <f>all!AF393</f>
        <v>0.18041736207616607</v>
      </c>
      <c r="AG31" s="5">
        <f>all!AG393</f>
        <v>1.4946455147893837E-4</v>
      </c>
      <c r="AH31" s="5">
        <f>all!AH393</f>
        <v>6.016923784125771E-2</v>
      </c>
      <c r="AI31" s="5">
        <f>all!AI393</f>
        <v>1.0441070657104181E-4</v>
      </c>
      <c r="AJ31" s="5">
        <f>all!AJ393</f>
        <v>0.21513640978246495</v>
      </c>
      <c r="AK31" s="5">
        <f>all!AK393</f>
        <v>1.9527961934279173E-4</v>
      </c>
      <c r="AL31" s="5">
        <f>all!AL393</f>
        <v>4.4816921518718242E-4</v>
      </c>
      <c r="AM31" s="5">
        <f>all!AM393</f>
        <v>1.4946455147893837E-4</v>
      </c>
      <c r="AN31" s="5"/>
      <c r="AO31" s="5"/>
      <c r="AP31" s="5">
        <f>all!AP393</f>
        <v>0.165440197617714</v>
      </c>
      <c r="AQ31" s="5">
        <f>all!AQ393</f>
        <v>4.9672064679446502</v>
      </c>
      <c r="AR31" s="5">
        <f>all!AR393</f>
        <v>2.6728026294116601E-2</v>
      </c>
      <c r="AS31" s="5">
        <f>all!AS393</f>
        <v>0.12714436531004</v>
      </c>
      <c r="AT31" s="5">
        <f>all!AT393</f>
        <v>0.13149094574476899</v>
      </c>
      <c r="AU31" s="5">
        <f>all!AU393</f>
        <v>1.1772828933686299</v>
      </c>
      <c r="AV31" s="5">
        <f>all!AV393</f>
        <v>2.2450220258683401E-2</v>
      </c>
      <c r="AW31" s="5">
        <f>all!AW393</f>
        <v>0.35528067997499602</v>
      </c>
      <c r="AX31" s="5">
        <f>all!AX393</f>
        <v>0.34144016563877</v>
      </c>
      <c r="AY31" s="5">
        <f>all!AY393</f>
        <v>0.72766610348796801</v>
      </c>
      <c r="AZ31" s="5">
        <f>all!AZ393</f>
        <v>7.9774572936662201E-3</v>
      </c>
      <c r="BA31" s="5">
        <f>all!BA393</f>
        <v>0.19114921803410601</v>
      </c>
      <c r="BB31" s="5">
        <f>all!BB393</f>
        <v>3.2930185622468801E-3</v>
      </c>
      <c r="BC31" s="5">
        <f>all!BC393</f>
        <v>9.0502168215876699E-2</v>
      </c>
      <c r="BD31" s="5">
        <f>all!BD393</f>
        <v>2.3920392756107502E-2</v>
      </c>
      <c r="BE31" s="5">
        <f>all!BE393</f>
        <v>0.159132163304082</v>
      </c>
      <c r="BF31" s="5">
        <f>all!BF393</f>
        <v>1.05051717436481E-2</v>
      </c>
      <c r="BG31" s="5">
        <f>all!BG393</f>
        <v>1.0422771207058E-2</v>
      </c>
      <c r="BH31" s="5">
        <f>all!BH393</f>
        <v>8.0585714476848494E-2</v>
      </c>
      <c r="BI31" s="5">
        <f>all!BI393</f>
        <v>5.5727725700188699E-3</v>
      </c>
      <c r="BJ31" s="5"/>
      <c r="BK31" s="5">
        <f>all!BK393</f>
        <v>2.3435075922683599</v>
      </c>
      <c r="BL31" s="5">
        <f>all!BL393</f>
        <v>44617.015636838601</v>
      </c>
      <c r="BM31" s="5">
        <f>all!BM393</f>
        <v>10.113293922361001</v>
      </c>
      <c r="BN31" s="5">
        <f>all!BN393</f>
        <v>204.70498516938201</v>
      </c>
      <c r="BO31" s="5">
        <f>all!BO393</f>
        <v>0.18566125376796899</v>
      </c>
      <c r="BP31" s="5">
        <f>all!BP393</f>
        <v>0.79581021801463503</v>
      </c>
      <c r="BQ31" s="5">
        <f>all!BQ393</f>
        <v>2.48310928617804E-2</v>
      </c>
      <c r="BR31" s="5">
        <f>all!BR393</f>
        <v>0.18891076228791701</v>
      </c>
      <c r="BS31" s="5">
        <f>all!BS393</f>
        <v>57.166734454344301</v>
      </c>
      <c r="BT31" s="5">
        <f>all!BT393</f>
        <v>4.7409930996533696</v>
      </c>
      <c r="BU31" s="5">
        <f>all!BU393</f>
        <v>1.6101201021277199E-4</v>
      </c>
      <c r="BV31" s="5">
        <f>all!BV393</f>
        <v>5.8656449574717197E-2</v>
      </c>
      <c r="BW31" s="5">
        <f>all!BW393</f>
        <v>2.56791724274918E-3</v>
      </c>
      <c r="BX31" s="5">
        <f>all!BX393</f>
        <v>9.0651051211915704E-2</v>
      </c>
      <c r="BY31" s="5">
        <f>all!BY393</f>
        <v>1.19854326448391E-2</v>
      </c>
      <c r="BZ31" s="5">
        <f>all!BZ393</f>
        <v>0.31731848607955698</v>
      </c>
      <c r="CA31" s="5">
        <f>all!CA393</f>
        <v>3.6284047024299902E-4</v>
      </c>
      <c r="CB31" s="5">
        <f>all!CB393</f>
        <v>2.8768295621971001E-4</v>
      </c>
      <c r="CC31" s="5">
        <f>all!CC393</f>
        <v>4.4451291763115602E-2</v>
      </c>
      <c r="CD31" s="5">
        <f>all!CD393</f>
        <v>6.2098708980870797E-3</v>
      </c>
      <c r="CE31" s="5"/>
      <c r="CF31" s="5">
        <f>all!CF393</f>
        <v>17.649963195136799</v>
      </c>
      <c r="CG31" s="5">
        <f>all!CG393</f>
        <v>390672.97824323998</v>
      </c>
      <c r="CH31" s="5">
        <f>all!CH393</f>
        <v>53.373573966067497</v>
      </c>
      <c r="CI31" s="5">
        <f>all!CI393</f>
        <v>901.35324608357405</v>
      </c>
      <c r="CJ31" s="5">
        <f>all!CJ393</f>
        <v>0.16983411397996501</v>
      </c>
      <c r="CK31" s="5">
        <f>all!CK393</f>
        <v>1.1772828933686299</v>
      </c>
      <c r="CL31" s="5">
        <f>all!CL393</f>
        <v>2.2450220258683401E-2</v>
      </c>
      <c r="CM31" s="5">
        <f>all!CM393</f>
        <v>0.62071767990460203</v>
      </c>
      <c r="CN31" s="5">
        <f>all!CN393</f>
        <v>261.93965309593301</v>
      </c>
      <c r="CO31" s="5">
        <f>all!CO393</f>
        <v>11.4825990803186</v>
      </c>
      <c r="CP31" s="5">
        <f>all!CP393</f>
        <v>7.9774572936662201E-3</v>
      </c>
      <c r="CQ31" s="5">
        <f>all!CQ393</f>
        <v>0.19114921803410601</v>
      </c>
      <c r="CR31" s="5">
        <f>all!CR393</f>
        <v>3.2930185622468801E-3</v>
      </c>
      <c r="CS31" s="5">
        <f>all!CS393</f>
        <v>9.0502168215876699E-2</v>
      </c>
      <c r="CT31" s="5">
        <f>all!CT393</f>
        <v>2.3920392756107502E-2</v>
      </c>
      <c r="CU31" s="5">
        <f>all!CU393</f>
        <v>0.192316518702113</v>
      </c>
      <c r="CV31" s="5">
        <f>all!CV393</f>
        <v>1.05051717436481E-2</v>
      </c>
      <c r="CW31" s="5">
        <f>all!CW393</f>
        <v>1.0422771207058E-2</v>
      </c>
      <c r="CX31" s="5">
        <f>all!CX393</f>
        <v>0.132583652043472</v>
      </c>
      <c r="CY31" s="5">
        <f>all!CY393</f>
        <v>5.5727725700188699E-3</v>
      </c>
      <c r="CZ31" s="5"/>
      <c r="DA31" s="5">
        <f>all!DA393</f>
        <v>0.32127029474848656</v>
      </c>
      <c r="DB31" s="5">
        <f>all!DB393</f>
        <v>6995.6661875412301</v>
      </c>
      <c r="DC31" s="5">
        <f>all!DC393</f>
        <v>0.90566224074150903</v>
      </c>
      <c r="DD31" s="5">
        <f>all!DD393</f>
        <v>15.356977889908816</v>
      </c>
      <c r="DE31" s="5">
        <f>all!DE393</f>
        <v>2.672616907121849E-3</v>
      </c>
      <c r="DF31" s="5">
        <f>all!DF393</f>
        <v>1.8004020391017433E-2</v>
      </c>
      <c r="DG31" s="5">
        <f>all!DG393</f>
        <v>3.2199159902303976E-4</v>
      </c>
      <c r="DH31" s="5">
        <f>all!DH393</f>
        <v>8.5486528013304225E-3</v>
      </c>
      <c r="DI31" s="5">
        <f>all!DI393</f>
        <v>3.4961833849775368</v>
      </c>
      <c r="DJ31" s="5">
        <f>all!DJ393</f>
        <v>0.14542298733939465</v>
      </c>
      <c r="DK31" s="5">
        <f>all!DK393</f>
        <v>7.3955598532896808E-5</v>
      </c>
      <c r="DL31" s="5">
        <f>all!DL393</f>
        <v>1.7004494047211216E-3</v>
      </c>
      <c r="DM31" s="5">
        <f>all!DM393</f>
        <v>2.8680333765149019E-5</v>
      </c>
      <c r="DN31" s="5">
        <f>all!DN393</f>
        <v>7.6238032361112542E-4</v>
      </c>
      <c r="DO31" s="5">
        <f>all!DO393</f>
        <v>1.9645526245160562E-4</v>
      </c>
      <c r="DP31" s="5">
        <f>all!DP393</f>
        <v>1.5071827484491615E-3</v>
      </c>
      <c r="DQ31" s="5">
        <f>all!DQ393</f>
        <v>5.3334800978379829E-5</v>
      </c>
      <c r="DR31" s="5">
        <f>all!DR393</f>
        <v>5.0996197864786409E-5</v>
      </c>
      <c r="DS31" s="5">
        <f>all!DS393</f>
        <v>6.398824905572973E-4</v>
      </c>
      <c r="DT31" s="5">
        <f>all!DT393</f>
        <v>2.6666486921015601E-5</v>
      </c>
      <c r="DU31" s="5"/>
      <c r="DV31" s="5">
        <f>all!DV393</f>
        <v>4.5784843980533115E-3</v>
      </c>
      <c r="DW31" s="5">
        <f>all!DW393</f>
        <v>99.696576425534914</v>
      </c>
      <c r="DX31" s="5">
        <f>all!DX393</f>
        <v>1.290676575743558E-2</v>
      </c>
      <c r="DY31" s="5">
        <f>all!DY393</f>
        <v>0.21885522819731035</v>
      </c>
      <c r="DZ31" s="5">
        <f>all!DZ393</f>
        <v>3.8087974553671449E-5</v>
      </c>
      <c r="EA31" s="5">
        <f>all!EA393</f>
        <v>2.565787370010041E-4</v>
      </c>
      <c r="EB31" s="5">
        <f>all!EB393</f>
        <v>4.5887638431849465E-6</v>
      </c>
      <c r="EC31" s="5">
        <f>all!EC393</f>
        <v>1.2182848559312829E-4</v>
      </c>
      <c r="ED31" s="5">
        <f>all!ED393</f>
        <v>4.9824777897329316E-2</v>
      </c>
      <c r="EE31" s="5">
        <f>all!EE393</f>
        <v>2.0724507977713034E-3</v>
      </c>
      <c r="EF31" s="5">
        <f>all!EF393</f>
        <v>1.0539553751667156E-6</v>
      </c>
      <c r="EG31" s="5">
        <f>all!EG393</f>
        <v>2.4233429596376874E-5</v>
      </c>
      <c r="EH31" s="5">
        <f>all!EH393</f>
        <v>4.0872892023054043E-7</v>
      </c>
      <c r="EI31" s="5">
        <f>all!EI393</f>
        <v>1.0864827760590262E-5</v>
      </c>
      <c r="EJ31" s="5">
        <f>all!EJ393</f>
        <v>2.7997215078795644E-6</v>
      </c>
      <c r="EK31" s="5">
        <f>all!EK393</f>
        <v>2.1479149524832012E-5</v>
      </c>
      <c r="EL31" s="5">
        <f>all!EL393</f>
        <v>7.6008444647508431E-7</v>
      </c>
      <c r="EM31" s="5">
        <f>all!EM393</f>
        <v>7.2675656635716422E-7</v>
      </c>
      <c r="EN31" s="5">
        <f>all!EN393</f>
        <v>9.1190877198828935E-6</v>
      </c>
      <c r="EO31" s="5">
        <f>all!EO393</f>
        <v>3.8002920380281371E-7</v>
      </c>
      <c r="EP31" s="5"/>
      <c r="EQ31" s="5">
        <f>all!EQ393</f>
        <v>199.39315285106983</v>
      </c>
      <c r="ER31" s="5">
        <f>all!ER393</f>
        <v>0</v>
      </c>
      <c r="ES31" s="5">
        <f>all!ES393</f>
        <v>0</v>
      </c>
      <c r="ET31" s="5">
        <f>all!ET393</f>
        <v>0</v>
      </c>
      <c r="EU31" s="5">
        <f>all!EU393</f>
        <v>0</v>
      </c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</row>
    <row r="32" spans="1:298" s="3" customFormat="1">
      <c r="A32" s="5" t="str">
        <f>all!A394</f>
        <v>33I-2.d</v>
      </c>
      <c r="B32" s="5" t="str">
        <f>all!B394</f>
        <v>Sardes</v>
      </c>
      <c r="C32" s="5" t="str">
        <f>all!C394</f>
        <v>epithermal</v>
      </c>
      <c r="D32" s="5" t="str">
        <f>all!D394</f>
        <v>epithermal IS</v>
      </c>
      <c r="E32" s="5" t="str">
        <f>all!E394</f>
        <v>pyrite</v>
      </c>
      <c r="F32" s="5" t="str">
        <f>all!F394</f>
        <v>anhedral, inclusions</v>
      </c>
      <c r="G32" s="5">
        <f>all!G394</f>
        <v>18.533278898151401</v>
      </c>
      <c r="H32" s="5">
        <f>all!H394</f>
        <v>376740.91568527097</v>
      </c>
      <c r="I32" s="5">
        <f>all!I394</f>
        <v>148.32695953091499</v>
      </c>
      <c r="J32" s="5">
        <f>all!J394</f>
        <v>892.78628390671997</v>
      </c>
      <c r="K32" s="5">
        <f>all!K394</f>
        <v>0.27895969693303702</v>
      </c>
      <c r="L32" s="5">
        <f>all!L394</f>
        <v>3.8700418277806801</v>
      </c>
      <c r="M32" s="5">
        <f>all!M394</f>
        <v>6.2412777491613398E-2</v>
      </c>
      <c r="N32" s="5">
        <f>all!N394</f>
        <v>0.85683785121163003</v>
      </c>
      <c r="O32" s="5">
        <f>all!O394</f>
        <v>68.933712054615995</v>
      </c>
      <c r="P32" s="5">
        <f>all!P394</f>
        <v>23.6842566077943</v>
      </c>
      <c r="Q32" s="5">
        <f>all!Q394</f>
        <v>1.44587474468394E-2</v>
      </c>
      <c r="R32" s="5">
        <f>all!R394</f>
        <v>0.203668624231924</v>
      </c>
      <c r="S32" s="5">
        <f>all!S394</f>
        <v>8.1163988275061993E-3</v>
      </c>
      <c r="T32" s="5">
        <f>all!T394</f>
        <v>0.30138474155233203</v>
      </c>
      <c r="U32" s="5">
        <f>all!U394</f>
        <v>6.0580428574354403E-2</v>
      </c>
      <c r="V32" s="5">
        <f>all!V394</f>
        <v>0.379237908615075</v>
      </c>
      <c r="W32" s="5">
        <f>all!W394</f>
        <v>3.03620828533828E-2</v>
      </c>
      <c r="X32" s="5">
        <f>all!X394</f>
        <v>1.7142581161884302E-2</v>
      </c>
      <c r="Y32" s="5">
        <f>all!Y394</f>
        <v>0.322030832383849</v>
      </c>
      <c r="Z32" s="5">
        <f>all!Z394</f>
        <v>0.10129845297050501</v>
      </c>
      <c r="AA32" s="5">
        <f>all!AA394</f>
        <v>0.16613937983215307</v>
      </c>
      <c r="AB32" s="5">
        <f>all!AB394</f>
        <v>73.546549665665339</v>
      </c>
      <c r="AC32" s="5">
        <f>all!AC394</f>
        <v>0.3145613487399273</v>
      </c>
      <c r="AD32" s="5">
        <f>all!AD394</f>
        <v>2.151733239222573</v>
      </c>
      <c r="AE32" s="5">
        <f>all!AE394</f>
        <v>5.3232732515037476E-2</v>
      </c>
      <c r="AF32" s="5">
        <f>all!AF394</f>
        <v>0.18811996393607661</v>
      </c>
      <c r="AG32" s="5">
        <f>all!AG394</f>
        <v>9.7478890503555705E-5</v>
      </c>
      <c r="AH32" s="5">
        <f>all!AH394</f>
        <v>4.4898643213160103E-2</v>
      </c>
      <c r="AI32" s="5">
        <f>all!AI394</f>
        <v>6.8294026447290532E-4</v>
      </c>
      <c r="AJ32" s="5">
        <f>all!AJ394</f>
        <v>0.15967600686143585</v>
      </c>
      <c r="AK32" s="5">
        <f>all!AK394</f>
        <v>1.1557292899482219E-4</v>
      </c>
      <c r="AL32" s="5">
        <f>all!AL394</f>
        <v>4.0842493344392963E-4</v>
      </c>
      <c r="AM32" s="5">
        <f>all!AM394</f>
        <v>9.7478890503555705E-5</v>
      </c>
      <c r="AN32" s="5"/>
      <c r="AO32" s="5"/>
      <c r="AP32" s="5">
        <f>all!AP394</f>
        <v>0.161550136621739</v>
      </c>
      <c r="AQ32" s="5">
        <f>all!AQ394</f>
        <v>9.9612382741931604</v>
      </c>
      <c r="AR32" s="5">
        <f>all!AR394</f>
        <v>3.7170751847675501E-2</v>
      </c>
      <c r="AS32" s="5">
        <f>all!AS394</f>
        <v>0.25394471786099199</v>
      </c>
      <c r="AT32" s="5">
        <f>all!AT394</f>
        <v>0.27895969693303702</v>
      </c>
      <c r="AU32" s="5">
        <f>all!AU394</f>
        <v>3.8700418277806801</v>
      </c>
      <c r="AV32" s="5">
        <f>all!AV394</f>
        <v>6.2412777491613398E-2</v>
      </c>
      <c r="AW32" s="5">
        <f>all!AW394</f>
        <v>0.78269576247282802</v>
      </c>
      <c r="AX32" s="5">
        <f>all!AX394</f>
        <v>0.54354856147194797</v>
      </c>
      <c r="AY32" s="5">
        <f>all!AY394</f>
        <v>1.30228094708649</v>
      </c>
      <c r="AZ32" s="5">
        <f>all!AZ394</f>
        <v>1.44587474468394E-2</v>
      </c>
      <c r="BA32" s="5">
        <f>all!BA394</f>
        <v>0.203668624231924</v>
      </c>
      <c r="BB32" s="5">
        <f>all!BB394</f>
        <v>8.1163988275061993E-3</v>
      </c>
      <c r="BC32" s="5">
        <f>all!BC394</f>
        <v>0.30138474155233203</v>
      </c>
      <c r="BD32" s="5">
        <f>all!BD394</f>
        <v>6.0580428574354403E-2</v>
      </c>
      <c r="BE32" s="5">
        <f>all!BE394</f>
        <v>0.379237908615075</v>
      </c>
      <c r="BF32" s="5">
        <f>all!BF394</f>
        <v>3.03620828533828E-2</v>
      </c>
      <c r="BG32" s="5">
        <f>all!BG394</f>
        <v>1.7142581161884302E-2</v>
      </c>
      <c r="BH32" s="5">
        <f>all!BH394</f>
        <v>9.5663675557736902E-2</v>
      </c>
      <c r="BI32" s="5">
        <f>all!BI394</f>
        <v>2.37912881404416E-2</v>
      </c>
      <c r="BJ32" s="5"/>
      <c r="BK32" s="5">
        <f>all!BK394</f>
        <v>2.1156354361896499</v>
      </c>
      <c r="BL32" s="5">
        <f>all!BL394</f>
        <v>29458.316529182099</v>
      </c>
      <c r="BM32" s="5">
        <f>all!BM394</f>
        <v>17.0255255302325</v>
      </c>
      <c r="BN32" s="5">
        <f>all!BN394</f>
        <v>318.88049163874598</v>
      </c>
      <c r="BO32" s="5">
        <f>all!BO394</f>
        <v>0.34880577164604099</v>
      </c>
      <c r="BP32" s="5">
        <f>all!BP394</f>
        <v>1.3165099987458599</v>
      </c>
      <c r="BQ32" s="5">
        <f>all!BQ394</f>
        <v>1.86332237793468E-2</v>
      </c>
      <c r="BR32" s="5">
        <f>all!BR394</f>
        <v>0.684219735936484</v>
      </c>
      <c r="BS32" s="5">
        <f>all!BS394</f>
        <v>24.1433153871081</v>
      </c>
      <c r="BT32" s="5">
        <f>all!BT394</f>
        <v>6.4846112009546104</v>
      </c>
      <c r="BU32" s="5">
        <f>all!BU394</f>
        <v>1.22219401724496E-2</v>
      </c>
      <c r="BV32" s="5">
        <f>all!BV394</f>
        <v>0.17762923255229099</v>
      </c>
      <c r="BW32" s="5">
        <f>all!BW394</f>
        <v>3.6880628099022301E-4</v>
      </c>
      <c r="BX32" s="5">
        <f>all!BX394</f>
        <v>7.1526599792575807E-2</v>
      </c>
      <c r="BY32" s="5">
        <f>all!BY394</f>
        <v>1.4541399622607599E-2</v>
      </c>
      <c r="BZ32" s="5">
        <f>all!BZ394</f>
        <v>0.30399328698115202</v>
      </c>
      <c r="CA32" s="5">
        <f>all!CA394</f>
        <v>2.2108219692651102E-2</v>
      </c>
      <c r="CB32" s="5">
        <f>all!CB394</f>
        <v>6.30025996814033E-3</v>
      </c>
      <c r="CC32" s="5">
        <f>all!CC394</f>
        <v>0.299938328211658</v>
      </c>
      <c r="CD32" s="5">
        <f>all!CD394</f>
        <v>9.5866394438458097E-2</v>
      </c>
      <c r="CE32" s="5"/>
      <c r="CF32" s="5">
        <f>all!CF394</f>
        <v>18.533278898151401</v>
      </c>
      <c r="CG32" s="5">
        <f>all!CG394</f>
        <v>376740.91568527097</v>
      </c>
      <c r="CH32" s="5">
        <f>all!CH394</f>
        <v>148.32695953091499</v>
      </c>
      <c r="CI32" s="5">
        <f>all!CI394</f>
        <v>892.78628390671997</v>
      </c>
      <c r="CJ32" s="5">
        <f>all!CJ394</f>
        <v>0.27895969693303702</v>
      </c>
      <c r="CK32" s="5">
        <f>all!CK394</f>
        <v>3.8700418277806801</v>
      </c>
      <c r="CL32" s="5">
        <f>all!CL394</f>
        <v>6.2412777491613398E-2</v>
      </c>
      <c r="CM32" s="5">
        <f>all!CM394</f>
        <v>0.85683785121163003</v>
      </c>
      <c r="CN32" s="5">
        <f>all!CN394</f>
        <v>68.933712054615995</v>
      </c>
      <c r="CO32" s="5">
        <f>all!CO394</f>
        <v>23.6842566077943</v>
      </c>
      <c r="CP32" s="5">
        <f>all!CP394</f>
        <v>1.44587474468394E-2</v>
      </c>
      <c r="CQ32" s="5">
        <f>all!CQ394</f>
        <v>0.203668624231924</v>
      </c>
      <c r="CR32" s="5">
        <f>all!CR394</f>
        <v>8.1163988275061993E-3</v>
      </c>
      <c r="CS32" s="5">
        <f>all!CS394</f>
        <v>0.30138474155233203</v>
      </c>
      <c r="CT32" s="5">
        <f>all!CT394</f>
        <v>6.0580428574354403E-2</v>
      </c>
      <c r="CU32" s="5">
        <f>all!CU394</f>
        <v>0.379237908615075</v>
      </c>
      <c r="CV32" s="5">
        <f>all!CV394</f>
        <v>3.03620828533828E-2</v>
      </c>
      <c r="CW32" s="5">
        <f>all!CW394</f>
        <v>1.7142581161884302E-2</v>
      </c>
      <c r="CX32" s="5">
        <f>all!CX394</f>
        <v>0.322030832383849</v>
      </c>
      <c r="CY32" s="5">
        <f>all!CY394</f>
        <v>0.10129845297050501</v>
      </c>
      <c r="CZ32" s="5"/>
      <c r="DA32" s="5">
        <f>all!DA394</f>
        <v>0.3373486906706753</v>
      </c>
      <c r="DB32" s="5">
        <f>all!DB394</f>
        <v>6746.1888384863632</v>
      </c>
      <c r="DC32" s="5">
        <f>all!DC394</f>
        <v>2.5168658673025561</v>
      </c>
      <c r="DD32" s="5">
        <f>all!DD394</f>
        <v>15.21101663741954</v>
      </c>
      <c r="DE32" s="5">
        <f>all!DE394</f>
        <v>4.3898860185225983E-3</v>
      </c>
      <c r="DF32" s="5">
        <f>all!DF394</f>
        <v>5.9184001036560331E-2</v>
      </c>
      <c r="DG32" s="5">
        <f>all!DG394</f>
        <v>8.9515335673469873E-4</v>
      </c>
      <c r="DH32" s="5">
        <f>all!DH394</f>
        <v>1.1800548839163063E-2</v>
      </c>
      <c r="DI32" s="5">
        <f>all!DI394</f>
        <v>0.92007794887743988</v>
      </c>
      <c r="DJ32" s="5">
        <f>all!DJ394</f>
        <v>0.29995259128412238</v>
      </c>
      <c r="DK32" s="5">
        <f>all!DK394</f>
        <v>1.3404087068143717E-4</v>
      </c>
      <c r="DL32" s="5">
        <f>all!DL394</f>
        <v>1.8118211227720062E-3</v>
      </c>
      <c r="DM32" s="5">
        <f>all!DM394</f>
        <v>7.0689254537670049E-5</v>
      </c>
      <c r="DN32" s="5">
        <f>all!DN394</f>
        <v>2.5388319564681326E-3</v>
      </c>
      <c r="DO32" s="5">
        <f>all!DO394</f>
        <v>4.9753965649108412E-4</v>
      </c>
      <c r="DP32" s="5">
        <f>all!DP394</f>
        <v>2.9720839233156348E-3</v>
      </c>
      <c r="DQ32" s="5">
        <f>all!DQ394</f>
        <v>1.5414842191926903E-4</v>
      </c>
      <c r="DR32" s="5">
        <f>all!DR394</f>
        <v>8.387466667719086E-5</v>
      </c>
      <c r="DS32" s="5">
        <f>all!DS394</f>
        <v>1.5542028589954104E-3</v>
      </c>
      <c r="DT32" s="5">
        <f>all!DT394</f>
        <v>4.8472709720646988E-4</v>
      </c>
      <c r="DU32" s="5"/>
      <c r="DV32" s="5">
        <f>all!DV394</f>
        <v>4.9855038859453055E-3</v>
      </c>
      <c r="DW32" s="5">
        <f>all!DW394</f>
        <v>99.698476975645903</v>
      </c>
      <c r="DX32" s="5">
        <f>all!DX394</f>
        <v>3.7195474323300053E-2</v>
      </c>
      <c r="DY32" s="5">
        <f>all!DY394</f>
        <v>0.22479584077907283</v>
      </c>
      <c r="DZ32" s="5">
        <f>all!DZ394</f>
        <v>6.4875881867781156E-5</v>
      </c>
      <c r="EA32" s="5">
        <f>all!EA394</f>
        <v>8.7465010333064074E-4</v>
      </c>
      <c r="EB32" s="5">
        <f>all!EB394</f>
        <v>1.3229013960734373E-5</v>
      </c>
      <c r="EC32" s="5">
        <f>all!EC394</f>
        <v>1.7439428022374378E-4</v>
      </c>
      <c r="ED32" s="5">
        <f>all!ED394</f>
        <v>1.3597361769454768E-2</v>
      </c>
      <c r="EE32" s="5">
        <f>all!EE394</f>
        <v>4.4328460456548851E-3</v>
      </c>
      <c r="EF32" s="5">
        <f>all!EF394</f>
        <v>1.9809215216731451E-6</v>
      </c>
      <c r="EG32" s="5">
        <f>all!EG394</f>
        <v>2.6775978380884291E-5</v>
      </c>
      <c r="EH32" s="5">
        <f>all!EH394</f>
        <v>1.0446803646739804E-6</v>
      </c>
      <c r="EI32" s="5">
        <f>all!EI394</f>
        <v>3.7520099928564108E-5</v>
      </c>
      <c r="EJ32" s="5">
        <f>all!EJ394</f>
        <v>7.3528842987853147E-6</v>
      </c>
      <c r="EK32" s="5">
        <f>all!EK394</f>
        <v>4.3922909318508563E-5</v>
      </c>
      <c r="EL32" s="5">
        <f>all!EL394</f>
        <v>2.278080744771826E-6</v>
      </c>
      <c r="EM32" s="5">
        <f>all!EM394</f>
        <v>1.2395408318324072E-6</v>
      </c>
      <c r="EN32" s="5">
        <f>all!EN394</f>
        <v>2.2968769725070921E-5</v>
      </c>
      <c r="EO32" s="5">
        <f>all!EO394</f>
        <v>7.163534033410469E-6</v>
      </c>
      <c r="EP32" s="5"/>
      <c r="EQ32" s="5">
        <f>all!EQ394</f>
        <v>199.39695395129181</v>
      </c>
      <c r="ER32" s="5">
        <f>all!ER394</f>
        <v>0</v>
      </c>
      <c r="ES32" s="5">
        <f>all!ES394</f>
        <v>0</v>
      </c>
      <c r="ET32" s="5">
        <f>all!ET394</f>
        <v>0</v>
      </c>
      <c r="EU32" s="5">
        <f>all!EU394</f>
        <v>0</v>
      </c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</row>
    <row r="33" spans="1:298" s="3" customFormat="1">
      <c r="A33" s="5" t="str">
        <f>all!A395</f>
        <v>33I-12.d</v>
      </c>
      <c r="B33" s="5" t="str">
        <f>all!B395</f>
        <v>Sardes</v>
      </c>
      <c r="C33" s="5" t="str">
        <f>all!C395</f>
        <v>epithermal</v>
      </c>
      <c r="D33" s="5" t="str">
        <f>all!D395</f>
        <v>epithermal IS</v>
      </c>
      <c r="E33" s="5" t="str">
        <f>all!E395</f>
        <v>pyrite</v>
      </c>
      <c r="F33" s="5" t="str">
        <f>all!F395</f>
        <v>anhedral, cracked</v>
      </c>
      <c r="G33" s="5">
        <f>all!G395</f>
        <v>17.5198256882687</v>
      </c>
      <c r="H33" s="5">
        <f>all!H395</f>
        <v>378409.92353213002</v>
      </c>
      <c r="I33" s="5">
        <f>all!I395</f>
        <v>74.058283506737794</v>
      </c>
      <c r="J33" s="5">
        <f>all!J395</f>
        <v>1694.72590595263</v>
      </c>
      <c r="K33" s="5">
        <f>all!K395</f>
        <v>3.1087580775189299</v>
      </c>
      <c r="L33" s="5">
        <f>all!L395</f>
        <v>4.4168503320079804</v>
      </c>
      <c r="M33" s="5">
        <f>all!M395</f>
        <v>6.3407967521117603E-2</v>
      </c>
      <c r="N33" s="5">
        <f>all!N395</f>
        <v>0.87981897607436799</v>
      </c>
      <c r="O33" s="5">
        <f>all!O395</f>
        <v>119.646750110714</v>
      </c>
      <c r="P33" s="5">
        <f>all!P395</f>
        <v>27.278021737661302</v>
      </c>
      <c r="Q33" s="5">
        <f>all!Q395</f>
        <v>0.526455183243003</v>
      </c>
      <c r="R33" s="5">
        <f>all!R395</f>
        <v>0.17136395096440701</v>
      </c>
      <c r="S33" s="5">
        <f>all!S395</f>
        <v>1.21949973768659E-2</v>
      </c>
      <c r="T33" s="5">
        <f>all!T395</f>
        <v>0.17404446329394099</v>
      </c>
      <c r="U33" s="5">
        <f>all!U395</f>
        <v>4.8638159024181</v>
      </c>
      <c r="V33" s="5">
        <f>all!V395</f>
        <v>1.70221452344661</v>
      </c>
      <c r="W33" s="5">
        <f>all!W395</f>
        <v>4.7336825711603601E-2</v>
      </c>
      <c r="X33" s="5">
        <f>all!X395</f>
        <v>4.6043830470224201E-2</v>
      </c>
      <c r="Y33" s="5">
        <f>all!Y395</f>
        <v>8.7407882865506892</v>
      </c>
      <c r="Z33" s="5">
        <f>all!Z395</f>
        <v>0.54391590222504305</v>
      </c>
      <c r="AA33" s="5">
        <f>all!AA395</f>
        <v>4.3699269154151836E-2</v>
      </c>
      <c r="AB33" s="5">
        <f>all!AB395</f>
        <v>3.120773646884178</v>
      </c>
      <c r="AC33" s="5">
        <f>all!AC395</f>
        <v>6.2227328290511023E-2</v>
      </c>
      <c r="AD33" s="5">
        <f>all!AD395</f>
        <v>0.6189744680754693</v>
      </c>
      <c r="AE33" s="5">
        <f>all!AE395</f>
        <v>5.2676977133825683E-3</v>
      </c>
      <c r="AF33" s="5">
        <f>all!AF395</f>
        <v>0.55645048741221381</v>
      </c>
      <c r="AG33" s="5">
        <f>all!AG395</f>
        <v>7.1086603458086674E-3</v>
      </c>
      <c r="AH33" s="5">
        <f>all!AH395</f>
        <v>6.0229714527355746E-2</v>
      </c>
      <c r="AI33" s="5">
        <f>all!AI395</f>
        <v>7.3444303117767753E-3</v>
      </c>
      <c r="AJ33" s="5">
        <f>all!AJ395</f>
        <v>0.36833181173014301</v>
      </c>
      <c r="AK33" s="5">
        <f>all!AK395</f>
        <v>6.2172424595872727E-4</v>
      </c>
      <c r="AL33" s="5">
        <f>all!AL395</f>
        <v>6.5675514906790841E-2</v>
      </c>
      <c r="AM33" s="5">
        <f>all!AM395</f>
        <v>7.1086603458086674E-3</v>
      </c>
      <c r="AN33" s="5"/>
      <c r="AO33" s="5"/>
      <c r="AP33" s="5">
        <f>all!AP395</f>
        <v>0.38902567907373398</v>
      </c>
      <c r="AQ33" s="5">
        <f>all!AQ395</f>
        <v>10.8291514344972</v>
      </c>
      <c r="AR33" s="5">
        <f>all!AR395</f>
        <v>2.97849771474635E-2</v>
      </c>
      <c r="AS33" s="5">
        <f>all!AS395</f>
        <v>0.33862316321941599</v>
      </c>
      <c r="AT33" s="5">
        <f>all!AT395</f>
        <v>0.229457421964118</v>
      </c>
      <c r="AU33" s="5">
        <f>all!AU395</f>
        <v>4.4168503320079804</v>
      </c>
      <c r="AV33" s="5">
        <f>all!AV395</f>
        <v>6.3407967521117603E-2</v>
      </c>
      <c r="AW33" s="5">
        <f>all!AW395</f>
        <v>0.87981897607436799</v>
      </c>
      <c r="AX33" s="5">
        <f>all!AX395</f>
        <v>1.61388373974341</v>
      </c>
      <c r="AY33" s="5">
        <f>all!AY395</f>
        <v>1.22428640767911</v>
      </c>
      <c r="AZ33" s="5">
        <f>all!AZ395</f>
        <v>4.8390697519111799E-2</v>
      </c>
      <c r="BA33" s="5">
        <f>all!BA395</f>
        <v>0.17136395096440701</v>
      </c>
      <c r="BB33" s="5">
        <f>all!BB395</f>
        <v>1.21949973768659E-2</v>
      </c>
      <c r="BC33" s="5">
        <f>all!BC395</f>
        <v>0.17404446329394099</v>
      </c>
      <c r="BD33" s="5">
        <f>all!BD395</f>
        <v>4.8214055604864602E-2</v>
      </c>
      <c r="BE33" s="5">
        <f>all!BE395</f>
        <v>0.273478648932096</v>
      </c>
      <c r="BF33" s="5">
        <f>all!BF395</f>
        <v>4.7336825711603601E-2</v>
      </c>
      <c r="BG33" s="5">
        <f>all!BG395</f>
        <v>1.8248590722019301E-2</v>
      </c>
      <c r="BH33" s="5">
        <f>all!BH395</f>
        <v>0.16853097784156701</v>
      </c>
      <c r="BI33" s="5">
        <f>all!BI395</f>
        <v>8.78344511521509E-3</v>
      </c>
      <c r="BJ33" s="5"/>
      <c r="BK33" s="5">
        <f>all!BK395</f>
        <v>3.3585261906345201</v>
      </c>
      <c r="BL33" s="5">
        <f>all!BL395</f>
        <v>27680.043385694298</v>
      </c>
      <c r="BM33" s="5">
        <f>all!BM395</f>
        <v>37.704703941439398</v>
      </c>
      <c r="BN33" s="5">
        <f>all!BN395</f>
        <v>448.75973235928302</v>
      </c>
      <c r="BO33" s="5">
        <f>all!BO395</f>
        <v>2.78256731509956</v>
      </c>
      <c r="BP33" s="5">
        <f>all!BP395</f>
        <v>1.85258208738013</v>
      </c>
      <c r="BQ33" s="5">
        <f>all!BQ395</f>
        <v>2.8699991402692401E-2</v>
      </c>
      <c r="BR33" s="5">
        <f>all!BR395</f>
        <v>0.85660582642622196</v>
      </c>
      <c r="BS33" s="5">
        <f>all!BS395</f>
        <v>13.8941224003696</v>
      </c>
      <c r="BT33" s="5">
        <f>all!BT395</f>
        <v>8.1776683310090998</v>
      </c>
      <c r="BU33" s="5">
        <f>all!BU395</f>
        <v>0.69067517733516504</v>
      </c>
      <c r="BV33" s="5">
        <f>all!BV395</f>
        <v>0.119260126758844</v>
      </c>
      <c r="BW33" s="5">
        <f>all!BW395</f>
        <v>7.7109894052875005E-4</v>
      </c>
      <c r="BX33" s="5">
        <f>all!BX395</f>
        <v>0.100005206421048</v>
      </c>
      <c r="BY33" s="5">
        <f>all!BY395</f>
        <v>6.1593141191344296</v>
      </c>
      <c r="BZ33" s="5">
        <f>all!BZ395</f>
        <v>0.81257203117117804</v>
      </c>
      <c r="CA33" s="5">
        <f>all!CA395</f>
        <v>4.4403946818288E-2</v>
      </c>
      <c r="CB33" s="5">
        <f>all!CB395</f>
        <v>7.3766380833673803E-2</v>
      </c>
      <c r="CC33" s="5">
        <f>all!CC395</f>
        <v>4.2142704135855702</v>
      </c>
      <c r="CD33" s="5">
        <f>all!CD395</f>
        <v>0.31169672854445701</v>
      </c>
      <c r="CE33" s="5"/>
      <c r="CF33" s="5">
        <f>all!CF395</f>
        <v>17.5198256882687</v>
      </c>
      <c r="CG33" s="5">
        <f>all!CG395</f>
        <v>378409.92353213002</v>
      </c>
      <c r="CH33" s="5">
        <f>all!CH395</f>
        <v>74.058283506737794</v>
      </c>
      <c r="CI33" s="5">
        <f>all!CI395</f>
        <v>1694.72590595263</v>
      </c>
      <c r="CJ33" s="5">
        <f>all!CJ395</f>
        <v>3.1087580775189299</v>
      </c>
      <c r="CK33" s="5">
        <f>all!CK395</f>
        <v>4.4168503320079804</v>
      </c>
      <c r="CL33" s="5">
        <f>all!CL395</f>
        <v>6.3407967521117603E-2</v>
      </c>
      <c r="CM33" s="5">
        <f>all!CM395</f>
        <v>0.87981897607436799</v>
      </c>
      <c r="CN33" s="5">
        <f>all!CN395</f>
        <v>119.646750110714</v>
      </c>
      <c r="CO33" s="5">
        <f>all!CO395</f>
        <v>27.278021737661302</v>
      </c>
      <c r="CP33" s="5">
        <f>all!CP395</f>
        <v>0.526455183243003</v>
      </c>
      <c r="CQ33" s="5">
        <f>all!CQ395</f>
        <v>0.17136395096440701</v>
      </c>
      <c r="CR33" s="5">
        <f>all!CR395</f>
        <v>1.21949973768659E-2</v>
      </c>
      <c r="CS33" s="5">
        <f>all!CS395</f>
        <v>0.17404446329394099</v>
      </c>
      <c r="CT33" s="5">
        <f>all!CT395</f>
        <v>4.8638159024181</v>
      </c>
      <c r="CU33" s="5">
        <f>all!CU395</f>
        <v>1.70221452344661</v>
      </c>
      <c r="CV33" s="5">
        <f>all!CV395</f>
        <v>4.7336825711603601E-2</v>
      </c>
      <c r="CW33" s="5">
        <f>all!CW395</f>
        <v>4.6043830470224201E-2</v>
      </c>
      <c r="CX33" s="5">
        <f>all!CX395</f>
        <v>8.7407882865506892</v>
      </c>
      <c r="CY33" s="5">
        <f>all!CY395</f>
        <v>0.54391590222504305</v>
      </c>
      <c r="CZ33" s="5"/>
      <c r="DA33" s="5">
        <f>all!DA395</f>
        <v>0.31890149008146795</v>
      </c>
      <c r="DB33" s="5">
        <f>all!DB395</f>
        <v>6776.0752714142718</v>
      </c>
      <c r="DC33" s="5">
        <f>all!DC395</f>
        <v>1.2566479252227571</v>
      </c>
      <c r="DD33" s="5">
        <f>all!DD395</f>
        <v>28.874215941700943</v>
      </c>
      <c r="DE33" s="5">
        <f>all!DE395</f>
        <v>4.8921381007757059E-2</v>
      </c>
      <c r="DF33" s="5">
        <f>all!DF395</f>
        <v>6.7546265973512473E-2</v>
      </c>
      <c r="DG33" s="5">
        <f>all!DG395</f>
        <v>9.0942683936602847E-4</v>
      </c>
      <c r="DH33" s="5">
        <f>all!DH395</f>
        <v>1.2117049663605124E-2</v>
      </c>
      <c r="DI33" s="5">
        <f>all!DI395</f>
        <v>1.59695935632333</v>
      </c>
      <c r="DJ33" s="5">
        <f>all!DJ395</f>
        <v>0.34546633406359301</v>
      </c>
      <c r="DK33" s="5">
        <f>all!DK395</f>
        <v>4.8805410977749049E-3</v>
      </c>
      <c r="DL33" s="5">
        <f>all!DL395</f>
        <v>1.5244411219934616E-3</v>
      </c>
      <c r="DM33" s="5">
        <f>all!DM395</f>
        <v>1.0621154676850233E-4</v>
      </c>
      <c r="DN33" s="5">
        <f>all!DN395</f>
        <v>1.4661314404341758E-3</v>
      </c>
      <c r="DO33" s="5">
        <f>all!DO395</f>
        <v>3.9945925611186761E-2</v>
      </c>
      <c r="DP33" s="5">
        <f>all!DP395</f>
        <v>1.3340239211964028E-2</v>
      </c>
      <c r="DQ33" s="5">
        <f>all!DQ395</f>
        <v>2.4032926256566711E-4</v>
      </c>
      <c r="DR33" s="5">
        <f>all!DR395</f>
        <v>2.2528176455818163E-4</v>
      </c>
      <c r="DS33" s="5">
        <f>all!DS395</f>
        <v>4.2185271653236919E-2</v>
      </c>
      <c r="DT33" s="5">
        <f>all!DT395</f>
        <v>2.6027127629160355E-3</v>
      </c>
      <c r="DU33" s="5"/>
      <c r="DV33" s="5">
        <f>all!DV395</f>
        <v>4.6830238591777538E-3</v>
      </c>
      <c r="DW33" s="5">
        <f>all!DW395</f>
        <v>99.505719335180515</v>
      </c>
      <c r="DX33" s="5">
        <f>all!DX395</f>
        <v>1.8453699338002491E-2</v>
      </c>
      <c r="DY33" s="5">
        <f>all!DY395</f>
        <v>0.42401382989929781</v>
      </c>
      <c r="DZ33" s="5">
        <f>all!DZ395</f>
        <v>7.1840365005734167E-4</v>
      </c>
      <c r="EA33" s="5">
        <f>all!EA395</f>
        <v>9.9190748551070324E-4</v>
      </c>
      <c r="EB33" s="5">
        <f>all!EB395</f>
        <v>1.3354806168637646E-5</v>
      </c>
      <c r="EC33" s="5">
        <f>all!EC395</f>
        <v>1.7793718261714106E-4</v>
      </c>
      <c r="ED33" s="5">
        <f>all!ED395</f>
        <v>2.3451125191948103E-2</v>
      </c>
      <c r="EE33" s="5">
        <f>all!EE395</f>
        <v>5.0731248842681206E-3</v>
      </c>
      <c r="EF33" s="5">
        <f>all!EF395</f>
        <v>7.1670064635755241E-5</v>
      </c>
      <c r="EG33" s="5">
        <f>all!EG395</f>
        <v>2.2386205045273782E-5</v>
      </c>
      <c r="EH33" s="5">
        <f>all!EH395</f>
        <v>1.5597017358244531E-6</v>
      </c>
      <c r="EI33" s="5">
        <f>all!EI395</f>
        <v>2.1529935512342363E-5</v>
      </c>
      <c r="EJ33" s="5">
        <f>all!EJ395</f>
        <v>5.8660034064543921E-4</v>
      </c>
      <c r="EK33" s="5">
        <f>all!EK395</f>
        <v>1.9589955036210913E-4</v>
      </c>
      <c r="EL33" s="5">
        <f>all!EL395</f>
        <v>3.5292016677817879E-6</v>
      </c>
      <c r="EM33" s="5">
        <f>all!EM395</f>
        <v>3.3082312603622987E-6</v>
      </c>
      <c r="EN33" s="5">
        <f>all!EN395</f>
        <v>6.1948482463200559E-4</v>
      </c>
      <c r="EO33" s="5">
        <f>all!EO395</f>
        <v>3.8220473551906276E-5</v>
      </c>
      <c r="EP33" s="5"/>
      <c r="EQ33" s="5">
        <f>all!EQ395</f>
        <v>199.01143867036103</v>
      </c>
      <c r="ER33" s="5">
        <f>all!ER395</f>
        <v>0</v>
      </c>
      <c r="ES33" s="5">
        <f>all!ES395</f>
        <v>0</v>
      </c>
      <c r="ET33" s="5">
        <f>all!ET395</f>
        <v>0</v>
      </c>
      <c r="EU33" s="5">
        <f>all!EU395</f>
        <v>0</v>
      </c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</row>
    <row r="34" spans="1:298" s="3" customFormat="1">
      <c r="A34" s="5" t="str">
        <f>all!A396</f>
        <v>33I-13.d</v>
      </c>
      <c r="B34" s="5" t="str">
        <f>all!B396</f>
        <v>Sardes</v>
      </c>
      <c r="C34" s="5" t="str">
        <f>all!C396</f>
        <v>epithermal</v>
      </c>
      <c r="D34" s="5" t="str">
        <f>all!D396</f>
        <v>epithermal IS</v>
      </c>
      <c r="E34" s="5" t="str">
        <f>all!E396</f>
        <v>pyrite</v>
      </c>
      <c r="F34" s="5" t="str">
        <f>all!F396</f>
        <v>anhedral, inclusions</v>
      </c>
      <c r="G34" s="5">
        <f>all!G396</f>
        <v>22.0328081707015</v>
      </c>
      <c r="H34" s="5">
        <f>all!H396</f>
        <v>416121.19145020598</v>
      </c>
      <c r="I34" s="5">
        <f>all!I396</f>
        <v>1.054749009637</v>
      </c>
      <c r="J34" s="5">
        <f>all!J396</f>
        <v>25.612397622657198</v>
      </c>
      <c r="K34" s="5">
        <f>all!K396</f>
        <v>127.778183582022</v>
      </c>
      <c r="L34" s="5">
        <f>all!L396</f>
        <v>3.7547516129573699</v>
      </c>
      <c r="M34" s="5">
        <f>all!M396</f>
        <v>0.100561292490066</v>
      </c>
      <c r="N34" s="5">
        <f>all!N396</f>
        <v>0.959053433022101</v>
      </c>
      <c r="O34" s="5">
        <f>all!O396</f>
        <v>4376.6374694495698</v>
      </c>
      <c r="P34" s="5">
        <f>all!P396</f>
        <v>6.76327842480472</v>
      </c>
      <c r="Q34" s="5">
        <f>all!Q396</f>
        <v>15.803216349730199</v>
      </c>
      <c r="R34" s="5">
        <f>all!R396</f>
        <v>0.17348174229185101</v>
      </c>
      <c r="S34" s="5">
        <f>all!S396</f>
        <v>1.21107697505078E-2</v>
      </c>
      <c r="T34" s="5">
        <f>all!T396</f>
        <v>0.15416603568800999</v>
      </c>
      <c r="U34" s="5">
        <f>all!U396</f>
        <v>227.212116913562</v>
      </c>
      <c r="V34" s="5">
        <f>all!V396</f>
        <v>4.3501056480352203</v>
      </c>
      <c r="W34" s="5">
        <f>all!W396</f>
        <v>9.7729832696355494</v>
      </c>
      <c r="X34" s="5">
        <f>all!X396</f>
        <v>7.1531408546389397</v>
      </c>
      <c r="Y34" s="5">
        <f>all!Y396</f>
        <v>102.782584036373</v>
      </c>
      <c r="Z34" s="5">
        <f>all!Z396</f>
        <v>1.3123032345538901</v>
      </c>
      <c r="AA34" s="5">
        <f>all!AA396</f>
        <v>4.1181189874389179E-2</v>
      </c>
      <c r="AB34" s="5">
        <f>all!AB396</f>
        <v>6.5801794031674785E-2</v>
      </c>
      <c r="AC34" s="5">
        <f>all!AC396</f>
        <v>1.2767758729333839E-2</v>
      </c>
      <c r="AD34" s="5">
        <f>all!AD396</f>
        <v>2.4099528850618992E-4</v>
      </c>
      <c r="AE34" s="5">
        <f>all!AE396</f>
        <v>6.959487272773339E-2</v>
      </c>
      <c r="AF34" s="5">
        <f>all!AF396</f>
        <v>2.2106091128547178</v>
      </c>
      <c r="AG34" s="5">
        <f>all!AG396</f>
        <v>14.982916509368421</v>
      </c>
      <c r="AH34" s="5">
        <f>all!AH396</f>
        <v>0.15375383386097505</v>
      </c>
      <c r="AI34" s="5">
        <f>all!AI396</f>
        <v>1.2441853204541329</v>
      </c>
      <c r="AJ34" s="5">
        <f>all!AJ396</f>
        <v>6.4122159518617172</v>
      </c>
      <c r="AK34" s="5">
        <f>all!AK396</f>
        <v>6.7818417360740142</v>
      </c>
      <c r="AL34" s="5">
        <f>all!AL396</f>
        <v>215.41818464637268</v>
      </c>
      <c r="AM34" s="5">
        <f>all!AM396</f>
        <v>14.982916509368421</v>
      </c>
      <c r="AN34" s="5"/>
      <c r="AO34" s="5"/>
      <c r="AP34" s="5">
        <f>all!AP396</f>
        <v>0.31881794720360701</v>
      </c>
      <c r="AQ34" s="5">
        <f>all!AQ396</f>
        <v>10.0440649621845</v>
      </c>
      <c r="AR34" s="5">
        <f>all!AR396</f>
        <v>5.2644155109580898E-2</v>
      </c>
      <c r="AS34" s="5">
        <f>all!AS396</f>
        <v>0.434248214456457</v>
      </c>
      <c r="AT34" s="5">
        <f>all!AT396</f>
        <v>0.351620519706552</v>
      </c>
      <c r="AU34" s="5">
        <f>all!AU396</f>
        <v>3.7547516129573699</v>
      </c>
      <c r="AV34" s="5">
        <f>all!AV396</f>
        <v>0.100561292490066</v>
      </c>
      <c r="AW34" s="5">
        <f>all!AW396</f>
        <v>0.72793392307266802</v>
      </c>
      <c r="AX34" s="5">
        <f>all!AX396</f>
        <v>2.2312943780568801</v>
      </c>
      <c r="AY34" s="5">
        <f>all!AY396</f>
        <v>1.1354596983666401</v>
      </c>
      <c r="AZ34" s="5">
        <f>all!AZ396</f>
        <v>1.71572290530153E-2</v>
      </c>
      <c r="BA34" s="5">
        <f>all!BA396</f>
        <v>0.17348174229185101</v>
      </c>
      <c r="BB34" s="5">
        <f>all!BB396</f>
        <v>1.21107697505078E-2</v>
      </c>
      <c r="BC34" s="5">
        <f>all!BC396</f>
        <v>0.15416603568800999</v>
      </c>
      <c r="BD34" s="5">
        <f>all!BD396</f>
        <v>3.04321365543135E-2</v>
      </c>
      <c r="BE34" s="5">
        <f>all!BE396</f>
        <v>0.193609719486804</v>
      </c>
      <c r="BF34" s="5">
        <f>all!BF396</f>
        <v>3.0668483185363402E-2</v>
      </c>
      <c r="BG34" s="5">
        <f>all!BG396</f>
        <v>2.5438784987330901E-4</v>
      </c>
      <c r="BH34" s="5">
        <f>all!BH396</f>
        <v>0.15113378643848599</v>
      </c>
      <c r="BI34" s="5">
        <f>all!BI396</f>
        <v>7.4198932522430497E-3</v>
      </c>
      <c r="BJ34" s="5"/>
      <c r="BK34" s="5">
        <f>all!BK396</f>
        <v>1.3739695864367301</v>
      </c>
      <c r="BL34" s="5">
        <f>all!BL396</f>
        <v>32426.660511479</v>
      </c>
      <c r="BM34" s="5">
        <f>all!BM396</f>
        <v>0.33396871344246698</v>
      </c>
      <c r="BN34" s="5">
        <f>all!BN396</f>
        <v>4.4586466499952699</v>
      </c>
      <c r="BO34" s="5">
        <f>all!BO396</f>
        <v>57.3998761263733</v>
      </c>
      <c r="BP34" s="5">
        <f>all!BP396</f>
        <v>0.68512410727795403</v>
      </c>
      <c r="BQ34" s="5">
        <f>all!BQ396</f>
        <v>5.6040746040732697E-2</v>
      </c>
      <c r="BR34" s="5">
        <f>all!BR396</f>
        <v>0.318757304387215</v>
      </c>
      <c r="BS34" s="5">
        <f>all!BS396</f>
        <v>3353.7600320571401</v>
      </c>
      <c r="BT34" s="5">
        <f>all!BT396</f>
        <v>2.2107425475681</v>
      </c>
      <c r="BU34" s="5">
        <f>all!BU396</f>
        <v>9.14924626290974</v>
      </c>
      <c r="BV34" s="5">
        <f>all!BV396</f>
        <v>0.20332298735659299</v>
      </c>
      <c r="BW34" s="5">
        <f>all!BW396</f>
        <v>8.0484145854189601E-3</v>
      </c>
      <c r="BX34" s="5">
        <f>all!BX396</f>
        <v>0.17444917699916701</v>
      </c>
      <c r="BY34" s="5">
        <f>all!BY396</f>
        <v>88.111148656004104</v>
      </c>
      <c r="BZ34" s="5">
        <f>all!BZ396</f>
        <v>2.4545360327604402</v>
      </c>
      <c r="CA34" s="5">
        <f>all!CA396</f>
        <v>11.414880090864999</v>
      </c>
      <c r="CB34" s="5">
        <f>all!CB396</f>
        <v>2.3665601366729199</v>
      </c>
      <c r="CC34" s="5">
        <f>all!CC396</f>
        <v>42.430636842522702</v>
      </c>
      <c r="CD34" s="5">
        <f>all!CD396</f>
        <v>0.35021013558337699</v>
      </c>
      <c r="CE34" s="5"/>
      <c r="CF34" s="5">
        <f>all!CF396</f>
        <v>22.0328081707015</v>
      </c>
      <c r="CG34" s="5">
        <f>all!CG396</f>
        <v>416121.19145020598</v>
      </c>
      <c r="CH34" s="5">
        <f>all!CH396</f>
        <v>1.054749009637</v>
      </c>
      <c r="CI34" s="5">
        <f>all!CI396</f>
        <v>25.612397622657198</v>
      </c>
      <c r="CJ34" s="5">
        <f>all!CJ396</f>
        <v>127.778183582022</v>
      </c>
      <c r="CK34" s="5">
        <f>all!CK396</f>
        <v>3.7547516129573699</v>
      </c>
      <c r="CL34" s="5">
        <f>all!CL396</f>
        <v>0.100561292490066</v>
      </c>
      <c r="CM34" s="5">
        <f>all!CM396</f>
        <v>0.959053433022101</v>
      </c>
      <c r="CN34" s="5">
        <f>all!CN396</f>
        <v>4376.6374694495698</v>
      </c>
      <c r="CO34" s="5">
        <f>all!CO396</f>
        <v>6.76327842480472</v>
      </c>
      <c r="CP34" s="5">
        <f>all!CP396</f>
        <v>15.803216349730199</v>
      </c>
      <c r="CQ34" s="5">
        <f>all!CQ396</f>
        <v>0.17348174229185101</v>
      </c>
      <c r="CR34" s="5">
        <f>all!CR396</f>
        <v>1.21107697505078E-2</v>
      </c>
      <c r="CS34" s="5">
        <f>all!CS396</f>
        <v>0.15416603568800999</v>
      </c>
      <c r="CT34" s="5">
        <f>all!CT396</f>
        <v>227.212116913562</v>
      </c>
      <c r="CU34" s="5">
        <f>all!CU396</f>
        <v>4.3501056480352203</v>
      </c>
      <c r="CV34" s="5">
        <f>all!CV396</f>
        <v>9.7729832696355494</v>
      </c>
      <c r="CW34" s="5">
        <f>all!CW396</f>
        <v>7.1531408546389397</v>
      </c>
      <c r="CX34" s="5">
        <f>all!CX396</f>
        <v>102.782584036373</v>
      </c>
      <c r="CY34" s="5">
        <f>all!CY396</f>
        <v>1.3123032345538901</v>
      </c>
      <c r="CZ34" s="5"/>
      <c r="DA34" s="5">
        <f>all!DA396</f>
        <v>0.4010482456466829</v>
      </c>
      <c r="DB34" s="5">
        <f>all!DB396</f>
        <v>7451.3598612267169</v>
      </c>
      <c r="DC34" s="5">
        <f>all!DC396</f>
        <v>1.7897365315933972E-2</v>
      </c>
      <c r="DD34" s="5">
        <f>all!DD396</f>
        <v>0.43637611081752292</v>
      </c>
      <c r="DE34" s="5">
        <f>all!DE396</f>
        <v>2.010798218330375</v>
      </c>
      <c r="DF34" s="5">
        <f>all!DF396</f>
        <v>5.7420884125361213E-2</v>
      </c>
      <c r="DG34" s="5">
        <f>all!DG396</f>
        <v>1.4422972690513317E-3</v>
      </c>
      <c r="DH34" s="5">
        <f>all!DH396</f>
        <v>1.3208283060488928E-2</v>
      </c>
      <c r="DI34" s="5">
        <f>all!DI396</f>
        <v>58.416230692478138</v>
      </c>
      <c r="DJ34" s="5">
        <f>all!DJ396</f>
        <v>8.5654488662673764E-2</v>
      </c>
      <c r="DK34" s="5">
        <f>all!DK396</f>
        <v>0.14650486751174302</v>
      </c>
      <c r="DL34" s="5">
        <f>all!DL396</f>
        <v>1.5432808381017071E-3</v>
      </c>
      <c r="DM34" s="5">
        <f>all!DM396</f>
        <v>1.0547797166391855E-4</v>
      </c>
      <c r="DN34" s="5">
        <f>all!DN396</f>
        <v>1.2986777498779378E-3</v>
      </c>
      <c r="DO34" s="5">
        <f>all!DO396</f>
        <v>1.8660653491586892</v>
      </c>
      <c r="DP34" s="5">
        <f>all!DP396</f>
        <v>3.4091737053567557E-2</v>
      </c>
      <c r="DQ34" s="5">
        <f>all!DQ396</f>
        <v>4.961747702660959E-2</v>
      </c>
      <c r="DR34" s="5">
        <f>all!DR396</f>
        <v>3.4998656224060086E-2</v>
      </c>
      <c r="DS34" s="5">
        <f>all!DS396</f>
        <v>0.49605494226048746</v>
      </c>
      <c r="DT34" s="5">
        <f>all!DT396</f>
        <v>6.2795523414872255E-3</v>
      </c>
      <c r="DU34" s="5"/>
      <c r="DV34" s="5">
        <f>all!DV396</f>
        <v>5.3355947569649811E-3</v>
      </c>
      <c r="DW34" s="5">
        <f>all!DW396</f>
        <v>99.133800083609486</v>
      </c>
      <c r="DX34" s="5">
        <f>all!DX396</f>
        <v>2.3810873025813478E-4</v>
      </c>
      <c r="DY34" s="5">
        <f>all!DY396</f>
        <v>5.8056009824662405E-3</v>
      </c>
      <c r="DZ34" s="5">
        <f>all!DZ396</f>
        <v>2.6751904658598055E-2</v>
      </c>
      <c r="EA34" s="5">
        <f>all!EA396</f>
        <v>7.6393444331254354E-4</v>
      </c>
      <c r="EB34" s="5">
        <f>all!EB396</f>
        <v>1.9188498716223832E-5</v>
      </c>
      <c r="EC34" s="5">
        <f>all!EC396</f>
        <v>1.7572460822616489E-4</v>
      </c>
      <c r="ED34" s="5">
        <f>all!ED396</f>
        <v>0.77717665539679959</v>
      </c>
      <c r="EE34" s="5">
        <f>all!EE396</f>
        <v>1.1395577603940043E-3</v>
      </c>
      <c r="EF34" s="5">
        <f>all!EF396</f>
        <v>1.9491186196439868E-3</v>
      </c>
      <c r="EG34" s="5">
        <f>all!EG396</f>
        <v>2.0531996431058558E-5</v>
      </c>
      <c r="EH34" s="5">
        <f>all!EH396</f>
        <v>1.4032917951749665E-6</v>
      </c>
      <c r="EI34" s="5">
        <f>all!EI396</f>
        <v>1.7277767122662679E-5</v>
      </c>
      <c r="EJ34" s="5">
        <f>all!EJ396</f>
        <v>2.4826360920916994E-2</v>
      </c>
      <c r="EK34" s="5">
        <f>all!EK396</f>
        <v>4.5356062631700058E-4</v>
      </c>
      <c r="EL34" s="5">
        <f>all!EL396</f>
        <v>6.6011696385835606E-4</v>
      </c>
      <c r="EM34" s="5">
        <f>all!EM396</f>
        <v>4.6562638953525943E-4</v>
      </c>
      <c r="EN34" s="5">
        <f>all!EN396</f>
        <v>6.599575432187193E-3</v>
      </c>
      <c r="EO34" s="5">
        <f>all!EO396</f>
        <v>8.3543929971068628E-5</v>
      </c>
      <c r="EP34" s="5"/>
      <c r="EQ34" s="5">
        <f>all!EQ396</f>
        <v>198.26760016721897</v>
      </c>
      <c r="ER34" s="5">
        <f>all!ER396</f>
        <v>0</v>
      </c>
      <c r="ES34" s="5">
        <f>all!ES396</f>
        <v>0</v>
      </c>
      <c r="ET34" s="5">
        <f>all!ET396</f>
        <v>0</v>
      </c>
      <c r="EU34" s="5">
        <f>all!EU396</f>
        <v>0</v>
      </c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</row>
    <row r="35" spans="1:298" s="3" customFormat="1">
      <c r="A35" s="5" t="str">
        <f>all!A397</f>
        <v>33I-15.d</v>
      </c>
      <c r="B35" s="5" t="str">
        <f>all!B397</f>
        <v>Sardes</v>
      </c>
      <c r="C35" s="5" t="str">
        <f>all!C397</f>
        <v>epithermal</v>
      </c>
      <c r="D35" s="5" t="str">
        <f>all!D397</f>
        <v>epithermal IS</v>
      </c>
      <c r="E35" s="5" t="str">
        <f>all!E397</f>
        <v>pyrite</v>
      </c>
      <c r="F35" s="5" t="str">
        <f>all!F397</f>
        <v>anhedral, inclusions</v>
      </c>
      <c r="G35" s="5">
        <f>all!G397</f>
        <v>24.0768173519436</v>
      </c>
      <c r="H35" s="5">
        <f>all!H397</f>
        <v>423914.20791585703</v>
      </c>
      <c r="I35" s="5">
        <f>all!I397</f>
        <v>344.761002543205</v>
      </c>
      <c r="J35" s="5">
        <f>all!J397</f>
        <v>1519.55686156771</v>
      </c>
      <c r="K35" s="5">
        <f>all!K397</f>
        <v>5.6812692601335</v>
      </c>
      <c r="L35" s="5">
        <f>all!L397</f>
        <v>3.0041109012073401</v>
      </c>
      <c r="M35" s="5">
        <f>all!M397</f>
        <v>0.12503032409727299</v>
      </c>
      <c r="N35" s="5">
        <f>all!N397</f>
        <v>0.82973030835926398</v>
      </c>
      <c r="O35" s="5">
        <f>all!O397</f>
        <v>939.73193079419104</v>
      </c>
      <c r="P35" s="5">
        <f>all!P397</f>
        <v>14.219459514035099</v>
      </c>
      <c r="Q35" s="5">
        <f>all!Q397</f>
        <v>5.74795499922649E-2</v>
      </c>
      <c r="R35" s="5">
        <f>all!R397</f>
        <v>0.19852763237976601</v>
      </c>
      <c r="S35" s="5">
        <f>all!S397</f>
        <v>1.02713315886686E-2</v>
      </c>
      <c r="T35" s="5">
        <f>all!T397</f>
        <v>0.208138203935538</v>
      </c>
      <c r="U35" s="5">
        <f>all!U397</f>
        <v>17.602288395872201</v>
      </c>
      <c r="V35" s="5">
        <f>all!V397</f>
        <v>4.8910773081381702</v>
      </c>
      <c r="W35" s="5">
        <f>all!W397</f>
        <v>0.26982567795599799</v>
      </c>
      <c r="X35" s="5">
        <f>all!X397</f>
        <v>4.5259741939654097E-2</v>
      </c>
      <c r="Y35" s="5">
        <f>all!Y397</f>
        <v>21.206002355805001</v>
      </c>
      <c r="Z35" s="5">
        <f>all!Z397</f>
        <v>1.3397738729666999</v>
      </c>
      <c r="AA35" s="5">
        <f>all!AA397</f>
        <v>0.22688259403963262</v>
      </c>
      <c r="AB35" s="5">
        <f>all!AB397</f>
        <v>0.67053937255376272</v>
      </c>
      <c r="AC35" s="5">
        <f>all!AC397</f>
        <v>6.3178992932628145E-2</v>
      </c>
      <c r="AD35" s="5">
        <f>all!AD397</f>
        <v>0.36687164844110259</v>
      </c>
      <c r="AE35" s="5">
        <f>all!AE397</f>
        <v>2.1342892064361461E-3</v>
      </c>
      <c r="AF35" s="5">
        <f>all!AF397</f>
        <v>0.83006160711161536</v>
      </c>
      <c r="AG35" s="5">
        <f>all!AG397</f>
        <v>1.6672288793759856E-4</v>
      </c>
      <c r="AH35" s="5">
        <f>all!AH397</f>
        <v>2.7105320950098952E-3</v>
      </c>
      <c r="AI35" s="5">
        <f>all!AI397</f>
        <v>3.8860946078111058E-3</v>
      </c>
      <c r="AJ35" s="5">
        <f>all!AJ397</f>
        <v>4.1244396579491714E-2</v>
      </c>
      <c r="AK35" s="5">
        <f>all!AK397</f>
        <v>1.3127860055454563E-4</v>
      </c>
      <c r="AL35" s="5">
        <f>all!AL397</f>
        <v>5.1056494980653462E-2</v>
      </c>
      <c r="AM35" s="5">
        <f>all!AM397</f>
        <v>1.6672288793759856E-4</v>
      </c>
      <c r="AN35" s="5"/>
      <c r="AO35" s="5"/>
      <c r="AP35" s="5">
        <f>all!AP397</f>
        <v>0.53953308110793696</v>
      </c>
      <c r="AQ35" s="5">
        <f>all!AQ397</f>
        <v>11.731460350608501</v>
      </c>
      <c r="AR35" s="5">
        <f>all!AR397</f>
        <v>6.2695204971746105E-2</v>
      </c>
      <c r="AS35" s="5">
        <f>all!AS397</f>
        <v>0.241626109265735</v>
      </c>
      <c r="AT35" s="5">
        <f>all!AT397</f>
        <v>0.32638109714102898</v>
      </c>
      <c r="AU35" s="5">
        <f>all!AU397</f>
        <v>3.0041109012073401</v>
      </c>
      <c r="AV35" s="5">
        <f>all!AV397</f>
        <v>3.7304644310071799E-2</v>
      </c>
      <c r="AW35" s="5">
        <f>all!AW397</f>
        <v>0.82973030835926398</v>
      </c>
      <c r="AX35" s="5">
        <f>all!AX397</f>
        <v>2.2298051920983899</v>
      </c>
      <c r="AY35" s="5">
        <f>all!AY397</f>
        <v>1.2234886577744399</v>
      </c>
      <c r="AZ35" s="5">
        <f>all!AZ397</f>
        <v>1.8381493031264299E-2</v>
      </c>
      <c r="BA35" s="5">
        <f>all!BA397</f>
        <v>0.19852763237976601</v>
      </c>
      <c r="BB35" s="5">
        <f>all!BB397</f>
        <v>1.02713315886686E-2</v>
      </c>
      <c r="BC35" s="5">
        <f>all!BC397</f>
        <v>0.19753738916129401</v>
      </c>
      <c r="BD35" s="5">
        <f>all!BD397</f>
        <v>3.7560741098264003E-2</v>
      </c>
      <c r="BE35" s="5">
        <f>all!BE397</f>
        <v>0.28094065748288699</v>
      </c>
      <c r="BF35" s="5">
        <f>all!BF397</f>
        <v>3.2790316403361802E-2</v>
      </c>
      <c r="BG35" s="5">
        <f>all!BG397</f>
        <v>7.9021943041587307E-3</v>
      </c>
      <c r="BH35" s="5">
        <f>all!BH397</f>
        <v>0.111271806628907</v>
      </c>
      <c r="BI35" s="5">
        <f>all!BI397</f>
        <v>7.9239612442821E-3</v>
      </c>
      <c r="BJ35" s="5"/>
      <c r="BK35" s="5">
        <f>all!BK397</f>
        <v>5.68280636527704</v>
      </c>
      <c r="BL35" s="5">
        <f>all!BL397</f>
        <v>24802.015864626399</v>
      </c>
      <c r="BM35" s="5">
        <f>all!BM397</f>
        <v>43.373112930733498</v>
      </c>
      <c r="BN35" s="5">
        <f>all!BN397</f>
        <v>658.95568363655002</v>
      </c>
      <c r="BO35" s="5">
        <f>all!BO397</f>
        <v>7.4158285748257597</v>
      </c>
      <c r="BP35" s="5">
        <f>all!BP397</f>
        <v>2.2540743565586698</v>
      </c>
      <c r="BQ35" s="5">
        <f>all!BQ397</f>
        <v>8.3377978638842595E-2</v>
      </c>
      <c r="BR35" s="5">
        <f>all!BR397</f>
        <v>0.71542624671118604</v>
      </c>
      <c r="BS35" s="5">
        <f>all!BS397</f>
        <v>1253.02530944817</v>
      </c>
      <c r="BT35" s="5">
        <f>all!BT397</f>
        <v>3.6979068198986398</v>
      </c>
      <c r="BU35" s="5">
        <f>all!BU397</f>
        <v>4.8602786427092197E-2</v>
      </c>
      <c r="BV35" s="5">
        <f>all!BV397</f>
        <v>0.19516155472971</v>
      </c>
      <c r="BW35" s="5">
        <f>all!BW397</f>
        <v>1.3812808241026001E-2</v>
      </c>
      <c r="BX35" s="5">
        <f>all!BX397</f>
        <v>8.4646798505960505E-2</v>
      </c>
      <c r="BY35" s="5">
        <f>all!BY397</f>
        <v>30.1307865881755</v>
      </c>
      <c r="BZ35" s="5">
        <f>all!BZ397</f>
        <v>3.2685177916773198</v>
      </c>
      <c r="CA35" s="5">
        <f>all!CA397</f>
        <v>0.45856524821595002</v>
      </c>
      <c r="CB35" s="5">
        <f>all!CB397</f>
        <v>5.7226243108030997E-2</v>
      </c>
      <c r="CC35" s="5">
        <f>all!CC397</f>
        <v>21.844847280590098</v>
      </c>
      <c r="CD35" s="5">
        <f>all!CD397</f>
        <v>1.3794910302699599</v>
      </c>
      <c r="CE35" s="5"/>
      <c r="CF35" s="5">
        <f>all!CF397</f>
        <v>24.0768173519436</v>
      </c>
      <c r="CG35" s="5">
        <f>all!CG397</f>
        <v>423914.20791585703</v>
      </c>
      <c r="CH35" s="5">
        <f>all!CH397</f>
        <v>344.761002543205</v>
      </c>
      <c r="CI35" s="5">
        <f>all!CI397</f>
        <v>1519.55686156771</v>
      </c>
      <c r="CJ35" s="5">
        <f>all!CJ397</f>
        <v>5.6812692601335</v>
      </c>
      <c r="CK35" s="5">
        <f>all!CK397</f>
        <v>3.0041109012073401</v>
      </c>
      <c r="CL35" s="5">
        <f>all!CL397</f>
        <v>0.12503032409727299</v>
      </c>
      <c r="CM35" s="5">
        <f>all!CM397</f>
        <v>0.82973030835926398</v>
      </c>
      <c r="CN35" s="5">
        <f>all!CN397</f>
        <v>939.73193079419104</v>
      </c>
      <c r="CO35" s="5">
        <f>all!CO397</f>
        <v>14.219459514035099</v>
      </c>
      <c r="CP35" s="5">
        <f>all!CP397</f>
        <v>5.74795499922649E-2</v>
      </c>
      <c r="CQ35" s="5">
        <f>all!CQ397</f>
        <v>0.19852763237976601</v>
      </c>
      <c r="CR35" s="5">
        <f>all!CR397</f>
        <v>1.02713315886686E-2</v>
      </c>
      <c r="CS35" s="5">
        <f>all!CS397</f>
        <v>0.208138203935538</v>
      </c>
      <c r="CT35" s="5">
        <f>all!CT397</f>
        <v>17.602288395872201</v>
      </c>
      <c r="CU35" s="5">
        <f>all!CU397</f>
        <v>4.8910773081381702</v>
      </c>
      <c r="CV35" s="5">
        <f>all!CV397</f>
        <v>0.26982567795599799</v>
      </c>
      <c r="CW35" s="5">
        <f>all!CW397</f>
        <v>4.5259741939654097E-2</v>
      </c>
      <c r="CX35" s="5">
        <f>all!CX397</f>
        <v>21.206002355805001</v>
      </c>
      <c r="CY35" s="5">
        <f>all!CY397</f>
        <v>1.3397738729666999</v>
      </c>
      <c r="CZ35" s="5"/>
      <c r="DA35" s="5">
        <f>all!DA397</f>
        <v>0.43825395677854523</v>
      </c>
      <c r="DB35" s="5">
        <f>all!DB397</f>
        <v>7590.9071164089364</v>
      </c>
      <c r="DC35" s="5">
        <f>all!DC397</f>
        <v>5.8500302468422722</v>
      </c>
      <c r="DD35" s="5">
        <f>all!DD397</f>
        <v>25.889739929322719</v>
      </c>
      <c r="DE35" s="5">
        <f>all!DE397</f>
        <v>8.9404042113327351E-2</v>
      </c>
      <c r="DF35" s="5">
        <f>all!DF397</f>
        <v>4.5941442134995264E-2</v>
      </c>
      <c r="DG35" s="5">
        <f>all!DG397</f>
        <v>1.7932436082393614E-3</v>
      </c>
      <c r="DH35" s="5">
        <f>all!DH397</f>
        <v>1.1427218129173172E-2</v>
      </c>
      <c r="DI35" s="5">
        <f>all!DI397</f>
        <v>12.542870557945786</v>
      </c>
      <c r="DJ35" s="5">
        <f>all!DJ397</f>
        <v>0.1800843403499886</v>
      </c>
      <c r="DK35" s="5">
        <f>all!DK397</f>
        <v>5.3286835223230662E-4</v>
      </c>
      <c r="DL35" s="5">
        <f>all!DL397</f>
        <v>1.7660872368341712E-3</v>
      </c>
      <c r="DM35" s="5">
        <f>all!DM397</f>
        <v>8.9457503080253963E-5</v>
      </c>
      <c r="DN35" s="5">
        <f>all!DN397</f>
        <v>1.7533333664858733E-3</v>
      </c>
      <c r="DO35" s="5">
        <f>all!DO397</f>
        <v>0.14456544346149966</v>
      </c>
      <c r="DP35" s="5">
        <f>all!DP397</f>
        <v>3.8331326866286604E-2</v>
      </c>
      <c r="DQ35" s="5">
        <f>all!DQ397</f>
        <v>1.3699060980455716E-3</v>
      </c>
      <c r="DR35" s="5">
        <f>all!DR397</f>
        <v>2.2144540155508841E-4</v>
      </c>
      <c r="DS35" s="5">
        <f>all!DS397</f>
        <v>0.10234557121527511</v>
      </c>
      <c r="DT35" s="5">
        <f>all!DT397</f>
        <v>6.4110031428151288E-3</v>
      </c>
      <c r="DU35" s="5"/>
      <c r="DV35" s="5">
        <f>all!DV397</f>
        <v>5.7383475163789357E-3</v>
      </c>
      <c r="DW35" s="5">
        <f>all!DW397</f>
        <v>99.392743236587393</v>
      </c>
      <c r="DX35" s="5">
        <f>all!DX397</f>
        <v>7.6598296532145324E-2</v>
      </c>
      <c r="DY35" s="5">
        <f>all!DY397</f>
        <v>0.3389914056114201</v>
      </c>
      <c r="DZ35" s="5">
        <f>all!DZ397</f>
        <v>1.1706259694410255E-3</v>
      </c>
      <c r="EA35" s="5">
        <f>all!EA397</f>
        <v>6.0154154069036946E-4</v>
      </c>
      <c r="EB35" s="5">
        <f>all!EB397</f>
        <v>2.3480118881853074E-5</v>
      </c>
      <c r="EC35" s="5">
        <f>all!EC397</f>
        <v>1.4962408839995069E-4</v>
      </c>
      <c r="ED35" s="5">
        <f>all!ED397</f>
        <v>0.16423205997617643</v>
      </c>
      <c r="EE35" s="5">
        <f>all!EE397</f>
        <v>2.3579628003410776E-3</v>
      </c>
      <c r="EF35" s="5">
        <f>all!EF397</f>
        <v>6.9771960715789416E-6</v>
      </c>
      <c r="EG35" s="5">
        <f>all!EG397</f>
        <v>2.312454263662688E-5</v>
      </c>
      <c r="EH35" s="5">
        <f>all!EH397</f>
        <v>1.1713259690691899E-6</v>
      </c>
      <c r="EI35" s="5">
        <f>all!EI397</f>
        <v>2.2957547817514832E-5</v>
      </c>
      <c r="EJ35" s="5">
        <f>all!EJ397</f>
        <v>1.8928905047187188E-3</v>
      </c>
      <c r="EK35" s="5">
        <f>all!EK397</f>
        <v>5.0189729247284917E-4</v>
      </c>
      <c r="EL35" s="5">
        <f>all!EL397</f>
        <v>1.7937082218665322E-5</v>
      </c>
      <c r="EM35" s="5">
        <f>all!EM397</f>
        <v>2.8995303986936792E-6</v>
      </c>
      <c r="EN35" s="5">
        <f>all!EN397</f>
        <v>1.3400779281322588E-3</v>
      </c>
      <c r="EO35" s="5">
        <f>all!EO397</f>
        <v>8.3943483893427653E-5</v>
      </c>
      <c r="EP35" s="5"/>
      <c r="EQ35" s="5">
        <f>all!EQ397</f>
        <v>198.78548647317479</v>
      </c>
      <c r="ER35" s="5">
        <f>all!ER397</f>
        <v>0</v>
      </c>
      <c r="ES35" s="5">
        <f>all!ES397</f>
        <v>0</v>
      </c>
      <c r="ET35" s="5">
        <f>all!ET397</f>
        <v>0</v>
      </c>
      <c r="EU35" s="5">
        <f>all!EU397</f>
        <v>0</v>
      </c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</row>
    <row r="36" spans="1:298" s="3" customFormat="1">
      <c r="A36" s="5" t="str">
        <f>all!A398</f>
        <v>33I-17.d</v>
      </c>
      <c r="B36" s="5" t="str">
        <f>all!B398</f>
        <v>Sardes</v>
      </c>
      <c r="C36" s="5" t="str">
        <f>all!C398</f>
        <v>epithermal</v>
      </c>
      <c r="D36" s="5" t="str">
        <f>all!D398</f>
        <v>epithermal IS</v>
      </c>
      <c r="E36" s="5" t="str">
        <f>all!E398</f>
        <v>pyrite</v>
      </c>
      <c r="F36" s="5" t="str">
        <f>all!F398</f>
        <v>anhedral</v>
      </c>
      <c r="G36" s="5">
        <f>all!G398</f>
        <v>18.142858958681099</v>
      </c>
      <c r="H36" s="5">
        <f>all!H398</f>
        <v>381975.83559826802</v>
      </c>
      <c r="I36" s="5">
        <f>all!I398</f>
        <v>92.111004906248894</v>
      </c>
      <c r="J36" s="5">
        <f>all!J398</f>
        <v>3983.3275157523999</v>
      </c>
      <c r="K36" s="5">
        <f>all!K398</f>
        <v>6.5801065307571296</v>
      </c>
      <c r="L36" s="5">
        <f>all!L398</f>
        <v>4.4040922072060598</v>
      </c>
      <c r="M36" s="5">
        <f>all!M398</f>
        <v>5.2270560187620697E-2</v>
      </c>
      <c r="N36" s="5">
        <f>all!N398</f>
        <v>0.87224594527278498</v>
      </c>
      <c r="O36" s="5">
        <f>all!O398</f>
        <v>305.98096667732102</v>
      </c>
      <c r="P36" s="5">
        <f>all!P398</f>
        <v>109.283709180519</v>
      </c>
      <c r="Q36" s="5">
        <f>all!Q398</f>
        <v>2.2576875859626699E-2</v>
      </c>
      <c r="R36" s="5">
        <f>all!R398</f>
        <v>0.124090540889177</v>
      </c>
      <c r="S36" s="5">
        <f>all!S398</f>
        <v>1.6716991952187E-2</v>
      </c>
      <c r="T36" s="5">
        <f>all!T398</f>
        <v>0.18391705551231799</v>
      </c>
      <c r="U36" s="5">
        <f>all!U398</f>
        <v>3.4688487072879401E-2</v>
      </c>
      <c r="V36" s="5">
        <f>all!V398</f>
        <v>1.2153886496092201</v>
      </c>
      <c r="W36" s="5">
        <f>all!W398</f>
        <v>4.4623118027323397E-2</v>
      </c>
      <c r="X36" s="5">
        <f>all!X398</f>
        <v>1.05820362155662E-2</v>
      </c>
      <c r="Y36" s="5">
        <f>all!Y398</f>
        <v>2.5147899765535802</v>
      </c>
      <c r="Z36" s="5">
        <f>all!Z398</f>
        <v>0.15975350095398899</v>
      </c>
      <c r="AA36" s="5">
        <f>all!AA398</f>
        <v>2.3124135422454787E-2</v>
      </c>
      <c r="AB36" s="5">
        <f>all!AB398</f>
        <v>43.456396040789052</v>
      </c>
      <c r="AC36" s="5">
        <f>all!AC398</f>
        <v>6.3525583624651161E-2</v>
      </c>
      <c r="AD36" s="5">
        <f>all!AD398</f>
        <v>0.3010350804054639</v>
      </c>
      <c r="AE36" s="5">
        <f>all!AE398</f>
        <v>4.2079204682008717E-3</v>
      </c>
      <c r="AF36" s="5">
        <f>all!AF398</f>
        <v>1.3793790891603042E-2</v>
      </c>
      <c r="AG36" s="5">
        <f>all!AG398</f>
        <v>2.4510508687431619E-4</v>
      </c>
      <c r="AH36" s="5">
        <f>all!AH398</f>
        <v>8.9776387173959599E-3</v>
      </c>
      <c r="AI36" s="5">
        <f>all!AI398</f>
        <v>1.7343584636448925E-3</v>
      </c>
      <c r="AJ36" s="5">
        <f>all!AJ398</f>
        <v>1.1864348813884789</v>
      </c>
      <c r="AK36" s="5">
        <f>all!AK398</f>
        <v>1.1488351719033634E-4</v>
      </c>
      <c r="AL36" s="5">
        <f>all!AL398</f>
        <v>3.7659438313788389E-4</v>
      </c>
      <c r="AM36" s="5">
        <f>all!AM398</f>
        <v>2.4510508687431619E-4</v>
      </c>
      <c r="AN36" s="5"/>
      <c r="AO36" s="5"/>
      <c r="AP36" s="5">
        <f>all!AP398</f>
        <v>0.28685331860313401</v>
      </c>
      <c r="AQ36" s="5">
        <f>all!AQ398</f>
        <v>9.5708691478683896</v>
      </c>
      <c r="AR36" s="5">
        <f>all!AR398</f>
        <v>6.54592786257613E-2</v>
      </c>
      <c r="AS36" s="5">
        <f>all!AS398</f>
        <v>0.34325178911745902</v>
      </c>
      <c r="AT36" s="5">
        <f>all!AT398</f>
        <v>0.20336119059572599</v>
      </c>
      <c r="AU36" s="5">
        <f>all!AU398</f>
        <v>4.4040922072060598</v>
      </c>
      <c r="AV36" s="5">
        <f>all!AV398</f>
        <v>5.2270560187620697E-2</v>
      </c>
      <c r="AW36" s="5">
        <f>all!AW398</f>
        <v>0.87224594527278498</v>
      </c>
      <c r="AX36" s="5">
        <f>all!AX398</f>
        <v>1.61790680398242</v>
      </c>
      <c r="AY36" s="5">
        <f>all!AY398</f>
        <v>1.3315203676785099</v>
      </c>
      <c r="AZ36" s="5">
        <f>all!AZ398</f>
        <v>2.2576875859626699E-2</v>
      </c>
      <c r="BA36" s="5">
        <f>all!BA398</f>
        <v>0.124090540889177</v>
      </c>
      <c r="BB36" s="5">
        <f>all!BB398</f>
        <v>1.6716991952187E-2</v>
      </c>
      <c r="BC36" s="5">
        <f>all!BC398</f>
        <v>0.18391705551231799</v>
      </c>
      <c r="BD36" s="5">
        <f>all!BD398</f>
        <v>3.4688487072879401E-2</v>
      </c>
      <c r="BE36" s="5">
        <f>all!BE398</f>
        <v>6.6336420436751895E-4</v>
      </c>
      <c r="BF36" s="5">
        <f>all!BF398</f>
        <v>4.4623118027323397E-2</v>
      </c>
      <c r="BG36" s="5">
        <f>all!BG398</f>
        <v>1.05820362155662E-2</v>
      </c>
      <c r="BH36" s="5">
        <f>all!BH398</f>
        <v>0.12938057770567701</v>
      </c>
      <c r="BI36" s="5">
        <f>all!BI398</f>
        <v>1.3247473144972001E-2</v>
      </c>
      <c r="BJ36" s="5"/>
      <c r="BK36" s="5">
        <f>all!BK398</f>
        <v>1.97887010684791</v>
      </c>
      <c r="BL36" s="5">
        <f>all!BL398</f>
        <v>43301.424493861101</v>
      </c>
      <c r="BM36" s="5">
        <f>all!BM398</f>
        <v>35.805363769039502</v>
      </c>
      <c r="BN36" s="5">
        <f>all!BN398</f>
        <v>383.05625647967298</v>
      </c>
      <c r="BO36" s="5">
        <f>all!BO398</f>
        <v>11.5524179639576</v>
      </c>
      <c r="BP36" s="5">
        <f>all!BP398</f>
        <v>2.82634165271307</v>
      </c>
      <c r="BQ36" s="5">
        <f>all!BQ398</f>
        <v>5.2280401031657701E-2</v>
      </c>
      <c r="BR36" s="5">
        <f>all!BR398</f>
        <v>0.50219452544378695</v>
      </c>
      <c r="BS36" s="5">
        <f>all!BS398</f>
        <v>25.1708422006894</v>
      </c>
      <c r="BT36" s="5">
        <f>all!BT398</f>
        <v>12.851582933990599</v>
      </c>
      <c r="BU36" s="5">
        <f>all!BU398</f>
        <v>1.5762861761202202E-2</v>
      </c>
      <c r="BV36" s="5">
        <f>all!BV398</f>
        <v>0.131210961380375</v>
      </c>
      <c r="BW36" s="5">
        <f>all!BW398</f>
        <v>1.30512765643319E-3</v>
      </c>
      <c r="BX36" s="5">
        <f>all!BX398</f>
        <v>9.6038282953764695E-2</v>
      </c>
      <c r="BY36" s="5">
        <f>all!BY398</f>
        <v>2.6968414199843801E-2</v>
      </c>
      <c r="BZ36" s="5">
        <f>all!BZ398</f>
        <v>0.19882654612900799</v>
      </c>
      <c r="CA36" s="5">
        <f>all!CA398</f>
        <v>2.1415454507236999E-2</v>
      </c>
      <c r="CB36" s="5">
        <f>all!CB398</f>
        <v>6.0038599175259002E-3</v>
      </c>
      <c r="CC36" s="5">
        <f>all!CC398</f>
        <v>1.7152343684943101</v>
      </c>
      <c r="CD36" s="5">
        <f>all!CD398</f>
        <v>9.7920907137926796E-2</v>
      </c>
      <c r="CE36" s="5"/>
      <c r="CF36" s="5">
        <f>all!CF398</f>
        <v>18.142858958681099</v>
      </c>
      <c r="CG36" s="5">
        <f>all!CG398</f>
        <v>381975.83559826802</v>
      </c>
      <c r="CH36" s="5">
        <f>all!CH398</f>
        <v>92.111004906248894</v>
      </c>
      <c r="CI36" s="5">
        <f>all!CI398</f>
        <v>3983.3275157523999</v>
      </c>
      <c r="CJ36" s="5">
        <f>all!CJ398</f>
        <v>6.5801065307571296</v>
      </c>
      <c r="CK36" s="5">
        <f>all!CK398</f>
        <v>4.4040922072060598</v>
      </c>
      <c r="CL36" s="5">
        <f>all!CL398</f>
        <v>5.2270560187620697E-2</v>
      </c>
      <c r="CM36" s="5">
        <f>all!CM398</f>
        <v>0.87224594527278498</v>
      </c>
      <c r="CN36" s="5">
        <f>all!CN398</f>
        <v>305.98096667732102</v>
      </c>
      <c r="CO36" s="5">
        <f>all!CO398</f>
        <v>109.283709180519</v>
      </c>
      <c r="CP36" s="5">
        <f>all!CP398</f>
        <v>2.2576875859626699E-2</v>
      </c>
      <c r="CQ36" s="5">
        <f>all!CQ398</f>
        <v>0.124090540889177</v>
      </c>
      <c r="CR36" s="5">
        <f>all!CR398</f>
        <v>1.6716991952187E-2</v>
      </c>
      <c r="CS36" s="5">
        <f>all!CS398</f>
        <v>0.18391705551231799</v>
      </c>
      <c r="CT36" s="5">
        <f>all!CT398</f>
        <v>3.4688487072879401E-2</v>
      </c>
      <c r="CU36" s="5">
        <f>all!CU398</f>
        <v>1.2153886496092201</v>
      </c>
      <c r="CV36" s="5">
        <f>all!CV398</f>
        <v>4.4623118027323397E-2</v>
      </c>
      <c r="CW36" s="5">
        <f>all!CW398</f>
        <v>1.05820362155662E-2</v>
      </c>
      <c r="CX36" s="5">
        <f>all!CX398</f>
        <v>2.5147899765535802</v>
      </c>
      <c r="CY36" s="5">
        <f>all!CY398</f>
        <v>0.15975350095398899</v>
      </c>
      <c r="CZ36" s="5"/>
      <c r="DA36" s="5">
        <f>all!DA398</f>
        <v>0.33024214162903925</v>
      </c>
      <c r="DB36" s="5">
        <f>all!DB398</f>
        <v>6839.9290106234766</v>
      </c>
      <c r="DC36" s="5">
        <f>all!DC398</f>
        <v>1.5629730764025862</v>
      </c>
      <c r="DD36" s="5">
        <f>all!DD398</f>
        <v>67.866702487032612</v>
      </c>
      <c r="DE36" s="5">
        <f>all!DE398</f>
        <v>0.103548713227538</v>
      </c>
      <c r="DF36" s="5">
        <f>all!DF398</f>
        <v>6.7351157779569654E-2</v>
      </c>
      <c r="DG36" s="5">
        <f>all!DG398</f>
        <v>7.4968891452778421E-4</v>
      </c>
      <c r="DH36" s="5">
        <f>all!DH398</f>
        <v>1.2012752310601638E-2</v>
      </c>
      <c r="DI36" s="5">
        <f>all!DI398</f>
        <v>4.0840153797746046</v>
      </c>
      <c r="DJ36" s="5">
        <f>all!DJ398</f>
        <v>1.3840388700673634</v>
      </c>
      <c r="DK36" s="5">
        <f>all!DK398</f>
        <v>2.0930057106382326E-4</v>
      </c>
      <c r="DL36" s="5">
        <f>all!DL398</f>
        <v>1.1039003379489285E-3</v>
      </c>
      <c r="DM36" s="5">
        <f>all!DM398</f>
        <v>1.4559556822263932E-4</v>
      </c>
      <c r="DN36" s="5">
        <f>all!DN398</f>
        <v>1.5492970728019375E-3</v>
      </c>
      <c r="DO36" s="5">
        <f>all!DO398</f>
        <v>2.8489230513205815E-4</v>
      </c>
      <c r="DP36" s="5">
        <f>all!DP398</f>
        <v>9.5249894170001577E-3</v>
      </c>
      <c r="DQ36" s="5">
        <f>all!DQ398</f>
        <v>2.2655175727717927E-4</v>
      </c>
      <c r="DR36" s="5">
        <f>all!DR398</f>
        <v>5.177544454740774E-5</v>
      </c>
      <c r="DS36" s="5">
        <f>all!DS398</f>
        <v>1.2137017261358978E-2</v>
      </c>
      <c r="DT36" s="5">
        <f>all!DT398</f>
        <v>7.6444258046611359E-4</v>
      </c>
      <c r="DU36" s="5"/>
      <c r="DV36" s="5">
        <f>all!DV398</f>
        <v>4.7747708960652535E-3</v>
      </c>
      <c r="DW36" s="5">
        <f>all!DW398</f>
        <v>98.894386434070896</v>
      </c>
      <c r="DX36" s="5">
        <f>all!DX398</f>
        <v>2.259808006248834E-2</v>
      </c>
      <c r="DY36" s="5">
        <f>all!DY398</f>
        <v>0.98124350286889028</v>
      </c>
      <c r="DZ36" s="5">
        <f>all!DZ398</f>
        <v>1.4971480617371926E-3</v>
      </c>
      <c r="EA36" s="5">
        <f>all!EA398</f>
        <v>9.7378955452458811E-4</v>
      </c>
      <c r="EB36" s="5">
        <f>all!EB398</f>
        <v>1.0839297469827365E-5</v>
      </c>
      <c r="EC36" s="5">
        <f>all!EC398</f>
        <v>1.7368510218399589E-4</v>
      </c>
      <c r="ED36" s="5">
        <f>all!ED398</f>
        <v>5.9048302188929196E-2</v>
      </c>
      <c r="EE36" s="5">
        <f>all!EE398</f>
        <v>2.001097886303067E-2</v>
      </c>
      <c r="EF36" s="5">
        <f>all!EF398</f>
        <v>3.0261500555794105E-6</v>
      </c>
      <c r="EG36" s="5">
        <f>all!EG398</f>
        <v>1.5960625678463253E-5</v>
      </c>
      <c r="EH36" s="5">
        <f>all!EH398</f>
        <v>2.1050780446017169E-6</v>
      </c>
      <c r="EI36" s="5">
        <f>all!EI398</f>
        <v>2.2400347018350645E-5</v>
      </c>
      <c r="EJ36" s="5">
        <f>all!EJ398</f>
        <v>4.1190851063021257E-6</v>
      </c>
      <c r="EK36" s="5">
        <f>all!EK398</f>
        <v>1.3771604686572419E-4</v>
      </c>
      <c r="EL36" s="5">
        <f>all!EL398</f>
        <v>3.2755744974383816E-6</v>
      </c>
      <c r="EM36" s="5">
        <f>all!EM398</f>
        <v>7.4858976064145184E-7</v>
      </c>
      <c r="EN36" s="5">
        <f>all!EN398</f>
        <v>1.7548177376367462E-4</v>
      </c>
      <c r="EO36" s="5">
        <f>all!EO398</f>
        <v>1.1052611780306055E-5</v>
      </c>
      <c r="EP36" s="5"/>
      <c r="EQ36" s="5">
        <f>all!EQ398</f>
        <v>197.78877286814179</v>
      </c>
      <c r="ER36" s="5">
        <f>all!ER398</f>
        <v>0</v>
      </c>
      <c r="ES36" s="5">
        <f>all!ES398</f>
        <v>0</v>
      </c>
      <c r="ET36" s="5">
        <f>all!ET398</f>
        <v>0</v>
      </c>
      <c r="EU36" s="5">
        <f>all!EU398</f>
        <v>0</v>
      </c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</row>
    <row r="37" spans="1:298" s="3" customFormat="1">
      <c r="A37" s="5" t="str">
        <f>all!A399</f>
        <v>33I-3.d</v>
      </c>
      <c r="B37" s="5" t="str">
        <f>all!B399</f>
        <v>Sardes</v>
      </c>
      <c r="C37" s="5" t="str">
        <f>all!C399</f>
        <v>epithermal</v>
      </c>
      <c r="D37" s="5" t="str">
        <f>all!D399</f>
        <v>epithermal IS</v>
      </c>
      <c r="E37" s="5" t="str">
        <f>all!E399</f>
        <v>marcasite</v>
      </c>
      <c r="F37" s="5" t="str">
        <f>all!F399</f>
        <v>aggregate of euhedral grains</v>
      </c>
      <c r="G37" s="5">
        <f>all!G399</f>
        <v>17.977524637652301</v>
      </c>
      <c r="H37" s="5">
        <f>all!H399</f>
        <v>392757.36459880101</v>
      </c>
      <c r="I37" s="5">
        <f>all!I399</f>
        <v>10.353622598113301</v>
      </c>
      <c r="J37" s="5">
        <f>all!J399</f>
        <v>106.083341722136</v>
      </c>
      <c r="K37" s="5">
        <f>all!K399</f>
        <v>133.89423753119601</v>
      </c>
      <c r="L37" s="5">
        <f>all!L399</f>
        <v>4.2758998650997002</v>
      </c>
      <c r="M37" s="5">
        <f>all!M399</f>
        <v>4.4365118406632299E-2</v>
      </c>
      <c r="N37" s="5">
        <f>all!N399</f>
        <v>1.061821831419</v>
      </c>
      <c r="O37" s="5">
        <f>all!O399</f>
        <v>42234.106943799998</v>
      </c>
      <c r="P37" s="5">
        <f>all!P399</f>
        <v>11.671672426042299</v>
      </c>
      <c r="Q37" s="5">
        <f>all!Q399</f>
        <v>20.3439162045911</v>
      </c>
      <c r="R37" s="5">
        <f>all!R399</f>
        <v>0.343832692005209</v>
      </c>
      <c r="S37" s="5">
        <f>all!S399</f>
        <v>1.51761039032979E-2</v>
      </c>
      <c r="T37" s="5">
        <f>all!T399</f>
        <v>0.811967194600134</v>
      </c>
      <c r="U37" s="5">
        <f>all!U399</f>
        <v>657.95247643364701</v>
      </c>
      <c r="V37" s="5">
        <f>all!V399</f>
        <v>7.6160139783441396</v>
      </c>
      <c r="W37" s="5">
        <f>all!W399</f>
        <v>9.9751722158920693</v>
      </c>
      <c r="X37" s="5">
        <f>all!X399</f>
        <v>8.8094544489675801</v>
      </c>
      <c r="Y37" s="5">
        <f>all!Y399</f>
        <v>178.08360477772601</v>
      </c>
      <c r="Z37" s="5">
        <f>all!Z399</f>
        <v>0.59851098579423501</v>
      </c>
      <c r="AA37" s="5">
        <f>all!AA399</f>
        <v>9.7598948430871788E-2</v>
      </c>
      <c r="AB37" s="5">
        <f>all!AB399</f>
        <v>6.5540409745244249E-2</v>
      </c>
      <c r="AC37" s="5">
        <f>all!AC399</f>
        <v>3.3608427150902684E-3</v>
      </c>
      <c r="AD37" s="5">
        <f>all!AD399</f>
        <v>2.4514837289896148E-4</v>
      </c>
      <c r="AE37" s="5">
        <f>all!AE399</f>
        <v>4.9468082477121061E-2</v>
      </c>
      <c r="AF37" s="5">
        <f>all!AF399</f>
        <v>3.6946268987247111</v>
      </c>
      <c r="AG37" s="5">
        <f>all!AG399</f>
        <v>1.9649080321218479</v>
      </c>
      <c r="AH37" s="5">
        <f>all!AH399</f>
        <v>0.11423800764805518</v>
      </c>
      <c r="AI37" s="5">
        <f>all!AI399</f>
        <v>5.7806915417536978E-2</v>
      </c>
      <c r="AJ37" s="5">
        <f>all!AJ399</f>
        <v>1.127303252116721</v>
      </c>
      <c r="AK37" s="5">
        <f>all!AK399</f>
        <v>0.8508572111342837</v>
      </c>
      <c r="AL37" s="5">
        <f>all!AL399</f>
        <v>63.548045159917557</v>
      </c>
      <c r="AM37" s="5">
        <f>all!AM399</f>
        <v>1.9649080321218479</v>
      </c>
      <c r="AN37" s="5"/>
      <c r="AO37" s="5"/>
      <c r="AP37" s="5">
        <f>all!AP399</f>
        <v>0.28594786880336598</v>
      </c>
      <c r="AQ37" s="5">
        <f>all!AQ399</f>
        <v>17.441587002172501</v>
      </c>
      <c r="AR37" s="5">
        <f>all!AR399</f>
        <v>6.4466081972351902E-2</v>
      </c>
      <c r="AS37" s="5">
        <f>all!AS399</f>
        <v>0.25903806010136199</v>
      </c>
      <c r="AT37" s="5">
        <f>all!AT399</f>
        <v>0.39276248437922001</v>
      </c>
      <c r="AU37" s="5">
        <f>all!AU399</f>
        <v>4.2758998650997002</v>
      </c>
      <c r="AV37" s="5">
        <f>all!AV399</f>
        <v>2.8623253474515699E-2</v>
      </c>
      <c r="AW37" s="5">
        <f>all!AW399</f>
        <v>0.80234808985971395</v>
      </c>
      <c r="AX37" s="5">
        <f>all!AX399</f>
        <v>0.79987247777232096</v>
      </c>
      <c r="AY37" s="5">
        <f>all!AY399</f>
        <v>2.50674552174568</v>
      </c>
      <c r="AZ37" s="5">
        <f>all!AZ399</f>
        <v>3.21874571474094E-2</v>
      </c>
      <c r="BA37" s="5">
        <f>all!BA399</f>
        <v>0.343832692005209</v>
      </c>
      <c r="BB37" s="5">
        <f>all!BB399</f>
        <v>1.51761039032979E-2</v>
      </c>
      <c r="BC37" s="5">
        <f>all!BC399</f>
        <v>0.29473039724815903</v>
      </c>
      <c r="BD37" s="5">
        <f>all!BD399</f>
        <v>5.1508689503256301E-2</v>
      </c>
      <c r="BE37" s="5">
        <f>all!BE399</f>
        <v>0.61047564875357696</v>
      </c>
      <c r="BF37" s="5">
        <f>all!BF399</f>
        <v>3.1484562040330802E-2</v>
      </c>
      <c r="BG37" s="5">
        <f>all!BG399</f>
        <v>1.5627238053285999E-2</v>
      </c>
      <c r="BH37" s="5">
        <f>all!BH399</f>
        <v>0.142208075950947</v>
      </c>
      <c r="BI37" s="5">
        <f>all!BI399</f>
        <v>6.8463644514060298E-5</v>
      </c>
      <c r="BJ37" s="5"/>
      <c r="BK37" s="5">
        <f>all!BK399</f>
        <v>2.10723980733122</v>
      </c>
      <c r="BL37" s="5">
        <f>all!BL399</f>
        <v>21026.826520987099</v>
      </c>
      <c r="BM37" s="5">
        <f>all!BM399</f>
        <v>3.4582148575584801</v>
      </c>
      <c r="BN37" s="5">
        <f>all!BN399</f>
        <v>20.9918218525073</v>
      </c>
      <c r="BO37" s="5">
        <f>all!BO399</f>
        <v>24.277246469076498</v>
      </c>
      <c r="BP37" s="5">
        <f>all!BP399</f>
        <v>2.8200501026104101</v>
      </c>
      <c r="BQ37" s="5">
        <f>all!BQ399</f>
        <v>3.7599205110911103E-2</v>
      </c>
      <c r="BR37" s="5">
        <f>all!BR399</f>
        <v>0.30652705834189298</v>
      </c>
      <c r="BS37" s="5">
        <f>all!BS399</f>
        <v>6176.4657819426102</v>
      </c>
      <c r="BT37" s="5">
        <f>all!BT399</f>
        <v>3.2268635868975402</v>
      </c>
      <c r="BU37" s="5">
        <f>all!BU399</f>
        <v>3.0406114010890799</v>
      </c>
      <c r="BV37" s="5">
        <f>all!BV399</f>
        <v>0.115576719555188</v>
      </c>
      <c r="BW37" s="5">
        <f>all!BW399</f>
        <v>8.5542294210391705E-3</v>
      </c>
      <c r="BX37" s="5">
        <f>all!BX399</f>
        <v>0.23308612692736599</v>
      </c>
      <c r="BY37" s="5">
        <f>all!BY399</f>
        <v>105.38426788841301</v>
      </c>
      <c r="BZ37" s="5">
        <f>all!BZ399</f>
        <v>2.14082021174573</v>
      </c>
      <c r="CA37" s="5">
        <f>all!CA399</f>
        <v>0.71492510429523004</v>
      </c>
      <c r="CB37" s="5">
        <f>all!CB399</f>
        <v>1.2974180604351599</v>
      </c>
      <c r="CC37" s="5">
        <f>all!CC399</f>
        <v>17.483445938656899</v>
      </c>
      <c r="CD37" s="5">
        <f>all!CD399</f>
        <v>0.12655030010614099</v>
      </c>
      <c r="CE37" s="5"/>
      <c r="CF37" s="5">
        <f>all!CF399</f>
        <v>17.977524637652301</v>
      </c>
      <c r="CG37" s="5">
        <f>all!CG399</f>
        <v>392757.36459880101</v>
      </c>
      <c r="CH37" s="5">
        <f>all!CH399</f>
        <v>10.353622598113301</v>
      </c>
      <c r="CI37" s="5">
        <f>all!CI399</f>
        <v>106.083341722136</v>
      </c>
      <c r="CJ37" s="5">
        <f>all!CJ399</f>
        <v>133.89423753119601</v>
      </c>
      <c r="CK37" s="5">
        <f>all!CK399</f>
        <v>4.2758998650997002</v>
      </c>
      <c r="CL37" s="5">
        <f>all!CL399</f>
        <v>4.4365118406632299E-2</v>
      </c>
      <c r="CM37" s="5">
        <f>all!CM399</f>
        <v>1.061821831419</v>
      </c>
      <c r="CN37" s="5">
        <f>all!CN399</f>
        <v>42234.106943799998</v>
      </c>
      <c r="CO37" s="5">
        <f>all!CO399</f>
        <v>11.671672426042299</v>
      </c>
      <c r="CP37" s="5">
        <f>all!CP399</f>
        <v>20.3439162045911</v>
      </c>
      <c r="CQ37" s="5">
        <f>all!CQ399</f>
        <v>0.343832692005209</v>
      </c>
      <c r="CR37" s="5">
        <f>all!CR399</f>
        <v>1.51761039032979E-2</v>
      </c>
      <c r="CS37" s="5">
        <f>all!CS399</f>
        <v>0.811967194600134</v>
      </c>
      <c r="CT37" s="5">
        <f>all!CT399</f>
        <v>657.95247643364701</v>
      </c>
      <c r="CU37" s="5">
        <f>all!CU399</f>
        <v>7.6160139783441396</v>
      </c>
      <c r="CV37" s="5">
        <f>all!CV399</f>
        <v>9.9751722158920693</v>
      </c>
      <c r="CW37" s="5">
        <f>all!CW399</f>
        <v>8.8094544489675801</v>
      </c>
      <c r="CX37" s="5">
        <f>all!CX399</f>
        <v>178.08360477772601</v>
      </c>
      <c r="CY37" s="5">
        <f>all!CY399</f>
        <v>0.59851098579423501</v>
      </c>
      <c r="CZ37" s="5"/>
      <c r="DA37" s="5">
        <f>all!DA399</f>
        <v>0.32723267325441974</v>
      </c>
      <c r="DB37" s="5">
        <f>all!DB399</f>
        <v>7032.9906813286962</v>
      </c>
      <c r="DC37" s="5">
        <f>all!DC399</f>
        <v>0.17568403884590181</v>
      </c>
      <c r="DD37" s="5">
        <f>all!DD399</f>
        <v>1.8074151731222932</v>
      </c>
      <c r="DE37" s="5">
        <f>all!DE399</f>
        <v>2.10704430697756</v>
      </c>
      <c r="DF37" s="5">
        <f>all!DF399</f>
        <v>6.5390730464898308E-2</v>
      </c>
      <c r="DG37" s="5">
        <f>all!DG399</f>
        <v>6.3630535700747674E-4</v>
      </c>
      <c r="DH37" s="5">
        <f>all!DH399</f>
        <v>1.4623630786654731E-2</v>
      </c>
      <c r="DI37" s="5">
        <f>all!DI399</f>
        <v>563.71069149350785</v>
      </c>
      <c r="DJ37" s="5">
        <f>all!DJ399</f>
        <v>0.14781753325788122</v>
      </c>
      <c r="DK37" s="5">
        <f>all!DK399</f>
        <v>0.18859975604108625</v>
      </c>
      <c r="DL37" s="5">
        <f>all!DL399</f>
        <v>3.0587103753654801E-3</v>
      </c>
      <c r="DM37" s="5">
        <f>all!DM399</f>
        <v>1.3217530268161699E-4</v>
      </c>
      <c r="DN37" s="5">
        <f>all!DN399</f>
        <v>6.8399224547227196E-3</v>
      </c>
      <c r="DO37" s="5">
        <f>all!DO399</f>
        <v>5.4036832821423042</v>
      </c>
      <c r="DP37" s="5">
        <f>all!DP399</f>
        <v>5.9686629924327113E-2</v>
      </c>
      <c r="DQ37" s="5">
        <f>all!DQ399</f>
        <v>5.0643991154295326E-2</v>
      </c>
      <c r="DR37" s="5">
        <f>all!DR399</f>
        <v>4.310261380928667E-2</v>
      </c>
      <c r="DS37" s="5">
        <f>all!DS399</f>
        <v>0.85947685703535726</v>
      </c>
      <c r="DT37" s="5">
        <f>all!DT399</f>
        <v>2.8639577829949157E-3</v>
      </c>
      <c r="DU37" s="5"/>
      <c r="DV37" s="5">
        <f>all!DV399</f>
        <v>4.3006023422082658E-3</v>
      </c>
      <c r="DW37" s="5">
        <f>all!DW399</f>
        <v>92.429939516874271</v>
      </c>
      <c r="DX37" s="5">
        <f>all!DX399</f>
        <v>2.3088989905413991E-3</v>
      </c>
      <c r="DY37" s="5">
        <f>all!DY399</f>
        <v>2.3753660811336806E-2</v>
      </c>
      <c r="DZ37" s="5">
        <f>all!DZ399</f>
        <v>2.7691488113349323E-2</v>
      </c>
      <c r="EA37" s="5">
        <f>all!EA399</f>
        <v>8.5938707097688255E-4</v>
      </c>
      <c r="EB37" s="5">
        <f>all!EB399</f>
        <v>8.3625399673290746E-6</v>
      </c>
      <c r="EC37" s="5">
        <f>all!EC399</f>
        <v>1.9218869615681572E-4</v>
      </c>
      <c r="ED37" s="5">
        <f>all!ED399</f>
        <v>7.4084763482036475</v>
      </c>
      <c r="EE37" s="5">
        <f>all!EE399</f>
        <v>1.9426679598526491E-3</v>
      </c>
      <c r="EF37" s="5">
        <f>all!EF399</f>
        <v>2.4786417092879588E-3</v>
      </c>
      <c r="EG37" s="5">
        <f>all!EG399</f>
        <v>4.0198605089187371E-5</v>
      </c>
      <c r="EH37" s="5">
        <f>all!EH399</f>
        <v>1.7370924811432197E-6</v>
      </c>
      <c r="EI37" s="5">
        <f>all!EI399</f>
        <v>8.989257165782157E-5</v>
      </c>
      <c r="EJ37" s="5">
        <f>all!EJ399</f>
        <v>7.1017031241451575E-2</v>
      </c>
      <c r="EK37" s="5">
        <f>all!EK399</f>
        <v>7.8442185463401676E-4</v>
      </c>
      <c r="EL37" s="5">
        <f>all!EL399</f>
        <v>6.6558044100810301E-4</v>
      </c>
      <c r="EM37" s="5">
        <f>all!EM399</f>
        <v>5.664691122068843E-4</v>
      </c>
      <c r="EN37" s="5">
        <f>all!EN399</f>
        <v>1.129553521559948E-2</v>
      </c>
      <c r="EO37" s="5">
        <f>all!EO399</f>
        <v>3.7639100726220567E-5</v>
      </c>
      <c r="EP37" s="5"/>
      <c r="EQ37" s="5">
        <f>all!EQ399</f>
        <v>184.85987903374854</v>
      </c>
      <c r="ER37" s="5">
        <f>all!ER399</f>
        <v>0</v>
      </c>
      <c r="ES37" s="5">
        <f>all!ES399</f>
        <v>0</v>
      </c>
      <c r="ET37" s="5">
        <f>all!ET399</f>
        <v>0</v>
      </c>
      <c r="EU37" s="5">
        <f>all!EU399</f>
        <v>0</v>
      </c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</row>
    <row r="38" spans="1:298" s="3" customFormat="1">
      <c r="A38" s="5" t="str">
        <f>all!A400</f>
        <v>33I-4.d</v>
      </c>
      <c r="B38" s="5" t="str">
        <f>all!B400</f>
        <v>Sardes</v>
      </c>
      <c r="C38" s="5" t="str">
        <f>all!C400</f>
        <v>epithermal</v>
      </c>
      <c r="D38" s="5" t="str">
        <f>all!D400</f>
        <v>epithermal IS</v>
      </c>
      <c r="E38" s="5" t="str">
        <f>all!E400</f>
        <v>marcasite</v>
      </c>
      <c r="F38" s="5" t="str">
        <f>all!F400</f>
        <v>aggregate of euhedral grains</v>
      </c>
      <c r="G38" s="5">
        <f>all!G400</f>
        <v>19.4650873825478</v>
      </c>
      <c r="H38" s="5">
        <f>all!H400</f>
        <v>404328.93588017498</v>
      </c>
      <c r="I38" s="5">
        <f>all!I400</f>
        <v>13.739695238360399</v>
      </c>
      <c r="J38" s="5">
        <f>all!J400</f>
        <v>54.444181286847602</v>
      </c>
      <c r="K38" s="5">
        <f>all!K400</f>
        <v>202.91432641079501</v>
      </c>
      <c r="L38" s="5">
        <f>all!L400</f>
        <v>6.3843825213672396</v>
      </c>
      <c r="M38" s="5">
        <f>all!M400</f>
        <v>6.5491809746397095E-2</v>
      </c>
      <c r="N38" s="5">
        <f>all!N400</f>
        <v>1.09815154769101</v>
      </c>
      <c r="O38" s="5">
        <f>all!O400</f>
        <v>48806.8513146197</v>
      </c>
      <c r="P38" s="5">
        <f>all!P400</f>
        <v>10.2752159973318</v>
      </c>
      <c r="Q38" s="5">
        <f>all!Q400</f>
        <v>27.7213365551919</v>
      </c>
      <c r="R38" s="5">
        <f>all!R400</f>
        <v>0.14904573492723799</v>
      </c>
      <c r="S38" s="5">
        <f>all!S400</f>
        <v>1.6536007383120801E-2</v>
      </c>
      <c r="T38" s="5">
        <f>all!T400</f>
        <v>0.44031407989729199</v>
      </c>
      <c r="U38" s="5">
        <f>all!U400</f>
        <v>1228.9765688707</v>
      </c>
      <c r="V38" s="5">
        <f>all!V400</f>
        <v>7.6387177198671496</v>
      </c>
      <c r="W38" s="5">
        <f>all!W400</f>
        <v>4.5931956585821903</v>
      </c>
      <c r="X38" s="5">
        <f>all!X400</f>
        <v>10.9734445054458</v>
      </c>
      <c r="Y38" s="5">
        <f>all!Y400</f>
        <v>142.33114002279001</v>
      </c>
      <c r="Z38" s="5">
        <f>all!Z400</f>
        <v>0.405933722263775</v>
      </c>
      <c r="AA38" s="5">
        <f>all!AA400</f>
        <v>0.25236296907415479</v>
      </c>
      <c r="AB38" s="5">
        <f>all!AB400</f>
        <v>7.2192325556350745E-2</v>
      </c>
      <c r="AC38" s="5">
        <f>all!AC400</f>
        <v>2.852037313821677E-3</v>
      </c>
      <c r="AD38" s="5">
        <f>all!AD400</f>
        <v>2.8151160888850013E-4</v>
      </c>
      <c r="AE38" s="5">
        <f>all!AE400</f>
        <v>7.7097987859078038E-2</v>
      </c>
      <c r="AF38" s="5">
        <f>all!AF400</f>
        <v>8.6346288568609566</v>
      </c>
      <c r="AG38" s="5">
        <f>all!AG400</f>
        <v>2.017609275480551</v>
      </c>
      <c r="AH38" s="5">
        <f>all!AH400</f>
        <v>0.19476648996665924</v>
      </c>
      <c r="AI38" s="5">
        <f>all!AI400</f>
        <v>2.9544594346636786E-2</v>
      </c>
      <c r="AJ38" s="5">
        <f>all!AJ400</f>
        <v>0.74784890196428944</v>
      </c>
      <c r="AK38" s="5">
        <f>all!AK400</f>
        <v>0.79866724225502506</v>
      </c>
      <c r="AL38" s="5">
        <f>all!AL400</f>
        <v>89.447149121581077</v>
      </c>
      <c r="AM38" s="5">
        <f>all!AM400</f>
        <v>2.017609275480551</v>
      </c>
      <c r="AN38" s="5"/>
      <c r="AO38" s="5"/>
      <c r="AP38" s="5">
        <f>all!AP400</f>
        <v>0.45329711857740401</v>
      </c>
      <c r="AQ38" s="5">
        <f>all!AQ400</f>
        <v>10.130052066434599</v>
      </c>
      <c r="AR38" s="5">
        <f>all!AR400</f>
        <v>7.4205635517932203E-2</v>
      </c>
      <c r="AS38" s="5">
        <f>all!AS400</f>
        <v>0.34105000357609999</v>
      </c>
      <c r="AT38" s="5">
        <f>all!AT400</f>
        <v>0.32198364612949798</v>
      </c>
      <c r="AU38" s="5">
        <f>all!AU400</f>
        <v>6.3843825213672396</v>
      </c>
      <c r="AV38" s="5">
        <f>all!AV400</f>
        <v>6.5491809746397095E-2</v>
      </c>
      <c r="AW38" s="5">
        <f>all!AW400</f>
        <v>0.56634467349967599</v>
      </c>
      <c r="AX38" s="5">
        <f>all!AX400</f>
        <v>0.56310513551868002</v>
      </c>
      <c r="AY38" s="5">
        <f>all!AY400</f>
        <v>1.6071537423998401</v>
      </c>
      <c r="AZ38" s="5">
        <f>all!AZ400</f>
        <v>2.6947958966405498E-2</v>
      </c>
      <c r="BA38" s="5">
        <f>all!BA400</f>
        <v>0.14904573492723799</v>
      </c>
      <c r="BB38" s="5">
        <f>all!BB400</f>
        <v>1.6536007383120801E-2</v>
      </c>
      <c r="BC38" s="5">
        <f>all!BC400</f>
        <v>0.156503178725935</v>
      </c>
      <c r="BD38" s="5">
        <f>all!BD400</f>
        <v>3.8818253949758297E-2</v>
      </c>
      <c r="BE38" s="5">
        <f>all!BE400</f>
        <v>0.19354975428271501</v>
      </c>
      <c r="BF38" s="5">
        <f>all!BF400</f>
        <v>5.0681174010075498E-2</v>
      </c>
      <c r="BG38" s="5">
        <f>all!BG400</f>
        <v>1.4324209051213401E-2</v>
      </c>
      <c r="BH38" s="5">
        <f>all!BH400</f>
        <v>0.185855772796366</v>
      </c>
      <c r="BI38" s="5">
        <f>all!BI400</f>
        <v>7.24328670169588E-3</v>
      </c>
      <c r="BJ38" s="5"/>
      <c r="BK38" s="5">
        <f>all!BK400</f>
        <v>2.7575297644657999</v>
      </c>
      <c r="BL38" s="5">
        <f>all!BL400</f>
        <v>55483.195242420101</v>
      </c>
      <c r="BM38" s="5">
        <f>all!BM400</f>
        <v>2.64958041655933</v>
      </c>
      <c r="BN38" s="5">
        <f>all!BN400</f>
        <v>20.2740017769597</v>
      </c>
      <c r="BO38" s="5">
        <f>all!BO400</f>
        <v>91.052789328727897</v>
      </c>
      <c r="BP38" s="5">
        <f>all!BP400</f>
        <v>4.73422727718971</v>
      </c>
      <c r="BQ38" s="5">
        <f>all!BQ400</f>
        <v>3.2394790123900903E-2</v>
      </c>
      <c r="BR38" s="5">
        <f>all!BR400</f>
        <v>0.61897309236784503</v>
      </c>
      <c r="BS38" s="5">
        <f>all!BS400</f>
        <v>14313.470287882499</v>
      </c>
      <c r="BT38" s="5">
        <f>all!BT400</f>
        <v>3.6059610066194501</v>
      </c>
      <c r="BU38" s="5">
        <f>all!BU400</f>
        <v>4.4363981123943699</v>
      </c>
      <c r="BV38" s="5">
        <f>all!BV400</f>
        <v>0.23418799076074701</v>
      </c>
      <c r="BW38" s="5">
        <f>all!BW400</f>
        <v>1.8243770345729798E-2</v>
      </c>
      <c r="BX38" s="5">
        <f>all!BX400</f>
        <v>0.43109848359623498</v>
      </c>
      <c r="BY38" s="5">
        <f>all!BY400</f>
        <v>356.76272818690001</v>
      </c>
      <c r="BZ38" s="5">
        <f>all!BZ400</f>
        <v>2.5143799269715998</v>
      </c>
      <c r="CA38" s="5">
        <f>all!CA400</f>
        <v>2.0853613338841801</v>
      </c>
      <c r="CB38" s="5">
        <f>all!CB400</f>
        <v>0.88090950506792698</v>
      </c>
      <c r="CC38" s="5">
        <f>all!CC400</f>
        <v>19.8108440498075</v>
      </c>
      <c r="CD38" s="5">
        <f>all!CD400</f>
        <v>0.107212333020185</v>
      </c>
      <c r="CE38" s="5"/>
      <c r="CF38" s="5">
        <f>all!CF400</f>
        <v>19.4650873825478</v>
      </c>
      <c r="CG38" s="5">
        <f>all!CG400</f>
        <v>404328.93588017498</v>
      </c>
      <c r="CH38" s="5">
        <f>all!CH400</f>
        <v>13.739695238360399</v>
      </c>
      <c r="CI38" s="5">
        <f>all!CI400</f>
        <v>54.444181286847602</v>
      </c>
      <c r="CJ38" s="5">
        <f>all!CJ400</f>
        <v>202.91432641079501</v>
      </c>
      <c r="CK38" s="5">
        <f>all!CK400</f>
        <v>6.3843825213672396</v>
      </c>
      <c r="CL38" s="5">
        <f>all!CL400</f>
        <v>6.5491809746397095E-2</v>
      </c>
      <c r="CM38" s="5">
        <f>all!CM400</f>
        <v>1.09815154769101</v>
      </c>
      <c r="CN38" s="5">
        <f>all!CN400</f>
        <v>48806.8513146197</v>
      </c>
      <c r="CO38" s="5">
        <f>all!CO400</f>
        <v>10.2752159973318</v>
      </c>
      <c r="CP38" s="5">
        <f>all!CP400</f>
        <v>27.7213365551919</v>
      </c>
      <c r="CQ38" s="5">
        <f>all!CQ400</f>
        <v>0.14904573492723799</v>
      </c>
      <c r="CR38" s="5">
        <f>all!CR400</f>
        <v>1.6536007383120801E-2</v>
      </c>
      <c r="CS38" s="5">
        <f>all!CS400</f>
        <v>0.44031407989729199</v>
      </c>
      <c r="CT38" s="5">
        <f>all!CT400</f>
        <v>1228.9765688707</v>
      </c>
      <c r="CU38" s="5">
        <f>all!CU400</f>
        <v>7.6387177198671496</v>
      </c>
      <c r="CV38" s="5">
        <f>all!CV400</f>
        <v>4.5931956585821903</v>
      </c>
      <c r="CW38" s="5">
        <f>all!CW400</f>
        <v>10.9734445054458</v>
      </c>
      <c r="CX38" s="5">
        <f>all!CX400</f>
        <v>142.33114002279001</v>
      </c>
      <c r="CY38" s="5">
        <f>all!CY400</f>
        <v>0.405933722263775</v>
      </c>
      <c r="CZ38" s="5"/>
      <c r="DA38" s="5">
        <f>all!DA400</f>
        <v>0.35430976776309986</v>
      </c>
      <c r="DB38" s="5">
        <f>all!DB400</f>
        <v>7240.1994069330285</v>
      </c>
      <c r="DC38" s="5">
        <f>all!DC400</f>
        <v>0.23314015255170939</v>
      </c>
      <c r="DD38" s="5">
        <f>all!DD400</f>
        <v>0.92760312551066393</v>
      </c>
      <c r="DE38" s="5">
        <f>all!DE400</f>
        <v>3.1931880277404558</v>
      </c>
      <c r="DF38" s="5">
        <f>all!DF400</f>
        <v>9.7635456818584487E-2</v>
      </c>
      <c r="DG38" s="5">
        <f>all!DG400</f>
        <v>9.393142828965635E-4</v>
      </c>
      <c r="DH38" s="5">
        <f>all!DH400</f>
        <v>1.5123971184286048E-2</v>
      </c>
      <c r="DI38" s="5">
        <f>all!DI400</f>
        <v>651.43898841748842</v>
      </c>
      <c r="DJ38" s="5">
        <f>all!DJ400</f>
        <v>0.13013191485982525</v>
      </c>
      <c r="DK38" s="5">
        <f>all!DK400</f>
        <v>0.25699266841563967</v>
      </c>
      <c r="DL38" s="5">
        <f>all!DL400</f>
        <v>1.3258999112830416E-3</v>
      </c>
      <c r="DM38" s="5">
        <f>all!DM400</f>
        <v>1.4401929473706912E-4</v>
      </c>
      <c r="DN38" s="5">
        <f>all!DN400</f>
        <v>3.709157441641749E-3</v>
      </c>
      <c r="DO38" s="5">
        <f>all!DO400</f>
        <v>10.093434369831636</v>
      </c>
      <c r="DP38" s="5">
        <f>all!DP400</f>
        <v>5.9864558933128136E-2</v>
      </c>
      <c r="DQ38" s="5">
        <f>all!DQ400</f>
        <v>2.3319673612510295E-2</v>
      </c>
      <c r="DR38" s="5">
        <f>all!DR400</f>
        <v>5.3690514369059507E-2</v>
      </c>
      <c r="DS38" s="5">
        <f>all!DS400</f>
        <v>0.68692635146134173</v>
      </c>
      <c r="DT38" s="5">
        <f>all!DT400</f>
        <v>1.9424489622603567E-3</v>
      </c>
      <c r="DU38" s="5"/>
      <c r="DV38" s="5">
        <f>all!DV400</f>
        <v>4.4799418576635802E-3</v>
      </c>
      <c r="DW38" s="5">
        <f>all!DW400</f>
        <v>91.546085747874656</v>
      </c>
      <c r="DX38" s="5">
        <f>all!DX400</f>
        <v>2.9478564328399293E-3</v>
      </c>
      <c r="DY38" s="5">
        <f>all!DY400</f>
        <v>1.172874260710003E-2</v>
      </c>
      <c r="DZ38" s="5">
        <f>all!DZ400</f>
        <v>4.0375112419789534E-2</v>
      </c>
      <c r="EA38" s="5">
        <f>all!EA400</f>
        <v>1.2345162611665243E-3</v>
      </c>
      <c r="EB38" s="5">
        <f>all!EB400</f>
        <v>1.187682010579845E-5</v>
      </c>
      <c r="EC38" s="5">
        <f>all!EC400</f>
        <v>1.9122958983135683E-4</v>
      </c>
      <c r="ED38" s="5">
        <f>all!ED400</f>
        <v>8.2368849449187227</v>
      </c>
      <c r="EE38" s="5">
        <f>all!EE400</f>
        <v>1.6454059849353104E-3</v>
      </c>
      <c r="EF38" s="5">
        <f>all!EF400</f>
        <v>3.2494509525282872E-3</v>
      </c>
      <c r="EG38" s="5">
        <f>all!EG400</f>
        <v>1.6764862422875462E-5</v>
      </c>
      <c r="EH38" s="5">
        <f>all!EH400</f>
        <v>1.8209999427257652E-6</v>
      </c>
      <c r="EI38" s="5">
        <f>all!EI400</f>
        <v>4.6899101270574147E-5</v>
      </c>
      <c r="EJ38" s="5">
        <f>all!EJ400</f>
        <v>0.12762278445346958</v>
      </c>
      <c r="EK38" s="5">
        <f>all!EK400</f>
        <v>7.5693578827442059E-4</v>
      </c>
      <c r="EL38" s="5">
        <f>all!EL400</f>
        <v>2.9485718833918641E-4</v>
      </c>
      <c r="EM38" s="5">
        <f>all!EM400</f>
        <v>6.7887031226940948E-4</v>
      </c>
      <c r="EN38" s="5">
        <f>all!EN400</f>
        <v>8.6855920864744723E-3</v>
      </c>
      <c r="EO38" s="5">
        <f>all!EO400</f>
        <v>2.4560594158453356E-5</v>
      </c>
      <c r="EP38" s="5"/>
      <c r="EQ38" s="5">
        <f>all!EQ400</f>
        <v>183.09217149574931</v>
      </c>
      <c r="ER38" s="5">
        <f>all!ER400</f>
        <v>0</v>
      </c>
      <c r="ES38" s="5">
        <f>all!ES400</f>
        <v>0</v>
      </c>
      <c r="ET38" s="5">
        <f>all!ET400</f>
        <v>0</v>
      </c>
      <c r="EU38" s="5">
        <f>all!EU400</f>
        <v>0</v>
      </c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</row>
    <row r="39" spans="1:298" s="3" customFormat="1">
      <c r="A39" s="5" t="str">
        <f>all!A401</f>
        <v>33I-5.d</v>
      </c>
      <c r="B39" s="5" t="str">
        <f>all!B401</f>
        <v>Sardes</v>
      </c>
      <c r="C39" s="5" t="str">
        <f>all!C401</f>
        <v>epithermal</v>
      </c>
      <c r="D39" s="5" t="str">
        <f>all!D401</f>
        <v>epithermal IS</v>
      </c>
      <c r="E39" s="5" t="str">
        <f>all!E401</f>
        <v>marcasite</v>
      </c>
      <c r="F39" s="5" t="str">
        <f>all!F401</f>
        <v>aggregate of euhedral grains</v>
      </c>
      <c r="G39" s="5">
        <f>all!G401</f>
        <v>22.061341826356099</v>
      </c>
      <c r="H39" s="5">
        <f>all!H401</f>
        <v>451057.084304819</v>
      </c>
      <c r="I39" s="5">
        <f>all!I401</f>
        <v>16.6170958454966</v>
      </c>
      <c r="J39" s="5">
        <f>all!J401</f>
        <v>121.173115449264</v>
      </c>
      <c r="K39" s="5">
        <f>all!K401</f>
        <v>254.12951818411099</v>
      </c>
      <c r="L39" s="5">
        <f>all!L401</f>
        <v>7.0503928434309504</v>
      </c>
      <c r="M39" s="5">
        <f>all!M401</f>
        <v>0.74427317496165801</v>
      </c>
      <c r="N39" s="5">
        <f>all!N401</f>
        <v>1.02377479318821</v>
      </c>
      <c r="O39" s="5">
        <f>all!O401</f>
        <v>60400.814513892103</v>
      </c>
      <c r="P39" s="5">
        <f>all!P401</f>
        <v>20.034064401499101</v>
      </c>
      <c r="Q39" s="5">
        <f>all!Q401</f>
        <v>50.030779647151597</v>
      </c>
      <c r="R39" s="5">
        <f>all!R401</f>
        <v>0.31939806520437403</v>
      </c>
      <c r="S39" s="5">
        <f>all!S401</f>
        <v>1.9958532507770799E-2</v>
      </c>
      <c r="T39" s="5">
        <f>all!T401</f>
        <v>0.344962819313956</v>
      </c>
      <c r="U39" s="5">
        <f>all!U401</f>
        <v>1263.48576289839</v>
      </c>
      <c r="V39" s="5">
        <f>all!V401</f>
        <v>26.665125564914099</v>
      </c>
      <c r="W39" s="5">
        <f>all!W401</f>
        <v>13.5198111566915</v>
      </c>
      <c r="X39" s="5">
        <f>all!X401</f>
        <v>7.0536830321520503</v>
      </c>
      <c r="Y39" s="5">
        <f>all!Y401</f>
        <v>247.775190326852</v>
      </c>
      <c r="Z39" s="5">
        <f>all!Z401</f>
        <v>1.2235367609244301</v>
      </c>
      <c r="AA39" s="5">
        <f>all!AA401</f>
        <v>0.13713517048634677</v>
      </c>
      <c r="AB39" s="5">
        <f>all!AB401</f>
        <v>8.0855812783641567E-2</v>
      </c>
      <c r="AC39" s="5">
        <f>all!AC401</f>
        <v>4.9380923058132044E-3</v>
      </c>
      <c r="AD39" s="5">
        <f>all!AD401</f>
        <v>2.7511377088589907E-4</v>
      </c>
      <c r="AE39" s="5">
        <f>all!AE401</f>
        <v>2.8468076335032587E-2</v>
      </c>
      <c r="AF39" s="5">
        <f>all!AF401</f>
        <v>5.0993231454354495</v>
      </c>
      <c r="AG39" s="5">
        <f>all!AG401</f>
        <v>3.0108016534495974</v>
      </c>
      <c r="AH39" s="5">
        <f>all!AH401</f>
        <v>0.20192005334010085</v>
      </c>
      <c r="AI39" s="5">
        <f>all!AI401</f>
        <v>7.363120320787106E-2</v>
      </c>
      <c r="AJ39" s="5">
        <f>all!AJ401</f>
        <v>1.2056297073672193</v>
      </c>
      <c r="AK39" s="5">
        <f>all!AK401</f>
        <v>0.42448350167419113</v>
      </c>
      <c r="AL39" s="5">
        <f>all!AL401</f>
        <v>76.035293690672631</v>
      </c>
      <c r="AM39" s="5">
        <f>all!AM401</f>
        <v>3.0108016534495974</v>
      </c>
      <c r="AN39" s="5"/>
      <c r="AO39" s="5"/>
      <c r="AP39" s="5">
        <f>all!AP401</f>
        <v>0.53825029492716203</v>
      </c>
      <c r="AQ39" s="5">
        <f>all!AQ401</f>
        <v>10.2862527108605</v>
      </c>
      <c r="AR39" s="5">
        <f>all!AR401</f>
        <v>6.3205196330211599E-2</v>
      </c>
      <c r="AS39" s="5">
        <f>all!AS401</f>
        <v>0.362135568441801</v>
      </c>
      <c r="AT39" s="5">
        <f>all!AT401</f>
        <v>0.29846176587137202</v>
      </c>
      <c r="AU39" s="5">
        <f>all!AU401</f>
        <v>7.0503928434309504</v>
      </c>
      <c r="AV39" s="5">
        <f>all!AV401</f>
        <v>6.7782152988543704E-2</v>
      </c>
      <c r="AW39" s="5">
        <f>all!AW401</f>
        <v>0.87488324619200897</v>
      </c>
      <c r="AX39" s="5">
        <f>all!AX401</f>
        <v>1.26664098685407</v>
      </c>
      <c r="AY39" s="5">
        <f>all!AY401</f>
        <v>2.23177152464058</v>
      </c>
      <c r="AZ39" s="5">
        <f>all!AZ401</f>
        <v>3.9813393370615802E-4</v>
      </c>
      <c r="BA39" s="5">
        <f>all!BA401</f>
        <v>0.31939806520437403</v>
      </c>
      <c r="BB39" s="5">
        <f>all!BB401</f>
        <v>1.9958532507770799E-2</v>
      </c>
      <c r="BC39" s="5">
        <f>all!BC401</f>
        <v>0.344962819313956</v>
      </c>
      <c r="BD39" s="5">
        <f>all!BD401</f>
        <v>4.7150630809293298E-2</v>
      </c>
      <c r="BE39" s="5">
        <f>all!BE401</f>
        <v>0.65514294143167895</v>
      </c>
      <c r="BF39" s="5">
        <f>all!BF401</f>
        <v>6.07431612886742E-2</v>
      </c>
      <c r="BG39" s="5">
        <f>all!BG401</f>
        <v>1.3698003981241101E-2</v>
      </c>
      <c r="BH39" s="5">
        <f>all!BH401</f>
        <v>0.149001129116619</v>
      </c>
      <c r="BI39" s="5">
        <f>all!BI401</f>
        <v>2.5066577349100502E-2</v>
      </c>
      <c r="BJ39" s="5"/>
      <c r="BK39" s="5">
        <f>all!BK401</f>
        <v>1.5908655802721201</v>
      </c>
      <c r="BL39" s="5">
        <f>all!BL401</f>
        <v>12915.544938848399</v>
      </c>
      <c r="BM39" s="5">
        <f>all!BM401</f>
        <v>6.3230819516349799</v>
      </c>
      <c r="BN39" s="5">
        <f>all!BN401</f>
        <v>60.9220636762591</v>
      </c>
      <c r="BO39" s="5">
        <f>all!BO401</f>
        <v>23.274126708714402</v>
      </c>
      <c r="BP39" s="5">
        <f>all!BP401</f>
        <v>0.71596608249909999</v>
      </c>
      <c r="BQ39" s="5">
        <f>all!BQ401</f>
        <v>0.18350766435367799</v>
      </c>
      <c r="BR39" s="5">
        <f>all!BR401</f>
        <v>0.116558590575292</v>
      </c>
      <c r="BS39" s="5">
        <f>all!BS401</f>
        <v>31889.533639722002</v>
      </c>
      <c r="BT39" s="5">
        <f>all!BT401</f>
        <v>6.1920847995030197</v>
      </c>
      <c r="BU39" s="5">
        <f>all!BU401</f>
        <v>6.1915784282595503</v>
      </c>
      <c r="BV39" s="5">
        <f>all!BV401</f>
        <v>0.18539062011096899</v>
      </c>
      <c r="BW39" s="5">
        <f>all!BW401</f>
        <v>3.4867744897973597E-2</v>
      </c>
      <c r="BX39" s="5">
        <f>all!BX401</f>
        <v>0.100672773317921</v>
      </c>
      <c r="BY39" s="5">
        <f>all!BY401</f>
        <v>327.34672401876998</v>
      </c>
      <c r="BZ39" s="5">
        <f>all!BZ401</f>
        <v>1.1546490972032699</v>
      </c>
      <c r="CA39" s="5">
        <f>all!CA401</f>
        <v>2.1732506292820002</v>
      </c>
      <c r="CB39" s="5">
        <f>all!CB401</f>
        <v>1.15631942760182</v>
      </c>
      <c r="CC39" s="5">
        <f>all!CC401</f>
        <v>55.145798178666801</v>
      </c>
      <c r="CD39" s="5">
        <f>all!CD401</f>
        <v>0.30736507570539801</v>
      </c>
      <c r="CE39" s="5"/>
      <c r="CF39" s="5">
        <f>all!CF401</f>
        <v>22.061341826356099</v>
      </c>
      <c r="CG39" s="5">
        <f>all!CG401</f>
        <v>451057.084304819</v>
      </c>
      <c r="CH39" s="5">
        <f>all!CH401</f>
        <v>16.6170958454966</v>
      </c>
      <c r="CI39" s="5">
        <f>all!CI401</f>
        <v>121.173115449264</v>
      </c>
      <c r="CJ39" s="5">
        <f>all!CJ401</f>
        <v>254.12951818411099</v>
      </c>
      <c r="CK39" s="5">
        <f>all!CK401</f>
        <v>7.0503928434309504</v>
      </c>
      <c r="CL39" s="5">
        <f>all!CL401</f>
        <v>0.74427317496165801</v>
      </c>
      <c r="CM39" s="5">
        <f>all!CM401</f>
        <v>1.02377479318821</v>
      </c>
      <c r="CN39" s="5">
        <f>all!CN401</f>
        <v>60400.814513892103</v>
      </c>
      <c r="CO39" s="5">
        <f>all!CO401</f>
        <v>20.034064401499101</v>
      </c>
      <c r="CP39" s="5">
        <f>all!CP401</f>
        <v>50.030779647151597</v>
      </c>
      <c r="CQ39" s="5">
        <f>all!CQ401</f>
        <v>0.31939806520437403</v>
      </c>
      <c r="CR39" s="5">
        <f>all!CR401</f>
        <v>1.9958532507770799E-2</v>
      </c>
      <c r="CS39" s="5">
        <f>all!CS401</f>
        <v>0.344962819313956</v>
      </c>
      <c r="CT39" s="5">
        <f>all!CT401</f>
        <v>1263.48576289839</v>
      </c>
      <c r="CU39" s="5">
        <f>all!CU401</f>
        <v>26.665125564914099</v>
      </c>
      <c r="CV39" s="5">
        <f>all!CV401</f>
        <v>13.5198111566915</v>
      </c>
      <c r="CW39" s="5">
        <f>all!CW401</f>
        <v>7.0536830321520503</v>
      </c>
      <c r="CX39" s="5">
        <f>all!CX401</f>
        <v>247.775190326852</v>
      </c>
      <c r="CY39" s="5">
        <f>all!CY401</f>
        <v>1.2235367609244301</v>
      </c>
      <c r="CZ39" s="5"/>
      <c r="DA39" s="5">
        <f>all!DA401</f>
        <v>0.40156762440464711</v>
      </c>
      <c r="DB39" s="5">
        <f>all!DB401</f>
        <v>8076.9466255675352</v>
      </c>
      <c r="DC39" s="5">
        <f>all!DC401</f>
        <v>0.28196493395058475</v>
      </c>
      <c r="DD39" s="5">
        <f>all!DD401</f>
        <v>2.0645100718183649</v>
      </c>
      <c r="DE39" s="5">
        <f>all!DE401</f>
        <v>3.9991426397273</v>
      </c>
      <c r="DF39" s="5">
        <f>all!DF401</f>
        <v>0.10782065825708748</v>
      </c>
      <c r="DG39" s="5">
        <f>all!DG401</f>
        <v>1.0674715301430776E-2</v>
      </c>
      <c r="DH39" s="5">
        <f>all!DH401</f>
        <v>1.4099639074345268E-2</v>
      </c>
      <c r="DI39" s="5">
        <f>all!DI401</f>
        <v>806.18692758686552</v>
      </c>
      <c r="DJ39" s="5">
        <f>all!DJ401</f>
        <v>0.25372421987714161</v>
      </c>
      <c r="DK39" s="5">
        <f>all!DK401</f>
        <v>0.4638139845399441</v>
      </c>
      <c r="DL39" s="5">
        <f>all!DL401</f>
        <v>2.8413417299407891E-3</v>
      </c>
      <c r="DM39" s="5">
        <f>all!DM401</f>
        <v>1.7382755759350274E-4</v>
      </c>
      <c r="DN39" s="5">
        <f>all!DN401</f>
        <v>2.905928896587954E-3</v>
      </c>
      <c r="DO39" s="5">
        <f>all!DO401</f>
        <v>10.37685416309453</v>
      </c>
      <c r="DP39" s="5">
        <f>all!DP401</f>
        <v>0.20897433828302586</v>
      </c>
      <c r="DQ39" s="5">
        <f>all!DQ401</f>
        <v>6.8640137915252614E-2</v>
      </c>
      <c r="DR39" s="5">
        <f>all!DR401</f>
        <v>3.4512032206897775E-2</v>
      </c>
      <c r="DS39" s="5">
        <f>all!DS401</f>
        <v>1.1958262081411777</v>
      </c>
      <c r="DT39" s="5">
        <f>all!DT401</f>
        <v>5.8547924973838695E-3</v>
      </c>
      <c r="DU39" s="5"/>
      <c r="DV39" s="5">
        <f>all!DV401</f>
        <v>4.5101418313095139E-3</v>
      </c>
      <c r="DW39" s="5">
        <f>all!DW401</f>
        <v>90.714919807675599</v>
      </c>
      <c r="DX39" s="5">
        <f>all!DX401</f>
        <v>3.166843555822872E-3</v>
      </c>
      <c r="DY39" s="5">
        <f>all!DY401</f>
        <v>2.3187210995588573E-2</v>
      </c>
      <c r="DZ39" s="5">
        <f>all!DZ401</f>
        <v>4.4915723810026648E-2</v>
      </c>
      <c r="EA39" s="5">
        <f>all!EA401</f>
        <v>1.2109702862763711E-3</v>
      </c>
      <c r="EB39" s="5">
        <f>all!EB401</f>
        <v>1.198913385751163E-4</v>
      </c>
      <c r="EC39" s="5">
        <f>all!EC401</f>
        <v>1.5835781604617535E-4</v>
      </c>
      <c r="ED39" s="5">
        <f>all!ED401</f>
        <v>9.0545580992866963</v>
      </c>
      <c r="EE39" s="5">
        <f>all!EE401</f>
        <v>2.8496625428427501E-3</v>
      </c>
      <c r="EF39" s="5">
        <f>all!EF401</f>
        <v>5.2092517585830998E-3</v>
      </c>
      <c r="EG39" s="5">
        <f>all!EG401</f>
        <v>3.1912070133268925E-5</v>
      </c>
      <c r="EH39" s="5">
        <f>all!EH401</f>
        <v>1.9523161014265965E-6</v>
      </c>
      <c r="EI39" s="5">
        <f>all!EI401</f>
        <v>3.2637470450321392E-5</v>
      </c>
      <c r="EJ39" s="5">
        <f>all!EJ401</f>
        <v>0.11654595937049678</v>
      </c>
      <c r="EK39" s="5">
        <f>all!EK401</f>
        <v>2.3470614847445181E-3</v>
      </c>
      <c r="EL39" s="5">
        <f>all!EL401</f>
        <v>7.7092060839666749E-4</v>
      </c>
      <c r="EM39" s="5">
        <f>all!EM401</f>
        <v>3.8761630838790687E-4</v>
      </c>
      <c r="EN39" s="5">
        <f>all!EN401</f>
        <v>1.3430728665712993E-2</v>
      </c>
      <c r="EO39" s="5">
        <f>all!EO401</f>
        <v>6.5757155087481961E-5</v>
      </c>
      <c r="EP39" s="5"/>
      <c r="EQ39" s="5">
        <f>all!EQ401</f>
        <v>181.4298396153512</v>
      </c>
      <c r="ER39" s="5">
        <f>all!ER401</f>
        <v>0</v>
      </c>
      <c r="ES39" s="5">
        <f>all!ES401</f>
        <v>0</v>
      </c>
      <c r="ET39" s="5">
        <f>all!ET401</f>
        <v>0</v>
      </c>
      <c r="EU39" s="5">
        <f>all!EU401</f>
        <v>0</v>
      </c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</row>
    <row r="40" spans="1:298" s="3" customFormat="1">
      <c r="A40" s="5" t="str">
        <f>all!A402</f>
        <v>33I-6.d</v>
      </c>
      <c r="B40" s="5" t="str">
        <f>all!B402</f>
        <v>Sardes</v>
      </c>
      <c r="C40" s="5" t="str">
        <f>all!C402</f>
        <v>epithermal</v>
      </c>
      <c r="D40" s="5" t="str">
        <f>all!D402</f>
        <v>epithermal IS</v>
      </c>
      <c r="E40" s="5" t="str">
        <f>all!E402</f>
        <v>marcasite</v>
      </c>
      <c r="F40" s="5" t="str">
        <f>all!F402</f>
        <v>aggregate of euhedral grains</v>
      </c>
      <c r="G40" s="5">
        <f>all!G402</f>
        <v>34.223058092947902</v>
      </c>
      <c r="H40" s="5">
        <f>all!H402</f>
        <v>518330.30821126502</v>
      </c>
      <c r="I40" s="5">
        <f>all!I402</f>
        <v>11.4414531569939</v>
      </c>
      <c r="J40" s="5">
        <f>all!J402</f>
        <v>141.99250308699399</v>
      </c>
      <c r="K40" s="5">
        <f>all!K402</f>
        <v>420.45054407799</v>
      </c>
      <c r="L40" s="5">
        <f>all!L402</f>
        <v>10.6860272456566</v>
      </c>
      <c r="M40" s="5">
        <f>all!M402</f>
        <v>1.33820109373298</v>
      </c>
      <c r="N40" s="5">
        <f>all!N402</f>
        <v>0.97611505253415098</v>
      </c>
      <c r="O40" s="5">
        <f>all!O402</f>
        <v>329305.54636354698</v>
      </c>
      <c r="P40" s="5">
        <f>all!P402</f>
        <v>58.902029497940099</v>
      </c>
      <c r="Q40" s="5">
        <f>all!Q402</f>
        <v>68.6226905382876</v>
      </c>
      <c r="R40" s="5">
        <f>all!R402</f>
        <v>0.47603653069092</v>
      </c>
      <c r="S40" s="5">
        <f>all!S402</f>
        <v>0.1102692958885612</v>
      </c>
      <c r="T40" s="5">
        <f>all!T402</f>
        <v>1.239326744692</v>
      </c>
      <c r="U40" s="5">
        <f>all!U402</f>
        <v>5233.47924382976</v>
      </c>
      <c r="V40" s="5">
        <f>all!V402</f>
        <v>81.880138404552994</v>
      </c>
      <c r="W40" s="5">
        <f>all!W402</f>
        <v>32.379861727203497</v>
      </c>
      <c r="X40" s="5">
        <f>all!X402</f>
        <v>8.5159194064359394</v>
      </c>
      <c r="Y40" s="5">
        <f>all!Y402</f>
        <v>575.06551656560305</v>
      </c>
      <c r="Z40" s="5">
        <f>all!Z402</f>
        <v>1.9352089915300501</v>
      </c>
      <c r="AA40" s="5">
        <f>all!AA402</f>
        <v>8.0577867903237885E-2</v>
      </c>
      <c r="AB40" s="5">
        <f>all!AB402</f>
        <v>0.10242664148897998</v>
      </c>
      <c r="AC40" s="5">
        <f>all!AC402</f>
        <v>3.3651974180046022E-3</v>
      </c>
      <c r="AD40" s="5">
        <f>all!AD402</f>
        <v>3.4744186010042951E-5</v>
      </c>
      <c r="AE40" s="5">
        <f>all!AE402</f>
        <v>1.4808607299729212E-2</v>
      </c>
      <c r="AF40" s="5">
        <f>all!AF402</f>
        <v>9.10066608598801</v>
      </c>
      <c r="AG40" s="5">
        <f>all!AG402</f>
        <v>5.9977250788585463</v>
      </c>
      <c r="AH40" s="5">
        <f>all!AH402</f>
        <v>0.11933021292619825</v>
      </c>
      <c r="AI40" s="5">
        <f>all!AI402</f>
        <v>0.16914014024058657</v>
      </c>
      <c r="AJ40" s="5">
        <f>all!AJ402</f>
        <v>5.1481248657592618</v>
      </c>
      <c r="AK40" s="5">
        <f>all!AK402</f>
        <v>0.74430400488336146</v>
      </c>
      <c r="AL40" s="5">
        <f>all!AL402</f>
        <v>457.41385923785856</v>
      </c>
      <c r="AM40" s="5">
        <f>all!AM402</f>
        <v>5.9977250788585463</v>
      </c>
      <c r="AN40" s="5"/>
      <c r="AO40" s="5"/>
      <c r="AP40" s="5">
        <f>all!AP402</f>
        <v>0.41671644663117002</v>
      </c>
      <c r="AQ40" s="5">
        <f>all!AQ402</f>
        <v>16.760044625147799</v>
      </c>
      <c r="AR40" s="5">
        <f>all!AR402</f>
        <v>9.7585777639865701E-2</v>
      </c>
      <c r="AS40" s="5">
        <f>all!AS402</f>
        <v>0.36474942660757897</v>
      </c>
      <c r="AT40" s="5">
        <f>all!AT402</f>
        <v>0.424160659142299</v>
      </c>
      <c r="AU40" s="5">
        <f>all!AU402</f>
        <v>4.7478142239225196</v>
      </c>
      <c r="AV40" s="5">
        <f>all!AV402</f>
        <v>7.47641969655196E-2</v>
      </c>
      <c r="AW40" s="5">
        <f>all!AW402</f>
        <v>0.97611505253415098</v>
      </c>
      <c r="AX40" s="5">
        <f>all!AX402</f>
        <v>1.49640846697409</v>
      </c>
      <c r="AY40" s="5">
        <f>all!AY402</f>
        <v>2.3831461441731201</v>
      </c>
      <c r="AZ40" s="5">
        <f>all!AZ402</f>
        <v>3.0738910695800099E-2</v>
      </c>
      <c r="BA40" s="5">
        <f>all!BA402</f>
        <v>0.27546023334030001</v>
      </c>
      <c r="BB40" s="5">
        <f>all!BB402</f>
        <v>2.5921503242589499E-2</v>
      </c>
      <c r="BC40" s="5">
        <f>all!BC402</f>
        <v>0.29699893508301101</v>
      </c>
      <c r="BD40" s="5">
        <f>all!BD402</f>
        <v>8.5027906502585904E-2</v>
      </c>
      <c r="BE40" s="5">
        <f>all!BE402</f>
        <v>0.25525289027135201</v>
      </c>
      <c r="BF40" s="5">
        <f>all!BF402</f>
        <v>2.9411581580141399E-2</v>
      </c>
      <c r="BG40" s="5">
        <f>all!BG402</f>
        <v>2.6767920532621801E-2</v>
      </c>
      <c r="BH40" s="5">
        <f>all!BH402</f>
        <v>0.27744965429431501</v>
      </c>
      <c r="BI40" s="5">
        <f>all!BI402</f>
        <v>2.2276024595509401E-2</v>
      </c>
      <c r="BJ40" s="5"/>
      <c r="BK40" s="5">
        <f>all!BK402</f>
        <v>9.4207619393660291</v>
      </c>
      <c r="BL40" s="5">
        <f>all!BL402</f>
        <v>108246.92645556699</v>
      </c>
      <c r="BM40" s="5">
        <f>all!BM402</f>
        <v>7.1732645887570001</v>
      </c>
      <c r="BN40" s="5">
        <f>all!BN402</f>
        <v>41.976672867569299</v>
      </c>
      <c r="BO40" s="5">
        <f>all!BO402</f>
        <v>118.864021062764</v>
      </c>
      <c r="BP40" s="5">
        <f>all!BP402</f>
        <v>6.6441808565623797</v>
      </c>
      <c r="BQ40" s="5">
        <f>all!BQ402</f>
        <v>0.71916567845001</v>
      </c>
      <c r="BR40" s="5">
        <f>all!BR402</f>
        <v>1.0904471642978599</v>
      </c>
      <c r="BS40" s="5">
        <f>all!BS402</f>
        <v>194316.853065495</v>
      </c>
      <c r="BT40" s="5">
        <f>all!BT402</f>
        <v>28.743337995146</v>
      </c>
      <c r="BU40" s="5">
        <f>all!BU402</f>
        <v>15.2175094083017</v>
      </c>
      <c r="BV40" s="5">
        <f>all!BV402</f>
        <v>0.38782625167788998</v>
      </c>
      <c r="BW40" s="5">
        <f>all!BW402</f>
        <v>5.65058343674332E-2</v>
      </c>
      <c r="BX40" s="5">
        <f>all!BX402</f>
        <v>0.70768691679470297</v>
      </c>
      <c r="BY40" s="5">
        <f>all!BY402</f>
        <v>3129.1937087269398</v>
      </c>
      <c r="BZ40" s="5">
        <f>all!BZ402</f>
        <v>45.692134246614899</v>
      </c>
      <c r="CA40" s="5">
        <f>all!CA402</f>
        <v>11.859823218005101</v>
      </c>
      <c r="CB40" s="5">
        <f>all!CB402</f>
        <v>2.36288364732658</v>
      </c>
      <c r="CC40" s="5">
        <f>all!CC402</f>
        <v>183.40631332229799</v>
      </c>
      <c r="CD40" s="5">
        <f>all!CD402</f>
        <v>0.74292552848635596</v>
      </c>
      <c r="CE40" s="5"/>
      <c r="CF40" s="5">
        <f>all!CF402</f>
        <v>34.223058092947902</v>
      </c>
      <c r="CG40" s="5">
        <f>all!CG402</f>
        <v>518330.30821126502</v>
      </c>
      <c r="CH40" s="5">
        <f>all!CH402</f>
        <v>11.4414531569939</v>
      </c>
      <c r="CI40" s="5">
        <f>all!CI402</f>
        <v>141.99250308699399</v>
      </c>
      <c r="CJ40" s="5">
        <f>all!CJ402</f>
        <v>420.45054407799</v>
      </c>
      <c r="CK40" s="5">
        <f>all!CK402</f>
        <v>10.6860272456566</v>
      </c>
      <c r="CL40" s="5">
        <f>all!CL402</f>
        <v>1.33820109373298</v>
      </c>
      <c r="CM40" s="5">
        <f>all!CM402</f>
        <v>0.97611505253415098</v>
      </c>
      <c r="CN40" s="5">
        <f>all!CN402</f>
        <v>329305.54636354698</v>
      </c>
      <c r="CO40" s="5">
        <f>all!CO402</f>
        <v>58.902029497940099</v>
      </c>
      <c r="CP40" s="5">
        <f>all!CP402</f>
        <v>68.6226905382876</v>
      </c>
      <c r="CQ40" s="5">
        <f>all!CQ402</f>
        <v>0.47603653069092</v>
      </c>
      <c r="CR40" s="5">
        <f>all!CR402</f>
        <v>0.1102692958885612</v>
      </c>
      <c r="CS40" s="5">
        <f>all!CS402</f>
        <v>1.239326744692</v>
      </c>
      <c r="CT40" s="5">
        <f>all!CT402</f>
        <v>5233.47924382976</v>
      </c>
      <c r="CU40" s="5">
        <f>all!CU402</f>
        <v>81.880138404552994</v>
      </c>
      <c r="CV40" s="5">
        <f>all!CV402</f>
        <v>32.379861727203497</v>
      </c>
      <c r="CW40" s="5">
        <f>all!CW402</f>
        <v>8.5159194064359394</v>
      </c>
      <c r="CX40" s="5">
        <f>all!CX402</f>
        <v>575.06551656560305</v>
      </c>
      <c r="CY40" s="5">
        <f>all!CY402</f>
        <v>1.9352089915300501</v>
      </c>
      <c r="CZ40" s="5"/>
      <c r="DA40" s="5">
        <f>all!DA402</f>
        <v>0.62293908713336188</v>
      </c>
      <c r="DB40" s="5">
        <f>all!DB402</f>
        <v>9281.5884718643574</v>
      </c>
      <c r="DC40" s="5">
        <f>all!DC402</f>
        <v>0.19414274393709996</v>
      </c>
      <c r="DD40" s="5">
        <f>all!DD402</f>
        <v>2.4192243606094381</v>
      </c>
      <c r="DE40" s="5">
        <f>all!DE402</f>
        <v>6.6164753733986403</v>
      </c>
      <c r="DF40" s="5">
        <f>all!DF402</f>
        <v>0.16341989976535556</v>
      </c>
      <c r="DG40" s="5">
        <f>all!DG402</f>
        <v>1.9193108353527243E-2</v>
      </c>
      <c r="DH40" s="5">
        <f>all!DH402</f>
        <v>1.3443259227849483E-2</v>
      </c>
      <c r="DI40" s="5">
        <f>all!DI402</f>
        <v>4395.3352085853339</v>
      </c>
      <c r="DJ40" s="5">
        <f>all!DJ402</f>
        <v>0.74597301795770143</v>
      </c>
      <c r="DK40" s="5">
        <f>all!DK402</f>
        <v>0.63617164779135649</v>
      </c>
      <c r="DL40" s="5">
        <f>all!DL402</f>
        <v>4.2347860146330872E-3</v>
      </c>
      <c r="DM40" s="5">
        <f>all!DM402</f>
        <v>9.6038335355572472E-4</v>
      </c>
      <c r="DN40" s="5">
        <f>all!DN402</f>
        <v>1.0439952360306631E-2</v>
      </c>
      <c r="DO40" s="5">
        <f>all!DO402</f>
        <v>42.981925458522994</v>
      </c>
      <c r="DP40" s="5">
        <f>all!DP402</f>
        <v>0.64169387464383232</v>
      </c>
      <c r="DQ40" s="5">
        <f>all!DQ402</f>
        <v>0.16439269371983972</v>
      </c>
      <c r="DR40" s="5">
        <f>all!DR402</f>
        <v>4.166641504680637E-2</v>
      </c>
      <c r="DS40" s="5">
        <f>all!DS402</f>
        <v>2.7754127247374667</v>
      </c>
      <c r="DT40" s="5">
        <f>all!DT402</f>
        <v>9.2602424760164087E-3</v>
      </c>
      <c r="DU40" s="5"/>
      <c r="DV40" s="5">
        <f>all!DV402</f>
        <v>4.5350784615774574E-3</v>
      </c>
      <c r="DW40" s="5">
        <f>all!DW402</f>
        <v>67.571184466333307</v>
      </c>
      <c r="DX40" s="5">
        <f>all!DX402</f>
        <v>1.4133847027521615E-3</v>
      </c>
      <c r="DY40" s="5">
        <f>all!DY402</f>
        <v>1.7612271437342883E-2</v>
      </c>
      <c r="DZ40" s="5">
        <f>all!DZ402</f>
        <v>4.8168810686676264E-2</v>
      </c>
      <c r="EA40" s="5">
        <f>all!EA402</f>
        <v>1.1897183575837293E-3</v>
      </c>
      <c r="EB40" s="5">
        <f>all!EB402</f>
        <v>1.3972835242263316E-4</v>
      </c>
      <c r="EC40" s="5">
        <f>all!EC402</f>
        <v>9.7868694767857183E-5</v>
      </c>
      <c r="ED40" s="5">
        <f>all!ED402</f>
        <v>31.998618239861731</v>
      </c>
      <c r="EE40" s="5">
        <f>all!EE402</f>
        <v>5.4307816551149345E-3</v>
      </c>
      <c r="EF40" s="5">
        <f>all!EF402</f>
        <v>4.6314132430530352E-3</v>
      </c>
      <c r="EG40" s="5">
        <f>all!EG402</f>
        <v>3.0829798998052649E-5</v>
      </c>
      <c r="EH40" s="5">
        <f>all!EH402</f>
        <v>6.9917170900461839E-6</v>
      </c>
      <c r="EI40" s="5">
        <f>all!EI402</f>
        <v>7.6004225881856201E-5</v>
      </c>
      <c r="EJ40" s="5">
        <f>all!EJ402</f>
        <v>0.31291406882346523</v>
      </c>
      <c r="EK40" s="5">
        <f>all!EK402</f>
        <v>4.6716157806299501E-3</v>
      </c>
      <c r="EL40" s="5">
        <f>all!EL402</f>
        <v>1.1968004254803444E-3</v>
      </c>
      <c r="EM40" s="5">
        <f>all!EM402</f>
        <v>3.0333698005606904E-4</v>
      </c>
      <c r="EN40" s="5">
        <f>all!EN402</f>
        <v>2.0205369561679572E-2</v>
      </c>
      <c r="EO40" s="5">
        <f>all!EO402</f>
        <v>6.7415782809878528E-5</v>
      </c>
      <c r="EP40" s="5"/>
      <c r="EQ40" s="5">
        <f>all!EQ402</f>
        <v>135.14236893266661</v>
      </c>
      <c r="ER40" s="5">
        <f>all!ER402</f>
        <v>0</v>
      </c>
      <c r="ES40" s="5">
        <f>all!ES402</f>
        <v>0</v>
      </c>
      <c r="ET40" s="5">
        <f>all!ET402</f>
        <v>0</v>
      </c>
      <c r="EU40" s="5">
        <f>all!EU402</f>
        <v>0</v>
      </c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</row>
    <row r="41" spans="1:298" s="3" customFormat="1">
      <c r="A41" s="5" t="str">
        <f>all!A403</f>
        <v>33I-7.d</v>
      </c>
      <c r="B41" s="5" t="str">
        <f>all!B403</f>
        <v>Sardes</v>
      </c>
      <c r="C41" s="5" t="str">
        <f>all!C403</f>
        <v>epithermal</v>
      </c>
      <c r="D41" s="5" t="str">
        <f>all!D403</f>
        <v>epithermal IS</v>
      </c>
      <c r="E41" s="5" t="str">
        <f>all!E403</f>
        <v>marcasite</v>
      </c>
      <c r="F41" s="5" t="str">
        <f>all!F403</f>
        <v>aggregate of euhedral grains</v>
      </c>
      <c r="G41" s="5">
        <f>all!G403</f>
        <v>17.4651639931269</v>
      </c>
      <c r="H41" s="5">
        <f>all!H403</f>
        <v>300928.32778361399</v>
      </c>
      <c r="I41" s="5">
        <f>all!I403</f>
        <v>9.5697378421891894</v>
      </c>
      <c r="J41" s="5">
        <f>all!J403</f>
        <v>76.997704510760798</v>
      </c>
      <c r="K41" s="5">
        <f>all!K403</f>
        <v>173.429915844416</v>
      </c>
      <c r="L41" s="5">
        <f>all!L403</f>
        <v>4.3567199289067897</v>
      </c>
      <c r="M41" s="5">
        <f>all!M403</f>
        <v>0.42866667989978602</v>
      </c>
      <c r="N41" s="5">
        <f>all!N403</f>
        <v>0.61364722892075096</v>
      </c>
      <c r="O41" s="5">
        <f>all!O403</f>
        <v>98252.777404747903</v>
      </c>
      <c r="P41" s="5">
        <f>all!P403</f>
        <v>28.628878086296201</v>
      </c>
      <c r="Q41" s="5">
        <f>all!Q403</f>
        <v>40.4774664364881</v>
      </c>
      <c r="R41" s="5">
        <f>all!R403</f>
        <v>0.269818003340693</v>
      </c>
      <c r="S41" s="5">
        <f>all!S403</f>
        <v>0.1038795365827393</v>
      </c>
      <c r="T41" s="5">
        <f>all!T403</f>
        <v>0.28261058133491701</v>
      </c>
      <c r="U41" s="5">
        <f>all!U403</f>
        <v>1250.3668559412399</v>
      </c>
      <c r="V41" s="5">
        <f>all!V403</f>
        <v>27.8922891601764</v>
      </c>
      <c r="W41" s="5">
        <f>all!W403</f>
        <v>14.316379867218799</v>
      </c>
      <c r="X41" s="5">
        <f>all!X403</f>
        <v>4.6417873381867203</v>
      </c>
      <c r="Y41" s="5">
        <f>all!Y403</f>
        <v>197.03993831440101</v>
      </c>
      <c r="Z41" s="5">
        <f>all!Z403</f>
        <v>1.3381001169787901</v>
      </c>
      <c r="AA41" s="5">
        <f>all!AA403</f>
        <v>0.12428601479738624</v>
      </c>
      <c r="AB41" s="5">
        <f>all!AB403</f>
        <v>0.14529479825869296</v>
      </c>
      <c r="AC41" s="5">
        <f>all!AC403</f>
        <v>6.7910096218345836E-3</v>
      </c>
      <c r="AD41" s="5">
        <f>all!AD403</f>
        <v>9.739915852726569E-5</v>
      </c>
      <c r="AE41" s="5">
        <f>all!AE403</f>
        <v>2.3557596383227589E-2</v>
      </c>
      <c r="AF41" s="5">
        <f>all!AF403</f>
        <v>6.3457533870424205</v>
      </c>
      <c r="AG41" s="5">
        <f>all!AG403</f>
        <v>4.2297361854615243</v>
      </c>
      <c r="AH41" s="5">
        <f>all!AH403</f>
        <v>0.20542772588520311</v>
      </c>
      <c r="AI41" s="5">
        <f>all!AI403</f>
        <v>0.13982620412856409</v>
      </c>
      <c r="AJ41" s="5">
        <f>all!AJ403</f>
        <v>2.9916052621716345</v>
      </c>
      <c r="AK41" s="5">
        <f>all!AK403</f>
        <v>0.48504853682855509</v>
      </c>
      <c r="AL41" s="5">
        <f>all!AL403</f>
        <v>130.6584231000422</v>
      </c>
      <c r="AM41" s="5">
        <f>all!AM403</f>
        <v>4.2297361854615243</v>
      </c>
      <c r="AN41" s="5"/>
      <c r="AO41" s="5"/>
      <c r="AP41" s="5">
        <f>all!AP403</f>
        <v>0.36676466138422698</v>
      </c>
      <c r="AQ41" s="5">
        <f>all!AQ403</f>
        <v>10.9765160412526</v>
      </c>
      <c r="AR41" s="5">
        <f>all!AR403</f>
        <v>4.6269160785264801E-2</v>
      </c>
      <c r="AS41" s="5">
        <f>all!AS403</f>
        <v>0.28093155665618302</v>
      </c>
      <c r="AT41" s="5">
        <f>all!AT403</f>
        <v>0.195380360052268</v>
      </c>
      <c r="AU41" s="5">
        <f>all!AU403</f>
        <v>3.4174912578910002</v>
      </c>
      <c r="AV41" s="5">
        <f>all!AV403</f>
        <v>4.6015984646786502E-2</v>
      </c>
      <c r="AW41" s="5">
        <f>all!AW403</f>
        <v>0.58656100340546602</v>
      </c>
      <c r="AX41" s="5">
        <f>all!AX403</f>
        <v>1.9401158558682701</v>
      </c>
      <c r="AY41" s="5">
        <f>all!AY403</f>
        <v>1.3425623801222799</v>
      </c>
      <c r="AZ41" s="5">
        <f>all!AZ403</f>
        <v>8.3049656517830304E-4</v>
      </c>
      <c r="BA41" s="5">
        <f>all!BA403</f>
        <v>0.269818003340693</v>
      </c>
      <c r="BB41" s="5">
        <f>all!BB403</f>
        <v>4.0826637344049002E-4</v>
      </c>
      <c r="BC41" s="5">
        <f>all!BC403</f>
        <v>0.144386780704366</v>
      </c>
      <c r="BD41" s="5">
        <f>all!BD403</f>
        <v>7.58090562476295E-2</v>
      </c>
      <c r="BE41" s="5">
        <f>all!BE403</f>
        <v>0.23198933150060899</v>
      </c>
      <c r="BF41" s="5">
        <f>all!BF403</f>
        <v>6.5705068008097998E-4</v>
      </c>
      <c r="BG41" s="5">
        <f>all!BG403</f>
        <v>6.4381468986234001E-3</v>
      </c>
      <c r="BH41" s="5">
        <f>all!BH403</f>
        <v>0.130610313961562</v>
      </c>
      <c r="BI41" s="5">
        <f>all!BI403</f>
        <v>1.3876164668877601E-4</v>
      </c>
      <c r="BJ41" s="5"/>
      <c r="BK41" s="5">
        <f>all!BK403</f>
        <v>1.35601934415101</v>
      </c>
      <c r="BL41" s="5">
        <f>all!BL403</f>
        <v>26895.837904242599</v>
      </c>
      <c r="BM41" s="5">
        <f>all!BM403</f>
        <v>3.2824900672024002</v>
      </c>
      <c r="BN41" s="5">
        <f>all!BN403</f>
        <v>22.5198335693808</v>
      </c>
      <c r="BO41" s="5">
        <f>all!BO403</f>
        <v>20.6531897113463</v>
      </c>
      <c r="BP41" s="5">
        <f>all!BP403</f>
        <v>1.3873359611298699</v>
      </c>
      <c r="BQ41" s="5">
        <f>all!BQ403</f>
        <v>0.16504803725483999</v>
      </c>
      <c r="BR41" s="5">
        <f>all!BR403</f>
        <v>0.33219141218774301</v>
      </c>
      <c r="BS41" s="5">
        <f>all!BS403</f>
        <v>78073.505680845003</v>
      </c>
      <c r="BT41" s="5">
        <f>all!BT403</f>
        <v>15.741659442129601</v>
      </c>
      <c r="BU41" s="5">
        <f>all!BU403</f>
        <v>6.4699069720878901</v>
      </c>
      <c r="BV41" s="5">
        <f>all!BV403</f>
        <v>0.37159634491143501</v>
      </c>
      <c r="BW41" s="5">
        <f>all!BW403</f>
        <v>5.4056501246031202E-2</v>
      </c>
      <c r="BX41" s="5">
        <f>all!BX403</f>
        <v>0.14582478317994299</v>
      </c>
      <c r="BY41" s="5">
        <f>all!BY403</f>
        <v>610.36458012021001</v>
      </c>
      <c r="BZ41" s="5">
        <f>all!BZ403</f>
        <v>14.486334911953801</v>
      </c>
      <c r="CA41" s="5">
        <f>all!CA403</f>
        <v>5.9049711392055197</v>
      </c>
      <c r="CB41" s="5">
        <f>all!CB403</f>
        <v>0.62876526306769098</v>
      </c>
      <c r="CC41" s="5">
        <f>all!CC403</f>
        <v>54.6878529333705</v>
      </c>
      <c r="CD41" s="5">
        <f>all!CD403</f>
        <v>0.24143370853581</v>
      </c>
      <c r="CE41" s="5"/>
      <c r="CF41" s="5">
        <f>all!CF403</f>
        <v>17.4651639931269</v>
      </c>
      <c r="CG41" s="5">
        <f>all!CG403</f>
        <v>300928.32778361399</v>
      </c>
      <c r="CH41" s="5">
        <f>all!CH403</f>
        <v>9.5697378421891894</v>
      </c>
      <c r="CI41" s="5">
        <f>all!CI403</f>
        <v>76.997704510760798</v>
      </c>
      <c r="CJ41" s="5">
        <f>all!CJ403</f>
        <v>173.429915844416</v>
      </c>
      <c r="CK41" s="5">
        <f>all!CK403</f>
        <v>4.3567199289067897</v>
      </c>
      <c r="CL41" s="5">
        <f>all!CL403</f>
        <v>0.42866667989978602</v>
      </c>
      <c r="CM41" s="5">
        <f>all!CM403</f>
        <v>0.61364722892075096</v>
      </c>
      <c r="CN41" s="5">
        <f>all!CN403</f>
        <v>98252.777404747903</v>
      </c>
      <c r="CO41" s="5">
        <f>all!CO403</f>
        <v>28.628878086296201</v>
      </c>
      <c r="CP41" s="5">
        <f>all!CP403</f>
        <v>40.4774664364881</v>
      </c>
      <c r="CQ41" s="5">
        <f>all!CQ403</f>
        <v>0.269818003340693</v>
      </c>
      <c r="CR41" s="5">
        <f>all!CR403</f>
        <v>0.1038795365827393</v>
      </c>
      <c r="CS41" s="5">
        <f>all!CS403</f>
        <v>0.28261058133491701</v>
      </c>
      <c r="CT41" s="5">
        <f>all!CT403</f>
        <v>1250.3668559412399</v>
      </c>
      <c r="CU41" s="5">
        <f>all!CU403</f>
        <v>27.8922891601764</v>
      </c>
      <c r="CV41" s="5">
        <f>all!CV403</f>
        <v>14.316379867218799</v>
      </c>
      <c r="CW41" s="5">
        <f>all!CW403</f>
        <v>4.6417873381867203</v>
      </c>
      <c r="CX41" s="5">
        <f>all!CX403</f>
        <v>197.03993831440101</v>
      </c>
      <c r="CY41" s="5">
        <f>all!CY403</f>
        <v>1.3381001169787901</v>
      </c>
      <c r="CZ41" s="5"/>
      <c r="DA41" s="5">
        <f>all!DA403</f>
        <v>0.31790652036308936</v>
      </c>
      <c r="DB41" s="5">
        <f>all!DB403</f>
        <v>5388.6351111758258</v>
      </c>
      <c r="DC41" s="5">
        <f>all!DC403</f>
        <v>0.16238279683080487</v>
      </c>
      <c r="DD41" s="5">
        <f>all!DD403</f>
        <v>1.3118630801889275</v>
      </c>
      <c r="DE41" s="5">
        <f>all!DE403</f>
        <v>2.7292027168415953</v>
      </c>
      <c r="DF41" s="5">
        <f>all!DF403</f>
        <v>6.6626700243260284E-2</v>
      </c>
      <c r="DG41" s="5">
        <f>all!DG403</f>
        <v>6.1481387762974344E-3</v>
      </c>
      <c r="DH41" s="5">
        <f>all!DH403</f>
        <v>8.4512770819549776E-3</v>
      </c>
      <c r="DI41" s="5">
        <f>all!DI403</f>
        <v>1311.4078904447838</v>
      </c>
      <c r="DJ41" s="5">
        <f>all!DJ403</f>
        <v>0.36257444384873611</v>
      </c>
      <c r="DK41" s="5">
        <f>all!DK403</f>
        <v>0.37524929901943388</v>
      </c>
      <c r="DL41" s="5">
        <f>all!DL403</f>
        <v>2.400281140997705E-3</v>
      </c>
      <c r="DM41" s="5">
        <f>all!DM403</f>
        <v>9.0473215508665272E-4</v>
      </c>
      <c r="DN41" s="5">
        <f>all!DN403</f>
        <v>2.3806804930917112E-3</v>
      </c>
      <c r="DO41" s="5">
        <f>all!DO403</f>
        <v>10.269110183485873</v>
      </c>
      <c r="DP41" s="5">
        <f>all!DP403</f>
        <v>0.21859160783837306</v>
      </c>
      <c r="DQ41" s="5">
        <f>all!DQ403</f>
        <v>7.2684320597679139E-2</v>
      </c>
      <c r="DR41" s="5">
        <f>all!DR403</f>
        <v>2.2711186961883484E-2</v>
      </c>
      <c r="DS41" s="5">
        <f>all!DS403</f>
        <v>0.95096495325483121</v>
      </c>
      <c r="DT41" s="5">
        <f>all!DT403</f>
        <v>6.4029939890950056E-3</v>
      </c>
      <c r="DU41" s="5"/>
      <c r="DV41" s="5">
        <f>all!DV403</f>
        <v>4.7321879565735874E-3</v>
      </c>
      <c r="DW41" s="5">
        <f>all!DW403</f>
        <v>80.212366032478855</v>
      </c>
      <c r="DX41" s="5">
        <f>all!DX403</f>
        <v>2.4171442430304074E-3</v>
      </c>
      <c r="DY41" s="5">
        <f>all!DY403</f>
        <v>1.9527698461966975E-2</v>
      </c>
      <c r="DZ41" s="5">
        <f>all!DZ403</f>
        <v>4.0625465035869779E-2</v>
      </c>
      <c r="EA41" s="5">
        <f>all!EA403</f>
        <v>9.9176974450632138E-4</v>
      </c>
      <c r="EB41" s="5">
        <f>all!EB403</f>
        <v>9.1517935018472111E-5</v>
      </c>
      <c r="EC41" s="5">
        <f>all!EC403</f>
        <v>1.2580123106382536E-4</v>
      </c>
      <c r="ED41" s="5">
        <f>all!ED403</f>
        <v>19.520922748707832</v>
      </c>
      <c r="EE41" s="5">
        <f>all!EE403</f>
        <v>5.3970909894604522E-3</v>
      </c>
      <c r="EF41" s="5">
        <f>all!EF403</f>
        <v>5.5857621652563626E-3</v>
      </c>
      <c r="EG41" s="5">
        <f>all!EG403</f>
        <v>3.5729312801911438E-5</v>
      </c>
      <c r="EH41" s="5">
        <f>all!EH403</f>
        <v>1.3467363309617144E-5</v>
      </c>
      <c r="EI41" s="5">
        <f>all!EI403</f>
        <v>3.5437547946456932E-5</v>
      </c>
      <c r="EJ41" s="5">
        <f>all!EJ403</f>
        <v>0.15286053107535194</v>
      </c>
      <c r="EK41" s="5">
        <f>all!EK403</f>
        <v>3.2538388103501978E-3</v>
      </c>
      <c r="EL41" s="5">
        <f>all!EL403</f>
        <v>1.0819402702757709E-3</v>
      </c>
      <c r="EM41" s="5">
        <f>all!EM403</f>
        <v>3.3806669110708295E-4</v>
      </c>
      <c r="EN41" s="5">
        <f>all!EN403</f>
        <v>1.4155560237570286E-2</v>
      </c>
      <c r="EO41" s="5">
        <f>all!EO403</f>
        <v>9.5311574630812344E-5</v>
      </c>
      <c r="EP41" s="5"/>
      <c r="EQ41" s="5">
        <f>all!EQ403</f>
        <v>160.42473206495771</v>
      </c>
      <c r="ER41" s="5">
        <f>all!ER403</f>
        <v>0</v>
      </c>
      <c r="ES41" s="5">
        <f>all!ES403</f>
        <v>0</v>
      </c>
      <c r="ET41" s="5">
        <f>all!ET403</f>
        <v>0</v>
      </c>
      <c r="EU41" s="5">
        <f>all!EU403</f>
        <v>0</v>
      </c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</row>
    <row r="42" spans="1:298" s="3" customFormat="1">
      <c r="A42" s="5" t="str">
        <f>all!A404</f>
        <v>33I-8.d</v>
      </c>
      <c r="B42" s="5" t="str">
        <f>all!B404</f>
        <v>Sardes</v>
      </c>
      <c r="C42" s="5" t="str">
        <f>all!C404</f>
        <v>epithermal</v>
      </c>
      <c r="D42" s="5" t="str">
        <f>all!D404</f>
        <v>epithermal IS</v>
      </c>
      <c r="E42" s="5" t="str">
        <f>all!E404</f>
        <v>marcasite</v>
      </c>
      <c r="F42" s="5" t="str">
        <f>all!F404</f>
        <v>aggregate of euhedral grains</v>
      </c>
      <c r="G42" s="5">
        <f>all!G404</f>
        <v>22.1301897900846</v>
      </c>
      <c r="H42" s="5">
        <f>all!H404</f>
        <v>416472.69981742097</v>
      </c>
      <c r="I42" s="5">
        <f>all!I404</f>
        <v>8.6727893943797305</v>
      </c>
      <c r="J42" s="5">
        <f>all!J404</f>
        <v>97.185782196504704</v>
      </c>
      <c r="K42" s="5">
        <f>all!K404</f>
        <v>293.67478355364102</v>
      </c>
      <c r="L42" s="5">
        <f>all!L404</f>
        <v>3.8155134509351898</v>
      </c>
      <c r="M42" s="5">
        <f>all!M404</f>
        <v>0.57326622996903698</v>
      </c>
      <c r="N42" s="5">
        <f>all!N404</f>
        <v>0.66636920741387595</v>
      </c>
      <c r="O42" s="5">
        <f>all!O404</f>
        <v>66951.095299110602</v>
      </c>
      <c r="P42" s="5">
        <f>all!P404</f>
        <v>26.2266088859188</v>
      </c>
      <c r="Q42" s="5">
        <f>all!Q404</f>
        <v>51.516513881941002</v>
      </c>
      <c r="R42" s="5">
        <f>all!R404</f>
        <v>0.34428502706144798</v>
      </c>
      <c r="S42" s="5">
        <f>all!S404</f>
        <v>5.3153660751987589E-2</v>
      </c>
      <c r="T42" s="5">
        <f>all!T404</f>
        <v>0.19110900311106199</v>
      </c>
      <c r="U42" s="5">
        <f>all!U404</f>
        <v>1301.59673840857</v>
      </c>
      <c r="V42" s="5">
        <f>all!V404</f>
        <v>30.0952170661363</v>
      </c>
      <c r="W42" s="5">
        <f>all!W404</f>
        <v>25.0928562245747</v>
      </c>
      <c r="X42" s="5">
        <f>all!X404</f>
        <v>8.1713814848313202</v>
      </c>
      <c r="Y42" s="5">
        <f>all!Y404</f>
        <v>200.730896141758</v>
      </c>
      <c r="Z42" s="5">
        <f>all!Z404</f>
        <v>1.121047570377</v>
      </c>
      <c r="AA42" s="5">
        <f>all!AA404</f>
        <v>8.9239281697026343E-2</v>
      </c>
      <c r="AB42" s="5">
        <f>all!AB404</f>
        <v>0.13065556618348045</v>
      </c>
      <c r="AC42" s="5">
        <f>all!AC404</f>
        <v>5.5848282049481106E-3</v>
      </c>
      <c r="AD42" s="5">
        <f>all!AD404</f>
        <v>1.2953917117611283E-4</v>
      </c>
      <c r="AE42" s="5">
        <f>all!AE404</f>
        <v>4.0708140310700427E-2</v>
      </c>
      <c r="AF42" s="5">
        <f>all!AF404</f>
        <v>6.484286990326444</v>
      </c>
      <c r="AG42" s="5">
        <f>all!AG404</f>
        <v>5.9400167050436501</v>
      </c>
      <c r="AH42" s="5">
        <f>all!AH404</f>
        <v>0.25664466642723283</v>
      </c>
      <c r="AI42" s="5">
        <f>all!AI404</f>
        <v>0.12926032437769996</v>
      </c>
      <c r="AJ42" s="5">
        <f>all!AJ404</f>
        <v>3.0240108105143837</v>
      </c>
      <c r="AK42" s="5">
        <f>all!AK404</f>
        <v>0.94218608492057465</v>
      </c>
      <c r="AL42" s="5">
        <f>all!AL404</f>
        <v>150.07821350441762</v>
      </c>
      <c r="AM42" s="5">
        <f>all!AM404</f>
        <v>5.9400167050436501</v>
      </c>
      <c r="AN42" s="5"/>
      <c r="AO42" s="5"/>
      <c r="AP42" s="5">
        <f>all!AP404</f>
        <v>0.357541434505599</v>
      </c>
      <c r="AQ42" s="5">
        <f>all!AQ404</f>
        <v>9.6564305011068203</v>
      </c>
      <c r="AR42" s="5">
        <f>all!AR404</f>
        <v>4.3316735136574802E-2</v>
      </c>
      <c r="AS42" s="5">
        <f>all!AS404</f>
        <v>0.31088398551334701</v>
      </c>
      <c r="AT42" s="5">
        <f>all!AT404</f>
        <v>0.27816606358773299</v>
      </c>
      <c r="AU42" s="5">
        <f>all!AU404</f>
        <v>3.8155134509351898</v>
      </c>
      <c r="AV42" s="5">
        <f>all!AV404</f>
        <v>6.9594367462242193E-2</v>
      </c>
      <c r="AW42" s="5">
        <f>all!AW404</f>
        <v>0.66636920741387595</v>
      </c>
      <c r="AX42" s="5">
        <f>all!AX404</f>
        <v>1.3714713530425799</v>
      </c>
      <c r="AY42" s="5">
        <f>all!AY404</f>
        <v>1.52651860957345</v>
      </c>
      <c r="AZ42" s="5">
        <f>all!AZ404</f>
        <v>4.0326855884913401E-2</v>
      </c>
      <c r="BA42" s="5">
        <f>all!BA404</f>
        <v>0.176579815399449</v>
      </c>
      <c r="BB42" s="5">
        <f>all!BB404</f>
        <v>1.71939587948901E-2</v>
      </c>
      <c r="BC42" s="5">
        <f>all!BC404</f>
        <v>0.15749464711285899</v>
      </c>
      <c r="BD42" s="5">
        <f>all!BD404</f>
        <v>3.90278491646769E-2</v>
      </c>
      <c r="BE42" s="5">
        <f>all!BE404</f>
        <v>0.47750807855240401</v>
      </c>
      <c r="BF42" s="5">
        <f>all!BF404</f>
        <v>3.6500935399271697E-2</v>
      </c>
      <c r="BG42" s="5">
        <f>all!BG404</f>
        <v>1.5923170264534998E-2</v>
      </c>
      <c r="BH42" s="5">
        <f>all!BH404</f>
        <v>0.16318069013518499</v>
      </c>
      <c r="BI42" s="5">
        <f>all!BI404</f>
        <v>1.01714141382686E-2</v>
      </c>
      <c r="BJ42" s="5"/>
      <c r="BK42" s="5">
        <f>all!BK404</f>
        <v>2.1101922561560902</v>
      </c>
      <c r="BL42" s="5">
        <f>all!BL404</f>
        <v>26539.720113745199</v>
      </c>
      <c r="BM42" s="5">
        <f>all!BM404</f>
        <v>1.2987862412554101</v>
      </c>
      <c r="BN42" s="5">
        <f>all!BN404</f>
        <v>20.865045617549399</v>
      </c>
      <c r="BO42" s="5">
        <f>all!BO404</f>
        <v>35.813999579792601</v>
      </c>
      <c r="BP42" s="5">
        <f>all!BP404</f>
        <v>1.4715224807104099</v>
      </c>
      <c r="BQ42" s="5">
        <f>all!BQ404</f>
        <v>0.34203478556135802</v>
      </c>
      <c r="BR42" s="5">
        <f>all!BR404</f>
        <v>0.54006827428095405</v>
      </c>
      <c r="BS42" s="5">
        <f>all!BS404</f>
        <v>8990.79455533484</v>
      </c>
      <c r="BT42" s="5">
        <f>all!BT404</f>
        <v>4.3023775662832904</v>
      </c>
      <c r="BU42" s="5">
        <f>all!BU404</f>
        <v>3.7702166532386201</v>
      </c>
      <c r="BV42" s="5">
        <f>all!BV404</f>
        <v>0.29682316487506299</v>
      </c>
      <c r="BW42" s="5">
        <f>all!BW404</f>
        <v>3.8399345463134803E-2</v>
      </c>
      <c r="BX42" s="5">
        <f>all!BX404</f>
        <v>6.68326717291476E-2</v>
      </c>
      <c r="BY42" s="5">
        <f>all!BY404</f>
        <v>167.356299088849</v>
      </c>
      <c r="BZ42" s="5">
        <f>all!BZ404</f>
        <v>5.7882555113716503</v>
      </c>
      <c r="CA42" s="5">
        <f>all!CA404</f>
        <v>4.3477445341447396</v>
      </c>
      <c r="CB42" s="5">
        <f>all!CB404</f>
        <v>0.83410273899723497</v>
      </c>
      <c r="CC42" s="5">
        <f>all!CC404</f>
        <v>21.803809894513801</v>
      </c>
      <c r="CD42" s="5">
        <f>all!CD404</f>
        <v>0.221249589605371</v>
      </c>
      <c r="CE42" s="5"/>
      <c r="CF42" s="5">
        <f>all!CF404</f>
        <v>22.1301897900846</v>
      </c>
      <c r="CG42" s="5">
        <f>all!CG404</f>
        <v>416472.69981742097</v>
      </c>
      <c r="CH42" s="5">
        <f>all!CH404</f>
        <v>8.6727893943797305</v>
      </c>
      <c r="CI42" s="5">
        <f>all!CI404</f>
        <v>97.185782196504704</v>
      </c>
      <c r="CJ42" s="5">
        <f>all!CJ404</f>
        <v>293.67478355364102</v>
      </c>
      <c r="CK42" s="5">
        <f>all!CK404</f>
        <v>3.8155134509351898</v>
      </c>
      <c r="CL42" s="5">
        <f>all!CL404</f>
        <v>0.57326622996903698</v>
      </c>
      <c r="CM42" s="5">
        <f>all!CM404</f>
        <v>0.66636920741387595</v>
      </c>
      <c r="CN42" s="5">
        <f>all!CN404</f>
        <v>66951.095299110602</v>
      </c>
      <c r="CO42" s="5">
        <f>all!CO404</f>
        <v>26.2266088859188</v>
      </c>
      <c r="CP42" s="5">
        <f>all!CP404</f>
        <v>51.516513881941002</v>
      </c>
      <c r="CQ42" s="5">
        <f>all!CQ404</f>
        <v>0.34428502706144798</v>
      </c>
      <c r="CR42" s="5">
        <f>all!CR404</f>
        <v>5.3153660751987589E-2</v>
      </c>
      <c r="CS42" s="5">
        <f>all!CS404</f>
        <v>0.19110900311106199</v>
      </c>
      <c r="CT42" s="5">
        <f>all!CT404</f>
        <v>1301.59673840857</v>
      </c>
      <c r="CU42" s="5">
        <f>all!CU404</f>
        <v>30.0952170661363</v>
      </c>
      <c r="CV42" s="5">
        <f>all!CV404</f>
        <v>25.0928562245747</v>
      </c>
      <c r="CW42" s="5">
        <f>all!CW404</f>
        <v>8.1713814848313202</v>
      </c>
      <c r="CX42" s="5">
        <f>all!CX404</f>
        <v>200.730896141758</v>
      </c>
      <c r="CY42" s="5">
        <f>all!CY404</f>
        <v>1.121047570377</v>
      </c>
      <c r="CZ42" s="5"/>
      <c r="DA42" s="5">
        <f>all!DA404</f>
        <v>0.40282081713685536</v>
      </c>
      <c r="DB42" s="5">
        <f>all!DB404</f>
        <v>7457.6542182365656</v>
      </c>
      <c r="DC42" s="5">
        <f>all!DC404</f>
        <v>0.14716304891605633</v>
      </c>
      <c r="DD42" s="5">
        <f>all!DD404</f>
        <v>1.6558213052320143</v>
      </c>
      <c r="DE42" s="5">
        <f>all!DE404</f>
        <v>4.6214519175658735</v>
      </c>
      <c r="DF42" s="5">
        <f>all!DF404</f>
        <v>5.8350106299666457E-2</v>
      </c>
      <c r="DG42" s="5">
        <f>all!DG404</f>
        <v>8.2220534109122816E-3</v>
      </c>
      <c r="DH42" s="5">
        <f>all!DH404</f>
        <v>9.1773751193206989E-3</v>
      </c>
      <c r="DI42" s="5">
        <f>all!DI404</f>
        <v>893.61539661607071</v>
      </c>
      <c r="DJ42" s="5">
        <f>all!DJ404</f>
        <v>0.33215056846401725</v>
      </c>
      <c r="DK42" s="5">
        <f>all!DK404</f>
        <v>0.47758759191254696</v>
      </c>
      <c r="DL42" s="5">
        <f>all!DL404</f>
        <v>3.0627343148041382E-3</v>
      </c>
      <c r="DM42" s="5">
        <f>all!DM404</f>
        <v>4.6293839600051898E-4</v>
      </c>
      <c r="DN42" s="5">
        <f>all!DN404</f>
        <v>1.6098812493560947E-3</v>
      </c>
      <c r="DO42" s="5">
        <f>all!DO404</f>
        <v>10.689854947507966</v>
      </c>
      <c r="DP42" s="5">
        <f>all!DP404</f>
        <v>0.23585593312019046</v>
      </c>
      <c r="DQ42" s="5">
        <f>all!DQ404</f>
        <v>0.12739653623711589</v>
      </c>
      <c r="DR42" s="5">
        <f>all!DR404</f>
        <v>3.9980671047151702E-2</v>
      </c>
      <c r="DS42" s="5">
        <f>all!DS404</f>
        <v>0.96877845628261583</v>
      </c>
      <c r="DT42" s="5">
        <f>all!DT404</f>
        <v>5.3643675563083961E-3</v>
      </c>
      <c r="DU42" s="5"/>
      <c r="DV42" s="5">
        <f>all!DV404</f>
        <v>4.8114750658843257E-3</v>
      </c>
      <c r="DW42" s="5">
        <f>all!DW404</f>
        <v>89.077614151310229</v>
      </c>
      <c r="DX42" s="5">
        <f>all!DX404</f>
        <v>1.7577823944450181E-3</v>
      </c>
      <c r="DY42" s="5">
        <f>all!DY404</f>
        <v>1.9777882832150571E-2</v>
      </c>
      <c r="DZ42" s="5">
        <f>all!DZ404</f>
        <v>5.5200723804691029E-2</v>
      </c>
      <c r="EA42" s="5">
        <f>all!EA404</f>
        <v>6.9696021061682709E-4</v>
      </c>
      <c r="EB42" s="5">
        <f>all!EB404</f>
        <v>9.8207945801205533E-5</v>
      </c>
      <c r="EC42" s="5">
        <f>all!EC404</f>
        <v>1.0961874282151814E-4</v>
      </c>
      <c r="ED42" s="5">
        <f>all!ED404</f>
        <v>10.67374876469653</v>
      </c>
      <c r="EE42" s="5">
        <f>all!EE404</f>
        <v>3.9673574708552605E-3</v>
      </c>
      <c r="EF42" s="5">
        <f>all!EF404</f>
        <v>5.7045234320208024E-3</v>
      </c>
      <c r="EG42" s="5">
        <f>all!EG404</f>
        <v>3.6582691763176401E-5</v>
      </c>
      <c r="EH42" s="5">
        <f>all!EH404</f>
        <v>5.5295467727533875E-6</v>
      </c>
      <c r="EI42" s="5">
        <f>all!EI404</f>
        <v>1.9229153908597389E-5</v>
      </c>
      <c r="EJ42" s="5">
        <f>all!EJ404</f>
        <v>0.12768448985192457</v>
      </c>
      <c r="EK42" s="5">
        <f>all!EK404</f>
        <v>2.8171705459877775E-3</v>
      </c>
      <c r="EL42" s="5">
        <f>all!EL404</f>
        <v>1.5216821760645545E-3</v>
      </c>
      <c r="EM42" s="5">
        <f>all!EM404</f>
        <v>4.7754732048850112E-4</v>
      </c>
      <c r="EN42" s="5">
        <f>all!EN404</f>
        <v>1.157153053782245E-2</v>
      </c>
      <c r="EO42" s="5">
        <f>all!EO404</f>
        <v>6.4074446114456272E-5</v>
      </c>
      <c r="EP42" s="5"/>
      <c r="EQ42" s="5">
        <f>all!EQ404</f>
        <v>178.15522830262046</v>
      </c>
      <c r="ER42" s="5">
        <f>all!ER404</f>
        <v>0</v>
      </c>
      <c r="ES42" s="5">
        <f>all!ES404</f>
        <v>0</v>
      </c>
      <c r="ET42" s="5">
        <f>all!ET404</f>
        <v>0</v>
      </c>
      <c r="EU42" s="5">
        <f>all!EU404</f>
        <v>0</v>
      </c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</row>
    <row r="43" spans="1:298" s="3" customFormat="1">
      <c r="A43" s="5" t="str">
        <f>all!A405</f>
        <v>33I-10.d</v>
      </c>
      <c r="B43" s="5" t="str">
        <f>all!B405</f>
        <v>Sardes</v>
      </c>
      <c r="C43" s="5" t="str">
        <f>all!C405</f>
        <v>epithermal</v>
      </c>
      <c r="D43" s="5" t="str">
        <f>all!D405</f>
        <v>epithermal IS</v>
      </c>
      <c r="E43" s="5" t="str">
        <f>all!E405</f>
        <v>marcasite</v>
      </c>
      <c r="F43" s="5" t="str">
        <f>all!F405</f>
        <v>aggregate of euhedral grains</v>
      </c>
      <c r="G43" s="5">
        <f>all!G405</f>
        <v>21.1243918063644</v>
      </c>
      <c r="H43" s="5">
        <f>all!H405</f>
        <v>312806.62229854398</v>
      </c>
      <c r="I43" s="5">
        <f>all!I405</f>
        <v>8.5658968261567807</v>
      </c>
      <c r="J43" s="5">
        <f>all!J405</f>
        <v>76.966421123832902</v>
      </c>
      <c r="K43" s="5">
        <f>all!K405</f>
        <v>327.568655209984</v>
      </c>
      <c r="L43" s="5">
        <f>all!L405</f>
        <v>6.5628188331945196</v>
      </c>
      <c r="M43" s="5">
        <f>all!M405</f>
        <v>0.98502245519786802</v>
      </c>
      <c r="N43" s="5">
        <f>all!N405</f>
        <v>0.54415733855622395</v>
      </c>
      <c r="O43" s="5">
        <f>all!O405</f>
        <v>229644.20491673201</v>
      </c>
      <c r="P43" s="5">
        <f>all!P405</f>
        <v>47.596782235035803</v>
      </c>
      <c r="Q43" s="5">
        <f>all!Q405</f>
        <v>45.406780353695403</v>
      </c>
      <c r="R43" s="5">
        <f>all!R405</f>
        <v>0.32809978045562999</v>
      </c>
      <c r="S43" s="5">
        <f>all!S405</f>
        <v>0.17300265450247593</v>
      </c>
      <c r="T43" s="5">
        <f>all!T405</f>
        <v>0.47612545228090303</v>
      </c>
      <c r="U43" s="5">
        <f>all!U405</f>
        <v>2973.9397389042101</v>
      </c>
      <c r="V43" s="5">
        <f>all!V405</f>
        <v>94.304247038992798</v>
      </c>
      <c r="W43" s="5">
        <f>all!W405</f>
        <v>14.6106430869941</v>
      </c>
      <c r="X43" s="5">
        <f>all!X405</f>
        <v>6.1220833625628801</v>
      </c>
      <c r="Y43" s="5">
        <f>all!Y405</f>
        <v>337.94964155587797</v>
      </c>
      <c r="Z43" s="5">
        <f>all!Z405</f>
        <v>1.23052643025817</v>
      </c>
      <c r="AA43" s="5">
        <f>all!AA405</f>
        <v>0.11129394742643585</v>
      </c>
      <c r="AB43" s="5">
        <f>all!AB405</f>
        <v>0.14083986601052795</v>
      </c>
      <c r="AC43" s="5">
        <f>all!AC405</f>
        <v>3.6411532339344402E-3</v>
      </c>
      <c r="AD43" s="5">
        <f>all!AD405</f>
        <v>3.7300731491407491E-5</v>
      </c>
      <c r="AE43" s="5">
        <f>all!AE405</f>
        <v>1.811537167010319E-2</v>
      </c>
      <c r="AF43" s="5">
        <f>all!AF405</f>
        <v>8.7999493806608662</v>
      </c>
      <c r="AG43" s="5">
        <f>all!AG405</f>
        <v>5.3008787375352782</v>
      </c>
      <c r="AH43" s="5">
        <f>all!AH405</f>
        <v>0.13435960501288965</v>
      </c>
      <c r="AI43" s="5">
        <f>all!AI405</f>
        <v>0.14365412696784305</v>
      </c>
      <c r="AJ43" s="5">
        <f>all!AJ405</f>
        <v>5.5565439557589</v>
      </c>
      <c r="AK43" s="5">
        <f>all!AK405</f>
        <v>0.71470430788618844</v>
      </c>
      <c r="AL43" s="5">
        <f>all!AL405</f>
        <v>347.18369824663336</v>
      </c>
      <c r="AM43" s="5">
        <f>all!AM405</f>
        <v>5.3008787375352782</v>
      </c>
      <c r="AN43" s="5"/>
      <c r="AO43" s="5"/>
      <c r="AP43" s="5">
        <f>all!AP405</f>
        <v>0.42672511728833001</v>
      </c>
      <c r="AQ43" s="5">
        <f>all!AQ405</f>
        <v>12.3400014489307</v>
      </c>
      <c r="AR43" s="5">
        <f>all!AR405</f>
        <v>3.10487137613236E-2</v>
      </c>
      <c r="AS43" s="5">
        <f>all!AS405</f>
        <v>0.491763323011983</v>
      </c>
      <c r="AT43" s="5">
        <f>all!AT405</f>
        <v>0.16778353193398399</v>
      </c>
      <c r="AU43" s="5">
        <f>all!AU405</f>
        <v>3.7654762019909702</v>
      </c>
      <c r="AV43" s="5">
        <f>all!AV405</f>
        <v>5.9061265668108501E-2</v>
      </c>
      <c r="AW43" s="5">
        <f>all!AW405</f>
        <v>0.50108807271812605</v>
      </c>
      <c r="AX43" s="5">
        <f>all!AX405</f>
        <v>3.02833924568858</v>
      </c>
      <c r="AY43" s="5">
        <f>all!AY405</f>
        <v>1.84016040467694</v>
      </c>
      <c r="AZ43" s="5">
        <f>all!AZ405</f>
        <v>2.9506966702969799E-2</v>
      </c>
      <c r="BA43" s="5">
        <f>all!BA405</f>
        <v>0.32809978045562999</v>
      </c>
      <c r="BB43" s="5">
        <f>all!BB405</f>
        <v>1.1555374217871501E-2</v>
      </c>
      <c r="BC43" s="5">
        <f>all!BC405</f>
        <v>0.157129576687141</v>
      </c>
      <c r="BD43" s="5">
        <f>all!BD405</f>
        <v>7.21953030244116E-2</v>
      </c>
      <c r="BE43" s="5">
        <f>all!BE405</f>
        <v>0.18227615988597001</v>
      </c>
      <c r="BF43" s="5">
        <f>all!BF405</f>
        <v>2.0906588016442001E-2</v>
      </c>
      <c r="BG43" s="5">
        <f>all!BG405</f>
        <v>6.3478679147530102E-4</v>
      </c>
      <c r="BH43" s="5">
        <f>all!BH405</f>
        <v>0.16719988135118199</v>
      </c>
      <c r="BI43" s="5">
        <f>all!BI405</f>
        <v>1.47878076797803E-2</v>
      </c>
      <c r="BJ43" s="5"/>
      <c r="BK43" s="5">
        <f>all!BK405</f>
        <v>8.1298955446972307</v>
      </c>
      <c r="BL43" s="5">
        <f>all!BL405</f>
        <v>47806.461481289902</v>
      </c>
      <c r="BM43" s="5">
        <f>all!BM405</f>
        <v>3.42876881289054</v>
      </c>
      <c r="BN43" s="5">
        <f>all!BN405</f>
        <v>25.440885070359201</v>
      </c>
      <c r="BO43" s="5">
        <f>all!BO405</f>
        <v>216.68209316128701</v>
      </c>
      <c r="BP43" s="5">
        <f>all!BP405</f>
        <v>7.7851753858327797</v>
      </c>
      <c r="BQ43" s="5">
        <f>all!BQ405</f>
        <v>0.77251211712615897</v>
      </c>
      <c r="BR43" s="5">
        <f>all!BR405</f>
        <v>0.72179692262432205</v>
      </c>
      <c r="BS43" s="5">
        <f>all!BS405</f>
        <v>175424.17531793099</v>
      </c>
      <c r="BT43" s="5">
        <f>all!BT405</f>
        <v>30.778294879249</v>
      </c>
      <c r="BU43" s="5">
        <f>all!BU405</f>
        <v>15.1320809658713</v>
      </c>
      <c r="BV43" s="5">
        <f>all!BV405</f>
        <v>0.23067097631462499</v>
      </c>
      <c r="BW43" s="5">
        <f>all!BW405</f>
        <v>0.16754957163449499</v>
      </c>
      <c r="BX43" s="5">
        <f>all!BX405</f>
        <v>0.38101372437943698</v>
      </c>
      <c r="BY43" s="5">
        <f>all!BY405</f>
        <v>1960.38662346518</v>
      </c>
      <c r="BZ43" s="5">
        <f>all!BZ405</f>
        <v>71.305659346305205</v>
      </c>
      <c r="CA43" s="5">
        <f>all!CA405</f>
        <v>6.9737542726994199</v>
      </c>
      <c r="CB43" s="5">
        <f>all!CB405</f>
        <v>2.7523528262946799</v>
      </c>
      <c r="CC43" s="5">
        <f>all!CC405</f>
        <v>199.37798803708301</v>
      </c>
      <c r="CD43" s="5">
        <f>all!CD405</f>
        <v>0.61104522322618504</v>
      </c>
      <c r="CE43" s="5"/>
      <c r="CF43" s="5">
        <f>all!CF405</f>
        <v>21.1243918063644</v>
      </c>
      <c r="CG43" s="5">
        <f>all!CG405</f>
        <v>312806.62229854398</v>
      </c>
      <c r="CH43" s="5">
        <f>all!CH405</f>
        <v>8.5658968261567807</v>
      </c>
      <c r="CI43" s="5">
        <f>all!CI405</f>
        <v>76.966421123832902</v>
      </c>
      <c r="CJ43" s="5">
        <f>all!CJ405</f>
        <v>327.568655209984</v>
      </c>
      <c r="CK43" s="5">
        <f>all!CK405</f>
        <v>6.5628188331945196</v>
      </c>
      <c r="CL43" s="5">
        <f>all!CL405</f>
        <v>0.98502245519786802</v>
      </c>
      <c r="CM43" s="5">
        <f>all!CM405</f>
        <v>0.54415733855622395</v>
      </c>
      <c r="CN43" s="5">
        <f>all!CN405</f>
        <v>229644.20491673201</v>
      </c>
      <c r="CO43" s="5">
        <f>all!CO405</f>
        <v>47.596782235035803</v>
      </c>
      <c r="CP43" s="5">
        <f>all!CP405</f>
        <v>45.406780353695403</v>
      </c>
      <c r="CQ43" s="5">
        <f>all!CQ405</f>
        <v>0.32809978045562999</v>
      </c>
      <c r="CR43" s="5">
        <f>all!CR405</f>
        <v>0.17300265450247593</v>
      </c>
      <c r="CS43" s="5">
        <f>all!CS405</f>
        <v>0.47612545228090303</v>
      </c>
      <c r="CT43" s="5">
        <f>all!CT405</f>
        <v>2973.9397389042101</v>
      </c>
      <c r="CU43" s="5">
        <f>all!CU405</f>
        <v>94.304247038992798</v>
      </c>
      <c r="CV43" s="5">
        <f>all!CV405</f>
        <v>14.6106430869941</v>
      </c>
      <c r="CW43" s="5">
        <f>all!CW405</f>
        <v>6.1220833625628801</v>
      </c>
      <c r="CX43" s="5">
        <f>all!CX405</f>
        <v>337.94964155587797</v>
      </c>
      <c r="CY43" s="5">
        <f>all!CY405</f>
        <v>1.23052643025817</v>
      </c>
      <c r="CZ43" s="5"/>
      <c r="DA43" s="5">
        <f>all!DA405</f>
        <v>0.38451295943116581</v>
      </c>
      <c r="DB43" s="5">
        <f>all!DB405</f>
        <v>5601.336239565655</v>
      </c>
      <c r="DC43" s="5">
        <f>all!DC405</f>
        <v>0.14534925689011932</v>
      </c>
      <c r="DD43" s="5">
        <f>all!DD405</f>
        <v>1.3113300835159134</v>
      </c>
      <c r="DE43" s="5">
        <f>all!DE405</f>
        <v>5.1548272937711896</v>
      </c>
      <c r="DF43" s="5">
        <f>all!DF405</f>
        <v>0.10036425803937177</v>
      </c>
      <c r="DG43" s="5">
        <f>all!DG405</f>
        <v>1.4127654507090458E-2</v>
      </c>
      <c r="DH43" s="5">
        <f>all!DH405</f>
        <v>7.4942478798543447E-3</v>
      </c>
      <c r="DI43" s="5">
        <f>all!DI405</f>
        <v>3065.1268114499958</v>
      </c>
      <c r="DJ43" s="5">
        <f>all!DJ405</f>
        <v>0.60279612759670476</v>
      </c>
      <c r="DK43" s="5">
        <f>all!DK405</f>
        <v>0.4209468625016029</v>
      </c>
      <c r="DL43" s="5">
        <f>all!DL405</f>
        <v>2.9187515497204899E-3</v>
      </c>
      <c r="DM43" s="5">
        <f>all!DM405</f>
        <v>1.506755513094427E-3</v>
      </c>
      <c r="DN43" s="5">
        <f>all!DN405</f>
        <v>4.0108285088105728E-3</v>
      </c>
      <c r="DO43" s="5">
        <f>all!DO405</f>
        <v>24.42460363751815</v>
      </c>
      <c r="DP43" s="5">
        <f>all!DP405</f>
        <v>0.73906149717078995</v>
      </c>
      <c r="DQ43" s="5">
        <f>all!DQ405</f>
        <v>7.4178296197979304E-2</v>
      </c>
      <c r="DR43" s="5">
        <f>all!DR405</f>
        <v>2.9953931473671678E-2</v>
      </c>
      <c r="DS43" s="5">
        <f>all!DS405</f>
        <v>1.6310310885901447</v>
      </c>
      <c r="DT43" s="5">
        <f>all!DT405</f>
        <v>5.8882390311385691E-3</v>
      </c>
      <c r="DU43" s="5"/>
      <c r="DV43" s="5">
        <f>all!DV405</f>
        <v>4.4183946747174858E-3</v>
      </c>
      <c r="DW43" s="5">
        <f>all!DW405</f>
        <v>64.364317522123514</v>
      </c>
      <c r="DX43" s="5">
        <f>all!DX405</f>
        <v>1.6701917760262469E-3</v>
      </c>
      <c r="DY43" s="5">
        <f>all!DY405</f>
        <v>1.5068344813071937E-2</v>
      </c>
      <c r="DZ43" s="5">
        <f>all!DZ405</f>
        <v>5.9233534020754541E-2</v>
      </c>
      <c r="EA43" s="5">
        <f>all!EA405</f>
        <v>1.1532742717154543E-3</v>
      </c>
      <c r="EB43" s="5">
        <f>all!EB405</f>
        <v>1.6233927078224123E-4</v>
      </c>
      <c r="EC43" s="5">
        <f>all!EC405</f>
        <v>8.6115549843486969E-5</v>
      </c>
      <c r="ED43" s="5">
        <f>all!ED405</f>
        <v>35.221023502249103</v>
      </c>
      <c r="EE43" s="5">
        <f>all!EE405</f>
        <v>6.9266617282645665E-3</v>
      </c>
      <c r="EF43" s="5">
        <f>all!EF405</f>
        <v>4.837052510187425E-3</v>
      </c>
      <c r="EG43" s="5">
        <f>all!EG405</f>
        <v>3.3539042021331542E-5</v>
      </c>
      <c r="EH43" s="5">
        <f>all!EH405</f>
        <v>1.7313956192806607E-5</v>
      </c>
      <c r="EI43" s="5">
        <f>all!EI405</f>
        <v>4.6087974123811387E-5</v>
      </c>
      <c r="EJ43" s="5">
        <f>all!EJ405</f>
        <v>0.28066034186141531</v>
      </c>
      <c r="EK43" s="5">
        <f>all!EK405</f>
        <v>8.4924715885232021E-3</v>
      </c>
      <c r="EL43" s="5">
        <f>all!EL405</f>
        <v>8.5237436310502438E-4</v>
      </c>
      <c r="EM43" s="5">
        <f>all!EM405</f>
        <v>3.4419721901158954E-4</v>
      </c>
      <c r="EN43" s="5">
        <f>all!EN405</f>
        <v>1.8741992693266943E-2</v>
      </c>
      <c r="EO43" s="5">
        <f>all!EO405</f>
        <v>6.7661084862092141E-5</v>
      </c>
      <c r="EP43" s="5"/>
      <c r="EQ43" s="5">
        <f>all!EQ405</f>
        <v>128.72863504424703</v>
      </c>
      <c r="ER43" s="5">
        <f>all!ER405</f>
        <v>0</v>
      </c>
      <c r="ES43" s="5">
        <f>all!ES405</f>
        <v>0</v>
      </c>
      <c r="ET43" s="5">
        <f>all!ET405</f>
        <v>0</v>
      </c>
      <c r="EU43" s="5">
        <f>all!EU405</f>
        <v>0</v>
      </c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</row>
    <row r="44" spans="1:298" s="3" customFormat="1">
      <c r="A44" s="5" t="str">
        <f>all!A406</f>
        <v>33I-14.d</v>
      </c>
      <c r="B44" s="5" t="str">
        <f>all!B406</f>
        <v>Sardes</v>
      </c>
      <c r="C44" s="5" t="str">
        <f>all!C406</f>
        <v>epithermal</v>
      </c>
      <c r="D44" s="5" t="str">
        <f>all!D406</f>
        <v>epithermal IS</v>
      </c>
      <c r="E44" s="5" t="str">
        <f>all!E406</f>
        <v>marcasite</v>
      </c>
      <c r="F44" s="5" t="str">
        <f>all!F406</f>
        <v>aggregate of euhedral grains</v>
      </c>
      <c r="G44" s="5">
        <f>all!G406</f>
        <v>22.701747521958399</v>
      </c>
      <c r="H44" s="5">
        <f>all!H406</f>
        <v>440140.61126046098</v>
      </c>
      <c r="I44" s="5">
        <f>all!I406</f>
        <v>10.7090025053175</v>
      </c>
      <c r="J44" s="5">
        <f>all!J406</f>
        <v>173.34879770194499</v>
      </c>
      <c r="K44" s="5">
        <f>all!K406</f>
        <v>99.397412569586905</v>
      </c>
      <c r="L44" s="5">
        <f>all!L406</f>
        <v>3.8684229847515499</v>
      </c>
      <c r="M44" s="5">
        <f>all!M406</f>
        <v>4.4890824164271897E-2</v>
      </c>
      <c r="N44" s="5">
        <f>all!N406</f>
        <v>0.74641844111113498</v>
      </c>
      <c r="O44" s="5">
        <f>all!O406</f>
        <v>30806.847121988802</v>
      </c>
      <c r="P44" s="5">
        <f>all!P406</f>
        <v>7.8650289481236397</v>
      </c>
      <c r="Q44" s="5">
        <f>all!Q406</f>
        <v>54.506783277969703</v>
      </c>
      <c r="R44" s="5">
        <f>all!R406</f>
        <v>0.242029991577836</v>
      </c>
      <c r="S44" s="5">
        <f>all!S406</f>
        <v>2.8926884416003034E-2</v>
      </c>
      <c r="T44" s="5">
        <f>all!T406</f>
        <v>5.7444764593340496</v>
      </c>
      <c r="U44" s="5">
        <f>all!U406</f>
        <v>747.13122825584799</v>
      </c>
      <c r="V44" s="5">
        <f>all!V406</f>
        <v>14.1245218320646</v>
      </c>
      <c r="W44" s="5">
        <f>all!W406</f>
        <v>5.8273678534910198</v>
      </c>
      <c r="X44" s="5">
        <f>all!X406</f>
        <v>10.641129148082101</v>
      </c>
      <c r="Y44" s="5">
        <f>all!Y406</f>
        <v>458.93079485419003</v>
      </c>
      <c r="Z44" s="5">
        <f>all!Z406</f>
        <v>2.0973198634979502</v>
      </c>
      <c r="AA44" s="5">
        <f>all!AA406</f>
        <v>6.177719515384527E-2</v>
      </c>
      <c r="AB44" s="5">
        <f>all!AB406</f>
        <v>1.7137723239126917E-2</v>
      </c>
      <c r="AC44" s="5">
        <f>all!AC406</f>
        <v>4.5700133593438719E-3</v>
      </c>
      <c r="AD44" s="5">
        <f>all!AD406</f>
        <v>3.4761760795942682E-4</v>
      </c>
      <c r="AE44" s="5">
        <f>all!AE406</f>
        <v>2.3186783862396868E-2</v>
      </c>
      <c r="AF44" s="5">
        <f>all!AF406</f>
        <v>1.6279823377143912</v>
      </c>
      <c r="AG44" s="5">
        <f>all!AG406</f>
        <v>5.0898095551760907</v>
      </c>
      <c r="AH44" s="5">
        <f>all!AH406</f>
        <v>0.11876906908216395</v>
      </c>
      <c r="AI44" s="5">
        <f>all!AI406</f>
        <v>0.19584642570179034</v>
      </c>
      <c r="AJ44" s="5">
        <f>all!AJ406</f>
        <v>0.73443151630773273</v>
      </c>
      <c r="AK44" s="5">
        <f>all!AK406</f>
        <v>0.99366202807388482</v>
      </c>
      <c r="AL44" s="5">
        <f>all!AL406</f>
        <v>69.766649870972003</v>
      </c>
      <c r="AM44" s="5">
        <f>all!AM406</f>
        <v>5.0898095551760907</v>
      </c>
      <c r="AN44" s="5"/>
      <c r="AO44" s="5"/>
      <c r="AP44" s="5">
        <f>all!AP406</f>
        <v>0.23798628588076901</v>
      </c>
      <c r="AQ44" s="5">
        <f>all!AQ406</f>
        <v>11.2410898482098</v>
      </c>
      <c r="AR44" s="5">
        <f>all!AR406</f>
        <v>3.6905271592154398E-2</v>
      </c>
      <c r="AS44" s="5">
        <f>all!AS406</f>
        <v>0.34024353753490599</v>
      </c>
      <c r="AT44" s="5">
        <f>all!AT406</f>
        <v>0.39174183712411698</v>
      </c>
      <c r="AU44" s="5">
        <f>all!AU406</f>
        <v>2.9519227169956199</v>
      </c>
      <c r="AV44" s="5">
        <f>all!AV406</f>
        <v>4.4890824164271897E-2</v>
      </c>
      <c r="AW44" s="5">
        <f>all!AW406</f>
        <v>0.74641844111113498</v>
      </c>
      <c r="AX44" s="5">
        <f>all!AX406</f>
        <v>2.09916440210081</v>
      </c>
      <c r="AY44" s="5">
        <f>all!AY406</f>
        <v>1.8345371103396799</v>
      </c>
      <c r="AZ44" s="5">
        <f>all!AZ406</f>
        <v>1.6587398733829001E-2</v>
      </c>
      <c r="BA44" s="5">
        <f>all!BA406</f>
        <v>0.14569701069499399</v>
      </c>
      <c r="BB44" s="5">
        <f>all!BB406</f>
        <v>1.4835299024344399E-2</v>
      </c>
      <c r="BC44" s="5">
        <f>all!BC406</f>
        <v>0.136973985460038</v>
      </c>
      <c r="BD44" s="5">
        <f>all!BD406</f>
        <v>3.4134859453288598E-2</v>
      </c>
      <c r="BE44" s="5">
        <f>all!BE406</f>
        <v>0.53031622071270201</v>
      </c>
      <c r="BF44" s="5">
        <f>all!BF406</f>
        <v>3.4438916484895603E-2</v>
      </c>
      <c r="BG44" s="5">
        <f>all!BG406</f>
        <v>1.24665435553678E-2</v>
      </c>
      <c r="BH44" s="5">
        <f>all!BH406</f>
        <v>0.19269470368565</v>
      </c>
      <c r="BI44" s="5">
        <f>all!BI406</f>
        <v>1.428415699915E-2</v>
      </c>
      <c r="BJ44" s="5"/>
      <c r="BK44" s="5">
        <f>all!BK406</f>
        <v>2.2307632830380499</v>
      </c>
      <c r="BL44" s="5">
        <f>all!BL406</f>
        <v>40521.652939083797</v>
      </c>
      <c r="BM44" s="5">
        <f>all!BM406</f>
        <v>3.1230120496935698</v>
      </c>
      <c r="BN44" s="5">
        <f>all!BN406</f>
        <v>23.716527640729399</v>
      </c>
      <c r="BO44" s="5">
        <f>all!BO406</f>
        <v>11.108636487085199</v>
      </c>
      <c r="BP44" s="5">
        <f>all!BP406</f>
        <v>2.24618468569088</v>
      </c>
      <c r="BQ44" s="5">
        <f>all!BQ406</f>
        <v>2.58833119264044E-2</v>
      </c>
      <c r="BR44" s="5">
        <f>all!BR406</f>
        <v>0.16871869507197099</v>
      </c>
      <c r="BS44" s="5">
        <f>all!BS406</f>
        <v>4737.7285125396002</v>
      </c>
      <c r="BT44" s="5">
        <f>all!BT406</f>
        <v>2.3413546459595902</v>
      </c>
      <c r="BU44" s="5">
        <f>all!BU406</f>
        <v>7.6253345462530904</v>
      </c>
      <c r="BV44" s="5">
        <f>all!BV406</f>
        <v>0.24635164269200599</v>
      </c>
      <c r="BW44" s="5">
        <f>all!BW406</f>
        <v>2.4579306881744999E-2</v>
      </c>
      <c r="BX44" s="5">
        <f>all!BX406</f>
        <v>8.51459784168817</v>
      </c>
      <c r="BY44" s="5">
        <f>all!BY406</f>
        <v>65.029199010613297</v>
      </c>
      <c r="BZ44" s="5">
        <f>all!BZ406</f>
        <v>2.3054345892166199</v>
      </c>
      <c r="CA44" s="5">
        <f>all!CA406</f>
        <v>0.42303559896113602</v>
      </c>
      <c r="CB44" s="5">
        <f>all!CB406</f>
        <v>0.81786774394503803</v>
      </c>
      <c r="CC44" s="5">
        <f>all!CC406</f>
        <v>333.20853931834802</v>
      </c>
      <c r="CD44" s="5">
        <f>all!CD406</f>
        <v>0.36665552530102302</v>
      </c>
      <c r="CE44" s="5"/>
      <c r="CF44" s="5">
        <f>all!CF406</f>
        <v>22.701747521958399</v>
      </c>
      <c r="CG44" s="5">
        <f>all!CG406</f>
        <v>440140.61126046098</v>
      </c>
      <c r="CH44" s="5">
        <f>all!CH406</f>
        <v>10.7090025053175</v>
      </c>
      <c r="CI44" s="5">
        <f>all!CI406</f>
        <v>173.34879770194499</v>
      </c>
      <c r="CJ44" s="5">
        <f>all!CJ406</f>
        <v>99.397412569586905</v>
      </c>
      <c r="CK44" s="5">
        <f>all!CK406</f>
        <v>3.8684229847515499</v>
      </c>
      <c r="CL44" s="5">
        <f>all!CL406</f>
        <v>4.4890824164271897E-2</v>
      </c>
      <c r="CM44" s="5">
        <f>all!CM406</f>
        <v>0.74641844111113498</v>
      </c>
      <c r="CN44" s="5">
        <f>all!CN406</f>
        <v>30806.847121988802</v>
      </c>
      <c r="CO44" s="5">
        <f>all!CO406</f>
        <v>7.8650289481236397</v>
      </c>
      <c r="CP44" s="5">
        <f>all!CP406</f>
        <v>54.506783277969703</v>
      </c>
      <c r="CQ44" s="5">
        <f>all!CQ406</f>
        <v>0.242029991577836</v>
      </c>
      <c r="CR44" s="5">
        <f>all!CR406</f>
        <v>2.8926884416003034E-2</v>
      </c>
      <c r="CS44" s="5">
        <f>all!CS406</f>
        <v>5.7444764593340496</v>
      </c>
      <c r="CT44" s="5">
        <f>all!CT406</f>
        <v>747.13122825584799</v>
      </c>
      <c r="CU44" s="5">
        <f>all!CU406</f>
        <v>14.1245218320646</v>
      </c>
      <c r="CV44" s="5">
        <f>all!CV406</f>
        <v>5.8273678534910198</v>
      </c>
      <c r="CW44" s="5">
        <f>all!CW406</f>
        <v>10.641129148082101</v>
      </c>
      <c r="CX44" s="5">
        <f>all!CX406</f>
        <v>458.93079485419003</v>
      </c>
      <c r="CY44" s="5">
        <f>all!CY406</f>
        <v>2.0973198634979502</v>
      </c>
      <c r="CZ44" s="5"/>
      <c r="DA44" s="5">
        <f>all!DA406</f>
        <v>0.41322449441112113</v>
      </c>
      <c r="DB44" s="5">
        <f>all!DB406</f>
        <v>7881.4685515348019</v>
      </c>
      <c r="DC44" s="5">
        <f>all!DC406</f>
        <v>0.18171425453424386</v>
      </c>
      <c r="DD44" s="5">
        <f>all!DD406</f>
        <v>2.953463212251207</v>
      </c>
      <c r="DE44" s="5">
        <f>all!DE406</f>
        <v>1.5641804766560745</v>
      </c>
      <c r="DF44" s="5">
        <f>all!DF406</f>
        <v>5.9159244299610794E-2</v>
      </c>
      <c r="DG44" s="5">
        <f>all!DG406</f>
        <v>6.4384527579524546E-4</v>
      </c>
      <c r="DH44" s="5">
        <f>all!DH406</f>
        <v>1.0279829790815797E-2</v>
      </c>
      <c r="DI44" s="5">
        <f>all!DI406</f>
        <v>411.18778992959045</v>
      </c>
      <c r="DJ44" s="5">
        <f>all!DJ406</f>
        <v>9.9607762767523311E-2</v>
      </c>
      <c r="DK44" s="5">
        <f>all!DK406</f>
        <v>0.50530910201495627</v>
      </c>
      <c r="DL44" s="5">
        <f>all!DL406</f>
        <v>2.1530810292394518E-3</v>
      </c>
      <c r="DM44" s="5">
        <f>all!DM406</f>
        <v>2.5193684279471018E-4</v>
      </c>
      <c r="DN44" s="5">
        <f>all!DN406</f>
        <v>4.8390838676893692E-2</v>
      </c>
      <c r="DO44" s="5">
        <f>all!DO406</f>
        <v>6.136097472534888</v>
      </c>
      <c r="DP44" s="5">
        <f>all!DP406</f>
        <v>0.11069374476539656</v>
      </c>
      <c r="DQ44" s="5">
        <f>all!DQ406</f>
        <v>2.9585571019500618E-2</v>
      </c>
      <c r="DR44" s="5">
        <f>all!DR406</f>
        <v>5.2064572536416144E-2</v>
      </c>
      <c r="DS44" s="5">
        <f>all!DS406</f>
        <v>2.2149169635819983</v>
      </c>
      <c r="DT44" s="5">
        <f>all!DT406</f>
        <v>1.003596540257966E-2</v>
      </c>
      <c r="DU44" s="5"/>
      <c r="DV44" s="5">
        <f>all!DV406</f>
        <v>4.9737669661144819E-3</v>
      </c>
      <c r="DW44" s="5">
        <f>all!DW406</f>
        <v>94.865111957987907</v>
      </c>
      <c r="DX44" s="5">
        <f>all!DX406</f>
        <v>2.1871993763645024E-3</v>
      </c>
      <c r="DY44" s="5">
        <f>all!DY406</f>
        <v>3.5549290904605367E-2</v>
      </c>
      <c r="DZ44" s="5">
        <f>all!DZ406</f>
        <v>1.8827221737956607E-2</v>
      </c>
      <c r="EA44" s="5">
        <f>all!EA406</f>
        <v>7.1206886091547644E-4</v>
      </c>
      <c r="EB44" s="5">
        <f>all!EB406</f>
        <v>7.7496286095112846E-6</v>
      </c>
      <c r="EC44" s="5">
        <f>all!EC406</f>
        <v>1.237329309427866E-4</v>
      </c>
      <c r="ED44" s="5">
        <f>all!ED406</f>
        <v>4.9492522202390932</v>
      </c>
      <c r="EE44" s="5">
        <f>all!EE406</f>
        <v>1.1989265077998292E-3</v>
      </c>
      <c r="EF44" s="5">
        <f>all!EF406</f>
        <v>6.0821411926720529E-3</v>
      </c>
      <c r="EG44" s="5">
        <f>all!EG406</f>
        <v>2.5915509471092831E-5</v>
      </c>
      <c r="EH44" s="5">
        <f>all!EH406</f>
        <v>3.0324319182125006E-6</v>
      </c>
      <c r="EI44" s="5">
        <f>all!EI406</f>
        <v>5.8245519839453003E-4</v>
      </c>
      <c r="EJ44" s="5">
        <f>all!EJ406</f>
        <v>7.3856993771014026E-2</v>
      </c>
      <c r="EK44" s="5">
        <f>all!EK406</f>
        <v>1.3323626709356557E-3</v>
      </c>
      <c r="EL44" s="5">
        <f>all!EL406</f>
        <v>3.5610603388874481E-4</v>
      </c>
      <c r="EM44" s="5">
        <f>all!EM406</f>
        <v>6.2667401010565223E-4</v>
      </c>
      <c r="EN44" s="5">
        <f>all!EN406</f>
        <v>2.6659796249131184E-2</v>
      </c>
      <c r="EO44" s="5">
        <f>all!EO406</f>
        <v>1.207976629351407E-4</v>
      </c>
      <c r="EP44" s="5"/>
      <c r="EQ44" s="5">
        <f>all!EQ406</f>
        <v>189.73022391597581</v>
      </c>
      <c r="ER44" s="5">
        <f>all!ER406</f>
        <v>0</v>
      </c>
      <c r="ES44" s="5">
        <f>all!ES406</f>
        <v>0</v>
      </c>
      <c r="ET44" s="5">
        <f>all!ET406</f>
        <v>0</v>
      </c>
      <c r="EU44" s="5">
        <f>all!EU406</f>
        <v>0</v>
      </c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</row>
    <row r="45" spans="1:298" s="3" customFormat="1">
      <c r="A45" s="5" t="str">
        <f>all!A407</f>
        <v>33I-16.d</v>
      </c>
      <c r="B45" s="5" t="str">
        <f>all!B407</f>
        <v>Sardes</v>
      </c>
      <c r="C45" s="5" t="str">
        <f>all!C407</f>
        <v>epithermal</v>
      </c>
      <c r="D45" s="5" t="str">
        <f>all!D407</f>
        <v>epithermal IS</v>
      </c>
      <c r="E45" s="5" t="str">
        <f>all!E407</f>
        <v>marcasite</v>
      </c>
      <c r="F45" s="5" t="str">
        <f>all!F407</f>
        <v>aggregate of euhedral grains</v>
      </c>
      <c r="G45" s="5">
        <f>all!G407</f>
        <v>21.175413407608001</v>
      </c>
      <c r="H45" s="5">
        <f>all!H407</f>
        <v>442093.033418815</v>
      </c>
      <c r="I45" s="5">
        <f>all!I407</f>
        <v>5.8543518394651803</v>
      </c>
      <c r="J45" s="5">
        <f>all!J407</f>
        <v>155.18737892727199</v>
      </c>
      <c r="K45" s="5">
        <f>all!K407</f>
        <v>169.886351722462</v>
      </c>
      <c r="L45" s="5">
        <f>all!L407</f>
        <v>4.98805299476098</v>
      </c>
      <c r="M45" s="5">
        <f>all!M407</f>
        <v>8.2031230409033207E-2</v>
      </c>
      <c r="N45" s="5">
        <f>all!N407</f>
        <v>0.98767830981101201</v>
      </c>
      <c r="O45" s="5">
        <f>all!O407</f>
        <v>29997.110590651799</v>
      </c>
      <c r="P45" s="5">
        <f>all!P407</f>
        <v>9.7065401494834198</v>
      </c>
      <c r="Q45" s="5">
        <f>all!Q407</f>
        <v>69.603278921570407</v>
      </c>
      <c r="R45" s="5">
        <f>all!R407</f>
        <v>0.27459212417736301</v>
      </c>
      <c r="S45" s="5">
        <f>all!S407</f>
        <v>1.3501788766527075E-2</v>
      </c>
      <c r="T45" s="5">
        <f>all!T407</f>
        <v>2.5203977103308599</v>
      </c>
      <c r="U45" s="5">
        <f>all!U407</f>
        <v>920.19421263305799</v>
      </c>
      <c r="V45" s="5">
        <f>all!V407</f>
        <v>7.23247768941701</v>
      </c>
      <c r="W45" s="5">
        <f>all!W407</f>
        <v>3.3346849264737699</v>
      </c>
      <c r="X45" s="5">
        <f>all!X407</f>
        <v>21.8750324340599</v>
      </c>
      <c r="Y45" s="5">
        <f>all!Y407</f>
        <v>1377.2242284214601</v>
      </c>
      <c r="Z45" s="5">
        <f>all!Z407</f>
        <v>1.9118484422208699</v>
      </c>
      <c r="AA45" s="5">
        <f>all!AA407</f>
        <v>3.7724406971322073E-2</v>
      </c>
      <c r="AB45" s="5">
        <f>all!AB407</f>
        <v>7.0479010964022999E-3</v>
      </c>
      <c r="AC45" s="5">
        <f>all!AC407</f>
        <v>1.3881896664076137E-3</v>
      </c>
      <c r="AD45" s="5">
        <f>all!AD407</f>
        <v>1.9516385825805541E-4</v>
      </c>
      <c r="AE45" s="5">
        <f>all!AE407</f>
        <v>1.5883421147137759E-2</v>
      </c>
      <c r="AF45" s="5">
        <f>all!AF407</f>
        <v>0.66815133922510317</v>
      </c>
      <c r="AG45" s="5">
        <f>all!AG407</f>
        <v>11.889152006950262</v>
      </c>
      <c r="AH45" s="5">
        <f>all!AH407</f>
        <v>5.0538813858472371E-2</v>
      </c>
      <c r="AI45" s="5">
        <f>all!AI407</f>
        <v>0.32656876365591403</v>
      </c>
      <c r="AJ45" s="5">
        <f>all!AJ407</f>
        <v>1.6580042361051797</v>
      </c>
      <c r="AK45" s="5">
        <f>all!AK407</f>
        <v>3.7365421542648991</v>
      </c>
      <c r="AL45" s="5">
        <f>all!AL407</f>
        <v>157.18122823262388</v>
      </c>
      <c r="AM45" s="5">
        <f>all!AM407</f>
        <v>11.889152006950262</v>
      </c>
      <c r="AN45" s="5"/>
      <c r="AO45" s="5"/>
      <c r="AP45" s="5">
        <f>all!AP407</f>
        <v>0.32484307069398199</v>
      </c>
      <c r="AQ45" s="5">
        <f>all!AQ407</f>
        <v>10.838307293769001</v>
      </c>
      <c r="AR45" s="5">
        <f>all!AR407</f>
        <v>7.4126207873994501E-2</v>
      </c>
      <c r="AS45" s="5">
        <f>all!AS407</f>
        <v>0.38869302601403</v>
      </c>
      <c r="AT45" s="5">
        <f>all!AT407</f>
        <v>0.23044877652029599</v>
      </c>
      <c r="AU45" s="5">
        <f>all!AU407</f>
        <v>4.98805299476098</v>
      </c>
      <c r="AV45" s="5">
        <f>all!AV407</f>
        <v>5.9193086095124497E-2</v>
      </c>
      <c r="AW45" s="5">
        <f>all!AW407</f>
        <v>0.98767830981101201</v>
      </c>
      <c r="AX45" s="5">
        <f>all!AX407</f>
        <v>1.83228053210835</v>
      </c>
      <c r="AY45" s="5">
        <f>all!AY407</f>
        <v>1.5079525930754101</v>
      </c>
      <c r="AZ45" s="5">
        <f>all!AZ407</f>
        <v>2.55784378581627E-2</v>
      </c>
      <c r="BA45" s="5">
        <f>all!BA407</f>
        <v>0.14058438966099199</v>
      </c>
      <c r="BB45" s="5">
        <f>all!BB407</f>
        <v>1.8931534596132799E-2</v>
      </c>
      <c r="BC45" s="5">
        <f>all!BC407</f>
        <v>0.20833592766018</v>
      </c>
      <c r="BD45" s="5">
        <f>all!BD407</f>
        <v>3.9287403005089899E-2</v>
      </c>
      <c r="BE45" s="5">
        <f>all!BE407</f>
        <v>7.5142579497011503E-4</v>
      </c>
      <c r="BF45" s="5">
        <f>all!BF407</f>
        <v>5.0508976232633E-2</v>
      </c>
      <c r="BG45" s="5">
        <f>all!BG407</f>
        <v>1.19846759909862E-2</v>
      </c>
      <c r="BH45" s="5">
        <f>all!BH407</f>
        <v>0.14655808704758899</v>
      </c>
      <c r="BI45" s="5">
        <f>all!BI407</f>
        <v>1.5007928152152499E-2</v>
      </c>
      <c r="BJ45" s="5"/>
      <c r="BK45" s="5">
        <f>all!BK407</f>
        <v>1.2712263803814301</v>
      </c>
      <c r="BL45" s="5">
        <f>all!BL407</f>
        <v>28019.8663817665</v>
      </c>
      <c r="BM45" s="5">
        <f>all!BM407</f>
        <v>0.52908876440823005</v>
      </c>
      <c r="BN45" s="5">
        <f>all!BN407</f>
        <v>31.3778937673057</v>
      </c>
      <c r="BO45" s="5">
        <f>all!BO407</f>
        <v>17.916978323878599</v>
      </c>
      <c r="BP45" s="5">
        <f>all!BP407</f>
        <v>2.8827993353559198</v>
      </c>
      <c r="BQ45" s="5">
        <f>all!BQ407</f>
        <v>6.0780499767168698E-2</v>
      </c>
      <c r="BR45" s="5">
        <f>all!BR407</f>
        <v>0.32201322493324602</v>
      </c>
      <c r="BS45" s="5">
        <f>all!BS407</f>
        <v>2336.8023932198098</v>
      </c>
      <c r="BT45" s="5">
        <f>all!BT407</f>
        <v>7.9752655568719302</v>
      </c>
      <c r="BU45" s="5">
        <f>all!BU407</f>
        <v>1.6712192838437301</v>
      </c>
      <c r="BV45" s="5">
        <f>all!BV407</f>
        <v>0.480897533257237</v>
      </c>
      <c r="BW45" s="5">
        <f>all!BW407</f>
        <v>4.16573781375595E-2</v>
      </c>
      <c r="BX45" s="5">
        <f>all!BX407</f>
        <v>2.6076371899856499</v>
      </c>
      <c r="BY45" s="5">
        <f>all!BY407</f>
        <v>19.852421922226</v>
      </c>
      <c r="BZ45" s="5">
        <f>all!BZ407</f>
        <v>2.9581758139384702</v>
      </c>
      <c r="CA45" s="5">
        <f>all!CA407</f>
        <v>9.3878770481759494E-2</v>
      </c>
      <c r="CB45" s="5">
        <f>all!CB407</f>
        <v>6.0820030978307598</v>
      </c>
      <c r="CC45" s="5">
        <f>all!CC407</f>
        <v>1486.07847601565</v>
      </c>
      <c r="CD45" s="5">
        <f>all!CD407</f>
        <v>0.12546797614643501</v>
      </c>
      <c r="CE45" s="5"/>
      <c r="CF45" s="5">
        <f>all!CF407</f>
        <v>21.175413407608001</v>
      </c>
      <c r="CG45" s="5">
        <f>all!CG407</f>
        <v>442093.033418815</v>
      </c>
      <c r="CH45" s="5">
        <f>all!CH407</f>
        <v>5.8543518394651803</v>
      </c>
      <c r="CI45" s="5">
        <f>all!CI407</f>
        <v>155.18737892727199</v>
      </c>
      <c r="CJ45" s="5">
        <f>all!CJ407</f>
        <v>169.886351722462</v>
      </c>
      <c r="CK45" s="5">
        <f>all!CK407</f>
        <v>4.98805299476098</v>
      </c>
      <c r="CL45" s="5">
        <f>all!CL407</f>
        <v>8.2031230409033207E-2</v>
      </c>
      <c r="CM45" s="5">
        <f>all!CM407</f>
        <v>0.98767830981101201</v>
      </c>
      <c r="CN45" s="5">
        <f>all!CN407</f>
        <v>29997.110590651799</v>
      </c>
      <c r="CO45" s="5">
        <f>all!CO407</f>
        <v>9.7065401494834198</v>
      </c>
      <c r="CP45" s="5">
        <f>all!CP407</f>
        <v>69.603278921570407</v>
      </c>
      <c r="CQ45" s="5">
        <f>all!CQ407</f>
        <v>0.27459212417736301</v>
      </c>
      <c r="CR45" s="5">
        <f>all!CR407</f>
        <v>1.3501788766527075E-2</v>
      </c>
      <c r="CS45" s="5">
        <f>all!CS407</f>
        <v>2.5203977103308599</v>
      </c>
      <c r="CT45" s="5">
        <f>all!CT407</f>
        <v>920.19421263305799</v>
      </c>
      <c r="CU45" s="5">
        <f>all!CU407</f>
        <v>7.23247768941701</v>
      </c>
      <c r="CV45" s="5">
        <f>all!CV407</f>
        <v>3.3346849264737699</v>
      </c>
      <c r="CW45" s="5">
        <f>all!CW407</f>
        <v>21.8750324340599</v>
      </c>
      <c r="CX45" s="5">
        <f>all!CX407</f>
        <v>1377.2242284214601</v>
      </c>
      <c r="CY45" s="5">
        <f>all!CY407</f>
        <v>1.9118484422208699</v>
      </c>
      <c r="CZ45" s="5"/>
      <c r="DA45" s="5">
        <f>all!DA407</f>
        <v>0.38544167099213883</v>
      </c>
      <c r="DB45" s="5">
        <f>all!DB407</f>
        <v>7916.4300012322501</v>
      </c>
      <c r="DC45" s="5">
        <f>all!DC407</f>
        <v>9.9338774060549584E-2</v>
      </c>
      <c r="DD45" s="5">
        <f>all!DD407</f>
        <v>2.6440345750505507</v>
      </c>
      <c r="DE45" s="5">
        <f>all!DE407</f>
        <v>2.673438953238001</v>
      </c>
      <c r="DF45" s="5">
        <f>all!DF407</f>
        <v>7.6281587318565228E-2</v>
      </c>
      <c r="DG45" s="5">
        <f>all!DG407</f>
        <v>1.1765304190730923E-3</v>
      </c>
      <c r="DH45" s="5">
        <f>all!DH407</f>
        <v>1.3602510808580251E-2</v>
      </c>
      <c r="DI45" s="5">
        <f>all!DI407</f>
        <v>400.38000510736288</v>
      </c>
      <c r="DJ45" s="5">
        <f>all!DJ407</f>
        <v>0.12292983978575761</v>
      </c>
      <c r="DK45" s="5">
        <f>all!DK407</f>
        <v>0.64526226377718743</v>
      </c>
      <c r="DL45" s="5">
        <f>all!DL407</f>
        <v>2.4427513693265159E-3</v>
      </c>
      <c r="DM45" s="5">
        <f>all!DM407</f>
        <v>1.175929624843411E-4</v>
      </c>
      <c r="DN45" s="5">
        <f>all!DN407</f>
        <v>2.1231553452370145E-2</v>
      </c>
      <c r="DO45" s="5">
        <f>all!DO407</f>
        <v>7.5574426136092141</v>
      </c>
      <c r="DP45" s="5">
        <f>all!DP407</f>
        <v>5.6680859634929547E-2</v>
      </c>
      <c r="DQ45" s="5">
        <f>all!DQ407</f>
        <v>1.693020935013468E-2</v>
      </c>
      <c r="DR45" s="5">
        <f>all!DR407</f>
        <v>0.10702945120300876</v>
      </c>
      <c r="DS45" s="5">
        <f>all!DS407</f>
        <v>6.6468350792541511</v>
      </c>
      <c r="DT45" s="5">
        <f>all!DT407</f>
        <v>9.1484590190757144E-3</v>
      </c>
      <c r="DU45" s="5"/>
      <c r="DV45" s="5">
        <f>all!DV407</f>
        <v>4.6222011229470634E-3</v>
      </c>
      <c r="DW45" s="5">
        <f>all!DW407</f>
        <v>94.93351237099067</v>
      </c>
      <c r="DX45" s="5">
        <f>all!DX407</f>
        <v>1.191266610672777E-3</v>
      </c>
      <c r="DY45" s="5">
        <f>all!DY407</f>
        <v>3.1707157014060294E-2</v>
      </c>
      <c r="DZ45" s="5">
        <f>all!DZ407</f>
        <v>3.2059773142793208E-2</v>
      </c>
      <c r="EA45" s="5">
        <f>all!EA407</f>
        <v>9.1476574822976981E-4</v>
      </c>
      <c r="EB45" s="5">
        <f>all!EB407</f>
        <v>1.4108905791693547E-5</v>
      </c>
      <c r="EC45" s="5">
        <f>all!EC407</f>
        <v>1.6312076629514593E-4</v>
      </c>
      <c r="ED45" s="5">
        <f>all!ED407</f>
        <v>4.801341028979059</v>
      </c>
      <c r="EE45" s="5">
        <f>all!EE407</f>
        <v>1.474169728558021E-3</v>
      </c>
      <c r="EF45" s="5">
        <f>all!EF407</f>
        <v>7.7379592936828809E-3</v>
      </c>
      <c r="EG45" s="5">
        <f>all!EG407</f>
        <v>2.9293376850817407E-5</v>
      </c>
      <c r="EH45" s="5">
        <f>all!EH407</f>
        <v>1.4101701091288567E-6</v>
      </c>
      <c r="EI45" s="5">
        <f>all!EI407</f>
        <v>2.5460794095472203E-4</v>
      </c>
      <c r="EJ45" s="5">
        <f>all!EJ407</f>
        <v>9.0628549957549723E-2</v>
      </c>
      <c r="EK45" s="5">
        <f>all!EK407</f>
        <v>6.7971460475408632E-4</v>
      </c>
      <c r="EL45" s="5">
        <f>all!EL407</f>
        <v>2.0302639428811892E-4</v>
      </c>
      <c r="EM45" s="5">
        <f>all!EM407</f>
        <v>1.2834929037785455E-3</v>
      </c>
      <c r="EN45" s="5">
        <f>all!EN407</f>
        <v>7.9708580777710134E-2</v>
      </c>
      <c r="EO45" s="5">
        <f>all!EO407</f>
        <v>1.0970795514237326E-4</v>
      </c>
      <c r="EP45" s="5"/>
      <c r="EQ45" s="5">
        <f>all!EQ407</f>
        <v>189.86702474198134</v>
      </c>
      <c r="ER45" s="5">
        <f>all!ER407</f>
        <v>0</v>
      </c>
      <c r="ES45" s="5">
        <f>all!ES407</f>
        <v>0</v>
      </c>
      <c r="ET45" s="5">
        <f>all!ET407</f>
        <v>0</v>
      </c>
      <c r="EU45" s="5">
        <f>all!EU407</f>
        <v>0</v>
      </c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</row>
    <row r="46" spans="1:298" s="3" customFormat="1">
      <c r="A46" s="5" t="str">
        <f>all!A408</f>
        <v>33I-9.d</v>
      </c>
      <c r="B46" s="5" t="str">
        <f>all!B408</f>
        <v>Sardes</v>
      </c>
      <c r="C46" s="5" t="str">
        <f>all!C408</f>
        <v>epithermal</v>
      </c>
      <c r="D46" s="5" t="str">
        <f>all!D408</f>
        <v>epithermal IS</v>
      </c>
      <c r="E46" s="5" t="str">
        <f>all!E408</f>
        <v>sulfosalt/mix?</v>
      </c>
      <c r="F46" s="5">
        <f>all!F408</f>
        <v>0</v>
      </c>
      <c r="G46" s="5">
        <f>all!G408</f>
        <v>1232.2121724054</v>
      </c>
      <c r="H46" s="5">
        <f>all!H408</f>
        <v>2709556.2516691801</v>
      </c>
      <c r="I46" s="5">
        <f>all!I408</f>
        <v>11.1155424463578</v>
      </c>
      <c r="J46" s="5">
        <f>all!J408</f>
        <v>80.240563566527996</v>
      </c>
      <c r="K46" s="5">
        <f>all!K408</f>
        <v>8030.7110298867601</v>
      </c>
      <c r="L46" s="5">
        <f>all!L408</f>
        <v>1761.12464972982</v>
      </c>
      <c r="M46" s="5">
        <f>all!M408</f>
        <v>74.742108696788094</v>
      </c>
      <c r="N46" s="5">
        <f>all!N408</f>
        <v>10.1707720203881</v>
      </c>
      <c r="O46" s="5">
        <f>all!O408</f>
        <v>4899137.4191712001</v>
      </c>
      <c r="P46" s="5">
        <f>all!P408</f>
        <v>92.372139455898207</v>
      </c>
      <c r="Q46" s="5">
        <f>all!Q408</f>
        <v>33.043944788793702</v>
      </c>
      <c r="R46" s="5">
        <f>all!R408</f>
        <v>12.5477456450025</v>
      </c>
      <c r="S46" s="5">
        <f>all!S408</f>
        <v>20.627153587399068</v>
      </c>
      <c r="T46" s="5">
        <f>all!T408</f>
        <v>45.896598779421097</v>
      </c>
      <c r="U46" s="5">
        <f>all!U408</f>
        <v>80373.599751099799</v>
      </c>
      <c r="V46" s="5">
        <f>all!V408</f>
        <v>4588.7971560337401</v>
      </c>
      <c r="W46" s="5">
        <f>all!W408</f>
        <v>32.2578361908255</v>
      </c>
      <c r="X46" s="5">
        <f>all!X408</f>
        <v>51.564939828485898</v>
      </c>
      <c r="Y46" s="5">
        <f>all!Y408</f>
        <v>13926.3377913315</v>
      </c>
      <c r="Z46" s="5">
        <f>all!Z408</f>
        <v>6.0712001775406303</v>
      </c>
      <c r="AA46" s="5">
        <f>all!AA408</f>
        <v>0.13852772154499923</v>
      </c>
      <c r="AB46" s="5">
        <f>all!AB408</f>
        <v>6.6329095875726626E-3</v>
      </c>
      <c r="AC46" s="5">
        <f>all!AC408</f>
        <v>4.3595094909443249E-4</v>
      </c>
      <c r="AD46" s="5">
        <f>all!AD408</f>
        <v>2.2688774564397185E-6</v>
      </c>
      <c r="AE46" s="5">
        <f>all!AE408</f>
        <v>3.702692021486272E-3</v>
      </c>
      <c r="AF46" s="5">
        <f>all!AF408</f>
        <v>5.7713378029023996</v>
      </c>
      <c r="AG46" s="5">
        <f>all!AG408</f>
        <v>2.9727694305752141</v>
      </c>
      <c r="AH46" s="5">
        <f>all!AH408</f>
        <v>2.3727662852872939E-3</v>
      </c>
      <c r="AI46" s="5">
        <f>all!AI408</f>
        <v>0.54619018431529309</v>
      </c>
      <c r="AJ46" s="5">
        <f>all!AJ408</f>
        <v>8.310178284296466</v>
      </c>
      <c r="AK46" s="5">
        <f>all!AK408</f>
        <v>4.6389944599943513</v>
      </c>
      <c r="AL46" s="5">
        <f>all!AL408</f>
        <v>7230.7402125422677</v>
      </c>
      <c r="AM46" s="5">
        <f>all!AM408</f>
        <v>2.9727694305752141</v>
      </c>
      <c r="AN46" s="5"/>
      <c r="AO46" s="5"/>
      <c r="AP46" s="5">
        <f>all!AP408</f>
        <v>6.53360357781317</v>
      </c>
      <c r="AQ46" s="5">
        <f>all!AQ408</f>
        <v>151.76768646545901</v>
      </c>
      <c r="AR46" s="5">
        <f>all!AR408</f>
        <v>0.48616553748979602</v>
      </c>
      <c r="AS46" s="5">
        <f>all!AS408</f>
        <v>6.8289727906541096</v>
      </c>
      <c r="AT46" s="5">
        <f>all!AT408</f>
        <v>3.75617635893872</v>
      </c>
      <c r="AU46" s="5">
        <f>all!AU408</f>
        <v>77.294289787296407</v>
      </c>
      <c r="AV46" s="5">
        <f>all!AV408</f>
        <v>0.69420422571984397</v>
      </c>
      <c r="AW46" s="5">
        <f>all!AW408</f>
        <v>8.5410213839189399</v>
      </c>
      <c r="AX46" s="5">
        <f>all!AX408</f>
        <v>27.923470505651999</v>
      </c>
      <c r="AY46" s="5">
        <f>all!AY408</f>
        <v>21.332823960851599</v>
      </c>
      <c r="AZ46" s="5">
        <f>all!AZ408</f>
        <v>0.280571550544923</v>
      </c>
      <c r="BA46" s="5">
        <f>all!BA408</f>
        <v>2.4085900643120599</v>
      </c>
      <c r="BB46" s="5">
        <f>all!BB408</f>
        <v>0.23133540826007501</v>
      </c>
      <c r="BC46" s="5">
        <f>all!BC408</f>
        <v>2.3035301684623501</v>
      </c>
      <c r="BD46" s="5">
        <f>all!BD408</f>
        <v>0.80726652757619299</v>
      </c>
      <c r="BE46" s="5">
        <f>all!BE408</f>
        <v>0.128533068025384</v>
      </c>
      <c r="BF46" s="5">
        <f>all!BF408</f>
        <v>7.0500756652660396E-3</v>
      </c>
      <c r="BG46" s="5">
        <f>all!BG408</f>
        <v>0.180569174343927</v>
      </c>
      <c r="BH46" s="5">
        <f>all!BH408</f>
        <v>1.9510611204070301</v>
      </c>
      <c r="BI46" s="5">
        <f>all!BI408</f>
        <v>0.120083968128345</v>
      </c>
      <c r="BJ46" s="5"/>
      <c r="BK46" s="5">
        <f>all!BK408</f>
        <v>991.32560059436798</v>
      </c>
      <c r="BL46" s="5">
        <f>all!BL408</f>
        <v>1866602.6349255501</v>
      </c>
      <c r="BM46" s="5">
        <f>all!BM408</f>
        <v>7.3130121939201702</v>
      </c>
      <c r="BN46" s="5">
        <f>all!BN408</f>
        <v>30.2595022490692</v>
      </c>
      <c r="BO46" s="5">
        <f>all!BO408</f>
        <v>5990.03721988896</v>
      </c>
      <c r="BP46" s="5">
        <f>all!BP408</f>
        <v>1469.2655154717399</v>
      </c>
      <c r="BQ46" s="5">
        <f>all!BQ408</f>
        <v>60.3043883298024</v>
      </c>
      <c r="BR46" s="5">
        <f>all!BR408</f>
        <v>16.267418545399799</v>
      </c>
      <c r="BS46" s="5">
        <f>all!BS408</f>
        <v>3338089.7763396101</v>
      </c>
      <c r="BT46" s="5">
        <f>all!BT408</f>
        <v>54.178844076351901</v>
      </c>
      <c r="BU46" s="5">
        <f>all!BU408</f>
        <v>18.728284705183501</v>
      </c>
      <c r="BV46" s="5">
        <f>all!BV408</f>
        <v>8.7370999000453793</v>
      </c>
      <c r="BW46" s="5">
        <f>all!BW408</f>
        <v>15.989046339114999</v>
      </c>
      <c r="BX46" s="5">
        <f>all!BX408</f>
        <v>22.400256275208001</v>
      </c>
      <c r="BY46" s="5">
        <f>all!BY408</f>
        <v>63231.849994759803</v>
      </c>
      <c r="BZ46" s="5">
        <f>all!BZ408</f>
        <v>3207.94253909791</v>
      </c>
      <c r="CA46" s="5">
        <f>all!CA408</f>
        <v>17.894682203059102</v>
      </c>
      <c r="CB46" s="5">
        <f>all!CB408</f>
        <v>35.508161974285002</v>
      </c>
      <c r="CC46" s="5">
        <f>all!CC408</f>
        <v>11755.0404495439</v>
      </c>
      <c r="CD46" s="5">
        <f>all!CD408</f>
        <v>3.4647038978986799</v>
      </c>
      <c r="CE46" s="5"/>
      <c r="CF46" s="5">
        <f>all!CF408</f>
        <v>1232.2121724054</v>
      </c>
      <c r="CG46" s="5">
        <f>all!CG408</f>
        <v>2709556.2516691801</v>
      </c>
      <c r="CH46" s="5">
        <f>all!CH408</f>
        <v>11.1155424463578</v>
      </c>
      <c r="CI46" s="5">
        <f>all!CI408</f>
        <v>80.240563566527996</v>
      </c>
      <c r="CJ46" s="5">
        <f>all!CJ408</f>
        <v>8030.7110298867601</v>
      </c>
      <c r="CK46" s="5">
        <f>all!CK408</f>
        <v>1761.12464972982</v>
      </c>
      <c r="CL46" s="5">
        <f>all!CL408</f>
        <v>74.742108696788094</v>
      </c>
      <c r="CM46" s="5">
        <f>all!CM408</f>
        <v>10.1707720203881</v>
      </c>
      <c r="CN46" s="5">
        <f>all!CN408</f>
        <v>4899137.4191712001</v>
      </c>
      <c r="CO46" s="5">
        <f>all!CO408</f>
        <v>92.372139455898207</v>
      </c>
      <c r="CP46" s="5">
        <f>all!CP408</f>
        <v>33.043944788793702</v>
      </c>
      <c r="CQ46" s="5">
        <f>all!CQ408</f>
        <v>12.5477456450025</v>
      </c>
      <c r="CR46" s="5">
        <f>all!CR408</f>
        <v>20.627153587399068</v>
      </c>
      <c r="CS46" s="5">
        <f>all!CS408</f>
        <v>45.896598779421097</v>
      </c>
      <c r="CT46" s="5">
        <f>all!CT408</f>
        <v>80373.599751099799</v>
      </c>
      <c r="CU46" s="5">
        <f>all!CU408</f>
        <v>4588.7971560337401</v>
      </c>
      <c r="CV46" s="5">
        <f>all!CV408</f>
        <v>32.2578361908255</v>
      </c>
      <c r="CW46" s="5">
        <f>all!CW408</f>
        <v>51.564939828485898</v>
      </c>
      <c r="CX46" s="5">
        <f>all!CX408</f>
        <v>13926.3377913315</v>
      </c>
      <c r="CY46" s="5">
        <f>all!CY408</f>
        <v>6.0712001775406303</v>
      </c>
      <c r="CZ46" s="5"/>
      <c r="DA46" s="5">
        <f>all!DA408</f>
        <v>22.429121434679999</v>
      </c>
      <c r="DB46" s="5">
        <f>all!DB408</f>
        <v>48519.227355522969</v>
      </c>
      <c r="DC46" s="5">
        <f>all!DC408</f>
        <v>0.18861257230827105</v>
      </c>
      <c r="DD46" s="5">
        <f>all!DD408</f>
        <v>1.3671139100227283</v>
      </c>
      <c r="DE46" s="5">
        <f>all!DE408</f>
        <v>126.37634201817204</v>
      </c>
      <c r="DF46" s="5">
        <f>all!DF408</f>
        <v>26.932629602841718</v>
      </c>
      <c r="DG46" s="5">
        <f>all!DG408</f>
        <v>1.0719864133325889</v>
      </c>
      <c r="DH46" s="5">
        <f>all!DH408</f>
        <v>0.14007398458047238</v>
      </c>
      <c r="DI46" s="5">
        <f>all!DI408</f>
        <v>65390.186797548376</v>
      </c>
      <c r="DJ46" s="5">
        <f>all!DJ408</f>
        <v>1.1698599221871608</v>
      </c>
      <c r="DK46" s="5">
        <f>all!DK408</f>
        <v>0.30633629548647057</v>
      </c>
      <c r="DL46" s="5">
        <f>all!DL408</f>
        <v>0.11162382369165384</v>
      </c>
      <c r="DM46" s="5">
        <f>all!DM408</f>
        <v>0.17965086996288968</v>
      </c>
      <c r="DN46" s="5">
        <f>all!DN408</f>
        <v>0.38662790648994272</v>
      </c>
      <c r="DO46" s="5">
        <f>all!DO408</f>
        <v>660.09855248932161</v>
      </c>
      <c r="DP46" s="5">
        <f>all!DP408</f>
        <v>35.962360157004234</v>
      </c>
      <c r="DQ46" s="5">
        <f>all!DQ408</f>
        <v>0.16377316956013852</v>
      </c>
      <c r="DR46" s="5">
        <f>all!DR408</f>
        <v>0.25229526986053119</v>
      </c>
      <c r="DS46" s="5">
        <f>all!DS408</f>
        <v>67.212054977468625</v>
      </c>
      <c r="DT46" s="5">
        <f>all!DT408</f>
        <v>2.9051531907161001E-2</v>
      </c>
      <c r="DU46" s="5"/>
      <c r="DV46" s="5">
        <f>all!DV408</f>
        <v>1.9528236434713096E-2</v>
      </c>
      <c r="DW46" s="5">
        <f>all!DW408</f>
        <v>42.243961547385062</v>
      </c>
      <c r="DX46" s="5">
        <f>all!DX408</f>
        <v>1.6421824266822367E-4</v>
      </c>
      <c r="DY46" s="5">
        <f>all!DY408</f>
        <v>1.1902973438286089E-3</v>
      </c>
      <c r="DZ46" s="5">
        <f>all!DZ408</f>
        <v>0.11003137567703132</v>
      </c>
      <c r="EA46" s="5">
        <f>all!EA408</f>
        <v>2.3449280446608357E-2</v>
      </c>
      <c r="EB46" s="5">
        <f>all!EB408</f>
        <v>9.3334035375949376E-4</v>
      </c>
      <c r="EC46" s="5">
        <f>all!EC408</f>
        <v>1.2195742473489566E-4</v>
      </c>
      <c r="ED46" s="5">
        <f>all!ED408</f>
        <v>56.93290448363912</v>
      </c>
      <c r="EE46" s="5">
        <f>all!EE408</f>
        <v>1.0185553287273411E-3</v>
      </c>
      <c r="EF46" s="5">
        <f>all!EF408</f>
        <v>2.6671609158726193E-4</v>
      </c>
      <c r="EG46" s="5">
        <f>all!EG408</f>
        <v>9.7186883897596826E-5</v>
      </c>
      <c r="EH46" s="5">
        <f>all!EH408</f>
        <v>1.5641560792090204E-4</v>
      </c>
      <c r="EI46" s="5">
        <f>all!EI408</f>
        <v>3.3662313489103755E-4</v>
      </c>
      <c r="EJ46" s="5">
        <f>all!EJ408</f>
        <v>0.57472427713070862</v>
      </c>
      <c r="EK46" s="5">
        <f>all!EK408</f>
        <v>3.1311144930109218E-2</v>
      </c>
      <c r="EL46" s="5">
        <f>all!EL408</f>
        <v>1.4259146022044673E-4</v>
      </c>
      <c r="EM46" s="5">
        <f>all!EM408</f>
        <v>2.1966449713800348E-4</v>
      </c>
      <c r="EN46" s="5">
        <f>all!EN408</f>
        <v>5.8519140158272039E-2</v>
      </c>
      <c r="EO46" s="5">
        <f>all!EO408</f>
        <v>2.5294133144085216E-5</v>
      </c>
      <c r="EP46" s="5"/>
      <c r="EQ46" s="5">
        <f>all!EQ408</f>
        <v>84.487923094770125</v>
      </c>
      <c r="ER46" s="5">
        <f>all!ER408</f>
        <v>0</v>
      </c>
      <c r="ES46" s="5">
        <f>all!ES408</f>
        <v>0</v>
      </c>
      <c r="ET46" s="5">
        <f>all!ET408</f>
        <v>0</v>
      </c>
      <c r="EU46" s="5">
        <f>all!EU408</f>
        <v>0</v>
      </c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874F9-E628-064F-87B0-864E382583BE}">
  <sheetPr codeName="Tabelle10"/>
  <dimension ref="A1:EP5"/>
  <sheetViews>
    <sheetView topLeftCell="AI1" workbookViewId="0">
      <selection activeCell="CY1" sqref="CY1:CY1048576"/>
    </sheetView>
  </sheetViews>
  <sheetFormatPr baseColWidth="10" defaultRowHeight="16"/>
  <cols>
    <col min="39" max="40" width="10.83203125" style="2"/>
    <col min="61" max="61" width="10.83203125" style="2"/>
    <col min="82" max="82" width="10.83203125" style="2"/>
    <col min="103" max="103" width="10.83203125" style="2"/>
  </cols>
  <sheetData>
    <row r="1" spans="1:146">
      <c r="A1" t="str">
        <f>CONCATENATE(all!A2,"depth_profile")</f>
        <v>sample IDdepth_profile</v>
      </c>
      <c r="B1" t="str">
        <f>CONCATENATE(all!B2,"depth_profile")</f>
        <v>locdepth_profile</v>
      </c>
      <c r="C1" t="str">
        <f>CONCATENATE(all!C2,"depth_profile")</f>
        <v>typedepth_profile</v>
      </c>
      <c r="D1" t="str">
        <f>CONCATENATE(all!E2,"depth_profile")</f>
        <v>mineraldepth_profile</v>
      </c>
      <c r="E1" t="str">
        <f>CONCATENATE(all!F2,"depth_profile")</f>
        <v>texturedepth_profile</v>
      </c>
      <c r="F1" t="str">
        <f>CONCATENATE(all!G2,"depth_profile")</f>
        <v>Mn (ppm)depth_profile</v>
      </c>
      <c r="G1" t="str">
        <f>CONCATENATE(all!H2,"depth_profile")</f>
        <v>Fe (ppm)depth_profile</v>
      </c>
      <c r="H1" t="str">
        <f>CONCATENATE(all!I2,"depth_profile")</f>
        <v>Co (ppm)depth_profile</v>
      </c>
      <c r="I1" t="str">
        <f>CONCATENATE(all!J2,"depth_profile")</f>
        <v>Ni (ppm)depth_profile</v>
      </c>
      <c r="J1" t="str">
        <f>CONCATENATE(all!K2,"depth_profile")</f>
        <v>Cu (ppm)depth_profile</v>
      </c>
      <c r="K1" t="str">
        <f>CONCATENATE(all!L2,"depth_profile")</f>
        <v>Zn (ppm)depth_profile</v>
      </c>
      <c r="L1" t="str">
        <f>CONCATENATE(all!M2,"depth_profile")</f>
        <v>Ga (ppm)depth_profile</v>
      </c>
      <c r="M1" t="str">
        <f>CONCATENATE(all!N2,"depth_profile")</f>
        <v>Ge (ppm)depth_profile</v>
      </c>
      <c r="N1" t="str">
        <f>CONCATENATE(all!O2,"depth_profile")</f>
        <v>As (ppm)depth_profile</v>
      </c>
      <c r="O1" t="str">
        <f>CONCATENATE(all!P2,"depth_profile")</f>
        <v>Se (ppm)depth_profile</v>
      </c>
      <c r="P1" t="str">
        <f>CONCATENATE(all!Q2,"depth_profile")</f>
        <v>Ag (ppm)depth_profile</v>
      </c>
      <c r="Q1" t="str">
        <f>CONCATENATE(all!R2,"depth_profile")</f>
        <v>Cd (ppm)depth_profile</v>
      </c>
      <c r="R1" t="str">
        <f>CONCATENATE(all!S2,"depth_profile")</f>
        <v>In (ppm)depth_profile</v>
      </c>
      <c r="S1" t="str">
        <f>CONCATENATE(all!T2,"depth_profile")</f>
        <v>Sn (ppm)depth_profile</v>
      </c>
      <c r="T1" t="str">
        <f>CONCATENATE(all!U2,"depth_profile")</f>
        <v>Sb (ppm)depth_profile</v>
      </c>
      <c r="U1" t="str">
        <f>CONCATENATE(all!V2,"depth_profile")</f>
        <v>Te (ppm)depth_profile</v>
      </c>
      <c r="V1" t="str">
        <f>CONCATENATE(all!W2,"depth_profile")</f>
        <v>Au (ppm)depth_profile</v>
      </c>
      <c r="W1" t="str">
        <f>CONCATENATE(all!X2,"depth_profile")</f>
        <v>Tl (ppm)depth_profile</v>
      </c>
      <c r="X1" t="str">
        <f>CONCATENATE(all!Y2,"depth_profile")</f>
        <v>Pb (ppm)depth_profile</v>
      </c>
      <c r="Y1" t="str">
        <f>CONCATENATE(all!Z2,"depth_profile")</f>
        <v>Bi (ppm)depth_profile</v>
      </c>
      <c r="Z1" t="str">
        <f>CONCATENATE(all!AA2,"depth_profile")</f>
        <v>Co/Ni (ppm)depth_profile</v>
      </c>
      <c r="AA1" t="str">
        <f>CONCATENATE(all!AB2,"depth_profile")</f>
        <v>Se/Pb (ppm)depth_profile</v>
      </c>
      <c r="AB1" t="str">
        <f>CONCATENATE(all!AC2,"depth_profile")</f>
        <v>Bi/Pb (ppm)depth_profile</v>
      </c>
      <c r="AC1" t="str">
        <f>CONCATENATE(all!AD2,"depth_profile")</f>
        <v>Co/As (ppm)depth_profile</v>
      </c>
      <c r="AD1" t="str">
        <f>CONCATENATE(all!AE2,"depth_profile")</f>
        <v>Tl/Pb (ppm)depth_profile</v>
      </c>
      <c r="AE1" t="str">
        <f>CONCATENATE(all!AF2,"depth_profile")</f>
        <v>Sb/Pb (ppm)depth_profile</v>
      </c>
      <c r="AF1" t="str">
        <f>CONCATENATE(all!AG2,"depth_profile")</f>
        <v>Ag/Co (ppm)depth_profile</v>
      </c>
      <c r="AG1" t="str">
        <f>CONCATENATE(all!AH2,"depth_profile")</f>
        <v>Ag/Pb (ppm)depth_profile</v>
      </c>
      <c r="AH1" t="str">
        <f>CONCATENATE(all!AI2,"depth_profile")</f>
        <v>Bi/Co (ppm)depth_profile</v>
      </c>
      <c r="AI1" t="str">
        <f>CONCATENATE(all!AJ2,"depth_profile")</f>
        <v>Se/Co (ppm)depth_profile</v>
      </c>
      <c r="AJ1" t="str">
        <f>CONCATENATE(all!AK2,"depth_profile")</f>
        <v>Tl/Co (ppm)depth_profile</v>
      </c>
      <c r="AK1" t="str">
        <f>CONCATENATE(all!AL2,"depth_profile")</f>
        <v>Sb/Co (ppm)depth_profile</v>
      </c>
      <c r="AL1" t="str">
        <f>CONCATENATE(all!AM2,"depth_profile")</f>
        <v>Ag/Co (ppm)depth_profile</v>
      </c>
      <c r="AO1" t="str">
        <f>CONCATENATE(all!AP2,"depth_profile")</f>
        <v>Mn L.O.D. Howelldepth_profile</v>
      </c>
      <c r="AP1" t="str">
        <f>CONCATENATE(all!AQ2,"depth_profile")</f>
        <v>Fe L.O.D. Howelldepth_profile</v>
      </c>
      <c r="AQ1" t="str">
        <f>CONCATENATE(all!AR2,"depth_profile")</f>
        <v>Co L.O.D. Howelldepth_profile</v>
      </c>
      <c r="AR1" t="str">
        <f>CONCATENATE(all!AS2,"depth_profile")</f>
        <v>Ni L.O.D. Howelldepth_profile</v>
      </c>
      <c r="AS1" t="str">
        <f>CONCATENATE(all!AT2,"depth_profile")</f>
        <v>Cu L.O.D. Howelldepth_profile</v>
      </c>
      <c r="AT1" t="str">
        <f>CONCATENATE(all!AU2,"depth_profile")</f>
        <v>Zn L.O.D. Howelldepth_profile</v>
      </c>
      <c r="AU1" t="str">
        <f>CONCATENATE(all!AV2,"depth_profile")</f>
        <v>Ga L.O.D. Howelldepth_profile</v>
      </c>
      <c r="AV1" t="str">
        <f>CONCATENATE(all!AW2,"depth_profile")</f>
        <v>Ge L.O.D. Howelldepth_profile</v>
      </c>
      <c r="AW1" t="str">
        <f>CONCATENATE(all!AX2,"depth_profile")</f>
        <v>As L.O.D. Howelldepth_profile</v>
      </c>
      <c r="AX1" t="str">
        <f>CONCATENATE(all!AY2,"depth_profile")</f>
        <v>Se L.O.D. Howelldepth_profile</v>
      </c>
      <c r="AY1" t="str">
        <f>CONCATENATE(all!AZ2,"depth_profile")</f>
        <v>Ag L.O.D. Howelldepth_profile</v>
      </c>
      <c r="AZ1" t="str">
        <f>CONCATENATE(all!BA2,"depth_profile")</f>
        <v>Cd L.O.D. Howelldepth_profile</v>
      </c>
      <c r="BA1" t="str">
        <f>CONCATENATE(all!BB2,"depth_profile")</f>
        <v>In L.O.D. Howelldepth_profile</v>
      </c>
      <c r="BB1" t="str">
        <f>CONCATENATE(all!BC2,"depth_profile")</f>
        <v>Sn L.O.D. Howelldepth_profile</v>
      </c>
      <c r="BC1" t="str">
        <f>CONCATENATE(all!BD2,"depth_profile")</f>
        <v>Sb L.O.D. Howelldepth_profile</v>
      </c>
      <c r="BD1" t="str">
        <f>CONCATENATE(all!BE2,"depth_profile")</f>
        <v>Te L.O.D. Howelldepth_profile</v>
      </c>
      <c r="BE1" t="str">
        <f>CONCATENATE(all!BF2,"depth_profile")</f>
        <v>Au L.O.D. Howelldepth_profile</v>
      </c>
      <c r="BF1" t="str">
        <f>CONCATENATE(all!BG2,"depth_profile")</f>
        <v>Tl L.O.D. Howelldepth_profile</v>
      </c>
      <c r="BG1" t="str">
        <f>CONCATENATE(all!BH2,"depth_profile")</f>
        <v>Pb L.O.D. Howelldepth_profile</v>
      </c>
      <c r="BH1" t="str">
        <f>CONCATENATE(all!BI2,"depth_profile")</f>
        <v>Bi L.O.D. Howelldepth_profile</v>
      </c>
      <c r="BJ1" t="str">
        <f>CONCATENATE(all!BK2,"depth_profile")</f>
        <v>Mn 2SE(int)depth_profile</v>
      </c>
      <c r="BK1" t="str">
        <f>CONCATENATE(all!BL2,"depth_profile")</f>
        <v>Fe 2SE(int)depth_profile</v>
      </c>
      <c r="BL1" t="str">
        <f>CONCATENATE(all!BM2,"depth_profile")</f>
        <v>Co 2SE(int)depth_profile</v>
      </c>
      <c r="BM1" t="str">
        <f>CONCATENATE(all!BN2,"depth_profile")</f>
        <v>Ni 2SE(int)depth_profile</v>
      </c>
      <c r="BN1" t="str">
        <f>CONCATENATE(all!BO2,"depth_profile")</f>
        <v>Cu 2SE(int)depth_profile</v>
      </c>
      <c r="BO1" t="str">
        <f>CONCATENATE(all!BP2,"depth_profile")</f>
        <v>Zn 2SE(int)depth_profile</v>
      </c>
      <c r="BP1" t="str">
        <f>CONCATENATE(all!BQ2,"depth_profile")</f>
        <v>Ga 2SE(int)depth_profile</v>
      </c>
      <c r="BQ1" t="str">
        <f>CONCATENATE(all!BR2,"depth_profile")</f>
        <v>Ge 2SE(int)depth_profile</v>
      </c>
      <c r="BR1" t="str">
        <f>CONCATENATE(all!BS2,"depth_profile")</f>
        <v>As 2SE(int)depth_profile</v>
      </c>
      <c r="BS1" t="str">
        <f>CONCATENATE(all!BT2,"depth_profile")</f>
        <v>Se 2SE(int)depth_profile</v>
      </c>
      <c r="BT1" t="str">
        <f>CONCATENATE(all!BU2,"depth_profile")</f>
        <v>Ag 2SE(int)depth_profile</v>
      </c>
      <c r="BU1" t="str">
        <f>CONCATENATE(all!BV2,"depth_profile")</f>
        <v>Cd 2SE(int)depth_profile</v>
      </c>
      <c r="BV1" t="str">
        <f>CONCATENATE(all!BW2,"depth_profile")</f>
        <v>In 2SE(int)depth_profile</v>
      </c>
      <c r="BW1" t="str">
        <f>CONCATENATE(all!BX2,"depth_profile")</f>
        <v>Sn 2SE(int)depth_profile</v>
      </c>
      <c r="BX1" t="str">
        <f>CONCATENATE(all!BY2,"depth_profile")</f>
        <v>Sb 2SE(int)depth_profile</v>
      </c>
      <c r="BY1" t="str">
        <f>CONCATENATE(all!BZ2,"depth_profile")</f>
        <v>Te 2SE(int)depth_profile</v>
      </c>
      <c r="BZ1" t="str">
        <f>CONCATENATE(all!CA2,"depth_profile")</f>
        <v>Au 2SE(int)depth_profile</v>
      </c>
      <c r="CA1" t="str">
        <f>CONCATENATE(all!CB2,"depth_profile")</f>
        <v>Tl 2SE(int)depth_profile</v>
      </c>
      <c r="CB1" t="str">
        <f>CONCATENATE(all!CC2,"depth_profile")</f>
        <v>Pb 2SE(int)depth_profile</v>
      </c>
      <c r="CC1" t="str">
        <f>CONCATENATE(all!CD2,"depth_profile")</f>
        <v>Bi 2SE(int)depth_profile</v>
      </c>
      <c r="CE1" t="str">
        <f>CONCATENATE(all!CF2,"depth_profile")</f>
        <v>Mn (ppm) + loddepth_profile</v>
      </c>
      <c r="CF1" t="str">
        <f>CONCATENATE(all!CG2,"depth_profile")</f>
        <v>Fe (ppm) + loddepth_profile</v>
      </c>
      <c r="CG1" t="str">
        <f>CONCATENATE(all!CH2,"depth_profile")</f>
        <v>Co (ppm) + loddepth_profile</v>
      </c>
      <c r="CH1" t="str">
        <f>CONCATENATE(all!CI2,"depth_profile")</f>
        <v>Ni (ppm) + loddepth_profile</v>
      </c>
      <c r="CI1" t="str">
        <f>CONCATENATE(all!CJ2,"depth_profile")</f>
        <v>Cu (ppm) + loddepth_profile</v>
      </c>
      <c r="CJ1" t="str">
        <f>CONCATENATE(all!CK2,"depth_profile")</f>
        <v>Zn (ppm) + loddepth_profile</v>
      </c>
      <c r="CK1" t="str">
        <f>CONCATENATE(all!CL2,"depth_profile")</f>
        <v>Ga (ppm) + loddepth_profile</v>
      </c>
      <c r="CL1" t="str">
        <f>CONCATENATE(all!CM2,"depth_profile")</f>
        <v>Ge (ppm) + loddepth_profile</v>
      </c>
      <c r="CM1" t="str">
        <f>CONCATENATE(all!CN2,"depth_profile")</f>
        <v>As (ppm) + loddepth_profile</v>
      </c>
      <c r="CN1" t="str">
        <f>CONCATENATE(all!CO2,"depth_profile")</f>
        <v>Se (ppm) + loddepth_profile</v>
      </c>
      <c r="CO1" t="str">
        <f>CONCATENATE(all!CP2,"depth_profile")</f>
        <v>Ag (ppm) + loddepth_profile</v>
      </c>
      <c r="CP1" t="str">
        <f>CONCATENATE(all!CQ2,"depth_profile")</f>
        <v>Cd (ppm) + loddepth_profile</v>
      </c>
      <c r="CQ1" t="str">
        <f>CONCATENATE(all!CR2,"depth_profile")</f>
        <v>In (ppm) + loddepth_profile</v>
      </c>
      <c r="CR1" t="str">
        <f>CONCATENATE(all!CS2,"depth_profile")</f>
        <v>Sn (ppm) + loddepth_profile</v>
      </c>
      <c r="CS1" t="str">
        <f>CONCATENATE(all!CT2,"depth_profile")</f>
        <v>Sb (ppm) + loddepth_profile</v>
      </c>
      <c r="CT1" t="str">
        <f>CONCATENATE(all!CU2,"depth_profile")</f>
        <v>Te (ppm) + loddepth_profile</v>
      </c>
      <c r="CU1" t="str">
        <f>CONCATENATE(all!CV2,"depth_profile")</f>
        <v>Au (ppm) + loddepth_profile</v>
      </c>
      <c r="CV1" t="str">
        <f>CONCATENATE(all!CW2,"depth_profile")</f>
        <v>Tl (ppm) + loddepth_profile</v>
      </c>
      <c r="CW1" t="str">
        <f>CONCATENATE(all!CX2,"depth_profile")</f>
        <v>Pb (ppm) + loddepth_profile</v>
      </c>
      <c r="CX1" t="str">
        <f>CONCATENATE(all!CY2,"depth_profile")</f>
        <v>Bi (ppm) + loddepth_profile</v>
      </c>
      <c r="CZ1" t="str">
        <f>CONCATENATE(all!DA2,"depth_profile")</f>
        <v>Mn (ppm) at. gew.depth_profile</v>
      </c>
      <c r="DA1" t="str">
        <f>CONCATENATE(all!DB2,"depth_profile")</f>
        <v>Fe (ppm) at. gew.depth_profile</v>
      </c>
      <c r="DB1" t="str">
        <f>CONCATENATE(all!DC2,"depth_profile")</f>
        <v>Co (ppm) at. gew.depth_profile</v>
      </c>
      <c r="DC1" t="str">
        <f>CONCATENATE(all!DD2,"depth_profile")</f>
        <v>Ni (ppm) at. gew.depth_profile</v>
      </c>
      <c r="DD1" t="str">
        <f>CONCATENATE(all!DE2,"depth_profile")</f>
        <v>Cu (ppm) at. gew.depth_profile</v>
      </c>
      <c r="DE1" t="str">
        <f>CONCATENATE(all!DF2,"depth_profile")</f>
        <v>Zn (ppm) at. gew.depth_profile</v>
      </c>
      <c r="DF1" t="str">
        <f>CONCATENATE(all!DG2,"depth_profile")</f>
        <v>Ga (ppm) at. gew.depth_profile</v>
      </c>
      <c r="DG1" t="str">
        <f>CONCATENATE(all!DH2,"depth_profile")</f>
        <v>Ge (ppm) at. gew.depth_profile</v>
      </c>
      <c r="DH1" t="str">
        <f>CONCATENATE(all!DI2,"depth_profile")</f>
        <v>As (ppm) at. gew.depth_profile</v>
      </c>
      <c r="DI1" t="str">
        <f>CONCATENATE(all!DJ2,"depth_profile")</f>
        <v>Se (ppm) at. gew.depth_profile</v>
      </c>
      <c r="DJ1" t="str">
        <f>CONCATENATE(all!DK2,"depth_profile")</f>
        <v>Ag (ppm) at. gew.depth_profile</v>
      </c>
      <c r="DK1" t="str">
        <f>CONCATENATE(all!DL2,"depth_profile")</f>
        <v>Cd (ppm) at. gew.depth_profile</v>
      </c>
      <c r="DL1" t="str">
        <f>CONCATENATE(all!DM2,"depth_profile")</f>
        <v>In (ppm) at. gew.depth_profile</v>
      </c>
      <c r="DM1" t="str">
        <f>CONCATENATE(all!DN2,"depth_profile")</f>
        <v>Sn (ppm) at. gew.depth_profile</v>
      </c>
      <c r="DN1" t="str">
        <f>CONCATENATE(all!DO2,"depth_profile")</f>
        <v>Sb (ppm) at. gew.depth_profile</v>
      </c>
      <c r="DO1" t="str">
        <f>CONCATENATE(all!DP2,"depth_profile")</f>
        <v>Te (ppm) at. gew.depth_profile</v>
      </c>
      <c r="DP1" t="str">
        <f>CONCATENATE(all!DQ2,"depth_profile")</f>
        <v>Au (ppm) at. gew.depth_profile</v>
      </c>
      <c r="DQ1" t="str">
        <f>CONCATENATE(all!DR2,"depth_profile")</f>
        <v>Tl (ppm) at. gew.depth_profile</v>
      </c>
      <c r="DR1" t="str">
        <f>CONCATENATE(all!DS2,"depth_profile")</f>
        <v>Pb (ppm) at. gew.depth_profile</v>
      </c>
      <c r="DS1" t="str">
        <f>CONCATENATE(all!DT2,"depth_profile")</f>
        <v>Bi (ppm) at. gew.depth_profile</v>
      </c>
      <c r="DT1" t="str">
        <f>CONCATENATE(all!DU2,"depth_profile")</f>
        <v>depth_profile</v>
      </c>
      <c r="DU1" t="str">
        <f>CONCATENATE(all!DV2,"depth_profile")</f>
        <v>Mn (ppm) at.%depth_profile</v>
      </c>
      <c r="DV1" t="str">
        <f>CONCATENATE(all!DW2,"depth_profile")</f>
        <v>Fe (ppm) at.%depth_profile</v>
      </c>
      <c r="DW1" t="str">
        <f>CONCATENATE(all!DX2,"depth_profile")</f>
        <v>Co (ppm) at.%depth_profile</v>
      </c>
      <c r="DX1" t="str">
        <f>CONCATENATE(all!DY2,"depth_profile")</f>
        <v>Ni (ppm) at.%depth_profile</v>
      </c>
      <c r="DY1" t="str">
        <f>CONCATENATE(all!DZ2,"depth_profile")</f>
        <v>Cu (ppm) at.%depth_profile</v>
      </c>
      <c r="DZ1" t="str">
        <f>CONCATENATE(all!EA2,"depth_profile")</f>
        <v>Zn (ppm) at.%depth_profile</v>
      </c>
      <c r="EA1" t="str">
        <f>CONCATENATE(all!EB2,"depth_profile")</f>
        <v>Ga (ppm) at.%depth_profile</v>
      </c>
      <c r="EB1" t="str">
        <f>CONCATENATE(all!EC2,"depth_profile")</f>
        <v>Ge (ppm) at.%depth_profile</v>
      </c>
      <c r="EC1" t="str">
        <f>CONCATENATE(all!ED2,"depth_profile")</f>
        <v>As (ppm) at.%depth_profile</v>
      </c>
      <c r="ED1" t="str">
        <f>CONCATENATE(all!EE2,"depth_profile")</f>
        <v>Se (ppm) at.%depth_profile</v>
      </c>
      <c r="EE1" t="str">
        <f>CONCATENATE(all!EF2,"depth_profile")</f>
        <v>Ag (ppm) at.%depth_profile</v>
      </c>
      <c r="EF1" t="str">
        <f>CONCATENATE(all!EG2,"depth_profile")</f>
        <v>Cd (ppm) at.%depth_profile</v>
      </c>
      <c r="EG1" t="str">
        <f>CONCATENATE(all!EH2,"depth_profile")</f>
        <v>In (ppm) at.%depth_profile</v>
      </c>
      <c r="EH1" t="str">
        <f>CONCATENATE(all!EI2,"depth_profile")</f>
        <v>Sn (ppm) at.%depth_profile</v>
      </c>
      <c r="EI1" t="str">
        <f>CONCATENATE(all!EJ2,"depth_profile")</f>
        <v>Sb (ppm) at.%depth_profile</v>
      </c>
      <c r="EJ1" t="str">
        <f>CONCATENATE(all!EK2,"depth_profile")</f>
        <v>Te (ppm) at.%depth_profile</v>
      </c>
      <c r="EK1" t="str">
        <f>CONCATENATE(all!EL2,"depth_profile")</f>
        <v>Au (ppm) at.%depth_profile</v>
      </c>
      <c r="EL1" t="str">
        <f>CONCATENATE(all!EM2,"depth_profile")</f>
        <v>Tl (ppm) at.%depth_profile</v>
      </c>
      <c r="EM1" t="str">
        <f>CONCATENATE(all!EN2,"depth_profile")</f>
        <v>Pb (ppm) at.%depth_profile</v>
      </c>
      <c r="EN1" t="str">
        <f>CONCATENATE(all!EO2,"depth_profile")</f>
        <v>Bi (ppm) at.%depth_profile</v>
      </c>
      <c r="EO1" t="str">
        <f>CONCATENATE(all!EP2,"depth_profile")</f>
        <v>depth_profile</v>
      </c>
      <c r="EP1" t="str">
        <f>CONCATENATE(all!EQ2,"depth_profile")</f>
        <v>Mol % FeS in sphaleritedepth_profile</v>
      </c>
    </row>
    <row r="2" spans="1:146" s="2" customFormat="1">
      <c r="A2" s="1" t="s">
        <v>140</v>
      </c>
      <c r="B2" s="1" t="s">
        <v>63</v>
      </c>
      <c r="C2" s="2" t="s">
        <v>65</v>
      </c>
      <c r="D2" s="2" t="s">
        <v>399</v>
      </c>
      <c r="E2" s="12" t="s">
        <v>490</v>
      </c>
      <c r="F2" s="3">
        <v>112.62919556880701</v>
      </c>
      <c r="G2" s="3">
        <v>464495.79494434799</v>
      </c>
      <c r="H2" s="3">
        <v>69.190639758547107</v>
      </c>
      <c r="I2" s="3">
        <v>245.04347312026999</v>
      </c>
      <c r="J2" s="3">
        <v>20.841902938916999</v>
      </c>
      <c r="K2" s="3">
        <v>2.11453491018491</v>
      </c>
      <c r="L2" s="3">
        <v>0.17502074356372799</v>
      </c>
      <c r="M2" s="3">
        <v>0.80471517467660203</v>
      </c>
      <c r="N2" s="3">
        <v>540.28874169737196</v>
      </c>
      <c r="O2" s="3">
        <v>4.6116280308568101</v>
      </c>
      <c r="P2" s="3">
        <v>9.0518771657644308</v>
      </c>
      <c r="Q2" s="3">
        <v>0.23167078427627399</v>
      </c>
      <c r="R2" s="3">
        <v>1.2383164227483583E-2</v>
      </c>
      <c r="S2" s="3">
        <v>0.14716666778665199</v>
      </c>
      <c r="T2" s="3">
        <v>6.9884555347619397</v>
      </c>
      <c r="U2" s="3">
        <v>21.969755904596202</v>
      </c>
      <c r="V2" s="3">
        <v>2.6008195209513501</v>
      </c>
      <c r="W2" s="3">
        <v>0.41857821854312</v>
      </c>
      <c r="X2" s="3">
        <v>97.423215710134698</v>
      </c>
      <c r="Y2" s="3">
        <v>5.3363513265932798E-2</v>
      </c>
      <c r="Z2" s="3">
        <v>0.28236067207791976</v>
      </c>
      <c r="AA2" s="3">
        <v>4.7336027632036724E-2</v>
      </c>
      <c r="AB2" s="3">
        <v>5.4774945455204806E-4</v>
      </c>
      <c r="AC2" s="3">
        <v>0.12806233855841173</v>
      </c>
      <c r="AD2" s="3">
        <v>4.2964935564077907E-3</v>
      </c>
      <c r="AE2" s="3">
        <v>7.1732958964881993E-2</v>
      </c>
      <c r="AF2" s="3">
        <v>0.13082516937771563</v>
      </c>
      <c r="AG2" s="17">
        <v>9.2912937637951387E-2</v>
      </c>
      <c r="AH2" s="3">
        <v>7.7125335814431191E-4</v>
      </c>
      <c r="AI2" s="3">
        <v>6.6651039027098125E-2</v>
      </c>
      <c r="AJ2" s="3">
        <v>6.0496364826777473E-3</v>
      </c>
      <c r="AK2" s="3">
        <v>0.10100290384869084</v>
      </c>
      <c r="AL2" s="3">
        <v>0.13082516937771563</v>
      </c>
      <c r="AM2" s="3"/>
      <c r="AN2" s="26"/>
      <c r="AO2" s="3">
        <v>0.2331608205349</v>
      </c>
      <c r="AP2" s="3">
        <v>8.4360283118828896</v>
      </c>
      <c r="AQ2" s="3">
        <v>4.9543346990445297E-2</v>
      </c>
      <c r="AR2" s="3">
        <v>0.50954837150068499</v>
      </c>
      <c r="AS2" s="3">
        <v>0.26704289984770901</v>
      </c>
      <c r="AT2" s="3">
        <v>1.0977302411641801</v>
      </c>
      <c r="AU2" s="3">
        <v>3.8290342513376797E-2</v>
      </c>
      <c r="AV2" s="3">
        <v>0.80471517467660203</v>
      </c>
      <c r="AW2" s="3">
        <v>0.31477325017352298</v>
      </c>
      <c r="AX2" s="3">
        <v>2.7001561027276701</v>
      </c>
      <c r="AY2" s="3">
        <v>3.9354709998790698E-2</v>
      </c>
      <c r="AZ2" s="3">
        <v>0.23167078427627399</v>
      </c>
      <c r="BA2" s="3">
        <v>1.28835308979582E-2</v>
      </c>
      <c r="BB2" s="3">
        <v>0.14716666778665199</v>
      </c>
      <c r="BC2" s="3">
        <v>5.5614274175895199E-2</v>
      </c>
      <c r="BD2" s="3">
        <v>0.168040187081864</v>
      </c>
      <c r="BE2" s="3">
        <v>3.8534644267451401E-2</v>
      </c>
      <c r="BF2" s="3">
        <v>1.87156860733683E-2</v>
      </c>
      <c r="BG2" s="3">
        <v>2.3431465666219099E-2</v>
      </c>
      <c r="BH2" s="2">
        <v>1.18429994994869E-2</v>
      </c>
      <c r="BI2" s="27"/>
      <c r="BJ2" s="3">
        <v>55.268711247622299</v>
      </c>
      <c r="BK2" s="3">
        <v>31370.012688433399</v>
      </c>
      <c r="BL2" s="3">
        <v>25.794407731351399</v>
      </c>
      <c r="BM2" s="3">
        <v>112.24320689032901</v>
      </c>
      <c r="BN2" s="3">
        <v>17.803792802716799</v>
      </c>
      <c r="BO2" s="3">
        <v>1.85492575203998</v>
      </c>
      <c r="BP2" s="3">
        <v>0.118522155168254</v>
      </c>
      <c r="BQ2" s="3">
        <v>0.28740792417942201</v>
      </c>
      <c r="BR2" s="3">
        <v>550.90677593892099</v>
      </c>
      <c r="BS2" s="3">
        <v>3.33102991149828</v>
      </c>
      <c r="BT2" s="3">
        <v>12.2546713080351</v>
      </c>
      <c r="BU2" s="3">
        <v>0.133125920735959</v>
      </c>
      <c r="BV2" s="3">
        <v>1.03357631477863E-2</v>
      </c>
      <c r="BW2" s="3">
        <v>5.2958955766642703E-2</v>
      </c>
      <c r="BX2" s="3">
        <v>3.1183255448324601</v>
      </c>
      <c r="BY2" s="3">
        <v>13.3675887020866</v>
      </c>
      <c r="BZ2" s="3">
        <v>3.0527541869361201</v>
      </c>
      <c r="CA2" s="3">
        <v>0.28469918588543403</v>
      </c>
      <c r="CB2" s="3">
        <v>55.038376568691298</v>
      </c>
      <c r="CC2" s="2">
        <v>4.3588858215342398E-2</v>
      </c>
      <c r="CE2" s="2">
        <v>112.62919556880701</v>
      </c>
      <c r="CF2" s="2">
        <v>464495.79494434799</v>
      </c>
      <c r="CG2" s="2">
        <v>69.190639758547107</v>
      </c>
      <c r="CH2" s="2">
        <v>245.04347312026999</v>
      </c>
      <c r="CI2" s="2">
        <v>20.841902938916999</v>
      </c>
      <c r="CJ2" s="2">
        <v>2.11453491018491</v>
      </c>
      <c r="CK2" s="2">
        <v>0.17502074356372799</v>
      </c>
      <c r="CL2" s="2">
        <v>0.80471517467660203</v>
      </c>
      <c r="CM2" s="2">
        <v>540.28874169737196</v>
      </c>
      <c r="CN2" s="2">
        <v>4.6116280308568101</v>
      </c>
      <c r="CO2" s="2">
        <v>9.0518771657644308</v>
      </c>
      <c r="CP2" s="2">
        <v>0.23167078427627399</v>
      </c>
      <c r="CQ2" s="2">
        <v>1.2383164227483583E-2</v>
      </c>
      <c r="CR2" s="2">
        <v>0.14716666778665199</v>
      </c>
      <c r="CS2" s="2">
        <v>6.9884555347619397</v>
      </c>
      <c r="CT2" s="2">
        <v>21.969755904596202</v>
      </c>
      <c r="CU2" s="2">
        <v>2.6008195209513501</v>
      </c>
      <c r="CV2" s="2">
        <v>0.41857821854312</v>
      </c>
      <c r="CW2" s="2">
        <v>97.423215710134698</v>
      </c>
      <c r="CX2" s="2">
        <v>5.3363513265932798E-2</v>
      </c>
      <c r="CZ2" s="2">
        <v>2.0501127655408187</v>
      </c>
      <c r="DA2" s="2">
        <v>8317.5896668340592</v>
      </c>
      <c r="DB2" s="2">
        <v>1.1740519733961012</v>
      </c>
      <c r="DC2" s="2">
        <v>4.1749749225682953</v>
      </c>
      <c r="DD2" s="2">
        <v>0.32798135113015764</v>
      </c>
      <c r="DE2" s="2">
        <v>3.2337282614847987E-2</v>
      </c>
      <c r="DF2" s="2">
        <v>2.5102296740491374E-3</v>
      </c>
      <c r="DG2" s="2">
        <v>1.1082704512830216E-2</v>
      </c>
      <c r="DH2" s="2">
        <v>7.2113881937568332</v>
      </c>
      <c r="DI2" s="2">
        <v>5.8404610319868419E-2</v>
      </c>
      <c r="DJ2" s="2">
        <v>8.3916086165936127E-2</v>
      </c>
      <c r="DK2" s="2">
        <v>2.0609262819143498E-3</v>
      </c>
      <c r="DL2" s="2">
        <v>1.0785037387416244E-4</v>
      </c>
      <c r="DM2" s="2">
        <v>1.2397158435401567E-3</v>
      </c>
      <c r="DN2" s="2">
        <v>5.7395331264470592E-2</v>
      </c>
      <c r="DO2" s="2">
        <v>0.17217677041219595</v>
      </c>
      <c r="DP2" s="2">
        <v>1.3204371610059423E-2</v>
      </c>
      <c r="DQ2" s="2">
        <v>2.0480059698767951E-3</v>
      </c>
      <c r="DR2" s="2">
        <v>0.47018926501030261</v>
      </c>
      <c r="DS2" s="2">
        <v>2.5535178597116534E-4</v>
      </c>
      <c r="DT2" s="14"/>
      <c r="DU2" s="2">
        <v>2.4598009520686314E-2</v>
      </c>
      <c r="DV2" s="2">
        <v>99.797510289622522</v>
      </c>
      <c r="DW2" s="2">
        <v>1.4086708840993683E-2</v>
      </c>
      <c r="DX2" s="2">
        <v>5.0092889825438636E-2</v>
      </c>
      <c r="DY2" s="2">
        <v>3.9352412868757132E-3</v>
      </c>
      <c r="DZ2" s="2">
        <v>3.8799465034467027E-4</v>
      </c>
      <c r="EA2" s="2">
        <v>3.0118661987396217E-5</v>
      </c>
      <c r="EB2" s="2">
        <v>1.3297437863113632E-4</v>
      </c>
      <c r="EC2" s="2">
        <v>8.6524896790543704E-2</v>
      </c>
      <c r="ED2" s="2">
        <v>7.0076006785954213E-4</v>
      </c>
      <c r="EE2" s="2">
        <v>1.0068561696428946E-3</v>
      </c>
      <c r="EF2" s="2">
        <v>2.4727754080682773E-5</v>
      </c>
      <c r="EG2" s="2">
        <v>1.2940285861135994E-6</v>
      </c>
      <c r="EH2" s="2">
        <v>1.487456818713189E-5</v>
      </c>
      <c r="EI2" s="2">
        <v>6.8865036529537323E-4</v>
      </c>
      <c r="EJ2" s="2">
        <v>2.0658404303545578E-3</v>
      </c>
      <c r="EK2" s="2">
        <v>1.5843092342934578E-4</v>
      </c>
      <c r="EL2" s="2">
        <v>2.4572731408831759E-5</v>
      </c>
      <c r="EM2" s="2">
        <v>5.6415043170549182E-3</v>
      </c>
      <c r="EN2" s="2">
        <v>3.0638049613753884E-6</v>
      </c>
      <c r="EP2" s="2">
        <v>199.59502057924504</v>
      </c>
    </row>
    <row r="3" spans="1:146" s="2" customFormat="1">
      <c r="A3" s="4" t="s">
        <v>335</v>
      </c>
      <c r="B3" s="6" t="s">
        <v>397</v>
      </c>
      <c r="C3" s="6"/>
      <c r="D3" s="2" t="s">
        <v>399</v>
      </c>
      <c r="E3" s="15" t="s">
        <v>494</v>
      </c>
      <c r="F3" s="5">
        <v>17.654093580750398</v>
      </c>
      <c r="G3" s="5">
        <v>422950.12618980597</v>
      </c>
      <c r="H3" s="5">
        <v>13.4639326199365</v>
      </c>
      <c r="I3" s="5">
        <v>63.703702264990298</v>
      </c>
      <c r="J3" s="5">
        <v>0.54520482535318504</v>
      </c>
      <c r="K3" s="5">
        <v>2.2372433191561698</v>
      </c>
      <c r="L3" s="5">
        <v>2.83141740355532E-2</v>
      </c>
      <c r="M3" s="5">
        <v>0.71115897005721096</v>
      </c>
      <c r="N3" s="5">
        <v>213.421858757358</v>
      </c>
      <c r="O3" s="5">
        <v>2.5663286316639602</v>
      </c>
      <c r="P3" s="5">
        <v>1.6469185461391499E-2</v>
      </c>
      <c r="Q3" s="5">
        <v>8.0893277551635306E-2</v>
      </c>
      <c r="R3" s="5">
        <v>6.7245083956265503E-3</v>
      </c>
      <c r="S3" s="5">
        <v>8.6748331769321799E-2</v>
      </c>
      <c r="T3" s="5">
        <v>0.171249294688751</v>
      </c>
      <c r="U3" s="5">
        <v>2.9652979307188598</v>
      </c>
      <c r="V3" s="5">
        <v>2.0489898900572E-3</v>
      </c>
      <c r="W3" s="5">
        <v>6.9272903505492997E-3</v>
      </c>
      <c r="X3" s="5">
        <v>3.5066566392807399</v>
      </c>
      <c r="Y3" s="5">
        <v>5.1967056097909803E-2</v>
      </c>
      <c r="Z3" s="3">
        <v>0.2113524354350734</v>
      </c>
      <c r="AA3" s="3">
        <v>0.7318448584091618</v>
      </c>
      <c r="AB3" s="3">
        <v>1.4819545066313909E-2</v>
      </c>
      <c r="AC3" s="3">
        <v>6.3086005802450704E-2</v>
      </c>
      <c r="AD3" s="3">
        <v>1.9754686766167602E-3</v>
      </c>
      <c r="AE3" s="3">
        <v>4.8835489842506054E-2</v>
      </c>
      <c r="AF3" s="3">
        <v>1.223207656060683E-3</v>
      </c>
      <c r="AG3" s="17">
        <v>4.6965492078430409E-3</v>
      </c>
      <c r="AH3" s="3">
        <v>3.8597234229292283E-3</v>
      </c>
      <c r="AI3" s="3">
        <v>0.19060765558674223</v>
      </c>
      <c r="AJ3" s="3">
        <v>5.1450720573956426E-4</v>
      </c>
      <c r="AK3" s="3">
        <v>1.2719114059972074E-2</v>
      </c>
      <c r="AL3" s="3">
        <v>1.223207656060683E-3</v>
      </c>
      <c r="AM3" s="5"/>
      <c r="AN3" s="26"/>
      <c r="AO3" s="5">
        <v>0.14664334479325</v>
      </c>
      <c r="AP3" s="5">
        <v>4.0732551579424596</v>
      </c>
      <c r="AQ3" s="5">
        <v>1.4221068654508701E-2</v>
      </c>
      <c r="AR3" s="5">
        <v>4.6723607497649998E-2</v>
      </c>
      <c r="AS3" s="5">
        <v>8.4171237292483894E-2</v>
      </c>
      <c r="AT3" s="5">
        <v>2.2372433191561698</v>
      </c>
      <c r="AU3" s="5">
        <v>1.8429101149420899E-2</v>
      </c>
      <c r="AV3" s="5">
        <v>0.34203363321596297</v>
      </c>
      <c r="AW3" s="5">
        <v>0.24120801424541999</v>
      </c>
      <c r="AX3" s="5">
        <v>0.90493620923984397</v>
      </c>
      <c r="AY3" s="5">
        <v>1.6469185461391499E-2</v>
      </c>
      <c r="AZ3" s="5">
        <v>7.8415683521824806E-2</v>
      </c>
      <c r="BA3" s="5">
        <v>6.7245083956265503E-3</v>
      </c>
      <c r="BB3" s="5">
        <v>8.6748331769321799E-2</v>
      </c>
      <c r="BC3" s="5">
        <v>1.77778399453501E-2</v>
      </c>
      <c r="BD3" s="5">
        <v>9.1360972976970004E-2</v>
      </c>
      <c r="BE3" s="5">
        <v>3.5552244604579702E-5</v>
      </c>
      <c r="BF3" s="5">
        <v>3.1997337531882602E-3</v>
      </c>
      <c r="BG3" s="5">
        <v>6.3457385813269096E-2</v>
      </c>
      <c r="BH3" s="2">
        <v>3.7628912525485899E-5</v>
      </c>
      <c r="BI3" s="27"/>
      <c r="BJ3" s="5">
        <v>1.0178228296003899</v>
      </c>
      <c r="BK3" s="5">
        <v>33302.941917441502</v>
      </c>
      <c r="BL3" s="5">
        <v>2.39274848359738</v>
      </c>
      <c r="BM3" s="5">
        <v>6.6332746744979403</v>
      </c>
      <c r="BN3" s="5">
        <v>0.113128451534849</v>
      </c>
      <c r="BO3" s="5">
        <v>1.1232270414153001</v>
      </c>
      <c r="BP3" s="5">
        <v>2.53677812960976E-2</v>
      </c>
      <c r="BQ3" s="5">
        <v>0.390669418290986</v>
      </c>
      <c r="BR3" s="5">
        <v>97.402082447852706</v>
      </c>
      <c r="BS3" s="5">
        <v>0.58839812437646299</v>
      </c>
      <c r="BT3" s="5">
        <v>6.2120823260615097E-4</v>
      </c>
      <c r="BU3" s="5">
        <v>0.186669784514403</v>
      </c>
      <c r="BV3" s="5">
        <v>3.1746395247594398E-3</v>
      </c>
      <c r="BW3" s="5">
        <v>6.7649181532309505E-2</v>
      </c>
      <c r="BX3" s="5">
        <v>0.14040941802712301</v>
      </c>
      <c r="BY3" s="5">
        <v>1.18188002632809</v>
      </c>
      <c r="BZ3" s="5">
        <v>6.6714168175449097E-3</v>
      </c>
      <c r="CA3" s="5">
        <v>2.21335698514311E-3</v>
      </c>
      <c r="CB3" s="5">
        <v>0.56700438076109305</v>
      </c>
      <c r="CC3" s="2">
        <v>1.6350730302488799E-2</v>
      </c>
      <c r="CE3" s="2">
        <v>17.654093580750398</v>
      </c>
      <c r="CF3" s="2">
        <v>422950.12618980597</v>
      </c>
      <c r="CG3" s="2">
        <v>13.4639326199365</v>
      </c>
      <c r="CH3" s="2">
        <v>63.703702264990298</v>
      </c>
      <c r="CI3" s="2">
        <v>0.54520482535318504</v>
      </c>
      <c r="CJ3" s="2">
        <v>2.2372433191561698</v>
      </c>
      <c r="CK3" s="2">
        <v>2.83141740355532E-2</v>
      </c>
      <c r="CL3" s="2">
        <v>0.71115897005721096</v>
      </c>
      <c r="CM3" s="2">
        <v>213.421858757358</v>
      </c>
      <c r="CN3" s="2">
        <v>2.5663286316639602</v>
      </c>
      <c r="CO3" s="2">
        <v>1.6469185461391499E-2</v>
      </c>
      <c r="CP3" s="2">
        <v>8.0893277551635306E-2</v>
      </c>
      <c r="CQ3" s="2">
        <v>6.7245083956265503E-3</v>
      </c>
      <c r="CR3" s="2">
        <v>8.6748331769321799E-2</v>
      </c>
      <c r="CS3" s="2">
        <v>0.171249294688751</v>
      </c>
      <c r="CT3" s="2">
        <v>2.9652979307188598</v>
      </c>
      <c r="CU3" s="2">
        <v>2.0489898900572E-3</v>
      </c>
      <c r="CV3" s="2">
        <v>6.9272903505492997E-3</v>
      </c>
      <c r="CW3" s="2">
        <v>3.5066566392807399</v>
      </c>
      <c r="CX3" s="2">
        <v>5.1967056097909803E-2</v>
      </c>
      <c r="CZ3" s="2">
        <v>0.32134547735305269</v>
      </c>
      <c r="DA3" s="2">
        <v>7573.6435883213535</v>
      </c>
      <c r="DB3" s="2">
        <v>0.22846091201456056</v>
      </c>
      <c r="DC3" s="2">
        <v>1.0853639807029463</v>
      </c>
      <c r="DD3" s="2">
        <v>8.5796875547349168E-3</v>
      </c>
      <c r="DE3" s="2">
        <v>3.421384491751292E-2</v>
      </c>
      <c r="DF3" s="2">
        <v>4.0609517713743242E-4</v>
      </c>
      <c r="DG3" s="2">
        <v>9.7942290326017215E-3</v>
      </c>
      <c r="DH3" s="2">
        <v>2.8486025226017331</v>
      </c>
      <c r="DI3" s="2">
        <v>3.2501629073758365E-2</v>
      </c>
      <c r="DJ3" s="2">
        <v>1.5267878263836327E-4</v>
      </c>
      <c r="DK3" s="2">
        <v>7.1962065591121252E-4</v>
      </c>
      <c r="DL3" s="2">
        <v>5.8566674176754084E-5</v>
      </c>
      <c r="DM3" s="2">
        <v>7.3075841773499956E-4</v>
      </c>
      <c r="DN3" s="2">
        <v>1.4064495293097158E-3</v>
      </c>
      <c r="DO3" s="2">
        <v>2.3239011996229311E-2</v>
      </c>
      <c r="DP3" s="2">
        <v>1.0402730260834643E-5</v>
      </c>
      <c r="DQ3" s="2">
        <v>3.3893622182190523E-5</v>
      </c>
      <c r="DR3" s="2">
        <v>1.69240185293472E-2</v>
      </c>
      <c r="DS3" s="2">
        <v>2.4866954542770861E-4</v>
      </c>
      <c r="DT3" s="14"/>
      <c r="DU3" s="2">
        <v>4.2397848408436594E-3</v>
      </c>
      <c r="DV3" s="2">
        <v>99.92553665362054</v>
      </c>
      <c r="DW3" s="2">
        <v>3.0142795830309806E-3</v>
      </c>
      <c r="DX3" s="2">
        <v>1.432013230771666E-2</v>
      </c>
      <c r="DY3" s="2">
        <v>1.1319913238976397E-4</v>
      </c>
      <c r="DZ3" s="2">
        <v>4.5141242448193787E-4</v>
      </c>
      <c r="EA3" s="2">
        <v>5.3579598821469163E-6</v>
      </c>
      <c r="EB3" s="2">
        <v>1.2922361354584399E-4</v>
      </c>
      <c r="EC3" s="2">
        <v>3.7584041612780159E-2</v>
      </c>
      <c r="ED3" s="2">
        <v>4.2882170113210476E-4</v>
      </c>
      <c r="EE3" s="2">
        <v>2.0144213432865586E-6</v>
      </c>
      <c r="EF3" s="2">
        <v>9.4945688149151923E-6</v>
      </c>
      <c r="EG3" s="2">
        <v>7.7272006252766062E-7</v>
      </c>
      <c r="EH3" s="2">
        <v>9.6415188019832797E-6</v>
      </c>
      <c r="EI3" s="2">
        <v>1.8556487687012369E-5</v>
      </c>
      <c r="EJ3" s="2">
        <v>3.0661209732709809E-4</v>
      </c>
      <c r="EK3" s="2">
        <v>1.372520890182472E-7</v>
      </c>
      <c r="EL3" s="2">
        <v>4.4718745293388108E-7</v>
      </c>
      <c r="EM3" s="2">
        <v>2.2329300476835179E-4</v>
      </c>
      <c r="EN3" s="2">
        <v>3.2809093122090182E-6</v>
      </c>
      <c r="EP3" s="2">
        <v>199.85107330724108</v>
      </c>
    </row>
    <row r="4" spans="1:146" s="2" customFormat="1">
      <c r="A4" s="4" t="s">
        <v>343</v>
      </c>
      <c r="B4" s="6" t="s">
        <v>398</v>
      </c>
      <c r="C4" s="6"/>
      <c r="D4" s="2" t="s">
        <v>399</v>
      </c>
      <c r="E4" s="12" t="s">
        <v>489</v>
      </c>
      <c r="F4" s="5">
        <v>22.465165717475799</v>
      </c>
      <c r="G4" s="5">
        <v>467452.38086823601</v>
      </c>
      <c r="H4" s="5">
        <v>142.868290326184</v>
      </c>
      <c r="I4" s="5">
        <v>101.688057762003</v>
      </c>
      <c r="J4" s="5">
        <v>3.0030391097776001</v>
      </c>
      <c r="K4" s="5">
        <v>3.0982579312512302</v>
      </c>
      <c r="L4" s="5">
        <v>0.39170131582998702</v>
      </c>
      <c r="M4" s="5">
        <v>0.95832006924639601</v>
      </c>
      <c r="N4" s="5">
        <v>111.553516744186</v>
      </c>
      <c r="O4" s="5">
        <v>26.979865608026898</v>
      </c>
      <c r="P4" s="5">
        <v>2.8505754605917502</v>
      </c>
      <c r="Q4" s="5">
        <v>5.8109093821335903E-2</v>
      </c>
      <c r="R4" s="5">
        <v>3.4003004926499102E-3</v>
      </c>
      <c r="S4" s="5">
        <v>0.130753564771764</v>
      </c>
      <c r="T4" s="5">
        <v>0.78629544156762399</v>
      </c>
      <c r="U4" s="5">
        <v>2.52150108137841</v>
      </c>
      <c r="V4" s="5">
        <v>0.32476042626778101</v>
      </c>
      <c r="W4" s="5">
        <v>8.4132259553588995E-3</v>
      </c>
      <c r="X4" s="5">
        <v>5.3715207681136903</v>
      </c>
      <c r="Y4" s="5">
        <v>0.91583470298075598</v>
      </c>
      <c r="Z4" s="3">
        <v>1.4049662612355303</v>
      </c>
      <c r="AA4" s="3">
        <v>5.0227611085829205</v>
      </c>
      <c r="AB4" s="3">
        <v>0.17049821503387175</v>
      </c>
      <c r="AC4" s="3">
        <v>1.2807152521583778</v>
      </c>
      <c r="AD4" s="3">
        <v>1.5662651823486035E-3</v>
      </c>
      <c r="AE4" s="3">
        <v>0.14638227710767027</v>
      </c>
      <c r="AF4" s="3">
        <v>1.9952471287250469E-2</v>
      </c>
      <c r="AG4" s="17">
        <v>0.53068313121179334</v>
      </c>
      <c r="AH4" s="3">
        <v>6.4103427071871919E-3</v>
      </c>
      <c r="AI4" s="3">
        <v>0.18884432330245501</v>
      </c>
      <c r="AJ4" s="3">
        <v>5.8887986523465641E-5</v>
      </c>
      <c r="AK4" s="3">
        <v>5.5036386294847178E-3</v>
      </c>
      <c r="AL4" s="3">
        <v>1.9952471287250469E-2</v>
      </c>
      <c r="AM4" s="5"/>
      <c r="AN4" s="26"/>
      <c r="AO4" s="5">
        <v>0.15317971367585401</v>
      </c>
      <c r="AP4" s="5">
        <v>9.1663421220946706</v>
      </c>
      <c r="AQ4" s="5">
        <v>2.9665084594222599E-2</v>
      </c>
      <c r="AR4" s="5">
        <v>0.203455440708948</v>
      </c>
      <c r="AS4" s="5">
        <v>0.17756585394299401</v>
      </c>
      <c r="AT4" s="5">
        <v>3.0982579312512302</v>
      </c>
      <c r="AU4" s="5">
        <v>2.6034110825673001E-2</v>
      </c>
      <c r="AV4" s="5">
        <v>0.15876564426634801</v>
      </c>
      <c r="AW4" s="5">
        <v>0.26840689251835498</v>
      </c>
      <c r="AX4" s="5">
        <v>0.74333117907632495</v>
      </c>
      <c r="AY4" s="5">
        <v>8.4320859157374292E-3</v>
      </c>
      <c r="AZ4" s="5">
        <v>2.4642132938600099E-3</v>
      </c>
      <c r="BA4" s="5">
        <v>3.4003004926499102E-3</v>
      </c>
      <c r="BB4" s="5">
        <v>0.130753564771764</v>
      </c>
      <c r="BC4" s="5">
        <v>1.06417369199369E-2</v>
      </c>
      <c r="BD4" s="5">
        <v>0.189314605756183</v>
      </c>
      <c r="BE4" s="5">
        <v>1.0568479492841501E-2</v>
      </c>
      <c r="BF4" s="5">
        <v>8.4132259553588995E-3</v>
      </c>
      <c r="BG4" s="5">
        <v>1.4909203029343499E-2</v>
      </c>
      <c r="BH4" s="2">
        <v>6.26023882743204E-3</v>
      </c>
      <c r="BI4" s="27"/>
      <c r="BJ4" s="5">
        <v>1.2569229129268999</v>
      </c>
      <c r="BK4" s="5">
        <v>26672.4921310666</v>
      </c>
      <c r="BL4" s="5">
        <v>37.1419920159613</v>
      </c>
      <c r="BM4" s="5">
        <v>17.167241615061201</v>
      </c>
      <c r="BN4" s="5">
        <v>0.91792682176349305</v>
      </c>
      <c r="BO4" s="5">
        <v>1.2976388398421601</v>
      </c>
      <c r="BP4" s="5">
        <v>3.3337159360217597E-2</v>
      </c>
      <c r="BQ4" s="5">
        <v>0.39356943677643602</v>
      </c>
      <c r="BR4" s="5">
        <v>124.564776192463</v>
      </c>
      <c r="BS4" s="5">
        <v>3.6804898149951799</v>
      </c>
      <c r="BT4" s="5">
        <v>3.6766266364109801</v>
      </c>
      <c r="BU4" s="5">
        <v>8.9809438147693904E-2</v>
      </c>
      <c r="BV4" s="5">
        <v>6.0049756711843304E-3</v>
      </c>
      <c r="BW4" s="5">
        <v>4.26262515155863E-2</v>
      </c>
      <c r="BX4" s="5">
        <v>0.84857744558430603</v>
      </c>
      <c r="BY4" s="5">
        <v>1.96414858372853</v>
      </c>
      <c r="BZ4" s="5">
        <v>0.36699466910963902</v>
      </c>
      <c r="CA4" s="5">
        <v>1.22280076178458E-2</v>
      </c>
      <c r="CB4" s="5">
        <v>4.5673207354144303</v>
      </c>
      <c r="CC4" s="2">
        <v>0.387006284805606</v>
      </c>
      <c r="CE4" s="2">
        <v>22.465165717475799</v>
      </c>
      <c r="CF4" s="2">
        <v>467452.38086823601</v>
      </c>
      <c r="CG4" s="2">
        <v>142.868290326184</v>
      </c>
      <c r="CH4" s="2">
        <v>101.688057762003</v>
      </c>
      <c r="CI4" s="2">
        <v>3.0030391097776001</v>
      </c>
      <c r="CJ4" s="2">
        <v>3.0982579312512302</v>
      </c>
      <c r="CK4" s="2">
        <v>0.39170131582998702</v>
      </c>
      <c r="CL4" s="2">
        <v>0.95832006924639601</v>
      </c>
      <c r="CM4" s="2">
        <v>111.553516744186</v>
      </c>
      <c r="CN4" s="2">
        <v>26.979865608026898</v>
      </c>
      <c r="CO4" s="2">
        <v>2.8505754605917502</v>
      </c>
      <c r="CP4" s="2">
        <v>5.8109093821335903E-2</v>
      </c>
      <c r="CQ4" s="2">
        <v>3.4003004926499102E-3</v>
      </c>
      <c r="CR4" s="2">
        <v>0.130753564771764</v>
      </c>
      <c r="CS4" s="2">
        <v>0.78629544156762399</v>
      </c>
      <c r="CT4" s="2">
        <v>2.52150108137841</v>
      </c>
      <c r="CU4" s="2">
        <v>0.32476042626778101</v>
      </c>
      <c r="CV4" s="2">
        <v>8.4132259553588995E-3</v>
      </c>
      <c r="CW4" s="2">
        <v>5.3715207681136903</v>
      </c>
      <c r="CX4" s="2">
        <v>0.91583470298075598</v>
      </c>
      <c r="CZ4" s="2">
        <v>0.40891815647613911</v>
      </c>
      <c r="DA4" s="2">
        <v>8370.5323819184541</v>
      </c>
      <c r="DB4" s="2">
        <v>2.4242411802885977</v>
      </c>
      <c r="DC4" s="2">
        <v>1.7325296841212641</v>
      </c>
      <c r="DD4" s="2">
        <v>4.7257720545393893E-2</v>
      </c>
      <c r="DE4" s="2">
        <v>4.7381219318721975E-2</v>
      </c>
      <c r="DF4" s="2">
        <v>5.6179641700728174E-3</v>
      </c>
      <c r="DG4" s="2">
        <v>1.3198183022261341E-2</v>
      </c>
      <c r="DH4" s="2">
        <v>1.4889366583760357</v>
      </c>
      <c r="DI4" s="2">
        <v>0.34169029392131334</v>
      </c>
      <c r="DJ4" s="2">
        <v>2.6426467305394455E-2</v>
      </c>
      <c r="DK4" s="2">
        <v>5.1693423082559446E-4</v>
      </c>
      <c r="DL4" s="2">
        <v>2.9614698850789163E-5</v>
      </c>
      <c r="DM4" s="2">
        <v>1.1014536666815265E-3</v>
      </c>
      <c r="DN4" s="2">
        <v>6.4577483702991456E-3</v>
      </c>
      <c r="DO4" s="2">
        <v>1.9760980261586285E-2</v>
      </c>
      <c r="DP4" s="2">
        <v>1.6488100455015382E-3</v>
      </c>
      <c r="DQ4" s="2">
        <v>4.116395985072606E-5</v>
      </c>
      <c r="DR4" s="2">
        <v>2.5924328031436732E-2</v>
      </c>
      <c r="DS4" s="2">
        <v>4.3823956247986346E-3</v>
      </c>
      <c r="DT4" s="14"/>
      <c r="DU4" s="2">
        <v>4.8807636012933074E-3</v>
      </c>
      <c r="DV4" s="2">
        <v>99.908964975240664</v>
      </c>
      <c r="DW4" s="2">
        <v>2.893524761891891E-2</v>
      </c>
      <c r="DX4" s="2">
        <v>2.0679120470681961E-2</v>
      </c>
      <c r="DY4" s="2">
        <v>5.6405850086411699E-4</v>
      </c>
      <c r="DZ4" s="2">
        <v>5.6553255700008916E-4</v>
      </c>
      <c r="EA4" s="2">
        <v>6.7054872962730286E-5</v>
      </c>
      <c r="EB4" s="2">
        <v>1.5753081705487752E-4</v>
      </c>
      <c r="EC4" s="2">
        <v>1.777164386501652E-2</v>
      </c>
      <c r="ED4" s="2">
        <v>4.078345563958031E-3</v>
      </c>
      <c r="EE4" s="2">
        <v>3.1542091661186265E-4</v>
      </c>
      <c r="EF4" s="2">
        <v>6.1700214043279741E-6</v>
      </c>
      <c r="EG4" s="2">
        <v>3.5347499719697266E-7</v>
      </c>
      <c r="EH4" s="2">
        <v>1.3146726012797962E-5</v>
      </c>
      <c r="EI4" s="2">
        <v>7.707836566534655E-5</v>
      </c>
      <c r="EJ4" s="2">
        <v>2.3586302456651554E-4</v>
      </c>
      <c r="EK4" s="2">
        <v>1.9679859962393839E-5</v>
      </c>
      <c r="EL4" s="2">
        <v>4.9132461775696751E-7</v>
      </c>
      <c r="EM4" s="2">
        <v>3.0942748479109754E-4</v>
      </c>
      <c r="EN4" s="2">
        <v>5.230737914967666E-5</v>
      </c>
      <c r="EP4" s="2">
        <v>199.81792995048133</v>
      </c>
    </row>
    <row r="5" spans="1:146" s="20" customFormat="1">
      <c r="A5" s="19" t="s">
        <v>586</v>
      </c>
      <c r="B5" s="19" t="s">
        <v>63</v>
      </c>
      <c r="C5" s="20" t="s">
        <v>65</v>
      </c>
      <c r="D5" s="20" t="s">
        <v>399</v>
      </c>
      <c r="F5" s="21" t="s">
        <v>98</v>
      </c>
      <c r="G5" s="22">
        <v>422534.01904535701</v>
      </c>
      <c r="H5" s="22">
        <v>43.096379122753703</v>
      </c>
      <c r="I5" s="22">
        <v>415.52343033778999</v>
      </c>
      <c r="J5" s="22">
        <v>619.32355528519804</v>
      </c>
      <c r="K5" s="22">
        <v>912.405622168646</v>
      </c>
      <c r="L5" s="21" t="s">
        <v>98</v>
      </c>
      <c r="M5" s="21" t="s">
        <v>98</v>
      </c>
      <c r="N5" s="22">
        <v>20.693434931513799</v>
      </c>
      <c r="O5" s="22">
        <v>6.0345313295097602</v>
      </c>
      <c r="P5" s="22">
        <v>1236.0502369962001</v>
      </c>
      <c r="Q5" s="22">
        <v>11.101491535038599</v>
      </c>
      <c r="R5" s="21" t="s">
        <v>98</v>
      </c>
      <c r="S5" s="21" t="s">
        <v>98</v>
      </c>
      <c r="T5" s="22">
        <v>11.496094835890201</v>
      </c>
      <c r="U5" s="22">
        <v>1630.2563366176801</v>
      </c>
      <c r="V5" s="22">
        <v>219.135440999525</v>
      </c>
      <c r="W5" s="22">
        <v>2.84051561255621E-2</v>
      </c>
      <c r="X5" s="22">
        <v>182.71871944691799</v>
      </c>
      <c r="Y5" s="22">
        <v>4.43987615861672E-2</v>
      </c>
      <c r="Z5" s="22">
        <f t="shared" ref="Z5" si="0">H5/I5</f>
        <v>0.10371588212900418</v>
      </c>
      <c r="AA5" s="22">
        <f t="shared" ref="AA5" si="1">O5/X5</f>
        <v>3.3026344250748019E-2</v>
      </c>
      <c r="AB5" s="22">
        <f t="shared" ref="AB5" si="2">Y5/X5</f>
        <v>2.4298967134051954E-4</v>
      </c>
      <c r="AC5" s="22">
        <f t="shared" ref="AC5" si="3">H5/N5</f>
        <v>2.0826111887844543</v>
      </c>
      <c r="AD5" s="22">
        <f t="shared" ref="AD5" si="4">W5/X5</f>
        <v>1.5545838002555695E-4</v>
      </c>
      <c r="AE5" s="22">
        <f t="shared" ref="AE5" si="5">T5/X5</f>
        <v>6.2916896915041903E-2</v>
      </c>
      <c r="AF5" s="22">
        <f t="shared" ref="AF5" si="6">P5/H5</f>
        <v>28.681069318503361</v>
      </c>
      <c r="AG5" s="23">
        <f t="shared" ref="AG5" si="7">P5/X5</f>
        <v>6.7647706854430298</v>
      </c>
      <c r="AH5" s="22">
        <f t="shared" ref="AH5" si="8">Y5/H5</f>
        <v>1.0302202294003367E-3</v>
      </c>
      <c r="AI5" s="22">
        <f t="shared" ref="AI5" si="9">O5/H5</f>
        <v>0.14002409140501768</v>
      </c>
      <c r="AJ5" s="22">
        <f t="shared" ref="AJ5" si="10">W5/H5</f>
        <v>6.5910771864741092E-4</v>
      </c>
      <c r="AK5" s="22">
        <f t="shared" ref="AK5" si="11">T5/H5</f>
        <v>0.26675314887000751</v>
      </c>
      <c r="AL5" s="22">
        <f t="shared" ref="AL5" si="12">P5/H5</f>
        <v>28.681069318503361</v>
      </c>
      <c r="AM5" s="3"/>
      <c r="AN5" s="26"/>
      <c r="AP5" s="22">
        <v>13.518929154987401</v>
      </c>
      <c r="AQ5" s="22">
        <v>2.8893325303283299E-2</v>
      </c>
      <c r="AR5" s="22">
        <v>0.41559250077467502</v>
      </c>
      <c r="AS5" s="22">
        <v>0.58136545069260404</v>
      </c>
      <c r="AT5" s="22">
        <v>4.0698604602822703</v>
      </c>
      <c r="AU5" s="24"/>
      <c r="AV5" s="24"/>
      <c r="AW5" s="22">
        <v>0.301698524124071</v>
      </c>
      <c r="AX5" s="22">
        <v>1.33703355004045</v>
      </c>
      <c r="AY5" s="22">
        <v>3.1365344375669797E-2</v>
      </c>
      <c r="AZ5" s="22">
        <v>0.19846349344021499</v>
      </c>
      <c r="BA5" s="24"/>
      <c r="BC5" s="22">
        <v>5.1557380132631003E-2</v>
      </c>
      <c r="BD5" s="22">
        <v>0.27312328761522803</v>
      </c>
      <c r="BE5" s="22">
        <v>1.94175930570132E-2</v>
      </c>
      <c r="BF5" s="22">
        <v>9.2239319267748802E-3</v>
      </c>
      <c r="BG5" s="22">
        <v>6.1442705088374898E-2</v>
      </c>
      <c r="BH5" s="22">
        <v>4.9259065872987503E-3</v>
      </c>
      <c r="BI5" s="27"/>
      <c r="BK5" s="22">
        <v>28052.661864391801</v>
      </c>
      <c r="BL5" s="22">
        <v>11.706671838734101</v>
      </c>
      <c r="BM5" s="22">
        <v>131.409544802901</v>
      </c>
      <c r="BN5" s="22">
        <v>254.700399339429</v>
      </c>
      <c r="BO5" s="22">
        <v>490.40018034523001</v>
      </c>
      <c r="BP5" s="24"/>
      <c r="BQ5" s="24"/>
      <c r="BR5" s="22">
        <v>6.8305785161501902</v>
      </c>
      <c r="BS5" s="22">
        <v>1.8587216319401201</v>
      </c>
      <c r="BT5" s="22">
        <v>887.84320717394803</v>
      </c>
      <c r="BU5" s="22">
        <v>9.3985509201381792</v>
      </c>
      <c r="BV5" s="24"/>
      <c r="BX5" s="22">
        <v>4.5492043218907998</v>
      </c>
      <c r="BY5" s="22">
        <v>992.18475747440004</v>
      </c>
      <c r="BZ5" s="22">
        <v>129.540325586432</v>
      </c>
      <c r="CA5" s="22">
        <v>1.4109411660344099E-2</v>
      </c>
      <c r="CB5" s="22">
        <v>144.989351994277</v>
      </c>
      <c r="CC5" s="22">
        <v>3.5666670025643797E-2</v>
      </c>
      <c r="CD5" s="2"/>
      <c r="CE5" s="20" t="s">
        <v>98</v>
      </c>
      <c r="CF5" s="20">
        <v>422534.01904535701</v>
      </c>
      <c r="CG5" s="20">
        <v>43.096379122753703</v>
      </c>
      <c r="CH5" s="20">
        <v>415.52343033778999</v>
      </c>
      <c r="CI5" s="20">
        <v>619.32355528519804</v>
      </c>
      <c r="CJ5" s="20">
        <v>912.405622168646</v>
      </c>
      <c r="CK5" s="20" t="s">
        <v>98</v>
      </c>
      <c r="CL5" s="20" t="s">
        <v>98</v>
      </c>
      <c r="CM5" s="20">
        <v>20.693434931513799</v>
      </c>
      <c r="CN5" s="20">
        <v>6.0345313295097602</v>
      </c>
      <c r="CO5" s="20">
        <v>1236.0502369962001</v>
      </c>
      <c r="CP5" s="20">
        <v>11.101491535038599</v>
      </c>
      <c r="CQ5" s="20" t="s">
        <v>98</v>
      </c>
      <c r="CR5" s="20" t="s">
        <v>98</v>
      </c>
      <c r="CS5" s="20">
        <v>11.496094835890201</v>
      </c>
      <c r="CT5" s="20">
        <v>1630.2563366176801</v>
      </c>
      <c r="CU5" s="20">
        <v>219.135440999525</v>
      </c>
      <c r="CV5" s="20">
        <v>2.84051561255621E-2</v>
      </c>
      <c r="CW5" s="20">
        <v>182.71871944691799</v>
      </c>
      <c r="CX5" s="20">
        <v>4.43987615861672E-2</v>
      </c>
      <c r="CY5" s="2"/>
      <c r="DA5" s="20">
        <f t="shared" ref="DA5" si="13">CF5/55.845</f>
        <v>7566.1924799956487</v>
      </c>
      <c r="DB5" s="20">
        <f t="shared" ref="DB5" si="14">CG5/58.9332</f>
        <v>0.73127505587264396</v>
      </c>
      <c r="DC5" s="20">
        <f t="shared" ref="DC5" si="15">CH5/58.6934</f>
        <v>7.0795597177500369</v>
      </c>
      <c r="DD5" s="20">
        <f t="shared" ref="DD5" si="16">CI5/63.546</f>
        <v>9.7460667120699664</v>
      </c>
      <c r="DE5" s="20">
        <f t="shared" ref="DE5" si="17">CJ5/65.39</f>
        <v>13.953289832828354</v>
      </c>
      <c r="DH5" s="20">
        <f t="shared" ref="DH5" si="18">CM5/74.9216</f>
        <v>0.27620118806210492</v>
      </c>
      <c r="DI5" s="20">
        <f t="shared" ref="DI5" si="19">CN5/78.96</f>
        <v>7.6425168813446812E-2</v>
      </c>
      <c r="DJ5" s="20">
        <f t="shared" ref="DJ5" si="20">CO5/107.8682</f>
        <v>11.458893696160686</v>
      </c>
      <c r="DK5" s="20">
        <f t="shared" ref="DK5" si="21">CP5/112.411</f>
        <v>9.8758053349214933E-2</v>
      </c>
      <c r="DN5" s="20">
        <f t="shared" ref="DN5" si="22">CS5/121.76</f>
        <v>9.4416021976759204E-2</v>
      </c>
      <c r="DO5" s="20">
        <f t="shared" ref="DO5" si="23">CT5/127.6</f>
        <v>12.776303578508465</v>
      </c>
      <c r="DP5" s="20">
        <f t="shared" ref="DP5" si="24">CU5/196.96655</f>
        <v>1.1125515525327778</v>
      </c>
      <c r="DQ5" s="20">
        <f t="shared" ref="DQ5" si="25">CV5/204.3833</f>
        <v>1.3897982920112406E-4</v>
      </c>
      <c r="DR5" s="20">
        <f t="shared" ref="DR5" si="26">CW5/207.2</f>
        <v>0.88184710157778956</v>
      </c>
      <c r="DS5" s="20">
        <f t="shared" ref="DS5" si="27">CX5/208.98038</f>
        <v>2.1245421022857361E-4</v>
      </c>
      <c r="DU5" s="20">
        <f t="shared" ref="DU5:EN5" si="28">((CZ5/(SUM($CZ5:$DS5)+(33.06/32.066)))*100)</f>
        <v>0</v>
      </c>
      <c r="DV5" s="20">
        <f t="shared" si="28"/>
        <v>99.222124917431557</v>
      </c>
      <c r="DW5" s="20">
        <f t="shared" si="28"/>
        <v>9.5898518488177487E-3</v>
      </c>
      <c r="DX5" s="20">
        <f t="shared" si="28"/>
        <v>9.2840482254743617E-2</v>
      </c>
      <c r="DY5" s="20">
        <f t="shared" si="28"/>
        <v>0.12780872959752984</v>
      </c>
      <c r="DZ5" s="20">
        <f t="shared" si="28"/>
        <v>0.18298174021642374</v>
      </c>
      <c r="EA5" s="20">
        <f t="shared" si="28"/>
        <v>0</v>
      </c>
      <c r="EB5" s="20">
        <f t="shared" si="28"/>
        <v>0</v>
      </c>
      <c r="EC5" s="20">
        <f t="shared" si="28"/>
        <v>3.6220686767747864E-3</v>
      </c>
      <c r="ED5" s="20">
        <f t="shared" si="28"/>
        <v>1.002230338032317E-3</v>
      </c>
      <c r="EE5" s="20">
        <f t="shared" si="28"/>
        <v>0.15027053365904836</v>
      </c>
      <c r="EF5" s="20">
        <f t="shared" si="28"/>
        <v>1.2951010606623912E-3</v>
      </c>
      <c r="EG5" s="20">
        <f t="shared" si="28"/>
        <v>0</v>
      </c>
      <c r="EH5" s="20">
        <f t="shared" si="28"/>
        <v>0</v>
      </c>
      <c r="EI5" s="20">
        <f t="shared" si="28"/>
        <v>1.238160191080726E-3</v>
      </c>
      <c r="EJ5" s="20">
        <f t="shared" si="28"/>
        <v>0.16754688609911278</v>
      </c>
      <c r="EK5" s="20">
        <f t="shared" si="28"/>
        <v>1.4589865300724305E-2</v>
      </c>
      <c r="EL5" s="20">
        <f t="shared" si="28"/>
        <v>1.8225645211189716E-6</v>
      </c>
      <c r="EM5" s="20">
        <f t="shared" si="28"/>
        <v>1.1564435282629331E-2</v>
      </c>
      <c r="EN5" s="20">
        <f t="shared" si="28"/>
        <v>2.7860985881958317E-6</v>
      </c>
      <c r="EP5" s="20">
        <f t="shared" ref="EP5" si="29">DV5*2</f>
        <v>198.44424983486311</v>
      </c>
    </row>
  </sheetData>
  <conditionalFormatting sqref="N3:N4">
    <cfRule type="cellIs" dxfId="1" priority="4" operator="greaterThan">
      <formula>10000</formula>
    </cfRule>
  </conditionalFormatting>
  <conditionalFormatting sqref="K3:K4">
    <cfRule type="cellIs" dxfId="0" priority="3" operator="greaterThan">
      <formula>1000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A6672-8A96-2847-8135-2322E3232AE1}">
  <sheetPr codeName="Tabelle11"/>
  <dimension ref="A1:FJ36"/>
  <sheetViews>
    <sheetView topLeftCell="EO1" workbookViewId="0">
      <pane ySplit="1" topLeftCell="A2" activePane="bottomLeft" state="frozen"/>
      <selection activeCell="CC26" sqref="CC26"/>
      <selection pane="bottomLeft" activeCell="L39" sqref="L39"/>
    </sheetView>
  </sheetViews>
  <sheetFormatPr baseColWidth="10" defaultRowHeight="16"/>
  <cols>
    <col min="1" max="16384" width="10.83203125" style="25"/>
  </cols>
  <sheetData>
    <row r="1" spans="1:166">
      <c r="A1" s="25" t="str">
        <f>CONCATENATE(all!A2," Fakos I prop")</f>
        <v>sample ID Fakos I prop</v>
      </c>
      <c r="B1" s="25" t="str">
        <f>CONCATENATE(all!B2," Fakos I prop")</f>
        <v>loc Fakos I prop</v>
      </c>
      <c r="C1" s="25" t="str">
        <f>CONCATENATE(all!C2," Fakos I prop")</f>
        <v>type Fakos I prop</v>
      </c>
      <c r="D1" s="25" t="str">
        <f>CONCATENATE(all!D2," Fakos I prop")</f>
        <v>subtype Fakos I prop</v>
      </c>
      <c r="E1" s="25" t="str">
        <f>CONCATENATE(all!E2," Fakos I prop")</f>
        <v>mineral Fakos I prop</v>
      </c>
      <c r="F1" s="25" t="str">
        <f>CONCATENATE(all!F2," Fakos I prop")</f>
        <v>texture Fakos I prop</v>
      </c>
      <c r="G1" s="25" t="str">
        <f>CONCATENATE(all!G2," Fakos I prop")</f>
        <v>Mn (ppm) Fakos I prop</v>
      </c>
      <c r="H1" s="25" t="str">
        <f>CONCATENATE(all!H2," Fakos I prop")</f>
        <v>Fe (ppm) Fakos I prop</v>
      </c>
      <c r="I1" s="25" t="str">
        <f>CONCATENATE(all!I2," Fakos I prop")</f>
        <v>Co (ppm) Fakos I prop</v>
      </c>
      <c r="J1" s="25" t="str">
        <f>CONCATENATE(all!J2," Fakos I prop")</f>
        <v>Ni (ppm) Fakos I prop</v>
      </c>
      <c r="K1" s="25" t="str">
        <f>CONCATENATE(all!K2," Fakos I prop")</f>
        <v>Cu (ppm) Fakos I prop</v>
      </c>
      <c r="L1" s="25" t="str">
        <f>CONCATENATE(all!L2," Fakos I prop")</f>
        <v>Zn (ppm) Fakos I prop</v>
      </c>
      <c r="M1" s="25" t="str">
        <f>CONCATENATE(all!M2," Fakos I prop")</f>
        <v>Ga (ppm) Fakos I prop</v>
      </c>
      <c r="N1" s="25" t="str">
        <f>CONCATENATE(all!N2," Fakos I prop")</f>
        <v>Ge (ppm) Fakos I prop</v>
      </c>
      <c r="O1" s="25" t="str">
        <f>CONCATENATE(all!O2," Fakos I prop")</f>
        <v>As (ppm) Fakos I prop</v>
      </c>
      <c r="P1" s="25" t="str">
        <f>CONCATENATE(all!P2," Fakos I prop")</f>
        <v>Se (ppm) Fakos I prop</v>
      </c>
      <c r="Q1" s="25" t="str">
        <f>CONCATENATE(all!Q2," Fakos I prop")</f>
        <v>Ag (ppm) Fakos I prop</v>
      </c>
      <c r="R1" s="25" t="str">
        <f>CONCATENATE(all!R2," Fakos I prop")</f>
        <v>Cd (ppm) Fakos I prop</v>
      </c>
      <c r="S1" s="25" t="str">
        <f>CONCATENATE(all!S2," Fakos I prop")</f>
        <v>In (ppm) Fakos I prop</v>
      </c>
      <c r="T1" s="25" t="str">
        <f>CONCATENATE(all!T2," Fakos I prop")</f>
        <v>Sn (ppm) Fakos I prop</v>
      </c>
      <c r="U1" s="25" t="str">
        <f>CONCATENATE(all!U2," Fakos I prop")</f>
        <v>Sb (ppm) Fakos I prop</v>
      </c>
      <c r="V1" s="25" t="str">
        <f>CONCATENATE(all!V2," Fakos I prop")</f>
        <v>Te (ppm) Fakos I prop</v>
      </c>
      <c r="W1" s="25" t="str">
        <f>CONCATENATE(all!W2," Fakos I prop")</f>
        <v>Au (ppm) Fakos I prop</v>
      </c>
      <c r="X1" s="25" t="str">
        <f>CONCATENATE(all!X2," Fakos I prop")</f>
        <v>Tl (ppm) Fakos I prop</v>
      </c>
      <c r="Y1" s="25" t="str">
        <f>CONCATENATE(all!Y2," Fakos I prop")</f>
        <v>Pb (ppm) Fakos I prop</v>
      </c>
      <c r="Z1" s="25" t="str">
        <f>CONCATENATE(all!Z2," Fakos I prop")</f>
        <v>Bi (ppm) Fakos I prop</v>
      </c>
      <c r="AA1" s="25" t="str">
        <f>CONCATENATE(all!AA2," Fakos I prop")</f>
        <v>Co/Ni (ppm) Fakos I prop</v>
      </c>
      <c r="AB1" s="25" t="str">
        <f>CONCATENATE(all!AB2," Fakos I prop")</f>
        <v>Se/Pb (ppm) Fakos I prop</v>
      </c>
      <c r="AC1" s="25" t="str">
        <f>CONCATENATE(all!AC2," Fakos I prop")</f>
        <v>Bi/Pb (ppm) Fakos I prop</v>
      </c>
      <c r="AD1" s="25" t="str">
        <f>CONCATENATE(all!AD2," Fakos I prop")</f>
        <v>Co/As (ppm) Fakos I prop</v>
      </c>
      <c r="AE1" s="25" t="str">
        <f>CONCATENATE(all!AE2," Fakos I prop")</f>
        <v>Tl/Pb (ppm) Fakos I prop</v>
      </c>
      <c r="AF1" s="25" t="str">
        <f>CONCATENATE(all!AF2," Fakos I prop")</f>
        <v>Sb/Pb (ppm) Fakos I prop</v>
      </c>
      <c r="AG1" s="25" t="str">
        <f>CONCATENATE(all!AG2," Fakos I prop")</f>
        <v>Ag/Co (ppm) Fakos I prop</v>
      </c>
      <c r="AH1" s="25" t="str">
        <f>CONCATENATE(all!AH2," Fakos I prop")</f>
        <v>Ag/Pb (ppm) Fakos I prop</v>
      </c>
      <c r="AI1" s="25" t="str">
        <f>CONCATENATE(all!AI2," Fakos I prop")</f>
        <v>Bi/Co (ppm) Fakos I prop</v>
      </c>
      <c r="AJ1" s="25" t="str">
        <f>CONCATENATE(all!AJ2," Fakos I prop")</f>
        <v>Se/Co (ppm) Fakos I prop</v>
      </c>
      <c r="AK1" s="25" t="str">
        <f>CONCATENATE(all!AK2," Fakos I prop")</f>
        <v>Tl/Co (ppm) Fakos I prop</v>
      </c>
      <c r="AL1" s="25" t="str">
        <f>CONCATENATE(all!AL2," Fakos I prop")</f>
        <v>Sb/Co (ppm) Fakos I prop</v>
      </c>
      <c r="AM1" s="25" t="str">
        <f>CONCATENATE(all!AM2," Fakos I prop")</f>
        <v>Ag/Co (ppm) Fakos I prop</v>
      </c>
      <c r="AP1" s="25" t="str">
        <f>CONCATENATE(all!AP2," Fakos I prop")</f>
        <v>Mn L.O.D. Howell Fakos I prop</v>
      </c>
      <c r="AQ1" s="25" t="str">
        <f>CONCATENATE(all!AQ2," Fakos I prop")</f>
        <v>Fe L.O.D. Howell Fakos I prop</v>
      </c>
      <c r="AR1" s="25" t="str">
        <f>CONCATENATE(all!AR2," Fakos I prop")</f>
        <v>Co L.O.D. Howell Fakos I prop</v>
      </c>
      <c r="AS1" s="25" t="str">
        <f>CONCATENATE(all!AS2," Fakos I prop")</f>
        <v>Ni L.O.D. Howell Fakos I prop</v>
      </c>
      <c r="AT1" s="25" t="str">
        <f>CONCATENATE(all!AT2," Fakos I prop")</f>
        <v>Cu L.O.D. Howell Fakos I prop</v>
      </c>
      <c r="AU1" s="25" t="str">
        <f>CONCATENATE(all!AU2," Fakos I prop")</f>
        <v>Zn L.O.D. Howell Fakos I prop</v>
      </c>
      <c r="AV1" s="25" t="str">
        <f>CONCATENATE(all!AV2," Fakos I prop")</f>
        <v>Ga L.O.D. Howell Fakos I prop</v>
      </c>
      <c r="AW1" s="25" t="str">
        <f>CONCATENATE(all!AW2," Fakos I prop")</f>
        <v>Ge L.O.D. Howell Fakos I prop</v>
      </c>
      <c r="AX1" s="25" t="str">
        <f>CONCATENATE(all!AX2," Fakos I prop")</f>
        <v>As L.O.D. Howell Fakos I prop</v>
      </c>
      <c r="AY1" s="25" t="str">
        <f>CONCATENATE(all!AY2," Fakos I prop")</f>
        <v>Se L.O.D. Howell Fakos I prop</v>
      </c>
      <c r="AZ1" s="25" t="str">
        <f>CONCATENATE(all!AZ2," Fakos I prop")</f>
        <v>Ag L.O.D. Howell Fakos I prop</v>
      </c>
      <c r="BA1" s="25" t="str">
        <f>CONCATENATE(all!BA2," Fakos I prop")</f>
        <v>Cd L.O.D. Howell Fakos I prop</v>
      </c>
      <c r="BB1" s="25" t="str">
        <f>CONCATENATE(all!BB2," Fakos I prop")</f>
        <v>In L.O.D. Howell Fakos I prop</v>
      </c>
      <c r="BC1" s="25" t="str">
        <f>CONCATENATE(all!BC2," Fakos I prop")</f>
        <v>Sn L.O.D. Howell Fakos I prop</v>
      </c>
      <c r="BD1" s="25" t="str">
        <f>CONCATENATE(all!BD2," Fakos I prop")</f>
        <v>Sb L.O.D. Howell Fakos I prop</v>
      </c>
      <c r="BE1" s="25" t="str">
        <f>CONCATENATE(all!BE2," Fakos I prop")</f>
        <v>Te L.O.D. Howell Fakos I prop</v>
      </c>
      <c r="BF1" s="25" t="str">
        <f>CONCATENATE(all!BF2," Fakos I prop")</f>
        <v>Au L.O.D. Howell Fakos I prop</v>
      </c>
      <c r="BG1" s="25" t="str">
        <f>CONCATENATE(all!BG2," Fakos I prop")</f>
        <v>Tl L.O.D. Howell Fakos I prop</v>
      </c>
      <c r="BH1" s="25" t="str">
        <f>CONCATENATE(all!BH2," Fakos I prop")</f>
        <v>Pb L.O.D. Howell Fakos I prop</v>
      </c>
      <c r="BI1" s="25" t="str">
        <f>CONCATENATE(all!BI2," Fakos I prop")</f>
        <v>Bi L.O.D. Howell Fakos I prop</v>
      </c>
      <c r="BK1" s="25" t="str">
        <f>CONCATENATE(all!BK2," Fakos I prop")</f>
        <v>Mn 2SE(int) Fakos I prop</v>
      </c>
      <c r="BL1" s="25" t="str">
        <f>CONCATENATE(all!BL2," Fakos I prop")</f>
        <v>Fe 2SE(int) Fakos I prop</v>
      </c>
      <c r="BM1" s="25" t="str">
        <f>CONCATENATE(all!BM2," Fakos I prop")</f>
        <v>Co 2SE(int) Fakos I prop</v>
      </c>
      <c r="BN1" s="25" t="str">
        <f>CONCATENATE(all!BN2," Fakos I prop")</f>
        <v>Ni 2SE(int) Fakos I prop</v>
      </c>
      <c r="BO1" s="25" t="str">
        <f>CONCATENATE(all!BO2," Fakos I prop")</f>
        <v>Cu 2SE(int) Fakos I prop</v>
      </c>
      <c r="BP1" s="25" t="str">
        <f>CONCATENATE(all!BP2," Fakos I prop")</f>
        <v>Zn 2SE(int) Fakos I prop</v>
      </c>
      <c r="BQ1" s="25" t="str">
        <f>CONCATENATE(all!BQ2," Fakos I prop")</f>
        <v>Ga 2SE(int) Fakos I prop</v>
      </c>
      <c r="BR1" s="25" t="str">
        <f>CONCATENATE(all!BR2," Fakos I prop")</f>
        <v>Ge 2SE(int) Fakos I prop</v>
      </c>
      <c r="BS1" s="25" t="str">
        <f>CONCATENATE(all!BS2," Fakos I prop")</f>
        <v>As 2SE(int) Fakos I prop</v>
      </c>
      <c r="BT1" s="25" t="str">
        <f>CONCATENATE(all!BT2," Fakos I prop")</f>
        <v>Se 2SE(int) Fakos I prop</v>
      </c>
      <c r="BU1" s="25" t="str">
        <f>CONCATENATE(all!BU2," Fakos I prop")</f>
        <v>Ag 2SE(int) Fakos I prop</v>
      </c>
      <c r="BV1" s="25" t="str">
        <f>CONCATENATE(all!BV2," Fakos I prop")</f>
        <v>Cd 2SE(int) Fakos I prop</v>
      </c>
      <c r="BW1" s="25" t="str">
        <f>CONCATENATE(all!BW2," Fakos I prop")</f>
        <v>In 2SE(int) Fakos I prop</v>
      </c>
      <c r="BX1" s="25" t="str">
        <f>CONCATENATE(all!BX2," Fakos I prop")</f>
        <v>Sn 2SE(int) Fakos I prop</v>
      </c>
      <c r="BY1" s="25" t="str">
        <f>CONCATENATE(all!BY2," Fakos I prop")</f>
        <v>Sb 2SE(int) Fakos I prop</v>
      </c>
      <c r="BZ1" s="25" t="str">
        <f>CONCATENATE(all!BZ2," Fakos I prop")</f>
        <v>Te 2SE(int) Fakos I prop</v>
      </c>
      <c r="CA1" s="25" t="str">
        <f>CONCATENATE(all!CA2," Fakos I prop")</f>
        <v>Au 2SE(int) Fakos I prop</v>
      </c>
      <c r="CB1" s="25" t="str">
        <f>CONCATENATE(all!CB2," Fakos I prop")</f>
        <v>Tl 2SE(int) Fakos I prop</v>
      </c>
      <c r="CC1" s="25" t="str">
        <f>CONCATENATE(all!CC2," Fakos I prop")</f>
        <v>Pb 2SE(int) Fakos I prop</v>
      </c>
      <c r="CD1" s="25" t="str">
        <f>CONCATENATE(all!CD2," Fakos I prop")</f>
        <v>Bi 2SE(int) Fakos I prop</v>
      </c>
      <c r="CF1" s="25" t="str">
        <f>CONCATENATE(all!CF2," Fakos I prop")</f>
        <v>Mn (ppm) + lod Fakos I prop</v>
      </c>
      <c r="CG1" s="25" t="str">
        <f>CONCATENATE(all!CG2," Fakos I prop")</f>
        <v>Fe (ppm) + lod Fakos I prop</v>
      </c>
      <c r="CH1" s="25" t="str">
        <f>CONCATENATE(all!CH2," Fakos I prop")</f>
        <v>Co (ppm) + lod Fakos I prop</v>
      </c>
      <c r="CI1" s="25" t="str">
        <f>CONCATENATE(all!CI2," Fakos I prop")</f>
        <v>Ni (ppm) + lod Fakos I prop</v>
      </c>
      <c r="CJ1" s="25" t="str">
        <f>CONCATENATE(all!CJ2," Fakos I prop")</f>
        <v>Cu (ppm) + lod Fakos I prop</v>
      </c>
      <c r="CK1" s="25" t="str">
        <f>CONCATENATE(all!CK2," Fakos I prop")</f>
        <v>Zn (ppm) + lod Fakos I prop</v>
      </c>
      <c r="CL1" s="25" t="str">
        <f>CONCATENATE(all!CL2," Fakos I prop")</f>
        <v>Ga (ppm) + lod Fakos I prop</v>
      </c>
      <c r="CM1" s="25" t="str">
        <f>CONCATENATE(all!CM2," Fakos I prop")</f>
        <v>Ge (ppm) + lod Fakos I prop</v>
      </c>
      <c r="CN1" s="25" t="str">
        <f>CONCATENATE(all!CN2," Fakos I prop")</f>
        <v>As (ppm) + lod Fakos I prop</v>
      </c>
      <c r="CO1" s="25" t="str">
        <f>CONCATENATE(all!CO2," Fakos I prop")</f>
        <v>Se (ppm) + lod Fakos I prop</v>
      </c>
      <c r="CP1" s="25" t="str">
        <f>CONCATENATE(all!CP2," Fakos I prop")</f>
        <v>Ag (ppm) + lod Fakos I prop</v>
      </c>
      <c r="CQ1" s="25" t="str">
        <f>CONCATENATE(all!CQ2," Fakos I prop")</f>
        <v>Cd (ppm) + lod Fakos I prop</v>
      </c>
      <c r="CR1" s="25" t="str">
        <f>CONCATENATE(all!CR2," Fakos I prop")</f>
        <v>In (ppm) + lod Fakos I prop</v>
      </c>
      <c r="CS1" s="25" t="str">
        <f>CONCATENATE(all!CS2," Fakos I prop")</f>
        <v>Sn (ppm) + lod Fakos I prop</v>
      </c>
      <c r="CT1" s="25" t="str">
        <f>CONCATENATE(all!CT2," Fakos I prop")</f>
        <v>Sb (ppm) + lod Fakos I prop</v>
      </c>
      <c r="CU1" s="25" t="str">
        <f>CONCATENATE(all!CU2," Fakos I prop")</f>
        <v>Te (ppm) + lod Fakos I prop</v>
      </c>
      <c r="CV1" s="25" t="str">
        <f>CONCATENATE(all!CV2," Fakos I prop")</f>
        <v>Au (ppm) + lod Fakos I prop</v>
      </c>
      <c r="CW1" s="25" t="str">
        <f>CONCATENATE(all!CW2," Fakos I prop")</f>
        <v>Tl (ppm) + lod Fakos I prop</v>
      </c>
      <c r="CX1" s="25" t="str">
        <f>CONCATENATE(all!CX2," Fakos I prop")</f>
        <v>Pb (ppm) + lod Fakos I prop</v>
      </c>
      <c r="CY1" s="25" t="str">
        <f>CONCATENATE(all!CY2," Fakos I prop")</f>
        <v>Bi (ppm) + lod Fakos I prop</v>
      </c>
      <c r="DA1" s="25" t="str">
        <f>CONCATENATE(all!DA2," Fakos I prop")</f>
        <v>Mn (ppm) at. gew. Fakos I prop</v>
      </c>
      <c r="DB1" s="25" t="str">
        <f>CONCATENATE(all!DB2," Fakos I prop")</f>
        <v>Fe (ppm) at. gew. Fakos I prop</v>
      </c>
      <c r="DC1" s="25" t="str">
        <f>CONCATENATE(all!DC2," Fakos I prop")</f>
        <v>Co (ppm) at. gew. Fakos I prop</v>
      </c>
      <c r="DD1" s="25" t="str">
        <f>CONCATENATE(all!DD2," Fakos I prop")</f>
        <v>Ni (ppm) at. gew. Fakos I prop</v>
      </c>
      <c r="DE1" s="25" t="str">
        <f>CONCATENATE(all!DE2," Fakos I prop")</f>
        <v>Cu (ppm) at. gew. Fakos I prop</v>
      </c>
      <c r="DF1" s="25" t="str">
        <f>CONCATENATE(all!DF2," Fakos I prop")</f>
        <v>Zn (ppm) at. gew. Fakos I prop</v>
      </c>
      <c r="DG1" s="25" t="str">
        <f>CONCATENATE(all!DG2," Fakos I prop")</f>
        <v>Ga (ppm) at. gew. Fakos I prop</v>
      </c>
      <c r="DH1" s="25" t="str">
        <f>CONCATENATE(all!DH2," Fakos I prop")</f>
        <v>Ge (ppm) at. gew. Fakos I prop</v>
      </c>
      <c r="DI1" s="25" t="str">
        <f>CONCATENATE(all!DI2," Fakos I prop")</f>
        <v>As (ppm) at. gew. Fakos I prop</v>
      </c>
      <c r="DJ1" s="25" t="str">
        <f>CONCATENATE(all!DJ2," Fakos I prop")</f>
        <v>Se (ppm) at. gew. Fakos I prop</v>
      </c>
      <c r="DK1" s="25" t="str">
        <f>CONCATENATE(all!DK2," Fakos I prop")</f>
        <v>Ag (ppm) at. gew. Fakos I prop</v>
      </c>
      <c r="DL1" s="25" t="str">
        <f>CONCATENATE(all!DL2," Fakos I prop")</f>
        <v>Cd (ppm) at. gew. Fakos I prop</v>
      </c>
      <c r="DM1" s="25" t="str">
        <f>CONCATENATE(all!DM2," Fakos I prop")</f>
        <v>In (ppm) at. gew. Fakos I prop</v>
      </c>
      <c r="DN1" s="25" t="str">
        <f>CONCATENATE(all!DN2," Fakos I prop")</f>
        <v>Sn (ppm) at. gew. Fakos I prop</v>
      </c>
      <c r="DO1" s="25" t="str">
        <f>CONCATENATE(all!DO2," Fakos I prop")</f>
        <v>Sb (ppm) at. gew. Fakos I prop</v>
      </c>
      <c r="DP1" s="25" t="str">
        <f>CONCATENATE(all!DP2," Fakos I prop")</f>
        <v>Te (ppm) at. gew. Fakos I prop</v>
      </c>
      <c r="DQ1" s="25" t="str">
        <f>CONCATENATE(all!DQ2," Fakos I prop")</f>
        <v>Au (ppm) at. gew. Fakos I prop</v>
      </c>
      <c r="DR1" s="25" t="str">
        <f>CONCATENATE(all!DR2," Fakos I prop")</f>
        <v>Tl (ppm) at. gew. Fakos I prop</v>
      </c>
      <c r="DS1" s="25" t="str">
        <f>CONCATENATE(all!DS2," Fakos I prop")</f>
        <v>Pb (ppm) at. gew. Fakos I prop</v>
      </c>
      <c r="DT1" s="25" t="str">
        <f>CONCATENATE(all!DT2," Fakos I prop")</f>
        <v>Bi (ppm) at. gew. Fakos I prop</v>
      </c>
      <c r="DV1" s="25" t="str">
        <f>CONCATENATE(all!DV2," Fakos I prop")</f>
        <v>Mn (ppm) at.% Fakos I prop</v>
      </c>
      <c r="DW1" s="25" t="str">
        <f>CONCATENATE(all!DW2," Fakos I prop")</f>
        <v>Fe (ppm) at.% Fakos I prop</v>
      </c>
      <c r="DX1" s="25" t="str">
        <f>CONCATENATE(all!DX2," Fakos I prop")</f>
        <v>Co (ppm) at.% Fakos I prop</v>
      </c>
      <c r="DY1" s="25" t="str">
        <f>CONCATENATE(all!DY2," Fakos I prop")</f>
        <v>Ni (ppm) at.% Fakos I prop</v>
      </c>
      <c r="DZ1" s="25" t="str">
        <f>CONCATENATE(all!DZ2," Fakos I prop")</f>
        <v>Cu (ppm) at.% Fakos I prop</v>
      </c>
      <c r="EA1" s="25" t="str">
        <f>CONCATENATE(all!EA2," Fakos I prop")</f>
        <v>Zn (ppm) at.% Fakos I prop</v>
      </c>
      <c r="EB1" s="25" t="str">
        <f>CONCATENATE(all!EB2," Fakos I prop")</f>
        <v>Ga (ppm) at.% Fakos I prop</v>
      </c>
      <c r="EC1" s="25" t="str">
        <f>CONCATENATE(all!EC2," Fakos I prop")</f>
        <v>Ge (ppm) at.% Fakos I prop</v>
      </c>
      <c r="ED1" s="25" t="str">
        <f>CONCATENATE(all!ED2," Fakos I prop")</f>
        <v>As (ppm) at.% Fakos I prop</v>
      </c>
      <c r="EE1" s="25" t="str">
        <f>CONCATENATE(all!EE2," Fakos I prop")</f>
        <v>Se (ppm) at.% Fakos I prop</v>
      </c>
      <c r="EF1" s="25" t="str">
        <f>CONCATENATE(all!EF2," Fakos I prop")</f>
        <v>Ag (ppm) at.% Fakos I prop</v>
      </c>
      <c r="EG1" s="25" t="str">
        <f>CONCATENATE(all!EG2," Fakos I prop")</f>
        <v>Cd (ppm) at.% Fakos I prop</v>
      </c>
      <c r="EH1" s="25" t="str">
        <f>CONCATENATE(all!EH2," Fakos I prop")</f>
        <v>In (ppm) at.% Fakos I prop</v>
      </c>
      <c r="EI1" s="25" t="str">
        <f>CONCATENATE(all!EI2," Fakos I prop")</f>
        <v>Sn (ppm) at.% Fakos I prop</v>
      </c>
      <c r="EJ1" s="25" t="str">
        <f>CONCATENATE(all!EJ2," Fakos I prop")</f>
        <v>Sb (ppm) at.% Fakos I prop</v>
      </c>
      <c r="EK1" s="25" t="str">
        <f>CONCATENATE(all!EK2," Fakos I prop")</f>
        <v>Te (ppm) at.% Fakos I prop</v>
      </c>
      <c r="EL1" s="25" t="str">
        <f>CONCATENATE(all!EL2," Fakos I prop")</f>
        <v>Au (ppm) at.% Fakos I prop</v>
      </c>
      <c r="EM1" s="25" t="str">
        <f>CONCATENATE(all!EM2," Fakos I prop")</f>
        <v>Tl (ppm) at.% Fakos I prop</v>
      </c>
      <c r="EN1" s="25" t="str">
        <f>CONCATENATE(all!EN2," Fakos I prop")</f>
        <v>Pb (ppm) at.% Fakos I prop</v>
      </c>
      <c r="EO1" s="25" t="str">
        <f>CONCATENATE(all!EO2," Fakos I prop")</f>
        <v>Bi (ppm) at.% Fakos I prop</v>
      </c>
      <c r="EQ1" s="25" t="str">
        <f>CONCATENATE(all!EQ2," Fakos I prop")</f>
        <v>Mol % FeS in sphalerite Fakos I prop</v>
      </c>
      <c r="EU1" s="34"/>
      <c r="EV1" s="34" t="s">
        <v>380</v>
      </c>
      <c r="EW1" s="28" t="s">
        <v>381</v>
      </c>
      <c r="EX1" s="28" t="s">
        <v>382</v>
      </c>
      <c r="EY1" s="28" t="s">
        <v>383</v>
      </c>
      <c r="EZ1" s="28" t="s">
        <v>384</v>
      </c>
      <c r="FA1" s="28" t="s">
        <v>387</v>
      </c>
      <c r="FB1" s="28" t="s">
        <v>388</v>
      </c>
      <c r="FC1" s="28" t="s">
        <v>389</v>
      </c>
      <c r="FD1" s="28" t="s">
        <v>390</v>
      </c>
      <c r="FE1" s="28" t="s">
        <v>393</v>
      </c>
      <c r="FF1" s="28" t="s">
        <v>394</v>
      </c>
      <c r="FG1" s="28" t="s">
        <v>395</v>
      </c>
      <c r="FH1" s="28" t="s">
        <v>396</v>
      </c>
      <c r="FI1" s="28" t="s">
        <v>377</v>
      </c>
      <c r="FJ1" s="28" t="s">
        <v>378</v>
      </c>
    </row>
    <row r="2" spans="1:166">
      <c r="A2" s="25" t="str">
        <f>Fakos!A129</f>
        <v xml:space="preserve">LM64_I_py7 </v>
      </c>
      <c r="B2" s="25" t="str">
        <f>Fakos!B129</f>
        <v>Fakos</v>
      </c>
      <c r="C2" s="25" t="str">
        <f>Fakos!C129</f>
        <v>porphyry</v>
      </c>
      <c r="D2" s="25" t="str">
        <f>Fakos!D129</f>
        <v>sercicitic</v>
      </c>
      <c r="E2" s="25" t="str">
        <f>Fakos!E129</f>
        <v>pyrite</v>
      </c>
      <c r="F2" s="25">
        <f>Fakos!F129</f>
        <v>0</v>
      </c>
      <c r="G2" s="25" t="str">
        <f>Fakos!G129</f>
        <v>n.a.</v>
      </c>
      <c r="H2" s="25">
        <f>Fakos!H129</f>
        <v>464334.84105688898</v>
      </c>
      <c r="I2" s="25">
        <f>Fakos!I129</f>
        <v>9.8902319215927204</v>
      </c>
      <c r="J2" s="25">
        <f>Fakos!J129</f>
        <v>168.236695303114</v>
      </c>
      <c r="K2" s="25">
        <f>Fakos!K129</f>
        <v>26.674661985628202</v>
      </c>
      <c r="L2" s="25">
        <f>Fakos!L129</f>
        <v>6.2636986122848803</v>
      </c>
      <c r="M2" s="25" t="str">
        <f>Fakos!M129</f>
        <v>n.a.</v>
      </c>
      <c r="N2" s="25" t="str">
        <f>Fakos!N129</f>
        <v>n.a.</v>
      </c>
      <c r="O2" s="25">
        <f>Fakos!O129</f>
        <v>1.57531417494405</v>
      </c>
      <c r="P2" s="25">
        <f>Fakos!P129</f>
        <v>134.602395656487</v>
      </c>
      <c r="Q2" s="25">
        <f>Fakos!Q129</f>
        <v>10.0719826726405</v>
      </c>
      <c r="R2" s="25">
        <f>Fakos!R129</f>
        <v>0.41116922274000001</v>
      </c>
      <c r="S2" s="25" t="str">
        <f>Fakos!S129</f>
        <v>n.a.</v>
      </c>
      <c r="T2" s="25" t="str">
        <f>Fakos!T129</f>
        <v>n.a.</v>
      </c>
      <c r="U2" s="25">
        <f>Fakos!U129</f>
        <v>0.85788068505874404</v>
      </c>
      <c r="V2" s="25">
        <f>Fakos!V129</f>
        <v>11.865581473830099</v>
      </c>
      <c r="W2" s="25">
        <f>Fakos!W129</f>
        <v>1.6317113527006699</v>
      </c>
      <c r="X2" s="25">
        <f>Fakos!X129</f>
        <v>4.1980508328070598E-2</v>
      </c>
      <c r="Y2" s="25">
        <f>Fakos!Y129</f>
        <v>44.288066932984698</v>
      </c>
      <c r="Z2" s="25">
        <f>Fakos!Z129</f>
        <v>2.7041930012471602</v>
      </c>
      <c r="AA2" s="25">
        <f>Fakos!AA129</f>
        <v>5.8787602215874334E-2</v>
      </c>
      <c r="AB2" s="25">
        <f>Fakos!AB129</f>
        <v>3.0392474763046917</v>
      </c>
      <c r="AC2" s="25">
        <f>Fakos!AC129</f>
        <v>6.1059178883085131E-2</v>
      </c>
      <c r="AD2" s="25">
        <f>Fakos!AD129</f>
        <v>6.2782599680117706</v>
      </c>
      <c r="AE2" s="25">
        <f>Fakos!AE129</f>
        <v>9.4789660590953711E-4</v>
      </c>
      <c r="AF2" s="25">
        <f>Fakos!AF129</f>
        <v>1.9370470297492594E-2</v>
      </c>
      <c r="AG2" s="25">
        <f>Fakos!AG129</f>
        <v>1.018376793637263</v>
      </c>
      <c r="AH2" s="25">
        <f>Fakos!AH129</f>
        <v>0.22741978528620599</v>
      </c>
      <c r="AI2" s="25">
        <f>Fakos!AI129</f>
        <v>0.27342058534980013</v>
      </c>
      <c r="AJ2" s="25">
        <f>Fakos!AJ129</f>
        <v>13.609629857376557</v>
      </c>
      <c r="AK2" s="25">
        <f>Fakos!AK129</f>
        <v>4.2446434685133316E-3</v>
      </c>
      <c r="AL2" s="25">
        <f>Fakos!AL129</f>
        <v>8.6740199002390148E-2</v>
      </c>
      <c r="AM2" s="25">
        <f>Fakos!AM129</f>
        <v>1.018376793637263</v>
      </c>
      <c r="AP2" s="25" t="s">
        <v>98</v>
      </c>
      <c r="AQ2" s="25">
        <f>Fakos!AQ129</f>
        <v>40.0560276490313</v>
      </c>
      <c r="AR2" s="25">
        <f>Fakos!AR129</f>
        <v>5.8623344080691399E-2</v>
      </c>
      <c r="AS2" s="25">
        <f>Fakos!AS129</f>
        <v>0.54189249353231095</v>
      </c>
      <c r="AT2" s="25">
        <f>Fakos!AT129</f>
        <v>0.78592168960153197</v>
      </c>
      <c r="AU2" s="25">
        <f>Fakos!AU129</f>
        <v>6.2636986122848803</v>
      </c>
      <c r="AV2" s="25" t="s">
        <v>98</v>
      </c>
      <c r="AW2" s="25" t="s">
        <v>98</v>
      </c>
      <c r="AX2" s="25">
        <f>Fakos!AX129</f>
        <v>0.45715096074351502</v>
      </c>
      <c r="AY2" s="25">
        <f>Fakos!AY129</f>
        <v>2.2486721306325199</v>
      </c>
      <c r="AZ2" s="25">
        <f>Fakos!AZ129</f>
        <v>7.9315025996088598E-2</v>
      </c>
      <c r="BA2" s="25">
        <f>Fakos!BA129</f>
        <v>0.41116922274000001</v>
      </c>
      <c r="BB2" s="25" t="s">
        <v>98</v>
      </c>
      <c r="BC2" s="25" t="s">
        <v>98</v>
      </c>
      <c r="BD2" s="25">
        <f>Fakos!BD129</f>
        <v>8.6820727500399805E-2</v>
      </c>
      <c r="BE2" s="25">
        <f>Fakos!BE129</f>
        <v>0.78022041126854103</v>
      </c>
      <c r="BF2" s="25">
        <f>Fakos!BF129</f>
        <v>3.7714578470032102E-2</v>
      </c>
      <c r="BG2" s="25">
        <f>Fakos!BG129</f>
        <v>2.28230693602566E-2</v>
      </c>
      <c r="BH2" s="25">
        <f>Fakos!BH129</f>
        <v>0.13853831135563699</v>
      </c>
      <c r="BI2" s="25">
        <f>Fakos!BI129</f>
        <v>1.7469549743933901E-2</v>
      </c>
      <c r="BK2" s="25" t="s">
        <v>98</v>
      </c>
      <c r="BL2" s="25">
        <f>Fakos!BL129</f>
        <v>63431.723841397099</v>
      </c>
      <c r="BM2" s="25">
        <f>Fakos!BM129</f>
        <v>1.76800946703607</v>
      </c>
      <c r="BN2" s="25">
        <f>Fakos!BN129</f>
        <v>23.010453373171501</v>
      </c>
      <c r="BO2" s="25">
        <f>Fakos!BO129</f>
        <v>17.350912171998701</v>
      </c>
      <c r="BP2" s="25">
        <f>Fakos!BP129</f>
        <v>1.9655331901461901</v>
      </c>
      <c r="BQ2" s="25" t="s">
        <v>98</v>
      </c>
      <c r="BR2" s="25" t="s">
        <v>98</v>
      </c>
      <c r="BS2" s="25">
        <f>Fakos!BS129</f>
        <v>0.657961383488882</v>
      </c>
      <c r="BT2" s="25">
        <f>Fakos!BT129</f>
        <v>30.224545174215599</v>
      </c>
      <c r="BU2" s="25">
        <f>Fakos!BU129</f>
        <v>5.4118134901369102</v>
      </c>
      <c r="BV2" s="25">
        <f>Fakos!BV129</f>
        <v>0.124089891303929</v>
      </c>
      <c r="BW2" s="25" t="s">
        <v>98</v>
      </c>
      <c r="BX2" s="25" t="s">
        <v>98</v>
      </c>
      <c r="BY2" s="25">
        <f>Fakos!BY129</f>
        <v>0.26916433906778497</v>
      </c>
      <c r="BZ2" s="25">
        <f>Fakos!BZ129</f>
        <v>7.5642545861838499</v>
      </c>
      <c r="CA2" s="25">
        <f>Fakos!CA129</f>
        <v>1.60491638637171</v>
      </c>
      <c r="CB2" s="25">
        <f>Fakos!CB129</f>
        <v>4.6903937746104803E-2</v>
      </c>
      <c r="CC2" s="25">
        <f>Fakos!CC129</f>
        <v>64.547619182687498</v>
      </c>
      <c r="CD2" s="25">
        <f>Fakos!CD129</f>
        <v>1.0464819557888601</v>
      </c>
      <c r="CF2" s="25" t="str">
        <f>Fakos!CF129</f>
        <v>n.a.</v>
      </c>
      <c r="CG2" s="25">
        <f>Fakos!CG129</f>
        <v>464334.84105688898</v>
      </c>
      <c r="CH2" s="25">
        <f>Fakos!CH129</f>
        <v>9.8902319215927204</v>
      </c>
      <c r="CI2" s="25">
        <f>Fakos!CI129</f>
        <v>168.236695303114</v>
      </c>
      <c r="CJ2" s="25">
        <f>Fakos!CJ129</f>
        <v>26.674661985628202</v>
      </c>
      <c r="CK2" s="25">
        <f>Fakos!CK129</f>
        <v>6.2636986122848803</v>
      </c>
      <c r="CL2" s="25" t="str">
        <f>Fakos!CL129</f>
        <v>n.a.</v>
      </c>
      <c r="CM2" s="25" t="str">
        <f>Fakos!CM129</f>
        <v>n.a.</v>
      </c>
      <c r="CN2" s="25">
        <f>Fakos!CN129</f>
        <v>1.57531417494405</v>
      </c>
      <c r="CO2" s="25">
        <f>Fakos!CO129</f>
        <v>134.602395656487</v>
      </c>
      <c r="CP2" s="25">
        <f>Fakos!CP129</f>
        <v>10.0719826726405</v>
      </c>
      <c r="CQ2" s="25">
        <f>Fakos!CQ129</f>
        <v>0.41116922274000001</v>
      </c>
      <c r="CR2" s="25" t="str">
        <f>Fakos!CR129</f>
        <v>n.a.</v>
      </c>
      <c r="CS2" s="25" t="str">
        <f>Fakos!CS129</f>
        <v>n.a.</v>
      </c>
      <c r="CT2" s="25">
        <f>Fakos!CT129</f>
        <v>0.85788068505874404</v>
      </c>
      <c r="CU2" s="25">
        <f>Fakos!CU129</f>
        <v>11.865581473830099</v>
      </c>
      <c r="CV2" s="25">
        <f>Fakos!CV129</f>
        <v>1.6317113527006699</v>
      </c>
      <c r="CW2" s="25">
        <f>Fakos!CW129</f>
        <v>4.1980508328070598E-2</v>
      </c>
      <c r="CX2" s="25">
        <f>Fakos!CX129</f>
        <v>44.288066932984698</v>
      </c>
      <c r="CY2" s="25">
        <f>Fakos!CY129</f>
        <v>2.7041930012471602</v>
      </c>
      <c r="DA2" s="25" t="str">
        <f>Fakos!DA129</f>
        <v>n.a.</v>
      </c>
      <c r="DB2" s="25">
        <f>Fakos!DB129</f>
        <v>8314.7075128818869</v>
      </c>
      <c r="DC2" s="25">
        <f>Fakos!DC129</f>
        <v>0.16782105708824094</v>
      </c>
      <c r="DD2" s="25">
        <f>Fakos!DD129</f>
        <v>2.8663647923465674</v>
      </c>
      <c r="DE2" s="25">
        <f>Fakos!DE129</f>
        <v>0.41976933222591828</v>
      </c>
      <c r="DF2" s="25">
        <f>Fakos!DF129</f>
        <v>9.5789854905717703E-2</v>
      </c>
      <c r="DG2" s="25" t="str">
        <f>Fakos!DG129</f>
        <v>n.a.</v>
      </c>
      <c r="DH2" s="25" t="str">
        <f>Fakos!DH129</f>
        <v>n.a.</v>
      </c>
      <c r="DI2" s="25">
        <f>Fakos!DI129</f>
        <v>2.1026168353906617E-2</v>
      </c>
      <c r="DJ2" s="25">
        <f>Fakos!DJ129</f>
        <v>1.7046909277670594</v>
      </c>
      <c r="DK2" s="25">
        <f>Fakos!DK129</f>
        <v>9.3373048522553445E-2</v>
      </c>
      <c r="DL2" s="25">
        <f>Fakos!DL129</f>
        <v>3.6577312072661929E-3</v>
      </c>
      <c r="DM2" s="25" t="str">
        <f>Fakos!DM129</f>
        <v>n.a.</v>
      </c>
      <c r="DN2" s="25" t="str">
        <f>Fakos!DN129</f>
        <v>n.a.</v>
      </c>
      <c r="DO2" s="25">
        <f>Fakos!DO129</f>
        <v>7.0456692268293696E-3</v>
      </c>
      <c r="DP2" s="25">
        <f>Fakos!DP129</f>
        <v>9.2990450421865989E-2</v>
      </c>
      <c r="DQ2" s="25">
        <f>Fakos!DQ129</f>
        <v>8.2842053775154714E-3</v>
      </c>
      <c r="DR2" s="25">
        <f>Fakos!DR129</f>
        <v>2.0540087339851446E-4</v>
      </c>
      <c r="DS2" s="25">
        <f>Fakos!DS129</f>
        <v>0.2137454967808142</v>
      </c>
      <c r="DT2" s="25">
        <f>Fakos!DT129</f>
        <v>1.2939937238352999E-2</v>
      </c>
      <c r="DV2" s="25" t="str">
        <f>Fakos!DV129</f>
        <v>n.a.</v>
      </c>
      <c r="DW2" s="25">
        <f>Fakos!DW129</f>
        <v>99.919020054167689</v>
      </c>
      <c r="DX2" s="25">
        <f>Fakos!DX129</f>
        <v>2.0167294571375224E-3</v>
      </c>
      <c r="DY2" s="25">
        <f>Fakos!DY129</f>
        <v>3.4445512451918923E-2</v>
      </c>
      <c r="DZ2" s="25">
        <f>Fakos!DZ129</f>
        <v>5.0444276313778161E-3</v>
      </c>
      <c r="EA2" s="25">
        <f>Fakos!EA129</f>
        <v>1.1511202791537308E-3</v>
      </c>
      <c r="EB2" s="25" t="str">
        <f>Fakos!EB129</f>
        <v>n.a.</v>
      </c>
      <c r="EC2" s="25" t="str">
        <f>Fakos!EC129</f>
        <v>n.a.</v>
      </c>
      <c r="ED2" s="25">
        <f>Fakos!ED129</f>
        <v>2.5267444875978832E-4</v>
      </c>
      <c r="EE2" s="25">
        <f>Fakos!EE129</f>
        <v>2.0485512777668063E-2</v>
      </c>
      <c r="EF2" s="25">
        <f>Fakos!EF129</f>
        <v>1.1220771738980979E-3</v>
      </c>
      <c r="EG2" s="25">
        <f>Fakos!EG129</f>
        <v>4.3955474956317618E-5</v>
      </c>
      <c r="EH2" s="25" t="str">
        <f>Fakos!EH129</f>
        <v>n.a.</v>
      </c>
      <c r="EI2" s="25" t="str">
        <f>Fakos!EI129</f>
        <v>n.a.</v>
      </c>
      <c r="EJ2" s="25">
        <f>Fakos!EJ129</f>
        <v>8.4668806891872257E-5</v>
      </c>
      <c r="EK2" s="25">
        <f>Fakos!EK129</f>
        <v>1.117479438230782E-3</v>
      </c>
      <c r="EL2" s="25">
        <f>Fakos!EL129</f>
        <v>9.9552471565161904E-5</v>
      </c>
      <c r="EM2" s="25">
        <f>Fakos!EM129</f>
        <v>2.4683314423812212E-6</v>
      </c>
      <c r="EN2" s="25">
        <f>Fakos!EN129</f>
        <v>2.5686099656832984E-3</v>
      </c>
      <c r="EO2" s="25">
        <f>Fakos!EO129</f>
        <v>1.5550106199352381E-4</v>
      </c>
      <c r="EQ2" s="25">
        <f>Fakos!EQ129</f>
        <v>199.83804010833538</v>
      </c>
      <c r="EU2" s="31" t="s">
        <v>501</v>
      </c>
      <c r="EV2" s="31">
        <v>1</v>
      </c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</row>
    <row r="3" spans="1:166">
      <c r="A3" s="25" t="str">
        <f>Fakos!A130</f>
        <v xml:space="preserve">LM64_I_py8 </v>
      </c>
      <c r="B3" s="25" t="str">
        <f>Fakos!B130</f>
        <v>Fakos</v>
      </c>
      <c r="C3" s="25" t="str">
        <f>Fakos!C130</f>
        <v>porphyry</v>
      </c>
      <c r="D3" s="25" t="str">
        <f>Fakos!D130</f>
        <v>sercicitic</v>
      </c>
      <c r="E3" s="25" t="str">
        <f>Fakos!E130</f>
        <v>pyrite</v>
      </c>
      <c r="F3" s="25">
        <f>Fakos!F130</f>
        <v>0</v>
      </c>
      <c r="G3" s="25" t="str">
        <f>Fakos!G130</f>
        <v>n.a.</v>
      </c>
      <c r="H3" s="25">
        <f>Fakos!H130</f>
        <v>454129.16007240198</v>
      </c>
      <c r="I3" s="25">
        <f>Fakos!I130</f>
        <v>21.7447216130935</v>
      </c>
      <c r="J3" s="25">
        <f>Fakos!J130</f>
        <v>122.124454574412</v>
      </c>
      <c r="K3" s="25">
        <f>Fakos!K130</f>
        <v>5.8571639379734401</v>
      </c>
      <c r="L3" s="25">
        <f>Fakos!L130</f>
        <v>3.5861879538808399</v>
      </c>
      <c r="M3" s="25" t="str">
        <f>Fakos!M130</f>
        <v>n.a.</v>
      </c>
      <c r="N3" s="25" t="str">
        <f>Fakos!N130</f>
        <v>n.a.</v>
      </c>
      <c r="O3" s="25">
        <f>Fakos!O130</f>
        <v>2.6381597396918801</v>
      </c>
      <c r="P3" s="25">
        <f>Fakos!P130</f>
        <v>94.364882801809003</v>
      </c>
      <c r="Q3" s="25">
        <f>Fakos!Q130</f>
        <v>3.59956060102264</v>
      </c>
      <c r="R3" s="25">
        <f>Fakos!R130</f>
        <v>0.186186451863806</v>
      </c>
      <c r="S3" s="25" t="str">
        <f>Fakos!S130</f>
        <v>n.a.</v>
      </c>
      <c r="T3" s="25" t="str">
        <f>Fakos!T130</f>
        <v>n.a.</v>
      </c>
      <c r="U3" s="25">
        <f>Fakos!U130</f>
        <v>0.751872177919645</v>
      </c>
      <c r="V3" s="25">
        <f>Fakos!V130</f>
        <v>2.9084923121628501</v>
      </c>
      <c r="W3" s="25">
        <f>Fakos!W130</f>
        <v>0.36191672055268498</v>
      </c>
      <c r="X3" s="25">
        <f>Fakos!X130</f>
        <v>1.61308619907247E-2</v>
      </c>
      <c r="Y3" s="25">
        <f>Fakos!Y130</f>
        <v>3.0182593393228698</v>
      </c>
      <c r="Z3" s="25">
        <f>Fakos!Z130</f>
        <v>0.21206176830485499</v>
      </c>
      <c r="AA3" s="25">
        <f>Fakos!AA130</f>
        <v>0.17805378692474866</v>
      </c>
      <c r="AB3" s="25">
        <f>Fakos!AB130</f>
        <v>31.264670193310575</v>
      </c>
      <c r="AC3" s="25">
        <f>Fakos!AC130</f>
        <v>7.0259624659168587E-2</v>
      </c>
      <c r="AD3" s="25">
        <f>Fakos!AD130</f>
        <v>8.2423824781865331</v>
      </c>
      <c r="AE3" s="25">
        <f>Fakos!AE130</f>
        <v>5.3444254377238414E-3</v>
      </c>
      <c r="AF3" s="25">
        <f>Fakos!AF130</f>
        <v>0.24910787755180888</v>
      </c>
      <c r="AG3" s="25">
        <f>Fakos!AG130</f>
        <v>0.16553721243573791</v>
      </c>
      <c r="AH3" s="25">
        <f>Fakos!AH130</f>
        <v>1.1925948688790216</v>
      </c>
      <c r="AI3" s="25">
        <f>Fakos!AI130</f>
        <v>9.7523330984914895E-3</v>
      </c>
      <c r="AJ3" s="25">
        <f>Fakos!AJ130</f>
        <v>4.3396684713124838</v>
      </c>
      <c r="AK3" s="25">
        <f>Fakos!AK130</f>
        <v>7.4182885749208964E-4</v>
      </c>
      <c r="AL3" s="25">
        <f>Fakos!AL130</f>
        <v>3.457722712195626E-2</v>
      </c>
      <c r="AM3" s="25">
        <f>Fakos!AM130</f>
        <v>0.16553721243573791</v>
      </c>
      <c r="AP3" s="25" t="s">
        <v>98</v>
      </c>
      <c r="AQ3" s="25">
        <f>Fakos!AQ130</f>
        <v>40.239387569725103</v>
      </c>
      <c r="AR3" s="25">
        <f>Fakos!AR130</f>
        <v>6.6861910573575697E-2</v>
      </c>
      <c r="AS3" s="25">
        <f>Fakos!AS130</f>
        <v>0.47493889901207398</v>
      </c>
      <c r="AT3" s="25">
        <f>Fakos!AT130</f>
        <v>0.5273564855199</v>
      </c>
      <c r="AU3" s="25">
        <f>Fakos!AU130</f>
        <v>3.5861879538808399</v>
      </c>
      <c r="AV3" s="25" t="s">
        <v>98</v>
      </c>
      <c r="AW3" s="25" t="s">
        <v>98</v>
      </c>
      <c r="AX3" s="25">
        <f>Fakos!AX130</f>
        <v>0.35534536536979699</v>
      </c>
      <c r="AY3" s="25">
        <f>Fakos!AY130</f>
        <v>2.6192866056906801</v>
      </c>
      <c r="AZ3" s="25">
        <f>Fakos!AZ130</f>
        <v>5.6451574980299797E-2</v>
      </c>
      <c r="BA3" s="25">
        <f>Fakos!BA130</f>
        <v>0.186186451863806</v>
      </c>
      <c r="BB3" s="25" t="s">
        <v>98</v>
      </c>
      <c r="BC3" s="25" t="s">
        <v>98</v>
      </c>
      <c r="BD3" s="25">
        <f>Fakos!BD130</f>
        <v>0.10903167592396</v>
      </c>
      <c r="BE3" s="25">
        <f>Fakos!BE130</f>
        <v>0.37683512386464901</v>
      </c>
      <c r="BF3" s="25">
        <f>Fakos!BF130</f>
        <v>3.9309739592720903E-2</v>
      </c>
      <c r="BG3" s="25">
        <f>Fakos!BG130</f>
        <v>1.61308619907247E-2</v>
      </c>
      <c r="BH3" s="25">
        <f>Fakos!BH130</f>
        <v>8.1476607709237397E-2</v>
      </c>
      <c r="BI3" s="25">
        <f>Fakos!BI130</f>
        <v>1.10103186006715E-2</v>
      </c>
      <c r="BK3" s="25" t="s">
        <v>98</v>
      </c>
      <c r="BL3" s="25">
        <f>Fakos!BL130</f>
        <v>19101.1851427035</v>
      </c>
      <c r="BM3" s="25">
        <f>Fakos!BM130</f>
        <v>11.277130976916199</v>
      </c>
      <c r="BN3" s="25">
        <f>Fakos!BN130</f>
        <v>58.389145117271198</v>
      </c>
      <c r="BO3" s="25">
        <f>Fakos!BO130</f>
        <v>4.75289941840688</v>
      </c>
      <c r="BP3" s="25">
        <f>Fakos!BP130</f>
        <v>2.2802123833508499</v>
      </c>
      <c r="BQ3" s="25" t="s">
        <v>98</v>
      </c>
      <c r="BR3" s="25" t="s">
        <v>98</v>
      </c>
      <c r="BS3" s="25">
        <f>Fakos!BS130</f>
        <v>1.3330766073836899</v>
      </c>
      <c r="BT3" s="25">
        <f>Fakos!BT130</f>
        <v>14.0671002213629</v>
      </c>
      <c r="BU3" s="25">
        <f>Fakos!BU130</f>
        <v>1.0778283876957899</v>
      </c>
      <c r="BV3" s="25">
        <f>Fakos!BV130</f>
        <v>0.113674676593947</v>
      </c>
      <c r="BW3" s="25" t="s">
        <v>98</v>
      </c>
      <c r="BX3" s="25" t="s">
        <v>98</v>
      </c>
      <c r="BY3" s="25">
        <f>Fakos!BY130</f>
        <v>0.65941167097762698</v>
      </c>
      <c r="BZ3" s="25">
        <f>Fakos!BZ130</f>
        <v>2.1025720843748301</v>
      </c>
      <c r="CA3" s="25">
        <f>Fakos!CA130</f>
        <v>0.26225553103397797</v>
      </c>
      <c r="CB3" s="25">
        <f>Fakos!CB130</f>
        <v>5.8426406561513699E-3</v>
      </c>
      <c r="CC3" s="25">
        <f>Fakos!CC130</f>
        <v>2.1800555466325999</v>
      </c>
      <c r="CD3" s="25">
        <f>Fakos!CD130</f>
        <v>0.122334855507162</v>
      </c>
      <c r="CF3" s="25" t="str">
        <f>Fakos!CF130</f>
        <v>n.a.</v>
      </c>
      <c r="CG3" s="25">
        <f>Fakos!CG130</f>
        <v>454129.16007240198</v>
      </c>
      <c r="CH3" s="25">
        <f>Fakos!CH130</f>
        <v>21.7447216130935</v>
      </c>
      <c r="CI3" s="25">
        <f>Fakos!CI130</f>
        <v>122.124454574412</v>
      </c>
      <c r="CJ3" s="25">
        <f>Fakos!CJ130</f>
        <v>5.8571639379734401</v>
      </c>
      <c r="CK3" s="25">
        <f>Fakos!CK130</f>
        <v>3.5861879538808399</v>
      </c>
      <c r="CL3" s="25" t="str">
        <f>Fakos!CL130</f>
        <v>n.a.</v>
      </c>
      <c r="CM3" s="25" t="str">
        <f>Fakos!CM130</f>
        <v>n.a.</v>
      </c>
      <c r="CN3" s="25">
        <f>Fakos!CN130</f>
        <v>2.6381597396918801</v>
      </c>
      <c r="CO3" s="25">
        <f>Fakos!CO130</f>
        <v>94.364882801809003</v>
      </c>
      <c r="CP3" s="25">
        <f>Fakos!CP130</f>
        <v>3.59956060102264</v>
      </c>
      <c r="CQ3" s="25">
        <f>Fakos!CQ130</f>
        <v>0.186186451863806</v>
      </c>
      <c r="CR3" s="25" t="str">
        <f>Fakos!CR130</f>
        <v>n.a.</v>
      </c>
      <c r="CS3" s="25" t="str">
        <f>Fakos!CS130</f>
        <v>n.a.</v>
      </c>
      <c r="CT3" s="25">
        <f>Fakos!CT130</f>
        <v>0.751872177919645</v>
      </c>
      <c r="CU3" s="25">
        <f>Fakos!CU130</f>
        <v>2.9084923121628501</v>
      </c>
      <c r="CV3" s="25">
        <f>Fakos!CV130</f>
        <v>0.36191672055268498</v>
      </c>
      <c r="CW3" s="25">
        <f>Fakos!CW130</f>
        <v>1.61308619907247E-2</v>
      </c>
      <c r="CX3" s="25">
        <f>Fakos!CX130</f>
        <v>3.0182593393228698</v>
      </c>
      <c r="CY3" s="25">
        <f>Fakos!CY130</f>
        <v>0.21206176830485499</v>
      </c>
      <c r="DA3" s="25" t="str">
        <f>Fakos!DA130</f>
        <v>n.a.</v>
      </c>
      <c r="DB3" s="25">
        <f>Fakos!DB130</f>
        <v>8131.9573833360546</v>
      </c>
      <c r="DC3" s="25">
        <f>Fakos!DC130</f>
        <v>0.36897235536325024</v>
      </c>
      <c r="DD3" s="25">
        <f>Fakos!DD130</f>
        <v>2.0807186936591169</v>
      </c>
      <c r="DE3" s="25">
        <f>Fakos!DE130</f>
        <v>9.2172031881997921E-2</v>
      </c>
      <c r="DF3" s="25">
        <f>Fakos!DF130</f>
        <v>5.4843063983496559E-2</v>
      </c>
      <c r="DG3" s="25" t="str">
        <f>Fakos!DG130</f>
        <v>n.a.</v>
      </c>
      <c r="DH3" s="25" t="str">
        <f>Fakos!DH130</f>
        <v>n.a.</v>
      </c>
      <c r="DI3" s="25">
        <f>Fakos!DI130</f>
        <v>3.5212271757302037E-2</v>
      </c>
      <c r="DJ3" s="25">
        <f>Fakos!DJ130</f>
        <v>1.1950972999215934</v>
      </c>
      <c r="DK3" s="25">
        <f>Fakos!DK130</f>
        <v>3.3369988569593632E-2</v>
      </c>
      <c r="DL3" s="25">
        <f>Fakos!DL130</f>
        <v>1.656301001359351E-3</v>
      </c>
      <c r="DM3" s="25" t="str">
        <f>Fakos!DM130</f>
        <v>n.a.</v>
      </c>
      <c r="DN3" s="25" t="str">
        <f>Fakos!DN130</f>
        <v>n.a.</v>
      </c>
      <c r="DO3" s="25">
        <f>Fakos!DO130</f>
        <v>6.1750343127434703E-3</v>
      </c>
      <c r="DP3" s="25">
        <f>Fakos!DP130</f>
        <v>2.2793826897827978E-2</v>
      </c>
      <c r="DQ3" s="25">
        <f>Fakos!DQ130</f>
        <v>1.8374527073388093E-3</v>
      </c>
      <c r="DR3" s="25">
        <f>Fakos!DR130</f>
        <v>7.8924559837935388E-5</v>
      </c>
      <c r="DS3" s="25">
        <f>Fakos!DS130</f>
        <v>1.4566888703295705E-2</v>
      </c>
      <c r="DT3" s="25">
        <f>Fakos!DT130</f>
        <v>1.0147448688956112E-3</v>
      </c>
      <c r="DV3" s="25" t="str">
        <f>Fakos!DV130</f>
        <v>n.a.</v>
      </c>
      <c r="DW3" s="25">
        <f>Fakos!DW130</f>
        <v>99.939294948554107</v>
      </c>
      <c r="DX3" s="25">
        <f>Fakos!DX130</f>
        <v>4.5345585708644045E-3</v>
      </c>
      <c r="DY3" s="25">
        <f>Fakos!DY130</f>
        <v>2.5571402975707806E-2</v>
      </c>
      <c r="DZ3" s="25">
        <f>Fakos!DZ130</f>
        <v>1.1327663741990189E-3</v>
      </c>
      <c r="EA3" s="25">
        <f>Fakos!EA130</f>
        <v>6.7400465705349914E-4</v>
      </c>
      <c r="EB3" s="25" t="str">
        <f>Fakos!EB130</f>
        <v>n.a.</v>
      </c>
      <c r="EC3" s="25" t="str">
        <f>Fakos!EC130</f>
        <v>n.a.</v>
      </c>
      <c r="ED3" s="25">
        <f>Fakos!ED130</f>
        <v>4.3274816222880623E-4</v>
      </c>
      <c r="EE3" s="25">
        <f>Fakos!EE130</f>
        <v>1.4687384096949958E-2</v>
      </c>
      <c r="EF3" s="25">
        <f>Fakos!EF130</f>
        <v>4.1010705945416034E-4</v>
      </c>
      <c r="EG3" s="25">
        <f>Fakos!EG130</f>
        <v>2.0355437995486746E-5</v>
      </c>
      <c r="EH3" s="25" t="str">
        <f>Fakos!EH130</f>
        <v>n.a.</v>
      </c>
      <c r="EI3" s="25" t="str">
        <f>Fakos!EI130</f>
        <v>n.a.</v>
      </c>
      <c r="EJ3" s="25">
        <f>Fakos!EJ130</f>
        <v>7.5889302711217724E-5</v>
      </c>
      <c r="EK3" s="25">
        <f>Fakos!EK130</f>
        <v>2.8012923358604591E-4</v>
      </c>
      <c r="EL3" s="25">
        <f>Fakos!EL130</f>
        <v>2.2581737632941039E-5</v>
      </c>
      <c r="EM3" s="25">
        <f>Fakos!EM130</f>
        <v>9.6995895237862118E-7</v>
      </c>
      <c r="EN3" s="25">
        <f>Fakos!EN130</f>
        <v>1.7902265321565188E-4</v>
      </c>
      <c r="EO3" s="25">
        <f>Fakos!EO130</f>
        <v>1.247090730675801E-5</v>
      </c>
      <c r="EQ3" s="25">
        <f>Fakos!EQ130</f>
        <v>199.87858989710821</v>
      </c>
      <c r="EU3" s="31" t="s">
        <v>502</v>
      </c>
      <c r="EV3" s="31">
        <v>0.33511903960342992</v>
      </c>
      <c r="EW3" s="31">
        <v>1</v>
      </c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</row>
    <row r="4" spans="1:166">
      <c r="A4" s="25" t="str">
        <f>Fakos!A131</f>
        <v xml:space="preserve">LM64_II_py7 </v>
      </c>
      <c r="B4" s="25" t="str">
        <f>Fakos!B131</f>
        <v>Fakos</v>
      </c>
      <c r="C4" s="25" t="str">
        <f>Fakos!C131</f>
        <v>porphyry</v>
      </c>
      <c r="D4" s="25" t="str">
        <f>Fakos!D131</f>
        <v>sercicitic</v>
      </c>
      <c r="E4" s="25" t="str">
        <f>Fakos!E131</f>
        <v>pyrite</v>
      </c>
      <c r="F4" s="25">
        <f>Fakos!F131</f>
        <v>0</v>
      </c>
      <c r="G4" s="25" t="str">
        <f>Fakos!G131</f>
        <v>n.a.</v>
      </c>
      <c r="H4" s="25">
        <f>Fakos!H131</f>
        <v>469154.50992603099</v>
      </c>
      <c r="I4" s="25">
        <f>Fakos!I131</f>
        <v>60.811452880668703</v>
      </c>
      <c r="J4" s="25">
        <f>Fakos!J131</f>
        <v>442.46794567777499</v>
      </c>
      <c r="K4" s="25">
        <f>Fakos!K131</f>
        <v>2.9015654770108199</v>
      </c>
      <c r="L4" s="25">
        <f>Fakos!L131</f>
        <v>4.4475223850334302</v>
      </c>
      <c r="M4" s="25" t="str">
        <f>Fakos!M131</f>
        <v>n.a.</v>
      </c>
      <c r="N4" s="25" t="str">
        <f>Fakos!N131</f>
        <v>n.a.</v>
      </c>
      <c r="O4" s="25">
        <f>Fakos!O131</f>
        <v>5.0899952258878702</v>
      </c>
      <c r="P4" s="25">
        <f>Fakos!P131</f>
        <v>66.648852776256504</v>
      </c>
      <c r="Q4" s="25">
        <f>Fakos!Q131</f>
        <v>5.7784997520488698E-2</v>
      </c>
      <c r="R4" s="25">
        <f>Fakos!R131</f>
        <v>0.16864712030401499</v>
      </c>
      <c r="S4" s="25" t="str">
        <f>Fakos!S131</f>
        <v>n.a.</v>
      </c>
      <c r="T4" s="25" t="str">
        <f>Fakos!T131</f>
        <v>n.a.</v>
      </c>
      <c r="U4" s="25">
        <f>Fakos!U131</f>
        <v>0.33072302649204799</v>
      </c>
      <c r="V4" s="25">
        <f>Fakos!V131</f>
        <v>6.2592589688580302</v>
      </c>
      <c r="W4" s="25">
        <f>Fakos!W131</f>
        <v>2.2379576906860599E-2</v>
      </c>
      <c r="X4" s="25">
        <f>Fakos!X131</f>
        <v>1.16104481413712E-2</v>
      </c>
      <c r="Y4" s="25">
        <f>Fakos!Y131</f>
        <v>0.66913326059189304</v>
      </c>
      <c r="Z4" s="25">
        <f>Fakos!Z131</f>
        <v>0.49177443658929898</v>
      </c>
      <c r="AA4" s="25">
        <f>Fakos!AA131</f>
        <v>0.13743696797632959</v>
      </c>
      <c r="AB4" s="25">
        <f>Fakos!AB131</f>
        <v>99.604752448415354</v>
      </c>
      <c r="AC4" s="25">
        <f>Fakos!AC131</f>
        <v>0.73494244801744224</v>
      </c>
      <c r="AD4" s="25">
        <f>Fakos!AD131</f>
        <v>11.947251457404088</v>
      </c>
      <c r="AE4" s="25">
        <f>Fakos!AE131</f>
        <v>1.7351473652798224E-2</v>
      </c>
      <c r="AF4" s="25">
        <f>Fakos!AF131</f>
        <v>0.49425584703337178</v>
      </c>
      <c r="AG4" s="25">
        <f>Fakos!AG131</f>
        <v>9.5023214843889905E-4</v>
      </c>
      <c r="AH4" s="25">
        <f>Fakos!AH131</f>
        <v>8.635798117309848E-2</v>
      </c>
      <c r="AI4" s="25">
        <f>Fakos!AI131</f>
        <v>8.0868720165972012E-3</v>
      </c>
      <c r="AJ4" s="25">
        <f>Fakos!AJ131</f>
        <v>1.0959917847554577</v>
      </c>
      <c r="AK4" s="25">
        <f>Fakos!AK131</f>
        <v>1.9092535355395257E-4</v>
      </c>
      <c r="AL4" s="25">
        <f>Fakos!AL131</f>
        <v>5.4384990133524869E-3</v>
      </c>
      <c r="AM4" s="25">
        <f>Fakos!AM131</f>
        <v>9.5023214843889905E-4</v>
      </c>
      <c r="AP4" s="25" t="s">
        <v>98</v>
      </c>
      <c r="AQ4" s="25">
        <f>Fakos!AQ131</f>
        <v>21.6319731742004</v>
      </c>
      <c r="AR4" s="25">
        <f>Fakos!AR131</f>
        <v>5.2507139027797599E-2</v>
      </c>
      <c r="AS4" s="25">
        <f>Fakos!AS131</f>
        <v>0.32689425959191498</v>
      </c>
      <c r="AT4" s="25">
        <f>Fakos!AT131</f>
        <v>0.57562606196143096</v>
      </c>
      <c r="AU4" s="25">
        <f>Fakos!AU131</f>
        <v>4.4475223850334302</v>
      </c>
      <c r="AV4" s="25" t="s">
        <v>98</v>
      </c>
      <c r="AW4" s="25" t="s">
        <v>98</v>
      </c>
      <c r="AX4" s="25">
        <f>Fakos!AX131</f>
        <v>0.278344334192975</v>
      </c>
      <c r="AY4" s="25">
        <f>Fakos!AY131</f>
        <v>1.6891449635907601</v>
      </c>
      <c r="AZ4" s="25">
        <f>Fakos!AZ131</f>
        <v>5.7784997520488698E-2</v>
      </c>
      <c r="BA4" s="25">
        <f>Fakos!BA131</f>
        <v>0.16864712030401499</v>
      </c>
      <c r="BB4" s="25" t="s">
        <v>98</v>
      </c>
      <c r="BC4" s="25" t="s">
        <v>98</v>
      </c>
      <c r="BD4" s="25">
        <f>Fakos!BD131</f>
        <v>6.9462558671149296E-2</v>
      </c>
      <c r="BE4" s="25">
        <f>Fakos!BE131</f>
        <v>0.311190593377911</v>
      </c>
      <c r="BF4" s="25">
        <f>Fakos!BF131</f>
        <v>1.8159257625554301E-2</v>
      </c>
      <c r="BG4" s="25">
        <f>Fakos!BG131</f>
        <v>1.16104481413712E-2</v>
      </c>
      <c r="BH4" s="25">
        <f>Fakos!BH131</f>
        <v>8.7153446639905499E-2</v>
      </c>
      <c r="BI4" s="25">
        <f>Fakos!BI131</f>
        <v>8.6440592451331507E-3</v>
      </c>
      <c r="BK4" s="25" t="s">
        <v>98</v>
      </c>
      <c r="BL4" s="25">
        <f>Fakos!BL131</f>
        <v>57023.555949669397</v>
      </c>
      <c r="BM4" s="25">
        <f>Fakos!BM131</f>
        <v>34.061837760987501</v>
      </c>
      <c r="BN4" s="25">
        <f>Fakos!BN131</f>
        <v>210.090216727761</v>
      </c>
      <c r="BO4" s="25">
        <f>Fakos!BO131</f>
        <v>2.55870497610031</v>
      </c>
      <c r="BP4" s="25">
        <f>Fakos!BP131</f>
        <v>2.6452854191303699</v>
      </c>
      <c r="BQ4" s="25" t="s">
        <v>98</v>
      </c>
      <c r="BR4" s="25" t="s">
        <v>98</v>
      </c>
      <c r="BS4" s="25">
        <f>Fakos!BS131</f>
        <v>3.29356313662944</v>
      </c>
      <c r="BT4" s="25">
        <f>Fakos!BT131</f>
        <v>39.296220745755903</v>
      </c>
      <c r="BU4" s="25">
        <f>Fakos!BU131</f>
        <v>4.3648897406840297E-2</v>
      </c>
      <c r="BV4" s="25">
        <f>Fakos!BV131</f>
        <v>0.12845254936464201</v>
      </c>
      <c r="BW4" s="25" t="s">
        <v>98</v>
      </c>
      <c r="BX4" s="25" t="s">
        <v>98</v>
      </c>
      <c r="BY4" s="25">
        <f>Fakos!BY131</f>
        <v>0.35087041447827499</v>
      </c>
      <c r="BZ4" s="25">
        <f>Fakos!BZ131</f>
        <v>5.6892514628469604</v>
      </c>
      <c r="CA4" s="25">
        <f>Fakos!CA131</f>
        <v>2.96338902772143E-2</v>
      </c>
      <c r="CB4" s="25">
        <f>Fakos!CB131</f>
        <v>5.4295375395682199E-3</v>
      </c>
      <c r="CC4" s="25">
        <f>Fakos!CC131</f>
        <v>0.56407328408252899</v>
      </c>
      <c r="CD4" s="25">
        <f>Fakos!CD131</f>
        <v>0.51759479283230003</v>
      </c>
      <c r="CF4" s="25" t="str">
        <f>Fakos!CF131</f>
        <v>n.a.</v>
      </c>
      <c r="CG4" s="25">
        <f>Fakos!CG131</f>
        <v>469154.50992603099</v>
      </c>
      <c r="CH4" s="25">
        <f>Fakos!CH131</f>
        <v>60.811452880668703</v>
      </c>
      <c r="CI4" s="25">
        <f>Fakos!CI131</f>
        <v>442.46794567777499</v>
      </c>
      <c r="CJ4" s="25">
        <f>Fakos!CJ131</f>
        <v>2.9015654770108199</v>
      </c>
      <c r="CK4" s="25">
        <f>Fakos!CK131</f>
        <v>4.4475223850334302</v>
      </c>
      <c r="CL4" s="25" t="str">
        <f>Fakos!CL131</f>
        <v>n.a.</v>
      </c>
      <c r="CM4" s="25" t="str">
        <f>Fakos!CM131</f>
        <v>n.a.</v>
      </c>
      <c r="CN4" s="25">
        <f>Fakos!CN131</f>
        <v>5.0899952258878702</v>
      </c>
      <c r="CO4" s="25">
        <f>Fakos!CO131</f>
        <v>66.648852776256504</v>
      </c>
      <c r="CP4" s="25">
        <f>Fakos!CP131</f>
        <v>5.7784997520488698E-2</v>
      </c>
      <c r="CQ4" s="25">
        <f>Fakos!CQ131</f>
        <v>0.16864712030401499</v>
      </c>
      <c r="CR4" s="25" t="str">
        <f>Fakos!CR131</f>
        <v>n.a.</v>
      </c>
      <c r="CS4" s="25" t="str">
        <f>Fakos!CS131</f>
        <v>n.a.</v>
      </c>
      <c r="CT4" s="25">
        <f>Fakos!CT131</f>
        <v>0.33072302649204799</v>
      </c>
      <c r="CU4" s="25">
        <f>Fakos!CU131</f>
        <v>6.2592589688580302</v>
      </c>
      <c r="CV4" s="25">
        <f>Fakos!CV131</f>
        <v>2.2379576906860599E-2</v>
      </c>
      <c r="CW4" s="25">
        <f>Fakos!CW131</f>
        <v>1.16104481413712E-2</v>
      </c>
      <c r="CX4" s="25">
        <f>Fakos!CX131</f>
        <v>0.66913326059189304</v>
      </c>
      <c r="CY4" s="25">
        <f>Fakos!CY131</f>
        <v>0.49177443658929898</v>
      </c>
      <c r="DA4" s="25" t="str">
        <f>Fakos!DA131</f>
        <v>n.a.</v>
      </c>
      <c r="DB4" s="25">
        <f>Fakos!DB131</f>
        <v>8401.0119066349889</v>
      </c>
      <c r="DC4" s="25">
        <f>Fakos!DC131</f>
        <v>1.0318708789047379</v>
      </c>
      <c r="DD4" s="25">
        <f>Fakos!DD131</f>
        <v>7.5386320383173411</v>
      </c>
      <c r="DE4" s="25">
        <f>Fakos!DE131</f>
        <v>4.5660867356101406E-2</v>
      </c>
      <c r="DF4" s="25">
        <f>Fakos!DF131</f>
        <v>6.801532933221334E-2</v>
      </c>
      <c r="DG4" s="25" t="str">
        <f>Fakos!DG131</f>
        <v>n.a.</v>
      </c>
      <c r="DH4" s="25" t="str">
        <f>Fakos!DH131</f>
        <v>n.a.</v>
      </c>
      <c r="DI4" s="25">
        <f>Fakos!DI131</f>
        <v>6.7937620471104063E-2</v>
      </c>
      <c r="DJ4" s="25">
        <f>Fakos!DJ131</f>
        <v>0.84408374843283318</v>
      </c>
      <c r="DK4" s="25">
        <f>Fakos!DK131</f>
        <v>5.3570002577672284E-4</v>
      </c>
      <c r="DL4" s="25">
        <f>Fakos!DL131</f>
        <v>1.5002723959756162E-3</v>
      </c>
      <c r="DM4" s="25" t="str">
        <f>Fakos!DM131</f>
        <v>n.a.</v>
      </c>
      <c r="DN4" s="25" t="str">
        <f>Fakos!DN131</f>
        <v>n.a.</v>
      </c>
      <c r="DO4" s="25">
        <f>Fakos!DO131</f>
        <v>2.7161877997047305E-3</v>
      </c>
      <c r="DP4" s="25">
        <f>Fakos!DP131</f>
        <v>4.9053753674435978E-2</v>
      </c>
      <c r="DQ4" s="25">
        <f>Fakos!DQ131</f>
        <v>1.136212057674798E-4</v>
      </c>
      <c r="DR4" s="25">
        <f>Fakos!DR131</f>
        <v>5.6807225156708992E-5</v>
      </c>
      <c r="DS4" s="25">
        <f>Fakos!DS131</f>
        <v>3.2294076283392523E-3</v>
      </c>
      <c r="DT4" s="25">
        <f>Fakos!DT131</f>
        <v>2.3532086437458816E-3</v>
      </c>
      <c r="DV4" s="25" t="str">
        <f>Fakos!DV131</f>
        <v>n.a.</v>
      </c>
      <c r="DW4" s="25">
        <f>Fakos!DW131</f>
        <v>99.872953627644904</v>
      </c>
      <c r="DX4" s="25">
        <f>Fakos!DX131</f>
        <v>1.2267092772143086E-2</v>
      </c>
      <c r="DY4" s="25">
        <f>Fakos!DY131</f>
        <v>8.9620804772828966E-2</v>
      </c>
      <c r="DZ4" s="25">
        <f>Fakos!DZ131</f>
        <v>5.4282576179332843E-4</v>
      </c>
      <c r="EA4" s="25">
        <f>Fakos!EA131</f>
        <v>8.0858019341696413E-4</v>
      </c>
      <c r="EB4" s="25" t="str">
        <f>Fakos!EB131</f>
        <v>n.a.</v>
      </c>
      <c r="EC4" s="25" t="str">
        <f>Fakos!EC131</f>
        <v>n.a.</v>
      </c>
      <c r="ED4" s="25">
        <f>Fakos!ED131</f>
        <v>8.0765637452844495E-4</v>
      </c>
      <c r="EE4" s="25">
        <f>Fakos!EE131</f>
        <v>1.0034640826839121E-2</v>
      </c>
      <c r="EF4" s="25">
        <f>Fakos!EF131</f>
        <v>6.3685118444448112E-6</v>
      </c>
      <c r="EG4" s="25">
        <f>Fakos!EG131</f>
        <v>1.7835546133885343E-5</v>
      </c>
      <c r="EH4" s="25" t="str">
        <f>Fakos!EH131</f>
        <v>n.a.</v>
      </c>
      <c r="EI4" s="25" t="str">
        <f>Fakos!EI131</f>
        <v>n.a.</v>
      </c>
      <c r="EJ4" s="25">
        <f>Fakos!EJ131</f>
        <v>3.2290597987325507E-5</v>
      </c>
      <c r="EK4" s="25">
        <f>Fakos!EK131</f>
        <v>5.8316109064428213E-4</v>
      </c>
      <c r="EL4" s="25">
        <f>Fakos!EL131</f>
        <v>1.3507522118580004E-6</v>
      </c>
      <c r="EM4" s="25">
        <f>Fakos!EM131</f>
        <v>6.7533595081686924E-7</v>
      </c>
      <c r="EN4" s="25">
        <f>Fakos!EN131</f>
        <v>3.8391860634688453E-5</v>
      </c>
      <c r="EO4" s="25">
        <f>Fakos!EO131</f>
        <v>2.7975427289585071E-5</v>
      </c>
      <c r="EQ4" s="25">
        <f>Fakos!EQ131</f>
        <v>199.74590725528981</v>
      </c>
      <c r="EU4" s="31" t="s">
        <v>503</v>
      </c>
      <c r="EV4" s="31">
        <v>-2.3805606146205367E-2</v>
      </c>
      <c r="EW4" s="31">
        <v>0.63475773492986332</v>
      </c>
      <c r="EX4" s="31">
        <v>1</v>
      </c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</row>
    <row r="5" spans="1:166">
      <c r="A5" s="25" t="str">
        <f>Fakos!A132</f>
        <v xml:space="preserve">LM64_II_py6 </v>
      </c>
      <c r="B5" s="25" t="str">
        <f>Fakos!B132</f>
        <v>Fakos</v>
      </c>
      <c r="C5" s="25" t="str">
        <f>Fakos!C132</f>
        <v>porphyry</v>
      </c>
      <c r="D5" s="25" t="str">
        <f>Fakos!D132</f>
        <v>sercicitic</v>
      </c>
      <c r="E5" s="25" t="str">
        <f>Fakos!E132</f>
        <v>pyrite</v>
      </c>
      <c r="F5" s="25">
        <f>Fakos!F132</f>
        <v>0</v>
      </c>
      <c r="G5" s="25" t="str">
        <f>Fakos!G132</f>
        <v>n.a.</v>
      </c>
      <c r="H5" s="25">
        <f>Fakos!H132</f>
        <v>495109.55237523402</v>
      </c>
      <c r="I5" s="25">
        <f>Fakos!I132</f>
        <v>47.419266527083003</v>
      </c>
      <c r="J5" s="25">
        <f>Fakos!J132</f>
        <v>201.72637040599599</v>
      </c>
      <c r="K5" s="25">
        <f>Fakos!K132</f>
        <v>1909.20928168316</v>
      </c>
      <c r="L5" s="25">
        <f>Fakos!L132</f>
        <v>3.9816001750460499</v>
      </c>
      <c r="M5" s="25" t="str">
        <f>Fakos!M132</f>
        <v>n.a.</v>
      </c>
      <c r="N5" s="25" t="str">
        <f>Fakos!N132</f>
        <v>n.a.</v>
      </c>
      <c r="O5" s="25">
        <f>Fakos!O132</f>
        <v>2663.8806022123999</v>
      </c>
      <c r="P5" s="25">
        <f>Fakos!P132</f>
        <v>38.796018481989101</v>
      </c>
      <c r="Q5" s="25">
        <f>Fakos!Q132</f>
        <v>0.87790008302568501</v>
      </c>
      <c r="R5" s="25">
        <f>Fakos!R132</f>
        <v>0.22921726903981099</v>
      </c>
      <c r="S5" s="25" t="str">
        <f>Fakos!S132</f>
        <v>n.a.</v>
      </c>
      <c r="T5" s="25" t="str">
        <f>Fakos!T132</f>
        <v>n.a.</v>
      </c>
      <c r="U5" s="25">
        <f>Fakos!U132</f>
        <v>15.8525697151744</v>
      </c>
      <c r="V5" s="25">
        <f>Fakos!V132</f>
        <v>43.824746714531202</v>
      </c>
      <c r="W5" s="25">
        <f>Fakos!W132</f>
        <v>0.53496469930200496</v>
      </c>
      <c r="X5" s="25">
        <f>Fakos!X132</f>
        <v>8.9407237480084695E-2</v>
      </c>
      <c r="Y5" s="25">
        <f>Fakos!Y132</f>
        <v>68.085717063218198</v>
      </c>
      <c r="Z5" s="25">
        <f>Fakos!Z132</f>
        <v>19.581859267720301</v>
      </c>
      <c r="AA5" s="25">
        <f>Fakos!AA132</f>
        <v>0.23506726677155115</v>
      </c>
      <c r="AB5" s="25">
        <f>Fakos!AB132</f>
        <v>0.56981141060711238</v>
      </c>
      <c r="AC5" s="25">
        <f>Fakos!AC132</f>
        <v>0.28760597835135332</v>
      </c>
      <c r="AD5" s="25">
        <f>Fakos!AD132</f>
        <v>1.7800822787515502E-2</v>
      </c>
      <c r="AE5" s="25">
        <f>Fakos!AE132</f>
        <v>1.3131570223027728E-3</v>
      </c>
      <c r="AF5" s="25">
        <f>Fakos!AF132</f>
        <v>0.23283252933144771</v>
      </c>
      <c r="AG5" s="25">
        <f>Fakos!AG132</f>
        <v>1.85135736446763E-2</v>
      </c>
      <c r="AH5" s="25">
        <f>Fakos!AH132</f>
        <v>1.289404181805924E-2</v>
      </c>
      <c r="AI5" s="25">
        <f>Fakos!AI132</f>
        <v>0.41295154273498375</v>
      </c>
      <c r="AJ5" s="25">
        <f>Fakos!AJ132</f>
        <v>0.81814885221455658</v>
      </c>
      <c r="AK5" s="25">
        <f>Fakos!AK132</f>
        <v>1.885462260978261E-3</v>
      </c>
      <c r="AL5" s="25">
        <f>Fakos!AL132</f>
        <v>0.33430651454974269</v>
      </c>
      <c r="AM5" s="25">
        <f>Fakos!AM132</f>
        <v>1.85135736446763E-2</v>
      </c>
      <c r="AP5" s="25" t="s">
        <v>98</v>
      </c>
      <c r="AQ5" s="25">
        <f>Fakos!AQ132</f>
        <v>19.8952915351773</v>
      </c>
      <c r="AR5" s="25">
        <f>Fakos!AR132</f>
        <v>3.2467211327279102E-2</v>
      </c>
      <c r="AS5" s="25">
        <f>Fakos!AS132</f>
        <v>0.28815503385653901</v>
      </c>
      <c r="AT5" s="25">
        <f>Fakos!AT132</f>
        <v>0.67295179571235897</v>
      </c>
      <c r="AU5" s="25">
        <f>Fakos!AU132</f>
        <v>3.9816001750460499</v>
      </c>
      <c r="AV5" s="25" t="s">
        <v>98</v>
      </c>
      <c r="AW5" s="25" t="s">
        <v>98</v>
      </c>
      <c r="AX5" s="25">
        <f>Fakos!AX132</f>
        <v>0.28964591747263801</v>
      </c>
      <c r="AY5" s="25">
        <f>Fakos!AY132</f>
        <v>1.46672520335423</v>
      </c>
      <c r="AZ5" s="25">
        <f>Fakos!AZ132</f>
        <v>4.2793380987564002E-2</v>
      </c>
      <c r="BA5" s="25">
        <f>Fakos!BA132</f>
        <v>0.22921726903981099</v>
      </c>
      <c r="BB5" s="25" t="s">
        <v>98</v>
      </c>
      <c r="BC5" s="25" t="s">
        <v>98</v>
      </c>
      <c r="BD5" s="25">
        <f>Fakos!BD132</f>
        <v>7.6712362452676097E-2</v>
      </c>
      <c r="BE5" s="25">
        <f>Fakos!BE132</f>
        <v>0.25155487917394298</v>
      </c>
      <c r="BF5" s="25">
        <f>Fakos!BF132</f>
        <v>1.6627464230854899E-2</v>
      </c>
      <c r="BG5" s="25">
        <f>Fakos!BG132</f>
        <v>1.1014681894318E-2</v>
      </c>
      <c r="BH5" s="25">
        <f>Fakos!BH132</f>
        <v>6.7733290226059104E-2</v>
      </c>
      <c r="BI5" s="25">
        <f>Fakos!BI132</f>
        <v>1.0898948608718199E-2</v>
      </c>
      <c r="BK5" s="25" t="s">
        <v>98</v>
      </c>
      <c r="BL5" s="25">
        <f>Fakos!BL132</f>
        <v>72288.8580402402</v>
      </c>
      <c r="BM5" s="25">
        <f>Fakos!BM132</f>
        <v>7.5989263096580002</v>
      </c>
      <c r="BN5" s="25">
        <f>Fakos!BN132</f>
        <v>40.955425758575203</v>
      </c>
      <c r="BO5" s="25">
        <f>Fakos!BO132</f>
        <v>586.96272452074697</v>
      </c>
      <c r="BP5" s="25">
        <f>Fakos!BP132</f>
        <v>6.6663097101503004</v>
      </c>
      <c r="BQ5" s="25" t="s">
        <v>98</v>
      </c>
      <c r="BR5" s="25" t="s">
        <v>98</v>
      </c>
      <c r="BS5" s="25">
        <f>Fakos!BS132</f>
        <v>595.82002039600195</v>
      </c>
      <c r="BT5" s="25">
        <f>Fakos!BT132</f>
        <v>4.6190172529279501</v>
      </c>
      <c r="BU5" s="25">
        <f>Fakos!BU132</f>
        <v>0.94839898206997097</v>
      </c>
      <c r="BV5" s="25">
        <f>Fakos!BV132</f>
        <v>6.7302339993659102E-2</v>
      </c>
      <c r="BW5" s="25" t="s">
        <v>98</v>
      </c>
      <c r="BX5" s="25" t="s">
        <v>98</v>
      </c>
      <c r="BY5" s="25">
        <f>Fakos!BY132</f>
        <v>1.66833647265059</v>
      </c>
      <c r="BZ5" s="25">
        <f>Fakos!BZ132</f>
        <v>24.270504099004199</v>
      </c>
      <c r="CA5" s="25">
        <f>Fakos!CA132</f>
        <v>0.12790962829983599</v>
      </c>
      <c r="CB5" s="25">
        <f>Fakos!CB132</f>
        <v>4.1837081681543299E-2</v>
      </c>
      <c r="CC5" s="25">
        <f>Fakos!CC132</f>
        <v>27.7172080339503</v>
      </c>
      <c r="CD5" s="25">
        <f>Fakos!CD132</f>
        <v>26.804472879139599</v>
      </c>
      <c r="CF5" s="25" t="str">
        <f>Fakos!CF132</f>
        <v>n.a.</v>
      </c>
      <c r="CG5" s="25">
        <f>Fakos!CG132</f>
        <v>495109.55237523402</v>
      </c>
      <c r="CH5" s="25">
        <f>Fakos!CH132</f>
        <v>47.419266527083003</v>
      </c>
      <c r="CI5" s="25">
        <f>Fakos!CI132</f>
        <v>201.72637040599599</v>
      </c>
      <c r="CJ5" s="25">
        <f>Fakos!CJ132</f>
        <v>1909.20928168316</v>
      </c>
      <c r="CK5" s="25">
        <f>Fakos!CK132</f>
        <v>3.9816001750460499</v>
      </c>
      <c r="CL5" s="25" t="str">
        <f>Fakos!CL132</f>
        <v>n.a.</v>
      </c>
      <c r="CM5" s="25" t="str">
        <f>Fakos!CM132</f>
        <v>n.a.</v>
      </c>
      <c r="CN5" s="25">
        <f>Fakos!CN132</f>
        <v>2663.8806022123999</v>
      </c>
      <c r="CO5" s="25">
        <f>Fakos!CO132</f>
        <v>38.796018481989101</v>
      </c>
      <c r="CP5" s="25">
        <f>Fakos!CP132</f>
        <v>0.87790008302568501</v>
      </c>
      <c r="CQ5" s="25">
        <f>Fakos!CQ132</f>
        <v>0.22921726903981099</v>
      </c>
      <c r="CR5" s="25" t="str">
        <f>Fakos!CR132</f>
        <v>n.a.</v>
      </c>
      <c r="CS5" s="25" t="str">
        <f>Fakos!CS132</f>
        <v>n.a.</v>
      </c>
      <c r="CT5" s="25">
        <f>Fakos!CT132</f>
        <v>15.8525697151744</v>
      </c>
      <c r="CU5" s="25">
        <f>Fakos!CU132</f>
        <v>43.824746714531202</v>
      </c>
      <c r="CV5" s="25">
        <f>Fakos!CV132</f>
        <v>0.53496469930200496</v>
      </c>
      <c r="CW5" s="25">
        <f>Fakos!CW132</f>
        <v>8.9407237480084695E-2</v>
      </c>
      <c r="CX5" s="25">
        <f>Fakos!CX132</f>
        <v>68.085717063218198</v>
      </c>
      <c r="CY5" s="25">
        <f>Fakos!CY132</f>
        <v>19.581859267720301</v>
      </c>
      <c r="DA5" s="25" t="str">
        <f>Fakos!DA132</f>
        <v>n.a.</v>
      </c>
      <c r="DB5" s="25">
        <f>Fakos!DB132</f>
        <v>8865.7812225845464</v>
      </c>
      <c r="DC5" s="25">
        <f>Fakos!DC132</f>
        <v>0.8046273836663036</v>
      </c>
      <c r="DD5" s="25">
        <f>Fakos!DD132</f>
        <v>3.4369515210568138</v>
      </c>
      <c r="DE5" s="25">
        <f>Fakos!DE132</f>
        <v>30.044523363912127</v>
      </c>
      <c r="DF5" s="25">
        <f>Fakos!DF132</f>
        <v>6.0890047026243309E-2</v>
      </c>
      <c r="DG5" s="25" t="str">
        <f>Fakos!DG132</f>
        <v>n.a.</v>
      </c>
      <c r="DH5" s="25" t="str">
        <f>Fakos!DH132</f>
        <v>n.a.</v>
      </c>
      <c r="DI5" s="25">
        <f>Fakos!DI132</f>
        <v>35.555575457710461</v>
      </c>
      <c r="DJ5" s="25">
        <f>Fakos!DJ132</f>
        <v>0.49133762008598159</v>
      </c>
      <c r="DK5" s="25">
        <f>Fakos!DK132</f>
        <v>8.1386366234505163E-3</v>
      </c>
      <c r="DL5" s="25">
        <f>Fakos!DL132</f>
        <v>2.0390999905686366E-3</v>
      </c>
      <c r="DM5" s="25" t="str">
        <f>Fakos!DM132</f>
        <v>n.a.</v>
      </c>
      <c r="DN5" s="25" t="str">
        <f>Fakos!DN132</f>
        <v>n.a.</v>
      </c>
      <c r="DO5" s="25">
        <f>Fakos!DO132</f>
        <v>0.13019521776588699</v>
      </c>
      <c r="DP5" s="25">
        <f>Fakos!DP132</f>
        <v>0.34345412785682761</v>
      </c>
      <c r="DQ5" s="25">
        <f>Fakos!DQ132</f>
        <v>2.7160180208365579E-3</v>
      </c>
      <c r="DR5" s="25">
        <f>Fakos!DR132</f>
        <v>4.3744883990073897E-4</v>
      </c>
      <c r="DS5" s="25">
        <f>Fakos!DS132</f>
        <v>0.32859902057537743</v>
      </c>
      <c r="DT5" s="25">
        <f>Fakos!DT132</f>
        <v>9.3701902866289655E-2</v>
      </c>
      <c r="DV5" s="25" t="str">
        <f>Fakos!DV132</f>
        <v>n.a.</v>
      </c>
      <c r="DW5" s="25">
        <f>Fakos!DW132</f>
        <v>99.190722181025038</v>
      </c>
      <c r="DX5" s="25">
        <f>Fakos!DX132</f>
        <v>9.002204009859691E-3</v>
      </c>
      <c r="DY5" s="25">
        <f>Fakos!DY132</f>
        <v>3.8452753899042742E-2</v>
      </c>
      <c r="DZ5" s="25">
        <f>Fakos!DZ132</f>
        <v>0.33613935368262515</v>
      </c>
      <c r="EA5" s="25">
        <f>Fakos!EA132</f>
        <v>6.8124033139732186E-4</v>
      </c>
      <c r="EB5" s="25" t="str">
        <f>Fakos!EB132</f>
        <v>n.a.</v>
      </c>
      <c r="EC5" s="25" t="str">
        <f>Fakos!EC132</f>
        <v>n.a.</v>
      </c>
      <c r="ED5" s="25">
        <f>Fakos!ED132</f>
        <v>0.39779722944529244</v>
      </c>
      <c r="EE5" s="25">
        <f>Fakos!EE132</f>
        <v>5.4971053477932659E-3</v>
      </c>
      <c r="EF5" s="25">
        <f>Fakos!EF132</f>
        <v>9.105539872702373E-5</v>
      </c>
      <c r="EG5" s="25">
        <f>Fakos!EG132</f>
        <v>2.2813533921702366E-5</v>
      </c>
      <c r="EH5" s="25" t="str">
        <f>Fakos!EH132</f>
        <v>n.a.</v>
      </c>
      <c r="EI5" s="25" t="str">
        <f>Fakos!EI132</f>
        <v>n.a.</v>
      </c>
      <c r="EJ5" s="25">
        <f>Fakos!EJ132</f>
        <v>1.4566294103690307E-3</v>
      </c>
      <c r="EK5" s="25">
        <f>Fakos!EK132</f>
        <v>3.8425788007705338E-3</v>
      </c>
      <c r="EL5" s="25">
        <f>Fakos!EL132</f>
        <v>3.0386920473198873E-5</v>
      </c>
      <c r="EM5" s="25">
        <f>Fakos!EM132</f>
        <v>4.8941954755744157E-6</v>
      </c>
      <c r="EN5" s="25">
        <f>Fakos!EN132</f>
        <v>3.6763792541845987E-3</v>
      </c>
      <c r="EO5" s="25">
        <f>Fakos!EO132</f>
        <v>1.0483407137734497E-3</v>
      </c>
      <c r="EQ5" s="25">
        <f>Fakos!EQ132</f>
        <v>198.38144436205008</v>
      </c>
      <c r="EU5" s="31" t="s">
        <v>504</v>
      </c>
      <c r="EV5" s="31">
        <v>4.3377689184866779E-2</v>
      </c>
      <c r="EW5" s="31">
        <v>-9.180408995586295E-2</v>
      </c>
      <c r="EX5" s="31">
        <v>-6.0859056922801844E-2</v>
      </c>
      <c r="EY5" s="31">
        <v>1</v>
      </c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</row>
    <row r="6" spans="1:166">
      <c r="A6" s="25" t="str">
        <f>Fakos!A133</f>
        <v xml:space="preserve">LM64_II_py2.3 </v>
      </c>
      <c r="B6" s="25" t="str">
        <f>Fakos!B133</f>
        <v>Fakos</v>
      </c>
      <c r="C6" s="25" t="str">
        <f>Fakos!C133</f>
        <v>porphyry</v>
      </c>
      <c r="D6" s="25" t="str">
        <f>Fakos!D133</f>
        <v>sercicitic</v>
      </c>
      <c r="E6" s="25" t="str">
        <f>Fakos!E133</f>
        <v>pyrite</v>
      </c>
      <c r="F6" s="25">
        <f>Fakos!F133</f>
        <v>0</v>
      </c>
      <c r="G6" s="25" t="str">
        <f>Fakos!G133</f>
        <v>n.a.</v>
      </c>
      <c r="H6" s="25">
        <f>Fakos!H133</f>
        <v>462390.33356207202</v>
      </c>
      <c r="I6" s="25">
        <f>Fakos!I133</f>
        <v>16.331738224877899</v>
      </c>
      <c r="J6" s="25">
        <f>Fakos!J133</f>
        <v>111.522802905589</v>
      </c>
      <c r="K6" s="25">
        <f>Fakos!K133</f>
        <v>4.1490574408116299</v>
      </c>
      <c r="L6" s="25">
        <f>Fakos!L133</f>
        <v>5.0812308554669796</v>
      </c>
      <c r="M6" s="25" t="str">
        <f>Fakos!M133</f>
        <v>n.a.</v>
      </c>
      <c r="N6" s="25" t="str">
        <f>Fakos!N133</f>
        <v>n.a.</v>
      </c>
      <c r="O6" s="25">
        <f>Fakos!O133</f>
        <v>0.67647791942884605</v>
      </c>
      <c r="P6" s="25">
        <f>Fakos!P133</f>
        <v>48.065436291027297</v>
      </c>
      <c r="Q6" s="25">
        <f>Fakos!Q133</f>
        <v>2.0032244795723999</v>
      </c>
      <c r="R6" s="25">
        <f>Fakos!R133</f>
        <v>0.266200243389139</v>
      </c>
      <c r="S6" s="25" t="str">
        <f>Fakos!S133</f>
        <v>n.a.</v>
      </c>
      <c r="T6" s="25" t="str">
        <f>Fakos!T133</f>
        <v>n.a.</v>
      </c>
      <c r="U6" s="25">
        <f>Fakos!U133</f>
        <v>0.17774334017711599</v>
      </c>
      <c r="V6" s="25">
        <f>Fakos!V133</f>
        <v>25.373540816962102</v>
      </c>
      <c r="W6" s="25">
        <f>Fakos!W133</f>
        <v>1.1320784554607399</v>
      </c>
      <c r="X6" s="25">
        <f>Fakos!X133</f>
        <v>3.4673621904378803E-2</v>
      </c>
      <c r="Y6" s="25">
        <f>Fakos!Y133</f>
        <v>4.3062846799728396</v>
      </c>
      <c r="Z6" s="25">
        <f>Fakos!Z133</f>
        <v>4.9495850096415399</v>
      </c>
      <c r="AA6" s="25">
        <f>Fakos!AA133</f>
        <v>0.14644303944462131</v>
      </c>
      <c r="AB6" s="25">
        <f>Fakos!AB133</f>
        <v>11.161695025543562</v>
      </c>
      <c r="AC6" s="25">
        <f>Fakos!AC133</f>
        <v>1.1493863916290732</v>
      </c>
      <c r="AD6" s="25">
        <f>Fakos!AD133</f>
        <v>24.142307909572086</v>
      </c>
      <c r="AE6" s="25">
        <f>Fakos!AE133</f>
        <v>8.0518647700266524E-3</v>
      </c>
      <c r="AF6" s="25">
        <f>Fakos!AF133</f>
        <v>4.1275334397594225E-2</v>
      </c>
      <c r="AG6" s="25">
        <f>Fakos!AG133</f>
        <v>0.12265837548883297</v>
      </c>
      <c r="AH6" s="25">
        <f>Fakos!AH133</f>
        <v>0.46518626343696223</v>
      </c>
      <c r="AI6" s="25">
        <f>Fakos!AI133</f>
        <v>0.3030654141946697</v>
      </c>
      <c r="AJ6" s="25">
        <f>Fakos!AJ133</f>
        <v>2.9430692329987211</v>
      </c>
      <c r="AK6" s="25">
        <f>Fakos!AK133</f>
        <v>2.1230821500408926E-3</v>
      </c>
      <c r="AL6" s="25">
        <f>Fakos!AL133</f>
        <v>1.0883308177592643E-2</v>
      </c>
      <c r="AM6" s="25">
        <f>Fakos!AM133</f>
        <v>0.12265837548883297</v>
      </c>
      <c r="AP6" s="25" t="s">
        <v>98</v>
      </c>
      <c r="AQ6" s="25">
        <f>Fakos!AQ133</f>
        <v>28.351444651086901</v>
      </c>
      <c r="AR6" s="25">
        <f>Fakos!AR133</f>
        <v>4.3904203825465997E-2</v>
      </c>
      <c r="AS6" s="25">
        <f>Fakos!AS133</f>
        <v>0.44547270742516099</v>
      </c>
      <c r="AT6" s="25">
        <f>Fakos!AT133</f>
        <v>0.682152158768769</v>
      </c>
      <c r="AU6" s="25">
        <f>Fakos!AU133</f>
        <v>5.0812308554669796</v>
      </c>
      <c r="AV6" s="25" t="s">
        <v>98</v>
      </c>
      <c r="AW6" s="25" t="s">
        <v>98</v>
      </c>
      <c r="AX6" s="25">
        <f>Fakos!AX133</f>
        <v>0.34566424575322102</v>
      </c>
      <c r="AY6" s="25">
        <f>Fakos!AY133</f>
        <v>1.6962464192859099</v>
      </c>
      <c r="AZ6" s="25">
        <f>Fakos!AZ133</f>
        <v>2.8932276161367201E-2</v>
      </c>
      <c r="BA6" s="25">
        <f>Fakos!BA133</f>
        <v>0.266200243389139</v>
      </c>
      <c r="BB6" s="25" t="s">
        <v>98</v>
      </c>
      <c r="BC6" s="25" t="s">
        <v>98</v>
      </c>
      <c r="BD6" s="25">
        <f>Fakos!BD133</f>
        <v>7.0955973223206806E-2</v>
      </c>
      <c r="BE6" s="25">
        <f>Fakos!BE133</f>
        <v>0.39344476494658998</v>
      </c>
      <c r="BF6" s="25">
        <f>Fakos!BF133</f>
        <v>1.5382591833305899E-2</v>
      </c>
      <c r="BG6" s="25">
        <f>Fakos!BG133</f>
        <v>1.4226508949591401E-2</v>
      </c>
      <c r="BH6" s="25">
        <f>Fakos!BH133</f>
        <v>5.2735380618111297E-2</v>
      </c>
      <c r="BI6" s="25">
        <f>Fakos!BI133</f>
        <v>1.19596643528298E-2</v>
      </c>
      <c r="BK6" s="25" t="s">
        <v>98</v>
      </c>
      <c r="BL6" s="25">
        <f>Fakos!BL133</f>
        <v>47119.594643728698</v>
      </c>
      <c r="BM6" s="25">
        <f>Fakos!BM133</f>
        <v>3.4200797817230102</v>
      </c>
      <c r="BN6" s="25">
        <f>Fakos!BN133</f>
        <v>15.6865601392445</v>
      </c>
      <c r="BO6" s="25">
        <f>Fakos!BO133</f>
        <v>1.0569523603822799</v>
      </c>
      <c r="BP6" s="25">
        <f>Fakos!BP133</f>
        <v>2.0829334056308699</v>
      </c>
      <c r="BQ6" s="25" t="s">
        <v>98</v>
      </c>
      <c r="BR6" s="25" t="s">
        <v>98</v>
      </c>
      <c r="BS6" s="25">
        <f>Fakos!BS133</f>
        <v>0.44434778142769799</v>
      </c>
      <c r="BT6" s="25">
        <f>Fakos!BT133</f>
        <v>8.5387624742186397</v>
      </c>
      <c r="BU6" s="25">
        <f>Fakos!BU133</f>
        <v>1.33981754812153</v>
      </c>
      <c r="BV6" s="25">
        <f>Fakos!BV133</f>
        <v>9.8962147920846205E-2</v>
      </c>
      <c r="BW6" s="25" t="s">
        <v>98</v>
      </c>
      <c r="BX6" s="25" t="s">
        <v>98</v>
      </c>
      <c r="BY6" s="25">
        <f>Fakos!BY133</f>
        <v>0.12759540764400901</v>
      </c>
      <c r="BZ6" s="25">
        <f>Fakos!BZ133</f>
        <v>10.302004215661301</v>
      </c>
      <c r="CA6" s="25">
        <f>Fakos!CA133</f>
        <v>0.61462853511878901</v>
      </c>
      <c r="CB6" s="25">
        <f>Fakos!CB133</f>
        <v>2.09278431806991E-2</v>
      </c>
      <c r="CC6" s="25">
        <f>Fakos!CC133</f>
        <v>1.35244625690853</v>
      </c>
      <c r="CD6" s="25">
        <f>Fakos!CD133</f>
        <v>1.6573504240583199</v>
      </c>
      <c r="CF6" s="25" t="str">
        <f>Fakos!CF133</f>
        <v>n.a.</v>
      </c>
      <c r="CG6" s="25">
        <f>Fakos!CG133</f>
        <v>462390.33356207202</v>
      </c>
      <c r="CH6" s="25">
        <f>Fakos!CH133</f>
        <v>16.331738224877899</v>
      </c>
      <c r="CI6" s="25">
        <f>Fakos!CI133</f>
        <v>111.522802905589</v>
      </c>
      <c r="CJ6" s="25">
        <f>Fakos!CJ133</f>
        <v>4.1490574408116299</v>
      </c>
      <c r="CK6" s="25">
        <f>Fakos!CK133</f>
        <v>5.0812308554669796</v>
      </c>
      <c r="CL6" s="25" t="str">
        <f>Fakos!CL133</f>
        <v>n.a.</v>
      </c>
      <c r="CM6" s="25" t="str">
        <f>Fakos!CM133</f>
        <v>n.a.</v>
      </c>
      <c r="CN6" s="25">
        <f>Fakos!CN133</f>
        <v>0.67647791942884605</v>
      </c>
      <c r="CO6" s="25">
        <f>Fakos!CO133</f>
        <v>48.065436291027297</v>
      </c>
      <c r="CP6" s="25">
        <f>Fakos!CP133</f>
        <v>2.0032244795723999</v>
      </c>
      <c r="CQ6" s="25">
        <f>Fakos!CQ133</f>
        <v>0.266200243389139</v>
      </c>
      <c r="CR6" s="25" t="str">
        <f>Fakos!CR133</f>
        <v>n.a.</v>
      </c>
      <c r="CS6" s="25" t="str">
        <f>Fakos!CS133</f>
        <v>n.a.</v>
      </c>
      <c r="CT6" s="25">
        <f>Fakos!CT133</f>
        <v>0.17774334017711599</v>
      </c>
      <c r="CU6" s="25">
        <f>Fakos!CU133</f>
        <v>25.373540816962102</v>
      </c>
      <c r="CV6" s="25">
        <f>Fakos!CV133</f>
        <v>1.1320784554607399</v>
      </c>
      <c r="CW6" s="25">
        <f>Fakos!CW133</f>
        <v>3.4673621904378803E-2</v>
      </c>
      <c r="CX6" s="25">
        <f>Fakos!CX133</f>
        <v>4.3062846799728396</v>
      </c>
      <c r="CY6" s="25">
        <f>Fakos!CY133</f>
        <v>4.9495850096415399</v>
      </c>
      <c r="DA6" s="25" t="str">
        <f>Fakos!DA133</f>
        <v>n.a.</v>
      </c>
      <c r="DB6" s="25">
        <f>Fakos!DB133</f>
        <v>8279.8877887379713</v>
      </c>
      <c r="DC6" s="25">
        <f>Fakos!DC133</f>
        <v>0.27712288192186918</v>
      </c>
      <c r="DD6" s="25">
        <f>Fakos!DD133</f>
        <v>1.9000910307732899</v>
      </c>
      <c r="DE6" s="25">
        <f>Fakos!DE133</f>
        <v>6.5292188978246152E-2</v>
      </c>
      <c r="DF6" s="25">
        <f>Fakos!DF133</f>
        <v>7.7706543133001682E-2</v>
      </c>
      <c r="DG6" s="25" t="str">
        <f>Fakos!DG133</f>
        <v>n.a.</v>
      </c>
      <c r="DH6" s="25" t="str">
        <f>Fakos!DH133</f>
        <v>n.a.</v>
      </c>
      <c r="DI6" s="25">
        <f>Fakos!DI133</f>
        <v>9.0291440576395331E-3</v>
      </c>
      <c r="DJ6" s="25">
        <f>Fakos!DJ133</f>
        <v>0.60873146265232148</v>
      </c>
      <c r="DK6" s="25">
        <f>Fakos!DK133</f>
        <v>1.8571038355811999E-2</v>
      </c>
      <c r="DL6" s="25">
        <f>Fakos!DL133</f>
        <v>2.3680978141742267E-3</v>
      </c>
      <c r="DM6" s="25" t="str">
        <f>Fakos!DM133</f>
        <v>n.a.</v>
      </c>
      <c r="DN6" s="25" t="str">
        <f>Fakos!DN133</f>
        <v>n.a.</v>
      </c>
      <c r="DO6" s="25">
        <f>Fakos!DO133</f>
        <v>1.459784331283804E-3</v>
      </c>
      <c r="DP6" s="25">
        <f>Fakos!DP133</f>
        <v>0.1988522007598911</v>
      </c>
      <c r="DQ6" s="25">
        <f>Fakos!DQ133</f>
        <v>5.7475670638529224E-3</v>
      </c>
      <c r="DR6" s="25">
        <f>Fakos!DR133</f>
        <v>1.696499758266884E-4</v>
      </c>
      <c r="DS6" s="25">
        <f>Fakos!DS133</f>
        <v>2.0783227219946139E-2</v>
      </c>
      <c r="DT6" s="25">
        <f>Fakos!DT133</f>
        <v>2.3684448318265761E-2</v>
      </c>
      <c r="DV6" s="25" t="str">
        <f>Fakos!DV133</f>
        <v>n.a.</v>
      </c>
      <c r="DW6" s="25">
        <f>Fakos!DW133</f>
        <v>99.948810452617181</v>
      </c>
      <c r="DX6" s="25">
        <f>Fakos!DX133</f>
        <v>3.3452267837453006E-3</v>
      </c>
      <c r="DY6" s="25">
        <f>Fakos!DY133</f>
        <v>2.2936523190059326E-2</v>
      </c>
      <c r="DZ6" s="25">
        <f>Fakos!DZ133</f>
        <v>7.8816003148007223E-4</v>
      </c>
      <c r="EA6" s="25">
        <f>Fakos!EA133</f>
        <v>9.3801712640266468E-4</v>
      </c>
      <c r="EB6" s="25" t="str">
        <f>Fakos!EB133</f>
        <v>n.a.</v>
      </c>
      <c r="EC6" s="25" t="str">
        <f>Fakos!EC133</f>
        <v>n.a.</v>
      </c>
      <c r="ED6" s="25">
        <f>Fakos!ED133</f>
        <v>1.0899328964262945E-4</v>
      </c>
      <c r="EE6" s="25">
        <f>Fakos!EE133</f>
        <v>7.3481654739254477E-3</v>
      </c>
      <c r="EF6" s="25">
        <f>Fakos!EF133</f>
        <v>2.2417612893957511E-4</v>
      </c>
      <c r="EG6" s="25">
        <f>Fakos!EG133</f>
        <v>2.8585962225731221E-5</v>
      </c>
      <c r="EH6" s="25" t="str">
        <f>Fakos!EH133</f>
        <v>n.a.</v>
      </c>
      <c r="EI6" s="25" t="str">
        <f>Fakos!EI133</f>
        <v>n.a.</v>
      </c>
      <c r="EJ6" s="25">
        <f>Fakos!EJ133</f>
        <v>1.7621459511521257E-5</v>
      </c>
      <c r="EK6" s="25">
        <f>Fakos!EK133</f>
        <v>2.4003997915128155E-3</v>
      </c>
      <c r="EL6" s="25">
        <f>Fakos!EL133</f>
        <v>6.9380468152008767E-5</v>
      </c>
      <c r="EM6" s="25">
        <f>Fakos!EM133</f>
        <v>2.0478916755678961E-6</v>
      </c>
      <c r="EN6" s="25">
        <f>Fakos!EN133</f>
        <v>2.5088007120404324E-4</v>
      </c>
      <c r="EO6" s="25">
        <f>Fakos!EO133</f>
        <v>2.8590151171577265E-4</v>
      </c>
      <c r="EQ6" s="25">
        <f>Fakos!EQ133</f>
        <v>199.89762090523436</v>
      </c>
      <c r="EU6" s="31" t="s">
        <v>505</v>
      </c>
      <c r="EV6" s="31">
        <v>-9.1157008963705335E-2</v>
      </c>
      <c r="EW6" s="31">
        <v>-0.1566636079128369</v>
      </c>
      <c r="EX6" s="31">
        <v>-0.15166374317126677</v>
      </c>
      <c r="EY6" s="31">
        <v>-4.6454716151535083E-2</v>
      </c>
      <c r="EZ6" s="31">
        <v>1</v>
      </c>
      <c r="FA6" s="31"/>
      <c r="FB6" s="31"/>
      <c r="FC6" s="31"/>
      <c r="FD6" s="31"/>
      <c r="FE6" s="31"/>
      <c r="FF6" s="31"/>
      <c r="FG6" s="31"/>
      <c r="FH6" s="31"/>
      <c r="FI6" s="31"/>
      <c r="FJ6" s="31"/>
    </row>
    <row r="7" spans="1:166">
      <c r="A7" s="25" t="str">
        <f>Fakos!A134</f>
        <v xml:space="preserve">LM64_II_py2.2 </v>
      </c>
      <c r="B7" s="25" t="str">
        <f>Fakos!B134</f>
        <v>Fakos</v>
      </c>
      <c r="C7" s="25" t="str">
        <f>Fakos!C134</f>
        <v>porphyry</v>
      </c>
      <c r="D7" s="25" t="str">
        <f>Fakos!D134</f>
        <v>sercicitic</v>
      </c>
      <c r="E7" s="25" t="str">
        <f>Fakos!E134</f>
        <v>pyrite</v>
      </c>
      <c r="F7" s="25">
        <f>Fakos!F134</f>
        <v>0</v>
      </c>
      <c r="G7" s="25" t="str">
        <f>Fakos!G134</f>
        <v>n.a.</v>
      </c>
      <c r="H7" s="25">
        <f>Fakos!H134</f>
        <v>474417.89881106</v>
      </c>
      <c r="I7" s="25">
        <f>Fakos!I134</f>
        <v>188.69984162114801</v>
      </c>
      <c r="J7" s="25">
        <f>Fakos!J134</f>
        <v>555.19005508836801</v>
      </c>
      <c r="K7" s="25">
        <f>Fakos!K134</f>
        <v>15.029489610166401</v>
      </c>
      <c r="L7" s="25">
        <f>Fakos!L134</f>
        <v>3.8857344231148101</v>
      </c>
      <c r="M7" s="25" t="str">
        <f>Fakos!M134</f>
        <v>n.a.</v>
      </c>
      <c r="N7" s="25" t="str">
        <f>Fakos!N134</f>
        <v>n.a.</v>
      </c>
      <c r="O7" s="25">
        <f>Fakos!O134</f>
        <v>10.096824759784299</v>
      </c>
      <c r="P7" s="25">
        <f>Fakos!P134</f>
        <v>50.198426211171999</v>
      </c>
      <c r="Q7" s="25">
        <f>Fakos!Q134</f>
        <v>0.46576137761071301</v>
      </c>
      <c r="R7" s="25">
        <f>Fakos!R134</f>
        <v>0.239046825028986</v>
      </c>
      <c r="S7" s="25" t="str">
        <f>Fakos!S134</f>
        <v>n.a.</v>
      </c>
      <c r="T7" s="25" t="str">
        <f>Fakos!T134</f>
        <v>n.a.</v>
      </c>
      <c r="U7" s="25">
        <f>Fakos!U134</f>
        <v>1.3593217876235799</v>
      </c>
      <c r="V7" s="25">
        <f>Fakos!V134</f>
        <v>55.588743153288497</v>
      </c>
      <c r="W7" s="25">
        <f>Fakos!W134</f>
        <v>0.70267042012678604</v>
      </c>
      <c r="X7" s="25">
        <f>Fakos!X134</f>
        <v>0.12687877878689099</v>
      </c>
      <c r="Y7" s="25">
        <f>Fakos!Y134</f>
        <v>62.8799307347753</v>
      </c>
      <c r="Z7" s="25">
        <f>Fakos!Z134</f>
        <v>6.0609768581384103</v>
      </c>
      <c r="AA7" s="25">
        <f>Fakos!AA134</f>
        <v>0.33988332444303815</v>
      </c>
      <c r="AB7" s="25">
        <f>Fakos!AB134</f>
        <v>0.79832190691981975</v>
      </c>
      <c r="AC7" s="25">
        <f>Fakos!AC134</f>
        <v>9.6389687254957959E-2</v>
      </c>
      <c r="AD7" s="25">
        <f>Fakos!AD134</f>
        <v>18.689028096510139</v>
      </c>
      <c r="AE7" s="25">
        <f>Fakos!AE134</f>
        <v>2.0177945062003952E-3</v>
      </c>
      <c r="AF7" s="25">
        <f>Fakos!AF134</f>
        <v>2.1617736720435297E-2</v>
      </c>
      <c r="AG7" s="25">
        <f>Fakos!AG134</f>
        <v>2.468265863973646E-3</v>
      </c>
      <c r="AH7" s="25">
        <f>Fakos!AH134</f>
        <v>7.4071547498242869E-3</v>
      </c>
      <c r="AI7" s="25">
        <f>Fakos!AI134</f>
        <v>3.2119671145813738E-2</v>
      </c>
      <c r="AJ7" s="25">
        <f>Fakos!AJ134</f>
        <v>0.26602261973253372</v>
      </c>
      <c r="AK7" s="25">
        <f>Fakos!AK134</f>
        <v>6.7238412972081378E-4</v>
      </c>
      <c r="AL7" s="25">
        <f>Fakos!AL134</f>
        <v>7.2036191230763474E-3</v>
      </c>
      <c r="AM7" s="25">
        <f>Fakos!AM134</f>
        <v>2.468265863973646E-3</v>
      </c>
      <c r="AP7" s="25" t="s">
        <v>98</v>
      </c>
      <c r="AQ7" s="25">
        <f>Fakos!AQ134</f>
        <v>21.729688305350201</v>
      </c>
      <c r="AR7" s="25">
        <f>Fakos!AR134</f>
        <v>7.3529574537488998E-2</v>
      </c>
      <c r="AS7" s="25">
        <f>Fakos!AS134</f>
        <v>0.33672411586494599</v>
      </c>
      <c r="AT7" s="25">
        <f>Fakos!AT134</f>
        <v>0.75167965809949899</v>
      </c>
      <c r="AU7" s="25">
        <f>Fakos!AU134</f>
        <v>3.8857344231148101</v>
      </c>
      <c r="AV7" s="25" t="s">
        <v>98</v>
      </c>
      <c r="AW7" s="25" t="s">
        <v>98</v>
      </c>
      <c r="AX7" s="25">
        <f>Fakos!AX134</f>
        <v>0.288666254618688</v>
      </c>
      <c r="AY7" s="25">
        <f>Fakos!AY134</f>
        <v>2.0740014323585498</v>
      </c>
      <c r="AZ7" s="25">
        <f>Fakos!AZ134</f>
        <v>2.1279078880313301E-2</v>
      </c>
      <c r="BA7" s="25">
        <f>Fakos!BA134</f>
        <v>0.239046825028986</v>
      </c>
      <c r="BB7" s="25" t="s">
        <v>98</v>
      </c>
      <c r="BC7" s="25" t="s">
        <v>98</v>
      </c>
      <c r="BD7" s="25">
        <f>Fakos!BD134</f>
        <v>7.4072233763224096E-2</v>
      </c>
      <c r="BE7" s="25">
        <f>Fakos!BE134</f>
        <v>0.14567712249863499</v>
      </c>
      <c r="BF7" s="25">
        <f>Fakos!BF134</f>
        <v>2.2112057959094902E-2</v>
      </c>
      <c r="BG7" s="25">
        <f>Fakos!BG134</f>
        <v>2.2635544118759201E-2</v>
      </c>
      <c r="BH7" s="25">
        <f>Fakos!BH134</f>
        <v>8.8605784648335101E-2</v>
      </c>
      <c r="BI7" s="25">
        <f>Fakos!BI134</f>
        <v>1.25292592262578E-2</v>
      </c>
      <c r="BK7" s="25" t="s">
        <v>98</v>
      </c>
      <c r="BL7" s="25">
        <f>Fakos!BL134</f>
        <v>52331.054732869103</v>
      </c>
      <c r="BM7" s="25">
        <f>Fakos!BM134</f>
        <v>102.098573503971</v>
      </c>
      <c r="BN7" s="25">
        <f>Fakos!BN134</f>
        <v>187.69409358976901</v>
      </c>
      <c r="BO7" s="25">
        <f>Fakos!BO134</f>
        <v>6.4613180012104401</v>
      </c>
      <c r="BP7" s="25">
        <f>Fakos!BP134</f>
        <v>2.3693846589055698</v>
      </c>
      <c r="BQ7" s="25" t="s">
        <v>98</v>
      </c>
      <c r="BR7" s="25" t="s">
        <v>98</v>
      </c>
      <c r="BS7" s="25">
        <f>Fakos!BS134</f>
        <v>2.8557534878818598</v>
      </c>
      <c r="BT7" s="25">
        <f>Fakos!BT134</f>
        <v>19.127102276698398</v>
      </c>
      <c r="BU7" s="25">
        <f>Fakos!BU134</f>
        <v>0.25918000283787901</v>
      </c>
      <c r="BV7" s="25">
        <f>Fakos!BV134</f>
        <v>7.8987499075809195E-2</v>
      </c>
      <c r="BW7" s="25" t="s">
        <v>98</v>
      </c>
      <c r="BX7" s="25" t="s">
        <v>98</v>
      </c>
      <c r="BY7" s="25">
        <f>Fakos!BY134</f>
        <v>0.606411749583052</v>
      </c>
      <c r="BZ7" s="25">
        <f>Fakos!BZ134</f>
        <v>23.084360219135799</v>
      </c>
      <c r="CA7" s="25">
        <f>Fakos!CA134</f>
        <v>0.338695942614051</v>
      </c>
      <c r="CB7" s="25">
        <f>Fakos!CB134</f>
        <v>6.7197949037537397E-2</v>
      </c>
      <c r="CC7" s="25">
        <f>Fakos!CC134</f>
        <v>28.461750337331001</v>
      </c>
      <c r="CD7" s="25">
        <f>Fakos!CD134</f>
        <v>1.5371316003694699</v>
      </c>
      <c r="CF7" s="25" t="str">
        <f>Fakos!CF134</f>
        <v>n.a.</v>
      </c>
      <c r="CG7" s="25">
        <f>Fakos!CG134</f>
        <v>474417.89881106</v>
      </c>
      <c r="CH7" s="25">
        <f>Fakos!CH134</f>
        <v>188.69984162114801</v>
      </c>
      <c r="CI7" s="25">
        <f>Fakos!CI134</f>
        <v>555.19005508836801</v>
      </c>
      <c r="CJ7" s="25">
        <f>Fakos!CJ134</f>
        <v>15.029489610166401</v>
      </c>
      <c r="CK7" s="25">
        <f>Fakos!CK134</f>
        <v>3.8857344231148101</v>
      </c>
      <c r="CL7" s="25" t="str">
        <f>Fakos!CL134</f>
        <v>n.a.</v>
      </c>
      <c r="CM7" s="25" t="str">
        <f>Fakos!CM134</f>
        <v>n.a.</v>
      </c>
      <c r="CN7" s="25">
        <f>Fakos!CN134</f>
        <v>10.096824759784299</v>
      </c>
      <c r="CO7" s="25">
        <f>Fakos!CO134</f>
        <v>50.198426211171999</v>
      </c>
      <c r="CP7" s="25">
        <f>Fakos!CP134</f>
        <v>0.46576137761071301</v>
      </c>
      <c r="CQ7" s="25">
        <f>Fakos!CQ134</f>
        <v>0.239046825028986</v>
      </c>
      <c r="CR7" s="25" t="str">
        <f>Fakos!CR134</f>
        <v>n.a.</v>
      </c>
      <c r="CS7" s="25" t="str">
        <f>Fakos!CS134</f>
        <v>n.a.</v>
      </c>
      <c r="CT7" s="25">
        <f>Fakos!CT134</f>
        <v>1.3593217876235799</v>
      </c>
      <c r="CU7" s="25">
        <f>Fakos!CU134</f>
        <v>55.588743153288497</v>
      </c>
      <c r="CV7" s="25">
        <f>Fakos!CV134</f>
        <v>0.70267042012678604</v>
      </c>
      <c r="CW7" s="25">
        <f>Fakos!CW134</f>
        <v>0.12687877878689099</v>
      </c>
      <c r="CX7" s="25">
        <f>Fakos!CX134</f>
        <v>62.8799307347753</v>
      </c>
      <c r="CY7" s="25">
        <f>Fakos!CY134</f>
        <v>6.0609768581384103</v>
      </c>
      <c r="DA7" s="25" t="str">
        <f>Fakos!DA134</f>
        <v>n.a.</v>
      </c>
      <c r="DB7" s="25">
        <f>Fakos!DB134</f>
        <v>8495.2618642861489</v>
      </c>
      <c r="DC7" s="25">
        <f>Fakos!DC134</f>
        <v>3.2019276336792846</v>
      </c>
      <c r="DD7" s="25">
        <f>Fakos!DD134</f>
        <v>9.4591564824727836</v>
      </c>
      <c r="DE7" s="25">
        <f>Fakos!DE134</f>
        <v>0.23651354310525291</v>
      </c>
      <c r="DF7" s="25">
        <f>Fakos!DF134</f>
        <v>5.9423985672347607E-2</v>
      </c>
      <c r="DG7" s="25" t="str">
        <f>Fakos!DG134</f>
        <v>n.a.</v>
      </c>
      <c r="DH7" s="25" t="str">
        <f>Fakos!DH134</f>
        <v>n.a.</v>
      </c>
      <c r="DI7" s="25">
        <f>Fakos!DI134</f>
        <v>0.13476520469109443</v>
      </c>
      <c r="DJ7" s="25">
        <f>Fakos!DJ134</f>
        <v>0.63574501280612972</v>
      </c>
      <c r="DK7" s="25">
        <f>Fakos!DK134</f>
        <v>4.3178747546609008E-3</v>
      </c>
      <c r="DL7" s="25">
        <f>Fakos!DL134</f>
        <v>2.1265429987188619E-3</v>
      </c>
      <c r="DM7" s="25" t="str">
        <f>Fakos!DM134</f>
        <v>n.a.</v>
      </c>
      <c r="DN7" s="25" t="str">
        <f>Fakos!DN134</f>
        <v>n.a.</v>
      </c>
      <c r="DO7" s="25">
        <f>Fakos!DO134</f>
        <v>1.1163943722269873E-2</v>
      </c>
      <c r="DP7" s="25">
        <f>Fakos!DP134</f>
        <v>0.43564845731417318</v>
      </c>
      <c r="DQ7" s="25">
        <f>Fakos!DQ134</f>
        <v>3.5674606684575933E-3</v>
      </c>
      <c r="DR7" s="25">
        <f>Fakos!DR134</f>
        <v>6.2078838528828429E-4</v>
      </c>
      <c r="DS7" s="25">
        <f>Fakos!DS134</f>
        <v>0.30347456918327848</v>
      </c>
      <c r="DT7" s="25">
        <f>Fakos!DT134</f>
        <v>2.9002611910928722E-2</v>
      </c>
      <c r="DV7" s="25" t="str">
        <f>Fakos!DV134</f>
        <v>n.a.</v>
      </c>
      <c r="DW7" s="25">
        <f>Fakos!DW134</f>
        <v>99.817309373634686</v>
      </c>
      <c r="DX7" s="25">
        <f>Fakos!DX134</f>
        <v>3.762188927295787E-2</v>
      </c>
      <c r="DY7" s="25">
        <f>Fakos!DY134</f>
        <v>0.11114284222290391</v>
      </c>
      <c r="DZ7" s="25">
        <f>Fakos!DZ134</f>
        <v>2.7789779621084452E-3</v>
      </c>
      <c r="EA7" s="25">
        <f>Fakos!EA134</f>
        <v>6.9821771910377479E-4</v>
      </c>
      <c r="EB7" s="25" t="str">
        <f>Fakos!EB134</f>
        <v>n.a.</v>
      </c>
      <c r="EC7" s="25" t="str">
        <f>Fakos!EC134</f>
        <v>n.a.</v>
      </c>
      <c r="ED7" s="25">
        <f>Fakos!ED134</f>
        <v>1.5834591498590058E-3</v>
      </c>
      <c r="EE7" s="25">
        <f>Fakos!EE134</f>
        <v>7.4698529179885557E-3</v>
      </c>
      <c r="EF7" s="25">
        <f>Fakos!EF134</f>
        <v>5.0734002919262643E-5</v>
      </c>
      <c r="EG7" s="25">
        <f>Fakos!EG134</f>
        <v>2.4986375204255582E-5</v>
      </c>
      <c r="EH7" s="25" t="str">
        <f>Fakos!EH134</f>
        <v>n.a.</v>
      </c>
      <c r="EI7" s="25" t="str">
        <f>Fakos!EI134</f>
        <v>n.a.</v>
      </c>
      <c r="EJ7" s="25">
        <f>Fakos!EJ134</f>
        <v>1.3117368742220604E-4</v>
      </c>
      <c r="EK7" s="25">
        <f>Fakos!EK134</f>
        <v>5.1187659117003037E-3</v>
      </c>
      <c r="EL7" s="25">
        <f>Fakos!EL134</f>
        <v>4.1916815621507334E-5</v>
      </c>
      <c r="EM7" s="25">
        <f>Fakos!EM134</f>
        <v>7.2941160966892359E-6</v>
      </c>
      <c r="EN7" s="25">
        <f>Fakos!EN134</f>
        <v>3.5657541160143188E-3</v>
      </c>
      <c r="EO7" s="25">
        <f>Fakos!EO134</f>
        <v>3.4077380215046454E-4</v>
      </c>
      <c r="EQ7" s="25">
        <f>Fakos!EQ134</f>
        <v>199.63461874726937</v>
      </c>
      <c r="EU7" s="31" t="s">
        <v>506</v>
      </c>
      <c r="EV7" s="31">
        <v>5.6933285114125085E-2</v>
      </c>
      <c r="EW7" s="31">
        <v>-7.7424491645226357E-2</v>
      </c>
      <c r="EX7" s="31">
        <v>-0.10536945661822339</v>
      </c>
      <c r="EY7" s="31">
        <v>0.98741072229108817</v>
      </c>
      <c r="EZ7" s="31">
        <v>-3.9845788904613579E-2</v>
      </c>
      <c r="FA7" s="31">
        <v>1</v>
      </c>
      <c r="FB7" s="31"/>
      <c r="FC7" s="31"/>
      <c r="FD7" s="31"/>
      <c r="FE7" s="31"/>
      <c r="FF7" s="31"/>
      <c r="FG7" s="31"/>
      <c r="FH7" s="31"/>
      <c r="FI7" s="31"/>
      <c r="FJ7" s="31"/>
    </row>
    <row r="8" spans="1:166">
      <c r="A8" s="25" t="str">
        <f>Fakos!A135</f>
        <v xml:space="preserve">LM64_II_py2.1 </v>
      </c>
      <c r="B8" s="25" t="str">
        <f>Fakos!B135</f>
        <v>Fakos</v>
      </c>
      <c r="C8" s="25" t="str">
        <f>Fakos!C135</f>
        <v>porphyry</v>
      </c>
      <c r="D8" s="25" t="str">
        <f>Fakos!D135</f>
        <v>sercicitic</v>
      </c>
      <c r="E8" s="25" t="str">
        <f>Fakos!E135</f>
        <v>pyrite</v>
      </c>
      <c r="F8" s="25">
        <f>Fakos!F135</f>
        <v>0</v>
      </c>
      <c r="G8" s="25" t="str">
        <f>Fakos!G135</f>
        <v>n.a.</v>
      </c>
      <c r="H8" s="25">
        <f>Fakos!H135</f>
        <v>506617.98747787997</v>
      </c>
      <c r="I8" s="25">
        <f>Fakos!I135</f>
        <v>192.58631124988401</v>
      </c>
      <c r="J8" s="25">
        <f>Fakos!J135</f>
        <v>713.46863530714302</v>
      </c>
      <c r="K8" s="25">
        <f>Fakos!K135</f>
        <v>15.5645274642216</v>
      </c>
      <c r="L8" s="25">
        <f>Fakos!L135</f>
        <v>3.0802198664672402</v>
      </c>
      <c r="M8" s="25" t="str">
        <f>Fakos!M135</f>
        <v>n.a.</v>
      </c>
      <c r="N8" s="25" t="str">
        <f>Fakos!N135</f>
        <v>n.a.</v>
      </c>
      <c r="O8" s="25">
        <f>Fakos!O135</f>
        <v>13.9671451330808</v>
      </c>
      <c r="P8" s="25">
        <f>Fakos!P135</f>
        <v>82.8356736284654</v>
      </c>
      <c r="Q8" s="25">
        <f>Fakos!Q135</f>
        <v>0.89880755092179199</v>
      </c>
      <c r="R8" s="25">
        <f>Fakos!R135</f>
        <v>0.33679481326010302</v>
      </c>
      <c r="S8" s="25" t="str">
        <f>Fakos!S135</f>
        <v>n.a.</v>
      </c>
      <c r="T8" s="25" t="str">
        <f>Fakos!T135</f>
        <v>n.a.</v>
      </c>
      <c r="U8" s="25">
        <f>Fakos!U135</f>
        <v>1.26807727937939</v>
      </c>
      <c r="V8" s="25">
        <f>Fakos!V135</f>
        <v>29.5994284012944</v>
      </c>
      <c r="W8" s="25">
        <f>Fakos!W135</f>
        <v>0.21296423150027799</v>
      </c>
      <c r="X8" s="25">
        <f>Fakos!X135</f>
        <v>2.5880920614566601E-2</v>
      </c>
      <c r="Y8" s="25">
        <f>Fakos!Y135</f>
        <v>29.107925044525999</v>
      </c>
      <c r="Z8" s="25">
        <f>Fakos!Z135</f>
        <v>0.39820631129884898</v>
      </c>
      <c r="AA8" s="25">
        <f>Fakos!AA135</f>
        <v>0.26992961108511382</v>
      </c>
      <c r="AB8" s="25">
        <f>Fakos!AB135</f>
        <v>2.8458116991078133</v>
      </c>
      <c r="AC8" s="25">
        <f>Fakos!AC135</f>
        <v>1.3680339999835721E-2</v>
      </c>
      <c r="AD8" s="25">
        <f>Fakos!AD135</f>
        <v>13.788523668573372</v>
      </c>
      <c r="AE8" s="25">
        <f>Fakos!AE135</f>
        <v>8.8913656933556438E-4</v>
      </c>
      <c r="AF8" s="25">
        <f>Fakos!AF135</f>
        <v>4.3564674480906125E-2</v>
      </c>
      <c r="AG8" s="25">
        <f>Fakos!AG135</f>
        <v>4.6670375744181213E-3</v>
      </c>
      <c r="AH8" s="25">
        <f>Fakos!AH135</f>
        <v>3.0878448035952348E-2</v>
      </c>
      <c r="AI8" s="25">
        <f>Fakos!AI135</f>
        <v>2.0676771298774686E-3</v>
      </c>
      <c r="AJ8" s="25">
        <f>Fakos!AJ135</f>
        <v>0.4301223336739895</v>
      </c>
      <c r="AK8" s="25">
        <f>Fakos!AK135</f>
        <v>1.3438608614807347E-4</v>
      </c>
      <c r="AL8" s="25">
        <f>Fakos!AL135</f>
        <v>6.5844621621836781E-3</v>
      </c>
      <c r="AM8" s="25">
        <f>Fakos!AM135</f>
        <v>4.6670375744181213E-3</v>
      </c>
      <c r="AP8" s="25" t="s">
        <v>98</v>
      </c>
      <c r="AQ8" s="25">
        <f>Fakos!AQ135</f>
        <v>26.838952085247598</v>
      </c>
      <c r="AR8" s="25">
        <f>Fakos!AR135</f>
        <v>3.59838221075943E-2</v>
      </c>
      <c r="AS8" s="25">
        <f>Fakos!AS135</f>
        <v>0.265160779478957</v>
      </c>
      <c r="AT8" s="25">
        <f>Fakos!AT135</f>
        <v>0.74339088147426102</v>
      </c>
      <c r="AU8" s="25">
        <f>Fakos!AU135</f>
        <v>3.0802198664672402</v>
      </c>
      <c r="AV8" s="25" t="s">
        <v>98</v>
      </c>
      <c r="AW8" s="25" t="s">
        <v>98</v>
      </c>
      <c r="AX8" s="25">
        <f>Fakos!AX135</f>
        <v>0.18083798311992599</v>
      </c>
      <c r="AY8" s="25">
        <f>Fakos!AY135</f>
        <v>1.2801990870921101</v>
      </c>
      <c r="AZ8" s="25">
        <f>Fakos!AZ135</f>
        <v>2.39028108972924E-2</v>
      </c>
      <c r="BA8" s="25">
        <f>Fakos!BA135</f>
        <v>0.33679481326010302</v>
      </c>
      <c r="BB8" s="25" t="s">
        <v>98</v>
      </c>
      <c r="BC8" s="25" t="s">
        <v>98</v>
      </c>
      <c r="BD8" s="25">
        <f>Fakos!BD135</f>
        <v>5.1067600175926299E-2</v>
      </c>
      <c r="BE8" s="25">
        <f>Fakos!BE135</f>
        <v>0.39416257771973701</v>
      </c>
      <c r="BF8" s="25">
        <f>Fakos!BF135</f>
        <v>2.657751239091E-2</v>
      </c>
      <c r="BG8" s="25">
        <f>Fakos!BG135</f>
        <v>1.64805221458907E-2</v>
      </c>
      <c r="BH8" s="25">
        <f>Fakos!BH135</f>
        <v>6.8232050580819506E-2</v>
      </c>
      <c r="BI8" s="25">
        <f>Fakos!BI135</f>
        <v>1.24296077710428E-2</v>
      </c>
      <c r="BK8" s="25" t="s">
        <v>98</v>
      </c>
      <c r="BL8" s="25">
        <f>Fakos!BL135</f>
        <v>62335.890863907902</v>
      </c>
      <c r="BM8" s="25">
        <f>Fakos!BM135</f>
        <v>20.911408762756501</v>
      </c>
      <c r="BN8" s="25">
        <f>Fakos!BN135</f>
        <v>94.761826001645403</v>
      </c>
      <c r="BO8" s="25">
        <f>Fakos!BO135</f>
        <v>3.0097596387366301</v>
      </c>
      <c r="BP8" s="25">
        <f>Fakos!BP135</f>
        <v>1.1154848181675601</v>
      </c>
      <c r="BQ8" s="25" t="s">
        <v>98</v>
      </c>
      <c r="BR8" s="25" t="s">
        <v>98</v>
      </c>
      <c r="BS8" s="25">
        <f>Fakos!BS135</f>
        <v>4.0141943411539804</v>
      </c>
      <c r="BT8" s="25">
        <f>Fakos!BT135</f>
        <v>8.5902310198702896</v>
      </c>
      <c r="BU8" s="25">
        <f>Fakos!BU135</f>
        <v>0.802232653986372</v>
      </c>
      <c r="BV8" s="25">
        <f>Fakos!BV135</f>
        <v>7.8517812747922702E-2</v>
      </c>
      <c r="BW8" s="25" t="s">
        <v>98</v>
      </c>
      <c r="BX8" s="25" t="s">
        <v>98</v>
      </c>
      <c r="BY8" s="25">
        <f>Fakos!BY135</f>
        <v>0.51129309026341596</v>
      </c>
      <c r="BZ8" s="25">
        <f>Fakos!BZ135</f>
        <v>10.9681292187376</v>
      </c>
      <c r="CA8" s="25">
        <f>Fakos!CA135</f>
        <v>7.3990435487123404E-2</v>
      </c>
      <c r="CB8" s="25">
        <f>Fakos!CB135</f>
        <v>1.6897640366610501E-2</v>
      </c>
      <c r="CC8" s="25">
        <f>Fakos!CC135</f>
        <v>14.2774912343825</v>
      </c>
      <c r="CD8" s="25">
        <f>Fakos!CD135</f>
        <v>0.187342377085705</v>
      </c>
      <c r="CF8" s="25" t="str">
        <f>Fakos!CF135</f>
        <v>n.a.</v>
      </c>
      <c r="CG8" s="25">
        <f>Fakos!CG135</f>
        <v>506617.98747787997</v>
      </c>
      <c r="CH8" s="25">
        <f>Fakos!CH135</f>
        <v>192.58631124988401</v>
      </c>
      <c r="CI8" s="25">
        <f>Fakos!CI135</f>
        <v>713.46863530714302</v>
      </c>
      <c r="CJ8" s="25">
        <f>Fakos!CJ135</f>
        <v>15.5645274642216</v>
      </c>
      <c r="CK8" s="25">
        <f>Fakos!CK135</f>
        <v>3.0802198664672402</v>
      </c>
      <c r="CL8" s="25" t="str">
        <f>Fakos!CL135</f>
        <v>n.a.</v>
      </c>
      <c r="CM8" s="25" t="str">
        <f>Fakos!CM135</f>
        <v>n.a.</v>
      </c>
      <c r="CN8" s="25">
        <f>Fakos!CN135</f>
        <v>13.9671451330808</v>
      </c>
      <c r="CO8" s="25">
        <f>Fakos!CO135</f>
        <v>82.8356736284654</v>
      </c>
      <c r="CP8" s="25">
        <f>Fakos!CP135</f>
        <v>0.89880755092179199</v>
      </c>
      <c r="CQ8" s="25">
        <f>Fakos!CQ135</f>
        <v>0.33679481326010302</v>
      </c>
      <c r="CR8" s="25" t="str">
        <f>Fakos!CR135</f>
        <v>n.a.</v>
      </c>
      <c r="CS8" s="25" t="str">
        <f>Fakos!CS135</f>
        <v>n.a.</v>
      </c>
      <c r="CT8" s="25">
        <f>Fakos!CT135</f>
        <v>1.26807727937939</v>
      </c>
      <c r="CU8" s="25">
        <f>Fakos!CU135</f>
        <v>29.5994284012944</v>
      </c>
      <c r="CV8" s="25">
        <f>Fakos!CV135</f>
        <v>0.21296423150027799</v>
      </c>
      <c r="CW8" s="25">
        <f>Fakos!CW135</f>
        <v>2.5880920614566601E-2</v>
      </c>
      <c r="CX8" s="25">
        <f>Fakos!CX135</f>
        <v>29.107925044525999</v>
      </c>
      <c r="CY8" s="25">
        <f>Fakos!CY135</f>
        <v>0.39820631129884898</v>
      </c>
      <c r="DA8" s="25" t="str">
        <f>Fakos!DA135</f>
        <v>n.a.</v>
      </c>
      <c r="DB8" s="25">
        <f>Fakos!DB135</f>
        <v>9071.8593871945559</v>
      </c>
      <c r="DC8" s="25">
        <f>Fakos!DC135</f>
        <v>3.2678746657212576</v>
      </c>
      <c r="DD8" s="25">
        <f>Fakos!DD135</f>
        <v>12.155857989265284</v>
      </c>
      <c r="DE8" s="25">
        <f>Fakos!DE135</f>
        <v>0.24493323677684828</v>
      </c>
      <c r="DF8" s="25">
        <f>Fakos!DF135</f>
        <v>4.7105365751142991E-2</v>
      </c>
      <c r="DG8" s="25" t="str">
        <f>Fakos!DG135</f>
        <v>n.a.</v>
      </c>
      <c r="DH8" s="25" t="str">
        <f>Fakos!DH135</f>
        <v>n.a.</v>
      </c>
      <c r="DI8" s="25">
        <f>Fakos!DI135</f>
        <v>0.18642347644845814</v>
      </c>
      <c r="DJ8" s="25">
        <f>Fakos!DJ135</f>
        <v>1.0490840125185588</v>
      </c>
      <c r="DK8" s="25">
        <f>Fakos!DK135</f>
        <v>8.3324608264696357E-3</v>
      </c>
      <c r="DL8" s="25">
        <f>Fakos!DL135</f>
        <v>2.9961019229444007E-3</v>
      </c>
      <c r="DM8" s="25" t="str">
        <f>Fakos!DM135</f>
        <v>n.a.</v>
      </c>
      <c r="DN8" s="25" t="str">
        <f>Fakos!DN135</f>
        <v>n.a.</v>
      </c>
      <c r="DO8" s="25">
        <f>Fakos!DO135</f>
        <v>1.0414563726834674E-2</v>
      </c>
      <c r="DP8" s="25">
        <f>Fakos!DP135</f>
        <v>0.23197044201641381</v>
      </c>
      <c r="DQ8" s="25">
        <f>Fakos!DQ135</f>
        <v>1.0812202960364488E-3</v>
      </c>
      <c r="DR8" s="25">
        <f>Fakos!DR135</f>
        <v>1.2662933133268032E-4</v>
      </c>
      <c r="DS8" s="25">
        <f>Fakos!DS135</f>
        <v>0.14048226372840733</v>
      </c>
      <c r="DT8" s="25">
        <f>Fakos!DT135</f>
        <v>1.9054722328423798E-3</v>
      </c>
      <c r="DV8" s="25" t="str">
        <f>Fakos!DV135</f>
        <v>n.a.</v>
      </c>
      <c r="DW8" s="25">
        <f>Fakos!DW135</f>
        <v>99.797809644836875</v>
      </c>
      <c r="DX8" s="25">
        <f>Fakos!DX135</f>
        <v>3.5949271247874649E-2</v>
      </c>
      <c r="DY8" s="25">
        <f>Fakos!DY135</f>
        <v>0.13372429508715331</v>
      </c>
      <c r="DZ8" s="25">
        <f>Fakos!DZ135</f>
        <v>2.6944642213098534E-3</v>
      </c>
      <c r="EA8" s="25">
        <f>Fakos!EA135</f>
        <v>5.1819722108113059E-4</v>
      </c>
      <c r="EB8" s="25" t="str">
        <f>Fakos!EB135</f>
        <v>n.a.</v>
      </c>
      <c r="EC8" s="25" t="str">
        <f>Fakos!EC135</f>
        <v>n.a.</v>
      </c>
      <c r="ED8" s="25">
        <f>Fakos!ED135</f>
        <v>2.0508094120366858E-3</v>
      </c>
      <c r="EE8" s="25">
        <f>Fakos!EE135</f>
        <v>1.1540774841655234E-2</v>
      </c>
      <c r="EF8" s="25">
        <f>Fakos!EF135</f>
        <v>9.1663825897353836E-5</v>
      </c>
      <c r="EG8" s="25">
        <f>Fakos!EG135</f>
        <v>3.2959550696365151E-5</v>
      </c>
      <c r="EH8" s="25" t="str">
        <f>Fakos!EH135</f>
        <v>n.a.</v>
      </c>
      <c r="EI8" s="25" t="str">
        <f>Fakos!EI135</f>
        <v>n.a.</v>
      </c>
      <c r="EJ8" s="25">
        <f>Fakos!EJ135</f>
        <v>1.1456864618203542E-4</v>
      </c>
      <c r="EK8" s="25">
        <f>Fakos!EK135</f>
        <v>2.5518629673934846E-3</v>
      </c>
      <c r="EL8" s="25">
        <f>Fakos!EL135</f>
        <v>1.1894300019717181E-5</v>
      </c>
      <c r="EM8" s="25">
        <f>Fakos!EM135</f>
        <v>1.3930253285925174E-6</v>
      </c>
      <c r="EN8" s="25">
        <f>Fakos!EN135</f>
        <v>1.5454188183111769E-3</v>
      </c>
      <c r="EO8" s="25">
        <f>Fakos!EO135</f>
        <v>2.0961739711833553E-5</v>
      </c>
      <c r="EQ8" s="25">
        <f>Fakos!EQ135</f>
        <v>199.59561928967375</v>
      </c>
      <c r="EU8" s="31" t="s">
        <v>507</v>
      </c>
      <c r="EV8" s="31">
        <v>0.11221049111061049</v>
      </c>
      <c r="EW8" s="31">
        <v>-0.21814521497955996</v>
      </c>
      <c r="EX8" s="31">
        <v>-0.13779248335412198</v>
      </c>
      <c r="EY8" s="31">
        <v>-0.1325300385749949</v>
      </c>
      <c r="EZ8" s="31">
        <v>-0.12284758546811272</v>
      </c>
      <c r="FA8" s="31">
        <v>-0.22168138059169284</v>
      </c>
      <c r="FB8" s="31">
        <v>1</v>
      </c>
      <c r="FC8" s="31"/>
      <c r="FD8" s="31"/>
      <c r="FE8" s="31"/>
      <c r="FF8" s="31"/>
      <c r="FG8" s="31"/>
      <c r="FH8" s="31"/>
      <c r="FI8" s="31"/>
      <c r="FJ8" s="31"/>
    </row>
    <row r="9" spans="1:166">
      <c r="A9" s="25" t="str">
        <f>Fakos!A136</f>
        <v xml:space="preserve">LM64_III_py4 </v>
      </c>
      <c r="B9" s="25" t="str">
        <f>Fakos!B136</f>
        <v>Fakos</v>
      </c>
      <c r="C9" s="25" t="str">
        <f>Fakos!C136</f>
        <v>porphyry</v>
      </c>
      <c r="D9" s="25" t="str">
        <f>Fakos!D136</f>
        <v>sercicitic</v>
      </c>
      <c r="E9" s="25" t="str">
        <f>Fakos!E136</f>
        <v>pyrite</v>
      </c>
      <c r="F9" s="25">
        <f>Fakos!F136</f>
        <v>0</v>
      </c>
      <c r="G9" s="25" t="str">
        <f>Fakos!G136</f>
        <v>n.a.</v>
      </c>
      <c r="H9" s="25">
        <f>Fakos!H136</f>
        <v>413647.99692160601</v>
      </c>
      <c r="I9" s="25">
        <f>Fakos!I136</f>
        <v>157.546713493841</v>
      </c>
      <c r="J9" s="25">
        <f>Fakos!J136</f>
        <v>412.459976837434</v>
      </c>
      <c r="K9" s="25">
        <f>Fakos!K136</f>
        <v>8.6571449029321492</v>
      </c>
      <c r="L9" s="25">
        <f>Fakos!L136</f>
        <v>5.18287556442999</v>
      </c>
      <c r="M9" s="25" t="str">
        <f>Fakos!M136</f>
        <v>n.a.</v>
      </c>
      <c r="N9" s="25" t="str">
        <f>Fakos!N136</f>
        <v>n.a.</v>
      </c>
      <c r="O9" s="25">
        <f>Fakos!O136</f>
        <v>9.0915868582355994</v>
      </c>
      <c r="P9" s="25">
        <f>Fakos!P136</f>
        <v>103.719669526968</v>
      </c>
      <c r="Q9" s="25">
        <f>Fakos!Q136</f>
        <v>0.42645956849281802</v>
      </c>
      <c r="R9" s="25">
        <f>Fakos!R136</f>
        <v>0.21756926692287301</v>
      </c>
      <c r="S9" s="25" t="str">
        <f>Fakos!S136</f>
        <v>n.a.</v>
      </c>
      <c r="T9" s="25" t="str">
        <f>Fakos!T136</f>
        <v>n.a.</v>
      </c>
      <c r="U9" s="25">
        <f>Fakos!U136</f>
        <v>2.9188039990324701</v>
      </c>
      <c r="V9" s="25">
        <f>Fakos!V136</f>
        <v>47.591811123801001</v>
      </c>
      <c r="W9" s="25">
        <f>Fakos!W136</f>
        <v>0.28585196405760599</v>
      </c>
      <c r="X9" s="25">
        <f>Fakos!X136</f>
        <v>2.6221843360357999E-2</v>
      </c>
      <c r="Y9" s="25">
        <f>Fakos!Y136</f>
        <v>9.3965499987592604</v>
      </c>
      <c r="Z9" s="25">
        <f>Fakos!Z136</f>
        <v>7.2231170054690299</v>
      </c>
      <c r="AA9" s="25">
        <f>Fakos!AA136</f>
        <v>0.38196848746838796</v>
      </c>
      <c r="AB9" s="25">
        <f>Fakos!AB136</f>
        <v>11.038058600301532</v>
      </c>
      <c r="AC9" s="25">
        <f>Fakos!AC136</f>
        <v>0.76869883163743979</v>
      </c>
      <c r="AD9" s="25">
        <f>Fakos!AD136</f>
        <v>17.328846542463328</v>
      </c>
      <c r="AE9" s="25">
        <f>Fakos!AE136</f>
        <v>2.7905820076326296E-3</v>
      </c>
      <c r="AF9" s="25">
        <f>Fakos!AF136</f>
        <v>0.31062506977751142</v>
      </c>
      <c r="AG9" s="25">
        <f>Fakos!AG136</f>
        <v>2.7068769575411657E-3</v>
      </c>
      <c r="AH9" s="25">
        <f>Fakos!AH136</f>
        <v>4.53846963565488E-2</v>
      </c>
      <c r="AI9" s="25">
        <f>Fakos!AI136</f>
        <v>4.5847462287757622E-2</v>
      </c>
      <c r="AJ9" s="25">
        <f>Fakos!AJ136</f>
        <v>0.65834232417055616</v>
      </c>
      <c r="AK9" s="25">
        <f>Fakos!AK136</f>
        <v>1.6643852974681757E-4</v>
      </c>
      <c r="AL9" s="25">
        <f>Fakos!AL136</f>
        <v>1.8526594013315141E-2</v>
      </c>
      <c r="AM9" s="25">
        <f>Fakos!AM136</f>
        <v>2.7068769575411657E-3</v>
      </c>
      <c r="AP9" s="25" t="s">
        <v>98</v>
      </c>
      <c r="AQ9" s="25">
        <f>Fakos!AQ136</f>
        <v>17.490469782567502</v>
      </c>
      <c r="AR9" s="25">
        <f>Fakos!AR136</f>
        <v>5.6579532904524797E-2</v>
      </c>
      <c r="AS9" s="25">
        <f>Fakos!AS136</f>
        <v>0.28366808984153202</v>
      </c>
      <c r="AT9" s="25">
        <f>Fakos!AT136</f>
        <v>0.60105347057333902</v>
      </c>
      <c r="AU9" s="25">
        <f>Fakos!AU136</f>
        <v>5.18287556442999</v>
      </c>
      <c r="AV9" s="25" t="s">
        <v>98</v>
      </c>
      <c r="AW9" s="25" t="s">
        <v>98</v>
      </c>
      <c r="AX9" s="25">
        <f>Fakos!AX136</f>
        <v>0.36727988527041899</v>
      </c>
      <c r="AY9" s="25">
        <f>Fakos!AY136</f>
        <v>1.35197112379733</v>
      </c>
      <c r="AZ9" s="25">
        <f>Fakos!AZ136</f>
        <v>3.0429075613071999E-2</v>
      </c>
      <c r="BA9" s="25">
        <f>Fakos!BA136</f>
        <v>0.21756926692287301</v>
      </c>
      <c r="BB9" s="25" t="s">
        <v>98</v>
      </c>
      <c r="BC9" s="25" t="s">
        <v>98</v>
      </c>
      <c r="BD9" s="25">
        <f>Fakos!BD136</f>
        <v>8.9569854561842494E-2</v>
      </c>
      <c r="BE9" s="25">
        <f>Fakos!BE136</f>
        <v>0.22075265638581101</v>
      </c>
      <c r="BF9" s="25">
        <f>Fakos!BF136</f>
        <v>2.6358110143505101E-2</v>
      </c>
      <c r="BG9" s="25">
        <f>Fakos!BG136</f>
        <v>2.4159335670256299E-2</v>
      </c>
      <c r="BH9" s="25">
        <f>Fakos!BH136</f>
        <v>9.6995030854231501E-2</v>
      </c>
      <c r="BI9" s="25">
        <f>Fakos!BI136</f>
        <v>9.9210008011155898E-3</v>
      </c>
      <c r="BK9" s="25" t="s">
        <v>98</v>
      </c>
      <c r="BL9" s="25">
        <f>Fakos!BL136</f>
        <v>54943.760384773697</v>
      </c>
      <c r="BM9" s="25">
        <f>Fakos!BM136</f>
        <v>64.448097459768604</v>
      </c>
      <c r="BN9" s="25">
        <f>Fakos!BN136</f>
        <v>102.810016540642</v>
      </c>
      <c r="BO9" s="25">
        <f>Fakos!BO136</f>
        <v>2.2599262139719198</v>
      </c>
      <c r="BP9" s="25">
        <f>Fakos!BP136</f>
        <v>2.0022018283054401</v>
      </c>
      <c r="BQ9" s="25" t="s">
        <v>98</v>
      </c>
      <c r="BR9" s="25" t="s">
        <v>98</v>
      </c>
      <c r="BS9" s="25">
        <f>Fakos!BS136</f>
        <v>4.5082830592348104</v>
      </c>
      <c r="BT9" s="25">
        <f>Fakos!BT136</f>
        <v>14.039075864628</v>
      </c>
      <c r="BU9" s="25">
        <f>Fakos!BU136</f>
        <v>0.10229685854937901</v>
      </c>
      <c r="BV9" s="25">
        <f>Fakos!BV136</f>
        <v>0.103149754136188</v>
      </c>
      <c r="BW9" s="25" t="s">
        <v>98</v>
      </c>
      <c r="BX9" s="25" t="s">
        <v>98</v>
      </c>
      <c r="BY9" s="25">
        <f>Fakos!BY136</f>
        <v>1.0976812394764399</v>
      </c>
      <c r="BZ9" s="25">
        <f>Fakos!BZ136</f>
        <v>11.4063995278355</v>
      </c>
      <c r="CA9" s="25">
        <f>Fakos!CA136</f>
        <v>8.3503463012905399E-2</v>
      </c>
      <c r="CB9" s="25">
        <f>Fakos!CB136</f>
        <v>2.17075428567708E-2</v>
      </c>
      <c r="CC9" s="25">
        <f>Fakos!CC136</f>
        <v>2.5970883418014399</v>
      </c>
      <c r="CD9" s="25">
        <f>Fakos!CD136</f>
        <v>3.9514957573881602</v>
      </c>
      <c r="CF9" s="25" t="str">
        <f>Fakos!CF136</f>
        <v>n.a.</v>
      </c>
      <c r="CG9" s="25">
        <f>Fakos!CG136</f>
        <v>413647.99692160601</v>
      </c>
      <c r="CH9" s="25">
        <f>Fakos!CH136</f>
        <v>157.546713493841</v>
      </c>
      <c r="CI9" s="25">
        <f>Fakos!CI136</f>
        <v>412.459976837434</v>
      </c>
      <c r="CJ9" s="25">
        <f>Fakos!CJ136</f>
        <v>8.6571449029321492</v>
      </c>
      <c r="CK9" s="25">
        <f>Fakos!CK136</f>
        <v>5.18287556442999</v>
      </c>
      <c r="CL9" s="25" t="str">
        <f>Fakos!CL136</f>
        <v>n.a.</v>
      </c>
      <c r="CM9" s="25" t="str">
        <f>Fakos!CM136</f>
        <v>n.a.</v>
      </c>
      <c r="CN9" s="25">
        <f>Fakos!CN136</f>
        <v>9.0915868582355994</v>
      </c>
      <c r="CO9" s="25">
        <f>Fakos!CO136</f>
        <v>103.719669526968</v>
      </c>
      <c r="CP9" s="25">
        <f>Fakos!CP136</f>
        <v>0.42645956849281802</v>
      </c>
      <c r="CQ9" s="25">
        <f>Fakos!CQ136</f>
        <v>0.21756926692287301</v>
      </c>
      <c r="CR9" s="25" t="str">
        <f>Fakos!CR136</f>
        <v>n.a.</v>
      </c>
      <c r="CS9" s="25" t="str">
        <f>Fakos!CS136</f>
        <v>n.a.</v>
      </c>
      <c r="CT9" s="25">
        <f>Fakos!CT136</f>
        <v>2.9188039990324701</v>
      </c>
      <c r="CU9" s="25">
        <f>Fakos!CU136</f>
        <v>47.591811123801001</v>
      </c>
      <c r="CV9" s="25">
        <f>Fakos!CV136</f>
        <v>0.28585196405760599</v>
      </c>
      <c r="CW9" s="25">
        <f>Fakos!CW136</f>
        <v>2.6221843360357999E-2</v>
      </c>
      <c r="CX9" s="25">
        <f>Fakos!CX136</f>
        <v>9.3965499987592604</v>
      </c>
      <c r="CY9" s="25">
        <f>Fakos!CY136</f>
        <v>7.2231170054690299</v>
      </c>
      <c r="DA9" s="25" t="str">
        <f>Fakos!DA136</f>
        <v>n.a.</v>
      </c>
      <c r="DB9" s="25">
        <f>Fakos!DB136</f>
        <v>7407.0730937703647</v>
      </c>
      <c r="DC9" s="25">
        <f>Fakos!DC136</f>
        <v>2.6733100102122571</v>
      </c>
      <c r="DD9" s="25">
        <f>Fakos!DD136</f>
        <v>7.0273655442934642</v>
      </c>
      <c r="DE9" s="25">
        <f>Fakos!DE136</f>
        <v>0.13623430118232696</v>
      </c>
      <c r="DF9" s="25">
        <f>Fakos!DF136</f>
        <v>7.9260981257531574E-2</v>
      </c>
      <c r="DG9" s="25" t="str">
        <f>Fakos!DG136</f>
        <v>n.a.</v>
      </c>
      <c r="DH9" s="25" t="str">
        <f>Fakos!DH136</f>
        <v>n.a.</v>
      </c>
      <c r="DI9" s="25">
        <f>Fakos!DI136</f>
        <v>0.12134800722669563</v>
      </c>
      <c r="DJ9" s="25">
        <f>Fakos!DJ136</f>
        <v>1.3135723091054712</v>
      </c>
      <c r="DK9" s="25">
        <f>Fakos!DK136</f>
        <v>3.953524472391474E-3</v>
      </c>
      <c r="DL9" s="25">
        <f>Fakos!DL136</f>
        <v>1.9354802192211884E-3</v>
      </c>
      <c r="DM9" s="25" t="str">
        <f>Fakos!DM136</f>
        <v>n.a.</v>
      </c>
      <c r="DN9" s="25" t="str">
        <f>Fakos!DN136</f>
        <v>n.a.</v>
      </c>
      <c r="DO9" s="25">
        <f>Fakos!DO136</f>
        <v>2.3971780543959181E-2</v>
      </c>
      <c r="DP9" s="25">
        <f>Fakos!DP136</f>
        <v>0.37297657620533703</v>
      </c>
      <c r="DQ9" s="25">
        <f>Fakos!DQ136</f>
        <v>1.4512716197628785E-3</v>
      </c>
      <c r="DR9" s="25">
        <f>Fakos!DR136</f>
        <v>1.2829738711703941E-4</v>
      </c>
      <c r="DS9" s="25">
        <f>Fakos!DS136</f>
        <v>4.5350144781656665E-2</v>
      </c>
      <c r="DT9" s="25">
        <f>Fakos!DT136</f>
        <v>3.4563613127074559E-2</v>
      </c>
      <c r="DV9" s="25" t="str">
        <f>Fakos!DV136</f>
        <v>n.a.</v>
      </c>
      <c r="DW9" s="25">
        <f>Fakos!DW136</f>
        <v>99.826596694184516</v>
      </c>
      <c r="DX9" s="25">
        <f>Fakos!DX136</f>
        <v>3.6028730491728389E-2</v>
      </c>
      <c r="DY9" s="25">
        <f>Fakos!DY136</f>
        <v>9.4709202559752778E-2</v>
      </c>
      <c r="DZ9" s="25">
        <f>Fakos!DZ136</f>
        <v>1.8360567619455765E-3</v>
      </c>
      <c r="EA9" s="25">
        <f>Fakos!EA136</f>
        <v>1.0682160023823065E-3</v>
      </c>
      <c r="EB9" s="25" t="str">
        <f>Fakos!EB136</f>
        <v>n.a.</v>
      </c>
      <c r="EC9" s="25" t="str">
        <f>Fakos!EC136</f>
        <v>n.a.</v>
      </c>
      <c r="ED9" s="25">
        <f>Fakos!ED136</f>
        <v>1.6354312187428625E-3</v>
      </c>
      <c r="EE9" s="25">
        <f>Fakos!EE136</f>
        <v>1.7703275162763751E-2</v>
      </c>
      <c r="EF9" s="25">
        <f>Fakos!EF136</f>
        <v>5.3282435319551852E-5</v>
      </c>
      <c r="EG9" s="25">
        <f>Fakos!EG136</f>
        <v>2.6084851709680647E-5</v>
      </c>
      <c r="EH9" s="25" t="str">
        <f>Fakos!EH136</f>
        <v>n.a.</v>
      </c>
      <c r="EI9" s="25" t="str">
        <f>Fakos!EI136</f>
        <v>n.a.</v>
      </c>
      <c r="EJ9" s="25">
        <f>Fakos!EJ136</f>
        <v>3.2307245225053009E-4</v>
      </c>
      <c r="EK9" s="25">
        <f>Fakos!EK136</f>
        <v>5.0266794694576915E-3</v>
      </c>
      <c r="EL9" s="25">
        <f>Fakos!EL136</f>
        <v>1.9559076148665346E-5</v>
      </c>
      <c r="EM9" s="25">
        <f>Fakos!EM136</f>
        <v>1.7290893931399104E-6</v>
      </c>
      <c r="EN9" s="25">
        <f>Fakos!EN136</f>
        <v>6.1119291734124039E-4</v>
      </c>
      <c r="EO9" s="25">
        <f>Fakos!EO136</f>
        <v>4.6582068574862405E-4</v>
      </c>
      <c r="EQ9" s="25">
        <f>Fakos!EQ136</f>
        <v>199.65319338836903</v>
      </c>
      <c r="EU9" s="31" t="s">
        <v>508</v>
      </c>
      <c r="EV9" s="31">
        <v>0.17740481769572028</v>
      </c>
      <c r="EW9" s="31">
        <v>7.0807002746227143E-2</v>
      </c>
      <c r="EX9" s="31">
        <v>-2.8121863070478578E-2</v>
      </c>
      <c r="EY9" s="31">
        <v>-3.3379425130538598E-2</v>
      </c>
      <c r="EZ9" s="31">
        <v>-5.847095847872491E-2</v>
      </c>
      <c r="FA9" s="31">
        <v>-3.0136846743325504E-2</v>
      </c>
      <c r="FB9" s="31">
        <v>-0.16795633393076786</v>
      </c>
      <c r="FC9" s="31">
        <v>1</v>
      </c>
      <c r="FD9" s="31"/>
      <c r="FE9" s="31"/>
      <c r="FF9" s="31"/>
      <c r="FG9" s="31"/>
      <c r="FH9" s="31"/>
      <c r="FI9" s="31"/>
      <c r="FJ9" s="31"/>
    </row>
    <row r="10" spans="1:166">
      <c r="A10" s="25" t="str">
        <f>Fakos!A137</f>
        <v xml:space="preserve">LM64_III_py5 </v>
      </c>
      <c r="B10" s="25" t="str">
        <f>Fakos!B137</f>
        <v>Fakos</v>
      </c>
      <c r="C10" s="25" t="str">
        <f>Fakos!C137</f>
        <v>porphyry</v>
      </c>
      <c r="D10" s="25" t="str">
        <f>Fakos!D137</f>
        <v>sercicitic</v>
      </c>
      <c r="E10" s="25" t="str">
        <f>Fakos!E137</f>
        <v>pyrite</v>
      </c>
      <c r="F10" s="25">
        <f>Fakos!F137</f>
        <v>0</v>
      </c>
      <c r="G10" s="25" t="str">
        <f>Fakos!G137</f>
        <v>n.a.</v>
      </c>
      <c r="H10" s="25">
        <f>Fakos!H137</f>
        <v>547133.51727277704</v>
      </c>
      <c r="I10" s="25">
        <f>Fakos!I137</f>
        <v>238.73307494113899</v>
      </c>
      <c r="J10" s="25">
        <f>Fakos!J137</f>
        <v>603.41314049085804</v>
      </c>
      <c r="K10" s="25">
        <f>Fakos!K137</f>
        <v>6.0055074818166201</v>
      </c>
      <c r="L10" s="25">
        <f>Fakos!L137</f>
        <v>4.5608882551500898</v>
      </c>
      <c r="M10" s="25" t="str">
        <f>Fakos!M137</f>
        <v>n.a.</v>
      </c>
      <c r="N10" s="25" t="str">
        <f>Fakos!N137</f>
        <v>n.a.</v>
      </c>
      <c r="O10" s="25">
        <f>Fakos!O137</f>
        <v>7.2298453501401001</v>
      </c>
      <c r="P10" s="25">
        <f>Fakos!P137</f>
        <v>88.956010288469898</v>
      </c>
      <c r="Q10" s="25">
        <f>Fakos!Q137</f>
        <v>10.5621899045479</v>
      </c>
      <c r="R10" s="25">
        <f>Fakos!R137</f>
        <v>0.29422674532483001</v>
      </c>
      <c r="S10" s="25" t="str">
        <f>Fakos!S137</f>
        <v>n.a.</v>
      </c>
      <c r="T10" s="25" t="str">
        <f>Fakos!T137</f>
        <v>n.a.</v>
      </c>
      <c r="U10" s="25">
        <f>Fakos!U137</f>
        <v>0.280489957104751</v>
      </c>
      <c r="V10" s="25">
        <f>Fakos!V137</f>
        <v>12.802856040025</v>
      </c>
      <c r="W10" s="25">
        <f>Fakos!W137</f>
        <v>0.39793053160464897</v>
      </c>
      <c r="X10" s="25">
        <f>Fakos!X137</f>
        <v>2.1993326513978399E-2</v>
      </c>
      <c r="Y10" s="25">
        <f>Fakos!Y137</f>
        <v>5.2363580187453103</v>
      </c>
      <c r="Z10" s="25">
        <f>Fakos!Z137</f>
        <v>0.241681187192235</v>
      </c>
      <c r="AA10" s="25">
        <f>Fakos!AA137</f>
        <v>0.39563784565072113</v>
      </c>
      <c r="AB10" s="25">
        <f>Fakos!AB137</f>
        <v>16.988145189847952</v>
      </c>
      <c r="AC10" s="25">
        <f>Fakos!AC137</f>
        <v>4.6154442902310279E-2</v>
      </c>
      <c r="AD10" s="25">
        <f>Fakos!AD137</f>
        <v>33.020495374290796</v>
      </c>
      <c r="AE10" s="25">
        <f>Fakos!AE137</f>
        <v>4.2001189443590121E-3</v>
      </c>
      <c r="AF10" s="25">
        <f>Fakos!AF137</f>
        <v>5.3565847885236752E-2</v>
      </c>
      <c r="AG10" s="25">
        <f>Fakos!AG137</f>
        <v>4.4242675243688238E-2</v>
      </c>
      <c r="AH10" s="25">
        <f>Fakos!AH137</f>
        <v>2.0170870415538773</v>
      </c>
      <c r="AI10" s="25">
        <f>Fakos!AI137</f>
        <v>1.0123489895642775E-3</v>
      </c>
      <c r="AJ10" s="25">
        <f>Fakos!AJ137</f>
        <v>0.37261703394220724</v>
      </c>
      <c r="AK10" s="25">
        <f>Fakos!AK137</f>
        <v>9.2125175865979104E-5</v>
      </c>
      <c r="AL10" s="25">
        <f>Fakos!AL137</f>
        <v>1.1749103352097627E-3</v>
      </c>
      <c r="AM10" s="25">
        <f>Fakos!AM137</f>
        <v>4.4242675243688238E-2</v>
      </c>
      <c r="AP10" s="25" t="s">
        <v>98</v>
      </c>
      <c r="AQ10" s="25">
        <f>Fakos!AQ137</f>
        <v>39.618380649292398</v>
      </c>
      <c r="AR10" s="25">
        <f>Fakos!AR137</f>
        <v>7.9538236117809094E-2</v>
      </c>
      <c r="AS10" s="25">
        <f>Fakos!AS137</f>
        <v>0.49781319245161698</v>
      </c>
      <c r="AT10" s="25">
        <f>Fakos!AT137</f>
        <v>1.0244878487411699</v>
      </c>
      <c r="AU10" s="25">
        <f>Fakos!AU137</f>
        <v>4.5608882551500898</v>
      </c>
      <c r="AV10" s="25" t="s">
        <v>98</v>
      </c>
      <c r="AW10" s="25" t="s">
        <v>98</v>
      </c>
      <c r="AX10" s="25">
        <f>Fakos!AX137</f>
        <v>0.60108240128037405</v>
      </c>
      <c r="AY10" s="25">
        <f>Fakos!AY137</f>
        <v>1.8926386568071301</v>
      </c>
      <c r="AZ10" s="25">
        <f>Fakos!AZ137</f>
        <v>6.7721378576408295E-2</v>
      </c>
      <c r="BA10" s="25">
        <f>Fakos!BA137</f>
        <v>0.29422674532483001</v>
      </c>
      <c r="BB10" s="25" t="s">
        <v>98</v>
      </c>
      <c r="BC10" s="25" t="s">
        <v>98</v>
      </c>
      <c r="BD10" s="25">
        <f>Fakos!BD137</f>
        <v>0.106546398083292</v>
      </c>
      <c r="BE10" s="25">
        <f>Fakos!BE137</f>
        <v>0.54479796282145798</v>
      </c>
      <c r="BF10" s="25">
        <f>Fakos!BF137</f>
        <v>2.4429930709252399E-2</v>
      </c>
      <c r="BG10" s="25">
        <f>Fakos!BG137</f>
        <v>1.2190956595030399E-2</v>
      </c>
      <c r="BH10" s="25">
        <f>Fakos!BH137</f>
        <v>9.0252430503938094E-2</v>
      </c>
      <c r="BI10" s="25">
        <f>Fakos!BI137</f>
        <v>1.63149538194397E-2</v>
      </c>
      <c r="BK10" s="25" t="s">
        <v>98</v>
      </c>
      <c r="BL10" s="25">
        <f>Fakos!BL137</f>
        <v>19914.585500391098</v>
      </c>
      <c r="BM10" s="25">
        <f>Fakos!BM137</f>
        <v>137.19720431164799</v>
      </c>
      <c r="BN10" s="25">
        <f>Fakos!BN137</f>
        <v>144.43069399639299</v>
      </c>
      <c r="BO10" s="25">
        <f>Fakos!BO137</f>
        <v>4.9016845000453104</v>
      </c>
      <c r="BP10" s="25">
        <f>Fakos!BP137</f>
        <v>1.84778455854096</v>
      </c>
      <c r="BQ10" s="25" t="s">
        <v>98</v>
      </c>
      <c r="BR10" s="25" t="s">
        <v>98</v>
      </c>
      <c r="BS10" s="25">
        <f>Fakos!BS137</f>
        <v>2.2471043673917999</v>
      </c>
      <c r="BT10" s="25">
        <f>Fakos!BT137</f>
        <v>50.744077595175099</v>
      </c>
      <c r="BU10" s="25">
        <f>Fakos!BU137</f>
        <v>20.669091517022899</v>
      </c>
      <c r="BV10" s="25">
        <f>Fakos!BV137</f>
        <v>0.135611158329876</v>
      </c>
      <c r="BW10" s="25" t="s">
        <v>98</v>
      </c>
      <c r="BX10" s="25" t="s">
        <v>98</v>
      </c>
      <c r="BY10" s="25">
        <f>Fakos!BY137</f>
        <v>0.23172635065559399</v>
      </c>
      <c r="BZ10" s="25">
        <f>Fakos!BZ137</f>
        <v>9.4434209749227396</v>
      </c>
      <c r="CA10" s="25">
        <f>Fakos!CA137</f>
        <v>0.27364126308429998</v>
      </c>
      <c r="CB10" s="25">
        <f>Fakos!CB137</f>
        <v>9.9189583679087107E-3</v>
      </c>
      <c r="CC10" s="25">
        <f>Fakos!CC137</f>
        <v>0.84821304528961705</v>
      </c>
      <c r="CD10" s="25">
        <f>Fakos!CD137</f>
        <v>0.13138250043048499</v>
      </c>
      <c r="CF10" s="25" t="str">
        <f>Fakos!CF137</f>
        <v>n.a.</v>
      </c>
      <c r="CG10" s="25">
        <f>Fakos!CG137</f>
        <v>547133.51727277704</v>
      </c>
      <c r="CH10" s="25">
        <f>Fakos!CH137</f>
        <v>238.73307494113899</v>
      </c>
      <c r="CI10" s="25">
        <f>Fakos!CI137</f>
        <v>603.41314049085804</v>
      </c>
      <c r="CJ10" s="25">
        <f>Fakos!CJ137</f>
        <v>6.0055074818166201</v>
      </c>
      <c r="CK10" s="25">
        <f>Fakos!CK137</f>
        <v>4.5608882551500898</v>
      </c>
      <c r="CL10" s="25" t="str">
        <f>Fakos!CL137</f>
        <v>n.a.</v>
      </c>
      <c r="CM10" s="25" t="str">
        <f>Fakos!CM137</f>
        <v>n.a.</v>
      </c>
      <c r="CN10" s="25">
        <f>Fakos!CN137</f>
        <v>7.2298453501401001</v>
      </c>
      <c r="CO10" s="25">
        <f>Fakos!CO137</f>
        <v>88.956010288469898</v>
      </c>
      <c r="CP10" s="25">
        <f>Fakos!CP137</f>
        <v>10.5621899045479</v>
      </c>
      <c r="CQ10" s="25">
        <f>Fakos!CQ137</f>
        <v>0.29422674532483001</v>
      </c>
      <c r="CR10" s="25" t="str">
        <f>Fakos!CR137</f>
        <v>n.a.</v>
      </c>
      <c r="CS10" s="25" t="str">
        <f>Fakos!CS137</f>
        <v>n.a.</v>
      </c>
      <c r="CT10" s="25">
        <f>Fakos!CT137</f>
        <v>0.280489957104751</v>
      </c>
      <c r="CU10" s="25">
        <f>Fakos!CU137</f>
        <v>12.802856040025</v>
      </c>
      <c r="CV10" s="25">
        <f>Fakos!CV137</f>
        <v>0.39793053160464897</v>
      </c>
      <c r="CW10" s="25">
        <f>Fakos!CW137</f>
        <v>2.1993326513978399E-2</v>
      </c>
      <c r="CX10" s="25">
        <f>Fakos!CX137</f>
        <v>5.2363580187453103</v>
      </c>
      <c r="CY10" s="25">
        <f>Fakos!CY137</f>
        <v>0.241681187192235</v>
      </c>
      <c r="DA10" s="25" t="str">
        <f>Fakos!DA137</f>
        <v>n.a.</v>
      </c>
      <c r="DB10" s="25">
        <f>Fakos!DB137</f>
        <v>9797.3590701544817</v>
      </c>
      <c r="DC10" s="25">
        <f>Fakos!DC137</f>
        <v>4.0509097578468332</v>
      </c>
      <c r="DD10" s="25">
        <f>Fakos!DD137</f>
        <v>10.280766499995877</v>
      </c>
      <c r="DE10" s="25">
        <f>Fakos!DE137</f>
        <v>9.4506459601180565E-2</v>
      </c>
      <c r="DF10" s="25">
        <f>Fakos!DF137</f>
        <v>6.9749017512617986E-2</v>
      </c>
      <c r="DG10" s="25" t="str">
        <f>Fakos!DG137</f>
        <v>n.a.</v>
      </c>
      <c r="DH10" s="25" t="str">
        <f>Fakos!DH137</f>
        <v>n.a.</v>
      </c>
      <c r="DI10" s="25">
        <f>Fakos!DI137</f>
        <v>9.6498811426078732E-2</v>
      </c>
      <c r="DJ10" s="25">
        <f>Fakos!DJ137</f>
        <v>1.126595874980622</v>
      </c>
      <c r="DK10" s="25">
        <f>Fakos!DK137</f>
        <v>9.7917550348924881E-2</v>
      </c>
      <c r="DL10" s="25">
        <f>Fakos!DL137</f>
        <v>2.6174195169941556E-3</v>
      </c>
      <c r="DM10" s="25" t="str">
        <f>Fakos!DM137</f>
        <v>n.a.</v>
      </c>
      <c r="DN10" s="25" t="str">
        <f>Fakos!DN137</f>
        <v>n.a.</v>
      </c>
      <c r="DO10" s="25">
        <f>Fakos!DO137</f>
        <v>2.3036297396907932E-3</v>
      </c>
      <c r="DP10" s="25">
        <f>Fakos!DP137</f>
        <v>0.10033586238264107</v>
      </c>
      <c r="DQ10" s="25">
        <f>Fakos!DQ137</f>
        <v>2.0202949770133506E-3</v>
      </c>
      <c r="DR10" s="25">
        <f>Fakos!DR137</f>
        <v>1.0760823665132327E-4</v>
      </c>
      <c r="DS10" s="25">
        <f>Fakos!DS137</f>
        <v>2.5271998159967717E-2</v>
      </c>
      <c r="DT10" s="25">
        <f>Fakos!DT137</f>
        <v>1.1564778817620821E-3</v>
      </c>
      <c r="DV10" s="25" t="str">
        <f>Fakos!DV137</f>
        <v>n.a.</v>
      </c>
      <c r="DW10" s="25">
        <f>Fakos!DW137</f>
        <v>99.826969980672473</v>
      </c>
      <c r="DX10" s="25">
        <f>Fakos!DX137</f>
        <v>4.1275413496160929E-2</v>
      </c>
      <c r="DY10" s="25">
        <f>Fakos!DY137</f>
        <v>0.10475249109729826</v>
      </c>
      <c r="DZ10" s="25">
        <f>Fakos!DZ137</f>
        <v>9.6294250706052068E-4</v>
      </c>
      <c r="EA10" s="25">
        <f>Fakos!EA137</f>
        <v>7.1068468834874774E-4</v>
      </c>
      <c r="EB10" s="25" t="str">
        <f>Fakos!EB137</f>
        <v>n.a.</v>
      </c>
      <c r="EC10" s="25" t="str">
        <f>Fakos!EC137</f>
        <v>n.a.</v>
      </c>
      <c r="ED10" s="25">
        <f>Fakos!ED137</f>
        <v>9.8324292112015482E-4</v>
      </c>
      <c r="EE10" s="25">
        <f>Fakos!EE137</f>
        <v>1.1479078370684508E-2</v>
      </c>
      <c r="EF10" s="25">
        <f>Fakos!EF137</f>
        <v>9.9769869505343992E-4</v>
      </c>
      <c r="EG10" s="25">
        <f>Fakos!EG137</f>
        <v>2.666933585661487E-5</v>
      </c>
      <c r="EH10" s="25" t="str">
        <f>Fakos!EH137</f>
        <v>n.a.</v>
      </c>
      <c r="EI10" s="25" t="str">
        <f>Fakos!EI137</f>
        <v>n.a.</v>
      </c>
      <c r="EJ10" s="25">
        <f>Fakos!EJ137</f>
        <v>2.3472078059406183E-5</v>
      </c>
      <c r="EK10" s="25">
        <f>Fakos!EK137</f>
        <v>1.0223392906532375E-3</v>
      </c>
      <c r="EL10" s="25">
        <f>Fakos!EL137</f>
        <v>2.0585131623560582E-5</v>
      </c>
      <c r="EM10" s="25">
        <f>Fakos!EM137</f>
        <v>1.0964387579290148E-6</v>
      </c>
      <c r="EN10" s="25">
        <f>Fakos!EN137</f>
        <v>2.5750071867345861E-4</v>
      </c>
      <c r="EO10" s="25">
        <f>Fakos!EO137</f>
        <v>1.1783551256956709E-5</v>
      </c>
      <c r="EQ10" s="25">
        <f>Fakos!EQ137</f>
        <v>199.65393996134495</v>
      </c>
      <c r="EU10" s="31" t="s">
        <v>509</v>
      </c>
      <c r="EV10" s="31">
        <v>-3.7369279470936566E-2</v>
      </c>
      <c r="EW10" s="31">
        <v>-6.1200213783352726E-2</v>
      </c>
      <c r="EX10" s="31">
        <v>1.8928490104934893E-2</v>
      </c>
      <c r="EY10" s="31">
        <v>5.1192690366271844E-4</v>
      </c>
      <c r="EZ10" s="31">
        <v>-3.536474889603874E-3</v>
      </c>
      <c r="FA10" s="31">
        <v>1.8217980562970131E-2</v>
      </c>
      <c r="FB10" s="31">
        <v>-0.12163451416548673</v>
      </c>
      <c r="FC10" s="31">
        <v>0.46391741050142993</v>
      </c>
      <c r="FD10" s="31">
        <v>1</v>
      </c>
      <c r="FE10" s="31"/>
      <c r="FF10" s="31"/>
      <c r="FG10" s="31"/>
      <c r="FH10" s="31"/>
      <c r="FI10" s="31"/>
      <c r="FJ10" s="31"/>
    </row>
    <row r="11" spans="1:166">
      <c r="A11" s="25" t="str">
        <f>Fakos!A138</f>
        <v xml:space="preserve">LM64_V_py_2 </v>
      </c>
      <c r="B11" s="25" t="str">
        <f>Fakos!B138</f>
        <v>Fakos</v>
      </c>
      <c r="C11" s="25" t="str">
        <f>Fakos!C138</f>
        <v>porphyry</v>
      </c>
      <c r="D11" s="25" t="str">
        <f>Fakos!D138</f>
        <v>sercicitic</v>
      </c>
      <c r="E11" s="25" t="str">
        <f>Fakos!E138</f>
        <v>pyrite</v>
      </c>
      <c r="F11" s="25">
        <f>Fakos!F138</f>
        <v>0</v>
      </c>
      <c r="G11" s="25" t="str">
        <f>Fakos!G138</f>
        <v>n.a.</v>
      </c>
      <c r="H11" s="25">
        <f>Fakos!H138</f>
        <v>504860.08836964902</v>
      </c>
      <c r="I11" s="25">
        <f>Fakos!I138</f>
        <v>1.59343738253409</v>
      </c>
      <c r="J11" s="25">
        <f>Fakos!J138</f>
        <v>31.463672471957299</v>
      </c>
      <c r="K11" s="25">
        <f>Fakos!K138</f>
        <v>2.7667083890883299</v>
      </c>
      <c r="L11" s="25">
        <f>Fakos!L138</f>
        <v>3.1840015825544001</v>
      </c>
      <c r="M11" s="25" t="str">
        <f>Fakos!M138</f>
        <v>n.a.</v>
      </c>
      <c r="N11" s="25" t="str">
        <f>Fakos!N138</f>
        <v>n.a.</v>
      </c>
      <c r="O11" s="25">
        <f>Fakos!O138</f>
        <v>1.9518574991629101</v>
      </c>
      <c r="P11" s="25">
        <f>Fakos!P138</f>
        <v>156.41218612922501</v>
      </c>
      <c r="Q11" s="25">
        <f>Fakos!Q138</f>
        <v>3.22234153016095E-2</v>
      </c>
      <c r="R11" s="25">
        <f>Fakos!R138</f>
        <v>0.14547373161428301</v>
      </c>
      <c r="S11" s="25" t="str">
        <f>Fakos!S138</f>
        <v>n.a.</v>
      </c>
      <c r="T11" s="25" t="str">
        <f>Fakos!T138</f>
        <v>n.a.</v>
      </c>
      <c r="U11" s="25">
        <f>Fakos!U138</f>
        <v>9.2083162119659598E-2</v>
      </c>
      <c r="V11" s="25">
        <f>Fakos!V138</f>
        <v>4.3335782110568104</v>
      </c>
      <c r="W11" s="25">
        <f>Fakos!W138</f>
        <v>2.2098388579718301E-2</v>
      </c>
      <c r="X11" s="25">
        <f>Fakos!X138</f>
        <v>1.6732373543190699E-2</v>
      </c>
      <c r="Y11" s="25">
        <f>Fakos!Y138</f>
        <v>0.69136306165677597</v>
      </c>
      <c r="Z11" s="25">
        <f>Fakos!Z138</f>
        <v>0.46696145525579302</v>
      </c>
      <c r="AA11" s="25">
        <f>Fakos!AA138</f>
        <v>5.0643718846052593E-2</v>
      </c>
      <c r="AB11" s="25">
        <f>Fakos!AB138</f>
        <v>226.23740665924544</v>
      </c>
      <c r="AC11" s="25">
        <f>Fakos!AC138</f>
        <v>0.67542146977996043</v>
      </c>
      <c r="AD11" s="25">
        <f>Fakos!AD138</f>
        <v>0.81636973150830161</v>
      </c>
      <c r="AE11" s="25">
        <f>Fakos!AE138</f>
        <v>2.4202006834286742E-2</v>
      </c>
      <c r="AF11" s="25">
        <f>Fakos!AF138</f>
        <v>0.13319074626143951</v>
      </c>
      <c r="AG11" s="25">
        <f>Fakos!AG138</f>
        <v>2.0222580224874394E-2</v>
      </c>
      <c r="AH11" s="25">
        <f>Fakos!AH138</f>
        <v>4.6608528989659365E-2</v>
      </c>
      <c r="AI11" s="25">
        <f>Fakos!AI138</f>
        <v>0.29305290585888638</v>
      </c>
      <c r="AJ11" s="25">
        <f>Fakos!AJ138</f>
        <v>98.160233871555178</v>
      </c>
      <c r="AK11" s="25">
        <f>Fakos!AK138</f>
        <v>1.0500803939079624E-2</v>
      </c>
      <c r="AL11" s="25">
        <f>Fakos!AL138</f>
        <v>5.7789005786482217E-2</v>
      </c>
      <c r="AM11" s="25">
        <f>Fakos!AM138</f>
        <v>2.0222580224874394E-2</v>
      </c>
      <c r="AP11" s="25" t="s">
        <v>98</v>
      </c>
      <c r="AQ11" s="25">
        <f>Fakos!AQ138</f>
        <v>19.489148393965898</v>
      </c>
      <c r="AR11" s="25">
        <f>Fakos!AR138</f>
        <v>2.7456579787720901E-2</v>
      </c>
      <c r="AS11" s="25">
        <f>Fakos!AS138</f>
        <v>0.55602048682491001</v>
      </c>
      <c r="AT11" s="25">
        <f>Fakos!AT138</f>
        <v>0.70562867434076204</v>
      </c>
      <c r="AU11" s="25">
        <f>Fakos!AU138</f>
        <v>3.1840015825544001</v>
      </c>
      <c r="AV11" s="25" t="s">
        <v>98</v>
      </c>
      <c r="AW11" s="25" t="s">
        <v>98</v>
      </c>
      <c r="AX11" s="25">
        <f>Fakos!AX138</f>
        <v>0.251652459941963</v>
      </c>
      <c r="AY11" s="25">
        <f>Fakos!AY138</f>
        <v>2.6092160436810801</v>
      </c>
      <c r="AZ11" s="25">
        <f>Fakos!AZ138</f>
        <v>3.22234153016095E-2</v>
      </c>
      <c r="BA11" s="25">
        <f>Fakos!BA138</f>
        <v>0.14547373161428301</v>
      </c>
      <c r="BB11" s="25" t="s">
        <v>98</v>
      </c>
      <c r="BC11" s="25" t="s">
        <v>98</v>
      </c>
      <c r="BD11" s="25">
        <f>Fakos!BD138</f>
        <v>9.2083162119659598E-2</v>
      </c>
      <c r="BE11" s="25">
        <f>Fakos!BE138</f>
        <v>0.41307648598282998</v>
      </c>
      <c r="BF11" s="25">
        <f>Fakos!BF138</f>
        <v>2.2098388579718301E-2</v>
      </c>
      <c r="BG11" s="25">
        <f>Fakos!BG138</f>
        <v>1.6732373543190699E-2</v>
      </c>
      <c r="BH11" s="25">
        <f>Fakos!BH138</f>
        <v>9.1068056012767504E-2</v>
      </c>
      <c r="BI11" s="25">
        <f>Fakos!BI138</f>
        <v>1.00399717333333E-2</v>
      </c>
      <c r="BK11" s="25" t="s">
        <v>98</v>
      </c>
      <c r="BL11" s="25">
        <f>Fakos!BL138</f>
        <v>49337.3596585302</v>
      </c>
      <c r="BM11" s="25">
        <f>Fakos!BM138</f>
        <v>1.1874715876624999</v>
      </c>
      <c r="BN11" s="25">
        <f>Fakos!BN138</f>
        <v>26.856612862206099</v>
      </c>
      <c r="BO11" s="25">
        <f>Fakos!BO138</f>
        <v>1.7757248460950601</v>
      </c>
      <c r="BP11" s="25">
        <f>Fakos!BP138</f>
        <v>2.26213107385504</v>
      </c>
      <c r="BQ11" s="25" t="s">
        <v>98</v>
      </c>
      <c r="BR11" s="25" t="s">
        <v>98</v>
      </c>
      <c r="BS11" s="25">
        <f>Fakos!BS138</f>
        <v>0.78373300061171003</v>
      </c>
      <c r="BT11" s="25">
        <f>Fakos!BT138</f>
        <v>30.557023521567299</v>
      </c>
      <c r="BU11" s="25">
        <f>Fakos!BU138</f>
        <v>3.57613189759916E-2</v>
      </c>
      <c r="BV11" s="25">
        <f>Fakos!BV138</f>
        <v>8.2477678660024895E-2</v>
      </c>
      <c r="BW11" s="25" t="s">
        <v>98</v>
      </c>
      <c r="BX11" s="25" t="s">
        <v>98</v>
      </c>
      <c r="BY11" s="25">
        <f>Fakos!BY138</f>
        <v>5.0929723973156302E-2</v>
      </c>
      <c r="BZ11" s="25">
        <f>Fakos!BZ138</f>
        <v>3.9249515156412098</v>
      </c>
      <c r="CA11" s="25">
        <f>Fakos!CA138</f>
        <v>1.02843277667071E-2</v>
      </c>
      <c r="CB11" s="25">
        <f>Fakos!CB138</f>
        <v>8.9281021723308495E-3</v>
      </c>
      <c r="CC11" s="25">
        <f>Fakos!CC138</f>
        <v>0.310757799491853</v>
      </c>
      <c r="CD11" s="25">
        <f>Fakos!CD138</f>
        <v>0.36130295597766898</v>
      </c>
      <c r="CF11" s="25" t="str">
        <f>Fakos!CF138</f>
        <v>n.a.</v>
      </c>
      <c r="CG11" s="25">
        <f>Fakos!CG138</f>
        <v>504860.08836964902</v>
      </c>
      <c r="CH11" s="25">
        <f>Fakos!CH138</f>
        <v>1.59343738253409</v>
      </c>
      <c r="CI11" s="25">
        <f>Fakos!CI138</f>
        <v>31.463672471957299</v>
      </c>
      <c r="CJ11" s="25">
        <f>Fakos!CJ138</f>
        <v>2.7667083890883299</v>
      </c>
      <c r="CK11" s="25">
        <f>Fakos!CK138</f>
        <v>3.1840015825544001</v>
      </c>
      <c r="CL11" s="25" t="str">
        <f>Fakos!CL138</f>
        <v>n.a.</v>
      </c>
      <c r="CM11" s="25" t="str">
        <f>Fakos!CM138</f>
        <v>n.a.</v>
      </c>
      <c r="CN11" s="25">
        <f>Fakos!CN138</f>
        <v>1.9518574991629101</v>
      </c>
      <c r="CO11" s="25">
        <f>Fakos!CO138</f>
        <v>156.41218612922501</v>
      </c>
      <c r="CP11" s="25">
        <f>Fakos!CP138</f>
        <v>3.22234153016095E-2</v>
      </c>
      <c r="CQ11" s="25">
        <f>Fakos!CQ138</f>
        <v>0.14547373161428301</v>
      </c>
      <c r="CR11" s="25" t="str">
        <f>Fakos!CR138</f>
        <v>n.a.</v>
      </c>
      <c r="CS11" s="25" t="str">
        <f>Fakos!CS138</f>
        <v>n.a.</v>
      </c>
      <c r="CT11" s="25">
        <f>Fakos!CT138</f>
        <v>9.2083162119659598E-2</v>
      </c>
      <c r="CU11" s="25">
        <f>Fakos!CU138</f>
        <v>4.3335782110568104</v>
      </c>
      <c r="CV11" s="25">
        <f>Fakos!CV138</f>
        <v>2.2098388579718301E-2</v>
      </c>
      <c r="CW11" s="25">
        <f>Fakos!CW138</f>
        <v>1.6732373543190699E-2</v>
      </c>
      <c r="CX11" s="25">
        <f>Fakos!CX138</f>
        <v>0.69136306165677597</v>
      </c>
      <c r="CY11" s="25">
        <f>Fakos!CY138</f>
        <v>0.46696145525579302</v>
      </c>
      <c r="DA11" s="25" t="str">
        <f>Fakos!DA138</f>
        <v>n.a.</v>
      </c>
      <c r="DB11" s="25">
        <f>Fakos!DB138</f>
        <v>9040.3812045778322</v>
      </c>
      <c r="DC11" s="25">
        <f>Fakos!DC138</f>
        <v>2.7038025807763537E-2</v>
      </c>
      <c r="DD11" s="25">
        <f>Fakos!DD138</f>
        <v>0.53606832236601221</v>
      </c>
      <c r="DE11" s="25">
        <f>Fakos!DE138</f>
        <v>4.3538671027103674E-2</v>
      </c>
      <c r="DF11" s="25">
        <f>Fakos!DF138</f>
        <v>4.8692484822670135E-2</v>
      </c>
      <c r="DG11" s="25" t="str">
        <f>Fakos!DG138</f>
        <v>n.a.</v>
      </c>
      <c r="DH11" s="25" t="str">
        <f>Fakos!DH138</f>
        <v>n.a.</v>
      </c>
      <c r="DI11" s="25">
        <f>Fakos!DI138</f>
        <v>2.6051999679170094E-2</v>
      </c>
      <c r="DJ11" s="25">
        <f>Fakos!DJ138</f>
        <v>1.9809040796507729</v>
      </c>
      <c r="DK11" s="25">
        <f>Fakos!DK138</f>
        <v>2.9872951714786654E-4</v>
      </c>
      <c r="DL11" s="25">
        <f>Fakos!DL138</f>
        <v>1.2941236321559546E-3</v>
      </c>
      <c r="DM11" s="25" t="str">
        <f>Fakos!DM138</f>
        <v>n.a.</v>
      </c>
      <c r="DN11" s="25" t="str">
        <f>Fakos!DN138</f>
        <v>n.a.</v>
      </c>
      <c r="DO11" s="25">
        <f>Fakos!DO138</f>
        <v>7.5626775722453679E-4</v>
      </c>
      <c r="DP11" s="25">
        <f>Fakos!DP138</f>
        <v>3.3962211685398203E-2</v>
      </c>
      <c r="DQ11" s="25">
        <f>Fakos!DQ138</f>
        <v>1.121936114518851E-4</v>
      </c>
      <c r="DR11" s="25">
        <f>Fakos!DR138</f>
        <v>8.1867616107532756E-5</v>
      </c>
      <c r="DS11" s="25">
        <f>Fakos!DS138</f>
        <v>3.3366943130153284E-3</v>
      </c>
      <c r="DT11" s="25">
        <f>Fakos!DT138</f>
        <v>2.2344750988384319E-3</v>
      </c>
      <c r="DV11" s="25" t="str">
        <f>Fakos!DV138</f>
        <v>n.a.</v>
      </c>
      <c r="DW11" s="25">
        <f>Fakos!DW138</f>
        <v>99.958698357304726</v>
      </c>
      <c r="DX11" s="25">
        <f>Fakos!DX138</f>
        <v>2.9895706881549202E-4</v>
      </c>
      <c r="DY11" s="25">
        <f>Fakos!DY138</f>
        <v>5.9272602030494689E-3</v>
      </c>
      <c r="DZ11" s="25">
        <f>Fakos!DZ138</f>
        <v>4.8140324899932261E-4</v>
      </c>
      <c r="EA11" s="25">
        <f>Fakos!EA138</f>
        <v>5.3838851399233805E-4</v>
      </c>
      <c r="EB11" s="25" t="str">
        <f>Fakos!EB138</f>
        <v>n.a.</v>
      </c>
      <c r="EC11" s="25" t="str">
        <f>Fakos!EC138</f>
        <v>n.a.</v>
      </c>
      <c r="ED11" s="25">
        <f>Fakos!ED138</f>
        <v>2.8805466479843759E-4</v>
      </c>
      <c r="EE11" s="25">
        <f>Fakos!EE138</f>
        <v>2.1902681855085836E-2</v>
      </c>
      <c r="EF11" s="25">
        <f>Fakos!EF138</f>
        <v>3.3030259476100608E-6</v>
      </c>
      <c r="EG11" s="25">
        <f>Fakos!EG138</f>
        <v>1.4309010964961565E-5</v>
      </c>
      <c r="EH11" s="25" t="str">
        <f>Fakos!EH138</f>
        <v>n.a.</v>
      </c>
      <c r="EI11" s="25" t="str">
        <f>Fakos!EI138</f>
        <v>n.a.</v>
      </c>
      <c r="EJ11" s="25">
        <f>Fakos!EJ138</f>
        <v>8.361985950712241E-6</v>
      </c>
      <c r="EK11" s="25">
        <f>Fakos!EK138</f>
        <v>3.7551718191801404E-4</v>
      </c>
      <c r="EL11" s="25">
        <f>Fakos!EL138</f>
        <v>1.240514875529448E-6</v>
      </c>
      <c r="EM11" s="25">
        <f>Fakos!EM138</f>
        <v>9.0520301727770279E-7</v>
      </c>
      <c r="EN11" s="25">
        <f>Fakos!EN138</f>
        <v>3.6893534995663778E-5</v>
      </c>
      <c r="EO11" s="25">
        <f>Fakos!EO138</f>
        <v>2.470639427003341E-5</v>
      </c>
      <c r="EQ11" s="25">
        <f>Fakos!EQ138</f>
        <v>199.91739671460945</v>
      </c>
      <c r="EU11" s="31" t="s">
        <v>510</v>
      </c>
      <c r="EV11" s="31">
        <v>0.25580321583231597</v>
      </c>
      <c r="EW11" s="31">
        <v>7.275608973426867E-2</v>
      </c>
      <c r="EX11" s="31">
        <v>-0.11806439282084828</v>
      </c>
      <c r="EY11" s="31">
        <v>0.87521701176394417</v>
      </c>
      <c r="EZ11" s="31">
        <v>-6.6373510832173382E-2</v>
      </c>
      <c r="FA11" s="31">
        <v>0.88933741728170101</v>
      </c>
      <c r="FB11" s="31">
        <v>-0.17724518888456983</v>
      </c>
      <c r="FC11" s="31">
        <v>-1.5355507670401133E-2</v>
      </c>
      <c r="FD11" s="31">
        <v>1.3992242730708213E-2</v>
      </c>
      <c r="FE11" s="31">
        <v>1</v>
      </c>
      <c r="FF11" s="31"/>
      <c r="FG11" s="31"/>
      <c r="FH11" s="31"/>
      <c r="FI11" s="31"/>
      <c r="FJ11" s="31"/>
    </row>
    <row r="12" spans="1:166">
      <c r="A12" s="25" t="str">
        <f>Fakos!A139</f>
        <v xml:space="preserve">LM64_V_py_9 </v>
      </c>
      <c r="B12" s="25" t="str">
        <f>Fakos!B139</f>
        <v>Fakos</v>
      </c>
      <c r="C12" s="25" t="str">
        <f>Fakos!C139</f>
        <v>porphyry</v>
      </c>
      <c r="D12" s="25" t="str">
        <f>Fakos!D139</f>
        <v>sercicitic</v>
      </c>
      <c r="E12" s="25" t="str">
        <f>Fakos!E139</f>
        <v>pyrite</v>
      </c>
      <c r="F12" s="25">
        <f>Fakos!F139</f>
        <v>0</v>
      </c>
      <c r="G12" s="25" t="str">
        <f>Fakos!G139</f>
        <v>n.a.</v>
      </c>
      <c r="H12" s="25">
        <f>Fakos!H139</f>
        <v>447101.22489989398</v>
      </c>
      <c r="I12" s="25">
        <f>Fakos!I139</f>
        <v>53.715778468800103</v>
      </c>
      <c r="J12" s="25">
        <f>Fakos!J139</f>
        <v>518.766124170338</v>
      </c>
      <c r="K12" s="25">
        <f>Fakos!K139</f>
        <v>5.0541668474099604</v>
      </c>
      <c r="L12" s="25">
        <f>Fakos!L139</f>
        <v>4.4305710773224103</v>
      </c>
      <c r="M12" s="25" t="str">
        <f>Fakos!M139</f>
        <v>n.a.</v>
      </c>
      <c r="N12" s="25" t="str">
        <f>Fakos!N139</f>
        <v>n.a.</v>
      </c>
      <c r="O12" s="25">
        <f>Fakos!O139</f>
        <v>1.5842946207061801</v>
      </c>
      <c r="P12" s="25">
        <f>Fakos!P139</f>
        <v>103.949810354703</v>
      </c>
      <c r="Q12" s="25">
        <f>Fakos!Q139</f>
        <v>3.6260848096004702E-2</v>
      </c>
      <c r="R12" s="25">
        <f>Fakos!R139</f>
        <v>0.28571789633095901</v>
      </c>
      <c r="S12" s="25" t="str">
        <f>Fakos!S139</f>
        <v>n.a.</v>
      </c>
      <c r="T12" s="25" t="str">
        <f>Fakos!T139</f>
        <v>n.a.</v>
      </c>
      <c r="U12" s="25">
        <f>Fakos!U139</f>
        <v>7.8727781643081696E-2</v>
      </c>
      <c r="V12" s="25">
        <f>Fakos!V139</f>
        <v>2.7252636093717602</v>
      </c>
      <c r="W12" s="25">
        <f>Fakos!W139</f>
        <v>3.2859820785201797E-2</v>
      </c>
      <c r="X12" s="25">
        <f>Fakos!X139</f>
        <v>1.3109574042588701E-2</v>
      </c>
      <c r="Y12" s="25">
        <f>Fakos!Y139</f>
        <v>1.7467191509583</v>
      </c>
      <c r="Z12" s="25">
        <f>Fakos!Z139</f>
        <v>0.226473259838083</v>
      </c>
      <c r="AA12" s="25">
        <f>Fakos!AA139</f>
        <v>0.10354527014405129</v>
      </c>
      <c r="AB12" s="25">
        <f>Fakos!AB139</f>
        <v>59.511461987276647</v>
      </c>
      <c r="AC12" s="25">
        <f>Fakos!AC139</f>
        <v>0.12965636731802779</v>
      </c>
      <c r="AD12" s="25">
        <f>Fakos!AD139</f>
        <v>33.905170014941376</v>
      </c>
      <c r="AE12" s="25">
        <f>Fakos!AE139</f>
        <v>7.5052558022257977E-3</v>
      </c>
      <c r="AF12" s="25">
        <f>Fakos!AF139</f>
        <v>4.5071803100051537E-2</v>
      </c>
      <c r="AG12" s="25">
        <f>Fakos!AG139</f>
        <v>6.7505022043134306E-4</v>
      </c>
      <c r="AH12" s="25">
        <f>Fakos!AH139</f>
        <v>2.0759403751948884E-2</v>
      </c>
      <c r="AI12" s="25">
        <f>Fakos!AI139</f>
        <v>4.2161403277367771E-3</v>
      </c>
      <c r="AJ12" s="25">
        <f>Fakos!AJ139</f>
        <v>1.9351820511189368</v>
      </c>
      <c r="AK12" s="25">
        <f>Fakos!AK139</f>
        <v>2.4405443644837381E-4</v>
      </c>
      <c r="AL12" s="25">
        <f>Fakos!AL139</f>
        <v>1.4656360549407171E-3</v>
      </c>
      <c r="AM12" s="25">
        <f>Fakos!AM139</f>
        <v>6.7505022043134306E-4</v>
      </c>
      <c r="AP12" s="25" t="s">
        <v>98</v>
      </c>
      <c r="AQ12" s="25">
        <f>Fakos!AQ139</f>
        <v>25.8270930768592</v>
      </c>
      <c r="AR12" s="25">
        <f>Fakos!AR139</f>
        <v>4.5804772330852402E-2</v>
      </c>
      <c r="AS12" s="25">
        <f>Fakos!AS139</f>
        <v>0.26984451939035498</v>
      </c>
      <c r="AT12" s="25">
        <f>Fakos!AT139</f>
        <v>0.85330887941511901</v>
      </c>
      <c r="AU12" s="25">
        <f>Fakos!AU139</f>
        <v>4.4305710773224103</v>
      </c>
      <c r="AV12" s="25" t="s">
        <v>98</v>
      </c>
      <c r="AW12" s="25" t="s">
        <v>98</v>
      </c>
      <c r="AX12" s="25">
        <f>Fakos!AX139</f>
        <v>0.27521287512204401</v>
      </c>
      <c r="AY12" s="25">
        <f>Fakos!AY139</f>
        <v>2.1698450975120398</v>
      </c>
      <c r="AZ12" s="25">
        <f>Fakos!AZ139</f>
        <v>3.6260848096004702E-2</v>
      </c>
      <c r="BA12" s="25">
        <f>Fakos!BA139</f>
        <v>0.28571789633095901</v>
      </c>
      <c r="BB12" s="25" t="s">
        <v>98</v>
      </c>
      <c r="BC12" s="25" t="s">
        <v>98</v>
      </c>
      <c r="BD12" s="25">
        <f>Fakos!BD139</f>
        <v>7.8727781643081696E-2</v>
      </c>
      <c r="BE12" s="25">
        <f>Fakos!BE139</f>
        <v>0.23777160555184601</v>
      </c>
      <c r="BF12" s="25">
        <f>Fakos!BF139</f>
        <v>2.4522768755312101E-2</v>
      </c>
      <c r="BG12" s="25">
        <f>Fakos!BG139</f>
        <v>1.3109574042588701E-2</v>
      </c>
      <c r="BH12" s="25">
        <f>Fakos!BH139</f>
        <v>8.0620339298280594E-2</v>
      </c>
      <c r="BI12" s="25">
        <f>Fakos!BI139</f>
        <v>1.07032219488666E-2</v>
      </c>
      <c r="BK12" s="25" t="s">
        <v>98</v>
      </c>
      <c r="BL12" s="25">
        <f>Fakos!BL139</f>
        <v>61771.333069488603</v>
      </c>
      <c r="BM12" s="25">
        <f>Fakos!BM139</f>
        <v>47.845868625776603</v>
      </c>
      <c r="BN12" s="25">
        <f>Fakos!BN139</f>
        <v>233.74196509698399</v>
      </c>
      <c r="BO12" s="25">
        <f>Fakos!BO139</f>
        <v>2.3657890163991699</v>
      </c>
      <c r="BP12" s="25">
        <f>Fakos!BP139</f>
        <v>3.08476429323344</v>
      </c>
      <c r="BQ12" s="25" t="s">
        <v>98</v>
      </c>
      <c r="BR12" s="25" t="s">
        <v>98</v>
      </c>
      <c r="BS12" s="25">
        <f>Fakos!BS139</f>
        <v>1.2880102357171199</v>
      </c>
      <c r="BT12" s="25">
        <f>Fakos!BT139</f>
        <v>17.335010132342699</v>
      </c>
      <c r="BU12" s="25">
        <f>Fakos!BU139</f>
        <v>1.7311976130855299E-2</v>
      </c>
      <c r="BV12" s="25">
        <f>Fakos!BV139</f>
        <v>8.0530430660961896E-2</v>
      </c>
      <c r="BW12" s="25" t="s">
        <v>98</v>
      </c>
      <c r="BX12" s="25" t="s">
        <v>98</v>
      </c>
      <c r="BY12" s="25">
        <f>Fakos!BY139</f>
        <v>7.1609169331711797E-2</v>
      </c>
      <c r="BZ12" s="25">
        <f>Fakos!BZ139</f>
        <v>2.0365302851629199</v>
      </c>
      <c r="CA12" s="25">
        <f>Fakos!CA139</f>
        <v>4.1197467637217801E-2</v>
      </c>
      <c r="CB12" s="25">
        <f>Fakos!CB139</f>
        <v>6.9533850794487899E-3</v>
      </c>
      <c r="CC12" s="25">
        <f>Fakos!CC139</f>
        <v>2.1697496010117199</v>
      </c>
      <c r="CD12" s="25">
        <f>Fakos!CD139</f>
        <v>0.100478039398223</v>
      </c>
      <c r="CF12" s="25" t="str">
        <f>Fakos!CF139</f>
        <v>n.a.</v>
      </c>
      <c r="CG12" s="25">
        <f>Fakos!CG139</f>
        <v>447101.22489989398</v>
      </c>
      <c r="CH12" s="25">
        <f>Fakos!CH139</f>
        <v>53.715778468800103</v>
      </c>
      <c r="CI12" s="25">
        <f>Fakos!CI139</f>
        <v>518.766124170338</v>
      </c>
      <c r="CJ12" s="25">
        <f>Fakos!CJ139</f>
        <v>5.0541668474099604</v>
      </c>
      <c r="CK12" s="25">
        <f>Fakos!CK139</f>
        <v>4.4305710773224103</v>
      </c>
      <c r="CL12" s="25" t="str">
        <f>Fakos!CL139</f>
        <v>n.a.</v>
      </c>
      <c r="CM12" s="25" t="str">
        <f>Fakos!CM139</f>
        <v>n.a.</v>
      </c>
      <c r="CN12" s="25">
        <f>Fakos!CN139</f>
        <v>1.5842946207061801</v>
      </c>
      <c r="CO12" s="25">
        <f>Fakos!CO139</f>
        <v>103.949810354703</v>
      </c>
      <c r="CP12" s="25">
        <f>Fakos!CP139</f>
        <v>3.6260848096004702E-2</v>
      </c>
      <c r="CQ12" s="25">
        <f>Fakos!CQ139</f>
        <v>0.28571789633095901</v>
      </c>
      <c r="CR12" s="25" t="str">
        <f>Fakos!CR139</f>
        <v>n.a.</v>
      </c>
      <c r="CS12" s="25" t="str">
        <f>Fakos!CS139</f>
        <v>n.a.</v>
      </c>
      <c r="CT12" s="25">
        <f>Fakos!CT139</f>
        <v>7.8727781643081696E-2</v>
      </c>
      <c r="CU12" s="25">
        <f>Fakos!CU139</f>
        <v>2.7252636093717602</v>
      </c>
      <c r="CV12" s="25">
        <f>Fakos!CV139</f>
        <v>3.2859820785201797E-2</v>
      </c>
      <c r="CW12" s="25">
        <f>Fakos!CW139</f>
        <v>1.3109574042588701E-2</v>
      </c>
      <c r="CX12" s="25">
        <f>Fakos!CX139</f>
        <v>1.7467191509583</v>
      </c>
      <c r="CY12" s="25">
        <f>Fakos!CY139</f>
        <v>0.226473259838083</v>
      </c>
      <c r="DA12" s="25" t="str">
        <f>Fakos!DA139</f>
        <v>n.a.</v>
      </c>
      <c r="DB12" s="25">
        <f>Fakos!DB139</f>
        <v>8006.1102139832392</v>
      </c>
      <c r="DC12" s="25">
        <f>Fakos!DC139</f>
        <v>0.91146889136853426</v>
      </c>
      <c r="DD12" s="25">
        <f>Fakos!DD139</f>
        <v>8.8385768105159705</v>
      </c>
      <c r="DE12" s="25">
        <f>Fakos!DE139</f>
        <v>7.9535562386459577E-2</v>
      </c>
      <c r="DF12" s="25">
        <f>Fakos!DF139</f>
        <v>6.7756095386487386E-2</v>
      </c>
      <c r="DG12" s="25" t="str">
        <f>Fakos!DG139</f>
        <v>n.a.</v>
      </c>
      <c r="DH12" s="25" t="str">
        <f>Fakos!DH139</f>
        <v>n.a.</v>
      </c>
      <c r="DI12" s="25">
        <f>Fakos!DI139</f>
        <v>2.114603292917103E-2</v>
      </c>
      <c r="DJ12" s="25">
        <f>Fakos!DJ139</f>
        <v>1.3164869599126521</v>
      </c>
      <c r="DK12" s="25">
        <f>Fakos!DK139</f>
        <v>3.3615883175954267E-4</v>
      </c>
      <c r="DL12" s="25">
        <f>Fakos!DL139</f>
        <v>2.5417254212751332E-3</v>
      </c>
      <c r="DM12" s="25" t="str">
        <f>Fakos!DM139</f>
        <v>n.a.</v>
      </c>
      <c r="DN12" s="25" t="str">
        <f>Fakos!DN139</f>
        <v>n.a.</v>
      </c>
      <c r="DO12" s="25">
        <f>Fakos!DO139</f>
        <v>6.4658164949968539E-4</v>
      </c>
      <c r="DP12" s="25">
        <f>Fakos!DP139</f>
        <v>2.1357865277208152E-2</v>
      </c>
      <c r="DQ12" s="25">
        <f>Fakos!DQ139</f>
        <v>1.6682944786920316E-4</v>
      </c>
      <c r="DR12" s="25">
        <f>Fakos!DR139</f>
        <v>6.4142099880903675E-5</v>
      </c>
      <c r="DS12" s="25">
        <f>Fakos!DS139</f>
        <v>8.4301117324242277E-3</v>
      </c>
      <c r="DT12" s="25">
        <f>Fakos!DT139</f>
        <v>1.0837058475924057E-3</v>
      </c>
      <c r="DV12" s="25" t="str">
        <f>Fakos!DV139</f>
        <v>n.a.</v>
      </c>
      <c r="DW12" s="25">
        <f>Fakos!DW139</f>
        <v>99.846595586959793</v>
      </c>
      <c r="DX12" s="25">
        <f>Fakos!DX139</f>
        <v>1.1367201219340988E-2</v>
      </c>
      <c r="DY12" s="25">
        <f>Fakos!DY139</f>
        <v>0.11022853555307259</v>
      </c>
      <c r="DZ12" s="25">
        <f>Fakos!DZ139</f>
        <v>9.9191179238478392E-4</v>
      </c>
      <c r="EA12" s="25">
        <f>Fakos!EA139</f>
        <v>8.4500653548213089E-4</v>
      </c>
      <c r="EB12" s="25" t="str">
        <f>Fakos!EB139</f>
        <v>n.a.</v>
      </c>
      <c r="EC12" s="25" t="str">
        <f>Fakos!EC139</f>
        <v>n.a.</v>
      </c>
      <c r="ED12" s="25">
        <f>Fakos!ED139</f>
        <v>2.637185027080736E-4</v>
      </c>
      <c r="EE12" s="25">
        <f>Fakos!EE139</f>
        <v>1.6418302717382489E-2</v>
      </c>
      <c r="EF12" s="25">
        <f>Fakos!EF139</f>
        <v>4.1923373561679752E-6</v>
      </c>
      <c r="EG12" s="25">
        <f>Fakos!EG139</f>
        <v>3.1698618111439921E-5</v>
      </c>
      <c r="EH12" s="25" t="str">
        <f>Fakos!EH139</f>
        <v>n.a.</v>
      </c>
      <c r="EI12" s="25" t="str">
        <f>Fakos!EI139</f>
        <v>n.a.</v>
      </c>
      <c r="EJ12" s="25">
        <f>Fakos!EJ139</f>
        <v>8.0637131823126332E-6</v>
      </c>
      <c r="EK12" s="25">
        <f>Fakos!EK139</f>
        <v>2.6636032729222153E-4</v>
      </c>
      <c r="EL12" s="25">
        <f>Fakos!EL139</f>
        <v>2.0805799530836924E-6</v>
      </c>
      <c r="EM12" s="25">
        <f>Fakos!EM139</f>
        <v>7.999353163689009E-7</v>
      </c>
      <c r="EN12" s="25">
        <f>Fakos!EN139</f>
        <v>1.051344453677551E-4</v>
      </c>
      <c r="EO12" s="25">
        <f>Fakos!EO139</f>
        <v>1.3515219826826247E-5</v>
      </c>
      <c r="EQ12" s="25">
        <f>Fakos!EQ139</f>
        <v>199.69319117391959</v>
      </c>
      <c r="EU12" s="31" t="s">
        <v>511</v>
      </c>
      <c r="EV12" s="31">
        <v>0.16936836576674627</v>
      </c>
      <c r="EW12" s="31">
        <v>0.63737431854306159</v>
      </c>
      <c r="EX12" s="31">
        <v>0.31540449790817748</v>
      </c>
      <c r="EY12" s="31">
        <v>0.25745818521203678</v>
      </c>
      <c r="EZ12" s="31">
        <v>-5.3484921247185728E-2</v>
      </c>
      <c r="FA12" s="31">
        <v>0.27247201389150616</v>
      </c>
      <c r="FB12" s="31">
        <v>-0.30809519783902001</v>
      </c>
      <c r="FC12" s="31">
        <v>-3.9560363061862447E-2</v>
      </c>
      <c r="FD12" s="31">
        <v>-5.6381065555650894E-2</v>
      </c>
      <c r="FE12" s="31">
        <v>0.44801105113632617</v>
      </c>
      <c r="FF12" s="31">
        <v>1</v>
      </c>
      <c r="FG12" s="31"/>
      <c r="FH12" s="31"/>
      <c r="FI12" s="31"/>
      <c r="FJ12" s="31"/>
    </row>
    <row r="13" spans="1:166">
      <c r="A13" s="25" t="str">
        <f>Fakos!A140</f>
        <v xml:space="preserve">LM64_V_py_6 </v>
      </c>
      <c r="B13" s="25" t="str">
        <f>Fakos!B140</f>
        <v>Fakos</v>
      </c>
      <c r="C13" s="25" t="str">
        <f>Fakos!C140</f>
        <v>porphyry</v>
      </c>
      <c r="D13" s="25" t="str">
        <f>Fakos!D140</f>
        <v>sercicitic</v>
      </c>
      <c r="E13" s="25" t="str">
        <f>Fakos!E140</f>
        <v>pyrite</v>
      </c>
      <c r="F13" s="25">
        <f>Fakos!F140</f>
        <v>0</v>
      </c>
      <c r="G13" s="25" t="str">
        <f>Fakos!G140</f>
        <v>n.a.</v>
      </c>
      <c r="H13" s="25">
        <f>Fakos!H140</f>
        <v>462961.10819998902</v>
      </c>
      <c r="I13" s="25">
        <f>Fakos!I140</f>
        <v>94.8711744920531</v>
      </c>
      <c r="J13" s="25">
        <f>Fakos!J140</f>
        <v>721.48075733374299</v>
      </c>
      <c r="K13" s="25">
        <f>Fakos!K140</f>
        <v>1.6094772440023499</v>
      </c>
      <c r="L13" s="25">
        <f>Fakos!L140</f>
        <v>2.7894556993299999</v>
      </c>
      <c r="M13" s="25" t="str">
        <f>Fakos!M140</f>
        <v>n.a.</v>
      </c>
      <c r="N13" s="25" t="str">
        <f>Fakos!N140</f>
        <v>n.a.</v>
      </c>
      <c r="O13" s="25">
        <f>Fakos!O140</f>
        <v>2.9328756760522299</v>
      </c>
      <c r="P13" s="25">
        <f>Fakos!P140</f>
        <v>186.55824761635799</v>
      </c>
      <c r="Q13" s="25">
        <f>Fakos!Q140</f>
        <v>0.150700539570605</v>
      </c>
      <c r="R13" s="25">
        <f>Fakos!R140</f>
        <v>0.108041159994198</v>
      </c>
      <c r="S13" s="25" t="str">
        <f>Fakos!S140</f>
        <v>n.a.</v>
      </c>
      <c r="T13" s="25" t="str">
        <f>Fakos!T140</f>
        <v>n.a.</v>
      </c>
      <c r="U13" s="25">
        <f>Fakos!U140</f>
        <v>0.51167393592017196</v>
      </c>
      <c r="V13" s="25">
        <f>Fakos!V140</f>
        <v>3.9165861789987799</v>
      </c>
      <c r="W13" s="25">
        <f>Fakos!W140</f>
        <v>2.8582592392493202E-2</v>
      </c>
      <c r="X13" s="25">
        <f>Fakos!X140</f>
        <v>1.64397595014052E-2</v>
      </c>
      <c r="Y13" s="25">
        <f>Fakos!Y140</f>
        <v>0.71403710142062604</v>
      </c>
      <c r="Z13" s="25">
        <f>Fakos!Z140</f>
        <v>0.27230570734691401</v>
      </c>
      <c r="AA13" s="25">
        <f>Fakos!AA140</f>
        <v>0.13149508635913285</v>
      </c>
      <c r="AB13" s="25">
        <f>Fakos!AB140</f>
        <v>261.27248464426776</v>
      </c>
      <c r="AC13" s="25">
        <f>Fakos!AC140</f>
        <v>0.38136072594147141</v>
      </c>
      <c r="AD13" s="25">
        <f>Fakos!AD140</f>
        <v>32.347492690093695</v>
      </c>
      <c r="AE13" s="25">
        <f>Fakos!AE140</f>
        <v>2.3023676877149891E-2</v>
      </c>
      <c r="AF13" s="25">
        <f>Fakos!AF140</f>
        <v>0.71659292619691806</v>
      </c>
      <c r="AG13" s="25">
        <f>Fakos!AG140</f>
        <v>1.5884755340857348E-3</v>
      </c>
      <c r="AH13" s="25">
        <f>Fakos!AH140</f>
        <v>0.21105421450898823</v>
      </c>
      <c r="AI13" s="25">
        <f>Fakos!AI140</f>
        <v>2.8702681167895074E-3</v>
      </c>
      <c r="AJ13" s="25">
        <f>Fakos!AJ140</f>
        <v>1.9664376309791027</v>
      </c>
      <c r="AK13" s="25">
        <f>Fakos!AK140</f>
        <v>1.732850846363484E-4</v>
      </c>
      <c r="AL13" s="25">
        <f>Fakos!AL140</f>
        <v>5.3933551329970351E-3</v>
      </c>
      <c r="AM13" s="25">
        <f>Fakos!AM140</f>
        <v>1.5884755340857348E-3</v>
      </c>
      <c r="AP13" s="25" t="s">
        <v>98</v>
      </c>
      <c r="AQ13" s="25">
        <f>Fakos!AQ140</f>
        <v>23.560686300928602</v>
      </c>
      <c r="AR13" s="25">
        <f>Fakos!AR140</f>
        <v>4.2491455870454803E-2</v>
      </c>
      <c r="AS13" s="25">
        <f>Fakos!AS140</f>
        <v>0.381640644724621</v>
      </c>
      <c r="AT13" s="25">
        <f>Fakos!AT140</f>
        <v>0.64635823321897101</v>
      </c>
      <c r="AU13" s="25">
        <f>Fakos!AU140</f>
        <v>2.7894556993299999</v>
      </c>
      <c r="AV13" s="25" t="s">
        <v>98</v>
      </c>
      <c r="AW13" s="25" t="s">
        <v>98</v>
      </c>
      <c r="AX13" s="25">
        <f>Fakos!AX140</f>
        <v>0.25820804090274402</v>
      </c>
      <c r="AY13" s="25">
        <f>Fakos!AY140</f>
        <v>1.85780903830397</v>
      </c>
      <c r="AZ13" s="25">
        <f>Fakos!AZ140</f>
        <v>2.4096057842052401E-2</v>
      </c>
      <c r="BA13" s="25">
        <f>Fakos!BA140</f>
        <v>0.108041159994198</v>
      </c>
      <c r="BB13" s="25" t="s">
        <v>98</v>
      </c>
      <c r="BC13" s="25" t="s">
        <v>98</v>
      </c>
      <c r="BD13" s="25">
        <f>Fakos!BD140</f>
        <v>6.3850199998509993E-2</v>
      </c>
      <c r="BE13" s="25">
        <f>Fakos!BE140</f>
        <v>0.32033419348923298</v>
      </c>
      <c r="BF13" s="25">
        <f>Fakos!BF140</f>
        <v>2.3934709832929099E-2</v>
      </c>
      <c r="BG13" s="25">
        <f>Fakos!BG140</f>
        <v>1.64397595014052E-2</v>
      </c>
      <c r="BH13" s="25">
        <f>Fakos!BH140</f>
        <v>6.4299701031464498E-2</v>
      </c>
      <c r="BI13" s="25">
        <f>Fakos!BI140</f>
        <v>1.2658277361593801E-2</v>
      </c>
      <c r="BK13" s="25" t="s">
        <v>98</v>
      </c>
      <c r="BL13" s="25">
        <f>Fakos!BL140</f>
        <v>43863.546739387399</v>
      </c>
      <c r="BM13" s="25">
        <f>Fakos!BM140</f>
        <v>109.423701693251</v>
      </c>
      <c r="BN13" s="25">
        <f>Fakos!BN140</f>
        <v>322.70896576237197</v>
      </c>
      <c r="BO13" s="25">
        <f>Fakos!BO140</f>
        <v>0.64804447544487798</v>
      </c>
      <c r="BP13" s="25">
        <f>Fakos!BP140</f>
        <v>1.74603010268499</v>
      </c>
      <c r="BQ13" s="25" t="s">
        <v>98</v>
      </c>
      <c r="BR13" s="25" t="s">
        <v>98</v>
      </c>
      <c r="BS13" s="25">
        <f>Fakos!BS140</f>
        <v>1.5842724611763099</v>
      </c>
      <c r="BT13" s="25">
        <f>Fakos!BT140</f>
        <v>30.830252447327499</v>
      </c>
      <c r="BU13" s="25">
        <f>Fakos!BU140</f>
        <v>0.22562747907344799</v>
      </c>
      <c r="BV13" s="25">
        <f>Fakos!BV140</f>
        <v>0.14729863585817099</v>
      </c>
      <c r="BW13" s="25" t="s">
        <v>98</v>
      </c>
      <c r="BX13" s="25" t="s">
        <v>98</v>
      </c>
      <c r="BY13" s="25">
        <f>Fakos!BY140</f>
        <v>0.78383332528397798</v>
      </c>
      <c r="BZ13" s="25">
        <f>Fakos!BZ140</f>
        <v>4.05694737321401</v>
      </c>
      <c r="CA13" s="25">
        <f>Fakos!CA140</f>
        <v>5.1690976651741702E-2</v>
      </c>
      <c r="CB13" s="25">
        <f>Fakos!CB140</f>
        <v>2.6154805227859498E-2</v>
      </c>
      <c r="CC13" s="25">
        <f>Fakos!CC140</f>
        <v>1.0785371273034099</v>
      </c>
      <c r="CD13" s="25">
        <f>Fakos!CD140</f>
        <v>0.439160083587671</v>
      </c>
      <c r="CF13" s="25" t="str">
        <f>Fakos!CF140</f>
        <v>n.a.</v>
      </c>
      <c r="CG13" s="25">
        <f>Fakos!CG140</f>
        <v>462961.10819998902</v>
      </c>
      <c r="CH13" s="25">
        <f>Fakos!CH140</f>
        <v>94.8711744920531</v>
      </c>
      <c r="CI13" s="25">
        <f>Fakos!CI140</f>
        <v>721.48075733374299</v>
      </c>
      <c r="CJ13" s="25">
        <f>Fakos!CJ140</f>
        <v>1.6094772440023499</v>
      </c>
      <c r="CK13" s="25">
        <f>Fakos!CK140</f>
        <v>2.7894556993299999</v>
      </c>
      <c r="CL13" s="25" t="str">
        <f>Fakos!CL140</f>
        <v>n.a.</v>
      </c>
      <c r="CM13" s="25" t="str">
        <f>Fakos!CM140</f>
        <v>n.a.</v>
      </c>
      <c r="CN13" s="25">
        <f>Fakos!CN140</f>
        <v>2.9328756760522299</v>
      </c>
      <c r="CO13" s="25">
        <f>Fakos!CO140</f>
        <v>186.55824761635799</v>
      </c>
      <c r="CP13" s="25">
        <f>Fakos!CP140</f>
        <v>0.150700539570605</v>
      </c>
      <c r="CQ13" s="25">
        <f>Fakos!CQ140</f>
        <v>0.108041159994198</v>
      </c>
      <c r="CR13" s="25" t="str">
        <f>Fakos!CR140</f>
        <v>n.a.</v>
      </c>
      <c r="CS13" s="25" t="str">
        <f>Fakos!CS140</f>
        <v>n.a.</v>
      </c>
      <c r="CT13" s="25">
        <f>Fakos!CT140</f>
        <v>0.51167393592017196</v>
      </c>
      <c r="CU13" s="25">
        <f>Fakos!CU140</f>
        <v>3.9165861789987799</v>
      </c>
      <c r="CV13" s="25">
        <f>Fakos!CV140</f>
        <v>2.8582592392493202E-2</v>
      </c>
      <c r="CW13" s="25">
        <f>Fakos!CW140</f>
        <v>1.64397595014052E-2</v>
      </c>
      <c r="CX13" s="25">
        <f>Fakos!CX140</f>
        <v>0.71403710142062604</v>
      </c>
      <c r="CY13" s="25">
        <f>Fakos!CY140</f>
        <v>0.27230570734691401</v>
      </c>
      <c r="DA13" s="25" t="str">
        <f>Fakos!DA140</f>
        <v>n.a.</v>
      </c>
      <c r="DB13" s="25">
        <f>Fakos!DB140</f>
        <v>8290.1084824064656</v>
      </c>
      <c r="DC13" s="25">
        <f>Fakos!DC140</f>
        <v>1.6098086391380937</v>
      </c>
      <c r="DD13" s="25">
        <f>Fakos!DD140</f>
        <v>12.292366046842456</v>
      </c>
      <c r="DE13" s="25">
        <f>Fakos!DE140</f>
        <v>2.5327750668843827E-2</v>
      </c>
      <c r="DF13" s="25">
        <f>Fakos!DF140</f>
        <v>4.2658750563235967E-2</v>
      </c>
      <c r="DG13" s="25" t="str">
        <f>Fakos!DG140</f>
        <v>n.a.</v>
      </c>
      <c r="DH13" s="25" t="str">
        <f>Fakos!DH140</f>
        <v>n.a.</v>
      </c>
      <c r="DI13" s="25">
        <f>Fakos!DI140</f>
        <v>3.914592955906214E-2</v>
      </c>
      <c r="DJ13" s="25">
        <f>Fakos!DJ140</f>
        <v>2.3626931055769758</v>
      </c>
      <c r="DK13" s="25">
        <f>Fakos!DK140</f>
        <v>1.3970803218242725E-3</v>
      </c>
      <c r="DL13" s="25">
        <f>Fakos!DL140</f>
        <v>9.6112622425027793E-4</v>
      </c>
      <c r="DM13" s="25" t="str">
        <f>Fakos!DM140</f>
        <v>n.a.</v>
      </c>
      <c r="DN13" s="25" t="str">
        <f>Fakos!DN140</f>
        <v>n.a.</v>
      </c>
      <c r="DO13" s="25">
        <f>Fakos!DO140</f>
        <v>4.2023155052576542E-3</v>
      </c>
      <c r="DP13" s="25">
        <f>Fakos!DP140</f>
        <v>3.0694249051714577E-2</v>
      </c>
      <c r="DQ13" s="25">
        <f>Fakos!DQ140</f>
        <v>1.4511394139001368E-4</v>
      </c>
      <c r="DR13" s="25">
        <f>Fakos!DR140</f>
        <v>8.0435923587715826E-5</v>
      </c>
      <c r="DS13" s="25">
        <f>Fakos!DS140</f>
        <v>3.4461250068563037E-3</v>
      </c>
      <c r="DT13" s="25">
        <f>Fakos!DT140</f>
        <v>1.303020443100515E-3</v>
      </c>
      <c r="DV13" s="25" t="str">
        <f>Fakos!DV140</f>
        <v>n.a.</v>
      </c>
      <c r="DW13" s="25">
        <f>Fakos!DW140</f>
        <v>99.790007638086792</v>
      </c>
      <c r="DX13" s="25">
        <f>Fakos!DX140</f>
        <v>1.9377649488709323E-2</v>
      </c>
      <c r="DY13" s="25">
        <f>Fakos!DY140</f>
        <v>0.14796613389412391</v>
      </c>
      <c r="DZ13" s="25">
        <f>Fakos!DZ140</f>
        <v>3.0487615910736664E-4</v>
      </c>
      <c r="EA13" s="25">
        <f>Fakos!EA140</f>
        <v>5.1349352708359884E-4</v>
      </c>
      <c r="EB13" s="25" t="str">
        <f>Fakos!EB140</f>
        <v>n.a.</v>
      </c>
      <c r="EC13" s="25" t="str">
        <f>Fakos!EC140</f>
        <v>n.a.</v>
      </c>
      <c r="ED13" s="25">
        <f>Fakos!ED140</f>
        <v>4.7120886511787489E-4</v>
      </c>
      <c r="EE13" s="25">
        <f>Fakos!EE140</f>
        <v>2.8440298887806695E-2</v>
      </c>
      <c r="EF13" s="25">
        <f>Fakos!EF140</f>
        <v>1.6816988134924311E-5</v>
      </c>
      <c r="EG13" s="25">
        <f>Fakos!EG140</f>
        <v>1.1569304969005621E-5</v>
      </c>
      <c r="EH13" s="25" t="str">
        <f>Fakos!EH140</f>
        <v>n.a.</v>
      </c>
      <c r="EI13" s="25" t="str">
        <f>Fakos!EI140</f>
        <v>n.a.</v>
      </c>
      <c r="EJ13" s="25">
        <f>Fakos!EJ140</f>
        <v>5.0584271274286456E-5</v>
      </c>
      <c r="EK13" s="25">
        <f>Fakos!EK140</f>
        <v>3.6947397658502166E-4</v>
      </c>
      <c r="EL13" s="25">
        <f>Fakos!EL140</f>
        <v>1.7467710284412104E-6</v>
      </c>
      <c r="EM13" s="25">
        <f>Fakos!EM140</f>
        <v>9.6822634423050705E-7</v>
      </c>
      <c r="EN13" s="25">
        <f>Fakos!EN140</f>
        <v>4.1481826382103973E-5</v>
      </c>
      <c r="EO13" s="25">
        <f>Fakos!EO140</f>
        <v>1.5684767002209217E-5</v>
      </c>
      <c r="EQ13" s="25">
        <f>Fakos!EQ140</f>
        <v>199.58001527617358</v>
      </c>
      <c r="EU13" s="31" t="s">
        <v>512</v>
      </c>
      <c r="EV13" s="31">
        <v>0.16916144380712761</v>
      </c>
      <c r="EW13" s="31">
        <v>1.13164394687752E-2</v>
      </c>
      <c r="EX13" s="31">
        <v>-0.24275633600677041</v>
      </c>
      <c r="EY13" s="31">
        <v>6.5279801332597753E-2</v>
      </c>
      <c r="EZ13" s="31">
        <v>0.13054821482939805</v>
      </c>
      <c r="FA13" s="31">
        <v>7.508262375014263E-2</v>
      </c>
      <c r="FB13" s="31">
        <v>-0.17490885654784169</v>
      </c>
      <c r="FC13" s="31">
        <v>0.48099537207120113</v>
      </c>
      <c r="FD13" s="31">
        <v>0.20818763194641374</v>
      </c>
      <c r="FE13" s="31">
        <v>0.28882080903759855</v>
      </c>
      <c r="FF13" s="31">
        <v>0.35811476120603525</v>
      </c>
      <c r="FG13" s="31">
        <v>1</v>
      </c>
      <c r="FH13" s="31"/>
      <c r="FI13" s="31"/>
      <c r="FJ13" s="31"/>
    </row>
    <row r="14" spans="1:166">
      <c r="A14" s="25" t="str">
        <f>Fakos!A141</f>
        <v xml:space="preserve">LM64_V_py_3 </v>
      </c>
      <c r="B14" s="25" t="str">
        <f>Fakos!B141</f>
        <v>Fakos</v>
      </c>
      <c r="C14" s="25" t="str">
        <f>Fakos!C141</f>
        <v>porphyry</v>
      </c>
      <c r="D14" s="25" t="str">
        <f>Fakos!D141</f>
        <v>sercicitic</v>
      </c>
      <c r="E14" s="25" t="str">
        <f>Fakos!E141</f>
        <v>pyrite</v>
      </c>
      <c r="F14" s="25">
        <f>Fakos!F141</f>
        <v>0</v>
      </c>
      <c r="G14" s="25" t="str">
        <f>Fakos!G141</f>
        <v>n.a.</v>
      </c>
      <c r="H14" s="25">
        <f>Fakos!H141</f>
        <v>564192.88306079805</v>
      </c>
      <c r="I14" s="25">
        <f>Fakos!I141</f>
        <v>6.6010461125224298</v>
      </c>
      <c r="J14" s="25">
        <f>Fakos!J141</f>
        <v>169.56086455250201</v>
      </c>
      <c r="K14" s="25">
        <f>Fakos!K141</f>
        <v>3.2343335877855202</v>
      </c>
      <c r="L14" s="25">
        <f>Fakos!L141</f>
        <v>5.5026299127852099</v>
      </c>
      <c r="M14" s="25" t="str">
        <f>Fakos!M141</f>
        <v>n.a.</v>
      </c>
      <c r="N14" s="25" t="str">
        <f>Fakos!N141</f>
        <v>n.a.</v>
      </c>
      <c r="O14" s="25">
        <f>Fakos!O141</f>
        <v>3.1435923012177698</v>
      </c>
      <c r="P14" s="25">
        <f>Fakos!P141</f>
        <v>250.43397983763299</v>
      </c>
      <c r="Q14" s="25">
        <f>Fakos!Q141</f>
        <v>1.0298181653259399</v>
      </c>
      <c r="R14" s="25">
        <f>Fakos!R141</f>
        <v>0.14939351432895201</v>
      </c>
      <c r="S14" s="25" t="str">
        <f>Fakos!S141</f>
        <v>n.a.</v>
      </c>
      <c r="T14" s="25" t="str">
        <f>Fakos!T141</f>
        <v>n.a.</v>
      </c>
      <c r="U14" s="25">
        <f>Fakos!U141</f>
        <v>0.64008383440258898</v>
      </c>
      <c r="V14" s="25">
        <f>Fakos!V141</f>
        <v>9.8597629858912992</v>
      </c>
      <c r="W14" s="25">
        <f>Fakos!W141</f>
        <v>9.9976576838029796E-2</v>
      </c>
      <c r="X14" s="25">
        <f>Fakos!X141</f>
        <v>2.3027556699974701E-2</v>
      </c>
      <c r="Y14" s="25">
        <f>Fakos!Y141</f>
        <v>475.192786184716</v>
      </c>
      <c r="Z14" s="25">
        <f>Fakos!Z141</f>
        <v>2.5017825643141798</v>
      </c>
      <c r="AA14" s="25">
        <f>Fakos!AA141</f>
        <v>3.8930245666909259E-2</v>
      </c>
      <c r="AB14" s="25">
        <f>Fakos!AB141</f>
        <v>0.52701553373389132</v>
      </c>
      <c r="AC14" s="25">
        <f>Fakos!AC141</f>
        <v>5.2647738708341664E-3</v>
      </c>
      <c r="AD14" s="25">
        <f>Fakos!AD141</f>
        <v>2.0998416715695947</v>
      </c>
      <c r="AE14" s="25">
        <f>Fakos!AE141</f>
        <v>4.8459398731325597E-5</v>
      </c>
      <c r="AF14" s="25">
        <f>Fakos!AF141</f>
        <v>1.3469982142232623E-3</v>
      </c>
      <c r="AG14" s="25">
        <f>Fakos!AG141</f>
        <v>0.15600832773646842</v>
      </c>
      <c r="AH14" s="25">
        <f>Fakos!AH141</f>
        <v>2.1671586675257965E-3</v>
      </c>
      <c r="AI14" s="25">
        <f>Fakos!AI141</f>
        <v>0.37899789240499399</v>
      </c>
      <c r="AJ14" s="25">
        <f>Fakos!AJ141</f>
        <v>37.93852907080143</v>
      </c>
      <c r="AK14" s="25">
        <f>Fakos!AK141</f>
        <v>3.4884708131777127E-3</v>
      </c>
      <c r="AL14" s="25">
        <f>Fakos!AL141</f>
        <v>9.6967029693721757E-2</v>
      </c>
      <c r="AM14" s="25">
        <f>Fakos!AM141</f>
        <v>0.15600832773646842</v>
      </c>
      <c r="AP14" s="25" t="s">
        <v>98</v>
      </c>
      <c r="AQ14" s="25">
        <f>Fakos!AQ141</f>
        <v>37.120286914509101</v>
      </c>
      <c r="AR14" s="25">
        <f>Fakos!AR141</f>
        <v>6.2563171970500306E-2</v>
      </c>
      <c r="AS14" s="25">
        <f>Fakos!AS141</f>
        <v>0.44109181438375999</v>
      </c>
      <c r="AT14" s="25">
        <f>Fakos!AT141</f>
        <v>1.05880619002176</v>
      </c>
      <c r="AU14" s="25">
        <f>Fakos!AU141</f>
        <v>5.4441317761606802</v>
      </c>
      <c r="AV14" s="25" t="s">
        <v>98</v>
      </c>
      <c r="AW14" s="25" t="s">
        <v>98</v>
      </c>
      <c r="AX14" s="25">
        <f>Fakos!AX141</f>
        <v>0.18945715828898901</v>
      </c>
      <c r="AY14" s="25">
        <f>Fakos!AY141</f>
        <v>3.0796083514335599</v>
      </c>
      <c r="AZ14" s="25">
        <f>Fakos!AZ141</f>
        <v>3.6509585906986199E-2</v>
      </c>
      <c r="BA14" s="25">
        <f>Fakos!BA141</f>
        <v>0.14939351432895201</v>
      </c>
      <c r="BB14" s="25" t="s">
        <v>98</v>
      </c>
      <c r="BC14" s="25" t="s">
        <v>98</v>
      </c>
      <c r="BD14" s="25">
        <f>Fakos!BD141</f>
        <v>0.126739174597886</v>
      </c>
      <c r="BE14" s="25">
        <f>Fakos!BE141</f>
        <v>0.38081018550741202</v>
      </c>
      <c r="BF14" s="25">
        <f>Fakos!BF141</f>
        <v>3.8828330910493702E-2</v>
      </c>
      <c r="BG14" s="25">
        <f>Fakos!BG141</f>
        <v>2.3027556699974701E-2</v>
      </c>
      <c r="BH14" s="25">
        <f>Fakos!BH141</f>
        <v>5.8550884620237997E-2</v>
      </c>
      <c r="BI14" s="25">
        <f>Fakos!BI141</f>
        <v>1.52376719415496E-2</v>
      </c>
      <c r="BK14" s="25" t="s">
        <v>98</v>
      </c>
      <c r="BL14" s="25">
        <f>Fakos!BL141</f>
        <v>69966.904509941101</v>
      </c>
      <c r="BM14" s="25">
        <f>Fakos!BM141</f>
        <v>1.40999679491236</v>
      </c>
      <c r="BN14" s="25">
        <f>Fakos!BN141</f>
        <v>18.1025804069637</v>
      </c>
      <c r="BO14" s="25">
        <f>Fakos!BO141</f>
        <v>2.6298082163507099</v>
      </c>
      <c r="BP14" s="25">
        <f>Fakos!BP141</f>
        <v>5.0276708599619804</v>
      </c>
      <c r="BQ14" s="25" t="s">
        <v>98</v>
      </c>
      <c r="BR14" s="25" t="s">
        <v>98</v>
      </c>
      <c r="BS14" s="25">
        <f>Fakos!BS141</f>
        <v>0.25316419475443902</v>
      </c>
      <c r="BT14" s="25">
        <f>Fakos!BT141</f>
        <v>40.049712162242102</v>
      </c>
      <c r="BU14" s="25">
        <f>Fakos!BU141</f>
        <v>0.95139345290190502</v>
      </c>
      <c r="BV14" s="25">
        <f>Fakos!BV141</f>
        <v>1.4459613092639E-2</v>
      </c>
      <c r="BW14" s="25" t="s">
        <v>98</v>
      </c>
      <c r="BX14" s="25" t="s">
        <v>98</v>
      </c>
      <c r="BY14" s="25">
        <f>Fakos!BY141</f>
        <v>0.435222623984093</v>
      </c>
      <c r="BZ14" s="25">
        <f>Fakos!BZ141</f>
        <v>6.6358657628123598</v>
      </c>
      <c r="CA14" s="25">
        <f>Fakos!CA141</f>
        <v>0.14719907112776701</v>
      </c>
      <c r="CB14" s="25">
        <f>Fakos!CB141</f>
        <v>1.6859930637589799E-2</v>
      </c>
      <c r="CC14" s="25">
        <f>Fakos!CC141</f>
        <v>925.93665921690103</v>
      </c>
      <c r="CD14" s="25">
        <f>Fakos!CD141</f>
        <v>1.4885522831535201</v>
      </c>
      <c r="CF14" s="25" t="str">
        <f>Fakos!CF141</f>
        <v>n.a.</v>
      </c>
      <c r="CG14" s="25">
        <f>Fakos!CG141</f>
        <v>564192.88306079805</v>
      </c>
      <c r="CH14" s="25">
        <f>Fakos!CH141</f>
        <v>6.6010461125224298</v>
      </c>
      <c r="CI14" s="25">
        <f>Fakos!CI141</f>
        <v>169.56086455250201</v>
      </c>
      <c r="CJ14" s="25">
        <f>Fakos!CJ141</f>
        <v>3.2343335877855202</v>
      </c>
      <c r="CK14" s="25">
        <f>Fakos!CK141</f>
        <v>5.5026299127852099</v>
      </c>
      <c r="CL14" s="25" t="str">
        <f>Fakos!CL141</f>
        <v>n.a.</v>
      </c>
      <c r="CM14" s="25" t="str">
        <f>Fakos!CM141</f>
        <v>n.a.</v>
      </c>
      <c r="CN14" s="25">
        <f>Fakos!CN141</f>
        <v>3.1435923012177698</v>
      </c>
      <c r="CO14" s="25">
        <f>Fakos!CO141</f>
        <v>250.43397983763299</v>
      </c>
      <c r="CP14" s="25">
        <f>Fakos!CP141</f>
        <v>1.0298181653259399</v>
      </c>
      <c r="CQ14" s="25">
        <f>Fakos!CQ141</f>
        <v>0.14939351432895201</v>
      </c>
      <c r="CR14" s="25" t="str">
        <f>Fakos!CR141</f>
        <v>n.a.</v>
      </c>
      <c r="CS14" s="25" t="str">
        <f>Fakos!CS141</f>
        <v>n.a.</v>
      </c>
      <c r="CT14" s="25">
        <f>Fakos!CT141</f>
        <v>0.64008383440258898</v>
      </c>
      <c r="CU14" s="25">
        <f>Fakos!CU141</f>
        <v>9.8597629858912992</v>
      </c>
      <c r="CV14" s="25">
        <f>Fakos!CV141</f>
        <v>9.9976576838029796E-2</v>
      </c>
      <c r="CW14" s="25">
        <f>Fakos!CW141</f>
        <v>2.3027556699974701E-2</v>
      </c>
      <c r="CX14" s="25">
        <f>Fakos!CX141</f>
        <v>475.192786184716</v>
      </c>
      <c r="CY14" s="25">
        <f>Fakos!CY141</f>
        <v>2.5017825643141798</v>
      </c>
      <c r="DA14" s="25" t="str">
        <f>Fakos!DA141</f>
        <v>n.a.</v>
      </c>
      <c r="DB14" s="25">
        <f>Fakos!DB141</f>
        <v>10102.836118914818</v>
      </c>
      <c r="DC14" s="25">
        <f>Fakos!DC141</f>
        <v>0.11200895441826389</v>
      </c>
      <c r="DD14" s="25">
        <f>Fakos!DD141</f>
        <v>2.8889255785574193</v>
      </c>
      <c r="DE14" s="25">
        <f>Fakos!DE141</f>
        <v>5.0897516567298025E-2</v>
      </c>
      <c r="DF14" s="25">
        <f>Fakos!DF141</f>
        <v>8.4150939177018047E-2</v>
      </c>
      <c r="DG14" s="25" t="str">
        <f>Fakos!DG141</f>
        <v>n.a.</v>
      </c>
      <c r="DH14" s="25" t="str">
        <f>Fakos!DH141</f>
        <v>n.a.</v>
      </c>
      <c r="DI14" s="25">
        <f>Fakos!DI141</f>
        <v>4.1958424556039514E-2</v>
      </c>
      <c r="DJ14" s="25">
        <f>Fakos!DJ141</f>
        <v>3.1716562796052812</v>
      </c>
      <c r="DK14" s="25">
        <f>Fakos!DK141</f>
        <v>9.5470042637769044E-3</v>
      </c>
      <c r="DL14" s="25">
        <f>Fakos!DL141</f>
        <v>1.3289937312981114E-3</v>
      </c>
      <c r="DM14" s="25" t="str">
        <f>Fakos!DM141</f>
        <v>n.a.</v>
      </c>
      <c r="DN14" s="25" t="str">
        <f>Fakos!DN141</f>
        <v>n.a.</v>
      </c>
      <c r="DO14" s="25">
        <f>Fakos!DO141</f>
        <v>5.2569303088254677E-3</v>
      </c>
      <c r="DP14" s="25">
        <f>Fakos!DP141</f>
        <v>7.727086979538636E-2</v>
      </c>
      <c r="DQ14" s="25">
        <f>Fakos!DQ141</f>
        <v>5.0758149969134245E-4</v>
      </c>
      <c r="DR14" s="25">
        <f>Fakos!DR141</f>
        <v>1.126684846559122E-4</v>
      </c>
      <c r="DS14" s="25">
        <f>Fakos!DS141</f>
        <v>2.2934014777254634</v>
      </c>
      <c r="DT14" s="25">
        <f>Fakos!DT141</f>
        <v>1.1971375323914043E-2</v>
      </c>
      <c r="DV14" s="25" t="str">
        <f>Fakos!DV141</f>
        <v>n.a.</v>
      </c>
      <c r="DW14" s="25">
        <f>Fakos!DW141</f>
        <v>99.903289187969946</v>
      </c>
      <c r="DX14" s="25">
        <f>Fakos!DX141</f>
        <v>1.1076160033853867E-3</v>
      </c>
      <c r="DY14" s="25">
        <f>Fakos!DY141</f>
        <v>2.8567539265216369E-2</v>
      </c>
      <c r="DZ14" s="25">
        <f>Fakos!DZ141</f>
        <v>5.0330711660781112E-4</v>
      </c>
      <c r="EA14" s="25">
        <f>Fakos!EA141</f>
        <v>8.3213817517055054E-4</v>
      </c>
      <c r="EB14" s="25" t="str">
        <f>Fakos!EB141</f>
        <v>n.a.</v>
      </c>
      <c r="EC14" s="25" t="str">
        <f>Fakos!EC141</f>
        <v>n.a.</v>
      </c>
      <c r="ED14" s="25">
        <f>Fakos!ED141</f>
        <v>4.1491167162908407E-4</v>
      </c>
      <c r="EE14" s="25">
        <f>Fakos!EE141</f>
        <v>3.1363360820335889E-2</v>
      </c>
      <c r="EF14" s="25">
        <f>Fakos!EF141</f>
        <v>9.4406869181733766E-5</v>
      </c>
      <c r="EG14" s="25">
        <f>Fakos!EG141</f>
        <v>1.3141937917640482E-5</v>
      </c>
      <c r="EH14" s="25" t="str">
        <f>Fakos!EH141</f>
        <v>n.a.</v>
      </c>
      <c r="EI14" s="25" t="str">
        <f>Fakos!EI141</f>
        <v>n.a.</v>
      </c>
      <c r="EJ14" s="25">
        <f>Fakos!EJ141</f>
        <v>5.1983880833257231E-5</v>
      </c>
      <c r="EK14" s="25">
        <f>Fakos!EK141</f>
        <v>7.6410365961708244E-4</v>
      </c>
      <c r="EL14" s="25">
        <f>Fakos!EL141</f>
        <v>5.0192897076879936E-6</v>
      </c>
      <c r="EM14" s="25">
        <f>Fakos!EM141</f>
        <v>1.1141378591578099E-6</v>
      </c>
      <c r="EN14" s="25">
        <f>Fakos!EN141</f>
        <v>2.2678617009768441E-2</v>
      </c>
      <c r="EO14" s="25">
        <f>Fakos!EO141</f>
        <v>1.1838059698143221E-4</v>
      </c>
      <c r="EQ14" s="25">
        <f>Fakos!EQ141</f>
        <v>199.80657837593989</v>
      </c>
      <c r="EU14" s="31" t="s">
        <v>513</v>
      </c>
      <c r="EV14" s="31">
        <v>0.17746513919023091</v>
      </c>
      <c r="EW14" s="31">
        <v>0.46421407409579651</v>
      </c>
      <c r="EX14" s="31">
        <v>0.20405141919871658</v>
      </c>
      <c r="EY14" s="31">
        <v>0.42662247508301471</v>
      </c>
      <c r="EZ14" s="31">
        <v>-0.12905615394035325</v>
      </c>
      <c r="FA14" s="31">
        <v>0.43740317621738284</v>
      </c>
      <c r="FB14" s="31">
        <v>-0.30951920177927233</v>
      </c>
      <c r="FC14" s="31">
        <v>6.3610056547279289E-2</v>
      </c>
      <c r="FD14" s="31">
        <v>1.2345545216526907E-2</v>
      </c>
      <c r="FE14" s="31">
        <v>0.5182926600453851</v>
      </c>
      <c r="FF14" s="31">
        <v>0.79034184904228899</v>
      </c>
      <c r="FG14" s="31">
        <v>0.41988238534095818</v>
      </c>
      <c r="FH14" s="31">
        <v>1</v>
      </c>
      <c r="FI14" s="31"/>
      <c r="FJ14" s="31"/>
    </row>
    <row r="15" spans="1:166">
      <c r="A15" s="25" t="str">
        <f>Fakos!A142</f>
        <v xml:space="preserve">LM64_VI_py6 </v>
      </c>
      <c r="B15" s="25" t="str">
        <f>Fakos!B142</f>
        <v>Fakos</v>
      </c>
      <c r="C15" s="25" t="str">
        <f>Fakos!C142</f>
        <v>porphyry</v>
      </c>
      <c r="D15" s="25" t="str">
        <f>Fakos!D142</f>
        <v>sercicitic</v>
      </c>
      <c r="E15" s="25" t="str">
        <f>Fakos!E142</f>
        <v>pyrite</v>
      </c>
      <c r="F15" s="25">
        <f>Fakos!F142</f>
        <v>0</v>
      </c>
      <c r="G15" s="25" t="str">
        <f>Fakos!G142</f>
        <v>n.a.</v>
      </c>
      <c r="H15" s="25">
        <f>Fakos!H142</f>
        <v>482849.28379019297</v>
      </c>
      <c r="I15" s="25">
        <f>Fakos!I142</f>
        <v>137.71318778662001</v>
      </c>
      <c r="J15" s="25">
        <f>Fakos!J142</f>
        <v>918.50857952202705</v>
      </c>
      <c r="K15" s="25">
        <f>Fakos!K142</f>
        <v>4.5024425084522903</v>
      </c>
      <c r="L15" s="25">
        <f>Fakos!L142</f>
        <v>4.1301185999094701</v>
      </c>
      <c r="M15" s="25" t="str">
        <f>Fakos!M142</f>
        <v>n.a.</v>
      </c>
      <c r="N15" s="25" t="str">
        <f>Fakos!N142</f>
        <v>n.a.</v>
      </c>
      <c r="O15" s="25">
        <f>Fakos!O142</f>
        <v>3.2440213620240499</v>
      </c>
      <c r="P15" s="25">
        <f>Fakos!P142</f>
        <v>60.043028195724297</v>
      </c>
      <c r="Q15" s="25">
        <f>Fakos!Q142</f>
        <v>0.104210176342154</v>
      </c>
      <c r="R15" s="25">
        <f>Fakos!R142</f>
        <v>0.34780983700062801</v>
      </c>
      <c r="S15" s="25" t="str">
        <f>Fakos!S142</f>
        <v>n.a.</v>
      </c>
      <c r="T15" s="25" t="str">
        <f>Fakos!T142</f>
        <v>n.a.</v>
      </c>
      <c r="U15" s="25">
        <f>Fakos!U142</f>
        <v>7.8777375278977504E-2</v>
      </c>
      <c r="V15" s="25">
        <f>Fakos!V142</f>
        <v>8.3225462065262406</v>
      </c>
      <c r="W15" s="25">
        <f>Fakos!W142</f>
        <v>3.5735308752525001E-2</v>
      </c>
      <c r="X15" s="25">
        <f>Fakos!X142</f>
        <v>1.5278007892425101E-2</v>
      </c>
      <c r="Y15" s="25">
        <f>Fakos!Y142</f>
        <v>10.1197086252192</v>
      </c>
      <c r="Z15" s="25">
        <f>Fakos!Z142</f>
        <v>0.87639170259990695</v>
      </c>
      <c r="AA15" s="25">
        <f>Fakos!AA142</f>
        <v>0.14993130261045914</v>
      </c>
      <c r="AB15" s="25">
        <f>Fakos!AB142</f>
        <v>5.9332763836788551</v>
      </c>
      <c r="AC15" s="25">
        <f>Fakos!AC142</f>
        <v>8.6602464068566365E-2</v>
      </c>
      <c r="AD15" s="25">
        <f>Fakos!AD142</f>
        <v>42.451381300613967</v>
      </c>
      <c r="AE15" s="25">
        <f>Fakos!AE142</f>
        <v>1.5097280424014351E-3</v>
      </c>
      <c r="AF15" s="25">
        <f>Fakos!AF142</f>
        <v>7.7845497530094282E-3</v>
      </c>
      <c r="AG15" s="25">
        <f>Fakos!AG142</f>
        <v>7.5671893169463678E-4</v>
      </c>
      <c r="AH15" s="25">
        <f>Fakos!AH142</f>
        <v>1.0297744747556577E-2</v>
      </c>
      <c r="AI15" s="25">
        <f>Fakos!AI142</f>
        <v>6.3638909002515717E-3</v>
      </c>
      <c r="AJ15" s="25">
        <f>Fakos!AJ142</f>
        <v>0.43600056872373105</v>
      </c>
      <c r="AK15" s="25">
        <f>Fakos!AK142</f>
        <v>1.1094077581079338E-4</v>
      </c>
      <c r="AL15" s="25">
        <f>Fakos!AL142</f>
        <v>5.7203944331779815E-4</v>
      </c>
      <c r="AM15" s="25">
        <f>Fakos!AM142</f>
        <v>7.5671893169463678E-4</v>
      </c>
      <c r="AP15" s="25" t="s">
        <v>98</v>
      </c>
      <c r="AQ15" s="25">
        <f>Fakos!AQ142</f>
        <v>33.840011765474799</v>
      </c>
      <c r="AR15" s="25">
        <f>Fakos!AR142</f>
        <v>3.72317825112089E-2</v>
      </c>
      <c r="AS15" s="25">
        <f>Fakos!AS142</f>
        <v>0.41602461712508798</v>
      </c>
      <c r="AT15" s="25">
        <f>Fakos!AT142</f>
        <v>1.08000884890654</v>
      </c>
      <c r="AU15" s="25">
        <f>Fakos!AU142</f>
        <v>4.1301185999094701</v>
      </c>
      <c r="AV15" s="25" t="s">
        <v>98</v>
      </c>
      <c r="AW15" s="25" t="s">
        <v>98</v>
      </c>
      <c r="AX15" s="25">
        <f>Fakos!AX142</f>
        <v>0.55060576772469905</v>
      </c>
      <c r="AY15" s="25">
        <f>Fakos!AY142</f>
        <v>2.7274624693762601</v>
      </c>
      <c r="AZ15" s="25">
        <f>Fakos!AZ142</f>
        <v>7.9108318539764397E-2</v>
      </c>
      <c r="BA15" s="25">
        <f>Fakos!BA142</f>
        <v>0.34780983700062801</v>
      </c>
      <c r="BB15" s="25" t="s">
        <v>98</v>
      </c>
      <c r="BC15" s="25" t="s">
        <v>98</v>
      </c>
      <c r="BD15" s="25">
        <f>Fakos!BD142</f>
        <v>5.5764161114830298E-2</v>
      </c>
      <c r="BE15" s="25">
        <f>Fakos!BE142</f>
        <v>0.26965788729653201</v>
      </c>
      <c r="BF15" s="25">
        <f>Fakos!BF142</f>
        <v>2.59839274459716E-2</v>
      </c>
      <c r="BG15" s="25">
        <f>Fakos!BG142</f>
        <v>1.5278007892425101E-2</v>
      </c>
      <c r="BH15" s="25">
        <f>Fakos!BH142</f>
        <v>8.0612471768569602E-2</v>
      </c>
      <c r="BI15" s="25">
        <f>Fakos!BI142</f>
        <v>7.0528364628255503E-3</v>
      </c>
      <c r="BK15" s="25" t="s">
        <v>98</v>
      </c>
      <c r="BL15" s="25">
        <f>Fakos!BL142</f>
        <v>92175.812810929201</v>
      </c>
      <c r="BM15" s="25">
        <f>Fakos!BM142</f>
        <v>36.021134442505399</v>
      </c>
      <c r="BN15" s="25">
        <f>Fakos!BN142</f>
        <v>139.73583193206599</v>
      </c>
      <c r="BO15" s="25">
        <f>Fakos!BO142</f>
        <v>1.51285884378124</v>
      </c>
      <c r="BP15" s="25">
        <f>Fakos!BP142</f>
        <v>1.35597695707948</v>
      </c>
      <c r="BQ15" s="25" t="s">
        <v>98</v>
      </c>
      <c r="BR15" s="25" t="s">
        <v>98</v>
      </c>
      <c r="BS15" s="25">
        <f>Fakos!BS142</f>
        <v>1.3361344832039399</v>
      </c>
      <c r="BT15" s="25">
        <f>Fakos!BT142</f>
        <v>14.2427811172871</v>
      </c>
      <c r="BU15" s="25">
        <f>Fakos!BU142</f>
        <v>0.115179948227265</v>
      </c>
      <c r="BV15" s="25">
        <f>Fakos!BV142</f>
        <v>9.8621719164527805E-2</v>
      </c>
      <c r="BW15" s="25" t="s">
        <v>98</v>
      </c>
      <c r="BX15" s="25" t="s">
        <v>98</v>
      </c>
      <c r="BY15" s="25">
        <f>Fakos!BY142</f>
        <v>7.5646281109222002E-2</v>
      </c>
      <c r="BZ15" s="25">
        <f>Fakos!BZ142</f>
        <v>4.2591512426357196</v>
      </c>
      <c r="CA15" s="25">
        <f>Fakos!CA142</f>
        <v>2.71253627933635E-2</v>
      </c>
      <c r="CB15" s="25">
        <f>Fakos!CB142</f>
        <v>9.0819169756676307E-3</v>
      </c>
      <c r="CC15" s="25">
        <f>Fakos!CC142</f>
        <v>8.9253595381008495</v>
      </c>
      <c r="CD15" s="25">
        <f>Fakos!CD142</f>
        <v>0.40392754162442102</v>
      </c>
      <c r="CF15" s="25" t="str">
        <f>Fakos!CF142</f>
        <v>n.a.</v>
      </c>
      <c r="CG15" s="25">
        <f>Fakos!CG142</f>
        <v>482849.28379019297</v>
      </c>
      <c r="CH15" s="25">
        <f>Fakos!CH142</f>
        <v>137.71318778662001</v>
      </c>
      <c r="CI15" s="25">
        <f>Fakos!CI142</f>
        <v>918.50857952202705</v>
      </c>
      <c r="CJ15" s="25">
        <f>Fakos!CJ142</f>
        <v>4.5024425084522903</v>
      </c>
      <c r="CK15" s="25">
        <f>Fakos!CK142</f>
        <v>4.1301185999094701</v>
      </c>
      <c r="CL15" s="25" t="str">
        <f>Fakos!CL142</f>
        <v>n.a.</v>
      </c>
      <c r="CM15" s="25" t="str">
        <f>Fakos!CM142</f>
        <v>n.a.</v>
      </c>
      <c r="CN15" s="25">
        <f>Fakos!CN142</f>
        <v>3.2440213620240499</v>
      </c>
      <c r="CO15" s="25">
        <f>Fakos!CO142</f>
        <v>60.043028195724297</v>
      </c>
      <c r="CP15" s="25">
        <f>Fakos!CP142</f>
        <v>0.104210176342154</v>
      </c>
      <c r="CQ15" s="25">
        <f>Fakos!CQ142</f>
        <v>0.34780983700062801</v>
      </c>
      <c r="CR15" s="25" t="str">
        <f>Fakos!CR142</f>
        <v>n.a.</v>
      </c>
      <c r="CS15" s="25" t="str">
        <f>Fakos!CS142</f>
        <v>n.a.</v>
      </c>
      <c r="CT15" s="25">
        <f>Fakos!CT142</f>
        <v>7.8777375278977504E-2</v>
      </c>
      <c r="CU15" s="25">
        <f>Fakos!CU142</f>
        <v>8.3225462065262406</v>
      </c>
      <c r="CV15" s="25">
        <f>Fakos!CV142</f>
        <v>3.5735308752525001E-2</v>
      </c>
      <c r="CW15" s="25">
        <f>Fakos!CW142</f>
        <v>1.5278007892425101E-2</v>
      </c>
      <c r="CX15" s="25">
        <f>Fakos!CX142</f>
        <v>10.1197086252192</v>
      </c>
      <c r="CY15" s="25">
        <f>Fakos!CY142</f>
        <v>0.87639170259990695</v>
      </c>
      <c r="DA15" s="25" t="str">
        <f>Fakos!DA142</f>
        <v>n.a.</v>
      </c>
      <c r="DB15" s="25">
        <f>Fakos!DB142</f>
        <v>8646.240196798155</v>
      </c>
      <c r="DC15" s="25">
        <f>Fakos!DC142</f>
        <v>2.3367675230026541</v>
      </c>
      <c r="DD15" s="25">
        <f>Fakos!DD142</f>
        <v>15.649265156253124</v>
      </c>
      <c r="DE15" s="25">
        <f>Fakos!DE142</f>
        <v>7.0853279647063394E-2</v>
      </c>
      <c r="DF15" s="25">
        <f>Fakos!DF142</f>
        <v>6.316131824299541E-2</v>
      </c>
      <c r="DG15" s="25" t="str">
        <f>Fakos!DG142</f>
        <v>n.a.</v>
      </c>
      <c r="DH15" s="25" t="str">
        <f>Fakos!DH142</f>
        <v>n.a.</v>
      </c>
      <c r="DI15" s="25">
        <f>Fakos!DI142</f>
        <v>4.3298879922799967E-2</v>
      </c>
      <c r="DJ15" s="25">
        <f>Fakos!DJ142</f>
        <v>0.76042335607553568</v>
      </c>
      <c r="DK15" s="25">
        <f>Fakos!DK142</f>
        <v>9.6608802540650539E-4</v>
      </c>
      <c r="DL15" s="25">
        <f>Fakos!DL142</f>
        <v>3.0940907651442295E-3</v>
      </c>
      <c r="DM15" s="25" t="str">
        <f>Fakos!DM142</f>
        <v>n.a.</v>
      </c>
      <c r="DN15" s="25" t="str">
        <f>Fakos!DN142</f>
        <v>n.a.</v>
      </c>
      <c r="DO15" s="25">
        <f>Fakos!DO142</f>
        <v>6.4698895597057736E-4</v>
      </c>
      <c r="DP15" s="25">
        <f>Fakos!DP142</f>
        <v>6.5223716352086528E-2</v>
      </c>
      <c r="DQ15" s="25">
        <f>Fakos!DQ142</f>
        <v>1.8142831233285549E-4</v>
      </c>
      <c r="DR15" s="25">
        <f>Fakos!DR142</f>
        <v>7.4751742889096623E-5</v>
      </c>
      <c r="DS15" s="25">
        <f>Fakos!DS142</f>
        <v>4.8840292592756761E-2</v>
      </c>
      <c r="DT15" s="25">
        <f>Fakos!DT142</f>
        <v>4.1936554168382073E-3</v>
      </c>
      <c r="DV15" s="25" t="str">
        <f>Fakos!DV142</f>
        <v>n.a.</v>
      </c>
      <c r="DW15" s="25">
        <f>Fakos!DW142</f>
        <v>99.768321579474673</v>
      </c>
      <c r="DX15" s="25">
        <f>Fakos!DX142</f>
        <v>2.6963786384021013E-2</v>
      </c>
      <c r="DY15" s="25">
        <f>Fakos!DY142</f>
        <v>0.18057570493700892</v>
      </c>
      <c r="DZ15" s="25">
        <f>Fakos!DZ142</f>
        <v>8.1757071604446091E-4</v>
      </c>
      <c r="EA15" s="25">
        <f>Fakos!EA142</f>
        <v>7.2881374637085079E-4</v>
      </c>
      <c r="EB15" s="25" t="str">
        <f>Fakos!EB142</f>
        <v>n.a.</v>
      </c>
      <c r="EC15" s="25" t="str">
        <f>Fakos!EC142</f>
        <v>n.a.</v>
      </c>
      <c r="ED15" s="25">
        <f>Fakos!ED142</f>
        <v>4.9962255013094375E-4</v>
      </c>
      <c r="EE15" s="25">
        <f>Fakos!EE142</f>
        <v>8.7744684624401128E-3</v>
      </c>
      <c r="EF15" s="25">
        <f>Fakos!EF142</f>
        <v>1.1147617762056721E-5</v>
      </c>
      <c r="EG15" s="25">
        <f>Fakos!EG142</f>
        <v>3.5702482862702118E-5</v>
      </c>
      <c r="EH15" s="25" t="str">
        <f>Fakos!EH142</f>
        <v>n.a.</v>
      </c>
      <c r="EI15" s="25" t="str">
        <f>Fakos!EI142</f>
        <v>n.a.</v>
      </c>
      <c r="EJ15" s="25">
        <f>Fakos!EJ142</f>
        <v>7.4655573692649307E-6</v>
      </c>
      <c r="EK15" s="25">
        <f>Fakos!EK142</f>
        <v>7.5261160452530051E-4</v>
      </c>
      <c r="EL15" s="25">
        <f>Fakos!EL142</f>
        <v>2.0934877815618306E-6</v>
      </c>
      <c r="EM15" s="25">
        <f>Fakos!EM142</f>
        <v>8.6255479300093557E-7</v>
      </c>
      <c r="EN15" s="25">
        <f>Fakos!EN142</f>
        <v>5.6356449815426557E-4</v>
      </c>
      <c r="EO15" s="25">
        <f>Fakos!EO142</f>
        <v>4.8390277472924976E-5</v>
      </c>
      <c r="EQ15" s="25">
        <f>Fakos!EQ142</f>
        <v>199.53664315894935</v>
      </c>
      <c r="EU15" s="31" t="s">
        <v>514</v>
      </c>
      <c r="EV15" s="31">
        <v>0.45154312825947784</v>
      </c>
      <c r="EW15" s="31">
        <v>-0.10752298676480725</v>
      </c>
      <c r="EX15" s="31">
        <v>-0.1103412599335557</v>
      </c>
      <c r="EY15" s="31">
        <v>7.4339332449882209E-2</v>
      </c>
      <c r="EZ15" s="31">
        <v>-4.3546736908482583E-2</v>
      </c>
      <c r="FA15" s="31">
        <v>8.2195430106915365E-2</v>
      </c>
      <c r="FB15" s="31">
        <v>0.10433823024343471</v>
      </c>
      <c r="FC15" s="31">
        <v>2.2139014209736692E-2</v>
      </c>
      <c r="FD15" s="31">
        <v>-0.10476661255395747</v>
      </c>
      <c r="FE15" s="31">
        <v>9.9449499030910438E-2</v>
      </c>
      <c r="FF15" s="31">
        <v>7.1412865201389411E-2</v>
      </c>
      <c r="FG15" s="31">
        <v>-2.697995623132545E-3</v>
      </c>
      <c r="FH15" s="31">
        <v>0.1505428564500581</v>
      </c>
      <c r="FI15" s="31">
        <v>1</v>
      </c>
      <c r="FJ15" s="31"/>
    </row>
    <row r="16" spans="1:166" ht="17" thickBot="1">
      <c r="A16" s="25" t="str">
        <f>Fakos!A143</f>
        <v xml:space="preserve">LM64_VI_py5 </v>
      </c>
      <c r="B16" s="25" t="str">
        <f>Fakos!B143</f>
        <v>Fakos</v>
      </c>
      <c r="C16" s="25" t="str">
        <f>Fakos!C143</f>
        <v>porphyry</v>
      </c>
      <c r="D16" s="25" t="str">
        <f>Fakos!D143</f>
        <v>sercicitic</v>
      </c>
      <c r="E16" s="25" t="str">
        <f>Fakos!E143</f>
        <v>pyrite</v>
      </c>
      <c r="F16" s="25">
        <f>Fakos!F143</f>
        <v>0</v>
      </c>
      <c r="G16" s="25" t="str">
        <f>Fakos!G143</f>
        <v>n.a.</v>
      </c>
      <c r="H16" s="25">
        <f>Fakos!H143</f>
        <v>528137.95622705005</v>
      </c>
      <c r="I16" s="25">
        <f>Fakos!I143</f>
        <v>59.242941077208002</v>
      </c>
      <c r="J16" s="25">
        <f>Fakos!J143</f>
        <v>149.395427484278</v>
      </c>
      <c r="K16" s="25">
        <f>Fakos!K143</f>
        <v>9.5336104950906204</v>
      </c>
      <c r="L16" s="25">
        <f>Fakos!L143</f>
        <v>5.7978916226088897</v>
      </c>
      <c r="M16" s="25" t="str">
        <f>Fakos!M143</f>
        <v>n.a.</v>
      </c>
      <c r="N16" s="25" t="str">
        <f>Fakos!N143</f>
        <v>n.a.</v>
      </c>
      <c r="O16" s="25">
        <f>Fakos!O143</f>
        <v>10.1615625834268</v>
      </c>
      <c r="P16" s="25">
        <f>Fakos!P143</f>
        <v>272.641283864549</v>
      </c>
      <c r="Q16" s="25">
        <f>Fakos!Q143</f>
        <v>0.33520009773569198</v>
      </c>
      <c r="R16" s="25">
        <f>Fakos!R143</f>
        <v>0.188297208322219</v>
      </c>
      <c r="S16" s="25" t="str">
        <f>Fakos!S143</f>
        <v>n.a.</v>
      </c>
      <c r="T16" s="25" t="str">
        <f>Fakos!T143</f>
        <v>n.a.</v>
      </c>
      <c r="U16" s="25">
        <f>Fakos!U143</f>
        <v>1.8122524020797499</v>
      </c>
      <c r="V16" s="25">
        <f>Fakos!V143</f>
        <v>14.7383790338673</v>
      </c>
      <c r="W16" s="25">
        <f>Fakos!W143</f>
        <v>0.49338852969257802</v>
      </c>
      <c r="X16" s="25">
        <f>Fakos!X143</f>
        <v>2.1394619369829001E-2</v>
      </c>
      <c r="Y16" s="25">
        <f>Fakos!Y143</f>
        <v>18.2352788127594</v>
      </c>
      <c r="Z16" s="25">
        <f>Fakos!Z143</f>
        <v>2.37598347610477</v>
      </c>
      <c r="AA16" s="25">
        <f>Fakos!AA143</f>
        <v>0.39655123369450235</v>
      </c>
      <c r="AB16" s="25">
        <f>Fakos!AB143</f>
        <v>14.951308760564674</v>
      </c>
      <c r="AC16" s="25">
        <f>Fakos!AC143</f>
        <v>0.13029597740190688</v>
      </c>
      <c r="AD16" s="25">
        <f>Fakos!AD143</f>
        <v>5.830101482013351</v>
      </c>
      <c r="AE16" s="25">
        <f>Fakos!AE143</f>
        <v>1.1732543049936249E-3</v>
      </c>
      <c r="AF16" s="25">
        <f>Fakos!AF143</f>
        <v>9.938166675091907E-2</v>
      </c>
      <c r="AG16" s="25">
        <f>Fakos!AG143</f>
        <v>5.6580597053553523E-3</v>
      </c>
      <c r="AH16" s="25">
        <f>Fakos!AH143</f>
        <v>1.8381956271551453E-2</v>
      </c>
      <c r="AI16" s="25">
        <f>Fakos!AI143</f>
        <v>4.0105765056604535E-2</v>
      </c>
      <c r="AJ16" s="25">
        <f>Fakos!AJ143</f>
        <v>4.6020889393257995</v>
      </c>
      <c r="AK16" s="25">
        <f>Fakos!AK143</f>
        <v>3.6113364699342989E-4</v>
      </c>
      <c r="AL16" s="25">
        <f>Fakos!AL143</f>
        <v>3.0590182883019651E-2</v>
      </c>
      <c r="AM16" s="25">
        <f>Fakos!AM143</f>
        <v>5.6580597053553523E-3</v>
      </c>
      <c r="AP16" s="25" t="s">
        <v>98</v>
      </c>
      <c r="AQ16" s="25">
        <f>Fakos!AQ143</f>
        <v>31.7535427673876</v>
      </c>
      <c r="AR16" s="25">
        <f>Fakos!AR143</f>
        <v>5.9525482546829801E-2</v>
      </c>
      <c r="AS16" s="25">
        <f>Fakos!AS143</f>
        <v>0.40420786212788601</v>
      </c>
      <c r="AT16" s="25">
        <f>Fakos!AT143</f>
        <v>0.619386187832489</v>
      </c>
      <c r="AU16" s="25">
        <f>Fakos!AU143</f>
        <v>5.7978916226088897</v>
      </c>
      <c r="AV16" s="25" t="s">
        <v>98</v>
      </c>
      <c r="AW16" s="25" t="s">
        <v>98</v>
      </c>
      <c r="AX16" s="25">
        <f>Fakos!AX143</f>
        <v>0.31013729617360603</v>
      </c>
      <c r="AY16" s="25">
        <f>Fakos!AY143</f>
        <v>1.88576475171137</v>
      </c>
      <c r="AZ16" s="25">
        <f>Fakos!AZ143</f>
        <v>5.4912862090855802E-2</v>
      </c>
      <c r="BA16" s="25">
        <f>Fakos!BA143</f>
        <v>0.188297208322219</v>
      </c>
      <c r="BB16" s="25" t="s">
        <v>98</v>
      </c>
      <c r="BC16" s="25" t="s">
        <v>98</v>
      </c>
      <c r="BD16" s="25">
        <f>Fakos!BD143</f>
        <v>8.8601830701888706E-2</v>
      </c>
      <c r="BE16" s="25">
        <f>Fakos!BE143</f>
        <v>0.25410047814704101</v>
      </c>
      <c r="BF16" s="25">
        <f>Fakos!BF143</f>
        <v>2.2447093348664598E-2</v>
      </c>
      <c r="BG16" s="25">
        <f>Fakos!BG143</f>
        <v>2.1394619369829001E-2</v>
      </c>
      <c r="BH16" s="25">
        <f>Fakos!BH143</f>
        <v>8.9531820780929597E-2</v>
      </c>
      <c r="BI16" s="25">
        <f>Fakos!BI143</f>
        <v>1.06363415453582E-2</v>
      </c>
      <c r="BK16" s="25" t="s">
        <v>98</v>
      </c>
      <c r="BL16" s="25">
        <f>Fakos!BL143</f>
        <v>34334.072227940698</v>
      </c>
      <c r="BM16" s="25">
        <f>Fakos!BM143</f>
        <v>11.8493018407239</v>
      </c>
      <c r="BN16" s="25">
        <f>Fakos!BN143</f>
        <v>21.6128237809532</v>
      </c>
      <c r="BO16" s="25">
        <f>Fakos!BO143</f>
        <v>5.2047023029006096</v>
      </c>
      <c r="BP16" s="25">
        <f>Fakos!BP143</f>
        <v>3.51726069745588</v>
      </c>
      <c r="BQ16" s="25" t="s">
        <v>98</v>
      </c>
      <c r="BR16" s="25" t="s">
        <v>98</v>
      </c>
      <c r="BS16" s="25">
        <f>Fakos!BS143</f>
        <v>1.8781580841095999</v>
      </c>
      <c r="BT16" s="25">
        <f>Fakos!BT143</f>
        <v>17.5084705017433</v>
      </c>
      <c r="BU16" s="25">
        <f>Fakos!BU143</f>
        <v>0.36177511896822201</v>
      </c>
      <c r="BV16" s="25">
        <f>Fakos!BV143</f>
        <v>0.14039378727632301</v>
      </c>
      <c r="BW16" s="25" t="s">
        <v>98</v>
      </c>
      <c r="BX16" s="25" t="s">
        <v>98</v>
      </c>
      <c r="BY16" s="25">
        <f>Fakos!BY143</f>
        <v>0.99024328353773095</v>
      </c>
      <c r="BZ16" s="25">
        <f>Fakos!BZ143</f>
        <v>7.0435634170362196</v>
      </c>
      <c r="CA16" s="25">
        <f>Fakos!CA143</f>
        <v>0.45922543661486698</v>
      </c>
      <c r="CB16" s="25">
        <f>Fakos!CB143</f>
        <v>1.07477088143064E-2</v>
      </c>
      <c r="CC16" s="25">
        <f>Fakos!CC143</f>
        <v>21.215267605156502</v>
      </c>
      <c r="CD16" s="25">
        <f>Fakos!CD143</f>
        <v>2.4096187332683199</v>
      </c>
      <c r="CF16" s="25" t="str">
        <f>Fakos!CF143</f>
        <v>n.a.</v>
      </c>
      <c r="CG16" s="25">
        <f>Fakos!CG143</f>
        <v>528137.95622705005</v>
      </c>
      <c r="CH16" s="25">
        <f>Fakos!CH143</f>
        <v>59.242941077208002</v>
      </c>
      <c r="CI16" s="25">
        <f>Fakos!CI143</f>
        <v>149.395427484278</v>
      </c>
      <c r="CJ16" s="25">
        <f>Fakos!CJ143</f>
        <v>9.5336104950906204</v>
      </c>
      <c r="CK16" s="25">
        <f>Fakos!CK143</f>
        <v>5.7978916226088897</v>
      </c>
      <c r="CL16" s="25" t="str">
        <f>Fakos!CL143</f>
        <v>n.a.</v>
      </c>
      <c r="CM16" s="25" t="str">
        <f>Fakos!CM143</f>
        <v>n.a.</v>
      </c>
      <c r="CN16" s="25">
        <f>Fakos!CN143</f>
        <v>10.1615625834268</v>
      </c>
      <c r="CO16" s="25">
        <f>Fakos!CO143</f>
        <v>272.641283864549</v>
      </c>
      <c r="CP16" s="25">
        <f>Fakos!CP143</f>
        <v>0.33520009773569198</v>
      </c>
      <c r="CQ16" s="25">
        <f>Fakos!CQ143</f>
        <v>0.188297208322219</v>
      </c>
      <c r="CR16" s="25" t="str">
        <f>Fakos!CR143</f>
        <v>n.a.</v>
      </c>
      <c r="CS16" s="25" t="str">
        <f>Fakos!CS143</f>
        <v>n.a.</v>
      </c>
      <c r="CT16" s="25">
        <f>Fakos!CT143</f>
        <v>1.8122524020797499</v>
      </c>
      <c r="CU16" s="25">
        <f>Fakos!CU143</f>
        <v>14.7383790338673</v>
      </c>
      <c r="CV16" s="25">
        <f>Fakos!CV143</f>
        <v>0.49338852969257802</v>
      </c>
      <c r="CW16" s="25">
        <f>Fakos!CW143</f>
        <v>2.1394619369829001E-2</v>
      </c>
      <c r="CX16" s="25">
        <f>Fakos!CX143</f>
        <v>18.2352788127594</v>
      </c>
      <c r="CY16" s="25">
        <f>Fakos!CY143</f>
        <v>2.37598347610477</v>
      </c>
      <c r="DA16" s="25" t="str">
        <f>Fakos!DA143</f>
        <v>n.a.</v>
      </c>
      <c r="DB16" s="25">
        <f>Fakos!DB143</f>
        <v>9457.2111420368892</v>
      </c>
      <c r="DC16" s="25">
        <f>Fakos!DC143</f>
        <v>1.0052557994001345</v>
      </c>
      <c r="DD16" s="25">
        <f>Fakos!DD143</f>
        <v>2.5453530973546941</v>
      </c>
      <c r="DE16" s="25">
        <f>Fakos!DE143</f>
        <v>0.15002691743131938</v>
      </c>
      <c r="DF16" s="25">
        <f>Fakos!DF143</f>
        <v>8.866633464763557E-2</v>
      </c>
      <c r="DG16" s="25" t="str">
        <f>Fakos!DG143</f>
        <v>n.a.</v>
      </c>
      <c r="DH16" s="25" t="str">
        <f>Fakos!DH143</f>
        <v>n.a.</v>
      </c>
      <c r="DI16" s="25">
        <f>Fakos!DI143</f>
        <v>0.13562927891858689</v>
      </c>
      <c r="DJ16" s="25">
        <f>Fakos!DJ143</f>
        <v>3.4529037976766594</v>
      </c>
      <c r="DK16" s="25">
        <f>Fakos!DK143</f>
        <v>3.107496905813687E-3</v>
      </c>
      <c r="DL16" s="25">
        <f>Fakos!DL143</f>
        <v>1.6750781357893711E-3</v>
      </c>
      <c r="DM16" s="25" t="str">
        <f>Fakos!DM143</f>
        <v>n.a.</v>
      </c>
      <c r="DN16" s="25" t="str">
        <f>Fakos!DN143</f>
        <v>n.a.</v>
      </c>
      <c r="DO16" s="25">
        <f>Fakos!DO143</f>
        <v>1.4883807507225278E-2</v>
      </c>
      <c r="DP16" s="25">
        <f>Fakos!DP143</f>
        <v>0.11550453788297257</v>
      </c>
      <c r="DQ16" s="25">
        <f>Fakos!DQ143</f>
        <v>2.504935633449324E-3</v>
      </c>
      <c r="DR16" s="25">
        <f>Fakos!DR143</f>
        <v>1.0467890170003616E-4</v>
      </c>
      <c r="DS16" s="25">
        <f>Fakos!DS143</f>
        <v>8.8008102378182435E-2</v>
      </c>
      <c r="DT16" s="25">
        <f>Fakos!DT143</f>
        <v>1.1369409301029934E-2</v>
      </c>
      <c r="DV16" s="25" t="str">
        <f>Fakos!DV143</f>
        <v>n.a.</v>
      </c>
      <c r="DW16" s="25">
        <f>Fakos!DW143</f>
        <v>99.908661289566695</v>
      </c>
      <c r="DX16" s="25">
        <f>Fakos!DX143</f>
        <v>1.0619807431941217E-2</v>
      </c>
      <c r="DY16" s="25">
        <f>Fakos!DY143</f>
        <v>2.6889832176379642E-2</v>
      </c>
      <c r="DZ16" s="25">
        <f>Fakos!DZ143</f>
        <v>1.5849269148002923E-3</v>
      </c>
      <c r="EA16" s="25">
        <f>Fakos!EA143</f>
        <v>9.3669631174059286E-4</v>
      </c>
      <c r="EB16" s="25" t="str">
        <f>Fakos!EB143</f>
        <v>n.a.</v>
      </c>
      <c r="EC16" s="25" t="str">
        <f>Fakos!EC143</f>
        <v>n.a.</v>
      </c>
      <c r="ED16" s="25">
        <f>Fakos!ED143</f>
        <v>1.4328261772853638E-3</v>
      </c>
      <c r="EE16" s="25">
        <f>Fakos!EE143</f>
        <v>3.6477455225054363E-2</v>
      </c>
      <c r="EF16" s="25">
        <f>Fakos!EF143</f>
        <v>3.2828478835722414E-5</v>
      </c>
      <c r="EG16" s="25">
        <f>Fakos!EG143</f>
        <v>1.7696000606167526E-5</v>
      </c>
      <c r="EH16" s="25" t="str">
        <f>Fakos!EH143</f>
        <v>n.a.</v>
      </c>
      <c r="EI16" s="25" t="str">
        <f>Fakos!EI143</f>
        <v>n.a.</v>
      </c>
      <c r="EJ16" s="25">
        <f>Fakos!EJ143</f>
        <v>1.5723676468729094E-4</v>
      </c>
      <c r="EK16" s="25">
        <f>Fakos!EK143</f>
        <v>1.2202227040764126E-3</v>
      </c>
      <c r="EL16" s="25">
        <f>Fakos!EL143</f>
        <v>2.6462850622213432E-5</v>
      </c>
      <c r="EM16" s="25">
        <f>Fakos!EM143</f>
        <v>1.1058576124652589E-6</v>
      </c>
      <c r="EN16" s="25">
        <f>Fakos!EN143</f>
        <v>9.2974255932130488E-4</v>
      </c>
      <c r="EO16" s="25">
        <f>Fakos!EO143</f>
        <v>1.2010966508614916E-4</v>
      </c>
      <c r="EQ16" s="25">
        <f>Fakos!EQ143</f>
        <v>199.81732257913339</v>
      </c>
      <c r="EU16" s="32" t="s">
        <v>515</v>
      </c>
      <c r="EV16" s="32">
        <v>-4.2602497429084944E-2</v>
      </c>
      <c r="EW16" s="32">
        <v>0.11230819893071527</v>
      </c>
      <c r="EX16" s="32">
        <v>7.1234938852054827E-2</v>
      </c>
      <c r="EY16" s="32">
        <v>0.7686096843503567</v>
      </c>
      <c r="EZ16" s="32">
        <v>-5.5524971409401561E-2</v>
      </c>
      <c r="FA16" s="32">
        <v>0.77842695517301796</v>
      </c>
      <c r="FB16" s="32">
        <v>-0.31905714477813402</v>
      </c>
      <c r="FC16" s="32">
        <v>-2.2955266477040132E-2</v>
      </c>
      <c r="FD16" s="32">
        <v>-1.5507297730406332E-2</v>
      </c>
      <c r="FE16" s="32">
        <v>0.73780961790534771</v>
      </c>
      <c r="FF16" s="32">
        <v>0.69212728972736326</v>
      </c>
      <c r="FG16" s="32">
        <v>0.23692162859646901</v>
      </c>
      <c r="FH16" s="32">
        <v>0.66981368036997491</v>
      </c>
      <c r="FI16" s="32">
        <v>0.14752963622275383</v>
      </c>
      <c r="FJ16" s="32">
        <v>1</v>
      </c>
    </row>
    <row r="17" spans="1:147">
      <c r="A17" s="25" t="str">
        <f>Fakos!A144</f>
        <v xml:space="preserve">LM64_VI_py4 </v>
      </c>
      <c r="B17" s="25" t="str">
        <f>Fakos!B144</f>
        <v>Fakos</v>
      </c>
      <c r="C17" s="25" t="str">
        <f>Fakos!C144</f>
        <v>porphyry</v>
      </c>
      <c r="D17" s="25" t="str">
        <f>Fakos!D144</f>
        <v>sercicitic</v>
      </c>
      <c r="E17" s="25" t="str">
        <f>Fakos!E144</f>
        <v>pyrite</v>
      </c>
      <c r="F17" s="25">
        <f>Fakos!F144</f>
        <v>0</v>
      </c>
      <c r="G17" s="25" t="str">
        <f>Fakos!G144</f>
        <v>n.a.</v>
      </c>
      <c r="H17" s="25">
        <f>Fakos!H144</f>
        <v>581809.58021122403</v>
      </c>
      <c r="I17" s="25">
        <f>Fakos!I144</f>
        <v>217.548409664487</v>
      </c>
      <c r="J17" s="25">
        <f>Fakos!J144</f>
        <v>293.33952784385099</v>
      </c>
      <c r="K17" s="25">
        <f>Fakos!K144</f>
        <v>41.870547505037401</v>
      </c>
      <c r="L17" s="25">
        <f>Fakos!L144</f>
        <v>5.7781447511245503</v>
      </c>
      <c r="M17" s="25" t="str">
        <f>Fakos!M144</f>
        <v>n.a.</v>
      </c>
      <c r="N17" s="25" t="str">
        <f>Fakos!N144</f>
        <v>n.a.</v>
      </c>
      <c r="O17" s="25">
        <f>Fakos!O144</f>
        <v>40.575349070210599</v>
      </c>
      <c r="P17" s="25">
        <f>Fakos!P144</f>
        <v>202.02032226754699</v>
      </c>
      <c r="Q17" s="25">
        <f>Fakos!Q144</f>
        <v>1.37739919145854</v>
      </c>
      <c r="R17" s="25">
        <f>Fakos!R144</f>
        <v>0.13289707781143401</v>
      </c>
      <c r="S17" s="25" t="str">
        <f>Fakos!S144</f>
        <v>n.a.</v>
      </c>
      <c r="T17" s="25" t="str">
        <f>Fakos!T144</f>
        <v>n.a.</v>
      </c>
      <c r="U17" s="25">
        <f>Fakos!U144</f>
        <v>7.4432045819042703</v>
      </c>
      <c r="V17" s="25">
        <f>Fakos!V144</f>
        <v>45.1910027987036</v>
      </c>
      <c r="W17" s="25">
        <f>Fakos!W144</f>
        <v>1.55139973042478</v>
      </c>
      <c r="X17" s="25">
        <f>Fakos!X144</f>
        <v>5.8416950959393699E-2</v>
      </c>
      <c r="Y17" s="25">
        <f>Fakos!Y144</f>
        <v>45.531828040239503</v>
      </c>
      <c r="Z17" s="25">
        <f>Fakos!Z144</f>
        <v>1.3702311145471</v>
      </c>
      <c r="AA17" s="25">
        <f>Fakos!AA144</f>
        <v>0.74162664426286007</v>
      </c>
      <c r="AB17" s="25">
        <f>Fakos!AB144</f>
        <v>4.4369033918209517</v>
      </c>
      <c r="AC17" s="25">
        <f>Fakos!AC144</f>
        <v>3.009391833194432E-2</v>
      </c>
      <c r="AD17" s="25">
        <f>Fakos!AD144</f>
        <v>5.3615905876261598</v>
      </c>
      <c r="AE17" s="25">
        <f>Fakos!AE144</f>
        <v>1.2829915571974566E-3</v>
      </c>
      <c r="AF17" s="25">
        <f>Fakos!AF144</f>
        <v>0.16347256199171742</v>
      </c>
      <c r="AG17" s="25">
        <f>Fakos!AG144</f>
        <v>6.3314606325223311E-3</v>
      </c>
      <c r="AH17" s="25">
        <f>Fakos!AH144</f>
        <v>3.0251348358806079E-2</v>
      </c>
      <c r="AI17" s="25">
        <f>Fakos!AI144</f>
        <v>6.2985112907068931E-3</v>
      </c>
      <c r="AJ17" s="25">
        <f>Fakos!AJ144</f>
        <v>0.9286223814695399</v>
      </c>
      <c r="AK17" s="25">
        <f>Fakos!AK144</f>
        <v>2.6852391635262681E-4</v>
      </c>
      <c r="AL17" s="25">
        <f>Fakos!AL144</f>
        <v>3.4214015139818844E-2</v>
      </c>
      <c r="AM17" s="25">
        <f>Fakos!AM144</f>
        <v>6.3314606325223311E-3</v>
      </c>
      <c r="AP17" s="25" t="s">
        <v>98</v>
      </c>
      <c r="AQ17" s="25">
        <f>Fakos!AQ144</f>
        <v>34.679892708960999</v>
      </c>
      <c r="AR17" s="25">
        <f>Fakos!AR144</f>
        <v>5.4177881230020701E-2</v>
      </c>
      <c r="AS17" s="25">
        <f>Fakos!AS144</f>
        <v>0.466097394053339</v>
      </c>
      <c r="AT17" s="25">
        <f>Fakos!AT144</f>
        <v>0.87015614017101695</v>
      </c>
      <c r="AU17" s="25">
        <f>Fakos!AU144</f>
        <v>5.7781447511245503</v>
      </c>
      <c r="AV17" s="25" t="s">
        <v>98</v>
      </c>
      <c r="AW17" s="25" t="s">
        <v>98</v>
      </c>
      <c r="AX17" s="25">
        <f>Fakos!AX144</f>
        <v>0.304943182754988</v>
      </c>
      <c r="AY17" s="25">
        <f>Fakos!AY144</f>
        <v>1.4047518750349399</v>
      </c>
      <c r="AZ17" s="25">
        <f>Fakos!AZ144</f>
        <v>5.3011585055041201E-2</v>
      </c>
      <c r="BA17" s="25">
        <f>Fakos!BA144</f>
        <v>0.13289707781143401</v>
      </c>
      <c r="BB17" s="25" t="s">
        <v>98</v>
      </c>
      <c r="BC17" s="25" t="s">
        <v>98</v>
      </c>
      <c r="BD17" s="25">
        <f>Fakos!BD144</f>
        <v>6.3854067620236807E-2</v>
      </c>
      <c r="BE17" s="25">
        <f>Fakos!BE144</f>
        <v>0.24651051818429701</v>
      </c>
      <c r="BF17" s="25">
        <f>Fakos!BF144</f>
        <v>3.4007110953347103E-2</v>
      </c>
      <c r="BG17" s="25">
        <f>Fakos!BG144</f>
        <v>2.21485582111931E-2</v>
      </c>
      <c r="BH17" s="25">
        <f>Fakos!BH144</f>
        <v>6.8876549271674498E-2</v>
      </c>
      <c r="BI17" s="25">
        <f>Fakos!BI144</f>
        <v>1.7092609444345701E-2</v>
      </c>
      <c r="BK17" s="25" t="s">
        <v>98</v>
      </c>
      <c r="BL17" s="25">
        <f>Fakos!BL144</f>
        <v>188682.95071978099</v>
      </c>
      <c r="BM17" s="25">
        <f>Fakos!BM144</f>
        <v>8.7765896773016205</v>
      </c>
      <c r="BN17" s="25">
        <f>Fakos!BN144</f>
        <v>61.104660727048099</v>
      </c>
      <c r="BO17" s="25">
        <f>Fakos!BO144</f>
        <v>44.672887713311503</v>
      </c>
      <c r="BP17" s="25">
        <f>Fakos!BP144</f>
        <v>6.3707280575728404</v>
      </c>
      <c r="BQ17" s="25" t="s">
        <v>98</v>
      </c>
      <c r="BR17" s="25" t="s">
        <v>98</v>
      </c>
      <c r="BS17" s="25">
        <f>Fakos!BS144</f>
        <v>38.059601545356401</v>
      </c>
      <c r="BT17" s="25">
        <f>Fakos!BT144</f>
        <v>36.921137614642198</v>
      </c>
      <c r="BU17" s="25">
        <f>Fakos!BU144</f>
        <v>0.323855492415204</v>
      </c>
      <c r="BV17" s="25">
        <f>Fakos!BV144</f>
        <v>0.13149694988090099</v>
      </c>
      <c r="BW17" s="25" t="s">
        <v>98</v>
      </c>
      <c r="BX17" s="25" t="s">
        <v>98</v>
      </c>
      <c r="BY17" s="25">
        <f>Fakos!BY144</f>
        <v>4.9452525863427903</v>
      </c>
      <c r="BZ17" s="25">
        <f>Fakos!BZ144</f>
        <v>35.655191521914197</v>
      </c>
      <c r="CA17" s="25">
        <f>Fakos!CA144</f>
        <v>2.1021499541648399</v>
      </c>
      <c r="CB17" s="25">
        <f>Fakos!CB144</f>
        <v>7.7880474939694105E-2</v>
      </c>
      <c r="CC17" s="25">
        <f>Fakos!CC144</f>
        <v>51.950375563990299</v>
      </c>
      <c r="CD17" s="25">
        <f>Fakos!CD144</f>
        <v>0.80014153873178595</v>
      </c>
      <c r="CF17" s="25" t="str">
        <f>Fakos!CF144</f>
        <v>n.a.</v>
      </c>
      <c r="CG17" s="25">
        <f>Fakos!CG144</f>
        <v>581809.58021122403</v>
      </c>
      <c r="CH17" s="25">
        <f>Fakos!CH144</f>
        <v>217.548409664487</v>
      </c>
      <c r="CI17" s="25">
        <f>Fakos!CI144</f>
        <v>293.33952784385099</v>
      </c>
      <c r="CJ17" s="25">
        <f>Fakos!CJ144</f>
        <v>41.870547505037401</v>
      </c>
      <c r="CK17" s="25">
        <f>Fakos!CK144</f>
        <v>5.7781447511245503</v>
      </c>
      <c r="CL17" s="25" t="str">
        <f>Fakos!CL144</f>
        <v>n.a.</v>
      </c>
      <c r="CM17" s="25" t="str">
        <f>Fakos!CM144</f>
        <v>n.a.</v>
      </c>
      <c r="CN17" s="25">
        <f>Fakos!CN144</f>
        <v>40.575349070210599</v>
      </c>
      <c r="CO17" s="25">
        <f>Fakos!CO144</f>
        <v>202.02032226754699</v>
      </c>
      <c r="CP17" s="25">
        <f>Fakos!CP144</f>
        <v>1.37739919145854</v>
      </c>
      <c r="CQ17" s="25">
        <f>Fakos!CQ144</f>
        <v>0.13289707781143401</v>
      </c>
      <c r="CR17" s="25" t="str">
        <f>Fakos!CR144</f>
        <v>n.a.</v>
      </c>
      <c r="CS17" s="25" t="str">
        <f>Fakos!CS144</f>
        <v>n.a.</v>
      </c>
      <c r="CT17" s="25">
        <f>Fakos!CT144</f>
        <v>7.4432045819042703</v>
      </c>
      <c r="CU17" s="25">
        <f>Fakos!CU144</f>
        <v>45.1910027987036</v>
      </c>
      <c r="CV17" s="25">
        <f>Fakos!CV144</f>
        <v>1.55139973042478</v>
      </c>
      <c r="CW17" s="25">
        <f>Fakos!CW144</f>
        <v>5.8416950959393699E-2</v>
      </c>
      <c r="CX17" s="25">
        <f>Fakos!CX144</f>
        <v>45.531828040239503</v>
      </c>
      <c r="CY17" s="25">
        <f>Fakos!CY144</f>
        <v>1.3702311145471</v>
      </c>
      <c r="DA17" s="25" t="str">
        <f>Fakos!DA144</f>
        <v>n.a.</v>
      </c>
      <c r="DB17" s="25">
        <f>Fakos!DB144</f>
        <v>10418.293136560553</v>
      </c>
      <c r="DC17" s="25">
        <f>Fakos!DC144</f>
        <v>3.6914406423626582</v>
      </c>
      <c r="DD17" s="25">
        <f>Fakos!DD144</f>
        <v>4.9978281688205319</v>
      </c>
      <c r="DE17" s="25">
        <f>Fakos!DE144</f>
        <v>0.6589013864765273</v>
      </c>
      <c r="DF17" s="25">
        <f>Fakos!DF144</f>
        <v>8.8364348541436766E-2</v>
      </c>
      <c r="DG17" s="25" t="str">
        <f>Fakos!DG144</f>
        <v>n.a.</v>
      </c>
      <c r="DH17" s="25" t="str">
        <f>Fakos!DH144</f>
        <v>n.a.</v>
      </c>
      <c r="DI17" s="25">
        <f>Fakos!DI144</f>
        <v>0.54157077625425243</v>
      </c>
      <c r="DJ17" s="25">
        <f>Fakos!DJ144</f>
        <v>2.5585147197004434</v>
      </c>
      <c r="DK17" s="25">
        <f>Fakos!DK144</f>
        <v>1.2769279467521846E-2</v>
      </c>
      <c r="DL17" s="25">
        <f>Fakos!DL144</f>
        <v>1.1822426436152512E-3</v>
      </c>
      <c r="DM17" s="25" t="str">
        <f>Fakos!DM144</f>
        <v>n.a.</v>
      </c>
      <c r="DN17" s="25" t="str">
        <f>Fakos!DN144</f>
        <v>n.a.</v>
      </c>
      <c r="DO17" s="25">
        <f>Fakos!DO144</f>
        <v>6.1130129614851099E-2</v>
      </c>
      <c r="DP17" s="25">
        <f>Fakos!DP144</f>
        <v>0.3541614639396834</v>
      </c>
      <c r="DQ17" s="25">
        <f>Fakos!DQ144</f>
        <v>7.8764629345682291E-3</v>
      </c>
      <c r="DR17" s="25">
        <f>Fakos!DR144</f>
        <v>2.8582056831156805E-4</v>
      </c>
      <c r="DS17" s="25">
        <f>Fakos!DS144</f>
        <v>0.21974820482741075</v>
      </c>
      <c r="DT17" s="25">
        <f>Fakos!DT144</f>
        <v>6.5567452530572489E-3</v>
      </c>
      <c r="DV17" s="25" t="str">
        <f>Fakos!DV144</f>
        <v>n.a.</v>
      </c>
      <c r="DW17" s="25">
        <f>Fakos!DW144</f>
        <v>99.863586910302502</v>
      </c>
      <c r="DX17" s="25">
        <f>Fakos!DX144</f>
        <v>3.5383963436308868E-2</v>
      </c>
      <c r="DY17" s="25">
        <f>Fakos!DY144</f>
        <v>4.7906220448749835E-2</v>
      </c>
      <c r="DZ17" s="25">
        <f>Fakos!DZ144</f>
        <v>6.3158384018594136E-3</v>
      </c>
      <c r="EA17" s="25">
        <f>Fakos!EA144</f>
        <v>8.4700830401603327E-4</v>
      </c>
      <c r="EB17" s="25" t="str">
        <f>Fakos!EB144</f>
        <v>n.a.</v>
      </c>
      <c r="EC17" s="25" t="str">
        <f>Fakos!EC144</f>
        <v>n.a.</v>
      </c>
      <c r="ED17" s="25">
        <f>Fakos!ED144</f>
        <v>5.1911766710378152E-3</v>
      </c>
      <c r="EE17" s="25">
        <f>Fakos!EE144</f>
        <v>2.4524406610855247E-2</v>
      </c>
      <c r="EF17" s="25">
        <f>Fakos!EF144</f>
        <v>1.2239874931257628E-4</v>
      </c>
      <c r="EG17" s="25">
        <f>Fakos!EG144</f>
        <v>1.1332277700597912E-5</v>
      </c>
      <c r="EH17" s="25" t="str">
        <f>Fakos!EH144</f>
        <v>n.a.</v>
      </c>
      <c r="EI17" s="25" t="str">
        <f>Fakos!EI144</f>
        <v>n.a.</v>
      </c>
      <c r="EJ17" s="25">
        <f>Fakos!EJ144</f>
        <v>5.8595721310699344E-4</v>
      </c>
      <c r="EK17" s="25">
        <f>Fakos!EK144</f>
        <v>3.3947820118734647E-3</v>
      </c>
      <c r="EL17" s="25">
        <f>Fakos!EL144</f>
        <v>7.549910820341017E-5</v>
      </c>
      <c r="EM17" s="25">
        <f>Fakos!EM144</f>
        <v>2.739706666936558E-6</v>
      </c>
      <c r="EN17" s="25">
        <f>Fakos!EN144</f>
        <v>2.1063761274056317E-3</v>
      </c>
      <c r="EO17" s="25">
        <f>Fakos!EO144</f>
        <v>6.2849076220518213E-5</v>
      </c>
      <c r="EQ17" s="25">
        <f>Fakos!EQ144</f>
        <v>199.727173820605</v>
      </c>
    </row>
    <row r="18" spans="1:147">
      <c r="A18" s="25" t="str">
        <f>Fakos!A145</f>
        <v xml:space="preserve">LM64_VII_py1 </v>
      </c>
      <c r="B18" s="25" t="str">
        <f>Fakos!B145</f>
        <v>Fakos</v>
      </c>
      <c r="C18" s="25" t="str">
        <f>Fakos!C145</f>
        <v>porphyry</v>
      </c>
      <c r="D18" s="25" t="str">
        <f>Fakos!D145</f>
        <v>sercicitic</v>
      </c>
      <c r="E18" s="25" t="str">
        <f>Fakos!E145</f>
        <v>pyrite</v>
      </c>
      <c r="F18" s="25">
        <f>Fakos!F145</f>
        <v>0</v>
      </c>
      <c r="G18" s="25" t="str">
        <f>Fakos!G145</f>
        <v>n.a.</v>
      </c>
      <c r="H18" s="25">
        <f>Fakos!H145</f>
        <v>447863.16853056703</v>
      </c>
      <c r="I18" s="25">
        <f>Fakos!I145</f>
        <v>43.5679597065458</v>
      </c>
      <c r="J18" s="25">
        <f>Fakos!J145</f>
        <v>290.06712748577098</v>
      </c>
      <c r="K18" s="25">
        <f>Fakos!K145</f>
        <v>0.86508476863004502</v>
      </c>
      <c r="L18" s="25">
        <f>Fakos!L145</f>
        <v>5.9526659106682001</v>
      </c>
      <c r="M18" s="25" t="str">
        <f>Fakos!M145</f>
        <v>n.a.</v>
      </c>
      <c r="N18" s="25" t="str">
        <f>Fakos!N145</f>
        <v>n.a.</v>
      </c>
      <c r="O18" s="25">
        <f>Fakos!O145</f>
        <v>8.4066966591140808</v>
      </c>
      <c r="P18" s="25">
        <f>Fakos!P145</f>
        <v>141.48747933682699</v>
      </c>
      <c r="Q18" s="25">
        <f>Fakos!Q145</f>
        <v>3.68029633493238E-2</v>
      </c>
      <c r="R18" s="25">
        <f>Fakos!R145</f>
        <v>9.5490180183984794E-2</v>
      </c>
      <c r="S18" s="25" t="str">
        <f>Fakos!S145</f>
        <v>n.a.</v>
      </c>
      <c r="T18" s="25" t="str">
        <f>Fakos!T145</f>
        <v>n.a.</v>
      </c>
      <c r="U18" s="25">
        <f>Fakos!U145</f>
        <v>0.10326880116414</v>
      </c>
      <c r="V18" s="25">
        <f>Fakos!V145</f>
        <v>0.3913760673319</v>
      </c>
      <c r="W18" s="25">
        <f>Fakos!W145</f>
        <v>1.4968402848093899E-2</v>
      </c>
      <c r="X18" s="25">
        <f>Fakos!X145</f>
        <v>1.41131921203581E-2</v>
      </c>
      <c r="Y18" s="25">
        <f>Fakos!Y145</f>
        <v>0.15804774250137699</v>
      </c>
      <c r="Z18" s="25">
        <f>Fakos!Z145</f>
        <v>1.21301102599338E-2</v>
      </c>
      <c r="AA18" s="25">
        <f>Fakos!AA145</f>
        <v>0.15019957650555557</v>
      </c>
      <c r="AB18" s="25">
        <f>Fakos!AB145</f>
        <v>895.21986899366368</v>
      </c>
      <c r="AC18" s="25">
        <f>Fakos!AC145</f>
        <v>7.6749658476318428E-2</v>
      </c>
      <c r="AD18" s="25">
        <f>Fakos!AD145</f>
        <v>5.1825302462069684</v>
      </c>
      <c r="AE18" s="25">
        <f>Fakos!AE145</f>
        <v>8.9297018084488866E-2</v>
      </c>
      <c r="AF18" s="25">
        <f>Fakos!AF145</f>
        <v>0.65340257019640935</v>
      </c>
      <c r="AG18" s="25">
        <f>Fakos!AG145</f>
        <v>8.4472542660276098E-4</v>
      </c>
      <c r="AH18" s="25">
        <f>Fakos!AH145</f>
        <v>0.23285978506781363</v>
      </c>
      <c r="AI18" s="25">
        <f>Fakos!AI145</f>
        <v>2.784181389635129E-4</v>
      </c>
      <c r="AJ18" s="25">
        <f>Fakos!AJ145</f>
        <v>3.2475121692597746</v>
      </c>
      <c r="AK18" s="25">
        <f>Fakos!AK145</f>
        <v>3.2393511689365813E-4</v>
      </c>
      <c r="AL18" s="25">
        <f>Fakos!AL145</f>
        <v>2.3702923400524662E-3</v>
      </c>
      <c r="AM18" s="25">
        <f>Fakos!AM145</f>
        <v>8.4472542660276098E-4</v>
      </c>
      <c r="AP18" s="25" t="s">
        <v>98</v>
      </c>
      <c r="AQ18" s="25">
        <f>Fakos!AQ145</f>
        <v>32.353752138999504</v>
      </c>
      <c r="AR18" s="25">
        <f>Fakos!AR145</f>
        <v>5.2360055782073797E-2</v>
      </c>
      <c r="AS18" s="25">
        <f>Fakos!AS145</f>
        <v>0.40692876479793899</v>
      </c>
      <c r="AT18" s="25">
        <f>Fakos!AT145</f>
        <v>0.47090689947129799</v>
      </c>
      <c r="AU18" s="25">
        <f>Fakos!AU145</f>
        <v>5.9526659106682001</v>
      </c>
      <c r="AV18" s="25" t="s">
        <v>98</v>
      </c>
      <c r="AW18" s="25" t="s">
        <v>98</v>
      </c>
      <c r="AX18" s="25">
        <f>Fakos!AX145</f>
        <v>0.36112480225939497</v>
      </c>
      <c r="AY18" s="25">
        <f>Fakos!AY145</f>
        <v>1.9777983710598701</v>
      </c>
      <c r="AZ18" s="25">
        <f>Fakos!AZ145</f>
        <v>3.68029633493238E-2</v>
      </c>
      <c r="BA18" s="25">
        <f>Fakos!BA145</f>
        <v>9.4232303877954698E-2</v>
      </c>
      <c r="BB18" s="25" t="s">
        <v>98</v>
      </c>
      <c r="BC18" s="25" t="s">
        <v>98</v>
      </c>
      <c r="BD18" s="25">
        <f>Fakos!BD145</f>
        <v>8.73607262244354E-2</v>
      </c>
      <c r="BE18" s="25">
        <f>Fakos!BE145</f>
        <v>0.3913760673319</v>
      </c>
      <c r="BF18" s="25">
        <f>Fakos!BF145</f>
        <v>1.49399106975995E-2</v>
      </c>
      <c r="BG18" s="25">
        <f>Fakos!BG145</f>
        <v>1.41131921203581E-2</v>
      </c>
      <c r="BH18" s="25">
        <f>Fakos!BH145</f>
        <v>6.3144403884488998E-2</v>
      </c>
      <c r="BI18" s="25">
        <f>Fakos!BI145</f>
        <v>1.1313196478986201E-2</v>
      </c>
      <c r="BK18" s="25" t="s">
        <v>98</v>
      </c>
      <c r="BL18" s="25">
        <f>Fakos!BL145</f>
        <v>29642.871543886398</v>
      </c>
      <c r="BM18" s="25">
        <f>Fakos!BM145</f>
        <v>8.0493606584679096</v>
      </c>
      <c r="BN18" s="25">
        <f>Fakos!BN145</f>
        <v>32.6700442080638</v>
      </c>
      <c r="BO18" s="25">
        <f>Fakos!BO145</f>
        <v>0.41156440672842298</v>
      </c>
      <c r="BP18" s="25">
        <f>Fakos!BP145</f>
        <v>2.5799360331751</v>
      </c>
      <c r="BQ18" s="25" t="s">
        <v>98</v>
      </c>
      <c r="BR18" s="25" t="s">
        <v>98</v>
      </c>
      <c r="BS18" s="25">
        <f>Fakos!BS145</f>
        <v>3.29153261624201</v>
      </c>
      <c r="BT18" s="25">
        <f>Fakos!BT145</f>
        <v>20.577231490628801</v>
      </c>
      <c r="BU18" s="25">
        <f>Fakos!BU145</f>
        <v>2.27145007463729E-2</v>
      </c>
      <c r="BV18" s="25">
        <f>Fakos!BV145</f>
        <v>0.110566081219013</v>
      </c>
      <c r="BW18" s="25" t="s">
        <v>98</v>
      </c>
      <c r="BX18" s="25" t="s">
        <v>98</v>
      </c>
      <c r="BY18" s="25">
        <f>Fakos!BY145</f>
        <v>6.21130271230785E-2</v>
      </c>
      <c r="BZ18" s="25">
        <f>Fakos!BZ145</f>
        <v>0.24430225701817401</v>
      </c>
      <c r="CA18" s="25">
        <f>Fakos!CA145</f>
        <v>1.6535267784122301E-2</v>
      </c>
      <c r="CB18" s="25">
        <f>Fakos!CB145</f>
        <v>1.21784401414511E-2</v>
      </c>
      <c r="CC18" s="25">
        <f>Fakos!CC145</f>
        <v>7.1393416772827095E-2</v>
      </c>
      <c r="CD18" s="25">
        <f>Fakos!CD145</f>
        <v>8.6165731564325602E-3</v>
      </c>
      <c r="CF18" s="25" t="str">
        <f>Fakos!CF145</f>
        <v>n.a.</v>
      </c>
      <c r="CG18" s="25">
        <f>Fakos!CG145</f>
        <v>447863.16853056703</v>
      </c>
      <c r="CH18" s="25">
        <f>Fakos!CH145</f>
        <v>43.5679597065458</v>
      </c>
      <c r="CI18" s="25">
        <f>Fakos!CI145</f>
        <v>290.06712748577098</v>
      </c>
      <c r="CJ18" s="25">
        <f>Fakos!CJ145</f>
        <v>0.86508476863004502</v>
      </c>
      <c r="CK18" s="25">
        <f>Fakos!CK145</f>
        <v>5.9526659106682001</v>
      </c>
      <c r="CL18" s="25" t="str">
        <f>Fakos!CL145</f>
        <v>n.a.</v>
      </c>
      <c r="CM18" s="25" t="str">
        <f>Fakos!CM145</f>
        <v>n.a.</v>
      </c>
      <c r="CN18" s="25">
        <f>Fakos!CN145</f>
        <v>8.4066966591140808</v>
      </c>
      <c r="CO18" s="25">
        <f>Fakos!CO145</f>
        <v>141.48747933682699</v>
      </c>
      <c r="CP18" s="25">
        <f>Fakos!CP145</f>
        <v>3.68029633493238E-2</v>
      </c>
      <c r="CQ18" s="25">
        <f>Fakos!CQ145</f>
        <v>9.5490180183984794E-2</v>
      </c>
      <c r="CR18" s="25" t="str">
        <f>Fakos!CR145</f>
        <v>n.a.</v>
      </c>
      <c r="CS18" s="25" t="str">
        <f>Fakos!CS145</f>
        <v>n.a.</v>
      </c>
      <c r="CT18" s="25">
        <f>Fakos!CT145</f>
        <v>0.10326880116414</v>
      </c>
      <c r="CU18" s="25">
        <f>Fakos!CU145</f>
        <v>0.3913760673319</v>
      </c>
      <c r="CV18" s="25">
        <f>Fakos!CV145</f>
        <v>1.4968402848093899E-2</v>
      </c>
      <c r="CW18" s="25">
        <f>Fakos!CW145</f>
        <v>1.41131921203581E-2</v>
      </c>
      <c r="CX18" s="25">
        <f>Fakos!CX145</f>
        <v>0.15804774250137699</v>
      </c>
      <c r="CY18" s="25">
        <f>Fakos!CY145</f>
        <v>1.21301102599338E-2</v>
      </c>
      <c r="DA18" s="25" t="str">
        <f>Fakos!DA145</f>
        <v>n.a.</v>
      </c>
      <c r="DB18" s="25">
        <f>Fakos!DB145</f>
        <v>8019.7541146130725</v>
      </c>
      <c r="DC18" s="25">
        <f>Fakos!DC145</f>
        <v>0.73927700695950327</v>
      </c>
      <c r="DD18" s="25">
        <f>Fakos!DD145</f>
        <v>4.942074023412701</v>
      </c>
      <c r="DE18" s="25">
        <f>Fakos!DE145</f>
        <v>1.3613520420326142E-2</v>
      </c>
      <c r="DF18" s="25">
        <f>Fakos!DF145</f>
        <v>9.1033275893381255E-2</v>
      </c>
      <c r="DG18" s="25" t="str">
        <f>Fakos!DG145</f>
        <v>n.a.</v>
      </c>
      <c r="DH18" s="25" t="str">
        <f>Fakos!DH145</f>
        <v>n.a.</v>
      </c>
      <c r="DI18" s="25">
        <f>Fakos!DI145</f>
        <v>0.11220658206864351</v>
      </c>
      <c r="DJ18" s="25">
        <f>Fakos!DJ145</f>
        <v>1.7918880361806864</v>
      </c>
      <c r="DK18" s="25">
        <f>Fakos!DK145</f>
        <v>3.4118455067687977E-4</v>
      </c>
      <c r="DL18" s="25">
        <f>Fakos!DL145</f>
        <v>8.494736296624422E-4</v>
      </c>
      <c r="DM18" s="25" t="str">
        <f>Fakos!DM145</f>
        <v>n.a.</v>
      </c>
      <c r="DN18" s="25" t="str">
        <f>Fakos!DN145</f>
        <v>n.a.</v>
      </c>
      <c r="DO18" s="25">
        <f>Fakos!DO145</f>
        <v>8.4813404372651119E-4</v>
      </c>
      <c r="DP18" s="25">
        <f>Fakos!DP145</f>
        <v>3.0672105590274297E-3</v>
      </c>
      <c r="DQ18" s="25">
        <f>Fakos!DQ145</f>
        <v>7.5994644004750547E-5</v>
      </c>
      <c r="DR18" s="25">
        <f>Fakos!DR145</f>
        <v>6.905256995242811E-5</v>
      </c>
      <c r="DS18" s="25">
        <f>Fakos!DS145</f>
        <v>7.6277868002595079E-4</v>
      </c>
      <c r="DT18" s="25">
        <f>Fakos!DT145</f>
        <v>5.8044254010514291E-5</v>
      </c>
      <c r="DV18" s="25" t="str">
        <f>Fakos!DV145</f>
        <v>n.a.</v>
      </c>
      <c r="DW18" s="25">
        <f>Fakos!DW145</f>
        <v>99.891297462350877</v>
      </c>
      <c r="DX18" s="25">
        <f>Fakos!DX145</f>
        <v>9.2081799957817144E-3</v>
      </c>
      <c r="DY18" s="25">
        <f>Fakos!DY145</f>
        <v>6.1556773349714274E-2</v>
      </c>
      <c r="DZ18" s="25">
        <f>Fakos!DZ145</f>
        <v>1.6956532561749197E-4</v>
      </c>
      <c r="EA18" s="25">
        <f>Fakos!EA145</f>
        <v>1.1338791577996817E-3</v>
      </c>
      <c r="EB18" s="25" t="str">
        <f>Fakos!EB145</f>
        <v>n.a.</v>
      </c>
      <c r="EC18" s="25" t="str">
        <f>Fakos!EC145</f>
        <v>n.a.</v>
      </c>
      <c r="ED18" s="25">
        <f>Fakos!ED145</f>
        <v>1.397606573277506E-3</v>
      </c>
      <c r="EE18" s="25">
        <f>Fakos!EE145</f>
        <v>2.2319140747121095E-2</v>
      </c>
      <c r="EF18" s="25">
        <f>Fakos!EF145</f>
        <v>4.2496773534642271E-6</v>
      </c>
      <c r="EG18" s="25">
        <f>Fakos!EG145</f>
        <v>1.058075120687511E-5</v>
      </c>
      <c r="EH18" s="25" t="str">
        <f>Fakos!EH145</f>
        <v>n.a.</v>
      </c>
      <c r="EI18" s="25" t="str">
        <f>Fakos!EI145</f>
        <v>n.a.</v>
      </c>
      <c r="EJ18" s="25">
        <f>Fakos!EJ145</f>
        <v>1.0564065785440725E-5</v>
      </c>
      <c r="EK18" s="25">
        <f>Fakos!EK145</f>
        <v>3.8204119222706959E-5</v>
      </c>
      <c r="EL18" s="25">
        <f>Fakos!EL145</f>
        <v>9.4656313414794115E-7</v>
      </c>
      <c r="EM18" s="25">
        <f>Fakos!EM145</f>
        <v>8.6009504868598865E-7</v>
      </c>
      <c r="EN18" s="25">
        <f>Fakos!EN145</f>
        <v>9.5009087480093859E-6</v>
      </c>
      <c r="EO18" s="25">
        <f>Fakos!EO145</f>
        <v>7.2297925353840815E-7</v>
      </c>
      <c r="EQ18" s="25">
        <f>Fakos!EQ145</f>
        <v>199.78259492470175</v>
      </c>
    </row>
    <row r="19" spans="1:147">
      <c r="A19" s="25" t="str">
        <f>Fakos!A146</f>
        <v xml:space="preserve">LM64_VII_py5 </v>
      </c>
      <c r="B19" s="25" t="str">
        <f>Fakos!B146</f>
        <v>Fakos</v>
      </c>
      <c r="C19" s="25" t="str">
        <f>Fakos!C146</f>
        <v>porphyry</v>
      </c>
      <c r="D19" s="25" t="str">
        <f>Fakos!D146</f>
        <v>sercicitic</v>
      </c>
      <c r="E19" s="25" t="str">
        <f>Fakos!E146</f>
        <v>pyrite</v>
      </c>
      <c r="F19" s="25">
        <f>Fakos!F146</f>
        <v>0</v>
      </c>
      <c r="G19" s="25" t="str">
        <f>Fakos!G146</f>
        <v>n.a.</v>
      </c>
      <c r="H19" s="25">
        <f>Fakos!H146</f>
        <v>466310.67438649898</v>
      </c>
      <c r="I19" s="25">
        <f>Fakos!I146</f>
        <v>7.1819388271827096</v>
      </c>
      <c r="J19" s="25">
        <f>Fakos!J146</f>
        <v>115.33618782674699</v>
      </c>
      <c r="K19" s="25">
        <f>Fakos!K146</f>
        <v>0.82438653016130403</v>
      </c>
      <c r="L19" s="25">
        <f>Fakos!L146</f>
        <v>4.3216049174595703</v>
      </c>
      <c r="M19" s="25" t="str">
        <f>Fakos!M146</f>
        <v>n.a.</v>
      </c>
      <c r="N19" s="25" t="str">
        <f>Fakos!N146</f>
        <v>n.a.</v>
      </c>
      <c r="O19" s="25">
        <f>Fakos!O146</f>
        <v>7.57375344149375</v>
      </c>
      <c r="P19" s="25">
        <f>Fakos!P146</f>
        <v>176.682608453575</v>
      </c>
      <c r="Q19" s="25">
        <f>Fakos!Q146</f>
        <v>6.6632443675005704E-2</v>
      </c>
      <c r="R19" s="25">
        <f>Fakos!R146</f>
        <v>0.17571711004700799</v>
      </c>
      <c r="S19" s="25" t="str">
        <f>Fakos!S146</f>
        <v>n.a.</v>
      </c>
      <c r="T19" s="25" t="str">
        <f>Fakos!T146</f>
        <v>n.a.</v>
      </c>
      <c r="U19" s="25">
        <f>Fakos!U146</f>
        <v>0.155102328879718</v>
      </c>
      <c r="V19" s="25">
        <f>Fakos!V146</f>
        <v>1.24856859009739</v>
      </c>
      <c r="W19" s="25">
        <f>Fakos!W146</f>
        <v>0.86280244445798704</v>
      </c>
      <c r="X19" s="25">
        <f>Fakos!X146</f>
        <v>1.49865402888142E-2</v>
      </c>
      <c r="Y19" s="25">
        <f>Fakos!Y146</f>
        <v>2.2016008162063798</v>
      </c>
      <c r="Z19" s="25">
        <f>Fakos!Z146</f>
        <v>0.70159732511501005</v>
      </c>
      <c r="AA19" s="25">
        <f>Fakos!AA146</f>
        <v>6.2269604731267046E-2</v>
      </c>
      <c r="AB19" s="25">
        <f>Fakos!AB146</f>
        <v>80.251881791186904</v>
      </c>
      <c r="AC19" s="25">
        <f>Fakos!AC146</f>
        <v>0.31867599246440403</v>
      </c>
      <c r="AD19" s="25">
        <f>Fakos!AD146</f>
        <v>0.94826678511021556</v>
      </c>
      <c r="AE19" s="25">
        <f>Fakos!AE146</f>
        <v>6.8071106162822881E-3</v>
      </c>
      <c r="AF19" s="25">
        <f>Fakos!AF146</f>
        <v>7.0449796229171899E-2</v>
      </c>
      <c r="AG19" s="25">
        <f>Fakos!AG146</f>
        <v>9.2777793404213525E-3</v>
      </c>
      <c r="AH19" s="25">
        <f>Fakos!AH146</f>
        <v>3.0265451931391147E-2</v>
      </c>
      <c r="AI19" s="25">
        <f>Fakos!AI146</f>
        <v>9.7689125735735169E-2</v>
      </c>
      <c r="AJ19" s="25">
        <f>Fakos!AJ146</f>
        <v>24.600962595901567</v>
      </c>
      <c r="AK19" s="25">
        <f>Fakos!AK146</f>
        <v>2.0866984040705111E-3</v>
      </c>
      <c r="AL19" s="25">
        <f>Fakos!AL146</f>
        <v>2.1596164018088785E-2</v>
      </c>
      <c r="AM19" s="25">
        <f>Fakos!AM146</f>
        <v>9.2777793404213525E-3</v>
      </c>
      <c r="AP19" s="25" t="s">
        <v>98</v>
      </c>
      <c r="AQ19" s="25">
        <f>Fakos!AQ146</f>
        <v>23.443996929515698</v>
      </c>
      <c r="AR19" s="25">
        <f>Fakos!AR146</f>
        <v>5.8412441993338497E-2</v>
      </c>
      <c r="AS19" s="25">
        <f>Fakos!AS146</f>
        <v>0.41953414787712701</v>
      </c>
      <c r="AT19" s="25">
        <f>Fakos!AT146</f>
        <v>0.73135992702377495</v>
      </c>
      <c r="AU19" s="25">
        <f>Fakos!AU146</f>
        <v>4.3216049174595703</v>
      </c>
      <c r="AV19" s="25" t="s">
        <v>98</v>
      </c>
      <c r="AW19" s="25" t="s">
        <v>98</v>
      </c>
      <c r="AX19" s="25">
        <f>Fakos!AX146</f>
        <v>0.293915356212331</v>
      </c>
      <c r="AY19" s="25">
        <f>Fakos!AY146</f>
        <v>1.6328502579545401</v>
      </c>
      <c r="AZ19" s="25">
        <f>Fakos!AZ146</f>
        <v>3.1018198326914801E-2</v>
      </c>
      <c r="BA19" s="25">
        <f>Fakos!BA146</f>
        <v>0.17571711004700799</v>
      </c>
      <c r="BB19" s="25" t="s">
        <v>98</v>
      </c>
      <c r="BC19" s="25" t="s">
        <v>98</v>
      </c>
      <c r="BD19" s="25">
        <f>Fakos!BD146</f>
        <v>7.7064130961014901E-2</v>
      </c>
      <c r="BE19" s="25">
        <f>Fakos!BE146</f>
        <v>0.25159075589533098</v>
      </c>
      <c r="BF19" s="25">
        <f>Fakos!BF146</f>
        <v>2.0892798357213901E-2</v>
      </c>
      <c r="BG19" s="25">
        <f>Fakos!BG146</f>
        <v>1.49865402888142E-2</v>
      </c>
      <c r="BH19" s="25">
        <f>Fakos!BH146</f>
        <v>5.1366306580544398E-2</v>
      </c>
      <c r="BI19" s="25">
        <f>Fakos!BI146</f>
        <v>7.2743867561231501E-3</v>
      </c>
      <c r="BK19" s="25" t="s">
        <v>98</v>
      </c>
      <c r="BL19" s="25">
        <f>Fakos!BL146</f>
        <v>43700.951642544402</v>
      </c>
      <c r="BM19" s="25">
        <f>Fakos!BM146</f>
        <v>1.60964092095226</v>
      </c>
      <c r="BN19" s="25">
        <f>Fakos!BN146</f>
        <v>41.100212756613601</v>
      </c>
      <c r="BO19" s="25">
        <f>Fakos!BO146</f>
        <v>0.56343872707028497</v>
      </c>
      <c r="BP19" s="25">
        <f>Fakos!BP146</f>
        <v>2.5278590236621699</v>
      </c>
      <c r="BQ19" s="25" t="s">
        <v>98</v>
      </c>
      <c r="BR19" s="25" t="s">
        <v>98</v>
      </c>
      <c r="BS19" s="25">
        <f>Fakos!BS146</f>
        <v>11.726556556102601</v>
      </c>
      <c r="BT19" s="25">
        <f>Fakos!BT146</f>
        <v>12.347767504503899</v>
      </c>
      <c r="BU19" s="25">
        <f>Fakos!BU146</f>
        <v>9.2745984018295702E-2</v>
      </c>
      <c r="BV19" s="25">
        <f>Fakos!BV146</f>
        <v>0.19662961059752901</v>
      </c>
      <c r="BW19" s="25" t="s">
        <v>98</v>
      </c>
      <c r="BX19" s="25" t="s">
        <v>98</v>
      </c>
      <c r="BY19" s="25">
        <f>Fakos!BY146</f>
        <v>0.137828321011879</v>
      </c>
      <c r="BZ19" s="25">
        <f>Fakos!BZ146</f>
        <v>1.5909392557802</v>
      </c>
      <c r="CA19" s="25">
        <f>Fakos!CA146</f>
        <v>1.69696136091535</v>
      </c>
      <c r="CB19" s="25">
        <f>Fakos!CB146</f>
        <v>5.6548414657231899E-3</v>
      </c>
      <c r="CC19" s="25">
        <f>Fakos!CC146</f>
        <v>2.3351055894006101</v>
      </c>
      <c r="CD19" s="25">
        <f>Fakos!CD146</f>
        <v>0.83983872110068203</v>
      </c>
      <c r="CF19" s="25" t="str">
        <f>Fakos!CF146</f>
        <v>n.a.</v>
      </c>
      <c r="CG19" s="25">
        <f>Fakos!CG146</f>
        <v>466310.67438649898</v>
      </c>
      <c r="CH19" s="25">
        <f>Fakos!CH146</f>
        <v>7.1819388271827096</v>
      </c>
      <c r="CI19" s="25">
        <f>Fakos!CI146</f>
        <v>115.33618782674699</v>
      </c>
      <c r="CJ19" s="25">
        <f>Fakos!CJ146</f>
        <v>0.82438653016130403</v>
      </c>
      <c r="CK19" s="25">
        <f>Fakos!CK146</f>
        <v>4.3216049174595703</v>
      </c>
      <c r="CL19" s="25" t="str">
        <f>Fakos!CL146</f>
        <v>n.a.</v>
      </c>
      <c r="CM19" s="25" t="str">
        <f>Fakos!CM146</f>
        <v>n.a.</v>
      </c>
      <c r="CN19" s="25">
        <f>Fakos!CN146</f>
        <v>7.57375344149375</v>
      </c>
      <c r="CO19" s="25">
        <f>Fakos!CO146</f>
        <v>176.682608453575</v>
      </c>
      <c r="CP19" s="25">
        <f>Fakos!CP146</f>
        <v>6.6632443675005704E-2</v>
      </c>
      <c r="CQ19" s="25">
        <f>Fakos!CQ146</f>
        <v>0.17571711004700799</v>
      </c>
      <c r="CR19" s="25" t="str">
        <f>Fakos!CR146</f>
        <v>n.a.</v>
      </c>
      <c r="CS19" s="25" t="str">
        <f>Fakos!CS146</f>
        <v>n.a.</v>
      </c>
      <c r="CT19" s="25">
        <f>Fakos!CT146</f>
        <v>0.155102328879718</v>
      </c>
      <c r="CU19" s="25">
        <f>Fakos!CU146</f>
        <v>1.24856859009739</v>
      </c>
      <c r="CV19" s="25">
        <f>Fakos!CV146</f>
        <v>0.86280244445798704</v>
      </c>
      <c r="CW19" s="25">
        <f>Fakos!CW146</f>
        <v>1.49865402888142E-2</v>
      </c>
      <c r="CX19" s="25">
        <f>Fakos!CX146</f>
        <v>2.2016008162063798</v>
      </c>
      <c r="CY19" s="25">
        <f>Fakos!CY146</f>
        <v>0.70159732511501005</v>
      </c>
      <c r="DA19" s="25" t="str">
        <f>Fakos!DA146</f>
        <v>n.a.</v>
      </c>
      <c r="DB19" s="25">
        <f>Fakos!DB146</f>
        <v>8350.0881795415698</v>
      </c>
      <c r="DC19" s="25">
        <f>Fakos!DC146</f>
        <v>0.12186575355118523</v>
      </c>
      <c r="DD19" s="25">
        <f>Fakos!DD146</f>
        <v>1.9650623038833497</v>
      </c>
      <c r="DE19" s="25">
        <f>Fakos!DE146</f>
        <v>1.2973067229429138E-2</v>
      </c>
      <c r="DF19" s="25">
        <f>Fakos!DF146</f>
        <v>6.608969135127038E-2</v>
      </c>
      <c r="DG19" s="25" t="str">
        <f>Fakos!DG146</f>
        <v>n.a.</v>
      </c>
      <c r="DH19" s="25" t="str">
        <f>Fakos!DH146</f>
        <v>n.a.</v>
      </c>
      <c r="DI19" s="25">
        <f>Fakos!DI146</f>
        <v>0.10108905097453538</v>
      </c>
      <c r="DJ19" s="25">
        <f>Fakos!DJ146</f>
        <v>2.2376216876085993</v>
      </c>
      <c r="DK19" s="25">
        <f>Fakos!DK146</f>
        <v>6.1772091937202717E-4</v>
      </c>
      <c r="DL19" s="25">
        <f>Fakos!DL146</f>
        <v>1.5631665054755138E-3</v>
      </c>
      <c r="DM19" s="25" t="str">
        <f>Fakos!DM146</f>
        <v>n.a.</v>
      </c>
      <c r="DN19" s="25" t="str">
        <f>Fakos!DN146</f>
        <v>n.a.</v>
      </c>
      <c r="DO19" s="25">
        <f>Fakos!DO146</f>
        <v>1.2738364724024145E-3</v>
      </c>
      <c r="DP19" s="25">
        <f>Fakos!DP146</f>
        <v>9.7850202985688868E-3</v>
      </c>
      <c r="DQ19" s="25">
        <f>Fakos!DQ146</f>
        <v>4.3804516272330863E-3</v>
      </c>
      <c r="DR19" s="25">
        <f>Fakos!DR146</f>
        <v>7.3325659624901839E-5</v>
      </c>
      <c r="DS19" s="25">
        <f>Fakos!DS146</f>
        <v>1.0625486564702606E-2</v>
      </c>
      <c r="DT19" s="25">
        <f>Fakos!DT146</f>
        <v>3.3572401634785528E-3</v>
      </c>
      <c r="DV19" s="25" t="str">
        <f>Fakos!DV146</f>
        <v>n.a.</v>
      </c>
      <c r="DW19" s="25">
        <f>Fakos!DW146</f>
        <v>99.933369963242086</v>
      </c>
      <c r="DX19" s="25">
        <f>Fakos!DX146</f>
        <v>1.4584822547524868E-3</v>
      </c>
      <c r="DY19" s="25">
        <f>Fakos!DY146</f>
        <v>2.3517751428773159E-2</v>
      </c>
      <c r="DZ19" s="25">
        <f>Fakos!DZ146</f>
        <v>1.5526091451021422E-4</v>
      </c>
      <c r="EA19" s="25">
        <f>Fakos!EA146</f>
        <v>7.9095758446536327E-4</v>
      </c>
      <c r="EB19" s="25" t="str">
        <f>Fakos!EB146</f>
        <v>n.a.</v>
      </c>
      <c r="EC19" s="25" t="str">
        <f>Fakos!EC146</f>
        <v>n.a.</v>
      </c>
      <c r="ED19" s="25">
        <f>Fakos!ED146</f>
        <v>1.209827886012325E-3</v>
      </c>
      <c r="EE19" s="25">
        <f>Fakos!EE146</f>
        <v>2.677972629000918E-2</v>
      </c>
      <c r="EF19" s="25">
        <f>Fakos!EF146</f>
        <v>7.392848056489378E-6</v>
      </c>
      <c r="EG19" s="25">
        <f>Fakos!EG146</f>
        <v>1.8707885874614688E-5</v>
      </c>
      <c r="EH19" s="25" t="str">
        <f>Fakos!EH146</f>
        <v>n.a.</v>
      </c>
      <c r="EI19" s="25" t="str">
        <f>Fakos!EI146</f>
        <v>n.a.</v>
      </c>
      <c r="EJ19" s="25">
        <f>Fakos!EJ146</f>
        <v>1.5245200856819042E-5</v>
      </c>
      <c r="EK19" s="25">
        <f>Fakos!EK146</f>
        <v>1.1710655415478536E-4</v>
      </c>
      <c r="EL19" s="25">
        <f>Fakos!EL146</f>
        <v>5.2424990450149114E-5</v>
      </c>
      <c r="EM19" s="25">
        <f>Fakos!EM146</f>
        <v>8.7755723215564616E-7</v>
      </c>
      <c r="EN19" s="25">
        <f>Fakos!EN146</f>
        <v>1.2716520557369491E-4</v>
      </c>
      <c r="EO19" s="25">
        <f>Fakos!EO146</f>
        <v>4.0179255128629902E-5</v>
      </c>
      <c r="EQ19" s="25">
        <f>Fakos!EQ146</f>
        <v>199.86673992648417</v>
      </c>
    </row>
    <row r="20" spans="1:147">
      <c r="A20" s="25" t="str">
        <f>Fakos!A147</f>
        <v xml:space="preserve">LM64_VII_py7 </v>
      </c>
      <c r="B20" s="25" t="str">
        <f>Fakos!B147</f>
        <v>Fakos</v>
      </c>
      <c r="C20" s="25" t="str">
        <f>Fakos!C147</f>
        <v>porphyry</v>
      </c>
      <c r="D20" s="25" t="str">
        <f>Fakos!D147</f>
        <v>sercicitic</v>
      </c>
      <c r="E20" s="25" t="str">
        <f>Fakos!E147</f>
        <v>pyrite</v>
      </c>
      <c r="F20" s="25">
        <f>Fakos!F147</f>
        <v>0</v>
      </c>
      <c r="G20" s="25" t="str">
        <f>Fakos!G147</f>
        <v>n.a.</v>
      </c>
      <c r="H20" s="25">
        <f>Fakos!H147</f>
        <v>522908.40567333403</v>
      </c>
      <c r="I20" s="25">
        <f>Fakos!I147</f>
        <v>332.91272209676202</v>
      </c>
      <c r="J20" s="25">
        <f>Fakos!J147</f>
        <v>396.05557441346798</v>
      </c>
      <c r="K20" s="25">
        <f>Fakos!K147</f>
        <v>4.7351236204232903</v>
      </c>
      <c r="L20" s="25">
        <f>Fakos!L147</f>
        <v>3.6125024947694602</v>
      </c>
      <c r="M20" s="25" t="str">
        <f>Fakos!M147</f>
        <v>n.a.</v>
      </c>
      <c r="N20" s="25" t="str">
        <f>Fakos!N147</f>
        <v>n.a.</v>
      </c>
      <c r="O20" s="25">
        <f>Fakos!O147</f>
        <v>85.032858277352801</v>
      </c>
      <c r="P20" s="25">
        <f>Fakos!P147</f>
        <v>127.575845659756</v>
      </c>
      <c r="Q20" s="25">
        <f>Fakos!Q147</f>
        <v>0.28950923475253998</v>
      </c>
      <c r="R20" s="25">
        <f>Fakos!R147</f>
        <v>0.18297924319251899</v>
      </c>
      <c r="S20" s="25" t="str">
        <f>Fakos!S147</f>
        <v>n.a.</v>
      </c>
      <c r="T20" s="25" t="str">
        <f>Fakos!T147</f>
        <v>n.a.</v>
      </c>
      <c r="U20" s="25">
        <f>Fakos!U147</f>
        <v>0.83695115848236701</v>
      </c>
      <c r="V20" s="25">
        <f>Fakos!V147</f>
        <v>35.711466779768401</v>
      </c>
      <c r="W20" s="25">
        <f>Fakos!W147</f>
        <v>0.18182654995463801</v>
      </c>
      <c r="X20" s="25">
        <f>Fakos!X147</f>
        <v>5.9473128075030697E-2</v>
      </c>
      <c r="Y20" s="25">
        <f>Fakos!Y147</f>
        <v>30.532096278001099</v>
      </c>
      <c r="Z20" s="25">
        <f>Fakos!Z147</f>
        <v>0.39051029920312802</v>
      </c>
      <c r="AA20" s="25">
        <f>Fakos!AA147</f>
        <v>0.84057072694856949</v>
      </c>
      <c r="AB20" s="25">
        <f>Fakos!AB147</f>
        <v>4.1784175085179651</v>
      </c>
      <c r="AC20" s="25">
        <f>Fakos!AC147</f>
        <v>1.2790156812275527E-2</v>
      </c>
      <c r="AD20" s="25">
        <f>Fakos!AD147</f>
        <v>3.9151068050764115</v>
      </c>
      <c r="AE20" s="25">
        <f>Fakos!AE147</f>
        <v>1.9478887899971058E-3</v>
      </c>
      <c r="AF20" s="25">
        <f>Fakos!AF147</f>
        <v>2.7412174744300303E-2</v>
      </c>
      <c r="AG20" s="25">
        <f>Fakos!AG147</f>
        <v>8.6962502643078113E-4</v>
      </c>
      <c r="AH20" s="25">
        <f>Fakos!AH147</f>
        <v>9.482127663836052E-3</v>
      </c>
      <c r="AI20" s="25">
        <f>Fakos!AI147</f>
        <v>1.1730110424846578E-3</v>
      </c>
      <c r="AJ20" s="25">
        <f>Fakos!AJ147</f>
        <v>0.383211085645071</v>
      </c>
      <c r="AK20" s="25">
        <f>Fakos!AK147</f>
        <v>1.7864480426117409E-4</v>
      </c>
      <c r="AL20" s="25">
        <f>Fakos!AL147</f>
        <v>2.5140257578955025E-3</v>
      </c>
      <c r="AM20" s="25">
        <f>Fakos!AM147</f>
        <v>8.6962502643078113E-4</v>
      </c>
      <c r="AP20" s="25" t="s">
        <v>98</v>
      </c>
      <c r="AQ20" s="25">
        <f>Fakos!AQ147</f>
        <v>25.0447527822515</v>
      </c>
      <c r="AR20" s="25">
        <f>Fakos!AR147</f>
        <v>3.7881701898935999E-2</v>
      </c>
      <c r="AS20" s="25">
        <f>Fakos!AS147</f>
        <v>0.46077402563483699</v>
      </c>
      <c r="AT20" s="25">
        <f>Fakos!AT147</f>
        <v>0.59292820049102102</v>
      </c>
      <c r="AU20" s="25">
        <f>Fakos!AU147</f>
        <v>3.6125024947694602</v>
      </c>
      <c r="AV20" s="25" t="s">
        <v>98</v>
      </c>
      <c r="AW20" s="25" t="s">
        <v>98</v>
      </c>
      <c r="AX20" s="25">
        <f>Fakos!AX147</f>
        <v>0.28409434006161299</v>
      </c>
      <c r="AY20" s="25">
        <f>Fakos!AY147</f>
        <v>2.87776606261514</v>
      </c>
      <c r="AZ20" s="25">
        <f>Fakos!AZ147</f>
        <v>3.5221366173279603E-2</v>
      </c>
      <c r="BA20" s="25">
        <f>Fakos!BA147</f>
        <v>0.18297924319251899</v>
      </c>
      <c r="BB20" s="25" t="s">
        <v>98</v>
      </c>
      <c r="BC20" s="25" t="s">
        <v>98</v>
      </c>
      <c r="BD20" s="25">
        <f>Fakos!BD147</f>
        <v>5.7553751999841002E-2</v>
      </c>
      <c r="BE20" s="25">
        <f>Fakos!BE147</f>
        <v>0.40816202921676198</v>
      </c>
      <c r="BF20" s="25">
        <f>Fakos!BF147</f>
        <v>2.17320644728967E-2</v>
      </c>
      <c r="BG20" s="25">
        <f>Fakos!BG147</f>
        <v>1.66343241146878E-2</v>
      </c>
      <c r="BH20" s="25">
        <f>Fakos!BH147</f>
        <v>9.4106888055432103E-2</v>
      </c>
      <c r="BI20" s="25">
        <f>Fakos!BI147</f>
        <v>1.0459623170413801E-2</v>
      </c>
      <c r="BK20" s="25" t="s">
        <v>98</v>
      </c>
      <c r="BL20" s="25">
        <f>Fakos!BL147</f>
        <v>61068.118501101402</v>
      </c>
      <c r="BM20" s="25">
        <f>Fakos!BM147</f>
        <v>155.44430221559301</v>
      </c>
      <c r="BN20" s="25">
        <f>Fakos!BN147</f>
        <v>128.64523266476101</v>
      </c>
      <c r="BO20" s="25">
        <f>Fakos!BO147</f>
        <v>2.3769465837329098</v>
      </c>
      <c r="BP20" s="25">
        <f>Fakos!BP147</f>
        <v>1.81015690019798</v>
      </c>
      <c r="BQ20" s="25" t="s">
        <v>98</v>
      </c>
      <c r="BR20" s="25" t="s">
        <v>98</v>
      </c>
      <c r="BS20" s="25">
        <f>Fakos!BS147</f>
        <v>37.146700368514203</v>
      </c>
      <c r="BT20" s="25">
        <f>Fakos!BT147</f>
        <v>7.4805693754023697</v>
      </c>
      <c r="BU20" s="25">
        <f>Fakos!BU147</f>
        <v>0.118253037243561</v>
      </c>
      <c r="BV20" s="25">
        <f>Fakos!BV147</f>
        <v>0.28281052278737701</v>
      </c>
      <c r="BW20" s="25" t="s">
        <v>98</v>
      </c>
      <c r="BX20" s="25" t="s">
        <v>98</v>
      </c>
      <c r="BY20" s="25">
        <f>Fakos!BY147</f>
        <v>0.67306720452165603</v>
      </c>
      <c r="BZ20" s="25">
        <f>Fakos!BZ147</f>
        <v>14.5497054790194</v>
      </c>
      <c r="CA20" s="25">
        <f>Fakos!CA147</f>
        <v>0.17710688394715199</v>
      </c>
      <c r="CB20" s="25">
        <f>Fakos!CB147</f>
        <v>4.9649624665036397E-2</v>
      </c>
      <c r="CC20" s="25">
        <f>Fakos!CC147</f>
        <v>16.4640955764465</v>
      </c>
      <c r="CD20" s="25">
        <f>Fakos!CD147</f>
        <v>0.148797256944388</v>
      </c>
      <c r="CF20" s="25" t="str">
        <f>Fakos!CF147</f>
        <v>n.a.</v>
      </c>
      <c r="CG20" s="25">
        <f>Fakos!CG147</f>
        <v>522908.40567333403</v>
      </c>
      <c r="CH20" s="25">
        <f>Fakos!CH147</f>
        <v>332.91272209676202</v>
      </c>
      <c r="CI20" s="25">
        <f>Fakos!CI147</f>
        <v>396.05557441346798</v>
      </c>
      <c r="CJ20" s="25">
        <f>Fakos!CJ147</f>
        <v>4.7351236204232903</v>
      </c>
      <c r="CK20" s="25">
        <f>Fakos!CK147</f>
        <v>3.6125024947694602</v>
      </c>
      <c r="CL20" s="25" t="str">
        <f>Fakos!CL147</f>
        <v>n.a.</v>
      </c>
      <c r="CM20" s="25" t="str">
        <f>Fakos!CM147</f>
        <v>n.a.</v>
      </c>
      <c r="CN20" s="25">
        <f>Fakos!CN147</f>
        <v>85.032858277352801</v>
      </c>
      <c r="CO20" s="25">
        <f>Fakos!CO147</f>
        <v>127.575845659756</v>
      </c>
      <c r="CP20" s="25">
        <f>Fakos!CP147</f>
        <v>0.28950923475253998</v>
      </c>
      <c r="CQ20" s="25">
        <f>Fakos!CQ147</f>
        <v>0.18297924319251899</v>
      </c>
      <c r="CR20" s="25" t="str">
        <f>Fakos!CR147</f>
        <v>n.a.</v>
      </c>
      <c r="CS20" s="25" t="str">
        <f>Fakos!CS147</f>
        <v>n.a.</v>
      </c>
      <c r="CT20" s="25">
        <f>Fakos!CT147</f>
        <v>0.83695115848236701</v>
      </c>
      <c r="CU20" s="25">
        <f>Fakos!CU147</f>
        <v>35.711466779768401</v>
      </c>
      <c r="CV20" s="25">
        <f>Fakos!CV147</f>
        <v>0.18182654995463801</v>
      </c>
      <c r="CW20" s="25">
        <f>Fakos!CW147</f>
        <v>5.9473128075030697E-2</v>
      </c>
      <c r="CX20" s="25">
        <f>Fakos!CX147</f>
        <v>30.532096278001099</v>
      </c>
      <c r="CY20" s="25">
        <f>Fakos!CY147</f>
        <v>0.39051029920312802</v>
      </c>
      <c r="DA20" s="25" t="str">
        <f>Fakos!DA147</f>
        <v>n.a.</v>
      </c>
      <c r="DB20" s="25">
        <f>Fakos!DB147</f>
        <v>9363.5671174381605</v>
      </c>
      <c r="DC20" s="25">
        <f>Fakos!DC147</f>
        <v>5.6489843092986982</v>
      </c>
      <c r="DD20" s="25">
        <f>Fakos!DD147</f>
        <v>6.7478724083707542</v>
      </c>
      <c r="DE20" s="25">
        <f>Fakos!DE147</f>
        <v>7.4514896616990692E-2</v>
      </c>
      <c r="DF20" s="25">
        <f>Fakos!DF147</f>
        <v>5.5245488526830713E-2</v>
      </c>
      <c r="DG20" s="25" t="str">
        <f>Fakos!DG147</f>
        <v>n.a.</v>
      </c>
      <c r="DH20" s="25" t="str">
        <f>Fakos!DH147</f>
        <v>n.a.</v>
      </c>
      <c r="DI20" s="25">
        <f>Fakos!DI147</f>
        <v>1.1349578529736792</v>
      </c>
      <c r="DJ20" s="25">
        <f>Fakos!DJ147</f>
        <v>1.6157021993383487</v>
      </c>
      <c r="DK20" s="25">
        <f>Fakos!DK147</f>
        <v>2.6839164346168748E-3</v>
      </c>
      <c r="DL20" s="25">
        <f>Fakos!DL147</f>
        <v>1.6277699085722836E-3</v>
      </c>
      <c r="DM20" s="25" t="str">
        <f>Fakos!DM147</f>
        <v>n.a.</v>
      </c>
      <c r="DN20" s="25" t="str">
        <f>Fakos!DN147</f>
        <v>n.a.</v>
      </c>
      <c r="DO20" s="25">
        <f>Fakos!DO147</f>
        <v>6.8737775828052478E-3</v>
      </c>
      <c r="DP20" s="25">
        <f>Fakos!DP147</f>
        <v>0.27987042930852979</v>
      </c>
      <c r="DQ20" s="25">
        <f>Fakos!DQ147</f>
        <v>9.2313415630541332E-4</v>
      </c>
      <c r="DR20" s="25">
        <f>Fakos!DR147</f>
        <v>2.909881975436873E-4</v>
      </c>
      <c r="DS20" s="25">
        <f>Fakos!DS147</f>
        <v>0.14735567701737984</v>
      </c>
      <c r="DT20" s="25">
        <f>Fakos!DT147</f>
        <v>1.8686457513529644E-3</v>
      </c>
      <c r="DV20" s="25" t="str">
        <f>Fakos!DV147</f>
        <v>n.a.</v>
      </c>
      <c r="DW20" s="25">
        <f>Fakos!DW147</f>
        <v>99.821437055274046</v>
      </c>
      <c r="DX20" s="25">
        <f>Fakos!DX147</f>
        <v>6.0221678830788258E-2</v>
      </c>
      <c r="DY20" s="25">
        <f>Fakos!DY147</f>
        <v>7.193650800182351E-2</v>
      </c>
      <c r="DZ20" s="25">
        <f>Fakos!DZ147</f>
        <v>7.9437504628772837E-4</v>
      </c>
      <c r="EA20" s="25">
        <f>Fakos!EA147</f>
        <v>5.8895119631263931E-4</v>
      </c>
      <c r="EB20" s="25" t="str">
        <f>Fakos!EB147</f>
        <v>n.a.</v>
      </c>
      <c r="EC20" s="25" t="str">
        <f>Fakos!EC147</f>
        <v>n.a.</v>
      </c>
      <c r="ED20" s="25">
        <f>Fakos!ED147</f>
        <v>1.2099355134648482E-2</v>
      </c>
      <c r="EE20" s="25">
        <f>Fakos!EE147</f>
        <v>1.72243882452617E-2</v>
      </c>
      <c r="EF20" s="25">
        <f>Fakos!EF147</f>
        <v>2.8612214990244425E-5</v>
      </c>
      <c r="EG20" s="25">
        <f>Fakos!EG147</f>
        <v>1.735303751562931E-5</v>
      </c>
      <c r="EH20" s="25" t="str">
        <f>Fakos!EH147</f>
        <v>n.a.</v>
      </c>
      <c r="EI20" s="25" t="str">
        <f>Fakos!EI147</f>
        <v>n.a.</v>
      </c>
      <c r="EJ20" s="25">
        <f>Fakos!EJ147</f>
        <v>7.3278735305490729E-5</v>
      </c>
      <c r="EK20" s="25">
        <f>Fakos!EK147</f>
        <v>2.9835924805649726E-3</v>
      </c>
      <c r="EL20" s="25">
        <f>Fakos!EL147</f>
        <v>9.841183057854329E-6</v>
      </c>
      <c r="EM20" s="25">
        <f>Fakos!EM147</f>
        <v>3.1021147902960672E-6</v>
      </c>
      <c r="EN20" s="25">
        <f>Fakos!EN147</f>
        <v>1.5709029746509761E-3</v>
      </c>
      <c r="EO20" s="25">
        <f>Fakos!EO147</f>
        <v>1.9920923501461418E-5</v>
      </c>
      <c r="EQ20" s="25">
        <f>Fakos!EQ147</f>
        <v>199.64287411054809</v>
      </c>
    </row>
    <row r="21" spans="1:147">
      <c r="A21" s="25" t="str">
        <f>Fakos!A148</f>
        <v xml:space="preserve">LM64_VIII_py5 </v>
      </c>
      <c r="B21" s="25" t="str">
        <f>Fakos!B148</f>
        <v>Fakos</v>
      </c>
      <c r="C21" s="25" t="str">
        <f>Fakos!C148</f>
        <v>porphyry</v>
      </c>
      <c r="D21" s="25" t="str">
        <f>Fakos!D148</f>
        <v>sercicitic</v>
      </c>
      <c r="E21" s="25" t="str">
        <f>Fakos!E148</f>
        <v>pyrite</v>
      </c>
      <c r="F21" s="25">
        <f>Fakos!F148</f>
        <v>0</v>
      </c>
      <c r="G21" s="25" t="str">
        <f>Fakos!G148</f>
        <v>n.a.</v>
      </c>
      <c r="H21" s="25">
        <f>Fakos!H148</f>
        <v>518187.43097801099</v>
      </c>
      <c r="I21" s="25">
        <f>Fakos!I148</f>
        <v>51.724558929482797</v>
      </c>
      <c r="J21" s="25">
        <f>Fakos!J148</f>
        <v>120.103228398371</v>
      </c>
      <c r="K21" s="25">
        <f>Fakos!K148</f>
        <v>3.7879253964394799</v>
      </c>
      <c r="L21" s="25">
        <f>Fakos!L148</f>
        <v>3.9706924225171201</v>
      </c>
      <c r="M21" s="25" t="str">
        <f>Fakos!M148</f>
        <v>n.a.</v>
      </c>
      <c r="N21" s="25" t="str">
        <f>Fakos!N148</f>
        <v>n.a.</v>
      </c>
      <c r="O21" s="25">
        <f>Fakos!O148</f>
        <v>4.5582347778227597</v>
      </c>
      <c r="P21" s="25">
        <f>Fakos!P148</f>
        <v>125.022580825433</v>
      </c>
      <c r="Q21" s="25">
        <f>Fakos!Q148</f>
        <v>0.112384077311927</v>
      </c>
      <c r="R21" s="25">
        <f>Fakos!R148</f>
        <v>0.19601342127784299</v>
      </c>
      <c r="S21" s="25" t="str">
        <f>Fakos!S148</f>
        <v>n.a.</v>
      </c>
      <c r="T21" s="25" t="str">
        <f>Fakos!T148</f>
        <v>n.a.</v>
      </c>
      <c r="U21" s="25">
        <f>Fakos!U148</f>
        <v>0.73920923270044803</v>
      </c>
      <c r="V21" s="25">
        <f>Fakos!V148</f>
        <v>12.105804922949799</v>
      </c>
      <c r="W21" s="25">
        <f>Fakos!W148</f>
        <v>0.111165410653456</v>
      </c>
      <c r="X21" s="25">
        <f>Fakos!X148</f>
        <v>1.05387442540657E-2</v>
      </c>
      <c r="Y21" s="25">
        <f>Fakos!Y148</f>
        <v>12.967966220112601</v>
      </c>
      <c r="Z21" s="25">
        <f>Fakos!Z148</f>
        <v>1.4445610738628001</v>
      </c>
      <c r="AA21" s="25">
        <f>Fakos!AA148</f>
        <v>0.43066751509724072</v>
      </c>
      <c r="AB21" s="25">
        <f>Fakos!AB148</f>
        <v>9.6408780454355192</v>
      </c>
      <c r="AC21" s="25">
        <f>Fakos!AC148</f>
        <v>0.11139457408690388</v>
      </c>
      <c r="AD21" s="25">
        <f>Fakos!AD148</f>
        <v>11.347497759689558</v>
      </c>
      <c r="AE21" s="25">
        <f>Fakos!AE148</f>
        <v>8.1267517783325876E-4</v>
      </c>
      <c r="AF21" s="25">
        <f>Fakos!AF148</f>
        <v>5.7002711154041659E-2</v>
      </c>
      <c r="AG21" s="25">
        <f>Fakos!AG148</f>
        <v>2.1727411434313559E-3</v>
      </c>
      <c r="AH21" s="25">
        <f>Fakos!AH148</f>
        <v>8.6662839341473206E-3</v>
      </c>
      <c r="AI21" s="25">
        <f>Fakos!AI148</f>
        <v>2.7927953447262861E-2</v>
      </c>
      <c r="AJ21" s="25">
        <f>Fakos!AJ148</f>
        <v>2.4170835559154593</v>
      </c>
      <c r="AK21" s="25">
        <f>Fakos!AK148</f>
        <v>2.0374739721673406E-4</v>
      </c>
      <c r="AL21" s="25">
        <f>Fakos!AL148</f>
        <v>1.4291262177957436E-2</v>
      </c>
      <c r="AM21" s="25">
        <f>Fakos!AM148</f>
        <v>2.1727411434313559E-3</v>
      </c>
      <c r="AP21" s="25" t="s">
        <v>98</v>
      </c>
      <c r="AQ21" s="25">
        <f>Fakos!AQ148</f>
        <v>15.878280225179701</v>
      </c>
      <c r="AR21" s="25">
        <f>Fakos!AR148</f>
        <v>4.6101135929798601E-2</v>
      </c>
      <c r="AS21" s="25">
        <f>Fakos!AS148</f>
        <v>0.48472793886785898</v>
      </c>
      <c r="AT21" s="25">
        <f>Fakos!AT148</f>
        <v>0.52100140997472399</v>
      </c>
      <c r="AU21" s="25">
        <f>Fakos!AU148</f>
        <v>3.9706924225171201</v>
      </c>
      <c r="AV21" s="25" t="s">
        <v>98</v>
      </c>
      <c r="AW21" s="25" t="s">
        <v>98</v>
      </c>
      <c r="AX21" s="25">
        <f>Fakos!AX148</f>
        <v>0.34697745348124398</v>
      </c>
      <c r="AY21" s="25">
        <f>Fakos!AY148</f>
        <v>2.12572313045129</v>
      </c>
      <c r="AZ21" s="25">
        <f>Fakos!AZ148</f>
        <v>2.6376908964138301E-2</v>
      </c>
      <c r="BA21" s="25">
        <f>Fakos!BA148</f>
        <v>0.19601342127784299</v>
      </c>
      <c r="BB21" s="25" t="s">
        <v>98</v>
      </c>
      <c r="BC21" s="25" t="s">
        <v>98</v>
      </c>
      <c r="BD21" s="25">
        <f>Fakos!BD148</f>
        <v>4.3565442570530501E-2</v>
      </c>
      <c r="BE21" s="25">
        <f>Fakos!BE148</f>
        <v>0.21895155471462799</v>
      </c>
      <c r="BF21" s="25">
        <f>Fakos!BF148</f>
        <v>1.5209363039242E-2</v>
      </c>
      <c r="BG21" s="25">
        <f>Fakos!BG148</f>
        <v>1.05387442540657E-2</v>
      </c>
      <c r="BH21" s="25">
        <f>Fakos!BH148</f>
        <v>6.3718888233886495E-2</v>
      </c>
      <c r="BI21" s="25">
        <f>Fakos!BI148</f>
        <v>9.0279798075184204E-3</v>
      </c>
      <c r="BK21" s="25" t="s">
        <v>98</v>
      </c>
      <c r="BL21" s="25">
        <f>Fakos!BL148</f>
        <v>84446.504208280006</v>
      </c>
      <c r="BM21" s="25">
        <f>Fakos!BM148</f>
        <v>12.831002210889199</v>
      </c>
      <c r="BN21" s="25">
        <f>Fakos!BN148</f>
        <v>42.268660091173103</v>
      </c>
      <c r="BO21" s="25">
        <f>Fakos!BO148</f>
        <v>2.5558026566479399</v>
      </c>
      <c r="BP21" s="25">
        <f>Fakos!BP148</f>
        <v>3.9300476535039199</v>
      </c>
      <c r="BQ21" s="25" t="s">
        <v>98</v>
      </c>
      <c r="BR21" s="25" t="s">
        <v>98</v>
      </c>
      <c r="BS21" s="25">
        <f>Fakos!BS148</f>
        <v>2.1890733054074101</v>
      </c>
      <c r="BT21" s="25">
        <f>Fakos!BT148</f>
        <v>37.130939718313797</v>
      </c>
      <c r="BU21" s="25">
        <f>Fakos!BU148</f>
        <v>6.7284974737103306E-2</v>
      </c>
      <c r="BV21" s="25">
        <f>Fakos!BV148</f>
        <v>0.12618711914358399</v>
      </c>
      <c r="BW21" s="25" t="s">
        <v>98</v>
      </c>
      <c r="BX21" s="25" t="s">
        <v>98</v>
      </c>
      <c r="BY21" s="25">
        <f>Fakos!BY148</f>
        <v>0.38832591771159902</v>
      </c>
      <c r="BZ21" s="25">
        <f>Fakos!BZ148</f>
        <v>2.9894969027676299</v>
      </c>
      <c r="CA21" s="25">
        <f>Fakos!CA148</f>
        <v>7.6400779484494599E-2</v>
      </c>
      <c r="CB21" s="25">
        <f>Fakos!CB148</f>
        <v>5.6785425115876099E-3</v>
      </c>
      <c r="CC21" s="25">
        <f>Fakos!CC148</f>
        <v>19.149878200362298</v>
      </c>
      <c r="CD21" s="25">
        <f>Fakos!CD148</f>
        <v>1.17655624831806</v>
      </c>
      <c r="CF21" s="25" t="str">
        <f>Fakos!CF148</f>
        <v>n.a.</v>
      </c>
      <c r="CG21" s="25">
        <f>Fakos!CG148</f>
        <v>518187.43097801099</v>
      </c>
      <c r="CH21" s="25">
        <f>Fakos!CH148</f>
        <v>51.724558929482797</v>
      </c>
      <c r="CI21" s="25">
        <f>Fakos!CI148</f>
        <v>120.103228398371</v>
      </c>
      <c r="CJ21" s="25">
        <f>Fakos!CJ148</f>
        <v>3.7879253964394799</v>
      </c>
      <c r="CK21" s="25">
        <f>Fakos!CK148</f>
        <v>3.9706924225171201</v>
      </c>
      <c r="CL21" s="25" t="str">
        <f>Fakos!CL148</f>
        <v>n.a.</v>
      </c>
      <c r="CM21" s="25" t="str">
        <f>Fakos!CM148</f>
        <v>n.a.</v>
      </c>
      <c r="CN21" s="25">
        <f>Fakos!CN148</f>
        <v>4.5582347778227597</v>
      </c>
      <c r="CO21" s="25">
        <f>Fakos!CO148</f>
        <v>125.022580825433</v>
      </c>
      <c r="CP21" s="25">
        <f>Fakos!CP148</f>
        <v>0.112384077311927</v>
      </c>
      <c r="CQ21" s="25">
        <f>Fakos!CQ148</f>
        <v>0.19601342127784299</v>
      </c>
      <c r="CR21" s="25" t="str">
        <f>Fakos!CR148</f>
        <v>n.a.</v>
      </c>
      <c r="CS21" s="25" t="str">
        <f>Fakos!CS148</f>
        <v>n.a.</v>
      </c>
      <c r="CT21" s="25">
        <f>Fakos!CT148</f>
        <v>0.73920923270044803</v>
      </c>
      <c r="CU21" s="25">
        <f>Fakos!CU148</f>
        <v>12.105804922949799</v>
      </c>
      <c r="CV21" s="25">
        <f>Fakos!CV148</f>
        <v>0.111165410653456</v>
      </c>
      <c r="CW21" s="25">
        <f>Fakos!CW148</f>
        <v>1.05387442540657E-2</v>
      </c>
      <c r="CX21" s="25">
        <f>Fakos!CX148</f>
        <v>12.967966220112601</v>
      </c>
      <c r="CY21" s="25">
        <f>Fakos!CY148</f>
        <v>1.4445610738628001</v>
      </c>
      <c r="DA21" s="25" t="str">
        <f>Fakos!DA148</f>
        <v>n.a.</v>
      </c>
      <c r="DB21" s="25">
        <f>Fakos!DB148</f>
        <v>9279.030011245608</v>
      </c>
      <c r="DC21" s="25">
        <f>Fakos!DC148</f>
        <v>0.8776811530594435</v>
      </c>
      <c r="DD21" s="25">
        <f>Fakos!DD148</f>
        <v>2.046281667076213</v>
      </c>
      <c r="DE21" s="25">
        <f>Fakos!DE148</f>
        <v>5.9609186989574167E-2</v>
      </c>
      <c r="DF21" s="25">
        <f>Fakos!DF148</f>
        <v>6.072323631315369E-2</v>
      </c>
      <c r="DG21" s="25" t="str">
        <f>Fakos!DG148</f>
        <v>n.a.</v>
      </c>
      <c r="DH21" s="25" t="str">
        <f>Fakos!DH148</f>
        <v>n.a.</v>
      </c>
      <c r="DI21" s="25">
        <f>Fakos!DI148</f>
        <v>6.0840061848956239E-2</v>
      </c>
      <c r="DJ21" s="25">
        <f>Fakos!DJ148</f>
        <v>1.583366018559182</v>
      </c>
      <c r="DK21" s="25">
        <f>Fakos!DK148</f>
        <v>1.0418647693382016E-3</v>
      </c>
      <c r="DL21" s="25">
        <f>Fakos!DL148</f>
        <v>1.7437209995271191E-3</v>
      </c>
      <c r="DM21" s="25" t="str">
        <f>Fakos!DM148</f>
        <v>n.a.</v>
      </c>
      <c r="DN21" s="25" t="str">
        <f>Fakos!DN148</f>
        <v>n.a.</v>
      </c>
      <c r="DO21" s="25">
        <f>Fakos!DO148</f>
        <v>6.0710350911666227E-3</v>
      </c>
      <c r="DP21" s="25">
        <f>Fakos!DP148</f>
        <v>9.4873079333462382E-2</v>
      </c>
      <c r="DQ21" s="25">
        <f>Fakos!DQ148</f>
        <v>5.6438725587393387E-4</v>
      </c>
      <c r="DR21" s="25">
        <f>Fakos!DR148</f>
        <v>5.1563627038342663E-5</v>
      </c>
      <c r="DS21" s="25">
        <f>Fakos!DS148</f>
        <v>6.2586709556527995E-2</v>
      </c>
      <c r="DT21" s="25">
        <f>Fakos!DT148</f>
        <v>6.9124243810007435E-3</v>
      </c>
      <c r="DV21" s="25" t="str">
        <f>Fakos!DV148</f>
        <v>n.a.</v>
      </c>
      <c r="DW21" s="25">
        <f>Fakos!DW148</f>
        <v>99.936527804824976</v>
      </c>
      <c r="DX21" s="25">
        <f>Fakos!DX148</f>
        <v>9.4527560370204575E-3</v>
      </c>
      <c r="DY21" s="25">
        <f>Fakos!DY148</f>
        <v>2.203875668797561E-2</v>
      </c>
      <c r="DZ21" s="25">
        <f>Fakos!DZ148</f>
        <v>6.4199977430689549E-4</v>
      </c>
      <c r="EA21" s="25">
        <f>Fakos!EA148</f>
        <v>6.5399825055569743E-4</v>
      </c>
      <c r="EB21" s="25" t="str">
        <f>Fakos!EB148</f>
        <v>n.a.</v>
      </c>
      <c r="EC21" s="25" t="str">
        <f>Fakos!EC148</f>
        <v>n.a.</v>
      </c>
      <c r="ED21" s="25">
        <f>Fakos!ED148</f>
        <v>6.5525647888267722E-4</v>
      </c>
      <c r="EE21" s="25">
        <f>Fakos!EE148</f>
        <v>1.7053086577711506E-2</v>
      </c>
      <c r="EF21" s="25">
        <f>Fakos!EF148</f>
        <v>1.1221037906294877E-5</v>
      </c>
      <c r="EG21" s="25">
        <f>Fakos!EG148</f>
        <v>1.8780133477519212E-5</v>
      </c>
      <c r="EH21" s="25" t="str">
        <f>Fakos!EH148</f>
        <v>n.a.</v>
      </c>
      <c r="EI21" s="25" t="str">
        <f>Fakos!EI148</f>
        <v>n.a.</v>
      </c>
      <c r="EJ21" s="25">
        <f>Fakos!EJ148</f>
        <v>6.5385947287285043E-5</v>
      </c>
      <c r="EK21" s="25">
        <f>Fakos!EK148</f>
        <v>1.0217971187987537E-3</v>
      </c>
      <c r="EL21" s="25">
        <f>Fakos!EL148</f>
        <v>6.078534353372868E-6</v>
      </c>
      <c r="EM21" s="25">
        <f>Fakos!EM148</f>
        <v>5.5534790177310901E-7</v>
      </c>
      <c r="EN21" s="25">
        <f>Fakos!EN148</f>
        <v>6.7406813343939603E-4</v>
      </c>
      <c r="EO21" s="25">
        <f>Fakos!EO148</f>
        <v>7.4447834581138302E-5</v>
      </c>
      <c r="EQ21" s="25">
        <f>Fakos!EQ148</f>
        <v>199.87305560964995</v>
      </c>
    </row>
    <row r="22" spans="1:147">
      <c r="A22" s="25" t="str">
        <f>Fakos!A149</f>
        <v xml:space="preserve">LM64_VIII_py6 </v>
      </c>
      <c r="B22" s="25" t="str">
        <f>Fakos!B149</f>
        <v>Fakos</v>
      </c>
      <c r="C22" s="25" t="str">
        <f>Fakos!C149</f>
        <v>porphyry</v>
      </c>
      <c r="D22" s="25" t="str">
        <f>Fakos!D149</f>
        <v>sercicitic</v>
      </c>
      <c r="E22" s="25" t="str">
        <f>Fakos!E149</f>
        <v>pyrite</v>
      </c>
      <c r="F22" s="25">
        <f>Fakos!F149</f>
        <v>0</v>
      </c>
      <c r="G22" s="25" t="str">
        <f>Fakos!G149</f>
        <v>n.a.</v>
      </c>
      <c r="H22" s="25">
        <f>Fakos!H149</f>
        <v>477736.33084998099</v>
      </c>
      <c r="I22" s="25">
        <f>Fakos!I149</f>
        <v>260.56114038458401</v>
      </c>
      <c r="J22" s="25">
        <f>Fakos!J149</f>
        <v>874.92852079046099</v>
      </c>
      <c r="K22" s="25">
        <f>Fakos!K149</f>
        <v>34.4329103663975</v>
      </c>
      <c r="L22" s="25">
        <f>Fakos!L149</f>
        <v>2.5638651729364299</v>
      </c>
      <c r="M22" s="25" t="str">
        <f>Fakos!M149</f>
        <v>n.a.</v>
      </c>
      <c r="N22" s="25" t="str">
        <f>Fakos!N149</f>
        <v>n.a.</v>
      </c>
      <c r="O22" s="25">
        <f>Fakos!O149</f>
        <v>7.2725204755193902</v>
      </c>
      <c r="P22" s="25">
        <f>Fakos!P149</f>
        <v>114.565948450047</v>
      </c>
      <c r="Q22" s="25">
        <f>Fakos!Q149</f>
        <v>0.30959062777166901</v>
      </c>
      <c r="R22" s="25">
        <f>Fakos!R149</f>
        <v>0.102286123088296</v>
      </c>
      <c r="S22" s="25" t="str">
        <f>Fakos!S149</f>
        <v>n.a.</v>
      </c>
      <c r="T22" s="25" t="str">
        <f>Fakos!T149</f>
        <v>n.a.</v>
      </c>
      <c r="U22" s="25">
        <f>Fakos!U149</f>
        <v>0.464441201784004</v>
      </c>
      <c r="V22" s="25">
        <f>Fakos!V149</f>
        <v>70.920857165971199</v>
      </c>
      <c r="W22" s="25">
        <f>Fakos!W149</f>
        <v>0.39385320806133101</v>
      </c>
      <c r="X22" s="25">
        <f>Fakos!X149</f>
        <v>6.8286926051615099E-2</v>
      </c>
      <c r="Y22" s="25">
        <f>Fakos!Y149</f>
        <v>27.088597858678799</v>
      </c>
      <c r="Z22" s="25">
        <f>Fakos!Z149</f>
        <v>11.6700508915496</v>
      </c>
      <c r="AA22" s="25">
        <f>Fakos!AA149</f>
        <v>0.29780848857136127</v>
      </c>
      <c r="AB22" s="25">
        <f>Fakos!AB149</f>
        <v>4.2293052245722533</v>
      </c>
      <c r="AC22" s="25">
        <f>Fakos!AC149</f>
        <v>0.4308104447647032</v>
      </c>
      <c r="AD22" s="25">
        <f>Fakos!AD149</f>
        <v>35.828175563297428</v>
      </c>
      <c r="AE22" s="25">
        <f>Fakos!AE149</f>
        <v>2.5208734098334639E-3</v>
      </c>
      <c r="AF22" s="25">
        <f>Fakos!AF149</f>
        <v>1.7145265480590526E-2</v>
      </c>
      <c r="AG22" s="25">
        <f>Fakos!AG149</f>
        <v>1.1881688394313836E-3</v>
      </c>
      <c r="AH22" s="25">
        <f>Fakos!AH149</f>
        <v>1.1428817002149877E-2</v>
      </c>
      <c r="AI22" s="25">
        <f>Fakos!AI149</f>
        <v>4.4788147896208906E-2</v>
      </c>
      <c r="AJ22" s="25">
        <f>Fakos!AJ149</f>
        <v>0.43968931161780123</v>
      </c>
      <c r="AK22" s="25">
        <f>Fakos!AK149</f>
        <v>2.6207640153410715E-4</v>
      </c>
      <c r="AL22" s="25">
        <f>Fakos!AL149</f>
        <v>1.7824653403746098E-3</v>
      </c>
      <c r="AM22" s="25">
        <f>Fakos!AM149</f>
        <v>1.1881688394313836E-3</v>
      </c>
      <c r="AP22" s="25" t="s">
        <v>98</v>
      </c>
      <c r="AQ22" s="25">
        <f>Fakos!AQ149</f>
        <v>19.2579896000376</v>
      </c>
      <c r="AR22" s="25">
        <f>Fakos!AR149</f>
        <v>4.5158640874606998E-2</v>
      </c>
      <c r="AS22" s="25">
        <f>Fakos!AS149</f>
        <v>0.41923395449270101</v>
      </c>
      <c r="AT22" s="25">
        <f>Fakos!AT149</f>
        <v>0.535458720068831</v>
      </c>
      <c r="AU22" s="25">
        <f>Fakos!AU149</f>
        <v>2.5638651729364299</v>
      </c>
      <c r="AV22" s="25" t="s">
        <v>98</v>
      </c>
      <c r="AW22" s="25" t="s">
        <v>98</v>
      </c>
      <c r="AX22" s="25">
        <f>Fakos!AX149</f>
        <v>0.16035941399734399</v>
      </c>
      <c r="AY22" s="25">
        <f>Fakos!AY149</f>
        <v>1.03294407958951</v>
      </c>
      <c r="AZ22" s="25">
        <f>Fakos!AZ149</f>
        <v>2.7806902852426901E-2</v>
      </c>
      <c r="BA22" s="25">
        <f>Fakos!BA149</f>
        <v>0.102286123088296</v>
      </c>
      <c r="BB22" s="25" t="s">
        <v>98</v>
      </c>
      <c r="BC22" s="25" t="s">
        <v>98</v>
      </c>
      <c r="BD22" s="25">
        <f>Fakos!BD149</f>
        <v>5.7242365374221803E-2</v>
      </c>
      <c r="BE22" s="25">
        <f>Fakos!BE149</f>
        <v>0.44909542511843198</v>
      </c>
      <c r="BF22" s="25">
        <f>Fakos!BF149</f>
        <v>1.74293676596004E-2</v>
      </c>
      <c r="BG22" s="25">
        <f>Fakos!BG149</f>
        <v>1.06008546566467E-2</v>
      </c>
      <c r="BH22" s="25">
        <f>Fakos!BH149</f>
        <v>7.9220316870227098E-2</v>
      </c>
      <c r="BI22" s="25">
        <f>Fakos!BI149</f>
        <v>1.3245195654942799E-2</v>
      </c>
      <c r="BK22" s="25" t="s">
        <v>98</v>
      </c>
      <c r="BL22" s="25">
        <f>Fakos!BL149</f>
        <v>37870.773505165402</v>
      </c>
      <c r="BM22" s="25">
        <f>Fakos!BM149</f>
        <v>161.166674160707</v>
      </c>
      <c r="BN22" s="25">
        <f>Fakos!BN149</f>
        <v>449.41941486599302</v>
      </c>
      <c r="BO22" s="25">
        <f>Fakos!BO149</f>
        <v>19.920147585556101</v>
      </c>
      <c r="BP22" s="25">
        <f>Fakos!BP149</f>
        <v>2.83301521157169</v>
      </c>
      <c r="BQ22" s="25" t="s">
        <v>98</v>
      </c>
      <c r="BR22" s="25" t="s">
        <v>98</v>
      </c>
      <c r="BS22" s="25">
        <f>Fakos!BS149</f>
        <v>3.38727036499967</v>
      </c>
      <c r="BT22" s="25">
        <f>Fakos!BT149</f>
        <v>50.342166553935101</v>
      </c>
      <c r="BU22" s="25">
        <f>Fakos!BU149</f>
        <v>9.6344707231732898E-2</v>
      </c>
      <c r="BV22" s="25">
        <f>Fakos!BV149</f>
        <v>0.11014089504626599</v>
      </c>
      <c r="BW22" s="25" t="s">
        <v>98</v>
      </c>
      <c r="BX22" s="25" t="s">
        <v>98</v>
      </c>
      <c r="BY22" s="25">
        <f>Fakos!BY149</f>
        <v>0.135171150098569</v>
      </c>
      <c r="BZ22" s="25">
        <f>Fakos!BZ149</f>
        <v>29.3754635594421</v>
      </c>
      <c r="CA22" s="25">
        <f>Fakos!CA149</f>
        <v>0.201640720376983</v>
      </c>
      <c r="CB22" s="25">
        <f>Fakos!CB149</f>
        <v>2.8378086892134499E-2</v>
      </c>
      <c r="CC22" s="25">
        <f>Fakos!CC149</f>
        <v>19.889551535148101</v>
      </c>
      <c r="CD22" s="25">
        <f>Fakos!CD149</f>
        <v>5.8266676134767499</v>
      </c>
      <c r="CF22" s="25" t="str">
        <f>Fakos!CF149</f>
        <v>n.a.</v>
      </c>
      <c r="CG22" s="25">
        <f>Fakos!CG149</f>
        <v>477736.33084998099</v>
      </c>
      <c r="CH22" s="25">
        <f>Fakos!CH149</f>
        <v>260.56114038458401</v>
      </c>
      <c r="CI22" s="25">
        <f>Fakos!CI149</f>
        <v>874.92852079046099</v>
      </c>
      <c r="CJ22" s="25">
        <f>Fakos!CJ149</f>
        <v>34.4329103663975</v>
      </c>
      <c r="CK22" s="25">
        <f>Fakos!CK149</f>
        <v>2.5638651729364299</v>
      </c>
      <c r="CL22" s="25" t="str">
        <f>Fakos!CL149</f>
        <v>n.a.</v>
      </c>
      <c r="CM22" s="25" t="str">
        <f>Fakos!CM149</f>
        <v>n.a.</v>
      </c>
      <c r="CN22" s="25">
        <f>Fakos!CN149</f>
        <v>7.2725204755193902</v>
      </c>
      <c r="CO22" s="25">
        <f>Fakos!CO149</f>
        <v>114.565948450047</v>
      </c>
      <c r="CP22" s="25">
        <f>Fakos!CP149</f>
        <v>0.30959062777166901</v>
      </c>
      <c r="CQ22" s="25">
        <f>Fakos!CQ149</f>
        <v>0.102286123088296</v>
      </c>
      <c r="CR22" s="25" t="str">
        <f>Fakos!CR149</f>
        <v>n.a.</v>
      </c>
      <c r="CS22" s="25" t="str">
        <f>Fakos!CS149</f>
        <v>n.a.</v>
      </c>
      <c r="CT22" s="25">
        <f>Fakos!CT149</f>
        <v>0.464441201784004</v>
      </c>
      <c r="CU22" s="25">
        <f>Fakos!CU149</f>
        <v>70.920857165971199</v>
      </c>
      <c r="CV22" s="25">
        <f>Fakos!CV149</f>
        <v>0.39385320806133101</v>
      </c>
      <c r="CW22" s="25">
        <f>Fakos!CW149</f>
        <v>6.8286926051615099E-2</v>
      </c>
      <c r="CX22" s="25">
        <f>Fakos!CX149</f>
        <v>27.088597858678799</v>
      </c>
      <c r="CY22" s="25">
        <f>Fakos!CY149</f>
        <v>11.6700508915496</v>
      </c>
      <c r="DA22" s="25" t="str">
        <f>Fakos!DA149</f>
        <v>n.a.</v>
      </c>
      <c r="DB22" s="25">
        <f>Fakos!DB149</f>
        <v>8554.6840513919069</v>
      </c>
      <c r="DC22" s="25">
        <f>Fakos!DC149</f>
        <v>4.4212963216757961</v>
      </c>
      <c r="DD22" s="25">
        <f>Fakos!DD149</f>
        <v>14.906761591430399</v>
      </c>
      <c r="DE22" s="25">
        <f>Fakos!DE149</f>
        <v>0.54185802987438236</v>
      </c>
      <c r="DF22" s="25">
        <f>Fakos!DF149</f>
        <v>3.9208826623894022E-2</v>
      </c>
      <c r="DG22" s="25" t="str">
        <f>Fakos!DG149</f>
        <v>n.a.</v>
      </c>
      <c r="DH22" s="25" t="str">
        <f>Fakos!DH149</f>
        <v>n.a.</v>
      </c>
      <c r="DI22" s="25">
        <f>Fakos!DI149</f>
        <v>9.7068408516627916E-2</v>
      </c>
      <c r="DJ22" s="25">
        <f>Fakos!DJ149</f>
        <v>1.4509365305223785</v>
      </c>
      <c r="DK22" s="25">
        <f>Fakos!DK149</f>
        <v>2.8700824503576495E-3</v>
      </c>
      <c r="DL22" s="25">
        <f>Fakos!DL149</f>
        <v>9.0992983861273359E-4</v>
      </c>
      <c r="DM22" s="25" t="str">
        <f>Fakos!DM149</f>
        <v>n.a.</v>
      </c>
      <c r="DN22" s="25" t="str">
        <f>Fakos!DN149</f>
        <v>n.a.</v>
      </c>
      <c r="DO22" s="25">
        <f>Fakos!DO149</f>
        <v>3.8143988319974047E-3</v>
      </c>
      <c r="DP22" s="25">
        <f>Fakos!DP149</f>
        <v>0.55580609064240749</v>
      </c>
      <c r="DQ22" s="25">
        <f>Fakos!DQ149</f>
        <v>1.999594388292484E-3</v>
      </c>
      <c r="DR22" s="25">
        <f>Fakos!DR149</f>
        <v>3.3411206322441758E-4</v>
      </c>
      <c r="DS22" s="25">
        <f>Fakos!DS149</f>
        <v>0.13073647615192471</v>
      </c>
      <c r="DT22" s="25">
        <f>Fakos!DT149</f>
        <v>5.5842806351245035E-2</v>
      </c>
      <c r="DV22" s="25" t="str">
        <f>Fakos!DV149</f>
        <v>n.a.</v>
      </c>
      <c r="DW22" s="25">
        <f>Fakos!DW149</f>
        <v>99.729066841479465</v>
      </c>
      <c r="DX22" s="25">
        <f>Fakos!DX149</f>
        <v>5.1542728374480415E-2</v>
      </c>
      <c r="DY22" s="25">
        <f>Fakos!DY149</f>
        <v>0.17378051769192748</v>
      </c>
      <c r="DZ22" s="25">
        <f>Fakos!DZ149</f>
        <v>6.3168897127348772E-3</v>
      </c>
      <c r="EA22" s="25">
        <f>Fakos!EA149</f>
        <v>4.5708990158602994E-4</v>
      </c>
      <c r="EB22" s="25" t="str">
        <f>Fakos!EB149</f>
        <v>n.a.</v>
      </c>
      <c r="EC22" s="25" t="str">
        <f>Fakos!EC149</f>
        <v>n.a.</v>
      </c>
      <c r="ED22" s="25">
        <f>Fakos!ED149</f>
        <v>1.1316071690076887E-3</v>
      </c>
      <c r="EE22" s="25">
        <f>Fakos!EE149</f>
        <v>1.6914773867267117E-2</v>
      </c>
      <c r="EF22" s="25">
        <f>Fakos!EF149</f>
        <v>3.3458938145787336E-5</v>
      </c>
      <c r="EG22" s="25">
        <f>Fakos!EG149</f>
        <v>1.0607808909237374E-5</v>
      </c>
      <c r="EH22" s="25" t="str">
        <f>Fakos!EH149</f>
        <v>n.a.</v>
      </c>
      <c r="EI22" s="25" t="str">
        <f>Fakos!EI149</f>
        <v>n.a.</v>
      </c>
      <c r="EJ22" s="25">
        <f>Fakos!EJ149</f>
        <v>4.4467619586071752E-5</v>
      </c>
      <c r="EK22" s="25">
        <f>Fakos!EK149</f>
        <v>6.4794938575854482E-3</v>
      </c>
      <c r="EL22" s="25">
        <f>Fakos!EL149</f>
        <v>2.3310934829138635E-5</v>
      </c>
      <c r="EM22" s="25">
        <f>Fakos!EM149</f>
        <v>3.8950221990292029E-6</v>
      </c>
      <c r="EN22" s="25">
        <f>Fakos!EN149</f>
        <v>1.5241038348638223E-3</v>
      </c>
      <c r="EO22" s="25">
        <f>Fakos!EO149</f>
        <v>6.5100603760029807E-4</v>
      </c>
      <c r="EQ22" s="25">
        <f>Fakos!EQ149</f>
        <v>199.45813368295893</v>
      </c>
    </row>
    <row r="23" spans="1:147">
      <c r="A23" s="25" t="str">
        <f>Fakos!A150</f>
        <v xml:space="preserve">LM64_VIII_py3 </v>
      </c>
      <c r="B23" s="25" t="str">
        <f>Fakos!B150</f>
        <v>Fakos</v>
      </c>
      <c r="C23" s="25" t="str">
        <f>Fakos!C150</f>
        <v>porphyry</v>
      </c>
      <c r="D23" s="25" t="str">
        <f>Fakos!D150</f>
        <v>sercicitic</v>
      </c>
      <c r="E23" s="25" t="str">
        <f>Fakos!E150</f>
        <v>pyrite</v>
      </c>
      <c r="F23" s="25">
        <f>Fakos!F150</f>
        <v>0</v>
      </c>
      <c r="G23" s="25" t="str">
        <f>Fakos!G150</f>
        <v>n.a.</v>
      </c>
      <c r="H23" s="25">
        <f>Fakos!H150</f>
        <v>500624.07229911903</v>
      </c>
      <c r="I23" s="25">
        <f>Fakos!I150</f>
        <v>99.862629434075302</v>
      </c>
      <c r="J23" s="25">
        <f>Fakos!J150</f>
        <v>292.52716729267001</v>
      </c>
      <c r="K23" s="25">
        <f>Fakos!K150</f>
        <v>4.07749096840557</v>
      </c>
      <c r="L23" s="25">
        <f>Fakos!L150</f>
        <v>4.2192624467899398</v>
      </c>
      <c r="M23" s="25" t="str">
        <f>Fakos!M150</f>
        <v>n.a.</v>
      </c>
      <c r="N23" s="25" t="str">
        <f>Fakos!N150</f>
        <v>n.a.</v>
      </c>
      <c r="O23" s="25">
        <f>Fakos!O150</f>
        <v>10.288489993313799</v>
      </c>
      <c r="P23" s="25">
        <f>Fakos!P150</f>
        <v>163.876587731391</v>
      </c>
      <c r="Q23" s="25">
        <f>Fakos!Q150</f>
        <v>0.80152268090620404</v>
      </c>
      <c r="R23" s="25">
        <f>Fakos!R150</f>
        <v>0.27600726187705399</v>
      </c>
      <c r="S23" s="25" t="str">
        <f>Fakos!S150</f>
        <v>n.a.</v>
      </c>
      <c r="T23" s="25" t="str">
        <f>Fakos!T150</f>
        <v>n.a.</v>
      </c>
      <c r="U23" s="25">
        <f>Fakos!U150</f>
        <v>1.5728916099297801</v>
      </c>
      <c r="V23" s="25">
        <f>Fakos!V150</f>
        <v>5.3911312125047903</v>
      </c>
      <c r="W23" s="25">
        <f>Fakos!W150</f>
        <v>0.170745844379803</v>
      </c>
      <c r="X23" s="25">
        <f>Fakos!X150</f>
        <v>2.2477594493949801E-2</v>
      </c>
      <c r="Y23" s="25">
        <f>Fakos!Y150</f>
        <v>3.36680544773002</v>
      </c>
      <c r="Z23" s="25">
        <f>Fakos!Z150</f>
        <v>0.27848648008861498</v>
      </c>
      <c r="AA23" s="25">
        <f>Fakos!AA150</f>
        <v>0.34137899176442615</v>
      </c>
      <c r="AB23" s="25">
        <f>Fakos!AB150</f>
        <v>48.674207724678737</v>
      </c>
      <c r="AC23" s="25">
        <f>Fakos!AC150</f>
        <v>8.2715346761832398E-2</v>
      </c>
      <c r="AD23" s="25">
        <f>Fakos!AD150</f>
        <v>9.7062474181316425</v>
      </c>
      <c r="AE23" s="25">
        <f>Fakos!AE150</f>
        <v>6.6762380074871057E-3</v>
      </c>
      <c r="AF23" s="25">
        <f>Fakos!AF150</f>
        <v>0.46717626971592935</v>
      </c>
      <c r="AG23" s="25">
        <f>Fakos!AG150</f>
        <v>8.0262525175679687E-3</v>
      </c>
      <c r="AH23" s="25">
        <f>Fakos!AH150</f>
        <v>0.23806623024404622</v>
      </c>
      <c r="AI23" s="25">
        <f>Fakos!AI150</f>
        <v>2.7886956478795594E-3</v>
      </c>
      <c r="AJ23" s="25">
        <f>Fakos!AJ150</f>
        <v>1.6410201559891306</v>
      </c>
      <c r="AK23" s="25">
        <f>Fakos!AK150</f>
        <v>2.2508514567792822E-4</v>
      </c>
      <c r="AL23" s="25">
        <f>Fakos!AL150</f>
        <v>1.5750552722709255E-2</v>
      </c>
      <c r="AM23" s="25">
        <f>Fakos!AM150</f>
        <v>8.0262525175679687E-3</v>
      </c>
      <c r="AP23" s="25" t="s">
        <v>98</v>
      </c>
      <c r="AQ23" s="25">
        <f>Fakos!AQ150</f>
        <v>13.166332816371501</v>
      </c>
      <c r="AR23" s="25">
        <f>Fakos!AR150</f>
        <v>3.9880143256642402E-2</v>
      </c>
      <c r="AS23" s="25">
        <f>Fakos!AS150</f>
        <v>0.18043700199136101</v>
      </c>
      <c r="AT23" s="25">
        <f>Fakos!AT150</f>
        <v>1.3106500538621699</v>
      </c>
      <c r="AU23" s="25">
        <f>Fakos!AU150</f>
        <v>4.2192624467899398</v>
      </c>
      <c r="AV23" s="25" t="s">
        <v>98</v>
      </c>
      <c r="AW23" s="25" t="s">
        <v>98</v>
      </c>
      <c r="AX23" s="25">
        <f>Fakos!AX150</f>
        <v>0.65248801249768695</v>
      </c>
      <c r="AY23" s="25">
        <f>Fakos!AY150</f>
        <v>3.2786974929570798</v>
      </c>
      <c r="AZ23" s="25">
        <f>Fakos!AZ150</f>
        <v>5.7912687119646498E-2</v>
      </c>
      <c r="BA23" s="25">
        <f>Fakos!BA150</f>
        <v>0.27600726187705399</v>
      </c>
      <c r="BB23" s="25" t="s">
        <v>98</v>
      </c>
      <c r="BC23" s="25" t="s">
        <v>98</v>
      </c>
      <c r="BD23" s="25">
        <f>Fakos!BD150</f>
        <v>8.5442235168800507E-2</v>
      </c>
      <c r="BE23" s="25">
        <f>Fakos!BE150</f>
        <v>0.44988004253888803</v>
      </c>
      <c r="BF23" s="25">
        <f>Fakos!BF150</f>
        <v>1.77960373697191E-2</v>
      </c>
      <c r="BG23" s="25">
        <f>Fakos!BG150</f>
        <v>1.1360309876401299E-2</v>
      </c>
      <c r="BH23" s="25">
        <f>Fakos!BH150</f>
        <v>4.9094998473433599E-2</v>
      </c>
      <c r="BI23" s="25">
        <f>Fakos!BI150</f>
        <v>1.54051672928294E-2</v>
      </c>
      <c r="BK23" s="25" t="s">
        <v>98</v>
      </c>
      <c r="BL23" s="25">
        <f>Fakos!BL150</f>
        <v>40237.189048127999</v>
      </c>
      <c r="BM23" s="25">
        <f>Fakos!BM150</f>
        <v>54.706285536238603</v>
      </c>
      <c r="BN23" s="25">
        <f>Fakos!BN150</f>
        <v>198.89648082251199</v>
      </c>
      <c r="BO23" s="25">
        <f>Fakos!BO150</f>
        <v>1.7877587343411501</v>
      </c>
      <c r="BP23" s="25">
        <f>Fakos!BP150</f>
        <v>1.4522865877073601</v>
      </c>
      <c r="BQ23" s="25" t="s">
        <v>98</v>
      </c>
      <c r="BR23" s="25" t="s">
        <v>98</v>
      </c>
      <c r="BS23" s="25">
        <f>Fakos!BS150</f>
        <v>3.8768833318576599</v>
      </c>
      <c r="BT23" s="25">
        <f>Fakos!BT150</f>
        <v>122.30846630742001</v>
      </c>
      <c r="BU23" s="25">
        <f>Fakos!BU150</f>
        <v>0.12644468144214799</v>
      </c>
      <c r="BV23" s="25">
        <f>Fakos!BV150</f>
        <v>9.0917682762175697E-2</v>
      </c>
      <c r="BW23" s="25" t="s">
        <v>98</v>
      </c>
      <c r="BX23" s="25" t="s">
        <v>98</v>
      </c>
      <c r="BY23" s="25">
        <f>Fakos!BY150</f>
        <v>1.4295202269076099</v>
      </c>
      <c r="BZ23" s="25">
        <f>Fakos!BZ150</f>
        <v>4.59053385388028</v>
      </c>
      <c r="CA23" s="25">
        <f>Fakos!CA150</f>
        <v>0.10861884038792601</v>
      </c>
      <c r="CB23" s="25">
        <f>Fakos!CB150</f>
        <v>2.7621188668037699E-2</v>
      </c>
      <c r="CC23" s="25">
        <f>Fakos!CC150</f>
        <v>2.6925606814730298</v>
      </c>
      <c r="CD23" s="25">
        <f>Fakos!CD150</f>
        <v>0.21673297259105001</v>
      </c>
      <c r="CF23" s="25" t="str">
        <f>Fakos!CF150</f>
        <v>n.a.</v>
      </c>
      <c r="CG23" s="25">
        <f>Fakos!CG150</f>
        <v>500624.07229911903</v>
      </c>
      <c r="CH23" s="25">
        <f>Fakos!CH150</f>
        <v>99.862629434075302</v>
      </c>
      <c r="CI23" s="25">
        <f>Fakos!CI150</f>
        <v>292.52716729267001</v>
      </c>
      <c r="CJ23" s="25">
        <f>Fakos!CJ150</f>
        <v>4.07749096840557</v>
      </c>
      <c r="CK23" s="25">
        <f>Fakos!CK150</f>
        <v>4.2192624467899398</v>
      </c>
      <c r="CL23" s="25" t="str">
        <f>Fakos!CL150</f>
        <v>n.a.</v>
      </c>
      <c r="CM23" s="25" t="str">
        <f>Fakos!CM150</f>
        <v>n.a.</v>
      </c>
      <c r="CN23" s="25">
        <f>Fakos!CN150</f>
        <v>10.288489993313799</v>
      </c>
      <c r="CO23" s="25">
        <f>Fakos!CO150</f>
        <v>163.876587731391</v>
      </c>
      <c r="CP23" s="25">
        <f>Fakos!CP150</f>
        <v>0.80152268090620404</v>
      </c>
      <c r="CQ23" s="25">
        <f>Fakos!CQ150</f>
        <v>0.27600726187705399</v>
      </c>
      <c r="CR23" s="25" t="str">
        <f>Fakos!CR150</f>
        <v>n.a.</v>
      </c>
      <c r="CS23" s="25" t="str">
        <f>Fakos!CS150</f>
        <v>n.a.</v>
      </c>
      <c r="CT23" s="25">
        <f>Fakos!CT150</f>
        <v>1.5728916099297801</v>
      </c>
      <c r="CU23" s="25">
        <f>Fakos!CU150</f>
        <v>5.3911312125047903</v>
      </c>
      <c r="CV23" s="25">
        <f>Fakos!CV150</f>
        <v>0.170745844379803</v>
      </c>
      <c r="CW23" s="25">
        <f>Fakos!CW150</f>
        <v>2.2477594493949801E-2</v>
      </c>
      <c r="CX23" s="25">
        <f>Fakos!CX150</f>
        <v>3.36680544773002</v>
      </c>
      <c r="CY23" s="25">
        <f>Fakos!CY150</f>
        <v>0.27848648008861498</v>
      </c>
      <c r="DA23" s="25" t="str">
        <f>Fakos!DA150</f>
        <v>n.a.</v>
      </c>
      <c r="DB23" s="25">
        <f>Fakos!DB150</f>
        <v>8964.5281099313997</v>
      </c>
      <c r="DC23" s="25">
        <f>Fakos!DC150</f>
        <v>1.6945054643914688</v>
      </c>
      <c r="DD23" s="25">
        <f>Fakos!DD150</f>
        <v>4.9839874209480115</v>
      </c>
      <c r="DE23" s="25">
        <f>Fakos!DE150</f>
        <v>6.4165973757680572E-2</v>
      </c>
      <c r="DF23" s="25">
        <f>Fakos!DF150</f>
        <v>6.4524582455879179E-2</v>
      </c>
      <c r="DG23" s="25" t="str">
        <f>Fakos!DG150</f>
        <v>n.a.</v>
      </c>
      <c r="DH23" s="25" t="str">
        <f>Fakos!DH150</f>
        <v>n.a.</v>
      </c>
      <c r="DI23" s="25">
        <f>Fakos!DI150</f>
        <v>0.13732341532099954</v>
      </c>
      <c r="DJ23" s="25">
        <f>Fakos!DJ150</f>
        <v>2.0754380411776978</v>
      </c>
      <c r="DK23" s="25">
        <f>Fakos!DK150</f>
        <v>7.4305743574677617E-3</v>
      </c>
      <c r="DL23" s="25">
        <f>Fakos!DL150</f>
        <v>2.4553403303685046E-3</v>
      </c>
      <c r="DM23" s="25" t="str">
        <f>Fakos!DM150</f>
        <v>n.a.</v>
      </c>
      <c r="DN23" s="25" t="str">
        <f>Fakos!DN150</f>
        <v>n.a.</v>
      </c>
      <c r="DO23" s="25">
        <f>Fakos!DO150</f>
        <v>1.2917966573010677E-2</v>
      </c>
      <c r="DP23" s="25">
        <f>Fakos!DP150</f>
        <v>4.2250244612106511E-2</v>
      </c>
      <c r="DQ23" s="25">
        <f>Fakos!DQ150</f>
        <v>8.6687736765355837E-4</v>
      </c>
      <c r="DR23" s="25">
        <f>Fakos!DR150</f>
        <v>1.099776473613539E-4</v>
      </c>
      <c r="DS23" s="25">
        <f>Fakos!DS150</f>
        <v>1.624906104116805E-2</v>
      </c>
      <c r="DT23" s="25">
        <f>Fakos!DT150</f>
        <v>1.3325962948704322E-3</v>
      </c>
      <c r="DV23" s="25" t="str">
        <f>Fakos!DV150</f>
        <v>n.a.</v>
      </c>
      <c r="DW23" s="25">
        <f>Fakos!DW150</f>
        <v>99.88707591049527</v>
      </c>
      <c r="DX23" s="25">
        <f>Fakos!DX150</f>
        <v>1.8880993386021623E-2</v>
      </c>
      <c r="DY23" s="25">
        <f>Fakos!DY150</f>
        <v>5.5533980567438614E-2</v>
      </c>
      <c r="DZ23" s="25">
        <f>Fakos!DZ150</f>
        <v>7.1496808454464577E-4</v>
      </c>
      <c r="EA23" s="25">
        <f>Fakos!EA150</f>
        <v>7.1896387482159796E-4</v>
      </c>
      <c r="EB23" s="25" t="str">
        <f>Fakos!EB150</f>
        <v>n.a.</v>
      </c>
      <c r="EC23" s="25" t="str">
        <f>Fakos!EC150</f>
        <v>n.a.</v>
      </c>
      <c r="ED23" s="25">
        <f>Fakos!ED150</f>
        <v>1.5301234200226204E-3</v>
      </c>
      <c r="EE23" s="25">
        <f>Fakos!EE150</f>
        <v>2.312552703549197E-2</v>
      </c>
      <c r="EF23" s="25">
        <f>Fakos!EF150</f>
        <v>8.2795026776779398E-5</v>
      </c>
      <c r="EG23" s="25">
        <f>Fakos!EG150</f>
        <v>2.7358580725951469E-5</v>
      </c>
      <c r="EH23" s="25" t="str">
        <f>Fakos!EH150</f>
        <v>n.a.</v>
      </c>
      <c r="EI23" s="25" t="str">
        <f>Fakos!EI150</f>
        <v>n.a.</v>
      </c>
      <c r="EJ23" s="25">
        <f>Fakos!EJ150</f>
        <v>1.439381852412343E-4</v>
      </c>
      <c r="EK23" s="25">
        <f>Fakos!EK150</f>
        <v>4.7077250905499949E-4</v>
      </c>
      <c r="EL23" s="25">
        <f>Fakos!EL150</f>
        <v>9.6591638027184376E-6</v>
      </c>
      <c r="EM23" s="25">
        <f>Fakos!EM150</f>
        <v>1.2254237452020551E-6</v>
      </c>
      <c r="EN23" s="25">
        <f>Fakos!EN150</f>
        <v>1.8105483900433047E-4</v>
      </c>
      <c r="EO23" s="25">
        <f>Fakos!EO150</f>
        <v>1.4848427673097698E-5</v>
      </c>
      <c r="EQ23" s="25">
        <f>Fakos!EQ150</f>
        <v>199.77415182099054</v>
      </c>
    </row>
    <row r="24" spans="1:147">
      <c r="A24" s="25" t="str">
        <f>Fakos!A151</f>
        <v xml:space="preserve">LM64_VIII_py2 </v>
      </c>
      <c r="B24" s="25" t="str">
        <f>Fakos!B151</f>
        <v>Fakos</v>
      </c>
      <c r="C24" s="25" t="str">
        <f>Fakos!C151</f>
        <v>porphyry</v>
      </c>
      <c r="D24" s="25" t="str">
        <f>Fakos!D151</f>
        <v>sercicitic</v>
      </c>
      <c r="E24" s="25" t="str">
        <f>Fakos!E151</f>
        <v>pyrite</v>
      </c>
      <c r="F24" s="25">
        <f>Fakos!F151</f>
        <v>0</v>
      </c>
      <c r="G24" s="25" t="str">
        <f>Fakos!G151</f>
        <v>n.a.</v>
      </c>
      <c r="H24" s="25">
        <f>Fakos!H151</f>
        <v>467760.57779916498</v>
      </c>
      <c r="I24" s="25">
        <f>Fakos!I151</f>
        <v>27.751080140425799</v>
      </c>
      <c r="J24" s="25">
        <f>Fakos!J151</f>
        <v>174.17931912065399</v>
      </c>
      <c r="K24" s="25">
        <f>Fakos!K151</f>
        <v>5.5258521779094503</v>
      </c>
      <c r="L24" s="25">
        <f>Fakos!L151</f>
        <v>143.809509684999</v>
      </c>
      <c r="M24" s="25" t="str">
        <f>Fakos!M151</f>
        <v>n.a.</v>
      </c>
      <c r="N24" s="25" t="str">
        <f>Fakos!N151</f>
        <v>n.a.</v>
      </c>
      <c r="O24" s="25">
        <f>Fakos!O151</f>
        <v>7.6677149565804701</v>
      </c>
      <c r="P24" s="25">
        <f>Fakos!P151</f>
        <v>92.680701765926003</v>
      </c>
      <c r="Q24" s="25">
        <f>Fakos!Q151</f>
        <v>0.29253458605759503</v>
      </c>
      <c r="R24" s="25">
        <f>Fakos!R151</f>
        <v>0.21039045609645199</v>
      </c>
      <c r="S24" s="25" t="str">
        <f>Fakos!S151</f>
        <v>n.a.</v>
      </c>
      <c r="T24" s="25" t="str">
        <f>Fakos!T151</f>
        <v>n.a.</v>
      </c>
      <c r="U24" s="25">
        <f>Fakos!U151</f>
        <v>0.31502155249278202</v>
      </c>
      <c r="V24" s="25">
        <f>Fakos!V151</f>
        <v>13.5902078060947</v>
      </c>
      <c r="W24" s="25">
        <f>Fakos!W151</f>
        <v>0.64197326451289904</v>
      </c>
      <c r="X24" s="25">
        <f>Fakos!X151</f>
        <v>1.1639279597131199E-2</v>
      </c>
      <c r="Y24" s="25">
        <f>Fakos!Y151</f>
        <v>7.1166096369722602</v>
      </c>
      <c r="Z24" s="25">
        <f>Fakos!Z151</f>
        <v>1.2330499623331701</v>
      </c>
      <c r="AA24" s="25">
        <f>Fakos!AA151</f>
        <v>0.15932477104932666</v>
      </c>
      <c r="AB24" s="25">
        <f>Fakos!AB151</f>
        <v>13.023153790033751</v>
      </c>
      <c r="AC24" s="25">
        <f>Fakos!AC151</f>
        <v>0.17326367824465463</v>
      </c>
      <c r="AD24" s="25">
        <f>Fakos!AD151</f>
        <v>3.6192112379724923</v>
      </c>
      <c r="AE24" s="25">
        <f>Fakos!AE151</f>
        <v>1.6355090683438265E-3</v>
      </c>
      <c r="AF24" s="25">
        <f>Fakos!AF151</f>
        <v>4.4265678260077643E-2</v>
      </c>
      <c r="AG24" s="25">
        <f>Fakos!AG151</f>
        <v>1.0541376572634787E-2</v>
      </c>
      <c r="AH24" s="25">
        <f>Fakos!AH151</f>
        <v>4.1105891847406845E-2</v>
      </c>
      <c r="AI24" s="25">
        <f>Fakos!AI151</f>
        <v>4.4432503387028553E-2</v>
      </c>
      <c r="AJ24" s="25">
        <f>Fakos!AJ151</f>
        <v>3.3397151136800383</v>
      </c>
      <c r="AK24" s="25">
        <f>Fakos!AK151</f>
        <v>4.1941717361033184E-4</v>
      </c>
      <c r="AL24" s="25">
        <f>Fakos!AL151</f>
        <v>1.1351686164960514E-2</v>
      </c>
      <c r="AM24" s="25">
        <f>Fakos!AM151</f>
        <v>1.0541376572634787E-2</v>
      </c>
      <c r="AP24" s="25" t="s">
        <v>98</v>
      </c>
      <c r="AQ24" s="25">
        <f>Fakos!AQ151</f>
        <v>34.260103508360501</v>
      </c>
      <c r="AR24" s="25">
        <f>Fakos!AR151</f>
        <v>7.3016812650115004E-2</v>
      </c>
      <c r="AS24" s="25">
        <f>Fakos!AS151</f>
        <v>0.52924124141163897</v>
      </c>
      <c r="AT24" s="25">
        <f>Fakos!AT151</f>
        <v>0.88471481176702105</v>
      </c>
      <c r="AU24" s="25">
        <f>Fakos!AU151</f>
        <v>5.6864231504239404</v>
      </c>
      <c r="AV24" s="25" t="s">
        <v>98</v>
      </c>
      <c r="AW24" s="25" t="s">
        <v>98</v>
      </c>
      <c r="AX24" s="25">
        <f>Fakos!AX151</f>
        <v>0.38343720493204497</v>
      </c>
      <c r="AY24" s="25">
        <f>Fakos!AY151</f>
        <v>1.9285966591208701</v>
      </c>
      <c r="AZ24" s="25">
        <f>Fakos!AZ151</f>
        <v>4.9455753951031897E-2</v>
      </c>
      <c r="BA24" s="25">
        <f>Fakos!BA151</f>
        <v>0.21039045609645199</v>
      </c>
      <c r="BB24" s="25" t="s">
        <v>98</v>
      </c>
      <c r="BC24" s="25" t="s">
        <v>98</v>
      </c>
      <c r="BD24" s="25">
        <f>Fakos!BD151</f>
        <v>0.114598523244372</v>
      </c>
      <c r="BE24" s="25">
        <f>Fakos!BE151</f>
        <v>0.30840579831660397</v>
      </c>
      <c r="BF24" s="25">
        <f>Fakos!BF151</f>
        <v>3.3271797008630297E-2</v>
      </c>
      <c r="BG24" s="25">
        <f>Fakos!BG151</f>
        <v>1.12844384045254E-2</v>
      </c>
      <c r="BH24" s="25">
        <f>Fakos!BH151</f>
        <v>7.7820064275803999E-2</v>
      </c>
      <c r="BI24" s="25">
        <f>Fakos!BI151</f>
        <v>1.37746547416459E-2</v>
      </c>
      <c r="BK24" s="25" t="s">
        <v>98</v>
      </c>
      <c r="BL24" s="25">
        <f>Fakos!BL151</f>
        <v>115557.084744179</v>
      </c>
      <c r="BM24" s="25">
        <f>Fakos!BM151</f>
        <v>0.40932383446045101</v>
      </c>
      <c r="BN24" s="25">
        <f>Fakos!BN151</f>
        <v>20.104581867242501</v>
      </c>
      <c r="BO24" s="25">
        <f>Fakos!BO151</f>
        <v>3.5089939477806702</v>
      </c>
      <c r="BP24" s="25">
        <f>Fakos!BP151</f>
        <v>292.09475440466099</v>
      </c>
      <c r="BQ24" s="25" t="s">
        <v>98</v>
      </c>
      <c r="BR24" s="25" t="s">
        <v>98</v>
      </c>
      <c r="BS24" s="25">
        <f>Fakos!BS151</f>
        <v>1.4168837371524201</v>
      </c>
      <c r="BT24" s="25">
        <f>Fakos!BT151</f>
        <v>67.148043253598104</v>
      </c>
      <c r="BU24" s="25">
        <f>Fakos!BU151</f>
        <v>1.8141934000654301E-2</v>
      </c>
      <c r="BV24" s="25">
        <f>Fakos!BV151</f>
        <v>0.14176995224944999</v>
      </c>
      <c r="BW24" s="25" t="s">
        <v>98</v>
      </c>
      <c r="BX24" s="25" t="s">
        <v>98</v>
      </c>
      <c r="BY24" s="25">
        <f>Fakos!BY151</f>
        <v>6.0436725696425497E-2</v>
      </c>
      <c r="BZ24" s="25">
        <f>Fakos!BZ151</f>
        <v>2.1057683167297498</v>
      </c>
      <c r="CA24" s="25">
        <f>Fakos!CA151</f>
        <v>1.1062127627365901</v>
      </c>
      <c r="CB24" s="25">
        <f>Fakos!CB151</f>
        <v>5.5914741305522304E-3</v>
      </c>
      <c r="CC24" s="25">
        <f>Fakos!CC151</f>
        <v>0.39956558575170198</v>
      </c>
      <c r="CD24" s="25">
        <f>Fakos!CD151</f>
        <v>1.51473741462628</v>
      </c>
      <c r="CF24" s="25" t="str">
        <f>Fakos!CF151</f>
        <v>n.a.</v>
      </c>
      <c r="CG24" s="25">
        <f>Fakos!CG151</f>
        <v>467760.57779916498</v>
      </c>
      <c r="CH24" s="25">
        <f>Fakos!CH151</f>
        <v>27.751080140425799</v>
      </c>
      <c r="CI24" s="25">
        <f>Fakos!CI151</f>
        <v>174.17931912065399</v>
      </c>
      <c r="CJ24" s="25">
        <f>Fakos!CJ151</f>
        <v>5.5258521779094503</v>
      </c>
      <c r="CK24" s="25">
        <f>Fakos!CK151</f>
        <v>143.809509684999</v>
      </c>
      <c r="CL24" s="25" t="str">
        <f>Fakos!CL151</f>
        <v>n.a.</v>
      </c>
      <c r="CM24" s="25" t="str">
        <f>Fakos!CM151</f>
        <v>n.a.</v>
      </c>
      <c r="CN24" s="25">
        <f>Fakos!CN151</f>
        <v>7.6677149565804701</v>
      </c>
      <c r="CO24" s="25">
        <f>Fakos!CO151</f>
        <v>92.680701765926003</v>
      </c>
      <c r="CP24" s="25">
        <f>Fakos!CP151</f>
        <v>0.29253458605759503</v>
      </c>
      <c r="CQ24" s="25">
        <f>Fakos!CQ151</f>
        <v>0.21039045609645199</v>
      </c>
      <c r="CR24" s="25" t="str">
        <f>Fakos!CR151</f>
        <v>n.a.</v>
      </c>
      <c r="CS24" s="25" t="str">
        <f>Fakos!CS151</f>
        <v>n.a.</v>
      </c>
      <c r="CT24" s="25">
        <f>Fakos!CT151</f>
        <v>0.31502155249278202</v>
      </c>
      <c r="CU24" s="25">
        <f>Fakos!CU151</f>
        <v>13.5902078060947</v>
      </c>
      <c r="CV24" s="25">
        <f>Fakos!CV151</f>
        <v>0.64197326451289904</v>
      </c>
      <c r="CW24" s="25">
        <f>Fakos!CW151</f>
        <v>1.1639279597131199E-2</v>
      </c>
      <c r="CX24" s="25">
        <f>Fakos!CX151</f>
        <v>7.1166096369722602</v>
      </c>
      <c r="CY24" s="25">
        <f>Fakos!CY151</f>
        <v>1.2330499623331701</v>
      </c>
      <c r="DA24" s="25" t="str">
        <f>Fakos!DA151</f>
        <v>n.a.</v>
      </c>
      <c r="DB24" s="25">
        <f>Fakos!DB151</f>
        <v>8376.0511737696306</v>
      </c>
      <c r="DC24" s="25">
        <f>Fakos!DC151</f>
        <v>0.47089043426160127</v>
      </c>
      <c r="DD24" s="25">
        <f>Fakos!DD151</f>
        <v>2.9676133793689581</v>
      </c>
      <c r="DE24" s="25">
        <f>Fakos!DE151</f>
        <v>8.6958300725607438E-2</v>
      </c>
      <c r="DF24" s="25">
        <f>Fakos!DF151</f>
        <v>2.1992584444869094</v>
      </c>
      <c r="DG24" s="25" t="str">
        <f>Fakos!DG151</f>
        <v>n.a.</v>
      </c>
      <c r="DH24" s="25" t="str">
        <f>Fakos!DH151</f>
        <v>n.a.</v>
      </c>
      <c r="DI24" s="25">
        <f>Fakos!DI151</f>
        <v>0.10234318216082505</v>
      </c>
      <c r="DJ24" s="25">
        <f>Fakos!DJ151</f>
        <v>1.1737677528612716</v>
      </c>
      <c r="DK24" s="25">
        <f>Fakos!DK151</f>
        <v>2.7119631741105814E-3</v>
      </c>
      <c r="DL24" s="25">
        <f>Fakos!DL151</f>
        <v>1.8716180453554544E-3</v>
      </c>
      <c r="DM24" s="25" t="str">
        <f>Fakos!DM151</f>
        <v>n.a.</v>
      </c>
      <c r="DN24" s="25" t="str">
        <f>Fakos!DN151</f>
        <v>n.a.</v>
      </c>
      <c r="DO24" s="25">
        <f>Fakos!DO151</f>
        <v>2.5872335125885514E-3</v>
      </c>
      <c r="DP24" s="25">
        <f>Fakos!DP151</f>
        <v>0.10650633076876724</v>
      </c>
      <c r="DQ24" s="25">
        <f>Fakos!DQ151</f>
        <v>3.2593009549738215E-3</v>
      </c>
      <c r="DR24" s="25">
        <f>Fakos!DR151</f>
        <v>5.6948290770973947E-5</v>
      </c>
      <c r="DS24" s="25">
        <f>Fakos!DS151</f>
        <v>3.4346571607008977E-2</v>
      </c>
      <c r="DT24" s="25">
        <f>Fakos!DT151</f>
        <v>5.9003144808769618E-3</v>
      </c>
      <c r="DV24" s="25" t="str">
        <f>Fakos!DV151</f>
        <v>n.a.</v>
      </c>
      <c r="DW24" s="25">
        <f>Fakos!DW151</f>
        <v>99.902327818600938</v>
      </c>
      <c r="DX24" s="25">
        <f>Fakos!DX151</f>
        <v>5.6163757305549246E-3</v>
      </c>
      <c r="DY24" s="25">
        <f>Fakos!DY151</f>
        <v>3.5395137698419434E-2</v>
      </c>
      <c r="DZ24" s="25">
        <f>Fakos!DZ151</f>
        <v>1.0371637523948405E-3</v>
      </c>
      <c r="EA24" s="25">
        <f>Fakos!EA151</f>
        <v>2.6230861478855665E-2</v>
      </c>
      <c r="EB24" s="25" t="str">
        <f>Fakos!EB151</f>
        <v>n.a.</v>
      </c>
      <c r="EC24" s="25" t="str">
        <f>Fakos!EC151</f>
        <v>n.a.</v>
      </c>
      <c r="ED24" s="25">
        <f>Fakos!ED151</f>
        <v>1.2206613739715361E-3</v>
      </c>
      <c r="EE24" s="25">
        <f>Fakos!EE151</f>
        <v>1.3999691309965536E-2</v>
      </c>
      <c r="EF24" s="25">
        <f>Fakos!EF151</f>
        <v>3.2345962128361319E-5</v>
      </c>
      <c r="EG24" s="25">
        <f>Fakos!EG151</f>
        <v>2.2323048849540406E-5</v>
      </c>
      <c r="EH24" s="25" t="str">
        <f>Fakos!EH151</f>
        <v>n.a.</v>
      </c>
      <c r="EI24" s="25" t="str">
        <f>Fakos!EI151</f>
        <v>n.a.</v>
      </c>
      <c r="EJ24" s="25">
        <f>Fakos!EJ151</f>
        <v>3.0858294100126354E-5</v>
      </c>
      <c r="EK24" s="25">
        <f>Fakos!EK151</f>
        <v>1.2703158266915301E-3</v>
      </c>
      <c r="EL24" s="25">
        <f>Fakos!EL151</f>
        <v>3.8874135998948615E-5</v>
      </c>
      <c r="EM24" s="25">
        <f>Fakos!EM151</f>
        <v>6.7923018798253092E-7</v>
      </c>
      <c r="EN24" s="25">
        <f>Fakos!EN151</f>
        <v>4.0965633864247376E-4</v>
      </c>
      <c r="EO24" s="25">
        <f>Fakos!EO151</f>
        <v>7.0373871800991504E-5</v>
      </c>
      <c r="EQ24" s="25">
        <f>Fakos!EQ151</f>
        <v>199.80465563720188</v>
      </c>
    </row>
    <row r="25" spans="1:147">
      <c r="A25" s="25" t="str">
        <f>Fakos!A152</f>
        <v xml:space="preserve">LM64_IX_py1.3 </v>
      </c>
      <c r="B25" s="25" t="str">
        <f>Fakos!B152</f>
        <v>Fakos</v>
      </c>
      <c r="C25" s="25" t="str">
        <f>Fakos!C152</f>
        <v>porphyry</v>
      </c>
      <c r="D25" s="25" t="str">
        <f>Fakos!D152</f>
        <v>sercicitic</v>
      </c>
      <c r="E25" s="25" t="str">
        <f>Fakos!E152</f>
        <v>pyrite</v>
      </c>
      <c r="F25" s="25">
        <f>Fakos!F152</f>
        <v>0</v>
      </c>
      <c r="G25" s="25" t="str">
        <f>Fakos!G152</f>
        <v>n.a.</v>
      </c>
      <c r="H25" s="25">
        <f>Fakos!H152</f>
        <v>434376.391916867</v>
      </c>
      <c r="I25" s="25">
        <f>Fakos!I152</f>
        <v>17.0198129745526</v>
      </c>
      <c r="J25" s="25">
        <f>Fakos!J152</f>
        <v>69.370053128598002</v>
      </c>
      <c r="K25" s="25">
        <f>Fakos!K152</f>
        <v>5.09552335436722</v>
      </c>
      <c r="L25" s="25">
        <f>Fakos!L152</f>
        <v>7.9252386786262097</v>
      </c>
      <c r="M25" s="25" t="str">
        <f>Fakos!M152</f>
        <v>n.a.</v>
      </c>
      <c r="N25" s="25" t="str">
        <f>Fakos!N152</f>
        <v>n.a.</v>
      </c>
      <c r="O25" s="25">
        <f>Fakos!O152</f>
        <v>2.7778202139918702</v>
      </c>
      <c r="P25" s="25">
        <f>Fakos!P152</f>
        <v>164.47249424640799</v>
      </c>
      <c r="Q25" s="25">
        <f>Fakos!Q152</f>
        <v>5.9386312083042903E-2</v>
      </c>
      <c r="R25" s="25">
        <f>Fakos!R152</f>
        <v>0.225132437890083</v>
      </c>
      <c r="S25" s="25" t="str">
        <f>Fakos!S152</f>
        <v>n.a.</v>
      </c>
      <c r="T25" s="25" t="str">
        <f>Fakos!T152</f>
        <v>n.a.</v>
      </c>
      <c r="U25" s="25">
        <f>Fakos!U152</f>
        <v>0.195073132590143</v>
      </c>
      <c r="V25" s="25">
        <f>Fakos!V152</f>
        <v>1.8200972752720099</v>
      </c>
      <c r="W25" s="25">
        <f>Fakos!W152</f>
        <v>2.2484091216092399E-2</v>
      </c>
      <c r="X25" s="25">
        <f>Fakos!X152</f>
        <v>6.8160795251814201E-3</v>
      </c>
      <c r="Y25" s="25">
        <f>Fakos!Y152</f>
        <v>4.8451651251505803</v>
      </c>
      <c r="Z25" s="25">
        <f>Fakos!Z152</f>
        <v>1.0495573182512E-2</v>
      </c>
      <c r="AA25" s="25">
        <f>Fakos!AA152</f>
        <v>0.24534813232737937</v>
      </c>
      <c r="AB25" s="25">
        <f>Fakos!AB152</f>
        <v>33.945694315484538</v>
      </c>
      <c r="AC25" s="25">
        <f>Fakos!AC152</f>
        <v>2.1661951474121976E-3</v>
      </c>
      <c r="AD25" s="25">
        <f>Fakos!AD152</f>
        <v>6.1270390678359474</v>
      </c>
      <c r="AE25" s="25">
        <f>Fakos!AE152</f>
        <v>1.4067796141353566E-3</v>
      </c>
      <c r="AF25" s="25">
        <f>Fakos!AF152</f>
        <v>4.0261400293159347E-2</v>
      </c>
      <c r="AG25" s="25">
        <f>Fakos!AG152</f>
        <v>3.4892458672627683E-3</v>
      </c>
      <c r="AH25" s="25">
        <f>Fakos!AH152</f>
        <v>1.2256819024552288E-2</v>
      </c>
      <c r="AI25" s="25">
        <f>Fakos!AI152</f>
        <v>6.166679503590665E-4</v>
      </c>
      <c r="AJ25" s="25">
        <f>Fakos!AJ152</f>
        <v>9.6635899872884163</v>
      </c>
      <c r="AK25" s="25">
        <f>Fakos!AK152</f>
        <v>4.0047910839987325E-4</v>
      </c>
      <c r="AL25" s="25">
        <f>Fakos!AL152</f>
        <v>1.1461532090970047E-2</v>
      </c>
      <c r="AM25" s="25">
        <f>Fakos!AM152</f>
        <v>3.4892458672627683E-3</v>
      </c>
      <c r="AP25" s="25" t="s">
        <v>98</v>
      </c>
      <c r="AQ25" s="25">
        <f>Fakos!AQ152</f>
        <v>24.545084987711299</v>
      </c>
      <c r="AR25" s="25">
        <f>Fakos!AR152</f>
        <v>5.0293855381244097E-2</v>
      </c>
      <c r="AS25" s="25">
        <f>Fakos!AS152</f>
        <v>0.412407739161121</v>
      </c>
      <c r="AT25" s="25">
        <f>Fakos!AT152</f>
        <v>0.61667679129437802</v>
      </c>
      <c r="AU25" s="25">
        <f>Fakos!AU152</f>
        <v>7.9252386786262097</v>
      </c>
      <c r="AV25" s="25" t="s">
        <v>98</v>
      </c>
      <c r="AW25" s="25" t="s">
        <v>98</v>
      </c>
      <c r="AX25" s="25">
        <f>Fakos!AX152</f>
        <v>0.26790332051076898</v>
      </c>
      <c r="AY25" s="25">
        <f>Fakos!AY152</f>
        <v>2.1336839280678301</v>
      </c>
      <c r="AZ25" s="25">
        <f>Fakos!AZ152</f>
        <v>5.9386312083042903E-2</v>
      </c>
      <c r="BA25" s="25">
        <f>Fakos!BA152</f>
        <v>0.225132437890083</v>
      </c>
      <c r="BB25" s="25" t="s">
        <v>98</v>
      </c>
      <c r="BC25" s="25" t="s">
        <v>98</v>
      </c>
      <c r="BD25" s="25">
        <f>Fakos!BD152</f>
        <v>7.5788068064198896E-2</v>
      </c>
      <c r="BE25" s="25">
        <f>Fakos!BE152</f>
        <v>0.92625162652170401</v>
      </c>
      <c r="BF25" s="25">
        <f>Fakos!BF152</f>
        <v>2.2484091216092399E-2</v>
      </c>
      <c r="BG25" s="25">
        <f>Fakos!BG152</f>
        <v>6.8160795251814201E-3</v>
      </c>
      <c r="BH25" s="25">
        <f>Fakos!BH152</f>
        <v>7.8902730852987796E-2</v>
      </c>
      <c r="BI25" s="25">
        <f>Fakos!BI152</f>
        <v>1.0495573182512E-2</v>
      </c>
      <c r="BK25" s="25" t="s">
        <v>98</v>
      </c>
      <c r="BL25" s="25">
        <f>Fakos!BL152</f>
        <v>36375.586940952802</v>
      </c>
      <c r="BM25" s="25">
        <f>Fakos!BM152</f>
        <v>6.1564844344653098</v>
      </c>
      <c r="BN25" s="25">
        <f>Fakos!BN152</f>
        <v>18.946370542775501</v>
      </c>
      <c r="BO25" s="25">
        <f>Fakos!BO152</f>
        <v>1.1405590402741299</v>
      </c>
      <c r="BP25" s="25">
        <f>Fakos!BP152</f>
        <v>3.6021319682564799</v>
      </c>
      <c r="BQ25" s="25" t="s">
        <v>98</v>
      </c>
      <c r="BR25" s="25" t="s">
        <v>98</v>
      </c>
      <c r="BS25" s="25">
        <f>Fakos!BS152</f>
        <v>0.48778288250699098</v>
      </c>
      <c r="BT25" s="25">
        <f>Fakos!BT152</f>
        <v>59.352999898599698</v>
      </c>
      <c r="BU25" s="25">
        <f>Fakos!BU152</f>
        <v>1.9509708555695799E-2</v>
      </c>
      <c r="BV25" s="25">
        <f>Fakos!BV152</f>
        <v>0.163670612711486</v>
      </c>
      <c r="BW25" s="25" t="s">
        <v>98</v>
      </c>
      <c r="BX25" s="25" t="s">
        <v>98</v>
      </c>
      <c r="BY25" s="25">
        <f>Fakos!BY152</f>
        <v>0.11668745772498</v>
      </c>
      <c r="BZ25" s="25">
        <f>Fakos!BZ152</f>
        <v>0.82990041065533704</v>
      </c>
      <c r="CA25" s="25">
        <f>Fakos!CA152</f>
        <v>1.9515076188334798E-2</v>
      </c>
      <c r="CB25" s="25">
        <f>Fakos!CB152</f>
        <v>6.3894747071879697E-3</v>
      </c>
      <c r="CC25" s="25">
        <f>Fakos!CC152</f>
        <v>2.2869008971495699</v>
      </c>
      <c r="CD25" s="25">
        <f>Fakos!CD152</f>
        <v>6.1480355534072597E-3</v>
      </c>
      <c r="CF25" s="25" t="str">
        <f>Fakos!CF152</f>
        <v>n.a.</v>
      </c>
      <c r="CG25" s="25">
        <f>Fakos!CG152</f>
        <v>434376.391916867</v>
      </c>
      <c r="CH25" s="25">
        <f>Fakos!CH152</f>
        <v>17.0198129745526</v>
      </c>
      <c r="CI25" s="25">
        <f>Fakos!CI152</f>
        <v>69.370053128598002</v>
      </c>
      <c r="CJ25" s="25">
        <f>Fakos!CJ152</f>
        <v>5.09552335436722</v>
      </c>
      <c r="CK25" s="25">
        <f>Fakos!CK152</f>
        <v>7.9252386786262097</v>
      </c>
      <c r="CL25" s="25" t="str">
        <f>Fakos!CL152</f>
        <v>n.a.</v>
      </c>
      <c r="CM25" s="25" t="str">
        <f>Fakos!CM152</f>
        <v>n.a.</v>
      </c>
      <c r="CN25" s="25">
        <f>Fakos!CN152</f>
        <v>2.7778202139918702</v>
      </c>
      <c r="CO25" s="25">
        <f>Fakos!CO152</f>
        <v>164.47249424640799</v>
      </c>
      <c r="CP25" s="25">
        <f>Fakos!CP152</f>
        <v>5.9386312083042903E-2</v>
      </c>
      <c r="CQ25" s="25">
        <f>Fakos!CQ152</f>
        <v>0.225132437890083</v>
      </c>
      <c r="CR25" s="25" t="str">
        <f>Fakos!CR152</f>
        <v>n.a.</v>
      </c>
      <c r="CS25" s="25" t="str">
        <f>Fakos!CS152</f>
        <v>n.a.</v>
      </c>
      <c r="CT25" s="25">
        <f>Fakos!CT152</f>
        <v>0.195073132590143</v>
      </c>
      <c r="CU25" s="25">
        <f>Fakos!CU152</f>
        <v>1.8200972752720099</v>
      </c>
      <c r="CV25" s="25">
        <f>Fakos!CV152</f>
        <v>2.2484091216092399E-2</v>
      </c>
      <c r="CW25" s="25">
        <f>Fakos!CW152</f>
        <v>6.8160795251814201E-3</v>
      </c>
      <c r="CX25" s="25">
        <f>Fakos!CX152</f>
        <v>4.8451651251505803</v>
      </c>
      <c r="CY25" s="25">
        <f>Fakos!CY152</f>
        <v>1.0495573182512E-2</v>
      </c>
      <c r="DA25" s="25" t="str">
        <f>Fakos!DA152</f>
        <v>n.a.</v>
      </c>
      <c r="DB25" s="25">
        <f>Fakos!DB152</f>
        <v>7778.2503700755124</v>
      </c>
      <c r="DC25" s="25">
        <f>Fakos!DC152</f>
        <v>0.28879838485866371</v>
      </c>
      <c r="DD25" s="25">
        <f>Fakos!DD152</f>
        <v>1.1819055145654878</v>
      </c>
      <c r="DE25" s="25">
        <f>Fakos!DE152</f>
        <v>8.0186374506140745E-2</v>
      </c>
      <c r="DF25" s="25">
        <f>Fakos!DF152</f>
        <v>0.12119955159238736</v>
      </c>
      <c r="DG25" s="25" t="str">
        <f>Fakos!DG152</f>
        <v>n.a.</v>
      </c>
      <c r="DH25" s="25" t="str">
        <f>Fakos!DH152</f>
        <v>n.a.</v>
      </c>
      <c r="DI25" s="25">
        <f>Fakos!DI152</f>
        <v>3.7076360008220198E-2</v>
      </c>
      <c r="DJ25" s="25">
        <f>Fakos!DJ152</f>
        <v>2.0829849828572442</v>
      </c>
      <c r="DK25" s="25">
        <f>Fakos!DK152</f>
        <v>5.5054512899114756E-4</v>
      </c>
      <c r="DL25" s="25">
        <f>Fakos!DL152</f>
        <v>2.002761632670139E-3</v>
      </c>
      <c r="DM25" s="25" t="str">
        <f>Fakos!DM152</f>
        <v>n.a.</v>
      </c>
      <c r="DN25" s="25" t="str">
        <f>Fakos!DN152</f>
        <v>n.a.</v>
      </c>
      <c r="DO25" s="25">
        <f>Fakos!DO152</f>
        <v>1.602111798539282E-3</v>
      </c>
      <c r="DP25" s="25">
        <f>Fakos!DP152</f>
        <v>1.4264085229404467E-2</v>
      </c>
      <c r="DQ25" s="25">
        <f>Fakos!DQ152</f>
        <v>1.1415182535355571E-4</v>
      </c>
      <c r="DR25" s="25">
        <f>Fakos!DR152</f>
        <v>3.3349493452652053E-5</v>
      </c>
      <c r="DS25" s="25">
        <f>Fakos!DS152</f>
        <v>2.3384001569259558E-2</v>
      </c>
      <c r="DT25" s="25">
        <f>Fakos!DT152</f>
        <v>5.022276819724416E-5</v>
      </c>
      <c r="DV25" s="25" t="str">
        <f>Fakos!DV152</f>
        <v>n.a.</v>
      </c>
      <c r="DW25" s="25">
        <f>Fakos!DW152</f>
        <v>99.937490957828629</v>
      </c>
      <c r="DX25" s="25">
        <f>Fakos!DX152</f>
        <v>3.710575592486106E-3</v>
      </c>
      <c r="DY25" s="25">
        <f>Fakos!DY152</f>
        <v>1.5185506515618825E-2</v>
      </c>
      <c r="DZ25" s="25">
        <f>Fakos!DZ152</f>
        <v>1.0302606236459709E-3</v>
      </c>
      <c r="EA25" s="25">
        <f>Fakos!EA152</f>
        <v>1.5572112641109943E-3</v>
      </c>
      <c r="EB25" s="25" t="str">
        <f>Fakos!EB152</f>
        <v>n.a.</v>
      </c>
      <c r="EC25" s="25" t="str">
        <f>Fakos!EC152</f>
        <v>n.a.</v>
      </c>
      <c r="ED25" s="25">
        <f>Fakos!ED152</f>
        <v>4.7636913403119649E-4</v>
      </c>
      <c r="EE25" s="25">
        <f>Fakos!EE152</f>
        <v>2.6762868638229211E-2</v>
      </c>
      <c r="EF25" s="25">
        <f>Fakos!EF152</f>
        <v>7.0735829052382725E-6</v>
      </c>
      <c r="EG25" s="25">
        <f>Fakos!EG152</f>
        <v>2.5732132939006317E-5</v>
      </c>
      <c r="EH25" s="25" t="str">
        <f>Fakos!EH152</f>
        <v>n.a.</v>
      </c>
      <c r="EI25" s="25" t="str">
        <f>Fakos!EI152</f>
        <v>n.a.</v>
      </c>
      <c r="EJ25" s="25">
        <f>Fakos!EJ152</f>
        <v>2.0584453541882542E-5</v>
      </c>
      <c r="EK25" s="25">
        <f>Fakos!EK152</f>
        <v>1.8326960702107957E-4</v>
      </c>
      <c r="EL25" s="25">
        <f>Fakos!EL152</f>
        <v>1.4666597848250873E-6</v>
      </c>
      <c r="EM25" s="25">
        <f>Fakos!EM152</f>
        <v>4.2848514020515185E-7</v>
      </c>
      <c r="EN25" s="25">
        <f>Fakos!EN152</f>
        <v>3.0044525879192549E-4</v>
      </c>
      <c r="EO25" s="25">
        <f>Fakos!EO152</f>
        <v>6.4527846286599865E-7</v>
      </c>
      <c r="EQ25" s="25">
        <f>Fakos!EQ152</f>
        <v>199.87498191565726</v>
      </c>
    </row>
    <row r="26" spans="1:147">
      <c r="A26" s="25" t="str">
        <f>Fakos!A153</f>
        <v xml:space="preserve">LM64_IX_py1.4 </v>
      </c>
      <c r="B26" s="25" t="str">
        <f>Fakos!B153</f>
        <v>Fakos</v>
      </c>
      <c r="C26" s="25" t="str">
        <f>Fakos!C153</f>
        <v>porphyry</v>
      </c>
      <c r="D26" s="25" t="str">
        <f>Fakos!D153</f>
        <v>sercicitic</v>
      </c>
      <c r="E26" s="25" t="str">
        <f>Fakos!E153</f>
        <v>pyrite</v>
      </c>
      <c r="F26" s="25">
        <f>Fakos!F153</f>
        <v>0</v>
      </c>
      <c r="G26" s="25" t="str">
        <f>Fakos!G153</f>
        <v>n.a.</v>
      </c>
      <c r="H26" s="25">
        <f>Fakos!H153</f>
        <v>466824.60159189999</v>
      </c>
      <c r="I26" s="25">
        <f>Fakos!I153</f>
        <v>32.606005366583403</v>
      </c>
      <c r="J26" s="25">
        <f>Fakos!J153</f>
        <v>142.619105613215</v>
      </c>
      <c r="K26" s="25">
        <f>Fakos!K153</f>
        <v>1.83549571802216</v>
      </c>
      <c r="L26" s="25">
        <f>Fakos!L153</f>
        <v>2.7560328424301499</v>
      </c>
      <c r="M26" s="25" t="str">
        <f>Fakos!M153</f>
        <v>n.a.</v>
      </c>
      <c r="N26" s="25" t="str">
        <f>Fakos!N153</f>
        <v>n.a.</v>
      </c>
      <c r="O26" s="25">
        <f>Fakos!O153</f>
        <v>2.8632861480568401</v>
      </c>
      <c r="P26" s="25">
        <f>Fakos!P153</f>
        <v>440.19412318797202</v>
      </c>
      <c r="Q26" s="25">
        <f>Fakos!Q153</f>
        <v>4.3827689048804401E-2</v>
      </c>
      <c r="R26" s="25">
        <f>Fakos!R153</f>
        <v>0.31562485482019398</v>
      </c>
      <c r="S26" s="25" t="str">
        <f>Fakos!S153</f>
        <v>n.a.</v>
      </c>
      <c r="T26" s="25" t="str">
        <f>Fakos!T153</f>
        <v>n.a.</v>
      </c>
      <c r="U26" s="25">
        <f>Fakos!U153</f>
        <v>8.9471721348762107E-2</v>
      </c>
      <c r="V26" s="25">
        <f>Fakos!V153</f>
        <v>1.6775726471249599</v>
      </c>
      <c r="W26" s="25">
        <f>Fakos!W153</f>
        <v>3.5912818158396399E-2</v>
      </c>
      <c r="X26" s="25">
        <f>Fakos!X153</f>
        <v>1.20244814721834E-2</v>
      </c>
      <c r="Y26" s="25">
        <f>Fakos!Y153</f>
        <v>0.49278271101221099</v>
      </c>
      <c r="Z26" s="25">
        <f>Fakos!Z153</f>
        <v>1.7422491043094301E-2</v>
      </c>
      <c r="AA26" s="25">
        <f>Fakos!AA153</f>
        <v>0.22862298305958631</v>
      </c>
      <c r="AB26" s="25">
        <f>Fakos!AB153</f>
        <v>893.28240084515494</v>
      </c>
      <c r="AC26" s="25">
        <f>Fakos!AC153</f>
        <v>3.5355321227295608E-2</v>
      </c>
      <c r="AD26" s="25">
        <f>Fakos!AD153</f>
        <v>11.387616773374663</v>
      </c>
      <c r="AE26" s="25">
        <f>Fakos!AE153</f>
        <v>2.4401183733666818E-2</v>
      </c>
      <c r="AF26" s="25">
        <f>Fakos!AF153</f>
        <v>0.18156424596346082</v>
      </c>
      <c r="AG26" s="25">
        <f>Fakos!AG153</f>
        <v>1.3441600268434494E-3</v>
      </c>
      <c r="AH26" s="25">
        <f>Fakos!AH153</f>
        <v>8.8939177591639093E-2</v>
      </c>
      <c r="AI26" s="25">
        <f>Fakos!AI153</f>
        <v>5.3433380897832759E-4</v>
      </c>
      <c r="AJ26" s="25">
        <f>Fakos!AJ153</f>
        <v>13.500400255687545</v>
      </c>
      <c r="AK26" s="25">
        <f>Fakos!AK153</f>
        <v>3.6878119036644742E-4</v>
      </c>
      <c r="AL26" s="25">
        <f>Fakos!AL153</f>
        <v>2.7440258425663546E-3</v>
      </c>
      <c r="AM26" s="25">
        <f>Fakos!AM153</f>
        <v>1.3441600268434494E-3</v>
      </c>
      <c r="AP26" s="25" t="s">
        <v>98</v>
      </c>
      <c r="AQ26" s="25">
        <f>Fakos!AQ153</f>
        <v>38.526527372618297</v>
      </c>
      <c r="AR26" s="25">
        <f>Fakos!AR153</f>
        <v>4.1496716232591498E-2</v>
      </c>
      <c r="AS26" s="25">
        <f>Fakos!AS153</f>
        <v>0.47189583388268302</v>
      </c>
      <c r="AT26" s="25">
        <f>Fakos!AT153</f>
        <v>1.1803174516117301</v>
      </c>
      <c r="AU26" s="25">
        <f>Fakos!AU153</f>
        <v>2.7560328424301499</v>
      </c>
      <c r="AV26" s="25" t="s">
        <v>98</v>
      </c>
      <c r="AW26" s="25" t="s">
        <v>98</v>
      </c>
      <c r="AX26" s="25">
        <f>Fakos!AX153</f>
        <v>0.26833736219128401</v>
      </c>
      <c r="AY26" s="25">
        <f>Fakos!AY153</f>
        <v>2.4543413533329401</v>
      </c>
      <c r="AZ26" s="25">
        <f>Fakos!AZ153</f>
        <v>4.3827689048804401E-2</v>
      </c>
      <c r="BA26" s="25">
        <f>Fakos!BA153</f>
        <v>0.31562485482019398</v>
      </c>
      <c r="BB26" s="25" t="s">
        <v>98</v>
      </c>
      <c r="BC26" s="25" t="s">
        <v>98</v>
      </c>
      <c r="BD26" s="25">
        <f>Fakos!BD153</f>
        <v>7.9568024188155007E-2</v>
      </c>
      <c r="BE26" s="25">
        <f>Fakos!BE153</f>
        <v>0.42027667491165599</v>
      </c>
      <c r="BF26" s="25">
        <f>Fakos!BF153</f>
        <v>3.5912818158396399E-2</v>
      </c>
      <c r="BG26" s="25">
        <f>Fakos!BG153</f>
        <v>1.20244814721834E-2</v>
      </c>
      <c r="BH26" s="25">
        <f>Fakos!BH153</f>
        <v>8.1546119058797301E-2</v>
      </c>
      <c r="BI26" s="25">
        <f>Fakos!BI153</f>
        <v>8.2833975655829898E-3</v>
      </c>
      <c r="BK26" s="25" t="s">
        <v>98</v>
      </c>
      <c r="BL26" s="25">
        <f>Fakos!BL153</f>
        <v>31058.589146958198</v>
      </c>
      <c r="BM26" s="25">
        <f>Fakos!BM153</f>
        <v>12.0218084462556</v>
      </c>
      <c r="BN26" s="25">
        <f>Fakos!BN153</f>
        <v>57.113935903171097</v>
      </c>
      <c r="BO26" s="25">
        <f>Fakos!BO153</f>
        <v>0.51287553455847201</v>
      </c>
      <c r="BP26" s="25">
        <f>Fakos!BP153</f>
        <v>4.1186560734722901</v>
      </c>
      <c r="BQ26" s="25" t="s">
        <v>98</v>
      </c>
      <c r="BR26" s="25" t="s">
        <v>98</v>
      </c>
      <c r="BS26" s="25">
        <f>Fakos!BS153</f>
        <v>1.18508180904769</v>
      </c>
      <c r="BT26" s="25">
        <f>Fakos!BT153</f>
        <v>60.518833369861497</v>
      </c>
      <c r="BU26" s="25">
        <f>Fakos!BU153</f>
        <v>3.70031336308232E-2</v>
      </c>
      <c r="BV26" s="25">
        <f>Fakos!BV153</f>
        <v>0.13359910203853201</v>
      </c>
      <c r="BW26" s="25" t="s">
        <v>98</v>
      </c>
      <c r="BX26" s="25" t="s">
        <v>98</v>
      </c>
      <c r="BY26" s="25">
        <f>Fakos!BY153</f>
        <v>5.4534151906253298E-2</v>
      </c>
      <c r="BZ26" s="25">
        <f>Fakos!BZ153</f>
        <v>0.71758971228483803</v>
      </c>
      <c r="CA26" s="25">
        <f>Fakos!CA153</f>
        <v>9.1777243450248801E-3</v>
      </c>
      <c r="CB26" s="25">
        <f>Fakos!CB153</f>
        <v>1.2076408511999299E-2</v>
      </c>
      <c r="CC26" s="25">
        <f>Fakos!CC153</f>
        <v>0.19936779308535299</v>
      </c>
      <c r="CD26" s="25">
        <f>Fakos!CD153</f>
        <v>1.04408389833012E-2</v>
      </c>
      <c r="CF26" s="25" t="str">
        <f>Fakos!CF153</f>
        <v>n.a.</v>
      </c>
      <c r="CG26" s="25">
        <f>Fakos!CG153</f>
        <v>466824.60159189999</v>
      </c>
      <c r="CH26" s="25">
        <f>Fakos!CH153</f>
        <v>32.606005366583403</v>
      </c>
      <c r="CI26" s="25">
        <f>Fakos!CI153</f>
        <v>142.619105613215</v>
      </c>
      <c r="CJ26" s="25">
        <f>Fakos!CJ153</f>
        <v>1.83549571802216</v>
      </c>
      <c r="CK26" s="25">
        <f>Fakos!CK153</f>
        <v>2.7560328424301499</v>
      </c>
      <c r="CL26" s="25" t="str">
        <f>Fakos!CL153</f>
        <v>n.a.</v>
      </c>
      <c r="CM26" s="25" t="str">
        <f>Fakos!CM153</f>
        <v>n.a.</v>
      </c>
      <c r="CN26" s="25">
        <f>Fakos!CN153</f>
        <v>2.8632861480568401</v>
      </c>
      <c r="CO26" s="25">
        <f>Fakos!CO153</f>
        <v>440.19412318797202</v>
      </c>
      <c r="CP26" s="25">
        <f>Fakos!CP153</f>
        <v>4.3827689048804401E-2</v>
      </c>
      <c r="CQ26" s="25">
        <f>Fakos!CQ153</f>
        <v>0.31562485482019398</v>
      </c>
      <c r="CR26" s="25" t="str">
        <f>Fakos!CR153</f>
        <v>n.a.</v>
      </c>
      <c r="CS26" s="25" t="str">
        <f>Fakos!CS153</f>
        <v>n.a.</v>
      </c>
      <c r="CT26" s="25">
        <f>Fakos!CT153</f>
        <v>8.9471721348762107E-2</v>
      </c>
      <c r="CU26" s="25">
        <f>Fakos!CU153</f>
        <v>1.6775726471249599</v>
      </c>
      <c r="CV26" s="25">
        <f>Fakos!CV153</f>
        <v>3.5912818158396399E-2</v>
      </c>
      <c r="CW26" s="25">
        <f>Fakos!CW153</f>
        <v>1.20244814721834E-2</v>
      </c>
      <c r="CX26" s="25">
        <f>Fakos!CX153</f>
        <v>0.49278271101221099</v>
      </c>
      <c r="CY26" s="25">
        <f>Fakos!CY153</f>
        <v>1.7422491043094301E-2</v>
      </c>
      <c r="DA26" s="25" t="str">
        <f>Fakos!DA153</f>
        <v>n.a.</v>
      </c>
      <c r="DB26" s="25">
        <f>Fakos!DB153</f>
        <v>8359.2909229456527</v>
      </c>
      <c r="DC26" s="25">
        <f>Fakos!DC153</f>
        <v>0.55327057357454545</v>
      </c>
      <c r="DD26" s="25">
        <f>Fakos!DD153</f>
        <v>2.4299002206928719</v>
      </c>
      <c r="DE26" s="25">
        <f>Fakos!DE153</f>
        <v>2.8884520158973973E-2</v>
      </c>
      <c r="DF26" s="25">
        <f>Fakos!DF153</f>
        <v>4.2147619550851043E-2</v>
      </c>
      <c r="DG26" s="25" t="str">
        <f>Fakos!DG153</f>
        <v>n.a.</v>
      </c>
      <c r="DH26" s="25" t="str">
        <f>Fakos!DH153</f>
        <v>n.a.</v>
      </c>
      <c r="DI26" s="25">
        <f>Fakos!DI153</f>
        <v>3.8217098247459211E-2</v>
      </c>
      <c r="DJ26" s="25">
        <f>Fakos!DJ153</f>
        <v>5.5749002430087646</v>
      </c>
      <c r="DK26" s="25">
        <f>Fakos!DK153</f>
        <v>4.0630778161501166E-4</v>
      </c>
      <c r="DL26" s="25">
        <f>Fakos!DL153</f>
        <v>2.8077755274856907E-3</v>
      </c>
      <c r="DM26" s="25" t="str">
        <f>Fakos!DM153</f>
        <v>n.a.</v>
      </c>
      <c r="DN26" s="25" t="str">
        <f>Fakos!DN153</f>
        <v>n.a.</v>
      </c>
      <c r="DO26" s="25">
        <f>Fakos!DO153</f>
        <v>7.3482031331112104E-4</v>
      </c>
      <c r="DP26" s="25">
        <f>Fakos!DP153</f>
        <v>1.3147121058973041E-2</v>
      </c>
      <c r="DQ26" s="25">
        <f>Fakos!DQ153</f>
        <v>1.8232952833055358E-4</v>
      </c>
      <c r="DR26" s="25">
        <f>Fakos!DR153</f>
        <v>5.8832994046888377E-5</v>
      </c>
      <c r="DS26" s="25">
        <f>Fakos!DS153</f>
        <v>2.3782949373176206E-3</v>
      </c>
      <c r="DT26" s="25">
        <f>Fakos!DT153</f>
        <v>8.3369027480447206E-5</v>
      </c>
      <c r="DV26" s="25" t="str">
        <f>Fakos!DV153</f>
        <v>n.a.</v>
      </c>
      <c r="DW26" s="25">
        <f>Fakos!DW153</f>
        <v>99.883879708521363</v>
      </c>
      <c r="DX26" s="25">
        <f>Fakos!DX153</f>
        <v>6.6109448668058759E-3</v>
      </c>
      <c r="DY26" s="25">
        <f>Fakos!DY153</f>
        <v>2.9034503474592646E-2</v>
      </c>
      <c r="DZ26" s="25">
        <f>Fakos!DZ153</f>
        <v>3.4513668247601365E-4</v>
      </c>
      <c r="EA26" s="25">
        <f>Fakos!EA153</f>
        <v>5.0361541427657985E-4</v>
      </c>
      <c r="EB26" s="25" t="str">
        <f>Fakos!EB153</f>
        <v>n.a.</v>
      </c>
      <c r="EC26" s="25" t="str">
        <f>Fakos!EC153</f>
        <v>n.a.</v>
      </c>
      <c r="ED26" s="25">
        <f>Fakos!ED153</f>
        <v>4.5665022061617942E-4</v>
      </c>
      <c r="EE26" s="25">
        <f>Fakos!EE153</f>
        <v>6.661362433638969E-2</v>
      </c>
      <c r="EF26" s="25">
        <f>Fakos!EF153</f>
        <v>4.8549091014491347E-6</v>
      </c>
      <c r="EG26" s="25">
        <f>Fakos!EG153</f>
        <v>3.3549677313669228E-5</v>
      </c>
      <c r="EH26" s="25" t="str">
        <f>Fakos!EH153</f>
        <v>n.a.</v>
      </c>
      <c r="EI26" s="25" t="str">
        <f>Fakos!EI153</f>
        <v>n.a.</v>
      </c>
      <c r="EJ26" s="25">
        <f>Fakos!EJ153</f>
        <v>8.780254743937349E-6</v>
      </c>
      <c r="EK26" s="25">
        <f>Fakos!EK153</f>
        <v>1.5709292456411961E-4</v>
      </c>
      <c r="EL26" s="25">
        <f>Fakos!EL153</f>
        <v>2.1786274509349139E-6</v>
      </c>
      <c r="EM26" s="25">
        <f>Fakos!EM153</f>
        <v>7.0298638418493973E-7</v>
      </c>
      <c r="EN26" s="25">
        <f>Fakos!EN153</f>
        <v>2.8417879891983631E-5</v>
      </c>
      <c r="EO26" s="25">
        <f>Fakos!EO153</f>
        <v>9.9616366854941904E-7</v>
      </c>
      <c r="EQ26" s="25">
        <f>Fakos!EQ153</f>
        <v>199.76775941704273</v>
      </c>
    </row>
    <row r="27" spans="1:147">
      <c r="A27" s="25" t="str">
        <f>Fakos!A154</f>
        <v xml:space="preserve">LM64_IX_py1.4 </v>
      </c>
      <c r="B27" s="25" t="str">
        <f>Fakos!B154</f>
        <v>Fakos</v>
      </c>
      <c r="C27" s="25" t="str">
        <f>Fakos!C154</f>
        <v>porphyry</v>
      </c>
      <c r="D27" s="25" t="str">
        <f>Fakos!D154</f>
        <v>sercicitic</v>
      </c>
      <c r="E27" s="25" t="str">
        <f>Fakos!E154</f>
        <v>pyrite</v>
      </c>
      <c r="F27" s="25">
        <f>Fakos!F154</f>
        <v>0</v>
      </c>
      <c r="G27" s="25" t="str">
        <f>Fakos!G154</f>
        <v>n.a.</v>
      </c>
      <c r="H27" s="25">
        <f>Fakos!H154</f>
        <v>474879.50077080401</v>
      </c>
      <c r="I27" s="25">
        <f>Fakos!I154</f>
        <v>76.433220134547099</v>
      </c>
      <c r="J27" s="25">
        <f>Fakos!J154</f>
        <v>681.05222632591199</v>
      </c>
      <c r="K27" s="25">
        <f>Fakos!K154</f>
        <v>306.98341495217198</v>
      </c>
      <c r="L27" s="25">
        <f>Fakos!L154</f>
        <v>3.6526205978314299</v>
      </c>
      <c r="M27" s="25" t="str">
        <f>Fakos!M154</f>
        <v>n.a.</v>
      </c>
      <c r="N27" s="25" t="str">
        <f>Fakos!N154</f>
        <v>n.a.</v>
      </c>
      <c r="O27" s="25">
        <f>Fakos!O154</f>
        <v>15.587031409151701</v>
      </c>
      <c r="P27" s="25">
        <f>Fakos!P154</f>
        <v>475.622621281904</v>
      </c>
      <c r="Q27" s="25">
        <f>Fakos!Q154</f>
        <v>5.0964341400695702E-2</v>
      </c>
      <c r="R27" s="25">
        <f>Fakos!R154</f>
        <v>0.15123026733352701</v>
      </c>
      <c r="S27" s="25" t="str">
        <f>Fakos!S154</f>
        <v>n.a.</v>
      </c>
      <c r="T27" s="25" t="str">
        <f>Fakos!T154</f>
        <v>n.a.</v>
      </c>
      <c r="U27" s="25">
        <f>Fakos!U154</f>
        <v>0.31884152029367302</v>
      </c>
      <c r="V27" s="25">
        <f>Fakos!V154</f>
        <v>5.5520950074033797</v>
      </c>
      <c r="W27" s="25">
        <f>Fakos!W154</f>
        <v>2.8660887677485002E-2</v>
      </c>
      <c r="X27" s="25">
        <f>Fakos!X154</f>
        <v>1.87637452358476E-2</v>
      </c>
      <c r="Y27" s="25">
        <f>Fakos!Y154</f>
        <v>5.70401206814687</v>
      </c>
      <c r="Z27" s="25">
        <f>Fakos!Z154</f>
        <v>0.228133357744289</v>
      </c>
      <c r="AA27" s="25">
        <f>Fakos!AA154</f>
        <v>0.1122281334382873</v>
      </c>
      <c r="AB27" s="25">
        <f>Fakos!AB154</f>
        <v>83.383873596260671</v>
      </c>
      <c r="AC27" s="25">
        <f>Fakos!AC154</f>
        <v>3.9995244578506894E-2</v>
      </c>
      <c r="AD27" s="25">
        <f>Fakos!AD154</f>
        <v>4.9036418884528867</v>
      </c>
      <c r="AE27" s="25">
        <f>Fakos!AE154</f>
        <v>3.2895696943964566E-3</v>
      </c>
      <c r="AF27" s="25">
        <f>Fakos!AF154</f>
        <v>5.5897763974622663E-2</v>
      </c>
      <c r="AG27" s="25">
        <f>Fakos!AG154</f>
        <v>6.6678260200187878E-4</v>
      </c>
      <c r="AH27" s="25">
        <f>Fakos!AH154</f>
        <v>8.9348235578423467E-3</v>
      </c>
      <c r="AI27" s="25">
        <f>Fakos!AI154</f>
        <v>2.9847408933275448E-3</v>
      </c>
      <c r="AJ27" s="25">
        <f>Fakos!AJ154</f>
        <v>6.2227212257269144</v>
      </c>
      <c r="AK27" s="25">
        <f>Fakos!AK154</f>
        <v>2.4549201515803421E-4</v>
      </c>
      <c r="AL27" s="25">
        <f>Fakos!AL154</f>
        <v>4.1715044810673842E-3</v>
      </c>
      <c r="AM27" s="25">
        <f>Fakos!AM154</f>
        <v>6.6678260200187878E-4</v>
      </c>
      <c r="AP27" s="25" t="s">
        <v>98</v>
      </c>
      <c r="AQ27" s="25">
        <f>Fakos!AQ154</f>
        <v>17.799356419352101</v>
      </c>
      <c r="AR27" s="25">
        <f>Fakos!AR154</f>
        <v>5.10971294039076E-2</v>
      </c>
      <c r="AS27" s="25">
        <f>Fakos!AS154</f>
        <v>0.279928271567919</v>
      </c>
      <c r="AT27" s="25">
        <f>Fakos!AT154</f>
        <v>0.75379168818230802</v>
      </c>
      <c r="AU27" s="25">
        <f>Fakos!AU154</f>
        <v>3.6526205978314299</v>
      </c>
      <c r="AV27" s="25" t="s">
        <v>98</v>
      </c>
      <c r="AW27" s="25" t="s">
        <v>98</v>
      </c>
      <c r="AX27" s="25">
        <f>Fakos!AX154</f>
        <v>0.277250090789881</v>
      </c>
      <c r="AY27" s="25">
        <f>Fakos!AY154</f>
        <v>4.6329238154577004</v>
      </c>
      <c r="AZ27" s="25">
        <f>Fakos!AZ154</f>
        <v>5.0964341400695702E-2</v>
      </c>
      <c r="BA27" s="25">
        <f>Fakos!BA154</f>
        <v>0.15123026733352701</v>
      </c>
      <c r="BB27" s="25" t="s">
        <v>98</v>
      </c>
      <c r="BC27" s="25" t="s">
        <v>98</v>
      </c>
      <c r="BD27" s="25">
        <f>Fakos!BD154</f>
        <v>6.6855521077723606E-2</v>
      </c>
      <c r="BE27" s="25">
        <f>Fakos!BE154</f>
        <v>0.29279649810026398</v>
      </c>
      <c r="BF27" s="25">
        <f>Fakos!BF154</f>
        <v>2.8660887677485002E-2</v>
      </c>
      <c r="BG27" s="25">
        <f>Fakos!BG154</f>
        <v>1.87637452358476E-2</v>
      </c>
      <c r="BH27" s="25">
        <f>Fakos!BH154</f>
        <v>0.103968890104895</v>
      </c>
      <c r="BI27" s="25">
        <f>Fakos!BI154</f>
        <v>0.228133357744289</v>
      </c>
      <c r="BK27" s="25" t="s">
        <v>98</v>
      </c>
      <c r="BL27" s="25">
        <f>Fakos!BL154</f>
        <v>57534.264390607001</v>
      </c>
      <c r="BM27" s="25">
        <f>Fakos!BM154</f>
        <v>19.7383431276014</v>
      </c>
      <c r="BN27" s="25">
        <f>Fakos!BN154</f>
        <v>227.117581989889</v>
      </c>
      <c r="BO27" s="25">
        <f>Fakos!BO154</f>
        <v>302.55802747370802</v>
      </c>
      <c r="BP27" s="25">
        <f>Fakos!BP154</f>
        <v>3.9260009502081998</v>
      </c>
      <c r="BQ27" s="25" t="s">
        <v>98</v>
      </c>
      <c r="BR27" s="25" t="s">
        <v>98</v>
      </c>
      <c r="BS27" s="25">
        <f>Fakos!BS154</f>
        <v>9.6558699523062206</v>
      </c>
      <c r="BT27" s="25">
        <f>Fakos!BT154</f>
        <v>272.21182780480802</v>
      </c>
      <c r="BU27" s="25">
        <f>Fakos!BU154</f>
        <v>3.3501033321018503E-2</v>
      </c>
      <c r="BV27" s="25">
        <f>Fakos!BV154</f>
        <v>0.11844181073986</v>
      </c>
      <c r="BW27" s="25" t="s">
        <v>98</v>
      </c>
      <c r="BX27" s="25" t="s">
        <v>98</v>
      </c>
      <c r="BY27" s="25">
        <f>Fakos!BY154</f>
        <v>0.197745332337465</v>
      </c>
      <c r="BZ27" s="25">
        <f>Fakos!BZ154</f>
        <v>2.2222572968944001</v>
      </c>
      <c r="CA27" s="25">
        <f>Fakos!CA154</f>
        <v>2.91303442077403E-2</v>
      </c>
      <c r="CB27" s="25">
        <f>Fakos!CB154</f>
        <v>8.0859423783923804E-3</v>
      </c>
      <c r="CC27" s="25">
        <f>Fakos!CC154</f>
        <v>3.6525385247623299</v>
      </c>
      <c r="CD27" s="25">
        <f>Fakos!CD154</f>
        <v>0.168327834241111</v>
      </c>
      <c r="CF27" s="25" t="str">
        <f>Fakos!CF154</f>
        <v>n.a.</v>
      </c>
      <c r="CG27" s="25">
        <f>Fakos!CG154</f>
        <v>474879.50077080401</v>
      </c>
      <c r="CH27" s="25">
        <f>Fakos!CH154</f>
        <v>76.433220134547099</v>
      </c>
      <c r="CI27" s="25">
        <f>Fakos!CI154</f>
        <v>681.05222632591199</v>
      </c>
      <c r="CJ27" s="25">
        <f>Fakos!CJ154</f>
        <v>306.98341495217198</v>
      </c>
      <c r="CK27" s="25">
        <f>Fakos!CK154</f>
        <v>3.6526205978314299</v>
      </c>
      <c r="CL27" s="25" t="str">
        <f>Fakos!CL154</f>
        <v>n.a.</v>
      </c>
      <c r="CM27" s="25" t="str">
        <f>Fakos!CM154</f>
        <v>n.a.</v>
      </c>
      <c r="CN27" s="25">
        <f>Fakos!CN154</f>
        <v>15.587031409151701</v>
      </c>
      <c r="CO27" s="25">
        <f>Fakos!CO154</f>
        <v>475.622621281904</v>
      </c>
      <c r="CP27" s="25">
        <f>Fakos!CP154</f>
        <v>5.0964341400695702E-2</v>
      </c>
      <c r="CQ27" s="25">
        <f>Fakos!CQ154</f>
        <v>0.15123026733352701</v>
      </c>
      <c r="CR27" s="25" t="str">
        <f>Fakos!CR154</f>
        <v>n.a.</v>
      </c>
      <c r="CS27" s="25" t="str">
        <f>Fakos!CS154</f>
        <v>n.a.</v>
      </c>
      <c r="CT27" s="25">
        <f>Fakos!CT154</f>
        <v>0.31884152029367302</v>
      </c>
      <c r="CU27" s="25">
        <f>Fakos!CU154</f>
        <v>5.5520950074033797</v>
      </c>
      <c r="CV27" s="25">
        <f>Fakos!CV154</f>
        <v>2.8660887677485002E-2</v>
      </c>
      <c r="CW27" s="25">
        <f>Fakos!CW154</f>
        <v>1.87637452358476E-2</v>
      </c>
      <c r="CX27" s="25">
        <f>Fakos!CX154</f>
        <v>5.70401206814687</v>
      </c>
      <c r="CY27" s="25">
        <f>Fakos!CY154</f>
        <v>0.228133357744289</v>
      </c>
      <c r="DA27" s="25" t="str">
        <f>Fakos!DA154</f>
        <v>n.a.</v>
      </c>
      <c r="DB27" s="25">
        <f>Fakos!DB154</f>
        <v>8503.5276348966599</v>
      </c>
      <c r="DC27" s="25">
        <f>Fakos!DC154</f>
        <v>1.2969467148321676</v>
      </c>
      <c r="DD27" s="25">
        <f>Fakos!DD154</f>
        <v>11.603557236859887</v>
      </c>
      <c r="DE27" s="25">
        <f>Fakos!DE154</f>
        <v>4.8308849487327601</v>
      </c>
      <c r="DF27" s="25">
        <f>Fakos!DF154</f>
        <v>5.5859008989622726E-2</v>
      </c>
      <c r="DG27" s="25" t="str">
        <f>Fakos!DG154</f>
        <v>n.a.</v>
      </c>
      <c r="DH27" s="25" t="str">
        <f>Fakos!DH154</f>
        <v>n.a.</v>
      </c>
      <c r="DI27" s="25">
        <f>Fakos!DI154</f>
        <v>0.20804456137017496</v>
      </c>
      <c r="DJ27" s="25">
        <f>Fakos!DJ154</f>
        <v>6.0235894285955425</v>
      </c>
      <c r="DK27" s="25">
        <f>Fakos!DK154</f>
        <v>4.7246863673163826E-4</v>
      </c>
      <c r="DL27" s="25">
        <f>Fakos!DL154</f>
        <v>1.3453333511269094E-3</v>
      </c>
      <c r="DM27" s="25" t="str">
        <f>Fakos!DM154</f>
        <v>n.a.</v>
      </c>
      <c r="DN27" s="25" t="str">
        <f>Fakos!DN154</f>
        <v>n.a.</v>
      </c>
      <c r="DO27" s="25">
        <f>Fakos!DO154</f>
        <v>2.6186064413080898E-3</v>
      </c>
      <c r="DP27" s="25">
        <f>Fakos!DP154</f>
        <v>4.3511716358960659E-2</v>
      </c>
      <c r="DQ27" s="25">
        <f>Fakos!DQ154</f>
        <v>1.4551144688011746E-4</v>
      </c>
      <c r="DR27" s="25">
        <f>Fakos!DR154</f>
        <v>9.1806645825992641E-5</v>
      </c>
      <c r="DS27" s="25">
        <f>Fakos!DS154</f>
        <v>2.7529015772909605E-2</v>
      </c>
      <c r="DT27" s="25">
        <f>Fakos!DT154</f>
        <v>1.0916496455039895E-3</v>
      </c>
      <c r="DV27" s="25" t="str">
        <f>Fakos!DV154</f>
        <v>n.a.</v>
      </c>
      <c r="DW27" s="25">
        <f>Fakos!DW154</f>
        <v>99.705385097976304</v>
      </c>
      <c r="DX27" s="25">
        <f>Fakos!DX154</f>
        <v>1.5206932605619505E-2</v>
      </c>
      <c r="DY27" s="25">
        <f>Fakos!DY154</f>
        <v>0.13605378761394296</v>
      </c>
      <c r="DZ27" s="25">
        <f>Fakos!DZ154</f>
        <v>5.66429915745515E-2</v>
      </c>
      <c r="EA27" s="25">
        <f>Fakos!EA154</f>
        <v>6.5495688867357195E-4</v>
      </c>
      <c r="EB27" s="25" t="str">
        <f>Fakos!EB154</f>
        <v>n.a.</v>
      </c>
      <c r="EC27" s="25" t="str">
        <f>Fakos!EC154</f>
        <v>n.a.</v>
      </c>
      <c r="ED27" s="25">
        <f>Fakos!ED154</f>
        <v>2.4393597574525836E-3</v>
      </c>
      <c r="EE27" s="25">
        <f>Fakos!EE154</f>
        <v>7.0627665298052075E-2</v>
      </c>
      <c r="EF27" s="25">
        <f>Fakos!EF154</f>
        <v>5.5397794179822576E-6</v>
      </c>
      <c r="EG27" s="25">
        <f>Fakos!EG154</f>
        <v>1.5774274585619032E-5</v>
      </c>
      <c r="EH27" s="25" t="str">
        <f>Fakos!EH154</f>
        <v>n.a.</v>
      </c>
      <c r="EI27" s="25" t="str">
        <f>Fakos!EI154</f>
        <v>n.a.</v>
      </c>
      <c r="EJ27" s="25">
        <f>Fakos!EJ154</f>
        <v>3.0703629700597466E-5</v>
      </c>
      <c r="EK27" s="25">
        <f>Fakos!EK154</f>
        <v>5.101826703120734E-4</v>
      </c>
      <c r="EL27" s="25">
        <f>Fakos!EL154</f>
        <v>1.7061477859855451E-6</v>
      </c>
      <c r="EM27" s="25">
        <f>Fakos!EM154</f>
        <v>1.0764493713255694E-6</v>
      </c>
      <c r="EN27" s="25">
        <f>Fakos!EN154</f>
        <v>3.2278264231684037E-4</v>
      </c>
      <c r="EO27" s="25">
        <f>Fakos!EO154</f>
        <v>1.2799787684628054E-5</v>
      </c>
      <c r="EQ27" s="25">
        <f>Fakos!EQ154</f>
        <v>199.41077019595261</v>
      </c>
    </row>
    <row r="28" spans="1:147">
      <c r="A28" s="25" t="str">
        <f>Fakos!A155</f>
        <v xml:space="preserve">LM64_X_py1 </v>
      </c>
      <c r="B28" s="25" t="str">
        <f>Fakos!B155</f>
        <v>Fakos</v>
      </c>
      <c r="C28" s="25" t="str">
        <f>Fakos!C155</f>
        <v>porphyry</v>
      </c>
      <c r="D28" s="25" t="str">
        <f>Fakos!D155</f>
        <v>sercicitic</v>
      </c>
      <c r="E28" s="25" t="str">
        <f>Fakos!E155</f>
        <v>pyrite</v>
      </c>
      <c r="F28" s="25">
        <f>Fakos!F155</f>
        <v>0</v>
      </c>
      <c r="G28" s="25" t="str">
        <f>Fakos!G155</f>
        <v>n.a.</v>
      </c>
      <c r="H28" s="25">
        <f>Fakos!H155</f>
        <v>474007.34049198002</v>
      </c>
      <c r="I28" s="25">
        <f>Fakos!I155</f>
        <v>108.601746838895</v>
      </c>
      <c r="J28" s="25">
        <f>Fakos!J155</f>
        <v>279.195082079249</v>
      </c>
      <c r="K28" s="25">
        <f>Fakos!K155</f>
        <v>1.0298573524819099</v>
      </c>
      <c r="L28" s="25">
        <f>Fakos!L155</f>
        <v>5.4446558746542504</v>
      </c>
      <c r="M28" s="25" t="str">
        <f>Fakos!M155</f>
        <v>n.a.</v>
      </c>
      <c r="N28" s="25" t="str">
        <f>Fakos!N155</f>
        <v>n.a.</v>
      </c>
      <c r="O28" s="25">
        <f>Fakos!O155</f>
        <v>1.35443001163628</v>
      </c>
      <c r="P28" s="25">
        <f>Fakos!P155</f>
        <v>173.18031563637999</v>
      </c>
      <c r="Q28" s="25">
        <f>Fakos!Q155</f>
        <v>4.2740849214956203E-2</v>
      </c>
      <c r="R28" s="25">
        <f>Fakos!R155</f>
        <v>0.164076527335907</v>
      </c>
      <c r="S28" s="25" t="str">
        <f>Fakos!S155</f>
        <v>n.a.</v>
      </c>
      <c r="T28" s="25" t="str">
        <f>Fakos!T155</f>
        <v>n.a.</v>
      </c>
      <c r="U28" s="25">
        <f>Fakos!U155</f>
        <v>0.20588803437939401</v>
      </c>
      <c r="V28" s="25">
        <f>Fakos!V155</f>
        <v>3.8119479251513702</v>
      </c>
      <c r="W28" s="25">
        <f>Fakos!W155</f>
        <v>2.0182798451632799E-2</v>
      </c>
      <c r="X28" s="25">
        <f>Fakos!X155</f>
        <v>1.1389426455712601E-2</v>
      </c>
      <c r="Y28" s="25">
        <f>Fakos!Y155</f>
        <v>0.78936372491579598</v>
      </c>
      <c r="Z28" s="25">
        <f>Fakos!Z155</f>
        <v>0.14091734742631301</v>
      </c>
      <c r="AA28" s="25">
        <f>Fakos!AA155</f>
        <v>0.38898158961148388</v>
      </c>
      <c r="AB28" s="25">
        <f>Fakos!AB155</f>
        <v>219.3922904866875</v>
      </c>
      <c r="AC28" s="25">
        <f>Fakos!AC155</f>
        <v>0.17852017134603584</v>
      </c>
      <c r="AD28" s="25">
        <f>Fakos!AD155</f>
        <v>80.182619925627449</v>
      </c>
      <c r="AE28" s="25">
        <f>Fakos!AE155</f>
        <v>1.4428616487193591E-2</v>
      </c>
      <c r="AF28" s="25">
        <f>Fakos!AF155</f>
        <v>0.26082783877781662</v>
      </c>
      <c r="AG28" s="25">
        <f>Fakos!AG155</f>
        <v>3.935558170934397E-4</v>
      </c>
      <c r="AH28" s="25">
        <f>Fakos!AH155</f>
        <v>5.4145950549622117E-2</v>
      </c>
      <c r="AI28" s="25">
        <f>Fakos!AI155</f>
        <v>1.2975605966574048E-3</v>
      </c>
      <c r="AJ28" s="25">
        <f>Fakos!AJ155</f>
        <v>1.5946365567515586</v>
      </c>
      <c r="AK28" s="25">
        <f>Fakos!AK155</f>
        <v>1.0487332650927078E-4</v>
      </c>
      <c r="AL28" s="25">
        <f>Fakos!AL155</f>
        <v>1.8958077597482676E-3</v>
      </c>
      <c r="AM28" s="25">
        <f>Fakos!AM155</f>
        <v>3.935558170934397E-4</v>
      </c>
      <c r="AP28" s="25" t="s">
        <v>98</v>
      </c>
      <c r="AQ28" s="25">
        <f>Fakos!AQ155</f>
        <v>24.653173470028499</v>
      </c>
      <c r="AR28" s="25">
        <f>Fakos!AR155</f>
        <v>5.3366591082141299E-2</v>
      </c>
      <c r="AS28" s="25">
        <f>Fakos!AS155</f>
        <v>0.39314160242706803</v>
      </c>
      <c r="AT28" s="25">
        <f>Fakos!AT155</f>
        <v>1.01044318458688</v>
      </c>
      <c r="AU28" s="25">
        <f>Fakos!AU155</f>
        <v>5.4446558746542504</v>
      </c>
      <c r="AV28" s="25" t="s">
        <v>98</v>
      </c>
      <c r="AW28" s="25" t="s">
        <v>98</v>
      </c>
      <c r="AX28" s="25">
        <f>Fakos!AX155</f>
        <v>0.28907231763658803</v>
      </c>
      <c r="AY28" s="25">
        <f>Fakos!AY155</f>
        <v>2.0249642315664902</v>
      </c>
      <c r="AZ28" s="25">
        <f>Fakos!AZ155</f>
        <v>4.2740849214956203E-2</v>
      </c>
      <c r="BA28" s="25">
        <f>Fakos!BA155</f>
        <v>0.164076527335907</v>
      </c>
      <c r="BB28" s="25" t="s">
        <v>98</v>
      </c>
      <c r="BC28" s="25" t="s">
        <v>98</v>
      </c>
      <c r="BD28" s="25">
        <f>Fakos!BD155</f>
        <v>7.7349258364733803E-2</v>
      </c>
      <c r="BE28" s="25">
        <f>Fakos!BE155</f>
        <v>0.31286184754576701</v>
      </c>
      <c r="BF28" s="25">
        <f>Fakos!BF155</f>
        <v>2.0182798451632799E-2</v>
      </c>
      <c r="BG28" s="25">
        <f>Fakos!BG155</f>
        <v>1.1389426455712601E-2</v>
      </c>
      <c r="BH28" s="25">
        <f>Fakos!BH155</f>
        <v>7.5330031751421903E-2</v>
      </c>
      <c r="BI28" s="25">
        <f>Fakos!BI155</f>
        <v>7.12258270888853E-3</v>
      </c>
      <c r="BK28" s="25" t="s">
        <v>98</v>
      </c>
      <c r="BL28" s="25">
        <f>Fakos!BL155</f>
        <v>47326.848333910799</v>
      </c>
      <c r="BM28" s="25">
        <f>Fakos!BM155</f>
        <v>37.350524293457902</v>
      </c>
      <c r="BN28" s="25">
        <f>Fakos!BN155</f>
        <v>68.480035085234206</v>
      </c>
      <c r="BO28" s="25">
        <f>Fakos!BO155</f>
        <v>0.61355382742754605</v>
      </c>
      <c r="BP28" s="25">
        <f>Fakos!BP155</f>
        <v>2.2519659365422</v>
      </c>
      <c r="BQ28" s="25" t="s">
        <v>98</v>
      </c>
      <c r="BR28" s="25" t="s">
        <v>98</v>
      </c>
      <c r="BS28" s="25">
        <f>Fakos!BS155</f>
        <v>0.84071197079862603</v>
      </c>
      <c r="BT28" s="25">
        <f>Fakos!BT155</f>
        <v>19.4676578968262</v>
      </c>
      <c r="BU28" s="25">
        <f>Fakos!BU155</f>
        <v>2.8187591604019201E-2</v>
      </c>
      <c r="BV28" s="25">
        <f>Fakos!BV155</f>
        <v>0.166693113591002</v>
      </c>
      <c r="BW28" s="25" t="s">
        <v>98</v>
      </c>
      <c r="BX28" s="25" t="s">
        <v>98</v>
      </c>
      <c r="BY28" s="25">
        <f>Fakos!BY155</f>
        <v>0.108867401826466</v>
      </c>
      <c r="BZ28" s="25">
        <f>Fakos!BZ155</f>
        <v>1.6721758414982599</v>
      </c>
      <c r="CA28" s="25">
        <f>Fakos!CA155</f>
        <v>1.2078899356283399E-2</v>
      </c>
      <c r="CB28" s="25">
        <f>Fakos!CB155</f>
        <v>9.9364593111230404E-3</v>
      </c>
      <c r="CC28" s="25">
        <f>Fakos!CC155</f>
        <v>0.55242250650494096</v>
      </c>
      <c r="CD28" s="25">
        <f>Fakos!CD155</f>
        <v>9.9437517005659601E-2</v>
      </c>
      <c r="CF28" s="25" t="str">
        <f>Fakos!CF155</f>
        <v>n.a.</v>
      </c>
      <c r="CG28" s="25">
        <f>Fakos!CG155</f>
        <v>474007.34049198002</v>
      </c>
      <c r="CH28" s="25">
        <f>Fakos!CH155</f>
        <v>108.601746838895</v>
      </c>
      <c r="CI28" s="25">
        <f>Fakos!CI155</f>
        <v>279.195082079249</v>
      </c>
      <c r="CJ28" s="25">
        <f>Fakos!CJ155</f>
        <v>1.0298573524819099</v>
      </c>
      <c r="CK28" s="25">
        <f>Fakos!CK155</f>
        <v>5.4446558746542504</v>
      </c>
      <c r="CL28" s="25" t="str">
        <f>Fakos!CL155</f>
        <v>n.a.</v>
      </c>
      <c r="CM28" s="25" t="str">
        <f>Fakos!CM155</f>
        <v>n.a.</v>
      </c>
      <c r="CN28" s="25">
        <f>Fakos!CN155</f>
        <v>1.35443001163628</v>
      </c>
      <c r="CO28" s="25">
        <f>Fakos!CO155</f>
        <v>173.18031563637999</v>
      </c>
      <c r="CP28" s="25">
        <f>Fakos!CP155</f>
        <v>4.2740849214956203E-2</v>
      </c>
      <c r="CQ28" s="25">
        <f>Fakos!CQ155</f>
        <v>0.164076527335907</v>
      </c>
      <c r="CR28" s="25" t="str">
        <f>Fakos!CR155</f>
        <v>n.a.</v>
      </c>
      <c r="CS28" s="25" t="str">
        <f>Fakos!CS155</f>
        <v>n.a.</v>
      </c>
      <c r="CT28" s="25">
        <f>Fakos!CT155</f>
        <v>0.20588803437939401</v>
      </c>
      <c r="CU28" s="25">
        <f>Fakos!CU155</f>
        <v>3.8119479251513702</v>
      </c>
      <c r="CV28" s="25">
        <f>Fakos!CV155</f>
        <v>2.0182798451632799E-2</v>
      </c>
      <c r="CW28" s="25">
        <f>Fakos!CW155</f>
        <v>1.1389426455712601E-2</v>
      </c>
      <c r="CX28" s="25">
        <f>Fakos!CX155</f>
        <v>0.78936372491579598</v>
      </c>
      <c r="CY28" s="25">
        <f>Fakos!CY155</f>
        <v>0.14091734742631301</v>
      </c>
      <c r="DA28" s="25" t="str">
        <f>Fakos!DA155</f>
        <v>n.a.</v>
      </c>
      <c r="DB28" s="25">
        <f>Fakos!DB155</f>
        <v>8487.9101171453131</v>
      </c>
      <c r="DC28" s="25">
        <f>Fakos!DC155</f>
        <v>1.8427939911441258</v>
      </c>
      <c r="DD28" s="25">
        <f>Fakos!DD155</f>
        <v>4.7568394756352337</v>
      </c>
      <c r="DE28" s="25">
        <f>Fakos!DE155</f>
        <v>1.6206485891824975E-2</v>
      </c>
      <c r="DF28" s="25">
        <f>Fakos!DF155</f>
        <v>8.3264350430558964E-2</v>
      </c>
      <c r="DG28" s="25" t="str">
        <f>Fakos!DG155</f>
        <v>n.a.</v>
      </c>
      <c r="DH28" s="25" t="str">
        <f>Fakos!DH155</f>
        <v>n.a.</v>
      </c>
      <c r="DI28" s="25">
        <f>Fakos!DI155</f>
        <v>1.8077964320520116E-2</v>
      </c>
      <c r="DJ28" s="25">
        <f>Fakos!DJ155</f>
        <v>2.1932664087687437</v>
      </c>
      <c r="DK28" s="25">
        <f>Fakos!DK155</f>
        <v>3.9623215382250009E-4</v>
      </c>
      <c r="DL28" s="25">
        <f>Fakos!DL155</f>
        <v>1.459612736617475E-3</v>
      </c>
      <c r="DM28" s="25" t="str">
        <f>Fakos!DM155</f>
        <v>n.a.</v>
      </c>
      <c r="DN28" s="25" t="str">
        <f>Fakos!DN155</f>
        <v>n.a.</v>
      </c>
      <c r="DO28" s="25">
        <f>Fakos!DO155</f>
        <v>1.6909332652709757E-3</v>
      </c>
      <c r="DP28" s="25">
        <f>Fakos!DP155</f>
        <v>2.9874200040371241E-2</v>
      </c>
      <c r="DQ28" s="25">
        <f>Fakos!DQ155</f>
        <v>1.024681523417697E-4</v>
      </c>
      <c r="DR28" s="25">
        <f>Fakos!DR155</f>
        <v>5.5725817401483392E-5</v>
      </c>
      <c r="DS28" s="25">
        <f>Fakos!DS155</f>
        <v>3.8096704870453474E-3</v>
      </c>
      <c r="DT28" s="25">
        <f>Fakos!DT155</f>
        <v>6.7430898262465123E-4</v>
      </c>
      <c r="DV28" s="25" t="str">
        <f>Fakos!DV155</f>
        <v>n.a.</v>
      </c>
      <c r="DW28" s="25">
        <f>Fakos!DW155</f>
        <v>99.882564838675464</v>
      </c>
      <c r="DX28" s="25">
        <f>Fakos!DX155</f>
        <v>2.1685313317935967E-2</v>
      </c>
      <c r="DY28" s="25">
        <f>Fakos!DY155</f>
        <v>5.5976715209621372E-2</v>
      </c>
      <c r="DZ28" s="25">
        <f>Fakos!DZ155</f>
        <v>1.9071188968265254E-4</v>
      </c>
      <c r="EA28" s="25">
        <f>Fakos!EA155</f>
        <v>9.7982386310042501E-4</v>
      </c>
      <c r="EB28" s="25" t="str">
        <f>Fakos!EB155</f>
        <v>n.a.</v>
      </c>
      <c r="EC28" s="25" t="str">
        <f>Fakos!EC155</f>
        <v>n.a.</v>
      </c>
      <c r="ED28" s="25">
        <f>Fakos!ED155</f>
        <v>2.1273475077783965E-4</v>
      </c>
      <c r="EE28" s="25">
        <f>Fakos!EE155</f>
        <v>2.5809542191053629E-2</v>
      </c>
      <c r="EF28" s="25">
        <f>Fakos!EF155</f>
        <v>4.6627124049535151E-6</v>
      </c>
      <c r="EG28" s="25">
        <f>Fakos!EG155</f>
        <v>1.7176179034938235E-5</v>
      </c>
      <c r="EH28" s="25" t="str">
        <f>Fakos!EH155</f>
        <v>n.a.</v>
      </c>
      <c r="EI28" s="25" t="str">
        <f>Fakos!EI155</f>
        <v>n.a.</v>
      </c>
      <c r="EJ28" s="25">
        <f>Fakos!EJ155</f>
        <v>1.9898272858137284E-5</v>
      </c>
      <c r="EK28" s="25">
        <f>Fakos!EK155</f>
        <v>3.5154845908517962E-4</v>
      </c>
      <c r="EL28" s="25">
        <f>Fakos!EL155</f>
        <v>1.2058070513143333E-6</v>
      </c>
      <c r="EM28" s="25">
        <f>Fakos!EM155</f>
        <v>6.5576066345809115E-7</v>
      </c>
      <c r="EN28" s="25">
        <f>Fakos!EN155</f>
        <v>4.4830783335895304E-5</v>
      </c>
      <c r="EO28" s="25">
        <f>Fakos!EO155</f>
        <v>7.9350169533793312E-6</v>
      </c>
      <c r="EQ28" s="25">
        <f>Fakos!EQ155</f>
        <v>199.76512967735093</v>
      </c>
    </row>
    <row r="29" spans="1:147">
      <c r="A29" s="25" t="str">
        <f>Fakos!A156</f>
        <v xml:space="preserve">LM64_X_py6 </v>
      </c>
      <c r="B29" s="25" t="str">
        <f>Fakos!B156</f>
        <v>Fakos</v>
      </c>
      <c r="C29" s="25" t="str">
        <f>Fakos!C156</f>
        <v>porphyry</v>
      </c>
      <c r="D29" s="25" t="str">
        <f>Fakos!D156</f>
        <v>sercicitic</v>
      </c>
      <c r="E29" s="25" t="str">
        <f>Fakos!E156</f>
        <v>pyrite</v>
      </c>
      <c r="F29" s="25">
        <f>Fakos!F156</f>
        <v>0</v>
      </c>
      <c r="G29" s="25" t="str">
        <f>Fakos!G156</f>
        <v>n.a.</v>
      </c>
      <c r="H29" s="25">
        <f>Fakos!H156</f>
        <v>507163.55525019602</v>
      </c>
      <c r="I29" s="25">
        <f>Fakos!I156</f>
        <v>120.475114660675</v>
      </c>
      <c r="J29" s="25">
        <f>Fakos!J156</f>
        <v>317.04831289028101</v>
      </c>
      <c r="K29" s="25">
        <f>Fakos!K156</f>
        <v>5.8177631951430904</v>
      </c>
      <c r="L29" s="25">
        <f>Fakos!L156</f>
        <v>3.6923103365195602</v>
      </c>
      <c r="M29" s="25" t="str">
        <f>Fakos!M156</f>
        <v>n.a.</v>
      </c>
      <c r="N29" s="25" t="str">
        <f>Fakos!N156</f>
        <v>n.a.</v>
      </c>
      <c r="O29" s="25">
        <f>Fakos!O156</f>
        <v>6.9031835826703798</v>
      </c>
      <c r="P29" s="25">
        <f>Fakos!P156</f>
        <v>175.02817807858099</v>
      </c>
      <c r="Q29" s="25">
        <f>Fakos!Q156</f>
        <v>0.23680815134327801</v>
      </c>
      <c r="R29" s="25">
        <f>Fakos!R156</f>
        <v>0.18673509799606899</v>
      </c>
      <c r="S29" s="25" t="str">
        <f>Fakos!S156</f>
        <v>n.a.</v>
      </c>
      <c r="T29" s="25" t="str">
        <f>Fakos!T156</f>
        <v>n.a.</v>
      </c>
      <c r="U29" s="25">
        <f>Fakos!U156</f>
        <v>1.41528259205292</v>
      </c>
      <c r="V29" s="25">
        <f>Fakos!V156</f>
        <v>24.638673396133299</v>
      </c>
      <c r="W29" s="25">
        <f>Fakos!W156</f>
        <v>0.21213975270909699</v>
      </c>
      <c r="X29" s="25">
        <f>Fakos!X156</f>
        <v>1.4782669486278001E-2</v>
      </c>
      <c r="Y29" s="25">
        <f>Fakos!Y156</f>
        <v>8.6548964271093194</v>
      </c>
      <c r="Z29" s="25">
        <f>Fakos!Z156</f>
        <v>0.67282159444962697</v>
      </c>
      <c r="AA29" s="25">
        <f>Fakos!AA156</f>
        <v>0.37998976737140722</v>
      </c>
      <c r="AB29" s="25">
        <f>Fakos!AB156</f>
        <v>20.223023990252337</v>
      </c>
      <c r="AC29" s="25">
        <f>Fakos!AC156</f>
        <v>7.7738838369247262E-2</v>
      </c>
      <c r="AD29" s="25">
        <f>Fakos!AD156</f>
        <v>17.452109337366231</v>
      </c>
      <c r="AE29" s="25">
        <f>Fakos!AE156</f>
        <v>1.7080122923221761E-3</v>
      </c>
      <c r="AF29" s="25">
        <f>Fakos!AF156</f>
        <v>0.16352392012686573</v>
      </c>
      <c r="AG29" s="25">
        <f>Fakos!AG156</f>
        <v>1.9656188085835119E-3</v>
      </c>
      <c r="AH29" s="25">
        <f>Fakos!AH156</f>
        <v>2.7361176801785302E-2</v>
      </c>
      <c r="AI29" s="25">
        <f>Fakos!AI156</f>
        <v>5.5847350412960147E-3</v>
      </c>
      <c r="AJ29" s="25">
        <f>Fakos!AJ156</f>
        <v>1.4528160323528871</v>
      </c>
      <c r="AK29" s="25">
        <f>Fakos!AK156</f>
        <v>1.2270309538956844E-4</v>
      </c>
      <c r="AL29" s="25">
        <f>Fakos!AL156</f>
        <v>1.1747509815941189E-2</v>
      </c>
      <c r="AM29" s="25">
        <f>Fakos!AM156</f>
        <v>1.9656188085835119E-3</v>
      </c>
      <c r="AP29" s="25" t="s">
        <v>98</v>
      </c>
      <c r="AQ29" s="25">
        <f>Fakos!AQ156</f>
        <v>33.383847194771199</v>
      </c>
      <c r="AR29" s="25">
        <f>Fakos!AR156</f>
        <v>3.9461475338797701E-2</v>
      </c>
      <c r="AS29" s="25">
        <f>Fakos!AS156</f>
        <v>0.35703618892573502</v>
      </c>
      <c r="AT29" s="25">
        <f>Fakos!AT156</f>
        <v>0.58935960732592996</v>
      </c>
      <c r="AU29" s="25">
        <f>Fakos!AU156</f>
        <v>3.6923103365195602</v>
      </c>
      <c r="AV29" s="25" t="s">
        <v>98</v>
      </c>
      <c r="AW29" s="25" t="s">
        <v>98</v>
      </c>
      <c r="AX29" s="25">
        <f>Fakos!AX156</f>
        <v>0.35881360690793601</v>
      </c>
      <c r="AY29" s="25">
        <f>Fakos!AY156</f>
        <v>2.0752945235359701</v>
      </c>
      <c r="AZ29" s="25">
        <f>Fakos!AZ156</f>
        <v>5.3309476199373998E-2</v>
      </c>
      <c r="BA29" s="25">
        <f>Fakos!BA156</f>
        <v>0.15115741505072899</v>
      </c>
      <c r="BB29" s="25" t="s">
        <v>98</v>
      </c>
      <c r="BC29" s="25" t="s">
        <v>98</v>
      </c>
      <c r="BD29" s="25">
        <f>Fakos!BD156</f>
        <v>8.6525932532073704E-2</v>
      </c>
      <c r="BE29" s="25">
        <f>Fakos!BE156</f>
        <v>0.42262082945983198</v>
      </c>
      <c r="BF29" s="25">
        <f>Fakos!BF156</f>
        <v>2.20178500541666E-2</v>
      </c>
      <c r="BG29" s="25">
        <f>Fakos!BG156</f>
        <v>1.4782669486278001E-2</v>
      </c>
      <c r="BH29" s="25">
        <f>Fakos!BH156</f>
        <v>9.2912244285251994E-2</v>
      </c>
      <c r="BI29" s="25">
        <f>Fakos!BI156</f>
        <v>1.8038071108568799E-2</v>
      </c>
      <c r="BK29" s="25" t="s">
        <v>98</v>
      </c>
      <c r="BL29" s="25">
        <f>Fakos!BL156</f>
        <v>47112.847325866802</v>
      </c>
      <c r="BM29" s="25">
        <f>Fakos!BM156</f>
        <v>29.811765626248501</v>
      </c>
      <c r="BN29" s="25">
        <f>Fakos!BN156</f>
        <v>74.028615968212804</v>
      </c>
      <c r="BO29" s="25">
        <f>Fakos!BO156</f>
        <v>3.1027874103788098</v>
      </c>
      <c r="BP29" s="25">
        <f>Fakos!BP156</f>
        <v>2.6688393147943499</v>
      </c>
      <c r="BQ29" s="25" t="s">
        <v>98</v>
      </c>
      <c r="BR29" s="25" t="s">
        <v>98</v>
      </c>
      <c r="BS29" s="25">
        <f>Fakos!BS156</f>
        <v>2.0832777584903401</v>
      </c>
      <c r="BT29" s="25">
        <f>Fakos!BT156</f>
        <v>49.051147279367598</v>
      </c>
      <c r="BU29" s="25">
        <f>Fakos!BU156</f>
        <v>0.161253332558492</v>
      </c>
      <c r="BV29" s="25">
        <f>Fakos!BV156</f>
        <v>0.160662061697773</v>
      </c>
      <c r="BW29" s="25" t="s">
        <v>98</v>
      </c>
      <c r="BX29" s="25" t="s">
        <v>98</v>
      </c>
      <c r="BY29" s="25">
        <f>Fakos!BY156</f>
        <v>0.80616994339473003</v>
      </c>
      <c r="BZ29" s="25">
        <f>Fakos!BZ156</f>
        <v>11.5107316455471</v>
      </c>
      <c r="CA29" s="25">
        <f>Fakos!CA156</f>
        <v>0.168428653120096</v>
      </c>
      <c r="CB29" s="25">
        <f>Fakos!CB156</f>
        <v>7.5944741460031301E-3</v>
      </c>
      <c r="CC29" s="25">
        <f>Fakos!CC156</f>
        <v>5.2775525058596902</v>
      </c>
      <c r="CD29" s="25">
        <f>Fakos!CD156</f>
        <v>0.37305775986364598</v>
      </c>
      <c r="CF29" s="25" t="str">
        <f>Fakos!CF156</f>
        <v>n.a.</v>
      </c>
      <c r="CG29" s="25">
        <f>Fakos!CG156</f>
        <v>507163.55525019602</v>
      </c>
      <c r="CH29" s="25">
        <f>Fakos!CH156</f>
        <v>120.475114660675</v>
      </c>
      <c r="CI29" s="25">
        <f>Fakos!CI156</f>
        <v>317.04831289028101</v>
      </c>
      <c r="CJ29" s="25">
        <f>Fakos!CJ156</f>
        <v>5.8177631951430904</v>
      </c>
      <c r="CK29" s="25">
        <f>Fakos!CK156</f>
        <v>3.6923103365195602</v>
      </c>
      <c r="CL29" s="25" t="str">
        <f>Fakos!CL156</f>
        <v>n.a.</v>
      </c>
      <c r="CM29" s="25" t="str">
        <f>Fakos!CM156</f>
        <v>n.a.</v>
      </c>
      <c r="CN29" s="25">
        <f>Fakos!CN156</f>
        <v>6.9031835826703798</v>
      </c>
      <c r="CO29" s="25">
        <f>Fakos!CO156</f>
        <v>175.02817807858099</v>
      </c>
      <c r="CP29" s="25">
        <f>Fakos!CP156</f>
        <v>0.23680815134327801</v>
      </c>
      <c r="CQ29" s="25">
        <f>Fakos!CQ156</f>
        <v>0.18673509799606899</v>
      </c>
      <c r="CR29" s="25" t="str">
        <f>Fakos!CR156</f>
        <v>n.a.</v>
      </c>
      <c r="CS29" s="25" t="str">
        <f>Fakos!CS156</f>
        <v>n.a.</v>
      </c>
      <c r="CT29" s="25">
        <f>Fakos!CT156</f>
        <v>1.41528259205292</v>
      </c>
      <c r="CU29" s="25">
        <f>Fakos!CU156</f>
        <v>24.638673396133299</v>
      </c>
      <c r="CV29" s="25">
        <f>Fakos!CV156</f>
        <v>0.21213975270909699</v>
      </c>
      <c r="CW29" s="25">
        <f>Fakos!CW156</f>
        <v>1.4782669486278001E-2</v>
      </c>
      <c r="CX29" s="25">
        <f>Fakos!CX156</f>
        <v>8.6548964271093194</v>
      </c>
      <c r="CY29" s="25">
        <f>Fakos!CY156</f>
        <v>0.67282159444962697</v>
      </c>
      <c r="DA29" s="25" t="str">
        <f>Fakos!DA156</f>
        <v>n.a.</v>
      </c>
      <c r="DB29" s="25">
        <f>Fakos!DB156</f>
        <v>9081.628708930004</v>
      </c>
      <c r="DC29" s="25">
        <f>Fakos!DC156</f>
        <v>2.044265620408785</v>
      </c>
      <c r="DD29" s="25">
        <f>Fakos!DD156</f>
        <v>5.4017711172002478</v>
      </c>
      <c r="DE29" s="25">
        <f>Fakos!DE156</f>
        <v>9.1551996902135307E-2</v>
      </c>
      <c r="DF29" s="25">
        <f>Fakos!DF156</f>
        <v>5.6465978536772599E-2</v>
      </c>
      <c r="DG29" s="25" t="str">
        <f>Fakos!DG156</f>
        <v>n.a.</v>
      </c>
      <c r="DH29" s="25" t="str">
        <f>Fakos!DH156</f>
        <v>n.a.</v>
      </c>
      <c r="DI29" s="25">
        <f>Fakos!DI156</f>
        <v>9.2138763489706302E-2</v>
      </c>
      <c r="DJ29" s="25">
        <f>Fakos!DJ156</f>
        <v>2.2166689219678446</v>
      </c>
      <c r="DK29" s="25">
        <f>Fakos!DK156</f>
        <v>2.1953472046745753E-3</v>
      </c>
      <c r="DL29" s="25">
        <f>Fakos!DL156</f>
        <v>1.6611817170567736E-3</v>
      </c>
      <c r="DM29" s="25" t="str">
        <f>Fakos!DM156</f>
        <v>n.a.</v>
      </c>
      <c r="DN29" s="25" t="str">
        <f>Fakos!DN156</f>
        <v>n.a.</v>
      </c>
      <c r="DO29" s="25">
        <f>Fakos!DO156</f>
        <v>1.1623542970211235E-2</v>
      </c>
      <c r="DP29" s="25">
        <f>Fakos!DP156</f>
        <v>0.19309305169383464</v>
      </c>
      <c r="DQ29" s="25">
        <f>Fakos!DQ156</f>
        <v>1.077034413757549E-3</v>
      </c>
      <c r="DR29" s="25">
        <f>Fakos!DR156</f>
        <v>7.2328167155917339E-5</v>
      </c>
      <c r="DS29" s="25">
        <f>Fakos!DS156</f>
        <v>4.1770735652072004E-2</v>
      </c>
      <c r="DT29" s="25">
        <f>Fakos!DT156</f>
        <v>3.2195443153545181E-3</v>
      </c>
      <c r="DV29" s="25" t="str">
        <f>Fakos!DV156</f>
        <v>n.a.</v>
      </c>
      <c r="DW29" s="25">
        <f>Fakos!DW156</f>
        <v>99.876951516979972</v>
      </c>
      <c r="DX29" s="25">
        <f>Fakos!DX156</f>
        <v>2.2482202785567642E-2</v>
      </c>
      <c r="DY29" s="25">
        <f>Fakos!DY156</f>
        <v>5.9407012692329848E-2</v>
      </c>
      <c r="DZ29" s="25">
        <f>Fakos!DZ156</f>
        <v>1.0068606247782405E-3</v>
      </c>
      <c r="EA29" s="25">
        <f>Fakos!EA156</f>
        <v>6.209954162881133E-4</v>
      </c>
      <c r="EB29" s="25" t="str">
        <f>Fakos!EB156</f>
        <v>n.a.</v>
      </c>
      <c r="EC29" s="25" t="str">
        <f>Fakos!EC156</f>
        <v>n.a.</v>
      </c>
      <c r="ED29" s="25">
        <f>Fakos!ED156</f>
        <v>1.0133137027334078E-3</v>
      </c>
      <c r="EE29" s="25">
        <f>Fakos!EE156</f>
        <v>2.4378241122198805E-2</v>
      </c>
      <c r="EF29" s="25">
        <f>Fakos!EF156</f>
        <v>2.4143751451610903E-5</v>
      </c>
      <c r="EG29" s="25">
        <f>Fakos!EG156</f>
        <v>1.8269164170104117E-5</v>
      </c>
      <c r="EH29" s="25" t="str">
        <f>Fakos!EH156</f>
        <v>n.a.</v>
      </c>
      <c r="EI29" s="25" t="str">
        <f>Fakos!EI156</f>
        <v>n.a.</v>
      </c>
      <c r="EJ29" s="25">
        <f>Fakos!EJ156</f>
        <v>1.278321405663479E-4</v>
      </c>
      <c r="EK29" s="25">
        <f>Fakos!EK156</f>
        <v>2.1235778273259809E-3</v>
      </c>
      <c r="EL29" s="25">
        <f>Fakos!EL156</f>
        <v>1.1844892295498354E-5</v>
      </c>
      <c r="EM29" s="25">
        <f>Fakos!EM156</f>
        <v>7.9544287438664738E-7</v>
      </c>
      <c r="EN29" s="25">
        <f>Fakos!EN156</f>
        <v>4.5938166745886696E-4</v>
      </c>
      <c r="EO29" s="25">
        <f>Fakos!EO156</f>
        <v>3.5407555384337839E-5</v>
      </c>
      <c r="EQ29" s="25">
        <f>Fakos!EQ156</f>
        <v>199.75390303395994</v>
      </c>
    </row>
    <row r="30" spans="1:147">
      <c r="A30" s="25" t="str">
        <f>Fakos!A157</f>
        <v xml:space="preserve">LM64_XII_py1 </v>
      </c>
      <c r="B30" s="25" t="str">
        <f>Fakos!B157</f>
        <v>Fakos</v>
      </c>
      <c r="C30" s="25" t="str">
        <f>Fakos!C157</f>
        <v>porphyry</v>
      </c>
      <c r="D30" s="25" t="str">
        <f>Fakos!D157</f>
        <v>sercicitic</v>
      </c>
      <c r="E30" s="25" t="str">
        <f>Fakos!E157</f>
        <v>pyrite</v>
      </c>
      <c r="F30" s="25">
        <f>Fakos!F157</f>
        <v>0</v>
      </c>
      <c r="G30" s="25" t="str">
        <f>Fakos!G157</f>
        <v>n.a.</v>
      </c>
      <c r="H30" s="25">
        <f>Fakos!H157</f>
        <v>459699.431388403</v>
      </c>
      <c r="I30" s="25">
        <f>Fakos!I157</f>
        <v>40.452782118352701</v>
      </c>
      <c r="J30" s="25">
        <f>Fakos!J157</f>
        <v>214.03429304218301</v>
      </c>
      <c r="K30" s="25">
        <f>Fakos!K157</f>
        <v>6.5464453179076996</v>
      </c>
      <c r="L30" s="25">
        <f>Fakos!L157</f>
        <v>4.1652849559968397</v>
      </c>
      <c r="M30" s="25" t="str">
        <f>Fakos!M157</f>
        <v>n.a.</v>
      </c>
      <c r="N30" s="25" t="str">
        <f>Fakos!N157</f>
        <v>n.a.</v>
      </c>
      <c r="O30" s="25">
        <f>Fakos!O157</f>
        <v>8.3019526591244297</v>
      </c>
      <c r="P30" s="25">
        <f>Fakos!P157</f>
        <v>265.19748259198201</v>
      </c>
      <c r="Q30" s="25">
        <f>Fakos!Q157</f>
        <v>1.1119650806327499</v>
      </c>
      <c r="R30" s="25">
        <f>Fakos!R157</f>
        <v>0.17554354705811101</v>
      </c>
      <c r="S30" s="25" t="str">
        <f>Fakos!S157</f>
        <v>n.a.</v>
      </c>
      <c r="T30" s="25" t="str">
        <f>Fakos!T157</f>
        <v>n.a.</v>
      </c>
      <c r="U30" s="25">
        <f>Fakos!U157</f>
        <v>0.155928402337147</v>
      </c>
      <c r="V30" s="25">
        <f>Fakos!V157</f>
        <v>17.938790904367199</v>
      </c>
      <c r="W30" s="25">
        <f>Fakos!W157</f>
        <v>0.52092055264686399</v>
      </c>
      <c r="X30" s="25">
        <f>Fakos!X157</f>
        <v>1.6638002694560099E-2</v>
      </c>
      <c r="Y30" s="25">
        <f>Fakos!Y157</f>
        <v>3.6528570050539599</v>
      </c>
      <c r="Z30" s="25">
        <f>Fakos!Z157</f>
        <v>1.09572729432976</v>
      </c>
      <c r="AA30" s="25">
        <f>Fakos!AA157</f>
        <v>0.18900140507100913</v>
      </c>
      <c r="AB30" s="25">
        <f>Fakos!AB157</f>
        <v>72.600017527394158</v>
      </c>
      <c r="AC30" s="25">
        <f>Fakos!AC157</f>
        <v>0.29996446420260953</v>
      </c>
      <c r="AD30" s="25">
        <f>Fakos!AD157</f>
        <v>4.8726828228648413</v>
      </c>
      <c r="AE30" s="25">
        <f>Fakos!AE157</f>
        <v>4.5547916799207758E-3</v>
      </c>
      <c r="AF30" s="25">
        <f>Fakos!AF157</f>
        <v>4.2686697596267836E-2</v>
      </c>
      <c r="AG30" s="25">
        <f>Fakos!AG157</f>
        <v>2.7487975422295401E-2</v>
      </c>
      <c r="AH30" s="25">
        <f>Fakos!AH157</f>
        <v>0.30440969331519835</v>
      </c>
      <c r="AI30" s="25">
        <f>Fakos!AI157</f>
        <v>2.7086574444348248E-2</v>
      </c>
      <c r="AJ30" s="25">
        <f>Fakos!AJ157</f>
        <v>6.5557291415975731</v>
      </c>
      <c r="AK30" s="25">
        <f>Fakos!AK157</f>
        <v>4.1129439863696636E-4</v>
      </c>
      <c r="AL30" s="25">
        <f>Fakos!AL157</f>
        <v>3.8545779590868998E-3</v>
      </c>
      <c r="AM30" s="25">
        <f>Fakos!AM157</f>
        <v>2.7487975422295401E-2</v>
      </c>
      <c r="AP30" s="25" t="s">
        <v>98</v>
      </c>
      <c r="AQ30" s="25">
        <f>Fakos!AQ157</f>
        <v>17.911737859992801</v>
      </c>
      <c r="AR30" s="25">
        <f>Fakos!AR157</f>
        <v>5.0418430757982101E-2</v>
      </c>
      <c r="AS30" s="25">
        <f>Fakos!AS157</f>
        <v>0.28000043275474201</v>
      </c>
      <c r="AT30" s="25">
        <f>Fakos!AT157</f>
        <v>0.61658442797412105</v>
      </c>
      <c r="AU30" s="25">
        <f>Fakos!AU157</f>
        <v>4.1652849559968397</v>
      </c>
      <c r="AV30" s="25" t="s">
        <v>98</v>
      </c>
      <c r="AW30" s="25" t="s">
        <v>98</v>
      </c>
      <c r="AX30" s="25">
        <f>Fakos!AX157</f>
        <v>0.18880967310324001</v>
      </c>
      <c r="AY30" s="25">
        <f>Fakos!AY157</f>
        <v>2.31455392684326</v>
      </c>
      <c r="AZ30" s="25">
        <f>Fakos!AZ157</f>
        <v>3.7682831389865501E-2</v>
      </c>
      <c r="BA30" s="25">
        <f>Fakos!BA157</f>
        <v>0.17554354705811101</v>
      </c>
      <c r="BB30" s="25" t="s">
        <v>98</v>
      </c>
      <c r="BC30" s="25" t="s">
        <v>98</v>
      </c>
      <c r="BD30" s="25">
        <f>Fakos!BD157</f>
        <v>5.8219123823712998E-2</v>
      </c>
      <c r="BE30" s="25">
        <f>Fakos!BE157</f>
        <v>0.32814060006016599</v>
      </c>
      <c r="BF30" s="25">
        <f>Fakos!BF157</f>
        <v>2.1247082499978399E-2</v>
      </c>
      <c r="BG30" s="25">
        <f>Fakos!BG157</f>
        <v>1.6638002694560099E-2</v>
      </c>
      <c r="BH30" s="25">
        <f>Fakos!BH157</f>
        <v>5.89279876428375E-2</v>
      </c>
      <c r="BI30" s="25">
        <f>Fakos!BI157</f>
        <v>5.93184824562737E-3</v>
      </c>
      <c r="BK30" s="25" t="s">
        <v>98</v>
      </c>
      <c r="BL30" s="25">
        <f>Fakos!BL157</f>
        <v>29164.863603088801</v>
      </c>
      <c r="BM30" s="25">
        <f>Fakos!BM157</f>
        <v>6.8077354587432604</v>
      </c>
      <c r="BN30" s="25">
        <f>Fakos!BN157</f>
        <v>27.4125799712894</v>
      </c>
      <c r="BO30" s="25">
        <f>Fakos!BO157</f>
        <v>1.8454837893053</v>
      </c>
      <c r="BP30" s="25">
        <f>Fakos!BP157</f>
        <v>1.43395754655431</v>
      </c>
      <c r="BQ30" s="25" t="s">
        <v>98</v>
      </c>
      <c r="BR30" s="25" t="s">
        <v>98</v>
      </c>
      <c r="BS30" s="25">
        <f>Fakos!BS157</f>
        <v>1.14494943859788</v>
      </c>
      <c r="BT30" s="25">
        <f>Fakos!BT157</f>
        <v>31.167992234163901</v>
      </c>
      <c r="BU30" s="25">
        <f>Fakos!BU157</f>
        <v>0.54308868536871402</v>
      </c>
      <c r="BV30" s="25">
        <f>Fakos!BV157</f>
        <v>7.3483854459644907E-2</v>
      </c>
      <c r="BW30" s="25" t="s">
        <v>98</v>
      </c>
      <c r="BX30" s="25" t="s">
        <v>98</v>
      </c>
      <c r="BY30" s="25">
        <f>Fakos!BY157</f>
        <v>0.104493393650407</v>
      </c>
      <c r="BZ30" s="25">
        <f>Fakos!BZ157</f>
        <v>4.05733409178002</v>
      </c>
      <c r="CA30" s="25">
        <f>Fakos!CA157</f>
        <v>0.21950662844566601</v>
      </c>
      <c r="CB30" s="25">
        <f>Fakos!CB157</f>
        <v>9.1127743191421404E-3</v>
      </c>
      <c r="CC30" s="25">
        <f>Fakos!CC157</f>
        <v>2.0308408994238398</v>
      </c>
      <c r="CD30" s="25">
        <f>Fakos!CD157</f>
        <v>0.35155001220995002</v>
      </c>
      <c r="CF30" s="25" t="str">
        <f>Fakos!CF157</f>
        <v>n.a.</v>
      </c>
      <c r="CG30" s="25">
        <f>Fakos!CG157</f>
        <v>459699.431388403</v>
      </c>
      <c r="CH30" s="25">
        <f>Fakos!CH157</f>
        <v>40.452782118352701</v>
      </c>
      <c r="CI30" s="25">
        <f>Fakos!CI157</f>
        <v>214.03429304218301</v>
      </c>
      <c r="CJ30" s="25">
        <f>Fakos!CJ157</f>
        <v>6.5464453179076996</v>
      </c>
      <c r="CK30" s="25">
        <f>Fakos!CK157</f>
        <v>4.1652849559968397</v>
      </c>
      <c r="CL30" s="25" t="str">
        <f>Fakos!CL157</f>
        <v>n.a.</v>
      </c>
      <c r="CM30" s="25" t="str">
        <f>Fakos!CM157</f>
        <v>n.a.</v>
      </c>
      <c r="CN30" s="25">
        <f>Fakos!CN157</f>
        <v>8.3019526591244297</v>
      </c>
      <c r="CO30" s="25">
        <f>Fakos!CO157</f>
        <v>265.19748259198201</v>
      </c>
      <c r="CP30" s="25">
        <f>Fakos!CP157</f>
        <v>1.1119650806327499</v>
      </c>
      <c r="CQ30" s="25">
        <f>Fakos!CQ157</f>
        <v>0.17554354705811101</v>
      </c>
      <c r="CR30" s="25" t="str">
        <f>Fakos!CR157</f>
        <v>n.a.</v>
      </c>
      <c r="CS30" s="25" t="str">
        <f>Fakos!CS157</f>
        <v>n.a.</v>
      </c>
      <c r="CT30" s="25">
        <f>Fakos!CT157</f>
        <v>0.155928402337147</v>
      </c>
      <c r="CU30" s="25">
        <f>Fakos!CU157</f>
        <v>17.938790904367199</v>
      </c>
      <c r="CV30" s="25">
        <f>Fakos!CV157</f>
        <v>0.52092055264686399</v>
      </c>
      <c r="CW30" s="25">
        <f>Fakos!CW157</f>
        <v>1.6638002694560099E-2</v>
      </c>
      <c r="CX30" s="25">
        <f>Fakos!CX157</f>
        <v>3.6528570050539599</v>
      </c>
      <c r="CY30" s="25">
        <f>Fakos!CY157</f>
        <v>1.09572729432976</v>
      </c>
      <c r="DA30" s="25" t="str">
        <f>Fakos!DA157</f>
        <v>n.a.</v>
      </c>
      <c r="DB30" s="25">
        <f>Fakos!DB157</f>
        <v>8231.7025944740435</v>
      </c>
      <c r="DC30" s="25">
        <f>Fakos!DC157</f>
        <v>0.68641753915200099</v>
      </c>
      <c r="DD30" s="25">
        <f>Fakos!DD157</f>
        <v>3.6466501010707</v>
      </c>
      <c r="DE30" s="25">
        <f>Fakos!DE157</f>
        <v>0.10301899911729613</v>
      </c>
      <c r="DF30" s="25">
        <f>Fakos!DF157</f>
        <v>6.3699112341288264E-2</v>
      </c>
      <c r="DG30" s="25" t="str">
        <f>Fakos!DG157</f>
        <v>n.a.</v>
      </c>
      <c r="DH30" s="25" t="str">
        <f>Fakos!DH157</f>
        <v>n.a.</v>
      </c>
      <c r="DI30" s="25">
        <f>Fakos!DI157</f>
        <v>0.11080853397584181</v>
      </c>
      <c r="DJ30" s="25">
        <f>Fakos!DJ157</f>
        <v>3.358630731914666</v>
      </c>
      <c r="DK30" s="25">
        <f>Fakos!DK157</f>
        <v>1.030855322173495E-2</v>
      </c>
      <c r="DL30" s="25">
        <f>Fakos!DL157</f>
        <v>1.5616225018735802E-3</v>
      </c>
      <c r="DM30" s="25" t="str">
        <f>Fakos!DM157</f>
        <v>n.a.</v>
      </c>
      <c r="DN30" s="25" t="str">
        <f>Fakos!DN157</f>
        <v>n.a.</v>
      </c>
      <c r="DO30" s="25">
        <f>Fakos!DO157</f>
        <v>1.2806209127558064E-3</v>
      </c>
      <c r="DP30" s="25">
        <f>Fakos!DP157</f>
        <v>0.140586135614163</v>
      </c>
      <c r="DQ30" s="25">
        <f>Fakos!DQ157</f>
        <v>2.6447158293977529E-3</v>
      </c>
      <c r="DR30" s="25">
        <f>Fakos!DR157</f>
        <v>8.1405881471529717E-5</v>
      </c>
      <c r="DS30" s="25">
        <f>Fakos!DS157</f>
        <v>1.7629618750260426E-2</v>
      </c>
      <c r="DT30" s="25">
        <f>Fakos!DT157</f>
        <v>5.243206536086115E-3</v>
      </c>
      <c r="DV30" s="25" t="str">
        <f>Fakos!DV157</f>
        <v>n.a.</v>
      </c>
      <c r="DW30" s="25">
        <f>Fakos!DW157</f>
        <v>99.888609504531061</v>
      </c>
      <c r="DX30" s="25">
        <f>Fakos!DX157</f>
        <v>8.3294182143367756E-3</v>
      </c>
      <c r="DY30" s="25">
        <f>Fakos!DY157</f>
        <v>4.42507250189089E-2</v>
      </c>
      <c r="DZ30" s="25">
        <f>Fakos!DZ157</f>
        <v>1.2500967395594688E-3</v>
      </c>
      <c r="EA30" s="25">
        <f>Fakos!EA157</f>
        <v>7.7296472818582729E-4</v>
      </c>
      <c r="EB30" s="25" t="str">
        <f>Fakos!EB157</f>
        <v>n.a.</v>
      </c>
      <c r="EC30" s="25" t="str">
        <f>Fakos!EC157</f>
        <v>n.a.</v>
      </c>
      <c r="ED30" s="25">
        <f>Fakos!ED157</f>
        <v>1.3446198101851657E-3</v>
      </c>
      <c r="EE30" s="25">
        <f>Fakos!EE157</f>
        <v>4.0755718491986788E-2</v>
      </c>
      <c r="EF30" s="25">
        <f>Fakos!EF157</f>
        <v>1.2509040936607721E-4</v>
      </c>
      <c r="EG30" s="25">
        <f>Fakos!EG157</f>
        <v>1.89497006837752E-5</v>
      </c>
      <c r="EH30" s="25" t="str">
        <f>Fakos!EH157</f>
        <v>n.a.</v>
      </c>
      <c r="EI30" s="25" t="str">
        <f>Fakos!EI157</f>
        <v>n.a.</v>
      </c>
      <c r="EJ30" s="25">
        <f>Fakos!EJ157</f>
        <v>1.5539852273510637E-5</v>
      </c>
      <c r="EK30" s="25">
        <f>Fakos!EK157</f>
        <v>1.7059597866838912E-3</v>
      </c>
      <c r="EL30" s="25">
        <f>Fakos!EL157</f>
        <v>3.2092630133467964E-5</v>
      </c>
      <c r="EM30" s="25">
        <f>Fakos!EM157</f>
        <v>9.8782970015710666E-7</v>
      </c>
      <c r="EN30" s="25">
        <f>Fakos!EN157</f>
        <v>2.1392878117835351E-4</v>
      </c>
      <c r="EO30" s="25">
        <f>Fakos!EO157</f>
        <v>6.3624335819213894E-5</v>
      </c>
      <c r="EQ30" s="25">
        <f>Fakos!EQ157</f>
        <v>199.77721900906212</v>
      </c>
    </row>
    <row r="31" spans="1:147">
      <c r="A31" s="25" t="str">
        <f>Fakos!A158</f>
        <v xml:space="preserve">LM64_XII_py3 </v>
      </c>
      <c r="B31" s="25" t="str">
        <f>Fakos!B158</f>
        <v>Fakos</v>
      </c>
      <c r="C31" s="25" t="str">
        <f>Fakos!C158</f>
        <v>porphyry</v>
      </c>
      <c r="D31" s="25" t="str">
        <f>Fakos!D158</f>
        <v>sercicitic</v>
      </c>
      <c r="E31" s="25" t="str">
        <f>Fakos!E158</f>
        <v>pyrite</v>
      </c>
      <c r="F31" s="25">
        <f>Fakos!F158</f>
        <v>0</v>
      </c>
      <c r="G31" s="25" t="str">
        <f>Fakos!G158</f>
        <v>n.a.</v>
      </c>
      <c r="H31" s="25">
        <f>Fakos!H158</f>
        <v>511027.875151093</v>
      </c>
      <c r="I31" s="25">
        <f>Fakos!I158</f>
        <v>59.425681013695502</v>
      </c>
      <c r="J31" s="25">
        <f>Fakos!J158</f>
        <v>216.19032963453401</v>
      </c>
      <c r="K31" s="25">
        <f>Fakos!K158</f>
        <v>11.4493802800203</v>
      </c>
      <c r="L31" s="25">
        <f>Fakos!L158</f>
        <v>8.5895702866001997</v>
      </c>
      <c r="M31" s="25" t="str">
        <f>Fakos!M158</f>
        <v>n.a.</v>
      </c>
      <c r="N31" s="25" t="str">
        <f>Fakos!N158</f>
        <v>n.a.</v>
      </c>
      <c r="O31" s="25">
        <f>Fakos!O158</f>
        <v>10.4796478085795</v>
      </c>
      <c r="P31" s="25">
        <f>Fakos!P158</f>
        <v>233.96183143009699</v>
      </c>
      <c r="Q31" s="25">
        <f>Fakos!Q158</f>
        <v>2.0088147082982202</v>
      </c>
      <c r="R31" s="25">
        <f>Fakos!R158</f>
        <v>0.40359068194067399</v>
      </c>
      <c r="S31" s="25" t="str">
        <f>Fakos!S158</f>
        <v>n.a.</v>
      </c>
      <c r="T31" s="25" t="str">
        <f>Fakos!T158</f>
        <v>n.a.</v>
      </c>
      <c r="U31" s="25">
        <f>Fakos!U158</f>
        <v>2.7755412919151499</v>
      </c>
      <c r="V31" s="25">
        <f>Fakos!V158</f>
        <v>25.261542144939199</v>
      </c>
      <c r="W31" s="25">
        <f>Fakos!W158</f>
        <v>0.35094747640759899</v>
      </c>
      <c r="X31" s="25">
        <f>Fakos!X158</f>
        <v>2.69825853530355E-2</v>
      </c>
      <c r="Y31" s="25">
        <f>Fakos!Y158</f>
        <v>28.235571789822099</v>
      </c>
      <c r="Z31" s="25">
        <f>Fakos!Z158</f>
        <v>3.0722673852133702</v>
      </c>
      <c r="AA31" s="25">
        <f>Fakos!AA158</f>
        <v>0.27487668442040669</v>
      </c>
      <c r="AB31" s="25">
        <f>Fakos!AB158</f>
        <v>8.2860667094558984</v>
      </c>
      <c r="AC31" s="25">
        <f>Fakos!AC158</f>
        <v>0.10880839984691974</v>
      </c>
      <c r="AD31" s="25">
        <f>Fakos!AD158</f>
        <v>5.6705799755068833</v>
      </c>
      <c r="AE31" s="25">
        <f>Fakos!AE158</f>
        <v>9.5562383343558656E-4</v>
      </c>
      <c r="AF31" s="25">
        <f>Fakos!AF158</f>
        <v>9.8299454056589422E-2</v>
      </c>
      <c r="AG31" s="25">
        <f>Fakos!AG158</f>
        <v>3.3803814681320356E-2</v>
      </c>
      <c r="AH31" s="25">
        <f>Fakos!AH158</f>
        <v>7.1144821264867222E-2</v>
      </c>
      <c r="AI31" s="25">
        <f>Fakos!AI158</f>
        <v>5.1699321451702369E-2</v>
      </c>
      <c r="AJ31" s="25">
        <f>Fakos!AJ158</f>
        <v>3.9370492258418901</v>
      </c>
      <c r="AK31" s="25">
        <f>Fakos!AK158</f>
        <v>4.5405597197644191E-4</v>
      </c>
      <c r="AL31" s="25">
        <f>Fakos!AL158</f>
        <v>4.6706091450184416E-2</v>
      </c>
      <c r="AM31" s="25">
        <f>Fakos!AM158</f>
        <v>3.3803814681320356E-2</v>
      </c>
      <c r="AP31" s="25" t="s">
        <v>98</v>
      </c>
      <c r="AQ31" s="25">
        <f>Fakos!AQ158</f>
        <v>31.165446157468502</v>
      </c>
      <c r="AR31" s="25">
        <f>Fakos!AR158</f>
        <v>7.6644815598995997E-2</v>
      </c>
      <c r="AS31" s="25">
        <f>Fakos!AS158</f>
        <v>0.41382683229471201</v>
      </c>
      <c r="AT31" s="25">
        <f>Fakos!AT158</f>
        <v>1.1970767469511301</v>
      </c>
      <c r="AU31" s="25">
        <f>Fakos!AU158</f>
        <v>8.5895702866001997</v>
      </c>
      <c r="AV31" s="25" t="s">
        <v>98</v>
      </c>
      <c r="AW31" s="25" t="s">
        <v>98</v>
      </c>
      <c r="AX31" s="25">
        <f>Fakos!AX158</f>
        <v>0.57102948561715705</v>
      </c>
      <c r="AY31" s="25">
        <f>Fakos!AY158</f>
        <v>2.45689893077079</v>
      </c>
      <c r="AZ31" s="25">
        <f>Fakos!AZ158</f>
        <v>5.3589200717013501E-2</v>
      </c>
      <c r="BA31" s="25">
        <f>Fakos!BA158</f>
        <v>0.40359068194067399</v>
      </c>
      <c r="BB31" s="25" t="s">
        <v>98</v>
      </c>
      <c r="BC31" s="25" t="s">
        <v>98</v>
      </c>
      <c r="BD31" s="25">
        <f>Fakos!BD158</f>
        <v>8.7588432196002305E-2</v>
      </c>
      <c r="BE31" s="25">
        <f>Fakos!BE158</f>
        <v>0.45003164471330598</v>
      </c>
      <c r="BF31" s="25">
        <f>Fakos!BF158</f>
        <v>4.1987366134343999E-2</v>
      </c>
      <c r="BG31" s="25">
        <f>Fakos!BG158</f>
        <v>1.04229895187588E-2</v>
      </c>
      <c r="BH31" s="25">
        <f>Fakos!BH158</f>
        <v>0.11890089293150601</v>
      </c>
      <c r="BI31" s="25">
        <f>Fakos!BI158</f>
        <v>1.7120532663064701E-2</v>
      </c>
      <c r="BK31" s="25" t="s">
        <v>98</v>
      </c>
      <c r="BL31" s="25">
        <f>Fakos!BL158</f>
        <v>63049.086163680397</v>
      </c>
      <c r="BM31" s="25">
        <f>Fakos!BM158</f>
        <v>10.449609575762899</v>
      </c>
      <c r="BN31" s="25">
        <f>Fakos!BN158</f>
        <v>51.596601429063597</v>
      </c>
      <c r="BO31" s="25">
        <f>Fakos!BO158</f>
        <v>3.0725669501270798</v>
      </c>
      <c r="BP31" s="25">
        <f>Fakos!BP158</f>
        <v>5.6394032232457096</v>
      </c>
      <c r="BQ31" s="25" t="s">
        <v>98</v>
      </c>
      <c r="BR31" s="25" t="s">
        <v>98</v>
      </c>
      <c r="BS31" s="25">
        <f>Fakos!BS158</f>
        <v>2.7039525393657899</v>
      </c>
      <c r="BT31" s="25">
        <f>Fakos!BT158</f>
        <v>47.188670546665001</v>
      </c>
      <c r="BU31" s="25">
        <f>Fakos!BU158</f>
        <v>1.90865775506038</v>
      </c>
      <c r="BV31" s="25">
        <f>Fakos!BV158</f>
        <v>0.229139259794508</v>
      </c>
      <c r="BW31" s="25" t="s">
        <v>98</v>
      </c>
      <c r="BX31" s="25" t="s">
        <v>98</v>
      </c>
      <c r="BY31" s="25">
        <f>Fakos!BY158</f>
        <v>0.65449415854091197</v>
      </c>
      <c r="BZ31" s="25">
        <f>Fakos!BZ158</f>
        <v>6.5883286751962702</v>
      </c>
      <c r="CA31" s="25">
        <f>Fakos!CA158</f>
        <v>0.18732515413263401</v>
      </c>
      <c r="CB31" s="25">
        <f>Fakos!CB158</f>
        <v>1.9247898769181301E-2</v>
      </c>
      <c r="CC31" s="25">
        <f>Fakos!CC158</f>
        <v>5.7642663084586099</v>
      </c>
      <c r="CD31" s="25">
        <f>Fakos!CD158</f>
        <v>0.78119488940276804</v>
      </c>
      <c r="CF31" s="25" t="str">
        <f>Fakos!CF158</f>
        <v>n.a.</v>
      </c>
      <c r="CG31" s="25">
        <f>Fakos!CG158</f>
        <v>511027.875151093</v>
      </c>
      <c r="CH31" s="25">
        <f>Fakos!CH158</f>
        <v>59.425681013695502</v>
      </c>
      <c r="CI31" s="25">
        <f>Fakos!CI158</f>
        <v>216.19032963453401</v>
      </c>
      <c r="CJ31" s="25">
        <f>Fakos!CJ158</f>
        <v>11.4493802800203</v>
      </c>
      <c r="CK31" s="25">
        <f>Fakos!CK158</f>
        <v>8.5895702866001997</v>
      </c>
      <c r="CL31" s="25" t="str">
        <f>Fakos!CL158</f>
        <v>n.a.</v>
      </c>
      <c r="CM31" s="25" t="str">
        <f>Fakos!CM158</f>
        <v>n.a.</v>
      </c>
      <c r="CN31" s="25">
        <f>Fakos!CN158</f>
        <v>10.4796478085795</v>
      </c>
      <c r="CO31" s="25">
        <f>Fakos!CO158</f>
        <v>233.96183143009699</v>
      </c>
      <c r="CP31" s="25">
        <f>Fakos!CP158</f>
        <v>2.0088147082982202</v>
      </c>
      <c r="CQ31" s="25">
        <f>Fakos!CQ158</f>
        <v>0.40359068194067399</v>
      </c>
      <c r="CR31" s="25" t="str">
        <f>Fakos!CR158</f>
        <v>n.a.</v>
      </c>
      <c r="CS31" s="25" t="str">
        <f>Fakos!CS158</f>
        <v>n.a.</v>
      </c>
      <c r="CT31" s="25">
        <f>Fakos!CT158</f>
        <v>2.7755412919151499</v>
      </c>
      <c r="CU31" s="25">
        <f>Fakos!CU158</f>
        <v>25.261542144939199</v>
      </c>
      <c r="CV31" s="25">
        <f>Fakos!CV158</f>
        <v>0.35094747640759899</v>
      </c>
      <c r="CW31" s="25">
        <f>Fakos!CW158</f>
        <v>2.69825853530355E-2</v>
      </c>
      <c r="CX31" s="25">
        <f>Fakos!CX158</f>
        <v>28.235571789822099</v>
      </c>
      <c r="CY31" s="25">
        <f>Fakos!CY158</f>
        <v>3.0722673852133702</v>
      </c>
      <c r="DA31" s="25" t="str">
        <f>Fakos!DA158</f>
        <v>n.a.</v>
      </c>
      <c r="DB31" s="25">
        <f>Fakos!DB158</f>
        <v>9150.8259495226612</v>
      </c>
      <c r="DC31" s="25">
        <f>Fakos!DC158</f>
        <v>1.0083565971930168</v>
      </c>
      <c r="DD31" s="25">
        <f>Fakos!DD158</f>
        <v>3.683383985840555</v>
      </c>
      <c r="DE31" s="25">
        <f>Fakos!DE158</f>
        <v>0.18017468101879425</v>
      </c>
      <c r="DF31" s="25">
        <f>Fakos!DF158</f>
        <v>0.13135908069429883</v>
      </c>
      <c r="DG31" s="25" t="str">
        <f>Fakos!DG158</f>
        <v>n.a.</v>
      </c>
      <c r="DH31" s="25" t="str">
        <f>Fakos!DH158</f>
        <v>n.a.</v>
      </c>
      <c r="DI31" s="25">
        <f>Fakos!DI158</f>
        <v>0.13987485329437038</v>
      </c>
      <c r="DJ31" s="25">
        <f>Fakos!DJ158</f>
        <v>2.9630424446567503</v>
      </c>
      <c r="DK31" s="25">
        <f>Fakos!DK158</f>
        <v>1.8622862978136468E-2</v>
      </c>
      <c r="DL31" s="25">
        <f>Fakos!DL158</f>
        <v>3.5903130649195718E-3</v>
      </c>
      <c r="DM31" s="25" t="str">
        <f>Fakos!DM158</f>
        <v>n.a.</v>
      </c>
      <c r="DN31" s="25" t="str">
        <f>Fakos!DN158</f>
        <v>n.a.</v>
      </c>
      <c r="DO31" s="25">
        <f>Fakos!DO158</f>
        <v>2.2795181438199325E-2</v>
      </c>
      <c r="DP31" s="25">
        <f>Fakos!DP158</f>
        <v>0.19797446822052664</v>
      </c>
      <c r="DQ31" s="25">
        <f>Fakos!DQ158</f>
        <v>1.7817618088330175E-3</v>
      </c>
      <c r="DR31" s="25">
        <f>Fakos!DR158</f>
        <v>1.3201952093461403E-4</v>
      </c>
      <c r="DS31" s="25">
        <f>Fakos!DS158</f>
        <v>0.13627206462269353</v>
      </c>
      <c r="DT31" s="25">
        <f>Fakos!DT158</f>
        <v>1.4701224034588177E-2</v>
      </c>
      <c r="DV31" s="25" t="str">
        <f>Fakos!DV158</f>
        <v>n.a.</v>
      </c>
      <c r="DW31" s="25">
        <f>Fakos!DW158</f>
        <v>99.895931370224417</v>
      </c>
      <c r="DX31" s="25">
        <f>Fakos!DX158</f>
        <v>1.1007828362767745E-2</v>
      </c>
      <c r="DY31" s="25">
        <f>Fakos!DY158</f>
        <v>4.0210039606195937E-2</v>
      </c>
      <c r="DZ31" s="25">
        <f>Fakos!DZ158</f>
        <v>1.9668954112983016E-3</v>
      </c>
      <c r="EA31" s="25">
        <f>Fakos!EA158</f>
        <v>1.4339948964473474E-3</v>
      </c>
      <c r="EB31" s="25" t="str">
        <f>Fakos!EB158</f>
        <v>n.a.</v>
      </c>
      <c r="EC31" s="25" t="str">
        <f>Fakos!EC158</f>
        <v>n.a.</v>
      </c>
      <c r="ED31" s="25">
        <f>Fakos!ED158</f>
        <v>1.526958202701201E-3</v>
      </c>
      <c r="EE31" s="25">
        <f>Fakos!EE158</f>
        <v>3.2346357184723076E-2</v>
      </c>
      <c r="EF31" s="25">
        <f>Fakos!EF158</f>
        <v>2.0329839647732081E-4</v>
      </c>
      <c r="EG31" s="25">
        <f>Fakos!EG158</f>
        <v>3.9194021338536601E-5</v>
      </c>
      <c r="EH31" s="25" t="str">
        <f>Fakos!EH158</f>
        <v>n.a.</v>
      </c>
      <c r="EI31" s="25" t="str">
        <f>Fakos!EI158</f>
        <v>n.a.</v>
      </c>
      <c r="EJ31" s="25">
        <f>Fakos!EJ158</f>
        <v>2.4884593949040819E-4</v>
      </c>
      <c r="EK31" s="25">
        <f>Fakos!EK158</f>
        <v>2.1612086165234117E-3</v>
      </c>
      <c r="EL31" s="25">
        <f>Fakos!EL158</f>
        <v>1.9450785793008623E-5</v>
      </c>
      <c r="EM31" s="25">
        <f>Fakos!EM158</f>
        <v>1.441204660165354E-6</v>
      </c>
      <c r="EN31" s="25">
        <f>Fakos!EN158</f>
        <v>1.487627990120114E-3</v>
      </c>
      <c r="EO31" s="25">
        <f>Fakos!EO158</f>
        <v>1.6048742215385718E-4</v>
      </c>
      <c r="EQ31" s="25">
        <f>Fakos!EQ158</f>
        <v>199.79186274044883</v>
      </c>
    </row>
    <row r="33" spans="1:39">
      <c r="A33" s="25" t="s">
        <v>614</v>
      </c>
      <c r="B33" s="25">
        <f>MIN(B1:B31)</f>
        <v>0</v>
      </c>
      <c r="C33" s="25">
        <f t="shared" ref="C33:AM33" si="0">MIN(C1:C31)</f>
        <v>0</v>
      </c>
      <c r="D33" s="25">
        <f t="shared" si="0"/>
        <v>0</v>
      </c>
      <c r="E33" s="25">
        <f t="shared" si="0"/>
        <v>0</v>
      </c>
      <c r="F33" s="25">
        <f t="shared" si="0"/>
        <v>0</v>
      </c>
      <c r="G33" s="25">
        <f t="shared" si="0"/>
        <v>0</v>
      </c>
      <c r="H33" s="25">
        <f t="shared" si="0"/>
        <v>413647.99692160601</v>
      </c>
      <c r="I33" s="25">
        <f t="shared" si="0"/>
        <v>1.59343738253409</v>
      </c>
      <c r="J33" s="25">
        <f t="shared" si="0"/>
        <v>31.463672471957299</v>
      </c>
      <c r="K33" s="25">
        <f t="shared" si="0"/>
        <v>0.82438653016130403</v>
      </c>
      <c r="L33" s="25">
        <f t="shared" si="0"/>
        <v>2.5638651729364299</v>
      </c>
      <c r="M33" s="25">
        <f t="shared" si="0"/>
        <v>0</v>
      </c>
      <c r="N33" s="25">
        <f t="shared" si="0"/>
        <v>0</v>
      </c>
      <c r="O33" s="25">
        <f t="shared" si="0"/>
        <v>0.67647791942884605</v>
      </c>
      <c r="P33" s="25">
        <f t="shared" si="0"/>
        <v>38.796018481989101</v>
      </c>
      <c r="Q33" s="25">
        <f t="shared" si="0"/>
        <v>3.22234153016095E-2</v>
      </c>
      <c r="R33" s="25">
        <f t="shared" si="0"/>
        <v>9.5490180183984794E-2</v>
      </c>
      <c r="S33" s="25">
        <f t="shared" si="0"/>
        <v>0</v>
      </c>
      <c r="T33" s="25">
        <f t="shared" si="0"/>
        <v>0</v>
      </c>
      <c r="U33" s="25">
        <f t="shared" si="0"/>
        <v>7.8727781643081696E-2</v>
      </c>
      <c r="V33" s="25">
        <f t="shared" si="0"/>
        <v>0.3913760673319</v>
      </c>
      <c r="W33" s="25">
        <f t="shared" si="0"/>
        <v>1.4968402848093899E-2</v>
      </c>
      <c r="X33" s="25">
        <f t="shared" si="0"/>
        <v>6.8160795251814201E-3</v>
      </c>
      <c r="Y33" s="25">
        <f t="shared" si="0"/>
        <v>0.15804774250137699</v>
      </c>
      <c r="Z33" s="25">
        <f t="shared" si="0"/>
        <v>1.0495573182512E-2</v>
      </c>
      <c r="AA33" s="25">
        <f t="shared" si="0"/>
        <v>3.8930245666909259E-2</v>
      </c>
      <c r="AB33" s="25">
        <f t="shared" si="0"/>
        <v>0.52701553373389132</v>
      </c>
      <c r="AC33" s="25">
        <f t="shared" si="0"/>
        <v>2.1661951474121976E-3</v>
      </c>
      <c r="AD33" s="25">
        <f t="shared" si="0"/>
        <v>1.7800822787515502E-2</v>
      </c>
      <c r="AE33" s="25">
        <f t="shared" si="0"/>
        <v>4.8459398731325597E-5</v>
      </c>
      <c r="AF33" s="25">
        <f t="shared" si="0"/>
        <v>1.3469982142232623E-3</v>
      </c>
      <c r="AG33" s="25">
        <f t="shared" si="0"/>
        <v>3.935558170934397E-4</v>
      </c>
      <c r="AH33" s="25">
        <f t="shared" si="0"/>
        <v>2.1671586675257965E-3</v>
      </c>
      <c r="AI33" s="25">
        <f t="shared" si="0"/>
        <v>2.784181389635129E-4</v>
      </c>
      <c r="AJ33" s="25">
        <f t="shared" si="0"/>
        <v>0.26602261973253372</v>
      </c>
      <c r="AK33" s="25">
        <f t="shared" si="0"/>
        <v>9.2125175865979104E-5</v>
      </c>
      <c r="AL33" s="25">
        <f t="shared" si="0"/>
        <v>5.7203944331779815E-4</v>
      </c>
      <c r="AM33" s="25">
        <f t="shared" si="0"/>
        <v>3.935558170934397E-4</v>
      </c>
    </row>
    <row r="34" spans="1:39">
      <c r="A34" s="25" t="s">
        <v>615</v>
      </c>
      <c r="B34" s="25">
        <f>MAX(B1:B31)</f>
        <v>0</v>
      </c>
      <c r="C34" s="25">
        <f t="shared" ref="C34:AM34" si="1">MAX(C1:C31)</f>
        <v>0</v>
      </c>
      <c r="D34" s="25">
        <f t="shared" si="1"/>
        <v>0</v>
      </c>
      <c r="E34" s="25">
        <f t="shared" si="1"/>
        <v>0</v>
      </c>
      <c r="F34" s="25">
        <f t="shared" si="1"/>
        <v>0</v>
      </c>
      <c r="G34" s="25">
        <f t="shared" si="1"/>
        <v>0</v>
      </c>
      <c r="H34" s="25">
        <f t="shared" si="1"/>
        <v>581809.58021122403</v>
      </c>
      <c r="I34" s="25">
        <f t="shared" si="1"/>
        <v>332.91272209676202</v>
      </c>
      <c r="J34" s="25">
        <f t="shared" si="1"/>
        <v>918.50857952202705</v>
      </c>
      <c r="K34" s="25">
        <f t="shared" si="1"/>
        <v>1909.20928168316</v>
      </c>
      <c r="L34" s="25">
        <f t="shared" si="1"/>
        <v>143.809509684999</v>
      </c>
      <c r="M34" s="25">
        <f t="shared" si="1"/>
        <v>0</v>
      </c>
      <c r="N34" s="25">
        <f t="shared" si="1"/>
        <v>0</v>
      </c>
      <c r="O34" s="25">
        <f t="shared" si="1"/>
        <v>2663.8806022123999</v>
      </c>
      <c r="P34" s="25">
        <f t="shared" si="1"/>
        <v>475.622621281904</v>
      </c>
      <c r="Q34" s="25">
        <f t="shared" si="1"/>
        <v>10.5621899045479</v>
      </c>
      <c r="R34" s="25">
        <f t="shared" si="1"/>
        <v>0.41116922274000001</v>
      </c>
      <c r="S34" s="25">
        <f t="shared" si="1"/>
        <v>0</v>
      </c>
      <c r="T34" s="25">
        <f t="shared" si="1"/>
        <v>0</v>
      </c>
      <c r="U34" s="25">
        <f t="shared" si="1"/>
        <v>15.8525697151744</v>
      </c>
      <c r="V34" s="25">
        <f t="shared" si="1"/>
        <v>70.920857165971199</v>
      </c>
      <c r="W34" s="25">
        <f t="shared" si="1"/>
        <v>1.6317113527006699</v>
      </c>
      <c r="X34" s="25">
        <f t="shared" si="1"/>
        <v>0.12687877878689099</v>
      </c>
      <c r="Y34" s="25">
        <f t="shared" si="1"/>
        <v>475.192786184716</v>
      </c>
      <c r="Z34" s="25">
        <f t="shared" si="1"/>
        <v>19.581859267720301</v>
      </c>
      <c r="AA34" s="25">
        <f t="shared" si="1"/>
        <v>0.84057072694856949</v>
      </c>
      <c r="AB34" s="25">
        <f t="shared" si="1"/>
        <v>895.21986899366368</v>
      </c>
      <c r="AC34" s="25">
        <f t="shared" si="1"/>
        <v>1.1493863916290732</v>
      </c>
      <c r="AD34" s="25">
        <f t="shared" si="1"/>
        <v>80.182619925627449</v>
      </c>
      <c r="AE34" s="25">
        <f t="shared" si="1"/>
        <v>8.9297018084488866E-2</v>
      </c>
      <c r="AF34" s="25">
        <f t="shared" si="1"/>
        <v>0.71659292619691806</v>
      </c>
      <c r="AG34" s="25">
        <f t="shared" si="1"/>
        <v>1.018376793637263</v>
      </c>
      <c r="AH34" s="25">
        <f t="shared" si="1"/>
        <v>2.0170870415538773</v>
      </c>
      <c r="AI34" s="25">
        <f t="shared" si="1"/>
        <v>0.41295154273498375</v>
      </c>
      <c r="AJ34" s="25">
        <f t="shared" si="1"/>
        <v>98.160233871555178</v>
      </c>
      <c r="AK34" s="25">
        <f t="shared" si="1"/>
        <v>1.0500803939079624E-2</v>
      </c>
      <c r="AL34" s="25">
        <f t="shared" si="1"/>
        <v>0.33430651454974269</v>
      </c>
      <c r="AM34" s="25">
        <f t="shared" si="1"/>
        <v>1.018376793637263</v>
      </c>
    </row>
    <row r="35" spans="1:39">
      <c r="A35" s="25" t="s">
        <v>616</v>
      </c>
      <c r="B35" s="25" t="e">
        <f>STDEV(B1:B31)</f>
        <v>#DIV/0!</v>
      </c>
      <c r="C35" s="25" t="e">
        <f t="shared" ref="C35:AM35" si="2">STDEV(C1:C31)</f>
        <v>#DIV/0!</v>
      </c>
      <c r="D35" s="25" t="e">
        <f t="shared" si="2"/>
        <v>#DIV/0!</v>
      </c>
      <c r="E35" s="25" t="e">
        <f t="shared" si="2"/>
        <v>#DIV/0!</v>
      </c>
      <c r="F35" s="25">
        <f t="shared" si="2"/>
        <v>0</v>
      </c>
      <c r="G35" s="25" t="e">
        <f t="shared" si="2"/>
        <v>#DIV/0!</v>
      </c>
      <c r="H35" s="25">
        <f t="shared" si="2"/>
        <v>37755.351320886672</v>
      </c>
      <c r="I35" s="25">
        <f t="shared" si="2"/>
        <v>86.603724102609533</v>
      </c>
      <c r="J35" s="25">
        <f t="shared" si="2"/>
        <v>247.60762609385466</v>
      </c>
      <c r="K35" s="25">
        <f t="shared" si="2"/>
        <v>349.53594332808558</v>
      </c>
      <c r="L35" s="25">
        <f t="shared" si="2"/>
        <v>25.460256993699179</v>
      </c>
      <c r="M35" s="25" t="e">
        <f t="shared" si="2"/>
        <v>#DIV/0!</v>
      </c>
      <c r="N35" s="25" t="e">
        <f t="shared" si="2"/>
        <v>#DIV/0!</v>
      </c>
      <c r="O35" s="25">
        <f t="shared" si="2"/>
        <v>484.77343740428779</v>
      </c>
      <c r="P35" s="25">
        <f t="shared" si="2"/>
        <v>103.08725799904281</v>
      </c>
      <c r="Q35" s="25">
        <f t="shared" si="2"/>
        <v>2.5895520200748909</v>
      </c>
      <c r="R35" s="25">
        <f t="shared" si="2"/>
        <v>8.4007596705564944E-2</v>
      </c>
      <c r="S35" s="25" t="e">
        <f t="shared" si="2"/>
        <v>#DIV/0!</v>
      </c>
      <c r="T35" s="25" t="e">
        <f t="shared" si="2"/>
        <v>#DIV/0!</v>
      </c>
      <c r="U35" s="25">
        <f t="shared" si="2"/>
        <v>3.0750938265075365</v>
      </c>
      <c r="V35" s="25">
        <f t="shared" si="2"/>
        <v>18.571023646091888</v>
      </c>
      <c r="W35" s="25">
        <f t="shared" si="2"/>
        <v>0.43611507063283761</v>
      </c>
      <c r="X35" s="25">
        <f t="shared" si="2"/>
        <v>2.6782248787948514E-2</v>
      </c>
      <c r="Y35" s="25">
        <f t="shared" si="2"/>
        <v>86.062661187897774</v>
      </c>
      <c r="Z35" s="25">
        <f t="shared" si="2"/>
        <v>4.1671423415767128</v>
      </c>
      <c r="AA35" s="25">
        <f t="shared" si="2"/>
        <v>0.18631326818388297</v>
      </c>
      <c r="AB35" s="25">
        <f t="shared" si="2"/>
        <v>225.69902769846061</v>
      </c>
      <c r="AC35" s="25">
        <f t="shared" si="2"/>
        <v>0.27699503973939871</v>
      </c>
      <c r="AD35" s="25">
        <f t="shared" si="2"/>
        <v>17.017754900266642</v>
      </c>
      <c r="AE35" s="25">
        <f t="shared" si="2"/>
        <v>1.6850664801495052E-2</v>
      </c>
      <c r="AF35" s="25">
        <f t="shared" si="2"/>
        <v>0.19141139595023801</v>
      </c>
      <c r="AG35" s="25">
        <f t="shared" si="2"/>
        <v>0.18713247865645541</v>
      </c>
      <c r="AH35" s="25">
        <f t="shared" si="2"/>
        <v>0.41563123006190239</v>
      </c>
      <c r="AI35" s="25">
        <f t="shared" si="2"/>
        <v>0.12294205466705262</v>
      </c>
      <c r="AJ35" s="25">
        <f t="shared" si="2"/>
        <v>18.807874788629363</v>
      </c>
      <c r="AK35" s="25">
        <f t="shared" si="2"/>
        <v>2.059789442792496E-3</v>
      </c>
      <c r="AL35" s="25">
        <f t="shared" si="2"/>
        <v>6.2537572831145832E-2</v>
      </c>
      <c r="AM35" s="25">
        <f t="shared" si="2"/>
        <v>0.18713247865645541</v>
      </c>
    </row>
    <row r="36" spans="1:39">
      <c r="A36" s="25" t="s">
        <v>617</v>
      </c>
      <c r="B36" s="25" t="e">
        <f t="shared" ref="B36:AM36" si="3">MEDIAN(B1:B31)</f>
        <v>#NUM!</v>
      </c>
      <c r="C36" s="25" t="e">
        <f t="shared" si="3"/>
        <v>#NUM!</v>
      </c>
      <c r="D36" s="25" t="e">
        <f t="shared" si="3"/>
        <v>#NUM!</v>
      </c>
      <c r="E36" s="25" t="e">
        <f t="shared" si="3"/>
        <v>#NUM!</v>
      </c>
      <c r="F36" s="25">
        <f t="shared" si="3"/>
        <v>0</v>
      </c>
      <c r="G36" s="25" t="e">
        <f t="shared" si="3"/>
        <v>#NUM!</v>
      </c>
      <c r="H36" s="25">
        <f t="shared" si="3"/>
        <v>474648.69979093201</v>
      </c>
      <c r="I36" s="25">
        <f t="shared" si="3"/>
        <v>59.334311045451756</v>
      </c>
      <c r="J36" s="25">
        <f t="shared" si="3"/>
        <v>284.63110478250996</v>
      </c>
      <c r="K36" s="25">
        <f t="shared" si="3"/>
        <v>5.3106877661383347</v>
      </c>
      <c r="L36" s="25">
        <f t="shared" si="3"/>
        <v>4.2704336821247555</v>
      </c>
      <c r="M36" s="25" t="e">
        <f t="shared" si="3"/>
        <v>#NUM!</v>
      </c>
      <c r="N36" s="25" t="e">
        <f t="shared" si="3"/>
        <v>#NUM!</v>
      </c>
      <c r="O36" s="25">
        <f t="shared" si="3"/>
        <v>7.2511829128297451</v>
      </c>
      <c r="P36" s="25">
        <f t="shared" si="3"/>
        <v>138.04493749665698</v>
      </c>
      <c r="Q36" s="25">
        <f t="shared" si="3"/>
        <v>0.30106260691463205</v>
      </c>
      <c r="R36" s="25">
        <f t="shared" si="3"/>
        <v>0.19215531480003101</v>
      </c>
      <c r="S36" s="25" t="e">
        <f t="shared" si="3"/>
        <v>#NUM!</v>
      </c>
      <c r="T36" s="25" t="e">
        <f t="shared" si="3"/>
        <v>#NUM!</v>
      </c>
      <c r="U36" s="25">
        <f t="shared" si="3"/>
        <v>0.48805756885208795</v>
      </c>
      <c r="V36" s="25">
        <f t="shared" si="3"/>
        <v>11.985693198389949</v>
      </c>
      <c r="W36" s="25">
        <f t="shared" si="3"/>
        <v>0.2125519921046875</v>
      </c>
      <c r="X36" s="25">
        <f t="shared" si="3"/>
        <v>1.774805938951915E-2</v>
      </c>
      <c r="Y36" s="25">
        <f t="shared" si="3"/>
        <v>6.4103108525595651</v>
      </c>
      <c r="Z36" s="25">
        <f t="shared" si="3"/>
        <v>0.68720945978231851</v>
      </c>
      <c r="AA36" s="25">
        <f t="shared" si="3"/>
        <v>0.23184512491556875</v>
      </c>
      <c r="AB36" s="25">
        <f t="shared" si="3"/>
        <v>15.969726975206314</v>
      </c>
      <c r="AC36" s="25">
        <f t="shared" si="3"/>
        <v>0.10259904355093885</v>
      </c>
      <c r="AD36" s="25">
        <f t="shared" si="3"/>
        <v>8.9743149481590869</v>
      </c>
      <c r="AE36" s="25">
        <f t="shared" si="3"/>
        <v>2.6557277087330467E-3</v>
      </c>
      <c r="AF36" s="25">
        <f t="shared" si="3"/>
        <v>6.3726253691606782E-2</v>
      </c>
      <c r="AG36" s="25">
        <f t="shared" si="3"/>
        <v>4.078141720840445E-3</v>
      </c>
      <c r="AH36" s="25">
        <f t="shared" si="3"/>
        <v>3.59921699416796E-2</v>
      </c>
      <c r="AI36" s="25">
        <f t="shared" si="3"/>
        <v>8.9196025575443462E-3</v>
      </c>
      <c r="AJ36" s="25">
        <f t="shared" si="3"/>
        <v>2.191760593447281</v>
      </c>
      <c r="AK36" s="25">
        <f t="shared" si="3"/>
        <v>2.9622951662314244E-4</v>
      </c>
      <c r="AL36" s="25">
        <f t="shared" si="3"/>
        <v>1.1117497171276578E-2</v>
      </c>
      <c r="AM36" s="25">
        <f t="shared" si="3"/>
        <v>4.078141720840445E-3</v>
      </c>
    </row>
  </sheetData>
  <conditionalFormatting sqref="EV2:FJ16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42852-A930-714D-9A34-1D8E90C8A8EB}">
  <sheetPr codeName="Tabelle12"/>
  <dimension ref="A1:FI29"/>
  <sheetViews>
    <sheetView topLeftCell="EP1" workbookViewId="0">
      <pane ySplit="1" topLeftCell="A2" activePane="bottomLeft" state="frozen"/>
      <selection activeCell="CC26" sqref="CC26"/>
      <selection pane="bottomLeft" activeCell="A29" sqref="A29"/>
    </sheetView>
  </sheetViews>
  <sheetFormatPr baseColWidth="10" defaultRowHeight="16"/>
  <cols>
    <col min="1" max="16384" width="10.83203125" style="25"/>
  </cols>
  <sheetData>
    <row r="1" spans="1:165">
      <c r="A1" s="25" t="str">
        <f>CONCATENATE(all!A2," Fakos II HS")</f>
        <v>sample ID Fakos II HS</v>
      </c>
      <c r="B1" s="25" t="str">
        <f>CONCATENATE(all!B2," Fakos II HS")</f>
        <v>loc Fakos II HS</v>
      </c>
      <c r="C1" s="25" t="str">
        <f>CONCATENATE(all!C2," Fakos II HS")</f>
        <v>type Fakos II HS</v>
      </c>
      <c r="D1" s="25" t="str">
        <f>CONCATENATE(all!E2," Fakos II HS")</f>
        <v>mineral Fakos II HS</v>
      </c>
      <c r="E1" s="25" t="str">
        <f>CONCATENATE(all!F2," Fakos II HS")</f>
        <v>texture Fakos II HS</v>
      </c>
      <c r="F1" s="25" t="str">
        <f>CONCATENATE(all!G2," Fakos II HS")</f>
        <v>Mn (ppm) Fakos II HS</v>
      </c>
      <c r="G1" s="25" t="str">
        <f>CONCATENATE(all!H2," Fakos II HS")</f>
        <v>Fe (ppm) Fakos II HS</v>
      </c>
      <c r="H1" s="25" t="str">
        <f>CONCATENATE(all!I2," Fakos II HS")</f>
        <v>Co (ppm) Fakos II HS</v>
      </c>
      <c r="I1" s="25" t="str">
        <f>CONCATENATE(all!J2," Fakos II HS")</f>
        <v>Ni (ppm) Fakos II HS</v>
      </c>
      <c r="J1" s="25" t="str">
        <f>CONCATENATE(all!K2," Fakos II HS")</f>
        <v>Cu (ppm) Fakos II HS</v>
      </c>
      <c r="K1" s="25" t="str">
        <f>CONCATENATE(all!L2," Fakos II HS")</f>
        <v>Zn (ppm) Fakos II HS</v>
      </c>
      <c r="L1" s="25" t="str">
        <f>CONCATENATE(all!M2," Fakos II HS")</f>
        <v>Ga (ppm) Fakos II HS</v>
      </c>
      <c r="M1" s="25" t="str">
        <f>CONCATENATE(all!N2," Fakos II HS")</f>
        <v>Ge (ppm) Fakos II HS</v>
      </c>
      <c r="N1" s="25" t="str">
        <f>CONCATENATE(all!O2," Fakos II HS")</f>
        <v>As (ppm) Fakos II HS</v>
      </c>
      <c r="O1" s="25" t="str">
        <f>CONCATENATE(all!P2," Fakos II HS")</f>
        <v>Se (ppm) Fakos II HS</v>
      </c>
      <c r="P1" s="25" t="str">
        <f>CONCATENATE(all!Q2," Fakos II HS")</f>
        <v>Ag (ppm) Fakos II HS</v>
      </c>
      <c r="Q1" s="25" t="str">
        <f>CONCATENATE(all!R2," Fakos II HS")</f>
        <v>Cd (ppm) Fakos II HS</v>
      </c>
      <c r="R1" s="25" t="str">
        <f>CONCATENATE(all!S2," Fakos II HS")</f>
        <v>In (ppm) Fakos II HS</v>
      </c>
      <c r="S1" s="25" t="str">
        <f>CONCATENATE(all!T2," Fakos II HS")</f>
        <v>Sn (ppm) Fakos II HS</v>
      </c>
      <c r="T1" s="25" t="str">
        <f>CONCATENATE(all!U2," Fakos II HS")</f>
        <v>Sb (ppm) Fakos II HS</v>
      </c>
      <c r="U1" s="25" t="str">
        <f>CONCATENATE(all!V2," Fakos II HS")</f>
        <v>Te (ppm) Fakos II HS</v>
      </c>
      <c r="V1" s="25" t="str">
        <f>CONCATENATE(all!W2," Fakos II HS")</f>
        <v>Au (ppm) Fakos II HS</v>
      </c>
      <c r="W1" s="25" t="str">
        <f>CONCATENATE(all!X2," Fakos II HS")</f>
        <v>Tl (ppm) Fakos II HS</v>
      </c>
      <c r="X1" s="25" t="str">
        <f>CONCATENATE(all!Y2," Fakos II HS")</f>
        <v>Pb (ppm) Fakos II HS</v>
      </c>
      <c r="Y1" s="25" t="str">
        <f>CONCATENATE(all!Z2," Fakos II HS")</f>
        <v>Bi (ppm) Fakos II HS</v>
      </c>
      <c r="Z1" s="25" t="str">
        <f>CONCATENATE(all!AA2," Fakos II HS")</f>
        <v>Co/Ni (ppm) Fakos II HS</v>
      </c>
      <c r="AA1" s="25" t="str">
        <f>CONCATENATE(all!AB2," Fakos II HS")</f>
        <v>Se/Pb (ppm) Fakos II HS</v>
      </c>
      <c r="AB1" s="25" t="str">
        <f>CONCATENATE(all!AC2," Fakos II HS")</f>
        <v>Bi/Pb (ppm) Fakos II HS</v>
      </c>
      <c r="AC1" s="25" t="str">
        <f>CONCATENATE(all!AD2," Fakos II HS")</f>
        <v>Co/As (ppm) Fakos II HS</v>
      </c>
      <c r="AD1" s="25" t="str">
        <f>CONCATENATE(all!AE2," Fakos II HS")</f>
        <v>Tl/Pb (ppm) Fakos II HS</v>
      </c>
      <c r="AE1" s="25" t="str">
        <f>CONCATENATE(all!AF2," Fakos II HS")</f>
        <v>Sb/Pb (ppm) Fakos II HS</v>
      </c>
      <c r="AF1" s="25" t="str">
        <f>CONCATENATE(all!AG2," Fakos II HS")</f>
        <v>Ag/Co (ppm) Fakos II HS</v>
      </c>
      <c r="AG1" s="25" t="str">
        <f>CONCATENATE(all!AH2," Fakos II HS")</f>
        <v>Ag/Pb (ppm) Fakos II HS</v>
      </c>
      <c r="AH1" s="25" t="str">
        <f>CONCATENATE(all!AI2," Fakos II HS")</f>
        <v>Bi/Co (ppm) Fakos II HS</v>
      </c>
      <c r="AI1" s="25" t="str">
        <f>CONCATENATE(all!AJ2," Fakos II HS")</f>
        <v>Se/Co (ppm) Fakos II HS</v>
      </c>
      <c r="AJ1" s="25" t="str">
        <f>CONCATENATE(all!AK2," Fakos II HS")</f>
        <v>Tl/Co (ppm) Fakos II HS</v>
      </c>
      <c r="AK1" s="25" t="str">
        <f>CONCATENATE(all!AL2," Fakos II HS")</f>
        <v>Sb/Co (ppm) Fakos II HS</v>
      </c>
      <c r="AL1" s="25" t="str">
        <f>CONCATENATE(all!AM2," Fakos II HS")</f>
        <v>Ag/Co (ppm) Fakos II HS</v>
      </c>
      <c r="AO1" s="25" t="str">
        <f>CONCATENATE(all!AP2," Fakos II HS")</f>
        <v>Mn L.O.D. Howell Fakos II HS</v>
      </c>
      <c r="AP1" s="25" t="str">
        <f>CONCATENATE(all!AQ2," Fakos II HS")</f>
        <v>Fe L.O.D. Howell Fakos II HS</v>
      </c>
      <c r="AQ1" s="25" t="str">
        <f>CONCATENATE(all!AR2," Fakos II HS")</f>
        <v>Co L.O.D. Howell Fakos II HS</v>
      </c>
      <c r="AR1" s="25" t="str">
        <f>CONCATENATE(all!AS2," Fakos II HS")</f>
        <v>Ni L.O.D. Howell Fakos II HS</v>
      </c>
      <c r="AS1" s="25" t="str">
        <f>CONCATENATE(all!AT2," Fakos II HS")</f>
        <v>Cu L.O.D. Howell Fakos II HS</v>
      </c>
      <c r="AT1" s="25" t="str">
        <f>CONCATENATE(all!AU2," Fakos II HS")</f>
        <v>Zn L.O.D. Howell Fakos II HS</v>
      </c>
      <c r="AU1" s="25" t="str">
        <f>CONCATENATE(all!AV2," Fakos II HS")</f>
        <v>Ga L.O.D. Howell Fakos II HS</v>
      </c>
      <c r="AV1" s="25" t="str">
        <f>CONCATENATE(all!AW2," Fakos II HS")</f>
        <v>Ge L.O.D. Howell Fakos II HS</v>
      </c>
      <c r="AW1" s="25" t="str">
        <f>CONCATENATE(all!AX2," Fakos II HS")</f>
        <v>As L.O.D. Howell Fakos II HS</v>
      </c>
      <c r="AX1" s="25" t="str">
        <f>CONCATENATE(all!AY2," Fakos II HS")</f>
        <v>Se L.O.D. Howell Fakos II HS</v>
      </c>
      <c r="AY1" s="25" t="str">
        <f>CONCATENATE(all!AZ2," Fakos II HS")</f>
        <v>Ag L.O.D. Howell Fakos II HS</v>
      </c>
      <c r="AZ1" s="25" t="str">
        <f>CONCATENATE(all!BA2," Fakos II HS")</f>
        <v>Cd L.O.D. Howell Fakos II HS</v>
      </c>
      <c r="BA1" s="25" t="str">
        <f>CONCATENATE(all!BB2," Fakos II HS")</f>
        <v>In L.O.D. Howell Fakos II HS</v>
      </c>
      <c r="BB1" s="25" t="str">
        <f>CONCATENATE(all!BC2," Fakos II HS")</f>
        <v>Sn L.O.D. Howell Fakos II HS</v>
      </c>
      <c r="BC1" s="25" t="str">
        <f>CONCATENATE(all!BD2," Fakos II HS")</f>
        <v>Sb L.O.D. Howell Fakos II HS</v>
      </c>
      <c r="BD1" s="25" t="str">
        <f>CONCATENATE(all!BE2," Fakos II HS")</f>
        <v>Te L.O.D. Howell Fakos II HS</v>
      </c>
      <c r="BE1" s="25" t="str">
        <f>CONCATENATE(all!BF2," Fakos II HS")</f>
        <v>Au L.O.D. Howell Fakos II HS</v>
      </c>
      <c r="BF1" s="25" t="str">
        <f>CONCATENATE(all!BG2," Fakos II HS")</f>
        <v>Tl L.O.D. Howell Fakos II HS</v>
      </c>
      <c r="BG1" s="25" t="str">
        <f>CONCATENATE(all!BH2," Fakos II HS")</f>
        <v>Pb L.O.D. Howell Fakos II HS</v>
      </c>
      <c r="BH1" s="25" t="str">
        <f>CONCATENATE(all!BI2," Fakos II HS")</f>
        <v>Bi L.O.D. Howell Fakos II HS</v>
      </c>
      <c r="BJ1" s="25" t="str">
        <f>CONCATENATE(all!BK2," Fakos II HS")</f>
        <v>Mn 2SE(int) Fakos II HS</v>
      </c>
      <c r="BK1" s="25" t="str">
        <f>CONCATENATE(all!BL2," Fakos II HS")</f>
        <v>Fe 2SE(int) Fakos II HS</v>
      </c>
      <c r="BL1" s="25" t="str">
        <f>CONCATENATE(all!BM2," Fakos II HS")</f>
        <v>Co 2SE(int) Fakos II HS</v>
      </c>
      <c r="BM1" s="25" t="str">
        <f>CONCATENATE(all!BN2," Fakos II HS")</f>
        <v>Ni 2SE(int) Fakos II HS</v>
      </c>
      <c r="BN1" s="25" t="str">
        <f>CONCATENATE(all!BO2," Fakos II HS")</f>
        <v>Cu 2SE(int) Fakos II HS</v>
      </c>
      <c r="BO1" s="25" t="str">
        <f>CONCATENATE(all!BP2," Fakos II HS")</f>
        <v>Zn 2SE(int) Fakos II HS</v>
      </c>
      <c r="BP1" s="25" t="str">
        <f>CONCATENATE(all!BQ2," Fakos II HS")</f>
        <v>Ga 2SE(int) Fakos II HS</v>
      </c>
      <c r="BQ1" s="25" t="str">
        <f>CONCATENATE(all!BR2," Fakos II HS")</f>
        <v>Ge 2SE(int) Fakos II HS</v>
      </c>
      <c r="BR1" s="25" t="str">
        <f>CONCATENATE(all!BS2," Fakos II HS")</f>
        <v>As 2SE(int) Fakos II HS</v>
      </c>
      <c r="BS1" s="25" t="str">
        <f>CONCATENATE(all!BT2," Fakos II HS")</f>
        <v>Se 2SE(int) Fakos II HS</v>
      </c>
      <c r="BT1" s="25" t="str">
        <f>CONCATENATE(all!BU2," Fakos II HS")</f>
        <v>Ag 2SE(int) Fakos II HS</v>
      </c>
      <c r="BU1" s="25" t="str">
        <f>CONCATENATE(all!BV2," Fakos II HS")</f>
        <v>Cd 2SE(int) Fakos II HS</v>
      </c>
      <c r="BV1" s="25" t="str">
        <f>CONCATENATE(all!BW2," Fakos II HS")</f>
        <v>In 2SE(int) Fakos II HS</v>
      </c>
      <c r="BW1" s="25" t="str">
        <f>CONCATENATE(all!BX2," Fakos II HS")</f>
        <v>Sn 2SE(int) Fakos II HS</v>
      </c>
      <c r="BX1" s="25" t="str">
        <f>CONCATENATE(all!BY2," Fakos II HS")</f>
        <v>Sb 2SE(int) Fakos II HS</v>
      </c>
      <c r="BY1" s="25" t="str">
        <f>CONCATENATE(all!BZ2," Fakos II HS")</f>
        <v>Te 2SE(int) Fakos II HS</v>
      </c>
      <c r="BZ1" s="25" t="str">
        <f>CONCATENATE(all!CA2," Fakos II HS")</f>
        <v>Au 2SE(int) Fakos II HS</v>
      </c>
      <c r="CA1" s="25" t="str">
        <f>CONCATENATE(all!CB2," Fakos II HS")</f>
        <v>Tl 2SE(int) Fakos II HS</v>
      </c>
      <c r="CB1" s="25" t="str">
        <f>CONCATENATE(all!CC2," Fakos II HS")</f>
        <v>Pb 2SE(int) Fakos II HS</v>
      </c>
      <c r="CC1" s="25" t="str">
        <f>CONCATENATE(all!CD2," Fakos II HS")</f>
        <v>Bi 2SE(int) Fakos II HS</v>
      </c>
      <c r="CE1" s="25" t="str">
        <f>CONCATENATE(all!CF2," Fakos II HS")</f>
        <v>Mn (ppm) + lod Fakos II HS</v>
      </c>
      <c r="CF1" s="25" t="str">
        <f>CONCATENATE(all!CG2," Fakos II HS")</f>
        <v>Fe (ppm) + lod Fakos II HS</v>
      </c>
      <c r="CG1" s="25" t="str">
        <f>CONCATENATE(all!CH2," Fakos II HS")</f>
        <v>Co (ppm) + lod Fakos II HS</v>
      </c>
      <c r="CH1" s="25" t="str">
        <f>CONCATENATE(all!CI2," Fakos II HS")</f>
        <v>Ni (ppm) + lod Fakos II HS</v>
      </c>
      <c r="CI1" s="25" t="str">
        <f>CONCATENATE(all!CJ2," Fakos II HS")</f>
        <v>Cu (ppm) + lod Fakos II HS</v>
      </c>
      <c r="CJ1" s="25" t="str">
        <f>CONCATENATE(all!CK2," Fakos II HS")</f>
        <v>Zn (ppm) + lod Fakos II HS</v>
      </c>
      <c r="CK1" s="25" t="str">
        <f>CONCATENATE(all!CL2," Fakos II HS")</f>
        <v>Ga (ppm) + lod Fakos II HS</v>
      </c>
      <c r="CL1" s="25" t="str">
        <f>CONCATENATE(all!CM2," Fakos II HS")</f>
        <v>Ge (ppm) + lod Fakos II HS</v>
      </c>
      <c r="CM1" s="25" t="str">
        <f>CONCATENATE(all!CN2," Fakos II HS")</f>
        <v>As (ppm) + lod Fakos II HS</v>
      </c>
      <c r="CN1" s="25" t="str">
        <f>CONCATENATE(all!CO2," Fakos II HS")</f>
        <v>Se (ppm) + lod Fakos II HS</v>
      </c>
      <c r="CO1" s="25" t="str">
        <f>CONCATENATE(all!CP2," Fakos II HS")</f>
        <v>Ag (ppm) + lod Fakos II HS</v>
      </c>
      <c r="CP1" s="25" t="str">
        <f>CONCATENATE(all!CQ2," Fakos II HS")</f>
        <v>Cd (ppm) + lod Fakos II HS</v>
      </c>
      <c r="CQ1" s="25" t="str">
        <f>CONCATENATE(all!CR2," Fakos II HS")</f>
        <v>In (ppm) + lod Fakos II HS</v>
      </c>
      <c r="CR1" s="25" t="str">
        <f>CONCATENATE(all!CS2," Fakos II HS")</f>
        <v>Sn (ppm) + lod Fakos II HS</v>
      </c>
      <c r="CS1" s="25" t="str">
        <f>CONCATENATE(all!CT2," Fakos II HS")</f>
        <v>Sb (ppm) + lod Fakos II HS</v>
      </c>
      <c r="CT1" s="25" t="str">
        <f>CONCATENATE(all!CU2," Fakos II HS")</f>
        <v>Te (ppm) + lod Fakos II HS</v>
      </c>
      <c r="CU1" s="25" t="str">
        <f>CONCATENATE(all!CV2," Fakos II HS")</f>
        <v>Au (ppm) + lod Fakos II HS</v>
      </c>
      <c r="CV1" s="25" t="str">
        <f>CONCATENATE(all!CW2," Fakos II HS")</f>
        <v>Tl (ppm) + lod Fakos II HS</v>
      </c>
      <c r="CW1" s="25" t="str">
        <f>CONCATENATE(all!CX2," Fakos II HS")</f>
        <v>Pb (ppm) + lod Fakos II HS</v>
      </c>
      <c r="CX1" s="25" t="str">
        <f>CONCATENATE(all!CY2," Fakos II HS")</f>
        <v>Bi (ppm) + lod Fakos II HS</v>
      </c>
      <c r="CZ1" s="25" t="str">
        <f>CONCATENATE(all!DA2," Fakos II HS")</f>
        <v>Mn (ppm) at. gew. Fakos II HS</v>
      </c>
      <c r="DA1" s="25" t="str">
        <f>CONCATENATE(all!DB2," Fakos II HS")</f>
        <v>Fe (ppm) at. gew. Fakos II HS</v>
      </c>
      <c r="DB1" s="25" t="str">
        <f>CONCATENATE(all!DC2," Fakos II HS")</f>
        <v>Co (ppm) at. gew. Fakos II HS</v>
      </c>
      <c r="DC1" s="25" t="str">
        <f>CONCATENATE(all!DD2," Fakos II HS")</f>
        <v>Ni (ppm) at. gew. Fakos II HS</v>
      </c>
      <c r="DD1" s="25" t="str">
        <f>CONCATENATE(all!DE2," Fakos II HS")</f>
        <v>Cu (ppm) at. gew. Fakos II HS</v>
      </c>
      <c r="DE1" s="25" t="str">
        <f>CONCATENATE(all!DF2," Fakos II HS")</f>
        <v>Zn (ppm) at. gew. Fakos II HS</v>
      </c>
      <c r="DF1" s="25" t="str">
        <f>CONCATENATE(all!DG2," Fakos II HS")</f>
        <v>Ga (ppm) at. gew. Fakos II HS</v>
      </c>
      <c r="DG1" s="25" t="str">
        <f>CONCATENATE(all!DH2," Fakos II HS")</f>
        <v>Ge (ppm) at. gew. Fakos II HS</v>
      </c>
      <c r="DH1" s="25" t="str">
        <f>CONCATENATE(all!DI2," Fakos II HS")</f>
        <v>As (ppm) at. gew. Fakos II HS</v>
      </c>
      <c r="DI1" s="25" t="str">
        <f>CONCATENATE(all!DJ2," Fakos II HS")</f>
        <v>Se (ppm) at. gew. Fakos II HS</v>
      </c>
      <c r="DJ1" s="25" t="str">
        <f>CONCATENATE(all!DK2," Fakos II HS")</f>
        <v>Ag (ppm) at. gew. Fakos II HS</v>
      </c>
      <c r="DK1" s="25" t="str">
        <f>CONCATENATE(all!DL2," Fakos II HS")</f>
        <v>Cd (ppm) at. gew. Fakos II HS</v>
      </c>
      <c r="DL1" s="25" t="str">
        <f>CONCATENATE(all!DM2," Fakos II HS")</f>
        <v>In (ppm) at. gew. Fakos II HS</v>
      </c>
      <c r="DM1" s="25" t="str">
        <f>CONCATENATE(all!DN2," Fakos II HS")</f>
        <v>Sn (ppm) at. gew. Fakos II HS</v>
      </c>
      <c r="DN1" s="25" t="str">
        <f>CONCATENATE(all!DO2," Fakos II HS")</f>
        <v>Sb (ppm) at. gew. Fakos II HS</v>
      </c>
      <c r="DO1" s="25" t="str">
        <f>CONCATENATE(all!DP2," Fakos II HS")</f>
        <v>Te (ppm) at. gew. Fakos II HS</v>
      </c>
      <c r="DP1" s="25" t="str">
        <f>CONCATENATE(all!DQ2," Fakos II HS")</f>
        <v>Au (ppm) at. gew. Fakos II HS</v>
      </c>
      <c r="DQ1" s="25" t="str">
        <f>CONCATENATE(all!DR2," Fakos II HS")</f>
        <v>Tl (ppm) at. gew. Fakos II HS</v>
      </c>
      <c r="DR1" s="25" t="str">
        <f>CONCATENATE(all!DS2," Fakos II HS")</f>
        <v>Pb (ppm) at. gew. Fakos II HS</v>
      </c>
      <c r="DS1" s="25" t="str">
        <f>CONCATENATE(all!DT2," Fakos II HS")</f>
        <v>Bi (ppm) at. gew. Fakos II HS</v>
      </c>
      <c r="DU1" s="25" t="str">
        <f>CONCATENATE(all!DV2," Fakos II HS")</f>
        <v>Mn (ppm) at.% Fakos II HS</v>
      </c>
      <c r="DV1" s="25" t="str">
        <f>CONCATENATE(all!DW2," Fakos II HS")</f>
        <v>Fe (ppm) at.% Fakos II HS</v>
      </c>
      <c r="DW1" s="25" t="str">
        <f>CONCATENATE(all!DX2," Fakos II HS")</f>
        <v>Co (ppm) at.% Fakos II HS</v>
      </c>
      <c r="DX1" s="25" t="str">
        <f>CONCATENATE(all!DY2," Fakos II HS")</f>
        <v>Ni (ppm) at.% Fakos II HS</v>
      </c>
      <c r="DY1" s="25" t="str">
        <f>CONCATENATE(all!DZ2," Fakos II HS")</f>
        <v>Cu (ppm) at.% Fakos II HS</v>
      </c>
      <c r="DZ1" s="25" t="str">
        <f>CONCATENATE(all!EA2," Fakos II HS")</f>
        <v>Zn (ppm) at.% Fakos II HS</v>
      </c>
      <c r="EA1" s="25" t="str">
        <f>CONCATENATE(all!EB2," Fakos II HS")</f>
        <v>Ga (ppm) at.% Fakos II HS</v>
      </c>
      <c r="EB1" s="25" t="str">
        <f>CONCATENATE(all!EC2," Fakos II HS")</f>
        <v>Ge (ppm) at.% Fakos II HS</v>
      </c>
      <c r="EC1" s="25" t="str">
        <f>CONCATENATE(all!ED2," Fakos II HS")</f>
        <v>As (ppm) at.% Fakos II HS</v>
      </c>
      <c r="ED1" s="25" t="str">
        <f>CONCATENATE(all!EE2," Fakos II HS")</f>
        <v>Se (ppm) at.% Fakos II HS</v>
      </c>
      <c r="EE1" s="25" t="str">
        <f>CONCATENATE(all!EF2," Fakos II HS")</f>
        <v>Ag (ppm) at.% Fakos II HS</v>
      </c>
      <c r="EF1" s="25" t="str">
        <f>CONCATENATE(all!EG2," Fakos II HS")</f>
        <v>Cd (ppm) at.% Fakos II HS</v>
      </c>
      <c r="EG1" s="25" t="str">
        <f>CONCATENATE(all!EH2," Fakos II HS")</f>
        <v>In (ppm) at.% Fakos II HS</v>
      </c>
      <c r="EH1" s="25" t="str">
        <f>CONCATENATE(all!EI2," Fakos II HS")</f>
        <v>Sn (ppm) at.% Fakos II HS</v>
      </c>
      <c r="EI1" s="25" t="str">
        <f>CONCATENATE(all!EJ2," Fakos II HS")</f>
        <v>Sb (ppm) at.% Fakos II HS</v>
      </c>
      <c r="EJ1" s="25" t="str">
        <f>CONCATENATE(all!EK2," Fakos II HS")</f>
        <v>Te (ppm) at.% Fakos II HS</v>
      </c>
      <c r="EK1" s="25" t="str">
        <f>CONCATENATE(all!EL2," Fakos II HS")</f>
        <v>Au (ppm) at.% Fakos II HS</v>
      </c>
      <c r="EL1" s="25" t="str">
        <f>CONCATENATE(all!EM2," Fakos II HS")</f>
        <v>Tl (ppm) at.% Fakos II HS</v>
      </c>
      <c r="EM1" s="25" t="str">
        <f>CONCATENATE(all!EN2," Fakos II HS")</f>
        <v>Pb (ppm) at.% Fakos II HS</v>
      </c>
      <c r="EN1" s="25" t="str">
        <f>CONCATENATE(all!EO2," Fakos II HS")</f>
        <v>Bi (ppm) at.% Fakos II HS</v>
      </c>
      <c r="EP1" s="25" t="str">
        <f>CONCATENATE(all!EQ2," Fakos II HS")</f>
        <v>Mol % FeS in sphalerite Fakos II HS</v>
      </c>
      <c r="ET1" s="34"/>
      <c r="EU1" s="34" t="s">
        <v>380</v>
      </c>
      <c r="EV1" s="28" t="s">
        <v>381</v>
      </c>
      <c r="EW1" s="28" t="s">
        <v>382</v>
      </c>
      <c r="EX1" s="28" t="s">
        <v>383</v>
      </c>
      <c r="EY1" s="28" t="s">
        <v>384</v>
      </c>
      <c r="EZ1" s="28" t="s">
        <v>387</v>
      </c>
      <c r="FA1" s="28" t="s">
        <v>388</v>
      </c>
      <c r="FB1" s="28" t="s">
        <v>389</v>
      </c>
      <c r="FC1" s="28" t="s">
        <v>390</v>
      </c>
      <c r="FD1" s="28" t="s">
        <v>393</v>
      </c>
      <c r="FE1" s="28" t="s">
        <v>394</v>
      </c>
      <c r="FF1" s="28" t="s">
        <v>395</v>
      </c>
      <c r="FG1" s="28" t="s">
        <v>396</v>
      </c>
      <c r="FH1" s="28" t="s">
        <v>377</v>
      </c>
      <c r="FI1" s="28" t="s">
        <v>378</v>
      </c>
    </row>
    <row r="2" spans="1:165">
      <c r="A2" s="25" t="str">
        <f>Fakos!A34</f>
        <v xml:space="preserve">LM29_I_py_1.1 </v>
      </c>
      <c r="B2" s="25" t="str">
        <f>Fakos!B34</f>
        <v>Fakos</v>
      </c>
      <c r="C2" s="25" t="str">
        <f>Fakos!C34</f>
        <v>epithermal</v>
      </c>
      <c r="D2" s="25" t="str">
        <f>Fakos!E34</f>
        <v>pyrite</v>
      </c>
      <c r="E2" s="25">
        <f>Fakos!F34</f>
        <v>0</v>
      </c>
      <c r="F2" s="25" t="str">
        <f>Fakos!G34</f>
        <v>n.a.</v>
      </c>
      <c r="G2" s="25">
        <f>Fakos!H34</f>
        <v>461315.03152761399</v>
      </c>
      <c r="H2" s="25">
        <f>Fakos!I34</f>
        <v>12.500287413241001</v>
      </c>
      <c r="I2" s="25">
        <f>Fakos!J34</f>
        <v>126.577817458529</v>
      </c>
      <c r="J2" s="25">
        <f>Fakos!K34</f>
        <v>166.46642888675501</v>
      </c>
      <c r="K2" s="25">
        <f>Fakos!L34</f>
        <v>71.535082349706897</v>
      </c>
      <c r="L2" s="25" t="str">
        <f>Fakos!M34</f>
        <v>n.a.</v>
      </c>
      <c r="M2" s="25" t="str">
        <f>Fakos!N34</f>
        <v>n.a.</v>
      </c>
      <c r="N2" s="25">
        <f>Fakos!O34</f>
        <v>2.9492542063874501</v>
      </c>
      <c r="O2" s="25">
        <f>Fakos!P34</f>
        <v>64.658486319399003</v>
      </c>
      <c r="P2" s="25">
        <f>Fakos!Q34</f>
        <v>8.9374497509035002</v>
      </c>
      <c r="Q2" s="25">
        <f>Fakos!R34</f>
        <v>0.30300926572657999</v>
      </c>
      <c r="R2" s="25" t="str">
        <f>Fakos!S34</f>
        <v>n.a.</v>
      </c>
      <c r="S2" s="25" t="str">
        <f>Fakos!T34</f>
        <v>n.a.</v>
      </c>
      <c r="T2" s="25">
        <f>Fakos!U34</f>
        <v>1.22249937403209</v>
      </c>
      <c r="U2" s="25">
        <f>Fakos!V34</f>
        <v>33.98460987208</v>
      </c>
      <c r="V2" s="25">
        <f>Fakos!W34</f>
        <v>2.57787498606007</v>
      </c>
      <c r="W2" s="25">
        <f>Fakos!X34</f>
        <v>5.8867413561164997E-2</v>
      </c>
      <c r="X2" s="25">
        <f>Fakos!Y34</f>
        <v>1820.96377501436</v>
      </c>
      <c r="Y2" s="25">
        <f>Fakos!Z34</f>
        <v>7.9997889650898397</v>
      </c>
      <c r="Z2" s="25">
        <f>Fakos!AA34</f>
        <v>9.875575092244343E-2</v>
      </c>
      <c r="AA2" s="25">
        <f>Fakos!AB34</f>
        <v>3.550783777611892E-2</v>
      </c>
      <c r="AB2" s="25">
        <f>Fakos!AC34</f>
        <v>4.3931620578376166E-3</v>
      </c>
      <c r="AC2" s="25">
        <f>Fakos!AD34</f>
        <v>4.2384570940572255</v>
      </c>
      <c r="AD2" s="25">
        <f>Fakos!AE34</f>
        <v>3.2327613744375984E-5</v>
      </c>
      <c r="AE2" s="25">
        <f>Fakos!AF34</f>
        <v>6.7134744293441504E-4</v>
      </c>
      <c r="AF2" s="25">
        <f>Fakos!AG34</f>
        <v>0.7149795405053212</v>
      </c>
      <c r="AG2" s="25">
        <f>Fakos!AH34</f>
        <v>4.9080876146660414E-3</v>
      </c>
      <c r="AH2" s="25">
        <f>Fakos!AI34</f>
        <v>0.63996840237577401</v>
      </c>
      <c r="AI2" s="25">
        <f>Fakos!AJ34</f>
        <v>5.1725599725738416</v>
      </c>
      <c r="AJ2" s="25">
        <f>Fakos!AK34</f>
        <v>4.7092848040285341E-3</v>
      </c>
      <c r="AK2" s="25">
        <f>Fakos!AL34</f>
        <v>9.7797701254224809E-2</v>
      </c>
      <c r="AL2" s="25">
        <f>Fakos!AM34</f>
        <v>0.7149795405053212</v>
      </c>
      <c r="AO2" s="25" t="str">
        <f>Fakos!AP34</f>
        <v>n.a.</v>
      </c>
      <c r="AP2" s="25">
        <f>Fakos!AQ34</f>
        <v>14.005352464906</v>
      </c>
      <c r="AQ2" s="25">
        <f>Fakos!AR34</f>
        <v>3.3258114544409703E-2</v>
      </c>
      <c r="AR2" s="25">
        <f>Fakos!AS34</f>
        <v>0.37326178186572401</v>
      </c>
      <c r="AS2" s="25">
        <f>Fakos!AT34</f>
        <v>0.45338513423336002</v>
      </c>
      <c r="AT2" s="25">
        <f>Fakos!AU34</f>
        <v>3.4124676804071199</v>
      </c>
      <c r="AU2" s="25" t="str">
        <f>Fakos!AV34</f>
        <v>n.a.</v>
      </c>
      <c r="AV2" s="25" t="str">
        <f>Fakos!AW34</f>
        <v>n.a.</v>
      </c>
      <c r="AW2" s="25">
        <f>Fakos!AX34</f>
        <v>0.246500492997061</v>
      </c>
      <c r="AX2" s="25">
        <f>Fakos!AY34</f>
        <v>2.5289972570364601</v>
      </c>
      <c r="AY2" s="25">
        <f>Fakos!AZ34</f>
        <v>5.8522115023665999E-2</v>
      </c>
      <c r="AZ2" s="25">
        <f>Fakos!BA34</f>
        <v>0.30300926572657999</v>
      </c>
      <c r="BA2" s="25" t="str">
        <f>Fakos!BB34</f>
        <v>n.a.</v>
      </c>
      <c r="BB2" s="25" t="str">
        <f>Fakos!BC34</f>
        <v>n.a.</v>
      </c>
      <c r="BC2" s="25">
        <f>Fakos!BD34</f>
        <v>7.5332409935980005E-2</v>
      </c>
      <c r="BD2" s="25">
        <f>Fakos!BE34</f>
        <v>0.192193301882569</v>
      </c>
      <c r="BE2" s="25">
        <f>Fakos!BF34</f>
        <v>1.41732596452893E-2</v>
      </c>
      <c r="BF2" s="25">
        <f>Fakos!BG34</f>
        <v>5.5154148576486697E-3</v>
      </c>
      <c r="BG2" s="25">
        <f>Fakos!BH34</f>
        <v>6.11339554708775E-2</v>
      </c>
      <c r="BH2" s="25">
        <f>Fakos!BI34</f>
        <v>1.34915607695179E-2</v>
      </c>
      <c r="BJ2" s="25" t="str">
        <f>Fakos!BK34</f>
        <v>n.a.</v>
      </c>
      <c r="BK2" s="25">
        <f>Fakos!BL34</f>
        <v>41430.871709512001</v>
      </c>
      <c r="BL2" s="25">
        <f>Fakos!BM34</f>
        <v>3.47541515125367</v>
      </c>
      <c r="BM2" s="25">
        <f>Fakos!BN34</f>
        <v>42.270608708050098</v>
      </c>
      <c r="BN2" s="25">
        <f>Fakos!BO34</f>
        <v>31.313783642498901</v>
      </c>
      <c r="BO2" s="25">
        <f>Fakos!BP34</f>
        <v>64.126397242962597</v>
      </c>
      <c r="BP2" s="25" t="str">
        <f>Fakos!BQ34</f>
        <v>n.a.</v>
      </c>
      <c r="BQ2" s="25" t="str">
        <f>Fakos!BR34</f>
        <v>n.a.</v>
      </c>
      <c r="BR2" s="25">
        <f>Fakos!BS34</f>
        <v>1.7157815480954299</v>
      </c>
      <c r="BS2" s="25">
        <f>Fakos!BT34</f>
        <v>12.1598790593941</v>
      </c>
      <c r="BT2" s="25">
        <f>Fakos!BU34</f>
        <v>7.8456885163886403</v>
      </c>
      <c r="BU2" s="25">
        <f>Fakos!BV34</f>
        <v>9.1504332949899098E-2</v>
      </c>
      <c r="BV2" s="25" t="str">
        <f>Fakos!BW34</f>
        <v>n.a.</v>
      </c>
      <c r="BW2" s="25" t="str">
        <f>Fakos!BX34</f>
        <v>n.a.</v>
      </c>
      <c r="BX2" s="25">
        <f>Fakos!BY34</f>
        <v>0.81365302688340502</v>
      </c>
      <c r="BY2" s="25">
        <f>Fakos!BZ34</f>
        <v>32.644293988843003</v>
      </c>
      <c r="BZ2" s="25">
        <f>Fakos!CA34</f>
        <v>3.28829332995398</v>
      </c>
      <c r="CA2" s="25">
        <f>Fakos!CB34</f>
        <v>1.45740146862724E-2</v>
      </c>
      <c r="CB2" s="25">
        <f>Fakos!CC34</f>
        <v>491.71463013925899</v>
      </c>
      <c r="CC2" s="25">
        <f>Fakos!CD34</f>
        <v>2.7834949229278099</v>
      </c>
      <c r="CE2" s="25" t="str">
        <f>Fakos!CF34</f>
        <v>n.a.</v>
      </c>
      <c r="CF2" s="25">
        <f>Fakos!CG34</f>
        <v>461315.03152761399</v>
      </c>
      <c r="CG2" s="25">
        <f>Fakos!CH34</f>
        <v>12.500287413241001</v>
      </c>
      <c r="CH2" s="25">
        <f>Fakos!CI34</f>
        <v>126.577817458529</v>
      </c>
      <c r="CI2" s="25">
        <f>Fakos!CJ34</f>
        <v>166.46642888675501</v>
      </c>
      <c r="CJ2" s="25">
        <f>Fakos!CK34</f>
        <v>71.535082349706897</v>
      </c>
      <c r="CK2" s="25" t="str">
        <f>Fakos!CL34</f>
        <v>n.a.</v>
      </c>
      <c r="CL2" s="25" t="str">
        <f>Fakos!CM34</f>
        <v>n.a.</v>
      </c>
      <c r="CM2" s="25">
        <f>Fakos!CN34</f>
        <v>2.9492542063874501</v>
      </c>
      <c r="CN2" s="25">
        <f>Fakos!CO34</f>
        <v>64.658486319399003</v>
      </c>
      <c r="CO2" s="25">
        <f>Fakos!CP34</f>
        <v>8.9374497509035002</v>
      </c>
      <c r="CP2" s="25">
        <f>Fakos!CQ34</f>
        <v>0.30300926572657999</v>
      </c>
      <c r="CQ2" s="25" t="str">
        <f>Fakos!CR34</f>
        <v>n.a.</v>
      </c>
      <c r="CR2" s="25" t="str">
        <f>Fakos!CS34</f>
        <v>n.a.</v>
      </c>
      <c r="CS2" s="25">
        <f>Fakos!CT34</f>
        <v>1.22249937403209</v>
      </c>
      <c r="CT2" s="25">
        <f>Fakos!CU34</f>
        <v>33.98460987208</v>
      </c>
      <c r="CU2" s="25">
        <f>Fakos!CV34</f>
        <v>2.57787498606007</v>
      </c>
      <c r="CV2" s="25">
        <f>Fakos!CW34</f>
        <v>5.8867413561164997E-2</v>
      </c>
      <c r="CW2" s="25">
        <f>Fakos!CX34</f>
        <v>1820.96377501436</v>
      </c>
      <c r="CX2" s="25">
        <f>Fakos!CY34</f>
        <v>7.9997889650898397</v>
      </c>
      <c r="CZ2" s="25" t="str">
        <f>Fakos!DA34</f>
        <v>n.a.</v>
      </c>
      <c r="DA2" s="25">
        <f>Fakos!DB34</f>
        <v>8260.6326712796854</v>
      </c>
      <c r="DB2" s="25">
        <f>Fakos!DC34</f>
        <v>0.21210942920528666</v>
      </c>
      <c r="DC2" s="25">
        <f>Fakos!DD34</f>
        <v>2.1565937134077937</v>
      </c>
      <c r="DD2" s="25">
        <f>Fakos!DE34</f>
        <v>2.6196208870228657</v>
      </c>
      <c r="DE2" s="25">
        <f>Fakos!DF34</f>
        <v>1.0939758732177229</v>
      </c>
      <c r="DF2" s="25" t="str">
        <f>Fakos!DG34</f>
        <v>n.a.</v>
      </c>
      <c r="DG2" s="25" t="str">
        <f>Fakos!DH34</f>
        <v>n.a.</v>
      </c>
      <c r="DH2" s="25">
        <f>Fakos!DI34</f>
        <v>3.9364538482726613E-2</v>
      </c>
      <c r="DI2" s="25">
        <f>Fakos!DJ34</f>
        <v>0.81887647314335121</v>
      </c>
      <c r="DJ2" s="25">
        <f>Fakos!DK34</f>
        <v>8.285527848711205E-2</v>
      </c>
      <c r="DK2" s="25">
        <f>Fakos!DL34</f>
        <v>2.6955481734579354E-3</v>
      </c>
      <c r="DL2" s="25" t="str">
        <f>Fakos!DM34</f>
        <v>n.a.</v>
      </c>
      <c r="DM2" s="25" t="str">
        <f>Fakos!DN34</f>
        <v>n.a.</v>
      </c>
      <c r="DN2" s="25">
        <f>Fakos!DO34</f>
        <v>1.0040237960184707E-2</v>
      </c>
      <c r="DO2" s="25">
        <f>Fakos!DP34</f>
        <v>0.26633706796300943</v>
      </c>
      <c r="DP2" s="25">
        <f>Fakos!DQ34</f>
        <v>1.3087882110236839E-2</v>
      </c>
      <c r="DQ2" s="25">
        <f>Fakos!DR34</f>
        <v>2.8802457716048716E-4</v>
      </c>
      <c r="DR2" s="25">
        <f>Fakos!DS34</f>
        <v>8.7884352075982637</v>
      </c>
      <c r="DS2" s="25">
        <f>Fakos!DT34</f>
        <v>3.8280095792197523E-2</v>
      </c>
      <c r="DU2" s="25" t="str">
        <f>Fakos!DV34</f>
        <v>n.a.</v>
      </c>
      <c r="DV2" s="25" t="str">
        <f>Fakos!DW34</f>
        <v>n.a.</v>
      </c>
      <c r="DW2" s="25" t="str">
        <f>Fakos!DX34</f>
        <v>n.a.</v>
      </c>
      <c r="DX2" s="25" t="str">
        <f>Fakos!DY34</f>
        <v>n.a.</v>
      </c>
      <c r="DY2" s="25" t="str">
        <f>Fakos!DZ34</f>
        <v>n.a.</v>
      </c>
      <c r="DZ2" s="25" t="str">
        <f>Fakos!EA34</f>
        <v>n.a.</v>
      </c>
      <c r="EA2" s="25" t="str">
        <f>Fakos!EB34</f>
        <v>n.a.</v>
      </c>
      <c r="EB2" s="25" t="str">
        <f>Fakos!EC34</f>
        <v>n.a.</v>
      </c>
      <c r="EC2" s="25" t="str">
        <f>Fakos!ED34</f>
        <v>n.a.</v>
      </c>
      <c r="ED2" s="25" t="str">
        <f>Fakos!EE34</f>
        <v>n.a.</v>
      </c>
      <c r="EE2" s="25" t="str">
        <f>Fakos!EF34</f>
        <v>n.a.</v>
      </c>
      <c r="EF2" s="25" t="str">
        <f>Fakos!EG34</f>
        <v>n.a.</v>
      </c>
      <c r="EG2" s="25" t="str">
        <f>Fakos!EH34</f>
        <v>n.a.</v>
      </c>
      <c r="EH2" s="25" t="str">
        <f>Fakos!EI34</f>
        <v>n.a.</v>
      </c>
      <c r="EI2" s="25" t="str">
        <f>Fakos!EJ34</f>
        <v>n.a.</v>
      </c>
      <c r="EJ2" s="25" t="str">
        <f>Fakos!EK34</f>
        <v>n.a.</v>
      </c>
      <c r="EK2" s="25" t="str">
        <f>Fakos!EL34</f>
        <v>n.a.</v>
      </c>
      <c r="EL2" s="25" t="str">
        <f>Fakos!EM34</f>
        <v>n.a.</v>
      </c>
      <c r="EM2" s="25" t="str">
        <f>Fakos!EN34</f>
        <v>n.a.</v>
      </c>
      <c r="EN2" s="25" t="str">
        <f>Fakos!EO34</f>
        <v>n.a.</v>
      </c>
      <c r="EP2" s="25" t="str">
        <f>Fakos!EQ34</f>
        <v>n.a.</v>
      </c>
      <c r="ET2" s="31" t="s">
        <v>516</v>
      </c>
      <c r="EU2" s="31">
        <v>1</v>
      </c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</row>
    <row r="3" spans="1:165">
      <c r="A3" s="25" t="str">
        <f>Fakos!A35</f>
        <v xml:space="preserve">LM29_I_py_1.2 </v>
      </c>
      <c r="B3" s="25" t="str">
        <f>Fakos!B35</f>
        <v>Fakos</v>
      </c>
      <c r="C3" s="25" t="str">
        <f>Fakos!C35</f>
        <v>epithermal</v>
      </c>
      <c r="D3" s="25" t="str">
        <f>Fakos!E35</f>
        <v>pyrite</v>
      </c>
      <c r="E3" s="25">
        <f>Fakos!F35</f>
        <v>0</v>
      </c>
      <c r="F3" s="25" t="str">
        <f>Fakos!G35</f>
        <v>n.a.</v>
      </c>
      <c r="G3" s="25">
        <f>Fakos!H35</f>
        <v>504088.71892434102</v>
      </c>
      <c r="H3" s="25">
        <f>Fakos!I35</f>
        <v>7.9832222966230297</v>
      </c>
      <c r="I3" s="25">
        <f>Fakos!J35</f>
        <v>184.43096992582699</v>
      </c>
      <c r="J3" s="25">
        <f>Fakos!K35</f>
        <v>75.196051505206796</v>
      </c>
      <c r="K3" s="25">
        <f>Fakos!L35</f>
        <v>36.915146669710801</v>
      </c>
      <c r="L3" s="25" t="str">
        <f>Fakos!M35</f>
        <v>n.a.</v>
      </c>
      <c r="M3" s="25" t="str">
        <f>Fakos!N35</f>
        <v>n.a.</v>
      </c>
      <c r="N3" s="25">
        <f>Fakos!O35</f>
        <v>31.434101206283302</v>
      </c>
      <c r="O3" s="25">
        <f>Fakos!P35</f>
        <v>104.723339755122</v>
      </c>
      <c r="P3" s="25">
        <f>Fakos!Q35</f>
        <v>10.7201015295819</v>
      </c>
      <c r="Q3" s="25">
        <f>Fakos!R35</f>
        <v>0.46208049879685598</v>
      </c>
      <c r="R3" s="25" t="str">
        <f>Fakos!S35</f>
        <v>n.a.</v>
      </c>
      <c r="S3" s="25" t="str">
        <f>Fakos!T35</f>
        <v>n.a.</v>
      </c>
      <c r="T3" s="25">
        <f>Fakos!U35</f>
        <v>148.409324724512</v>
      </c>
      <c r="U3" s="25">
        <f>Fakos!V35</f>
        <v>3.1935894639677098</v>
      </c>
      <c r="V3" s="25">
        <f>Fakos!W35</f>
        <v>0.389340587117944</v>
      </c>
      <c r="W3" s="25">
        <f>Fakos!X35</f>
        <v>0.80735565883919602</v>
      </c>
      <c r="X3" s="25">
        <f>Fakos!Y35</f>
        <v>3686.7577834858598</v>
      </c>
      <c r="Y3" s="25">
        <f>Fakos!Z35</f>
        <v>7.6351796842993798</v>
      </c>
      <c r="Z3" s="25">
        <f>Fakos!AA35</f>
        <v>4.3285692743651787E-2</v>
      </c>
      <c r="AA3" s="25">
        <f>Fakos!AB35</f>
        <v>2.840526714942071E-2</v>
      </c>
      <c r="AB3" s="25">
        <f>Fakos!AC35</f>
        <v>2.0709740462201598E-3</v>
      </c>
      <c r="AC3" s="25">
        <f>Fakos!AD35</f>
        <v>0.25396693368879525</v>
      </c>
      <c r="AD3" s="25">
        <f>Fakos!AE35</f>
        <v>2.1898798517645894E-4</v>
      </c>
      <c r="AE3" s="25">
        <f>Fakos!AF35</f>
        <v>4.0254698963214708E-2</v>
      </c>
      <c r="AF3" s="25">
        <f>Fakos!AG35</f>
        <v>1.3428288892965681</v>
      </c>
      <c r="AG3" s="25">
        <f>Fakos!AH35</f>
        <v>2.9077314429498419E-3</v>
      </c>
      <c r="AH3" s="25">
        <f>Fakos!AI35</f>
        <v>0.95640324177483138</v>
      </c>
      <c r="AI3" s="25">
        <f>Fakos!AJ35</f>
        <v>13.117928558674967</v>
      </c>
      <c r="AJ3" s="25">
        <f>Fakos!AK35</f>
        <v>0.10113155175206812</v>
      </c>
      <c r="AK3" s="25">
        <f>Fakos!AL35</f>
        <v>18.590153099869259</v>
      </c>
      <c r="AL3" s="25">
        <f>Fakos!AM35</f>
        <v>1.3428288892965681</v>
      </c>
      <c r="AO3" s="25" t="str">
        <f>Fakos!AP35</f>
        <v>n.a.</v>
      </c>
      <c r="AP3" s="25">
        <f>Fakos!AQ35</f>
        <v>41.2524131790897</v>
      </c>
      <c r="AQ3" s="25">
        <f>Fakos!AR35</f>
        <v>0.13569149516776599</v>
      </c>
      <c r="AR3" s="25">
        <f>Fakos!AS35</f>
        <v>0.80380941289374797</v>
      </c>
      <c r="AS3" s="25">
        <f>Fakos!AT35</f>
        <v>1.14920748859041</v>
      </c>
      <c r="AT3" s="25">
        <f>Fakos!AU35</f>
        <v>14.389348234882601</v>
      </c>
      <c r="AU3" s="25" t="str">
        <f>Fakos!AV35</f>
        <v>n.a.</v>
      </c>
      <c r="AV3" s="25" t="str">
        <f>Fakos!AW35</f>
        <v>n.a.</v>
      </c>
      <c r="AW3" s="25">
        <f>Fakos!AX35</f>
        <v>0.92771892572680204</v>
      </c>
      <c r="AX3" s="25">
        <f>Fakos!AY35</f>
        <v>4.0422604427780104</v>
      </c>
      <c r="AY3" s="25">
        <f>Fakos!AZ35</f>
        <v>6.7007695780023302E-2</v>
      </c>
      <c r="AZ3" s="25">
        <f>Fakos!BA35</f>
        <v>0.46208049879685598</v>
      </c>
      <c r="BA3" s="25" t="str">
        <f>Fakos!BB35</f>
        <v>n.a.</v>
      </c>
      <c r="BB3" s="25" t="str">
        <f>Fakos!BC35</f>
        <v>n.a.</v>
      </c>
      <c r="BC3" s="25">
        <f>Fakos!BD35</f>
        <v>0.20064276633987399</v>
      </c>
      <c r="BD3" s="25">
        <f>Fakos!BE35</f>
        <v>0.58664128643416902</v>
      </c>
      <c r="BE3" s="25">
        <f>Fakos!BF35</f>
        <v>6.1824916001962597E-2</v>
      </c>
      <c r="BF3" s="25">
        <f>Fakos!BG35</f>
        <v>3.02317221753204E-2</v>
      </c>
      <c r="BG3" s="25">
        <f>Fakos!BH35</f>
        <v>0.23205952905126301</v>
      </c>
      <c r="BH3" s="25">
        <f>Fakos!BI35</f>
        <v>2.4395273211472699E-2</v>
      </c>
      <c r="BJ3" s="25" t="str">
        <f>Fakos!BK35</f>
        <v>n.a.</v>
      </c>
      <c r="BK3" s="25">
        <f>Fakos!BL35</f>
        <v>188169.363843475</v>
      </c>
      <c r="BL3" s="25">
        <f>Fakos!BM35</f>
        <v>3.9864830062168801</v>
      </c>
      <c r="BM3" s="25">
        <f>Fakos!BN35</f>
        <v>56.493909265409897</v>
      </c>
      <c r="BN3" s="25">
        <f>Fakos!BO35</f>
        <v>19.338027312977399</v>
      </c>
      <c r="BO3" s="25">
        <f>Fakos!BP35</f>
        <v>47.123542712911103</v>
      </c>
      <c r="BP3" s="25" t="str">
        <f>Fakos!BQ35</f>
        <v>n.a.</v>
      </c>
      <c r="BQ3" s="25" t="str">
        <f>Fakos!BR35</f>
        <v>n.a.</v>
      </c>
      <c r="BR3" s="25">
        <f>Fakos!BS35</f>
        <v>28.4108602983633</v>
      </c>
      <c r="BS3" s="25">
        <f>Fakos!BT35</f>
        <v>53.851147276557199</v>
      </c>
      <c r="BT3" s="25">
        <f>Fakos!BU35</f>
        <v>6.9081033818366802</v>
      </c>
      <c r="BU3" s="25">
        <f>Fakos!BV35</f>
        <v>0.76681266883379295</v>
      </c>
      <c r="BV3" s="25" t="str">
        <f>Fakos!BW35</f>
        <v>n.a.</v>
      </c>
      <c r="BW3" s="25" t="str">
        <f>Fakos!BX35</f>
        <v>n.a.</v>
      </c>
      <c r="BX3" s="25">
        <f>Fakos!BY35</f>
        <v>122.38508613360401</v>
      </c>
      <c r="BY3" s="25">
        <f>Fakos!BZ35</f>
        <v>1.24177214760568</v>
      </c>
      <c r="BZ3" s="25">
        <f>Fakos!CA35</f>
        <v>0.235923878913917</v>
      </c>
      <c r="CA3" s="25">
        <f>Fakos!CB35</f>
        <v>1.3048589790635201</v>
      </c>
      <c r="CB3" s="25">
        <f>Fakos!CC35</f>
        <v>6964.64747194134</v>
      </c>
      <c r="CC3" s="25">
        <f>Fakos!CD35</f>
        <v>4.4241324608624897</v>
      </c>
      <c r="CE3" s="25" t="str">
        <f>Fakos!CF35</f>
        <v>n.a.</v>
      </c>
      <c r="CF3" s="25">
        <f>Fakos!CG35</f>
        <v>504088.71892434102</v>
      </c>
      <c r="CG3" s="25">
        <f>Fakos!CH35</f>
        <v>7.9832222966230297</v>
      </c>
      <c r="CH3" s="25">
        <f>Fakos!CI35</f>
        <v>184.43096992582699</v>
      </c>
      <c r="CI3" s="25">
        <f>Fakos!CJ35</f>
        <v>75.196051505206796</v>
      </c>
      <c r="CJ3" s="25">
        <f>Fakos!CK35</f>
        <v>36.915146669710801</v>
      </c>
      <c r="CK3" s="25" t="str">
        <f>Fakos!CL35</f>
        <v>n.a.</v>
      </c>
      <c r="CL3" s="25" t="str">
        <f>Fakos!CM35</f>
        <v>n.a.</v>
      </c>
      <c r="CM3" s="25">
        <f>Fakos!CN35</f>
        <v>31.434101206283302</v>
      </c>
      <c r="CN3" s="25">
        <f>Fakos!CO35</f>
        <v>104.723339755122</v>
      </c>
      <c r="CO3" s="25">
        <f>Fakos!CP35</f>
        <v>10.7201015295819</v>
      </c>
      <c r="CP3" s="25">
        <f>Fakos!CQ35</f>
        <v>0.46208049879685598</v>
      </c>
      <c r="CQ3" s="25" t="str">
        <f>Fakos!CR35</f>
        <v>n.a.</v>
      </c>
      <c r="CR3" s="25" t="str">
        <f>Fakos!CS35</f>
        <v>n.a.</v>
      </c>
      <c r="CS3" s="25">
        <f>Fakos!CT35</f>
        <v>148.409324724512</v>
      </c>
      <c r="CT3" s="25">
        <f>Fakos!CU35</f>
        <v>3.1935894639677098</v>
      </c>
      <c r="CU3" s="25">
        <f>Fakos!CV35</f>
        <v>0.389340587117944</v>
      </c>
      <c r="CV3" s="25">
        <f>Fakos!CW35</f>
        <v>0.80735565883919602</v>
      </c>
      <c r="CW3" s="25">
        <f>Fakos!CX35</f>
        <v>3686.7577834858598</v>
      </c>
      <c r="CX3" s="25">
        <f>Fakos!CY35</f>
        <v>7.6351796842993798</v>
      </c>
      <c r="CZ3" s="25" t="str">
        <f>Fakos!DA35</f>
        <v>n.a.</v>
      </c>
      <c r="DA3" s="25">
        <f>Fakos!DB35</f>
        <v>9026.5685186559404</v>
      </c>
      <c r="DB3" s="25">
        <f>Fakos!DC35</f>
        <v>0.13546222327352037</v>
      </c>
      <c r="DC3" s="25">
        <f>Fakos!DD35</f>
        <v>3.1422778357673433</v>
      </c>
      <c r="DD3" s="25">
        <f>Fakos!DE35</f>
        <v>1.1833325701886319</v>
      </c>
      <c r="DE3" s="25">
        <f>Fakos!DF35</f>
        <v>0.56453810475165622</v>
      </c>
      <c r="DF3" s="25" t="str">
        <f>Fakos!DG35</f>
        <v>n.a.</v>
      </c>
      <c r="DG3" s="25" t="str">
        <f>Fakos!DH35</f>
        <v>n.a.</v>
      </c>
      <c r="DH3" s="25">
        <f>Fakos!DI35</f>
        <v>0.41955992939664</v>
      </c>
      <c r="DI3" s="25">
        <f>Fakos!DJ35</f>
        <v>1.3262834315491643</v>
      </c>
      <c r="DJ3" s="25">
        <f>Fakos!DK35</f>
        <v>9.9381481563444091E-2</v>
      </c>
      <c r="DK3" s="25">
        <f>Fakos!DL35</f>
        <v>4.1106341799010413E-3</v>
      </c>
      <c r="DL3" s="25" t="str">
        <f>Fakos!DM35</f>
        <v>n.a.</v>
      </c>
      <c r="DM3" s="25" t="str">
        <f>Fakos!DN35</f>
        <v>n.a.</v>
      </c>
      <c r="DN3" s="25">
        <f>Fakos!DO35</f>
        <v>1.2188676472118265</v>
      </c>
      <c r="DO3" s="25">
        <f>Fakos!DP35</f>
        <v>2.5028130595358227E-2</v>
      </c>
      <c r="DP3" s="25">
        <f>Fakos!DQ35</f>
        <v>1.9766837928467751E-3</v>
      </c>
      <c r="DQ3" s="25">
        <f>Fakos!DR35</f>
        <v>3.9502036557742051E-3</v>
      </c>
      <c r="DR3" s="25">
        <f>Fakos!DS35</f>
        <v>17.793232545781176</v>
      </c>
      <c r="DS3" s="25">
        <f>Fakos!DT35</f>
        <v>3.6535389993545712E-2</v>
      </c>
      <c r="DU3" s="25" t="str">
        <f>Fakos!DV35</f>
        <v>n.a.</v>
      </c>
      <c r="DV3" s="25" t="str">
        <f>Fakos!DW35</f>
        <v>n.a.</v>
      </c>
      <c r="DW3" s="25" t="str">
        <f>Fakos!DX35</f>
        <v>n.a.</v>
      </c>
      <c r="DX3" s="25" t="str">
        <f>Fakos!DY35</f>
        <v>n.a.</v>
      </c>
      <c r="DY3" s="25" t="str">
        <f>Fakos!DZ35</f>
        <v>n.a.</v>
      </c>
      <c r="DZ3" s="25" t="str">
        <f>Fakos!EA35</f>
        <v>n.a.</v>
      </c>
      <c r="EA3" s="25" t="str">
        <f>Fakos!EB35</f>
        <v>n.a.</v>
      </c>
      <c r="EB3" s="25" t="str">
        <f>Fakos!EC35</f>
        <v>n.a.</v>
      </c>
      <c r="EC3" s="25" t="str">
        <f>Fakos!ED35</f>
        <v>n.a.</v>
      </c>
      <c r="ED3" s="25" t="str">
        <f>Fakos!EE35</f>
        <v>n.a.</v>
      </c>
      <c r="EE3" s="25" t="str">
        <f>Fakos!EF35</f>
        <v>n.a.</v>
      </c>
      <c r="EF3" s="25" t="str">
        <f>Fakos!EG35</f>
        <v>n.a.</v>
      </c>
      <c r="EG3" s="25" t="str">
        <f>Fakos!EH35</f>
        <v>n.a.</v>
      </c>
      <c r="EH3" s="25" t="str">
        <f>Fakos!EI35</f>
        <v>n.a.</v>
      </c>
      <c r="EI3" s="25" t="str">
        <f>Fakos!EJ35</f>
        <v>n.a.</v>
      </c>
      <c r="EJ3" s="25" t="str">
        <f>Fakos!EK35</f>
        <v>n.a.</v>
      </c>
      <c r="EK3" s="25" t="str">
        <f>Fakos!EL35</f>
        <v>n.a.</v>
      </c>
      <c r="EL3" s="25" t="str">
        <f>Fakos!EM35</f>
        <v>n.a.</v>
      </c>
      <c r="EM3" s="25" t="str">
        <f>Fakos!EN35</f>
        <v>n.a.</v>
      </c>
      <c r="EN3" s="25" t="str">
        <f>Fakos!EO35</f>
        <v>n.a.</v>
      </c>
      <c r="EP3" s="25" t="str">
        <f>Fakos!EQ35</f>
        <v>n.a.</v>
      </c>
      <c r="ET3" s="31" t="s">
        <v>517</v>
      </c>
      <c r="EU3" s="31">
        <v>0.13478380915381891</v>
      </c>
      <c r="EV3" s="31">
        <v>1</v>
      </c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</row>
    <row r="4" spans="1:165">
      <c r="A4" s="25" t="str">
        <f>Fakos!A36</f>
        <v xml:space="preserve">LM29_I_py_1.3 </v>
      </c>
      <c r="B4" s="25" t="str">
        <f>Fakos!B36</f>
        <v>Fakos</v>
      </c>
      <c r="C4" s="25" t="str">
        <f>Fakos!C36</f>
        <v>epithermal</v>
      </c>
      <c r="D4" s="25" t="str">
        <f>Fakos!E36</f>
        <v>pyrite</v>
      </c>
      <c r="E4" s="25">
        <f>Fakos!F36</f>
        <v>0</v>
      </c>
      <c r="F4" s="25" t="str">
        <f>Fakos!G36</f>
        <v>n.a.</v>
      </c>
      <c r="G4" s="25">
        <f>Fakos!H36</f>
        <v>526524.81933559501</v>
      </c>
      <c r="H4" s="25">
        <f>Fakos!I36</f>
        <v>213.790793501736</v>
      </c>
      <c r="I4" s="25">
        <f>Fakos!J36</f>
        <v>1796.7246056040201</v>
      </c>
      <c r="J4" s="25">
        <f>Fakos!K36</f>
        <v>1189.8692830268401</v>
      </c>
      <c r="K4" s="25">
        <f>Fakos!L36</f>
        <v>2.1904460493521598</v>
      </c>
      <c r="L4" s="25" t="str">
        <f>Fakos!M36</f>
        <v>n.a.</v>
      </c>
      <c r="M4" s="25" t="str">
        <f>Fakos!N36</f>
        <v>n.a.</v>
      </c>
      <c r="N4" s="25">
        <f>Fakos!O36</f>
        <v>30.663396304201601</v>
      </c>
      <c r="O4" s="25">
        <f>Fakos!P36</f>
        <v>11.9654317663021</v>
      </c>
      <c r="P4" s="25">
        <f>Fakos!Q36</f>
        <v>13.621909807255999</v>
      </c>
      <c r="Q4" s="25">
        <f>Fakos!R36</f>
        <v>0.12457466046287601</v>
      </c>
      <c r="R4" s="25" t="str">
        <f>Fakos!S36</f>
        <v>n.a.</v>
      </c>
      <c r="S4" s="25" t="str">
        <f>Fakos!T36</f>
        <v>n.a.</v>
      </c>
      <c r="T4" s="25">
        <f>Fakos!U36</f>
        <v>1.1684926211267599</v>
      </c>
      <c r="U4" s="25">
        <f>Fakos!V36</f>
        <v>14.9554413549951</v>
      </c>
      <c r="V4" s="25">
        <f>Fakos!W36</f>
        <v>0.56491179325527296</v>
      </c>
      <c r="W4" s="25">
        <f>Fakos!X36</f>
        <v>0.202852041652267</v>
      </c>
      <c r="X4" s="25">
        <f>Fakos!Y36</f>
        <v>33.816497152004999</v>
      </c>
      <c r="Y4" s="25">
        <f>Fakos!Z36</f>
        <v>57.903839933156704</v>
      </c>
      <c r="Z4" s="25">
        <f>Fakos!AA36</f>
        <v>0.11898918333667732</v>
      </c>
      <c r="AA4" s="25">
        <f>Fakos!AB36</f>
        <v>0.35383415711324384</v>
      </c>
      <c r="AB4" s="25">
        <f>Fakos!AC36</f>
        <v>1.7122956192913539</v>
      </c>
      <c r="AC4" s="25">
        <f>Fakos!AD36</f>
        <v>6.9721824477884624</v>
      </c>
      <c r="AD4" s="25">
        <f>Fakos!AE36</f>
        <v>5.9986118828466474E-3</v>
      </c>
      <c r="AE4" s="25">
        <f>Fakos!AF36</f>
        <v>3.4553922479740908E-2</v>
      </c>
      <c r="AF4" s="25">
        <f>Fakos!AG36</f>
        <v>6.3716073008285967E-2</v>
      </c>
      <c r="AG4" s="25">
        <f>Fakos!AH36</f>
        <v>0.40281847484160105</v>
      </c>
      <c r="AH4" s="25">
        <f>Fakos!AI36</f>
        <v>0.2708434679750909</v>
      </c>
      <c r="AI4" s="25">
        <f>Fakos!AJ36</f>
        <v>5.5967946843346827E-2</v>
      </c>
      <c r="AJ4" s="25">
        <f>Fakos!AK36</f>
        <v>9.4883431755736394E-4</v>
      </c>
      <c r="AK4" s="25">
        <f>Fakos!AL36</f>
        <v>5.4655890554860193E-3</v>
      </c>
      <c r="AL4" s="25">
        <f>Fakos!AM36</f>
        <v>6.3716073008285967E-2</v>
      </c>
      <c r="AO4" s="25" t="str">
        <f>Fakos!AP36</f>
        <v>n.a.</v>
      </c>
      <c r="AP4" s="25">
        <f>Fakos!AQ36</f>
        <v>13.7223147286714</v>
      </c>
      <c r="AQ4" s="25">
        <f>Fakos!AR36</f>
        <v>3.61379807142665E-2</v>
      </c>
      <c r="AR4" s="25">
        <f>Fakos!AS36</f>
        <v>0.27016636419157097</v>
      </c>
      <c r="AS4" s="25">
        <f>Fakos!AT36</f>
        <v>0.65941310160612598</v>
      </c>
      <c r="AT4" s="25">
        <f>Fakos!AU36</f>
        <v>2.1904460493521598</v>
      </c>
      <c r="AU4" s="25" t="str">
        <f>Fakos!AV36</f>
        <v>n.a.</v>
      </c>
      <c r="AV4" s="25" t="str">
        <f>Fakos!AW36</f>
        <v>n.a.</v>
      </c>
      <c r="AW4" s="25">
        <f>Fakos!AX36</f>
        <v>0.20552484459151901</v>
      </c>
      <c r="AX4" s="25">
        <f>Fakos!AY36</f>
        <v>1.0798290784926601</v>
      </c>
      <c r="AY4" s="25">
        <f>Fakos!AZ36</f>
        <v>2.8895305599421599E-2</v>
      </c>
      <c r="AZ4" s="25">
        <f>Fakos!BA36</f>
        <v>0.12457466046287601</v>
      </c>
      <c r="BA4" s="25" t="str">
        <f>Fakos!BB36</f>
        <v>n.a.</v>
      </c>
      <c r="BB4" s="25" t="str">
        <f>Fakos!BC36</f>
        <v>n.a.</v>
      </c>
      <c r="BC4" s="25">
        <f>Fakos!BD36</f>
        <v>5.2600657895423203E-2</v>
      </c>
      <c r="BD4" s="25">
        <f>Fakos!BE36</f>
        <v>0.30267214497577399</v>
      </c>
      <c r="BE4" s="25">
        <f>Fakos!BF36</f>
        <v>2.5089812967179301E-2</v>
      </c>
      <c r="BF4" s="25">
        <f>Fakos!BG36</f>
        <v>8.3024971724125207E-3</v>
      </c>
      <c r="BG4" s="25">
        <f>Fakos!BH36</f>
        <v>5.8413543563694097E-2</v>
      </c>
      <c r="BH4" s="25">
        <f>Fakos!BI36</f>
        <v>9.5499946533235593E-3</v>
      </c>
      <c r="BJ4" s="25" t="str">
        <f>Fakos!BK36</f>
        <v>n.a.</v>
      </c>
      <c r="BK4" s="25">
        <f>Fakos!BL36</f>
        <v>42415.173538570598</v>
      </c>
      <c r="BL4" s="25">
        <f>Fakos!BM36</f>
        <v>36.184933348418802</v>
      </c>
      <c r="BM4" s="25">
        <f>Fakos!BN36</f>
        <v>324.10167220532998</v>
      </c>
      <c r="BN4" s="25">
        <f>Fakos!BO36</f>
        <v>367.83052658223198</v>
      </c>
      <c r="BO4" s="25">
        <f>Fakos!BP36</f>
        <v>1.95782949895782</v>
      </c>
      <c r="BP4" s="25" t="str">
        <f>Fakos!BQ36</f>
        <v>n.a.</v>
      </c>
      <c r="BQ4" s="25" t="str">
        <f>Fakos!BR36</f>
        <v>n.a.</v>
      </c>
      <c r="BR4" s="25">
        <f>Fakos!BS36</f>
        <v>5.6864347389318004</v>
      </c>
      <c r="BS4" s="25">
        <f>Fakos!BT36</f>
        <v>4.6457491910364404</v>
      </c>
      <c r="BT4" s="25">
        <f>Fakos!BU36</f>
        <v>4.91452337267941</v>
      </c>
      <c r="BU4" s="25">
        <f>Fakos!BV36</f>
        <v>4.2230610145711001E-2</v>
      </c>
      <c r="BV4" s="25" t="str">
        <f>Fakos!BW36</f>
        <v>n.a.</v>
      </c>
      <c r="BW4" s="25" t="str">
        <f>Fakos!BX36</f>
        <v>n.a.</v>
      </c>
      <c r="BX4" s="25">
        <f>Fakos!BY36</f>
        <v>0.197682301509053</v>
      </c>
      <c r="BY4" s="25">
        <f>Fakos!BZ36</f>
        <v>4.5880876398981902</v>
      </c>
      <c r="BZ4" s="25">
        <f>Fakos!CA36</f>
        <v>0.30176790943235599</v>
      </c>
      <c r="CA4" s="25">
        <f>Fakos!CB36</f>
        <v>4.6632410722396801E-2</v>
      </c>
      <c r="CB4" s="25">
        <f>Fakos!CC36</f>
        <v>7.42635475433989</v>
      </c>
      <c r="CC4" s="25">
        <f>Fakos!CD36</f>
        <v>9.2789084066880907</v>
      </c>
      <c r="CE4" s="25" t="str">
        <f>Fakos!CF36</f>
        <v>n.a.</v>
      </c>
      <c r="CF4" s="25">
        <f>Fakos!CG36</f>
        <v>526524.81933559501</v>
      </c>
      <c r="CG4" s="25">
        <f>Fakos!CH36</f>
        <v>213.790793501736</v>
      </c>
      <c r="CH4" s="25">
        <f>Fakos!CI36</f>
        <v>1796.7246056040201</v>
      </c>
      <c r="CI4" s="25">
        <f>Fakos!CJ36</f>
        <v>1189.8692830268401</v>
      </c>
      <c r="CJ4" s="25">
        <f>Fakos!CK36</f>
        <v>2.1904460493521598</v>
      </c>
      <c r="CK4" s="25" t="str">
        <f>Fakos!CL36</f>
        <v>n.a.</v>
      </c>
      <c r="CL4" s="25" t="str">
        <f>Fakos!CM36</f>
        <v>n.a.</v>
      </c>
      <c r="CM4" s="25">
        <f>Fakos!CN36</f>
        <v>30.663396304201601</v>
      </c>
      <c r="CN4" s="25">
        <f>Fakos!CO36</f>
        <v>11.9654317663021</v>
      </c>
      <c r="CO4" s="25">
        <f>Fakos!CP36</f>
        <v>13.621909807255999</v>
      </c>
      <c r="CP4" s="25">
        <f>Fakos!CQ36</f>
        <v>0.12457466046287601</v>
      </c>
      <c r="CQ4" s="25" t="str">
        <f>Fakos!CR36</f>
        <v>n.a.</v>
      </c>
      <c r="CR4" s="25" t="str">
        <f>Fakos!CS36</f>
        <v>n.a.</v>
      </c>
      <c r="CS4" s="25">
        <f>Fakos!CT36</f>
        <v>1.1684926211267599</v>
      </c>
      <c r="CT4" s="25">
        <f>Fakos!CU36</f>
        <v>14.9554413549951</v>
      </c>
      <c r="CU4" s="25">
        <f>Fakos!CV36</f>
        <v>0.56491179325527296</v>
      </c>
      <c r="CV4" s="25">
        <f>Fakos!CW36</f>
        <v>0.202852041652267</v>
      </c>
      <c r="CW4" s="25">
        <f>Fakos!CX36</f>
        <v>33.816497152004999</v>
      </c>
      <c r="CX4" s="25">
        <f>Fakos!CY36</f>
        <v>57.903839933156704</v>
      </c>
      <c r="CZ4" s="25" t="str">
        <f>Fakos!DA36</f>
        <v>n.a.</v>
      </c>
      <c r="DA4" s="25">
        <f>Fakos!DB36</f>
        <v>9428.3251738847703</v>
      </c>
      <c r="DB4" s="25">
        <f>Fakos!DC36</f>
        <v>3.6276800428576084</v>
      </c>
      <c r="DC4" s="25">
        <f>Fakos!DD36</f>
        <v>30.612038246276757</v>
      </c>
      <c r="DD4" s="25">
        <f>Fakos!DE36</f>
        <v>18.724534715431972</v>
      </c>
      <c r="DE4" s="25">
        <f>Fakos!DF36</f>
        <v>3.3498180904605594E-2</v>
      </c>
      <c r="DF4" s="25" t="str">
        <f>Fakos!DG36</f>
        <v>n.a.</v>
      </c>
      <c r="DG4" s="25" t="str">
        <f>Fakos!DH36</f>
        <v>n.a.</v>
      </c>
      <c r="DH4" s="25">
        <f>Fakos!DI36</f>
        <v>0.40927311088126256</v>
      </c>
      <c r="DI4" s="25">
        <f>Fakos!DJ36</f>
        <v>0.15153788964415021</v>
      </c>
      <c r="DJ4" s="25">
        <f>Fakos!DK36</f>
        <v>0.12628290642891973</v>
      </c>
      <c r="DK4" s="25">
        <f>Fakos!DL36</f>
        <v>1.1082070301205043E-3</v>
      </c>
      <c r="DL4" s="25" t="str">
        <f>Fakos!DM36</f>
        <v>n.a.</v>
      </c>
      <c r="DM4" s="25" t="str">
        <f>Fakos!DN36</f>
        <v>n.a.</v>
      </c>
      <c r="DN4" s="25">
        <f>Fakos!DO36</f>
        <v>9.596687098610052E-3</v>
      </c>
      <c r="DO4" s="25">
        <f>Fakos!DP36</f>
        <v>0.11720565325231271</v>
      </c>
      <c r="DP4" s="25">
        <f>Fakos!DQ36</f>
        <v>2.8680595423703817E-3</v>
      </c>
      <c r="DQ4" s="25">
        <f>Fakos!DR36</f>
        <v>9.9250790868073385E-4</v>
      </c>
      <c r="DR4" s="25">
        <f>Fakos!DS36</f>
        <v>0.16320703258689673</v>
      </c>
      <c r="DS4" s="25">
        <f>Fakos!DT36</f>
        <v>0.27707787656026228</v>
      </c>
      <c r="DU4" s="25" t="str">
        <f>Fakos!DV36</f>
        <v>n.a.</v>
      </c>
      <c r="DV4" s="25" t="str">
        <f>Fakos!DW36</f>
        <v>n.a.</v>
      </c>
      <c r="DW4" s="25" t="str">
        <f>Fakos!DX36</f>
        <v>n.a.</v>
      </c>
      <c r="DX4" s="25" t="str">
        <f>Fakos!DY36</f>
        <v>n.a.</v>
      </c>
      <c r="DY4" s="25" t="str">
        <f>Fakos!DZ36</f>
        <v>n.a.</v>
      </c>
      <c r="DZ4" s="25" t="str">
        <f>Fakos!EA36</f>
        <v>n.a.</v>
      </c>
      <c r="EA4" s="25" t="str">
        <f>Fakos!EB36</f>
        <v>n.a.</v>
      </c>
      <c r="EB4" s="25" t="str">
        <f>Fakos!EC36</f>
        <v>n.a.</v>
      </c>
      <c r="EC4" s="25" t="str">
        <f>Fakos!ED36</f>
        <v>n.a.</v>
      </c>
      <c r="ED4" s="25" t="str">
        <f>Fakos!EE36</f>
        <v>n.a.</v>
      </c>
      <c r="EE4" s="25" t="str">
        <f>Fakos!EF36</f>
        <v>n.a.</v>
      </c>
      <c r="EF4" s="25" t="str">
        <f>Fakos!EG36</f>
        <v>n.a.</v>
      </c>
      <c r="EG4" s="25" t="str">
        <f>Fakos!EH36</f>
        <v>n.a.</v>
      </c>
      <c r="EH4" s="25" t="str">
        <f>Fakos!EI36</f>
        <v>n.a.</v>
      </c>
      <c r="EI4" s="25" t="str">
        <f>Fakos!EJ36</f>
        <v>n.a.</v>
      </c>
      <c r="EJ4" s="25" t="str">
        <f>Fakos!EK36</f>
        <v>n.a.</v>
      </c>
      <c r="EK4" s="25" t="str">
        <f>Fakos!EL36</f>
        <v>n.a.</v>
      </c>
      <c r="EL4" s="25" t="str">
        <f>Fakos!EM36</f>
        <v>n.a.</v>
      </c>
      <c r="EM4" s="25" t="str">
        <f>Fakos!EN36</f>
        <v>n.a.</v>
      </c>
      <c r="EN4" s="25" t="str">
        <f>Fakos!EO36</f>
        <v>n.a.</v>
      </c>
      <c r="EP4" s="25" t="str">
        <f>Fakos!EQ36</f>
        <v>n.a.</v>
      </c>
      <c r="ET4" s="31" t="s">
        <v>518</v>
      </c>
      <c r="EU4" s="31">
        <v>0.23719399620951478</v>
      </c>
      <c r="EV4" s="31">
        <v>0.98283559862428826</v>
      </c>
      <c r="EW4" s="31">
        <v>1</v>
      </c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</row>
    <row r="5" spans="1:165">
      <c r="A5" s="25" t="str">
        <f>Fakos!A37</f>
        <v xml:space="preserve">LM29_I_py_1.6 </v>
      </c>
      <c r="B5" s="25" t="str">
        <f>Fakos!B37</f>
        <v>Fakos</v>
      </c>
      <c r="C5" s="25" t="str">
        <f>Fakos!C37</f>
        <v>epithermal</v>
      </c>
      <c r="D5" s="25" t="str">
        <f>Fakos!E37</f>
        <v>pyrite</v>
      </c>
      <c r="E5" s="25">
        <f>Fakos!F37</f>
        <v>0</v>
      </c>
      <c r="F5" s="25" t="str">
        <f>Fakos!G37</f>
        <v>n.a.</v>
      </c>
      <c r="G5" s="25">
        <f>Fakos!H37</f>
        <v>447950.63835112099</v>
      </c>
      <c r="H5" s="25">
        <f>Fakos!I37</f>
        <v>65.765183348202697</v>
      </c>
      <c r="I5" s="25">
        <f>Fakos!J37</f>
        <v>563.11386703783205</v>
      </c>
      <c r="J5" s="25">
        <f>Fakos!K37</f>
        <v>63.129794426314199</v>
      </c>
      <c r="K5" s="25">
        <f>Fakos!L37</f>
        <v>3.3818236990280601</v>
      </c>
      <c r="L5" s="25" t="str">
        <f>Fakos!M37</f>
        <v>n.a.</v>
      </c>
      <c r="M5" s="25" t="str">
        <f>Fakos!N37</f>
        <v>n.a.</v>
      </c>
      <c r="N5" s="25">
        <f>Fakos!O37</f>
        <v>212.89457986276901</v>
      </c>
      <c r="O5" s="25">
        <f>Fakos!P37</f>
        <v>6.2127400940497104</v>
      </c>
      <c r="P5" s="25">
        <f>Fakos!Q37</f>
        <v>3.5512527364000599</v>
      </c>
      <c r="Q5" s="25">
        <f>Fakos!R37</f>
        <v>0.161408067022771</v>
      </c>
      <c r="R5" s="25" t="str">
        <f>Fakos!S37</f>
        <v>n.a.</v>
      </c>
      <c r="S5" s="25" t="str">
        <f>Fakos!T37</f>
        <v>n.a.</v>
      </c>
      <c r="T5" s="25">
        <f>Fakos!U37</f>
        <v>9.6637257816441196</v>
      </c>
      <c r="U5" s="25">
        <f>Fakos!V37</f>
        <v>13.3274667414641</v>
      </c>
      <c r="V5" s="25">
        <f>Fakos!W37</f>
        <v>0.26053565427417202</v>
      </c>
      <c r="W5" s="25">
        <f>Fakos!X37</f>
        <v>2.9566951455139E-2</v>
      </c>
      <c r="X5" s="25">
        <f>Fakos!Y37</f>
        <v>13.9998021235248</v>
      </c>
      <c r="Y5" s="25">
        <f>Fakos!Z37</f>
        <v>0.84612530159289101</v>
      </c>
      <c r="Z5" s="25">
        <f>Fakos!AA37</f>
        <v>0.11678842805656631</v>
      </c>
      <c r="AA5" s="25">
        <f>Fakos!AB37</f>
        <v>0.44377342188358715</v>
      </c>
      <c r="AB5" s="25">
        <f>Fakos!AC37</f>
        <v>6.0438375780404091E-2</v>
      </c>
      <c r="AC5" s="25">
        <f>Fakos!AD37</f>
        <v>0.30890961804003969</v>
      </c>
      <c r="AD5" s="25">
        <f>Fakos!AE37</f>
        <v>2.111954954381511E-3</v>
      </c>
      <c r="AE5" s="25">
        <f>Fakos!AF37</f>
        <v>0.69027588364306358</v>
      </c>
      <c r="AF5" s="25">
        <f>Fakos!AG37</f>
        <v>5.3998978724007655E-2</v>
      </c>
      <c r="AG5" s="25">
        <f>Fakos!AH37</f>
        <v>0.25366449504544447</v>
      </c>
      <c r="AH5" s="25">
        <f>Fakos!AI37</f>
        <v>1.2865854826450732E-2</v>
      </c>
      <c r="AI5" s="25">
        <f>Fakos!AJ37</f>
        <v>9.4468528448487923E-2</v>
      </c>
      <c r="AJ5" s="25">
        <f>Fakos!AK37</f>
        <v>4.4958365429611532E-4</v>
      </c>
      <c r="AK5" s="25">
        <f>Fakos!AL37</f>
        <v>0.14694288512020426</v>
      </c>
      <c r="AL5" s="25">
        <f>Fakos!AM37</f>
        <v>5.3998978724007655E-2</v>
      </c>
      <c r="AO5" s="25" t="str">
        <f>Fakos!AP37</f>
        <v>n.a.</v>
      </c>
      <c r="AP5" s="25">
        <f>Fakos!AQ37</f>
        <v>14.363147842069999</v>
      </c>
      <c r="AQ5" s="25">
        <f>Fakos!AR37</f>
        <v>3.9727790121630302E-2</v>
      </c>
      <c r="AR5" s="25">
        <f>Fakos!AS37</f>
        <v>0.338471747902095</v>
      </c>
      <c r="AS5" s="25">
        <f>Fakos!AT37</f>
        <v>0.56969692996339405</v>
      </c>
      <c r="AT5" s="25">
        <f>Fakos!AU37</f>
        <v>3.3818236990280601</v>
      </c>
      <c r="AU5" s="25" t="str">
        <f>Fakos!AV37</f>
        <v>n.a.</v>
      </c>
      <c r="AV5" s="25" t="str">
        <f>Fakos!AW37</f>
        <v>n.a.</v>
      </c>
      <c r="AW5" s="25">
        <f>Fakos!AX37</f>
        <v>0.26930479146250602</v>
      </c>
      <c r="AX5" s="25">
        <f>Fakos!AY37</f>
        <v>1.3660534742504999</v>
      </c>
      <c r="AY5" s="25">
        <f>Fakos!AZ37</f>
        <v>2.8059346256783701E-2</v>
      </c>
      <c r="AZ5" s="25">
        <f>Fakos!BA37</f>
        <v>0.15512064508363199</v>
      </c>
      <c r="BA5" s="25" t="str">
        <f>Fakos!BB37</f>
        <v>n.a.</v>
      </c>
      <c r="BB5" s="25" t="str">
        <f>Fakos!BC37</f>
        <v>n.a.</v>
      </c>
      <c r="BC5" s="25">
        <f>Fakos!BD37</f>
        <v>6.3554880416957907E-2</v>
      </c>
      <c r="BD5" s="25">
        <f>Fakos!BE37</f>
        <v>0.31466599356373598</v>
      </c>
      <c r="BE5" s="25">
        <f>Fakos!BF37</f>
        <v>2.12637774146082E-2</v>
      </c>
      <c r="BF5" s="25">
        <f>Fakos!BG37</f>
        <v>5.2933302215389302E-3</v>
      </c>
      <c r="BG5" s="25">
        <f>Fakos!BH37</f>
        <v>4.3679288635091899E-2</v>
      </c>
      <c r="BH5" s="25">
        <f>Fakos!BI37</f>
        <v>7.1463155912017198E-3</v>
      </c>
      <c r="BJ5" s="25" t="str">
        <f>Fakos!BK37</f>
        <v>n.a.</v>
      </c>
      <c r="BK5" s="25">
        <f>Fakos!BL37</f>
        <v>50020.4741221929</v>
      </c>
      <c r="BL5" s="25">
        <f>Fakos!BM37</f>
        <v>8.1507552540413108</v>
      </c>
      <c r="BM5" s="25">
        <f>Fakos!BN37</f>
        <v>45.807455300301399</v>
      </c>
      <c r="BN5" s="25">
        <f>Fakos!BO37</f>
        <v>78.098776225562801</v>
      </c>
      <c r="BO5" s="25">
        <f>Fakos!BP37</f>
        <v>3.22528803726571</v>
      </c>
      <c r="BP5" s="25" t="str">
        <f>Fakos!BQ37</f>
        <v>n.a.</v>
      </c>
      <c r="BQ5" s="25" t="str">
        <f>Fakos!BR37</f>
        <v>n.a.</v>
      </c>
      <c r="BR5" s="25">
        <f>Fakos!BS37</f>
        <v>43.854073298397097</v>
      </c>
      <c r="BS5" s="25">
        <f>Fakos!BT37</f>
        <v>1.3445891198614199</v>
      </c>
      <c r="BT5" s="25">
        <f>Fakos!BU37</f>
        <v>2.6657756819274501</v>
      </c>
      <c r="BU5" s="25">
        <f>Fakos!BV37</f>
        <v>0.176000574985993</v>
      </c>
      <c r="BV5" s="25" t="str">
        <f>Fakos!BW37</f>
        <v>n.a.</v>
      </c>
      <c r="BW5" s="25" t="str">
        <f>Fakos!BX37</f>
        <v>n.a.</v>
      </c>
      <c r="BX5" s="25">
        <f>Fakos!BY37</f>
        <v>11.4758109551017</v>
      </c>
      <c r="BY5" s="25">
        <f>Fakos!BZ37</f>
        <v>10.015817749618501</v>
      </c>
      <c r="BZ5" s="25">
        <f>Fakos!CA37</f>
        <v>6.7393290683532794E-2</v>
      </c>
      <c r="CA5" s="25">
        <f>Fakos!CB37</f>
        <v>1.41899904664617E-2</v>
      </c>
      <c r="CB5" s="25">
        <f>Fakos!CC37</f>
        <v>6.4694438571498898</v>
      </c>
      <c r="CC5" s="25">
        <f>Fakos!CD37</f>
        <v>0.76658977537630102</v>
      </c>
      <c r="CE5" s="25" t="str">
        <f>Fakos!CF37</f>
        <v>n.a.</v>
      </c>
      <c r="CF5" s="25">
        <f>Fakos!CG37</f>
        <v>447950.63835112099</v>
      </c>
      <c r="CG5" s="25">
        <f>Fakos!CH37</f>
        <v>65.765183348202697</v>
      </c>
      <c r="CH5" s="25">
        <f>Fakos!CI37</f>
        <v>563.11386703783205</v>
      </c>
      <c r="CI5" s="25">
        <f>Fakos!CJ37</f>
        <v>63.129794426314199</v>
      </c>
      <c r="CJ5" s="25">
        <f>Fakos!CK37</f>
        <v>3.3818236990280601</v>
      </c>
      <c r="CK5" s="25" t="str">
        <f>Fakos!CL37</f>
        <v>n.a.</v>
      </c>
      <c r="CL5" s="25" t="str">
        <f>Fakos!CM37</f>
        <v>n.a.</v>
      </c>
      <c r="CM5" s="25">
        <f>Fakos!CN37</f>
        <v>212.89457986276901</v>
      </c>
      <c r="CN5" s="25">
        <f>Fakos!CO37</f>
        <v>6.2127400940497104</v>
      </c>
      <c r="CO5" s="25">
        <f>Fakos!CP37</f>
        <v>3.5512527364000599</v>
      </c>
      <c r="CP5" s="25">
        <f>Fakos!CQ37</f>
        <v>0.161408067022771</v>
      </c>
      <c r="CQ5" s="25" t="str">
        <f>Fakos!CR37</f>
        <v>n.a.</v>
      </c>
      <c r="CR5" s="25" t="str">
        <f>Fakos!CS37</f>
        <v>n.a.</v>
      </c>
      <c r="CS5" s="25">
        <f>Fakos!CT37</f>
        <v>9.6637257816441196</v>
      </c>
      <c r="CT5" s="25">
        <f>Fakos!CU37</f>
        <v>13.3274667414641</v>
      </c>
      <c r="CU5" s="25">
        <f>Fakos!CV37</f>
        <v>0.26053565427417202</v>
      </c>
      <c r="CV5" s="25">
        <f>Fakos!CW37</f>
        <v>2.9566951455139E-2</v>
      </c>
      <c r="CW5" s="25">
        <f>Fakos!CX37</f>
        <v>13.9998021235248</v>
      </c>
      <c r="CX5" s="25">
        <f>Fakos!CY37</f>
        <v>0.84612530159289101</v>
      </c>
      <c r="CZ5" s="25" t="str">
        <f>Fakos!DA37</f>
        <v>n.a.</v>
      </c>
      <c r="DA5" s="25">
        <f>Fakos!DB37</f>
        <v>8021.3204109789776</v>
      </c>
      <c r="DB5" s="25">
        <f>Fakos!DC37</f>
        <v>1.1159275815364293</v>
      </c>
      <c r="DC5" s="25">
        <f>Fakos!DD37</f>
        <v>9.5941599402629958</v>
      </c>
      <c r="DD5" s="25">
        <f>Fakos!DE37</f>
        <v>0.99345032616237372</v>
      </c>
      <c r="DE5" s="25">
        <f>Fakos!DF37</f>
        <v>5.1717750405689863E-2</v>
      </c>
      <c r="DF5" s="25" t="str">
        <f>Fakos!DG37</f>
        <v>n.a.</v>
      </c>
      <c r="DG5" s="25" t="str">
        <f>Fakos!DH37</f>
        <v>n.a.</v>
      </c>
      <c r="DH5" s="25">
        <f>Fakos!DI37</f>
        <v>2.8415647805541928</v>
      </c>
      <c r="DI5" s="25">
        <f>Fakos!DJ37</f>
        <v>7.8682118718967964E-2</v>
      </c>
      <c r="DJ5" s="25">
        <f>Fakos!DK37</f>
        <v>3.292214699420274E-2</v>
      </c>
      <c r="DK5" s="25">
        <f>Fakos!DL37</f>
        <v>1.4358743096562702E-3</v>
      </c>
      <c r="DL5" s="25" t="str">
        <f>Fakos!DM37</f>
        <v>n.a.</v>
      </c>
      <c r="DM5" s="25" t="str">
        <f>Fakos!DN37</f>
        <v>n.a.</v>
      </c>
      <c r="DN5" s="25">
        <f>Fakos!DO37</f>
        <v>7.9366998863700064E-2</v>
      </c>
      <c r="DO5" s="25">
        <f>Fakos!DP37</f>
        <v>0.10444723151617634</v>
      </c>
      <c r="DP5" s="25">
        <f>Fakos!DQ37</f>
        <v>1.322740608870755E-3</v>
      </c>
      <c r="DQ5" s="25">
        <f>Fakos!DR37</f>
        <v>1.4466422381446528E-4</v>
      </c>
      <c r="DR5" s="25">
        <f>Fakos!DS37</f>
        <v>6.7566612565274131E-2</v>
      </c>
      <c r="DS5" s="25">
        <f>Fakos!DT37</f>
        <v>4.0488265051144565E-3</v>
      </c>
      <c r="DU5" s="25" t="str">
        <f>Fakos!DV37</f>
        <v>n.a.</v>
      </c>
      <c r="DV5" s="25" t="str">
        <f>Fakos!DW37</f>
        <v>n.a.</v>
      </c>
      <c r="DW5" s="25" t="str">
        <f>Fakos!DX37</f>
        <v>n.a.</v>
      </c>
      <c r="DX5" s="25" t="str">
        <f>Fakos!DY37</f>
        <v>n.a.</v>
      </c>
      <c r="DY5" s="25" t="str">
        <f>Fakos!DZ37</f>
        <v>n.a.</v>
      </c>
      <c r="DZ5" s="25" t="str">
        <f>Fakos!EA37</f>
        <v>n.a.</v>
      </c>
      <c r="EA5" s="25" t="str">
        <f>Fakos!EB37</f>
        <v>n.a.</v>
      </c>
      <c r="EB5" s="25" t="str">
        <f>Fakos!EC37</f>
        <v>n.a.</v>
      </c>
      <c r="EC5" s="25" t="str">
        <f>Fakos!ED37</f>
        <v>n.a.</v>
      </c>
      <c r="ED5" s="25" t="str">
        <f>Fakos!EE37</f>
        <v>n.a.</v>
      </c>
      <c r="EE5" s="25" t="str">
        <f>Fakos!EF37</f>
        <v>n.a.</v>
      </c>
      <c r="EF5" s="25" t="str">
        <f>Fakos!EG37</f>
        <v>n.a.</v>
      </c>
      <c r="EG5" s="25" t="str">
        <f>Fakos!EH37</f>
        <v>n.a.</v>
      </c>
      <c r="EH5" s="25" t="str">
        <f>Fakos!EI37</f>
        <v>n.a.</v>
      </c>
      <c r="EI5" s="25" t="str">
        <f>Fakos!EJ37</f>
        <v>n.a.</v>
      </c>
      <c r="EJ5" s="25" t="str">
        <f>Fakos!EK37</f>
        <v>n.a.</v>
      </c>
      <c r="EK5" s="25" t="str">
        <f>Fakos!EL37</f>
        <v>n.a.</v>
      </c>
      <c r="EL5" s="25" t="str">
        <f>Fakos!EM37</f>
        <v>n.a.</v>
      </c>
      <c r="EM5" s="25" t="str">
        <f>Fakos!EN37</f>
        <v>n.a.</v>
      </c>
      <c r="EN5" s="25" t="str">
        <f>Fakos!EO37</f>
        <v>n.a.</v>
      </c>
      <c r="EP5" s="25" t="str">
        <f>Fakos!EQ37</f>
        <v>n.a.</v>
      </c>
      <c r="ET5" s="31" t="s">
        <v>519</v>
      </c>
      <c r="EU5" s="31">
        <v>9.5596439817397613E-2</v>
      </c>
      <c r="EV5" s="31">
        <v>-1.7867158350800265E-2</v>
      </c>
      <c r="EW5" s="31">
        <v>2.2628235149238568E-3</v>
      </c>
      <c r="EX5" s="31">
        <v>1</v>
      </c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</row>
    <row r="6" spans="1:165">
      <c r="A6" s="25" t="str">
        <f>Fakos!A38</f>
        <v xml:space="preserve">LM29_I_py_3 </v>
      </c>
      <c r="B6" s="25" t="str">
        <f>Fakos!B38</f>
        <v>Fakos</v>
      </c>
      <c r="C6" s="25" t="str">
        <f>Fakos!C38</f>
        <v>epithermal</v>
      </c>
      <c r="D6" s="25" t="str">
        <f>Fakos!E38</f>
        <v>pyrite</v>
      </c>
      <c r="E6" s="25">
        <f>Fakos!F38</f>
        <v>0</v>
      </c>
      <c r="F6" s="25" t="str">
        <f>Fakos!G38</f>
        <v>n.a.</v>
      </c>
      <c r="G6" s="25">
        <f>Fakos!H38</f>
        <v>448106.74077048001</v>
      </c>
      <c r="H6" s="25">
        <f>Fakos!I38</f>
        <v>9.5686854626835502E-2</v>
      </c>
      <c r="I6" s="25">
        <f>Fakos!J38</f>
        <v>56.4667861458001</v>
      </c>
      <c r="J6" s="25">
        <f>Fakos!K38</f>
        <v>2.4658917652531098</v>
      </c>
      <c r="K6" s="25">
        <f>Fakos!L38</f>
        <v>3.2033518857497998</v>
      </c>
      <c r="L6" s="25" t="str">
        <f>Fakos!M38</f>
        <v>n.a.</v>
      </c>
      <c r="M6" s="25" t="str">
        <f>Fakos!N38</f>
        <v>n.a.</v>
      </c>
      <c r="N6" s="25">
        <f>Fakos!O38</f>
        <v>0.320003693920064</v>
      </c>
      <c r="O6" s="25">
        <f>Fakos!P38</f>
        <v>38.533498608929399</v>
      </c>
      <c r="P6" s="25">
        <f>Fakos!Q38</f>
        <v>2.45090719845464E-2</v>
      </c>
      <c r="Q6" s="25">
        <f>Fakos!R38</f>
        <v>0.26920274694021901</v>
      </c>
      <c r="R6" s="25" t="str">
        <f>Fakos!S38</f>
        <v>n.a.</v>
      </c>
      <c r="S6" s="25" t="str">
        <f>Fakos!T38</f>
        <v>n.a.</v>
      </c>
      <c r="T6" s="25">
        <f>Fakos!U38</f>
        <v>0.17222607902423201</v>
      </c>
      <c r="U6" s="25">
        <f>Fakos!V38</f>
        <v>0.25103216771802001</v>
      </c>
      <c r="V6" s="25">
        <f>Fakos!W38</f>
        <v>1.9654563433316001E-2</v>
      </c>
      <c r="W6" s="25">
        <f>Fakos!X38</f>
        <v>1.05053800631406E-2</v>
      </c>
      <c r="X6" s="25">
        <f>Fakos!Y38</f>
        <v>0.12710120526993801</v>
      </c>
      <c r="Y6" s="25">
        <f>Fakos!Z38</f>
        <v>5.4064137718953999E-2</v>
      </c>
      <c r="Z6" s="25">
        <f>Fakos!AA38</f>
        <v>1.6945688104112603E-3</v>
      </c>
      <c r="AA6" s="25">
        <f>Fakos!AB38</f>
        <v>303.17177974112684</v>
      </c>
      <c r="AB6" s="25">
        <f>Fakos!AC38</f>
        <v>0.42536290355494571</v>
      </c>
      <c r="AC6" s="25">
        <f>Fakos!AD38</f>
        <v>0.29901796899487604</v>
      </c>
      <c r="AD6" s="25">
        <f>Fakos!AE38</f>
        <v>8.2653662023339861E-2</v>
      </c>
      <c r="AE6" s="25">
        <f>Fakos!AF38</f>
        <v>1.3550310452088761</v>
      </c>
      <c r="AF6" s="25">
        <f>Fakos!AG38</f>
        <v>0.25613833875225739</v>
      </c>
      <c r="AG6" s="25">
        <f>Fakos!AH38</f>
        <v>0.19283115319397595</v>
      </c>
      <c r="AH6" s="25">
        <f>Fakos!AI38</f>
        <v>0.56501112853793856</v>
      </c>
      <c r="AI6" s="25">
        <f>Fakos!AJ38</f>
        <v>402.70420382407082</v>
      </c>
      <c r="AJ6" s="25">
        <f>Fakos!AK38</f>
        <v>0.10978916700846757</v>
      </c>
      <c r="AK6" s="25">
        <f>Fakos!AL38</f>
        <v>1.7998927825132103</v>
      </c>
      <c r="AL6" s="25">
        <f>Fakos!AM38</f>
        <v>0.25613833875225739</v>
      </c>
      <c r="AO6" s="25" t="str">
        <f>Fakos!AP38</f>
        <v>n.a.</v>
      </c>
      <c r="AP6" s="25">
        <f>Fakos!AQ38</f>
        <v>17.668647497875</v>
      </c>
      <c r="AQ6" s="25">
        <f>Fakos!AR38</f>
        <v>4.5367872254201601E-2</v>
      </c>
      <c r="AR6" s="25">
        <f>Fakos!AS38</f>
        <v>0.32282498321591202</v>
      </c>
      <c r="AS6" s="25">
        <f>Fakos!AT38</f>
        <v>0.47549478508077297</v>
      </c>
      <c r="AT6" s="25">
        <f>Fakos!AU38</f>
        <v>3.2033518857497998</v>
      </c>
      <c r="AU6" s="25" t="str">
        <f>Fakos!AV38</f>
        <v>n.a.</v>
      </c>
      <c r="AV6" s="25" t="str">
        <f>Fakos!AW38</f>
        <v>n.a.</v>
      </c>
      <c r="AW6" s="25">
        <f>Fakos!AX38</f>
        <v>0.320003693920064</v>
      </c>
      <c r="AX6" s="25">
        <f>Fakos!AY38</f>
        <v>1.78857026539717</v>
      </c>
      <c r="AY6" s="25">
        <f>Fakos!AZ38</f>
        <v>2.45090719845464E-2</v>
      </c>
      <c r="AZ6" s="25">
        <f>Fakos!BA38</f>
        <v>0.26920274694021901</v>
      </c>
      <c r="BA6" s="25" t="str">
        <f>Fakos!BB38</f>
        <v>n.a.</v>
      </c>
      <c r="BB6" s="25" t="str">
        <f>Fakos!BC38</f>
        <v>n.a.</v>
      </c>
      <c r="BC6" s="25">
        <f>Fakos!BD38</f>
        <v>4.0785705168628797E-2</v>
      </c>
      <c r="BD6" s="25">
        <f>Fakos!BE38</f>
        <v>0.25103216771802001</v>
      </c>
      <c r="BE6" s="25">
        <f>Fakos!BF38</f>
        <v>1.9654563433316001E-2</v>
      </c>
      <c r="BF6" s="25">
        <f>Fakos!BG38</f>
        <v>1.05053800631406E-2</v>
      </c>
      <c r="BG6" s="25">
        <f>Fakos!BH38</f>
        <v>6.4631578442045298E-2</v>
      </c>
      <c r="BH6" s="25">
        <f>Fakos!BI38</f>
        <v>9.8164258249216502E-3</v>
      </c>
      <c r="BJ6" s="25" t="str">
        <f>Fakos!BK38</f>
        <v>n.a.</v>
      </c>
      <c r="BK6" s="25">
        <f>Fakos!BL38</f>
        <v>55142.711469531299</v>
      </c>
      <c r="BL6" s="25">
        <f>Fakos!BM38</f>
        <v>3.8161645451986199E-2</v>
      </c>
      <c r="BM6" s="25">
        <f>Fakos!BN38</f>
        <v>15.1080327999783</v>
      </c>
      <c r="BN6" s="25">
        <f>Fakos!BO38</f>
        <v>0.66342974097857699</v>
      </c>
      <c r="BO6" s="25">
        <f>Fakos!BP38</f>
        <v>3.3378778084665002</v>
      </c>
      <c r="BP6" s="25" t="str">
        <f>Fakos!BQ38</f>
        <v>n.a.</v>
      </c>
      <c r="BQ6" s="25" t="str">
        <f>Fakos!BR38</f>
        <v>n.a.</v>
      </c>
      <c r="BR6" s="25">
        <f>Fakos!BS38</f>
        <v>0.15203685770452099</v>
      </c>
      <c r="BS6" s="25">
        <f>Fakos!BT38</f>
        <v>4.4298861298477199</v>
      </c>
      <c r="BT6" s="25">
        <f>Fakos!BU38</f>
        <v>1.5716272388268299E-2</v>
      </c>
      <c r="BU6" s="25">
        <f>Fakos!BV38</f>
        <v>4.95744426822975E-2</v>
      </c>
      <c r="BV6" s="25" t="str">
        <f>Fakos!BW38</f>
        <v>n.a.</v>
      </c>
      <c r="BW6" s="25" t="str">
        <f>Fakos!BX38</f>
        <v>n.a.</v>
      </c>
      <c r="BX6" s="25">
        <f>Fakos!BY38</f>
        <v>7.42224378065445E-2</v>
      </c>
      <c r="BY6" s="25">
        <f>Fakos!BZ38</f>
        <v>0.18564786547942599</v>
      </c>
      <c r="BZ6" s="25">
        <f>Fakos!CA38</f>
        <v>1.07272430701789E-2</v>
      </c>
      <c r="CA6" s="25">
        <f>Fakos!CB38</f>
        <v>5.0610003282225797E-3</v>
      </c>
      <c r="CB6" s="25">
        <f>Fakos!CC38</f>
        <v>0.13670736775241099</v>
      </c>
      <c r="CC6" s="25">
        <f>Fakos!CD38</f>
        <v>2.1426383777688001E-2</v>
      </c>
      <c r="CE6" s="25" t="str">
        <f>Fakos!CF38</f>
        <v>n.a.</v>
      </c>
      <c r="CF6" s="25">
        <f>Fakos!CG38</f>
        <v>448106.74077048001</v>
      </c>
      <c r="CG6" s="25">
        <f>Fakos!CH38</f>
        <v>9.5686854626835502E-2</v>
      </c>
      <c r="CH6" s="25">
        <f>Fakos!CI38</f>
        <v>56.4667861458001</v>
      </c>
      <c r="CI6" s="25">
        <f>Fakos!CJ38</f>
        <v>2.4658917652531098</v>
      </c>
      <c r="CJ6" s="25">
        <f>Fakos!CK38</f>
        <v>3.2033518857497998</v>
      </c>
      <c r="CK6" s="25" t="str">
        <f>Fakos!CL38</f>
        <v>n.a.</v>
      </c>
      <c r="CL6" s="25" t="str">
        <f>Fakos!CM38</f>
        <v>n.a.</v>
      </c>
      <c r="CM6" s="25">
        <f>Fakos!CN38</f>
        <v>0.320003693920064</v>
      </c>
      <c r="CN6" s="25">
        <f>Fakos!CO38</f>
        <v>38.533498608929399</v>
      </c>
      <c r="CO6" s="25">
        <f>Fakos!CP38</f>
        <v>2.45090719845464E-2</v>
      </c>
      <c r="CP6" s="25">
        <f>Fakos!CQ38</f>
        <v>0.26920274694021901</v>
      </c>
      <c r="CQ6" s="25" t="str">
        <f>Fakos!CR38</f>
        <v>n.a.</v>
      </c>
      <c r="CR6" s="25" t="str">
        <f>Fakos!CS38</f>
        <v>n.a.</v>
      </c>
      <c r="CS6" s="25">
        <f>Fakos!CT38</f>
        <v>0.17222607902423201</v>
      </c>
      <c r="CT6" s="25">
        <f>Fakos!CU38</f>
        <v>0.25103216771802001</v>
      </c>
      <c r="CU6" s="25">
        <f>Fakos!CV38</f>
        <v>1.9654563433316001E-2</v>
      </c>
      <c r="CV6" s="25">
        <f>Fakos!CW38</f>
        <v>1.05053800631406E-2</v>
      </c>
      <c r="CW6" s="25">
        <f>Fakos!CX38</f>
        <v>0.12710120526993801</v>
      </c>
      <c r="CX6" s="25">
        <f>Fakos!CY38</f>
        <v>5.4064137718953999E-2</v>
      </c>
      <c r="CZ6" s="25" t="str">
        <f>Fakos!DA38</f>
        <v>n.a.</v>
      </c>
      <c r="DA6" s="25">
        <f>Fakos!DB38</f>
        <v>8024.115691117916</v>
      </c>
      <c r="DB6" s="25">
        <f>Fakos!DC38</f>
        <v>1.6236493967209571E-3</v>
      </c>
      <c r="DC6" s="25">
        <f>Fakos!DD38</f>
        <v>0.96206364166669678</v>
      </c>
      <c r="DD6" s="25">
        <f>Fakos!DE38</f>
        <v>3.8804830599142512E-2</v>
      </c>
      <c r="DE6" s="25">
        <f>Fakos!DF38</f>
        <v>4.89884062662456E-2</v>
      </c>
      <c r="DF6" s="25" t="str">
        <f>Fakos!DG38</f>
        <v>n.a.</v>
      </c>
      <c r="DG6" s="25" t="str">
        <f>Fakos!DH38</f>
        <v>n.a.</v>
      </c>
      <c r="DH6" s="25">
        <f>Fakos!DI38</f>
        <v>4.2711807265203095E-3</v>
      </c>
      <c r="DI6" s="25">
        <f>Fakos!DJ38</f>
        <v>0.48801290031572192</v>
      </c>
      <c r="DJ6" s="25">
        <f>Fakos!DK38</f>
        <v>2.2721313588755908E-4</v>
      </c>
      <c r="DK6" s="25">
        <f>Fakos!DL38</f>
        <v>2.3948078652464527E-3</v>
      </c>
      <c r="DL6" s="25" t="str">
        <f>Fakos!DM38</f>
        <v>n.a.</v>
      </c>
      <c r="DM6" s="25" t="str">
        <f>Fakos!DN38</f>
        <v>n.a.</v>
      </c>
      <c r="DN6" s="25">
        <f>Fakos!DO38</f>
        <v>1.4144717396865308E-3</v>
      </c>
      <c r="DO6" s="25">
        <f>Fakos!DP38</f>
        <v>1.9673367376020377E-3</v>
      </c>
      <c r="DP6" s="25">
        <f>Fakos!DQ38</f>
        <v>9.9786300939504703E-5</v>
      </c>
      <c r="DQ6" s="25">
        <f>Fakos!DR38</f>
        <v>5.1400383804061296E-5</v>
      </c>
      <c r="DR6" s="25">
        <f>Fakos!DS38</f>
        <v>6.1342280535684368E-4</v>
      </c>
      <c r="DS6" s="25">
        <f>Fakos!DT38</f>
        <v>2.5870437080722125E-4</v>
      </c>
      <c r="DU6" s="25" t="str">
        <f>Fakos!DV38</f>
        <v>n.a.</v>
      </c>
      <c r="DV6" s="25" t="str">
        <f>Fakos!DW38</f>
        <v>n.a.</v>
      </c>
      <c r="DW6" s="25" t="str">
        <f>Fakos!DX38</f>
        <v>n.a.</v>
      </c>
      <c r="DX6" s="25" t="str">
        <f>Fakos!DY38</f>
        <v>n.a.</v>
      </c>
      <c r="DY6" s="25" t="str">
        <f>Fakos!DZ38</f>
        <v>n.a.</v>
      </c>
      <c r="DZ6" s="25" t="str">
        <f>Fakos!EA38</f>
        <v>n.a.</v>
      </c>
      <c r="EA6" s="25" t="str">
        <f>Fakos!EB38</f>
        <v>n.a.</v>
      </c>
      <c r="EB6" s="25" t="str">
        <f>Fakos!EC38</f>
        <v>n.a.</v>
      </c>
      <c r="EC6" s="25" t="str">
        <f>Fakos!ED38</f>
        <v>n.a.</v>
      </c>
      <c r="ED6" s="25" t="str">
        <f>Fakos!EE38</f>
        <v>n.a.</v>
      </c>
      <c r="EE6" s="25" t="str">
        <f>Fakos!EF38</f>
        <v>n.a.</v>
      </c>
      <c r="EF6" s="25" t="str">
        <f>Fakos!EG38</f>
        <v>n.a.</v>
      </c>
      <c r="EG6" s="25" t="str">
        <f>Fakos!EH38</f>
        <v>n.a.</v>
      </c>
      <c r="EH6" s="25" t="str">
        <f>Fakos!EI38</f>
        <v>n.a.</v>
      </c>
      <c r="EI6" s="25" t="str">
        <f>Fakos!EJ38</f>
        <v>n.a.</v>
      </c>
      <c r="EJ6" s="25" t="str">
        <f>Fakos!EK38</f>
        <v>n.a.</v>
      </c>
      <c r="EK6" s="25" t="str">
        <f>Fakos!EL38</f>
        <v>n.a.</v>
      </c>
      <c r="EL6" s="25" t="str">
        <f>Fakos!EM38</f>
        <v>n.a.</v>
      </c>
      <c r="EM6" s="25" t="str">
        <f>Fakos!EN38</f>
        <v>n.a.</v>
      </c>
      <c r="EN6" s="25" t="str">
        <f>Fakos!EO38</f>
        <v>n.a.</v>
      </c>
      <c r="EP6" s="25" t="str">
        <f>Fakos!EQ38</f>
        <v>n.a.</v>
      </c>
      <c r="ET6" s="31" t="s">
        <v>520</v>
      </c>
      <c r="EU6" s="31">
        <v>0.2628991480583176</v>
      </c>
      <c r="EV6" s="31">
        <v>7.0061524237671535E-2</v>
      </c>
      <c r="EW6" s="31">
        <v>7.0728984927442798E-2</v>
      </c>
      <c r="EX6" s="31">
        <v>-0.17959810380924082</v>
      </c>
      <c r="EY6" s="31">
        <v>1</v>
      </c>
      <c r="EZ6" s="31"/>
      <c r="FA6" s="31"/>
      <c r="FB6" s="31"/>
      <c r="FC6" s="31"/>
      <c r="FD6" s="31"/>
      <c r="FE6" s="31"/>
      <c r="FF6" s="31"/>
      <c r="FG6" s="31"/>
      <c r="FH6" s="31"/>
      <c r="FI6" s="31"/>
    </row>
    <row r="7" spans="1:165">
      <c r="A7" s="25" t="str">
        <f>Fakos!A39</f>
        <v xml:space="preserve">LM29_I_py_5 </v>
      </c>
      <c r="B7" s="25" t="str">
        <f>Fakos!B39</f>
        <v>Fakos</v>
      </c>
      <c r="C7" s="25" t="str">
        <f>Fakos!C39</f>
        <v>epithermal</v>
      </c>
      <c r="D7" s="25" t="str">
        <f>Fakos!E39</f>
        <v>pyrite</v>
      </c>
      <c r="E7" s="25">
        <f>Fakos!F39</f>
        <v>0</v>
      </c>
      <c r="F7" s="25" t="str">
        <f>Fakos!G39</f>
        <v>n.a.</v>
      </c>
      <c r="G7" s="25">
        <f>Fakos!H39</f>
        <v>471459.83151927398</v>
      </c>
      <c r="H7" s="25">
        <f>Fakos!I39</f>
        <v>3.6650776186560798E-2</v>
      </c>
      <c r="I7" s="25">
        <f>Fakos!J39</f>
        <v>2.7569656546474</v>
      </c>
      <c r="J7" s="25">
        <f>Fakos!K39</f>
        <v>1019.02548814574</v>
      </c>
      <c r="K7" s="25">
        <f>Fakos!L39</f>
        <v>3.3679911149181398</v>
      </c>
      <c r="L7" s="25" t="str">
        <f>Fakos!M39</f>
        <v>n.a.</v>
      </c>
      <c r="M7" s="25" t="str">
        <f>Fakos!N39</f>
        <v>n.a.</v>
      </c>
      <c r="N7" s="25">
        <f>Fakos!O39</f>
        <v>0.21090381353197199</v>
      </c>
      <c r="O7" s="25">
        <f>Fakos!P39</f>
        <v>48.346713708071903</v>
      </c>
      <c r="P7" s="25">
        <f>Fakos!Q39</f>
        <v>0.42336255308934601</v>
      </c>
      <c r="Q7" s="25">
        <f>Fakos!R39</f>
        <v>0.19850454786011801</v>
      </c>
      <c r="R7" s="25" t="str">
        <f>Fakos!S39</f>
        <v>n.a.</v>
      </c>
      <c r="S7" s="25" t="str">
        <f>Fakos!T39</f>
        <v>n.a.</v>
      </c>
      <c r="T7" s="25">
        <f>Fakos!U39</f>
        <v>0.158597022969033</v>
      </c>
      <c r="U7" s="25">
        <f>Fakos!V39</f>
        <v>2.43723452378351</v>
      </c>
      <c r="V7" s="25">
        <f>Fakos!W39</f>
        <v>5.2274339648985098E-2</v>
      </c>
      <c r="W7" s="25">
        <f>Fakos!X39</f>
        <v>6.6540575268408397E-3</v>
      </c>
      <c r="X7" s="25">
        <f>Fakos!Y39</f>
        <v>0.58183703579319301</v>
      </c>
      <c r="Y7" s="25">
        <f>Fakos!Z39</f>
        <v>3.0367807991837799</v>
      </c>
      <c r="Z7" s="25">
        <f>Fakos!AA39</f>
        <v>1.3293882034685057E-2</v>
      </c>
      <c r="AA7" s="25">
        <f>Fakos!AB39</f>
        <v>83.093221527507168</v>
      </c>
      <c r="AB7" s="25">
        <f>Fakos!AC39</f>
        <v>5.2192978658429148</v>
      </c>
      <c r="AC7" s="25">
        <f>Fakos!AD39</f>
        <v>0.17377958023980783</v>
      </c>
      <c r="AD7" s="25">
        <f>Fakos!AE39</f>
        <v>1.1436290778172369E-2</v>
      </c>
      <c r="AE7" s="25">
        <f>Fakos!AF39</f>
        <v>0.27257980020612577</v>
      </c>
      <c r="AF7" s="25">
        <f>Fakos!AG39</f>
        <v>11.551257494093282</v>
      </c>
      <c r="AG7" s="25">
        <f>Fakos!AH39</f>
        <v>0.72763080904981292</v>
      </c>
      <c r="AH7" s="25">
        <f>Fakos!AI39</f>
        <v>82.857202906859982</v>
      </c>
      <c r="AI7" s="25">
        <f>Fakos!AJ39</f>
        <v>1319.1184127172673</v>
      </c>
      <c r="AJ7" s="25">
        <f>Fakos!AK39</f>
        <v>0.18155297702210102</v>
      </c>
      <c r="AK7" s="25">
        <f>Fakos!AL39</f>
        <v>4.3272486825855481</v>
      </c>
      <c r="AL7" s="25">
        <f>Fakos!AM39</f>
        <v>11.551257494093282</v>
      </c>
      <c r="AO7" s="25" t="str">
        <f>Fakos!AP39</f>
        <v>n.a.</v>
      </c>
      <c r="AP7" s="25">
        <f>Fakos!AQ39</f>
        <v>19.323518577769502</v>
      </c>
      <c r="AQ7" s="25">
        <f>Fakos!AR39</f>
        <v>3.6650776186560798E-2</v>
      </c>
      <c r="AR7" s="25">
        <f>Fakos!AS39</f>
        <v>0.243241100924833</v>
      </c>
      <c r="AS7" s="25">
        <f>Fakos!AT39</f>
        <v>0.52784566119701903</v>
      </c>
      <c r="AT7" s="25">
        <f>Fakos!AU39</f>
        <v>3.3679911149181398</v>
      </c>
      <c r="AU7" s="25" t="str">
        <f>Fakos!AV39</f>
        <v>n.a.</v>
      </c>
      <c r="AV7" s="25" t="str">
        <f>Fakos!AW39</f>
        <v>n.a.</v>
      </c>
      <c r="AW7" s="25">
        <f>Fakos!AX39</f>
        <v>0.21090381353197199</v>
      </c>
      <c r="AX7" s="25">
        <f>Fakos!AY39</f>
        <v>1.7927032578403601</v>
      </c>
      <c r="AY7" s="25">
        <f>Fakos!AZ39</f>
        <v>4.0443221541119498E-2</v>
      </c>
      <c r="AZ7" s="25">
        <f>Fakos!BA39</f>
        <v>0.19850454786011801</v>
      </c>
      <c r="BA7" s="25" t="str">
        <f>Fakos!BB39</f>
        <v>n.a.</v>
      </c>
      <c r="BB7" s="25" t="str">
        <f>Fakos!BC39</f>
        <v>n.a.</v>
      </c>
      <c r="BC7" s="25">
        <f>Fakos!BD39</f>
        <v>4.1857642388299497E-2</v>
      </c>
      <c r="BD7" s="25">
        <f>Fakos!BE39</f>
        <v>0.24348459901234601</v>
      </c>
      <c r="BE7" s="25">
        <f>Fakos!BF39</f>
        <v>1.25924319121866E-2</v>
      </c>
      <c r="BF7" s="25">
        <f>Fakos!BG39</f>
        <v>6.6540575268408397E-3</v>
      </c>
      <c r="BG7" s="25">
        <f>Fakos!BH39</f>
        <v>5.4841967662771697E-2</v>
      </c>
      <c r="BH7" s="25">
        <f>Fakos!BI39</f>
        <v>9.6802404401526293E-3</v>
      </c>
      <c r="BJ7" s="25" t="str">
        <f>Fakos!BK39</f>
        <v>n.a.</v>
      </c>
      <c r="BK7" s="25">
        <f>Fakos!BL39</f>
        <v>57890.594413205203</v>
      </c>
      <c r="BL7" s="25">
        <f>Fakos!BM39</f>
        <v>1.1783220819045001E-2</v>
      </c>
      <c r="BM7" s="25">
        <f>Fakos!BN39</f>
        <v>1.57835296930108</v>
      </c>
      <c r="BN7" s="25">
        <f>Fakos!BO39</f>
        <v>116.39550252927199</v>
      </c>
      <c r="BO7" s="25">
        <f>Fakos!BP39</f>
        <v>2.05785319214147</v>
      </c>
      <c r="BP7" s="25" t="str">
        <f>Fakos!BQ39</f>
        <v>n.a.</v>
      </c>
      <c r="BQ7" s="25" t="str">
        <f>Fakos!BR39</f>
        <v>n.a.</v>
      </c>
      <c r="BR7" s="25">
        <f>Fakos!BS39</f>
        <v>0.223610834881323</v>
      </c>
      <c r="BS7" s="25">
        <f>Fakos!BT39</f>
        <v>9.8991478284298697</v>
      </c>
      <c r="BT7" s="25">
        <f>Fakos!BU39</f>
        <v>0.48310040950942401</v>
      </c>
      <c r="BU7" s="25">
        <f>Fakos!BV39</f>
        <v>4.1697052534659697E-2</v>
      </c>
      <c r="BV7" s="25" t="str">
        <f>Fakos!BW39</f>
        <v>n.a.</v>
      </c>
      <c r="BW7" s="25" t="str">
        <f>Fakos!BX39</f>
        <v>n.a.</v>
      </c>
      <c r="BX7" s="25">
        <f>Fakos!BY39</f>
        <v>9.2591898357878594E-2</v>
      </c>
      <c r="BY7" s="25">
        <f>Fakos!BZ39</f>
        <v>1.8089113292160299</v>
      </c>
      <c r="BZ7" s="25">
        <f>Fakos!CA39</f>
        <v>3.0907046341217301E-2</v>
      </c>
      <c r="CA7" s="25">
        <f>Fakos!CB39</f>
        <v>5.3761488475723204E-3</v>
      </c>
      <c r="CB7" s="25">
        <f>Fakos!CC39</f>
        <v>0.58889007837035501</v>
      </c>
      <c r="CC7" s="25">
        <f>Fakos!CD39</f>
        <v>0.92935667288583501</v>
      </c>
      <c r="CE7" s="25" t="str">
        <f>Fakos!CF39</f>
        <v>n.a.</v>
      </c>
      <c r="CF7" s="25">
        <f>Fakos!CG39</f>
        <v>471459.83151927398</v>
      </c>
      <c r="CG7" s="25">
        <f>Fakos!CH39</f>
        <v>3.6650776186560798E-2</v>
      </c>
      <c r="CH7" s="25">
        <f>Fakos!CI39</f>
        <v>2.7569656546474</v>
      </c>
      <c r="CI7" s="25">
        <f>Fakos!CJ39</f>
        <v>1019.02548814574</v>
      </c>
      <c r="CJ7" s="25">
        <f>Fakos!CK39</f>
        <v>3.3679911149181398</v>
      </c>
      <c r="CK7" s="25" t="str">
        <f>Fakos!CL39</f>
        <v>n.a.</v>
      </c>
      <c r="CL7" s="25" t="str">
        <f>Fakos!CM39</f>
        <v>n.a.</v>
      </c>
      <c r="CM7" s="25">
        <f>Fakos!CN39</f>
        <v>0.21090381353197199</v>
      </c>
      <c r="CN7" s="25">
        <f>Fakos!CO39</f>
        <v>48.346713708071903</v>
      </c>
      <c r="CO7" s="25">
        <f>Fakos!CP39</f>
        <v>0.42336255308934601</v>
      </c>
      <c r="CP7" s="25">
        <f>Fakos!CQ39</f>
        <v>0.19850454786011801</v>
      </c>
      <c r="CQ7" s="25" t="str">
        <f>Fakos!CR39</f>
        <v>n.a.</v>
      </c>
      <c r="CR7" s="25" t="str">
        <f>Fakos!CS39</f>
        <v>n.a.</v>
      </c>
      <c r="CS7" s="25">
        <f>Fakos!CT39</f>
        <v>0.158597022969033</v>
      </c>
      <c r="CT7" s="25">
        <f>Fakos!CU39</f>
        <v>2.43723452378351</v>
      </c>
      <c r="CU7" s="25">
        <f>Fakos!CV39</f>
        <v>5.2274339648985098E-2</v>
      </c>
      <c r="CV7" s="25">
        <f>Fakos!CW39</f>
        <v>6.6540575268408397E-3</v>
      </c>
      <c r="CW7" s="25">
        <f>Fakos!CX39</f>
        <v>0.58183703579319301</v>
      </c>
      <c r="CX7" s="25">
        <f>Fakos!CY39</f>
        <v>3.0367807991837799</v>
      </c>
      <c r="CZ7" s="25" t="str">
        <f>Fakos!DA39</f>
        <v>n.a.</v>
      </c>
      <c r="DA7" s="25">
        <f>Fakos!DB39</f>
        <v>8442.2926227822372</v>
      </c>
      <c r="DB7" s="25">
        <f>Fakos!DC39</f>
        <v>6.219037178799182E-4</v>
      </c>
      <c r="DC7" s="25">
        <f>Fakos!DD39</f>
        <v>4.6972328313701371E-2</v>
      </c>
      <c r="DD7" s="25">
        <f>Fakos!DE39</f>
        <v>16.036028831802788</v>
      </c>
      <c r="DE7" s="25">
        <f>Fakos!DF39</f>
        <v>5.150621065787031E-2</v>
      </c>
      <c r="DF7" s="25" t="str">
        <f>Fakos!DG39</f>
        <v>n.a.</v>
      </c>
      <c r="DG7" s="25" t="str">
        <f>Fakos!DH39</f>
        <v>n.a.</v>
      </c>
      <c r="DH7" s="25">
        <f>Fakos!DI39</f>
        <v>2.8149934535831055E-3</v>
      </c>
      <c r="DI7" s="25">
        <f>Fakos!DJ39</f>
        <v>0.6122937399705155</v>
      </c>
      <c r="DJ7" s="25">
        <f>Fakos!DK39</f>
        <v>3.9248133656568478E-3</v>
      </c>
      <c r="DK7" s="25">
        <f>Fakos!DL39</f>
        <v>1.7658818786428197E-3</v>
      </c>
      <c r="DL7" s="25" t="str">
        <f>Fakos!DM39</f>
        <v>n.a.</v>
      </c>
      <c r="DM7" s="25" t="str">
        <f>Fakos!DN39</f>
        <v>n.a.</v>
      </c>
      <c r="DN7" s="25">
        <f>Fakos!DO39</f>
        <v>1.3025379678797059E-3</v>
      </c>
      <c r="DO7" s="25">
        <f>Fakos!DP39</f>
        <v>1.9100584042190519E-2</v>
      </c>
      <c r="DP7" s="25">
        <f>Fakos!DQ39</f>
        <v>2.6539704152296465E-4</v>
      </c>
      <c r="DQ7" s="25">
        <f>Fakos!DR39</f>
        <v>3.2556757459346437E-5</v>
      </c>
      <c r="DR7" s="25">
        <f>Fakos!DS39</f>
        <v>2.8080938020907001E-3</v>
      </c>
      <c r="DS7" s="25">
        <f>Fakos!DT39</f>
        <v>1.4531415816086562E-2</v>
      </c>
      <c r="DU7" s="25" t="str">
        <f>Fakos!DV39</f>
        <v>n.a.</v>
      </c>
      <c r="DV7" s="25" t="str">
        <f>Fakos!DW39</f>
        <v>n.a.</v>
      </c>
      <c r="DW7" s="25" t="str">
        <f>Fakos!DX39</f>
        <v>n.a.</v>
      </c>
      <c r="DX7" s="25" t="str">
        <f>Fakos!DY39</f>
        <v>n.a.</v>
      </c>
      <c r="DY7" s="25" t="str">
        <f>Fakos!DZ39</f>
        <v>n.a.</v>
      </c>
      <c r="DZ7" s="25" t="str">
        <f>Fakos!EA39</f>
        <v>n.a.</v>
      </c>
      <c r="EA7" s="25" t="str">
        <f>Fakos!EB39</f>
        <v>n.a.</v>
      </c>
      <c r="EB7" s="25" t="str">
        <f>Fakos!EC39</f>
        <v>n.a.</v>
      </c>
      <c r="EC7" s="25" t="str">
        <f>Fakos!ED39</f>
        <v>n.a.</v>
      </c>
      <c r="ED7" s="25" t="str">
        <f>Fakos!EE39</f>
        <v>n.a.</v>
      </c>
      <c r="EE7" s="25" t="str">
        <f>Fakos!EF39</f>
        <v>n.a.</v>
      </c>
      <c r="EF7" s="25" t="str">
        <f>Fakos!EG39</f>
        <v>n.a.</v>
      </c>
      <c r="EG7" s="25" t="str">
        <f>Fakos!EH39</f>
        <v>n.a.</v>
      </c>
      <c r="EH7" s="25" t="str">
        <f>Fakos!EI39</f>
        <v>n.a.</v>
      </c>
      <c r="EI7" s="25" t="str">
        <f>Fakos!EJ39</f>
        <v>n.a.</v>
      </c>
      <c r="EJ7" s="25" t="str">
        <f>Fakos!EK39</f>
        <v>n.a.</v>
      </c>
      <c r="EK7" s="25" t="str">
        <f>Fakos!EL39</f>
        <v>n.a.</v>
      </c>
      <c r="EL7" s="25" t="str">
        <f>Fakos!EM39</f>
        <v>n.a.</v>
      </c>
      <c r="EM7" s="25" t="str">
        <f>Fakos!EN39</f>
        <v>n.a.</v>
      </c>
      <c r="EN7" s="25" t="str">
        <f>Fakos!EO39</f>
        <v>n.a.</v>
      </c>
      <c r="EP7" s="25" t="str">
        <f>Fakos!EQ39</f>
        <v>n.a.</v>
      </c>
      <c r="ET7" s="31" t="s">
        <v>521</v>
      </c>
      <c r="EU7" s="31">
        <v>0.14992079338262282</v>
      </c>
      <c r="EV7" s="31">
        <v>0.20573094525961927</v>
      </c>
      <c r="EW7" s="31">
        <v>0.26383955622436839</v>
      </c>
      <c r="EX7" s="31">
        <v>-0.10822445093502692</v>
      </c>
      <c r="EY7" s="31">
        <v>-1.1786503497949624E-2</v>
      </c>
      <c r="EZ7" s="31">
        <v>1</v>
      </c>
      <c r="FA7" s="31"/>
      <c r="FB7" s="31"/>
      <c r="FC7" s="31"/>
      <c r="FD7" s="31"/>
      <c r="FE7" s="31"/>
      <c r="FF7" s="31"/>
      <c r="FG7" s="31"/>
      <c r="FH7" s="31"/>
      <c r="FI7" s="31"/>
    </row>
    <row r="8" spans="1:165">
      <c r="A8" s="25" t="str">
        <f>Fakos!A40</f>
        <v xml:space="preserve">LM29_I_py_2 </v>
      </c>
      <c r="B8" s="25" t="str">
        <f>Fakos!B40</f>
        <v>Fakos</v>
      </c>
      <c r="C8" s="25" t="str">
        <f>Fakos!C40</f>
        <v>epithermal</v>
      </c>
      <c r="D8" s="25" t="str">
        <f>Fakos!E40</f>
        <v>pyrite</v>
      </c>
      <c r="E8" s="25">
        <f>Fakos!F40</f>
        <v>0</v>
      </c>
      <c r="F8" s="25" t="str">
        <f>Fakos!G40</f>
        <v>n.a.</v>
      </c>
      <c r="G8" s="25">
        <f>Fakos!H40</f>
        <v>453406.13832918898</v>
      </c>
      <c r="H8" s="25">
        <f>Fakos!I40</f>
        <v>4.1050247884027703E-2</v>
      </c>
      <c r="I8" s="25">
        <f>Fakos!J40</f>
        <v>10.7410347884387</v>
      </c>
      <c r="J8" s="25">
        <f>Fakos!K40</f>
        <v>534.09294039245697</v>
      </c>
      <c r="K8" s="25">
        <f>Fakos!L40</f>
        <v>4.5660894891814001</v>
      </c>
      <c r="L8" s="25" t="str">
        <f>Fakos!M40</f>
        <v>n.a.</v>
      </c>
      <c r="M8" s="25" t="str">
        <f>Fakos!N40</f>
        <v>n.a.</v>
      </c>
      <c r="N8" s="25">
        <f>Fakos!O40</f>
        <v>0.25186904971490398</v>
      </c>
      <c r="O8" s="25">
        <f>Fakos!P40</f>
        <v>2.9068711687545901</v>
      </c>
      <c r="P8" s="25">
        <f>Fakos!Q40</f>
        <v>2.38825936093225</v>
      </c>
      <c r="Q8" s="25">
        <f>Fakos!R40</f>
        <v>8.78070379533267E-2</v>
      </c>
      <c r="R8" s="25" t="str">
        <f>Fakos!S40</f>
        <v>n.a.</v>
      </c>
      <c r="S8" s="25" t="str">
        <f>Fakos!T40</f>
        <v>n.a.</v>
      </c>
      <c r="T8" s="25">
        <f>Fakos!U40</f>
        <v>0.28706161953234399</v>
      </c>
      <c r="U8" s="25">
        <f>Fakos!V40</f>
        <v>2.23946703161727</v>
      </c>
      <c r="V8" s="25">
        <f>Fakos!W40</f>
        <v>0.128547581610365</v>
      </c>
      <c r="W8" s="25">
        <f>Fakos!X40</f>
        <v>1.1179696158095401E-2</v>
      </c>
      <c r="X8" s="25">
        <f>Fakos!Y40</f>
        <v>1.6595362655741901</v>
      </c>
      <c r="Y8" s="25">
        <f>Fakos!Z40</f>
        <v>8.6637352536025407</v>
      </c>
      <c r="Z8" s="25">
        <f>Fakos!AA40</f>
        <v>3.8218150013081468E-3</v>
      </c>
      <c r="AA8" s="25">
        <f>Fakos!AB40</f>
        <v>1.7516165383399014</v>
      </c>
      <c r="AB8" s="25">
        <f>Fakos!AC40</f>
        <v>5.2205760327900625</v>
      </c>
      <c r="AC8" s="25">
        <f>Fakos!AD40</f>
        <v>0.16298250194096245</v>
      </c>
      <c r="AD8" s="25">
        <f>Fakos!AE40</f>
        <v>6.736638656237675E-3</v>
      </c>
      <c r="AE8" s="25">
        <f>Fakos!AF40</f>
        <v>0.17297700899173921</v>
      </c>
      <c r="AF8" s="25">
        <f>Fakos!AG40</f>
        <v>58.178926657870463</v>
      </c>
      <c r="AG8" s="25">
        <f>Fakos!AH40</f>
        <v>1.4391124861052229</v>
      </c>
      <c r="AH8" s="25">
        <f>Fakos!AI40</f>
        <v>211.05195949312466</v>
      </c>
      <c r="AI8" s="25">
        <f>Fakos!AJ40</f>
        <v>70.81251194796387</v>
      </c>
      <c r="AJ8" s="25">
        <f>Fakos!AK40</f>
        <v>0.27234174540625183</v>
      </c>
      <c r="AK8" s="25">
        <f>Fakos!AL40</f>
        <v>6.9929326698179866</v>
      </c>
      <c r="AL8" s="25">
        <f>Fakos!AM40</f>
        <v>58.178926657870463</v>
      </c>
      <c r="AO8" s="25" t="str">
        <f>Fakos!AP40</f>
        <v>n.a.</v>
      </c>
      <c r="AP8" s="25">
        <f>Fakos!AQ40</f>
        <v>11.404910336435</v>
      </c>
      <c r="AQ8" s="25">
        <f>Fakos!AR40</f>
        <v>2.8556280413322799E-2</v>
      </c>
      <c r="AR8" s="25">
        <f>Fakos!AS40</f>
        <v>0.27978704216821498</v>
      </c>
      <c r="AS8" s="25">
        <f>Fakos!AT40</f>
        <v>0.48355617665379602</v>
      </c>
      <c r="AT8" s="25">
        <f>Fakos!AU40</f>
        <v>4.5660894891814001</v>
      </c>
      <c r="AU8" s="25" t="str">
        <f>Fakos!AV40</f>
        <v>n.a.</v>
      </c>
      <c r="AV8" s="25" t="str">
        <f>Fakos!AW40</f>
        <v>n.a.</v>
      </c>
      <c r="AW8" s="25">
        <f>Fakos!AX40</f>
        <v>0.17640054778175299</v>
      </c>
      <c r="AX8" s="25">
        <f>Fakos!AY40</f>
        <v>1.72433081005175</v>
      </c>
      <c r="AY8" s="25">
        <f>Fakos!AZ40</f>
        <v>3.49435618920243E-2</v>
      </c>
      <c r="AZ8" s="25">
        <f>Fakos!BA40</f>
        <v>8.78070379533267E-2</v>
      </c>
      <c r="BA8" s="25" t="str">
        <f>Fakos!BB40</f>
        <v>n.a.</v>
      </c>
      <c r="BB8" s="25" t="str">
        <f>Fakos!BC40</f>
        <v>n.a.</v>
      </c>
      <c r="BC8" s="25">
        <f>Fakos!BD40</f>
        <v>4.86970017363808E-2</v>
      </c>
      <c r="BD8" s="25">
        <f>Fakos!BE40</f>
        <v>0.14310972400013799</v>
      </c>
      <c r="BE8" s="25">
        <f>Fakos!BF40</f>
        <v>1.32612846324335E-2</v>
      </c>
      <c r="BF8" s="25">
        <f>Fakos!BG40</f>
        <v>1.1179696158095401E-2</v>
      </c>
      <c r="BG8" s="25">
        <f>Fakos!BH40</f>
        <v>4.3822879086963501E-2</v>
      </c>
      <c r="BH8" s="25">
        <f>Fakos!BI40</f>
        <v>5.8385268568841003E-3</v>
      </c>
      <c r="BJ8" s="25" t="str">
        <f>Fakos!BK40</f>
        <v>n.a.</v>
      </c>
      <c r="BK8" s="25">
        <f>Fakos!BL40</f>
        <v>43049.997739061197</v>
      </c>
      <c r="BL8" s="25">
        <f>Fakos!BM40</f>
        <v>3.58964976135644E-2</v>
      </c>
      <c r="BM8" s="25">
        <f>Fakos!BN40</f>
        <v>6.6615775701047202</v>
      </c>
      <c r="BN8" s="25">
        <f>Fakos!BO40</f>
        <v>90.368954614021504</v>
      </c>
      <c r="BO8" s="25">
        <f>Fakos!BP40</f>
        <v>1.1807312966292001</v>
      </c>
      <c r="BP8" s="25" t="str">
        <f>Fakos!BQ40</f>
        <v>n.a.</v>
      </c>
      <c r="BQ8" s="25" t="str">
        <f>Fakos!BR40</f>
        <v>n.a.</v>
      </c>
      <c r="BR8" s="25">
        <f>Fakos!BS40</f>
        <v>0.18070528066455299</v>
      </c>
      <c r="BS8" s="25">
        <f>Fakos!BT40</f>
        <v>1.77202278501905</v>
      </c>
      <c r="BT8" s="25">
        <f>Fakos!BU40</f>
        <v>1.54640728731852</v>
      </c>
      <c r="BU8" s="25">
        <f>Fakos!BV40</f>
        <v>5.9461763078892699E-2</v>
      </c>
      <c r="BV8" s="25" t="str">
        <f>Fakos!BW40</f>
        <v>n.a.</v>
      </c>
      <c r="BW8" s="25" t="str">
        <f>Fakos!BX40</f>
        <v>n.a.</v>
      </c>
      <c r="BX8" s="25">
        <f>Fakos!BY40</f>
        <v>0.12201183459590099</v>
      </c>
      <c r="BY8" s="25">
        <f>Fakos!BZ40</f>
        <v>1.11699285652089</v>
      </c>
      <c r="BZ8" s="25">
        <f>Fakos!CA40</f>
        <v>8.1082872495678401E-2</v>
      </c>
      <c r="CA8" s="25">
        <f>Fakos!CB40</f>
        <v>5.8620250100745097E-3</v>
      </c>
      <c r="CB8" s="25">
        <f>Fakos!CC40</f>
        <v>0.93069702024527201</v>
      </c>
      <c r="CC8" s="25">
        <f>Fakos!CD40</f>
        <v>2.6185948411256401</v>
      </c>
      <c r="CE8" s="25" t="str">
        <f>Fakos!CF40</f>
        <v>n.a.</v>
      </c>
      <c r="CF8" s="25">
        <f>Fakos!CG40</f>
        <v>453406.13832918898</v>
      </c>
      <c r="CG8" s="25">
        <f>Fakos!CH40</f>
        <v>4.1050247884027703E-2</v>
      </c>
      <c r="CH8" s="25">
        <f>Fakos!CI40</f>
        <v>10.7410347884387</v>
      </c>
      <c r="CI8" s="25">
        <f>Fakos!CJ40</f>
        <v>534.09294039245697</v>
      </c>
      <c r="CJ8" s="25">
        <f>Fakos!CK40</f>
        <v>4.5660894891814001</v>
      </c>
      <c r="CK8" s="25" t="str">
        <f>Fakos!CL40</f>
        <v>n.a.</v>
      </c>
      <c r="CL8" s="25" t="str">
        <f>Fakos!CM40</f>
        <v>n.a.</v>
      </c>
      <c r="CM8" s="25">
        <f>Fakos!CN40</f>
        <v>0.25186904971490398</v>
      </c>
      <c r="CN8" s="25">
        <f>Fakos!CO40</f>
        <v>2.9068711687545901</v>
      </c>
      <c r="CO8" s="25">
        <f>Fakos!CP40</f>
        <v>2.38825936093225</v>
      </c>
      <c r="CP8" s="25">
        <f>Fakos!CQ40</f>
        <v>8.78070379533267E-2</v>
      </c>
      <c r="CQ8" s="25" t="str">
        <f>Fakos!CR40</f>
        <v>n.a.</v>
      </c>
      <c r="CR8" s="25" t="str">
        <f>Fakos!CS40</f>
        <v>n.a.</v>
      </c>
      <c r="CS8" s="25">
        <f>Fakos!CT40</f>
        <v>0.28706161953234399</v>
      </c>
      <c r="CT8" s="25">
        <f>Fakos!CU40</f>
        <v>2.23946703161727</v>
      </c>
      <c r="CU8" s="25">
        <f>Fakos!CV40</f>
        <v>0.128547581610365</v>
      </c>
      <c r="CV8" s="25">
        <f>Fakos!CW40</f>
        <v>1.1179696158095401E-2</v>
      </c>
      <c r="CW8" s="25">
        <f>Fakos!CX40</f>
        <v>1.6595362655741901</v>
      </c>
      <c r="CX8" s="25">
        <f>Fakos!CY40</f>
        <v>8.6637352536025407</v>
      </c>
      <c r="CZ8" s="25" t="str">
        <f>Fakos!DA40</f>
        <v>n.a.</v>
      </c>
      <c r="DA8" s="25">
        <f>Fakos!DB40</f>
        <v>8119.0104455043247</v>
      </c>
      <c r="DB8" s="25">
        <f>Fakos!DC40</f>
        <v>6.9655555585014398E-4</v>
      </c>
      <c r="DC8" s="25">
        <f>Fakos!DD40</f>
        <v>0.18300242937772732</v>
      </c>
      <c r="DD8" s="25">
        <f>Fakos!DE40</f>
        <v>8.4048239132668776</v>
      </c>
      <c r="DE8" s="25">
        <f>Fakos!DF40</f>
        <v>6.9828559247306923E-2</v>
      </c>
      <c r="DF8" s="25" t="str">
        <f>Fakos!DG40</f>
        <v>n.a.</v>
      </c>
      <c r="DG8" s="25" t="str">
        <f>Fakos!DH40</f>
        <v>n.a.</v>
      </c>
      <c r="DH8" s="25">
        <f>Fakos!DI40</f>
        <v>3.3617681645200315E-3</v>
      </c>
      <c r="DI8" s="25">
        <f>Fakos!DJ40</f>
        <v>3.6814477821106764E-2</v>
      </c>
      <c r="DJ8" s="25">
        <f>Fakos!DK40</f>
        <v>2.2140532250767602E-2</v>
      </c>
      <c r="DK8" s="25">
        <f>Fakos!DL40</f>
        <v>7.8112496066511908E-4</v>
      </c>
      <c r="DL8" s="25" t="str">
        <f>Fakos!DM40</f>
        <v>n.a.</v>
      </c>
      <c r="DM8" s="25" t="str">
        <f>Fakos!DN40</f>
        <v>n.a.</v>
      </c>
      <c r="DN8" s="25">
        <f>Fakos!DO40</f>
        <v>2.3576020001013797E-3</v>
      </c>
      <c r="DO8" s="25">
        <f>Fakos!DP40</f>
        <v>1.7550682065966067E-2</v>
      </c>
      <c r="DP8" s="25">
        <f>Fakos!DQ40</f>
        <v>6.5263661068524072E-4</v>
      </c>
      <c r="DQ8" s="25">
        <f>Fakos!DR40</f>
        <v>5.4699655784476526E-5</v>
      </c>
      <c r="DR8" s="25">
        <f>Fakos!DS40</f>
        <v>8.0093449110723459E-3</v>
      </c>
      <c r="DS8" s="25">
        <f>Fakos!DT40</f>
        <v>4.14571705420506E-2</v>
      </c>
      <c r="DU8" s="25" t="str">
        <f>Fakos!DV40</f>
        <v>n.a.</v>
      </c>
      <c r="DV8" s="25" t="str">
        <f>Fakos!DW40</f>
        <v>n.a.</v>
      </c>
      <c r="DW8" s="25" t="str">
        <f>Fakos!DX40</f>
        <v>n.a.</v>
      </c>
      <c r="DX8" s="25" t="str">
        <f>Fakos!DY40</f>
        <v>n.a.</v>
      </c>
      <c r="DY8" s="25" t="str">
        <f>Fakos!DZ40</f>
        <v>n.a.</v>
      </c>
      <c r="DZ8" s="25" t="str">
        <f>Fakos!EA40</f>
        <v>n.a.</v>
      </c>
      <c r="EA8" s="25" t="str">
        <f>Fakos!EB40</f>
        <v>n.a.</v>
      </c>
      <c r="EB8" s="25" t="str">
        <f>Fakos!EC40</f>
        <v>n.a.</v>
      </c>
      <c r="EC8" s="25" t="str">
        <f>Fakos!ED40</f>
        <v>n.a.</v>
      </c>
      <c r="ED8" s="25" t="str">
        <f>Fakos!EE40</f>
        <v>n.a.</v>
      </c>
      <c r="EE8" s="25" t="str">
        <f>Fakos!EF40</f>
        <v>n.a.</v>
      </c>
      <c r="EF8" s="25" t="str">
        <f>Fakos!EG40</f>
        <v>n.a.</v>
      </c>
      <c r="EG8" s="25" t="str">
        <f>Fakos!EH40</f>
        <v>n.a.</v>
      </c>
      <c r="EH8" s="25" t="str">
        <f>Fakos!EI40</f>
        <v>n.a.</v>
      </c>
      <c r="EI8" s="25" t="str">
        <f>Fakos!EJ40</f>
        <v>n.a.</v>
      </c>
      <c r="EJ8" s="25" t="str">
        <f>Fakos!EK40</f>
        <v>n.a.</v>
      </c>
      <c r="EK8" s="25" t="str">
        <f>Fakos!EL40</f>
        <v>n.a.</v>
      </c>
      <c r="EL8" s="25" t="str">
        <f>Fakos!EM40</f>
        <v>n.a.</v>
      </c>
      <c r="EM8" s="25" t="str">
        <f>Fakos!EN40</f>
        <v>n.a.</v>
      </c>
      <c r="EN8" s="25" t="str">
        <f>Fakos!EO40</f>
        <v>n.a.</v>
      </c>
      <c r="EP8" s="25" t="str">
        <f>Fakos!EQ40</f>
        <v>n.a.</v>
      </c>
      <c r="ET8" s="31" t="s">
        <v>522</v>
      </c>
      <c r="EU8" s="31">
        <v>-1.5235489481604119E-2</v>
      </c>
      <c r="EV8" s="31">
        <v>-5.8867835337711096E-2</v>
      </c>
      <c r="EW8" s="31">
        <v>-8.0859313523479234E-2</v>
      </c>
      <c r="EX8" s="31">
        <v>0.43342410165752965</v>
      </c>
      <c r="EY8" s="31">
        <v>8.9639119660842453E-2</v>
      </c>
      <c r="EZ8" s="31">
        <v>-0.14648939286571286</v>
      </c>
      <c r="FA8" s="31">
        <v>1</v>
      </c>
      <c r="FB8" s="31"/>
      <c r="FC8" s="31"/>
      <c r="FD8" s="31"/>
      <c r="FE8" s="31"/>
      <c r="FF8" s="31"/>
      <c r="FG8" s="31"/>
      <c r="FH8" s="31"/>
      <c r="FI8" s="31"/>
    </row>
    <row r="9" spans="1:165">
      <c r="A9" s="25" t="str">
        <f>Fakos!A41</f>
        <v xml:space="preserve">LM29_III_py_1 </v>
      </c>
      <c r="B9" s="25" t="str">
        <f>Fakos!B41</f>
        <v>Fakos</v>
      </c>
      <c r="C9" s="25" t="str">
        <f>Fakos!C41</f>
        <v>epithermal</v>
      </c>
      <c r="D9" s="25" t="str">
        <f>Fakos!E41</f>
        <v>pyrite</v>
      </c>
      <c r="E9" s="25">
        <f>Fakos!F41</f>
        <v>0</v>
      </c>
      <c r="F9" s="25" t="str">
        <f>Fakos!G41</f>
        <v>n.a.</v>
      </c>
      <c r="G9" s="25">
        <f>Fakos!H41</f>
        <v>459133.55285743298</v>
      </c>
      <c r="H9" s="25">
        <f>Fakos!I41</f>
        <v>1810.5694503203999</v>
      </c>
      <c r="I9" s="25">
        <f>Fakos!J41</f>
        <v>5996.3113174582704</v>
      </c>
      <c r="J9" s="25">
        <f>Fakos!K41</f>
        <v>662.10382393915199</v>
      </c>
      <c r="K9" s="25">
        <f>Fakos!L41</f>
        <v>13.910180355407499</v>
      </c>
      <c r="L9" s="25" t="str">
        <f>Fakos!M41</f>
        <v>n.a.</v>
      </c>
      <c r="M9" s="25" t="str">
        <f>Fakos!N41</f>
        <v>n.a.</v>
      </c>
      <c r="N9" s="25">
        <f>Fakos!O41</f>
        <v>52.013418149661298</v>
      </c>
      <c r="O9" s="25">
        <f>Fakos!P41</f>
        <v>44.673166715824003</v>
      </c>
      <c r="P9" s="25">
        <f>Fakos!Q41</f>
        <v>36.9058470975353</v>
      </c>
      <c r="Q9" s="25">
        <f>Fakos!R41</f>
        <v>0.10022200116067601</v>
      </c>
      <c r="R9" s="25" t="str">
        <f>Fakos!S41</f>
        <v>n.a.</v>
      </c>
      <c r="S9" s="25" t="str">
        <f>Fakos!T41</f>
        <v>n.a.</v>
      </c>
      <c r="T9" s="25">
        <f>Fakos!U41</f>
        <v>0.96784957023907403</v>
      </c>
      <c r="U9" s="25">
        <f>Fakos!V41</f>
        <v>38.328881489331799</v>
      </c>
      <c r="V9" s="25">
        <f>Fakos!W41</f>
        <v>0.39105317743580598</v>
      </c>
      <c r="W9" s="25">
        <f>Fakos!X41</f>
        <v>9.4220375638365203E-2</v>
      </c>
      <c r="X9" s="25">
        <f>Fakos!Y41</f>
        <v>98.031805151799304</v>
      </c>
      <c r="Y9" s="25">
        <f>Fakos!Z41</f>
        <v>146.63229617015801</v>
      </c>
      <c r="Z9" s="25">
        <f>Fakos!AA41</f>
        <v>0.3019472062847911</v>
      </c>
      <c r="AA9" s="25">
        <f>Fakos!AB41</f>
        <v>0.45570074575949049</v>
      </c>
      <c r="AB9" s="25">
        <f>Fakos!AC41</f>
        <v>1.4957624818098811</v>
      </c>
      <c r="AC9" s="25">
        <f>Fakos!AD41</f>
        <v>34.809660943849927</v>
      </c>
      <c r="AD9" s="25">
        <f>Fakos!AE41</f>
        <v>9.6112048015914615E-4</v>
      </c>
      <c r="AE9" s="25">
        <f>Fakos!AF41</f>
        <v>9.8728118771289394E-3</v>
      </c>
      <c r="AF9" s="25">
        <f>Fakos!AG41</f>
        <v>2.0383557830937891E-2</v>
      </c>
      <c r="AG9" s="25">
        <f>Fakos!AH41</f>
        <v>0.37646809665891295</v>
      </c>
      <c r="AH9" s="25">
        <f>Fakos!AI41</f>
        <v>8.0986838778379824E-2</v>
      </c>
      <c r="AI9" s="25">
        <f>Fakos!AJ41</f>
        <v>2.4673544949031699E-2</v>
      </c>
      <c r="AJ9" s="25">
        <f>Fakos!AK41</f>
        <v>5.2039083958746728E-5</v>
      </c>
      <c r="AK9" s="25">
        <f>Fakos!AL41</f>
        <v>5.3455534117611593E-4</v>
      </c>
      <c r="AL9" s="25">
        <f>Fakos!AM41</f>
        <v>2.0383557830937891E-2</v>
      </c>
      <c r="AO9" s="25" t="str">
        <f>Fakos!AP41</f>
        <v>n.a.</v>
      </c>
      <c r="AP9" s="25">
        <f>Fakos!AQ41</f>
        <v>23.147429976535602</v>
      </c>
      <c r="AQ9" s="25">
        <f>Fakos!AR41</f>
        <v>4.1669459350270603E-2</v>
      </c>
      <c r="AR9" s="25">
        <f>Fakos!AS41</f>
        <v>0.49188988024745001</v>
      </c>
      <c r="AS9" s="25">
        <f>Fakos!AT41</f>
        <v>0.78222891723515298</v>
      </c>
      <c r="AT9" s="25">
        <f>Fakos!AU41</f>
        <v>3.4794151712772501</v>
      </c>
      <c r="AU9" s="25" t="str">
        <f>Fakos!AV41</f>
        <v>n.a.</v>
      </c>
      <c r="AV9" s="25" t="str">
        <f>Fakos!AW41</f>
        <v>n.a.</v>
      </c>
      <c r="AW9" s="25">
        <f>Fakos!AX41</f>
        <v>0.27747728778297198</v>
      </c>
      <c r="AX9" s="25">
        <f>Fakos!AY41</f>
        <v>1.7705745223509</v>
      </c>
      <c r="AY9" s="25">
        <f>Fakos!AZ41</f>
        <v>2.73662783609467E-2</v>
      </c>
      <c r="AZ9" s="25">
        <f>Fakos!BA41</f>
        <v>0.10022200116067601</v>
      </c>
      <c r="BA9" s="25" t="str">
        <f>Fakos!BB41</f>
        <v>n.a.</v>
      </c>
      <c r="BB9" s="25" t="str">
        <f>Fakos!BC41</f>
        <v>n.a.</v>
      </c>
      <c r="BC9" s="25">
        <f>Fakos!BD41</f>
        <v>5.7565763631206697E-2</v>
      </c>
      <c r="BD9" s="25">
        <f>Fakos!BE41</f>
        <v>0.13687615821993501</v>
      </c>
      <c r="BE9" s="25">
        <f>Fakos!BF41</f>
        <v>1.87706119295569E-2</v>
      </c>
      <c r="BF9" s="25">
        <f>Fakos!BG41</f>
        <v>8.0664504703550598E-3</v>
      </c>
      <c r="BG9" s="25">
        <f>Fakos!BH41</f>
        <v>6.1658719791506403E-2</v>
      </c>
      <c r="BH9" s="25">
        <f>Fakos!BI41</f>
        <v>8.5349736810429299E-3</v>
      </c>
      <c r="BJ9" s="25" t="str">
        <f>Fakos!BK41</f>
        <v>n.a.</v>
      </c>
      <c r="BK9" s="25">
        <f>Fakos!BL41</f>
        <v>62379.263049772999</v>
      </c>
      <c r="BL9" s="25">
        <f>Fakos!BM41</f>
        <v>1349.93834811336</v>
      </c>
      <c r="BM9" s="25">
        <f>Fakos!BN41</f>
        <v>3829.7047150917401</v>
      </c>
      <c r="BN9" s="25">
        <f>Fakos!BO41</f>
        <v>119.774295095502</v>
      </c>
      <c r="BO9" s="25">
        <f>Fakos!BP41</f>
        <v>8.7136905154156796</v>
      </c>
      <c r="BP9" s="25" t="str">
        <f>Fakos!BQ41</f>
        <v>n.a.</v>
      </c>
      <c r="BQ9" s="25" t="str">
        <f>Fakos!BR41</f>
        <v>n.a.</v>
      </c>
      <c r="BR9" s="25">
        <f>Fakos!BS41</f>
        <v>26.904723494241601</v>
      </c>
      <c r="BS9" s="25">
        <f>Fakos!BT41</f>
        <v>34.604365175673998</v>
      </c>
      <c r="BT9" s="25">
        <f>Fakos!BU41</f>
        <v>17.487485150367899</v>
      </c>
      <c r="BU9" s="25">
        <f>Fakos!BV41</f>
        <v>0.116264679425033</v>
      </c>
      <c r="BV9" s="25" t="str">
        <f>Fakos!BW41</f>
        <v>n.a.</v>
      </c>
      <c r="BW9" s="25" t="str">
        <f>Fakos!BX41</f>
        <v>n.a.</v>
      </c>
      <c r="BX9" s="25">
        <f>Fakos!BY41</f>
        <v>0.43603121425468799</v>
      </c>
      <c r="BY9" s="25">
        <f>Fakos!BZ41</f>
        <v>17.6269878223554</v>
      </c>
      <c r="BZ9" s="25">
        <f>Fakos!CA41</f>
        <v>0.22881239262945199</v>
      </c>
      <c r="CA9" s="25">
        <f>Fakos!CB41</f>
        <v>4.4516729752708602E-2</v>
      </c>
      <c r="CB9" s="25">
        <f>Fakos!CC41</f>
        <v>69.956789896045393</v>
      </c>
      <c r="CC9" s="25">
        <f>Fakos!CD41</f>
        <v>52.494903339222702</v>
      </c>
      <c r="CE9" s="25" t="str">
        <f>Fakos!CF41</f>
        <v>n.a.</v>
      </c>
      <c r="CF9" s="25">
        <f>Fakos!CG41</f>
        <v>459133.55285743298</v>
      </c>
      <c r="CG9" s="25">
        <f>Fakos!CH41</f>
        <v>1810.5694503203999</v>
      </c>
      <c r="CH9" s="25">
        <f>Fakos!CI41</f>
        <v>5996.3113174582704</v>
      </c>
      <c r="CI9" s="25">
        <f>Fakos!CJ41</f>
        <v>662.10382393915199</v>
      </c>
      <c r="CJ9" s="25">
        <f>Fakos!CK41</f>
        <v>13.910180355407499</v>
      </c>
      <c r="CK9" s="25" t="str">
        <f>Fakos!CL41</f>
        <v>n.a.</v>
      </c>
      <c r="CL9" s="25" t="str">
        <f>Fakos!CM41</f>
        <v>n.a.</v>
      </c>
      <c r="CM9" s="25">
        <f>Fakos!CN41</f>
        <v>52.013418149661298</v>
      </c>
      <c r="CN9" s="25">
        <f>Fakos!CO41</f>
        <v>44.673166715824003</v>
      </c>
      <c r="CO9" s="25">
        <f>Fakos!CP41</f>
        <v>36.9058470975353</v>
      </c>
      <c r="CP9" s="25">
        <f>Fakos!CQ41</f>
        <v>0.10022200116067601</v>
      </c>
      <c r="CQ9" s="25" t="str">
        <f>Fakos!CR41</f>
        <v>n.a.</v>
      </c>
      <c r="CR9" s="25" t="str">
        <f>Fakos!CS41</f>
        <v>n.a.</v>
      </c>
      <c r="CS9" s="25">
        <f>Fakos!CT41</f>
        <v>0.96784957023907403</v>
      </c>
      <c r="CT9" s="25">
        <f>Fakos!CU41</f>
        <v>38.328881489331799</v>
      </c>
      <c r="CU9" s="25">
        <f>Fakos!CV41</f>
        <v>0.39105317743580598</v>
      </c>
      <c r="CV9" s="25">
        <f>Fakos!CW41</f>
        <v>9.4220375638365203E-2</v>
      </c>
      <c r="CW9" s="25">
        <f>Fakos!CX41</f>
        <v>98.031805151799304</v>
      </c>
      <c r="CX9" s="25">
        <f>Fakos!CY41</f>
        <v>146.63229617015801</v>
      </c>
      <c r="CZ9" s="25" t="str">
        <f>Fakos!DA41</f>
        <v>n.a.</v>
      </c>
      <c r="DA9" s="25">
        <f>Fakos!DB41</f>
        <v>8221.5695739534967</v>
      </c>
      <c r="DB9" s="25">
        <f>Fakos!DC41</f>
        <v>30.722401809513144</v>
      </c>
      <c r="DC9" s="25">
        <f>Fakos!DD41</f>
        <v>102.16329804472514</v>
      </c>
      <c r="DD9" s="25">
        <f>Fakos!DE41</f>
        <v>10.419284045245208</v>
      </c>
      <c r="DE9" s="25">
        <f>Fakos!DF41</f>
        <v>0.2127264162013687</v>
      </c>
      <c r="DF9" s="25" t="str">
        <f>Fakos!DG41</f>
        <v>n.a.</v>
      </c>
      <c r="DG9" s="25" t="str">
        <f>Fakos!DH41</f>
        <v>n.a.</v>
      </c>
      <c r="DH9" s="25">
        <f>Fakos!DI41</f>
        <v>0.69423795206804584</v>
      </c>
      <c r="DI9" s="25">
        <f>Fakos!DJ41</f>
        <v>0.56576958859959481</v>
      </c>
      <c r="DJ9" s="25">
        <f>Fakos!DK41</f>
        <v>0.3421383419537482</v>
      </c>
      <c r="DK9" s="25">
        <f>Fakos!DL41</f>
        <v>8.9156756154358562E-4</v>
      </c>
      <c r="DL9" s="25" t="str">
        <f>Fakos!DM41</f>
        <v>n.a.</v>
      </c>
      <c r="DM9" s="25" t="str">
        <f>Fakos!DN41</f>
        <v>n.a.</v>
      </c>
      <c r="DN9" s="25">
        <f>Fakos!DO41</f>
        <v>7.948830241779517E-3</v>
      </c>
      <c r="DO9" s="25">
        <f>Fakos!DP41</f>
        <v>0.3003830837721928</v>
      </c>
      <c r="DP9" s="25">
        <f>Fakos!DQ41</f>
        <v>1.9853786210694453E-3</v>
      </c>
      <c r="DQ9" s="25">
        <f>Fakos!DR41</f>
        <v>4.6099840661328596E-4</v>
      </c>
      <c r="DR9" s="25">
        <f>Fakos!DS41</f>
        <v>0.47312647274034414</v>
      </c>
      <c r="DS9" s="25">
        <f>Fakos!DT41</f>
        <v>0.70165580218658807</v>
      </c>
      <c r="DU9" s="25" t="str">
        <f>Fakos!DV41</f>
        <v>n.a.</v>
      </c>
      <c r="DV9" s="25" t="str">
        <f>Fakos!DW41</f>
        <v>n.a.</v>
      </c>
      <c r="DW9" s="25" t="str">
        <f>Fakos!DX41</f>
        <v>n.a.</v>
      </c>
      <c r="DX9" s="25" t="str">
        <f>Fakos!DY41</f>
        <v>n.a.</v>
      </c>
      <c r="DY9" s="25" t="str">
        <f>Fakos!DZ41</f>
        <v>n.a.</v>
      </c>
      <c r="DZ9" s="25" t="str">
        <f>Fakos!EA41</f>
        <v>n.a.</v>
      </c>
      <c r="EA9" s="25" t="str">
        <f>Fakos!EB41</f>
        <v>n.a.</v>
      </c>
      <c r="EB9" s="25" t="str">
        <f>Fakos!EC41</f>
        <v>n.a.</v>
      </c>
      <c r="EC9" s="25" t="str">
        <f>Fakos!ED41</f>
        <v>n.a.</v>
      </c>
      <c r="ED9" s="25" t="str">
        <f>Fakos!EE41</f>
        <v>n.a.</v>
      </c>
      <c r="EE9" s="25" t="str">
        <f>Fakos!EF41</f>
        <v>n.a.</v>
      </c>
      <c r="EF9" s="25" t="str">
        <f>Fakos!EG41</f>
        <v>n.a.</v>
      </c>
      <c r="EG9" s="25" t="str">
        <f>Fakos!EH41</f>
        <v>n.a.</v>
      </c>
      <c r="EH9" s="25" t="str">
        <f>Fakos!EI41</f>
        <v>n.a.</v>
      </c>
      <c r="EI9" s="25" t="str">
        <f>Fakos!EJ41</f>
        <v>n.a.</v>
      </c>
      <c r="EJ9" s="25" t="str">
        <f>Fakos!EK41</f>
        <v>n.a.</v>
      </c>
      <c r="EK9" s="25" t="str">
        <f>Fakos!EL41</f>
        <v>n.a.</v>
      </c>
      <c r="EL9" s="25" t="str">
        <f>Fakos!EM41</f>
        <v>n.a.</v>
      </c>
      <c r="EM9" s="25" t="str">
        <f>Fakos!EN41</f>
        <v>n.a.</v>
      </c>
      <c r="EN9" s="25" t="str">
        <f>Fakos!EO41</f>
        <v>n.a.</v>
      </c>
      <c r="EP9" s="25" t="str">
        <f>Fakos!EQ41</f>
        <v>n.a.</v>
      </c>
      <c r="ET9" s="31" t="s">
        <v>523</v>
      </c>
      <c r="EU9" s="31">
        <v>0.37560483224346614</v>
      </c>
      <c r="EV9" s="31">
        <v>0.82252412986124668</v>
      </c>
      <c r="EW9" s="31">
        <v>0.85151038409711099</v>
      </c>
      <c r="EX9" s="31">
        <v>0.30834981094818065</v>
      </c>
      <c r="EY9" s="31">
        <v>0.26629447901705627</v>
      </c>
      <c r="EZ9" s="31">
        <v>0.1999651888253744</v>
      </c>
      <c r="FA9" s="31">
        <v>2.0640310556324901E-2</v>
      </c>
      <c r="FB9" s="31">
        <v>1</v>
      </c>
      <c r="FC9" s="31"/>
      <c r="FD9" s="31"/>
      <c r="FE9" s="31"/>
      <c r="FF9" s="31"/>
      <c r="FG9" s="31"/>
      <c r="FH9" s="31"/>
      <c r="FI9" s="31"/>
    </row>
    <row r="10" spans="1:165">
      <c r="A10" s="25" t="str">
        <f>Fakos!A42</f>
        <v xml:space="preserve">LM29_III_py_2 </v>
      </c>
      <c r="B10" s="25" t="str">
        <f>Fakos!B42</f>
        <v>Fakos</v>
      </c>
      <c r="C10" s="25" t="str">
        <f>Fakos!C42</f>
        <v>epithermal</v>
      </c>
      <c r="D10" s="25" t="str">
        <f>Fakos!E42</f>
        <v>pyrite</v>
      </c>
      <c r="E10" s="25">
        <f>Fakos!F42</f>
        <v>0</v>
      </c>
      <c r="F10" s="25" t="str">
        <f>Fakos!G42</f>
        <v>n.a.</v>
      </c>
      <c r="G10" s="25">
        <f>Fakos!H42</f>
        <v>447496.50865243998</v>
      </c>
      <c r="H10" s="25">
        <f>Fakos!I42</f>
        <v>0.156827949221651</v>
      </c>
      <c r="I10" s="25">
        <f>Fakos!J42</f>
        <v>0.75595563392835596</v>
      </c>
      <c r="J10" s="25">
        <f>Fakos!K42</f>
        <v>630.186625196259</v>
      </c>
      <c r="K10" s="25">
        <f>Fakos!L42</f>
        <v>3.41661413013985</v>
      </c>
      <c r="L10" s="25" t="str">
        <f>Fakos!M42</f>
        <v>n.a.</v>
      </c>
      <c r="M10" s="25" t="str">
        <f>Fakos!N42</f>
        <v>n.a.</v>
      </c>
      <c r="N10" s="25">
        <f>Fakos!O42</f>
        <v>0.231620695410897</v>
      </c>
      <c r="O10" s="25">
        <f>Fakos!P42</f>
        <v>27.2085889957444</v>
      </c>
      <c r="P10" s="25">
        <f>Fakos!Q42</f>
        <v>4.4344959818520401E-2</v>
      </c>
      <c r="Q10" s="25">
        <f>Fakos!R42</f>
        <v>0.137724733862262</v>
      </c>
      <c r="R10" s="25" t="str">
        <f>Fakos!S42</f>
        <v>n.a.</v>
      </c>
      <c r="S10" s="25" t="str">
        <f>Fakos!T42</f>
        <v>n.a.</v>
      </c>
      <c r="T10" s="25">
        <f>Fakos!U42</f>
        <v>7.8178969476199303E-2</v>
      </c>
      <c r="U10" s="25">
        <f>Fakos!V42</f>
        <v>2.0790952944978298</v>
      </c>
      <c r="V10" s="25">
        <f>Fakos!W42</f>
        <v>5.7856213894789198E-2</v>
      </c>
      <c r="W10" s="25">
        <f>Fakos!X42</f>
        <v>1.0477532250809499E-2</v>
      </c>
      <c r="X10" s="25">
        <f>Fakos!Y42</f>
        <v>9.3100186203342497E-2</v>
      </c>
      <c r="Y10" s="25">
        <f>Fakos!Z42</f>
        <v>9.6379972715435294</v>
      </c>
      <c r="Z10" s="25">
        <f>Fakos!AA42</f>
        <v>0.20745655192314372</v>
      </c>
      <c r="AA10" s="25">
        <f>Fakos!AB42</f>
        <v>292.25063993231362</v>
      </c>
      <c r="AB10" s="25">
        <f>Fakos!AC42</f>
        <v>103.52285709174559</v>
      </c>
      <c r="AC10" s="25">
        <f>Fakos!AD42</f>
        <v>0.67708953616358392</v>
      </c>
      <c r="AD10" s="25">
        <f>Fakos!AE42</f>
        <v>0.11254040059517446</v>
      </c>
      <c r="AE10" s="25">
        <f>Fakos!AF42</f>
        <v>0.8397294641865336</v>
      </c>
      <c r="AF10" s="25">
        <f>Fakos!AG42</f>
        <v>0.28276184212449246</v>
      </c>
      <c r="AG10" s="25">
        <f>Fakos!AH42</f>
        <v>0.47631440523293306</v>
      </c>
      <c r="AH10" s="25">
        <f>Fakos!AI42</f>
        <v>61.455864974181203</v>
      </c>
      <c r="AI10" s="25">
        <f>Fakos!AJ42</f>
        <v>173.49323976231719</v>
      </c>
      <c r="AJ10" s="25">
        <f>Fakos!AK42</f>
        <v>6.6809087938790798E-2</v>
      </c>
      <c r="AK10" s="25">
        <f>Fakos!AL42</f>
        <v>0.49850150986611413</v>
      </c>
      <c r="AL10" s="25">
        <f>Fakos!AM42</f>
        <v>0.28276184212449246</v>
      </c>
      <c r="AO10" s="25" t="str">
        <f>Fakos!AP42</f>
        <v>n.a.</v>
      </c>
      <c r="AP10" s="25">
        <f>Fakos!AQ42</f>
        <v>14.726694128635501</v>
      </c>
      <c r="AQ10" s="25">
        <f>Fakos!AR42</f>
        <v>4.0944780031115999E-2</v>
      </c>
      <c r="AR10" s="25">
        <f>Fakos!AS42</f>
        <v>0.18821834930369599</v>
      </c>
      <c r="AS10" s="25">
        <f>Fakos!AT42</f>
        <v>0.519343161241267</v>
      </c>
      <c r="AT10" s="25">
        <f>Fakos!AU42</f>
        <v>3.41661413013985</v>
      </c>
      <c r="AU10" s="25" t="str">
        <f>Fakos!AV42</f>
        <v>n.a.</v>
      </c>
      <c r="AV10" s="25" t="str">
        <f>Fakos!AW42</f>
        <v>n.a.</v>
      </c>
      <c r="AW10" s="25">
        <f>Fakos!AX42</f>
        <v>0.231620695410897</v>
      </c>
      <c r="AX10" s="25">
        <f>Fakos!AY42</f>
        <v>2.1170806816547501</v>
      </c>
      <c r="AY10" s="25">
        <f>Fakos!AZ42</f>
        <v>4.4344959818520401E-2</v>
      </c>
      <c r="AZ10" s="25">
        <f>Fakos!BA42</f>
        <v>0.137724733862262</v>
      </c>
      <c r="BA10" s="25" t="str">
        <f>Fakos!BB42</f>
        <v>n.a.</v>
      </c>
      <c r="BB10" s="25" t="str">
        <f>Fakos!BC42</f>
        <v>n.a.</v>
      </c>
      <c r="BC10" s="25">
        <f>Fakos!BD42</f>
        <v>4.5303685147838099E-2</v>
      </c>
      <c r="BD10" s="25">
        <f>Fakos!BE42</f>
        <v>0.31190184964025802</v>
      </c>
      <c r="BE10" s="25">
        <f>Fakos!BF42</f>
        <v>1.6668591351372299E-2</v>
      </c>
      <c r="BF10" s="25">
        <f>Fakos!BG42</f>
        <v>1.0477532250809499E-2</v>
      </c>
      <c r="BG10" s="25">
        <f>Fakos!BH42</f>
        <v>6.5806107675999204E-2</v>
      </c>
      <c r="BH10" s="25">
        <f>Fakos!BI42</f>
        <v>9.6083904077700205E-3</v>
      </c>
      <c r="BJ10" s="25" t="str">
        <f>Fakos!BK42</f>
        <v>n.a.</v>
      </c>
      <c r="BK10" s="25">
        <f>Fakos!BL42</f>
        <v>46638.008715137097</v>
      </c>
      <c r="BL10" s="25">
        <f>Fakos!BM42</f>
        <v>6.1035817697415402E-2</v>
      </c>
      <c r="BM10" s="25">
        <f>Fakos!BN42</f>
        <v>0.49096867126357402</v>
      </c>
      <c r="BN10" s="25">
        <f>Fakos!BO42</f>
        <v>104.771262384222</v>
      </c>
      <c r="BO10" s="25">
        <f>Fakos!BP42</f>
        <v>1.6626465982140901</v>
      </c>
      <c r="BP10" s="25" t="str">
        <f>Fakos!BQ42</f>
        <v>n.a.</v>
      </c>
      <c r="BQ10" s="25" t="str">
        <f>Fakos!BR42</f>
        <v>n.a.</v>
      </c>
      <c r="BR10" s="25">
        <f>Fakos!BS42</f>
        <v>0.23550362107166201</v>
      </c>
      <c r="BS10" s="25">
        <f>Fakos!BT42</f>
        <v>8.4670748178022901</v>
      </c>
      <c r="BT10" s="25">
        <f>Fakos!BU42</f>
        <v>2.38349195995303E-2</v>
      </c>
      <c r="BU10" s="25">
        <f>Fakos!BV42</f>
        <v>0.13086954101786999</v>
      </c>
      <c r="BV10" s="25" t="str">
        <f>Fakos!BW42</f>
        <v>n.a.</v>
      </c>
      <c r="BW10" s="25" t="str">
        <f>Fakos!BX42</f>
        <v>n.a.</v>
      </c>
      <c r="BX10" s="25">
        <f>Fakos!BY42</f>
        <v>5.45462447270273E-2</v>
      </c>
      <c r="BY10" s="25">
        <f>Fakos!BZ42</f>
        <v>1.45777195765789</v>
      </c>
      <c r="BZ10" s="25">
        <f>Fakos!CA42</f>
        <v>3.9217446288968699E-2</v>
      </c>
      <c r="CA10" s="25">
        <f>Fakos!CB42</f>
        <v>7.9135808153802199E-3</v>
      </c>
      <c r="CB10" s="25">
        <f>Fakos!CC42</f>
        <v>3.8754218784462703E-2</v>
      </c>
      <c r="CC10" s="25">
        <f>Fakos!CD42</f>
        <v>6.2842240943750296</v>
      </c>
      <c r="CE10" s="25" t="str">
        <f>Fakos!CF42</f>
        <v>n.a.</v>
      </c>
      <c r="CF10" s="25">
        <f>Fakos!CG42</f>
        <v>447496.50865243998</v>
      </c>
      <c r="CG10" s="25">
        <f>Fakos!CH42</f>
        <v>0.156827949221651</v>
      </c>
      <c r="CH10" s="25">
        <f>Fakos!CI42</f>
        <v>0.75595563392835596</v>
      </c>
      <c r="CI10" s="25">
        <f>Fakos!CJ42</f>
        <v>630.186625196259</v>
      </c>
      <c r="CJ10" s="25">
        <f>Fakos!CK42</f>
        <v>3.41661413013985</v>
      </c>
      <c r="CK10" s="25" t="str">
        <f>Fakos!CL42</f>
        <v>n.a.</v>
      </c>
      <c r="CL10" s="25" t="str">
        <f>Fakos!CM42</f>
        <v>n.a.</v>
      </c>
      <c r="CM10" s="25">
        <f>Fakos!CN42</f>
        <v>0.231620695410897</v>
      </c>
      <c r="CN10" s="25">
        <f>Fakos!CO42</f>
        <v>27.2085889957444</v>
      </c>
      <c r="CO10" s="25">
        <f>Fakos!CP42</f>
        <v>4.4344959818520401E-2</v>
      </c>
      <c r="CP10" s="25">
        <f>Fakos!CQ42</f>
        <v>0.137724733862262</v>
      </c>
      <c r="CQ10" s="25" t="str">
        <f>Fakos!CR42</f>
        <v>n.a.</v>
      </c>
      <c r="CR10" s="25" t="str">
        <f>Fakos!CS42</f>
        <v>n.a.</v>
      </c>
      <c r="CS10" s="25">
        <f>Fakos!CT42</f>
        <v>7.8178969476199303E-2</v>
      </c>
      <c r="CT10" s="25">
        <f>Fakos!CU42</f>
        <v>2.0790952944978298</v>
      </c>
      <c r="CU10" s="25">
        <f>Fakos!CV42</f>
        <v>5.7856213894789198E-2</v>
      </c>
      <c r="CV10" s="25">
        <f>Fakos!CW42</f>
        <v>1.0477532250809499E-2</v>
      </c>
      <c r="CW10" s="25">
        <f>Fakos!CX42</f>
        <v>9.3100186203342497E-2</v>
      </c>
      <c r="CX10" s="25">
        <f>Fakos!CY42</f>
        <v>9.6379972715435294</v>
      </c>
      <c r="CZ10" s="25" t="str">
        <f>Fakos!DA42</f>
        <v>n.a.</v>
      </c>
      <c r="DA10" s="25">
        <f>Fakos!DB42</f>
        <v>8013.1884439509358</v>
      </c>
      <c r="DB10" s="25">
        <f>Fakos!DC42</f>
        <v>2.6611137562808571E-3</v>
      </c>
      <c r="DC10" s="25">
        <f>Fakos!DD42</f>
        <v>1.287973833392436E-2</v>
      </c>
      <c r="DD10" s="25">
        <f>Fakos!DE42</f>
        <v>9.9170148427321791</v>
      </c>
      <c r="DE10" s="25">
        <f>Fakos!DF42</f>
        <v>5.2249795536624101E-2</v>
      </c>
      <c r="DF10" s="25" t="str">
        <f>Fakos!DG42</f>
        <v>n.a.</v>
      </c>
      <c r="DG10" s="25" t="str">
        <f>Fakos!DH42</f>
        <v>n.a.</v>
      </c>
      <c r="DH10" s="25">
        <f>Fakos!DI42</f>
        <v>3.0915075947510065E-3</v>
      </c>
      <c r="DI10" s="25">
        <f>Fakos!DJ42</f>
        <v>0.34458699336049142</v>
      </c>
      <c r="DJ10" s="25">
        <f>Fakos!DK42</f>
        <v>4.1110317793863622E-4</v>
      </c>
      <c r="DK10" s="25">
        <f>Fakos!DL42</f>
        <v>1.2251891172773304E-3</v>
      </c>
      <c r="DL10" s="25" t="str">
        <f>Fakos!DM42</f>
        <v>n.a.</v>
      </c>
      <c r="DM10" s="25" t="str">
        <f>Fakos!DN42</f>
        <v>n.a.</v>
      </c>
      <c r="DN10" s="25">
        <f>Fakos!DO42</f>
        <v>6.4207432224210991E-4</v>
      </c>
      <c r="DO10" s="25">
        <f>Fakos!DP42</f>
        <v>1.6293850270359168E-2</v>
      </c>
      <c r="DP10" s="25">
        <f>Fakos!DQ42</f>
        <v>2.9373624046717168E-4</v>
      </c>
      <c r="DQ10" s="25">
        <f>Fakos!DR42</f>
        <v>5.1264130928551891E-5</v>
      </c>
      <c r="DR10" s="25">
        <f>Fakos!DS42</f>
        <v>4.4932522298910476E-4</v>
      </c>
      <c r="DS10" s="25">
        <f>Fakos!DT42</f>
        <v>4.611914894375984E-2</v>
      </c>
      <c r="DU10" s="25" t="str">
        <f>Fakos!DV42</f>
        <v>n.a.</v>
      </c>
      <c r="DV10" s="25" t="str">
        <f>Fakos!DW42</f>
        <v>n.a.</v>
      </c>
      <c r="DW10" s="25" t="str">
        <f>Fakos!DX42</f>
        <v>n.a.</v>
      </c>
      <c r="DX10" s="25" t="str">
        <f>Fakos!DY42</f>
        <v>n.a.</v>
      </c>
      <c r="DY10" s="25" t="str">
        <f>Fakos!DZ42</f>
        <v>n.a.</v>
      </c>
      <c r="DZ10" s="25" t="str">
        <f>Fakos!EA42</f>
        <v>n.a.</v>
      </c>
      <c r="EA10" s="25" t="str">
        <f>Fakos!EB42</f>
        <v>n.a.</v>
      </c>
      <c r="EB10" s="25" t="str">
        <f>Fakos!EC42</f>
        <v>n.a.</v>
      </c>
      <c r="EC10" s="25" t="str">
        <f>Fakos!ED42</f>
        <v>n.a.</v>
      </c>
      <c r="ED10" s="25" t="str">
        <f>Fakos!EE42</f>
        <v>n.a.</v>
      </c>
      <c r="EE10" s="25" t="str">
        <f>Fakos!EF42</f>
        <v>n.a.</v>
      </c>
      <c r="EF10" s="25" t="str">
        <f>Fakos!EG42</f>
        <v>n.a.</v>
      </c>
      <c r="EG10" s="25" t="str">
        <f>Fakos!EH42</f>
        <v>n.a.</v>
      </c>
      <c r="EH10" s="25" t="str">
        <f>Fakos!EI42</f>
        <v>n.a.</v>
      </c>
      <c r="EI10" s="25" t="str">
        <f>Fakos!EJ42</f>
        <v>n.a.</v>
      </c>
      <c r="EJ10" s="25" t="str">
        <f>Fakos!EK42</f>
        <v>n.a.</v>
      </c>
      <c r="EK10" s="25" t="str">
        <f>Fakos!EL42</f>
        <v>n.a.</v>
      </c>
      <c r="EL10" s="25" t="str">
        <f>Fakos!EM42</f>
        <v>n.a.</v>
      </c>
      <c r="EM10" s="25" t="str">
        <f>Fakos!EN42</f>
        <v>n.a.</v>
      </c>
      <c r="EN10" s="25" t="str">
        <f>Fakos!EO42</f>
        <v>n.a.</v>
      </c>
      <c r="EP10" s="25" t="str">
        <f>Fakos!EQ42</f>
        <v>n.a.</v>
      </c>
      <c r="ET10" s="31" t="s">
        <v>524</v>
      </c>
      <c r="EU10" s="31">
        <v>0.31968065939386792</v>
      </c>
      <c r="EV10" s="31">
        <v>-0.20964751095693646</v>
      </c>
      <c r="EW10" s="31">
        <v>-0.20448978784080091</v>
      </c>
      <c r="EX10" s="31">
        <v>-0.30833199201882289</v>
      </c>
      <c r="EY10" s="31">
        <v>0.59838098009195562</v>
      </c>
      <c r="EZ10" s="31">
        <v>-4.1280552928768192E-2</v>
      </c>
      <c r="FA10" s="31">
        <v>0.19139532684051302</v>
      </c>
      <c r="FB10" s="31">
        <v>-4.7329877030229305E-2</v>
      </c>
      <c r="FC10" s="31">
        <v>1</v>
      </c>
      <c r="FD10" s="31"/>
      <c r="FE10" s="31"/>
      <c r="FF10" s="31"/>
      <c r="FG10" s="31"/>
      <c r="FH10" s="31"/>
      <c r="FI10" s="31"/>
    </row>
    <row r="11" spans="1:165">
      <c r="A11" s="25" t="str">
        <f>Fakos!A43</f>
        <v xml:space="preserve">LM29_III_py_4 </v>
      </c>
      <c r="B11" s="25" t="str">
        <f>Fakos!B43</f>
        <v>Fakos</v>
      </c>
      <c r="C11" s="25" t="str">
        <f>Fakos!C43</f>
        <v>epithermal</v>
      </c>
      <c r="D11" s="25" t="str">
        <f>Fakos!E43</f>
        <v>pyrite</v>
      </c>
      <c r="E11" s="25">
        <f>Fakos!F43</f>
        <v>0</v>
      </c>
      <c r="F11" s="25" t="str">
        <f>Fakos!G43</f>
        <v>n.a.</v>
      </c>
      <c r="G11" s="25">
        <f>Fakos!H43</f>
        <v>428115.751814713</v>
      </c>
      <c r="H11" s="25">
        <f>Fakos!I43</f>
        <v>1.44970282184955</v>
      </c>
      <c r="I11" s="25">
        <f>Fakos!J43</f>
        <v>6.4419129319176296</v>
      </c>
      <c r="J11" s="25">
        <f>Fakos!K43</f>
        <v>485.72573369867803</v>
      </c>
      <c r="K11" s="25">
        <f>Fakos!L43</f>
        <v>4.2670960356743697</v>
      </c>
      <c r="L11" s="25" t="str">
        <f>Fakos!M43</f>
        <v>n.a.</v>
      </c>
      <c r="M11" s="25" t="str">
        <f>Fakos!N43</f>
        <v>n.a.</v>
      </c>
      <c r="N11" s="25">
        <f>Fakos!O43</f>
        <v>0.37540336428493198</v>
      </c>
      <c r="O11" s="25">
        <f>Fakos!P43</f>
        <v>5.2902253039861797</v>
      </c>
      <c r="P11" s="25">
        <f>Fakos!Q43</f>
        <v>1.34184358134585</v>
      </c>
      <c r="Q11" s="25">
        <f>Fakos!R43</f>
        <v>0.11833106010274699</v>
      </c>
      <c r="R11" s="25" t="str">
        <f>Fakos!S43</f>
        <v>n.a.</v>
      </c>
      <c r="S11" s="25" t="str">
        <f>Fakos!T43</f>
        <v>n.a.</v>
      </c>
      <c r="T11" s="25">
        <f>Fakos!U43</f>
        <v>0.169153498995991</v>
      </c>
      <c r="U11" s="25">
        <f>Fakos!V43</f>
        <v>3.2756816999104901</v>
      </c>
      <c r="V11" s="25">
        <f>Fakos!W43</f>
        <v>0.114387617930025</v>
      </c>
      <c r="W11" s="25">
        <f>Fakos!X43</f>
        <v>1.05495812054074E-2</v>
      </c>
      <c r="X11" s="25">
        <f>Fakos!Y43</f>
        <v>3.2638371952317602</v>
      </c>
      <c r="Y11" s="25">
        <f>Fakos!Z43</f>
        <v>8.0837500182793907</v>
      </c>
      <c r="Z11" s="25">
        <f>Fakos!AA43</f>
        <v>0.2250422874650686</v>
      </c>
      <c r="AA11" s="25">
        <f>Fakos!AB43</f>
        <v>1.6208606580361398</v>
      </c>
      <c r="AB11" s="25">
        <f>Fakos!AC43</f>
        <v>2.4767626369627718</v>
      </c>
      <c r="AC11" s="25">
        <f>Fakos!AD43</f>
        <v>3.8617203780550629</v>
      </c>
      <c r="AD11" s="25">
        <f>Fakos!AE43</f>
        <v>3.2322633067665284E-3</v>
      </c>
      <c r="AE11" s="25">
        <f>Fakos!AF43</f>
        <v>5.1826573716088696E-2</v>
      </c>
      <c r="AF11" s="25">
        <f>Fakos!AG43</f>
        <v>0.92559906838969119</v>
      </c>
      <c r="AG11" s="25">
        <f>Fakos!AH43</f>
        <v>0.41112454484745453</v>
      </c>
      <c r="AH11" s="25">
        <f>Fakos!AI43</f>
        <v>5.5761428455840596</v>
      </c>
      <c r="AI11" s="25">
        <f>Fakos!AJ43</f>
        <v>3.6491791450311455</v>
      </c>
      <c r="AJ11" s="25">
        <f>Fakos!AK43</f>
        <v>7.277064682779678E-3</v>
      </c>
      <c r="AK11" s="25">
        <f>Fakos!AL43</f>
        <v>0.11668149944012851</v>
      </c>
      <c r="AL11" s="25">
        <f>Fakos!AM43</f>
        <v>0.92559906838969119</v>
      </c>
      <c r="AO11" s="25" t="str">
        <f>Fakos!AP43</f>
        <v>n.a.</v>
      </c>
      <c r="AP11" s="25">
        <f>Fakos!AQ43</f>
        <v>14.825835505858301</v>
      </c>
      <c r="AQ11" s="25">
        <f>Fakos!AR43</f>
        <v>5.2602392591639999E-2</v>
      </c>
      <c r="AR11" s="25">
        <f>Fakos!AS43</f>
        <v>0.349684382659189</v>
      </c>
      <c r="AS11" s="25">
        <f>Fakos!AT43</f>
        <v>0.56923776701474404</v>
      </c>
      <c r="AT11" s="25">
        <f>Fakos!AU43</f>
        <v>4.2670960356743697</v>
      </c>
      <c r="AU11" s="25" t="str">
        <f>Fakos!AV43</f>
        <v>n.a.</v>
      </c>
      <c r="AV11" s="25" t="str">
        <f>Fakos!AW43</f>
        <v>n.a.</v>
      </c>
      <c r="AW11" s="25">
        <f>Fakos!AX43</f>
        <v>0.19263388884177399</v>
      </c>
      <c r="AX11" s="25">
        <f>Fakos!AY43</f>
        <v>1.3831839419805001</v>
      </c>
      <c r="AY11" s="25">
        <f>Fakos!AZ43</f>
        <v>3.6290371479082199E-2</v>
      </c>
      <c r="AZ11" s="25">
        <f>Fakos!BA43</f>
        <v>0.101329679381036</v>
      </c>
      <c r="BA11" s="25" t="str">
        <f>Fakos!BB43</f>
        <v>n.a.</v>
      </c>
      <c r="BB11" s="25" t="str">
        <f>Fakos!BC43</f>
        <v>n.a.</v>
      </c>
      <c r="BC11" s="25">
        <f>Fakos!BD43</f>
        <v>5.6797187992663901E-2</v>
      </c>
      <c r="BD11" s="25">
        <f>Fakos!BE43</f>
        <v>0.20400697243948701</v>
      </c>
      <c r="BE11" s="25">
        <f>Fakos!BF43</f>
        <v>1.6919094312794199E-2</v>
      </c>
      <c r="BF11" s="25">
        <f>Fakos!BG43</f>
        <v>9.0314215990885405E-3</v>
      </c>
      <c r="BG11" s="25">
        <f>Fakos!BH43</f>
        <v>4.8510414074681499E-2</v>
      </c>
      <c r="BH11" s="25">
        <f>Fakos!BI43</f>
        <v>5.46772953494481E-3</v>
      </c>
      <c r="BJ11" s="25" t="str">
        <f>Fakos!BK43</f>
        <v>n.a.</v>
      </c>
      <c r="BK11" s="25">
        <f>Fakos!BL43</f>
        <v>63573.796679199098</v>
      </c>
      <c r="BL11" s="25">
        <f>Fakos!BM43</f>
        <v>0.85239898972436101</v>
      </c>
      <c r="BM11" s="25">
        <f>Fakos!BN43</f>
        <v>1.68824164887013</v>
      </c>
      <c r="BN11" s="25">
        <f>Fakos!BO43</f>
        <v>154.85011206089101</v>
      </c>
      <c r="BO11" s="25">
        <f>Fakos!BP43</f>
        <v>1.5637612219953301</v>
      </c>
      <c r="BP11" s="25" t="str">
        <f>Fakos!BQ43</f>
        <v>n.a.</v>
      </c>
      <c r="BQ11" s="25" t="str">
        <f>Fakos!BR43</f>
        <v>n.a.</v>
      </c>
      <c r="BR11" s="25">
        <f>Fakos!BS43</f>
        <v>0.27615094275768298</v>
      </c>
      <c r="BS11" s="25">
        <f>Fakos!BT43</f>
        <v>1.0533676748313401</v>
      </c>
      <c r="BT11" s="25">
        <f>Fakos!BU43</f>
        <v>0.55877705315632098</v>
      </c>
      <c r="BU11" s="25">
        <f>Fakos!BV43</f>
        <v>0.15024684974223901</v>
      </c>
      <c r="BV11" s="25" t="str">
        <f>Fakos!BW43</f>
        <v>n.a.</v>
      </c>
      <c r="BW11" s="25" t="str">
        <f>Fakos!BX43</f>
        <v>n.a.</v>
      </c>
      <c r="BX11" s="25">
        <f>Fakos!BY43</f>
        <v>6.1175262767256398E-2</v>
      </c>
      <c r="BY11" s="25">
        <f>Fakos!BZ43</f>
        <v>0.66662295092670598</v>
      </c>
      <c r="BZ11" s="25">
        <f>Fakos!CA43</f>
        <v>4.2040415704489999E-2</v>
      </c>
      <c r="CA11" s="25">
        <f>Fakos!CB43</f>
        <v>1.0353017803258599E-2</v>
      </c>
      <c r="CB11" s="25">
        <f>Fakos!CC43</f>
        <v>1.29091435649871</v>
      </c>
      <c r="CC11" s="25">
        <f>Fakos!CD43</f>
        <v>1.65537459532267</v>
      </c>
      <c r="CE11" s="25" t="str">
        <f>Fakos!CF43</f>
        <v>n.a.</v>
      </c>
      <c r="CF11" s="25">
        <f>Fakos!CG43</f>
        <v>428115.751814713</v>
      </c>
      <c r="CG11" s="25">
        <f>Fakos!CH43</f>
        <v>1.44970282184955</v>
      </c>
      <c r="CH11" s="25">
        <f>Fakos!CI43</f>
        <v>6.4419129319176296</v>
      </c>
      <c r="CI11" s="25">
        <f>Fakos!CJ43</f>
        <v>485.72573369867803</v>
      </c>
      <c r="CJ11" s="25">
        <f>Fakos!CK43</f>
        <v>4.2670960356743697</v>
      </c>
      <c r="CK11" s="25" t="str">
        <f>Fakos!CL43</f>
        <v>n.a.</v>
      </c>
      <c r="CL11" s="25" t="str">
        <f>Fakos!CM43</f>
        <v>n.a.</v>
      </c>
      <c r="CM11" s="25">
        <f>Fakos!CN43</f>
        <v>0.37540336428493198</v>
      </c>
      <c r="CN11" s="25">
        <f>Fakos!CO43</f>
        <v>5.2902253039861797</v>
      </c>
      <c r="CO11" s="25">
        <f>Fakos!CP43</f>
        <v>1.34184358134585</v>
      </c>
      <c r="CP11" s="25">
        <f>Fakos!CQ43</f>
        <v>0.11833106010274699</v>
      </c>
      <c r="CQ11" s="25" t="str">
        <f>Fakos!CR43</f>
        <v>n.a.</v>
      </c>
      <c r="CR11" s="25" t="str">
        <f>Fakos!CS43</f>
        <v>n.a.</v>
      </c>
      <c r="CS11" s="25">
        <f>Fakos!CT43</f>
        <v>0.169153498995991</v>
      </c>
      <c r="CT11" s="25">
        <f>Fakos!CU43</f>
        <v>3.2756816999104901</v>
      </c>
      <c r="CU11" s="25">
        <f>Fakos!CV43</f>
        <v>0.114387617930025</v>
      </c>
      <c r="CV11" s="25">
        <f>Fakos!CW43</f>
        <v>1.05495812054074E-2</v>
      </c>
      <c r="CW11" s="25">
        <f>Fakos!CX43</f>
        <v>3.2638371952317602</v>
      </c>
      <c r="CX11" s="25">
        <f>Fakos!CY43</f>
        <v>8.0837500182793907</v>
      </c>
      <c r="CZ11" s="25" t="str">
        <f>Fakos!DA43</f>
        <v>n.a.</v>
      </c>
      <c r="DA11" s="25">
        <f>Fakos!DB43</f>
        <v>7666.1429280099028</v>
      </c>
      <c r="DB11" s="25">
        <f>Fakos!DC43</f>
        <v>2.4599085436554438E-2</v>
      </c>
      <c r="DC11" s="25">
        <f>Fakos!DD43</f>
        <v>0.10975532056274862</v>
      </c>
      <c r="DD11" s="25">
        <f>Fakos!DE43</f>
        <v>7.6436869936530707</v>
      </c>
      <c r="DE11" s="25">
        <f>Fakos!DF43</f>
        <v>6.525609474956981E-2</v>
      </c>
      <c r="DF11" s="25" t="str">
        <f>Fakos!DG43</f>
        <v>n.a.</v>
      </c>
      <c r="DG11" s="25" t="str">
        <f>Fakos!DH43</f>
        <v>n.a.</v>
      </c>
      <c r="DH11" s="25">
        <f>Fakos!DI43</f>
        <v>5.0106159543433669E-3</v>
      </c>
      <c r="DI11" s="25">
        <f>Fakos!DJ43</f>
        <v>6.6998800709044834E-2</v>
      </c>
      <c r="DJ11" s="25">
        <f>Fakos!DK43</f>
        <v>1.2439658595822032E-2</v>
      </c>
      <c r="DK11" s="25">
        <f>Fakos!DL43</f>
        <v>1.0526644198765867E-3</v>
      </c>
      <c r="DL11" s="25" t="str">
        <f>Fakos!DM43</f>
        <v>n.a.</v>
      </c>
      <c r="DM11" s="25" t="str">
        <f>Fakos!DN43</f>
        <v>n.a.</v>
      </c>
      <c r="DN11" s="25">
        <f>Fakos!DO43</f>
        <v>1.3892370154072848E-3</v>
      </c>
      <c r="DO11" s="25">
        <f>Fakos!DP43</f>
        <v>2.5671486676414501E-2</v>
      </c>
      <c r="DP11" s="25">
        <f>Fakos!DQ43</f>
        <v>5.8074641572401504E-4</v>
      </c>
      <c r="DQ11" s="25">
        <f>Fakos!DR43</f>
        <v>5.1616649723374659E-5</v>
      </c>
      <c r="DR11" s="25">
        <f>Fakos!DS43</f>
        <v>1.5752110015597297E-2</v>
      </c>
      <c r="DS11" s="25">
        <f>Fakos!DT43</f>
        <v>3.8681861035372751E-2</v>
      </c>
      <c r="DU11" s="25" t="str">
        <f>Fakos!DV43</f>
        <v>n.a.</v>
      </c>
      <c r="DV11" s="25" t="str">
        <f>Fakos!DW43</f>
        <v>n.a.</v>
      </c>
      <c r="DW11" s="25" t="str">
        <f>Fakos!DX43</f>
        <v>n.a.</v>
      </c>
      <c r="DX11" s="25" t="str">
        <f>Fakos!DY43</f>
        <v>n.a.</v>
      </c>
      <c r="DY11" s="25" t="str">
        <f>Fakos!DZ43</f>
        <v>n.a.</v>
      </c>
      <c r="DZ11" s="25" t="str">
        <f>Fakos!EA43</f>
        <v>n.a.</v>
      </c>
      <c r="EA11" s="25" t="str">
        <f>Fakos!EB43</f>
        <v>n.a.</v>
      </c>
      <c r="EB11" s="25" t="str">
        <f>Fakos!EC43</f>
        <v>n.a.</v>
      </c>
      <c r="EC11" s="25" t="str">
        <f>Fakos!ED43</f>
        <v>n.a.</v>
      </c>
      <c r="ED11" s="25" t="str">
        <f>Fakos!EE43</f>
        <v>n.a.</v>
      </c>
      <c r="EE11" s="25" t="str">
        <f>Fakos!EF43</f>
        <v>n.a.</v>
      </c>
      <c r="EF11" s="25" t="str">
        <f>Fakos!EG43</f>
        <v>n.a.</v>
      </c>
      <c r="EG11" s="25" t="str">
        <f>Fakos!EH43</f>
        <v>n.a.</v>
      </c>
      <c r="EH11" s="25" t="str">
        <f>Fakos!EI43</f>
        <v>n.a.</v>
      </c>
      <c r="EI11" s="25" t="str">
        <f>Fakos!EJ43</f>
        <v>n.a.</v>
      </c>
      <c r="EJ11" s="25" t="str">
        <f>Fakos!EK43</f>
        <v>n.a.</v>
      </c>
      <c r="EK11" s="25" t="str">
        <f>Fakos!EL43</f>
        <v>n.a.</v>
      </c>
      <c r="EL11" s="25" t="str">
        <f>Fakos!EM43</f>
        <v>n.a.</v>
      </c>
      <c r="EM11" s="25" t="str">
        <f>Fakos!EN43</f>
        <v>n.a.</v>
      </c>
      <c r="EN11" s="25" t="str">
        <f>Fakos!EO43</f>
        <v>n.a.</v>
      </c>
      <c r="EP11" s="25" t="str">
        <f>Fakos!EQ43</f>
        <v>n.a.</v>
      </c>
      <c r="ET11" s="31" t="s">
        <v>525</v>
      </c>
      <c r="EU11" s="31">
        <v>0.34220629989491097</v>
      </c>
      <c r="EV11" s="31">
        <v>-5.6513741886834369E-2</v>
      </c>
      <c r="EW11" s="31">
        <v>-3.8361255536387751E-2</v>
      </c>
      <c r="EX11" s="31">
        <v>4.3932751983231091E-3</v>
      </c>
      <c r="EY11" s="31">
        <v>0.38634562549497931</v>
      </c>
      <c r="EZ11" s="31">
        <v>0.12812657007565773</v>
      </c>
      <c r="FA11" s="31">
        <v>0.20275609558318497</v>
      </c>
      <c r="FB11" s="31">
        <v>0.18992287320567938</v>
      </c>
      <c r="FC11" s="31">
        <v>0.67320936394450948</v>
      </c>
      <c r="FD11" s="31">
        <v>1</v>
      </c>
      <c r="FE11" s="31"/>
      <c r="FF11" s="31"/>
      <c r="FG11" s="31"/>
      <c r="FH11" s="31"/>
      <c r="FI11" s="31"/>
    </row>
    <row r="12" spans="1:165">
      <c r="A12" s="25" t="str">
        <f>Fakos!A44</f>
        <v xml:space="preserve">LM29_III_py_5 </v>
      </c>
      <c r="B12" s="25" t="str">
        <f>Fakos!B44</f>
        <v>Fakos</v>
      </c>
      <c r="C12" s="25" t="str">
        <f>Fakos!C44</f>
        <v>epithermal</v>
      </c>
      <c r="D12" s="25" t="str">
        <f>Fakos!E44</f>
        <v>pyrite</v>
      </c>
      <c r="E12" s="25">
        <f>Fakos!F44</f>
        <v>0</v>
      </c>
      <c r="F12" s="25" t="str">
        <f>Fakos!G44</f>
        <v>n.a.</v>
      </c>
      <c r="G12" s="25">
        <f>Fakos!H44</f>
        <v>451762.71499264397</v>
      </c>
      <c r="H12" s="25">
        <f>Fakos!I44</f>
        <v>4.8000726579379698E-2</v>
      </c>
      <c r="I12" s="25">
        <f>Fakos!J44</f>
        <v>1.1913992023970701</v>
      </c>
      <c r="J12" s="25">
        <f>Fakos!K44</f>
        <v>1259.7125867734301</v>
      </c>
      <c r="K12" s="25">
        <f>Fakos!L44</f>
        <v>2.6492148713301402</v>
      </c>
      <c r="L12" s="25" t="str">
        <f>Fakos!M44</f>
        <v>n.a.</v>
      </c>
      <c r="M12" s="25" t="str">
        <f>Fakos!N44</f>
        <v>n.a.</v>
      </c>
      <c r="N12" s="25">
        <f>Fakos!O44</f>
        <v>0.29317352018549597</v>
      </c>
      <c r="O12" s="25">
        <f>Fakos!P44</f>
        <v>265.77177377781499</v>
      </c>
      <c r="P12" s="25">
        <f>Fakos!Q44</f>
        <v>2.70242623650826E-2</v>
      </c>
      <c r="Q12" s="25">
        <f>Fakos!R44</f>
        <v>0.187995009772806</v>
      </c>
      <c r="R12" s="25" t="str">
        <f>Fakos!S44</f>
        <v>n.a.</v>
      </c>
      <c r="S12" s="25" t="str">
        <f>Fakos!T44</f>
        <v>n.a.</v>
      </c>
      <c r="T12" s="25">
        <f>Fakos!U44</f>
        <v>7.6126516196835498E-2</v>
      </c>
      <c r="U12" s="25">
        <f>Fakos!V44</f>
        <v>0.34924501038216399</v>
      </c>
      <c r="V12" s="25">
        <f>Fakos!W44</f>
        <v>3.43936550394697E-2</v>
      </c>
      <c r="W12" s="25">
        <f>Fakos!X44</f>
        <v>6.5784210313036499E-3</v>
      </c>
      <c r="X12" s="25">
        <f>Fakos!Y44</f>
        <v>0.14432088164405801</v>
      </c>
      <c r="Y12" s="25">
        <f>Fakos!Z44</f>
        <v>0.673222416238629</v>
      </c>
      <c r="Z12" s="25">
        <f>Fakos!AA44</f>
        <v>4.0289372766746233E-2</v>
      </c>
      <c r="AA12" s="25">
        <f>Fakos!AB44</f>
        <v>1841.5337458462468</v>
      </c>
      <c r="AB12" s="25">
        <f>Fakos!AC44</f>
        <v>4.6647609726984154</v>
      </c>
      <c r="AC12" s="25">
        <f>Fakos!AD44</f>
        <v>0.16372804252242429</v>
      </c>
      <c r="AD12" s="25">
        <f>Fakos!AE44</f>
        <v>4.5581907180474161E-2</v>
      </c>
      <c r="AE12" s="25">
        <f>Fakos!AF44</f>
        <v>0.52748095306532372</v>
      </c>
      <c r="AF12" s="25">
        <f>Fakos!AG44</f>
        <v>0.56299694381484144</v>
      </c>
      <c r="AG12" s="25">
        <f>Fakos!AH44</f>
        <v>0.18725122835469626</v>
      </c>
      <c r="AH12" s="25">
        <f>Fakos!AI44</f>
        <v>14.025254703703464</v>
      </c>
      <c r="AI12" s="25">
        <f>Fakos!AJ44</f>
        <v>5536.828142347038</v>
      </c>
      <c r="AJ12" s="25">
        <f>Fakos!AK44</f>
        <v>0.1370483636414293</v>
      </c>
      <c r="AK12" s="25">
        <f>Fakos!AL44</f>
        <v>1.5859450808717168</v>
      </c>
      <c r="AL12" s="25">
        <f>Fakos!AM44</f>
        <v>0.56299694381484144</v>
      </c>
      <c r="AO12" s="25" t="str">
        <f>Fakos!AP44</f>
        <v>n.a.</v>
      </c>
      <c r="AP12" s="25">
        <f>Fakos!AQ44</f>
        <v>11.677038967292299</v>
      </c>
      <c r="AQ12" s="25">
        <f>Fakos!AR44</f>
        <v>4.8000726579379698E-2</v>
      </c>
      <c r="AR12" s="25">
        <f>Fakos!AS44</f>
        <v>0.29566732533194101</v>
      </c>
      <c r="AS12" s="25">
        <f>Fakos!AT44</f>
        <v>0.47787777518138003</v>
      </c>
      <c r="AT12" s="25">
        <f>Fakos!AU44</f>
        <v>2.6492148713301402</v>
      </c>
      <c r="AU12" s="25" t="str">
        <f>Fakos!AV44</f>
        <v>n.a.</v>
      </c>
      <c r="AV12" s="25" t="str">
        <f>Fakos!AW44</f>
        <v>n.a.</v>
      </c>
      <c r="AW12" s="25">
        <f>Fakos!AX44</f>
        <v>0.29317352018549597</v>
      </c>
      <c r="AX12" s="25">
        <f>Fakos!AY44</f>
        <v>1.91147996971782</v>
      </c>
      <c r="AY12" s="25">
        <f>Fakos!AZ44</f>
        <v>2.70242623650826E-2</v>
      </c>
      <c r="AZ12" s="25">
        <f>Fakos!BA44</f>
        <v>0.187995009772806</v>
      </c>
      <c r="BA12" s="25" t="str">
        <f>Fakos!BB44</f>
        <v>n.a.</v>
      </c>
      <c r="BB12" s="25" t="str">
        <f>Fakos!BC44</f>
        <v>n.a.</v>
      </c>
      <c r="BC12" s="25">
        <f>Fakos!BD44</f>
        <v>4.0584373269489403E-2</v>
      </c>
      <c r="BD12" s="25">
        <f>Fakos!BE44</f>
        <v>0.276291688919234</v>
      </c>
      <c r="BE12" s="25">
        <f>Fakos!BF44</f>
        <v>3.43936550394697E-2</v>
      </c>
      <c r="BF12" s="25">
        <f>Fakos!BG44</f>
        <v>6.5784210313036499E-3</v>
      </c>
      <c r="BG12" s="25">
        <f>Fakos!BH44</f>
        <v>3.7405718735810001E-2</v>
      </c>
      <c r="BH12" s="25">
        <f>Fakos!BI44</f>
        <v>1.2187117754172701E-2</v>
      </c>
      <c r="BJ12" s="25" t="str">
        <f>Fakos!BK44</f>
        <v>n.a.</v>
      </c>
      <c r="BK12" s="25">
        <f>Fakos!BL44</f>
        <v>48204.897522314801</v>
      </c>
      <c r="BL12" s="25">
        <f>Fakos!BM44</f>
        <v>1.8171160357998001E-2</v>
      </c>
      <c r="BM12" s="25">
        <f>Fakos!BN44</f>
        <v>0.41040001022492401</v>
      </c>
      <c r="BN12" s="25">
        <f>Fakos!BO44</f>
        <v>238.86110502887701</v>
      </c>
      <c r="BO12" s="25">
        <f>Fakos!BP44</f>
        <v>4.19465492653997</v>
      </c>
      <c r="BP12" s="25" t="str">
        <f>Fakos!BQ44</f>
        <v>n.a.</v>
      </c>
      <c r="BQ12" s="25" t="str">
        <f>Fakos!BR44</f>
        <v>n.a.</v>
      </c>
      <c r="BR12" s="25">
        <f>Fakos!BS44</f>
        <v>0.16063843640134801</v>
      </c>
      <c r="BS12" s="25">
        <f>Fakos!BT44</f>
        <v>43.136477629622803</v>
      </c>
      <c r="BT12" s="25">
        <f>Fakos!BU44</f>
        <v>2.94350914711617E-2</v>
      </c>
      <c r="BU12" s="25">
        <f>Fakos!BV44</f>
        <v>9.9091822061559198E-2</v>
      </c>
      <c r="BV12" s="25" t="str">
        <f>Fakos!BW44</f>
        <v>n.a.</v>
      </c>
      <c r="BW12" s="25" t="str">
        <f>Fakos!BX44</f>
        <v>n.a.</v>
      </c>
      <c r="BX12" s="25">
        <f>Fakos!BY44</f>
        <v>3.8550555720243698E-2</v>
      </c>
      <c r="BY12" s="25">
        <f>Fakos!BZ44</f>
        <v>0.19019989163283699</v>
      </c>
      <c r="BZ12" s="25">
        <f>Fakos!CA44</f>
        <v>8.2038040464691795E-3</v>
      </c>
      <c r="CA12" s="25">
        <f>Fakos!CB44</f>
        <v>4.7029422499039897E-3</v>
      </c>
      <c r="CB12" s="25">
        <f>Fakos!CC44</f>
        <v>7.8393579542578098E-2</v>
      </c>
      <c r="CC12" s="25">
        <f>Fakos!CD44</f>
        <v>0.33083767095767702</v>
      </c>
      <c r="CE12" s="25" t="str">
        <f>Fakos!CF44</f>
        <v>n.a.</v>
      </c>
      <c r="CF12" s="25">
        <f>Fakos!CG44</f>
        <v>451762.71499264397</v>
      </c>
      <c r="CG12" s="25">
        <f>Fakos!CH44</f>
        <v>4.8000726579379698E-2</v>
      </c>
      <c r="CH12" s="25">
        <f>Fakos!CI44</f>
        <v>1.1913992023970701</v>
      </c>
      <c r="CI12" s="25">
        <f>Fakos!CJ44</f>
        <v>1259.7125867734301</v>
      </c>
      <c r="CJ12" s="25">
        <f>Fakos!CK44</f>
        <v>2.6492148713301402</v>
      </c>
      <c r="CK12" s="25" t="str">
        <f>Fakos!CL44</f>
        <v>n.a.</v>
      </c>
      <c r="CL12" s="25" t="str">
        <f>Fakos!CM44</f>
        <v>n.a.</v>
      </c>
      <c r="CM12" s="25">
        <f>Fakos!CN44</f>
        <v>0.29317352018549597</v>
      </c>
      <c r="CN12" s="25">
        <f>Fakos!CO44</f>
        <v>265.77177377781499</v>
      </c>
      <c r="CO12" s="25">
        <f>Fakos!CP44</f>
        <v>2.70242623650826E-2</v>
      </c>
      <c r="CP12" s="25">
        <f>Fakos!CQ44</f>
        <v>0.187995009772806</v>
      </c>
      <c r="CQ12" s="25" t="str">
        <f>Fakos!CR44</f>
        <v>n.a.</v>
      </c>
      <c r="CR12" s="25" t="str">
        <f>Fakos!CS44</f>
        <v>n.a.</v>
      </c>
      <c r="CS12" s="25">
        <f>Fakos!CT44</f>
        <v>7.6126516196835498E-2</v>
      </c>
      <c r="CT12" s="25">
        <f>Fakos!CU44</f>
        <v>0.34924501038216399</v>
      </c>
      <c r="CU12" s="25">
        <f>Fakos!CV44</f>
        <v>3.43936550394697E-2</v>
      </c>
      <c r="CV12" s="25">
        <f>Fakos!CW44</f>
        <v>6.5784210313036499E-3</v>
      </c>
      <c r="CW12" s="25">
        <f>Fakos!CX44</f>
        <v>0.14432088164405801</v>
      </c>
      <c r="CX12" s="25">
        <f>Fakos!CY44</f>
        <v>0.673222416238629</v>
      </c>
      <c r="CZ12" s="25" t="str">
        <f>Fakos!DA44</f>
        <v>n.a.</v>
      </c>
      <c r="DA12" s="25">
        <f>Fakos!DB44</f>
        <v>8089.5821468823351</v>
      </c>
      <c r="DB12" s="25">
        <f>Fakos!DC44</f>
        <v>8.1449380959085368E-4</v>
      </c>
      <c r="DC12" s="25">
        <f>Fakos!DD44</f>
        <v>2.0298691205434857E-2</v>
      </c>
      <c r="DD12" s="25">
        <f>Fakos!DE44</f>
        <v>19.823633065392475</v>
      </c>
      <c r="DE12" s="25">
        <f>Fakos!DF44</f>
        <v>4.0514067461846465E-2</v>
      </c>
      <c r="DF12" s="25" t="str">
        <f>Fakos!DG44</f>
        <v>n.a.</v>
      </c>
      <c r="DG12" s="25" t="str">
        <f>Fakos!DH44</f>
        <v>n.a.</v>
      </c>
      <c r="DH12" s="25">
        <f>Fakos!DI44</f>
        <v>3.9130707324122284E-3</v>
      </c>
      <c r="DI12" s="25">
        <f>Fakos!DJ44</f>
        <v>3.3659039232246073</v>
      </c>
      <c r="DJ12" s="25">
        <f>Fakos!DK44</f>
        <v>2.5053039139507846E-4</v>
      </c>
      <c r="DK12" s="25">
        <f>Fakos!DL44</f>
        <v>1.6723897996886959E-3</v>
      </c>
      <c r="DL12" s="25" t="str">
        <f>Fakos!DM44</f>
        <v>n.a.</v>
      </c>
      <c r="DM12" s="25" t="str">
        <f>Fakos!DN44</f>
        <v>n.a.</v>
      </c>
      <c r="DN12" s="25">
        <f>Fakos!DO44</f>
        <v>6.2521777428412853E-4</v>
      </c>
      <c r="DO12" s="25">
        <f>Fakos!DP44</f>
        <v>2.7370298619291849E-3</v>
      </c>
      <c r="DP12" s="25">
        <f>Fakos!DQ44</f>
        <v>1.7461673080769146E-4</v>
      </c>
      <c r="DQ12" s="25">
        <f>Fakos!DR44</f>
        <v>3.2186685660245479E-5</v>
      </c>
      <c r="DR12" s="25">
        <f>Fakos!DS44</f>
        <v>6.9652935156398657E-4</v>
      </c>
      <c r="DS12" s="25">
        <f>Fakos!DT44</f>
        <v>3.2214623030096365E-3</v>
      </c>
      <c r="DU12" s="25" t="str">
        <f>Fakos!DV44</f>
        <v>n.a.</v>
      </c>
      <c r="DV12" s="25" t="str">
        <f>Fakos!DW44</f>
        <v>n.a.</v>
      </c>
      <c r="DW12" s="25" t="str">
        <f>Fakos!DX44</f>
        <v>n.a.</v>
      </c>
      <c r="DX12" s="25" t="str">
        <f>Fakos!DY44</f>
        <v>n.a.</v>
      </c>
      <c r="DY12" s="25" t="str">
        <f>Fakos!DZ44</f>
        <v>n.a.</v>
      </c>
      <c r="DZ12" s="25" t="str">
        <f>Fakos!EA44</f>
        <v>n.a.</v>
      </c>
      <c r="EA12" s="25" t="str">
        <f>Fakos!EB44</f>
        <v>n.a.</v>
      </c>
      <c r="EB12" s="25" t="str">
        <f>Fakos!EC44</f>
        <v>n.a.</v>
      </c>
      <c r="EC12" s="25" t="str">
        <f>Fakos!ED44</f>
        <v>n.a.</v>
      </c>
      <c r="ED12" s="25" t="str">
        <f>Fakos!EE44</f>
        <v>n.a.</v>
      </c>
      <c r="EE12" s="25" t="str">
        <f>Fakos!EF44</f>
        <v>n.a.</v>
      </c>
      <c r="EF12" s="25" t="str">
        <f>Fakos!EG44</f>
        <v>n.a.</v>
      </c>
      <c r="EG12" s="25" t="str">
        <f>Fakos!EH44</f>
        <v>n.a.</v>
      </c>
      <c r="EH12" s="25" t="str">
        <f>Fakos!EI44</f>
        <v>n.a.</v>
      </c>
      <c r="EI12" s="25" t="str">
        <f>Fakos!EJ44</f>
        <v>n.a.</v>
      </c>
      <c r="EJ12" s="25" t="str">
        <f>Fakos!EK44</f>
        <v>n.a.</v>
      </c>
      <c r="EK12" s="25" t="str">
        <f>Fakos!EL44</f>
        <v>n.a.</v>
      </c>
      <c r="EL12" s="25" t="str">
        <f>Fakos!EM44</f>
        <v>n.a.</v>
      </c>
      <c r="EM12" s="25" t="str">
        <f>Fakos!EN44</f>
        <v>n.a.</v>
      </c>
      <c r="EN12" s="25" t="str">
        <f>Fakos!EO44</f>
        <v>n.a.</v>
      </c>
      <c r="EP12" s="25" t="str">
        <f>Fakos!EQ44</f>
        <v>n.a.</v>
      </c>
      <c r="ET12" s="31" t="s">
        <v>526</v>
      </c>
      <c r="EU12" s="31">
        <v>0.28060242815615821</v>
      </c>
      <c r="EV12" s="31">
        <v>0.67610940828242516</v>
      </c>
      <c r="EW12" s="31">
        <v>0.7071233189289311</v>
      </c>
      <c r="EX12" s="31">
        <v>0.18886871934910071</v>
      </c>
      <c r="EY12" s="31">
        <v>0.56438117947939792</v>
      </c>
      <c r="EZ12" s="31">
        <v>0.28156613861723789</v>
      </c>
      <c r="FA12" s="31">
        <v>-2.3899831382909905E-2</v>
      </c>
      <c r="FB12" s="31">
        <v>0.81913802851948603</v>
      </c>
      <c r="FC12" s="31">
        <v>-5.0509788731949799E-2</v>
      </c>
      <c r="FD12" s="31">
        <v>-3.8677206777499196E-2</v>
      </c>
      <c r="FE12" s="31">
        <v>1</v>
      </c>
      <c r="FF12" s="31"/>
      <c r="FG12" s="31"/>
      <c r="FH12" s="31"/>
      <c r="FI12" s="31"/>
    </row>
    <row r="13" spans="1:165">
      <c r="A13" s="25" t="str">
        <f>Fakos!A45</f>
        <v xml:space="preserve">LM29_V_py_1.1 </v>
      </c>
      <c r="B13" s="25" t="str">
        <f>Fakos!B45</f>
        <v>Fakos</v>
      </c>
      <c r="C13" s="25" t="str">
        <f>Fakos!C45</f>
        <v>epithermal</v>
      </c>
      <c r="D13" s="25" t="str">
        <f>Fakos!E45</f>
        <v>pyrite</v>
      </c>
      <c r="E13" s="25">
        <f>Fakos!F45</f>
        <v>0</v>
      </c>
      <c r="F13" s="25" t="str">
        <f>Fakos!G45</f>
        <v>n.a.</v>
      </c>
      <c r="G13" s="25">
        <f>Fakos!H45</f>
        <v>439050.38031777099</v>
      </c>
      <c r="H13" s="25">
        <f>Fakos!I45</f>
        <v>9.7578288688791694</v>
      </c>
      <c r="I13" s="25">
        <f>Fakos!J45</f>
        <v>62.7045145378776</v>
      </c>
      <c r="J13" s="25">
        <f>Fakos!K45</f>
        <v>1105.60334991682</v>
      </c>
      <c r="K13" s="25">
        <f>Fakos!L45</f>
        <v>3.6851695873575001</v>
      </c>
      <c r="L13" s="25" t="str">
        <f>Fakos!M45</f>
        <v>n.a.</v>
      </c>
      <c r="M13" s="25" t="str">
        <f>Fakos!N45</f>
        <v>n.a.</v>
      </c>
      <c r="N13" s="25">
        <f>Fakos!O45</f>
        <v>0.54406318237425699</v>
      </c>
      <c r="O13" s="25">
        <f>Fakos!P45</f>
        <v>66.102511476178904</v>
      </c>
      <c r="P13" s="25">
        <f>Fakos!Q45</f>
        <v>1.22327052006531</v>
      </c>
      <c r="Q13" s="25">
        <f>Fakos!R45</f>
        <v>0.26138229401476598</v>
      </c>
      <c r="R13" s="25" t="str">
        <f>Fakos!S45</f>
        <v>n.a.</v>
      </c>
      <c r="S13" s="25" t="str">
        <f>Fakos!T45</f>
        <v>n.a.</v>
      </c>
      <c r="T13" s="25">
        <f>Fakos!U45</f>
        <v>0.36338619810616501</v>
      </c>
      <c r="U13" s="25">
        <f>Fakos!V45</f>
        <v>0.85414506751169095</v>
      </c>
      <c r="V13" s="25">
        <f>Fakos!W45</f>
        <v>4.788133362435E-2</v>
      </c>
      <c r="W13" s="25">
        <f>Fakos!X45</f>
        <v>1.1476473564828201E-2</v>
      </c>
      <c r="X13" s="25">
        <f>Fakos!Y45</f>
        <v>1.0165194673675799</v>
      </c>
      <c r="Y13" s="25">
        <f>Fakos!Z45</f>
        <v>19.361049239717001</v>
      </c>
      <c r="Z13" s="25">
        <f>Fakos!AA45</f>
        <v>0.15561604998926842</v>
      </c>
      <c r="AA13" s="25">
        <f>Fakos!AB45</f>
        <v>65.028278944190461</v>
      </c>
      <c r="AB13" s="25">
        <f>Fakos!AC45</f>
        <v>19.046412647516885</v>
      </c>
      <c r="AC13" s="25">
        <f>Fakos!AD45</f>
        <v>17.9351023649434</v>
      </c>
      <c r="AD13" s="25">
        <f>Fakos!AE45</f>
        <v>1.1289969285633203E-2</v>
      </c>
      <c r="AE13" s="25">
        <f>Fakos!AF45</f>
        <v>0.35748080560346246</v>
      </c>
      <c r="AF13" s="25">
        <f>Fakos!AG45</f>
        <v>0.12536298150982234</v>
      </c>
      <c r="AG13" s="25">
        <f>Fakos!AH45</f>
        <v>1.2033911394074341</v>
      </c>
      <c r="AH13" s="25">
        <f>Fakos!AI45</f>
        <v>1.9841554407113622</v>
      </c>
      <c r="AI13" s="25">
        <f>Fakos!AJ45</f>
        <v>6.7743052644631749</v>
      </c>
      <c r="AJ13" s="25">
        <f>Fakos!AK45</f>
        <v>1.1761298255014839E-3</v>
      </c>
      <c r="AK13" s="25">
        <f>Fakos!AL45</f>
        <v>3.72404766458981E-2</v>
      </c>
      <c r="AL13" s="25">
        <f>Fakos!AM45</f>
        <v>0.12536298150982234</v>
      </c>
      <c r="AO13" s="25" t="str">
        <f>Fakos!AP45</f>
        <v>n.a.</v>
      </c>
      <c r="AP13" s="25">
        <f>Fakos!AQ45</f>
        <v>19.7785442097111</v>
      </c>
      <c r="AQ13" s="25">
        <f>Fakos!AR45</f>
        <v>3.8870797796218298E-2</v>
      </c>
      <c r="AR13" s="25">
        <f>Fakos!AS45</f>
        <v>0.27250677872207402</v>
      </c>
      <c r="AS13" s="25">
        <f>Fakos!AT45</f>
        <v>0.54106310007300995</v>
      </c>
      <c r="AT13" s="25">
        <f>Fakos!AU45</f>
        <v>3.6851695873575001</v>
      </c>
      <c r="AU13" s="25" t="str">
        <f>Fakos!AV45</f>
        <v>n.a.</v>
      </c>
      <c r="AV13" s="25" t="str">
        <f>Fakos!AW45</f>
        <v>n.a.</v>
      </c>
      <c r="AW13" s="25">
        <f>Fakos!AX45</f>
        <v>0.47636892752489701</v>
      </c>
      <c r="AX13" s="25">
        <f>Fakos!AY45</f>
        <v>1.9411303388249601</v>
      </c>
      <c r="AY13" s="25">
        <f>Fakos!AZ45</f>
        <v>2.7352747745127401E-2</v>
      </c>
      <c r="AZ13" s="25">
        <f>Fakos!BA45</f>
        <v>0.26138229401476598</v>
      </c>
      <c r="BA13" s="25" t="str">
        <f>Fakos!BB45</f>
        <v>n.a.</v>
      </c>
      <c r="BB13" s="25" t="str">
        <f>Fakos!BC45</f>
        <v>n.a.</v>
      </c>
      <c r="BC13" s="25">
        <f>Fakos!BD45</f>
        <v>5.7840842758590798E-2</v>
      </c>
      <c r="BD13" s="25">
        <f>Fakos!BE45</f>
        <v>0.34230280515537098</v>
      </c>
      <c r="BE13" s="25">
        <f>Fakos!BF45</f>
        <v>1.6687125604220199E-2</v>
      </c>
      <c r="BF13" s="25">
        <f>Fakos!BG45</f>
        <v>1.1476473564828201E-2</v>
      </c>
      <c r="BG13" s="25">
        <f>Fakos!BH45</f>
        <v>6.2418260241211901E-2</v>
      </c>
      <c r="BH13" s="25">
        <f>Fakos!BI45</f>
        <v>6.1572565080670102E-3</v>
      </c>
      <c r="BJ13" s="25" t="str">
        <f>Fakos!BK45</f>
        <v>n.a.</v>
      </c>
      <c r="BK13" s="25">
        <f>Fakos!BL45</f>
        <v>61785.199691344598</v>
      </c>
      <c r="BL13" s="25">
        <f>Fakos!BM45</f>
        <v>3.2260783882223998</v>
      </c>
      <c r="BM13" s="25">
        <f>Fakos!BN45</f>
        <v>16.380293910732298</v>
      </c>
      <c r="BN13" s="25">
        <f>Fakos!BO45</f>
        <v>532.311840898828</v>
      </c>
      <c r="BO13" s="25">
        <f>Fakos!BP45</f>
        <v>2.2899198334831001</v>
      </c>
      <c r="BP13" s="25" t="str">
        <f>Fakos!BQ45</f>
        <v>n.a.</v>
      </c>
      <c r="BQ13" s="25" t="str">
        <f>Fakos!BR45</f>
        <v>n.a.</v>
      </c>
      <c r="BR13" s="25">
        <f>Fakos!BS45</f>
        <v>0.36775816874719702</v>
      </c>
      <c r="BS13" s="25">
        <f>Fakos!BT45</f>
        <v>12.0157790303023</v>
      </c>
      <c r="BT13" s="25">
        <f>Fakos!BU45</f>
        <v>0.665882774103565</v>
      </c>
      <c r="BU13" s="25">
        <f>Fakos!BV45</f>
        <v>5.1219523105220897E-2</v>
      </c>
      <c r="BV13" s="25" t="str">
        <f>Fakos!BW45</f>
        <v>n.a.</v>
      </c>
      <c r="BW13" s="25" t="str">
        <f>Fakos!BX45</f>
        <v>n.a.</v>
      </c>
      <c r="BX13" s="25">
        <f>Fakos!BY45</f>
        <v>0.17010835912473499</v>
      </c>
      <c r="BY13" s="25">
        <f>Fakos!BZ45</f>
        <v>0.41334624733530101</v>
      </c>
      <c r="BZ13" s="25">
        <f>Fakos!CA45</f>
        <v>3.03957812691165E-2</v>
      </c>
      <c r="CA13" s="25">
        <f>Fakos!CB45</f>
        <v>7.67597807827147E-3</v>
      </c>
      <c r="CB13" s="25">
        <f>Fakos!CC45</f>
        <v>0.35194026992407801</v>
      </c>
      <c r="CC13" s="25">
        <f>Fakos!CD45</f>
        <v>5.2901745832573903</v>
      </c>
      <c r="CE13" s="25" t="str">
        <f>Fakos!CF45</f>
        <v>n.a.</v>
      </c>
      <c r="CF13" s="25">
        <f>Fakos!CG45</f>
        <v>439050.38031777099</v>
      </c>
      <c r="CG13" s="25">
        <f>Fakos!CH45</f>
        <v>9.7578288688791694</v>
      </c>
      <c r="CH13" s="25">
        <f>Fakos!CI45</f>
        <v>62.7045145378776</v>
      </c>
      <c r="CI13" s="25">
        <f>Fakos!CJ45</f>
        <v>1105.60334991682</v>
      </c>
      <c r="CJ13" s="25">
        <f>Fakos!CK45</f>
        <v>3.6851695873575001</v>
      </c>
      <c r="CK13" s="25" t="str">
        <f>Fakos!CL45</f>
        <v>n.a.</v>
      </c>
      <c r="CL13" s="25" t="str">
        <f>Fakos!CM45</f>
        <v>n.a.</v>
      </c>
      <c r="CM13" s="25">
        <f>Fakos!CN45</f>
        <v>0.54406318237425699</v>
      </c>
      <c r="CN13" s="25">
        <f>Fakos!CO45</f>
        <v>66.102511476178904</v>
      </c>
      <c r="CO13" s="25">
        <f>Fakos!CP45</f>
        <v>1.22327052006531</v>
      </c>
      <c r="CP13" s="25">
        <f>Fakos!CQ45</f>
        <v>0.26138229401476598</v>
      </c>
      <c r="CQ13" s="25" t="str">
        <f>Fakos!CR45</f>
        <v>n.a.</v>
      </c>
      <c r="CR13" s="25" t="str">
        <f>Fakos!CS45</f>
        <v>n.a.</v>
      </c>
      <c r="CS13" s="25">
        <f>Fakos!CT45</f>
        <v>0.36338619810616501</v>
      </c>
      <c r="CT13" s="25">
        <f>Fakos!CU45</f>
        <v>0.85414506751169095</v>
      </c>
      <c r="CU13" s="25">
        <f>Fakos!CV45</f>
        <v>4.788133362435E-2</v>
      </c>
      <c r="CV13" s="25">
        <f>Fakos!CW45</f>
        <v>1.1476473564828201E-2</v>
      </c>
      <c r="CW13" s="25">
        <f>Fakos!CX45</f>
        <v>1.0165194673675799</v>
      </c>
      <c r="CX13" s="25">
        <f>Fakos!CY45</f>
        <v>19.361049239717001</v>
      </c>
      <c r="CZ13" s="25" t="str">
        <f>Fakos!DA45</f>
        <v>n.a.</v>
      </c>
      <c r="DA13" s="25">
        <f>Fakos!DB45</f>
        <v>7861.9461065049873</v>
      </c>
      <c r="DB13" s="25">
        <f>Fakos!DC45</f>
        <v>0.16557439387101278</v>
      </c>
      <c r="DC13" s="25">
        <f>Fakos!DD45</f>
        <v>1.0683401291776862</v>
      </c>
      <c r="DD13" s="25">
        <f>Fakos!DE45</f>
        <v>17.398472758581502</v>
      </c>
      <c r="DE13" s="25">
        <f>Fakos!DF45</f>
        <v>5.6356776072144059E-2</v>
      </c>
      <c r="DF13" s="25" t="str">
        <f>Fakos!DG45</f>
        <v>n.a.</v>
      </c>
      <c r="DG13" s="25" t="str">
        <f>Fakos!DH45</f>
        <v>n.a.</v>
      </c>
      <c r="DH13" s="25">
        <f>Fakos!DI45</f>
        <v>7.2617667318137496E-3</v>
      </c>
      <c r="DI13" s="25">
        <f>Fakos!DJ45</f>
        <v>0.83716453237308652</v>
      </c>
      <c r="DJ13" s="25">
        <f>Fakos!DK45</f>
        <v>1.1340418400096692E-2</v>
      </c>
      <c r="DK13" s="25">
        <f>Fakos!DL45</f>
        <v>2.3252376903929862E-3</v>
      </c>
      <c r="DL13" s="25" t="str">
        <f>Fakos!DM45</f>
        <v>n.a.</v>
      </c>
      <c r="DM13" s="25" t="str">
        <f>Fakos!DN45</f>
        <v>n.a.</v>
      </c>
      <c r="DN13" s="25">
        <f>Fakos!DO45</f>
        <v>2.9844464364829583E-3</v>
      </c>
      <c r="DO13" s="25">
        <f>Fakos!DP45</f>
        <v>6.6939268613768884E-3</v>
      </c>
      <c r="DP13" s="25">
        <f>Fakos!DQ45</f>
        <v>2.4309373152116436E-4</v>
      </c>
      <c r="DQ13" s="25">
        <f>Fakos!DR45</f>
        <v>5.6151718681654524E-5</v>
      </c>
      <c r="DR13" s="25">
        <f>Fakos!DS45</f>
        <v>4.9059819853647683E-3</v>
      </c>
      <c r="DS13" s="25">
        <f>Fakos!DT45</f>
        <v>9.2645296365701901E-2</v>
      </c>
      <c r="DU13" s="25" t="str">
        <f>Fakos!DV45</f>
        <v>n.a.</v>
      </c>
      <c r="DV13" s="25" t="str">
        <f>Fakos!DW45</f>
        <v>n.a.</v>
      </c>
      <c r="DW13" s="25" t="str">
        <f>Fakos!DX45</f>
        <v>n.a.</v>
      </c>
      <c r="DX13" s="25" t="str">
        <f>Fakos!DY45</f>
        <v>n.a.</v>
      </c>
      <c r="DY13" s="25" t="str">
        <f>Fakos!DZ45</f>
        <v>n.a.</v>
      </c>
      <c r="DZ13" s="25" t="str">
        <f>Fakos!EA45</f>
        <v>n.a.</v>
      </c>
      <c r="EA13" s="25" t="str">
        <f>Fakos!EB45</f>
        <v>n.a.</v>
      </c>
      <c r="EB13" s="25" t="str">
        <f>Fakos!EC45</f>
        <v>n.a.</v>
      </c>
      <c r="EC13" s="25" t="str">
        <f>Fakos!ED45</f>
        <v>n.a.</v>
      </c>
      <c r="ED13" s="25" t="str">
        <f>Fakos!EE45</f>
        <v>n.a.</v>
      </c>
      <c r="EE13" s="25" t="str">
        <f>Fakos!EF45</f>
        <v>n.a.</v>
      </c>
      <c r="EF13" s="25" t="str">
        <f>Fakos!EG45</f>
        <v>n.a.</v>
      </c>
      <c r="EG13" s="25" t="str">
        <f>Fakos!EH45</f>
        <v>n.a.</v>
      </c>
      <c r="EH13" s="25" t="str">
        <f>Fakos!EI45</f>
        <v>n.a.</v>
      </c>
      <c r="EI13" s="25" t="str">
        <f>Fakos!EJ45</f>
        <v>n.a.</v>
      </c>
      <c r="EJ13" s="25" t="str">
        <f>Fakos!EK45</f>
        <v>n.a.</v>
      </c>
      <c r="EK13" s="25" t="str">
        <f>Fakos!EL45</f>
        <v>n.a.</v>
      </c>
      <c r="EL13" s="25" t="str">
        <f>Fakos!EM45</f>
        <v>n.a.</v>
      </c>
      <c r="EM13" s="25" t="str">
        <f>Fakos!EN45</f>
        <v>n.a.</v>
      </c>
      <c r="EN13" s="25" t="str">
        <f>Fakos!EO45</f>
        <v>n.a.</v>
      </c>
      <c r="EP13" s="25" t="str">
        <f>Fakos!EQ45</f>
        <v>n.a.</v>
      </c>
      <c r="ET13" s="31" t="s">
        <v>527</v>
      </c>
      <c r="EU13" s="31">
        <v>0.26169288662367901</v>
      </c>
      <c r="EV13" s="31">
        <v>6.3319639859997889E-2</v>
      </c>
      <c r="EW13" s="31">
        <v>9.8129860786856732E-2</v>
      </c>
      <c r="EX13" s="31">
        <v>2.7143881502566101E-2</v>
      </c>
      <c r="EY13" s="31">
        <v>0.88329577761894451</v>
      </c>
      <c r="EZ13" s="31">
        <v>2.8497663034534687E-2</v>
      </c>
      <c r="FA13" s="31">
        <v>1.5139605177568159E-2</v>
      </c>
      <c r="FB13" s="31">
        <v>0.34221520828383789</v>
      </c>
      <c r="FC13" s="31">
        <v>0.29350029569186986</v>
      </c>
      <c r="FD13" s="31">
        <v>6.1208691503116711E-2</v>
      </c>
      <c r="FE13" s="31">
        <v>0.72002710218386612</v>
      </c>
      <c r="FF13" s="31">
        <v>1</v>
      </c>
      <c r="FG13" s="31"/>
      <c r="FH13" s="31"/>
      <c r="FI13" s="31"/>
    </row>
    <row r="14" spans="1:165">
      <c r="A14" s="25" t="str">
        <f>Fakos!A46</f>
        <v xml:space="preserve">LM29_V_py_1.2 </v>
      </c>
      <c r="B14" s="25" t="str">
        <f>Fakos!B46</f>
        <v>Fakos</v>
      </c>
      <c r="C14" s="25" t="str">
        <f>Fakos!C46</f>
        <v>epithermal</v>
      </c>
      <c r="D14" s="25" t="str">
        <f>Fakos!E46</f>
        <v>pyrite</v>
      </c>
      <c r="E14" s="25">
        <f>Fakos!F46</f>
        <v>0</v>
      </c>
      <c r="F14" s="25" t="str">
        <f>Fakos!G46</f>
        <v>n.a.</v>
      </c>
      <c r="G14" s="25">
        <f>Fakos!H46</f>
        <v>427825.609487198</v>
      </c>
      <c r="H14" s="25">
        <f>Fakos!I46</f>
        <v>2.1611313140330899</v>
      </c>
      <c r="I14" s="25">
        <f>Fakos!J46</f>
        <v>3.3467819077888699</v>
      </c>
      <c r="J14" s="25">
        <f>Fakos!K46</f>
        <v>360.019187072428</v>
      </c>
      <c r="K14" s="25">
        <f>Fakos!L46</f>
        <v>3.8132276499547801</v>
      </c>
      <c r="L14" s="25" t="str">
        <f>Fakos!M46</f>
        <v>n.a.</v>
      </c>
      <c r="M14" s="25" t="str">
        <f>Fakos!N46</f>
        <v>n.a.</v>
      </c>
      <c r="N14" s="25">
        <f>Fakos!O46</f>
        <v>0.33085000226209099</v>
      </c>
      <c r="O14" s="25">
        <f>Fakos!P46</f>
        <v>13.6309989404898</v>
      </c>
      <c r="P14" s="25">
        <f>Fakos!Q46</f>
        <v>4.1031993168734002E-2</v>
      </c>
      <c r="Q14" s="25">
        <f>Fakos!R46</f>
        <v>0.20305894140886899</v>
      </c>
      <c r="R14" s="25" t="str">
        <f>Fakos!S46</f>
        <v>n.a.</v>
      </c>
      <c r="S14" s="25" t="str">
        <f>Fakos!T46</f>
        <v>n.a.</v>
      </c>
      <c r="T14" s="25">
        <f>Fakos!U46</f>
        <v>6.8259438422898194E-2</v>
      </c>
      <c r="U14" s="25">
        <f>Fakos!V46</f>
        <v>0.354808716483622</v>
      </c>
      <c r="V14" s="25">
        <f>Fakos!W46</f>
        <v>2.4386649681264298E-2</v>
      </c>
      <c r="W14" s="25">
        <f>Fakos!X46</f>
        <v>1.6145948982305199E-2</v>
      </c>
      <c r="X14" s="25">
        <f>Fakos!Y46</f>
        <v>0.20763697873441</v>
      </c>
      <c r="Y14" s="25">
        <f>Fakos!Z46</f>
        <v>1.7582818662244299</v>
      </c>
      <c r="Z14" s="25">
        <f>Fakos!AA46</f>
        <v>0.64573413313952455</v>
      </c>
      <c r="AA14" s="25">
        <f>Fakos!AB46</f>
        <v>65.648224240082556</v>
      </c>
      <c r="AB14" s="25">
        <f>Fakos!AC46</f>
        <v>8.4680574574987499</v>
      </c>
      <c r="AC14" s="25">
        <f>Fakos!AD46</f>
        <v>6.5320577278433758</v>
      </c>
      <c r="AD14" s="25">
        <f>Fakos!AE46</f>
        <v>7.7760469646197275E-2</v>
      </c>
      <c r="AE14" s="25">
        <f>Fakos!AF46</f>
        <v>0.32874413237446182</v>
      </c>
      <c r="AF14" s="25">
        <f>Fakos!AG46</f>
        <v>1.8986348910080966E-2</v>
      </c>
      <c r="AG14" s="25">
        <f>Fakos!AH46</f>
        <v>0.19761409272487213</v>
      </c>
      <c r="AH14" s="25">
        <f>Fakos!AI46</f>
        <v>0.81359325775680669</v>
      </c>
      <c r="AI14" s="25">
        <f>Fakos!AJ46</f>
        <v>6.3073441451605801</v>
      </c>
      <c r="AJ14" s="25">
        <f>Fakos!AK46</f>
        <v>7.4710633627226141E-3</v>
      </c>
      <c r="AK14" s="25">
        <f>Fakos!AL46</f>
        <v>3.1585048987843714E-2</v>
      </c>
      <c r="AL14" s="25">
        <f>Fakos!AM46</f>
        <v>1.8986348910080966E-2</v>
      </c>
      <c r="AO14" s="25" t="str">
        <f>Fakos!AP46</f>
        <v>n.a.</v>
      </c>
      <c r="AP14" s="25">
        <f>Fakos!AQ46</f>
        <v>18.547959228903402</v>
      </c>
      <c r="AQ14" s="25">
        <f>Fakos!AR46</f>
        <v>4.2770656477110001E-2</v>
      </c>
      <c r="AR14" s="25">
        <f>Fakos!AS46</f>
        <v>0.204957452543058</v>
      </c>
      <c r="AS14" s="25">
        <f>Fakos!AT46</f>
        <v>0.56451091749654303</v>
      </c>
      <c r="AT14" s="25">
        <f>Fakos!AU46</f>
        <v>3.8132276499547801</v>
      </c>
      <c r="AU14" s="25" t="str">
        <f>Fakos!AV46</f>
        <v>n.a.</v>
      </c>
      <c r="AV14" s="25" t="str">
        <f>Fakos!AW46</f>
        <v>n.a.</v>
      </c>
      <c r="AW14" s="25">
        <f>Fakos!AX46</f>
        <v>0.33085000226209099</v>
      </c>
      <c r="AX14" s="25">
        <f>Fakos!AY46</f>
        <v>1.63430631710257</v>
      </c>
      <c r="AY14" s="25">
        <f>Fakos!AZ46</f>
        <v>4.1031993168734002E-2</v>
      </c>
      <c r="AZ14" s="25">
        <f>Fakos!BA46</f>
        <v>0.20305894140886899</v>
      </c>
      <c r="BA14" s="25" t="str">
        <f>Fakos!BB46</f>
        <v>n.a.</v>
      </c>
      <c r="BB14" s="25" t="str">
        <f>Fakos!BC46</f>
        <v>n.a.</v>
      </c>
      <c r="BC14" s="25">
        <f>Fakos!BD46</f>
        <v>6.2077616971528297E-2</v>
      </c>
      <c r="BD14" s="25">
        <f>Fakos!BE46</f>
        <v>0.354808716483622</v>
      </c>
      <c r="BE14" s="25">
        <f>Fakos!BF46</f>
        <v>2.4386649681264298E-2</v>
      </c>
      <c r="BF14" s="25">
        <f>Fakos!BG46</f>
        <v>1.6145948982305199E-2</v>
      </c>
      <c r="BG14" s="25">
        <f>Fakos!BH46</f>
        <v>6.0278367006606298E-2</v>
      </c>
      <c r="BH14" s="25">
        <f>Fakos!BI46</f>
        <v>1.2102344719512E-2</v>
      </c>
      <c r="BJ14" s="25" t="str">
        <f>Fakos!BK46</f>
        <v>n.a.</v>
      </c>
      <c r="BK14" s="25">
        <f>Fakos!BL46</f>
        <v>55326.4037177188</v>
      </c>
      <c r="BL14" s="25">
        <f>Fakos!BM46</f>
        <v>1.86308096764714</v>
      </c>
      <c r="BM14" s="25">
        <f>Fakos!BN46</f>
        <v>1.4971785939037401</v>
      </c>
      <c r="BN14" s="25">
        <f>Fakos!BO46</f>
        <v>239.450327033581</v>
      </c>
      <c r="BO14" s="25">
        <f>Fakos!BP46</f>
        <v>2.0489884974539998</v>
      </c>
      <c r="BP14" s="25" t="str">
        <f>Fakos!BQ46</f>
        <v>n.a.</v>
      </c>
      <c r="BQ14" s="25" t="str">
        <f>Fakos!BR46</f>
        <v>n.a.</v>
      </c>
      <c r="BR14" s="25">
        <f>Fakos!BS46</f>
        <v>0.20515249309581701</v>
      </c>
      <c r="BS14" s="25">
        <f>Fakos!BT46</f>
        <v>8.3170603562104297</v>
      </c>
      <c r="BT14" s="25">
        <f>Fakos!BU46</f>
        <v>3.80404671461574E-2</v>
      </c>
      <c r="BU14" s="25">
        <f>Fakos!BV46</f>
        <v>0.153599008433394</v>
      </c>
      <c r="BV14" s="25" t="str">
        <f>Fakos!BW46</f>
        <v>n.a.</v>
      </c>
      <c r="BW14" s="25" t="str">
        <f>Fakos!BX46</f>
        <v>n.a.</v>
      </c>
      <c r="BX14" s="25">
        <f>Fakos!BY46</f>
        <v>4.7990010958124198E-2</v>
      </c>
      <c r="BY14" s="25">
        <f>Fakos!BZ46</f>
        <v>0.24276177273469099</v>
      </c>
      <c r="BZ14" s="25">
        <f>Fakos!CA46</f>
        <v>2.6569986406570802E-2</v>
      </c>
      <c r="CA14" s="25">
        <f>Fakos!CB46</f>
        <v>5.6991008232838798E-3</v>
      </c>
      <c r="CB14" s="25">
        <f>Fakos!CC46</f>
        <v>0.15300879388683</v>
      </c>
      <c r="CC14" s="25">
        <f>Fakos!CD46</f>
        <v>0.99915429185663496</v>
      </c>
      <c r="CE14" s="25" t="str">
        <f>Fakos!CF46</f>
        <v>n.a.</v>
      </c>
      <c r="CF14" s="25">
        <f>Fakos!CG46</f>
        <v>427825.609487198</v>
      </c>
      <c r="CG14" s="25">
        <f>Fakos!CH46</f>
        <v>2.1611313140330899</v>
      </c>
      <c r="CH14" s="25">
        <f>Fakos!CI46</f>
        <v>3.3467819077888699</v>
      </c>
      <c r="CI14" s="25">
        <f>Fakos!CJ46</f>
        <v>360.019187072428</v>
      </c>
      <c r="CJ14" s="25">
        <f>Fakos!CK46</f>
        <v>3.8132276499547801</v>
      </c>
      <c r="CK14" s="25" t="str">
        <f>Fakos!CL46</f>
        <v>n.a.</v>
      </c>
      <c r="CL14" s="25" t="str">
        <f>Fakos!CM46</f>
        <v>n.a.</v>
      </c>
      <c r="CM14" s="25">
        <f>Fakos!CN46</f>
        <v>0.33085000226209099</v>
      </c>
      <c r="CN14" s="25">
        <f>Fakos!CO46</f>
        <v>13.6309989404898</v>
      </c>
      <c r="CO14" s="25">
        <f>Fakos!CP46</f>
        <v>4.1031993168734002E-2</v>
      </c>
      <c r="CP14" s="25">
        <f>Fakos!CQ46</f>
        <v>0.20305894140886899</v>
      </c>
      <c r="CQ14" s="25" t="str">
        <f>Fakos!CR46</f>
        <v>n.a.</v>
      </c>
      <c r="CR14" s="25" t="str">
        <f>Fakos!CS46</f>
        <v>n.a.</v>
      </c>
      <c r="CS14" s="25">
        <f>Fakos!CT46</f>
        <v>6.8259438422898194E-2</v>
      </c>
      <c r="CT14" s="25">
        <f>Fakos!CU46</f>
        <v>0.354808716483622</v>
      </c>
      <c r="CU14" s="25">
        <f>Fakos!CV46</f>
        <v>2.4386649681264298E-2</v>
      </c>
      <c r="CV14" s="25">
        <f>Fakos!CW46</f>
        <v>1.6145948982305199E-2</v>
      </c>
      <c r="CW14" s="25">
        <f>Fakos!CX46</f>
        <v>0.20763697873441</v>
      </c>
      <c r="CX14" s="25">
        <f>Fakos!CY46</f>
        <v>1.7582818662244299</v>
      </c>
      <c r="CZ14" s="25" t="str">
        <f>Fakos!DA46</f>
        <v>n.a.</v>
      </c>
      <c r="DA14" s="25">
        <f>Fakos!DB46</f>
        <v>7660.9474346351153</v>
      </c>
      <c r="DB14" s="25">
        <f>Fakos!DC46</f>
        <v>3.6670863181247411E-2</v>
      </c>
      <c r="DC14" s="25">
        <f>Fakos!DD46</f>
        <v>5.7021435251474101E-2</v>
      </c>
      <c r="DD14" s="25">
        <f>Fakos!DE46</f>
        <v>5.6654893631767225</v>
      </c>
      <c r="DE14" s="25">
        <f>Fakos!DF46</f>
        <v>5.8315149869319162E-2</v>
      </c>
      <c r="DF14" s="25" t="str">
        <f>Fakos!DG46</f>
        <v>n.a.</v>
      </c>
      <c r="DG14" s="25" t="str">
        <f>Fakos!DH46</f>
        <v>n.a.</v>
      </c>
      <c r="DH14" s="25">
        <f>Fakos!DI46</f>
        <v>4.4159495027080442E-3</v>
      </c>
      <c r="DI14" s="25">
        <f>Fakos!DJ46</f>
        <v>0.17263169884105625</v>
      </c>
      <c r="DJ14" s="25">
        <f>Fakos!DK46</f>
        <v>3.8039007945561346E-4</v>
      </c>
      <c r="DK14" s="25">
        <f>Fakos!DL46</f>
        <v>1.8063974291561233E-3</v>
      </c>
      <c r="DL14" s="25" t="str">
        <f>Fakos!DM46</f>
        <v>n.a.</v>
      </c>
      <c r="DM14" s="25" t="str">
        <f>Fakos!DN46</f>
        <v>n.a.</v>
      </c>
      <c r="DN14" s="25">
        <f>Fakos!DO46</f>
        <v>5.6060642594364478E-4</v>
      </c>
      <c r="DO14" s="25">
        <f>Fakos!DP46</f>
        <v>2.7806325743230565E-3</v>
      </c>
      <c r="DP14" s="25">
        <f>Fakos!DQ46</f>
        <v>1.2381112265643225E-4</v>
      </c>
      <c r="DQ14" s="25">
        <f>Fakos!DR46</f>
        <v>7.8998376982391421E-5</v>
      </c>
      <c r="DR14" s="25">
        <f>Fakos!DS46</f>
        <v>1.002108970725917E-3</v>
      </c>
      <c r="DS14" s="25">
        <f>Fakos!DT46</f>
        <v>8.413621729582604E-3</v>
      </c>
      <c r="DU14" s="25" t="str">
        <f>Fakos!DV46</f>
        <v>n.a.</v>
      </c>
      <c r="DV14" s="25" t="str">
        <f>Fakos!DW46</f>
        <v>n.a.</v>
      </c>
      <c r="DW14" s="25" t="str">
        <f>Fakos!DX46</f>
        <v>n.a.</v>
      </c>
      <c r="DX14" s="25" t="str">
        <f>Fakos!DY46</f>
        <v>n.a.</v>
      </c>
      <c r="DY14" s="25" t="str">
        <f>Fakos!DZ46</f>
        <v>n.a.</v>
      </c>
      <c r="DZ14" s="25" t="str">
        <f>Fakos!EA46</f>
        <v>n.a.</v>
      </c>
      <c r="EA14" s="25" t="str">
        <f>Fakos!EB46</f>
        <v>n.a.</v>
      </c>
      <c r="EB14" s="25" t="str">
        <f>Fakos!EC46</f>
        <v>n.a.</v>
      </c>
      <c r="EC14" s="25" t="str">
        <f>Fakos!ED46</f>
        <v>n.a.</v>
      </c>
      <c r="ED14" s="25" t="str">
        <f>Fakos!EE46</f>
        <v>n.a.</v>
      </c>
      <c r="EE14" s="25" t="str">
        <f>Fakos!EF46</f>
        <v>n.a.</v>
      </c>
      <c r="EF14" s="25" t="str">
        <f>Fakos!EG46</f>
        <v>n.a.</v>
      </c>
      <c r="EG14" s="25" t="str">
        <f>Fakos!EH46</f>
        <v>n.a.</v>
      </c>
      <c r="EH14" s="25" t="str">
        <f>Fakos!EI46</f>
        <v>n.a.</v>
      </c>
      <c r="EI14" s="25" t="str">
        <f>Fakos!EJ46</f>
        <v>n.a.</v>
      </c>
      <c r="EJ14" s="25" t="str">
        <f>Fakos!EK46</f>
        <v>n.a.</v>
      </c>
      <c r="EK14" s="25" t="str">
        <f>Fakos!EL46</f>
        <v>n.a.</v>
      </c>
      <c r="EL14" s="25" t="str">
        <f>Fakos!EM46</f>
        <v>n.a.</v>
      </c>
      <c r="EM14" s="25" t="str">
        <f>Fakos!EN46</f>
        <v>n.a.</v>
      </c>
      <c r="EN14" s="25" t="str">
        <f>Fakos!EO46</f>
        <v>n.a.</v>
      </c>
      <c r="EP14" s="25" t="str">
        <f>Fakos!EQ46</f>
        <v>n.a.</v>
      </c>
      <c r="ET14" s="31" t="s">
        <v>528</v>
      </c>
      <c r="EU14" s="31">
        <v>0.47982628572682151</v>
      </c>
      <c r="EV14" s="31">
        <v>6.0653789353061593E-2</v>
      </c>
      <c r="EW14" s="31">
        <v>0.11365253985263012</v>
      </c>
      <c r="EX14" s="31">
        <v>-7.0908822791210177E-2</v>
      </c>
      <c r="EY14" s="31">
        <v>0.43231219835874662</v>
      </c>
      <c r="EZ14" s="31">
        <v>0.11538873152766625</v>
      </c>
      <c r="FA14" s="31">
        <v>0.13770866117616082</v>
      </c>
      <c r="FB14" s="31">
        <v>0.30206215400337905</v>
      </c>
      <c r="FC14" s="31">
        <v>0.6731216739463769</v>
      </c>
      <c r="FD14" s="31">
        <v>0.95823127275374009</v>
      </c>
      <c r="FE14" s="31">
        <v>7.7417718023684204E-2</v>
      </c>
      <c r="FF14" s="31">
        <v>0.13890007271810106</v>
      </c>
      <c r="FG14" s="31">
        <v>1</v>
      </c>
      <c r="FH14" s="31"/>
      <c r="FI14" s="31"/>
    </row>
    <row r="15" spans="1:165">
      <c r="A15" s="25" t="str">
        <f>Fakos!A47</f>
        <v xml:space="preserve">LM29_V_py_1.3 </v>
      </c>
      <c r="B15" s="25" t="str">
        <f>Fakos!B47</f>
        <v>Fakos</v>
      </c>
      <c r="C15" s="25" t="str">
        <f>Fakos!C47</f>
        <v>epithermal</v>
      </c>
      <c r="D15" s="25" t="str">
        <f>Fakos!E47</f>
        <v>pyrite</v>
      </c>
      <c r="E15" s="25">
        <f>Fakos!F47</f>
        <v>0</v>
      </c>
      <c r="F15" s="25" t="str">
        <f>Fakos!G47</f>
        <v>n.a.</v>
      </c>
      <c r="G15" s="25">
        <f>Fakos!H47</f>
        <v>446560.94411405799</v>
      </c>
      <c r="H15" s="25">
        <f>Fakos!I47</f>
        <v>7.5317757327069301E-2</v>
      </c>
      <c r="I15" s="25">
        <f>Fakos!J47</f>
        <v>20.685980353184402</v>
      </c>
      <c r="J15" s="25">
        <f>Fakos!K47</f>
        <v>1368.9108810017401</v>
      </c>
      <c r="K15" s="25">
        <f>Fakos!L47</f>
        <v>2.7065869343319</v>
      </c>
      <c r="L15" s="25" t="str">
        <f>Fakos!M47</f>
        <v>n.a.</v>
      </c>
      <c r="M15" s="25" t="str">
        <f>Fakos!N47</f>
        <v>n.a.</v>
      </c>
      <c r="N15" s="25">
        <f>Fakos!O47</f>
        <v>1.0827504271069699</v>
      </c>
      <c r="O15" s="25">
        <f>Fakos!P47</f>
        <v>15.378779517278501</v>
      </c>
      <c r="P15" s="25">
        <f>Fakos!Q47</f>
        <v>14.6517634252869</v>
      </c>
      <c r="Q15" s="25">
        <f>Fakos!R47</f>
        <v>0.182025261496676</v>
      </c>
      <c r="R15" s="25" t="str">
        <f>Fakos!S47</f>
        <v>n.a.</v>
      </c>
      <c r="S15" s="25" t="str">
        <f>Fakos!T47</f>
        <v>n.a.</v>
      </c>
      <c r="T15" s="25">
        <f>Fakos!U47</f>
        <v>1.0173341787629999</v>
      </c>
      <c r="U15" s="25">
        <f>Fakos!V47</f>
        <v>10.067107060850599</v>
      </c>
      <c r="V15" s="25">
        <f>Fakos!W47</f>
        <v>0.52135020285612499</v>
      </c>
      <c r="W15" s="25">
        <f>Fakos!X47</f>
        <v>7.33499348306039E-3</v>
      </c>
      <c r="X15" s="25">
        <f>Fakos!Y47</f>
        <v>5.5188946521124604</v>
      </c>
      <c r="Y15" s="25">
        <f>Fakos!Z47</f>
        <v>50.8855644750927</v>
      </c>
      <c r="Z15" s="25">
        <f>Fakos!AA47</f>
        <v>3.641004972504234E-3</v>
      </c>
      <c r="AA15" s="25">
        <f>Fakos!AB47</f>
        <v>2.7865687763023317</v>
      </c>
      <c r="AB15" s="25">
        <f>Fakos!AC47</f>
        <v>9.2202456619851034</v>
      </c>
      <c r="AC15" s="25">
        <f>Fakos!AD47</f>
        <v>6.9561512460736538E-2</v>
      </c>
      <c r="AD15" s="25">
        <f>Fakos!AE47</f>
        <v>1.329069305617708E-3</v>
      </c>
      <c r="AE15" s="25">
        <f>Fakos!AF47</f>
        <v>0.18433658239401185</v>
      </c>
      <c r="AF15" s="25">
        <f>Fakos!AG47</f>
        <v>194.53265664378773</v>
      </c>
      <c r="AG15" s="25">
        <f>Fakos!AH47</f>
        <v>2.6548365839305634</v>
      </c>
      <c r="AH15" s="25">
        <f>Fakos!AI47</f>
        <v>675.61178506843783</v>
      </c>
      <c r="AI15" s="25">
        <f>Fakos!AJ47</f>
        <v>204.18530852552811</v>
      </c>
      <c r="AJ15" s="25">
        <f>Fakos!AK47</f>
        <v>9.7387306040035052E-2</v>
      </c>
      <c r="AK15" s="25">
        <f>Fakos!AL47</f>
        <v>13.507228771366625</v>
      </c>
      <c r="AL15" s="25">
        <f>Fakos!AM47</f>
        <v>194.53265664378773</v>
      </c>
      <c r="AO15" s="25" t="str">
        <f>Fakos!AP47</f>
        <v>n.a.</v>
      </c>
      <c r="AP15" s="25">
        <f>Fakos!AQ47</f>
        <v>15.8775358922273</v>
      </c>
      <c r="AQ15" s="25">
        <f>Fakos!AR47</f>
        <v>3.22717161095223E-2</v>
      </c>
      <c r="AR15" s="25">
        <f>Fakos!AS47</f>
        <v>0.29729665799691901</v>
      </c>
      <c r="AS15" s="25">
        <f>Fakos!AT47</f>
        <v>0.55815089906381499</v>
      </c>
      <c r="AT15" s="25">
        <f>Fakos!AU47</f>
        <v>2.7065869343319</v>
      </c>
      <c r="AU15" s="25" t="str">
        <f>Fakos!AV47</f>
        <v>n.a.</v>
      </c>
      <c r="AV15" s="25" t="str">
        <f>Fakos!AW47</f>
        <v>n.a.</v>
      </c>
      <c r="AW15" s="25">
        <f>Fakos!AX47</f>
        <v>0.32530558191876202</v>
      </c>
      <c r="AX15" s="25">
        <f>Fakos!AY47</f>
        <v>2.6274680034758999</v>
      </c>
      <c r="AY15" s="25">
        <f>Fakos!AZ47</f>
        <v>2.4802860451940498E-2</v>
      </c>
      <c r="AZ15" s="25">
        <f>Fakos!BA47</f>
        <v>0.128928101343633</v>
      </c>
      <c r="BA15" s="25" t="str">
        <f>Fakos!BB47</f>
        <v>n.a.</v>
      </c>
      <c r="BB15" s="25" t="str">
        <f>Fakos!BC47</f>
        <v>n.a.</v>
      </c>
      <c r="BC15" s="25">
        <f>Fakos!BD47</f>
        <v>2.0812083364088099E-2</v>
      </c>
      <c r="BD15" s="25">
        <f>Fakos!BE47</f>
        <v>0.27518645842004102</v>
      </c>
      <c r="BE15" s="25">
        <f>Fakos!BF47</f>
        <v>1.4519352431841799E-2</v>
      </c>
      <c r="BF15" s="25">
        <f>Fakos!BG47</f>
        <v>7.33499348306039E-3</v>
      </c>
      <c r="BG15" s="25">
        <f>Fakos!BH47</f>
        <v>3.9491047252901902E-2</v>
      </c>
      <c r="BH15" s="25">
        <f>Fakos!BI47</f>
        <v>9.1924825494143006E-3</v>
      </c>
      <c r="BJ15" s="25" t="str">
        <f>Fakos!BK47</f>
        <v>n.a.</v>
      </c>
      <c r="BK15" s="25">
        <f>Fakos!BL47</f>
        <v>45021.451773692897</v>
      </c>
      <c r="BL15" s="25">
        <f>Fakos!BM47</f>
        <v>2.11630367944616E-2</v>
      </c>
      <c r="BM15" s="25">
        <f>Fakos!BN47</f>
        <v>11.577883172826001</v>
      </c>
      <c r="BN15" s="25">
        <f>Fakos!BO47</f>
        <v>310.44281590874601</v>
      </c>
      <c r="BO15" s="25">
        <f>Fakos!BP47</f>
        <v>1.3364830830473799</v>
      </c>
      <c r="BP15" s="25" t="str">
        <f>Fakos!BQ47</f>
        <v>n.a.</v>
      </c>
      <c r="BQ15" s="25" t="str">
        <f>Fakos!BR47</f>
        <v>n.a.</v>
      </c>
      <c r="BR15" s="25">
        <f>Fakos!BS47</f>
        <v>0.55873772140509703</v>
      </c>
      <c r="BS15" s="25">
        <f>Fakos!BT47</f>
        <v>8.7111963752105002</v>
      </c>
      <c r="BT15" s="25">
        <f>Fakos!BU47</f>
        <v>8.6400024873007499</v>
      </c>
      <c r="BU15" s="25">
        <f>Fakos!BV47</f>
        <v>0.203118922075601</v>
      </c>
      <c r="BV15" s="25" t="str">
        <f>Fakos!BW47</f>
        <v>n.a.</v>
      </c>
      <c r="BW15" s="25" t="str">
        <f>Fakos!BX47</f>
        <v>n.a.</v>
      </c>
      <c r="BX15" s="25">
        <f>Fakos!BY47</f>
        <v>0.51200293909699202</v>
      </c>
      <c r="BY15" s="25">
        <f>Fakos!BZ47</f>
        <v>6.0806423161980696</v>
      </c>
      <c r="BZ15" s="25">
        <f>Fakos!CA47</f>
        <v>0.29115813749984898</v>
      </c>
      <c r="CA15" s="25">
        <f>Fakos!CB47</f>
        <v>5.0124440254157403E-3</v>
      </c>
      <c r="CB15" s="25">
        <f>Fakos!CC47</f>
        <v>4.1047523148542204</v>
      </c>
      <c r="CC15" s="25">
        <f>Fakos!CD47</f>
        <v>29.058341589521</v>
      </c>
      <c r="CE15" s="25" t="str">
        <f>Fakos!CF47</f>
        <v>n.a.</v>
      </c>
      <c r="CF15" s="25">
        <f>Fakos!CG47</f>
        <v>446560.94411405799</v>
      </c>
      <c r="CG15" s="25">
        <f>Fakos!CH47</f>
        <v>7.5317757327069301E-2</v>
      </c>
      <c r="CH15" s="25">
        <f>Fakos!CI47</f>
        <v>20.685980353184402</v>
      </c>
      <c r="CI15" s="25">
        <f>Fakos!CJ47</f>
        <v>1368.9108810017401</v>
      </c>
      <c r="CJ15" s="25">
        <f>Fakos!CK47</f>
        <v>2.7065869343319</v>
      </c>
      <c r="CK15" s="25" t="str">
        <f>Fakos!CL47</f>
        <v>n.a.</v>
      </c>
      <c r="CL15" s="25" t="str">
        <f>Fakos!CM47</f>
        <v>n.a.</v>
      </c>
      <c r="CM15" s="25">
        <f>Fakos!CN47</f>
        <v>1.0827504271069699</v>
      </c>
      <c r="CN15" s="25">
        <f>Fakos!CO47</f>
        <v>15.378779517278501</v>
      </c>
      <c r="CO15" s="25">
        <f>Fakos!CP47</f>
        <v>14.6517634252869</v>
      </c>
      <c r="CP15" s="25">
        <f>Fakos!CQ47</f>
        <v>0.182025261496676</v>
      </c>
      <c r="CQ15" s="25" t="str">
        <f>Fakos!CR47</f>
        <v>n.a.</v>
      </c>
      <c r="CR15" s="25" t="str">
        <f>Fakos!CS47</f>
        <v>n.a.</v>
      </c>
      <c r="CS15" s="25">
        <f>Fakos!CT47</f>
        <v>1.0173341787629999</v>
      </c>
      <c r="CT15" s="25">
        <f>Fakos!CU47</f>
        <v>10.067107060850599</v>
      </c>
      <c r="CU15" s="25">
        <f>Fakos!CV47</f>
        <v>0.52135020285612499</v>
      </c>
      <c r="CV15" s="25">
        <f>Fakos!CW47</f>
        <v>7.33499348306039E-3</v>
      </c>
      <c r="CW15" s="25">
        <f>Fakos!CX47</f>
        <v>5.5188946521124604</v>
      </c>
      <c r="CX15" s="25">
        <f>Fakos!CY47</f>
        <v>50.8855644750927</v>
      </c>
      <c r="CZ15" s="25" t="str">
        <f>Fakos!DA47</f>
        <v>n.a.</v>
      </c>
      <c r="DA15" s="25">
        <f>Fakos!DB47</f>
        <v>7996.4355647606408</v>
      </c>
      <c r="DB15" s="25">
        <f>Fakos!DC47</f>
        <v>1.2780191356836096E-3</v>
      </c>
      <c r="DC15" s="25">
        <f>Fakos!DD47</f>
        <v>0.35244133672924727</v>
      </c>
      <c r="DD15" s="25">
        <f>Fakos!DE47</f>
        <v>21.542046407354359</v>
      </c>
      <c r="DE15" s="25">
        <f>Fakos!DF47</f>
        <v>4.1391450287993577E-2</v>
      </c>
      <c r="DF15" s="25" t="str">
        <f>Fakos!DG47</f>
        <v>n.a.</v>
      </c>
      <c r="DG15" s="25" t="str">
        <f>Fakos!DH47</f>
        <v>n.a.</v>
      </c>
      <c r="DH15" s="25">
        <f>Fakos!DI47</f>
        <v>1.4451779288042033E-2</v>
      </c>
      <c r="DI15" s="25">
        <f>Fakos!DJ47</f>
        <v>0.19476671121173381</v>
      </c>
      <c r="DJ15" s="25">
        <f>Fakos!DK47</f>
        <v>0.13583023935957864</v>
      </c>
      <c r="DK15" s="25">
        <f>Fakos!DL47</f>
        <v>1.6192833574710304E-3</v>
      </c>
      <c r="DL15" s="25" t="str">
        <f>Fakos!DM47</f>
        <v>n.a.</v>
      </c>
      <c r="DM15" s="25" t="str">
        <f>Fakos!DN47</f>
        <v>n.a.</v>
      </c>
      <c r="DN15" s="25">
        <f>Fakos!DO47</f>
        <v>8.3552412841902089E-3</v>
      </c>
      <c r="DO15" s="25">
        <f>Fakos!DP47</f>
        <v>7.8895823360898121E-2</v>
      </c>
      <c r="DP15" s="25">
        <f>Fakos!DQ47</f>
        <v>2.646897165311191E-3</v>
      </c>
      <c r="DQ15" s="25">
        <f>Fakos!DR47</f>
        <v>3.5888418882855844E-5</v>
      </c>
      <c r="DR15" s="25">
        <f>Fakos!DS47</f>
        <v>2.6635591950349716E-2</v>
      </c>
      <c r="DS15" s="25">
        <f>Fakos!DT47</f>
        <v>0.24349445854722199</v>
      </c>
      <c r="DU15" s="25" t="str">
        <f>Fakos!DV47</f>
        <v>n.a.</v>
      </c>
      <c r="DV15" s="25" t="str">
        <f>Fakos!DW47</f>
        <v>n.a.</v>
      </c>
      <c r="DW15" s="25" t="str">
        <f>Fakos!DX47</f>
        <v>n.a.</v>
      </c>
      <c r="DX15" s="25" t="str">
        <f>Fakos!DY47</f>
        <v>n.a.</v>
      </c>
      <c r="DY15" s="25" t="str">
        <f>Fakos!DZ47</f>
        <v>n.a.</v>
      </c>
      <c r="DZ15" s="25" t="str">
        <f>Fakos!EA47</f>
        <v>n.a.</v>
      </c>
      <c r="EA15" s="25" t="str">
        <f>Fakos!EB47</f>
        <v>n.a.</v>
      </c>
      <c r="EB15" s="25" t="str">
        <f>Fakos!EC47</f>
        <v>n.a.</v>
      </c>
      <c r="EC15" s="25" t="str">
        <f>Fakos!ED47</f>
        <v>n.a.</v>
      </c>
      <c r="ED15" s="25" t="str">
        <f>Fakos!EE47</f>
        <v>n.a.</v>
      </c>
      <c r="EE15" s="25" t="str">
        <f>Fakos!EF47</f>
        <v>n.a.</v>
      </c>
      <c r="EF15" s="25" t="str">
        <f>Fakos!EG47</f>
        <v>n.a.</v>
      </c>
      <c r="EG15" s="25" t="str">
        <f>Fakos!EH47</f>
        <v>n.a.</v>
      </c>
      <c r="EH15" s="25" t="str">
        <f>Fakos!EI47</f>
        <v>n.a.</v>
      </c>
      <c r="EI15" s="25" t="str">
        <f>Fakos!EJ47</f>
        <v>n.a.</v>
      </c>
      <c r="EJ15" s="25" t="str">
        <f>Fakos!EK47</f>
        <v>n.a.</v>
      </c>
      <c r="EK15" s="25" t="str">
        <f>Fakos!EL47</f>
        <v>n.a.</v>
      </c>
      <c r="EL15" s="25" t="str">
        <f>Fakos!EM47</f>
        <v>n.a.</v>
      </c>
      <c r="EM15" s="25" t="str">
        <f>Fakos!EN47</f>
        <v>n.a.</v>
      </c>
      <c r="EN15" s="25" t="str">
        <f>Fakos!EO47</f>
        <v>n.a.</v>
      </c>
      <c r="EP15" s="25" t="str">
        <f>Fakos!EQ47</f>
        <v>n.a.</v>
      </c>
      <c r="ET15" s="31" t="s">
        <v>529</v>
      </c>
      <c r="EU15" s="31">
        <v>0.32725049560419361</v>
      </c>
      <c r="EV15" s="31">
        <v>-4.926795781032603E-2</v>
      </c>
      <c r="EW15" s="31">
        <v>-3.7418142033484418E-2</v>
      </c>
      <c r="EX15" s="31">
        <v>-0.17066059805073511</v>
      </c>
      <c r="EY15" s="31">
        <v>0.76121346835218107</v>
      </c>
      <c r="EZ15" s="31">
        <v>2.9138910919382314E-2</v>
      </c>
      <c r="FA15" s="31">
        <v>0.15808152305572754</v>
      </c>
      <c r="FB15" s="31">
        <v>0.19503251667111829</v>
      </c>
      <c r="FC15" s="31">
        <v>0.7869339664603896</v>
      </c>
      <c r="FD15" s="31">
        <v>0.87795372441313735</v>
      </c>
      <c r="FE15" s="31">
        <v>0.19033487969150065</v>
      </c>
      <c r="FF15" s="31">
        <v>0.4659608523962343</v>
      </c>
      <c r="FG15" s="31">
        <v>0.87857127740844809</v>
      </c>
      <c r="FH15" s="31">
        <v>1</v>
      </c>
      <c r="FI15" s="31"/>
    </row>
    <row r="16" spans="1:165" ht="17" thickBot="1">
      <c r="A16" s="25" t="str">
        <f>Fakos!A48</f>
        <v xml:space="preserve">LM29_VII_py_1 </v>
      </c>
      <c r="B16" s="25" t="str">
        <f>Fakos!B48</f>
        <v>Fakos</v>
      </c>
      <c r="C16" s="25" t="str">
        <f>Fakos!C48</f>
        <v>epithermal</v>
      </c>
      <c r="D16" s="25" t="str">
        <f>Fakos!E48</f>
        <v>pyrite</v>
      </c>
      <c r="E16" s="25">
        <f>Fakos!F48</f>
        <v>0</v>
      </c>
      <c r="F16" s="25" t="str">
        <f>Fakos!G48</f>
        <v>n.a.</v>
      </c>
      <c r="G16" s="25">
        <f>Fakos!H48</f>
        <v>434356.90468649002</v>
      </c>
      <c r="H16" s="25">
        <f>Fakos!I48</f>
        <v>0.40564045441872698</v>
      </c>
      <c r="I16" s="25">
        <f>Fakos!J48</f>
        <v>26.9350618801809</v>
      </c>
      <c r="J16" s="25">
        <f>Fakos!K48</f>
        <v>1632.0781864143601</v>
      </c>
      <c r="K16" s="25">
        <f>Fakos!L48</f>
        <v>2.53975512807596</v>
      </c>
      <c r="L16" s="25" t="str">
        <f>Fakos!M48</f>
        <v>n.a.</v>
      </c>
      <c r="M16" s="25" t="str">
        <f>Fakos!N48</f>
        <v>n.a.</v>
      </c>
      <c r="N16" s="25">
        <f>Fakos!O48</f>
        <v>0.63064447063043805</v>
      </c>
      <c r="O16" s="25">
        <f>Fakos!P48</f>
        <v>81.9610906578651</v>
      </c>
      <c r="P16" s="25">
        <f>Fakos!Q48</f>
        <v>2.3376907891746299</v>
      </c>
      <c r="Q16" s="25">
        <f>Fakos!R48</f>
        <v>0.10229724203127399</v>
      </c>
      <c r="R16" s="25" t="str">
        <f>Fakos!S48</f>
        <v>n.a.</v>
      </c>
      <c r="S16" s="25" t="str">
        <f>Fakos!T48</f>
        <v>n.a.</v>
      </c>
      <c r="T16" s="25">
        <f>Fakos!U48</f>
        <v>0.66044491583975595</v>
      </c>
      <c r="U16" s="25">
        <f>Fakos!V48</f>
        <v>10.0270079814191</v>
      </c>
      <c r="V16" s="25">
        <f>Fakos!W48</f>
        <v>0.33527186299171302</v>
      </c>
      <c r="W16" s="25">
        <f>Fakos!X48</f>
        <v>7.6332550526968601E-3</v>
      </c>
      <c r="X16" s="25">
        <f>Fakos!Y48</f>
        <v>3.30251796507057</v>
      </c>
      <c r="Y16" s="25">
        <f>Fakos!Z48</f>
        <v>23.417176465224699</v>
      </c>
      <c r="Z16" s="25">
        <f>Fakos!AA48</f>
        <v>1.5059941433333088E-2</v>
      </c>
      <c r="AA16" s="25">
        <f>Fakos!AB48</f>
        <v>24.817757700256358</v>
      </c>
      <c r="AB16" s="25">
        <f>Fakos!AC48</f>
        <v>7.0907037336053698</v>
      </c>
      <c r="AC16" s="25">
        <f>Fakos!AD48</f>
        <v>0.64321574723904151</v>
      </c>
      <c r="AD16" s="25">
        <f>Fakos!AE48</f>
        <v>2.311343990685528E-3</v>
      </c>
      <c r="AE16" s="25">
        <f>Fakos!AF48</f>
        <v>0.19998223259495371</v>
      </c>
      <c r="AF16" s="25">
        <f>Fakos!AG48</f>
        <v>5.7629626525403745</v>
      </c>
      <c r="AG16" s="25">
        <f>Fakos!AH48</f>
        <v>0.70785104393055942</v>
      </c>
      <c r="AH16" s="25">
        <f>Fakos!AI48</f>
        <v>57.728898116882718</v>
      </c>
      <c r="AI16" s="25">
        <f>Fakos!AJ48</f>
        <v>202.05354215795211</v>
      </c>
      <c r="AJ16" s="25">
        <f>Fakos!AK48</f>
        <v>1.8817785478608465E-2</v>
      </c>
      <c r="AK16" s="25">
        <f>Fakos!AL48</f>
        <v>1.6281534759301994</v>
      </c>
      <c r="AL16" s="25">
        <f>Fakos!AM48</f>
        <v>5.7629626525403745</v>
      </c>
      <c r="AO16" s="25" t="str">
        <f>Fakos!AP48</f>
        <v>n.a.</v>
      </c>
      <c r="AP16" s="25">
        <f>Fakos!AQ48</f>
        <v>13.7022448380939</v>
      </c>
      <c r="AQ16" s="25">
        <f>Fakos!AR48</f>
        <v>3.5100511157508403E-2</v>
      </c>
      <c r="AR16" s="25">
        <f>Fakos!AS48</f>
        <v>0.17890293806299001</v>
      </c>
      <c r="AS16" s="25">
        <f>Fakos!AT48</f>
        <v>0.34799389739829201</v>
      </c>
      <c r="AT16" s="25">
        <f>Fakos!AU48</f>
        <v>2.2324162461854602</v>
      </c>
      <c r="AU16" s="25" t="str">
        <f>Fakos!AV48</f>
        <v>n.a.</v>
      </c>
      <c r="AV16" s="25" t="str">
        <f>Fakos!AW48</f>
        <v>n.a.</v>
      </c>
      <c r="AW16" s="25">
        <f>Fakos!AX48</f>
        <v>0.278085842738789</v>
      </c>
      <c r="AX16" s="25">
        <f>Fakos!AY48</f>
        <v>1.6143115445451299</v>
      </c>
      <c r="AY16" s="25">
        <f>Fakos!AZ48</f>
        <v>2.0936892368642102E-2</v>
      </c>
      <c r="AZ16" s="25">
        <f>Fakos!BA48</f>
        <v>0.10229724203127399</v>
      </c>
      <c r="BA16" s="25" t="str">
        <f>Fakos!BB48</f>
        <v>n.a.</v>
      </c>
      <c r="BB16" s="25" t="str">
        <f>Fakos!BC48</f>
        <v>n.a.</v>
      </c>
      <c r="BC16" s="25">
        <f>Fakos!BD48</f>
        <v>4.2865704918419401E-2</v>
      </c>
      <c r="BD16" s="25">
        <f>Fakos!BE48</f>
        <v>0.196274301375715</v>
      </c>
      <c r="BE16" s="25">
        <f>Fakos!BF48</f>
        <v>1.2222467593359199E-2</v>
      </c>
      <c r="BF16" s="25">
        <f>Fakos!BG48</f>
        <v>7.6332550526968601E-3</v>
      </c>
      <c r="BG16" s="25">
        <f>Fakos!BH48</f>
        <v>4.7138313191912397E-2</v>
      </c>
      <c r="BH16" s="25">
        <f>Fakos!BI48</f>
        <v>8.20647602773345E-3</v>
      </c>
      <c r="BJ16" s="25" t="str">
        <f>Fakos!BK48</f>
        <v>n.a.</v>
      </c>
      <c r="BK16" s="25">
        <f>Fakos!BL48</f>
        <v>51234.473463725401</v>
      </c>
      <c r="BL16" s="25">
        <f>Fakos!BM48</f>
        <v>0.122536895017699</v>
      </c>
      <c r="BM16" s="25">
        <f>Fakos!BN48</f>
        <v>7.0163082074183301</v>
      </c>
      <c r="BN16" s="25">
        <f>Fakos!BO48</f>
        <v>270.69255411257802</v>
      </c>
      <c r="BO16" s="25">
        <f>Fakos!BP48</f>
        <v>2.1502708501168901</v>
      </c>
      <c r="BP16" s="25" t="str">
        <f>Fakos!BQ48</f>
        <v>n.a.</v>
      </c>
      <c r="BQ16" s="25" t="str">
        <f>Fakos!BR48</f>
        <v>n.a.</v>
      </c>
      <c r="BR16" s="25">
        <f>Fakos!BS48</f>
        <v>0.30848215268485402</v>
      </c>
      <c r="BS16" s="25">
        <f>Fakos!BT48</f>
        <v>46.081955560523397</v>
      </c>
      <c r="BT16" s="25">
        <f>Fakos!BU48</f>
        <v>0.63516701656484997</v>
      </c>
      <c r="BU16" s="25">
        <f>Fakos!BV48</f>
        <v>7.1924689441504097E-2</v>
      </c>
      <c r="BV16" s="25" t="str">
        <f>Fakos!BW48</f>
        <v>n.a.</v>
      </c>
      <c r="BW16" s="25" t="str">
        <f>Fakos!BX48</f>
        <v>n.a.</v>
      </c>
      <c r="BX16" s="25">
        <f>Fakos!BY48</f>
        <v>0.18990649548706101</v>
      </c>
      <c r="BY16" s="25">
        <f>Fakos!BZ48</f>
        <v>2.1877027050175299</v>
      </c>
      <c r="BZ16" s="25">
        <f>Fakos!CA48</f>
        <v>9.1161408562691601E-2</v>
      </c>
      <c r="CA16" s="25">
        <f>Fakos!CB48</f>
        <v>5.0406281212334201E-3</v>
      </c>
      <c r="CB16" s="25">
        <f>Fakos!CC48</f>
        <v>1.72229798151464</v>
      </c>
      <c r="CC16" s="25">
        <f>Fakos!CD48</f>
        <v>4.9370967492858204</v>
      </c>
      <c r="CE16" s="25" t="str">
        <f>Fakos!CF48</f>
        <v>n.a.</v>
      </c>
      <c r="CF16" s="25">
        <f>Fakos!CG48</f>
        <v>434356.90468649002</v>
      </c>
      <c r="CG16" s="25">
        <f>Fakos!CH48</f>
        <v>0.40564045441872698</v>
      </c>
      <c r="CH16" s="25">
        <f>Fakos!CI48</f>
        <v>26.9350618801809</v>
      </c>
      <c r="CI16" s="25">
        <f>Fakos!CJ48</f>
        <v>1632.0781864143601</v>
      </c>
      <c r="CJ16" s="25">
        <f>Fakos!CK48</f>
        <v>2.53975512807596</v>
      </c>
      <c r="CK16" s="25" t="str">
        <f>Fakos!CL48</f>
        <v>n.a.</v>
      </c>
      <c r="CL16" s="25" t="str">
        <f>Fakos!CM48</f>
        <v>n.a.</v>
      </c>
      <c r="CM16" s="25">
        <f>Fakos!CN48</f>
        <v>0.63064447063043805</v>
      </c>
      <c r="CN16" s="25">
        <f>Fakos!CO48</f>
        <v>81.9610906578651</v>
      </c>
      <c r="CO16" s="25">
        <f>Fakos!CP48</f>
        <v>2.3376907891746299</v>
      </c>
      <c r="CP16" s="25">
        <f>Fakos!CQ48</f>
        <v>0.10229724203127399</v>
      </c>
      <c r="CQ16" s="25" t="str">
        <f>Fakos!CR48</f>
        <v>n.a.</v>
      </c>
      <c r="CR16" s="25" t="str">
        <f>Fakos!CS48</f>
        <v>n.a.</v>
      </c>
      <c r="CS16" s="25">
        <f>Fakos!CT48</f>
        <v>0.66044491583975595</v>
      </c>
      <c r="CT16" s="25">
        <f>Fakos!CU48</f>
        <v>10.0270079814191</v>
      </c>
      <c r="CU16" s="25">
        <f>Fakos!CV48</f>
        <v>0.33527186299171302</v>
      </c>
      <c r="CV16" s="25">
        <f>Fakos!CW48</f>
        <v>7.6332550526968601E-3</v>
      </c>
      <c r="CW16" s="25">
        <f>Fakos!CX48</f>
        <v>3.30251796507057</v>
      </c>
      <c r="CX16" s="25">
        <f>Fakos!CY48</f>
        <v>23.417176465224699</v>
      </c>
      <c r="CZ16" s="25" t="str">
        <f>Fakos!DA48</f>
        <v>n.a.</v>
      </c>
      <c r="DA16" s="25">
        <f>Fakos!DB48</f>
        <v>7777.9014179692012</v>
      </c>
      <c r="DB16" s="25">
        <f>Fakos!DC48</f>
        <v>6.8830549574556785E-3</v>
      </c>
      <c r="DC16" s="25">
        <f>Fakos!DD48</f>
        <v>0.45891125544236494</v>
      </c>
      <c r="DD16" s="25">
        <f>Fakos!DE48</f>
        <v>25.68341337636295</v>
      </c>
      <c r="DE16" s="25">
        <f>Fakos!DF48</f>
        <v>3.8840115125798443E-2</v>
      </c>
      <c r="DF16" s="25" t="str">
        <f>Fakos!DG48</f>
        <v>n.a.</v>
      </c>
      <c r="DG16" s="25" t="str">
        <f>Fakos!DH48</f>
        <v>n.a.</v>
      </c>
      <c r="DH16" s="25">
        <f>Fakos!DI48</f>
        <v>8.4173919220950702E-3</v>
      </c>
      <c r="DI16" s="25">
        <f>Fakos!DJ48</f>
        <v>1.0380077337622227</v>
      </c>
      <c r="DJ16" s="25">
        <f>Fakos!DK48</f>
        <v>2.1671732625320808E-2</v>
      </c>
      <c r="DK16" s="25">
        <f>Fakos!DL48</f>
        <v>9.1002875191283767E-4</v>
      </c>
      <c r="DL16" s="25" t="str">
        <f>Fakos!DM48</f>
        <v>n.a.</v>
      </c>
      <c r="DM16" s="25" t="str">
        <f>Fakos!DN48</f>
        <v>n.a.</v>
      </c>
      <c r="DN16" s="25">
        <f>Fakos!DO48</f>
        <v>5.4241533823895854E-3</v>
      </c>
      <c r="DO16" s="25">
        <f>Fakos!DP48</f>
        <v>7.8581567252500789E-2</v>
      </c>
      <c r="DP16" s="25">
        <f>Fakos!DQ48</f>
        <v>1.7021766538110811E-3</v>
      </c>
      <c r="DQ16" s="25">
        <f>Fakos!DR48</f>
        <v>3.7347743444287571E-5</v>
      </c>
      <c r="DR16" s="25">
        <f>Fakos!DS48</f>
        <v>1.5938793267715107E-2</v>
      </c>
      <c r="DS16" s="25">
        <f>Fakos!DT48</f>
        <v>0.11205442570840717</v>
      </c>
      <c r="DU16" s="25" t="str">
        <f>Fakos!DV48</f>
        <v>n.a.</v>
      </c>
      <c r="DV16" s="25" t="str">
        <f>Fakos!DW48</f>
        <v>n.a.</v>
      </c>
      <c r="DW16" s="25" t="str">
        <f>Fakos!DX48</f>
        <v>n.a.</v>
      </c>
      <c r="DX16" s="25" t="str">
        <f>Fakos!DY48</f>
        <v>n.a.</v>
      </c>
      <c r="DY16" s="25" t="str">
        <f>Fakos!DZ48</f>
        <v>n.a.</v>
      </c>
      <c r="DZ16" s="25" t="str">
        <f>Fakos!EA48</f>
        <v>n.a.</v>
      </c>
      <c r="EA16" s="25" t="str">
        <f>Fakos!EB48</f>
        <v>n.a.</v>
      </c>
      <c r="EB16" s="25" t="str">
        <f>Fakos!EC48</f>
        <v>n.a.</v>
      </c>
      <c r="EC16" s="25" t="str">
        <f>Fakos!ED48</f>
        <v>n.a.</v>
      </c>
      <c r="ED16" s="25" t="str">
        <f>Fakos!EE48</f>
        <v>n.a.</v>
      </c>
      <c r="EE16" s="25" t="str">
        <f>Fakos!EF48</f>
        <v>n.a.</v>
      </c>
      <c r="EF16" s="25" t="str">
        <f>Fakos!EG48</f>
        <v>n.a.</v>
      </c>
      <c r="EG16" s="25" t="str">
        <f>Fakos!EH48</f>
        <v>n.a.</v>
      </c>
      <c r="EH16" s="25" t="str">
        <f>Fakos!EI48</f>
        <v>n.a.</v>
      </c>
      <c r="EI16" s="25" t="str">
        <f>Fakos!EJ48</f>
        <v>n.a.</v>
      </c>
      <c r="EJ16" s="25" t="str">
        <f>Fakos!EK48</f>
        <v>n.a.</v>
      </c>
      <c r="EK16" s="25" t="str">
        <f>Fakos!EL48</f>
        <v>n.a.</v>
      </c>
      <c r="EL16" s="25" t="str">
        <f>Fakos!EM48</f>
        <v>n.a.</v>
      </c>
      <c r="EM16" s="25" t="str">
        <f>Fakos!EN48</f>
        <v>n.a.</v>
      </c>
      <c r="EN16" s="25" t="str">
        <f>Fakos!EO48</f>
        <v>n.a.</v>
      </c>
      <c r="EP16" s="25" t="str">
        <f>Fakos!EQ48</f>
        <v>n.a.</v>
      </c>
      <c r="ET16" s="32" t="s">
        <v>530</v>
      </c>
      <c r="EU16" s="32">
        <v>0.20336620807552316</v>
      </c>
      <c r="EV16" s="32">
        <v>0.87541326373203943</v>
      </c>
      <c r="EW16" s="32">
        <v>0.89314580013263922</v>
      </c>
      <c r="EX16" s="32">
        <v>0.31313361175693599</v>
      </c>
      <c r="EY16" s="32">
        <v>1.0391464094272498E-3</v>
      </c>
      <c r="EZ16" s="32">
        <v>0.11974986454378966</v>
      </c>
      <c r="FA16" s="32">
        <v>-4.530652599114629E-2</v>
      </c>
      <c r="FB16" s="32">
        <v>0.92188035939822832</v>
      </c>
      <c r="FC16" s="32">
        <v>-0.31884190647705646</v>
      </c>
      <c r="FD16" s="32">
        <v>-4.7432881799247407E-2</v>
      </c>
      <c r="FE16" s="32">
        <v>0.7090960220945719</v>
      </c>
      <c r="FF16" s="32">
        <v>0.13770267252674423</v>
      </c>
      <c r="FG16" s="32">
        <v>7.0868107467702945E-2</v>
      </c>
      <c r="FH16" s="32">
        <v>-9.2097924129091333E-2</v>
      </c>
      <c r="FI16" s="32">
        <v>1</v>
      </c>
    </row>
    <row r="17" spans="1:146">
      <c r="A17" s="25" t="str">
        <f>Fakos!A49</f>
        <v xml:space="preserve">LM29_VII_py_3 </v>
      </c>
      <c r="B17" s="25" t="str">
        <f>Fakos!B49</f>
        <v>Fakos</v>
      </c>
      <c r="C17" s="25" t="str">
        <f>Fakos!C49</f>
        <v>epithermal</v>
      </c>
      <c r="D17" s="25" t="str">
        <f>Fakos!E49</f>
        <v>pyrite</v>
      </c>
      <c r="E17" s="25">
        <f>Fakos!F49</f>
        <v>0</v>
      </c>
      <c r="F17" s="25" t="str">
        <f>Fakos!G49</f>
        <v>n.a.</v>
      </c>
      <c r="G17" s="25">
        <f>Fakos!H49</f>
        <v>461854.98464617401</v>
      </c>
      <c r="H17" s="25">
        <f>Fakos!I49</f>
        <v>52.644273783518301</v>
      </c>
      <c r="I17" s="25">
        <f>Fakos!J49</f>
        <v>329.646211005498</v>
      </c>
      <c r="J17" s="25">
        <f>Fakos!K49</f>
        <v>5890.6597297326398</v>
      </c>
      <c r="K17" s="25">
        <f>Fakos!L49</f>
        <v>4.6893677477985598</v>
      </c>
      <c r="L17" s="25" t="str">
        <f>Fakos!M49</f>
        <v>n.a.</v>
      </c>
      <c r="M17" s="25" t="str">
        <f>Fakos!N49</f>
        <v>n.a.</v>
      </c>
      <c r="N17" s="25">
        <f>Fakos!O49</f>
        <v>18.180248861046501</v>
      </c>
      <c r="O17" s="25">
        <f>Fakos!P49</f>
        <v>160.252763620406</v>
      </c>
      <c r="P17" s="25">
        <f>Fakos!Q49</f>
        <v>16.969155867513301</v>
      </c>
      <c r="Q17" s="25">
        <f>Fakos!R49</f>
        <v>9.5016245733565194E-2</v>
      </c>
      <c r="R17" s="25" t="str">
        <f>Fakos!S49</f>
        <v>n.a.</v>
      </c>
      <c r="S17" s="25" t="str">
        <f>Fakos!T49</f>
        <v>n.a.</v>
      </c>
      <c r="T17" s="25">
        <f>Fakos!U49</f>
        <v>27.122449081251698</v>
      </c>
      <c r="U17" s="25">
        <f>Fakos!V49</f>
        <v>17.206888581212301</v>
      </c>
      <c r="V17" s="25">
        <f>Fakos!W49</f>
        <v>0.47972033573428302</v>
      </c>
      <c r="W17" s="25">
        <f>Fakos!X49</f>
        <v>8.1762418622744207E-2</v>
      </c>
      <c r="X17" s="25">
        <f>Fakos!Y49</f>
        <v>145.986270693444</v>
      </c>
      <c r="Y17" s="25">
        <f>Fakos!Z49</f>
        <v>54.817526561394097</v>
      </c>
      <c r="Z17" s="25">
        <f>Fakos!AA49</f>
        <v>0.15969931407050292</v>
      </c>
      <c r="AA17" s="25">
        <f>Fakos!AB49</f>
        <v>1.0977248946712266</v>
      </c>
      <c r="AB17" s="25">
        <f>Fakos!AC49</f>
        <v>0.37549782113761376</v>
      </c>
      <c r="AC17" s="25">
        <f>Fakos!AD49</f>
        <v>2.8956849923168746</v>
      </c>
      <c r="AD17" s="25">
        <f>Fakos!AE49</f>
        <v>5.6006923277351743E-4</v>
      </c>
      <c r="AE17" s="25">
        <f>Fakos!AF49</f>
        <v>0.18578766998032317</v>
      </c>
      <c r="AF17" s="25">
        <f>Fakos!AG49</f>
        <v>0.32233621337988616</v>
      </c>
      <c r="AG17" s="25">
        <f>Fakos!AH49</f>
        <v>0.11623802558219166</v>
      </c>
      <c r="AH17" s="25">
        <f>Fakos!AI49</f>
        <v>1.0412818455206081</v>
      </c>
      <c r="AI17" s="25">
        <f>Fakos!AJ49</f>
        <v>3.0440682737763858</v>
      </c>
      <c r="AJ17" s="25">
        <f>Fakos!AK49</f>
        <v>1.5531113404463398E-3</v>
      </c>
      <c r="AK17" s="25">
        <f>Fakos!AL49</f>
        <v>0.51520226478540776</v>
      </c>
      <c r="AL17" s="25">
        <f>Fakos!AM49</f>
        <v>0.32233621337988616</v>
      </c>
      <c r="AO17" s="25" t="str">
        <f>Fakos!AP49</f>
        <v>n.a.</v>
      </c>
      <c r="AP17" s="25">
        <f>Fakos!AQ49</f>
        <v>15.5411005389292</v>
      </c>
      <c r="AQ17" s="25">
        <f>Fakos!AR49</f>
        <v>2.7193236315542501E-2</v>
      </c>
      <c r="AR17" s="25">
        <f>Fakos!AS49</f>
        <v>0.217877340007644</v>
      </c>
      <c r="AS17" s="25">
        <f>Fakos!AT49</f>
        <v>0.42532183114706801</v>
      </c>
      <c r="AT17" s="25">
        <f>Fakos!AU49</f>
        <v>3.1384453540291801</v>
      </c>
      <c r="AU17" s="25" t="str">
        <f>Fakos!AV49</f>
        <v>n.a.</v>
      </c>
      <c r="AV17" s="25" t="str">
        <f>Fakos!AW49</f>
        <v>n.a.</v>
      </c>
      <c r="AW17" s="25">
        <f>Fakos!AX49</f>
        <v>0.20625194384810999</v>
      </c>
      <c r="AX17" s="25">
        <f>Fakos!AY49</f>
        <v>2.20134842920119</v>
      </c>
      <c r="AY17" s="25">
        <f>Fakos!AZ49</f>
        <v>2.5102926773554302E-2</v>
      </c>
      <c r="AZ17" s="25">
        <f>Fakos!BA49</f>
        <v>9.5016245733565194E-2</v>
      </c>
      <c r="BA17" s="25" t="str">
        <f>Fakos!BB49</f>
        <v>n.a.</v>
      </c>
      <c r="BB17" s="25" t="str">
        <f>Fakos!BC49</f>
        <v>n.a.</v>
      </c>
      <c r="BC17" s="25">
        <f>Fakos!BD49</f>
        <v>4.6073853029128399E-2</v>
      </c>
      <c r="BD17" s="25">
        <f>Fakos!BE49</f>
        <v>0.21871569500472299</v>
      </c>
      <c r="BE17" s="25">
        <f>Fakos!BF49</f>
        <v>1.8869100248903599E-2</v>
      </c>
      <c r="BF17" s="25">
        <f>Fakos!BG49</f>
        <v>4.7397266524867501E-3</v>
      </c>
      <c r="BG17" s="25">
        <f>Fakos!BH49</f>
        <v>5.3428666664503702E-2</v>
      </c>
      <c r="BH17" s="25">
        <f>Fakos!BI49</f>
        <v>7.6244157631763796E-3</v>
      </c>
      <c r="BJ17" s="25" t="str">
        <f>Fakos!BK49</f>
        <v>n.a.</v>
      </c>
      <c r="BK17" s="25">
        <f>Fakos!BL49</f>
        <v>74725.593531759107</v>
      </c>
      <c r="BL17" s="25">
        <f>Fakos!BM49</f>
        <v>9.3256627052596706</v>
      </c>
      <c r="BM17" s="25">
        <f>Fakos!BN49</f>
        <v>118.523700182875</v>
      </c>
      <c r="BN17" s="25">
        <f>Fakos!BO49</f>
        <v>989.59463846033202</v>
      </c>
      <c r="BO17" s="25">
        <f>Fakos!BP49</f>
        <v>3.9188032089706799</v>
      </c>
      <c r="BP17" s="25" t="str">
        <f>Fakos!BQ49</f>
        <v>n.a.</v>
      </c>
      <c r="BQ17" s="25" t="str">
        <f>Fakos!BR49</f>
        <v>n.a.</v>
      </c>
      <c r="BR17" s="25">
        <f>Fakos!BS49</f>
        <v>11.925073497309899</v>
      </c>
      <c r="BS17" s="25">
        <f>Fakos!BT49</f>
        <v>21.498667688877799</v>
      </c>
      <c r="BT17" s="25">
        <f>Fakos!BU49</f>
        <v>4.3139453295557599</v>
      </c>
      <c r="BU17" s="25">
        <f>Fakos!BV49</f>
        <v>9.43329942407201E-2</v>
      </c>
      <c r="BV17" s="25" t="str">
        <f>Fakos!BW49</f>
        <v>n.a.</v>
      </c>
      <c r="BW17" s="25" t="str">
        <f>Fakos!BX49</f>
        <v>n.a.</v>
      </c>
      <c r="BX17" s="25">
        <f>Fakos!BY49</f>
        <v>27.096865287091902</v>
      </c>
      <c r="BY17" s="25">
        <f>Fakos!BZ49</f>
        <v>2.7307843957487901</v>
      </c>
      <c r="BZ17" s="25">
        <f>Fakos!CA49</f>
        <v>8.3857928358401307E-2</v>
      </c>
      <c r="CA17" s="25">
        <f>Fakos!CB49</f>
        <v>2.6983476797740599E-2</v>
      </c>
      <c r="CB17" s="25">
        <f>Fakos!CC49</f>
        <v>88.824053560558596</v>
      </c>
      <c r="CC17" s="25">
        <f>Fakos!CD49</f>
        <v>18.674467609560701</v>
      </c>
      <c r="CE17" s="25" t="str">
        <f>Fakos!CF49</f>
        <v>n.a.</v>
      </c>
      <c r="CF17" s="25">
        <f>Fakos!CG49</f>
        <v>461854.98464617401</v>
      </c>
      <c r="CG17" s="25">
        <f>Fakos!CH49</f>
        <v>52.644273783518301</v>
      </c>
      <c r="CH17" s="25">
        <f>Fakos!CI49</f>
        <v>329.646211005498</v>
      </c>
      <c r="CI17" s="25">
        <f>Fakos!CJ49</f>
        <v>5890.6597297326398</v>
      </c>
      <c r="CJ17" s="25">
        <f>Fakos!CK49</f>
        <v>4.6893677477985598</v>
      </c>
      <c r="CK17" s="25" t="str">
        <f>Fakos!CL49</f>
        <v>n.a.</v>
      </c>
      <c r="CL17" s="25" t="str">
        <f>Fakos!CM49</f>
        <v>n.a.</v>
      </c>
      <c r="CM17" s="25">
        <f>Fakos!CN49</f>
        <v>18.180248861046501</v>
      </c>
      <c r="CN17" s="25">
        <f>Fakos!CO49</f>
        <v>160.252763620406</v>
      </c>
      <c r="CO17" s="25">
        <f>Fakos!CP49</f>
        <v>16.969155867513301</v>
      </c>
      <c r="CP17" s="25">
        <f>Fakos!CQ49</f>
        <v>9.5016245733565194E-2</v>
      </c>
      <c r="CQ17" s="25" t="str">
        <f>Fakos!CR49</f>
        <v>n.a.</v>
      </c>
      <c r="CR17" s="25" t="str">
        <f>Fakos!CS49</f>
        <v>n.a.</v>
      </c>
      <c r="CS17" s="25">
        <f>Fakos!CT49</f>
        <v>27.122449081251698</v>
      </c>
      <c r="CT17" s="25">
        <f>Fakos!CU49</f>
        <v>17.206888581212301</v>
      </c>
      <c r="CU17" s="25">
        <f>Fakos!CV49</f>
        <v>0.47972033573428302</v>
      </c>
      <c r="CV17" s="25">
        <f>Fakos!CW49</f>
        <v>8.1762418622744207E-2</v>
      </c>
      <c r="CW17" s="25">
        <f>Fakos!CX49</f>
        <v>145.986270693444</v>
      </c>
      <c r="CX17" s="25">
        <f>Fakos!CY49</f>
        <v>54.817526561394097</v>
      </c>
      <c r="CZ17" s="25" t="str">
        <f>Fakos!DA49</f>
        <v>n.a.</v>
      </c>
      <c r="DA17" s="25">
        <f>Fakos!DB49</f>
        <v>8270.301453060687</v>
      </c>
      <c r="DB17" s="25">
        <f>Fakos!DC49</f>
        <v>0.89328720964614683</v>
      </c>
      <c r="DC17" s="25">
        <f>Fakos!DD49</f>
        <v>5.6164102097594961</v>
      </c>
      <c r="DD17" s="25">
        <f>Fakos!DE49</f>
        <v>92.699142821462246</v>
      </c>
      <c r="DE17" s="25">
        <f>Fakos!DF49</f>
        <v>7.1713836179821994E-2</v>
      </c>
      <c r="DF17" s="25" t="str">
        <f>Fakos!DG49</f>
        <v>n.a.</v>
      </c>
      <c r="DG17" s="25" t="str">
        <f>Fakos!DH49</f>
        <v>n.a.</v>
      </c>
      <c r="DH17" s="25">
        <f>Fakos!DI49</f>
        <v>0.24265697557241839</v>
      </c>
      <c r="DI17" s="25">
        <f>Fakos!DJ49</f>
        <v>2.0295436122138555</v>
      </c>
      <c r="DJ17" s="25">
        <f>Fakos!DK49</f>
        <v>0.15731379468196652</v>
      </c>
      <c r="DK17" s="25">
        <f>Fakos!DL49</f>
        <v>8.4525754359951596E-4</v>
      </c>
      <c r="DL17" s="25" t="str">
        <f>Fakos!DM49</f>
        <v>n.a.</v>
      </c>
      <c r="DM17" s="25" t="str">
        <f>Fakos!DN49</f>
        <v>n.a.</v>
      </c>
      <c r="DN17" s="25">
        <f>Fakos!DO49</f>
        <v>0.22275335973432733</v>
      </c>
      <c r="DO17" s="25">
        <f>Fakos!DP49</f>
        <v>0.13485022399069202</v>
      </c>
      <c r="DP17" s="25">
        <f>Fakos!DQ49</f>
        <v>2.4355421554283353E-3</v>
      </c>
      <c r="DQ17" s="25">
        <f>Fakos!DR49</f>
        <v>4.0004451744709185E-4</v>
      </c>
      <c r="DR17" s="25">
        <f>Fakos!DS49</f>
        <v>0.70456694350117766</v>
      </c>
      <c r="DS17" s="25">
        <f>Fakos!DT49</f>
        <v>0.26230944053883959</v>
      </c>
      <c r="DU17" s="25" t="str">
        <f>Fakos!DV49</f>
        <v>n.a.</v>
      </c>
      <c r="DV17" s="25" t="str">
        <f>Fakos!DW49</f>
        <v>n.a.</v>
      </c>
      <c r="DW17" s="25" t="str">
        <f>Fakos!DX49</f>
        <v>n.a.</v>
      </c>
      <c r="DX17" s="25" t="str">
        <f>Fakos!DY49</f>
        <v>n.a.</v>
      </c>
      <c r="DY17" s="25" t="str">
        <f>Fakos!DZ49</f>
        <v>n.a.</v>
      </c>
      <c r="DZ17" s="25" t="str">
        <f>Fakos!EA49</f>
        <v>n.a.</v>
      </c>
      <c r="EA17" s="25" t="str">
        <f>Fakos!EB49</f>
        <v>n.a.</v>
      </c>
      <c r="EB17" s="25" t="str">
        <f>Fakos!EC49</f>
        <v>n.a.</v>
      </c>
      <c r="EC17" s="25" t="str">
        <f>Fakos!ED49</f>
        <v>n.a.</v>
      </c>
      <c r="ED17" s="25" t="str">
        <f>Fakos!EE49</f>
        <v>n.a.</v>
      </c>
      <c r="EE17" s="25" t="str">
        <f>Fakos!EF49</f>
        <v>n.a.</v>
      </c>
      <c r="EF17" s="25" t="str">
        <f>Fakos!EG49</f>
        <v>n.a.</v>
      </c>
      <c r="EG17" s="25" t="str">
        <f>Fakos!EH49</f>
        <v>n.a.</v>
      </c>
      <c r="EH17" s="25" t="str">
        <f>Fakos!EI49</f>
        <v>n.a.</v>
      </c>
      <c r="EI17" s="25" t="str">
        <f>Fakos!EJ49</f>
        <v>n.a.</v>
      </c>
      <c r="EJ17" s="25" t="str">
        <f>Fakos!EK49</f>
        <v>n.a.</v>
      </c>
      <c r="EK17" s="25" t="str">
        <f>Fakos!EL49</f>
        <v>n.a.</v>
      </c>
      <c r="EL17" s="25" t="str">
        <f>Fakos!EM49</f>
        <v>n.a.</v>
      </c>
      <c r="EM17" s="25" t="str">
        <f>Fakos!EN49</f>
        <v>n.a.</v>
      </c>
      <c r="EN17" s="25" t="str">
        <f>Fakos!EO49</f>
        <v>n.a.</v>
      </c>
      <c r="EP17" s="25" t="str">
        <f>Fakos!EQ49</f>
        <v>n.a.</v>
      </c>
    </row>
    <row r="18" spans="1:146">
      <c r="A18" s="25" t="str">
        <f>Fakos!A50</f>
        <v xml:space="preserve">LM29_IX_py_1.1 </v>
      </c>
      <c r="B18" s="25" t="str">
        <f>Fakos!B50</f>
        <v>Fakos</v>
      </c>
      <c r="C18" s="25" t="str">
        <f>Fakos!C50</f>
        <v>epithermal</v>
      </c>
      <c r="D18" s="25" t="str">
        <f>Fakos!E50</f>
        <v>pyrite</v>
      </c>
      <c r="E18" s="25">
        <f>Fakos!F50</f>
        <v>0</v>
      </c>
      <c r="F18" s="25" t="str">
        <f>Fakos!G50</f>
        <v>n.a.</v>
      </c>
      <c r="G18" s="25">
        <f>Fakos!H50</f>
        <v>444278.582594832</v>
      </c>
      <c r="H18" s="25">
        <f>Fakos!I50</f>
        <v>4.9610641225968803E-2</v>
      </c>
      <c r="I18" s="25">
        <f>Fakos!J50</f>
        <v>0.27145031427042798</v>
      </c>
      <c r="J18" s="25">
        <f>Fakos!K50</f>
        <v>123.25839318764</v>
      </c>
      <c r="K18" s="25">
        <f>Fakos!L50</f>
        <v>2.32959787628088</v>
      </c>
      <c r="L18" s="25" t="str">
        <f>Fakos!M50</f>
        <v>n.a.</v>
      </c>
      <c r="M18" s="25" t="str">
        <f>Fakos!N50</f>
        <v>n.a.</v>
      </c>
      <c r="N18" s="25">
        <f>Fakos!O50</f>
        <v>0.222410782312565</v>
      </c>
      <c r="O18" s="25">
        <f>Fakos!P50</f>
        <v>2.3239322924990198</v>
      </c>
      <c r="P18" s="25">
        <f>Fakos!Q50</f>
        <v>2.5020030528951399E-2</v>
      </c>
      <c r="Q18" s="25">
        <f>Fakos!R50</f>
        <v>0.15845827683021499</v>
      </c>
      <c r="R18" s="25" t="str">
        <f>Fakos!S50</f>
        <v>n.a.</v>
      </c>
      <c r="S18" s="25" t="str">
        <f>Fakos!T50</f>
        <v>n.a.</v>
      </c>
      <c r="T18" s="25">
        <f>Fakos!U50</f>
        <v>3.6730863203804399E-2</v>
      </c>
      <c r="U18" s="25">
        <f>Fakos!V50</f>
        <v>0.41034711563681397</v>
      </c>
      <c r="V18" s="25">
        <f>Fakos!W50</f>
        <v>1.68717614768563E-2</v>
      </c>
      <c r="W18" s="25">
        <f>Fakos!X50</f>
        <v>1.1162286571930399E-2</v>
      </c>
      <c r="X18" s="25">
        <f>Fakos!Y50</f>
        <v>0.13749242091671299</v>
      </c>
      <c r="Y18" s="25">
        <f>Fakos!Z50</f>
        <v>0.78948778989346502</v>
      </c>
      <c r="Z18" s="25">
        <f>Fakos!AA50</f>
        <v>0.18276140648172176</v>
      </c>
      <c r="AA18" s="25">
        <f>Fakos!AB50</f>
        <v>16.902257426296671</v>
      </c>
      <c r="AB18" s="25">
        <f>Fakos!AC50</f>
        <v>5.7420458860907164</v>
      </c>
      <c r="AC18" s="25">
        <f>Fakos!AD50</f>
        <v>0.22305861572955796</v>
      </c>
      <c r="AD18" s="25">
        <f>Fakos!AE50</f>
        <v>8.118474092977121E-2</v>
      </c>
      <c r="AE18" s="25">
        <f>Fakos!AF50</f>
        <v>0.26714827594791118</v>
      </c>
      <c r="AF18" s="25">
        <f>Fakos!AG50</f>
        <v>0.50432790043952525</v>
      </c>
      <c r="AG18" s="25">
        <f>Fakos!AH50</f>
        <v>0.18197388890335606</v>
      </c>
      <c r="AH18" s="25">
        <f>Fakos!AI50</f>
        <v>15.913678404144591</v>
      </c>
      <c r="AI18" s="25">
        <f>Fakos!AJ50</f>
        <v>46.84342381131232</v>
      </c>
      <c r="AJ18" s="25">
        <f>Fakos!AK50</f>
        <v>0.22499782901591434</v>
      </c>
      <c r="AK18" s="25">
        <f>Fakos!AL50</f>
        <v>0.74038275450827162</v>
      </c>
      <c r="AL18" s="25">
        <f>Fakos!AM50</f>
        <v>0.50432790043952525</v>
      </c>
      <c r="AO18" s="25" t="str">
        <f>Fakos!AP50</f>
        <v>n.a.</v>
      </c>
      <c r="AP18" s="25">
        <f>Fakos!AQ50</f>
        <v>16.161321675966999</v>
      </c>
      <c r="AQ18" s="25">
        <f>Fakos!AR50</f>
        <v>4.9610641225968803E-2</v>
      </c>
      <c r="AR18" s="25">
        <f>Fakos!AS50</f>
        <v>0.27145031427042798</v>
      </c>
      <c r="AS18" s="25">
        <f>Fakos!AT50</f>
        <v>0.59583872503777002</v>
      </c>
      <c r="AT18" s="25">
        <f>Fakos!AU50</f>
        <v>2.32959787628088</v>
      </c>
      <c r="AU18" s="25" t="str">
        <f>Fakos!AV50</f>
        <v>n.a.</v>
      </c>
      <c r="AV18" s="25" t="str">
        <f>Fakos!AW50</f>
        <v>n.a.</v>
      </c>
      <c r="AW18" s="25">
        <f>Fakos!AX50</f>
        <v>0.222410782312565</v>
      </c>
      <c r="AX18" s="25">
        <f>Fakos!AY50</f>
        <v>1.2539207371080401</v>
      </c>
      <c r="AY18" s="25">
        <f>Fakos!AZ50</f>
        <v>2.5020030528951399E-2</v>
      </c>
      <c r="AZ18" s="25">
        <f>Fakos!BA50</f>
        <v>0.15845827683021499</v>
      </c>
      <c r="BA18" s="25" t="str">
        <f>Fakos!BB50</f>
        <v>n.a.</v>
      </c>
      <c r="BB18" s="25" t="str">
        <f>Fakos!BC50</f>
        <v>n.a.</v>
      </c>
      <c r="BC18" s="25">
        <f>Fakos!BD50</f>
        <v>3.6730863203804399E-2</v>
      </c>
      <c r="BD18" s="25">
        <f>Fakos!BE50</f>
        <v>0.24019291541597701</v>
      </c>
      <c r="BE18" s="25">
        <f>Fakos!BF50</f>
        <v>1.68717614768563E-2</v>
      </c>
      <c r="BF18" s="25">
        <f>Fakos!BG50</f>
        <v>1.1162286571930399E-2</v>
      </c>
      <c r="BG18" s="25">
        <f>Fakos!BH50</f>
        <v>4.9111514778233001E-2</v>
      </c>
      <c r="BH18" s="25">
        <f>Fakos!BI50</f>
        <v>5.5849305534212898E-3</v>
      </c>
      <c r="BJ18" s="25" t="str">
        <f>Fakos!BK50</f>
        <v>n.a.</v>
      </c>
      <c r="BK18" s="25">
        <f>Fakos!BL50</f>
        <v>36444.846851891802</v>
      </c>
      <c r="BL18" s="25">
        <f>Fakos!BM50</f>
        <v>3.4267175695629398E-2</v>
      </c>
      <c r="BM18" s="25">
        <f>Fakos!BN50</f>
        <v>0.23017512097405901</v>
      </c>
      <c r="BN18" s="25">
        <f>Fakos!BO50</f>
        <v>10.1866424906327</v>
      </c>
      <c r="BO18" s="25">
        <f>Fakos!BP50</f>
        <v>1.82241608762971</v>
      </c>
      <c r="BP18" s="25" t="str">
        <f>Fakos!BQ50</f>
        <v>n.a.</v>
      </c>
      <c r="BQ18" s="25" t="str">
        <f>Fakos!BR50</f>
        <v>n.a.</v>
      </c>
      <c r="BR18" s="25">
        <f>Fakos!BS50</f>
        <v>0.222788521812952</v>
      </c>
      <c r="BS18" s="25">
        <f>Fakos!BT50</f>
        <v>1.8038312907333001</v>
      </c>
      <c r="BT18" s="25">
        <f>Fakos!BU50</f>
        <v>1.8118884319398901E-2</v>
      </c>
      <c r="BU18" s="25">
        <f>Fakos!BV50</f>
        <v>0.11519920882194699</v>
      </c>
      <c r="BV18" s="25" t="str">
        <f>Fakos!BW50</f>
        <v>n.a.</v>
      </c>
      <c r="BW18" s="25" t="str">
        <f>Fakos!BX50</f>
        <v>n.a.</v>
      </c>
      <c r="BX18" s="25">
        <f>Fakos!BY50</f>
        <v>3.0780256587503999E-2</v>
      </c>
      <c r="BY18" s="25">
        <f>Fakos!BZ50</f>
        <v>0.27509166858748901</v>
      </c>
      <c r="BZ18" s="25">
        <f>Fakos!CA50</f>
        <v>1.7561459932977901E-2</v>
      </c>
      <c r="CA18" s="25">
        <f>Fakos!CB50</f>
        <v>4.90882996362162E-3</v>
      </c>
      <c r="CB18" s="25">
        <f>Fakos!CC50</f>
        <v>5.1043204258185398E-2</v>
      </c>
      <c r="CC18" s="25">
        <f>Fakos!CD50</f>
        <v>0.53685833150784501</v>
      </c>
      <c r="CE18" s="25" t="str">
        <f>Fakos!CF50</f>
        <v>n.a.</v>
      </c>
      <c r="CF18" s="25">
        <f>Fakos!CG50</f>
        <v>444278.582594832</v>
      </c>
      <c r="CG18" s="25">
        <f>Fakos!CH50</f>
        <v>4.9610641225968803E-2</v>
      </c>
      <c r="CH18" s="25">
        <f>Fakos!CI50</f>
        <v>0.27145031427042798</v>
      </c>
      <c r="CI18" s="25">
        <f>Fakos!CJ50</f>
        <v>123.25839318764</v>
      </c>
      <c r="CJ18" s="25">
        <f>Fakos!CK50</f>
        <v>2.32959787628088</v>
      </c>
      <c r="CK18" s="25" t="str">
        <f>Fakos!CL50</f>
        <v>n.a.</v>
      </c>
      <c r="CL18" s="25" t="str">
        <f>Fakos!CM50</f>
        <v>n.a.</v>
      </c>
      <c r="CM18" s="25">
        <f>Fakos!CN50</f>
        <v>0.222410782312565</v>
      </c>
      <c r="CN18" s="25">
        <f>Fakos!CO50</f>
        <v>2.3239322924990198</v>
      </c>
      <c r="CO18" s="25">
        <f>Fakos!CP50</f>
        <v>2.5020030528951399E-2</v>
      </c>
      <c r="CP18" s="25">
        <f>Fakos!CQ50</f>
        <v>0.15845827683021499</v>
      </c>
      <c r="CQ18" s="25" t="str">
        <f>Fakos!CR50</f>
        <v>n.a.</v>
      </c>
      <c r="CR18" s="25" t="str">
        <f>Fakos!CS50</f>
        <v>n.a.</v>
      </c>
      <c r="CS18" s="25">
        <f>Fakos!CT50</f>
        <v>3.6730863203804399E-2</v>
      </c>
      <c r="CT18" s="25">
        <f>Fakos!CU50</f>
        <v>0.41034711563681397</v>
      </c>
      <c r="CU18" s="25">
        <f>Fakos!CV50</f>
        <v>1.68717614768563E-2</v>
      </c>
      <c r="CV18" s="25">
        <f>Fakos!CW50</f>
        <v>1.1162286571930399E-2</v>
      </c>
      <c r="CW18" s="25">
        <f>Fakos!CX50</f>
        <v>0.13749242091671299</v>
      </c>
      <c r="CX18" s="25">
        <f>Fakos!CY50</f>
        <v>0.78948778989346502</v>
      </c>
      <c r="CZ18" s="25" t="str">
        <f>Fakos!DA50</f>
        <v>n.a.</v>
      </c>
      <c r="DA18" s="25">
        <f>Fakos!DB50</f>
        <v>7955.5659879099649</v>
      </c>
      <c r="DB18" s="25">
        <f>Fakos!DC50</f>
        <v>8.4181142761582267E-4</v>
      </c>
      <c r="DC18" s="25">
        <f>Fakos!DD50</f>
        <v>4.6248865165491862E-3</v>
      </c>
      <c r="DD18" s="25">
        <f>Fakos!DE50</f>
        <v>1.9396719413911181</v>
      </c>
      <c r="DE18" s="25">
        <f>Fakos!DF50</f>
        <v>3.5626210066996178E-2</v>
      </c>
      <c r="DF18" s="25" t="str">
        <f>Fakos!DG50</f>
        <v>n.a.</v>
      </c>
      <c r="DG18" s="25" t="str">
        <f>Fakos!DH50</f>
        <v>n.a.</v>
      </c>
      <c r="DH18" s="25">
        <f>Fakos!DI50</f>
        <v>2.9685802533924131E-3</v>
      </c>
      <c r="DI18" s="25">
        <f>Fakos!DJ50</f>
        <v>2.9431766622328014E-2</v>
      </c>
      <c r="DJ18" s="25">
        <f>Fakos!DK50</f>
        <v>2.3195001426696096E-4</v>
      </c>
      <c r="DK18" s="25">
        <f>Fakos!DL50</f>
        <v>1.4096331927499531E-3</v>
      </c>
      <c r="DL18" s="25" t="str">
        <f>Fakos!DM50</f>
        <v>n.a.</v>
      </c>
      <c r="DM18" s="25" t="str">
        <f>Fakos!DN50</f>
        <v>n.a.</v>
      </c>
      <c r="DN18" s="25">
        <f>Fakos!DO50</f>
        <v>3.0166609070141591E-4</v>
      </c>
      <c r="DO18" s="25">
        <f>Fakos!DP50</f>
        <v>3.2158864861819279E-3</v>
      </c>
      <c r="DP18" s="25">
        <f>Fakos!DQ50</f>
        <v>8.5658003741530224E-5</v>
      </c>
      <c r="DQ18" s="25">
        <f>Fakos!DR50</f>
        <v>5.461447472435566E-5</v>
      </c>
      <c r="DR18" s="25">
        <f>Fakos!DS50</f>
        <v>6.6357346002274612E-4</v>
      </c>
      <c r="DS18" s="25">
        <f>Fakos!DT50</f>
        <v>3.7778081841628626E-3</v>
      </c>
      <c r="DU18" s="25" t="str">
        <f>Fakos!DV50</f>
        <v>n.a.</v>
      </c>
      <c r="DV18" s="25" t="str">
        <f>Fakos!DW50</f>
        <v>n.a.</v>
      </c>
      <c r="DW18" s="25" t="str">
        <f>Fakos!DX50</f>
        <v>n.a.</v>
      </c>
      <c r="DX18" s="25" t="str">
        <f>Fakos!DY50</f>
        <v>n.a.</v>
      </c>
      <c r="DY18" s="25" t="str">
        <f>Fakos!DZ50</f>
        <v>n.a.</v>
      </c>
      <c r="DZ18" s="25" t="str">
        <f>Fakos!EA50</f>
        <v>n.a.</v>
      </c>
      <c r="EA18" s="25" t="str">
        <f>Fakos!EB50</f>
        <v>n.a.</v>
      </c>
      <c r="EB18" s="25" t="str">
        <f>Fakos!EC50</f>
        <v>n.a.</v>
      </c>
      <c r="EC18" s="25" t="str">
        <f>Fakos!ED50</f>
        <v>n.a.</v>
      </c>
      <c r="ED18" s="25" t="str">
        <f>Fakos!EE50</f>
        <v>n.a.</v>
      </c>
      <c r="EE18" s="25" t="str">
        <f>Fakos!EF50</f>
        <v>n.a.</v>
      </c>
      <c r="EF18" s="25" t="str">
        <f>Fakos!EG50</f>
        <v>n.a.</v>
      </c>
      <c r="EG18" s="25" t="str">
        <f>Fakos!EH50</f>
        <v>n.a.</v>
      </c>
      <c r="EH18" s="25" t="str">
        <f>Fakos!EI50</f>
        <v>n.a.</v>
      </c>
      <c r="EI18" s="25" t="str">
        <f>Fakos!EJ50</f>
        <v>n.a.</v>
      </c>
      <c r="EJ18" s="25" t="str">
        <f>Fakos!EK50</f>
        <v>n.a.</v>
      </c>
      <c r="EK18" s="25" t="str">
        <f>Fakos!EL50</f>
        <v>n.a.</v>
      </c>
      <c r="EL18" s="25" t="str">
        <f>Fakos!EM50</f>
        <v>n.a.</v>
      </c>
      <c r="EM18" s="25" t="str">
        <f>Fakos!EN50</f>
        <v>n.a.</v>
      </c>
      <c r="EN18" s="25" t="str">
        <f>Fakos!EO50</f>
        <v>n.a.</v>
      </c>
      <c r="EP18" s="25" t="str">
        <f>Fakos!EQ50</f>
        <v>n.a.</v>
      </c>
    </row>
    <row r="19" spans="1:146">
      <c r="A19" s="25" t="str">
        <f>Fakos!A51</f>
        <v xml:space="preserve">LM29_IX_py_1.2 </v>
      </c>
      <c r="B19" s="25" t="str">
        <f>Fakos!B51</f>
        <v>Fakos</v>
      </c>
      <c r="C19" s="25" t="str">
        <f>Fakos!C51</f>
        <v>epithermal</v>
      </c>
      <c r="D19" s="25" t="str">
        <f>Fakos!E51</f>
        <v>pyrite</v>
      </c>
      <c r="E19" s="25">
        <f>Fakos!F51</f>
        <v>0</v>
      </c>
      <c r="F19" s="25" t="str">
        <f>Fakos!G51</f>
        <v>n.a.</v>
      </c>
      <c r="G19" s="25">
        <f>Fakos!H51</f>
        <v>472947.91373692802</v>
      </c>
      <c r="H19" s="25">
        <f>Fakos!I51</f>
        <v>1.747085328654</v>
      </c>
      <c r="I19" s="25">
        <f>Fakos!J51</f>
        <v>9.7304931741908707</v>
      </c>
      <c r="J19" s="25">
        <f>Fakos!K51</f>
        <v>521.25984223388195</v>
      </c>
      <c r="K19" s="25">
        <f>Fakos!L51</f>
        <v>3.58167306681236</v>
      </c>
      <c r="L19" s="25" t="str">
        <f>Fakos!M51</f>
        <v>n.a.</v>
      </c>
      <c r="M19" s="25" t="str">
        <f>Fakos!N51</f>
        <v>n.a.</v>
      </c>
      <c r="N19" s="25">
        <f>Fakos!O51</f>
        <v>0.30797330391444799</v>
      </c>
      <c r="O19" s="25">
        <f>Fakos!P51</f>
        <v>90.021327532827897</v>
      </c>
      <c r="P19" s="25">
        <f>Fakos!Q51</f>
        <v>3.5173408365163798E-2</v>
      </c>
      <c r="Q19" s="25">
        <f>Fakos!R51</f>
        <v>0.165296422124873</v>
      </c>
      <c r="R19" s="25" t="str">
        <f>Fakos!S51</f>
        <v>n.a.</v>
      </c>
      <c r="S19" s="25" t="str">
        <f>Fakos!T51</f>
        <v>n.a.</v>
      </c>
      <c r="T19" s="25">
        <f>Fakos!U51</f>
        <v>4.7831023551115202E-2</v>
      </c>
      <c r="U19" s="25">
        <f>Fakos!V51</f>
        <v>0.13528003744696199</v>
      </c>
      <c r="V19" s="25">
        <f>Fakos!W51</f>
        <v>2.6299865526828101E-2</v>
      </c>
      <c r="W19" s="25">
        <f>Fakos!X51</f>
        <v>1.4742997812324601E-2</v>
      </c>
      <c r="X19" s="25">
        <f>Fakos!Y51</f>
        <v>0.14011628459834899</v>
      </c>
      <c r="Y19" s="25">
        <f>Fakos!Z51</f>
        <v>9.4485855872993699E-2</v>
      </c>
      <c r="Z19" s="25">
        <f>Fakos!AA51</f>
        <v>0.17954745945333619</v>
      </c>
      <c r="AA19" s="25">
        <f>Fakos!AB51</f>
        <v>642.47583919941189</v>
      </c>
      <c r="AB19" s="25">
        <f>Fakos!AC51</f>
        <v>0.67433886178071722</v>
      </c>
      <c r="AC19" s="25">
        <f>Fakos!AD51</f>
        <v>5.6728466605642005</v>
      </c>
      <c r="AD19" s="25">
        <f>Fakos!AE51</f>
        <v>0.1052197312723943</v>
      </c>
      <c r="AE19" s="25">
        <f>Fakos!AF51</f>
        <v>0.34136662764235759</v>
      </c>
      <c r="AF19" s="25">
        <f>Fakos!AG51</f>
        <v>2.0132621909350189E-2</v>
      </c>
      <c r="AG19" s="25">
        <f>Fakos!AH51</f>
        <v>0.2510301244854608</v>
      </c>
      <c r="AH19" s="25">
        <f>Fakos!AI51</f>
        <v>5.4081992632717062E-2</v>
      </c>
      <c r="AI19" s="25">
        <f>Fakos!AJ51</f>
        <v>51.526577469563364</v>
      </c>
      <c r="AJ19" s="25">
        <f>Fakos!AK51</f>
        <v>8.4386249317787987E-3</v>
      </c>
      <c r="AK19" s="25">
        <f>Fakos!AL51</f>
        <v>2.7377611594944517E-2</v>
      </c>
      <c r="AL19" s="25">
        <f>Fakos!AM51</f>
        <v>2.0132621909350189E-2</v>
      </c>
      <c r="AO19" s="25" t="str">
        <f>Fakos!AP51</f>
        <v>n.a.</v>
      </c>
      <c r="AP19" s="25">
        <f>Fakos!AQ51</f>
        <v>34.744924945671997</v>
      </c>
      <c r="AQ19" s="25">
        <f>Fakos!AR51</f>
        <v>4.4337792959217602E-2</v>
      </c>
      <c r="AR19" s="25">
        <f>Fakos!AS51</f>
        <v>0.40240411332493398</v>
      </c>
      <c r="AS19" s="25">
        <f>Fakos!AT51</f>
        <v>0.58982895745717401</v>
      </c>
      <c r="AT19" s="25">
        <f>Fakos!AU51</f>
        <v>3.58167306681236</v>
      </c>
      <c r="AU19" s="25" t="str">
        <f>Fakos!AV51</f>
        <v>n.a.</v>
      </c>
      <c r="AV19" s="25" t="str">
        <f>Fakos!AW51</f>
        <v>n.a.</v>
      </c>
      <c r="AW19" s="25">
        <f>Fakos!AX51</f>
        <v>0.30797330391444799</v>
      </c>
      <c r="AX19" s="25">
        <f>Fakos!AY51</f>
        <v>2.0575712272867901</v>
      </c>
      <c r="AY19" s="25">
        <f>Fakos!AZ51</f>
        <v>3.5173408365163798E-2</v>
      </c>
      <c r="AZ19" s="25">
        <f>Fakos!BA51</f>
        <v>0.165296422124873</v>
      </c>
      <c r="BA19" s="25" t="str">
        <f>Fakos!BB51</f>
        <v>n.a.</v>
      </c>
      <c r="BB19" s="25" t="str">
        <f>Fakos!BC51</f>
        <v>n.a.</v>
      </c>
      <c r="BC19" s="25">
        <f>Fakos!BD51</f>
        <v>4.7831023551115202E-2</v>
      </c>
      <c r="BD19" s="25">
        <f>Fakos!BE51</f>
        <v>0.13528003744696199</v>
      </c>
      <c r="BE19" s="25">
        <f>Fakos!BF51</f>
        <v>2.6299865526828101E-2</v>
      </c>
      <c r="BF19" s="25">
        <f>Fakos!BG51</f>
        <v>1.4742997812324601E-2</v>
      </c>
      <c r="BG19" s="25">
        <f>Fakos!BH51</f>
        <v>5.2605294846507999E-2</v>
      </c>
      <c r="BH19" s="25">
        <f>Fakos!BI51</f>
        <v>8.8561619909581103E-3</v>
      </c>
      <c r="BJ19" s="25" t="str">
        <f>Fakos!BK51</f>
        <v>n.a.</v>
      </c>
      <c r="BK19" s="25">
        <f>Fakos!BL51</f>
        <v>33293.514710418996</v>
      </c>
      <c r="BL19" s="25">
        <f>Fakos!BM51</f>
        <v>0.27267351296356102</v>
      </c>
      <c r="BM19" s="25">
        <f>Fakos!BN51</f>
        <v>1.3380955077590999</v>
      </c>
      <c r="BN19" s="25">
        <f>Fakos!BO51</f>
        <v>62.691091215546301</v>
      </c>
      <c r="BO19" s="25">
        <f>Fakos!BP51</f>
        <v>1.6908189496834201</v>
      </c>
      <c r="BP19" s="25" t="str">
        <f>Fakos!BQ51</f>
        <v>n.a.</v>
      </c>
      <c r="BQ19" s="25" t="str">
        <f>Fakos!BR51</f>
        <v>n.a.</v>
      </c>
      <c r="BR19" s="25">
        <f>Fakos!BS51</f>
        <v>0.18544432088339899</v>
      </c>
      <c r="BS19" s="25">
        <f>Fakos!BT51</f>
        <v>10.530059763275201</v>
      </c>
      <c r="BT19" s="25">
        <f>Fakos!BU51</f>
        <v>2.5192807280296398E-2</v>
      </c>
      <c r="BU19" s="25">
        <f>Fakos!BV51</f>
        <v>8.4801058447635094E-2</v>
      </c>
      <c r="BV19" s="25" t="str">
        <f>Fakos!BW51</f>
        <v>n.a.</v>
      </c>
      <c r="BW19" s="25" t="str">
        <f>Fakos!BX51</f>
        <v>n.a.</v>
      </c>
      <c r="BX19" s="25">
        <f>Fakos!BY51</f>
        <v>3.8227925663276902E-2</v>
      </c>
      <c r="BY19" s="25">
        <f>Fakos!BZ51</f>
        <v>0.102927193260498</v>
      </c>
      <c r="BZ19" s="25">
        <f>Fakos!CA51</f>
        <v>1.49561564002703E-2</v>
      </c>
      <c r="CA19" s="25">
        <f>Fakos!CB51</f>
        <v>4.57232754645994E-3</v>
      </c>
      <c r="CB19" s="25">
        <f>Fakos!CC51</f>
        <v>6.4559026215773696E-2</v>
      </c>
      <c r="CC19" s="25">
        <f>Fakos!CD51</f>
        <v>7.5881893011177301E-2</v>
      </c>
      <c r="CE19" s="25" t="str">
        <f>Fakos!CF51</f>
        <v>n.a.</v>
      </c>
      <c r="CF19" s="25">
        <f>Fakos!CG51</f>
        <v>472947.91373692802</v>
      </c>
      <c r="CG19" s="25">
        <f>Fakos!CH51</f>
        <v>1.747085328654</v>
      </c>
      <c r="CH19" s="25">
        <f>Fakos!CI51</f>
        <v>9.7304931741908707</v>
      </c>
      <c r="CI19" s="25">
        <f>Fakos!CJ51</f>
        <v>521.25984223388195</v>
      </c>
      <c r="CJ19" s="25">
        <f>Fakos!CK51</f>
        <v>3.58167306681236</v>
      </c>
      <c r="CK19" s="25" t="str">
        <f>Fakos!CL51</f>
        <v>n.a.</v>
      </c>
      <c r="CL19" s="25" t="str">
        <f>Fakos!CM51</f>
        <v>n.a.</v>
      </c>
      <c r="CM19" s="25">
        <f>Fakos!CN51</f>
        <v>0.30797330391444799</v>
      </c>
      <c r="CN19" s="25">
        <f>Fakos!CO51</f>
        <v>90.021327532827897</v>
      </c>
      <c r="CO19" s="25">
        <f>Fakos!CP51</f>
        <v>3.5173408365163798E-2</v>
      </c>
      <c r="CP19" s="25">
        <f>Fakos!CQ51</f>
        <v>0.165296422124873</v>
      </c>
      <c r="CQ19" s="25" t="str">
        <f>Fakos!CR51</f>
        <v>n.a.</v>
      </c>
      <c r="CR19" s="25" t="str">
        <f>Fakos!CS51</f>
        <v>n.a.</v>
      </c>
      <c r="CS19" s="25">
        <f>Fakos!CT51</f>
        <v>4.7831023551115202E-2</v>
      </c>
      <c r="CT19" s="25">
        <f>Fakos!CU51</f>
        <v>0.13528003744696199</v>
      </c>
      <c r="CU19" s="25">
        <f>Fakos!CV51</f>
        <v>2.6299865526828101E-2</v>
      </c>
      <c r="CV19" s="25">
        <f>Fakos!CW51</f>
        <v>1.4742997812324601E-2</v>
      </c>
      <c r="CW19" s="25">
        <f>Fakos!CX51</f>
        <v>0.14011628459834899</v>
      </c>
      <c r="CX19" s="25">
        <f>Fakos!CY51</f>
        <v>9.4485855872993699E-2</v>
      </c>
      <c r="CZ19" s="25" t="str">
        <f>Fakos!DA51</f>
        <v>n.a.</v>
      </c>
      <c r="DA19" s="25">
        <f>Fakos!DB51</f>
        <v>8468.9392736489935</v>
      </c>
      <c r="DB19" s="25">
        <f>Fakos!DC51</f>
        <v>2.9645180113314736E-2</v>
      </c>
      <c r="DC19" s="25">
        <f>Fakos!DD51</f>
        <v>0.16578513383431306</v>
      </c>
      <c r="DD19" s="25">
        <f>Fakos!DE51</f>
        <v>8.2028741735731909</v>
      </c>
      <c r="DE19" s="25">
        <f>Fakos!DF51</f>
        <v>5.4774018455610335E-2</v>
      </c>
      <c r="DF19" s="25" t="str">
        <f>Fakos!DG51</f>
        <v>n.a.</v>
      </c>
      <c r="DG19" s="25" t="str">
        <f>Fakos!DH51</f>
        <v>n.a.</v>
      </c>
      <c r="DH19" s="25">
        <f>Fakos!DI51</f>
        <v>4.11060767408128E-3</v>
      </c>
      <c r="DI19" s="25">
        <f>Fakos!DJ51</f>
        <v>1.1400877347115996</v>
      </c>
      <c r="DJ19" s="25">
        <f>Fakos!DK51</f>
        <v>3.2607764257829274E-4</v>
      </c>
      <c r="DK19" s="25">
        <f>Fakos!DL51</f>
        <v>1.470464831065225E-3</v>
      </c>
      <c r="DL19" s="25" t="str">
        <f>Fakos!DM51</f>
        <v>n.a.</v>
      </c>
      <c r="DM19" s="25" t="str">
        <f>Fakos!DN51</f>
        <v>n.a.</v>
      </c>
      <c r="DN19" s="25">
        <f>Fakos!DO51</f>
        <v>3.9283035110968461E-4</v>
      </c>
      <c r="DO19" s="25">
        <f>Fakos!DP51</f>
        <v>1.0601883812457837E-3</v>
      </c>
      <c r="DP19" s="25">
        <f>Fakos!DQ51</f>
        <v>1.335245275242324E-4</v>
      </c>
      <c r="DQ19" s="25">
        <f>Fakos!DR51</f>
        <v>7.2134062872674051E-5</v>
      </c>
      <c r="DR19" s="25">
        <f>Fakos!DS51</f>
        <v>6.7623689477967666E-4</v>
      </c>
      <c r="DS19" s="25">
        <f>Fakos!DT51</f>
        <v>4.5212787857402546E-4</v>
      </c>
      <c r="DU19" s="25" t="str">
        <f>Fakos!DV51</f>
        <v>n.a.</v>
      </c>
      <c r="DV19" s="25" t="str">
        <f>Fakos!DW51</f>
        <v>n.a.</v>
      </c>
      <c r="DW19" s="25" t="str">
        <f>Fakos!DX51</f>
        <v>n.a.</v>
      </c>
      <c r="DX19" s="25" t="str">
        <f>Fakos!DY51</f>
        <v>n.a.</v>
      </c>
      <c r="DY19" s="25" t="str">
        <f>Fakos!DZ51</f>
        <v>n.a.</v>
      </c>
      <c r="DZ19" s="25" t="str">
        <f>Fakos!EA51</f>
        <v>n.a.</v>
      </c>
      <c r="EA19" s="25" t="str">
        <f>Fakos!EB51</f>
        <v>n.a.</v>
      </c>
      <c r="EB19" s="25" t="str">
        <f>Fakos!EC51</f>
        <v>n.a.</v>
      </c>
      <c r="EC19" s="25" t="str">
        <f>Fakos!ED51</f>
        <v>n.a.</v>
      </c>
      <c r="ED19" s="25" t="str">
        <f>Fakos!EE51</f>
        <v>n.a.</v>
      </c>
      <c r="EE19" s="25" t="str">
        <f>Fakos!EF51</f>
        <v>n.a.</v>
      </c>
      <c r="EF19" s="25" t="str">
        <f>Fakos!EG51</f>
        <v>n.a.</v>
      </c>
      <c r="EG19" s="25" t="str">
        <f>Fakos!EH51</f>
        <v>n.a.</v>
      </c>
      <c r="EH19" s="25" t="str">
        <f>Fakos!EI51</f>
        <v>n.a.</v>
      </c>
      <c r="EI19" s="25" t="str">
        <f>Fakos!EJ51</f>
        <v>n.a.</v>
      </c>
      <c r="EJ19" s="25" t="str">
        <f>Fakos!EK51</f>
        <v>n.a.</v>
      </c>
      <c r="EK19" s="25" t="str">
        <f>Fakos!EL51</f>
        <v>n.a.</v>
      </c>
      <c r="EL19" s="25" t="str">
        <f>Fakos!EM51</f>
        <v>n.a.</v>
      </c>
      <c r="EM19" s="25" t="str">
        <f>Fakos!EN51</f>
        <v>n.a.</v>
      </c>
      <c r="EN19" s="25" t="str">
        <f>Fakos!EO51</f>
        <v>n.a.</v>
      </c>
      <c r="EP19" s="25" t="str">
        <f>Fakos!EQ51</f>
        <v>n.a.</v>
      </c>
    </row>
    <row r="20" spans="1:146">
      <c r="A20" s="25" t="str">
        <f>Fakos!A52</f>
        <v xml:space="preserve">LM29_IX_py_1.3 </v>
      </c>
      <c r="B20" s="25" t="str">
        <f>Fakos!B52</f>
        <v>Fakos</v>
      </c>
      <c r="C20" s="25" t="str">
        <f>Fakos!C52</f>
        <v>epithermal</v>
      </c>
      <c r="D20" s="25" t="str">
        <f>Fakos!E52</f>
        <v>pyrite</v>
      </c>
      <c r="E20" s="25">
        <f>Fakos!F52</f>
        <v>0</v>
      </c>
      <c r="F20" s="25" t="str">
        <f>Fakos!G52</f>
        <v>n.a.</v>
      </c>
      <c r="G20" s="25">
        <f>Fakos!H52</f>
        <v>422973.37556170998</v>
      </c>
      <c r="H20" s="25">
        <f>Fakos!I52</f>
        <v>30.0258030297164</v>
      </c>
      <c r="I20" s="25">
        <f>Fakos!J52</f>
        <v>71.900698767551802</v>
      </c>
      <c r="J20" s="25">
        <f>Fakos!K52</f>
        <v>603.452494491165</v>
      </c>
      <c r="K20" s="25">
        <f>Fakos!L52</f>
        <v>2.3820277822841001</v>
      </c>
      <c r="L20" s="25" t="str">
        <f>Fakos!M52</f>
        <v>n.a.</v>
      </c>
      <c r="M20" s="25" t="str">
        <f>Fakos!N52</f>
        <v>n.a.</v>
      </c>
      <c r="N20" s="25">
        <f>Fakos!O52</f>
        <v>47.168428596871799</v>
      </c>
      <c r="O20" s="25">
        <f>Fakos!P52</f>
        <v>59.879402354182403</v>
      </c>
      <c r="P20" s="25">
        <f>Fakos!Q52</f>
        <v>9.0912955020813702E-2</v>
      </c>
      <c r="Q20" s="25">
        <f>Fakos!R52</f>
        <v>9.5331833648945999E-2</v>
      </c>
      <c r="R20" s="25" t="str">
        <f>Fakos!S52</f>
        <v>n.a.</v>
      </c>
      <c r="S20" s="25" t="str">
        <f>Fakos!T52</f>
        <v>n.a.</v>
      </c>
      <c r="T20" s="25">
        <f>Fakos!U52</f>
        <v>5.7483535367662402</v>
      </c>
      <c r="U20" s="25">
        <f>Fakos!V52</f>
        <v>0.28663223470926202</v>
      </c>
      <c r="V20" s="25">
        <f>Fakos!W52</f>
        <v>0.11565189112589901</v>
      </c>
      <c r="W20" s="25">
        <f>Fakos!X52</f>
        <v>8.2093055002574605E-3</v>
      </c>
      <c r="X20" s="25">
        <f>Fakos!Y52</f>
        <v>1.8495446905811499</v>
      </c>
      <c r="Y20" s="25">
        <f>Fakos!Z52</f>
        <v>26.9024616409408</v>
      </c>
      <c r="Z20" s="25">
        <f>Fakos!AA52</f>
        <v>0.4176009905938049</v>
      </c>
      <c r="AA20" s="25">
        <f>Fakos!AB52</f>
        <v>32.375212482898995</v>
      </c>
      <c r="AB20" s="25">
        <f>Fakos!AC52</f>
        <v>14.545450984743555</v>
      </c>
      <c r="AC20" s="25">
        <f>Fakos!AD52</f>
        <v>0.63656568435497352</v>
      </c>
      <c r="AD20" s="25">
        <f>Fakos!AE52</f>
        <v>4.4385548194988437E-3</v>
      </c>
      <c r="AE20" s="25">
        <f>Fakos!AF52</f>
        <v>3.1079830436322338</v>
      </c>
      <c r="AF20" s="25">
        <f>Fakos!AG52</f>
        <v>3.027827596512159E-3</v>
      </c>
      <c r="AG20" s="25">
        <f>Fakos!AH52</f>
        <v>4.9154235355214758E-2</v>
      </c>
      <c r="AH20" s="25">
        <f>Fakos!AI52</f>
        <v>0.89597808972221515</v>
      </c>
      <c r="AI20" s="25">
        <f>Fakos!AJ52</f>
        <v>1.9942648093348256</v>
      </c>
      <c r="AJ20" s="25">
        <f>Fakos!AK52</f>
        <v>2.7340835787581595E-4</v>
      </c>
      <c r="AK20" s="25">
        <f>Fakos!AL52</f>
        <v>0.19144712070072267</v>
      </c>
      <c r="AL20" s="25">
        <f>Fakos!AM52</f>
        <v>3.027827596512159E-3</v>
      </c>
      <c r="AO20" s="25" t="str">
        <f>Fakos!AP52</f>
        <v>n.a.</v>
      </c>
      <c r="AP20" s="25">
        <f>Fakos!AQ52</f>
        <v>17.431135476023801</v>
      </c>
      <c r="AQ20" s="25">
        <f>Fakos!AR52</f>
        <v>3.1931510554814697E-2</v>
      </c>
      <c r="AR20" s="25">
        <f>Fakos!AS52</f>
        <v>0.17337734643147901</v>
      </c>
      <c r="AS20" s="25">
        <f>Fakos!AT52</f>
        <v>0.40121883626332999</v>
      </c>
      <c r="AT20" s="25">
        <f>Fakos!AU52</f>
        <v>2.3820277822841001</v>
      </c>
      <c r="AU20" s="25" t="str">
        <f>Fakos!AV52</f>
        <v>n.a.</v>
      </c>
      <c r="AV20" s="25" t="str">
        <f>Fakos!AW52</f>
        <v>n.a.</v>
      </c>
      <c r="AW20" s="25">
        <f>Fakos!AX52</f>
        <v>0.19993207375054101</v>
      </c>
      <c r="AX20" s="25">
        <f>Fakos!AY52</f>
        <v>2.1137584187733598</v>
      </c>
      <c r="AY20" s="25">
        <f>Fakos!AZ52</f>
        <v>2.83824593706875E-2</v>
      </c>
      <c r="AZ20" s="25">
        <f>Fakos!BA52</f>
        <v>8.3879940279896301E-2</v>
      </c>
      <c r="BA20" s="25" t="str">
        <f>Fakos!BB52</f>
        <v>n.a.</v>
      </c>
      <c r="BB20" s="25" t="str">
        <f>Fakos!BC52</f>
        <v>n.a.</v>
      </c>
      <c r="BC20" s="25">
        <f>Fakos!BD52</f>
        <v>6.2391015470224201E-2</v>
      </c>
      <c r="BD20" s="25">
        <f>Fakos!BE52</f>
        <v>0.21811194756010799</v>
      </c>
      <c r="BE20" s="25">
        <f>Fakos!BF52</f>
        <v>1.9643250649076099E-2</v>
      </c>
      <c r="BF20" s="25">
        <f>Fakos!BG52</f>
        <v>8.2093055002574605E-3</v>
      </c>
      <c r="BG20" s="25">
        <f>Fakos!BH52</f>
        <v>4.5126263337176502E-2</v>
      </c>
      <c r="BH20" s="25">
        <f>Fakos!BI52</f>
        <v>6.6635829706118499E-3</v>
      </c>
      <c r="BJ20" s="25" t="str">
        <f>Fakos!BK52</f>
        <v>n.a.</v>
      </c>
      <c r="BK20" s="25">
        <f>Fakos!BL52</f>
        <v>20966.0722966225</v>
      </c>
      <c r="BL20" s="25">
        <f>Fakos!BM52</f>
        <v>19.218970492157599</v>
      </c>
      <c r="BM20" s="25">
        <f>Fakos!BN52</f>
        <v>41.789801148297599</v>
      </c>
      <c r="BN20" s="25">
        <f>Fakos!BO52</f>
        <v>110.765694803089</v>
      </c>
      <c r="BO20" s="25">
        <f>Fakos!BP52</f>
        <v>2.2956192230611201</v>
      </c>
      <c r="BP20" s="25" t="str">
        <f>Fakos!BQ52</f>
        <v>n.a.</v>
      </c>
      <c r="BQ20" s="25" t="str">
        <f>Fakos!BR52</f>
        <v>n.a.</v>
      </c>
      <c r="BR20" s="25">
        <f>Fakos!BS52</f>
        <v>45.855479762303403</v>
      </c>
      <c r="BS20" s="25">
        <f>Fakos!BT52</f>
        <v>12.075984728829001</v>
      </c>
      <c r="BT20" s="25">
        <f>Fakos!BU52</f>
        <v>5.7234201082647297E-2</v>
      </c>
      <c r="BU20" s="25">
        <f>Fakos!BV52</f>
        <v>0.128355034502666</v>
      </c>
      <c r="BV20" s="25" t="str">
        <f>Fakos!BW52</f>
        <v>n.a.</v>
      </c>
      <c r="BW20" s="25" t="str">
        <f>Fakos!BX52</f>
        <v>n.a.</v>
      </c>
      <c r="BX20" s="25">
        <f>Fakos!BY52</f>
        <v>4.2960017397103201</v>
      </c>
      <c r="BY20" s="25">
        <f>Fakos!BZ52</f>
        <v>0.148583476360307</v>
      </c>
      <c r="BZ20" s="25">
        <f>Fakos!CA52</f>
        <v>7.8264808906290104E-2</v>
      </c>
      <c r="CA20" s="25">
        <f>Fakos!CB52</f>
        <v>4.2836662228221099E-3</v>
      </c>
      <c r="CB20" s="25">
        <f>Fakos!CC52</f>
        <v>1.0596857494589</v>
      </c>
      <c r="CC20" s="25">
        <f>Fakos!CD52</f>
        <v>20.725953072927201</v>
      </c>
      <c r="CE20" s="25" t="str">
        <f>Fakos!CF52</f>
        <v>n.a.</v>
      </c>
      <c r="CF20" s="25">
        <f>Fakos!CG52</f>
        <v>422973.37556170998</v>
      </c>
      <c r="CG20" s="25">
        <f>Fakos!CH52</f>
        <v>30.0258030297164</v>
      </c>
      <c r="CH20" s="25">
        <f>Fakos!CI52</f>
        <v>71.900698767551802</v>
      </c>
      <c r="CI20" s="25">
        <f>Fakos!CJ52</f>
        <v>603.452494491165</v>
      </c>
      <c r="CJ20" s="25">
        <f>Fakos!CK52</f>
        <v>2.3820277822841001</v>
      </c>
      <c r="CK20" s="25" t="str">
        <f>Fakos!CL52</f>
        <v>n.a.</v>
      </c>
      <c r="CL20" s="25" t="str">
        <f>Fakos!CM52</f>
        <v>n.a.</v>
      </c>
      <c r="CM20" s="25">
        <f>Fakos!CN52</f>
        <v>47.168428596871799</v>
      </c>
      <c r="CN20" s="25">
        <f>Fakos!CO52</f>
        <v>59.879402354182403</v>
      </c>
      <c r="CO20" s="25">
        <f>Fakos!CP52</f>
        <v>9.0912955020813702E-2</v>
      </c>
      <c r="CP20" s="25">
        <f>Fakos!CQ52</f>
        <v>9.5331833648945999E-2</v>
      </c>
      <c r="CQ20" s="25" t="str">
        <f>Fakos!CR52</f>
        <v>n.a.</v>
      </c>
      <c r="CR20" s="25" t="str">
        <f>Fakos!CS52</f>
        <v>n.a.</v>
      </c>
      <c r="CS20" s="25">
        <f>Fakos!CT52</f>
        <v>5.7483535367662402</v>
      </c>
      <c r="CT20" s="25">
        <f>Fakos!CU52</f>
        <v>0.28663223470926202</v>
      </c>
      <c r="CU20" s="25">
        <f>Fakos!CV52</f>
        <v>0.11565189112589901</v>
      </c>
      <c r="CV20" s="25">
        <f>Fakos!CW52</f>
        <v>8.2093055002574605E-3</v>
      </c>
      <c r="CW20" s="25">
        <f>Fakos!CX52</f>
        <v>1.8495446905811499</v>
      </c>
      <c r="CX20" s="25">
        <f>Fakos!CY52</f>
        <v>26.9024616409408</v>
      </c>
      <c r="CZ20" s="25" t="str">
        <f>Fakos!DA52</f>
        <v>n.a.</v>
      </c>
      <c r="DA20" s="25">
        <f>Fakos!DB52</f>
        <v>7574.0599079901513</v>
      </c>
      <c r="DB20" s="25">
        <f>Fakos!DC52</f>
        <v>0.50948876065980464</v>
      </c>
      <c r="DC20" s="25">
        <f>Fakos!DD52</f>
        <v>1.2250218724345805</v>
      </c>
      <c r="DD20" s="25">
        <f>Fakos!DE52</f>
        <v>9.4963096731684917</v>
      </c>
      <c r="DE20" s="25">
        <f>Fakos!DF52</f>
        <v>3.6428013186788503E-2</v>
      </c>
      <c r="DF20" s="25" t="str">
        <f>Fakos!DG52</f>
        <v>n.a.</v>
      </c>
      <c r="DG20" s="25" t="str">
        <f>Fakos!DH52</f>
        <v>n.a.</v>
      </c>
      <c r="DH20" s="25">
        <f>Fakos!DI52</f>
        <v>0.62957049231292173</v>
      </c>
      <c r="DI20" s="25">
        <f>Fakos!DJ52</f>
        <v>0.75835109364466069</v>
      </c>
      <c r="DJ20" s="25">
        <f>Fakos!DK52</f>
        <v>8.4281516722086488E-4</v>
      </c>
      <c r="DK20" s="25">
        <f>Fakos!DL52</f>
        <v>8.4806499051646186E-4</v>
      </c>
      <c r="DL20" s="25" t="str">
        <f>Fakos!DM52</f>
        <v>n.a.</v>
      </c>
      <c r="DM20" s="25" t="str">
        <f>Fakos!DN52</f>
        <v>n.a.</v>
      </c>
      <c r="DN20" s="25">
        <f>Fakos!DO52</f>
        <v>4.7210525104847571E-2</v>
      </c>
      <c r="DO20" s="25">
        <f>Fakos!DP52</f>
        <v>2.2463341278155333E-3</v>
      </c>
      <c r="DP20" s="25">
        <f>Fakos!DQ52</f>
        <v>5.8716513603908381E-4</v>
      </c>
      <c r="DQ20" s="25">
        <f>Fakos!DR52</f>
        <v>4.0166224443276242E-5</v>
      </c>
      <c r="DR20" s="25">
        <f>Fakos!DS52</f>
        <v>8.9263739892912648E-3</v>
      </c>
      <c r="DS20" s="25">
        <f>Fakos!DT52</f>
        <v>0.12873199695081805</v>
      </c>
      <c r="DU20" s="25" t="str">
        <f>Fakos!DV52</f>
        <v>n.a.</v>
      </c>
      <c r="DV20" s="25" t="str">
        <f>Fakos!DW52</f>
        <v>n.a.</v>
      </c>
      <c r="DW20" s="25" t="str">
        <f>Fakos!DX52</f>
        <v>n.a.</v>
      </c>
      <c r="DX20" s="25" t="str">
        <f>Fakos!DY52</f>
        <v>n.a.</v>
      </c>
      <c r="DY20" s="25" t="str">
        <f>Fakos!DZ52</f>
        <v>n.a.</v>
      </c>
      <c r="DZ20" s="25" t="str">
        <f>Fakos!EA52</f>
        <v>n.a.</v>
      </c>
      <c r="EA20" s="25" t="str">
        <f>Fakos!EB52</f>
        <v>n.a.</v>
      </c>
      <c r="EB20" s="25" t="str">
        <f>Fakos!EC52</f>
        <v>n.a.</v>
      </c>
      <c r="EC20" s="25" t="str">
        <f>Fakos!ED52</f>
        <v>n.a.</v>
      </c>
      <c r="ED20" s="25" t="str">
        <f>Fakos!EE52</f>
        <v>n.a.</v>
      </c>
      <c r="EE20" s="25" t="str">
        <f>Fakos!EF52</f>
        <v>n.a.</v>
      </c>
      <c r="EF20" s="25" t="str">
        <f>Fakos!EG52</f>
        <v>n.a.</v>
      </c>
      <c r="EG20" s="25" t="str">
        <f>Fakos!EH52</f>
        <v>n.a.</v>
      </c>
      <c r="EH20" s="25" t="str">
        <f>Fakos!EI52</f>
        <v>n.a.</v>
      </c>
      <c r="EI20" s="25" t="str">
        <f>Fakos!EJ52</f>
        <v>n.a.</v>
      </c>
      <c r="EJ20" s="25" t="str">
        <f>Fakos!EK52</f>
        <v>n.a.</v>
      </c>
      <c r="EK20" s="25" t="str">
        <f>Fakos!EL52</f>
        <v>n.a.</v>
      </c>
      <c r="EL20" s="25" t="str">
        <f>Fakos!EM52</f>
        <v>n.a.</v>
      </c>
      <c r="EM20" s="25" t="str">
        <f>Fakos!EN52</f>
        <v>n.a.</v>
      </c>
      <c r="EN20" s="25" t="str">
        <f>Fakos!EO52</f>
        <v>n.a.</v>
      </c>
      <c r="EP20" s="25" t="str">
        <f>Fakos!EQ52</f>
        <v>n.a.</v>
      </c>
    </row>
    <row r="21" spans="1:146">
      <c r="A21" s="25" t="str">
        <f>Fakos!A53</f>
        <v xml:space="preserve">LM29_X_py_1 </v>
      </c>
      <c r="B21" s="25" t="str">
        <f>Fakos!B53</f>
        <v>Fakos</v>
      </c>
      <c r="C21" s="25" t="str">
        <f>Fakos!C53</f>
        <v>epithermal</v>
      </c>
      <c r="D21" s="25" t="str">
        <f>Fakos!E53</f>
        <v>pyrite</v>
      </c>
      <c r="E21" s="25">
        <f>Fakos!F53</f>
        <v>0</v>
      </c>
      <c r="F21" s="25" t="str">
        <f>Fakos!G53</f>
        <v>n.a.</v>
      </c>
      <c r="G21" s="25">
        <f>Fakos!H53</f>
        <v>423215.70304618601</v>
      </c>
      <c r="H21" s="25">
        <f>Fakos!I53</f>
        <v>4.8819447596564099E-2</v>
      </c>
      <c r="I21" s="25">
        <f>Fakos!J53</f>
        <v>1.24676709377916</v>
      </c>
      <c r="J21" s="25">
        <f>Fakos!K53</f>
        <v>562.99543441803405</v>
      </c>
      <c r="K21" s="25">
        <f>Fakos!L53</f>
        <v>2.17229210515905</v>
      </c>
      <c r="L21" s="25" t="str">
        <f>Fakos!M53</f>
        <v>n.a.</v>
      </c>
      <c r="M21" s="25" t="str">
        <f>Fakos!N53</f>
        <v>n.a.</v>
      </c>
      <c r="N21" s="25">
        <f>Fakos!O53</f>
        <v>0.17460277400659199</v>
      </c>
      <c r="O21" s="25">
        <f>Fakos!P53</f>
        <v>3.9775983880744001</v>
      </c>
      <c r="P21" s="25">
        <f>Fakos!Q53</f>
        <v>6.7707003146490696E-2</v>
      </c>
      <c r="Q21" s="25">
        <f>Fakos!R53</f>
        <v>0.16324981096156099</v>
      </c>
      <c r="R21" s="25" t="str">
        <f>Fakos!S53</f>
        <v>n.a.</v>
      </c>
      <c r="S21" s="25" t="str">
        <f>Fakos!T53</f>
        <v>n.a.</v>
      </c>
      <c r="T21" s="25">
        <f>Fakos!U53</f>
        <v>6.9170815729784896E-2</v>
      </c>
      <c r="U21" s="25">
        <f>Fakos!V53</f>
        <v>2.19585006764517</v>
      </c>
      <c r="V21" s="25">
        <f>Fakos!W53</f>
        <v>3.2553944239888298E-2</v>
      </c>
      <c r="W21" s="25">
        <f>Fakos!X53</f>
        <v>1.06413617145869E-2</v>
      </c>
      <c r="X21" s="25">
        <f>Fakos!Y53</f>
        <v>5.8710639942723401E-2</v>
      </c>
      <c r="Y21" s="25">
        <f>Fakos!Z53</f>
        <v>5.6615041591013204</v>
      </c>
      <c r="Z21" s="25">
        <f>Fakos!AA53</f>
        <v>3.9156830365633229E-2</v>
      </c>
      <c r="AA21" s="25">
        <f>Fakos!AB53</f>
        <v>67.749191491607718</v>
      </c>
      <c r="AB21" s="25">
        <f>Fakos!AC53</f>
        <v>96.43063275454908</v>
      </c>
      <c r="AC21" s="25">
        <f>Fakos!AD53</f>
        <v>0.27960293228056593</v>
      </c>
      <c r="AD21" s="25">
        <f>Fakos!AE53</f>
        <v>0.18125099172770626</v>
      </c>
      <c r="AE21" s="25">
        <f>Fakos!AF53</f>
        <v>1.1781649083925192</v>
      </c>
      <c r="AF21" s="25">
        <f>Fakos!AG53</f>
        <v>1.3868858924011238</v>
      </c>
      <c r="AG21" s="25">
        <f>Fakos!AH53</f>
        <v>1.153232245680577</v>
      </c>
      <c r="AH21" s="25">
        <f>Fakos!AI53</f>
        <v>115.96821426344398</v>
      </c>
      <c r="AI21" s="25">
        <f>Fakos!AJ53</f>
        <v>81.475694295941651</v>
      </c>
      <c r="AJ21" s="25">
        <f>Fakos!AK53</f>
        <v>0.21797382474552696</v>
      </c>
      <c r="AK21" s="25">
        <f>Fakos!AL53</f>
        <v>1.4168701026976209</v>
      </c>
      <c r="AL21" s="25">
        <f>Fakos!AM53</f>
        <v>1.3868858924011238</v>
      </c>
      <c r="AO21" s="25" t="str">
        <f>Fakos!AP53</f>
        <v>n.a.</v>
      </c>
      <c r="AP21" s="25">
        <f>Fakos!AQ53</f>
        <v>22.631244953410299</v>
      </c>
      <c r="AQ21" s="25">
        <f>Fakos!AR53</f>
        <v>4.7376498957700797E-2</v>
      </c>
      <c r="AR21" s="25">
        <f>Fakos!AS53</f>
        <v>0.19681112670638801</v>
      </c>
      <c r="AS21" s="25">
        <f>Fakos!AT53</f>
        <v>0.55029407263363195</v>
      </c>
      <c r="AT21" s="25">
        <f>Fakos!AU53</f>
        <v>2.17229210515905</v>
      </c>
      <c r="AU21" s="25" t="str">
        <f>Fakos!AV53</f>
        <v>n.a.</v>
      </c>
      <c r="AV21" s="25" t="str">
        <f>Fakos!AW53</f>
        <v>n.a.</v>
      </c>
      <c r="AW21" s="25">
        <f>Fakos!AX53</f>
        <v>0.17460277400659199</v>
      </c>
      <c r="AX21" s="25">
        <f>Fakos!AY53</f>
        <v>0.71748772963705199</v>
      </c>
      <c r="AY21" s="25">
        <f>Fakos!AZ53</f>
        <v>2.8193953144292599E-2</v>
      </c>
      <c r="AZ21" s="25">
        <f>Fakos!BA53</f>
        <v>0.16324981096156099</v>
      </c>
      <c r="BA21" s="25" t="str">
        <f>Fakos!BB53</f>
        <v>n.a.</v>
      </c>
      <c r="BB21" s="25" t="str">
        <f>Fakos!BC53</f>
        <v>n.a.</v>
      </c>
      <c r="BC21" s="25">
        <f>Fakos!BD53</f>
        <v>3.2244866610293799E-2</v>
      </c>
      <c r="BD21" s="25">
        <f>Fakos!BE53</f>
        <v>0.118110557400988</v>
      </c>
      <c r="BE21" s="25">
        <f>Fakos!BF53</f>
        <v>2.2605573242113999E-2</v>
      </c>
      <c r="BF21" s="25">
        <f>Fakos!BG53</f>
        <v>1.06413617145869E-2</v>
      </c>
      <c r="BG21" s="25">
        <f>Fakos!BH53</f>
        <v>5.8710639942723401E-2</v>
      </c>
      <c r="BH21" s="25">
        <f>Fakos!BI53</f>
        <v>7.41298669292973E-3</v>
      </c>
      <c r="BJ21" s="25" t="str">
        <f>Fakos!BK53</f>
        <v>n.a.</v>
      </c>
      <c r="BK21" s="25">
        <f>Fakos!BL53</f>
        <v>62725.209228211002</v>
      </c>
      <c r="BL21" s="25">
        <f>Fakos!BM53</f>
        <v>2.5784797619119101E-2</v>
      </c>
      <c r="BM21" s="25">
        <f>Fakos!BN53</f>
        <v>0.49046127316056498</v>
      </c>
      <c r="BN21" s="25">
        <f>Fakos!BO53</f>
        <v>81.218925519001502</v>
      </c>
      <c r="BO21" s="25">
        <f>Fakos!BP53</f>
        <v>1.0966533197367001</v>
      </c>
      <c r="BP21" s="25" t="str">
        <f>Fakos!BQ53</f>
        <v>n.a.</v>
      </c>
      <c r="BQ21" s="25" t="str">
        <f>Fakos!BR53</f>
        <v>n.a.</v>
      </c>
      <c r="BR21" s="25">
        <f>Fakos!BS53</f>
        <v>0.12886169166005701</v>
      </c>
      <c r="BS21" s="25">
        <f>Fakos!BT53</f>
        <v>1.79113378806997</v>
      </c>
      <c r="BT21" s="25">
        <f>Fakos!BU53</f>
        <v>0.118378456872813</v>
      </c>
      <c r="BU21" s="25">
        <f>Fakos!BV53</f>
        <v>6.4615515937716403E-2</v>
      </c>
      <c r="BV21" s="25" t="str">
        <f>Fakos!BW53</f>
        <v>n.a.</v>
      </c>
      <c r="BW21" s="25" t="str">
        <f>Fakos!BX53</f>
        <v>n.a.</v>
      </c>
      <c r="BX21" s="25">
        <f>Fakos!BY53</f>
        <v>3.9039737212042097E-2</v>
      </c>
      <c r="BY21" s="25">
        <f>Fakos!BZ53</f>
        <v>0.827865506415839</v>
      </c>
      <c r="BZ21" s="25">
        <f>Fakos!CA53</f>
        <v>1.9362564279034999E-2</v>
      </c>
      <c r="CA21" s="25">
        <f>Fakos!CB53</f>
        <v>6.7922511525750698E-3</v>
      </c>
      <c r="CB21" s="25">
        <f>Fakos!CC53</f>
        <v>4.9382523407521597E-2</v>
      </c>
      <c r="CC21" s="25">
        <f>Fakos!CD53</f>
        <v>2.31661033775638</v>
      </c>
      <c r="CE21" s="25" t="str">
        <f>Fakos!CF53</f>
        <v>n.a.</v>
      </c>
      <c r="CF21" s="25">
        <f>Fakos!CG53</f>
        <v>423215.70304618601</v>
      </c>
      <c r="CG21" s="25">
        <f>Fakos!CH53</f>
        <v>4.8819447596564099E-2</v>
      </c>
      <c r="CH21" s="25">
        <f>Fakos!CI53</f>
        <v>1.24676709377916</v>
      </c>
      <c r="CI21" s="25">
        <f>Fakos!CJ53</f>
        <v>562.99543441803405</v>
      </c>
      <c r="CJ21" s="25">
        <f>Fakos!CK53</f>
        <v>2.17229210515905</v>
      </c>
      <c r="CK21" s="25" t="str">
        <f>Fakos!CL53</f>
        <v>n.a.</v>
      </c>
      <c r="CL21" s="25" t="str">
        <f>Fakos!CM53</f>
        <v>n.a.</v>
      </c>
      <c r="CM21" s="25">
        <f>Fakos!CN53</f>
        <v>0.17460277400659199</v>
      </c>
      <c r="CN21" s="25">
        <f>Fakos!CO53</f>
        <v>3.9775983880744001</v>
      </c>
      <c r="CO21" s="25">
        <f>Fakos!CP53</f>
        <v>6.7707003146490696E-2</v>
      </c>
      <c r="CP21" s="25">
        <f>Fakos!CQ53</f>
        <v>0.16324981096156099</v>
      </c>
      <c r="CQ21" s="25" t="str">
        <f>Fakos!CR53</f>
        <v>n.a.</v>
      </c>
      <c r="CR21" s="25" t="str">
        <f>Fakos!CS53</f>
        <v>n.a.</v>
      </c>
      <c r="CS21" s="25">
        <f>Fakos!CT53</f>
        <v>6.9170815729784896E-2</v>
      </c>
      <c r="CT21" s="25">
        <f>Fakos!CU53</f>
        <v>2.19585006764517</v>
      </c>
      <c r="CU21" s="25">
        <f>Fakos!CV53</f>
        <v>3.2553944239888298E-2</v>
      </c>
      <c r="CV21" s="25">
        <f>Fakos!CW53</f>
        <v>1.06413617145869E-2</v>
      </c>
      <c r="CW21" s="25">
        <f>Fakos!CX53</f>
        <v>5.8710639942723401E-2</v>
      </c>
      <c r="CX21" s="25">
        <f>Fakos!CY53</f>
        <v>5.6615041591013204</v>
      </c>
      <c r="CZ21" s="25" t="str">
        <f>Fakos!DA53</f>
        <v>n.a.</v>
      </c>
      <c r="DA21" s="25">
        <f>Fakos!DB53</f>
        <v>7578.3991950252666</v>
      </c>
      <c r="DB21" s="25">
        <f>Fakos!DC53</f>
        <v>8.2838616597374827E-4</v>
      </c>
      <c r="DC21" s="25">
        <f>Fakos!DD53</f>
        <v>2.1242032217918198E-2</v>
      </c>
      <c r="DD21" s="25">
        <f>Fakos!DE53</f>
        <v>8.8596518178647603</v>
      </c>
      <c r="DE21" s="25">
        <f>Fakos!DF53</f>
        <v>3.322055520965056E-2</v>
      </c>
      <c r="DF21" s="25" t="str">
        <f>Fakos!DG53</f>
        <v>n.a.</v>
      </c>
      <c r="DG21" s="25" t="str">
        <f>Fakos!DH53</f>
        <v>n.a.</v>
      </c>
      <c r="DH21" s="25">
        <f>Fakos!DI53</f>
        <v>2.3304731079767651E-3</v>
      </c>
      <c r="DI21" s="25">
        <f>Fakos!DJ53</f>
        <v>5.0374852939138813E-2</v>
      </c>
      <c r="DJ21" s="25">
        <f>Fakos!DK53</f>
        <v>6.2768270117134328E-4</v>
      </c>
      <c r="DK21" s="25">
        <f>Fakos!DL53</f>
        <v>1.4522583284692868E-3</v>
      </c>
      <c r="DL21" s="25" t="str">
        <f>Fakos!DM53</f>
        <v>n.a.</v>
      </c>
      <c r="DM21" s="25" t="str">
        <f>Fakos!DN53</f>
        <v>n.a.</v>
      </c>
      <c r="DN21" s="25">
        <f>Fakos!DO53</f>
        <v>5.6809145638785227E-4</v>
      </c>
      <c r="DO21" s="25">
        <f>Fakos!DP53</f>
        <v>1.7208856329507603E-2</v>
      </c>
      <c r="DP21" s="25">
        <f>Fakos!DQ53</f>
        <v>1.6527651136646448E-4</v>
      </c>
      <c r="DQ21" s="25">
        <f>Fakos!DR53</f>
        <v>5.2065710430289071E-5</v>
      </c>
      <c r="DR21" s="25">
        <f>Fakos!DS53</f>
        <v>2.8335250937607822E-4</v>
      </c>
      <c r="DS21" s="25">
        <f>Fakos!DT53</f>
        <v>2.7091079837740367E-2</v>
      </c>
      <c r="DU21" s="25" t="str">
        <f>Fakos!DV53</f>
        <v>n.a.</v>
      </c>
      <c r="DV21" s="25" t="str">
        <f>Fakos!DW53</f>
        <v>n.a.</v>
      </c>
      <c r="DW21" s="25" t="str">
        <f>Fakos!DX53</f>
        <v>n.a.</v>
      </c>
      <c r="DX21" s="25" t="str">
        <f>Fakos!DY53</f>
        <v>n.a.</v>
      </c>
      <c r="DY21" s="25" t="str">
        <f>Fakos!DZ53</f>
        <v>n.a.</v>
      </c>
      <c r="DZ21" s="25" t="str">
        <f>Fakos!EA53</f>
        <v>n.a.</v>
      </c>
      <c r="EA21" s="25" t="str">
        <f>Fakos!EB53</f>
        <v>n.a.</v>
      </c>
      <c r="EB21" s="25" t="str">
        <f>Fakos!EC53</f>
        <v>n.a.</v>
      </c>
      <c r="EC21" s="25" t="str">
        <f>Fakos!ED53</f>
        <v>n.a.</v>
      </c>
      <c r="ED21" s="25" t="str">
        <f>Fakos!EE53</f>
        <v>n.a.</v>
      </c>
      <c r="EE21" s="25" t="str">
        <f>Fakos!EF53</f>
        <v>n.a.</v>
      </c>
      <c r="EF21" s="25" t="str">
        <f>Fakos!EG53</f>
        <v>n.a.</v>
      </c>
      <c r="EG21" s="25" t="str">
        <f>Fakos!EH53</f>
        <v>n.a.</v>
      </c>
      <c r="EH21" s="25" t="str">
        <f>Fakos!EI53</f>
        <v>n.a.</v>
      </c>
      <c r="EI21" s="25" t="str">
        <f>Fakos!EJ53</f>
        <v>n.a.</v>
      </c>
      <c r="EJ21" s="25" t="str">
        <f>Fakos!EK53</f>
        <v>n.a.</v>
      </c>
      <c r="EK21" s="25" t="str">
        <f>Fakos!EL53</f>
        <v>n.a.</v>
      </c>
      <c r="EL21" s="25" t="str">
        <f>Fakos!EM53</f>
        <v>n.a.</v>
      </c>
      <c r="EM21" s="25" t="str">
        <f>Fakos!EN53</f>
        <v>n.a.</v>
      </c>
      <c r="EN21" s="25" t="str">
        <f>Fakos!EO53</f>
        <v>n.a.</v>
      </c>
      <c r="EP21" s="25" t="str">
        <f>Fakos!EQ53</f>
        <v>n.a.</v>
      </c>
    </row>
    <row r="22" spans="1:146">
      <c r="A22" s="25" t="str">
        <f>Fakos!A54</f>
        <v xml:space="preserve">LM29_X_py_2 </v>
      </c>
      <c r="B22" s="25" t="str">
        <f>Fakos!B54</f>
        <v>Fakos</v>
      </c>
      <c r="C22" s="25" t="str">
        <f>Fakos!C54</f>
        <v>epithermal</v>
      </c>
      <c r="D22" s="25" t="str">
        <f>Fakos!E54</f>
        <v>pyrite</v>
      </c>
      <c r="E22" s="25">
        <f>Fakos!F54</f>
        <v>0</v>
      </c>
      <c r="F22" s="25" t="str">
        <f>Fakos!G54</f>
        <v>n.a.</v>
      </c>
      <c r="G22" s="25">
        <f>Fakos!H54</f>
        <v>385682.65589155199</v>
      </c>
      <c r="H22" s="25">
        <f>Fakos!I54</f>
        <v>3.0965233245878899E-2</v>
      </c>
      <c r="I22" s="25">
        <f>Fakos!J54</f>
        <v>7.3544291030533797</v>
      </c>
      <c r="J22" s="25">
        <f>Fakos!K54</f>
        <v>584.14351164642596</v>
      </c>
      <c r="K22" s="25">
        <f>Fakos!L54</f>
        <v>3.0058415825176499</v>
      </c>
      <c r="L22" s="25" t="str">
        <f>Fakos!M54</f>
        <v>n.a.</v>
      </c>
      <c r="M22" s="25" t="str">
        <f>Fakos!N54</f>
        <v>n.a.</v>
      </c>
      <c r="N22" s="25">
        <f>Fakos!O54</f>
        <v>0.49036462412336002</v>
      </c>
      <c r="O22" s="25">
        <f>Fakos!P54</f>
        <v>4.2197534407102504</v>
      </c>
      <c r="P22" s="25">
        <f>Fakos!Q54</f>
        <v>0.89812640714164904</v>
      </c>
      <c r="Q22" s="25">
        <f>Fakos!R54</f>
        <v>0.108444968628039</v>
      </c>
      <c r="R22" s="25" t="str">
        <f>Fakos!S54</f>
        <v>n.a.</v>
      </c>
      <c r="S22" s="25" t="str">
        <f>Fakos!T54</f>
        <v>n.a.</v>
      </c>
      <c r="T22" s="25">
        <f>Fakos!U54</f>
        <v>0.82994099664932197</v>
      </c>
      <c r="U22" s="25">
        <f>Fakos!V54</f>
        <v>4.5743759163906503</v>
      </c>
      <c r="V22" s="25">
        <f>Fakos!W54</f>
        <v>0.108604680534515</v>
      </c>
      <c r="W22" s="25">
        <f>Fakos!X54</f>
        <v>8.5313508939738898E-3</v>
      </c>
      <c r="X22" s="25">
        <f>Fakos!Y54</f>
        <v>0.41279743220353599</v>
      </c>
      <c r="Y22" s="25">
        <f>Fakos!Z54</f>
        <v>20.4144673771087</v>
      </c>
      <c r="Z22" s="25">
        <f>Fakos!AA54</f>
        <v>4.2104197092637536E-3</v>
      </c>
      <c r="AA22" s="25">
        <f>Fakos!AB54</f>
        <v>10.22233451934274</v>
      </c>
      <c r="AB22" s="25">
        <f>Fakos!AC54</f>
        <v>49.453959217079237</v>
      </c>
      <c r="AC22" s="25">
        <f>Fakos!AD54</f>
        <v>6.3147363660737976E-2</v>
      </c>
      <c r="AD22" s="25">
        <f>Fakos!AE54</f>
        <v>2.0667160763169136E-2</v>
      </c>
      <c r="AE22" s="25">
        <f>Fakos!AF54</f>
        <v>2.0105284866212711</v>
      </c>
      <c r="AF22" s="25">
        <f>Fakos!AG54</f>
        <v>29.004348199482038</v>
      </c>
      <c r="AG22" s="25">
        <f>Fakos!AH54</f>
        <v>2.1757073496009887</v>
      </c>
      <c r="AH22" s="25">
        <f>Fakos!AI54</f>
        <v>659.27058307644495</v>
      </c>
      <c r="AI22" s="25">
        <f>Fakos!AJ54</f>
        <v>136.27391104092035</v>
      </c>
      <c r="AJ22" s="25">
        <f>Fakos!AK54</f>
        <v>0.27551385859847544</v>
      </c>
      <c r="AK22" s="25">
        <f>Fakos!AL54</f>
        <v>26.80234926891039</v>
      </c>
      <c r="AL22" s="25">
        <f>Fakos!AM54</f>
        <v>29.004348199482038</v>
      </c>
      <c r="AO22" s="25" t="str">
        <f>Fakos!AP54</f>
        <v>n.a.</v>
      </c>
      <c r="AP22" s="25">
        <f>Fakos!AQ54</f>
        <v>15.5516806308955</v>
      </c>
      <c r="AQ22" s="25">
        <f>Fakos!AR54</f>
        <v>3.0965233245878899E-2</v>
      </c>
      <c r="AR22" s="25">
        <f>Fakos!AS54</f>
        <v>0.224407183326813</v>
      </c>
      <c r="AS22" s="25">
        <f>Fakos!AT54</f>
        <v>0.50557408179900398</v>
      </c>
      <c r="AT22" s="25">
        <f>Fakos!AU54</f>
        <v>3.0058415825176499</v>
      </c>
      <c r="AU22" s="25" t="str">
        <f>Fakos!AV54</f>
        <v>n.a.</v>
      </c>
      <c r="AV22" s="25" t="str">
        <f>Fakos!AW54</f>
        <v>n.a.</v>
      </c>
      <c r="AW22" s="25">
        <f>Fakos!AX54</f>
        <v>0.25908073584732499</v>
      </c>
      <c r="AX22" s="25">
        <f>Fakos!AY54</f>
        <v>1.08579161776778</v>
      </c>
      <c r="AY22" s="25">
        <f>Fakos!AZ54</f>
        <v>2.2862677208872799E-2</v>
      </c>
      <c r="AZ22" s="25">
        <f>Fakos!BA54</f>
        <v>0.108444968628039</v>
      </c>
      <c r="BA22" s="25" t="str">
        <f>Fakos!BB54</f>
        <v>n.a.</v>
      </c>
      <c r="BB22" s="25" t="str">
        <f>Fakos!BC54</f>
        <v>n.a.</v>
      </c>
      <c r="BC22" s="25">
        <f>Fakos!BD54</f>
        <v>4.2369315324633297E-2</v>
      </c>
      <c r="BD22" s="25">
        <f>Fakos!BE54</f>
        <v>0.25445816303332902</v>
      </c>
      <c r="BE22" s="25">
        <f>Fakos!BF54</f>
        <v>1.4286901786609799E-2</v>
      </c>
      <c r="BF22" s="25">
        <f>Fakos!BG54</f>
        <v>8.5313508939738898E-3</v>
      </c>
      <c r="BG22" s="25">
        <f>Fakos!BH54</f>
        <v>4.7464226606899501E-2</v>
      </c>
      <c r="BH22" s="25">
        <f>Fakos!BI54</f>
        <v>1.02658293513074E-2</v>
      </c>
      <c r="BJ22" s="25" t="str">
        <f>Fakos!BK54</f>
        <v>n.a.</v>
      </c>
      <c r="BK22" s="25">
        <f>Fakos!BL54</f>
        <v>49403.347988338901</v>
      </c>
      <c r="BL22" s="25">
        <f>Fakos!BM54</f>
        <v>1.9232388568182601E-2</v>
      </c>
      <c r="BM22" s="25">
        <f>Fakos!BN54</f>
        <v>5.2479884700670896</v>
      </c>
      <c r="BN22" s="25">
        <f>Fakos!BO54</f>
        <v>113.823186247593</v>
      </c>
      <c r="BO22" s="25">
        <f>Fakos!BP54</f>
        <v>2.4220148883231101</v>
      </c>
      <c r="BP22" s="25" t="str">
        <f>Fakos!BQ54</f>
        <v>n.a.</v>
      </c>
      <c r="BQ22" s="25" t="str">
        <f>Fakos!BR54</f>
        <v>n.a.</v>
      </c>
      <c r="BR22" s="25">
        <f>Fakos!BS54</f>
        <v>0.30824898531643502</v>
      </c>
      <c r="BS22" s="25">
        <f>Fakos!BT54</f>
        <v>2.2551176911564799</v>
      </c>
      <c r="BT22" s="25">
        <f>Fakos!BU54</f>
        <v>0.80902293857738505</v>
      </c>
      <c r="BU22" s="25">
        <f>Fakos!BV54</f>
        <v>3.3815563931759003E-2</v>
      </c>
      <c r="BV22" s="25" t="str">
        <f>Fakos!BW54</f>
        <v>n.a.</v>
      </c>
      <c r="BW22" s="25" t="str">
        <f>Fakos!BX54</f>
        <v>n.a.</v>
      </c>
      <c r="BX22" s="25">
        <f>Fakos!BY54</f>
        <v>0.44971534590148199</v>
      </c>
      <c r="BY22" s="25">
        <f>Fakos!BZ54</f>
        <v>2.5324168497011499</v>
      </c>
      <c r="BZ22" s="25">
        <f>Fakos!CA54</f>
        <v>5.31752395645885E-2</v>
      </c>
      <c r="CA22" s="25">
        <f>Fakos!CB54</f>
        <v>1.06024199964258E-2</v>
      </c>
      <c r="CB22" s="25">
        <f>Fakos!CC54</f>
        <v>0.185673954154954</v>
      </c>
      <c r="CC22" s="25">
        <f>Fakos!CD54</f>
        <v>19.810903762439199</v>
      </c>
      <c r="CE22" s="25" t="str">
        <f>Fakos!CF54</f>
        <v>n.a.</v>
      </c>
      <c r="CF22" s="25">
        <f>Fakos!CG54</f>
        <v>385682.65589155199</v>
      </c>
      <c r="CG22" s="25">
        <f>Fakos!CH54</f>
        <v>3.0965233245878899E-2</v>
      </c>
      <c r="CH22" s="25">
        <f>Fakos!CI54</f>
        <v>7.3544291030533797</v>
      </c>
      <c r="CI22" s="25">
        <f>Fakos!CJ54</f>
        <v>584.14351164642596</v>
      </c>
      <c r="CJ22" s="25">
        <f>Fakos!CK54</f>
        <v>3.0058415825176499</v>
      </c>
      <c r="CK22" s="25" t="str">
        <f>Fakos!CL54</f>
        <v>n.a.</v>
      </c>
      <c r="CL22" s="25" t="str">
        <f>Fakos!CM54</f>
        <v>n.a.</v>
      </c>
      <c r="CM22" s="25">
        <f>Fakos!CN54</f>
        <v>0.49036462412336002</v>
      </c>
      <c r="CN22" s="25">
        <f>Fakos!CO54</f>
        <v>4.2197534407102504</v>
      </c>
      <c r="CO22" s="25">
        <f>Fakos!CP54</f>
        <v>0.89812640714164904</v>
      </c>
      <c r="CP22" s="25">
        <f>Fakos!CQ54</f>
        <v>0.108444968628039</v>
      </c>
      <c r="CQ22" s="25" t="str">
        <f>Fakos!CR54</f>
        <v>n.a.</v>
      </c>
      <c r="CR22" s="25" t="str">
        <f>Fakos!CS54</f>
        <v>n.a.</v>
      </c>
      <c r="CS22" s="25">
        <f>Fakos!CT54</f>
        <v>0.82994099664932197</v>
      </c>
      <c r="CT22" s="25">
        <f>Fakos!CU54</f>
        <v>4.5743759163906503</v>
      </c>
      <c r="CU22" s="25">
        <f>Fakos!CV54</f>
        <v>0.108604680534515</v>
      </c>
      <c r="CV22" s="25">
        <f>Fakos!CW54</f>
        <v>8.5313508939738898E-3</v>
      </c>
      <c r="CW22" s="25">
        <f>Fakos!CX54</f>
        <v>0.41279743220353599</v>
      </c>
      <c r="CX22" s="25">
        <f>Fakos!CY54</f>
        <v>20.4144673771087</v>
      </c>
      <c r="CZ22" s="25" t="str">
        <f>Fakos!DA54</f>
        <v>n.a.</v>
      </c>
      <c r="DA22" s="25">
        <f>Fakos!DB54</f>
        <v>6906.3059520378192</v>
      </c>
      <c r="DB22" s="25">
        <f>Fakos!DC54</f>
        <v>5.2542935469105528E-4</v>
      </c>
      <c r="DC22" s="25">
        <f>Fakos!DD54</f>
        <v>0.12530248891789161</v>
      </c>
      <c r="DD22" s="25">
        <f>Fakos!DE54</f>
        <v>9.1924513210339907</v>
      </c>
      <c r="DE22" s="25">
        <f>Fakos!DF54</f>
        <v>4.5967909198924142E-2</v>
      </c>
      <c r="DF22" s="25" t="str">
        <f>Fakos!DG54</f>
        <v>n.a.</v>
      </c>
      <c r="DG22" s="25" t="str">
        <f>Fakos!DH54</f>
        <v>n.a.</v>
      </c>
      <c r="DH22" s="25">
        <f>Fakos!DI54</f>
        <v>6.5450367333767566E-3</v>
      </c>
      <c r="DI22" s="25">
        <f>Fakos!DJ54</f>
        <v>5.3441659583463155E-2</v>
      </c>
      <c r="DJ22" s="25">
        <f>Fakos!DK54</f>
        <v>8.3261462334742672E-3</v>
      </c>
      <c r="DK22" s="25">
        <f>Fakos!DL54</f>
        <v>9.6471847619929542E-4</v>
      </c>
      <c r="DL22" s="25" t="str">
        <f>Fakos!DM54</f>
        <v>n.a.</v>
      </c>
      <c r="DM22" s="25" t="str">
        <f>Fakos!DN54</f>
        <v>n.a.</v>
      </c>
      <c r="DN22" s="25">
        <f>Fakos!DO54</f>
        <v>6.8162039803656531E-3</v>
      </c>
      <c r="DO22" s="25">
        <f>Fakos!DP54</f>
        <v>3.584934103754428E-2</v>
      </c>
      <c r="DP22" s="25">
        <f>Fakos!DQ54</f>
        <v>5.5138641832592887E-4</v>
      </c>
      <c r="DQ22" s="25">
        <f>Fakos!DR54</f>
        <v>4.1741917729941194E-5</v>
      </c>
      <c r="DR22" s="25">
        <f>Fakos!DS54</f>
        <v>1.9922655994379151E-3</v>
      </c>
      <c r="DS22" s="25">
        <f>Fakos!DT54</f>
        <v>9.7686047738590104E-2</v>
      </c>
      <c r="DU22" s="25" t="str">
        <f>Fakos!DV54</f>
        <v>n.a.</v>
      </c>
      <c r="DV22" s="25" t="str">
        <f>Fakos!DW54</f>
        <v>n.a.</v>
      </c>
      <c r="DW22" s="25" t="str">
        <f>Fakos!DX54</f>
        <v>n.a.</v>
      </c>
      <c r="DX22" s="25" t="str">
        <f>Fakos!DY54</f>
        <v>n.a.</v>
      </c>
      <c r="DY22" s="25" t="str">
        <f>Fakos!DZ54</f>
        <v>n.a.</v>
      </c>
      <c r="DZ22" s="25" t="str">
        <f>Fakos!EA54</f>
        <v>n.a.</v>
      </c>
      <c r="EA22" s="25" t="str">
        <f>Fakos!EB54</f>
        <v>n.a.</v>
      </c>
      <c r="EB22" s="25" t="str">
        <f>Fakos!EC54</f>
        <v>n.a.</v>
      </c>
      <c r="EC22" s="25" t="str">
        <f>Fakos!ED54</f>
        <v>n.a.</v>
      </c>
      <c r="ED22" s="25" t="str">
        <f>Fakos!EE54</f>
        <v>n.a.</v>
      </c>
      <c r="EE22" s="25" t="str">
        <f>Fakos!EF54</f>
        <v>n.a.</v>
      </c>
      <c r="EF22" s="25" t="str">
        <f>Fakos!EG54</f>
        <v>n.a.</v>
      </c>
      <c r="EG22" s="25" t="str">
        <f>Fakos!EH54</f>
        <v>n.a.</v>
      </c>
      <c r="EH22" s="25" t="str">
        <f>Fakos!EI54</f>
        <v>n.a.</v>
      </c>
      <c r="EI22" s="25" t="str">
        <f>Fakos!EJ54</f>
        <v>n.a.</v>
      </c>
      <c r="EJ22" s="25" t="str">
        <f>Fakos!EK54</f>
        <v>n.a.</v>
      </c>
      <c r="EK22" s="25" t="str">
        <f>Fakos!EL54</f>
        <v>n.a.</v>
      </c>
      <c r="EL22" s="25" t="str">
        <f>Fakos!EM54</f>
        <v>n.a.</v>
      </c>
      <c r="EM22" s="25" t="str">
        <f>Fakos!EN54</f>
        <v>n.a.</v>
      </c>
      <c r="EN22" s="25" t="str">
        <f>Fakos!EO54</f>
        <v>n.a.</v>
      </c>
      <c r="EP22" s="25" t="str">
        <f>Fakos!EQ54</f>
        <v>n.a.</v>
      </c>
    </row>
    <row r="23" spans="1:146">
      <c r="A23" s="25" t="str">
        <f>Fakos!A55</f>
        <v xml:space="preserve">LM29_XI_py_6 </v>
      </c>
      <c r="B23" s="25" t="str">
        <f>Fakos!B55</f>
        <v>Fakos</v>
      </c>
      <c r="C23" s="25" t="str">
        <f>Fakos!C55</f>
        <v>epithermal</v>
      </c>
      <c r="D23" s="25" t="str">
        <f>Fakos!E55</f>
        <v>pyrite</v>
      </c>
      <c r="E23" s="25">
        <f>Fakos!F55</f>
        <v>0</v>
      </c>
      <c r="F23" s="25" t="str">
        <f>Fakos!G55</f>
        <v>n.a.</v>
      </c>
      <c r="G23" s="25">
        <f>Fakos!H55</f>
        <v>350755.77379727399</v>
      </c>
      <c r="H23" s="25">
        <f>Fakos!I55</f>
        <v>5.7323699526473197E-2</v>
      </c>
      <c r="I23" s="25">
        <f>Fakos!J55</f>
        <v>3.7751394204020099</v>
      </c>
      <c r="J23" s="25">
        <f>Fakos!K55</f>
        <v>881.81200713589101</v>
      </c>
      <c r="K23" s="25">
        <f>Fakos!L55</f>
        <v>3.4470019777802201</v>
      </c>
      <c r="L23" s="25" t="str">
        <f>Fakos!M55</f>
        <v>n.a.</v>
      </c>
      <c r="M23" s="25" t="str">
        <f>Fakos!N55</f>
        <v>n.a.</v>
      </c>
      <c r="N23" s="25">
        <f>Fakos!O55</f>
        <v>0.20792678328577999</v>
      </c>
      <c r="O23" s="25">
        <f>Fakos!P55</f>
        <v>163.73306633301999</v>
      </c>
      <c r="P23" s="25">
        <f>Fakos!Q55</f>
        <v>0.411430784156954</v>
      </c>
      <c r="Q23" s="25">
        <f>Fakos!R55</f>
        <v>0.18259279871508899</v>
      </c>
      <c r="R23" s="25" t="str">
        <f>Fakos!S55</f>
        <v>n.a.</v>
      </c>
      <c r="S23" s="25" t="str">
        <f>Fakos!T55</f>
        <v>n.a.</v>
      </c>
      <c r="T23" s="25">
        <f>Fakos!U55</f>
        <v>7.8769350713426597E-2</v>
      </c>
      <c r="U23" s="25">
        <f>Fakos!V55</f>
        <v>2.2404424777982701</v>
      </c>
      <c r="V23" s="25">
        <f>Fakos!W55</f>
        <v>1.67610555024474E-2</v>
      </c>
      <c r="W23" s="25">
        <f>Fakos!X55</f>
        <v>7.7004374727561997E-3</v>
      </c>
      <c r="X23" s="25">
        <f>Fakos!Y55</f>
        <v>0.70288019279289704</v>
      </c>
      <c r="Y23" s="25">
        <f>Fakos!Z55</f>
        <v>5.2830381679743601</v>
      </c>
      <c r="Z23" s="25">
        <f>Fakos!AA55</f>
        <v>1.5184525163939208E-2</v>
      </c>
      <c r="AA23" s="25">
        <f>Fakos!AB55</f>
        <v>232.94591028725117</v>
      </c>
      <c r="AB23" s="25">
        <f>Fakos!AC55</f>
        <v>7.5162712253736848</v>
      </c>
      <c r="AC23" s="25">
        <f>Fakos!AD55</f>
        <v>0.27569175370585142</v>
      </c>
      <c r="AD23" s="25">
        <f>Fakos!AE55</f>
        <v>1.0955547690365955E-2</v>
      </c>
      <c r="AE23" s="25">
        <f>Fakos!AF55</f>
        <v>0.11206653924964978</v>
      </c>
      <c r="AF23" s="25">
        <f>Fakos!AG55</f>
        <v>7.1773243450023196</v>
      </c>
      <c r="AG23" s="25">
        <f>Fakos!AH55</f>
        <v>0.58534980552252047</v>
      </c>
      <c r="AH23" s="25">
        <f>Fakos!AI55</f>
        <v>92.16150059426208</v>
      </c>
      <c r="AI23" s="25">
        <f>Fakos!AJ55</f>
        <v>2856.289243114968</v>
      </c>
      <c r="AJ23" s="25">
        <f>Fakos!AK55</f>
        <v>0.13433252801836329</v>
      </c>
      <c r="AK23" s="25">
        <f>Fakos!AL55</f>
        <v>1.3741149186829678</v>
      </c>
      <c r="AL23" s="25">
        <f>Fakos!AM55</f>
        <v>7.1773243450023196</v>
      </c>
      <c r="AO23" s="25" t="str">
        <f>Fakos!AP55</f>
        <v>n.a.</v>
      </c>
      <c r="AP23" s="25">
        <f>Fakos!AQ55</f>
        <v>14.4483409009034</v>
      </c>
      <c r="AQ23" s="25">
        <f>Fakos!AR55</f>
        <v>2.6545122454219201E-2</v>
      </c>
      <c r="AR23" s="25">
        <f>Fakos!AS55</f>
        <v>0.19545720452905699</v>
      </c>
      <c r="AS23" s="25">
        <f>Fakos!AT55</f>
        <v>0.51836905105526299</v>
      </c>
      <c r="AT23" s="25">
        <f>Fakos!AU55</f>
        <v>3.4470019777802201</v>
      </c>
      <c r="AU23" s="25" t="str">
        <f>Fakos!AV55</f>
        <v>n.a.</v>
      </c>
      <c r="AV23" s="25" t="str">
        <f>Fakos!AW55</f>
        <v>n.a.</v>
      </c>
      <c r="AW23" s="25">
        <f>Fakos!AX55</f>
        <v>0.20792678328577999</v>
      </c>
      <c r="AX23" s="25">
        <f>Fakos!AY55</f>
        <v>1.66942757575592</v>
      </c>
      <c r="AY23" s="25">
        <f>Fakos!AZ55</f>
        <v>3.3357543865474702E-2</v>
      </c>
      <c r="AZ23" s="25">
        <f>Fakos!BA55</f>
        <v>0.18259279871508899</v>
      </c>
      <c r="BA23" s="25" t="str">
        <f>Fakos!BB55</f>
        <v>n.a.</v>
      </c>
      <c r="BB23" s="25" t="str">
        <f>Fakos!BC55</f>
        <v>n.a.</v>
      </c>
      <c r="BC23" s="25">
        <f>Fakos!BD55</f>
        <v>4.7934545285626601E-2</v>
      </c>
      <c r="BD23" s="25">
        <f>Fakos!BE55</f>
        <v>0.32415685689813001</v>
      </c>
      <c r="BE23" s="25">
        <f>Fakos!BF55</f>
        <v>6.5031367760969502E-3</v>
      </c>
      <c r="BF23" s="25">
        <f>Fakos!BG55</f>
        <v>7.7004374727561997E-3</v>
      </c>
      <c r="BG23" s="25">
        <f>Fakos!BH55</f>
        <v>3.59414460086733E-2</v>
      </c>
      <c r="BH23" s="25">
        <f>Fakos!BI55</f>
        <v>5.3670545346482697E-3</v>
      </c>
      <c r="BJ23" s="25" t="str">
        <f>Fakos!BK55</f>
        <v>n.a.</v>
      </c>
      <c r="BK23" s="25">
        <f>Fakos!BL55</f>
        <v>60692.143509786903</v>
      </c>
      <c r="BL23" s="25">
        <f>Fakos!BM55</f>
        <v>8.6473864937936198E-2</v>
      </c>
      <c r="BM23" s="25">
        <f>Fakos!BN55</f>
        <v>2.7614631448587401</v>
      </c>
      <c r="BN23" s="25">
        <f>Fakos!BO55</f>
        <v>174.688550543594</v>
      </c>
      <c r="BO23" s="25">
        <f>Fakos!BP55</f>
        <v>1.6391168885049501</v>
      </c>
      <c r="BP23" s="25" t="str">
        <f>Fakos!BQ55</f>
        <v>n.a.</v>
      </c>
      <c r="BQ23" s="25" t="str">
        <f>Fakos!BR55</f>
        <v>n.a.</v>
      </c>
      <c r="BR23" s="25">
        <f>Fakos!BS55</f>
        <v>9.2926482098918906E-2</v>
      </c>
      <c r="BS23" s="25">
        <f>Fakos!BT55</f>
        <v>32.255908131752399</v>
      </c>
      <c r="BT23" s="25">
        <f>Fakos!BU55</f>
        <v>0.37141808651326103</v>
      </c>
      <c r="BU23" s="25">
        <f>Fakos!BV55</f>
        <v>5.9758214216778099E-2</v>
      </c>
      <c r="BV23" s="25" t="str">
        <f>Fakos!BW55</f>
        <v>n.a.</v>
      </c>
      <c r="BW23" s="25" t="str">
        <f>Fakos!BX55</f>
        <v>n.a.</v>
      </c>
      <c r="BX23" s="25">
        <f>Fakos!BY55</f>
        <v>8.0787004979170102E-2</v>
      </c>
      <c r="BY23" s="25">
        <f>Fakos!BZ55</f>
        <v>1.8738597992343999</v>
      </c>
      <c r="BZ23" s="25">
        <f>Fakos!CA55</f>
        <v>7.24366195574407E-3</v>
      </c>
      <c r="CA23" s="25">
        <f>Fakos!CB55</f>
        <v>5.9152200047043798E-3</v>
      </c>
      <c r="CB23" s="25">
        <f>Fakos!CC55</f>
        <v>0.59724686114636705</v>
      </c>
      <c r="CC23" s="25">
        <f>Fakos!CD55</f>
        <v>3.1259916972820099</v>
      </c>
      <c r="CE23" s="25" t="str">
        <f>Fakos!CF55</f>
        <v>n.a.</v>
      </c>
      <c r="CF23" s="25">
        <f>Fakos!CG55</f>
        <v>350755.77379727399</v>
      </c>
      <c r="CG23" s="25">
        <f>Fakos!CH55</f>
        <v>5.7323699526473197E-2</v>
      </c>
      <c r="CH23" s="25">
        <f>Fakos!CI55</f>
        <v>3.7751394204020099</v>
      </c>
      <c r="CI23" s="25">
        <f>Fakos!CJ55</f>
        <v>881.81200713589101</v>
      </c>
      <c r="CJ23" s="25">
        <f>Fakos!CK55</f>
        <v>3.4470019777802201</v>
      </c>
      <c r="CK23" s="25" t="str">
        <f>Fakos!CL55</f>
        <v>n.a.</v>
      </c>
      <c r="CL23" s="25" t="str">
        <f>Fakos!CM55</f>
        <v>n.a.</v>
      </c>
      <c r="CM23" s="25">
        <f>Fakos!CN55</f>
        <v>0.20792678328577999</v>
      </c>
      <c r="CN23" s="25">
        <f>Fakos!CO55</f>
        <v>163.73306633301999</v>
      </c>
      <c r="CO23" s="25">
        <f>Fakos!CP55</f>
        <v>0.411430784156954</v>
      </c>
      <c r="CP23" s="25">
        <f>Fakos!CQ55</f>
        <v>0.18259279871508899</v>
      </c>
      <c r="CQ23" s="25" t="str">
        <f>Fakos!CR55</f>
        <v>n.a.</v>
      </c>
      <c r="CR23" s="25" t="str">
        <f>Fakos!CS55</f>
        <v>n.a.</v>
      </c>
      <c r="CS23" s="25">
        <f>Fakos!CT55</f>
        <v>7.8769350713426597E-2</v>
      </c>
      <c r="CT23" s="25">
        <f>Fakos!CU55</f>
        <v>2.2404424777982701</v>
      </c>
      <c r="CU23" s="25">
        <f>Fakos!CV55</f>
        <v>1.67610555024474E-2</v>
      </c>
      <c r="CV23" s="25">
        <f>Fakos!CW55</f>
        <v>7.7004374727561997E-3</v>
      </c>
      <c r="CW23" s="25">
        <f>Fakos!CX55</f>
        <v>0.70288019279289704</v>
      </c>
      <c r="CX23" s="25">
        <f>Fakos!CY55</f>
        <v>5.2830381679743601</v>
      </c>
      <c r="CZ23" s="25" t="str">
        <f>Fakos!DA55</f>
        <v>n.a.</v>
      </c>
      <c r="DA23" s="25">
        <f>Fakos!DB55</f>
        <v>6280.8805407337095</v>
      </c>
      <c r="DB23" s="25">
        <f>Fakos!DC55</f>
        <v>9.7268940981438642E-4</v>
      </c>
      <c r="DC23" s="25">
        <f>Fakos!DD55</f>
        <v>6.4319658094470766E-2</v>
      </c>
      <c r="DD23" s="25">
        <f>Fakos!DE55</f>
        <v>13.876750812575001</v>
      </c>
      <c r="DE23" s="25">
        <f>Fakos!DF55</f>
        <v>5.2714512582661265E-2</v>
      </c>
      <c r="DF23" s="25" t="str">
        <f>Fakos!DG55</f>
        <v>n.a.</v>
      </c>
      <c r="DG23" s="25" t="str">
        <f>Fakos!DH55</f>
        <v>n.a.</v>
      </c>
      <c r="DH23" s="25">
        <f>Fakos!DI55</f>
        <v>2.7752581803616046E-3</v>
      </c>
      <c r="DI23" s="25">
        <f>Fakos!DJ55</f>
        <v>2.0736203942885005</v>
      </c>
      <c r="DJ23" s="25">
        <f>Fakos!DK55</f>
        <v>3.8141990332364309E-3</v>
      </c>
      <c r="DK23" s="25">
        <f>Fakos!DL55</f>
        <v>1.6243321268833921E-3</v>
      </c>
      <c r="DL23" s="25" t="str">
        <f>Fakos!DM55</f>
        <v>n.a.</v>
      </c>
      <c r="DM23" s="25" t="str">
        <f>Fakos!DN55</f>
        <v>n.a.</v>
      </c>
      <c r="DN23" s="25">
        <f>Fakos!DO55</f>
        <v>6.4692305119437089E-4</v>
      </c>
      <c r="DO23" s="25">
        <f>Fakos!DP55</f>
        <v>1.7558326628513088E-2</v>
      </c>
      <c r="DP23" s="25">
        <f>Fakos!DQ55</f>
        <v>8.5095949045395776E-5</v>
      </c>
      <c r="DQ23" s="25">
        <f>Fakos!DR55</f>
        <v>3.7676451416315328E-5</v>
      </c>
      <c r="DR23" s="25">
        <f>Fakos!DS55</f>
        <v>3.3922789227456424E-3</v>
      </c>
      <c r="DS23" s="25">
        <f>Fakos!DT55</f>
        <v>2.5280067765090484E-2</v>
      </c>
      <c r="DU23" s="25" t="str">
        <f>Fakos!DV55</f>
        <v>n.a.</v>
      </c>
      <c r="DV23" s="25" t="str">
        <f>Fakos!DW55</f>
        <v>n.a.</v>
      </c>
      <c r="DW23" s="25" t="str">
        <f>Fakos!DX55</f>
        <v>n.a.</v>
      </c>
      <c r="DX23" s="25" t="str">
        <f>Fakos!DY55</f>
        <v>n.a.</v>
      </c>
      <c r="DY23" s="25" t="str">
        <f>Fakos!DZ55</f>
        <v>n.a.</v>
      </c>
      <c r="DZ23" s="25" t="str">
        <f>Fakos!EA55</f>
        <v>n.a.</v>
      </c>
      <c r="EA23" s="25" t="str">
        <f>Fakos!EB55</f>
        <v>n.a.</v>
      </c>
      <c r="EB23" s="25" t="str">
        <f>Fakos!EC55</f>
        <v>n.a.</v>
      </c>
      <c r="EC23" s="25" t="str">
        <f>Fakos!ED55</f>
        <v>n.a.</v>
      </c>
      <c r="ED23" s="25" t="str">
        <f>Fakos!EE55</f>
        <v>n.a.</v>
      </c>
      <c r="EE23" s="25" t="str">
        <f>Fakos!EF55</f>
        <v>n.a.</v>
      </c>
      <c r="EF23" s="25" t="str">
        <f>Fakos!EG55</f>
        <v>n.a.</v>
      </c>
      <c r="EG23" s="25" t="str">
        <f>Fakos!EH55</f>
        <v>n.a.</v>
      </c>
      <c r="EH23" s="25" t="str">
        <f>Fakos!EI55</f>
        <v>n.a.</v>
      </c>
      <c r="EI23" s="25" t="str">
        <f>Fakos!EJ55</f>
        <v>n.a.</v>
      </c>
      <c r="EJ23" s="25" t="str">
        <f>Fakos!EK55</f>
        <v>n.a.</v>
      </c>
      <c r="EK23" s="25" t="str">
        <f>Fakos!EL55</f>
        <v>n.a.</v>
      </c>
      <c r="EL23" s="25" t="str">
        <f>Fakos!EM55</f>
        <v>n.a.</v>
      </c>
      <c r="EM23" s="25" t="str">
        <f>Fakos!EN55</f>
        <v>n.a.</v>
      </c>
      <c r="EN23" s="25" t="str">
        <f>Fakos!EO55</f>
        <v>n.a.</v>
      </c>
      <c r="EP23" s="25" t="str">
        <f>Fakos!EQ55</f>
        <v>n.a.</v>
      </c>
    </row>
    <row r="24" spans="1:146">
      <c r="A24" s="25" t="str">
        <f>Fakos!A56</f>
        <v xml:space="preserve">LM29_XI_py_8 </v>
      </c>
      <c r="B24" s="25" t="str">
        <f>Fakos!B56</f>
        <v>Fakos</v>
      </c>
      <c r="C24" s="25" t="str">
        <f>Fakos!C56</f>
        <v>epithermal</v>
      </c>
      <c r="D24" s="25" t="str">
        <f>Fakos!E56</f>
        <v>pyrite</v>
      </c>
      <c r="E24" s="25">
        <f>Fakos!F56</f>
        <v>0</v>
      </c>
      <c r="F24" s="25" t="str">
        <f>Fakos!G56</f>
        <v>n.a.</v>
      </c>
      <c r="G24" s="25">
        <f>Fakos!H56</f>
        <v>362964.38394139498</v>
      </c>
      <c r="H24" s="25">
        <f>Fakos!I56</f>
        <v>85.964718682354004</v>
      </c>
      <c r="I24" s="25">
        <f>Fakos!J56</f>
        <v>200.371078665086</v>
      </c>
      <c r="J24" s="25">
        <f>Fakos!K56</f>
        <v>599.41433354352398</v>
      </c>
      <c r="K24" s="25">
        <f>Fakos!L56</f>
        <v>3.6137684687837299</v>
      </c>
      <c r="L24" s="25" t="str">
        <f>Fakos!M56</f>
        <v>n.a.</v>
      </c>
      <c r="M24" s="25" t="str">
        <f>Fakos!N56</f>
        <v>n.a.</v>
      </c>
      <c r="N24" s="25">
        <f>Fakos!O56</f>
        <v>3.3518998384796901</v>
      </c>
      <c r="O24" s="25">
        <f>Fakos!P56</f>
        <v>38.986075038032602</v>
      </c>
      <c r="P24" s="25">
        <f>Fakos!Q56</f>
        <v>1.47828772601639</v>
      </c>
      <c r="Q24" s="25">
        <f>Fakos!R56</f>
        <v>0.11006087912331899</v>
      </c>
      <c r="R24" s="25" t="str">
        <f>Fakos!S56</f>
        <v>n.a.</v>
      </c>
      <c r="S24" s="25" t="str">
        <f>Fakos!T56</f>
        <v>n.a.</v>
      </c>
      <c r="T24" s="25">
        <f>Fakos!U56</f>
        <v>8.6907912398127891</v>
      </c>
      <c r="U24" s="25">
        <f>Fakos!V56</f>
        <v>2.1611318786858602</v>
      </c>
      <c r="V24" s="25">
        <f>Fakos!W56</f>
        <v>0.13737096273112401</v>
      </c>
      <c r="W24" s="25">
        <f>Fakos!X56</f>
        <v>1.9016080295089E-2</v>
      </c>
      <c r="X24" s="25">
        <f>Fakos!Y56</f>
        <v>452.46240373195701</v>
      </c>
      <c r="Y24" s="25">
        <f>Fakos!Z56</f>
        <v>15.3544219839573</v>
      </c>
      <c r="Z24" s="25">
        <f>Fakos!AA56</f>
        <v>0.42902757850618423</v>
      </c>
      <c r="AA24" s="25">
        <f>Fakos!AB56</f>
        <v>8.6164230920561344E-2</v>
      </c>
      <c r="AB24" s="25">
        <f>Fakos!AC56</f>
        <v>3.3935243806584657E-2</v>
      </c>
      <c r="AC24" s="25">
        <f>Fakos!AD56</f>
        <v>25.64656547772762</v>
      </c>
      <c r="AD24" s="25">
        <f>Fakos!AE56</f>
        <v>4.2027978762969892E-5</v>
      </c>
      <c r="AE24" s="25">
        <f>Fakos!AF56</f>
        <v>1.9207764375847005E-2</v>
      </c>
      <c r="AF24" s="25">
        <f>Fakos!AG56</f>
        <v>1.7196446968886999E-2</v>
      </c>
      <c r="AG24" s="25">
        <f>Fakos!AH56</f>
        <v>3.2672056591295075E-3</v>
      </c>
      <c r="AH24" s="25">
        <f>Fakos!AI56</f>
        <v>0.17861306614278616</v>
      </c>
      <c r="AI24" s="25">
        <f>Fakos!AJ56</f>
        <v>0.4535125064747671</v>
      </c>
      <c r="AJ24" s="25">
        <f>Fakos!AK56</f>
        <v>2.212079628312962E-4</v>
      </c>
      <c r="AK24" s="25">
        <f>Fakos!AL56</f>
        <v>0.10109718699744608</v>
      </c>
      <c r="AL24" s="25">
        <f>Fakos!AM56</f>
        <v>1.7196446968886999E-2</v>
      </c>
      <c r="AO24" s="25" t="str">
        <f>Fakos!AP56</f>
        <v>n.a.</v>
      </c>
      <c r="AP24" s="25">
        <f>Fakos!AQ56</f>
        <v>14.688217705760501</v>
      </c>
      <c r="AQ24" s="25">
        <f>Fakos!AR56</f>
        <v>2.1326179174684198E-2</v>
      </c>
      <c r="AR24" s="25">
        <f>Fakos!AS56</f>
        <v>0.24619082901954401</v>
      </c>
      <c r="AS24" s="25">
        <f>Fakos!AT56</f>
        <v>0.33671984836179802</v>
      </c>
      <c r="AT24" s="25">
        <f>Fakos!AU56</f>
        <v>3.6137684687837299</v>
      </c>
      <c r="AU24" s="25" t="str">
        <f>Fakos!AV56</f>
        <v>n.a.</v>
      </c>
      <c r="AV24" s="25" t="str">
        <f>Fakos!AW56</f>
        <v>n.a.</v>
      </c>
      <c r="AW24" s="25">
        <f>Fakos!AX56</f>
        <v>0.228434479894607</v>
      </c>
      <c r="AX24" s="25">
        <f>Fakos!AY56</f>
        <v>0.62328099384618096</v>
      </c>
      <c r="AY24" s="25">
        <f>Fakos!AZ56</f>
        <v>2.5784089257941799E-2</v>
      </c>
      <c r="AZ24" s="25">
        <f>Fakos!BA56</f>
        <v>0.11006087912331899</v>
      </c>
      <c r="BA24" s="25" t="str">
        <f>Fakos!BB56</f>
        <v>n.a.</v>
      </c>
      <c r="BB24" s="25" t="str">
        <f>Fakos!BC56</f>
        <v>n.a.</v>
      </c>
      <c r="BC24" s="25">
        <f>Fakos!BD56</f>
        <v>5.9457579812117099E-2</v>
      </c>
      <c r="BD24" s="25">
        <f>Fakos!BE56</f>
        <v>0.202558777533385</v>
      </c>
      <c r="BE24" s="25">
        <f>Fakos!BF56</f>
        <v>2.1165749700839599E-2</v>
      </c>
      <c r="BF24" s="25">
        <f>Fakos!BG56</f>
        <v>1.01210526335007E-2</v>
      </c>
      <c r="BG24" s="25">
        <f>Fakos!BH56</f>
        <v>5.3386669893977397E-2</v>
      </c>
      <c r="BH24" s="25">
        <f>Fakos!BI56</f>
        <v>7.0163090269018897E-3</v>
      </c>
      <c r="BJ24" s="25" t="str">
        <f>Fakos!BK56</f>
        <v>n.a.</v>
      </c>
      <c r="BK24" s="25">
        <f>Fakos!BL56</f>
        <v>37369.871974444002</v>
      </c>
      <c r="BL24" s="25">
        <f>Fakos!BM56</f>
        <v>22.3492021577812</v>
      </c>
      <c r="BM24" s="25">
        <f>Fakos!BN56</f>
        <v>34.8538450458596</v>
      </c>
      <c r="BN24" s="25">
        <f>Fakos!BO56</f>
        <v>93.894879657774496</v>
      </c>
      <c r="BO24" s="25">
        <f>Fakos!BP56</f>
        <v>1.7259322920081701</v>
      </c>
      <c r="BP24" s="25" t="str">
        <f>Fakos!BQ56</f>
        <v>n.a.</v>
      </c>
      <c r="BQ24" s="25" t="str">
        <f>Fakos!BR56</f>
        <v>n.a.</v>
      </c>
      <c r="BR24" s="25">
        <f>Fakos!BS56</f>
        <v>2.3878736325373802</v>
      </c>
      <c r="BS24" s="25">
        <f>Fakos!BT56</f>
        <v>5.3656070219793</v>
      </c>
      <c r="BT24" s="25">
        <f>Fakos!BU56</f>
        <v>1.15018841371007</v>
      </c>
      <c r="BU24" s="25">
        <f>Fakos!BV56</f>
        <v>9.3172718010849295E-2</v>
      </c>
      <c r="BV24" s="25" t="str">
        <f>Fakos!BW56</f>
        <v>n.a.</v>
      </c>
      <c r="BW24" s="25" t="str">
        <f>Fakos!BX56</f>
        <v>n.a.</v>
      </c>
      <c r="BX24" s="25">
        <f>Fakos!BY56</f>
        <v>5.8092944675379403</v>
      </c>
      <c r="BY24" s="25">
        <f>Fakos!BZ56</f>
        <v>1.6870208106422999</v>
      </c>
      <c r="BZ24" s="25">
        <f>Fakos!CA56</f>
        <v>8.6445649673550895E-2</v>
      </c>
      <c r="CA24" s="25">
        <f>Fakos!CB56</f>
        <v>1.84801048103619E-2</v>
      </c>
      <c r="CB24" s="25">
        <f>Fakos!CC56</f>
        <v>525.02437920538705</v>
      </c>
      <c r="CC24" s="25">
        <f>Fakos!CD56</f>
        <v>11.5479278141822</v>
      </c>
      <c r="CE24" s="25" t="str">
        <f>Fakos!CF56</f>
        <v>n.a.</v>
      </c>
      <c r="CF24" s="25">
        <f>Fakos!CG56</f>
        <v>362964.38394139498</v>
      </c>
      <c r="CG24" s="25">
        <f>Fakos!CH56</f>
        <v>85.964718682354004</v>
      </c>
      <c r="CH24" s="25">
        <f>Fakos!CI56</f>
        <v>200.371078665086</v>
      </c>
      <c r="CI24" s="25">
        <f>Fakos!CJ56</f>
        <v>599.41433354352398</v>
      </c>
      <c r="CJ24" s="25">
        <f>Fakos!CK56</f>
        <v>3.6137684687837299</v>
      </c>
      <c r="CK24" s="25" t="str">
        <f>Fakos!CL56</f>
        <v>n.a.</v>
      </c>
      <c r="CL24" s="25" t="str">
        <f>Fakos!CM56</f>
        <v>n.a.</v>
      </c>
      <c r="CM24" s="25">
        <f>Fakos!CN56</f>
        <v>3.3518998384796901</v>
      </c>
      <c r="CN24" s="25">
        <f>Fakos!CO56</f>
        <v>38.986075038032602</v>
      </c>
      <c r="CO24" s="25">
        <f>Fakos!CP56</f>
        <v>1.47828772601639</v>
      </c>
      <c r="CP24" s="25">
        <f>Fakos!CQ56</f>
        <v>0.11006087912331899</v>
      </c>
      <c r="CQ24" s="25" t="str">
        <f>Fakos!CR56</f>
        <v>n.a.</v>
      </c>
      <c r="CR24" s="25" t="str">
        <f>Fakos!CS56</f>
        <v>n.a.</v>
      </c>
      <c r="CS24" s="25">
        <f>Fakos!CT56</f>
        <v>8.6907912398127891</v>
      </c>
      <c r="CT24" s="25">
        <f>Fakos!CU56</f>
        <v>2.1611318786858602</v>
      </c>
      <c r="CU24" s="25">
        <f>Fakos!CV56</f>
        <v>0.13737096273112401</v>
      </c>
      <c r="CV24" s="25">
        <f>Fakos!CW56</f>
        <v>1.9016080295089E-2</v>
      </c>
      <c r="CW24" s="25">
        <f>Fakos!CX56</f>
        <v>452.46240373195701</v>
      </c>
      <c r="CX24" s="25">
        <f>Fakos!CY56</f>
        <v>15.3544219839573</v>
      </c>
      <c r="CZ24" s="25" t="str">
        <f>Fakos!DA56</f>
        <v>n.a.</v>
      </c>
      <c r="DA24" s="25">
        <f>Fakos!DB56</f>
        <v>6499.4965340029539</v>
      </c>
      <c r="DB24" s="25">
        <f>Fakos!DC56</f>
        <v>1.458680653389838</v>
      </c>
      <c r="DC24" s="25">
        <f>Fakos!DD56</f>
        <v>3.4138604794591219</v>
      </c>
      <c r="DD24" s="25">
        <f>Fakos!DE56</f>
        <v>9.4327626214635689</v>
      </c>
      <c r="DE24" s="25">
        <f>Fakos!DF56</f>
        <v>5.5264848887960391E-2</v>
      </c>
      <c r="DF24" s="25" t="str">
        <f>Fakos!DG56</f>
        <v>n.a.</v>
      </c>
      <c r="DG24" s="25" t="str">
        <f>Fakos!DH56</f>
        <v>n.a.</v>
      </c>
      <c r="DH24" s="25">
        <f>Fakos!DI56</f>
        <v>4.4738764768500541E-2</v>
      </c>
      <c r="DI24" s="25">
        <f>Fakos!DJ56</f>
        <v>0.49374461800953146</v>
      </c>
      <c r="DJ24" s="25">
        <f>Fakos!DK56</f>
        <v>1.3704573970979307E-2</v>
      </c>
      <c r="DK24" s="25">
        <f>Fakos!DL56</f>
        <v>9.7909349728513223E-4</v>
      </c>
      <c r="DL24" s="25" t="str">
        <f>Fakos!DM56</f>
        <v>n.a.</v>
      </c>
      <c r="DM24" s="25" t="str">
        <f>Fakos!DN56</f>
        <v>n.a.</v>
      </c>
      <c r="DN24" s="25">
        <f>Fakos!DO56</f>
        <v>7.1376406371655626E-2</v>
      </c>
      <c r="DO24" s="25">
        <f>Fakos!DP56</f>
        <v>1.6936770209136837E-2</v>
      </c>
      <c r="DP24" s="25">
        <f>Fakos!DQ56</f>
        <v>6.9743295362143475E-4</v>
      </c>
      <c r="DQ24" s="25">
        <f>Fakos!DR56</f>
        <v>9.3041262642735488E-5</v>
      </c>
      <c r="DR24" s="25">
        <f>Fakos!DS56</f>
        <v>2.1836988597102174</v>
      </c>
      <c r="DS24" s="25">
        <f>Fakos!DT56</f>
        <v>7.3473031219281448E-2</v>
      </c>
      <c r="DU24" s="25" t="str">
        <f>Fakos!DV56</f>
        <v>n.a.</v>
      </c>
      <c r="DV24" s="25" t="str">
        <f>Fakos!DW56</f>
        <v>n.a.</v>
      </c>
      <c r="DW24" s="25" t="str">
        <f>Fakos!DX56</f>
        <v>n.a.</v>
      </c>
      <c r="DX24" s="25" t="str">
        <f>Fakos!DY56</f>
        <v>n.a.</v>
      </c>
      <c r="DY24" s="25" t="str">
        <f>Fakos!DZ56</f>
        <v>n.a.</v>
      </c>
      <c r="DZ24" s="25" t="str">
        <f>Fakos!EA56</f>
        <v>n.a.</v>
      </c>
      <c r="EA24" s="25" t="str">
        <f>Fakos!EB56</f>
        <v>n.a.</v>
      </c>
      <c r="EB24" s="25" t="str">
        <f>Fakos!EC56</f>
        <v>n.a.</v>
      </c>
      <c r="EC24" s="25" t="str">
        <f>Fakos!ED56</f>
        <v>n.a.</v>
      </c>
      <c r="ED24" s="25" t="str">
        <f>Fakos!EE56</f>
        <v>n.a.</v>
      </c>
      <c r="EE24" s="25" t="str">
        <f>Fakos!EF56</f>
        <v>n.a.</v>
      </c>
      <c r="EF24" s="25" t="str">
        <f>Fakos!EG56</f>
        <v>n.a.</v>
      </c>
      <c r="EG24" s="25" t="str">
        <f>Fakos!EH56</f>
        <v>n.a.</v>
      </c>
      <c r="EH24" s="25" t="str">
        <f>Fakos!EI56</f>
        <v>n.a.</v>
      </c>
      <c r="EI24" s="25" t="str">
        <f>Fakos!EJ56</f>
        <v>n.a.</v>
      </c>
      <c r="EJ24" s="25" t="str">
        <f>Fakos!EK56</f>
        <v>n.a.</v>
      </c>
      <c r="EK24" s="25" t="str">
        <f>Fakos!EL56</f>
        <v>n.a.</v>
      </c>
      <c r="EL24" s="25" t="str">
        <f>Fakos!EM56</f>
        <v>n.a.</v>
      </c>
      <c r="EM24" s="25" t="str">
        <f>Fakos!EN56</f>
        <v>n.a.</v>
      </c>
      <c r="EN24" s="25" t="str">
        <f>Fakos!EO56</f>
        <v>n.a.</v>
      </c>
      <c r="EP24" s="25" t="str">
        <f>Fakos!EQ56</f>
        <v>n.a.</v>
      </c>
    </row>
    <row r="26" spans="1:146">
      <c r="A26" s="25" t="s">
        <v>614</v>
      </c>
      <c r="B26" s="25">
        <f>MIN(B1:B24)</f>
        <v>0</v>
      </c>
      <c r="C26" s="25">
        <f t="shared" ref="C26:AL26" si="0">MIN(C1:C24)</f>
        <v>0</v>
      </c>
      <c r="D26" s="25">
        <f t="shared" si="0"/>
        <v>0</v>
      </c>
      <c r="E26" s="25">
        <f t="shared" si="0"/>
        <v>0</v>
      </c>
      <c r="F26" s="25">
        <f t="shared" si="0"/>
        <v>0</v>
      </c>
      <c r="G26" s="25">
        <f t="shared" si="0"/>
        <v>350755.77379727399</v>
      </c>
      <c r="H26" s="25">
        <f t="shared" si="0"/>
        <v>3.0965233245878899E-2</v>
      </c>
      <c r="I26" s="25">
        <f t="shared" si="0"/>
        <v>0.27145031427042798</v>
      </c>
      <c r="J26" s="25">
        <f t="shared" si="0"/>
        <v>2.4658917652531098</v>
      </c>
      <c r="K26" s="25">
        <f t="shared" si="0"/>
        <v>2.17229210515905</v>
      </c>
      <c r="L26" s="25">
        <f t="shared" si="0"/>
        <v>0</v>
      </c>
      <c r="M26" s="25">
        <f t="shared" si="0"/>
        <v>0</v>
      </c>
      <c r="N26" s="25">
        <f t="shared" si="0"/>
        <v>0.17460277400659199</v>
      </c>
      <c r="O26" s="25">
        <f t="shared" si="0"/>
        <v>2.3239322924990198</v>
      </c>
      <c r="P26" s="25">
        <f t="shared" si="0"/>
        <v>2.45090719845464E-2</v>
      </c>
      <c r="Q26" s="25">
        <f t="shared" si="0"/>
        <v>8.78070379533267E-2</v>
      </c>
      <c r="R26" s="25">
        <f t="shared" si="0"/>
        <v>0</v>
      </c>
      <c r="S26" s="25">
        <f t="shared" si="0"/>
        <v>0</v>
      </c>
      <c r="T26" s="25">
        <f t="shared" si="0"/>
        <v>3.6730863203804399E-2</v>
      </c>
      <c r="U26" s="25">
        <f t="shared" si="0"/>
        <v>0.13528003744696199</v>
      </c>
      <c r="V26" s="25">
        <f t="shared" si="0"/>
        <v>1.67610555024474E-2</v>
      </c>
      <c r="W26" s="25">
        <f t="shared" si="0"/>
        <v>6.5784210313036499E-3</v>
      </c>
      <c r="X26" s="25">
        <f t="shared" si="0"/>
        <v>5.8710639942723401E-2</v>
      </c>
      <c r="Y26" s="25">
        <f t="shared" si="0"/>
        <v>5.4064137718953999E-2</v>
      </c>
      <c r="Z26" s="25">
        <f t="shared" si="0"/>
        <v>1.6945688104112603E-3</v>
      </c>
      <c r="AA26" s="25">
        <f t="shared" si="0"/>
        <v>2.840526714942071E-2</v>
      </c>
      <c r="AB26" s="25">
        <f t="shared" si="0"/>
        <v>2.0709740462201598E-3</v>
      </c>
      <c r="AC26" s="25">
        <f t="shared" si="0"/>
        <v>6.3147363660737976E-2</v>
      </c>
      <c r="AD26" s="25">
        <f t="shared" si="0"/>
        <v>3.2327613744375984E-5</v>
      </c>
      <c r="AE26" s="25">
        <f t="shared" si="0"/>
        <v>6.7134744293441504E-4</v>
      </c>
      <c r="AF26" s="25">
        <f t="shared" si="0"/>
        <v>3.027827596512159E-3</v>
      </c>
      <c r="AG26" s="25">
        <f t="shared" si="0"/>
        <v>2.9077314429498419E-3</v>
      </c>
      <c r="AH26" s="25">
        <f t="shared" si="0"/>
        <v>1.2865854826450732E-2</v>
      </c>
      <c r="AI26" s="25">
        <f t="shared" si="0"/>
        <v>2.4673544949031699E-2</v>
      </c>
      <c r="AJ26" s="25">
        <f t="shared" si="0"/>
        <v>5.2039083958746728E-5</v>
      </c>
      <c r="AK26" s="25">
        <f t="shared" si="0"/>
        <v>5.3455534117611593E-4</v>
      </c>
      <c r="AL26" s="25">
        <f t="shared" si="0"/>
        <v>3.027827596512159E-3</v>
      </c>
    </row>
    <row r="27" spans="1:146">
      <c r="A27" s="25" t="s">
        <v>615</v>
      </c>
      <c r="B27" s="25">
        <f>MAX(B1:B24)</f>
        <v>0</v>
      </c>
      <c r="C27" s="25">
        <f t="shared" ref="C27:AL27" si="1">MAX(C1:C24)</f>
        <v>0</v>
      </c>
      <c r="D27" s="25">
        <f t="shared" si="1"/>
        <v>0</v>
      </c>
      <c r="E27" s="25">
        <f t="shared" si="1"/>
        <v>0</v>
      </c>
      <c r="F27" s="25">
        <f t="shared" si="1"/>
        <v>0</v>
      </c>
      <c r="G27" s="25">
        <f t="shared" si="1"/>
        <v>526524.81933559501</v>
      </c>
      <c r="H27" s="25">
        <f t="shared" si="1"/>
        <v>1810.5694503203999</v>
      </c>
      <c r="I27" s="25">
        <f t="shared" si="1"/>
        <v>5996.3113174582704</v>
      </c>
      <c r="J27" s="25">
        <f t="shared" si="1"/>
        <v>5890.6597297326398</v>
      </c>
      <c r="K27" s="25">
        <f t="shared" si="1"/>
        <v>71.535082349706897</v>
      </c>
      <c r="L27" s="25">
        <f t="shared" si="1"/>
        <v>0</v>
      </c>
      <c r="M27" s="25">
        <f t="shared" si="1"/>
        <v>0</v>
      </c>
      <c r="N27" s="25">
        <f t="shared" si="1"/>
        <v>212.89457986276901</v>
      </c>
      <c r="O27" s="25">
        <f t="shared" si="1"/>
        <v>265.77177377781499</v>
      </c>
      <c r="P27" s="25">
        <f t="shared" si="1"/>
        <v>36.9058470975353</v>
      </c>
      <c r="Q27" s="25">
        <f t="shared" si="1"/>
        <v>0.46208049879685598</v>
      </c>
      <c r="R27" s="25">
        <f t="shared" si="1"/>
        <v>0</v>
      </c>
      <c r="S27" s="25">
        <f t="shared" si="1"/>
        <v>0</v>
      </c>
      <c r="T27" s="25">
        <f t="shared" si="1"/>
        <v>148.409324724512</v>
      </c>
      <c r="U27" s="25">
        <f t="shared" si="1"/>
        <v>38.328881489331799</v>
      </c>
      <c r="V27" s="25">
        <f t="shared" si="1"/>
        <v>2.57787498606007</v>
      </c>
      <c r="W27" s="25">
        <f t="shared" si="1"/>
        <v>0.80735565883919602</v>
      </c>
      <c r="X27" s="25">
        <f t="shared" si="1"/>
        <v>3686.7577834858598</v>
      </c>
      <c r="Y27" s="25">
        <f t="shared" si="1"/>
        <v>146.63229617015801</v>
      </c>
      <c r="Z27" s="25">
        <f t="shared" si="1"/>
        <v>0.64573413313952455</v>
      </c>
      <c r="AA27" s="25">
        <f t="shared" si="1"/>
        <v>1841.5337458462468</v>
      </c>
      <c r="AB27" s="25">
        <f t="shared" si="1"/>
        <v>103.52285709174559</v>
      </c>
      <c r="AC27" s="25">
        <f t="shared" si="1"/>
        <v>34.809660943849927</v>
      </c>
      <c r="AD27" s="25">
        <f t="shared" si="1"/>
        <v>0.18125099172770626</v>
      </c>
      <c r="AE27" s="25">
        <f t="shared" si="1"/>
        <v>3.1079830436322338</v>
      </c>
      <c r="AF27" s="25">
        <f t="shared" si="1"/>
        <v>194.53265664378773</v>
      </c>
      <c r="AG27" s="25">
        <f t="shared" si="1"/>
        <v>2.6548365839305634</v>
      </c>
      <c r="AH27" s="25">
        <f t="shared" si="1"/>
        <v>675.61178506843783</v>
      </c>
      <c r="AI27" s="25">
        <f t="shared" si="1"/>
        <v>5536.828142347038</v>
      </c>
      <c r="AJ27" s="25">
        <f t="shared" si="1"/>
        <v>0.27551385859847544</v>
      </c>
      <c r="AK27" s="25">
        <f t="shared" si="1"/>
        <v>26.80234926891039</v>
      </c>
      <c r="AL27" s="25">
        <f t="shared" si="1"/>
        <v>194.53265664378773</v>
      </c>
    </row>
    <row r="28" spans="1:146">
      <c r="A28" s="25" t="s">
        <v>616</v>
      </c>
      <c r="B28" s="25" t="e">
        <f>STDEV(B1:B24)</f>
        <v>#DIV/0!</v>
      </c>
      <c r="C28" s="25" t="e">
        <f t="shared" ref="C28:AL28" si="2">STDEV(C1:C24)</f>
        <v>#DIV/0!</v>
      </c>
      <c r="D28" s="25" t="e">
        <f t="shared" si="2"/>
        <v>#DIV/0!</v>
      </c>
      <c r="E28" s="25">
        <f t="shared" si="2"/>
        <v>0</v>
      </c>
      <c r="F28" s="25" t="e">
        <f t="shared" si="2"/>
        <v>#DIV/0!</v>
      </c>
      <c r="G28" s="25">
        <f t="shared" si="2"/>
        <v>38822.583953468711</v>
      </c>
      <c r="H28" s="25">
        <f t="shared" si="2"/>
        <v>376.01374810148184</v>
      </c>
      <c r="I28" s="25">
        <f t="shared" si="2"/>
        <v>1275.7070175299418</v>
      </c>
      <c r="J28" s="25">
        <f t="shared" si="2"/>
        <v>1177.741290029315</v>
      </c>
      <c r="K28" s="25">
        <f t="shared" si="2"/>
        <v>15.622225422964464</v>
      </c>
      <c r="L28" s="25" t="e">
        <f t="shared" si="2"/>
        <v>#DIV/0!</v>
      </c>
      <c r="M28" s="25" t="e">
        <f t="shared" si="2"/>
        <v>#DIV/0!</v>
      </c>
      <c r="N28" s="25">
        <f t="shared" si="2"/>
        <v>45.441342334011722</v>
      </c>
      <c r="O28" s="25">
        <f t="shared" si="2"/>
        <v>65.353051544328693</v>
      </c>
      <c r="P28" s="25">
        <f t="shared" si="2"/>
        <v>8.7600360009293183</v>
      </c>
      <c r="Q28" s="25">
        <f t="shared" si="2"/>
        <v>8.6435158098166112E-2</v>
      </c>
      <c r="R28" s="25" t="e">
        <f t="shared" si="2"/>
        <v>#DIV/0!</v>
      </c>
      <c r="S28" s="25" t="e">
        <f t="shared" si="2"/>
        <v>#DIV/0!</v>
      </c>
      <c r="T28" s="25">
        <f t="shared" si="2"/>
        <v>30.972334079189615</v>
      </c>
      <c r="U28" s="25">
        <f t="shared" si="2"/>
        <v>10.473965459116565</v>
      </c>
      <c r="V28" s="25">
        <f t="shared" si="2"/>
        <v>0.53202025655999985</v>
      </c>
      <c r="W28" s="25">
        <f t="shared" si="2"/>
        <v>0.1682971612174311</v>
      </c>
      <c r="X28" s="25">
        <f t="shared" si="2"/>
        <v>837.61583611427659</v>
      </c>
      <c r="Y28" s="25">
        <f t="shared" si="2"/>
        <v>32.564672818708949</v>
      </c>
      <c r="Z28" s="25">
        <f t="shared" si="2"/>
        <v>0.16662159457334566</v>
      </c>
      <c r="AA28" s="25">
        <f t="shared" si="2"/>
        <v>396.96058067151125</v>
      </c>
      <c r="AB28" s="25">
        <f t="shared" si="2"/>
        <v>28.836142927457001</v>
      </c>
      <c r="AC28" s="25">
        <f t="shared" si="2"/>
        <v>9.0566776905138546</v>
      </c>
      <c r="AD28" s="25">
        <f t="shared" si="2"/>
        <v>4.9261074680009398E-2</v>
      </c>
      <c r="AE28" s="25">
        <f t="shared" si="2"/>
        <v>0.75304767144839491</v>
      </c>
      <c r="AF28" s="25">
        <f t="shared" si="2"/>
        <v>41.581365197392344</v>
      </c>
      <c r="AG28" s="25">
        <f t="shared" si="2"/>
        <v>0.6995474615477828</v>
      </c>
      <c r="AH28" s="25">
        <f t="shared" si="2"/>
        <v>190.48731747612501</v>
      </c>
      <c r="AI28" s="25">
        <f t="shared" si="2"/>
        <v>1270.0501779490123</v>
      </c>
      <c r="AJ28" s="25">
        <f t="shared" si="2"/>
        <v>9.599037067316997E-2</v>
      </c>
      <c r="AK28" s="25">
        <f t="shared" si="2"/>
        <v>6.8936512658905018</v>
      </c>
      <c r="AL28" s="25">
        <f t="shared" si="2"/>
        <v>41.581365197392344</v>
      </c>
    </row>
    <row r="29" spans="1:146">
      <c r="A29" s="25" t="s">
        <v>617</v>
      </c>
      <c r="B29" s="25" t="e">
        <f t="shared" ref="B29:AL29" si="3">MEDIAN(B1:B24)</f>
        <v>#NUM!</v>
      </c>
      <c r="C29" s="25" t="e">
        <f t="shared" si="3"/>
        <v>#NUM!</v>
      </c>
      <c r="D29" s="25" t="e">
        <f t="shared" si="3"/>
        <v>#NUM!</v>
      </c>
      <c r="E29" s="25">
        <f t="shared" si="3"/>
        <v>0</v>
      </c>
      <c r="F29" s="25" t="e">
        <f t="shared" si="3"/>
        <v>#NUM!</v>
      </c>
      <c r="G29" s="25">
        <f t="shared" si="3"/>
        <v>447496.50865243998</v>
      </c>
      <c r="H29" s="25">
        <f t="shared" si="3"/>
        <v>1.44970282184955</v>
      </c>
      <c r="I29" s="25">
        <f t="shared" si="3"/>
        <v>20.685980353184402</v>
      </c>
      <c r="J29" s="25">
        <f t="shared" si="3"/>
        <v>599.41433354352398</v>
      </c>
      <c r="K29" s="25">
        <f t="shared" si="3"/>
        <v>3.41661413013985</v>
      </c>
      <c r="L29" s="25" t="e">
        <f t="shared" si="3"/>
        <v>#NUM!</v>
      </c>
      <c r="M29" s="25" t="e">
        <f t="shared" si="3"/>
        <v>#NUM!</v>
      </c>
      <c r="N29" s="25">
        <f t="shared" si="3"/>
        <v>0.49036462412336002</v>
      </c>
      <c r="O29" s="25">
        <f t="shared" si="3"/>
        <v>38.986075038032602</v>
      </c>
      <c r="P29" s="25">
        <f t="shared" si="3"/>
        <v>1.22327052006531</v>
      </c>
      <c r="Q29" s="25">
        <f t="shared" si="3"/>
        <v>0.161408067022771</v>
      </c>
      <c r="R29" s="25" t="e">
        <f t="shared" si="3"/>
        <v>#NUM!</v>
      </c>
      <c r="S29" s="25" t="e">
        <f t="shared" si="3"/>
        <v>#NUM!</v>
      </c>
      <c r="T29" s="25">
        <f t="shared" si="3"/>
        <v>0.36338619810616501</v>
      </c>
      <c r="U29" s="25">
        <f t="shared" si="3"/>
        <v>2.2404424777982701</v>
      </c>
      <c r="V29" s="25">
        <f t="shared" si="3"/>
        <v>0.114387617930025</v>
      </c>
      <c r="W29" s="25">
        <f t="shared" si="3"/>
        <v>1.1162286571930399E-2</v>
      </c>
      <c r="X29" s="25">
        <f t="shared" si="3"/>
        <v>1.6595362655741901</v>
      </c>
      <c r="Y29" s="25">
        <f t="shared" si="3"/>
        <v>8.0837500182793907</v>
      </c>
      <c r="Z29" s="25">
        <f t="shared" si="3"/>
        <v>0.11678842805656631</v>
      </c>
      <c r="AA29" s="25">
        <f t="shared" si="3"/>
        <v>16.902257426296671</v>
      </c>
      <c r="AB29" s="25">
        <f t="shared" si="3"/>
        <v>5.2192978658429148</v>
      </c>
      <c r="AC29" s="25">
        <f t="shared" si="3"/>
        <v>0.63656568435497352</v>
      </c>
      <c r="AD29" s="25">
        <f t="shared" si="3"/>
        <v>6.736638656237675E-3</v>
      </c>
      <c r="AE29" s="25">
        <f t="shared" si="3"/>
        <v>0.26714827594791118</v>
      </c>
      <c r="AF29" s="25">
        <f t="shared" si="3"/>
        <v>0.50432790043952525</v>
      </c>
      <c r="AG29" s="25">
        <f t="shared" si="3"/>
        <v>0.37646809665891295</v>
      </c>
      <c r="AH29" s="25">
        <f t="shared" si="3"/>
        <v>1.9841554407113622</v>
      </c>
      <c r="AI29" s="25">
        <f t="shared" si="3"/>
        <v>46.84342381131232</v>
      </c>
      <c r="AJ29" s="25">
        <f t="shared" si="3"/>
        <v>1.8817785478608465E-2</v>
      </c>
      <c r="AK29" s="25">
        <f t="shared" si="3"/>
        <v>0.51520226478540776</v>
      </c>
      <c r="AL29" s="25">
        <f t="shared" si="3"/>
        <v>0.50432790043952525</v>
      </c>
    </row>
  </sheetData>
  <conditionalFormatting sqref="ET2:FI16 ET1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2CD2A-0D8C-2246-BEA5-336540C99082}">
  <dimension ref="A1:HI172"/>
  <sheetViews>
    <sheetView workbookViewId="0">
      <pane ySplit="1" topLeftCell="A2" activePane="bottomLeft" state="frozen"/>
      <selection activeCell="AB1" sqref="AB1"/>
      <selection pane="bottomLeft" activeCell="G17" sqref="G17"/>
    </sheetView>
  </sheetViews>
  <sheetFormatPr baseColWidth="10" defaultRowHeight="16"/>
  <sheetData>
    <row r="1" spans="1:217">
      <c r="A1" t="str">
        <f>CONCATENATE(all!A2," Fakos trans")</f>
        <v>sample ID Fakos trans</v>
      </c>
      <c r="B1" t="str">
        <f>CONCATENATE(all!B2," Fakos trans")</f>
        <v>loc Fakos trans</v>
      </c>
      <c r="C1" t="str">
        <f>CONCATENATE(all!C2," Fakos trans")</f>
        <v>type Fakos trans</v>
      </c>
      <c r="D1" t="str">
        <f>CONCATENATE(all!D2," Fakos trans")</f>
        <v>subtype Fakos trans</v>
      </c>
      <c r="E1" t="str">
        <f>CONCATENATE(all!E2," Fakos trans")</f>
        <v>mineral Fakos trans</v>
      </c>
      <c r="F1" t="str">
        <f>CONCATENATE(all!F2," Fakos trans")</f>
        <v>texture Fakos trans</v>
      </c>
      <c r="G1" t="str">
        <f>CONCATENATE(all!G2," Fakos trans")</f>
        <v>Mn (ppm) Fakos trans</v>
      </c>
      <c r="H1" t="str">
        <f>CONCATENATE(all!H2," Fakos trans")</f>
        <v>Fe (ppm) Fakos trans</v>
      </c>
      <c r="I1" t="str">
        <f>CONCATENATE(all!I2," Fakos trans")</f>
        <v>Co (ppm) Fakos trans</v>
      </c>
      <c r="J1" t="str">
        <f>CONCATENATE(all!J2," Fakos trans")</f>
        <v>Ni (ppm) Fakos trans</v>
      </c>
      <c r="K1" t="str">
        <f>CONCATENATE(all!K2," Fakos trans")</f>
        <v>Cu (ppm) Fakos trans</v>
      </c>
      <c r="L1" t="str">
        <f>CONCATENATE(all!L2," Fakos trans")</f>
        <v>Zn (ppm) Fakos trans</v>
      </c>
      <c r="M1" t="str">
        <f>CONCATENATE(all!M2," Fakos trans")</f>
        <v>Ga (ppm) Fakos trans</v>
      </c>
      <c r="N1" t="str">
        <f>CONCATENATE(all!N2," Fakos trans")</f>
        <v>Ge (ppm) Fakos trans</v>
      </c>
      <c r="O1" t="str">
        <f>CONCATENATE(all!O2," Fakos trans")</f>
        <v>As (ppm) Fakos trans</v>
      </c>
      <c r="P1" t="str">
        <f>CONCATENATE(all!P2," Fakos trans")</f>
        <v>Se (ppm) Fakos trans</v>
      </c>
      <c r="Q1" t="str">
        <f>CONCATENATE(all!Q2," Fakos trans")</f>
        <v>Ag (ppm) Fakos trans</v>
      </c>
      <c r="R1" t="str">
        <f>CONCATENATE(all!R2," Fakos trans")</f>
        <v>Cd (ppm) Fakos trans</v>
      </c>
      <c r="S1" t="str">
        <f>CONCATENATE(all!S2," Fakos trans")</f>
        <v>In (ppm) Fakos trans</v>
      </c>
      <c r="T1" t="str">
        <f>CONCATENATE(all!T2," Fakos trans")</f>
        <v>Sn (ppm) Fakos trans</v>
      </c>
      <c r="U1" t="str">
        <f>CONCATENATE(all!U2," Fakos trans")</f>
        <v>Sb (ppm) Fakos trans</v>
      </c>
      <c r="V1" t="str">
        <f>CONCATENATE(all!V2," Fakos trans")</f>
        <v>Te (ppm) Fakos trans</v>
      </c>
      <c r="W1" t="str">
        <f>CONCATENATE(all!W2," Fakos trans")</f>
        <v>Au (ppm) Fakos trans</v>
      </c>
      <c r="X1" t="str">
        <f>CONCATENATE(all!X2," Fakos trans")</f>
        <v>Tl (ppm) Fakos trans</v>
      </c>
      <c r="Y1" t="str">
        <f>CONCATENATE(all!Y2," Fakos trans")</f>
        <v>Pb (ppm) Fakos trans</v>
      </c>
      <c r="Z1" t="str">
        <f>CONCATENATE(all!Z2," Fakos trans")</f>
        <v>Bi (ppm) Fakos trans</v>
      </c>
      <c r="AA1" t="str">
        <f>CONCATENATE(all!AA2," Fakos trans")</f>
        <v>Co/Ni (ppm) Fakos trans</v>
      </c>
      <c r="AB1" t="str">
        <f>CONCATENATE(all!AB2," Fakos trans")</f>
        <v>Se/Pb (ppm) Fakos trans</v>
      </c>
      <c r="AC1" t="str">
        <f>CONCATENATE(all!AC2," Fakos trans")</f>
        <v>Bi/Pb (ppm) Fakos trans</v>
      </c>
      <c r="AD1" t="str">
        <f>CONCATENATE(all!AD2," Fakos trans")</f>
        <v>Co/As (ppm) Fakos trans</v>
      </c>
      <c r="AE1" t="str">
        <f>CONCATENATE(all!AE2," Fakos trans")</f>
        <v>Tl/Pb (ppm) Fakos trans</v>
      </c>
      <c r="AF1" t="str">
        <f>CONCATENATE(all!AF2," Fakos trans")</f>
        <v>Sb/Pb (ppm) Fakos trans</v>
      </c>
      <c r="AG1" t="str">
        <f>CONCATENATE(all!AG2," Fakos trans")</f>
        <v>Ag/Co (ppm) Fakos trans</v>
      </c>
      <c r="AH1" t="str">
        <f>CONCATENATE(all!AH2," Fakos trans")</f>
        <v>Ag/Pb (ppm) Fakos trans</v>
      </c>
      <c r="AI1" t="str">
        <f>CONCATENATE(all!AI2," Fakos trans")</f>
        <v>Bi/Co (ppm) Fakos trans</v>
      </c>
      <c r="AJ1" t="str">
        <f>CONCATENATE(all!AJ2," Fakos trans")</f>
        <v>Se/Co (ppm) Fakos trans</v>
      </c>
      <c r="AK1" t="str">
        <f>CONCATENATE(all!AK2," Fakos trans")</f>
        <v>Tl/Co (ppm) Fakos trans</v>
      </c>
      <c r="AL1" t="str">
        <f>CONCATENATE(all!AL2," Fakos trans")</f>
        <v>Sb/Co (ppm) Fakos trans</v>
      </c>
      <c r="AM1" t="str">
        <f>CONCATENATE(all!AM2," Fakos trans")</f>
        <v>Ag/Co (ppm) Fakos trans</v>
      </c>
      <c r="AN1" t="str">
        <f>CONCATENATE(all!AN2," Fakos trans")</f>
        <v xml:space="preserve"> Fakos trans</v>
      </c>
      <c r="AO1" t="str">
        <f>CONCATENATE(all!AO2," Fakos trans")</f>
        <v xml:space="preserve"> Fakos trans</v>
      </c>
      <c r="AP1" t="str">
        <f>CONCATENATE(all!AP2," Fakos trans")</f>
        <v>Mn L.O.D. Howell Fakos trans</v>
      </c>
      <c r="AQ1" t="str">
        <f>CONCATENATE(all!AQ2," Fakos trans")</f>
        <v>Fe L.O.D. Howell Fakos trans</v>
      </c>
      <c r="AR1" t="str">
        <f>CONCATENATE(all!AR2," Fakos trans")</f>
        <v>Co L.O.D. Howell Fakos trans</v>
      </c>
      <c r="AS1" t="str">
        <f>CONCATENATE(all!AS2," Fakos trans")</f>
        <v>Ni L.O.D. Howell Fakos trans</v>
      </c>
      <c r="AT1" t="str">
        <f>CONCATENATE(all!AT2," Fakos trans")</f>
        <v>Cu L.O.D. Howell Fakos trans</v>
      </c>
      <c r="AU1" t="str">
        <f>CONCATENATE(all!AU2," Fakos trans")</f>
        <v>Zn L.O.D. Howell Fakos trans</v>
      </c>
      <c r="AV1" t="str">
        <f>CONCATENATE(all!AV2," Fakos trans")</f>
        <v>Ga L.O.D. Howell Fakos trans</v>
      </c>
      <c r="AW1" t="str">
        <f>CONCATENATE(all!AW2," Fakos trans")</f>
        <v>Ge L.O.D. Howell Fakos trans</v>
      </c>
      <c r="AX1" t="str">
        <f>CONCATENATE(all!AX2," Fakos trans")</f>
        <v>As L.O.D. Howell Fakos trans</v>
      </c>
      <c r="AY1" t="str">
        <f>CONCATENATE(all!AY2," Fakos trans")</f>
        <v>Se L.O.D. Howell Fakos trans</v>
      </c>
      <c r="AZ1" t="str">
        <f>CONCATENATE(all!AZ2," Fakos trans")</f>
        <v>Ag L.O.D. Howell Fakos trans</v>
      </c>
      <c r="BA1" t="str">
        <f>CONCATENATE(all!BA2," Fakos trans")</f>
        <v>Cd L.O.D. Howell Fakos trans</v>
      </c>
      <c r="BB1" t="str">
        <f>CONCATENATE(all!BB2," Fakos trans")</f>
        <v>In L.O.D. Howell Fakos trans</v>
      </c>
      <c r="BC1" t="str">
        <f>CONCATENATE(all!BC2," Fakos trans")</f>
        <v>Sn L.O.D. Howell Fakos trans</v>
      </c>
      <c r="BD1" t="str">
        <f>CONCATENATE(all!BD2," Fakos trans")</f>
        <v>Sb L.O.D. Howell Fakos trans</v>
      </c>
      <c r="BE1" t="str">
        <f>CONCATENATE(all!BE2," Fakos trans")</f>
        <v>Te L.O.D. Howell Fakos trans</v>
      </c>
      <c r="BF1" t="str">
        <f>CONCATENATE(all!BF2," Fakos trans")</f>
        <v>Au L.O.D. Howell Fakos trans</v>
      </c>
      <c r="BG1" t="str">
        <f>CONCATENATE(all!BG2," Fakos trans")</f>
        <v>Tl L.O.D. Howell Fakos trans</v>
      </c>
      <c r="BH1" t="str">
        <f>CONCATENATE(all!BH2," Fakos trans")</f>
        <v>Pb L.O.D. Howell Fakos trans</v>
      </c>
      <c r="BI1" t="str">
        <f>CONCATENATE(all!BI2," Fakos trans")</f>
        <v>Bi L.O.D. Howell Fakos trans</v>
      </c>
      <c r="BJ1" t="str">
        <f>CONCATENATE(all!BJ2," Fakos trans")</f>
        <v xml:space="preserve"> Fakos trans</v>
      </c>
      <c r="BK1" t="str">
        <f>CONCATENATE(all!BK2," Fakos trans")</f>
        <v>Mn 2SE(int) Fakos trans</v>
      </c>
      <c r="BL1" t="str">
        <f>CONCATENATE(all!BL2," Fakos trans")</f>
        <v>Fe 2SE(int) Fakos trans</v>
      </c>
      <c r="BM1" t="str">
        <f>CONCATENATE(all!BM2," Fakos trans")</f>
        <v>Co 2SE(int) Fakos trans</v>
      </c>
      <c r="BN1" t="str">
        <f>CONCATENATE(all!BN2," Fakos trans")</f>
        <v>Ni 2SE(int) Fakos trans</v>
      </c>
      <c r="BO1" t="str">
        <f>CONCATENATE(all!BO2," Fakos trans")</f>
        <v>Cu 2SE(int) Fakos trans</v>
      </c>
      <c r="BP1" t="str">
        <f>CONCATENATE(all!BP2," Fakos trans")</f>
        <v>Zn 2SE(int) Fakos trans</v>
      </c>
      <c r="BQ1" t="str">
        <f>CONCATENATE(all!BQ2," Fakos trans")</f>
        <v>Ga 2SE(int) Fakos trans</v>
      </c>
      <c r="BR1" t="str">
        <f>CONCATENATE(all!BR2," Fakos trans")</f>
        <v>Ge 2SE(int) Fakos trans</v>
      </c>
      <c r="BS1" t="str">
        <f>CONCATENATE(all!BS2," Fakos trans")</f>
        <v>As 2SE(int) Fakos trans</v>
      </c>
      <c r="BT1" t="str">
        <f>CONCATENATE(all!BT2," Fakos trans")</f>
        <v>Se 2SE(int) Fakos trans</v>
      </c>
      <c r="BU1" t="str">
        <f>CONCATENATE(all!BU2," Fakos trans")</f>
        <v>Ag 2SE(int) Fakos trans</v>
      </c>
      <c r="BV1" t="str">
        <f>CONCATENATE(all!BV2," Fakos trans")</f>
        <v>Cd 2SE(int) Fakos trans</v>
      </c>
      <c r="BW1" t="str">
        <f>CONCATENATE(all!BW2," Fakos trans")</f>
        <v>In 2SE(int) Fakos trans</v>
      </c>
      <c r="BX1" t="str">
        <f>CONCATENATE(all!BX2," Fakos trans")</f>
        <v>Sn 2SE(int) Fakos trans</v>
      </c>
      <c r="BY1" t="str">
        <f>CONCATENATE(all!BY2," Fakos trans")</f>
        <v>Sb 2SE(int) Fakos trans</v>
      </c>
      <c r="BZ1" t="str">
        <f>CONCATENATE(all!BZ2," Fakos trans")</f>
        <v>Te 2SE(int) Fakos trans</v>
      </c>
      <c r="CA1" t="str">
        <f>CONCATENATE(all!CA2," Fakos trans")</f>
        <v>Au 2SE(int) Fakos trans</v>
      </c>
      <c r="CB1" t="str">
        <f>CONCATENATE(all!CB2," Fakos trans")</f>
        <v>Tl 2SE(int) Fakos trans</v>
      </c>
      <c r="CC1" t="str">
        <f>CONCATENATE(all!CC2," Fakos trans")</f>
        <v>Pb 2SE(int) Fakos trans</v>
      </c>
      <c r="CD1" t="str">
        <f>CONCATENATE(all!CD2," Fakos trans")</f>
        <v>Bi 2SE(int) Fakos trans</v>
      </c>
      <c r="CE1" t="str">
        <f>CONCATENATE(all!CE2," Fakos trans")</f>
        <v xml:space="preserve"> Fakos trans</v>
      </c>
      <c r="CF1" t="str">
        <f>CONCATENATE(all!CF2," Fakos trans")</f>
        <v>Mn (ppm) + lod Fakos trans</v>
      </c>
      <c r="CG1" t="str">
        <f>CONCATENATE(all!CG2," Fakos trans")</f>
        <v>Fe (ppm) + lod Fakos trans</v>
      </c>
      <c r="CH1" t="str">
        <f>CONCATENATE(all!CH2," Fakos trans")</f>
        <v>Co (ppm) + lod Fakos trans</v>
      </c>
      <c r="CI1" t="str">
        <f>CONCATENATE(all!CI2," Fakos trans")</f>
        <v>Ni (ppm) + lod Fakos trans</v>
      </c>
      <c r="CJ1" t="str">
        <f>CONCATENATE(all!CJ2," Fakos trans")</f>
        <v>Cu (ppm) + lod Fakos trans</v>
      </c>
      <c r="CK1" t="str">
        <f>CONCATENATE(all!CK2," Fakos trans")</f>
        <v>Zn (ppm) + lod Fakos trans</v>
      </c>
      <c r="CL1" t="str">
        <f>CONCATENATE(all!CL2," Fakos trans")</f>
        <v>Ga (ppm) + lod Fakos trans</v>
      </c>
      <c r="CM1" t="str">
        <f>CONCATENATE(all!CM2," Fakos trans")</f>
        <v>Ge (ppm) + lod Fakos trans</v>
      </c>
      <c r="CN1" t="str">
        <f>CONCATENATE(all!CN2," Fakos trans")</f>
        <v>As (ppm) + lod Fakos trans</v>
      </c>
      <c r="CO1" t="str">
        <f>CONCATENATE(all!CO2," Fakos trans")</f>
        <v>Se (ppm) + lod Fakos trans</v>
      </c>
      <c r="CP1" t="str">
        <f>CONCATENATE(all!CP2," Fakos trans")</f>
        <v>Ag (ppm) + lod Fakos trans</v>
      </c>
      <c r="CQ1" t="str">
        <f>CONCATENATE(all!CQ2," Fakos trans")</f>
        <v>Cd (ppm) + lod Fakos trans</v>
      </c>
      <c r="CR1" t="str">
        <f>CONCATENATE(all!CR2," Fakos trans")</f>
        <v>In (ppm) + lod Fakos trans</v>
      </c>
      <c r="CS1" t="str">
        <f>CONCATENATE(all!CS2," Fakos trans")</f>
        <v>Sn (ppm) + lod Fakos trans</v>
      </c>
      <c r="CT1" t="str">
        <f>CONCATENATE(all!CT2," Fakos trans")</f>
        <v>Sb (ppm) + lod Fakos trans</v>
      </c>
      <c r="CU1" t="str">
        <f>CONCATENATE(all!CU2," Fakos trans")</f>
        <v>Te (ppm) + lod Fakos trans</v>
      </c>
      <c r="CV1" t="str">
        <f>CONCATENATE(all!CV2," Fakos trans")</f>
        <v>Au (ppm) + lod Fakos trans</v>
      </c>
      <c r="CW1" t="str">
        <f>CONCATENATE(all!CW2," Fakos trans")</f>
        <v>Tl (ppm) + lod Fakos trans</v>
      </c>
      <c r="CX1" t="str">
        <f>CONCATENATE(all!CX2," Fakos trans")</f>
        <v>Pb (ppm) + lod Fakos trans</v>
      </c>
      <c r="CY1" t="str">
        <f>CONCATENATE(all!CY2," Fakos trans")</f>
        <v>Bi (ppm) + lod Fakos trans</v>
      </c>
      <c r="CZ1" t="str">
        <f>CONCATENATE(all!CZ2," Fakos trans")</f>
        <v xml:space="preserve"> Fakos trans</v>
      </c>
      <c r="DA1" t="str">
        <f>CONCATENATE(all!DA2," Fakos trans")</f>
        <v>Mn (ppm) at. gew. Fakos trans</v>
      </c>
      <c r="DB1" t="str">
        <f>CONCATENATE(all!DB2," Fakos trans")</f>
        <v>Fe (ppm) at. gew. Fakos trans</v>
      </c>
      <c r="DC1" t="str">
        <f>CONCATENATE(all!DC2," Fakos trans")</f>
        <v>Co (ppm) at. gew. Fakos trans</v>
      </c>
      <c r="DD1" t="str">
        <f>CONCATENATE(all!DD2," Fakos trans")</f>
        <v>Ni (ppm) at. gew. Fakos trans</v>
      </c>
      <c r="DE1" t="str">
        <f>CONCATENATE(all!DE2," Fakos trans")</f>
        <v>Cu (ppm) at. gew. Fakos trans</v>
      </c>
      <c r="DF1" t="str">
        <f>CONCATENATE(all!DF2," Fakos trans")</f>
        <v>Zn (ppm) at. gew. Fakos trans</v>
      </c>
      <c r="DG1" t="str">
        <f>CONCATENATE(all!DG2," Fakos trans")</f>
        <v>Ga (ppm) at. gew. Fakos trans</v>
      </c>
      <c r="DH1" t="str">
        <f>CONCATENATE(all!DH2," Fakos trans")</f>
        <v>Ge (ppm) at. gew. Fakos trans</v>
      </c>
      <c r="DI1" t="str">
        <f>CONCATENATE(all!DI2," Fakos trans")</f>
        <v>As (ppm) at. gew. Fakos trans</v>
      </c>
      <c r="DJ1" t="str">
        <f>CONCATENATE(all!DJ2," Fakos trans")</f>
        <v>Se (ppm) at. gew. Fakos trans</v>
      </c>
      <c r="DK1" t="str">
        <f>CONCATENATE(all!DK2," Fakos trans")</f>
        <v>Ag (ppm) at. gew. Fakos trans</v>
      </c>
      <c r="DL1" t="str">
        <f>CONCATENATE(all!DL2," Fakos trans")</f>
        <v>Cd (ppm) at. gew. Fakos trans</v>
      </c>
      <c r="DM1" t="str">
        <f>CONCATENATE(all!DM2," Fakos trans")</f>
        <v>In (ppm) at. gew. Fakos trans</v>
      </c>
      <c r="DN1" t="str">
        <f>CONCATENATE(all!DN2," Fakos trans")</f>
        <v>Sn (ppm) at. gew. Fakos trans</v>
      </c>
      <c r="DO1" t="str">
        <f>CONCATENATE(all!DO2," Fakos trans")</f>
        <v>Sb (ppm) at. gew. Fakos trans</v>
      </c>
      <c r="DP1" t="str">
        <f>CONCATENATE(all!DP2," Fakos trans")</f>
        <v>Te (ppm) at. gew. Fakos trans</v>
      </c>
      <c r="DQ1" t="str">
        <f>CONCATENATE(all!DQ2," Fakos trans")</f>
        <v>Au (ppm) at. gew. Fakos trans</v>
      </c>
      <c r="DR1" t="str">
        <f>CONCATENATE(all!DR2," Fakos trans")</f>
        <v>Tl (ppm) at. gew. Fakos trans</v>
      </c>
      <c r="DS1" t="str">
        <f>CONCATENATE(all!DS2," Fakos trans")</f>
        <v>Pb (ppm) at. gew. Fakos trans</v>
      </c>
      <c r="DT1" t="str">
        <f>CONCATENATE(all!DT2," Fakos trans")</f>
        <v>Bi (ppm) at. gew. Fakos trans</v>
      </c>
      <c r="DU1" t="str">
        <f>CONCATENATE(all!DU2," Fakos trans")</f>
        <v xml:space="preserve"> Fakos trans</v>
      </c>
      <c r="DV1" t="str">
        <f>CONCATENATE(all!DV2," Fakos trans")</f>
        <v>Mn (ppm) at.% Fakos trans</v>
      </c>
      <c r="DW1" t="str">
        <f>CONCATENATE(all!DW2," Fakos trans")</f>
        <v>Fe (ppm) at.% Fakos trans</v>
      </c>
      <c r="DX1" t="str">
        <f>CONCATENATE(all!DX2," Fakos trans")</f>
        <v>Co (ppm) at.% Fakos trans</v>
      </c>
      <c r="DY1" t="str">
        <f>CONCATENATE(all!DY2," Fakos trans")</f>
        <v>Ni (ppm) at.% Fakos trans</v>
      </c>
      <c r="DZ1" t="str">
        <f>CONCATENATE(all!DZ2," Fakos trans")</f>
        <v>Cu (ppm) at.% Fakos trans</v>
      </c>
      <c r="EA1" t="str">
        <f>CONCATENATE(all!EA2," Fakos trans")</f>
        <v>Zn (ppm) at.% Fakos trans</v>
      </c>
      <c r="EB1" t="str">
        <f>CONCATENATE(all!EB2," Fakos trans")</f>
        <v>Ga (ppm) at.% Fakos trans</v>
      </c>
      <c r="EC1" t="str">
        <f>CONCATENATE(all!EC2," Fakos trans")</f>
        <v>Ge (ppm) at.% Fakos trans</v>
      </c>
      <c r="ED1" t="str">
        <f>CONCATENATE(all!ED2," Fakos trans")</f>
        <v>As (ppm) at.% Fakos trans</v>
      </c>
      <c r="EE1" t="str">
        <f>CONCATENATE(all!EE2," Fakos trans")</f>
        <v>Se (ppm) at.% Fakos trans</v>
      </c>
      <c r="EF1" t="str">
        <f>CONCATENATE(all!EF2," Fakos trans")</f>
        <v>Ag (ppm) at.% Fakos trans</v>
      </c>
      <c r="EG1" t="str">
        <f>CONCATENATE(all!EG2," Fakos trans")</f>
        <v>Cd (ppm) at.% Fakos trans</v>
      </c>
      <c r="EH1" t="str">
        <f>CONCATENATE(all!EH2," Fakos trans")</f>
        <v>In (ppm) at.% Fakos trans</v>
      </c>
      <c r="EI1" t="str">
        <f>CONCATENATE(all!EI2," Fakos trans")</f>
        <v>Sn (ppm) at.% Fakos trans</v>
      </c>
      <c r="EJ1" t="str">
        <f>CONCATENATE(all!EJ2," Fakos trans")</f>
        <v>Sb (ppm) at.% Fakos trans</v>
      </c>
      <c r="EK1" t="str">
        <f>CONCATENATE(all!EK2," Fakos trans")</f>
        <v>Te (ppm) at.% Fakos trans</v>
      </c>
      <c r="EL1" t="str">
        <f>CONCATENATE(all!EL2," Fakos trans")</f>
        <v>Au (ppm) at.% Fakos trans</v>
      </c>
      <c r="EM1" t="str">
        <f>CONCATENATE(all!EM2," Fakos trans")</f>
        <v>Tl (ppm) at.% Fakos trans</v>
      </c>
      <c r="EN1" t="str">
        <f>CONCATENATE(all!EN2," Fakos trans")</f>
        <v>Pb (ppm) at.% Fakos trans</v>
      </c>
      <c r="EO1" t="str">
        <f>CONCATENATE(all!EO2," Fakos trans")</f>
        <v>Bi (ppm) at.% Fakos trans</v>
      </c>
      <c r="EP1" t="str">
        <f>CONCATENATE(all!EP2," Fakos trans")</f>
        <v xml:space="preserve"> Fakos trans</v>
      </c>
      <c r="EQ1" t="str">
        <f>CONCATENATE(all!EQ2," Fakos trans")</f>
        <v>Mol % FeS in sphalerite Fakos trans</v>
      </c>
      <c r="ER1" t="str">
        <f>CONCATENATE(all!ER2," Fakos trans")</f>
        <v xml:space="preserve"> Fakos trans</v>
      </c>
      <c r="ES1" t="str">
        <f>CONCATENATE(all!ES2," Fakos trans")</f>
        <v xml:space="preserve"> Fakos trans</v>
      </c>
      <c r="ET1" t="str">
        <f>CONCATENATE(all!ET2," Fakos trans")</f>
        <v xml:space="preserve"> Fakos trans</v>
      </c>
      <c r="EU1" t="str">
        <f>CONCATENATE(all!EU2," Fakos trans")</f>
        <v xml:space="preserve"> Fakos trans</v>
      </c>
    </row>
    <row r="2" spans="1:217">
      <c r="A2" s="25" t="str">
        <f>Fakos!A2</f>
        <v>LM-JB-03-01</v>
      </c>
      <c r="B2" s="25" t="str">
        <f>Fakos!B2</f>
        <v>Fakos</v>
      </c>
      <c r="C2" s="25" t="str">
        <f>Fakos!C2</f>
        <v>epithermal</v>
      </c>
      <c r="D2" s="25" t="str">
        <f>Fakos!D2</f>
        <v>transitional</v>
      </c>
      <c r="E2" s="25" t="str">
        <f>Fakos!E2</f>
        <v>pyrite</v>
      </c>
      <c r="F2" s="25" t="str">
        <f>Fakos!F2</f>
        <v>euhedral</v>
      </c>
      <c r="G2" s="25">
        <f>IF(ISNUMBER(Fakos!G2),Fakos!G2,IF(ISTEXT(Fakos!G2),"n.a.",""))</f>
        <v>16.014024781543601</v>
      </c>
      <c r="H2" s="25">
        <f>IF(ISNUMBER(Fakos!H2),Fakos!H2,IF(ISTEXT(Fakos!H2),"n.a.",""))</f>
        <v>506180.45266155398</v>
      </c>
      <c r="I2" s="25">
        <f>IF(ISNUMBER(Fakos!I2),Fakos!I2,IF(ISTEXT(Fakos!I2),"n.a.",""))</f>
        <v>496.20867307249699</v>
      </c>
      <c r="J2" s="25">
        <f>IF(ISNUMBER(Fakos!J2),Fakos!J2,IF(ISTEXT(Fakos!J2),"n.a.",""))</f>
        <v>189.34841630203701</v>
      </c>
      <c r="K2" s="25">
        <f>IF(ISNUMBER(Fakos!K2),Fakos!K2,IF(ISTEXT(Fakos!K2),"n.a.",""))</f>
        <v>12.101674407138599</v>
      </c>
      <c r="L2" s="25">
        <f>IF(ISNUMBER(Fakos!L2),Fakos!L2,IF(ISTEXT(Fakos!L2),"n.a.",""))</f>
        <v>0.99892665661256597</v>
      </c>
      <c r="M2" s="25">
        <f>IF(ISNUMBER(Fakos!M2),Fakos!M2,IF(ISTEXT(Fakos!M2),"n.a.",""))</f>
        <v>6.23607889208126E-2</v>
      </c>
      <c r="N2" s="25">
        <f>IF(ISNUMBER(Fakos!N2),Fakos!N2,IF(ISTEXT(Fakos!N2),"n.a.",""))</f>
        <v>0.56870861409307705</v>
      </c>
      <c r="O2" s="25">
        <f>IF(ISNUMBER(Fakos!O2),Fakos!O2,IF(ISTEXT(Fakos!O2),"n.a.",""))</f>
        <v>532.46686359587295</v>
      </c>
      <c r="P2" s="25">
        <f>IF(ISNUMBER(Fakos!P2),Fakos!P2,IF(ISTEXT(Fakos!P2),"n.a.",""))</f>
        <v>100.887145754309</v>
      </c>
      <c r="Q2" s="25">
        <f>IF(ISNUMBER(Fakos!Q2),Fakos!Q2,IF(ISTEXT(Fakos!Q2),"n.a.",""))</f>
        <v>2.90870585952872E-2</v>
      </c>
      <c r="R2" s="25">
        <f>IF(ISNUMBER(Fakos!R2),Fakos!R2,IF(ISTEXT(Fakos!R2),"n.a.",""))</f>
        <v>0.13654787330753199</v>
      </c>
      <c r="S2" s="25">
        <f>IF(ISNUMBER(Fakos!S2),Fakos!S2,IF(ISTEXT(Fakos!S2),"n.a.",""))</f>
        <v>1.0862331345049268E-2</v>
      </c>
      <c r="T2" s="25">
        <f>IF(ISNUMBER(Fakos!T2),Fakos!T2,IF(ISTEXT(Fakos!T2),"n.a.",""))</f>
        <v>0.109964429230274</v>
      </c>
      <c r="U2" s="25">
        <f>IF(ISNUMBER(Fakos!U2),Fakos!U2,IF(ISTEXT(Fakos!U2),"n.a.",""))</f>
        <v>5.1583999552832403E-2</v>
      </c>
      <c r="V2" s="25">
        <f>IF(ISNUMBER(Fakos!V2),Fakos!V2,IF(ISTEXT(Fakos!V2),"n.a.",""))</f>
        <v>23.3743464116986</v>
      </c>
      <c r="W2" s="25">
        <f>IF(ISNUMBER(Fakos!W2),Fakos!W2,IF(ISTEXT(Fakos!W2),"n.a.",""))</f>
        <v>1.4924084281819801E-2</v>
      </c>
      <c r="X2" s="25">
        <f>IF(ISNUMBER(Fakos!X2),Fakos!X2,IF(ISTEXT(Fakos!X2),"n.a.",""))</f>
        <v>1.9781985009511401E-2</v>
      </c>
      <c r="Y2" s="25">
        <f>IF(ISNUMBER(Fakos!Y2),Fakos!Y2,IF(ISTEXT(Fakos!Y2),"n.a.",""))</f>
        <v>10.566833570827599</v>
      </c>
      <c r="Z2" s="25">
        <f>IF(ISNUMBER(Fakos!Z2),Fakos!Z2,IF(ISTEXT(Fakos!Z2),"n.a.",""))</f>
        <v>2.0086697933396902</v>
      </c>
      <c r="AA2" s="25">
        <f>IF(ISNUMBER(Fakos!AA2),Fakos!AA2,IF(ISTEXT(Fakos!AA2),"n.a.",""))</f>
        <v>2.620611689093693</v>
      </c>
      <c r="AB2" s="25">
        <f>IF(ISNUMBER(Fakos!AB2),Fakos!AB2,IF(ISTEXT(Fakos!AB2),"n.a.",""))</f>
        <v>9.547528602403025</v>
      </c>
      <c r="AC2" s="25">
        <f>IF(ISNUMBER(Fakos!AC2),Fakos!AC2,IF(ISTEXT(Fakos!AC2),"n.a.",""))</f>
        <v>0.19009193055572751</v>
      </c>
      <c r="AD2" s="25">
        <f>IF(ISNUMBER(Fakos!AD2),Fakos!AD2,IF(ISTEXT(Fakos!AD2),"n.a.",""))</f>
        <v>0.93190526396606932</v>
      </c>
      <c r="AE2" s="25">
        <f>IF(ISNUMBER(Fakos!AE2),Fakos!AE2,IF(ISTEXT(Fakos!AE2),"n.a.",""))</f>
        <v>1.872082575817655E-3</v>
      </c>
      <c r="AF2" s="25">
        <f>IF(ISNUMBER(Fakos!AF2),Fakos!AF2,IF(ISTEXT(Fakos!AF2),"n.a.",""))</f>
        <v>4.8816894112199329E-3</v>
      </c>
      <c r="AG2" s="25">
        <f>IF(ISNUMBER(Fakos!AG2),Fakos!AG2,IF(ISTEXT(Fakos!AG2),"n.a.",""))</f>
        <v>5.861860175716342E-5</v>
      </c>
      <c r="AH2" s="25">
        <f>IF(ISNUMBER(Fakos!AH2),Fakos!AH2,IF(ISTEXT(Fakos!AH2),"n.a.",""))</f>
        <v>2.7526749995939502E-3</v>
      </c>
      <c r="AI2" s="25">
        <f>IF(ISNUMBER(Fakos!AI2),Fakos!AI2,IF(ISTEXT(Fakos!AI2),"n.a.",""))</f>
        <v>4.0480344305594594E-3</v>
      </c>
      <c r="AJ2" s="25">
        <f>IF(ISNUMBER(Fakos!AJ2),Fakos!AJ2,IF(ISTEXT(Fakos!AJ2),"n.a.",""))</f>
        <v>0.20331596610277144</v>
      </c>
      <c r="AK2" s="25">
        <f>IF(ISNUMBER(Fakos!AK2),Fakos!AK2,IF(ISTEXT(Fakos!AK2),"n.a.",""))</f>
        <v>3.9866262084905591E-5</v>
      </c>
      <c r="AL2" s="25">
        <f>IF(ISNUMBER(Fakos!AL2),Fakos!AL2,IF(ISTEXT(Fakos!AL2),"n.a.",""))</f>
        <v>1.0395626346759941E-4</v>
      </c>
      <c r="AM2" s="25">
        <f>IF(ISNUMBER(Fakos!AM2),Fakos!AM2,IF(ISTEXT(Fakos!AM2),"n.a.",""))</f>
        <v>5.861860175716342E-5</v>
      </c>
      <c r="AN2" s="25" t="str">
        <f>IF(ISNUMBER(Fakos!AN2),Fakos!AN2,IF(ISTEXT(Fakos!AN2),"n.a.",""))</f>
        <v/>
      </c>
      <c r="AO2" s="25" t="str">
        <f>IF(ISNUMBER(Fakos!AO2),Fakos!AO2,IF(ISTEXT(Fakos!AO2),"n.a.",""))</f>
        <v/>
      </c>
      <c r="AP2" s="25">
        <f>IF(ISNUMBER(Fakos!AP2),Fakos!AP2,IF(ISTEXT(Fakos!AP2),"n.a.",""))</f>
        <v>0.21897332636953701</v>
      </c>
      <c r="AQ2" s="25">
        <f>IF(ISNUMBER(Fakos!AQ2),Fakos!AQ2,IF(ISTEXT(Fakos!AQ2),"n.a.",""))</f>
        <v>10.3753176698317</v>
      </c>
      <c r="AR2" s="25">
        <f>IF(ISNUMBER(Fakos!AR2),Fakos!AR2,IF(ISTEXT(Fakos!AR2),"n.a.",""))</f>
        <v>2.6915733554656301E-2</v>
      </c>
      <c r="AS2" s="25">
        <f>IF(ISNUMBER(Fakos!AS2),Fakos!AS2,IF(ISTEXT(Fakos!AS2),"n.a.",""))</f>
        <v>0.25888809583165601</v>
      </c>
      <c r="AT2" s="25">
        <f>IF(ISNUMBER(Fakos!AT2),Fakos!AT2,IF(ISTEXT(Fakos!AT2),"n.a.",""))</f>
        <v>0.175971597803636</v>
      </c>
      <c r="AU2" s="25">
        <f>IF(ISNUMBER(Fakos!AU2),Fakos!AU2,IF(ISTEXT(Fakos!AU2),"n.a.",""))</f>
        <v>0.99892665661256597</v>
      </c>
      <c r="AV2" s="25">
        <f>IF(ISNUMBER(Fakos!AV2),Fakos!AV2,IF(ISTEXT(Fakos!AV2),"n.a.",""))</f>
        <v>6.23607889208126E-2</v>
      </c>
      <c r="AW2" s="25">
        <f>IF(ISNUMBER(Fakos!AW2),Fakos!AW2,IF(ISTEXT(Fakos!AW2),"n.a.",""))</f>
        <v>0.34962031240330599</v>
      </c>
      <c r="AX2" s="25">
        <f>IF(ISNUMBER(Fakos!AX2),Fakos!AX2,IF(ISTEXT(Fakos!AX2),"n.a.",""))</f>
        <v>0.24383883795320499</v>
      </c>
      <c r="AY2" s="25">
        <f>IF(ISNUMBER(Fakos!AY2),Fakos!AY2,IF(ISTEXT(Fakos!AY2),"n.a.",""))</f>
        <v>0.89182861838040905</v>
      </c>
      <c r="AZ2" s="25">
        <f>IF(ISNUMBER(Fakos!AZ2),Fakos!AZ2,IF(ISTEXT(Fakos!AZ2),"n.a.",""))</f>
        <v>2.90870585952872E-2</v>
      </c>
      <c r="BA2" s="25">
        <f>IF(ISNUMBER(Fakos!BA2),Fakos!BA2,IF(ISTEXT(Fakos!BA2),"n.a.",""))</f>
        <v>0.13654787330753199</v>
      </c>
      <c r="BB2" s="25">
        <f>IF(ISNUMBER(Fakos!BB2),Fakos!BB2,IF(ISTEXT(Fakos!BB2),"n.a.",""))</f>
        <v>5.0205291712822698E-3</v>
      </c>
      <c r="BC2" s="25">
        <f>IF(ISNUMBER(Fakos!BC2),Fakos!BC2,IF(ISTEXT(Fakos!BC2),"n.a.",""))</f>
        <v>0.109964429230274</v>
      </c>
      <c r="BD2" s="25">
        <f>IF(ISNUMBER(Fakos!BD2),Fakos!BD2,IF(ISTEXT(Fakos!BD2),"n.a.",""))</f>
        <v>5.1583999552832403E-2</v>
      </c>
      <c r="BE2" s="25">
        <f>IF(ISNUMBER(Fakos!BE2),Fakos!BE2,IF(ISTEXT(Fakos!BE2),"n.a.",""))</f>
        <v>0.16911615953970799</v>
      </c>
      <c r="BF2" s="25">
        <f>IF(ISNUMBER(Fakos!BF2),Fakos!BF2,IF(ISTEXT(Fakos!BF2),"n.a.",""))</f>
        <v>1.4924084281819801E-2</v>
      </c>
      <c r="BG2" s="25">
        <f>IF(ISNUMBER(Fakos!BG2),Fakos!BG2,IF(ISTEXT(Fakos!BG2),"n.a.",""))</f>
        <v>1.9781985009511401E-2</v>
      </c>
      <c r="BH2" s="25">
        <f>IF(ISNUMBER(Fakos!BH2),Fakos!BH2,IF(ISTEXT(Fakos!BH2),"n.a.",""))</f>
        <v>3.7620931347275101E-2</v>
      </c>
      <c r="BI2" s="25">
        <f>IF(ISNUMBER(Fakos!BI2),Fakos!BI2,IF(ISTEXT(Fakos!BI2),"n.a.",""))</f>
        <v>1.5707455864433801E-2</v>
      </c>
      <c r="BJ2" s="25" t="str">
        <f>IF(ISNUMBER(Fakos!BJ2),Fakos!BJ2,IF(ISTEXT(Fakos!BJ2),"n.a.",""))</f>
        <v/>
      </c>
      <c r="BK2" s="25">
        <f>IF(ISNUMBER(Fakos!BK2),Fakos!BK2,IF(ISTEXT(Fakos!BK2),"n.a.",""))</f>
        <v>1.48595501658109</v>
      </c>
      <c r="BL2" s="25">
        <f>IF(ISNUMBER(Fakos!BL2),Fakos!BL2,IF(ISTEXT(Fakos!BL2),"n.a.",""))</f>
        <v>49672.536970335997</v>
      </c>
      <c r="BM2" s="25">
        <f>IF(ISNUMBER(Fakos!BM2),Fakos!BM2,IF(ISTEXT(Fakos!BM2),"n.a.",""))</f>
        <v>182.96494654755799</v>
      </c>
      <c r="BN2" s="25">
        <f>IF(ISNUMBER(Fakos!BN2),Fakos!BN2,IF(ISTEXT(Fakos!BN2),"n.a.",""))</f>
        <v>27.738425963595599</v>
      </c>
      <c r="BO2" s="25">
        <f>IF(ISNUMBER(Fakos!BO2),Fakos!BO2,IF(ISTEXT(Fakos!BO2),"n.a.",""))</f>
        <v>4.9616726826686</v>
      </c>
      <c r="BP2" s="25">
        <f>IF(ISNUMBER(Fakos!BP2),Fakos!BP2,IF(ISTEXT(Fakos!BP2),"n.a.",""))</f>
        <v>0.74970938274596699</v>
      </c>
      <c r="BQ2" s="25">
        <f>IF(ISNUMBER(Fakos!BQ2),Fakos!BQ2,IF(ISTEXT(Fakos!BQ2),"n.a.",""))</f>
        <v>3.47783886867978E-2</v>
      </c>
      <c r="BR2" s="25">
        <f>IF(ISNUMBER(Fakos!BR2),Fakos!BR2,IF(ISTEXT(Fakos!BR2),"n.a.",""))</f>
        <v>0.35632147723831398</v>
      </c>
      <c r="BS2" s="25">
        <f>IF(ISNUMBER(Fakos!BS2),Fakos!BS2,IF(ISTEXT(Fakos!BS2),"n.a.",""))</f>
        <v>71.843246416967204</v>
      </c>
      <c r="BT2" s="25">
        <f>IF(ISNUMBER(Fakos!BT2),Fakos!BT2,IF(ISTEXT(Fakos!BT2),"n.a.",""))</f>
        <v>4.0630373225963003</v>
      </c>
      <c r="BU2" s="25">
        <f>IF(ISNUMBER(Fakos!BU2),Fakos!BU2,IF(ISTEXT(Fakos!BU2),"n.a.",""))</f>
        <v>3.50284029894554E-2</v>
      </c>
      <c r="BV2" s="25">
        <f>IF(ISNUMBER(Fakos!BV2),Fakos!BV2,IF(ISTEXT(Fakos!BV2),"n.a.",""))</f>
        <v>9.3240203237835398E-2</v>
      </c>
      <c r="BW2" s="25">
        <f>IF(ISNUMBER(Fakos!BW2),Fakos!BW2,IF(ISTEXT(Fakos!BW2),"n.a.",""))</f>
        <v>1.1125423972806E-2</v>
      </c>
      <c r="BX2" s="25">
        <f>IF(ISNUMBER(Fakos!BX2),Fakos!BX2,IF(ISTEXT(Fakos!BX2),"n.a.",""))</f>
        <v>7.9054031963904106E-2</v>
      </c>
      <c r="BY2" s="25">
        <f>IF(ISNUMBER(Fakos!BY2),Fakos!BY2,IF(ISTEXT(Fakos!BY2),"n.a.",""))</f>
        <v>8.3018344406749198E-2</v>
      </c>
      <c r="BZ2" s="25">
        <f>IF(ISNUMBER(Fakos!BZ2),Fakos!BZ2,IF(ISTEXT(Fakos!BZ2),"n.a.",""))</f>
        <v>13.321992125652701</v>
      </c>
      <c r="CA2" s="25">
        <f>IF(ISNUMBER(Fakos!CA2),Fakos!CA2,IF(ISTEXT(Fakos!CA2),"n.a.",""))</f>
        <v>2.0101365295018998E-2</v>
      </c>
      <c r="CB2" s="25">
        <f>IF(ISNUMBER(Fakos!CB2),Fakos!CB2,IF(ISTEXT(Fakos!CB2),"n.a.",""))</f>
        <v>1.54288793028503E-2</v>
      </c>
      <c r="CC2" s="25">
        <f>IF(ISNUMBER(Fakos!CC2),Fakos!CC2,IF(ISTEXT(Fakos!CC2),"n.a.",""))</f>
        <v>10.962171392023</v>
      </c>
      <c r="CD2" s="25">
        <f>IF(ISNUMBER(Fakos!CD2),Fakos!CD2,IF(ISTEXT(Fakos!CD2),"n.a.",""))</f>
        <v>1.8694227113692901</v>
      </c>
      <c r="CE2" s="25" t="str">
        <f>IF(ISNUMBER(Fakos!CE2),Fakos!CE2,IF(ISTEXT(Fakos!CE2),"n.a.",""))</f>
        <v/>
      </c>
      <c r="CF2" s="25">
        <f>IF(ISNUMBER(Fakos!CF2),Fakos!CF2,IF(ISTEXT(Fakos!CF2),"n.a.",""))</f>
        <v>16.014024781543601</v>
      </c>
      <c r="CG2" s="25">
        <f>IF(ISNUMBER(Fakos!CG2),Fakos!CG2,IF(ISTEXT(Fakos!CG2),"n.a.",""))</f>
        <v>506180.45266155398</v>
      </c>
      <c r="CH2" s="25">
        <f>IF(ISNUMBER(Fakos!CH2),Fakos!CH2,IF(ISTEXT(Fakos!CH2),"n.a.",""))</f>
        <v>496.20867307249699</v>
      </c>
      <c r="CI2" s="25">
        <f>IF(ISNUMBER(Fakos!CI2),Fakos!CI2,IF(ISTEXT(Fakos!CI2),"n.a.",""))</f>
        <v>189.34841630203701</v>
      </c>
      <c r="CJ2" s="25">
        <f>IF(ISNUMBER(Fakos!CJ2),Fakos!CJ2,IF(ISTEXT(Fakos!CJ2),"n.a.",""))</f>
        <v>12.101674407138599</v>
      </c>
      <c r="CK2" s="25">
        <f>IF(ISNUMBER(Fakos!CK2),Fakos!CK2,IF(ISTEXT(Fakos!CK2),"n.a.",""))</f>
        <v>0.99892665661256597</v>
      </c>
      <c r="CL2" s="25">
        <f>IF(ISNUMBER(Fakos!CL2),Fakos!CL2,IF(ISTEXT(Fakos!CL2),"n.a.",""))</f>
        <v>6.23607889208126E-2</v>
      </c>
      <c r="CM2" s="25">
        <f>IF(ISNUMBER(Fakos!CM2),Fakos!CM2,IF(ISTEXT(Fakos!CM2),"n.a.",""))</f>
        <v>0.56870861409307705</v>
      </c>
      <c r="CN2" s="25">
        <f>IF(ISNUMBER(Fakos!CN2),Fakos!CN2,IF(ISTEXT(Fakos!CN2),"n.a.",""))</f>
        <v>532.46686359587295</v>
      </c>
      <c r="CO2" s="25">
        <f>IF(ISNUMBER(Fakos!CO2),Fakos!CO2,IF(ISTEXT(Fakos!CO2),"n.a.",""))</f>
        <v>100.887145754309</v>
      </c>
      <c r="CP2" s="25">
        <f>IF(ISNUMBER(Fakos!CP2),Fakos!CP2,IF(ISTEXT(Fakos!CP2),"n.a.",""))</f>
        <v>2.90870585952872E-2</v>
      </c>
      <c r="CQ2" s="25">
        <f>IF(ISNUMBER(Fakos!CQ2),Fakos!CQ2,IF(ISTEXT(Fakos!CQ2),"n.a.",""))</f>
        <v>0.13654787330753199</v>
      </c>
      <c r="CR2" s="25">
        <f>IF(ISNUMBER(Fakos!CR2),Fakos!CR2,IF(ISTEXT(Fakos!CR2),"n.a.",""))</f>
        <v>1.0862331345049268E-2</v>
      </c>
      <c r="CS2" s="25">
        <f>IF(ISNUMBER(Fakos!CS2),Fakos!CS2,IF(ISTEXT(Fakos!CS2),"n.a.",""))</f>
        <v>0.109964429230274</v>
      </c>
      <c r="CT2" s="25">
        <f>IF(ISNUMBER(Fakos!CT2),Fakos!CT2,IF(ISTEXT(Fakos!CT2),"n.a.",""))</f>
        <v>5.1583999552832403E-2</v>
      </c>
      <c r="CU2" s="25">
        <f>IF(ISNUMBER(Fakos!CU2),Fakos!CU2,IF(ISTEXT(Fakos!CU2),"n.a.",""))</f>
        <v>23.3743464116986</v>
      </c>
      <c r="CV2" s="25">
        <f>IF(ISNUMBER(Fakos!CV2),Fakos!CV2,IF(ISTEXT(Fakos!CV2),"n.a.",""))</f>
        <v>1.4924084281819801E-2</v>
      </c>
      <c r="CW2" s="25">
        <f>IF(ISNUMBER(Fakos!CW2),Fakos!CW2,IF(ISTEXT(Fakos!CW2),"n.a.",""))</f>
        <v>1.9781985009511401E-2</v>
      </c>
      <c r="CX2" s="25">
        <f>IF(ISNUMBER(Fakos!CX2),Fakos!CX2,IF(ISTEXT(Fakos!CX2),"n.a.",""))</f>
        <v>10.566833570827599</v>
      </c>
      <c r="CY2" s="25">
        <f>IF(ISNUMBER(Fakos!CY2),Fakos!CY2,IF(ISTEXT(Fakos!CY2),"n.a.",""))</f>
        <v>2.0086697933396902</v>
      </c>
      <c r="CZ2" s="25" t="str">
        <f>IF(ISNUMBER(Fakos!CZ2),Fakos!CZ2,IF(ISTEXT(Fakos!CZ2),"n.a.",""))</f>
        <v/>
      </c>
      <c r="DA2" s="25">
        <f>IF(ISNUMBER(Fakos!DA2),Fakos!DA2,IF(ISTEXT(Fakos!DA2),"n.a.",""))</f>
        <v>0.29149241869771531</v>
      </c>
      <c r="DB2" s="25">
        <f>IF(ISNUMBER(Fakos!DB2),Fakos!DB2,IF(ISTEXT(Fakos!DB2),"n.a.",""))</f>
        <v>9064.0245798469696</v>
      </c>
      <c r="DC2" s="25">
        <f>IF(ISNUMBER(Fakos!DC2),Fakos!DC2,IF(ISTEXT(Fakos!DC2),"n.a.",""))</f>
        <v>8.4198494748714978</v>
      </c>
      <c r="DD2" s="25">
        <f>IF(ISNUMBER(Fakos!DD2),Fakos!DD2,IF(ISTEXT(Fakos!DD2),"n.a.",""))</f>
        <v>3.2260597665501916</v>
      </c>
      <c r="DE2" s="25">
        <f>IF(ISNUMBER(Fakos!DE2),Fakos!DE2,IF(ISTEXT(Fakos!DE2),"n.a.",""))</f>
        <v>0.19043959347777356</v>
      </c>
      <c r="DF2" s="25">
        <f>IF(ISNUMBER(Fakos!DF2),Fakos!DF2,IF(ISTEXT(Fakos!DF2),"n.a.",""))</f>
        <v>1.5276443746942437E-2</v>
      </c>
      <c r="DG2" s="25">
        <f>IF(ISNUMBER(Fakos!DG2),Fakos!DG2,IF(ISTEXT(Fakos!DG2),"n.a.",""))</f>
        <v>8.9440771224434689E-4</v>
      </c>
      <c r="DH2" s="25">
        <f>IF(ISNUMBER(Fakos!DH2),Fakos!DH2,IF(ISTEXT(Fakos!DH2),"n.a.",""))</f>
        <v>7.8323731454768911E-3</v>
      </c>
      <c r="DI2" s="25">
        <f>IF(ISNUMBER(Fakos!DI2),Fakos!DI2,IF(ISTEXT(Fakos!DI2),"n.a.",""))</f>
        <v>7.1069873520569899</v>
      </c>
      <c r="DJ2" s="25">
        <f>IF(ISNUMBER(Fakos!DJ2),Fakos!DJ2,IF(ISTEXT(Fakos!DJ2),"n.a.",""))</f>
        <v>1.2776994143149571</v>
      </c>
      <c r="DK2" s="25">
        <f>IF(ISNUMBER(Fakos!DK2),Fakos!DK2,IF(ISTEXT(Fakos!DK2),"n.a.",""))</f>
        <v>2.6965369400144991E-4</v>
      </c>
      <c r="DL2" s="25">
        <f>IF(ISNUMBER(Fakos!DL2),Fakos!DL2,IF(ISTEXT(Fakos!DL2),"n.a.",""))</f>
        <v>1.2147198522167047E-3</v>
      </c>
      <c r="DM2" s="25">
        <f>IF(ISNUMBER(Fakos!DM2),Fakos!DM2,IF(ISTEXT(Fakos!DM2),"n.a.",""))</f>
        <v>9.4604777517891519E-5</v>
      </c>
      <c r="DN2" s="25">
        <f>IF(ISNUMBER(Fakos!DN2),Fakos!DN2,IF(ISTEXT(Fakos!DN2),"n.a.",""))</f>
        <v>9.2632827251515457E-4</v>
      </c>
      <c r="DO2" s="25">
        <f>IF(ISNUMBER(Fakos!DO2),Fakos!DO2,IF(ISTEXT(Fakos!DO2),"n.a.",""))</f>
        <v>4.2365308436951709E-4</v>
      </c>
      <c r="DP2" s="25">
        <f>IF(ISNUMBER(Fakos!DP2),Fakos!DP2,IF(ISTEXT(Fakos!DP2),"n.a.",""))</f>
        <v>0.18318453300704232</v>
      </c>
      <c r="DQ2" s="25">
        <f>IF(ISNUMBER(Fakos!DQ2),Fakos!DQ2,IF(ISTEXT(Fakos!DQ2),"n.a.",""))</f>
        <v>7.5769638458001121E-5</v>
      </c>
      <c r="DR2" s="25">
        <f>IF(ISNUMBER(Fakos!DR2),Fakos!DR2,IF(ISTEXT(Fakos!DR2),"n.a.",""))</f>
        <v>9.6788656458288914E-5</v>
      </c>
      <c r="DS2" s="25">
        <f>IF(ISNUMBER(Fakos!DS2),Fakos!DS2,IF(ISTEXT(Fakos!DS2),"n.a.",""))</f>
        <v>5.0998231519438227E-2</v>
      </c>
      <c r="DT2" s="25">
        <f>IF(ISNUMBER(Fakos!DT2),Fakos!DT2,IF(ISTEXT(Fakos!DT2),"n.a.",""))</f>
        <v>9.6117625651732964E-3</v>
      </c>
      <c r="DU2" s="25" t="str">
        <f>IF(ISNUMBER(Fakos!DU2),Fakos!DU2,IF(ISTEXT(Fakos!DU2),"n.a.",""))</f>
        <v/>
      </c>
      <c r="DV2" s="25">
        <f>IF(ISNUMBER(Fakos!DV2),Fakos!DV2,IF(ISTEXT(Fakos!DV2),"n.a.",""))</f>
        <v>3.2082058521483961E-3</v>
      </c>
      <c r="DW2" s="25">
        <f>IF(ISNUMBER(Fakos!DW2),Fakos!DW2,IF(ISTEXT(Fakos!DW2),"n.a.",""))</f>
        <v>99.75990741370822</v>
      </c>
      <c r="DX2" s="25">
        <f>IF(ISNUMBER(Fakos!DX2),Fakos!DX2,IF(ISTEXT(Fakos!DX2),"n.a.",""))</f>
        <v>9.267002716631223E-2</v>
      </c>
      <c r="DY2" s="25">
        <f>IF(ISNUMBER(Fakos!DY2),Fakos!DY2,IF(ISTEXT(Fakos!DY2),"n.a.",""))</f>
        <v>3.5506459717430494E-2</v>
      </c>
      <c r="DZ2" s="25">
        <f>IF(ISNUMBER(Fakos!DZ2),Fakos!DZ2,IF(ISTEXT(Fakos!DZ2),"n.a.",""))</f>
        <v>2.0960044896047355E-3</v>
      </c>
      <c r="EA2" s="25">
        <f>IF(ISNUMBER(Fakos!EA2),Fakos!EA2,IF(ISTEXT(Fakos!EA2),"n.a.",""))</f>
        <v>1.681346514873892E-4</v>
      </c>
      <c r="EB2" s="25">
        <f>IF(ISNUMBER(Fakos!EB2),Fakos!EB2,IF(ISTEXT(Fakos!EB2),"n.a.",""))</f>
        <v>9.8439749117614448E-6</v>
      </c>
      <c r="EC2" s="25">
        <f>IF(ISNUMBER(Fakos!EC2),Fakos!EC2,IF(ISTEXT(Fakos!EC2),"n.a.",""))</f>
        <v>8.6204181480229529E-5</v>
      </c>
      <c r="ED2" s="25">
        <f>IF(ISNUMBER(Fakos!ED2),Fakos!ED2,IF(ISTEXT(Fakos!ED2),"n.a.",""))</f>
        <v>7.8220485170349227E-2</v>
      </c>
      <c r="EE2" s="25">
        <f>IF(ISNUMBER(Fakos!EE2),Fakos!EE2,IF(ISTEXT(Fakos!EE2),"n.a.",""))</f>
        <v>1.4062536365800694E-2</v>
      </c>
      <c r="EF2" s="25">
        <f>IF(ISNUMBER(Fakos!EF2),Fakos!EF2,IF(ISTEXT(Fakos!EF2),"n.a.",""))</f>
        <v>2.9678458294519788E-6</v>
      </c>
      <c r="EG2" s="25">
        <f>IF(ISNUMBER(Fakos!EG2),Fakos!EG2,IF(ISTEXT(Fakos!EG2),"n.a.",""))</f>
        <v>1.336937459990623E-5</v>
      </c>
      <c r="EH2" s="25">
        <f>IF(ISNUMBER(Fakos!EH2),Fakos!EH2,IF(ISTEXT(Fakos!EH2),"n.a.",""))</f>
        <v>1.0412332582441721E-6</v>
      </c>
      <c r="EI2" s="25">
        <f>IF(ISNUMBER(Fakos!EI2),Fakos!EI2,IF(ISTEXT(Fakos!EI2),"n.a.",""))</f>
        <v>1.0195297010367584E-5</v>
      </c>
      <c r="EJ2" s="25">
        <f>IF(ISNUMBER(Fakos!EJ2),Fakos!EJ2,IF(ISTEXT(Fakos!EJ2),"n.a.",""))</f>
        <v>4.6627844066314851E-6</v>
      </c>
      <c r="EK2" s="25">
        <f>IF(ISNUMBER(Fakos!EK2),Fakos!EK2,IF(ISTEXT(Fakos!EK2),"n.a.",""))</f>
        <v>2.0161542912226363E-3</v>
      </c>
      <c r="EL2" s="25">
        <f>IF(ISNUMBER(Fakos!EL2),Fakos!EL2,IF(ISTEXT(Fakos!EL2),"n.a.",""))</f>
        <v>8.3393111423666902E-7</v>
      </c>
      <c r="EM2" s="25">
        <f>IF(ISNUMBER(Fakos!EM2),Fakos!EM2,IF(ISTEXT(Fakos!EM2),"n.a.",""))</f>
        <v>1.0652693317320125E-6</v>
      </c>
      <c r="EN2" s="25">
        <f>IF(ISNUMBER(Fakos!EN2),Fakos!EN2,IF(ISTEXT(Fakos!EN2),"n.a.",""))</f>
        <v>5.6129358540727933E-4</v>
      </c>
      <c r="EO2" s="25">
        <f>IF(ISNUMBER(Fakos!EO2),Fakos!EO2,IF(ISTEXT(Fakos!EO2),"n.a.",""))</f>
        <v>1.0578838739208534E-4</v>
      </c>
      <c r="EP2" s="25" t="str">
        <f>IF(ISNUMBER(Fakos!EP2),Fakos!EP2,IF(ISTEXT(Fakos!EP2),"n.a.",""))</f>
        <v/>
      </c>
      <c r="EQ2" s="25">
        <f>IF(ISNUMBER(Fakos!EQ2),Fakos!EQ2,IF(ISTEXT(Fakos!EQ2),"n.a.",""))</f>
        <v>199.51981482741644</v>
      </c>
      <c r="ER2" s="25" t="str">
        <f>IF(ISNUMBER(Fakos!ER2),Fakos!ER2,IF(ISTEXT(Fakos!ER2),"n.a.",""))</f>
        <v/>
      </c>
      <c r="ES2" s="25" t="str">
        <f>IF(ISNUMBER(Fakos!ES2),Fakos!ES2,IF(ISTEXT(Fakos!ES2),"n.a.",""))</f>
        <v/>
      </c>
      <c r="ET2" s="25" t="str">
        <f>IF(ISNUMBER(Fakos!ET2),Fakos!ET2,IF(ISTEXT(Fakos!ET2),"n.a.",""))</f>
        <v/>
      </c>
      <c r="EU2" s="25" t="str">
        <f>IF(ISNUMBER(Fakos!EU2),Fakos!EU2,IF(ISTEXT(Fakos!EU2),"n.a.",""))</f>
        <v/>
      </c>
      <c r="EV2" s="25" t="str">
        <f>IF(ISNUMBER(Fakos!EV2),Fakos!EV2,IF(ISTEXT(Fakos!EV2),"n.a.",""))</f>
        <v/>
      </c>
      <c r="EW2" s="25" t="str">
        <f>IF(ISNUMBER(Fakos!EW2),Fakos!EW2,IF(ISTEXT(Fakos!EW2),"n.a.",""))</f>
        <v/>
      </c>
      <c r="EX2" s="25" t="str">
        <f>IF(ISNUMBER(Fakos!EX2),Fakos!EX2,IF(ISTEXT(Fakos!EX2),"n.a.",""))</f>
        <v/>
      </c>
      <c r="EY2" s="25" t="str">
        <f>IF(ISNUMBER(Fakos!EY2),Fakos!EY2,IF(ISTEXT(Fakos!EY2),"n.a.",""))</f>
        <v/>
      </c>
      <c r="EZ2" s="25" t="str">
        <f>IF(ISNUMBER(Fakos!EZ2),Fakos!EZ2,IF(ISTEXT(Fakos!EZ2),"n.a.",""))</f>
        <v/>
      </c>
      <c r="FA2" s="25" t="str">
        <f>IF(ISNUMBER(Fakos!FA2),Fakos!FA2,IF(ISTEXT(Fakos!FA2),"n.a.",""))</f>
        <v/>
      </c>
      <c r="FB2" s="25" t="str">
        <f>IF(ISNUMBER(Fakos!FB2),Fakos!FB2,IF(ISTEXT(Fakos!FB2),"n.a.",""))</f>
        <v/>
      </c>
      <c r="FC2" s="25" t="str">
        <f>IF(ISNUMBER(Fakos!FC2),Fakos!FC2,IF(ISTEXT(Fakos!FC2),"n.a.",""))</f>
        <v/>
      </c>
      <c r="FD2" s="25" t="str">
        <f>IF(ISNUMBER(Fakos!FD2),Fakos!FD2,IF(ISTEXT(Fakos!FD2),"n.a.",""))</f>
        <v/>
      </c>
      <c r="FE2" s="25" t="str">
        <f>IF(ISNUMBER(Fakos!FE2),Fakos!FE2,IF(ISTEXT(Fakos!FE2),"n.a.",""))</f>
        <v/>
      </c>
      <c r="FF2" s="25" t="str">
        <f>IF(ISNUMBER(Fakos!FF2),Fakos!FF2,IF(ISTEXT(Fakos!FF2),"n.a.",""))</f>
        <v/>
      </c>
      <c r="FG2" s="25" t="str">
        <f>IF(ISNUMBER(Fakos!FG2),Fakos!FG2,IF(ISTEXT(Fakos!FG2),"n.a.",""))</f>
        <v/>
      </c>
      <c r="FH2" s="25" t="str">
        <f>IF(ISNUMBER(Fakos!FH2),Fakos!FH2,IF(ISTEXT(Fakos!FH2),"n.a.",""))</f>
        <v/>
      </c>
      <c r="FI2" s="25" t="str">
        <f>IF(ISNUMBER(Fakos!FI2),Fakos!FI2,IF(ISTEXT(Fakos!FI2),"n.a.",""))</f>
        <v/>
      </c>
      <c r="FJ2" s="25" t="str">
        <f>IF(ISNUMBER(Fakos!FJ2),Fakos!FJ2,IF(ISTEXT(Fakos!FJ2),"n.a.",""))</f>
        <v/>
      </c>
      <c r="FK2" s="25" t="str">
        <f>IF(ISNUMBER(Fakos!FK2),Fakos!FK2,IF(ISTEXT(Fakos!FK2),"n.a.",""))</f>
        <v/>
      </c>
      <c r="FL2" s="25" t="str">
        <f>IF(ISNUMBER(Fakos!FL2),Fakos!FL2,IF(ISTEXT(Fakos!FL2),"n.a.",""))</f>
        <v/>
      </c>
      <c r="FM2" s="25" t="str">
        <f>IF(ISNUMBER(Fakos!FM2),Fakos!FM2,IF(ISTEXT(Fakos!FM2),"n.a.",""))</f>
        <v/>
      </c>
      <c r="FN2" s="25" t="str">
        <f>IF(ISNUMBER(Fakos!FN2),Fakos!FN2,IF(ISTEXT(Fakos!FN2),"n.a.",""))</f>
        <v/>
      </c>
      <c r="FO2" s="25" t="str">
        <f>IF(ISNUMBER(Fakos!FO2),Fakos!FO2,"")</f>
        <v/>
      </c>
      <c r="FP2" s="25" t="str">
        <f>IF(ISNUMBER(Fakos!FP2),Fakos!FP2,"")</f>
        <v/>
      </c>
      <c r="FQ2" s="25" t="str">
        <f>IF(ISNUMBER(Fakos!FQ2),Fakos!FQ2,"")</f>
        <v/>
      </c>
      <c r="FR2" s="25" t="str">
        <f>IF(ISNUMBER(Fakos!FR2),Fakos!FR2,"")</f>
        <v/>
      </c>
      <c r="FS2" s="25" t="str">
        <f>IF(ISNUMBER(Fakos!FS2),Fakos!FS2,"")</f>
        <v/>
      </c>
      <c r="FT2" s="25" t="str">
        <f>IF(ISNUMBER(Fakos!FT2),Fakos!FT2,"")</f>
        <v/>
      </c>
      <c r="FU2" s="25" t="str">
        <f>IF(ISNUMBER(Fakos!FU2),Fakos!FU2,"")</f>
        <v/>
      </c>
      <c r="FV2" s="25" t="str">
        <f>IF(ISNUMBER(Fakos!FV2),Fakos!FV2,"")</f>
        <v/>
      </c>
      <c r="FW2" s="25" t="str">
        <f>IF(ISNUMBER(Fakos!FW2),Fakos!FW2,"")</f>
        <v/>
      </c>
      <c r="FX2" s="25" t="str">
        <f>IF(ISNUMBER(Fakos!FX2),Fakos!FX2,"")</f>
        <v/>
      </c>
      <c r="FY2" s="25" t="str">
        <f>IF(ISNUMBER(Fakos!FY2),Fakos!FY2,"")</f>
        <v/>
      </c>
      <c r="FZ2" s="25" t="str">
        <f>IF(ISNUMBER(Fakos!FZ2),Fakos!FZ2,"")</f>
        <v/>
      </c>
      <c r="GA2" s="25" t="str">
        <f>IF(ISNUMBER(Fakos!GA2),Fakos!GA2,"")</f>
        <v/>
      </c>
      <c r="GB2" s="25" t="str">
        <f>IF(ISNUMBER(Fakos!GB2),Fakos!GB2,"")</f>
        <v/>
      </c>
      <c r="GC2" s="25" t="str">
        <f>IF(ISNUMBER(Fakos!GC2),Fakos!GC2,"")</f>
        <v/>
      </c>
      <c r="GD2" s="25" t="str">
        <f>IF(ISNUMBER(Fakos!GD2),Fakos!GD2,"")</f>
        <v/>
      </c>
      <c r="GE2" s="25" t="str">
        <f>IF(ISNUMBER(Fakos!GE2),Fakos!GE2,"")</f>
        <v/>
      </c>
      <c r="GF2" s="25" t="str">
        <f>IF(ISNUMBER(Fakos!GF2),Fakos!GF2,"")</f>
        <v/>
      </c>
      <c r="GG2" s="25" t="str">
        <f>IF(ISNUMBER(Fakos!GG2),Fakos!GG2,"")</f>
        <v/>
      </c>
      <c r="GH2" s="25" t="str">
        <f>IF(ISNUMBER(Fakos!GH2),Fakos!GH2,"")</f>
        <v/>
      </c>
      <c r="GI2" s="25" t="str">
        <f>IF(ISNUMBER(Fakos!GI2),Fakos!GI2,"")</f>
        <v/>
      </c>
      <c r="GJ2" s="25" t="str">
        <f>IF(ISNUMBER(Fakos!GJ2),Fakos!GJ2,"")</f>
        <v/>
      </c>
      <c r="GK2" s="25" t="str">
        <f>IF(ISNUMBER(Fakos!GK2),Fakos!GK2,"")</f>
        <v/>
      </c>
      <c r="GL2" s="25" t="str">
        <f>IF(ISNUMBER(Fakos!GL2),Fakos!GL2,"")</f>
        <v/>
      </c>
      <c r="GM2" s="25" t="str">
        <f>IF(ISNUMBER(Fakos!GM2),Fakos!GM2,"")</f>
        <v/>
      </c>
      <c r="GN2" s="25" t="str">
        <f>IF(ISNUMBER(Fakos!GN2),Fakos!GN2,"")</f>
        <v/>
      </c>
      <c r="GO2" s="25" t="str">
        <f>IF(ISNUMBER(Fakos!GO2),Fakos!GO2,"")</f>
        <v/>
      </c>
      <c r="GP2" s="25" t="str">
        <f>IF(ISNUMBER(Fakos!GP2),Fakos!GP2,"")</f>
        <v/>
      </c>
      <c r="GQ2" s="25" t="str">
        <f>IF(ISNUMBER(Fakos!GQ2),Fakos!GQ2,"")</f>
        <v/>
      </c>
      <c r="GR2" s="25" t="str">
        <f>IF(ISNUMBER(Fakos!GR2),Fakos!GR2,"")</f>
        <v/>
      </c>
      <c r="GS2" s="25" t="str">
        <f>IF(ISNUMBER(Fakos!GS2),Fakos!GS2,"")</f>
        <v/>
      </c>
      <c r="GT2" s="25" t="str">
        <f>IF(ISNUMBER(Fakos!GT2),Fakos!GT2,"")</f>
        <v/>
      </c>
      <c r="GU2" s="25" t="str">
        <f>IF(ISNUMBER(Fakos!GU2),Fakos!GU2,"")</f>
        <v/>
      </c>
      <c r="GV2" s="25" t="str">
        <f>IF(ISNUMBER(Fakos!GV2),Fakos!GV2,"")</f>
        <v/>
      </c>
      <c r="GW2" s="25" t="str">
        <f>IF(ISNUMBER(Fakos!GW2),Fakos!GW2,"")</f>
        <v/>
      </c>
      <c r="GX2" s="25" t="str">
        <f>IF(ISNUMBER(Fakos!GX2),Fakos!GX2,"")</f>
        <v/>
      </c>
      <c r="GY2" s="25" t="str">
        <f>IF(ISNUMBER(Fakos!GY2),Fakos!GY2,"")</f>
        <v/>
      </c>
      <c r="GZ2" s="25" t="str">
        <f>IF(ISNUMBER(Fakos!GZ2),Fakos!GZ2,"")</f>
        <v/>
      </c>
      <c r="HA2" s="25" t="str">
        <f>IF(ISNUMBER(Fakos!HA2),Fakos!HA2,"")</f>
        <v/>
      </c>
      <c r="HB2" s="25" t="str">
        <f>IF(ISNUMBER(Fakos!HB2),Fakos!HB2,"")</f>
        <v/>
      </c>
      <c r="HC2" s="25" t="str">
        <f>IF(ISNUMBER(Fakos!HC2),Fakos!HC2,"")</f>
        <v/>
      </c>
      <c r="HD2" s="25" t="str">
        <f>IF(ISNUMBER(Fakos!HD2),Fakos!HD2,"")</f>
        <v/>
      </c>
      <c r="HE2" s="25" t="str">
        <f>IF(ISNUMBER(Fakos!HE2),Fakos!HE2,"")</f>
        <v/>
      </c>
      <c r="HF2" s="25" t="str">
        <f>IF(ISNUMBER(Fakos!HF2),Fakos!HF2,"")</f>
        <v/>
      </c>
      <c r="HG2" s="25" t="str">
        <f>IF(ISNUMBER(Fakos!HG2),Fakos!HG2,"")</f>
        <v/>
      </c>
      <c r="HH2" s="25" t="str">
        <f>IF(ISNUMBER(Fakos!HH2),Fakos!HH2,"")</f>
        <v/>
      </c>
      <c r="HI2" s="25" t="str">
        <f>IF(ISNUMBER(Fakos!HI2),Fakos!HI2,"")</f>
        <v/>
      </c>
    </row>
    <row r="3" spans="1:217">
      <c r="A3" s="25" t="str">
        <f>Fakos!A3</f>
        <v>LM-JB-03-02</v>
      </c>
      <c r="B3" s="25" t="str">
        <f>Fakos!B3</f>
        <v>Fakos</v>
      </c>
      <c r="C3" s="25" t="str">
        <f>Fakos!C3</f>
        <v>epithermal</v>
      </c>
      <c r="D3" s="25" t="str">
        <f>Fakos!D3</f>
        <v>transitional</v>
      </c>
      <c r="E3" s="25" t="str">
        <f>Fakos!E3</f>
        <v>pyrite</v>
      </c>
      <c r="F3" s="25" t="str">
        <f>Fakos!F3</f>
        <v>euhedral</v>
      </c>
      <c r="G3" s="25">
        <f>IF(ISNUMBER(Fakos!G3),Fakos!G3,IF(ISTEXT(Fakos!G3),"n.a.",""))</f>
        <v>16.074261854482799</v>
      </c>
      <c r="H3" s="25">
        <f>IF(ISNUMBER(Fakos!H3),Fakos!H3,IF(ISTEXT(Fakos!H3),"n.a.",""))</f>
        <v>468837.833840343</v>
      </c>
      <c r="I3" s="25">
        <f>IF(ISNUMBER(Fakos!I3),Fakos!I3,IF(ISTEXT(Fakos!I3),"n.a.",""))</f>
        <v>296.72643654074602</v>
      </c>
      <c r="J3" s="25">
        <f>IF(ISNUMBER(Fakos!J3),Fakos!J3,IF(ISTEXT(Fakos!J3),"n.a.",""))</f>
        <v>167.167237880963</v>
      </c>
      <c r="K3" s="25">
        <f>IF(ISNUMBER(Fakos!K3),Fakos!K3,IF(ISTEXT(Fakos!K3),"n.a.",""))</f>
        <v>4.5587899994923502</v>
      </c>
      <c r="L3" s="25">
        <f>IF(ISNUMBER(Fakos!L3),Fakos!L3,IF(ISTEXT(Fakos!L3),"n.a.",""))</f>
        <v>1.4495528684996899</v>
      </c>
      <c r="M3" s="25">
        <f>IF(ISNUMBER(Fakos!M3),Fakos!M3,IF(ISTEXT(Fakos!M3),"n.a.",""))</f>
        <v>5.3580192520727599E-2</v>
      </c>
      <c r="N3" s="25">
        <f>IF(ISNUMBER(Fakos!N3),Fakos!N3,IF(ISTEXT(Fakos!N3),"n.a.",""))</f>
        <v>0.48698907156531501</v>
      </c>
      <c r="O3" s="25">
        <f>IF(ISNUMBER(Fakos!O3),Fakos!O3,IF(ISTEXT(Fakos!O3),"n.a.",""))</f>
        <v>1041.8946322320601</v>
      </c>
      <c r="P3" s="25">
        <f>IF(ISNUMBER(Fakos!P3),Fakos!P3,IF(ISTEXT(Fakos!P3),"n.a.",""))</f>
        <v>199.17430107492001</v>
      </c>
      <c r="Q3" s="25">
        <f>IF(ISNUMBER(Fakos!Q3),Fakos!Q3,IF(ISTEXT(Fakos!Q3),"n.a.",""))</f>
        <v>2.00790630949363E-2</v>
      </c>
      <c r="R3" s="25">
        <f>IF(ISNUMBER(Fakos!R3),Fakos!R3,IF(ISTEXT(Fakos!R3),"n.a.",""))</f>
        <v>0.235824898991457</v>
      </c>
      <c r="S3" s="25">
        <f>IF(ISNUMBER(Fakos!S3),Fakos!S3,IF(ISTEXT(Fakos!S3),"n.a.",""))</f>
        <v>7.4472788926650086E-3</v>
      </c>
      <c r="T3" s="25">
        <f>IF(ISNUMBER(Fakos!T3),Fakos!T3,IF(ISTEXT(Fakos!T3),"n.a.",""))</f>
        <v>0.139918981548039</v>
      </c>
      <c r="U3" s="25">
        <f>IF(ISNUMBER(Fakos!U3),Fakos!U3,IF(ISTEXT(Fakos!U3),"n.a.",""))</f>
        <v>4.5639033459549803E-2</v>
      </c>
      <c r="V3" s="25">
        <f>IF(ISNUMBER(Fakos!V3),Fakos!V3,IF(ISTEXT(Fakos!V3),"n.a.",""))</f>
        <v>7.0964513076085796</v>
      </c>
      <c r="W3" s="25">
        <f>IF(ISNUMBER(Fakos!W3),Fakos!W3,IF(ISTEXT(Fakos!W3),"n.a.",""))</f>
        <v>3.3236643270978902E-2</v>
      </c>
      <c r="X3" s="25">
        <f>IF(ISNUMBER(Fakos!X3),Fakos!X3,IF(ISTEXT(Fakos!X3),"n.a.",""))</f>
        <v>1.1089398836398499E-2</v>
      </c>
      <c r="Y3" s="25">
        <f>IF(ISNUMBER(Fakos!Y3),Fakos!Y3,IF(ISTEXT(Fakos!Y3),"n.a.",""))</f>
        <v>4.1405360871079901</v>
      </c>
      <c r="Z3" s="25">
        <f>IF(ISNUMBER(Fakos!Z3),Fakos!Z3,IF(ISTEXT(Fakos!Z3),"n.a.",""))</f>
        <v>0.90497882102926197</v>
      </c>
      <c r="AA3" s="25">
        <f>IF(ISNUMBER(Fakos!AA3),Fakos!AA3,IF(ISTEXT(Fakos!AA3),"n.a.",""))</f>
        <v>1.7750274533580555</v>
      </c>
      <c r="AB3" s="25">
        <f>IF(ISNUMBER(Fakos!AB3),Fakos!AB3,IF(ISTEXT(Fakos!AB3),"n.a.",""))</f>
        <v>48.103505653548311</v>
      </c>
      <c r="AC3" s="25">
        <f>IF(ISNUMBER(Fakos!AC3),Fakos!AC3,IF(ISTEXT(Fakos!AC3),"n.a.",""))</f>
        <v>0.21856561614014478</v>
      </c>
      <c r="AD3" s="25">
        <f>IF(ISNUMBER(Fakos!AD3),Fakos!AD3,IF(ISTEXT(Fakos!AD3),"n.a.",""))</f>
        <v>0.28479505255254683</v>
      </c>
      <c r="AE3" s="25">
        <f>IF(ISNUMBER(Fakos!AE3),Fakos!AE3,IF(ISTEXT(Fakos!AE3),"n.a.",""))</f>
        <v>2.6782519468738723E-3</v>
      </c>
      <c r="AF3" s="25">
        <f>IF(ISNUMBER(Fakos!AF3),Fakos!AF3,IF(ISTEXT(Fakos!AF3),"n.a.",""))</f>
        <v>1.1022493826741881E-2</v>
      </c>
      <c r="AG3" s="25">
        <f>IF(ISNUMBER(Fakos!AG3),Fakos!AG3,IF(ISTEXT(Fakos!AG3),"n.a.",""))</f>
        <v>6.7668601857721813E-5</v>
      </c>
      <c r="AH3" s="25">
        <f>IF(ISNUMBER(Fakos!AH3),Fakos!AH3,IF(ISTEXT(Fakos!AH3),"n.a.",""))</f>
        <v>4.8493872949096246E-3</v>
      </c>
      <c r="AI3" s="25">
        <f>IF(ISNUMBER(Fakos!AI3),Fakos!AI3,IF(ISTEXT(Fakos!AI3),"n.a.",""))</f>
        <v>3.0498759449260992E-3</v>
      </c>
      <c r="AJ3" s="25">
        <f>IF(ISNUMBER(Fakos!AJ3),Fakos!AJ3,IF(ISTEXT(Fakos!AJ3),"n.a.",""))</f>
        <v>0.67123881308624045</v>
      </c>
      <c r="AK3" s="25">
        <f>IF(ISNUMBER(Fakos!AK3),Fakos!AK3,IF(ISTEXT(Fakos!AK3),"n.a.",""))</f>
        <v>3.7372466591380781E-5</v>
      </c>
      <c r="AL3" s="25">
        <f>IF(ISNUMBER(Fakos!AL3),Fakos!AL3,IF(ISTEXT(Fakos!AL3),"n.a.",""))</f>
        <v>1.5380845061064427E-4</v>
      </c>
      <c r="AM3" s="25">
        <f>IF(ISNUMBER(Fakos!AM3),Fakos!AM3,IF(ISTEXT(Fakos!AM3),"n.a.",""))</f>
        <v>6.7668601857721813E-5</v>
      </c>
      <c r="AN3" s="25" t="str">
        <f>IF(ISNUMBER(Fakos!AN3),Fakos!AN3,IF(ISTEXT(Fakos!AN3),"n.a.",""))</f>
        <v/>
      </c>
      <c r="AO3" s="25" t="str">
        <f>IF(ISNUMBER(Fakos!AO3),Fakos!AO3,IF(ISTEXT(Fakos!AO3),"n.a.",""))</f>
        <v/>
      </c>
      <c r="AP3" s="25">
        <f>IF(ISNUMBER(Fakos!AP3),Fakos!AP3,IF(ISTEXT(Fakos!AP3),"n.a.",""))</f>
        <v>0.33177697106920501</v>
      </c>
      <c r="AQ3" s="25">
        <f>IF(ISNUMBER(Fakos!AQ3),Fakos!AQ3,IF(ISTEXT(Fakos!AQ3),"n.a.",""))</f>
        <v>9.59622204149764</v>
      </c>
      <c r="AR3" s="25">
        <f>IF(ISNUMBER(Fakos!AR3),Fakos!AR3,IF(ISTEXT(Fakos!AR3),"n.a.",""))</f>
        <v>5.14392359166699E-2</v>
      </c>
      <c r="AS3" s="25">
        <f>IF(ISNUMBER(Fakos!AS3),Fakos!AS3,IF(ISTEXT(Fakos!AS3),"n.a.",""))</f>
        <v>0.37840674347867798</v>
      </c>
      <c r="AT3" s="25">
        <f>IF(ISNUMBER(Fakos!AT3),Fakos!AT3,IF(ISTEXT(Fakos!AT3),"n.a.",""))</f>
        <v>0.30767113386068501</v>
      </c>
      <c r="AU3" s="25">
        <f>IF(ISNUMBER(Fakos!AU3),Fakos!AU3,IF(ISTEXT(Fakos!AU3),"n.a.",""))</f>
        <v>1.4495528684996899</v>
      </c>
      <c r="AV3" s="25">
        <f>IF(ISNUMBER(Fakos!AV3),Fakos!AV3,IF(ISTEXT(Fakos!AV3),"n.a.",""))</f>
        <v>5.3580192520727599E-2</v>
      </c>
      <c r="AW3" s="25">
        <f>IF(ISNUMBER(Fakos!AW3),Fakos!AW3,IF(ISTEXT(Fakos!AW3),"n.a.",""))</f>
        <v>0.48698907156531501</v>
      </c>
      <c r="AX3" s="25">
        <f>IF(ISNUMBER(Fakos!AX3),Fakos!AX3,IF(ISTEXT(Fakos!AX3),"n.a.",""))</f>
        <v>0.38067223102207098</v>
      </c>
      <c r="AY3" s="25">
        <f>IF(ISNUMBER(Fakos!AY3),Fakos!AY3,IF(ISTEXT(Fakos!AY3),"n.a.",""))</f>
        <v>1.10537597129827</v>
      </c>
      <c r="AZ3" s="25">
        <f>IF(ISNUMBER(Fakos!AZ3),Fakos!AZ3,IF(ISTEXT(Fakos!AZ3),"n.a.",""))</f>
        <v>2.00790630949363E-2</v>
      </c>
      <c r="BA3" s="25">
        <f>IF(ISNUMBER(Fakos!BA3),Fakos!BA3,IF(ISTEXT(Fakos!BA3),"n.a.",""))</f>
        <v>0.235824898991457</v>
      </c>
      <c r="BB3" s="25">
        <f>IF(ISNUMBER(Fakos!BB3),Fakos!BB3,IF(ISTEXT(Fakos!BB3),"n.a.",""))</f>
        <v>7.9230034299283408E-3</v>
      </c>
      <c r="BC3" s="25">
        <f>IF(ISNUMBER(Fakos!BC3),Fakos!BC3,IF(ISTEXT(Fakos!BC3),"n.a.",""))</f>
        <v>0.139918981548039</v>
      </c>
      <c r="BD3" s="25">
        <f>IF(ISNUMBER(Fakos!BD3),Fakos!BD3,IF(ISTEXT(Fakos!BD3),"n.a.",""))</f>
        <v>4.5407263443437797E-2</v>
      </c>
      <c r="BE3" s="25">
        <f>IF(ISNUMBER(Fakos!BE3),Fakos!BE3,IF(ISTEXT(Fakos!BE3),"n.a.",""))</f>
        <v>0.19641254061263699</v>
      </c>
      <c r="BF3" s="25">
        <f>IF(ISNUMBER(Fakos!BF3),Fakos!BF3,IF(ISTEXT(Fakos!BF3),"n.a.",""))</f>
        <v>1.7436179288246301E-2</v>
      </c>
      <c r="BG3" s="25">
        <f>IF(ISNUMBER(Fakos!BG3),Fakos!BG3,IF(ISTEXT(Fakos!BG3),"n.a.",""))</f>
        <v>1.1089398836398499E-2</v>
      </c>
      <c r="BH3" s="25">
        <f>IF(ISNUMBER(Fakos!BH3),Fakos!BH3,IF(ISTEXT(Fakos!BH3),"n.a.",""))</f>
        <v>2.4036470341834301E-2</v>
      </c>
      <c r="BI3" s="25">
        <f>IF(ISNUMBER(Fakos!BI3),Fakos!BI3,IF(ISTEXT(Fakos!BI3),"n.a.",""))</f>
        <v>2.5362660644097399E-2</v>
      </c>
      <c r="BJ3" s="25" t="str">
        <f>IF(ISNUMBER(Fakos!BJ3),Fakos!BJ3,IF(ISTEXT(Fakos!BJ3),"n.a.",""))</f>
        <v/>
      </c>
      <c r="BK3" s="25">
        <f>IF(ISNUMBER(Fakos!BK3),Fakos!BK3,IF(ISTEXT(Fakos!BK3),"n.a.",""))</f>
        <v>1.4791479574847901</v>
      </c>
      <c r="BL3" s="25">
        <f>IF(ISNUMBER(Fakos!BL3),Fakos!BL3,IF(ISTEXT(Fakos!BL3),"n.a.",""))</f>
        <v>75972.367948681305</v>
      </c>
      <c r="BM3" s="25">
        <f>IF(ISNUMBER(Fakos!BM3),Fakos!BM3,IF(ISTEXT(Fakos!BM3),"n.a.",""))</f>
        <v>66.386601493261097</v>
      </c>
      <c r="BN3" s="25">
        <f>IF(ISNUMBER(Fakos!BN3),Fakos!BN3,IF(ISTEXT(Fakos!BN3),"n.a.",""))</f>
        <v>17.4923556066713</v>
      </c>
      <c r="BO3" s="25">
        <f>IF(ISNUMBER(Fakos!BO3),Fakos!BO3,IF(ISTEXT(Fakos!BO3),"n.a.",""))</f>
        <v>0.16352712205193001</v>
      </c>
      <c r="BP3" s="25">
        <f>IF(ISNUMBER(Fakos!BP3),Fakos!BP3,IF(ISTEXT(Fakos!BP3),"n.a.",""))</f>
        <v>1.16019231554867</v>
      </c>
      <c r="BQ3" s="25">
        <f>IF(ISNUMBER(Fakos!BQ3),Fakos!BQ3,IF(ISTEXT(Fakos!BQ3),"n.a.",""))</f>
        <v>1.1650530862983E-3</v>
      </c>
      <c r="BR3" s="25">
        <f>IF(ISNUMBER(Fakos!BR3),Fakos!BR3,IF(ISTEXT(Fakos!BR3),"n.a.",""))</f>
        <v>0.51084335635622202</v>
      </c>
      <c r="BS3" s="25">
        <f>IF(ISNUMBER(Fakos!BS3),Fakos!BS3,IF(ISTEXT(Fakos!BS3),"n.a.",""))</f>
        <v>17.577716660430202</v>
      </c>
      <c r="BT3" s="25">
        <f>IF(ISNUMBER(Fakos!BT3),Fakos!BT3,IF(ISTEXT(Fakos!BT3),"n.a.",""))</f>
        <v>48.208419368851999</v>
      </c>
      <c r="BU3" s="25">
        <f>IF(ISNUMBER(Fakos!BU3),Fakos!BU3,IF(ISTEXT(Fakos!BU3),"n.a.",""))</f>
        <v>1.9984733725400401E-2</v>
      </c>
      <c r="BV3" s="25">
        <f>IF(ISNUMBER(Fakos!BV3),Fakos!BV3,IF(ISTEXT(Fakos!BV3),"n.a.",""))</f>
        <v>4.0853995215905702E-3</v>
      </c>
      <c r="BW3" s="25">
        <f>IF(ISNUMBER(Fakos!BW3),Fakos!BW3,IF(ISTEXT(Fakos!BW3),"n.a.",""))</f>
        <v>8.1002130786965807E-3</v>
      </c>
      <c r="BX3" s="25">
        <f>IF(ISNUMBER(Fakos!BX3),Fakos!BX3,IF(ISTEXT(Fakos!BX3),"n.a.",""))</f>
        <v>9.4377391166458893E-2</v>
      </c>
      <c r="BY3" s="25">
        <f>IF(ISNUMBER(Fakos!BY3),Fakos!BY3,IF(ISTEXT(Fakos!BY3),"n.a.",""))</f>
        <v>2.5233399099390701E-2</v>
      </c>
      <c r="BZ3" s="25">
        <f>IF(ISNUMBER(Fakos!BZ3),Fakos!BZ3,IF(ISTEXT(Fakos!BZ3),"n.a.",""))</f>
        <v>3.5640479763049</v>
      </c>
      <c r="CA3" s="25">
        <f>IF(ISNUMBER(Fakos!CA3),Fakos!CA3,IF(ISTEXT(Fakos!CA3),"n.a.",""))</f>
        <v>4.6589235753832899E-2</v>
      </c>
      <c r="CB3" s="25">
        <f>IF(ISNUMBER(Fakos!CB3),Fakos!CB3,IF(ISTEXT(Fakos!CB3),"n.a.",""))</f>
        <v>4.5543784346564498E-4</v>
      </c>
      <c r="CC3" s="25">
        <f>IF(ISNUMBER(Fakos!CC3),Fakos!CC3,IF(ISTEXT(Fakos!CC3),"n.a.",""))</f>
        <v>4.1314288795713203</v>
      </c>
      <c r="CD3" s="25">
        <f>IF(ISNUMBER(Fakos!CD3),Fakos!CD3,IF(ISTEXT(Fakos!CD3),"n.a.",""))</f>
        <v>1.2485689934515101</v>
      </c>
      <c r="CE3" s="25" t="str">
        <f>IF(ISNUMBER(Fakos!CE3),Fakos!CE3,IF(ISTEXT(Fakos!CE3),"n.a.",""))</f>
        <v/>
      </c>
      <c r="CF3" s="25">
        <f>IF(ISNUMBER(Fakos!CF3),Fakos!CF3,IF(ISTEXT(Fakos!CF3),"n.a.",""))</f>
        <v>16.074261854482799</v>
      </c>
      <c r="CG3" s="25">
        <f>IF(ISNUMBER(Fakos!CG3),Fakos!CG3,IF(ISTEXT(Fakos!CG3),"n.a.",""))</f>
        <v>468837.833840343</v>
      </c>
      <c r="CH3" s="25">
        <f>IF(ISNUMBER(Fakos!CH3),Fakos!CH3,IF(ISTEXT(Fakos!CH3),"n.a.",""))</f>
        <v>296.72643654074602</v>
      </c>
      <c r="CI3" s="25">
        <f>IF(ISNUMBER(Fakos!CI3),Fakos!CI3,IF(ISTEXT(Fakos!CI3),"n.a.",""))</f>
        <v>167.167237880963</v>
      </c>
      <c r="CJ3" s="25">
        <f>IF(ISNUMBER(Fakos!CJ3),Fakos!CJ3,IF(ISTEXT(Fakos!CJ3),"n.a.",""))</f>
        <v>4.5587899994923502</v>
      </c>
      <c r="CK3" s="25">
        <f>IF(ISNUMBER(Fakos!CK3),Fakos!CK3,IF(ISTEXT(Fakos!CK3),"n.a.",""))</f>
        <v>1.4495528684996899</v>
      </c>
      <c r="CL3" s="25">
        <f>IF(ISNUMBER(Fakos!CL3),Fakos!CL3,IF(ISTEXT(Fakos!CL3),"n.a.",""))</f>
        <v>5.3580192520727599E-2</v>
      </c>
      <c r="CM3" s="25">
        <f>IF(ISNUMBER(Fakos!CM3),Fakos!CM3,IF(ISTEXT(Fakos!CM3),"n.a.",""))</f>
        <v>0.48698907156531501</v>
      </c>
      <c r="CN3" s="25">
        <f>IF(ISNUMBER(Fakos!CN3),Fakos!CN3,IF(ISTEXT(Fakos!CN3),"n.a.",""))</f>
        <v>1041.8946322320601</v>
      </c>
      <c r="CO3" s="25">
        <f>IF(ISNUMBER(Fakos!CO3),Fakos!CO3,IF(ISTEXT(Fakos!CO3),"n.a.",""))</f>
        <v>199.17430107492001</v>
      </c>
      <c r="CP3" s="25">
        <f>IF(ISNUMBER(Fakos!CP3),Fakos!CP3,IF(ISTEXT(Fakos!CP3),"n.a.",""))</f>
        <v>2.00790630949363E-2</v>
      </c>
      <c r="CQ3" s="25">
        <f>IF(ISNUMBER(Fakos!CQ3),Fakos!CQ3,IF(ISTEXT(Fakos!CQ3),"n.a.",""))</f>
        <v>0.235824898991457</v>
      </c>
      <c r="CR3" s="25">
        <f>IF(ISNUMBER(Fakos!CR3),Fakos!CR3,IF(ISTEXT(Fakos!CR3),"n.a.",""))</f>
        <v>7.4472788926650086E-3</v>
      </c>
      <c r="CS3" s="25">
        <f>IF(ISNUMBER(Fakos!CS3),Fakos!CS3,IF(ISTEXT(Fakos!CS3),"n.a.",""))</f>
        <v>0.139918981548039</v>
      </c>
      <c r="CT3" s="25">
        <f>IF(ISNUMBER(Fakos!CT3),Fakos!CT3,IF(ISTEXT(Fakos!CT3),"n.a.",""))</f>
        <v>4.5639033459549803E-2</v>
      </c>
      <c r="CU3" s="25">
        <f>IF(ISNUMBER(Fakos!CU3),Fakos!CU3,IF(ISTEXT(Fakos!CU3),"n.a.",""))</f>
        <v>7.0964513076085796</v>
      </c>
      <c r="CV3" s="25">
        <f>IF(ISNUMBER(Fakos!CV3),Fakos!CV3,IF(ISTEXT(Fakos!CV3),"n.a.",""))</f>
        <v>3.3236643270978902E-2</v>
      </c>
      <c r="CW3" s="25">
        <f>IF(ISNUMBER(Fakos!CW3),Fakos!CW3,IF(ISTEXT(Fakos!CW3),"n.a.",""))</f>
        <v>1.1089398836398499E-2</v>
      </c>
      <c r="CX3" s="25">
        <f>IF(ISNUMBER(Fakos!CX3),Fakos!CX3,IF(ISTEXT(Fakos!CX3),"n.a.",""))</f>
        <v>4.1405360871079901</v>
      </c>
      <c r="CY3" s="25">
        <f>IF(ISNUMBER(Fakos!CY3),Fakos!CY3,IF(ISTEXT(Fakos!CY3),"n.a.",""))</f>
        <v>0.90497882102926197</v>
      </c>
      <c r="CZ3" s="25" t="str">
        <f>IF(ISNUMBER(Fakos!CZ3),Fakos!CZ3,IF(ISTEXT(Fakos!CZ3),"n.a.",""))</f>
        <v/>
      </c>
      <c r="DA3" s="25">
        <f>IF(ISNUMBER(Fakos!DA3),Fakos!DA3,IF(ISTEXT(Fakos!DA3),"n.a.",""))</f>
        <v>0.29258887323215282</v>
      </c>
      <c r="DB3" s="25">
        <f>IF(ISNUMBER(Fakos!DB3),Fakos!DB3,IF(ISTEXT(Fakos!DB3),"n.a.",""))</f>
        <v>8395.341281051893</v>
      </c>
      <c r="DC3" s="25">
        <f>IF(ISNUMBER(Fakos!DC3),Fakos!DC3,IF(ISTEXT(Fakos!DC3),"n.a.",""))</f>
        <v>5.0349622375969068</v>
      </c>
      <c r="DD3" s="25">
        <f>IF(ISNUMBER(Fakos!DD3),Fakos!DD3,IF(ISTEXT(Fakos!DD3),"n.a.",""))</f>
        <v>2.8481437074860718</v>
      </c>
      <c r="DE3" s="25">
        <f>IF(ISNUMBER(Fakos!DE3),Fakos!DE3,IF(ISTEXT(Fakos!DE3),"n.a.",""))</f>
        <v>7.1739999362546034E-2</v>
      </c>
      <c r="DF3" s="25">
        <f>IF(ISNUMBER(Fakos!DF3),Fakos!DF3,IF(ISTEXT(Fakos!DF3),"n.a.",""))</f>
        <v>2.2167806522399296E-2</v>
      </c>
      <c r="DG3" s="25">
        <f>IF(ISNUMBER(Fakos!DG3),Fakos!DG3,IF(ISTEXT(Fakos!DG3),"n.a.",""))</f>
        <v>7.684722763037677E-4</v>
      </c>
      <c r="DH3" s="25">
        <f>IF(ISNUMBER(Fakos!DH3),Fakos!DH3,IF(ISTEXT(Fakos!DH3),"n.a.",""))</f>
        <v>6.7069146338701972E-3</v>
      </c>
      <c r="DI3" s="25">
        <f>IF(ISNUMBER(Fakos!DI3),Fakos!DI3,IF(ISTEXT(Fakos!DI3),"n.a.",""))</f>
        <v>13.90646532151022</v>
      </c>
      <c r="DJ3" s="25">
        <f>IF(ISNUMBER(Fakos!DJ3),Fakos!DJ3,IF(ISTEXT(Fakos!DJ3),"n.a.",""))</f>
        <v>2.5224708849407298</v>
      </c>
      <c r="DK3" s="25">
        <f>IF(ISNUMBER(Fakos!DK3),Fakos!DK3,IF(ISTEXT(Fakos!DK3),"n.a.",""))</f>
        <v>1.8614441600894703E-4</v>
      </c>
      <c r="DL3" s="25">
        <f>IF(ISNUMBER(Fakos!DL3),Fakos!DL3,IF(ISTEXT(Fakos!DL3),"n.a.",""))</f>
        <v>2.0978809813226198E-3</v>
      </c>
      <c r="DM3" s="25">
        <f>IF(ISNUMBER(Fakos!DM3),Fakos!DM3,IF(ISTEXT(Fakos!DM3),"n.a.",""))</f>
        <v>6.4861597420831299E-5</v>
      </c>
      <c r="DN3" s="25">
        <f>IF(ISNUMBER(Fakos!DN3),Fakos!DN3,IF(ISTEXT(Fakos!DN3),"n.a.",""))</f>
        <v>1.1786621308064948E-3</v>
      </c>
      <c r="DO3" s="25">
        <f>IF(ISNUMBER(Fakos!DO3),Fakos!DO3,IF(ISTEXT(Fakos!DO3),"n.a.",""))</f>
        <v>3.7482780436555354E-4</v>
      </c>
      <c r="DP3" s="25">
        <f>IF(ISNUMBER(Fakos!DP3),Fakos!DP3,IF(ISTEXT(Fakos!DP3),"n.a.",""))</f>
        <v>5.5614822159941846E-2</v>
      </c>
      <c r="DQ3" s="25">
        <f>IF(ISNUMBER(Fakos!DQ3),Fakos!DQ3,IF(ISTEXT(Fakos!DQ3),"n.a.",""))</f>
        <v>1.6874257720906875E-4</v>
      </c>
      <c r="DR3" s="25">
        <f>IF(ISNUMBER(Fakos!DR3),Fakos!DR3,IF(ISTEXT(Fakos!DR3),"n.a.",""))</f>
        <v>5.4257851969307182E-5</v>
      </c>
      <c r="DS3" s="25">
        <f>IF(ISNUMBER(Fakos!DS3),Fakos!DS3,IF(ISTEXT(Fakos!DS3),"n.a.",""))</f>
        <v>1.9983282273687213E-2</v>
      </c>
      <c r="DT3" s="25">
        <f>IF(ISNUMBER(Fakos!DT3),Fakos!DT3,IF(ISTEXT(Fakos!DT3),"n.a.",""))</f>
        <v>4.330448729346085E-3</v>
      </c>
      <c r="DU3" s="25" t="str">
        <f>IF(ISNUMBER(Fakos!DU3),Fakos!DU3,IF(ISTEXT(Fakos!DU3),"n.a.",""))</f>
        <v/>
      </c>
      <c r="DV3" s="25">
        <f>IF(ISNUMBER(Fakos!DV3),Fakos!DV3,IF(ISTEXT(Fakos!DV3),"n.a.",""))</f>
        <v>3.4744476017588184E-3</v>
      </c>
      <c r="DW3" s="25">
        <f>IF(ISNUMBER(Fakos!DW3),Fakos!DW3,IF(ISTEXT(Fakos!DW3),"n.a.",""))</f>
        <v>99.693378827681727</v>
      </c>
      <c r="DX3" s="25">
        <f>IF(ISNUMBER(Fakos!DX3),Fakos!DX3,IF(ISTEXT(Fakos!DX3),"n.a.",""))</f>
        <v>5.978939758753065E-2</v>
      </c>
      <c r="DY3" s="25">
        <f>IF(ISNUMBER(Fakos!DY3),Fakos!DY3,IF(ISTEXT(Fakos!DY3),"n.a.",""))</f>
        <v>3.3821265875984802E-2</v>
      </c>
      <c r="DZ3" s="25">
        <f>IF(ISNUMBER(Fakos!DZ3),Fakos!DZ3,IF(ISTEXT(Fakos!DZ3),"n.a.",""))</f>
        <v>8.5190139317979446E-4</v>
      </c>
      <c r="EA3" s="25">
        <f>IF(ISNUMBER(Fakos!EA3),Fakos!EA3,IF(ISTEXT(Fakos!EA3),"n.a.",""))</f>
        <v>2.632392727624061E-4</v>
      </c>
      <c r="EB3" s="25">
        <f>IF(ISNUMBER(Fakos!EB3),Fakos!EB3,IF(ISTEXT(Fakos!EB3),"n.a.",""))</f>
        <v>9.1254893869571654E-6</v>
      </c>
      <c r="EC3" s="25">
        <f>IF(ISNUMBER(Fakos!EC3),Fakos!EC3,IF(ISTEXT(Fakos!EC3),"n.a.",""))</f>
        <v>7.9643573617243992E-5</v>
      </c>
      <c r="ED3" s="25">
        <f>IF(ISNUMBER(Fakos!ED3),Fakos!ED3,IF(ISTEXT(Fakos!ED3),"n.a.",""))</f>
        <v>0.16513712415484205</v>
      </c>
      <c r="EE3" s="25">
        <f>IF(ISNUMBER(Fakos!EE3),Fakos!EE3,IF(ISTEXT(Fakos!EE3),"n.a.",""))</f>
        <v>2.9953951494713433E-2</v>
      </c>
      <c r="EF3" s="25">
        <f>IF(ISNUMBER(Fakos!EF3),Fakos!EF3,IF(ISTEXT(Fakos!EF3),"n.a.",""))</f>
        <v>2.2104361407821649E-6</v>
      </c>
      <c r="EG3" s="25">
        <f>IF(ISNUMBER(Fakos!EG3),Fakos!EG3,IF(ISTEXT(Fakos!EG3),"n.a.",""))</f>
        <v>2.4912012079654237E-5</v>
      </c>
      <c r="EH3" s="25">
        <f>IF(ISNUMBER(Fakos!EH3),Fakos!EH3,IF(ISTEXT(Fakos!EH3),"n.a.",""))</f>
        <v>7.7022143431354691E-7</v>
      </c>
      <c r="EI3" s="25">
        <f>IF(ISNUMBER(Fakos!EI3),Fakos!EI3,IF(ISTEXT(Fakos!EI3),"n.a.",""))</f>
        <v>1.3996430446674074E-5</v>
      </c>
      <c r="EJ3" s="25">
        <f>IF(ISNUMBER(Fakos!EJ3),Fakos!EJ3,IF(ISTEXT(Fakos!EJ3),"n.a.",""))</f>
        <v>4.4510221853758054E-6</v>
      </c>
      <c r="EK3" s="25">
        <f>IF(ISNUMBER(Fakos!EK3),Fakos!EK3,IF(ISTEXT(Fakos!EK3),"n.a.",""))</f>
        <v>6.6041740870486005E-4</v>
      </c>
      <c r="EL3" s="25">
        <f>IF(ISNUMBER(Fakos!EL3),Fakos!EL3,IF(ISTEXT(Fakos!EL3),"n.a.",""))</f>
        <v>2.0037919973582359E-6</v>
      </c>
      <c r="EM3" s="25">
        <f>IF(ISNUMBER(Fakos!EM3),Fakos!EM3,IF(ISTEXT(Fakos!EM3),"n.a.",""))</f>
        <v>6.4430359763464911E-7</v>
      </c>
      <c r="EN3" s="25">
        <f>IF(ISNUMBER(Fakos!EN3),Fakos!EN3,IF(ISTEXT(Fakos!EN3),"n.a.",""))</f>
        <v>2.3729838528751082E-4</v>
      </c>
      <c r="EO3" s="25">
        <f>IF(ISNUMBER(Fakos!EO3),Fakos!EO3,IF(ISTEXT(Fakos!EO3),"n.a.",""))</f>
        <v>5.1423408675824598E-5</v>
      </c>
      <c r="EP3" s="25" t="str">
        <f>IF(ISNUMBER(Fakos!EP3),Fakos!EP3,IF(ISTEXT(Fakos!EP3),"n.a.",""))</f>
        <v/>
      </c>
      <c r="EQ3" s="25">
        <f>IF(ISNUMBER(Fakos!EQ3),Fakos!EQ3,IF(ISTEXT(Fakos!EQ3),"n.a.",""))</f>
        <v>199.38675765536345</v>
      </c>
      <c r="ER3" s="25" t="str">
        <f>IF(ISNUMBER(Fakos!ER3),Fakos!ER3,IF(ISTEXT(Fakos!ER3),"n.a.",""))</f>
        <v/>
      </c>
      <c r="ES3" s="25" t="str">
        <f>IF(ISNUMBER(Fakos!ES3),Fakos!ES3,IF(ISTEXT(Fakos!ES3),"n.a.",""))</f>
        <v/>
      </c>
      <c r="ET3" s="25" t="str">
        <f>IF(ISNUMBER(Fakos!ET3),Fakos!ET3,IF(ISTEXT(Fakos!ET3),"n.a.",""))</f>
        <v/>
      </c>
      <c r="EU3" s="25" t="str">
        <f>IF(ISNUMBER(Fakos!EU3),Fakos!EU3,IF(ISTEXT(Fakos!EU3),"n.a.",""))</f>
        <v/>
      </c>
      <c r="EV3" s="25" t="str">
        <f>IF(ISNUMBER(Fakos!EV3),Fakos!EV3,IF(ISTEXT(Fakos!EV3),"n.a.",""))</f>
        <v/>
      </c>
      <c r="EW3" s="25" t="str">
        <f>IF(ISNUMBER(Fakos!EW3),Fakos!EW3,IF(ISTEXT(Fakos!EW3),"n.a.",""))</f>
        <v/>
      </c>
      <c r="EX3" s="25" t="str">
        <f>IF(ISNUMBER(Fakos!EX3),Fakos!EX3,IF(ISTEXT(Fakos!EX3),"n.a.",""))</f>
        <v/>
      </c>
      <c r="EY3" s="25" t="str">
        <f>IF(ISNUMBER(Fakos!EY3),Fakos!EY3,IF(ISTEXT(Fakos!EY3),"n.a.",""))</f>
        <v/>
      </c>
      <c r="EZ3" s="25" t="str">
        <f>IF(ISNUMBER(Fakos!EZ3),Fakos!EZ3,IF(ISTEXT(Fakos!EZ3),"n.a.",""))</f>
        <v/>
      </c>
      <c r="FA3" s="25" t="str">
        <f>IF(ISNUMBER(Fakos!FA3),Fakos!FA3,IF(ISTEXT(Fakos!FA3),"n.a.",""))</f>
        <v/>
      </c>
      <c r="FB3" s="25" t="str">
        <f>IF(ISNUMBER(Fakos!FB3),Fakos!FB3,IF(ISTEXT(Fakos!FB3),"n.a.",""))</f>
        <v/>
      </c>
      <c r="FC3" s="25" t="str">
        <f>IF(ISNUMBER(Fakos!FC3),Fakos!FC3,IF(ISTEXT(Fakos!FC3),"n.a.",""))</f>
        <v/>
      </c>
      <c r="FD3" s="25" t="str">
        <f>IF(ISNUMBER(Fakos!FD3),Fakos!FD3,IF(ISTEXT(Fakos!FD3),"n.a.",""))</f>
        <v/>
      </c>
      <c r="FE3" s="25" t="str">
        <f>IF(ISNUMBER(Fakos!FE3),Fakos!FE3,IF(ISTEXT(Fakos!FE3),"n.a.",""))</f>
        <v/>
      </c>
      <c r="FF3" s="25" t="str">
        <f>IF(ISNUMBER(Fakos!FF3),Fakos!FF3,IF(ISTEXT(Fakos!FF3),"n.a.",""))</f>
        <v/>
      </c>
      <c r="FG3" s="25" t="str">
        <f>IF(ISNUMBER(Fakos!FG3),Fakos!FG3,IF(ISTEXT(Fakos!FG3),"n.a.",""))</f>
        <v/>
      </c>
      <c r="FH3" s="25" t="str">
        <f>IF(ISNUMBER(Fakos!FH3),Fakos!FH3,IF(ISTEXT(Fakos!FH3),"n.a.",""))</f>
        <v/>
      </c>
      <c r="FI3" s="25" t="str">
        <f>IF(ISNUMBER(Fakos!FI3),Fakos!FI3,IF(ISTEXT(Fakos!FI3),"n.a.",""))</f>
        <v/>
      </c>
      <c r="FJ3" s="25" t="str">
        <f>IF(ISNUMBER(Fakos!FJ3),Fakos!FJ3,IF(ISTEXT(Fakos!FJ3),"n.a.",""))</f>
        <v/>
      </c>
      <c r="FK3" s="25" t="str">
        <f>IF(ISNUMBER(Fakos!FK3),Fakos!FK3,IF(ISTEXT(Fakos!FK3),"n.a.",""))</f>
        <v/>
      </c>
      <c r="FL3" s="25" t="str">
        <f>IF(ISNUMBER(Fakos!FL3),Fakos!FL3,IF(ISTEXT(Fakos!FL3),"n.a.",""))</f>
        <v/>
      </c>
      <c r="FM3" s="25" t="str">
        <f>IF(ISNUMBER(Fakos!FM3),Fakos!FM3,IF(ISTEXT(Fakos!FM3),"n.a.",""))</f>
        <v/>
      </c>
      <c r="FN3" s="25" t="str">
        <f>IF(ISNUMBER(Fakos!FN3),Fakos!FN3,IF(ISTEXT(Fakos!FN3),"n.a.",""))</f>
        <v/>
      </c>
      <c r="FO3" s="25" t="str">
        <f>IF(ISNUMBER(Fakos!FO3),Fakos!FO3,"")</f>
        <v/>
      </c>
      <c r="FP3" s="25" t="str">
        <f>IF(ISNUMBER(Fakos!FP3),Fakos!FP3,"")</f>
        <v/>
      </c>
      <c r="FQ3" s="25" t="str">
        <f>IF(ISNUMBER(Fakos!FQ3),Fakos!FQ3,"")</f>
        <v/>
      </c>
      <c r="FR3" s="25" t="str">
        <f>IF(ISNUMBER(Fakos!FR3),Fakos!FR3,"")</f>
        <v/>
      </c>
      <c r="FS3" s="25" t="str">
        <f>IF(ISNUMBER(Fakos!FS3),Fakos!FS3,"")</f>
        <v/>
      </c>
      <c r="FT3" s="25" t="str">
        <f>IF(ISNUMBER(Fakos!FT3),Fakos!FT3,"")</f>
        <v/>
      </c>
      <c r="FU3" s="25" t="str">
        <f>IF(ISNUMBER(Fakos!FU3),Fakos!FU3,"")</f>
        <v/>
      </c>
      <c r="FV3" s="25" t="str">
        <f>IF(ISNUMBER(Fakos!FV3),Fakos!FV3,"")</f>
        <v/>
      </c>
      <c r="FW3" s="25" t="str">
        <f>IF(ISNUMBER(Fakos!FW3),Fakos!FW3,"")</f>
        <v/>
      </c>
      <c r="FX3" s="25" t="str">
        <f>IF(ISNUMBER(Fakos!FX3),Fakos!FX3,"")</f>
        <v/>
      </c>
      <c r="FY3" s="25" t="str">
        <f>IF(ISNUMBER(Fakos!FY3),Fakos!FY3,"")</f>
        <v/>
      </c>
      <c r="FZ3" s="25" t="str">
        <f>IF(ISNUMBER(Fakos!FZ3),Fakos!FZ3,"")</f>
        <v/>
      </c>
      <c r="GA3" s="25" t="str">
        <f>IF(ISNUMBER(Fakos!GA3),Fakos!GA3,"")</f>
        <v/>
      </c>
      <c r="GB3" s="25" t="str">
        <f>IF(ISNUMBER(Fakos!GB3),Fakos!GB3,"")</f>
        <v/>
      </c>
      <c r="GC3" s="25" t="str">
        <f>IF(ISNUMBER(Fakos!GC3),Fakos!GC3,"")</f>
        <v/>
      </c>
      <c r="GD3" s="25" t="str">
        <f>IF(ISNUMBER(Fakos!GD3),Fakos!GD3,"")</f>
        <v/>
      </c>
      <c r="GE3" s="25" t="str">
        <f>IF(ISNUMBER(Fakos!GE3),Fakos!GE3,"")</f>
        <v/>
      </c>
      <c r="GF3" s="25" t="str">
        <f>IF(ISNUMBER(Fakos!GF3),Fakos!GF3,"")</f>
        <v/>
      </c>
      <c r="GG3" s="25" t="str">
        <f>IF(ISNUMBER(Fakos!GG3),Fakos!GG3,"")</f>
        <v/>
      </c>
      <c r="GH3" s="25" t="str">
        <f>IF(ISNUMBER(Fakos!GH3),Fakos!GH3,"")</f>
        <v/>
      </c>
      <c r="GI3" s="25" t="str">
        <f>IF(ISNUMBER(Fakos!GI3),Fakos!GI3,"")</f>
        <v/>
      </c>
      <c r="GJ3" s="25" t="str">
        <f>IF(ISNUMBER(Fakos!GJ3),Fakos!GJ3,"")</f>
        <v/>
      </c>
      <c r="GK3" s="25" t="str">
        <f>IF(ISNUMBER(Fakos!GK3),Fakos!GK3,"")</f>
        <v/>
      </c>
      <c r="GL3" s="25" t="str">
        <f>IF(ISNUMBER(Fakos!GL3),Fakos!GL3,"")</f>
        <v/>
      </c>
      <c r="GM3" s="25" t="str">
        <f>IF(ISNUMBER(Fakos!GM3),Fakos!GM3,"")</f>
        <v/>
      </c>
      <c r="GN3" s="25" t="str">
        <f>IF(ISNUMBER(Fakos!GN3),Fakos!GN3,"")</f>
        <v/>
      </c>
      <c r="GO3" s="25" t="str">
        <f>IF(ISNUMBER(Fakos!GO3),Fakos!GO3,"")</f>
        <v/>
      </c>
      <c r="GP3" s="25" t="str">
        <f>IF(ISNUMBER(Fakos!GP3),Fakos!GP3,"")</f>
        <v/>
      </c>
      <c r="GQ3" s="25" t="str">
        <f>IF(ISNUMBER(Fakos!GQ3),Fakos!GQ3,"")</f>
        <v/>
      </c>
      <c r="GR3" s="25" t="str">
        <f>IF(ISNUMBER(Fakos!GR3),Fakos!GR3,"")</f>
        <v/>
      </c>
      <c r="GS3" s="25" t="str">
        <f>IF(ISNUMBER(Fakos!GS3),Fakos!GS3,"")</f>
        <v/>
      </c>
      <c r="GT3" s="25" t="str">
        <f>IF(ISNUMBER(Fakos!GT3),Fakos!GT3,"")</f>
        <v/>
      </c>
      <c r="GU3" s="25" t="str">
        <f>IF(ISNUMBER(Fakos!GU3),Fakos!GU3,"")</f>
        <v/>
      </c>
      <c r="GV3" s="25" t="str">
        <f>IF(ISNUMBER(Fakos!GV3),Fakos!GV3,"")</f>
        <v/>
      </c>
      <c r="GW3" s="25" t="str">
        <f>IF(ISNUMBER(Fakos!GW3),Fakos!GW3,"")</f>
        <v/>
      </c>
      <c r="GX3" s="25" t="str">
        <f>IF(ISNUMBER(Fakos!GX3),Fakos!GX3,"")</f>
        <v/>
      </c>
      <c r="GY3" s="25" t="str">
        <f>IF(ISNUMBER(Fakos!GY3),Fakos!GY3,"")</f>
        <v/>
      </c>
      <c r="GZ3" s="25" t="str">
        <f>IF(ISNUMBER(Fakos!GZ3),Fakos!GZ3,"")</f>
        <v/>
      </c>
      <c r="HA3" s="25" t="str">
        <f>IF(ISNUMBER(Fakos!HA3),Fakos!HA3,"")</f>
        <v/>
      </c>
      <c r="HB3" s="25" t="str">
        <f>IF(ISNUMBER(Fakos!HB3),Fakos!HB3,"")</f>
        <v/>
      </c>
      <c r="HC3" s="25" t="str">
        <f>IF(ISNUMBER(Fakos!HC3),Fakos!HC3,"")</f>
        <v/>
      </c>
      <c r="HD3" s="25" t="str">
        <f>IF(ISNUMBER(Fakos!HD3),Fakos!HD3,"")</f>
        <v/>
      </c>
      <c r="HE3" s="25" t="str">
        <f>IF(ISNUMBER(Fakos!HE3),Fakos!HE3,"")</f>
        <v/>
      </c>
      <c r="HF3" s="25" t="str">
        <f>IF(ISNUMBER(Fakos!HF3),Fakos!HF3,"")</f>
        <v/>
      </c>
      <c r="HG3" s="25" t="str">
        <f>IF(ISNUMBER(Fakos!HG3),Fakos!HG3,"")</f>
        <v/>
      </c>
      <c r="HH3" s="25" t="str">
        <f>IF(ISNUMBER(Fakos!HH3),Fakos!HH3,"")</f>
        <v/>
      </c>
      <c r="HI3" s="25" t="str">
        <f>IF(ISNUMBER(Fakos!HI3),Fakos!HI3,"")</f>
        <v/>
      </c>
    </row>
    <row r="4" spans="1:217">
      <c r="A4" s="25" t="str">
        <f>Fakos!A4</f>
        <v>LM-JB-03-03</v>
      </c>
      <c r="B4" s="25" t="str">
        <f>Fakos!B4</f>
        <v>Fakos</v>
      </c>
      <c r="C4" s="25" t="str">
        <f>Fakos!C4</f>
        <v>epithermal</v>
      </c>
      <c r="D4" s="25" t="str">
        <f>Fakos!D4</f>
        <v>transitional</v>
      </c>
      <c r="E4" s="25" t="str">
        <f>Fakos!E4</f>
        <v>pyrite</v>
      </c>
      <c r="F4" s="25" t="str">
        <f>Fakos!F4</f>
        <v>euhedral</v>
      </c>
      <c r="G4" s="25">
        <f>IF(ISNUMBER(Fakos!G4),Fakos!G4,IF(ISTEXT(Fakos!G4),"n.a.",""))</f>
        <v>16.962804836296101</v>
      </c>
      <c r="H4" s="25">
        <f>IF(ISNUMBER(Fakos!H4),Fakos!H4,IF(ISTEXT(Fakos!H4),"n.a.",""))</f>
        <v>479187.37300476502</v>
      </c>
      <c r="I4" s="25">
        <f>IF(ISNUMBER(Fakos!I4),Fakos!I4,IF(ISTEXT(Fakos!I4),"n.a.",""))</f>
        <v>219.89174003611501</v>
      </c>
      <c r="J4" s="25">
        <f>IF(ISNUMBER(Fakos!J4),Fakos!J4,IF(ISTEXT(Fakos!J4),"n.a.",""))</f>
        <v>122.02153329484899</v>
      </c>
      <c r="K4" s="25">
        <f>IF(ISNUMBER(Fakos!K4),Fakos!K4,IF(ISTEXT(Fakos!K4),"n.a.",""))</f>
        <v>3.45383249483013</v>
      </c>
      <c r="L4" s="25">
        <f>IF(ISNUMBER(Fakos!L4),Fakos!L4,IF(ISTEXT(Fakos!L4),"n.a.",""))</f>
        <v>1.2919264303895099</v>
      </c>
      <c r="M4" s="25">
        <f>IF(ISNUMBER(Fakos!M4),Fakos!M4,IF(ISTEXT(Fakos!M4),"n.a.",""))</f>
        <v>3.4407587679080101E-2</v>
      </c>
      <c r="N4" s="25">
        <f>IF(ISNUMBER(Fakos!N4),Fakos!N4,IF(ISTEXT(Fakos!N4),"n.a.",""))</f>
        <v>0.698270792998131</v>
      </c>
      <c r="O4" s="25">
        <f>IF(ISNUMBER(Fakos!O4),Fakos!O4,IF(ISTEXT(Fakos!O4),"n.a.",""))</f>
        <v>916.03374959186397</v>
      </c>
      <c r="P4" s="25">
        <f>IF(ISNUMBER(Fakos!P4),Fakos!P4,IF(ISTEXT(Fakos!P4),"n.a.",""))</f>
        <v>114.636501786023</v>
      </c>
      <c r="Q4" s="25">
        <f>IF(ISNUMBER(Fakos!Q4),Fakos!Q4,IF(ISTEXT(Fakos!Q4),"n.a.",""))</f>
        <v>6.9136780063610098E-2</v>
      </c>
      <c r="R4" s="25">
        <f>IF(ISNUMBER(Fakos!R4),Fakos!R4,IF(ISTEXT(Fakos!R4),"n.a.",""))</f>
        <v>0.14153276260664699</v>
      </c>
      <c r="S4" s="25">
        <f>IF(ISNUMBER(Fakos!S4),Fakos!S4,IF(ISTEXT(Fakos!S4),"n.a.",""))</f>
        <v>5.6306017275406673E-3</v>
      </c>
      <c r="T4" s="25">
        <f>IF(ISNUMBER(Fakos!T4),Fakos!T4,IF(ISTEXT(Fakos!T4),"n.a.",""))</f>
        <v>0.36504212298955402</v>
      </c>
      <c r="U4" s="25">
        <f>IF(ISNUMBER(Fakos!U4),Fakos!U4,IF(ISTEXT(Fakos!U4),"n.a.",""))</f>
        <v>0.47856043516363</v>
      </c>
      <c r="V4" s="25">
        <f>IF(ISNUMBER(Fakos!V4),Fakos!V4,IF(ISTEXT(Fakos!V4),"n.a.",""))</f>
        <v>69.082860308841802</v>
      </c>
      <c r="W4" s="25">
        <f>IF(ISNUMBER(Fakos!W4),Fakos!W4,IF(ISTEXT(Fakos!W4),"n.a.",""))</f>
        <v>0.344386435093331</v>
      </c>
      <c r="X4" s="25">
        <f>IF(ISNUMBER(Fakos!X4),Fakos!X4,IF(ISTEXT(Fakos!X4),"n.a.",""))</f>
        <v>2.10495836348026E-2</v>
      </c>
      <c r="Y4" s="25">
        <f>IF(ISNUMBER(Fakos!Y4),Fakos!Y4,IF(ISTEXT(Fakos!Y4),"n.a.",""))</f>
        <v>37.440236680453097</v>
      </c>
      <c r="Z4" s="25">
        <f>IF(ISNUMBER(Fakos!Z4),Fakos!Z4,IF(ISTEXT(Fakos!Z4),"n.a.",""))</f>
        <v>5.4789654629138003</v>
      </c>
      <c r="AA4" s="25">
        <f>IF(ISNUMBER(Fakos!AA4),Fakos!AA4,IF(ISTEXT(Fakos!AA4),"n.a.",""))</f>
        <v>1.8020732414890701</v>
      </c>
      <c r="AB4" s="25">
        <f>IF(ISNUMBER(Fakos!AB4),Fakos!AB4,IF(ISTEXT(Fakos!AB4),"n.a.",""))</f>
        <v>3.0618530209738966</v>
      </c>
      <c r="AC4" s="25">
        <f>IF(ISNUMBER(Fakos!AC4),Fakos!AC4,IF(ISTEXT(Fakos!AC4),"n.a.",""))</f>
        <v>0.14633896440548608</v>
      </c>
      <c r="AD4" s="25">
        <f>IF(ISNUMBER(Fakos!AD4),Fakos!AD4,IF(ISTEXT(Fakos!AD4),"n.a.",""))</f>
        <v>0.24004764031247441</v>
      </c>
      <c r="AE4" s="25">
        <f>IF(ISNUMBER(Fakos!AE4),Fakos!AE4,IF(ISTEXT(Fakos!AE4),"n.a.",""))</f>
        <v>5.6221823100258942E-4</v>
      </c>
      <c r="AF4" s="25">
        <f>IF(ISNUMBER(Fakos!AF4),Fakos!AF4,IF(ISTEXT(Fakos!AF4),"n.a.",""))</f>
        <v>1.2781982102519084E-2</v>
      </c>
      <c r="AG4" s="25">
        <f>IF(ISNUMBER(Fakos!AG4),Fakos!AG4,IF(ISTEXT(Fakos!AG4),"n.a.",""))</f>
        <v>3.1441281083252636E-4</v>
      </c>
      <c r="AH4" s="25">
        <f>IF(ISNUMBER(Fakos!AH4),Fakos!AH4,IF(ISTEXT(Fakos!AH4),"n.a.",""))</f>
        <v>1.8465903582202839E-3</v>
      </c>
      <c r="AI4" s="25">
        <f>IF(ISNUMBER(Fakos!AI4),Fakos!AI4,IF(ISTEXT(Fakos!AI4),"n.a.",""))</f>
        <v>2.4916649720512173E-2</v>
      </c>
      <c r="AJ4" s="25">
        <f>IF(ISNUMBER(Fakos!AJ4),Fakos!AJ4,IF(ISTEXT(Fakos!AJ4),"n.a.",""))</f>
        <v>0.52133155054935265</v>
      </c>
      <c r="AK4" s="25">
        <f>IF(ISNUMBER(Fakos!AK4),Fakos!AK4,IF(ISTEXT(Fakos!AK4),"n.a.",""))</f>
        <v>9.5727031999225698E-5</v>
      </c>
      <c r="AL4" s="25">
        <f>IF(ISNUMBER(Fakos!AL4),Fakos!AL4,IF(ISTEXT(Fakos!AL4),"n.a.",""))</f>
        <v>2.1763456648486719E-3</v>
      </c>
      <c r="AM4" s="25">
        <f>IF(ISNUMBER(Fakos!AM4),Fakos!AM4,IF(ISTEXT(Fakos!AM4),"n.a.",""))</f>
        <v>3.1441281083252636E-4</v>
      </c>
      <c r="AN4" s="25" t="str">
        <f>IF(ISNUMBER(Fakos!AN4),Fakos!AN4,IF(ISTEXT(Fakos!AN4),"n.a.",""))</f>
        <v/>
      </c>
      <c r="AO4" s="25" t="str">
        <f>IF(ISNUMBER(Fakos!AO4),Fakos!AO4,IF(ISTEXT(Fakos!AO4),"n.a.",""))</f>
        <v/>
      </c>
      <c r="AP4" s="25">
        <f>IF(ISNUMBER(Fakos!AP4),Fakos!AP4,IF(ISTEXT(Fakos!AP4),"n.a.",""))</f>
        <v>0.156370904944787</v>
      </c>
      <c r="AQ4" s="25">
        <f>IF(ISNUMBER(Fakos!AQ4),Fakos!AQ4,IF(ISTEXT(Fakos!AQ4),"n.a.",""))</f>
        <v>9.75204232300303</v>
      </c>
      <c r="AR4" s="25">
        <f>IF(ISNUMBER(Fakos!AR4),Fakos!AR4,IF(ISTEXT(Fakos!AR4),"n.a.",""))</f>
        <v>3.2222388363097203E-2</v>
      </c>
      <c r="AS4" s="25">
        <f>IF(ISNUMBER(Fakos!AS4),Fakos!AS4,IF(ISTEXT(Fakos!AS4),"n.a.",""))</f>
        <v>0.36791236360919499</v>
      </c>
      <c r="AT4" s="25">
        <f>IF(ISNUMBER(Fakos!AT4),Fakos!AT4,IF(ISTEXT(Fakos!AT4),"n.a.",""))</f>
        <v>0.231162072278219</v>
      </c>
      <c r="AU4" s="25">
        <f>IF(ISNUMBER(Fakos!AU4),Fakos!AU4,IF(ISTEXT(Fakos!AU4),"n.a.",""))</f>
        <v>1.2919264303895099</v>
      </c>
      <c r="AV4" s="25">
        <f>IF(ISNUMBER(Fakos!AV4),Fakos!AV4,IF(ISTEXT(Fakos!AV4),"n.a.",""))</f>
        <v>3.4407587679080101E-2</v>
      </c>
      <c r="AW4" s="25">
        <f>IF(ISNUMBER(Fakos!AW4),Fakos!AW4,IF(ISTEXT(Fakos!AW4),"n.a.",""))</f>
        <v>0.35235324710912003</v>
      </c>
      <c r="AX4" s="25">
        <f>IF(ISNUMBER(Fakos!AX4),Fakos!AX4,IF(ISTEXT(Fakos!AX4),"n.a.",""))</f>
        <v>0.20615279906054201</v>
      </c>
      <c r="AY4" s="25">
        <f>IF(ISNUMBER(Fakos!AY4),Fakos!AY4,IF(ISTEXT(Fakos!AY4),"n.a.",""))</f>
        <v>1.39464866049355</v>
      </c>
      <c r="AZ4" s="25">
        <f>IF(ISNUMBER(Fakos!AZ4),Fakos!AZ4,IF(ISTEXT(Fakos!AZ4),"n.a.",""))</f>
        <v>3.7429530971682598E-2</v>
      </c>
      <c r="BA4" s="25">
        <f>IF(ISNUMBER(Fakos!BA4),Fakos!BA4,IF(ISTEXT(Fakos!BA4),"n.a.",""))</f>
        <v>0.14153276260664699</v>
      </c>
      <c r="BB4" s="25">
        <f>IF(ISNUMBER(Fakos!BB4),Fakos!BB4,IF(ISTEXT(Fakos!BB4),"n.a.",""))</f>
        <v>5.1864887568865998E-3</v>
      </c>
      <c r="BC4" s="25">
        <f>IF(ISNUMBER(Fakos!BC4),Fakos!BC4,IF(ISTEXT(Fakos!BC4),"n.a.",""))</f>
        <v>0.126044342782443</v>
      </c>
      <c r="BD4" s="25">
        <f>IF(ISNUMBER(Fakos!BD4),Fakos!BD4,IF(ISTEXT(Fakos!BD4),"n.a.",""))</f>
        <v>4.1218330492644603E-2</v>
      </c>
      <c r="BE4" s="25">
        <f>IF(ISNUMBER(Fakos!BE4),Fakos!BE4,IF(ISTEXT(Fakos!BE4),"n.a.",""))</f>
        <v>0.17501688687300501</v>
      </c>
      <c r="BF4" s="25">
        <f>IF(ISNUMBER(Fakos!BF4),Fakos!BF4,IF(ISTEXT(Fakos!BF4),"n.a.",""))</f>
        <v>2.47550332374173E-2</v>
      </c>
      <c r="BG4" s="25">
        <f>IF(ISNUMBER(Fakos!BG4),Fakos!BG4,IF(ISTEXT(Fakos!BG4),"n.a.",""))</f>
        <v>2.10495836348026E-2</v>
      </c>
      <c r="BH4" s="25">
        <f>IF(ISNUMBER(Fakos!BH4),Fakos!BH4,IF(ISTEXT(Fakos!BH4),"n.a.",""))</f>
        <v>3.2561036301752E-2</v>
      </c>
      <c r="BI4" s="25">
        <f>IF(ISNUMBER(Fakos!BI4),Fakos!BI4,IF(ISTEXT(Fakos!BI4),"n.a.",""))</f>
        <v>1.29781226433153E-2</v>
      </c>
      <c r="BJ4" s="25" t="str">
        <f>IF(ISNUMBER(Fakos!BJ4),Fakos!BJ4,IF(ISTEXT(Fakos!BJ4),"n.a.",""))</f>
        <v/>
      </c>
      <c r="BK4" s="25">
        <f>IF(ISNUMBER(Fakos!BK4),Fakos!BK4,IF(ISTEXT(Fakos!BK4),"n.a.",""))</f>
        <v>0.75864274865355497</v>
      </c>
      <c r="BL4" s="25">
        <f>IF(ISNUMBER(Fakos!BL4),Fakos!BL4,IF(ISTEXT(Fakos!BL4),"n.a.",""))</f>
        <v>65158.615683623597</v>
      </c>
      <c r="BM4" s="25">
        <f>IF(ISNUMBER(Fakos!BM4),Fakos!BM4,IF(ISTEXT(Fakos!BM4),"n.a.",""))</f>
        <v>87.288919686708198</v>
      </c>
      <c r="BN4" s="25">
        <f>IF(ISNUMBER(Fakos!BN4),Fakos!BN4,IF(ISTEXT(Fakos!BN4),"n.a.",""))</f>
        <v>79.110779121408996</v>
      </c>
      <c r="BO4" s="25">
        <f>IF(ISNUMBER(Fakos!BO4),Fakos!BO4,IF(ISTEXT(Fakos!BO4),"n.a.",""))</f>
        <v>1.1338683268985701</v>
      </c>
      <c r="BP4" s="25">
        <f>IF(ISNUMBER(Fakos!BP4),Fakos!BP4,IF(ISTEXT(Fakos!BP4),"n.a.",""))</f>
        <v>0.97828099572325899</v>
      </c>
      <c r="BQ4" s="25">
        <f>IF(ISNUMBER(Fakos!BQ4),Fakos!BQ4,IF(ISTEXT(Fakos!BQ4),"n.a.",""))</f>
        <v>0.10379378699469199</v>
      </c>
      <c r="BR4" s="25">
        <f>IF(ISNUMBER(Fakos!BR4),Fakos!BR4,IF(ISTEXT(Fakos!BR4),"n.a.",""))</f>
        <v>0.60191346481157304</v>
      </c>
      <c r="BS4" s="25">
        <f>IF(ISNUMBER(Fakos!BS4),Fakos!BS4,IF(ISTEXT(Fakos!BS4),"n.a.",""))</f>
        <v>268.18337400891301</v>
      </c>
      <c r="BT4" s="25">
        <f>IF(ISNUMBER(Fakos!BT4),Fakos!BT4,IF(ISTEXT(Fakos!BT4),"n.a.",""))</f>
        <v>22.800377461178499</v>
      </c>
      <c r="BU4" s="25">
        <f>IF(ISNUMBER(Fakos!BU4),Fakos!BU4,IF(ISTEXT(Fakos!BU4),"n.a.",""))</f>
        <v>5.0750965311102403E-2</v>
      </c>
      <c r="BV4" s="25">
        <f>IF(ISNUMBER(Fakos!BV4),Fakos!BV4,IF(ISTEXT(Fakos!BV4),"n.a.",""))</f>
        <v>7.45303337542218E-2</v>
      </c>
      <c r="BW4" s="25">
        <f>IF(ISNUMBER(Fakos!BW4),Fakos!BW4,IF(ISTEXT(Fakos!BW4),"n.a.",""))</f>
        <v>1.28937005737639E-2</v>
      </c>
      <c r="BX4" s="25">
        <f>IF(ISNUMBER(Fakos!BX4),Fakos!BX4,IF(ISTEXT(Fakos!BX4),"n.a.",""))</f>
        <v>0.19322552776097901</v>
      </c>
      <c r="BY4" s="25">
        <f>IF(ISNUMBER(Fakos!BY4),Fakos!BY4,IF(ISTEXT(Fakos!BY4),"n.a.",""))</f>
        <v>0.39576038799958801</v>
      </c>
      <c r="BZ4" s="25">
        <f>IF(ISNUMBER(Fakos!BZ4),Fakos!BZ4,IF(ISTEXT(Fakos!BZ4),"n.a.",""))</f>
        <v>27.4178607111233</v>
      </c>
      <c r="CA4" s="25">
        <f>IF(ISNUMBER(Fakos!CA4),Fakos!CA4,IF(ISTEXT(Fakos!CA4),"n.a.",""))</f>
        <v>0.19799875239734299</v>
      </c>
      <c r="CB4" s="25">
        <f>IF(ISNUMBER(Fakos!CB4),Fakos!CB4,IF(ISTEXT(Fakos!CB4),"n.a.",""))</f>
        <v>1.8422849105444099E-2</v>
      </c>
      <c r="CC4" s="25">
        <f>IF(ISNUMBER(Fakos!CC4),Fakos!CC4,IF(ISTEXT(Fakos!CC4),"n.a.",""))</f>
        <v>20.898546519090399</v>
      </c>
      <c r="CD4" s="25">
        <f>IF(ISNUMBER(Fakos!CD4),Fakos!CD4,IF(ISTEXT(Fakos!CD4),"n.a.",""))</f>
        <v>2.27706976899823</v>
      </c>
      <c r="CE4" s="25" t="str">
        <f>IF(ISNUMBER(Fakos!CE4),Fakos!CE4,IF(ISTEXT(Fakos!CE4),"n.a.",""))</f>
        <v/>
      </c>
      <c r="CF4" s="25">
        <f>IF(ISNUMBER(Fakos!CF4),Fakos!CF4,IF(ISTEXT(Fakos!CF4),"n.a.",""))</f>
        <v>16.962804836296101</v>
      </c>
      <c r="CG4" s="25">
        <f>IF(ISNUMBER(Fakos!CG4),Fakos!CG4,IF(ISTEXT(Fakos!CG4),"n.a.",""))</f>
        <v>479187.37300476502</v>
      </c>
      <c r="CH4" s="25">
        <f>IF(ISNUMBER(Fakos!CH4),Fakos!CH4,IF(ISTEXT(Fakos!CH4),"n.a.",""))</f>
        <v>219.89174003611501</v>
      </c>
      <c r="CI4" s="25">
        <f>IF(ISNUMBER(Fakos!CI4),Fakos!CI4,IF(ISTEXT(Fakos!CI4),"n.a.",""))</f>
        <v>122.02153329484899</v>
      </c>
      <c r="CJ4" s="25">
        <f>IF(ISNUMBER(Fakos!CJ4),Fakos!CJ4,IF(ISTEXT(Fakos!CJ4),"n.a.",""))</f>
        <v>3.45383249483013</v>
      </c>
      <c r="CK4" s="25">
        <f>IF(ISNUMBER(Fakos!CK4),Fakos!CK4,IF(ISTEXT(Fakos!CK4),"n.a.",""))</f>
        <v>1.2919264303895099</v>
      </c>
      <c r="CL4" s="25">
        <f>IF(ISNUMBER(Fakos!CL4),Fakos!CL4,IF(ISTEXT(Fakos!CL4),"n.a.",""))</f>
        <v>3.4407587679080101E-2</v>
      </c>
      <c r="CM4" s="25">
        <f>IF(ISNUMBER(Fakos!CM4),Fakos!CM4,IF(ISTEXT(Fakos!CM4),"n.a.",""))</f>
        <v>0.698270792998131</v>
      </c>
      <c r="CN4" s="25">
        <f>IF(ISNUMBER(Fakos!CN4),Fakos!CN4,IF(ISTEXT(Fakos!CN4),"n.a.",""))</f>
        <v>916.03374959186397</v>
      </c>
      <c r="CO4" s="25">
        <f>IF(ISNUMBER(Fakos!CO4),Fakos!CO4,IF(ISTEXT(Fakos!CO4),"n.a.",""))</f>
        <v>114.636501786023</v>
      </c>
      <c r="CP4" s="25">
        <f>IF(ISNUMBER(Fakos!CP4),Fakos!CP4,IF(ISTEXT(Fakos!CP4),"n.a.",""))</f>
        <v>6.9136780063610098E-2</v>
      </c>
      <c r="CQ4" s="25">
        <f>IF(ISNUMBER(Fakos!CQ4),Fakos!CQ4,IF(ISTEXT(Fakos!CQ4),"n.a.",""))</f>
        <v>0.14153276260664699</v>
      </c>
      <c r="CR4" s="25">
        <f>IF(ISNUMBER(Fakos!CR4),Fakos!CR4,IF(ISTEXT(Fakos!CR4),"n.a.",""))</f>
        <v>5.6306017275406673E-3</v>
      </c>
      <c r="CS4" s="25">
        <f>IF(ISNUMBER(Fakos!CS4),Fakos!CS4,IF(ISTEXT(Fakos!CS4),"n.a.",""))</f>
        <v>0.36504212298955402</v>
      </c>
      <c r="CT4" s="25">
        <f>IF(ISNUMBER(Fakos!CT4),Fakos!CT4,IF(ISTEXT(Fakos!CT4),"n.a.",""))</f>
        <v>0.47856043516363</v>
      </c>
      <c r="CU4" s="25">
        <f>IF(ISNUMBER(Fakos!CU4),Fakos!CU4,IF(ISTEXT(Fakos!CU4),"n.a.",""))</f>
        <v>69.082860308841802</v>
      </c>
      <c r="CV4" s="25">
        <f>IF(ISNUMBER(Fakos!CV4),Fakos!CV4,IF(ISTEXT(Fakos!CV4),"n.a.",""))</f>
        <v>0.344386435093331</v>
      </c>
      <c r="CW4" s="25">
        <f>IF(ISNUMBER(Fakos!CW4),Fakos!CW4,IF(ISTEXT(Fakos!CW4),"n.a.",""))</f>
        <v>2.10495836348026E-2</v>
      </c>
      <c r="CX4" s="25">
        <f>IF(ISNUMBER(Fakos!CX4),Fakos!CX4,IF(ISTEXT(Fakos!CX4),"n.a.",""))</f>
        <v>37.440236680453097</v>
      </c>
      <c r="CY4" s="25">
        <f>IF(ISNUMBER(Fakos!CY4),Fakos!CY4,IF(ISTEXT(Fakos!CY4),"n.a.",""))</f>
        <v>5.4789654629138003</v>
      </c>
      <c r="CZ4" s="25" t="str">
        <f>IF(ISNUMBER(Fakos!CZ4),Fakos!CZ4,IF(ISTEXT(Fakos!CZ4),"n.a.",""))</f>
        <v/>
      </c>
      <c r="DA4" s="25">
        <f>IF(ISNUMBER(Fakos!DA4),Fakos!DA4,IF(ISTEXT(Fakos!DA4),"n.a.",""))</f>
        <v>0.30876241776070534</v>
      </c>
      <c r="DB4" s="25">
        <f>IF(ISNUMBER(Fakos!DB4),Fakos!DB4,IF(ISTEXT(Fakos!DB4),"n.a.",""))</f>
        <v>8580.6674367403539</v>
      </c>
      <c r="DC4" s="25">
        <f>IF(ISNUMBER(Fakos!DC4),Fakos!DC4,IF(ISTEXT(Fakos!DC4),"n.a.",""))</f>
        <v>3.7312031255067604</v>
      </c>
      <c r="DD4" s="25">
        <f>IF(ISNUMBER(Fakos!DD4),Fakos!DD4,IF(ISTEXT(Fakos!DD4),"n.a.",""))</f>
        <v>2.0789651527232875</v>
      </c>
      <c r="DE4" s="25">
        <f>IF(ISNUMBER(Fakos!DE4),Fakos!DE4,IF(ISTEXT(Fakos!DE4),"n.a.",""))</f>
        <v>5.4351690032891607E-2</v>
      </c>
      <c r="DF4" s="25">
        <f>IF(ISNUMBER(Fakos!DF4),Fakos!DF4,IF(ISTEXT(Fakos!DF4),"n.a.",""))</f>
        <v>1.975724775026013E-2</v>
      </c>
      <c r="DG4" s="25">
        <f>IF(ISNUMBER(Fakos!DG4),Fakos!DG4,IF(ISTEXT(Fakos!DG4),"n.a.",""))</f>
        <v>4.9348977638770711E-4</v>
      </c>
      <c r="DH4" s="25">
        <f>IF(ISNUMBER(Fakos!DH4),Fakos!DH4,IF(ISTEXT(Fakos!DH4),"n.a.",""))</f>
        <v>9.6167303814644126E-3</v>
      </c>
      <c r="DI4" s="25">
        <f>IF(ISNUMBER(Fakos!DI4),Fakos!DI4,IF(ISTEXT(Fakos!DI4),"n.a.",""))</f>
        <v>12.226564162963204</v>
      </c>
      <c r="DJ4" s="25">
        <f>IF(ISNUMBER(Fakos!DJ4),Fakos!DJ4,IF(ISTEXT(Fakos!DJ4),"n.a.",""))</f>
        <v>1.451830063146188</v>
      </c>
      <c r="DK4" s="25">
        <f>IF(ISNUMBER(Fakos!DK4),Fakos!DK4,IF(ISTEXT(Fakos!DK4),"n.a.",""))</f>
        <v>6.4093755215726322E-4</v>
      </c>
      <c r="DL4" s="25">
        <f>IF(ISNUMBER(Fakos!DL4),Fakos!DL4,IF(ISTEXT(Fakos!DL4),"n.a.",""))</f>
        <v>1.2590650613075855E-3</v>
      </c>
      <c r="DM4" s="25">
        <f>IF(ISNUMBER(Fakos!DM4),Fakos!DM4,IF(ISTEXT(Fakos!DM4),"n.a.",""))</f>
        <v>4.9039364276861357E-5</v>
      </c>
      <c r="DN4" s="25">
        <f>IF(ISNUMBER(Fakos!DN4),Fakos!DN4,IF(ISTEXT(Fakos!DN4),"n.a.",""))</f>
        <v>3.0750747450893272E-3</v>
      </c>
      <c r="DO4" s="25">
        <f>IF(ISNUMBER(Fakos!DO4),Fakos!DO4,IF(ISTEXT(Fakos!DO4),"n.a.",""))</f>
        <v>3.9303583702663437E-3</v>
      </c>
      <c r="DP4" s="25">
        <f>IF(ISNUMBER(Fakos!DP4),Fakos!DP4,IF(ISTEXT(Fakos!DP4),"n.a.",""))</f>
        <v>0.54140172655832131</v>
      </c>
      <c r="DQ4" s="25">
        <f>IF(ISNUMBER(Fakos!DQ4),Fakos!DQ4,IF(ISTEXT(Fakos!DQ4),"n.a.",""))</f>
        <v>1.7484513745777187E-3</v>
      </c>
      <c r="DR4" s="25">
        <f>IF(ISNUMBER(Fakos!DR4),Fakos!DR4,IF(ISTEXT(Fakos!DR4),"n.a.",""))</f>
        <v>1.0299072201497187E-4</v>
      </c>
      <c r="DS4" s="25">
        <f>IF(ISNUMBER(Fakos!DS4),Fakos!DS4,IF(ISTEXT(Fakos!DS4),"n.a.",""))</f>
        <v>0.18069612297515975</v>
      </c>
      <c r="DT4" s="25">
        <f>IF(ISNUMBER(Fakos!DT4),Fakos!DT4,IF(ISTEXT(Fakos!DT4),"n.a.",""))</f>
        <v>2.6217606949101156E-2</v>
      </c>
      <c r="DU4" s="25" t="str">
        <f>IF(ISNUMBER(Fakos!DU4),Fakos!DU4,IF(ISTEXT(Fakos!DU4),"n.a.",""))</f>
        <v/>
      </c>
      <c r="DV4" s="25">
        <f>IF(ISNUMBER(Fakos!DV4),Fakos!DV4,IF(ISTEXT(Fakos!DV4),"n.a.",""))</f>
        <v>3.589284427690648E-3</v>
      </c>
      <c r="DW4" s="25">
        <f>IF(ISNUMBER(Fakos!DW4),Fakos!DW4,IF(ISTEXT(Fakos!DW4),"n.a.",""))</f>
        <v>99.748072428146216</v>
      </c>
      <c r="DX4" s="25">
        <f>IF(ISNUMBER(Fakos!DX4),Fakos!DX4,IF(ISTEXT(Fakos!DX4),"n.a.",""))</f>
        <v>4.3374285549581761E-2</v>
      </c>
      <c r="DY4" s="25">
        <f>IF(ISNUMBER(Fakos!DY4),Fakos!DY4,IF(ISTEXT(Fakos!DY4),"n.a.",""))</f>
        <v>2.4167440138923722E-2</v>
      </c>
      <c r="DZ4" s="25">
        <f>IF(ISNUMBER(Fakos!DZ4),Fakos!DZ4,IF(ISTEXT(Fakos!DZ4),"n.a.",""))</f>
        <v>6.3182454674557927E-4</v>
      </c>
      <c r="EA4" s="25">
        <f>IF(ISNUMBER(Fakos!EA4),Fakos!EA4,IF(ISTEXT(Fakos!EA4),"n.a.",""))</f>
        <v>2.2967297055885309E-4</v>
      </c>
      <c r="EB4" s="25">
        <f>IF(ISNUMBER(Fakos!EB4),Fakos!EB4,IF(ISTEXT(Fakos!EB4),"n.a.",""))</f>
        <v>5.736692899540957E-6</v>
      </c>
      <c r="EC4" s="25">
        <f>IF(ISNUMBER(Fakos!EC4),Fakos!EC4,IF(ISTEXT(Fakos!EC4),"n.a.",""))</f>
        <v>1.1179204015121101E-4</v>
      </c>
      <c r="ED4" s="25">
        <f>IF(ISNUMBER(Fakos!ED4),Fakos!ED4,IF(ISTEXT(Fakos!ED4),"n.a.",""))</f>
        <v>0.14213069282381213</v>
      </c>
      <c r="EE4" s="25">
        <f>IF(ISNUMBER(Fakos!EE4),Fakos!EE4,IF(ISTEXT(Fakos!EE4),"n.a.",""))</f>
        <v>1.6877154529028059E-2</v>
      </c>
      <c r="EF4" s="25">
        <f>IF(ISNUMBER(Fakos!EF4),Fakos!EF4,IF(ISTEXT(Fakos!EF4),"n.a.",""))</f>
        <v>7.4507357202493094E-6</v>
      </c>
      <c r="EG4" s="25">
        <f>IF(ISNUMBER(Fakos!EG4),Fakos!EG4,IF(ISTEXT(Fakos!EG4),"n.a.",""))</f>
        <v>1.4636310502993529E-5</v>
      </c>
      <c r="EH4" s="25">
        <f>IF(ISNUMBER(Fakos!EH4),Fakos!EH4,IF(ISTEXT(Fakos!EH4),"n.a.",""))</f>
        <v>5.7007011351751443E-7</v>
      </c>
      <c r="EI4" s="25">
        <f>IF(ISNUMBER(Fakos!EI4),Fakos!EI4,IF(ISTEXT(Fakos!EI4),"n.a.",""))</f>
        <v>3.574696032173179E-5</v>
      </c>
      <c r="EJ4" s="25">
        <f>IF(ISNUMBER(Fakos!EJ4),Fakos!EJ4,IF(ISTEXT(Fakos!EJ4),"n.a.",""))</f>
        <v>4.5689414521212266E-5</v>
      </c>
      <c r="EK4" s="25">
        <f>IF(ISNUMBER(Fakos!EK4),Fakos!EK4,IF(ISTEXT(Fakos!EK4),"n.a.",""))</f>
        <v>6.2936571113607854E-3</v>
      </c>
      <c r="EL4" s="25">
        <f>IF(ISNUMBER(Fakos!EL4),Fakos!EL4,IF(ISTEXT(Fakos!EL4),"n.a.",""))</f>
        <v>2.0325301689436341E-5</v>
      </c>
      <c r="EM4" s="25">
        <f>IF(ISNUMBER(Fakos!EM4),Fakos!EM4,IF(ISTEXT(Fakos!EM4),"n.a.",""))</f>
        <v>1.1972408993488587E-6</v>
      </c>
      <c r="EN4" s="25">
        <f>IF(ISNUMBER(Fakos!EN4),Fakos!EN4,IF(ISTEXT(Fakos!EN4),"n.a.",""))</f>
        <v>2.1005463846363085E-3</v>
      </c>
      <c r="EO4" s="25">
        <f>IF(ISNUMBER(Fakos!EO4),Fakos!EO4,IF(ISTEXT(Fakos!EO4),"n.a.",""))</f>
        <v>3.0477300001794077E-4</v>
      </c>
      <c r="EP4" s="25" t="str">
        <f>IF(ISNUMBER(Fakos!EP4),Fakos!EP4,IF(ISTEXT(Fakos!EP4),"n.a.",""))</f>
        <v/>
      </c>
      <c r="EQ4" s="25">
        <f>IF(ISNUMBER(Fakos!EQ4),Fakos!EQ4,IF(ISTEXT(Fakos!EQ4),"n.a.",""))</f>
        <v>199.49614485629243</v>
      </c>
      <c r="ER4" s="25" t="str">
        <f>IF(ISNUMBER(Fakos!ER4),Fakos!ER4,IF(ISTEXT(Fakos!ER4),"n.a.",""))</f>
        <v/>
      </c>
      <c r="ES4" s="25" t="str">
        <f>IF(ISNUMBER(Fakos!ES4),Fakos!ES4,IF(ISTEXT(Fakos!ES4),"n.a.",""))</f>
        <v/>
      </c>
      <c r="ET4" s="25" t="str">
        <f>IF(ISNUMBER(Fakos!ET4),Fakos!ET4,IF(ISTEXT(Fakos!ET4),"n.a.",""))</f>
        <v/>
      </c>
      <c r="EU4" s="25" t="str">
        <f>IF(ISNUMBER(Fakos!EU4),Fakos!EU4,IF(ISTEXT(Fakos!EU4),"n.a.",""))</f>
        <v/>
      </c>
      <c r="EV4" s="25" t="str">
        <f>IF(ISNUMBER(Fakos!EV4),Fakos!EV4,IF(ISTEXT(Fakos!EV4),"n.a.",""))</f>
        <v/>
      </c>
      <c r="EW4" s="25" t="str">
        <f>IF(ISNUMBER(Fakos!EW4),Fakos!EW4,IF(ISTEXT(Fakos!EW4),"n.a.",""))</f>
        <v/>
      </c>
      <c r="EX4" s="25" t="str">
        <f>IF(ISNUMBER(Fakos!EX4),Fakos!EX4,IF(ISTEXT(Fakos!EX4),"n.a.",""))</f>
        <v/>
      </c>
      <c r="EY4" s="25" t="str">
        <f>IF(ISNUMBER(Fakos!EY4),Fakos!EY4,IF(ISTEXT(Fakos!EY4),"n.a.",""))</f>
        <v/>
      </c>
      <c r="EZ4" s="25" t="str">
        <f>IF(ISNUMBER(Fakos!EZ4),Fakos!EZ4,IF(ISTEXT(Fakos!EZ4),"n.a.",""))</f>
        <v/>
      </c>
      <c r="FA4" s="25" t="str">
        <f>IF(ISNUMBER(Fakos!FA4),Fakos!FA4,IF(ISTEXT(Fakos!FA4),"n.a.",""))</f>
        <v/>
      </c>
      <c r="FB4" s="25" t="str">
        <f>IF(ISNUMBER(Fakos!FB4),Fakos!FB4,IF(ISTEXT(Fakos!FB4),"n.a.",""))</f>
        <v/>
      </c>
      <c r="FC4" s="25" t="str">
        <f>IF(ISNUMBER(Fakos!FC4),Fakos!FC4,IF(ISTEXT(Fakos!FC4),"n.a.",""))</f>
        <v/>
      </c>
      <c r="FD4" s="25" t="str">
        <f>IF(ISNUMBER(Fakos!FD4),Fakos!FD4,IF(ISTEXT(Fakos!FD4),"n.a.",""))</f>
        <v/>
      </c>
      <c r="FE4" s="25" t="str">
        <f>IF(ISNUMBER(Fakos!FE4),Fakos!FE4,IF(ISTEXT(Fakos!FE4),"n.a.",""))</f>
        <v/>
      </c>
      <c r="FF4" s="25" t="str">
        <f>IF(ISNUMBER(Fakos!FF4),Fakos!FF4,IF(ISTEXT(Fakos!FF4),"n.a.",""))</f>
        <v/>
      </c>
      <c r="FG4" s="25" t="str">
        <f>IF(ISNUMBER(Fakos!FG4),Fakos!FG4,IF(ISTEXT(Fakos!FG4),"n.a.",""))</f>
        <v/>
      </c>
      <c r="FH4" s="25" t="str">
        <f>IF(ISNUMBER(Fakos!FH4),Fakos!FH4,IF(ISTEXT(Fakos!FH4),"n.a.",""))</f>
        <v/>
      </c>
      <c r="FI4" s="25" t="str">
        <f>IF(ISNUMBER(Fakos!FI4),Fakos!FI4,IF(ISTEXT(Fakos!FI4),"n.a.",""))</f>
        <v/>
      </c>
      <c r="FJ4" s="25" t="str">
        <f>IF(ISNUMBER(Fakos!FJ4),Fakos!FJ4,IF(ISTEXT(Fakos!FJ4),"n.a.",""))</f>
        <v/>
      </c>
      <c r="FK4" s="25" t="str">
        <f>IF(ISNUMBER(Fakos!FK4),Fakos!FK4,IF(ISTEXT(Fakos!FK4),"n.a.",""))</f>
        <v/>
      </c>
      <c r="FL4" s="25" t="str">
        <f>IF(ISNUMBER(Fakos!FL4),Fakos!FL4,IF(ISTEXT(Fakos!FL4),"n.a.",""))</f>
        <v/>
      </c>
      <c r="FM4" s="25" t="str">
        <f>IF(ISNUMBER(Fakos!FM4),Fakos!FM4,IF(ISTEXT(Fakos!FM4),"n.a.",""))</f>
        <v/>
      </c>
      <c r="FN4" s="25" t="str">
        <f>IF(ISNUMBER(Fakos!FN4),Fakos!FN4,IF(ISTEXT(Fakos!FN4),"n.a.",""))</f>
        <v/>
      </c>
      <c r="FO4" s="25" t="str">
        <f>IF(ISNUMBER(Fakos!FO4),Fakos!FO4,"")</f>
        <v/>
      </c>
      <c r="FP4" s="25" t="str">
        <f>IF(ISNUMBER(Fakos!FP4),Fakos!FP4,"")</f>
        <v/>
      </c>
      <c r="FQ4" s="25" t="str">
        <f>IF(ISNUMBER(Fakos!FQ4),Fakos!FQ4,"")</f>
        <v/>
      </c>
      <c r="FR4" s="25" t="str">
        <f>IF(ISNUMBER(Fakos!FR4),Fakos!FR4,"")</f>
        <v/>
      </c>
      <c r="FS4" s="25" t="str">
        <f>IF(ISNUMBER(Fakos!FS4),Fakos!FS4,"")</f>
        <v/>
      </c>
      <c r="FT4" s="25" t="str">
        <f>IF(ISNUMBER(Fakos!FT4),Fakos!FT4,"")</f>
        <v/>
      </c>
      <c r="FU4" s="25" t="str">
        <f>IF(ISNUMBER(Fakos!FU4),Fakos!FU4,"")</f>
        <v/>
      </c>
      <c r="FV4" s="25" t="str">
        <f>IF(ISNUMBER(Fakos!FV4),Fakos!FV4,"")</f>
        <v/>
      </c>
      <c r="FW4" s="25" t="str">
        <f>IF(ISNUMBER(Fakos!FW4),Fakos!FW4,"")</f>
        <v/>
      </c>
      <c r="FX4" s="25" t="str">
        <f>IF(ISNUMBER(Fakos!FX4),Fakos!FX4,"")</f>
        <v/>
      </c>
      <c r="FY4" s="25" t="str">
        <f>IF(ISNUMBER(Fakos!FY4),Fakos!FY4,"")</f>
        <v/>
      </c>
      <c r="FZ4" s="25" t="str">
        <f>IF(ISNUMBER(Fakos!FZ4),Fakos!FZ4,"")</f>
        <v/>
      </c>
      <c r="GA4" s="25" t="str">
        <f>IF(ISNUMBER(Fakos!GA4),Fakos!GA4,"")</f>
        <v/>
      </c>
      <c r="GB4" s="25" t="str">
        <f>IF(ISNUMBER(Fakos!GB4),Fakos!GB4,"")</f>
        <v/>
      </c>
      <c r="GC4" s="25" t="str">
        <f>IF(ISNUMBER(Fakos!GC4),Fakos!GC4,"")</f>
        <v/>
      </c>
      <c r="GD4" s="25" t="str">
        <f>IF(ISNUMBER(Fakos!GD4),Fakos!GD4,"")</f>
        <v/>
      </c>
      <c r="GE4" s="25" t="str">
        <f>IF(ISNUMBER(Fakos!GE4),Fakos!GE4,"")</f>
        <v/>
      </c>
      <c r="GF4" s="25" t="str">
        <f>IF(ISNUMBER(Fakos!GF4),Fakos!GF4,"")</f>
        <v/>
      </c>
      <c r="GG4" s="25" t="str">
        <f>IF(ISNUMBER(Fakos!GG4),Fakos!GG4,"")</f>
        <v/>
      </c>
      <c r="GH4" s="25" t="str">
        <f>IF(ISNUMBER(Fakos!GH4),Fakos!GH4,"")</f>
        <v/>
      </c>
      <c r="GI4" s="25" t="str">
        <f>IF(ISNUMBER(Fakos!GI4),Fakos!GI4,"")</f>
        <v/>
      </c>
      <c r="GJ4" s="25" t="str">
        <f>IF(ISNUMBER(Fakos!GJ4),Fakos!GJ4,"")</f>
        <v/>
      </c>
      <c r="GK4" s="25" t="str">
        <f>IF(ISNUMBER(Fakos!GK4),Fakos!GK4,"")</f>
        <v/>
      </c>
      <c r="GL4" s="25" t="str">
        <f>IF(ISNUMBER(Fakos!GL4),Fakos!GL4,"")</f>
        <v/>
      </c>
      <c r="GM4" s="25" t="str">
        <f>IF(ISNUMBER(Fakos!GM4),Fakos!GM4,"")</f>
        <v/>
      </c>
      <c r="GN4" s="25" t="str">
        <f>IF(ISNUMBER(Fakos!GN4),Fakos!GN4,"")</f>
        <v/>
      </c>
      <c r="GO4" s="25" t="str">
        <f>IF(ISNUMBER(Fakos!GO4),Fakos!GO4,"")</f>
        <v/>
      </c>
      <c r="GP4" s="25" t="str">
        <f>IF(ISNUMBER(Fakos!GP4),Fakos!GP4,"")</f>
        <v/>
      </c>
      <c r="GQ4" s="25" t="str">
        <f>IF(ISNUMBER(Fakos!GQ4),Fakos!GQ4,"")</f>
        <v/>
      </c>
      <c r="GR4" s="25" t="str">
        <f>IF(ISNUMBER(Fakos!GR4),Fakos!GR4,"")</f>
        <v/>
      </c>
      <c r="GS4" s="25" t="str">
        <f>IF(ISNUMBER(Fakos!GS4),Fakos!GS4,"")</f>
        <v/>
      </c>
      <c r="GT4" s="25" t="str">
        <f>IF(ISNUMBER(Fakos!GT4),Fakos!GT4,"")</f>
        <v/>
      </c>
      <c r="GU4" s="25" t="str">
        <f>IF(ISNUMBER(Fakos!GU4),Fakos!GU4,"")</f>
        <v/>
      </c>
      <c r="GV4" s="25" t="str">
        <f>IF(ISNUMBER(Fakos!GV4),Fakos!GV4,"")</f>
        <v/>
      </c>
      <c r="GW4" s="25" t="str">
        <f>IF(ISNUMBER(Fakos!GW4),Fakos!GW4,"")</f>
        <v/>
      </c>
      <c r="GX4" s="25" t="str">
        <f>IF(ISNUMBER(Fakos!GX4),Fakos!GX4,"")</f>
        <v/>
      </c>
      <c r="GY4" s="25" t="str">
        <f>IF(ISNUMBER(Fakos!GY4),Fakos!GY4,"")</f>
        <v/>
      </c>
      <c r="GZ4" s="25" t="str">
        <f>IF(ISNUMBER(Fakos!GZ4),Fakos!GZ4,"")</f>
        <v/>
      </c>
      <c r="HA4" s="25" t="str">
        <f>IF(ISNUMBER(Fakos!HA4),Fakos!HA4,"")</f>
        <v/>
      </c>
      <c r="HB4" s="25" t="str">
        <f>IF(ISNUMBER(Fakos!HB4),Fakos!HB4,"")</f>
        <v/>
      </c>
      <c r="HC4" s="25" t="str">
        <f>IF(ISNUMBER(Fakos!HC4),Fakos!HC4,"")</f>
        <v/>
      </c>
      <c r="HD4" s="25" t="str">
        <f>IF(ISNUMBER(Fakos!HD4),Fakos!HD4,"")</f>
        <v/>
      </c>
      <c r="HE4" s="25" t="str">
        <f>IF(ISNUMBER(Fakos!HE4),Fakos!HE4,"")</f>
        <v/>
      </c>
      <c r="HF4" s="25" t="str">
        <f>IF(ISNUMBER(Fakos!HF4),Fakos!HF4,"")</f>
        <v/>
      </c>
      <c r="HG4" s="25" t="str">
        <f>IF(ISNUMBER(Fakos!HG4),Fakos!HG4,"")</f>
        <v/>
      </c>
      <c r="HH4" s="25" t="str">
        <f>IF(ISNUMBER(Fakos!HH4),Fakos!HH4,"")</f>
        <v/>
      </c>
      <c r="HI4" s="25" t="str">
        <f>IF(ISNUMBER(Fakos!HI4),Fakos!HI4,"")</f>
        <v/>
      </c>
    </row>
    <row r="5" spans="1:217">
      <c r="A5" s="25" t="str">
        <f>Fakos!A5</f>
        <v>LM-JB-03-04</v>
      </c>
      <c r="B5" s="25" t="str">
        <f>Fakos!B5</f>
        <v>Fakos</v>
      </c>
      <c r="C5" s="25" t="str">
        <f>Fakos!C5</f>
        <v>epithermal</v>
      </c>
      <c r="D5" s="25" t="str">
        <f>Fakos!D5</f>
        <v>transitional</v>
      </c>
      <c r="E5" s="25" t="str">
        <f>Fakos!E5</f>
        <v>pyrite</v>
      </c>
      <c r="F5" s="25" t="str">
        <f>Fakos!F5</f>
        <v>euhedral</v>
      </c>
      <c r="G5" s="25">
        <f>IF(ISNUMBER(Fakos!G5),Fakos!G5,IF(ISTEXT(Fakos!G5),"n.a.",""))</f>
        <v>16.210821166827198</v>
      </c>
      <c r="H5" s="25">
        <f>IF(ISNUMBER(Fakos!H5),Fakos!H5,IF(ISTEXT(Fakos!H5),"n.a.",""))</f>
        <v>505920.23765907501</v>
      </c>
      <c r="I5" s="25">
        <f>IF(ISNUMBER(Fakos!I5),Fakos!I5,IF(ISTEXT(Fakos!I5),"n.a.",""))</f>
        <v>146.63390053649101</v>
      </c>
      <c r="J5" s="25">
        <f>IF(ISNUMBER(Fakos!J5),Fakos!J5,IF(ISTEXT(Fakos!J5),"n.a.",""))</f>
        <v>83.437491280783604</v>
      </c>
      <c r="K5" s="25">
        <f>IF(ISNUMBER(Fakos!K5),Fakos!K5,IF(ISTEXT(Fakos!K5),"n.a.",""))</f>
        <v>0.29954534706285502</v>
      </c>
      <c r="L5" s="25">
        <f>IF(ISNUMBER(Fakos!L5),Fakos!L5,IF(ISTEXT(Fakos!L5),"n.a.",""))</f>
        <v>1.2536057221835899</v>
      </c>
      <c r="M5" s="25">
        <f>IF(ISNUMBER(Fakos!M5),Fakos!M5,IF(ISTEXT(Fakos!M5),"n.a.",""))</f>
        <v>3.6737570871578799E-2</v>
      </c>
      <c r="N5" s="25">
        <f>IF(ISNUMBER(Fakos!N5),Fakos!N5,IF(ISTEXT(Fakos!N5),"n.a.",""))</f>
        <v>0.49404786747588603</v>
      </c>
      <c r="O5" s="25">
        <f>IF(ISNUMBER(Fakos!O5),Fakos!O5,IF(ISTEXT(Fakos!O5),"n.a.",""))</f>
        <v>914.96399775749296</v>
      </c>
      <c r="P5" s="25">
        <f>IF(ISNUMBER(Fakos!P5),Fakos!P5,IF(ISTEXT(Fakos!P5),"n.a.",""))</f>
        <v>368.71088556937099</v>
      </c>
      <c r="Q5" s="25">
        <f>IF(ISNUMBER(Fakos!Q5),Fakos!Q5,IF(ISTEXT(Fakos!Q5),"n.a.",""))</f>
        <v>1.8186833620800098E-2</v>
      </c>
      <c r="R5" s="25">
        <f>IF(ISNUMBER(Fakos!R5),Fakos!R5,IF(ISTEXT(Fakos!R5),"n.a.",""))</f>
        <v>0.25138489771530198</v>
      </c>
      <c r="S5" s="25">
        <f>IF(ISNUMBER(Fakos!S5),Fakos!S5,IF(ISTEXT(Fakos!S5),"n.a.",""))</f>
        <v>1.805789154397967E-2</v>
      </c>
      <c r="T5" s="25">
        <f>IF(ISNUMBER(Fakos!T5),Fakos!T5,IF(ISTEXT(Fakos!T5),"n.a.",""))</f>
        <v>9.1979249822214698E-2</v>
      </c>
      <c r="U5" s="25">
        <f>IF(ISNUMBER(Fakos!U5),Fakos!U5,IF(ISTEXT(Fakos!U5),"n.a.",""))</f>
        <v>5.83630499562343E-2</v>
      </c>
      <c r="V5" s="25">
        <f>IF(ISNUMBER(Fakos!V5),Fakos!V5,IF(ISTEXT(Fakos!V5),"n.a.",""))</f>
        <v>1.21557931784956</v>
      </c>
      <c r="W5" s="25">
        <f>IF(ISNUMBER(Fakos!W5),Fakos!W5,IF(ISTEXT(Fakos!W5),"n.a.",""))</f>
        <v>5.5227183218409302E-4</v>
      </c>
      <c r="X5" s="25">
        <f>IF(ISNUMBER(Fakos!X5),Fakos!X5,IF(ISTEXT(Fakos!X5),"n.a.",""))</f>
        <v>1.2596914518307E-2</v>
      </c>
      <c r="Y5" s="25">
        <f>IF(ISNUMBER(Fakos!Y5),Fakos!Y5,IF(ISTEXT(Fakos!Y5),"n.a.",""))</f>
        <v>0.174240922171888</v>
      </c>
      <c r="Z5" s="25">
        <f>IF(ISNUMBER(Fakos!Z5),Fakos!Z5,IF(ISTEXT(Fakos!Z5),"n.a.",""))</f>
        <v>3.7254676329337502E-2</v>
      </c>
      <c r="AA5" s="25">
        <f>IF(ISNUMBER(Fakos!AA5),Fakos!AA5,IF(ISTEXT(Fakos!AA5),"n.a.",""))</f>
        <v>1.7574102275323575</v>
      </c>
      <c r="AB5" s="25">
        <f>IF(ISNUMBER(Fakos!AB5),Fakos!AB5,IF(ISTEXT(Fakos!AB5),"n.a.",""))</f>
        <v>2116.0981069971563</v>
      </c>
      <c r="AC5" s="25">
        <f>IF(ISNUMBER(Fakos!AC5),Fakos!AC5,IF(ISTEXT(Fakos!AC5),"n.a.",""))</f>
        <v>0.21381128993673432</v>
      </c>
      <c r="AD5" s="25">
        <f>IF(ISNUMBER(Fakos!AD5),Fakos!AD5,IF(ISTEXT(Fakos!AD5),"n.a.",""))</f>
        <v>0.16026193478200185</v>
      </c>
      <c r="AE5" s="25">
        <f>IF(ISNUMBER(Fakos!AE5),Fakos!AE5,IF(ISTEXT(Fakos!AE5),"n.a.",""))</f>
        <v>7.2295958729374679E-2</v>
      </c>
      <c r="AF5" s="25">
        <f>IF(ISNUMBER(Fakos!AF5),Fakos!AF5,IF(ISTEXT(Fakos!AF5),"n.a.",""))</f>
        <v>0.33495604378550853</v>
      </c>
      <c r="AG5" s="25">
        <f>IF(ISNUMBER(Fakos!AG5),Fakos!AG5,IF(ISTEXT(Fakos!AG5),"n.a.",""))</f>
        <v>1.240288470419169E-4</v>
      </c>
      <c r="AH5" s="25">
        <f>IF(ISNUMBER(Fakos!AH5),Fakos!AH5,IF(ISTEXT(Fakos!AH5),"n.a.",""))</f>
        <v>0.10437751014000521</v>
      </c>
      <c r="AI5" s="25">
        <f>IF(ISNUMBER(Fakos!AI5),Fakos!AI5,IF(ISTEXT(Fakos!AI5),"n.a.",""))</f>
        <v>2.5406591649702708E-4</v>
      </c>
      <c r="AJ5" s="25">
        <f>IF(ISNUMBER(Fakos!AJ5),Fakos!AJ5,IF(ISTEXT(Fakos!AJ5),"n.a.",""))</f>
        <v>2.5144996090287752</v>
      </c>
      <c r="AK5" s="25">
        <f>IF(ISNUMBER(Fakos!AK5),Fakos!AK5,IF(ISTEXT(Fakos!AK5),"n.a.",""))</f>
        <v>8.590724567933155E-5</v>
      </c>
      <c r="AL5" s="25">
        <f>IF(ISNUMBER(Fakos!AL5),Fakos!AL5,IF(ISTEXT(Fakos!AL5),"n.a.",""))</f>
        <v>3.9801880562885381E-4</v>
      </c>
      <c r="AM5" s="25">
        <f>IF(ISNUMBER(Fakos!AM5),Fakos!AM5,IF(ISTEXT(Fakos!AM5),"n.a.",""))</f>
        <v>1.240288470419169E-4</v>
      </c>
      <c r="AN5" s="25" t="str">
        <f>IF(ISNUMBER(Fakos!AN5),Fakos!AN5,IF(ISTEXT(Fakos!AN5),"n.a.",""))</f>
        <v/>
      </c>
      <c r="AO5" s="25" t="str">
        <f>IF(ISNUMBER(Fakos!AO5),Fakos!AO5,IF(ISTEXT(Fakos!AO5),"n.a.",""))</f>
        <v/>
      </c>
      <c r="AP5" s="25">
        <f>IF(ISNUMBER(Fakos!AP5),Fakos!AP5,IF(ISTEXT(Fakos!AP5),"n.a.",""))</f>
        <v>0.21995956058636601</v>
      </c>
      <c r="AQ5" s="25">
        <f>IF(ISNUMBER(Fakos!AQ5),Fakos!AQ5,IF(ISTEXT(Fakos!AQ5),"n.a.",""))</f>
        <v>4.9195576835402397</v>
      </c>
      <c r="AR5" s="25">
        <f>IF(ISNUMBER(Fakos!AR5),Fakos!AR5,IF(ISTEXT(Fakos!AR5),"n.a.",""))</f>
        <v>2.20746814729289E-2</v>
      </c>
      <c r="AS5" s="25">
        <f>IF(ISNUMBER(Fakos!AS5),Fakos!AS5,IF(ISTEXT(Fakos!AS5),"n.a.",""))</f>
        <v>0.32798148832012097</v>
      </c>
      <c r="AT5" s="25">
        <f>IF(ISNUMBER(Fakos!AT5),Fakos!AT5,IF(ISTEXT(Fakos!AT5),"n.a.",""))</f>
        <v>0.22149790894468299</v>
      </c>
      <c r="AU5" s="25">
        <f>IF(ISNUMBER(Fakos!AU5),Fakos!AU5,IF(ISTEXT(Fakos!AU5),"n.a.",""))</f>
        <v>1.2536057221835899</v>
      </c>
      <c r="AV5" s="25">
        <f>IF(ISNUMBER(Fakos!AV5),Fakos!AV5,IF(ISTEXT(Fakos!AV5),"n.a.",""))</f>
        <v>3.6737570871578799E-2</v>
      </c>
      <c r="AW5" s="25">
        <f>IF(ISNUMBER(Fakos!AW5),Fakos!AW5,IF(ISTEXT(Fakos!AW5),"n.a.",""))</f>
        <v>0.49404786747588603</v>
      </c>
      <c r="AX5" s="25">
        <f>IF(ISNUMBER(Fakos!AX5),Fakos!AX5,IF(ISTEXT(Fakos!AX5),"n.a.",""))</f>
        <v>0.243833618843289</v>
      </c>
      <c r="AY5" s="25">
        <f>IF(ISNUMBER(Fakos!AY5),Fakos!AY5,IF(ISTEXT(Fakos!AY5),"n.a.",""))</f>
        <v>1.09003123745509</v>
      </c>
      <c r="AZ5" s="25">
        <f>IF(ISNUMBER(Fakos!AZ5),Fakos!AZ5,IF(ISTEXT(Fakos!AZ5),"n.a.",""))</f>
        <v>1.8186833620800098E-2</v>
      </c>
      <c r="BA5" s="25">
        <f>IF(ISNUMBER(Fakos!BA5),Fakos!BA5,IF(ISTEXT(Fakos!BA5),"n.a.",""))</f>
        <v>0.25138489771530198</v>
      </c>
      <c r="BB5" s="25">
        <f>IF(ISNUMBER(Fakos!BB5),Fakos!BB5,IF(ISTEXT(Fakos!BB5),"n.a.",""))</f>
        <v>1.8370620993375199E-2</v>
      </c>
      <c r="BC5" s="25">
        <f>IF(ISNUMBER(Fakos!BC5),Fakos!BC5,IF(ISTEXT(Fakos!BC5),"n.a.",""))</f>
        <v>9.1979249822214698E-2</v>
      </c>
      <c r="BD5" s="25">
        <f>IF(ISNUMBER(Fakos!BD5),Fakos!BD5,IF(ISTEXT(Fakos!BD5),"n.a.",""))</f>
        <v>5.83630499562343E-2</v>
      </c>
      <c r="BE5" s="25">
        <f>IF(ISNUMBER(Fakos!BE5),Fakos!BE5,IF(ISTEXT(Fakos!BE5),"n.a.",""))</f>
        <v>0.20888114851849099</v>
      </c>
      <c r="BF5" s="25">
        <f>IF(ISNUMBER(Fakos!BF5),Fakos!BF5,IF(ISTEXT(Fakos!BF5),"n.a.",""))</f>
        <v>5.5227183218409302E-4</v>
      </c>
      <c r="BG5" s="25">
        <f>IF(ISNUMBER(Fakos!BG5),Fakos!BG5,IF(ISTEXT(Fakos!BG5),"n.a.",""))</f>
        <v>1.2596914518307E-2</v>
      </c>
      <c r="BH5" s="25">
        <f>IF(ISNUMBER(Fakos!BH5),Fakos!BH5,IF(ISTEXT(Fakos!BH5),"n.a.",""))</f>
        <v>3.88334379313717E-2</v>
      </c>
      <c r="BI5" s="25">
        <f>IF(ISNUMBER(Fakos!BI5),Fakos!BI5,IF(ISTEXT(Fakos!BI5),"n.a.",""))</f>
        <v>1.00281592898523E-2</v>
      </c>
      <c r="BJ5" s="25" t="str">
        <f>IF(ISNUMBER(Fakos!BJ5),Fakos!BJ5,IF(ISTEXT(Fakos!BJ5),"n.a.",""))</f>
        <v/>
      </c>
      <c r="BK5" s="25">
        <f>IF(ISNUMBER(Fakos!BK5),Fakos!BK5,IF(ISTEXT(Fakos!BK5),"n.a.",""))</f>
        <v>1.4337075141489299</v>
      </c>
      <c r="BL5" s="25">
        <f>IF(ISNUMBER(Fakos!BL5),Fakos!BL5,IF(ISTEXT(Fakos!BL5),"n.a.",""))</f>
        <v>22744.783747363101</v>
      </c>
      <c r="BM5" s="25">
        <f>IF(ISNUMBER(Fakos!BM5),Fakos!BM5,IF(ISTEXT(Fakos!BM5),"n.a.",""))</f>
        <v>101.78329975455701</v>
      </c>
      <c r="BN5" s="25">
        <f>IF(ISNUMBER(Fakos!BN5),Fakos!BN5,IF(ISTEXT(Fakos!BN5),"n.a.",""))</f>
        <v>48.0047271169609</v>
      </c>
      <c r="BO5" s="25">
        <f>IF(ISNUMBER(Fakos!BO5),Fakos!BO5,IF(ISTEXT(Fakos!BO5),"n.a.",""))</f>
        <v>0.50780423044739098</v>
      </c>
      <c r="BP5" s="25">
        <f>IF(ISNUMBER(Fakos!BP5),Fakos!BP5,IF(ISTEXT(Fakos!BP5),"n.a.",""))</f>
        <v>0.97532127592635598</v>
      </c>
      <c r="BQ5" s="25">
        <f>IF(ISNUMBER(Fakos!BQ5),Fakos!BQ5,IF(ISTEXT(Fakos!BQ5),"n.a.",""))</f>
        <v>2.59908138750804E-3</v>
      </c>
      <c r="BR5" s="25">
        <f>IF(ISNUMBER(Fakos!BR5),Fakos!BR5,IF(ISTEXT(Fakos!BR5),"n.a.",""))</f>
        <v>0.30124689871811799</v>
      </c>
      <c r="BS5" s="25">
        <f>IF(ISNUMBER(Fakos!BS5),Fakos!BS5,IF(ISTEXT(Fakos!BS5),"n.a.",""))</f>
        <v>107.24179857401199</v>
      </c>
      <c r="BT5" s="25">
        <f>IF(ISNUMBER(Fakos!BT5),Fakos!BT5,IF(ISTEXT(Fakos!BT5),"n.a.",""))</f>
        <v>61.206614579502002</v>
      </c>
      <c r="BU5" s="25">
        <f>IF(ISNUMBER(Fakos!BU5),Fakos!BU5,IF(ISTEXT(Fakos!BU5),"n.a.",""))</f>
        <v>9.858408000188799E-4</v>
      </c>
      <c r="BV5" s="25">
        <f>IF(ISNUMBER(Fakos!BV5),Fakos!BV5,IF(ISTEXT(Fakos!BV5),"n.a.",""))</f>
        <v>8.3072263436785101E-2</v>
      </c>
      <c r="BW5" s="25">
        <f>IF(ISNUMBER(Fakos!BW5),Fakos!BW5,IF(ISTEXT(Fakos!BW5),"n.a.",""))</f>
        <v>6.4142107121550503E-3</v>
      </c>
      <c r="BX5" s="25">
        <f>IF(ISNUMBER(Fakos!BX5),Fakos!BX5,IF(ISTEXT(Fakos!BX5),"n.a.",""))</f>
        <v>2.1106829416614001E-2</v>
      </c>
      <c r="BY5" s="25">
        <f>IF(ISNUMBER(Fakos!BY5),Fakos!BY5,IF(ISTEXT(Fakos!BY5),"n.a.",""))</f>
        <v>2.0188727605898599E-2</v>
      </c>
      <c r="BZ5" s="25">
        <f>IF(ISNUMBER(Fakos!BZ5),Fakos!BZ5,IF(ISTEXT(Fakos!BZ5),"n.a.",""))</f>
        <v>1.02936205904544</v>
      </c>
      <c r="CA5" s="25">
        <f>IF(ISNUMBER(Fakos!CA5),Fakos!CA5,IF(ISTEXT(Fakos!CA5),"n.a.",""))</f>
        <v>4.03194594776613E-4</v>
      </c>
      <c r="CB5" s="25">
        <f>IF(ISNUMBER(Fakos!CB5),Fakos!CB5,IF(ISTEXT(Fakos!CB5),"n.a.",""))</f>
        <v>6.2059059662702004E-3</v>
      </c>
      <c r="CC5" s="25">
        <f>IF(ISNUMBER(Fakos!CC5),Fakos!CC5,IF(ISTEXT(Fakos!CC5),"n.a.",""))</f>
        <v>0.18548682560219801</v>
      </c>
      <c r="CD5" s="25">
        <f>IF(ISNUMBER(Fakos!CD5),Fakos!CD5,IF(ISTEXT(Fakos!CD5),"n.a.",""))</f>
        <v>4.8518710319905997E-2</v>
      </c>
      <c r="CE5" s="25" t="str">
        <f>IF(ISNUMBER(Fakos!CE5),Fakos!CE5,IF(ISTEXT(Fakos!CE5),"n.a.",""))</f>
        <v/>
      </c>
      <c r="CF5" s="25">
        <f>IF(ISNUMBER(Fakos!CF5),Fakos!CF5,IF(ISTEXT(Fakos!CF5),"n.a.",""))</f>
        <v>16.210821166827198</v>
      </c>
      <c r="CG5" s="25">
        <f>IF(ISNUMBER(Fakos!CG5),Fakos!CG5,IF(ISTEXT(Fakos!CG5),"n.a.",""))</f>
        <v>505920.23765907501</v>
      </c>
      <c r="CH5" s="25">
        <f>IF(ISNUMBER(Fakos!CH5),Fakos!CH5,IF(ISTEXT(Fakos!CH5),"n.a.",""))</f>
        <v>146.63390053649101</v>
      </c>
      <c r="CI5" s="25">
        <f>IF(ISNUMBER(Fakos!CI5),Fakos!CI5,IF(ISTEXT(Fakos!CI5),"n.a.",""))</f>
        <v>83.437491280783604</v>
      </c>
      <c r="CJ5" s="25">
        <f>IF(ISNUMBER(Fakos!CJ5),Fakos!CJ5,IF(ISTEXT(Fakos!CJ5),"n.a.",""))</f>
        <v>0.29954534706285502</v>
      </c>
      <c r="CK5" s="25">
        <f>IF(ISNUMBER(Fakos!CK5),Fakos!CK5,IF(ISTEXT(Fakos!CK5),"n.a.",""))</f>
        <v>1.2536057221835899</v>
      </c>
      <c r="CL5" s="25">
        <f>IF(ISNUMBER(Fakos!CL5),Fakos!CL5,IF(ISTEXT(Fakos!CL5),"n.a.",""))</f>
        <v>3.6737570871578799E-2</v>
      </c>
      <c r="CM5" s="25">
        <f>IF(ISNUMBER(Fakos!CM5),Fakos!CM5,IF(ISTEXT(Fakos!CM5),"n.a.",""))</f>
        <v>0.49404786747588603</v>
      </c>
      <c r="CN5" s="25">
        <f>IF(ISNUMBER(Fakos!CN5),Fakos!CN5,IF(ISTEXT(Fakos!CN5),"n.a.",""))</f>
        <v>914.96399775749296</v>
      </c>
      <c r="CO5" s="25">
        <f>IF(ISNUMBER(Fakos!CO5),Fakos!CO5,IF(ISTEXT(Fakos!CO5),"n.a.",""))</f>
        <v>368.71088556937099</v>
      </c>
      <c r="CP5" s="25">
        <f>IF(ISNUMBER(Fakos!CP5),Fakos!CP5,IF(ISTEXT(Fakos!CP5),"n.a.",""))</f>
        <v>1.8186833620800098E-2</v>
      </c>
      <c r="CQ5" s="25">
        <f>IF(ISNUMBER(Fakos!CQ5),Fakos!CQ5,IF(ISTEXT(Fakos!CQ5),"n.a.",""))</f>
        <v>0.25138489771530198</v>
      </c>
      <c r="CR5" s="25">
        <f>IF(ISNUMBER(Fakos!CR5),Fakos!CR5,IF(ISTEXT(Fakos!CR5),"n.a.",""))</f>
        <v>1.805789154397967E-2</v>
      </c>
      <c r="CS5" s="25">
        <f>IF(ISNUMBER(Fakos!CS5),Fakos!CS5,IF(ISTEXT(Fakos!CS5),"n.a.",""))</f>
        <v>9.1979249822214698E-2</v>
      </c>
      <c r="CT5" s="25">
        <f>IF(ISNUMBER(Fakos!CT5),Fakos!CT5,IF(ISTEXT(Fakos!CT5),"n.a.",""))</f>
        <v>5.83630499562343E-2</v>
      </c>
      <c r="CU5" s="25">
        <f>IF(ISNUMBER(Fakos!CU5),Fakos!CU5,IF(ISTEXT(Fakos!CU5),"n.a.",""))</f>
        <v>1.21557931784956</v>
      </c>
      <c r="CV5" s="25">
        <f>IF(ISNUMBER(Fakos!CV5),Fakos!CV5,IF(ISTEXT(Fakos!CV5),"n.a.",""))</f>
        <v>5.5227183218409302E-4</v>
      </c>
      <c r="CW5" s="25">
        <f>IF(ISNUMBER(Fakos!CW5),Fakos!CW5,IF(ISTEXT(Fakos!CW5),"n.a.",""))</f>
        <v>1.2596914518307E-2</v>
      </c>
      <c r="CX5" s="25">
        <f>IF(ISNUMBER(Fakos!CX5),Fakos!CX5,IF(ISTEXT(Fakos!CX5),"n.a.",""))</f>
        <v>0.174240922171888</v>
      </c>
      <c r="CY5" s="25">
        <f>IF(ISNUMBER(Fakos!CY5),Fakos!CY5,IF(ISTEXT(Fakos!CY5),"n.a.",""))</f>
        <v>3.7254676329337502E-2</v>
      </c>
      <c r="CZ5" s="25" t="str">
        <f>IF(ISNUMBER(Fakos!CZ5),Fakos!CZ5,IF(ISTEXT(Fakos!CZ5),"n.a.",""))</f>
        <v/>
      </c>
      <c r="DA5" s="25">
        <f>IF(ISNUMBER(Fakos!DA5),Fakos!DA5,IF(ISTEXT(Fakos!DA5),"n.a.",""))</f>
        <v>0.2950745696634986</v>
      </c>
      <c r="DB5" s="25">
        <f>IF(ISNUMBER(Fakos!DB5),Fakos!DB5,IF(ISTEXT(Fakos!DB5),"n.a.",""))</f>
        <v>9059.3649862848069</v>
      </c>
      <c r="DC5" s="25">
        <f>IF(ISNUMBER(Fakos!DC5),Fakos!DC5,IF(ISTEXT(Fakos!DC5),"n.a.",""))</f>
        <v>2.4881374257038651</v>
      </c>
      <c r="DD5" s="25">
        <f>IF(ISNUMBER(Fakos!DD5),Fakos!DD5,IF(ISTEXT(Fakos!DD5),"n.a.",""))</f>
        <v>1.4215821758627649</v>
      </c>
      <c r="DE5" s="25">
        <f>IF(ISNUMBER(Fakos!DE5),Fakos!DE5,IF(ISTEXT(Fakos!DE5),"n.a.",""))</f>
        <v>4.7138348135658424E-3</v>
      </c>
      <c r="DF5" s="25">
        <f>IF(ISNUMBER(Fakos!DF5),Fakos!DF5,IF(ISTEXT(Fakos!DF5),"n.a.",""))</f>
        <v>1.9171214592194369E-2</v>
      </c>
      <c r="DG5" s="25">
        <f>IF(ISNUMBER(Fakos!DG5),Fakos!DG5,IF(ISTEXT(Fakos!DG5),"n.a.",""))</f>
        <v>5.269074892299356E-4</v>
      </c>
      <c r="DH5" s="25">
        <f>IF(ISNUMBER(Fakos!DH5),Fakos!DH5,IF(ISTEXT(Fakos!DH5),"n.a.",""))</f>
        <v>6.8041298371558472E-3</v>
      </c>
      <c r="DI5" s="25">
        <f>IF(ISNUMBER(Fakos!DI5),Fakos!DI5,IF(ISTEXT(Fakos!DI5),"n.a.",""))</f>
        <v>12.212285879606055</v>
      </c>
      <c r="DJ5" s="25">
        <f>IF(ISNUMBER(Fakos!DJ5),Fakos!DJ5,IF(ISTEXT(Fakos!DJ5),"n.a.",""))</f>
        <v>4.669590749358802</v>
      </c>
      <c r="DK5" s="25">
        <f>IF(ISNUMBER(Fakos!DK5),Fakos!DK5,IF(ISTEXT(Fakos!DK5),"n.a.",""))</f>
        <v>1.6860236493053651E-4</v>
      </c>
      <c r="DL5" s="25">
        <f>IF(ISNUMBER(Fakos!DL5),Fakos!DL5,IF(ISTEXT(Fakos!DL5),"n.a.",""))</f>
        <v>2.2363015871694229E-3</v>
      </c>
      <c r="DM5" s="25">
        <f>IF(ISNUMBER(Fakos!DM5),Fakos!DM5,IF(ISTEXT(Fakos!DM5),"n.a.",""))</f>
        <v>1.5727404713528951E-4</v>
      </c>
      <c r="DN5" s="25">
        <f>IF(ISNUMBER(Fakos!DN5),Fakos!DN5,IF(ISTEXT(Fakos!DN5),"n.a.",""))</f>
        <v>7.7482309680915423E-4</v>
      </c>
      <c r="DO5" s="25">
        <f>IF(ISNUMBER(Fakos!DO5),Fakos!DO5,IF(ISTEXT(Fakos!DO5),"n.a.",""))</f>
        <v>4.7932859688103071E-4</v>
      </c>
      <c r="DP5" s="25">
        <f>IF(ISNUMBER(Fakos!DP5),Fakos!DP5,IF(ISTEXT(Fakos!DP5),"n.a.",""))</f>
        <v>9.5264836822065834E-3</v>
      </c>
      <c r="DQ5" s="25">
        <f>IF(ISNUMBER(Fakos!DQ5),Fakos!DQ5,IF(ISTEXT(Fakos!DQ5),"n.a.",""))</f>
        <v>2.8038864070274522E-6</v>
      </c>
      <c r="DR5" s="25">
        <f>IF(ISNUMBER(Fakos!DR5),Fakos!DR5,IF(ISTEXT(Fakos!DR5),"n.a.",""))</f>
        <v>6.1633775941121412E-5</v>
      </c>
      <c r="DS5" s="25">
        <f>IF(ISNUMBER(Fakos!DS5),Fakos!DS5,IF(ISTEXT(Fakos!DS5),"n.a.",""))</f>
        <v>8.4093109156316607E-4</v>
      </c>
      <c r="DT5" s="25">
        <f>IF(ISNUMBER(Fakos!DT5),Fakos!DT5,IF(ISTEXT(Fakos!DT5),"n.a.",""))</f>
        <v>1.7826877494115718E-4</v>
      </c>
      <c r="DU5" s="25" t="str">
        <f>IF(ISNUMBER(Fakos!DU5),Fakos!DU5,IF(ISTEXT(Fakos!DU5),"n.a.",""))</f>
        <v/>
      </c>
      <c r="DV5" s="25">
        <f>IF(ISNUMBER(Fakos!DV5),Fakos!DV5,IF(ISTEXT(Fakos!DV5),"n.a.",""))</f>
        <v>3.2491730463733788E-3</v>
      </c>
      <c r="DW5" s="25">
        <f>IF(ISNUMBER(Fakos!DW5),Fakos!DW5,IF(ISTEXT(Fakos!DW5),"n.a.",""))</f>
        <v>99.755951738787061</v>
      </c>
      <c r="DX5" s="25">
        <f>IF(ISNUMBER(Fakos!DX5),Fakos!DX5,IF(ISTEXT(Fakos!DX5),"n.a.",""))</f>
        <v>2.7397783104417425E-2</v>
      </c>
      <c r="DY5" s="25">
        <f>IF(ISNUMBER(Fakos!DY5),Fakos!DY5,IF(ISTEXT(Fakos!DY5),"n.a.",""))</f>
        <v>1.565355663921008E-2</v>
      </c>
      <c r="DZ5" s="25">
        <f>IF(ISNUMBER(Fakos!DZ5),Fakos!DZ5,IF(ISTEXT(Fakos!DZ5),"n.a.",""))</f>
        <v>5.1905743821844665E-5</v>
      </c>
      <c r="EA5" s="25">
        <f>IF(ISNUMBER(Fakos!EA5),Fakos!EA5,IF(ISTEXT(Fakos!EA5),"n.a.",""))</f>
        <v>2.1110119313309109E-4</v>
      </c>
      <c r="EB5" s="25">
        <f>IF(ISNUMBER(Fakos!EB5),Fakos!EB5,IF(ISTEXT(Fakos!EB5),"n.a.",""))</f>
        <v>5.801969359442086E-6</v>
      </c>
      <c r="EC5" s="25">
        <f>IF(ISNUMBER(Fakos!EC5),Fakos!EC5,IF(ISTEXT(Fakos!EC5),"n.a.",""))</f>
        <v>7.4922740025083393E-5</v>
      </c>
      <c r="ED5" s="25">
        <f>IF(ISNUMBER(Fakos!ED5),Fakos!ED5,IF(ISTEXT(Fakos!ED5),"n.a.",""))</f>
        <v>0.13447390657850611</v>
      </c>
      <c r="EE5" s="25">
        <f>IF(ISNUMBER(Fakos!EE5),Fakos!EE5,IF(ISTEXT(Fakos!EE5),"n.a.",""))</f>
        <v>5.1418556393095838E-2</v>
      </c>
      <c r="EF5" s="25">
        <f>IF(ISNUMBER(Fakos!EF5),Fakos!EF5,IF(ISTEXT(Fakos!EF5),"n.a.",""))</f>
        <v>1.8565417559088076E-6</v>
      </c>
      <c r="EG5" s="25">
        <f>IF(ISNUMBER(Fakos!EG5),Fakos!EG5,IF(ISTEXT(Fakos!EG5),"n.a.",""))</f>
        <v>2.4624727399854048E-5</v>
      </c>
      <c r="EH5" s="25">
        <f>IF(ISNUMBER(Fakos!EH5),Fakos!EH5,IF(ISTEXT(Fakos!EH5),"n.a.",""))</f>
        <v>1.7318015423314609E-6</v>
      </c>
      <c r="EI5" s="25">
        <f>IF(ISNUMBER(Fakos!EI5),Fakos!EI5,IF(ISTEXT(Fakos!EI5),"n.a.",""))</f>
        <v>8.5318579799365192E-6</v>
      </c>
      <c r="EJ5" s="25">
        <f>IF(ISNUMBER(Fakos!EJ5),Fakos!EJ5,IF(ISTEXT(Fakos!EJ5),"n.a.",""))</f>
        <v>5.2780609292013562E-6</v>
      </c>
      <c r="EK5" s="25">
        <f>IF(ISNUMBER(Fakos!EK5),Fakos!EK5,IF(ISTEXT(Fakos!EK5),"n.a.",""))</f>
        <v>1.048995650226324E-4</v>
      </c>
      <c r="EL5" s="25">
        <f>IF(ISNUMBER(Fakos!EL5),Fakos!EL5,IF(ISTEXT(Fakos!EL5),"n.a.",""))</f>
        <v>3.0874609591723348E-8</v>
      </c>
      <c r="EM5" s="25">
        <f>IF(ISNUMBER(Fakos!EM5),Fakos!EM5,IF(ISTEXT(Fakos!EM5),"n.a.",""))</f>
        <v>6.78671848144968E-7</v>
      </c>
      <c r="EN5" s="25">
        <f>IF(ISNUMBER(Fakos!EN5),Fakos!EN5,IF(ISTEXT(Fakos!EN5),"n.a.",""))</f>
        <v>9.2597970732629297E-6</v>
      </c>
      <c r="EO5" s="25">
        <f>IF(ISNUMBER(Fakos!EO5),Fakos!EO5,IF(ISTEXT(Fakos!EO5),"n.a.",""))</f>
        <v>1.9629821004546618E-6</v>
      </c>
      <c r="EP5" s="25" t="str">
        <f>IF(ISNUMBER(Fakos!EP5),Fakos!EP5,IF(ISTEXT(Fakos!EP5),"n.a.",""))</f>
        <v/>
      </c>
      <c r="EQ5" s="25">
        <f>IF(ISNUMBER(Fakos!EQ5),Fakos!EQ5,IF(ISTEXT(Fakos!EQ5),"n.a.",""))</f>
        <v>199.51190347757412</v>
      </c>
      <c r="ER5" s="25" t="str">
        <f>IF(ISNUMBER(Fakos!ER5),Fakos!ER5,IF(ISTEXT(Fakos!ER5),"n.a.",""))</f>
        <v/>
      </c>
      <c r="ES5" s="25" t="str">
        <f>IF(ISNUMBER(Fakos!ES5),Fakos!ES5,IF(ISTEXT(Fakos!ES5),"n.a.",""))</f>
        <v/>
      </c>
      <c r="ET5" s="25" t="str">
        <f>IF(ISNUMBER(Fakos!ET5),Fakos!ET5,IF(ISTEXT(Fakos!ET5),"n.a.",""))</f>
        <v/>
      </c>
      <c r="EU5" s="25" t="str">
        <f>IF(ISNUMBER(Fakos!EU5),Fakos!EU5,IF(ISTEXT(Fakos!EU5),"n.a.",""))</f>
        <v/>
      </c>
      <c r="EV5" s="25" t="str">
        <f>IF(ISNUMBER(Fakos!EV5),Fakos!EV5,IF(ISTEXT(Fakos!EV5),"n.a.",""))</f>
        <v/>
      </c>
      <c r="EW5" s="25" t="str">
        <f>IF(ISNUMBER(Fakos!EW5),Fakos!EW5,IF(ISTEXT(Fakos!EW5),"n.a.",""))</f>
        <v/>
      </c>
      <c r="EX5" s="25" t="str">
        <f>IF(ISNUMBER(Fakos!EX5),Fakos!EX5,IF(ISTEXT(Fakos!EX5),"n.a.",""))</f>
        <v/>
      </c>
      <c r="EY5" s="25" t="str">
        <f>IF(ISNUMBER(Fakos!EY5),Fakos!EY5,IF(ISTEXT(Fakos!EY5),"n.a.",""))</f>
        <v/>
      </c>
      <c r="EZ5" s="25" t="str">
        <f>IF(ISNUMBER(Fakos!EZ5),Fakos!EZ5,IF(ISTEXT(Fakos!EZ5),"n.a.",""))</f>
        <v/>
      </c>
      <c r="FA5" s="25" t="str">
        <f>IF(ISNUMBER(Fakos!FA5),Fakos!FA5,IF(ISTEXT(Fakos!FA5),"n.a.",""))</f>
        <v/>
      </c>
      <c r="FB5" s="25" t="str">
        <f>IF(ISNUMBER(Fakos!FB5),Fakos!FB5,IF(ISTEXT(Fakos!FB5),"n.a.",""))</f>
        <v/>
      </c>
      <c r="FC5" s="25" t="str">
        <f>IF(ISNUMBER(Fakos!FC5),Fakos!FC5,IF(ISTEXT(Fakos!FC5),"n.a.",""))</f>
        <v/>
      </c>
      <c r="FD5" s="25" t="str">
        <f>IF(ISNUMBER(Fakos!FD5),Fakos!FD5,IF(ISTEXT(Fakos!FD5),"n.a.",""))</f>
        <v/>
      </c>
      <c r="FE5" s="25" t="str">
        <f>IF(ISNUMBER(Fakos!FE5),Fakos!FE5,IF(ISTEXT(Fakos!FE5),"n.a.",""))</f>
        <v/>
      </c>
      <c r="FF5" s="25" t="str">
        <f>IF(ISNUMBER(Fakos!FF5),Fakos!FF5,IF(ISTEXT(Fakos!FF5),"n.a.",""))</f>
        <v/>
      </c>
      <c r="FG5" s="25" t="str">
        <f>IF(ISNUMBER(Fakos!FG5),Fakos!FG5,IF(ISTEXT(Fakos!FG5),"n.a.",""))</f>
        <v/>
      </c>
      <c r="FH5" s="25" t="str">
        <f>IF(ISNUMBER(Fakos!FH5),Fakos!FH5,IF(ISTEXT(Fakos!FH5),"n.a.",""))</f>
        <v/>
      </c>
      <c r="FI5" s="25" t="str">
        <f>IF(ISNUMBER(Fakos!FI5),Fakos!FI5,IF(ISTEXT(Fakos!FI5),"n.a.",""))</f>
        <v/>
      </c>
      <c r="FJ5" s="25" t="str">
        <f>IF(ISNUMBER(Fakos!FJ5),Fakos!FJ5,IF(ISTEXT(Fakos!FJ5),"n.a.",""))</f>
        <v/>
      </c>
      <c r="FK5" s="25" t="str">
        <f>IF(ISNUMBER(Fakos!FK5),Fakos!FK5,IF(ISTEXT(Fakos!FK5),"n.a.",""))</f>
        <v/>
      </c>
      <c r="FL5" s="25" t="str">
        <f>IF(ISNUMBER(Fakos!FL5),Fakos!FL5,IF(ISTEXT(Fakos!FL5),"n.a.",""))</f>
        <v/>
      </c>
      <c r="FM5" s="25" t="str">
        <f>IF(ISNUMBER(Fakos!FM5),Fakos!FM5,IF(ISTEXT(Fakos!FM5),"n.a.",""))</f>
        <v/>
      </c>
      <c r="FN5" s="25" t="str">
        <f>IF(ISNUMBER(Fakos!FN5),Fakos!FN5,IF(ISTEXT(Fakos!FN5),"n.a.",""))</f>
        <v/>
      </c>
      <c r="FO5" s="25" t="str">
        <f>IF(ISNUMBER(Fakos!FO5),Fakos!FO5,"")</f>
        <v/>
      </c>
      <c r="FP5" s="25" t="str">
        <f>IF(ISNUMBER(Fakos!FP5),Fakos!FP5,"")</f>
        <v/>
      </c>
      <c r="FQ5" s="25" t="str">
        <f>IF(ISNUMBER(Fakos!FQ5),Fakos!FQ5,"")</f>
        <v/>
      </c>
      <c r="FR5" s="25" t="str">
        <f>IF(ISNUMBER(Fakos!FR5),Fakos!FR5,"")</f>
        <v/>
      </c>
      <c r="FS5" s="25" t="str">
        <f>IF(ISNUMBER(Fakos!FS5),Fakos!FS5,"")</f>
        <v/>
      </c>
      <c r="FT5" s="25" t="str">
        <f>IF(ISNUMBER(Fakos!FT5),Fakos!FT5,"")</f>
        <v/>
      </c>
      <c r="FU5" s="25" t="str">
        <f>IF(ISNUMBER(Fakos!FU5),Fakos!FU5,"")</f>
        <v/>
      </c>
      <c r="FV5" s="25" t="str">
        <f>IF(ISNUMBER(Fakos!FV5),Fakos!FV5,"")</f>
        <v/>
      </c>
      <c r="FW5" s="25" t="str">
        <f>IF(ISNUMBER(Fakos!FW5),Fakos!FW5,"")</f>
        <v/>
      </c>
      <c r="FX5" s="25" t="str">
        <f>IF(ISNUMBER(Fakos!FX5),Fakos!FX5,"")</f>
        <v/>
      </c>
      <c r="FY5" s="25" t="str">
        <f>IF(ISNUMBER(Fakos!FY5),Fakos!FY5,"")</f>
        <v/>
      </c>
      <c r="FZ5" s="25" t="str">
        <f>IF(ISNUMBER(Fakos!FZ5),Fakos!FZ5,"")</f>
        <v/>
      </c>
      <c r="GA5" s="25" t="str">
        <f>IF(ISNUMBER(Fakos!GA5),Fakos!GA5,"")</f>
        <v/>
      </c>
      <c r="GB5" s="25" t="str">
        <f>IF(ISNUMBER(Fakos!GB5),Fakos!GB5,"")</f>
        <v/>
      </c>
      <c r="GC5" s="25" t="str">
        <f>IF(ISNUMBER(Fakos!GC5),Fakos!GC5,"")</f>
        <v/>
      </c>
      <c r="GD5" s="25" t="str">
        <f>IF(ISNUMBER(Fakos!GD5),Fakos!GD5,"")</f>
        <v/>
      </c>
      <c r="GE5" s="25" t="str">
        <f>IF(ISNUMBER(Fakos!GE5),Fakos!GE5,"")</f>
        <v/>
      </c>
      <c r="GF5" s="25" t="str">
        <f>IF(ISNUMBER(Fakos!GF5),Fakos!GF5,"")</f>
        <v/>
      </c>
      <c r="GG5" s="25" t="str">
        <f>IF(ISNUMBER(Fakos!GG5),Fakos!GG5,"")</f>
        <v/>
      </c>
      <c r="GH5" s="25" t="str">
        <f>IF(ISNUMBER(Fakos!GH5),Fakos!GH5,"")</f>
        <v/>
      </c>
      <c r="GI5" s="25" t="str">
        <f>IF(ISNUMBER(Fakos!GI5),Fakos!GI5,"")</f>
        <v/>
      </c>
      <c r="GJ5" s="25" t="str">
        <f>IF(ISNUMBER(Fakos!GJ5),Fakos!GJ5,"")</f>
        <v/>
      </c>
      <c r="GK5" s="25" t="str">
        <f>IF(ISNUMBER(Fakos!GK5),Fakos!GK5,"")</f>
        <v/>
      </c>
      <c r="GL5" s="25" t="str">
        <f>IF(ISNUMBER(Fakos!GL5),Fakos!GL5,"")</f>
        <v/>
      </c>
      <c r="GM5" s="25" t="str">
        <f>IF(ISNUMBER(Fakos!GM5),Fakos!GM5,"")</f>
        <v/>
      </c>
      <c r="GN5" s="25" t="str">
        <f>IF(ISNUMBER(Fakos!GN5),Fakos!GN5,"")</f>
        <v/>
      </c>
      <c r="GO5" s="25" t="str">
        <f>IF(ISNUMBER(Fakos!GO5),Fakos!GO5,"")</f>
        <v/>
      </c>
      <c r="GP5" s="25" t="str">
        <f>IF(ISNUMBER(Fakos!GP5),Fakos!GP5,"")</f>
        <v/>
      </c>
      <c r="GQ5" s="25" t="str">
        <f>IF(ISNUMBER(Fakos!GQ5),Fakos!GQ5,"")</f>
        <v/>
      </c>
      <c r="GR5" s="25" t="str">
        <f>IF(ISNUMBER(Fakos!GR5),Fakos!GR5,"")</f>
        <v/>
      </c>
      <c r="GS5" s="25" t="str">
        <f>IF(ISNUMBER(Fakos!GS5),Fakos!GS5,"")</f>
        <v/>
      </c>
      <c r="GT5" s="25" t="str">
        <f>IF(ISNUMBER(Fakos!GT5),Fakos!GT5,"")</f>
        <v/>
      </c>
      <c r="GU5" s="25" t="str">
        <f>IF(ISNUMBER(Fakos!GU5),Fakos!GU5,"")</f>
        <v/>
      </c>
      <c r="GV5" s="25" t="str">
        <f>IF(ISNUMBER(Fakos!GV5),Fakos!GV5,"")</f>
        <v/>
      </c>
      <c r="GW5" s="25" t="str">
        <f>IF(ISNUMBER(Fakos!GW5),Fakos!GW5,"")</f>
        <v/>
      </c>
      <c r="GX5" s="25" t="str">
        <f>IF(ISNUMBER(Fakos!GX5),Fakos!GX5,"")</f>
        <v/>
      </c>
      <c r="GY5" s="25" t="str">
        <f>IF(ISNUMBER(Fakos!GY5),Fakos!GY5,"")</f>
        <v/>
      </c>
      <c r="GZ5" s="25" t="str">
        <f>IF(ISNUMBER(Fakos!GZ5),Fakos!GZ5,"")</f>
        <v/>
      </c>
      <c r="HA5" s="25" t="str">
        <f>IF(ISNUMBER(Fakos!HA5),Fakos!HA5,"")</f>
        <v/>
      </c>
      <c r="HB5" s="25" t="str">
        <f>IF(ISNUMBER(Fakos!HB5),Fakos!HB5,"")</f>
        <v/>
      </c>
      <c r="HC5" s="25" t="str">
        <f>IF(ISNUMBER(Fakos!HC5),Fakos!HC5,"")</f>
        <v/>
      </c>
      <c r="HD5" s="25" t="str">
        <f>IF(ISNUMBER(Fakos!HD5),Fakos!HD5,"")</f>
        <v/>
      </c>
      <c r="HE5" s="25" t="str">
        <f>IF(ISNUMBER(Fakos!HE5),Fakos!HE5,"")</f>
        <v/>
      </c>
      <c r="HF5" s="25" t="str">
        <f>IF(ISNUMBER(Fakos!HF5),Fakos!HF5,"")</f>
        <v/>
      </c>
      <c r="HG5" s="25" t="str">
        <f>IF(ISNUMBER(Fakos!HG5),Fakos!HG5,"")</f>
        <v/>
      </c>
      <c r="HH5" s="25" t="str">
        <f>IF(ISNUMBER(Fakos!HH5),Fakos!HH5,"")</f>
        <v/>
      </c>
      <c r="HI5" s="25" t="str">
        <f>IF(ISNUMBER(Fakos!HI5),Fakos!HI5,"")</f>
        <v/>
      </c>
    </row>
    <row r="6" spans="1:217">
      <c r="A6" s="25" t="str">
        <f>Fakos!A6</f>
        <v>LM-JB-03-05</v>
      </c>
      <c r="B6" s="25" t="str">
        <f>Fakos!B6</f>
        <v>Fakos</v>
      </c>
      <c r="C6" s="25" t="str">
        <f>Fakos!C6</f>
        <v>epithermal</v>
      </c>
      <c r="D6" s="25" t="str">
        <f>Fakos!D6</f>
        <v>transitional</v>
      </c>
      <c r="E6" s="25" t="str">
        <f>Fakos!E6</f>
        <v>pyrite</v>
      </c>
      <c r="F6" s="25" t="str">
        <f>Fakos!F6</f>
        <v>euhedral</v>
      </c>
      <c r="G6" s="25">
        <f>IF(ISNUMBER(Fakos!G6),Fakos!G6,IF(ISTEXT(Fakos!G6),"n.a.",""))</f>
        <v>15.388031018643099</v>
      </c>
      <c r="H6" s="25">
        <f>IF(ISNUMBER(Fakos!H6),Fakos!H6,IF(ISTEXT(Fakos!H6),"n.a.",""))</f>
        <v>498718.43245555402</v>
      </c>
      <c r="I6" s="25">
        <f>IF(ISNUMBER(Fakos!I6),Fakos!I6,IF(ISTEXT(Fakos!I6),"n.a.",""))</f>
        <v>9.5036010429364701</v>
      </c>
      <c r="J6" s="25">
        <f>IF(ISNUMBER(Fakos!J6),Fakos!J6,IF(ISTEXT(Fakos!J6),"n.a.",""))</f>
        <v>275.60748798881798</v>
      </c>
      <c r="K6" s="25">
        <f>IF(ISNUMBER(Fakos!K6),Fakos!K6,IF(ISTEXT(Fakos!K6),"n.a.",""))</f>
        <v>8.5151439199487005</v>
      </c>
      <c r="L6" s="25">
        <f>IF(ISNUMBER(Fakos!L6),Fakos!L6,IF(ISTEXT(Fakos!L6),"n.a.",""))</f>
        <v>1.06100348443915</v>
      </c>
      <c r="M6" s="25">
        <f>IF(ISNUMBER(Fakos!M6),Fakos!M6,IF(ISTEXT(Fakos!M6),"n.a.",""))</f>
        <v>4.7939565320118803E-2</v>
      </c>
      <c r="N6" s="25">
        <f>IF(ISNUMBER(Fakos!N6),Fakos!N6,IF(ISTEXT(Fakos!N6),"n.a.",""))</f>
        <v>0.51374071833556001</v>
      </c>
      <c r="O6" s="25">
        <f>IF(ISNUMBER(Fakos!O6),Fakos!O6,IF(ISTEXT(Fakos!O6),"n.a.",""))</f>
        <v>314.98267967896498</v>
      </c>
      <c r="P6" s="25">
        <f>IF(ISNUMBER(Fakos!P6),Fakos!P6,IF(ISTEXT(Fakos!P6),"n.a.",""))</f>
        <v>12.3167359466454</v>
      </c>
      <c r="Q6" s="25">
        <f>IF(ISNUMBER(Fakos!Q6),Fakos!Q6,IF(ISTEXT(Fakos!Q6),"n.a.",""))</f>
        <v>2.4679774653750101E-2</v>
      </c>
      <c r="R6" s="25">
        <f>IF(ISNUMBER(Fakos!R6),Fakos!R6,IF(ISTEXT(Fakos!R6),"n.a.",""))</f>
        <v>0.12219710171892199</v>
      </c>
      <c r="S6" s="25">
        <f>IF(ISNUMBER(Fakos!S6),Fakos!S6,IF(ISTEXT(Fakos!S6),"n.a.",""))</f>
        <v>1.1689227768227471E-2</v>
      </c>
      <c r="T6" s="25">
        <f>IF(ISNUMBER(Fakos!T6),Fakos!T6,IF(ISTEXT(Fakos!T6),"n.a.",""))</f>
        <v>9.4423021078772706E-2</v>
      </c>
      <c r="U6" s="25">
        <f>IF(ISNUMBER(Fakos!U6),Fakos!U6,IF(ISTEXT(Fakos!U6),"n.a.",""))</f>
        <v>1.1228820069349399</v>
      </c>
      <c r="V6" s="25">
        <f>IF(ISNUMBER(Fakos!V6),Fakos!V6,IF(ISTEXT(Fakos!V6),"n.a.",""))</f>
        <v>0.21880045276787999</v>
      </c>
      <c r="W6" s="25">
        <f>IF(ISNUMBER(Fakos!W6),Fakos!W6,IF(ISTEXT(Fakos!W6),"n.a.",""))</f>
        <v>3.43737272813208E-2</v>
      </c>
      <c r="X6" s="25">
        <f>IF(ISNUMBER(Fakos!X6),Fakos!X6,IF(ISTEXT(Fakos!X6),"n.a.",""))</f>
        <v>1.21848420754331E-2</v>
      </c>
      <c r="Y6" s="25">
        <f>IF(ISNUMBER(Fakos!Y6),Fakos!Y6,IF(ISTEXT(Fakos!Y6),"n.a.",""))</f>
        <v>22.835630417258301</v>
      </c>
      <c r="Z6" s="25">
        <f>IF(ISNUMBER(Fakos!Z6),Fakos!Z6,IF(ISTEXT(Fakos!Z6),"n.a.",""))</f>
        <v>6.3727600199507503E-2</v>
      </c>
      <c r="AA6" s="25">
        <f>IF(ISNUMBER(Fakos!AA6),Fakos!AA6,IF(ISTEXT(Fakos!AA6),"n.a.",""))</f>
        <v>3.4482376049674142E-2</v>
      </c>
      <c r="AB6" s="25">
        <f>IF(ISNUMBER(Fakos!AB6),Fakos!AB6,IF(ISTEXT(Fakos!AB6),"n.a.",""))</f>
        <v>0.53936483125672241</v>
      </c>
      <c r="AC6" s="25">
        <f>IF(ISNUMBER(Fakos!AC6),Fakos!AC6,IF(ISTEXT(Fakos!AC6),"n.a.",""))</f>
        <v>2.7907090382468533E-3</v>
      </c>
      <c r="AD6" s="25">
        <f>IF(ISNUMBER(Fakos!AD6),Fakos!AD6,IF(ISTEXT(Fakos!AD6),"n.a.",""))</f>
        <v>3.0171821043057608E-2</v>
      </c>
      <c r="AE6" s="25">
        <f>IF(ISNUMBER(Fakos!AE6),Fakos!AE6,IF(ISTEXT(Fakos!AE6),"n.a.",""))</f>
        <v>5.3358903839257536E-4</v>
      </c>
      <c r="AF6" s="25">
        <f>IF(ISNUMBER(Fakos!AF6),Fakos!AF6,IF(ISTEXT(Fakos!AF6),"n.a.",""))</f>
        <v>4.9172367323229597E-2</v>
      </c>
      <c r="AG6" s="25">
        <f>IF(ISNUMBER(Fakos!AG6),Fakos!AG6,IF(ISTEXT(Fakos!AG6),"n.a.",""))</f>
        <v>2.5968866477295242E-3</v>
      </c>
      <c r="AH6" s="25">
        <f>IF(ISNUMBER(Fakos!AH6),Fakos!AH6,IF(ISTEXT(Fakos!AH6),"n.a.",""))</f>
        <v>1.0807573166492512E-3</v>
      </c>
      <c r="AI6" s="25">
        <f>IF(ISNUMBER(Fakos!AI6),Fakos!AI6,IF(ISTEXT(Fakos!AI6),"n.a.",""))</f>
        <v>6.705626626327385E-3</v>
      </c>
      <c r="AJ6" s="25">
        <f>IF(ISNUMBER(Fakos!AJ6),Fakos!AJ6,IF(ISTEXT(Fakos!AJ6),"n.a.",""))</f>
        <v>1.2960072598796417</v>
      </c>
      <c r="AK6" s="25">
        <f>IF(ISNUMBER(Fakos!AK6),Fakos!AK6,IF(ISTEXT(Fakos!AK6),"n.a.",""))</f>
        <v>1.2821289551595242E-3</v>
      </c>
      <c r="AL6" s="25">
        <f>IF(ISNUMBER(Fakos!AL6),Fakos!AL6,IF(ISTEXT(Fakos!AL6),"n.a.",""))</f>
        <v>0.11815331913259547</v>
      </c>
      <c r="AM6" s="25">
        <f>IF(ISNUMBER(Fakos!AM6),Fakos!AM6,IF(ISTEXT(Fakos!AM6),"n.a.",""))</f>
        <v>2.5968866477295242E-3</v>
      </c>
      <c r="AN6" s="25" t="str">
        <f>IF(ISNUMBER(Fakos!AN6),Fakos!AN6,IF(ISTEXT(Fakos!AN6),"n.a.",""))</f>
        <v/>
      </c>
      <c r="AO6" s="25" t="str">
        <f>IF(ISNUMBER(Fakos!AO6),Fakos!AO6,IF(ISTEXT(Fakos!AO6),"n.a.",""))</f>
        <v/>
      </c>
      <c r="AP6" s="25">
        <f>IF(ISNUMBER(Fakos!AP6),Fakos!AP6,IF(ISTEXT(Fakos!AP6),"n.a.",""))</f>
        <v>0.28905056606753798</v>
      </c>
      <c r="AQ6" s="25">
        <f>IF(ISNUMBER(Fakos!AQ6),Fakos!AQ6,IF(ISTEXT(Fakos!AQ6),"n.a.",""))</f>
        <v>9.9794514214251304</v>
      </c>
      <c r="AR6" s="25">
        <f>IF(ISNUMBER(Fakos!AR6),Fakos!AR6,IF(ISTEXT(Fakos!AR6),"n.a.",""))</f>
        <v>4.0326511179345201E-2</v>
      </c>
      <c r="AS6" s="25">
        <f>IF(ISNUMBER(Fakos!AS6),Fakos!AS6,IF(ISTEXT(Fakos!AS6),"n.a.",""))</f>
        <v>0.189490579249773</v>
      </c>
      <c r="AT6" s="25">
        <f>IF(ISNUMBER(Fakos!AT6),Fakos!AT6,IF(ISTEXT(Fakos!AT6),"n.a.",""))</f>
        <v>0.18366838002838101</v>
      </c>
      <c r="AU6" s="25">
        <f>IF(ISNUMBER(Fakos!AU6),Fakos!AU6,IF(ISTEXT(Fakos!AU6),"n.a.",""))</f>
        <v>1.06100348443915</v>
      </c>
      <c r="AV6" s="25">
        <f>IF(ISNUMBER(Fakos!AV6),Fakos!AV6,IF(ISTEXT(Fakos!AV6),"n.a.",""))</f>
        <v>4.7939565320118803E-2</v>
      </c>
      <c r="AW6" s="25">
        <f>IF(ISNUMBER(Fakos!AW6),Fakos!AW6,IF(ISTEXT(Fakos!AW6),"n.a.",""))</f>
        <v>0.51374071833556001</v>
      </c>
      <c r="AX6" s="25">
        <f>IF(ISNUMBER(Fakos!AX6),Fakos!AX6,IF(ISTEXT(Fakos!AX6),"n.a.",""))</f>
        <v>0.23444220941959101</v>
      </c>
      <c r="AY6" s="25">
        <f>IF(ISNUMBER(Fakos!AY6),Fakos!AY6,IF(ISTEXT(Fakos!AY6),"n.a.",""))</f>
        <v>1.60897724656032</v>
      </c>
      <c r="AZ6" s="25">
        <f>IF(ISNUMBER(Fakos!AZ6),Fakos!AZ6,IF(ISTEXT(Fakos!AZ6),"n.a.",""))</f>
        <v>2.4679774653750101E-2</v>
      </c>
      <c r="BA6" s="25">
        <f>IF(ISNUMBER(Fakos!BA6),Fakos!BA6,IF(ISTEXT(Fakos!BA6),"n.a.",""))</f>
        <v>0.12219710171892199</v>
      </c>
      <c r="BB6" s="25">
        <f>IF(ISNUMBER(Fakos!BB6),Fakos!BB6,IF(ISTEXT(Fakos!BB6),"n.a.",""))</f>
        <v>1.2010266039895299E-2</v>
      </c>
      <c r="BC6" s="25">
        <f>IF(ISNUMBER(Fakos!BC6),Fakos!BC6,IF(ISTEXT(Fakos!BC6),"n.a.",""))</f>
        <v>9.4423021078772706E-2</v>
      </c>
      <c r="BD6" s="25">
        <f>IF(ISNUMBER(Fakos!BD6),Fakos!BD6,IF(ISTEXT(Fakos!BD6),"n.a.",""))</f>
        <v>3.8980621325305699E-2</v>
      </c>
      <c r="BE6" s="25">
        <f>IF(ISNUMBER(Fakos!BE6),Fakos!BE6,IF(ISTEXT(Fakos!BE6),"n.a.",""))</f>
        <v>0.177079972125503</v>
      </c>
      <c r="BF6" s="25">
        <f>IF(ISNUMBER(Fakos!BF6),Fakos!BF6,IF(ISTEXT(Fakos!BF6),"n.a.",""))</f>
        <v>3.43737272813208E-2</v>
      </c>
      <c r="BG6" s="25">
        <f>IF(ISNUMBER(Fakos!BG6),Fakos!BG6,IF(ISTEXT(Fakos!BG6),"n.a.",""))</f>
        <v>1.21848420754331E-2</v>
      </c>
      <c r="BH6" s="25">
        <f>IF(ISNUMBER(Fakos!BH6),Fakos!BH6,IF(ISTEXT(Fakos!BH6),"n.a.",""))</f>
        <v>3.9952320899207402E-2</v>
      </c>
      <c r="BI6" s="25">
        <f>IF(ISNUMBER(Fakos!BI6),Fakos!BI6,IF(ISTEXT(Fakos!BI6),"n.a.",""))</f>
        <v>1.31194822235896E-2</v>
      </c>
      <c r="BJ6" s="25" t="str">
        <f>IF(ISNUMBER(Fakos!BJ6),Fakos!BJ6,IF(ISTEXT(Fakos!BJ6),"n.a.",""))</f>
        <v/>
      </c>
      <c r="BK6" s="25">
        <f>IF(ISNUMBER(Fakos!BK6),Fakos!BK6,IF(ISTEXT(Fakos!BK6),"n.a.",""))</f>
        <v>1.1764123727059601</v>
      </c>
      <c r="BL6" s="25">
        <f>IF(ISNUMBER(Fakos!BL6),Fakos!BL6,IF(ISTEXT(Fakos!BL6),"n.a.",""))</f>
        <v>20331.1982936233</v>
      </c>
      <c r="BM6" s="25">
        <f>IF(ISNUMBER(Fakos!BM6),Fakos!BM6,IF(ISTEXT(Fakos!BM6),"n.a.",""))</f>
        <v>6.3188716857972</v>
      </c>
      <c r="BN6" s="25">
        <f>IF(ISNUMBER(Fakos!BN6),Fakos!BN6,IF(ISTEXT(Fakos!BN6),"n.a.",""))</f>
        <v>116.68898334199601</v>
      </c>
      <c r="BO6" s="25">
        <f>IF(ISNUMBER(Fakos!BO6),Fakos!BO6,IF(ISTEXT(Fakos!BO6),"n.a.",""))</f>
        <v>4.0365584409718203</v>
      </c>
      <c r="BP6" s="25">
        <f>IF(ISNUMBER(Fakos!BP6),Fakos!BP6,IF(ISTEXT(Fakos!BP6),"n.a.",""))</f>
        <v>0.38065637066515901</v>
      </c>
      <c r="BQ6" s="25">
        <f>IF(ISNUMBER(Fakos!BQ6),Fakos!BQ6,IF(ISTEXT(Fakos!BQ6),"n.a.",""))</f>
        <v>0.19160684567613001</v>
      </c>
      <c r="BR6" s="25">
        <f>IF(ISNUMBER(Fakos!BR6),Fakos!BR6,IF(ISTEXT(Fakos!BR6),"n.a.",""))</f>
        <v>0.313784207915838</v>
      </c>
      <c r="BS6" s="25">
        <f>IF(ISNUMBER(Fakos!BS6),Fakos!BS6,IF(ISTEXT(Fakos!BS6),"n.a.",""))</f>
        <v>35.701083804400596</v>
      </c>
      <c r="BT6" s="25">
        <f>IF(ISNUMBER(Fakos!BT6),Fakos!BT6,IF(ISTEXT(Fakos!BT6),"n.a.",""))</f>
        <v>3.6466419373776602</v>
      </c>
      <c r="BU6" s="25">
        <f>IF(ISNUMBER(Fakos!BU6),Fakos!BU6,IF(ISTEXT(Fakos!BU6),"n.a.",""))</f>
        <v>2.5485689223187901E-2</v>
      </c>
      <c r="BV6" s="25">
        <f>IF(ISNUMBER(Fakos!BV6),Fakos!BV6,IF(ISTEXT(Fakos!BV6),"n.a.",""))</f>
        <v>0.107166108466531</v>
      </c>
      <c r="BW6" s="25">
        <f>IF(ISNUMBER(Fakos!BW6),Fakos!BW6,IF(ISTEXT(Fakos!BW6),"n.a.",""))</f>
        <v>6.0896185619868596E-3</v>
      </c>
      <c r="BX6" s="25">
        <f>IF(ISNUMBER(Fakos!BX6),Fakos!BX6,IF(ISTEXT(Fakos!BX6),"n.a.",""))</f>
        <v>4.9393616031674997E-2</v>
      </c>
      <c r="BY6" s="25">
        <f>IF(ISNUMBER(Fakos!BY6),Fakos!BY6,IF(ISTEXT(Fakos!BY6),"n.a.",""))</f>
        <v>0.84413434819551902</v>
      </c>
      <c r="BZ6" s="25">
        <f>IF(ISNUMBER(Fakos!BZ6),Fakos!BZ6,IF(ISTEXT(Fakos!BZ6),"n.a.",""))</f>
        <v>0.283121867734624</v>
      </c>
      <c r="CA6" s="25">
        <f>IF(ISNUMBER(Fakos!CA6),Fakos!CA6,IF(ISTEXT(Fakos!CA6),"n.a.",""))</f>
        <v>1.2426500427754301E-2</v>
      </c>
      <c r="CB6" s="25">
        <f>IF(ISNUMBER(Fakos!CB6),Fakos!CB6,IF(ISTEXT(Fakos!CB6),"n.a.",""))</f>
        <v>8.4675401645257203E-3</v>
      </c>
      <c r="CC6" s="25">
        <f>IF(ISNUMBER(Fakos!CC6),Fakos!CC6,IF(ISTEXT(Fakos!CC6),"n.a.",""))</f>
        <v>24.147090849020199</v>
      </c>
      <c r="CD6" s="25">
        <f>IF(ISNUMBER(Fakos!CD6),Fakos!CD6,IF(ISTEXT(Fakos!CD6),"n.a.",""))</f>
        <v>8.1320943888966005E-2</v>
      </c>
      <c r="CE6" s="25" t="str">
        <f>IF(ISNUMBER(Fakos!CE6),Fakos!CE6,IF(ISTEXT(Fakos!CE6),"n.a.",""))</f>
        <v/>
      </c>
      <c r="CF6" s="25">
        <f>IF(ISNUMBER(Fakos!CF6),Fakos!CF6,IF(ISTEXT(Fakos!CF6),"n.a.",""))</f>
        <v>15.388031018643099</v>
      </c>
      <c r="CG6" s="25">
        <f>IF(ISNUMBER(Fakos!CG6),Fakos!CG6,IF(ISTEXT(Fakos!CG6),"n.a.",""))</f>
        <v>498718.43245555402</v>
      </c>
      <c r="CH6" s="25">
        <f>IF(ISNUMBER(Fakos!CH6),Fakos!CH6,IF(ISTEXT(Fakos!CH6),"n.a.",""))</f>
        <v>9.5036010429364701</v>
      </c>
      <c r="CI6" s="25">
        <f>IF(ISNUMBER(Fakos!CI6),Fakos!CI6,IF(ISTEXT(Fakos!CI6),"n.a.",""))</f>
        <v>275.60748798881798</v>
      </c>
      <c r="CJ6" s="25">
        <f>IF(ISNUMBER(Fakos!CJ6),Fakos!CJ6,IF(ISTEXT(Fakos!CJ6),"n.a.",""))</f>
        <v>8.5151439199487005</v>
      </c>
      <c r="CK6" s="25">
        <f>IF(ISNUMBER(Fakos!CK6),Fakos!CK6,IF(ISTEXT(Fakos!CK6),"n.a.",""))</f>
        <v>1.06100348443915</v>
      </c>
      <c r="CL6" s="25">
        <f>IF(ISNUMBER(Fakos!CL6),Fakos!CL6,IF(ISTEXT(Fakos!CL6),"n.a.",""))</f>
        <v>4.7939565320118803E-2</v>
      </c>
      <c r="CM6" s="25">
        <f>IF(ISNUMBER(Fakos!CM6),Fakos!CM6,IF(ISTEXT(Fakos!CM6),"n.a.",""))</f>
        <v>0.51374071833556001</v>
      </c>
      <c r="CN6" s="25">
        <f>IF(ISNUMBER(Fakos!CN6),Fakos!CN6,IF(ISTEXT(Fakos!CN6),"n.a.",""))</f>
        <v>314.98267967896498</v>
      </c>
      <c r="CO6" s="25">
        <f>IF(ISNUMBER(Fakos!CO6),Fakos!CO6,IF(ISTEXT(Fakos!CO6),"n.a.",""))</f>
        <v>12.3167359466454</v>
      </c>
      <c r="CP6" s="25">
        <f>IF(ISNUMBER(Fakos!CP6),Fakos!CP6,IF(ISTEXT(Fakos!CP6),"n.a.",""))</f>
        <v>2.4679774653750101E-2</v>
      </c>
      <c r="CQ6" s="25">
        <f>IF(ISNUMBER(Fakos!CQ6),Fakos!CQ6,IF(ISTEXT(Fakos!CQ6),"n.a.",""))</f>
        <v>0.12219710171892199</v>
      </c>
      <c r="CR6" s="25">
        <f>IF(ISNUMBER(Fakos!CR6),Fakos!CR6,IF(ISTEXT(Fakos!CR6),"n.a.",""))</f>
        <v>1.1689227768227471E-2</v>
      </c>
      <c r="CS6" s="25">
        <f>IF(ISNUMBER(Fakos!CS6),Fakos!CS6,IF(ISTEXT(Fakos!CS6),"n.a.",""))</f>
        <v>9.4423021078772706E-2</v>
      </c>
      <c r="CT6" s="25">
        <f>IF(ISNUMBER(Fakos!CT6),Fakos!CT6,IF(ISTEXT(Fakos!CT6),"n.a.",""))</f>
        <v>1.1228820069349399</v>
      </c>
      <c r="CU6" s="25">
        <f>IF(ISNUMBER(Fakos!CU6),Fakos!CU6,IF(ISTEXT(Fakos!CU6),"n.a.",""))</f>
        <v>0.21880045276787999</v>
      </c>
      <c r="CV6" s="25">
        <f>IF(ISNUMBER(Fakos!CV6),Fakos!CV6,IF(ISTEXT(Fakos!CV6),"n.a.",""))</f>
        <v>3.43737272813208E-2</v>
      </c>
      <c r="CW6" s="25">
        <f>IF(ISNUMBER(Fakos!CW6),Fakos!CW6,IF(ISTEXT(Fakos!CW6),"n.a.",""))</f>
        <v>1.21848420754331E-2</v>
      </c>
      <c r="CX6" s="25">
        <f>IF(ISNUMBER(Fakos!CX6),Fakos!CX6,IF(ISTEXT(Fakos!CX6),"n.a.",""))</f>
        <v>22.835630417258301</v>
      </c>
      <c r="CY6" s="25">
        <f>IF(ISNUMBER(Fakos!CY6),Fakos!CY6,IF(ISTEXT(Fakos!CY6),"n.a.",""))</f>
        <v>6.3727600199507503E-2</v>
      </c>
      <c r="CZ6" s="25" t="str">
        <f>IF(ISNUMBER(Fakos!CZ6),Fakos!CZ6,IF(ISTEXT(Fakos!CZ6),"n.a.",""))</f>
        <v/>
      </c>
      <c r="DA6" s="25">
        <f>IF(ISNUMBER(Fakos!DA6),Fakos!DA6,IF(ISTEXT(Fakos!DA6),"n.a.",""))</f>
        <v>0.28009787931571978</v>
      </c>
      <c r="DB6" s="25">
        <f>IF(ISNUMBER(Fakos!DB6),Fakos!DB6,IF(ISTEXT(Fakos!DB6),"n.a.",""))</f>
        <v>8930.4043773937519</v>
      </c>
      <c r="DC6" s="25">
        <f>IF(ISNUMBER(Fakos!DC6),Fakos!DC6,IF(ISTEXT(Fakos!DC6),"n.a.",""))</f>
        <v>0.16126056353526486</v>
      </c>
      <c r="DD6" s="25">
        <f>IF(ISNUMBER(Fakos!DD6),Fakos!DD6,IF(ISTEXT(Fakos!DD6),"n.a.",""))</f>
        <v>4.695715156879956</v>
      </c>
      <c r="DE6" s="25">
        <f>IF(ISNUMBER(Fakos!DE6),Fakos!DE6,IF(ISTEXT(Fakos!DE6),"n.a.",""))</f>
        <v>0.13399968400762755</v>
      </c>
      <c r="DF6" s="25">
        <f>IF(ISNUMBER(Fakos!DF6),Fakos!DF6,IF(ISTEXT(Fakos!DF6),"n.a.",""))</f>
        <v>1.6225775874585565E-2</v>
      </c>
      <c r="DG6" s="25">
        <f>IF(ISNUMBER(Fakos!DG6),Fakos!DG6,IF(ISTEXT(Fakos!DG6),"n.a.",""))</f>
        <v>6.8757175279489987E-4</v>
      </c>
      <c r="DH6" s="25">
        <f>IF(ISNUMBER(Fakos!DH6),Fakos!DH6,IF(ISTEXT(Fakos!DH6),"n.a.",""))</f>
        <v>7.0753438691028786E-3</v>
      </c>
      <c r="DI6" s="25">
        <f>IF(ISNUMBER(Fakos!DI6),Fakos!DI6,IF(ISTEXT(Fakos!DI6),"n.a.",""))</f>
        <v>4.2041638149607721</v>
      </c>
      <c r="DJ6" s="25">
        <f>IF(ISNUMBER(Fakos!DJ6),Fakos!DJ6,IF(ISTEXT(Fakos!DJ6),"n.a.",""))</f>
        <v>0.15598703073259121</v>
      </c>
      <c r="DK6" s="25">
        <f>IF(ISNUMBER(Fakos!DK6),Fakos!DK6,IF(ISTEXT(Fakos!DK6),"n.a.",""))</f>
        <v>2.2879564740813419E-4</v>
      </c>
      <c r="DL6" s="25">
        <f>IF(ISNUMBER(Fakos!DL6),Fakos!DL6,IF(ISTEXT(Fakos!DL6),"n.a.",""))</f>
        <v>1.0870564421535437E-3</v>
      </c>
      <c r="DM6" s="25">
        <f>IF(ISNUMBER(Fakos!DM6),Fakos!DM6,IF(ISTEXT(Fakos!DM6),"n.a.",""))</f>
        <v>1.0180657883108459E-4</v>
      </c>
      <c r="DN6" s="25">
        <f>IF(ISNUMBER(Fakos!DN6),Fakos!DN6,IF(ISTEXT(Fakos!DN6),"n.a.",""))</f>
        <v>7.9540915743216839E-4</v>
      </c>
      <c r="DO6" s="25">
        <f>IF(ISNUMBER(Fakos!DO6),Fakos!DO6,IF(ISTEXT(Fakos!DO6),"n.a.",""))</f>
        <v>9.2220926982173115E-3</v>
      </c>
      <c r="DP6" s="25">
        <f>IF(ISNUMBER(Fakos!DP6),Fakos!DP6,IF(ISTEXT(Fakos!DP6),"n.a.",""))</f>
        <v>1.7147370906573668E-3</v>
      </c>
      <c r="DQ6" s="25">
        <f>IF(ISNUMBER(Fakos!DQ6),Fakos!DQ6,IF(ISTEXT(Fakos!DQ6),"n.a.",""))</f>
        <v>1.7451555749603572E-4</v>
      </c>
      <c r="DR6" s="25">
        <f>IF(ISNUMBER(Fakos!DR6),Fakos!DR6,IF(ISTEXT(Fakos!DR6),"n.a.",""))</f>
        <v>5.9617601220026789E-5</v>
      </c>
      <c r="DS6" s="25">
        <f>IF(ISNUMBER(Fakos!DS6),Fakos!DS6,IF(ISTEXT(Fakos!DS6),"n.a.",""))</f>
        <v>0.11021057151186439</v>
      </c>
      <c r="DT6" s="25">
        <f>IF(ISNUMBER(Fakos!DT6),Fakos!DT6,IF(ISTEXT(Fakos!DT6),"n.a.",""))</f>
        <v>3.0494537429546017E-4</v>
      </c>
      <c r="DU6" s="25" t="str">
        <f>IF(ISNUMBER(Fakos!DU6),Fakos!DU6,IF(ISTEXT(Fakos!DU6),"n.a.",""))</f>
        <v/>
      </c>
      <c r="DV6" s="25">
        <f>IF(ISNUMBER(Fakos!DV6),Fakos!DV6,IF(ISTEXT(Fakos!DV6),"n.a.",""))</f>
        <v>3.1326603302199068E-3</v>
      </c>
      <c r="DW6" s="25">
        <f>IF(ISNUMBER(Fakos!DW6),Fakos!DW6,IF(ISTEXT(Fakos!DW6),"n.a.",""))</f>
        <v>99.879097957574359</v>
      </c>
      <c r="DX6" s="25">
        <f>IF(ISNUMBER(Fakos!DX6),Fakos!DX6,IF(ISTEXT(Fakos!DX6),"n.a.",""))</f>
        <v>1.8035644234435998E-3</v>
      </c>
      <c r="DY6" s="25">
        <f>IF(ISNUMBER(Fakos!DY6),Fakos!DY6,IF(ISTEXT(Fakos!DY6),"n.a.",""))</f>
        <v>5.2517643581975595E-2</v>
      </c>
      <c r="DZ6" s="25">
        <f>IF(ISNUMBER(Fakos!DZ6),Fakos!DZ6,IF(ISTEXT(Fakos!DZ6),"n.a.",""))</f>
        <v>1.4986743040618904E-3</v>
      </c>
      <c r="EA6" s="25">
        <f>IF(ISNUMBER(Fakos!EA6),Fakos!EA6,IF(ISTEXT(Fakos!EA6),"n.a.",""))</f>
        <v>1.8147172171931801E-4</v>
      </c>
      <c r="EB6" s="25">
        <f>IF(ISNUMBER(Fakos!EB6),Fakos!EB6,IF(ISTEXT(Fakos!EB6),"n.a.",""))</f>
        <v>7.6899145378123101E-6</v>
      </c>
      <c r="EC6" s="25">
        <f>IF(ISNUMBER(Fakos!EC6),Fakos!EC6,IF(ISTEXT(Fakos!EC6),"n.a.",""))</f>
        <v>7.9131798910979064E-5</v>
      </c>
      <c r="ED6" s="25">
        <f>IF(ISNUMBER(Fakos!ED6),Fakos!ED6,IF(ISTEXT(Fakos!ED6),"n.a.",""))</f>
        <v>4.7020053265124637E-2</v>
      </c>
      <c r="EE6" s="25">
        <f>IF(ISNUMBER(Fakos!EE6),Fakos!EE6,IF(ISTEXT(Fakos!EE6),"n.a.",""))</f>
        <v>1.7445843731432977E-3</v>
      </c>
      <c r="EF6" s="25">
        <f>IF(ISNUMBER(Fakos!EF6),Fakos!EF6,IF(ISTEXT(Fakos!EF6),"n.a.",""))</f>
        <v>2.5588878077671972E-6</v>
      </c>
      <c r="EG6" s="25">
        <f>IF(ISNUMBER(Fakos!EG6),Fakos!EG6,IF(ISTEXT(Fakos!EG6),"n.a.",""))</f>
        <v>1.2157816408191848E-5</v>
      </c>
      <c r="EH6" s="25">
        <f>IF(ISNUMBER(Fakos!EH6),Fakos!EH6,IF(ISTEXT(Fakos!EH6),"n.a.",""))</f>
        <v>1.1386213692109365E-6</v>
      </c>
      <c r="EI6" s="25">
        <f>IF(ISNUMBER(Fakos!EI6),Fakos!EI6,IF(ISTEXT(Fakos!EI6),"n.a.",""))</f>
        <v>8.8959856456919348E-6</v>
      </c>
      <c r="EJ6" s="25">
        <f>IF(ISNUMBER(Fakos!EJ6),Fakos!EJ6,IF(ISTEXT(Fakos!EJ6),"n.a.",""))</f>
        <v>1.0314138767452881E-4</v>
      </c>
      <c r="EK6" s="25">
        <f>IF(ISNUMBER(Fakos!EK6),Fakos!EK6,IF(ISTEXT(Fakos!EK6),"n.a.",""))</f>
        <v>1.9177899075073637E-5</v>
      </c>
      <c r="EL6" s="25">
        <f>IF(ISNUMBER(Fakos!EL6),Fakos!EL6,IF(ISTEXT(Fakos!EL6),"n.a.",""))</f>
        <v>1.9518104360862274E-6</v>
      </c>
      <c r="EM6" s="25">
        <f>IF(ISNUMBER(Fakos!EM6),Fakos!EM6,IF(ISTEXT(Fakos!EM6),"n.a.",""))</f>
        <v>6.6677296801070904E-7</v>
      </c>
      <c r="EN6" s="25">
        <f>IF(ISNUMBER(Fakos!EN6),Fakos!EN6,IF(ISTEXT(Fakos!EN6),"n.a.",""))</f>
        <v>1.2326129929635114E-3</v>
      </c>
      <c r="EO6" s="25">
        <f>IF(ISNUMBER(Fakos!EO6),Fakos!EO6,IF(ISTEXT(Fakos!EO6),"n.a.",""))</f>
        <v>3.410558763505198E-6</v>
      </c>
      <c r="EP6" s="25" t="str">
        <f>IF(ISNUMBER(Fakos!EP6),Fakos!EP6,IF(ISTEXT(Fakos!EP6),"n.a.",""))</f>
        <v/>
      </c>
      <c r="EQ6" s="25">
        <f>IF(ISNUMBER(Fakos!EQ6),Fakos!EQ6,IF(ISTEXT(Fakos!EQ6),"n.a.",""))</f>
        <v>199.75819591514872</v>
      </c>
      <c r="ER6" s="25" t="str">
        <f>IF(ISNUMBER(Fakos!ER6),Fakos!ER6,IF(ISTEXT(Fakos!ER6),"n.a.",""))</f>
        <v/>
      </c>
      <c r="ES6" s="25" t="str">
        <f>IF(ISNUMBER(Fakos!ES6),Fakos!ES6,IF(ISTEXT(Fakos!ES6),"n.a.",""))</f>
        <v/>
      </c>
      <c r="ET6" s="25" t="str">
        <f>IF(ISNUMBER(Fakos!ET6),Fakos!ET6,IF(ISTEXT(Fakos!ET6),"n.a.",""))</f>
        <v/>
      </c>
      <c r="EU6" s="25" t="str">
        <f>IF(ISNUMBER(Fakos!EU6),Fakos!EU6,IF(ISTEXT(Fakos!EU6),"n.a.",""))</f>
        <v/>
      </c>
      <c r="EV6" s="25" t="str">
        <f>IF(ISNUMBER(Fakos!EV6),Fakos!EV6,IF(ISTEXT(Fakos!EV6),"n.a.",""))</f>
        <v/>
      </c>
      <c r="EW6" s="25" t="str">
        <f>IF(ISNUMBER(Fakos!EW6),Fakos!EW6,IF(ISTEXT(Fakos!EW6),"n.a.",""))</f>
        <v/>
      </c>
      <c r="EX6" s="25" t="str">
        <f>IF(ISNUMBER(Fakos!EX6),Fakos!EX6,IF(ISTEXT(Fakos!EX6),"n.a.",""))</f>
        <v/>
      </c>
      <c r="EY6" s="25" t="str">
        <f>IF(ISNUMBER(Fakos!EY6),Fakos!EY6,IF(ISTEXT(Fakos!EY6),"n.a.",""))</f>
        <v/>
      </c>
      <c r="EZ6" s="25" t="str">
        <f>IF(ISNUMBER(Fakos!EZ6),Fakos!EZ6,IF(ISTEXT(Fakos!EZ6),"n.a.",""))</f>
        <v/>
      </c>
      <c r="FA6" s="25" t="str">
        <f>IF(ISNUMBER(Fakos!FA6),Fakos!FA6,IF(ISTEXT(Fakos!FA6),"n.a.",""))</f>
        <v/>
      </c>
      <c r="FB6" s="25" t="str">
        <f>IF(ISNUMBER(Fakos!FB6),Fakos!FB6,IF(ISTEXT(Fakos!FB6),"n.a.",""))</f>
        <v/>
      </c>
      <c r="FC6" s="25" t="str">
        <f>IF(ISNUMBER(Fakos!FC6),Fakos!FC6,IF(ISTEXT(Fakos!FC6),"n.a.",""))</f>
        <v/>
      </c>
      <c r="FD6" s="25" t="str">
        <f>IF(ISNUMBER(Fakos!FD6),Fakos!FD6,IF(ISTEXT(Fakos!FD6),"n.a.",""))</f>
        <v/>
      </c>
      <c r="FE6" s="25" t="str">
        <f>IF(ISNUMBER(Fakos!FE6),Fakos!FE6,IF(ISTEXT(Fakos!FE6),"n.a.",""))</f>
        <v/>
      </c>
      <c r="FF6" s="25" t="str">
        <f>IF(ISNUMBER(Fakos!FF6),Fakos!FF6,IF(ISTEXT(Fakos!FF6),"n.a.",""))</f>
        <v/>
      </c>
      <c r="FG6" s="25" t="str">
        <f>IF(ISNUMBER(Fakos!FG6),Fakos!FG6,IF(ISTEXT(Fakos!FG6),"n.a.",""))</f>
        <v/>
      </c>
      <c r="FH6" s="25" t="str">
        <f>IF(ISNUMBER(Fakos!FH6),Fakos!FH6,IF(ISTEXT(Fakos!FH6),"n.a.",""))</f>
        <v/>
      </c>
      <c r="FI6" s="25" t="str">
        <f>IF(ISNUMBER(Fakos!FI6),Fakos!FI6,IF(ISTEXT(Fakos!FI6),"n.a.",""))</f>
        <v/>
      </c>
      <c r="FJ6" s="25" t="str">
        <f>IF(ISNUMBER(Fakos!FJ6),Fakos!FJ6,IF(ISTEXT(Fakos!FJ6),"n.a.",""))</f>
        <v/>
      </c>
      <c r="FK6" s="25" t="str">
        <f>IF(ISNUMBER(Fakos!FK6),Fakos!FK6,IF(ISTEXT(Fakos!FK6),"n.a.",""))</f>
        <v/>
      </c>
      <c r="FL6" s="25" t="str">
        <f>IF(ISNUMBER(Fakos!FL6),Fakos!FL6,IF(ISTEXT(Fakos!FL6),"n.a.",""))</f>
        <v/>
      </c>
      <c r="FM6" s="25" t="str">
        <f>IF(ISNUMBER(Fakos!FM6),Fakos!FM6,IF(ISTEXT(Fakos!FM6),"n.a.",""))</f>
        <v/>
      </c>
      <c r="FN6" s="25" t="str">
        <f>IF(ISNUMBER(Fakos!FN6),Fakos!FN6,IF(ISTEXT(Fakos!FN6),"n.a.",""))</f>
        <v/>
      </c>
      <c r="FO6" s="25" t="str">
        <f>IF(ISNUMBER(Fakos!FO6),Fakos!FO6,"")</f>
        <v/>
      </c>
      <c r="FP6" s="25" t="str">
        <f>IF(ISNUMBER(Fakos!FP6),Fakos!FP6,"")</f>
        <v/>
      </c>
      <c r="FQ6" s="25" t="str">
        <f>IF(ISNUMBER(Fakos!FQ6),Fakos!FQ6,"")</f>
        <v/>
      </c>
      <c r="FR6" s="25" t="str">
        <f>IF(ISNUMBER(Fakos!FR6),Fakos!FR6,"")</f>
        <v/>
      </c>
      <c r="FS6" s="25" t="str">
        <f>IF(ISNUMBER(Fakos!FS6),Fakos!FS6,"")</f>
        <v/>
      </c>
      <c r="FT6" s="25" t="str">
        <f>IF(ISNUMBER(Fakos!FT6),Fakos!FT6,"")</f>
        <v/>
      </c>
      <c r="FU6" s="25" t="str">
        <f>IF(ISNUMBER(Fakos!FU6),Fakos!FU6,"")</f>
        <v/>
      </c>
      <c r="FV6" s="25" t="str">
        <f>IF(ISNUMBER(Fakos!FV6),Fakos!FV6,"")</f>
        <v/>
      </c>
      <c r="FW6" s="25" t="str">
        <f>IF(ISNUMBER(Fakos!FW6),Fakos!FW6,"")</f>
        <v/>
      </c>
      <c r="FX6" s="25" t="str">
        <f>IF(ISNUMBER(Fakos!FX6),Fakos!FX6,"")</f>
        <v/>
      </c>
      <c r="FY6" s="25" t="str">
        <f>IF(ISNUMBER(Fakos!FY6),Fakos!FY6,"")</f>
        <v/>
      </c>
      <c r="FZ6" s="25" t="str">
        <f>IF(ISNUMBER(Fakos!FZ6),Fakos!FZ6,"")</f>
        <v/>
      </c>
      <c r="GA6" s="25" t="str">
        <f>IF(ISNUMBER(Fakos!GA6),Fakos!GA6,"")</f>
        <v/>
      </c>
      <c r="GB6" s="25" t="str">
        <f>IF(ISNUMBER(Fakos!GB6),Fakos!GB6,"")</f>
        <v/>
      </c>
      <c r="GC6" s="25" t="str">
        <f>IF(ISNUMBER(Fakos!GC6),Fakos!GC6,"")</f>
        <v/>
      </c>
      <c r="GD6" s="25" t="str">
        <f>IF(ISNUMBER(Fakos!GD6),Fakos!GD6,"")</f>
        <v/>
      </c>
      <c r="GE6" s="25" t="str">
        <f>IF(ISNUMBER(Fakos!GE6),Fakos!GE6,"")</f>
        <v/>
      </c>
      <c r="GF6" s="25" t="str">
        <f>IF(ISNUMBER(Fakos!GF6),Fakos!GF6,"")</f>
        <v/>
      </c>
      <c r="GG6" s="25" t="str">
        <f>IF(ISNUMBER(Fakos!GG6),Fakos!GG6,"")</f>
        <v/>
      </c>
      <c r="GH6" s="25" t="str">
        <f>IF(ISNUMBER(Fakos!GH6),Fakos!GH6,"")</f>
        <v/>
      </c>
      <c r="GI6" s="25" t="str">
        <f>IF(ISNUMBER(Fakos!GI6),Fakos!GI6,"")</f>
        <v/>
      </c>
      <c r="GJ6" s="25" t="str">
        <f>IF(ISNUMBER(Fakos!GJ6),Fakos!GJ6,"")</f>
        <v/>
      </c>
      <c r="GK6" s="25" t="str">
        <f>IF(ISNUMBER(Fakos!GK6),Fakos!GK6,"")</f>
        <v/>
      </c>
      <c r="GL6" s="25" t="str">
        <f>IF(ISNUMBER(Fakos!GL6),Fakos!GL6,"")</f>
        <v/>
      </c>
      <c r="GM6" s="25" t="str">
        <f>IF(ISNUMBER(Fakos!GM6),Fakos!GM6,"")</f>
        <v/>
      </c>
      <c r="GN6" s="25" t="str">
        <f>IF(ISNUMBER(Fakos!GN6),Fakos!GN6,"")</f>
        <v/>
      </c>
      <c r="GO6" s="25" t="str">
        <f>IF(ISNUMBER(Fakos!GO6),Fakos!GO6,"")</f>
        <v/>
      </c>
      <c r="GP6" s="25" t="str">
        <f>IF(ISNUMBER(Fakos!GP6),Fakos!GP6,"")</f>
        <v/>
      </c>
      <c r="GQ6" s="25" t="str">
        <f>IF(ISNUMBER(Fakos!GQ6),Fakos!GQ6,"")</f>
        <v/>
      </c>
      <c r="GR6" s="25" t="str">
        <f>IF(ISNUMBER(Fakos!GR6),Fakos!GR6,"")</f>
        <v/>
      </c>
      <c r="GS6" s="25" t="str">
        <f>IF(ISNUMBER(Fakos!GS6),Fakos!GS6,"")</f>
        <v/>
      </c>
      <c r="GT6" s="25" t="str">
        <f>IF(ISNUMBER(Fakos!GT6),Fakos!GT6,"")</f>
        <v/>
      </c>
      <c r="GU6" s="25" t="str">
        <f>IF(ISNUMBER(Fakos!GU6),Fakos!GU6,"")</f>
        <v/>
      </c>
      <c r="GV6" s="25" t="str">
        <f>IF(ISNUMBER(Fakos!GV6),Fakos!GV6,"")</f>
        <v/>
      </c>
      <c r="GW6" s="25" t="str">
        <f>IF(ISNUMBER(Fakos!GW6),Fakos!GW6,"")</f>
        <v/>
      </c>
      <c r="GX6" s="25" t="str">
        <f>IF(ISNUMBER(Fakos!GX6),Fakos!GX6,"")</f>
        <v/>
      </c>
      <c r="GY6" s="25" t="str">
        <f>IF(ISNUMBER(Fakos!GY6),Fakos!GY6,"")</f>
        <v/>
      </c>
      <c r="GZ6" s="25" t="str">
        <f>IF(ISNUMBER(Fakos!GZ6),Fakos!GZ6,"")</f>
        <v/>
      </c>
      <c r="HA6" s="25" t="str">
        <f>IF(ISNUMBER(Fakos!HA6),Fakos!HA6,"")</f>
        <v/>
      </c>
      <c r="HB6" s="25" t="str">
        <f>IF(ISNUMBER(Fakos!HB6),Fakos!HB6,"")</f>
        <v/>
      </c>
      <c r="HC6" s="25" t="str">
        <f>IF(ISNUMBER(Fakos!HC6),Fakos!HC6,"")</f>
        <v/>
      </c>
      <c r="HD6" s="25" t="str">
        <f>IF(ISNUMBER(Fakos!HD6),Fakos!HD6,"")</f>
        <v/>
      </c>
      <c r="HE6" s="25" t="str">
        <f>IF(ISNUMBER(Fakos!HE6),Fakos!HE6,"")</f>
        <v/>
      </c>
      <c r="HF6" s="25" t="str">
        <f>IF(ISNUMBER(Fakos!HF6),Fakos!HF6,"")</f>
        <v/>
      </c>
      <c r="HG6" s="25" t="str">
        <f>IF(ISNUMBER(Fakos!HG6),Fakos!HG6,"")</f>
        <v/>
      </c>
      <c r="HH6" s="25" t="str">
        <f>IF(ISNUMBER(Fakos!HH6),Fakos!HH6,"")</f>
        <v/>
      </c>
      <c r="HI6" s="25" t="str">
        <f>IF(ISNUMBER(Fakos!HI6),Fakos!HI6,"")</f>
        <v/>
      </c>
    </row>
    <row r="7" spans="1:217">
      <c r="A7" s="25" t="str">
        <f>Fakos!A7</f>
        <v>LM-JB-03-06</v>
      </c>
      <c r="B7" s="25" t="str">
        <f>Fakos!B7</f>
        <v>Fakos</v>
      </c>
      <c r="C7" s="25" t="str">
        <f>Fakos!C7</f>
        <v>epithermal</v>
      </c>
      <c r="D7" s="25" t="str">
        <f>Fakos!D7</f>
        <v>transitional</v>
      </c>
      <c r="E7" s="25" t="str">
        <f>Fakos!E7</f>
        <v>pyrite</v>
      </c>
      <c r="F7" s="25" t="str">
        <f>Fakos!F7</f>
        <v>euhedral</v>
      </c>
      <c r="G7" s="25">
        <f>IF(ISNUMBER(Fakos!G7),Fakos!G7,IF(ISTEXT(Fakos!G7),"n.a.",""))</f>
        <v>26.637005315553701</v>
      </c>
      <c r="H7" s="25">
        <f>IF(ISNUMBER(Fakos!H7),Fakos!H7,IF(ISTEXT(Fakos!H7),"n.a.",""))</f>
        <v>472106.81481934601</v>
      </c>
      <c r="I7" s="25">
        <f>IF(ISNUMBER(Fakos!I7),Fakos!I7,IF(ISTEXT(Fakos!I7),"n.a.",""))</f>
        <v>462.07662933537301</v>
      </c>
      <c r="J7" s="25">
        <f>IF(ISNUMBER(Fakos!J7),Fakos!J7,IF(ISTEXT(Fakos!J7),"n.a.",""))</f>
        <v>61.336161622286603</v>
      </c>
      <c r="K7" s="25">
        <f>IF(ISNUMBER(Fakos!K7),Fakos!K7,IF(ISTEXT(Fakos!K7),"n.a.",""))</f>
        <v>8.8093152918352402</v>
      </c>
      <c r="L7" s="25">
        <f>IF(ISNUMBER(Fakos!L7),Fakos!L7,IF(ISTEXT(Fakos!L7),"n.a.",""))</f>
        <v>1.3926355284767999</v>
      </c>
      <c r="M7" s="25">
        <f>IF(ISNUMBER(Fakos!M7),Fakos!M7,IF(ISTEXT(Fakos!M7),"n.a.",""))</f>
        <v>0.24097025851137799</v>
      </c>
      <c r="N7" s="25">
        <f>IF(ISNUMBER(Fakos!N7),Fakos!N7,IF(ISTEXT(Fakos!N7),"n.a.",""))</f>
        <v>1.43215619298442</v>
      </c>
      <c r="O7" s="25">
        <f>IF(ISNUMBER(Fakos!O7),Fakos!O7,IF(ISTEXT(Fakos!O7),"n.a.",""))</f>
        <v>559.84964846157902</v>
      </c>
      <c r="P7" s="25">
        <f>IF(ISNUMBER(Fakos!P7),Fakos!P7,IF(ISTEXT(Fakos!P7),"n.a.",""))</f>
        <v>76.821837419150796</v>
      </c>
      <c r="Q7" s="25">
        <f>IF(ISNUMBER(Fakos!Q7),Fakos!Q7,IF(ISTEXT(Fakos!Q7),"n.a.",""))</f>
        <v>8.42037963950137E-2</v>
      </c>
      <c r="R7" s="25">
        <f>IF(ISNUMBER(Fakos!R7),Fakos!R7,IF(ISTEXT(Fakos!R7),"n.a.",""))</f>
        <v>8.9893632459438405E-2</v>
      </c>
      <c r="S7" s="25">
        <f>IF(ISNUMBER(Fakos!S7),Fakos!S7,IF(ISTEXT(Fakos!S7),"n.a.",""))</f>
        <v>1.7983825735985108E-2</v>
      </c>
      <c r="T7" s="25">
        <f>IF(ISNUMBER(Fakos!T7),Fakos!T7,IF(ISTEXT(Fakos!T7),"n.a.",""))</f>
        <v>0.128343951419438</v>
      </c>
      <c r="U7" s="25">
        <f>IF(ISNUMBER(Fakos!U7),Fakos!U7,IF(ISTEXT(Fakos!U7),"n.a.",""))</f>
        <v>0.62562237650416996</v>
      </c>
      <c r="V7" s="25">
        <f>IF(ISNUMBER(Fakos!V7),Fakos!V7,IF(ISTEXT(Fakos!V7),"n.a.",""))</f>
        <v>12.179433025424199</v>
      </c>
      <c r="W7" s="25">
        <f>IF(ISNUMBER(Fakos!W7),Fakos!W7,IF(ISTEXT(Fakos!W7),"n.a.",""))</f>
        <v>9.4674537456382393E-2</v>
      </c>
      <c r="X7" s="25">
        <f>IF(ISNUMBER(Fakos!X7),Fakos!X7,IF(ISTEXT(Fakos!X7),"n.a.",""))</f>
        <v>2.9041881205627999E-2</v>
      </c>
      <c r="Y7" s="25">
        <f>IF(ISNUMBER(Fakos!Y7),Fakos!Y7,IF(ISTEXT(Fakos!Y7),"n.a.",""))</f>
        <v>109.51429985638499</v>
      </c>
      <c r="Z7" s="25">
        <f>IF(ISNUMBER(Fakos!Z7),Fakos!Z7,IF(ISTEXT(Fakos!Z7),"n.a.",""))</f>
        <v>7.7197855251851504</v>
      </c>
      <c r="AA7" s="25">
        <f>IF(ISNUMBER(Fakos!AA7),Fakos!AA7,IF(ISTEXT(Fakos!AA7),"n.a.",""))</f>
        <v>7.5335106911462919</v>
      </c>
      <c r="AB7" s="25">
        <f>IF(ISNUMBER(Fakos!AB7),Fakos!AB7,IF(ISTEXT(Fakos!AB7),"n.a.",""))</f>
        <v>0.70147768391793142</v>
      </c>
      <c r="AC7" s="25">
        <f>IF(ISNUMBER(Fakos!AC7),Fakos!AC7,IF(ISTEXT(Fakos!AC7),"n.a.",""))</f>
        <v>7.0491118833875877E-2</v>
      </c>
      <c r="AD7" s="25">
        <f>IF(ISNUMBER(Fakos!AD7),Fakos!AD7,IF(ISTEXT(Fakos!AD7),"n.a.",""))</f>
        <v>0.825358434367373</v>
      </c>
      <c r="AE7" s="25">
        <f>IF(ISNUMBER(Fakos!AE7),Fakos!AE7,IF(ISTEXT(Fakos!AE7),"n.a.",""))</f>
        <v>2.6518802789875825E-4</v>
      </c>
      <c r="AF7" s="25">
        <f>IF(ISNUMBER(Fakos!AF7),Fakos!AF7,IF(ISTEXT(Fakos!AF7),"n.a.",""))</f>
        <v>5.7127003261181371E-3</v>
      </c>
      <c r="AG7" s="25">
        <f>IF(ISNUMBER(Fakos!AG7),Fakos!AG7,IF(ISTEXT(Fakos!AG7),"n.a.",""))</f>
        <v>1.8222907424711798E-4</v>
      </c>
      <c r="AH7" s="25">
        <f>IF(ISNUMBER(Fakos!AH7),Fakos!AH7,IF(ISTEXT(Fakos!AH7),"n.a.",""))</f>
        <v>7.6888403163273642E-4</v>
      </c>
      <c r="AI7" s="25">
        <f>IF(ISNUMBER(Fakos!AI7),Fakos!AI7,IF(ISTEXT(Fakos!AI7),"n.a.",""))</f>
        <v>1.6706721429060128E-2</v>
      </c>
      <c r="AJ7" s="25">
        <f>IF(ISNUMBER(Fakos!AJ7),Fakos!AJ7,IF(ISTEXT(Fakos!AJ7),"n.a.",""))</f>
        <v>0.16625345785102208</v>
      </c>
      <c r="AK7" s="25">
        <f>IF(ISNUMBER(Fakos!AK7),Fakos!AK7,IF(ISTEXT(Fakos!AK7),"n.a.",""))</f>
        <v>6.2850790024590353E-5</v>
      </c>
      <c r="AL7" s="25">
        <f>IF(ISNUMBER(Fakos!AL7),Fakos!AL7,IF(ISTEXT(Fakos!AL7),"n.a.",""))</f>
        <v>1.3539364183036754E-3</v>
      </c>
      <c r="AM7" s="25">
        <f>IF(ISNUMBER(Fakos!AM7),Fakos!AM7,IF(ISTEXT(Fakos!AM7),"n.a.",""))</f>
        <v>1.8222907424711798E-4</v>
      </c>
      <c r="AN7" s="25" t="str">
        <f>IF(ISNUMBER(Fakos!AN7),Fakos!AN7,IF(ISTEXT(Fakos!AN7),"n.a.",""))</f>
        <v/>
      </c>
      <c r="AO7" s="25" t="str">
        <f>IF(ISNUMBER(Fakos!AO7),Fakos!AO7,IF(ISTEXT(Fakos!AO7),"n.a.",""))</f>
        <v/>
      </c>
      <c r="AP7" s="25">
        <f>IF(ISNUMBER(Fakos!AP7),Fakos!AP7,IF(ISTEXT(Fakos!AP7),"n.a.",""))</f>
        <v>0.28153028461024798</v>
      </c>
      <c r="AQ7" s="25">
        <f>IF(ISNUMBER(Fakos!AQ7),Fakos!AQ7,IF(ISTEXT(Fakos!AQ7),"n.a.",""))</f>
        <v>9.7603354329649505</v>
      </c>
      <c r="AR7" s="25">
        <f>IF(ISNUMBER(Fakos!AR7),Fakos!AR7,IF(ISTEXT(Fakos!AR7),"n.a.",""))</f>
        <v>2.85163263204158E-2</v>
      </c>
      <c r="AS7" s="25">
        <f>IF(ISNUMBER(Fakos!AS7),Fakos!AS7,IF(ISTEXT(Fakos!AS7),"n.a.",""))</f>
        <v>0.232786829539362</v>
      </c>
      <c r="AT7" s="25">
        <f>IF(ISNUMBER(Fakos!AT7),Fakos!AT7,IF(ISTEXT(Fakos!AT7),"n.a.",""))</f>
        <v>0.28434948360044998</v>
      </c>
      <c r="AU7" s="25">
        <f>IF(ISNUMBER(Fakos!AU7),Fakos!AU7,IF(ISTEXT(Fakos!AU7),"n.a.",""))</f>
        <v>1.3926355284767999</v>
      </c>
      <c r="AV7" s="25">
        <f>IF(ISNUMBER(Fakos!AV7),Fakos!AV7,IF(ISTEXT(Fakos!AV7),"n.a.",""))</f>
        <v>4.9215797632416597E-2</v>
      </c>
      <c r="AW7" s="25">
        <f>IF(ISNUMBER(Fakos!AW7),Fakos!AW7,IF(ISTEXT(Fakos!AW7),"n.a.",""))</f>
        <v>0.29546365031803201</v>
      </c>
      <c r="AX7" s="25">
        <f>IF(ISNUMBER(Fakos!AX7),Fakos!AX7,IF(ISTEXT(Fakos!AX7),"n.a.",""))</f>
        <v>0.174872035663137</v>
      </c>
      <c r="AY7" s="25">
        <f>IF(ISNUMBER(Fakos!AY7),Fakos!AY7,IF(ISTEXT(Fakos!AY7),"n.a.",""))</f>
        <v>1.5847445115782199</v>
      </c>
      <c r="AZ7" s="25">
        <f>IF(ISNUMBER(Fakos!AZ7),Fakos!AZ7,IF(ISTEXT(Fakos!AZ7),"n.a.",""))</f>
        <v>1.7610019234278101E-2</v>
      </c>
      <c r="BA7" s="25">
        <f>IF(ISNUMBER(Fakos!BA7),Fakos!BA7,IF(ISTEXT(Fakos!BA7),"n.a.",""))</f>
        <v>8.9893632459438405E-2</v>
      </c>
      <c r="BB7" s="25">
        <f>IF(ISNUMBER(Fakos!BB7),Fakos!BB7,IF(ISTEXT(Fakos!BB7),"n.a.",""))</f>
        <v>1.8420195170811199E-2</v>
      </c>
      <c r="BC7" s="25">
        <f>IF(ISNUMBER(Fakos!BC7),Fakos!BC7,IF(ISTEXT(Fakos!BC7),"n.a.",""))</f>
        <v>0.128343951419438</v>
      </c>
      <c r="BD7" s="25">
        <f>IF(ISNUMBER(Fakos!BD7),Fakos!BD7,IF(ISTEXT(Fakos!BD7),"n.a.",""))</f>
        <v>5.4546963960029303E-2</v>
      </c>
      <c r="BE7" s="25">
        <f>IF(ISNUMBER(Fakos!BE7),Fakos!BE7,IF(ISTEXT(Fakos!BE7),"n.a.",""))</f>
        <v>0.17727341581004999</v>
      </c>
      <c r="BF7" s="25">
        <f>IF(ISNUMBER(Fakos!BF7),Fakos!BF7,IF(ISTEXT(Fakos!BF7),"n.a.",""))</f>
        <v>2.5558440360140999E-2</v>
      </c>
      <c r="BG7" s="25">
        <f>IF(ISNUMBER(Fakos!BG7),Fakos!BG7,IF(ISTEXT(Fakos!BG7),"n.a.",""))</f>
        <v>1.66467032153059E-2</v>
      </c>
      <c r="BH7" s="25">
        <f>IF(ISNUMBER(Fakos!BH7),Fakos!BH7,IF(ISTEXT(Fakos!BH7),"n.a.",""))</f>
        <v>2.10176735447875E-2</v>
      </c>
      <c r="BI7" s="25">
        <f>IF(ISNUMBER(Fakos!BI7),Fakos!BI7,IF(ISTEXT(Fakos!BI7),"n.a.",""))</f>
        <v>1.8681228786368E-2</v>
      </c>
      <c r="BJ7" s="25" t="str">
        <f>IF(ISNUMBER(Fakos!BJ7),Fakos!BJ7,IF(ISTEXT(Fakos!BJ7),"n.a.",""))</f>
        <v/>
      </c>
      <c r="BK7" s="25">
        <f>IF(ISNUMBER(Fakos!BK7),Fakos!BK7,IF(ISTEXT(Fakos!BK7),"n.a.",""))</f>
        <v>14.370765093130601</v>
      </c>
      <c r="BL7" s="25">
        <f>IF(ISNUMBER(Fakos!BL7),Fakos!BL7,IF(ISTEXT(Fakos!BL7),"n.a.",""))</f>
        <v>37307.092938403701</v>
      </c>
      <c r="BM7" s="25">
        <f>IF(ISNUMBER(Fakos!BM7),Fakos!BM7,IF(ISTEXT(Fakos!BM7),"n.a.",""))</f>
        <v>77.043532677680503</v>
      </c>
      <c r="BN7" s="25">
        <f>IF(ISNUMBER(Fakos!BN7),Fakos!BN7,IF(ISTEXT(Fakos!BN7),"n.a.",""))</f>
        <v>10.661869384340401</v>
      </c>
      <c r="BO7" s="25">
        <f>IF(ISNUMBER(Fakos!BO7),Fakos!BO7,IF(ISTEXT(Fakos!BO7),"n.a.",""))</f>
        <v>4.0838460257601401</v>
      </c>
      <c r="BP7" s="25">
        <f>IF(ISNUMBER(Fakos!BP7),Fakos!BP7,IF(ISTEXT(Fakos!BP7),"n.a.",""))</f>
        <v>0.70445939400874102</v>
      </c>
      <c r="BQ7" s="25">
        <f>IF(ISNUMBER(Fakos!BQ7),Fakos!BQ7,IF(ISTEXT(Fakos!BQ7),"n.a.",""))</f>
        <v>0.21412215342230101</v>
      </c>
      <c r="BR7" s="25">
        <f>IF(ISNUMBER(Fakos!BR7),Fakos!BR7,IF(ISTEXT(Fakos!BR7),"n.a.",""))</f>
        <v>0.59082374018389805</v>
      </c>
      <c r="BS7" s="25">
        <f>IF(ISNUMBER(Fakos!BS7),Fakos!BS7,IF(ISTEXT(Fakos!BS7),"n.a.",""))</f>
        <v>79.678194618335496</v>
      </c>
      <c r="BT7" s="25">
        <f>IF(ISNUMBER(Fakos!BT7),Fakos!BT7,IF(ISTEXT(Fakos!BT7),"n.a.",""))</f>
        <v>32.567459958679599</v>
      </c>
      <c r="BU7" s="25">
        <f>IF(ISNUMBER(Fakos!BU7),Fakos!BU7,IF(ISTEXT(Fakos!BU7),"n.a.",""))</f>
        <v>5.3879657902599097E-2</v>
      </c>
      <c r="BV7" s="25">
        <f>IF(ISNUMBER(Fakos!BV7),Fakos!BV7,IF(ISTEXT(Fakos!BV7),"n.a.",""))</f>
        <v>0.14567233347240999</v>
      </c>
      <c r="BW7" s="25">
        <f>IF(ISNUMBER(Fakos!BW7),Fakos!BW7,IF(ISTEXT(Fakos!BW7),"n.a.",""))</f>
        <v>5.8136959115204397E-3</v>
      </c>
      <c r="BX7" s="25">
        <f>IF(ISNUMBER(Fakos!BX7),Fakos!BX7,IF(ISTEXT(Fakos!BX7),"n.a.",""))</f>
        <v>9.2432961352583901E-2</v>
      </c>
      <c r="BY7" s="25">
        <f>IF(ISNUMBER(Fakos!BY7),Fakos!BY7,IF(ISTEXT(Fakos!BY7),"n.a.",""))</f>
        <v>0.227148806636463</v>
      </c>
      <c r="BZ7" s="25">
        <f>IF(ISNUMBER(Fakos!BZ7),Fakos!BZ7,IF(ISTEXT(Fakos!BZ7),"n.a.",""))</f>
        <v>5.8328666308690602</v>
      </c>
      <c r="CA7" s="25">
        <f>IF(ISNUMBER(Fakos!CA7),Fakos!CA7,IF(ISTEXT(Fakos!CA7),"n.a.",""))</f>
        <v>7.0493013179578304E-2</v>
      </c>
      <c r="CB7" s="25">
        <f>IF(ISNUMBER(Fakos!CB7),Fakos!CB7,IF(ISTEXT(Fakos!CB7),"n.a.",""))</f>
        <v>2.7742687154246399E-2</v>
      </c>
      <c r="CC7" s="25">
        <f>IF(ISNUMBER(Fakos!CC7),Fakos!CC7,IF(ISTEXT(Fakos!CC7),"n.a.",""))</f>
        <v>43.126725209416698</v>
      </c>
      <c r="CD7" s="25">
        <f>IF(ISNUMBER(Fakos!CD7),Fakos!CD7,IF(ISTEXT(Fakos!CD7),"n.a.",""))</f>
        <v>3.98923775508616</v>
      </c>
      <c r="CE7" s="25" t="str">
        <f>IF(ISNUMBER(Fakos!CE7),Fakos!CE7,IF(ISTEXT(Fakos!CE7),"n.a.",""))</f>
        <v/>
      </c>
      <c r="CF7" s="25">
        <f>IF(ISNUMBER(Fakos!CF7),Fakos!CF7,IF(ISTEXT(Fakos!CF7),"n.a.",""))</f>
        <v>26.637005315553701</v>
      </c>
      <c r="CG7" s="25">
        <f>IF(ISNUMBER(Fakos!CG7),Fakos!CG7,IF(ISTEXT(Fakos!CG7),"n.a.",""))</f>
        <v>472106.81481934601</v>
      </c>
      <c r="CH7" s="25">
        <f>IF(ISNUMBER(Fakos!CH7),Fakos!CH7,IF(ISTEXT(Fakos!CH7),"n.a.",""))</f>
        <v>462.07662933537301</v>
      </c>
      <c r="CI7" s="25">
        <f>IF(ISNUMBER(Fakos!CI7),Fakos!CI7,IF(ISTEXT(Fakos!CI7),"n.a.",""))</f>
        <v>61.336161622286603</v>
      </c>
      <c r="CJ7" s="25">
        <f>IF(ISNUMBER(Fakos!CJ7),Fakos!CJ7,IF(ISTEXT(Fakos!CJ7),"n.a.",""))</f>
        <v>8.8093152918352402</v>
      </c>
      <c r="CK7" s="25">
        <f>IF(ISNUMBER(Fakos!CK7),Fakos!CK7,IF(ISTEXT(Fakos!CK7),"n.a.",""))</f>
        <v>1.3926355284767999</v>
      </c>
      <c r="CL7" s="25">
        <f>IF(ISNUMBER(Fakos!CL7),Fakos!CL7,IF(ISTEXT(Fakos!CL7),"n.a.",""))</f>
        <v>0.24097025851137799</v>
      </c>
      <c r="CM7" s="25">
        <f>IF(ISNUMBER(Fakos!CM7),Fakos!CM7,IF(ISTEXT(Fakos!CM7),"n.a.",""))</f>
        <v>1.43215619298442</v>
      </c>
      <c r="CN7" s="25">
        <f>IF(ISNUMBER(Fakos!CN7),Fakos!CN7,IF(ISTEXT(Fakos!CN7),"n.a.",""))</f>
        <v>559.84964846157902</v>
      </c>
      <c r="CO7" s="25">
        <f>IF(ISNUMBER(Fakos!CO7),Fakos!CO7,IF(ISTEXT(Fakos!CO7),"n.a.",""))</f>
        <v>76.821837419150796</v>
      </c>
      <c r="CP7" s="25">
        <f>IF(ISNUMBER(Fakos!CP7),Fakos!CP7,IF(ISTEXT(Fakos!CP7),"n.a.",""))</f>
        <v>8.42037963950137E-2</v>
      </c>
      <c r="CQ7" s="25">
        <f>IF(ISNUMBER(Fakos!CQ7),Fakos!CQ7,IF(ISTEXT(Fakos!CQ7),"n.a.",""))</f>
        <v>8.9893632459438405E-2</v>
      </c>
      <c r="CR7" s="25">
        <f>IF(ISNUMBER(Fakos!CR7),Fakos!CR7,IF(ISTEXT(Fakos!CR7),"n.a.",""))</f>
        <v>1.7983825735985108E-2</v>
      </c>
      <c r="CS7" s="25">
        <f>IF(ISNUMBER(Fakos!CS7),Fakos!CS7,IF(ISTEXT(Fakos!CS7),"n.a.",""))</f>
        <v>0.128343951419438</v>
      </c>
      <c r="CT7" s="25">
        <f>IF(ISNUMBER(Fakos!CT7),Fakos!CT7,IF(ISTEXT(Fakos!CT7),"n.a.",""))</f>
        <v>0.62562237650416996</v>
      </c>
      <c r="CU7" s="25">
        <f>IF(ISNUMBER(Fakos!CU7),Fakos!CU7,IF(ISTEXT(Fakos!CU7),"n.a.",""))</f>
        <v>12.179433025424199</v>
      </c>
      <c r="CV7" s="25">
        <f>IF(ISNUMBER(Fakos!CV7),Fakos!CV7,IF(ISTEXT(Fakos!CV7),"n.a.",""))</f>
        <v>9.4674537456382393E-2</v>
      </c>
      <c r="CW7" s="25">
        <f>IF(ISNUMBER(Fakos!CW7),Fakos!CW7,IF(ISTEXT(Fakos!CW7),"n.a.",""))</f>
        <v>2.9041881205627999E-2</v>
      </c>
      <c r="CX7" s="25">
        <f>IF(ISNUMBER(Fakos!CX7),Fakos!CX7,IF(ISTEXT(Fakos!CX7),"n.a.",""))</f>
        <v>109.51429985638499</v>
      </c>
      <c r="CY7" s="25">
        <f>IF(ISNUMBER(Fakos!CY7),Fakos!CY7,IF(ISTEXT(Fakos!CY7),"n.a.",""))</f>
        <v>7.7197855251851504</v>
      </c>
      <c r="CZ7" s="25" t="str">
        <f>IF(ISNUMBER(Fakos!CZ7),Fakos!CZ7,IF(ISTEXT(Fakos!CZ7),"n.a.",""))</f>
        <v/>
      </c>
      <c r="DA7" s="25">
        <f>IF(ISNUMBER(Fakos!DA7),Fakos!DA7,IF(ISTEXT(Fakos!DA7),"n.a.",""))</f>
        <v>0.48485531977216195</v>
      </c>
      <c r="DB7" s="25">
        <f>IF(ISNUMBER(Fakos!DB7),Fakos!DB7,IF(ISTEXT(Fakos!DB7),"n.a.",""))</f>
        <v>8453.8779625632742</v>
      </c>
      <c r="DC7" s="25">
        <f>IF(ISNUMBER(Fakos!DC7),Fakos!DC7,IF(ISTEXT(Fakos!DC7),"n.a.",""))</f>
        <v>7.8406845264701905</v>
      </c>
      <c r="DD7" s="25">
        <f>IF(ISNUMBER(Fakos!DD7),Fakos!DD7,IF(ISTEXT(Fakos!DD7),"n.a.",""))</f>
        <v>1.0450265553245612</v>
      </c>
      <c r="DE7" s="25">
        <f>IF(ISNUMBER(Fakos!DE7),Fakos!DE7,IF(ISTEXT(Fakos!DE7),"n.a.",""))</f>
        <v>0.13862895055291033</v>
      </c>
      <c r="DF7" s="25">
        <f>IF(ISNUMBER(Fakos!DF7),Fakos!DF7,IF(ISTEXT(Fakos!DF7),"n.a.",""))</f>
        <v>2.1297377710304329E-2</v>
      </c>
      <c r="DG7" s="25">
        <f>IF(ISNUMBER(Fakos!DG7),Fakos!DG7,IF(ISTEXT(Fakos!DG7),"n.a.",""))</f>
        <v>3.4561085798284351E-3</v>
      </c>
      <c r="DH7" s="25">
        <f>IF(ISNUMBER(Fakos!DH7),Fakos!DH7,IF(ISTEXT(Fakos!DH7),"n.a.",""))</f>
        <v>1.9723952526985538E-2</v>
      </c>
      <c r="DI7" s="25">
        <f>IF(ISNUMBER(Fakos!DI7),Fakos!DI7,IF(ISTEXT(Fakos!DI7),"n.a.",""))</f>
        <v>7.4724732048111502</v>
      </c>
      <c r="DJ7" s="25">
        <f>IF(ISNUMBER(Fakos!DJ7),Fakos!DJ7,IF(ISTEXT(Fakos!DJ7),"n.a.",""))</f>
        <v>0.9729209399588501</v>
      </c>
      <c r="DK7" s="25">
        <f>IF(ISNUMBER(Fakos!DK7),Fakos!DK7,IF(ISTEXT(Fakos!DK7),"n.a.",""))</f>
        <v>7.8061742380992449E-4</v>
      </c>
      <c r="DL7" s="25">
        <f>IF(ISNUMBER(Fakos!DL7),Fakos!DL7,IF(ISTEXT(Fakos!DL7),"n.a.",""))</f>
        <v>7.9968715214203594E-4</v>
      </c>
      <c r="DM7" s="25">
        <f>IF(ISNUMBER(Fakos!DM7),Fakos!DM7,IF(ISTEXT(Fakos!DM7),"n.a.",""))</f>
        <v>1.5662897573538216E-4</v>
      </c>
      <c r="DN7" s="25">
        <f>IF(ISNUMBER(Fakos!DN7),Fakos!DN7,IF(ISTEXT(Fakos!DN7),"n.a.",""))</f>
        <v>1.0811553484916013E-3</v>
      </c>
      <c r="DO7" s="25">
        <f>IF(ISNUMBER(Fakos!DO7),Fakos!DO7,IF(ISTEXT(Fakos!DO7),"n.a.",""))</f>
        <v>5.1381601224061262E-3</v>
      </c>
      <c r="DP7" s="25">
        <f>IF(ISNUMBER(Fakos!DP7),Fakos!DP7,IF(ISTEXT(Fakos!DP7),"n.a.",""))</f>
        <v>9.5450102080126956E-2</v>
      </c>
      <c r="DQ7" s="25">
        <f>IF(ISNUMBER(Fakos!DQ7),Fakos!DQ7,IF(ISTEXT(Fakos!DQ7),"n.a.",""))</f>
        <v>4.8066302352547875E-4</v>
      </c>
      <c r="DR7" s="25">
        <f>IF(ISNUMBER(Fakos!DR7),Fakos!DR7,IF(ISTEXT(Fakos!DR7),"n.a.",""))</f>
        <v>1.4209517707967334E-4</v>
      </c>
      <c r="DS7" s="25">
        <f>IF(ISNUMBER(Fakos!DS7),Fakos!DS7,IF(ISTEXT(Fakos!DS7),"n.a.",""))</f>
        <v>0.52854391822579638</v>
      </c>
      <c r="DT7" s="25">
        <f>IF(ISNUMBER(Fakos!DT7),Fakos!DT7,IF(ISTEXT(Fakos!DT7),"n.a.",""))</f>
        <v>3.694024063495889E-2</v>
      </c>
      <c r="DU7" s="25" t="str">
        <f>IF(ISNUMBER(Fakos!DU7),Fakos!DU7,IF(ISTEXT(Fakos!DU7),"n.a.",""))</f>
        <v/>
      </c>
      <c r="DV7" s="25">
        <f>IF(ISNUMBER(Fakos!DV7),Fakos!DV7,IF(ISTEXT(Fakos!DV7),"n.a.",""))</f>
        <v>5.7219671078375545E-3</v>
      </c>
      <c r="DW7" s="25">
        <f>IF(ISNUMBER(Fakos!DW7),Fakos!DW7,IF(ISTEXT(Fakos!DW7),"n.a.",""))</f>
        <v>99.76751757243926</v>
      </c>
      <c r="DX7" s="25">
        <f>IF(ISNUMBER(Fakos!DX7),Fakos!DX7,IF(ISTEXT(Fakos!DX7),"n.a.",""))</f>
        <v>9.2530982199958922E-2</v>
      </c>
      <c r="DY7" s="25">
        <f>IF(ISNUMBER(Fakos!DY7),Fakos!DY7,IF(ISTEXT(Fakos!DY7),"n.a.",""))</f>
        <v>1.2332766770907652E-2</v>
      </c>
      <c r="DZ7" s="25">
        <f>IF(ISNUMBER(Fakos!DZ7),Fakos!DZ7,IF(ISTEXT(Fakos!DZ7),"n.a.",""))</f>
        <v>1.6360144210246846E-3</v>
      </c>
      <c r="EA7" s="25">
        <f>IF(ISNUMBER(Fakos!EA7),Fakos!EA7,IF(ISTEXT(Fakos!EA7),"n.a.",""))</f>
        <v>2.5133867727556043E-4</v>
      </c>
      <c r="EB7" s="25">
        <f>IF(ISNUMBER(Fakos!EB7),Fakos!EB7,IF(ISTEXT(Fakos!EB7),"n.a.",""))</f>
        <v>4.0786887981730876E-5</v>
      </c>
      <c r="EC7" s="25">
        <f>IF(ISNUMBER(Fakos!EC7),Fakos!EC7,IF(ISTEXT(Fakos!EC7),"n.a.",""))</f>
        <v>2.327700717999641E-4</v>
      </c>
      <c r="ED7" s="25">
        <f>IF(ISNUMBER(Fakos!ED7),Fakos!ED7,IF(ISTEXT(Fakos!ED7),"n.a.",""))</f>
        <v>8.8185576497786827E-2</v>
      </c>
      <c r="EE7" s="25">
        <f>IF(ISNUMBER(Fakos!EE7),Fakos!EE7,IF(ISTEXT(Fakos!EE7),"n.a.",""))</f>
        <v>1.1481820225437421E-2</v>
      </c>
      <c r="EF7" s="25">
        <f>IF(ISNUMBER(Fakos!EF7),Fakos!EF7,IF(ISTEXT(Fakos!EF7),"n.a.",""))</f>
        <v>9.212371280043303E-6</v>
      </c>
      <c r="EG7" s="25">
        <f>IF(ISNUMBER(Fakos!EG7),Fakos!EG7,IF(ISTEXT(Fakos!EG7),"n.a.",""))</f>
        <v>9.4374205964517822E-6</v>
      </c>
      <c r="EH7" s="25">
        <f>IF(ISNUMBER(Fakos!EH7),Fakos!EH7,IF(ISTEXT(Fakos!EH7),"n.a.",""))</f>
        <v>1.8484397525292454E-6</v>
      </c>
      <c r="EI7" s="25">
        <f>IF(ISNUMBER(Fakos!EI7),Fakos!EI7,IF(ISTEXT(Fakos!EI7),"n.a.",""))</f>
        <v>1.2759136778036401E-5</v>
      </c>
      <c r="EJ7" s="25">
        <f>IF(ISNUMBER(Fakos!EJ7),Fakos!EJ7,IF(ISTEXT(Fakos!EJ7),"n.a.",""))</f>
        <v>6.0637435573618036E-5</v>
      </c>
      <c r="EK7" s="25">
        <f>IF(ISNUMBER(Fakos!EK7),Fakos!EK7,IF(ISTEXT(Fakos!EK7),"n.a.",""))</f>
        <v>1.1264439561039987E-3</v>
      </c>
      <c r="EL7" s="25">
        <f>IF(ISNUMBER(Fakos!EL7),Fakos!EL7,IF(ISTEXT(Fakos!EL7),"n.a.",""))</f>
        <v>5.6724921815005514E-6</v>
      </c>
      <c r="EM7" s="25">
        <f>IF(ISNUMBER(Fakos!EM7),Fakos!EM7,IF(ISTEXT(Fakos!EM7),"n.a.",""))</f>
        <v>1.6769207148522369E-6</v>
      </c>
      <c r="EN7" s="25">
        <f>IF(ISNUMBER(Fakos!EN7),Fakos!EN7,IF(ISTEXT(Fakos!EN7),"n.a.",""))</f>
        <v>6.2375533314901884E-3</v>
      </c>
      <c r="EO7" s="25">
        <f>IF(ISNUMBER(Fakos!EO7),Fakos!EO7,IF(ISTEXT(Fakos!EO7),"n.a.",""))</f>
        <v>4.3594621580756126E-4</v>
      </c>
      <c r="EP7" s="25" t="str">
        <f>IF(ISNUMBER(Fakos!EP7),Fakos!EP7,IF(ISTEXT(Fakos!EP7),"n.a.",""))</f>
        <v/>
      </c>
      <c r="EQ7" s="25">
        <f>IF(ISNUMBER(Fakos!EQ7),Fakos!EQ7,IF(ISTEXT(Fakos!EQ7),"n.a.",""))</f>
        <v>199.53503514487852</v>
      </c>
      <c r="ER7" s="25" t="str">
        <f>IF(ISNUMBER(Fakos!ER7),Fakos!ER7,IF(ISTEXT(Fakos!ER7),"n.a.",""))</f>
        <v/>
      </c>
      <c r="ES7" s="25" t="str">
        <f>IF(ISNUMBER(Fakos!ES7),Fakos!ES7,IF(ISTEXT(Fakos!ES7),"n.a.",""))</f>
        <v/>
      </c>
      <c r="ET7" s="25" t="str">
        <f>IF(ISNUMBER(Fakos!ET7),Fakos!ET7,IF(ISTEXT(Fakos!ET7),"n.a.",""))</f>
        <v/>
      </c>
      <c r="EU7" s="25" t="str">
        <f>IF(ISNUMBER(Fakos!EU7),Fakos!EU7,IF(ISTEXT(Fakos!EU7),"n.a.",""))</f>
        <v/>
      </c>
      <c r="EV7" s="25" t="str">
        <f>IF(ISNUMBER(Fakos!EV7),Fakos!EV7,IF(ISTEXT(Fakos!EV7),"n.a.",""))</f>
        <v/>
      </c>
      <c r="EW7" s="25" t="str">
        <f>IF(ISNUMBER(Fakos!EW7),Fakos!EW7,IF(ISTEXT(Fakos!EW7),"n.a.",""))</f>
        <v/>
      </c>
      <c r="EX7" s="25" t="str">
        <f>IF(ISNUMBER(Fakos!EX7),Fakos!EX7,IF(ISTEXT(Fakos!EX7),"n.a.",""))</f>
        <v/>
      </c>
      <c r="EY7" s="25" t="str">
        <f>IF(ISNUMBER(Fakos!EY7),Fakos!EY7,IF(ISTEXT(Fakos!EY7),"n.a.",""))</f>
        <v/>
      </c>
      <c r="EZ7" s="25" t="str">
        <f>IF(ISNUMBER(Fakos!EZ7),Fakos!EZ7,IF(ISTEXT(Fakos!EZ7),"n.a.",""))</f>
        <v/>
      </c>
      <c r="FA7" s="25" t="str">
        <f>IF(ISNUMBER(Fakos!FA7),Fakos!FA7,IF(ISTEXT(Fakos!FA7),"n.a.",""))</f>
        <v/>
      </c>
      <c r="FB7" s="25" t="str">
        <f>IF(ISNUMBER(Fakos!FB7),Fakos!FB7,IF(ISTEXT(Fakos!FB7),"n.a.",""))</f>
        <v/>
      </c>
      <c r="FC7" s="25" t="str">
        <f>IF(ISNUMBER(Fakos!FC7),Fakos!FC7,IF(ISTEXT(Fakos!FC7),"n.a.",""))</f>
        <v/>
      </c>
      <c r="FD7" s="25" t="str">
        <f>IF(ISNUMBER(Fakos!FD7),Fakos!FD7,IF(ISTEXT(Fakos!FD7),"n.a.",""))</f>
        <v/>
      </c>
      <c r="FE7" s="25" t="str">
        <f>IF(ISNUMBER(Fakos!FE7),Fakos!FE7,IF(ISTEXT(Fakos!FE7),"n.a.",""))</f>
        <v/>
      </c>
      <c r="FF7" s="25" t="str">
        <f>IF(ISNUMBER(Fakos!FF7),Fakos!FF7,IF(ISTEXT(Fakos!FF7),"n.a.",""))</f>
        <v/>
      </c>
      <c r="FG7" s="25" t="str">
        <f>IF(ISNUMBER(Fakos!FG7),Fakos!FG7,IF(ISTEXT(Fakos!FG7),"n.a.",""))</f>
        <v/>
      </c>
      <c r="FH7" s="25" t="str">
        <f>IF(ISNUMBER(Fakos!FH7),Fakos!FH7,IF(ISTEXT(Fakos!FH7),"n.a.",""))</f>
        <v/>
      </c>
      <c r="FI7" s="25" t="str">
        <f>IF(ISNUMBER(Fakos!FI7),Fakos!FI7,IF(ISTEXT(Fakos!FI7),"n.a.",""))</f>
        <v/>
      </c>
      <c r="FJ7" s="25" t="str">
        <f>IF(ISNUMBER(Fakos!FJ7),Fakos!FJ7,IF(ISTEXT(Fakos!FJ7),"n.a.",""))</f>
        <v/>
      </c>
      <c r="FK7" s="25" t="str">
        <f>IF(ISNUMBER(Fakos!FK7),Fakos!FK7,IF(ISTEXT(Fakos!FK7),"n.a.",""))</f>
        <v/>
      </c>
      <c r="FL7" s="25" t="str">
        <f>IF(ISNUMBER(Fakos!FL7),Fakos!FL7,IF(ISTEXT(Fakos!FL7),"n.a.",""))</f>
        <v/>
      </c>
      <c r="FM7" s="25" t="str">
        <f>IF(ISNUMBER(Fakos!FM7),Fakos!FM7,IF(ISTEXT(Fakos!FM7),"n.a.",""))</f>
        <v/>
      </c>
      <c r="FN7" s="25" t="str">
        <f>IF(ISNUMBER(Fakos!FN7),Fakos!FN7,IF(ISTEXT(Fakos!FN7),"n.a.",""))</f>
        <v/>
      </c>
      <c r="FO7" s="25" t="str">
        <f>IF(ISNUMBER(Fakos!FO7),Fakos!FO7,"")</f>
        <v/>
      </c>
      <c r="FP7" s="25" t="str">
        <f>IF(ISNUMBER(Fakos!FP7),Fakos!FP7,"")</f>
        <v/>
      </c>
      <c r="FQ7" s="25" t="str">
        <f>IF(ISNUMBER(Fakos!FQ7),Fakos!FQ7,"")</f>
        <v/>
      </c>
      <c r="FR7" s="25" t="str">
        <f>IF(ISNUMBER(Fakos!FR7),Fakos!FR7,"")</f>
        <v/>
      </c>
      <c r="FS7" s="25" t="str">
        <f>IF(ISNUMBER(Fakos!FS7),Fakos!FS7,"")</f>
        <v/>
      </c>
      <c r="FT7" s="25" t="str">
        <f>IF(ISNUMBER(Fakos!FT7),Fakos!FT7,"")</f>
        <v/>
      </c>
      <c r="FU7" s="25" t="str">
        <f>IF(ISNUMBER(Fakos!FU7),Fakos!FU7,"")</f>
        <v/>
      </c>
      <c r="FV7" s="25" t="str">
        <f>IF(ISNUMBER(Fakos!FV7),Fakos!FV7,"")</f>
        <v/>
      </c>
      <c r="FW7" s="25" t="str">
        <f>IF(ISNUMBER(Fakos!FW7),Fakos!FW7,"")</f>
        <v/>
      </c>
      <c r="FX7" s="25" t="str">
        <f>IF(ISNUMBER(Fakos!FX7),Fakos!FX7,"")</f>
        <v/>
      </c>
      <c r="FY7" s="25" t="str">
        <f>IF(ISNUMBER(Fakos!FY7),Fakos!FY7,"")</f>
        <v/>
      </c>
      <c r="FZ7" s="25" t="str">
        <f>IF(ISNUMBER(Fakos!FZ7),Fakos!FZ7,"")</f>
        <v/>
      </c>
      <c r="GA7" s="25" t="str">
        <f>IF(ISNUMBER(Fakos!GA7),Fakos!GA7,"")</f>
        <v/>
      </c>
      <c r="GB7" s="25" t="str">
        <f>IF(ISNUMBER(Fakos!GB7),Fakos!GB7,"")</f>
        <v/>
      </c>
      <c r="GC7" s="25" t="str">
        <f>IF(ISNUMBER(Fakos!GC7),Fakos!GC7,"")</f>
        <v/>
      </c>
      <c r="GD7" s="25" t="str">
        <f>IF(ISNUMBER(Fakos!GD7),Fakos!GD7,"")</f>
        <v/>
      </c>
      <c r="GE7" s="25" t="str">
        <f>IF(ISNUMBER(Fakos!GE7),Fakos!GE7,"")</f>
        <v/>
      </c>
      <c r="GF7" s="25" t="str">
        <f>IF(ISNUMBER(Fakos!GF7),Fakos!GF7,"")</f>
        <v/>
      </c>
      <c r="GG7" s="25" t="str">
        <f>IF(ISNUMBER(Fakos!GG7),Fakos!GG7,"")</f>
        <v/>
      </c>
      <c r="GH7" s="25" t="str">
        <f>IF(ISNUMBER(Fakos!GH7),Fakos!GH7,"")</f>
        <v/>
      </c>
      <c r="GI7" s="25" t="str">
        <f>IF(ISNUMBER(Fakos!GI7),Fakos!GI7,"")</f>
        <v/>
      </c>
      <c r="GJ7" s="25" t="str">
        <f>IF(ISNUMBER(Fakos!GJ7),Fakos!GJ7,"")</f>
        <v/>
      </c>
      <c r="GK7" s="25" t="str">
        <f>IF(ISNUMBER(Fakos!GK7),Fakos!GK7,"")</f>
        <v/>
      </c>
      <c r="GL7" s="25" t="str">
        <f>IF(ISNUMBER(Fakos!GL7),Fakos!GL7,"")</f>
        <v/>
      </c>
      <c r="GM7" s="25" t="str">
        <f>IF(ISNUMBER(Fakos!GM7),Fakos!GM7,"")</f>
        <v/>
      </c>
      <c r="GN7" s="25" t="str">
        <f>IF(ISNUMBER(Fakos!GN7),Fakos!GN7,"")</f>
        <v/>
      </c>
      <c r="GO7" s="25" t="str">
        <f>IF(ISNUMBER(Fakos!GO7),Fakos!GO7,"")</f>
        <v/>
      </c>
      <c r="GP7" s="25" t="str">
        <f>IF(ISNUMBER(Fakos!GP7),Fakos!GP7,"")</f>
        <v/>
      </c>
      <c r="GQ7" s="25" t="str">
        <f>IF(ISNUMBER(Fakos!GQ7),Fakos!GQ7,"")</f>
        <v/>
      </c>
      <c r="GR7" s="25" t="str">
        <f>IF(ISNUMBER(Fakos!GR7),Fakos!GR7,"")</f>
        <v/>
      </c>
      <c r="GS7" s="25" t="str">
        <f>IF(ISNUMBER(Fakos!GS7),Fakos!GS7,"")</f>
        <v/>
      </c>
      <c r="GT7" s="25" t="str">
        <f>IF(ISNUMBER(Fakos!GT7),Fakos!GT7,"")</f>
        <v/>
      </c>
      <c r="GU7" s="25" t="str">
        <f>IF(ISNUMBER(Fakos!GU7),Fakos!GU7,"")</f>
        <v/>
      </c>
      <c r="GV7" s="25" t="str">
        <f>IF(ISNUMBER(Fakos!GV7),Fakos!GV7,"")</f>
        <v/>
      </c>
      <c r="GW7" s="25" t="str">
        <f>IF(ISNUMBER(Fakos!GW7),Fakos!GW7,"")</f>
        <v/>
      </c>
      <c r="GX7" s="25" t="str">
        <f>IF(ISNUMBER(Fakos!GX7),Fakos!GX7,"")</f>
        <v/>
      </c>
      <c r="GY7" s="25" t="str">
        <f>IF(ISNUMBER(Fakos!GY7),Fakos!GY7,"")</f>
        <v/>
      </c>
      <c r="GZ7" s="25" t="str">
        <f>IF(ISNUMBER(Fakos!GZ7),Fakos!GZ7,"")</f>
        <v/>
      </c>
      <c r="HA7" s="25" t="str">
        <f>IF(ISNUMBER(Fakos!HA7),Fakos!HA7,"")</f>
        <v/>
      </c>
      <c r="HB7" s="25" t="str">
        <f>IF(ISNUMBER(Fakos!HB7),Fakos!HB7,"")</f>
        <v/>
      </c>
      <c r="HC7" s="25" t="str">
        <f>IF(ISNUMBER(Fakos!HC7),Fakos!HC7,"")</f>
        <v/>
      </c>
      <c r="HD7" s="25" t="str">
        <f>IF(ISNUMBER(Fakos!HD7),Fakos!HD7,"")</f>
        <v/>
      </c>
      <c r="HE7" s="25" t="str">
        <f>IF(ISNUMBER(Fakos!HE7),Fakos!HE7,"")</f>
        <v/>
      </c>
      <c r="HF7" s="25" t="str">
        <f>IF(ISNUMBER(Fakos!HF7),Fakos!HF7,"")</f>
        <v/>
      </c>
      <c r="HG7" s="25" t="str">
        <f>IF(ISNUMBER(Fakos!HG7),Fakos!HG7,"")</f>
        <v/>
      </c>
      <c r="HH7" s="25" t="str">
        <f>IF(ISNUMBER(Fakos!HH7),Fakos!HH7,"")</f>
        <v/>
      </c>
      <c r="HI7" s="25" t="str">
        <f>IF(ISNUMBER(Fakos!HI7),Fakos!HI7,"")</f>
        <v/>
      </c>
    </row>
    <row r="8" spans="1:217">
      <c r="A8" s="25" t="str">
        <f>Fakos!A8</f>
        <v>LM-JB-03-07</v>
      </c>
      <c r="B8" s="25" t="str">
        <f>Fakos!B8</f>
        <v>Fakos</v>
      </c>
      <c r="C8" s="25" t="str">
        <f>Fakos!C8</f>
        <v>epithermal</v>
      </c>
      <c r="D8" s="25" t="str">
        <f>Fakos!D8</f>
        <v>transitional</v>
      </c>
      <c r="E8" s="25" t="str">
        <f>Fakos!E8</f>
        <v>pyrite</v>
      </c>
      <c r="F8" s="25" t="str">
        <f>Fakos!F8</f>
        <v>euhedral</v>
      </c>
      <c r="G8" s="25">
        <f>IF(ISNUMBER(Fakos!G8),Fakos!G8,IF(ISTEXT(Fakos!G8),"n.a.",""))</f>
        <v>15.3314587627482</v>
      </c>
      <c r="H8" s="25">
        <f>IF(ISNUMBER(Fakos!H8),Fakos!H8,IF(ISTEXT(Fakos!H8),"n.a.",""))</f>
        <v>498013.23313029599</v>
      </c>
      <c r="I8" s="25">
        <f>IF(ISNUMBER(Fakos!I8),Fakos!I8,IF(ISTEXT(Fakos!I8),"n.a.",""))</f>
        <v>654.78741071295894</v>
      </c>
      <c r="J8" s="25">
        <f>IF(ISNUMBER(Fakos!J8),Fakos!J8,IF(ISTEXT(Fakos!J8),"n.a.",""))</f>
        <v>47.350096496515199</v>
      </c>
      <c r="K8" s="25">
        <f>IF(ISNUMBER(Fakos!K8),Fakos!K8,IF(ISTEXT(Fakos!K8),"n.a.",""))</f>
        <v>22.631724139337098</v>
      </c>
      <c r="L8" s="25">
        <f>IF(ISNUMBER(Fakos!L8),Fakos!L8,IF(ISTEXT(Fakos!L8),"n.a.",""))</f>
        <v>0.99547069812853906</v>
      </c>
      <c r="M8" s="25">
        <f>IF(ISNUMBER(Fakos!M8),Fakos!M8,IF(ISTEXT(Fakos!M8),"n.a.",""))</f>
        <v>5.61187261684662E-2</v>
      </c>
      <c r="N8" s="25">
        <f>IF(ISNUMBER(Fakos!N8),Fakos!N8,IF(ISTEXT(Fakos!N8),"n.a.",""))</f>
        <v>0.68821264862098397</v>
      </c>
      <c r="O8" s="25">
        <f>IF(ISNUMBER(Fakos!O8),Fakos!O8,IF(ISTEXT(Fakos!O8),"n.a.",""))</f>
        <v>305.621337741807</v>
      </c>
      <c r="P8" s="25">
        <f>IF(ISNUMBER(Fakos!P8),Fakos!P8,IF(ISTEXT(Fakos!P8),"n.a.",""))</f>
        <v>62.784238718268</v>
      </c>
      <c r="Q8" s="25">
        <f>IF(ISNUMBER(Fakos!Q8),Fakos!Q8,IF(ISTEXT(Fakos!Q8),"n.a.",""))</f>
        <v>4.3596480553408201E-2</v>
      </c>
      <c r="R8" s="25">
        <f>IF(ISNUMBER(Fakos!R8),Fakos!R8,IF(ISTEXT(Fakos!R8),"n.a.",""))</f>
        <v>0.124922850965833</v>
      </c>
      <c r="S8" s="25">
        <f>IF(ISNUMBER(Fakos!S8),Fakos!S8,IF(ISTEXT(Fakos!S8),"n.a.",""))</f>
        <v>1.6397428861060315E-2</v>
      </c>
      <c r="T8" s="25">
        <f>IF(ISNUMBER(Fakos!T8),Fakos!T8,IF(ISTEXT(Fakos!T8),"n.a.",""))</f>
        <v>0.145325191563907</v>
      </c>
      <c r="U8" s="25">
        <f>IF(ISNUMBER(Fakos!U8),Fakos!U8,IF(ISTEXT(Fakos!U8),"n.a.",""))</f>
        <v>0.184314532830437</v>
      </c>
      <c r="V8" s="25">
        <f>IF(ISNUMBER(Fakos!V8),Fakos!V8,IF(ISTEXT(Fakos!V8),"n.a.",""))</f>
        <v>17.142498145796399</v>
      </c>
      <c r="W8" s="25">
        <f>IF(ISNUMBER(Fakos!W8),Fakos!W8,IF(ISTEXT(Fakos!W8),"n.a.",""))</f>
        <v>2.6310716115325299E-2</v>
      </c>
      <c r="X8" s="25">
        <f>IF(ISNUMBER(Fakos!X8),Fakos!X8,IF(ISTEXT(Fakos!X8),"n.a.",""))</f>
        <v>1.8264843825341E-2</v>
      </c>
      <c r="Y8" s="25">
        <f>IF(ISNUMBER(Fakos!Y8),Fakos!Y8,IF(ISTEXT(Fakos!Y8),"n.a.",""))</f>
        <v>6.38439419070263</v>
      </c>
      <c r="Z8" s="25">
        <f>IF(ISNUMBER(Fakos!Z8),Fakos!Z8,IF(ISTEXT(Fakos!Z8),"n.a.",""))</f>
        <v>0.35716889718385098</v>
      </c>
      <c r="AA8" s="25">
        <f>IF(ISNUMBER(Fakos!AA8),Fakos!AA8,IF(ISTEXT(Fakos!AA8),"n.a.",""))</f>
        <v>13.828639414940771</v>
      </c>
      <c r="AB8" s="25">
        <f>IF(ISNUMBER(Fakos!AB8),Fakos!AB8,IF(ISTEXT(Fakos!AB8),"n.a.",""))</f>
        <v>9.8340166416570103</v>
      </c>
      <c r="AC8" s="25">
        <f>IF(ISNUMBER(Fakos!AC8),Fakos!AC8,IF(ISTEXT(Fakos!AC8),"n.a.",""))</f>
        <v>5.5944054598631075E-2</v>
      </c>
      <c r="AD8" s="25">
        <f>IF(ISNUMBER(Fakos!AD8),Fakos!AD8,IF(ISTEXT(Fakos!AD8),"n.a.",""))</f>
        <v>2.1424793685908545</v>
      </c>
      <c r="AE8" s="25">
        <f>IF(ISNUMBER(Fakos!AE8),Fakos!AE8,IF(ISTEXT(Fakos!AE8),"n.a.",""))</f>
        <v>2.8608577853697463E-3</v>
      </c>
      <c r="AF8" s="25">
        <f>IF(ISNUMBER(Fakos!AF8),Fakos!AF8,IF(ISTEXT(Fakos!AF8),"n.a.",""))</f>
        <v>2.886954146704284E-2</v>
      </c>
      <c r="AG8" s="25">
        <f>IF(ISNUMBER(Fakos!AG8),Fakos!AG8,IF(ISTEXT(Fakos!AG8),"n.a.",""))</f>
        <v>6.6581122117083147E-5</v>
      </c>
      <c r="AH8" s="25">
        <f>IF(ISNUMBER(Fakos!AH8),Fakos!AH8,IF(ISTEXT(Fakos!AH8),"n.a.",""))</f>
        <v>6.8286009997465744E-3</v>
      </c>
      <c r="AI8" s="25">
        <f>IF(ISNUMBER(Fakos!AI8),Fakos!AI8,IF(ISTEXT(Fakos!AI8),"n.a.",""))</f>
        <v>5.4547306704469324E-4</v>
      </c>
      <c r="AJ8" s="25">
        <f>IF(ISNUMBER(Fakos!AJ8),Fakos!AJ8,IF(ISTEXT(Fakos!AJ8),"n.a.",""))</f>
        <v>9.5884920343697486E-2</v>
      </c>
      <c r="AK8" s="25">
        <f>IF(ISNUMBER(Fakos!AK8),Fakos!AK8,IF(ISTEXT(Fakos!AK8),"n.a.",""))</f>
        <v>2.7894311232180687E-5</v>
      </c>
      <c r="AL8" s="25">
        <f>IF(ISNUMBER(Fakos!AL8),Fakos!AL8,IF(ISTEXT(Fakos!AL8),"n.a.",""))</f>
        <v>2.8148759401123476E-4</v>
      </c>
      <c r="AM8" s="25">
        <f>IF(ISNUMBER(Fakos!AM8),Fakos!AM8,IF(ISTEXT(Fakos!AM8),"n.a.",""))</f>
        <v>6.6581122117083147E-5</v>
      </c>
      <c r="AN8" s="25" t="str">
        <f>IF(ISNUMBER(Fakos!AN8),Fakos!AN8,IF(ISTEXT(Fakos!AN8),"n.a.",""))</f>
        <v/>
      </c>
      <c r="AO8" s="25" t="str">
        <f>IF(ISNUMBER(Fakos!AO8),Fakos!AO8,IF(ISTEXT(Fakos!AO8),"n.a.",""))</f>
        <v/>
      </c>
      <c r="AP8" s="25">
        <f>IF(ISNUMBER(Fakos!AP8),Fakos!AP8,IF(ISTEXT(Fakos!AP8),"n.a.",""))</f>
        <v>0.268800350062745</v>
      </c>
      <c r="AQ8" s="25">
        <f>IF(ISNUMBER(Fakos!AQ8),Fakos!AQ8,IF(ISTEXT(Fakos!AQ8),"n.a.",""))</f>
        <v>6.8750950636048698</v>
      </c>
      <c r="AR8" s="25">
        <f>IF(ISNUMBER(Fakos!AR8),Fakos!AR8,IF(ISTEXT(Fakos!AR8),"n.a.",""))</f>
        <v>2.8290958841729101E-2</v>
      </c>
      <c r="AS8" s="25">
        <f>IF(ISNUMBER(Fakos!AS8),Fakos!AS8,IF(ISTEXT(Fakos!AS8),"n.a.",""))</f>
        <v>0.29407352621502297</v>
      </c>
      <c r="AT8" s="25">
        <f>IF(ISNUMBER(Fakos!AT8),Fakos!AT8,IF(ISTEXT(Fakos!AT8),"n.a.",""))</f>
        <v>0.21205463590101101</v>
      </c>
      <c r="AU8" s="25">
        <f>IF(ISNUMBER(Fakos!AU8),Fakos!AU8,IF(ISTEXT(Fakos!AU8),"n.a.",""))</f>
        <v>0.99547069812853906</v>
      </c>
      <c r="AV8" s="25">
        <f>IF(ISNUMBER(Fakos!AV8),Fakos!AV8,IF(ISTEXT(Fakos!AV8),"n.a.",""))</f>
        <v>5.61187261684662E-2</v>
      </c>
      <c r="AW8" s="25">
        <f>IF(ISNUMBER(Fakos!AW8),Fakos!AW8,IF(ISTEXT(Fakos!AW8),"n.a.",""))</f>
        <v>0.40149934122382103</v>
      </c>
      <c r="AX8" s="25">
        <f>IF(ISNUMBER(Fakos!AX8),Fakos!AX8,IF(ISTEXT(Fakos!AX8),"n.a.",""))</f>
        <v>0.18960776895273199</v>
      </c>
      <c r="AY8" s="25">
        <f>IF(ISNUMBER(Fakos!AY8),Fakos!AY8,IF(ISTEXT(Fakos!AY8),"n.a.",""))</f>
        <v>1.4430533898525</v>
      </c>
      <c r="AZ8" s="25">
        <f>IF(ISNUMBER(Fakos!AZ8),Fakos!AZ8,IF(ISTEXT(Fakos!AZ8),"n.a.",""))</f>
        <v>3.3213308582151602E-2</v>
      </c>
      <c r="BA8" s="25">
        <f>IF(ISNUMBER(Fakos!BA8),Fakos!BA8,IF(ISTEXT(Fakos!BA8),"n.a.",""))</f>
        <v>0.124922850965833</v>
      </c>
      <c r="BB8" s="25">
        <f>IF(ISNUMBER(Fakos!BB8),Fakos!BB8,IF(ISTEXT(Fakos!BB8),"n.a.",""))</f>
        <v>1.6891534512377598E-2</v>
      </c>
      <c r="BC8" s="25">
        <f>IF(ISNUMBER(Fakos!BC8),Fakos!BC8,IF(ISTEXT(Fakos!BC8),"n.a.",""))</f>
        <v>0.145325191563907</v>
      </c>
      <c r="BD8" s="25">
        <f>IF(ISNUMBER(Fakos!BD8),Fakos!BD8,IF(ISTEXT(Fakos!BD8),"n.a.",""))</f>
        <v>5.9752294761242497E-2</v>
      </c>
      <c r="BE8" s="25">
        <f>IF(ISNUMBER(Fakos!BE8),Fakos!BE8,IF(ISTEXT(Fakos!BE8),"n.a.",""))</f>
        <v>0.18133002729894701</v>
      </c>
      <c r="BF8" s="25">
        <f>IF(ISNUMBER(Fakos!BF8),Fakos!BF8,IF(ISTEXT(Fakos!BF8),"n.a.",""))</f>
        <v>2.6310716115325299E-2</v>
      </c>
      <c r="BG8" s="25">
        <f>IF(ISNUMBER(Fakos!BG8),Fakos!BG8,IF(ISTEXT(Fakos!BG8),"n.a.",""))</f>
        <v>1.8264843825341E-2</v>
      </c>
      <c r="BH8" s="25">
        <f>IF(ISNUMBER(Fakos!BH8),Fakos!BH8,IF(ISTEXT(Fakos!BH8),"n.a.",""))</f>
        <v>3.7349006360718001E-2</v>
      </c>
      <c r="BI8" s="25">
        <f>IF(ISNUMBER(Fakos!BI8),Fakos!BI8,IF(ISTEXT(Fakos!BI8),"n.a.",""))</f>
        <v>2.3669659560916999E-2</v>
      </c>
      <c r="BJ8" s="25" t="str">
        <f>IF(ISNUMBER(Fakos!BJ8),Fakos!BJ8,IF(ISTEXT(Fakos!BJ8),"n.a.",""))</f>
        <v/>
      </c>
      <c r="BK8" s="25">
        <f>IF(ISNUMBER(Fakos!BK8),Fakos!BK8,IF(ISTEXT(Fakos!BK8),"n.a.",""))</f>
        <v>1.2578225242409999</v>
      </c>
      <c r="BL8" s="25">
        <f>IF(ISNUMBER(Fakos!BL8),Fakos!BL8,IF(ISTEXT(Fakos!BL8),"n.a.",""))</f>
        <v>25586.1909124218</v>
      </c>
      <c r="BM8" s="25">
        <f>IF(ISNUMBER(Fakos!BM8),Fakos!BM8,IF(ISTEXT(Fakos!BM8),"n.a.",""))</f>
        <v>322.70129402206402</v>
      </c>
      <c r="BN8" s="25">
        <f>IF(ISNUMBER(Fakos!BN8),Fakos!BN8,IF(ISTEXT(Fakos!BN8),"n.a.",""))</f>
        <v>13.0647617666235</v>
      </c>
      <c r="BO8" s="25">
        <f>IF(ISNUMBER(Fakos!BO8),Fakos!BO8,IF(ISTEXT(Fakos!BO8),"n.a.",""))</f>
        <v>35.237345388302103</v>
      </c>
      <c r="BP8" s="25">
        <f>IF(ISNUMBER(Fakos!BP8),Fakos!BP8,IF(ISTEXT(Fakos!BP8),"n.a.",""))</f>
        <v>0.38719106286226301</v>
      </c>
      <c r="BQ8" s="25">
        <f>IF(ISNUMBER(Fakos!BQ8),Fakos!BQ8,IF(ISTEXT(Fakos!BQ8),"n.a.",""))</f>
        <v>2.0052535101534102E-3</v>
      </c>
      <c r="BR8" s="25">
        <f>IF(ISNUMBER(Fakos!BR8),Fakos!BR8,IF(ISTEXT(Fakos!BR8),"n.a.",""))</f>
        <v>0.70006316056162299</v>
      </c>
      <c r="BS8" s="25">
        <f>IF(ISNUMBER(Fakos!BS8),Fakos!BS8,IF(ISTEXT(Fakos!BS8),"n.a.",""))</f>
        <v>58.101387959502802</v>
      </c>
      <c r="BT8" s="25">
        <f>IF(ISNUMBER(Fakos!BT8),Fakos!BT8,IF(ISTEXT(Fakos!BT8),"n.a.",""))</f>
        <v>15.512621663715199</v>
      </c>
      <c r="BU8" s="25">
        <f>IF(ISNUMBER(Fakos!BU8),Fakos!BU8,IF(ISTEXT(Fakos!BU8),"n.a.",""))</f>
        <v>3.5405979393631298E-2</v>
      </c>
      <c r="BV8" s="25">
        <f>IF(ISNUMBER(Fakos!BV8),Fakos!BV8,IF(ISTEXT(Fakos!BV8),"n.a.",""))</f>
        <v>0.18215530486246501</v>
      </c>
      <c r="BW8" s="25">
        <f>IF(ISNUMBER(Fakos!BW8),Fakos!BW8,IF(ISTEXT(Fakos!BW8),"n.a.",""))</f>
        <v>4.6022458777387901E-4</v>
      </c>
      <c r="BX8" s="25">
        <f>IF(ISNUMBER(Fakos!BX8),Fakos!BX8,IF(ISTEXT(Fakos!BX8),"n.a.",""))</f>
        <v>6.7697841524503297E-2</v>
      </c>
      <c r="BY8" s="25">
        <f>IF(ISNUMBER(Fakos!BY8),Fakos!BY8,IF(ISTEXT(Fakos!BY8),"n.a.",""))</f>
        <v>0.26048719403800502</v>
      </c>
      <c r="BZ8" s="25">
        <f>IF(ISNUMBER(Fakos!BZ8),Fakos!BZ8,IF(ISTEXT(Fakos!BZ8),"n.a.",""))</f>
        <v>7.6198976529750704</v>
      </c>
      <c r="CA8" s="25">
        <f>IF(ISNUMBER(Fakos!CA8),Fakos!CA8,IF(ISTEXT(Fakos!CA8),"n.a.",""))</f>
        <v>2.2141508967926701E-2</v>
      </c>
      <c r="CB8" s="25">
        <f>IF(ISNUMBER(Fakos!CB8),Fakos!CB8,IF(ISTEXT(Fakos!CB8),"n.a.",""))</f>
        <v>1.02949351200759E-2</v>
      </c>
      <c r="CC8" s="25">
        <f>IF(ISNUMBER(Fakos!CC8),Fakos!CC8,IF(ISTEXT(Fakos!CC8),"n.a.",""))</f>
        <v>1.9347928804867001</v>
      </c>
      <c r="CD8" s="25">
        <f>IF(ISNUMBER(Fakos!CD8),Fakos!CD8,IF(ISTEXT(Fakos!CD8),"n.a.",""))</f>
        <v>0.106873816798866</v>
      </c>
      <c r="CE8" s="25" t="str">
        <f>IF(ISNUMBER(Fakos!CE8),Fakos!CE8,IF(ISTEXT(Fakos!CE8),"n.a.",""))</f>
        <v/>
      </c>
      <c r="CF8" s="25">
        <f>IF(ISNUMBER(Fakos!CF8),Fakos!CF8,IF(ISTEXT(Fakos!CF8),"n.a.",""))</f>
        <v>15.3314587627482</v>
      </c>
      <c r="CG8" s="25">
        <f>IF(ISNUMBER(Fakos!CG8),Fakos!CG8,IF(ISTEXT(Fakos!CG8),"n.a.",""))</f>
        <v>498013.23313029599</v>
      </c>
      <c r="CH8" s="25">
        <f>IF(ISNUMBER(Fakos!CH8),Fakos!CH8,IF(ISTEXT(Fakos!CH8),"n.a.",""))</f>
        <v>654.78741071295894</v>
      </c>
      <c r="CI8" s="25">
        <f>IF(ISNUMBER(Fakos!CI8),Fakos!CI8,IF(ISTEXT(Fakos!CI8),"n.a.",""))</f>
        <v>47.350096496515199</v>
      </c>
      <c r="CJ8" s="25">
        <f>IF(ISNUMBER(Fakos!CJ8),Fakos!CJ8,IF(ISTEXT(Fakos!CJ8),"n.a.",""))</f>
        <v>22.631724139337098</v>
      </c>
      <c r="CK8" s="25">
        <f>IF(ISNUMBER(Fakos!CK8),Fakos!CK8,IF(ISTEXT(Fakos!CK8),"n.a.",""))</f>
        <v>0.99547069812853906</v>
      </c>
      <c r="CL8" s="25">
        <f>IF(ISNUMBER(Fakos!CL8),Fakos!CL8,IF(ISTEXT(Fakos!CL8),"n.a.",""))</f>
        <v>5.61187261684662E-2</v>
      </c>
      <c r="CM8" s="25">
        <f>IF(ISNUMBER(Fakos!CM8),Fakos!CM8,IF(ISTEXT(Fakos!CM8),"n.a.",""))</f>
        <v>0.68821264862098397</v>
      </c>
      <c r="CN8" s="25">
        <f>IF(ISNUMBER(Fakos!CN8),Fakos!CN8,IF(ISTEXT(Fakos!CN8),"n.a.",""))</f>
        <v>305.621337741807</v>
      </c>
      <c r="CO8" s="25">
        <f>IF(ISNUMBER(Fakos!CO8),Fakos!CO8,IF(ISTEXT(Fakos!CO8),"n.a.",""))</f>
        <v>62.784238718268</v>
      </c>
      <c r="CP8" s="25">
        <f>IF(ISNUMBER(Fakos!CP8),Fakos!CP8,IF(ISTEXT(Fakos!CP8),"n.a.",""))</f>
        <v>4.3596480553408201E-2</v>
      </c>
      <c r="CQ8" s="25">
        <f>IF(ISNUMBER(Fakos!CQ8),Fakos!CQ8,IF(ISTEXT(Fakos!CQ8),"n.a.",""))</f>
        <v>0.124922850965833</v>
      </c>
      <c r="CR8" s="25">
        <f>IF(ISNUMBER(Fakos!CR8),Fakos!CR8,IF(ISTEXT(Fakos!CR8),"n.a.",""))</f>
        <v>1.6397428861060315E-2</v>
      </c>
      <c r="CS8" s="25">
        <f>IF(ISNUMBER(Fakos!CS8),Fakos!CS8,IF(ISTEXT(Fakos!CS8),"n.a.",""))</f>
        <v>0.145325191563907</v>
      </c>
      <c r="CT8" s="25">
        <f>IF(ISNUMBER(Fakos!CT8),Fakos!CT8,IF(ISTEXT(Fakos!CT8),"n.a.",""))</f>
        <v>0.184314532830437</v>
      </c>
      <c r="CU8" s="25">
        <f>IF(ISNUMBER(Fakos!CU8),Fakos!CU8,IF(ISTEXT(Fakos!CU8),"n.a.",""))</f>
        <v>17.142498145796399</v>
      </c>
      <c r="CV8" s="25">
        <f>IF(ISNUMBER(Fakos!CV8),Fakos!CV8,IF(ISTEXT(Fakos!CV8),"n.a.",""))</f>
        <v>2.6310716115325299E-2</v>
      </c>
      <c r="CW8" s="25">
        <f>IF(ISNUMBER(Fakos!CW8),Fakos!CW8,IF(ISTEXT(Fakos!CW8),"n.a.",""))</f>
        <v>1.8264843825341E-2</v>
      </c>
      <c r="CX8" s="25">
        <f>IF(ISNUMBER(Fakos!CX8),Fakos!CX8,IF(ISTEXT(Fakos!CX8),"n.a.",""))</f>
        <v>6.38439419070263</v>
      </c>
      <c r="CY8" s="25">
        <f>IF(ISNUMBER(Fakos!CY8),Fakos!CY8,IF(ISTEXT(Fakos!CY8),"n.a.",""))</f>
        <v>0.35716889718385098</v>
      </c>
      <c r="CZ8" s="25" t="str">
        <f>IF(ISNUMBER(Fakos!CZ8),Fakos!CZ8,IF(ISTEXT(Fakos!CZ8),"n.a.",""))</f>
        <v/>
      </c>
      <c r="DA8" s="25">
        <f>IF(ISNUMBER(Fakos!DA8),Fakos!DA8,IF(ISTEXT(Fakos!DA8),"n.a.",""))</f>
        <v>0.27906813295732802</v>
      </c>
      <c r="DB8" s="25">
        <f>IF(ISNUMBER(Fakos!DB8),Fakos!DB8,IF(ISTEXT(Fakos!DB8),"n.a.",""))</f>
        <v>8917.7765803616439</v>
      </c>
      <c r="DC8" s="25">
        <f>IF(ISNUMBER(Fakos!DC8),Fakos!DC8,IF(ISTEXT(Fakos!DC8),"n.a.",""))</f>
        <v>11.110671246648051</v>
      </c>
      <c r="DD8" s="25">
        <f>IF(ISNUMBER(Fakos!DD8),Fakos!DD8,IF(ISTEXT(Fakos!DD8),"n.a.",""))</f>
        <v>0.80673630248912487</v>
      </c>
      <c r="DE8" s="25">
        <f>IF(ISNUMBER(Fakos!DE8),Fakos!DE8,IF(ISTEXT(Fakos!DE8),"n.a.",""))</f>
        <v>0.35614710822612122</v>
      </c>
      <c r="DF8" s="25">
        <f>IF(ISNUMBER(Fakos!DF8),Fakos!DF8,IF(ISTEXT(Fakos!DF8),"n.a.",""))</f>
        <v>1.5223592263779463E-2</v>
      </c>
      <c r="DG8" s="25">
        <f>IF(ISNUMBER(Fakos!DG8),Fakos!DG8,IF(ISTEXT(Fakos!DG8),"n.a.",""))</f>
        <v>8.0488111768664864E-4</v>
      </c>
      <c r="DH8" s="25">
        <f>IF(ISNUMBER(Fakos!DH8),Fakos!DH8,IF(ISTEXT(Fakos!DH8),"n.a.",""))</f>
        <v>9.4782075281777158E-3</v>
      </c>
      <c r="DI8" s="25">
        <f>IF(ISNUMBER(Fakos!DI8),Fakos!DI8,IF(ISTEXT(Fakos!DI8),"n.a.",""))</f>
        <v>4.0792153096277577</v>
      </c>
      <c r="DJ8" s="25">
        <f>IF(ISNUMBER(Fakos!DJ8),Fakos!DJ8,IF(ISTEXT(Fakos!DJ8),"n.a.",""))</f>
        <v>0.79513980139650464</v>
      </c>
      <c r="DK8" s="25">
        <f>IF(ISNUMBER(Fakos!DK8),Fakos!DK8,IF(ISTEXT(Fakos!DK8),"n.a.",""))</f>
        <v>4.0416434642840245E-4</v>
      </c>
      <c r="DL8" s="25">
        <f>IF(ISNUMBER(Fakos!DL8),Fakos!DL8,IF(ISTEXT(Fakos!DL8),"n.a.",""))</f>
        <v>1.1113045072620384E-3</v>
      </c>
      <c r="DM8" s="25">
        <f>IF(ISNUMBER(Fakos!DM8),Fakos!DM8,IF(ISTEXT(Fakos!DM8),"n.a.",""))</f>
        <v>1.4281235399554352E-4</v>
      </c>
      <c r="DN8" s="25">
        <f>IF(ISNUMBER(Fakos!DN8),Fakos!DN8,IF(ISTEXT(Fakos!DN8),"n.a.",""))</f>
        <v>1.224203450121363E-3</v>
      </c>
      <c r="DO8" s="25">
        <f>IF(ISNUMBER(Fakos!DO8),Fakos!DO8,IF(ISTEXT(Fakos!DO8),"n.a.",""))</f>
        <v>1.5137527334957046E-3</v>
      </c>
      <c r="DP8" s="25">
        <f>IF(ISNUMBER(Fakos!DP8),Fakos!DP8,IF(ISTEXT(Fakos!DP8),"n.a.",""))</f>
        <v>0.13434559675389027</v>
      </c>
      <c r="DQ8" s="25">
        <f>IF(ISNUMBER(Fakos!DQ8),Fakos!DQ8,IF(ISTEXT(Fakos!DQ8),"n.a.",""))</f>
        <v>1.335796160075165E-4</v>
      </c>
      <c r="DR8" s="25">
        <f>IF(ISNUMBER(Fakos!DR8),Fakos!DR8,IF(ISTEXT(Fakos!DR8),"n.a.",""))</f>
        <v>8.9365637140319192E-5</v>
      </c>
      <c r="DS8" s="25">
        <f>IF(ISNUMBER(Fakos!DS8),Fakos!DS8,IF(ISTEXT(Fakos!DS8),"n.a.",""))</f>
        <v>3.0812713275591846E-2</v>
      </c>
      <c r="DT8" s="25">
        <f>IF(ISNUMBER(Fakos!DT8),Fakos!DT8,IF(ISTEXT(Fakos!DT8),"n.a.",""))</f>
        <v>1.7091025348114066E-3</v>
      </c>
      <c r="DU8" s="25" t="str">
        <f>IF(ISNUMBER(Fakos!DU8),Fakos!DU8,IF(ISTEXT(Fakos!DU8),"n.a.",""))</f>
        <v/>
      </c>
      <c r="DV8" s="25">
        <f>IF(ISNUMBER(Fakos!DV8),Fakos!DV8,IF(ISTEXT(Fakos!DV8),"n.a.",""))</f>
        <v>3.1228139710202624E-3</v>
      </c>
      <c r="DW8" s="25">
        <f>IF(ISNUMBER(Fakos!DW8),Fakos!DW8,IF(ISTEXT(Fakos!DW8),"n.a.",""))</f>
        <v>99.79124811018437</v>
      </c>
      <c r="DX8" s="25">
        <f>IF(ISNUMBER(Fakos!DX8),Fakos!DX8,IF(ISTEXT(Fakos!DX8),"n.a.",""))</f>
        <v>0.12433006602638882</v>
      </c>
      <c r="DY8" s="25">
        <f>IF(ISNUMBER(Fakos!DY8),Fakos!DY8,IF(ISTEXT(Fakos!DY8),"n.a.",""))</f>
        <v>9.0274993767471435E-3</v>
      </c>
      <c r="DZ8" s="25">
        <f>IF(ISNUMBER(Fakos!DZ8),Fakos!DZ8,IF(ISTEXT(Fakos!DZ8),"n.a.",""))</f>
        <v>3.9853391840947282E-3</v>
      </c>
      <c r="EA8" s="25">
        <f>IF(ISNUMBER(Fakos!EA8),Fakos!EA8,IF(ISTEXT(Fakos!EA8),"n.a.",""))</f>
        <v>1.7035426476915531E-4</v>
      </c>
      <c r="EB8" s="25">
        <f>IF(ISNUMBER(Fakos!EB8),Fakos!EB8,IF(ISTEXT(Fakos!EB8),"n.a.",""))</f>
        <v>9.0067395825040527E-6</v>
      </c>
      <c r="EC8" s="25">
        <f>IF(ISNUMBER(Fakos!EC8),Fakos!EC8,IF(ISTEXT(Fakos!EC8),"n.a.",""))</f>
        <v>1.0606255388446195E-4</v>
      </c>
      <c r="ED8" s="25">
        <f>IF(ISNUMBER(Fakos!ED8),Fakos!ED8,IF(ISTEXT(Fakos!ED8),"n.a.",""))</f>
        <v>4.5647026855815009E-2</v>
      </c>
      <c r="EE8" s="25">
        <f>IF(ISNUMBER(Fakos!EE8),Fakos!EE8,IF(ISTEXT(Fakos!EE8),"n.a.",""))</f>
        <v>8.8977328023868828E-3</v>
      </c>
      <c r="EF8" s="25">
        <f>IF(ISNUMBER(Fakos!EF8),Fakos!EF8,IF(ISTEXT(Fakos!EF8),"n.a.",""))</f>
        <v>4.5226592310626855E-6</v>
      </c>
      <c r="EG8" s="25">
        <f>IF(ISNUMBER(Fakos!EG8),Fakos!EG8,IF(ISTEXT(Fakos!EG8),"n.a.",""))</f>
        <v>1.2435662949256683E-5</v>
      </c>
      <c r="EH8" s="25">
        <f>IF(ISNUMBER(Fakos!EH8),Fakos!EH8,IF(ISTEXT(Fakos!EH8),"n.a.",""))</f>
        <v>1.5980915110782942E-6</v>
      </c>
      <c r="EI8" s="25">
        <f>IF(ISNUMBER(Fakos!EI8),Fakos!EI8,IF(ISTEXT(Fakos!EI8),"n.a.",""))</f>
        <v>1.3699018934543714E-5</v>
      </c>
      <c r="EJ8" s="25">
        <f>IF(ISNUMBER(Fakos!EJ8),Fakos!EJ8,IF(ISTEXT(Fakos!EJ8),"n.a.",""))</f>
        <v>1.6939118539748585E-5</v>
      </c>
      <c r="EK8" s="25">
        <f>IF(ISNUMBER(Fakos!EK8),Fakos!EK8,IF(ISTEXT(Fakos!EK8),"n.a.",""))</f>
        <v>1.5033472365411703E-3</v>
      </c>
      <c r="EL8" s="25">
        <f>IF(ISNUMBER(Fakos!EL8),Fakos!EL8,IF(ISTEXT(Fakos!EL8),"n.a.",""))</f>
        <v>1.494775797907314E-6</v>
      </c>
      <c r="EM8" s="25">
        <f>IF(ISNUMBER(Fakos!EM8),Fakos!EM8,IF(ISTEXT(Fakos!EM8),"n.a.",""))</f>
        <v>1.00001478934031E-6</v>
      </c>
      <c r="EN8" s="25">
        <f>IF(ISNUMBER(Fakos!EN8),Fakos!EN8,IF(ISTEXT(Fakos!EN8),"n.a.",""))</f>
        <v>3.4479885066910515E-4</v>
      </c>
      <c r="EO8" s="25">
        <f>IF(ISNUMBER(Fakos!EO8),Fakos!EO8,IF(ISTEXT(Fakos!EO8),"n.a.",""))</f>
        <v>1.9125111911044719E-5</v>
      </c>
      <c r="EP8" s="25" t="str">
        <f>IF(ISNUMBER(Fakos!EP8),Fakos!EP8,IF(ISTEXT(Fakos!EP8),"n.a.",""))</f>
        <v/>
      </c>
      <c r="EQ8" s="25">
        <f>IF(ISNUMBER(Fakos!EQ8),Fakos!EQ8,IF(ISTEXT(Fakos!EQ8),"n.a.",""))</f>
        <v>199.58249622036874</v>
      </c>
      <c r="ER8" s="25" t="str">
        <f>IF(ISNUMBER(Fakos!ER8),Fakos!ER8,IF(ISTEXT(Fakos!ER8),"n.a.",""))</f>
        <v/>
      </c>
      <c r="ES8" s="25" t="str">
        <f>IF(ISNUMBER(Fakos!ES8),Fakos!ES8,IF(ISTEXT(Fakos!ES8),"n.a.",""))</f>
        <v/>
      </c>
      <c r="ET8" s="25" t="str">
        <f>IF(ISNUMBER(Fakos!ET8),Fakos!ET8,IF(ISTEXT(Fakos!ET8),"n.a.",""))</f>
        <v/>
      </c>
      <c r="EU8" s="25" t="str">
        <f>IF(ISNUMBER(Fakos!EU8),Fakos!EU8,IF(ISTEXT(Fakos!EU8),"n.a.",""))</f>
        <v/>
      </c>
      <c r="EV8" s="25" t="str">
        <f>IF(ISNUMBER(Fakos!EV8),Fakos!EV8,IF(ISTEXT(Fakos!EV8),"n.a.",""))</f>
        <v/>
      </c>
      <c r="EW8" s="25" t="str">
        <f>IF(ISNUMBER(Fakos!EW8),Fakos!EW8,IF(ISTEXT(Fakos!EW8),"n.a.",""))</f>
        <v/>
      </c>
      <c r="EX8" s="25" t="str">
        <f>IF(ISNUMBER(Fakos!EX8),Fakos!EX8,IF(ISTEXT(Fakos!EX8),"n.a.",""))</f>
        <v/>
      </c>
      <c r="EY8" s="25" t="str">
        <f>IF(ISNUMBER(Fakos!EY8),Fakos!EY8,IF(ISTEXT(Fakos!EY8),"n.a.",""))</f>
        <v/>
      </c>
      <c r="EZ8" s="25" t="str">
        <f>IF(ISNUMBER(Fakos!EZ8),Fakos!EZ8,IF(ISTEXT(Fakos!EZ8),"n.a.",""))</f>
        <v/>
      </c>
      <c r="FA8" s="25" t="str">
        <f>IF(ISNUMBER(Fakos!FA8),Fakos!FA8,IF(ISTEXT(Fakos!FA8),"n.a.",""))</f>
        <v/>
      </c>
      <c r="FB8" s="25" t="str">
        <f>IF(ISNUMBER(Fakos!FB8),Fakos!FB8,IF(ISTEXT(Fakos!FB8),"n.a.",""))</f>
        <v/>
      </c>
      <c r="FC8" s="25" t="str">
        <f>IF(ISNUMBER(Fakos!FC8),Fakos!FC8,IF(ISTEXT(Fakos!FC8),"n.a.",""))</f>
        <v/>
      </c>
      <c r="FD8" s="25" t="str">
        <f>IF(ISNUMBER(Fakos!FD8),Fakos!FD8,IF(ISTEXT(Fakos!FD8),"n.a.",""))</f>
        <v/>
      </c>
      <c r="FE8" s="25" t="str">
        <f>IF(ISNUMBER(Fakos!FE8),Fakos!FE8,IF(ISTEXT(Fakos!FE8),"n.a.",""))</f>
        <v/>
      </c>
      <c r="FF8" s="25" t="str">
        <f>IF(ISNUMBER(Fakos!FF8),Fakos!FF8,IF(ISTEXT(Fakos!FF8),"n.a.",""))</f>
        <v/>
      </c>
      <c r="FG8" s="25" t="str">
        <f>IF(ISNUMBER(Fakos!FG8),Fakos!FG8,IF(ISTEXT(Fakos!FG8),"n.a.",""))</f>
        <v/>
      </c>
      <c r="FH8" s="25" t="str">
        <f>IF(ISNUMBER(Fakos!FH8),Fakos!FH8,IF(ISTEXT(Fakos!FH8),"n.a.",""))</f>
        <v/>
      </c>
      <c r="FI8" s="25" t="str">
        <f>IF(ISNUMBER(Fakos!FI8),Fakos!FI8,IF(ISTEXT(Fakos!FI8),"n.a.",""))</f>
        <v/>
      </c>
      <c r="FJ8" s="25" t="str">
        <f>IF(ISNUMBER(Fakos!FJ8),Fakos!FJ8,IF(ISTEXT(Fakos!FJ8),"n.a.",""))</f>
        <v/>
      </c>
      <c r="FK8" s="25" t="str">
        <f>IF(ISNUMBER(Fakos!FK8),Fakos!FK8,IF(ISTEXT(Fakos!FK8),"n.a.",""))</f>
        <v/>
      </c>
      <c r="FL8" s="25" t="str">
        <f>IF(ISNUMBER(Fakos!FL8),Fakos!FL8,IF(ISTEXT(Fakos!FL8),"n.a.",""))</f>
        <v/>
      </c>
      <c r="FM8" s="25" t="str">
        <f>IF(ISNUMBER(Fakos!FM8),Fakos!FM8,IF(ISTEXT(Fakos!FM8),"n.a.",""))</f>
        <v/>
      </c>
      <c r="FN8" s="25" t="str">
        <f>IF(ISNUMBER(Fakos!FN8),Fakos!FN8,IF(ISTEXT(Fakos!FN8),"n.a.",""))</f>
        <v/>
      </c>
      <c r="FO8" s="25" t="str">
        <f>IF(ISNUMBER(Fakos!FO8),Fakos!FO8,"")</f>
        <v/>
      </c>
      <c r="FP8" s="25" t="str">
        <f>IF(ISNUMBER(Fakos!FP8),Fakos!FP8,"")</f>
        <v/>
      </c>
      <c r="FQ8" s="25" t="str">
        <f>IF(ISNUMBER(Fakos!FQ8),Fakos!FQ8,"")</f>
        <v/>
      </c>
      <c r="FR8" s="25" t="str">
        <f>IF(ISNUMBER(Fakos!FR8),Fakos!FR8,"")</f>
        <v/>
      </c>
      <c r="FS8" s="25" t="str">
        <f>IF(ISNUMBER(Fakos!FS8),Fakos!FS8,"")</f>
        <v/>
      </c>
      <c r="FT8" s="25" t="str">
        <f>IF(ISNUMBER(Fakos!FT8),Fakos!FT8,"")</f>
        <v/>
      </c>
      <c r="FU8" s="25" t="str">
        <f>IF(ISNUMBER(Fakos!FU8),Fakos!FU8,"")</f>
        <v/>
      </c>
      <c r="FV8" s="25" t="str">
        <f>IF(ISNUMBER(Fakos!FV8),Fakos!FV8,"")</f>
        <v/>
      </c>
      <c r="FW8" s="25" t="str">
        <f>IF(ISNUMBER(Fakos!FW8),Fakos!FW8,"")</f>
        <v/>
      </c>
      <c r="FX8" s="25" t="str">
        <f>IF(ISNUMBER(Fakos!FX8),Fakos!FX8,"")</f>
        <v/>
      </c>
      <c r="FY8" s="25" t="str">
        <f>IF(ISNUMBER(Fakos!FY8),Fakos!FY8,"")</f>
        <v/>
      </c>
      <c r="FZ8" s="25" t="str">
        <f>IF(ISNUMBER(Fakos!FZ8),Fakos!FZ8,"")</f>
        <v/>
      </c>
      <c r="GA8" s="25" t="str">
        <f>IF(ISNUMBER(Fakos!GA8),Fakos!GA8,"")</f>
        <v/>
      </c>
      <c r="GB8" s="25" t="str">
        <f>IF(ISNUMBER(Fakos!GB8),Fakos!GB8,"")</f>
        <v/>
      </c>
      <c r="GC8" s="25" t="str">
        <f>IF(ISNUMBER(Fakos!GC8),Fakos!GC8,"")</f>
        <v/>
      </c>
      <c r="GD8" s="25" t="str">
        <f>IF(ISNUMBER(Fakos!GD8),Fakos!GD8,"")</f>
        <v/>
      </c>
      <c r="GE8" s="25" t="str">
        <f>IF(ISNUMBER(Fakos!GE8),Fakos!GE8,"")</f>
        <v/>
      </c>
      <c r="GF8" s="25" t="str">
        <f>IF(ISNUMBER(Fakos!GF8),Fakos!GF8,"")</f>
        <v/>
      </c>
      <c r="GG8" s="25" t="str">
        <f>IF(ISNUMBER(Fakos!GG8),Fakos!GG8,"")</f>
        <v/>
      </c>
      <c r="GH8" s="25" t="str">
        <f>IF(ISNUMBER(Fakos!GH8),Fakos!GH8,"")</f>
        <v/>
      </c>
      <c r="GI8" s="25" t="str">
        <f>IF(ISNUMBER(Fakos!GI8),Fakos!GI8,"")</f>
        <v/>
      </c>
      <c r="GJ8" s="25" t="str">
        <f>IF(ISNUMBER(Fakos!GJ8),Fakos!GJ8,"")</f>
        <v/>
      </c>
      <c r="GK8" s="25" t="str">
        <f>IF(ISNUMBER(Fakos!GK8),Fakos!GK8,"")</f>
        <v/>
      </c>
      <c r="GL8" s="25" t="str">
        <f>IF(ISNUMBER(Fakos!GL8),Fakos!GL8,"")</f>
        <v/>
      </c>
      <c r="GM8" s="25" t="str">
        <f>IF(ISNUMBER(Fakos!GM8),Fakos!GM8,"")</f>
        <v/>
      </c>
      <c r="GN8" s="25" t="str">
        <f>IF(ISNUMBER(Fakos!GN8),Fakos!GN8,"")</f>
        <v/>
      </c>
      <c r="GO8" s="25" t="str">
        <f>IF(ISNUMBER(Fakos!GO8),Fakos!GO8,"")</f>
        <v/>
      </c>
      <c r="GP8" s="25" t="str">
        <f>IF(ISNUMBER(Fakos!GP8),Fakos!GP8,"")</f>
        <v/>
      </c>
      <c r="GQ8" s="25" t="str">
        <f>IF(ISNUMBER(Fakos!GQ8),Fakos!GQ8,"")</f>
        <v/>
      </c>
      <c r="GR8" s="25" t="str">
        <f>IF(ISNUMBER(Fakos!GR8),Fakos!GR8,"")</f>
        <v/>
      </c>
      <c r="GS8" s="25" t="str">
        <f>IF(ISNUMBER(Fakos!GS8),Fakos!GS8,"")</f>
        <v/>
      </c>
      <c r="GT8" s="25" t="str">
        <f>IF(ISNUMBER(Fakos!GT8),Fakos!GT8,"")</f>
        <v/>
      </c>
      <c r="GU8" s="25" t="str">
        <f>IF(ISNUMBER(Fakos!GU8),Fakos!GU8,"")</f>
        <v/>
      </c>
      <c r="GV8" s="25" t="str">
        <f>IF(ISNUMBER(Fakos!GV8),Fakos!GV8,"")</f>
        <v/>
      </c>
      <c r="GW8" s="25" t="str">
        <f>IF(ISNUMBER(Fakos!GW8),Fakos!GW8,"")</f>
        <v/>
      </c>
      <c r="GX8" s="25" t="str">
        <f>IF(ISNUMBER(Fakos!GX8),Fakos!GX8,"")</f>
        <v/>
      </c>
      <c r="GY8" s="25" t="str">
        <f>IF(ISNUMBER(Fakos!GY8),Fakos!GY8,"")</f>
        <v/>
      </c>
      <c r="GZ8" s="25" t="str">
        <f>IF(ISNUMBER(Fakos!GZ8),Fakos!GZ8,"")</f>
        <v/>
      </c>
      <c r="HA8" s="25" t="str">
        <f>IF(ISNUMBER(Fakos!HA8),Fakos!HA8,"")</f>
        <v/>
      </c>
      <c r="HB8" s="25" t="str">
        <f>IF(ISNUMBER(Fakos!HB8),Fakos!HB8,"")</f>
        <v/>
      </c>
      <c r="HC8" s="25" t="str">
        <f>IF(ISNUMBER(Fakos!HC8),Fakos!HC8,"")</f>
        <v/>
      </c>
      <c r="HD8" s="25" t="str">
        <f>IF(ISNUMBER(Fakos!HD8),Fakos!HD8,"")</f>
        <v/>
      </c>
      <c r="HE8" s="25" t="str">
        <f>IF(ISNUMBER(Fakos!HE8),Fakos!HE8,"")</f>
        <v/>
      </c>
      <c r="HF8" s="25" t="str">
        <f>IF(ISNUMBER(Fakos!HF8),Fakos!HF8,"")</f>
        <v/>
      </c>
      <c r="HG8" s="25" t="str">
        <f>IF(ISNUMBER(Fakos!HG8),Fakos!HG8,"")</f>
        <v/>
      </c>
      <c r="HH8" s="25" t="str">
        <f>IF(ISNUMBER(Fakos!HH8),Fakos!HH8,"")</f>
        <v/>
      </c>
      <c r="HI8" s="25" t="str">
        <f>IF(ISNUMBER(Fakos!HI8),Fakos!HI8,"")</f>
        <v/>
      </c>
    </row>
    <row r="9" spans="1:217">
      <c r="A9" s="25" t="str">
        <f>Fakos!A9</f>
        <v>LM-JB-03-08</v>
      </c>
      <c r="B9" s="25" t="str">
        <f>Fakos!B9</f>
        <v>Fakos</v>
      </c>
      <c r="C9" s="25" t="str">
        <f>Fakos!C9</f>
        <v>epithermal</v>
      </c>
      <c r="D9" s="25" t="str">
        <f>Fakos!D9</f>
        <v>transitional</v>
      </c>
      <c r="E9" s="25" t="str">
        <f>Fakos!E9</f>
        <v>pyrite</v>
      </c>
      <c r="F9" s="25" t="str">
        <f>Fakos!F9</f>
        <v>euhedral</v>
      </c>
      <c r="G9" s="25">
        <f>IF(ISNUMBER(Fakos!G9),Fakos!G9,IF(ISTEXT(Fakos!G9),"n.a.",""))</f>
        <v>16.131744947149102</v>
      </c>
      <c r="H9" s="25">
        <f>IF(ISNUMBER(Fakos!H9),Fakos!H9,IF(ISTEXT(Fakos!H9),"n.a.",""))</f>
        <v>488997.08850988699</v>
      </c>
      <c r="I9" s="25">
        <f>IF(ISNUMBER(Fakos!I9),Fakos!I9,IF(ISTEXT(Fakos!I9),"n.a.",""))</f>
        <v>1960.61256785503</v>
      </c>
      <c r="J9" s="25">
        <f>IF(ISNUMBER(Fakos!J9),Fakos!J9,IF(ISTEXT(Fakos!J9),"n.a.",""))</f>
        <v>64.175005659215003</v>
      </c>
      <c r="K9" s="25">
        <f>IF(ISNUMBER(Fakos!K9),Fakos!K9,IF(ISTEXT(Fakos!K9),"n.a.",""))</f>
        <v>38.832893917472902</v>
      </c>
      <c r="L9" s="25">
        <f>IF(ISNUMBER(Fakos!L9),Fakos!L9,IF(ISTEXT(Fakos!L9),"n.a.",""))</f>
        <v>1.0534378050555999</v>
      </c>
      <c r="M9" s="25">
        <f>IF(ISNUMBER(Fakos!M9),Fakos!M9,IF(ISTEXT(Fakos!M9),"n.a.",""))</f>
        <v>3.61008629047809E-2</v>
      </c>
      <c r="N9" s="25">
        <f>IF(ISNUMBER(Fakos!N9),Fakos!N9,IF(ISTEXT(Fakos!N9),"n.a.",""))</f>
        <v>0.54385899128515203</v>
      </c>
      <c r="O9" s="25">
        <f>IF(ISNUMBER(Fakos!O9),Fakos!O9,IF(ISTEXT(Fakos!O9),"n.a.",""))</f>
        <v>390.06145098753501</v>
      </c>
      <c r="P9" s="25">
        <f>IF(ISNUMBER(Fakos!P9),Fakos!P9,IF(ISTEXT(Fakos!P9),"n.a.",""))</f>
        <v>47.011483907610099</v>
      </c>
      <c r="Q9" s="25">
        <f>IF(ISNUMBER(Fakos!Q9),Fakos!Q9,IF(ISTEXT(Fakos!Q9),"n.a.",""))</f>
        <v>0.197223178886792</v>
      </c>
      <c r="R9" s="25">
        <f>IF(ISNUMBER(Fakos!R9),Fakos!R9,IF(ISTEXT(Fakos!R9),"n.a.",""))</f>
        <v>0.20940628371035999</v>
      </c>
      <c r="S9" s="25">
        <f>IF(ISNUMBER(Fakos!S9),Fakos!S9,IF(ISTEXT(Fakos!S9),"n.a.",""))</f>
        <v>1.0755701002351873E-2</v>
      </c>
      <c r="T9" s="25">
        <f>IF(ISNUMBER(Fakos!T9),Fakos!T9,IF(ISTEXT(Fakos!T9),"n.a.",""))</f>
        <v>0.139822526980596</v>
      </c>
      <c r="U9" s="25">
        <f>IF(ISNUMBER(Fakos!U9),Fakos!U9,IF(ISTEXT(Fakos!U9),"n.a.",""))</f>
        <v>0.16370403146549101</v>
      </c>
      <c r="V9" s="25">
        <f>IF(ISNUMBER(Fakos!V9),Fakos!V9,IF(ISTEXT(Fakos!V9),"n.a.",""))</f>
        <v>11.632539501731101</v>
      </c>
      <c r="W9" s="25">
        <f>IF(ISNUMBER(Fakos!W9),Fakos!W9,IF(ISTEXT(Fakos!W9),"n.a.",""))</f>
        <v>4.52255887084696E-2</v>
      </c>
      <c r="X9" s="25">
        <f>IF(ISNUMBER(Fakos!X9),Fakos!X9,IF(ISTEXT(Fakos!X9),"n.a.",""))</f>
        <v>1.59274191218024E-2</v>
      </c>
      <c r="Y9" s="25">
        <f>IF(ISNUMBER(Fakos!Y9),Fakos!Y9,IF(ISTEXT(Fakos!Y9),"n.a.",""))</f>
        <v>52.861912754733602</v>
      </c>
      <c r="Z9" s="25">
        <f>IF(ISNUMBER(Fakos!Z9),Fakos!Z9,IF(ISTEXT(Fakos!Z9),"n.a.",""))</f>
        <v>9.96168456430593</v>
      </c>
      <c r="AA9" s="25">
        <f>IF(ISNUMBER(Fakos!AA9),Fakos!AA9,IF(ISTEXT(Fakos!AA9),"n.a.",""))</f>
        <v>30.551030696691527</v>
      </c>
      <c r="AB9" s="25">
        <f>IF(ISNUMBER(Fakos!AB9),Fakos!AB9,IF(ISTEXT(Fakos!AB9),"n.a.",""))</f>
        <v>0.88932619834874183</v>
      </c>
      <c r="AC9" s="25">
        <f>IF(ISNUMBER(Fakos!AC9),Fakos!AC9,IF(ISTEXT(Fakos!AC9),"n.a.",""))</f>
        <v>0.18844729683781439</v>
      </c>
      <c r="AD9" s="25">
        <f>IF(ISNUMBER(Fakos!AD9),Fakos!AD9,IF(ISTEXT(Fakos!AD9),"n.a.",""))</f>
        <v>5.0264197164094648</v>
      </c>
      <c r="AE9" s="25">
        <f>IF(ISNUMBER(Fakos!AE9),Fakos!AE9,IF(ISTEXT(Fakos!AE9),"n.a.",""))</f>
        <v>3.013023610345268E-4</v>
      </c>
      <c r="AF9" s="25">
        <f>IF(ISNUMBER(Fakos!AF9),Fakos!AF9,IF(ISTEXT(Fakos!AF9),"n.a.",""))</f>
        <v>3.0968238365690214E-3</v>
      </c>
      <c r="AG9" s="25">
        <f>IF(ISNUMBER(Fakos!AG9),Fakos!AG9,IF(ISTEXT(Fakos!AG9),"n.a.",""))</f>
        <v>1.0059263218054354E-4</v>
      </c>
      <c r="AH9" s="25">
        <f>IF(ISNUMBER(Fakos!AH9),Fakos!AH9,IF(ISTEXT(Fakos!AH9),"n.a.",""))</f>
        <v>3.7309126478615993E-3</v>
      </c>
      <c r="AI9" s="25">
        <f>IF(ISNUMBER(Fakos!AI9),Fakos!AI9,IF(ISTEXT(Fakos!AI9),"n.a.",""))</f>
        <v>5.0809041661934859E-3</v>
      </c>
      <c r="AJ9" s="25">
        <f>IF(ISNUMBER(Fakos!AJ9),Fakos!AJ9,IF(ISTEXT(Fakos!AJ9),"n.a.",""))</f>
        <v>2.3977957031583296E-2</v>
      </c>
      <c r="AK9" s="25">
        <f>IF(ISNUMBER(Fakos!AK9),Fakos!AK9,IF(ISTEXT(Fakos!AK9),"n.a.",""))</f>
        <v>8.1236953097916138E-6</v>
      </c>
      <c r="AL9" s="25">
        <f>IF(ISNUMBER(Fakos!AL9),Fakos!AL9,IF(ISTEXT(Fakos!AL9),"n.a.",""))</f>
        <v>8.3496369527299427E-5</v>
      </c>
      <c r="AM9" s="25">
        <f>IF(ISNUMBER(Fakos!AM9),Fakos!AM9,IF(ISTEXT(Fakos!AM9),"n.a.",""))</f>
        <v>1.0059263218054354E-4</v>
      </c>
      <c r="AN9" s="25" t="str">
        <f>IF(ISNUMBER(Fakos!AN9),Fakos!AN9,IF(ISTEXT(Fakos!AN9),"n.a.",""))</f>
        <v/>
      </c>
      <c r="AO9" s="25" t="str">
        <f>IF(ISNUMBER(Fakos!AO9),Fakos!AO9,IF(ISTEXT(Fakos!AO9),"n.a.",""))</f>
        <v/>
      </c>
      <c r="AP9" s="25">
        <f>IF(ISNUMBER(Fakos!AP9),Fakos!AP9,IF(ISTEXT(Fakos!AP9),"n.a.",""))</f>
        <v>0.22432831477120599</v>
      </c>
      <c r="AQ9" s="25">
        <f>IF(ISNUMBER(Fakos!AQ9),Fakos!AQ9,IF(ISTEXT(Fakos!AQ9),"n.a.",""))</f>
        <v>7.8408807173069599</v>
      </c>
      <c r="AR9" s="25">
        <f>IF(ISNUMBER(Fakos!AR9),Fakos!AR9,IF(ISTEXT(Fakos!AR9),"n.a.",""))</f>
        <v>4.9797471504009802E-2</v>
      </c>
      <c r="AS9" s="25">
        <f>IF(ISNUMBER(Fakos!AS9),Fakos!AS9,IF(ISTEXT(Fakos!AS9),"n.a.",""))</f>
        <v>0.27988466377051202</v>
      </c>
      <c r="AT9" s="25">
        <f>IF(ISNUMBER(Fakos!AT9),Fakos!AT9,IF(ISTEXT(Fakos!AT9),"n.a.",""))</f>
        <v>0.22482125910102199</v>
      </c>
      <c r="AU9" s="25">
        <f>IF(ISNUMBER(Fakos!AU9),Fakos!AU9,IF(ISTEXT(Fakos!AU9),"n.a.",""))</f>
        <v>1.0534378050555999</v>
      </c>
      <c r="AV9" s="25">
        <f>IF(ISNUMBER(Fakos!AV9),Fakos!AV9,IF(ISTEXT(Fakos!AV9),"n.a.",""))</f>
        <v>3.61008629047809E-2</v>
      </c>
      <c r="AW9" s="25">
        <f>IF(ISNUMBER(Fakos!AW9),Fakos!AW9,IF(ISTEXT(Fakos!AW9),"n.a.",""))</f>
        <v>0.39621642917682398</v>
      </c>
      <c r="AX9" s="25">
        <f>IF(ISNUMBER(Fakos!AX9),Fakos!AX9,IF(ISTEXT(Fakos!AX9),"n.a.",""))</f>
        <v>0.19966030689443401</v>
      </c>
      <c r="AY9" s="25">
        <f>IF(ISNUMBER(Fakos!AY9),Fakos!AY9,IF(ISTEXT(Fakos!AY9),"n.a.",""))</f>
        <v>1.07459521810166</v>
      </c>
      <c r="AZ9" s="25">
        <f>IF(ISNUMBER(Fakos!AZ9),Fakos!AZ9,IF(ISTEXT(Fakos!AZ9),"n.a.",""))</f>
        <v>2.4580644745259301E-2</v>
      </c>
      <c r="BA9" s="25">
        <f>IF(ISNUMBER(Fakos!BA9),Fakos!BA9,IF(ISTEXT(Fakos!BA9),"n.a.",""))</f>
        <v>0.20940628371035999</v>
      </c>
      <c r="BB9" s="25">
        <f>IF(ISNUMBER(Fakos!BB9),Fakos!BB9,IF(ISTEXT(Fakos!BB9),"n.a.",""))</f>
        <v>1.1231097594085899E-2</v>
      </c>
      <c r="BC9" s="25">
        <f>IF(ISNUMBER(Fakos!BC9),Fakos!BC9,IF(ISTEXT(Fakos!BC9),"n.a.",""))</f>
        <v>0.139822526980596</v>
      </c>
      <c r="BD9" s="25">
        <f>IF(ISNUMBER(Fakos!BD9),Fakos!BD9,IF(ISTEXT(Fakos!BD9),"n.a.",""))</f>
        <v>4.7564410939849998E-2</v>
      </c>
      <c r="BE9" s="25">
        <f>IF(ISNUMBER(Fakos!BE9),Fakos!BE9,IF(ISTEXT(Fakos!BE9),"n.a.",""))</f>
        <v>0.17464898484829799</v>
      </c>
      <c r="BF9" s="25">
        <f>IF(ISNUMBER(Fakos!BF9),Fakos!BF9,IF(ISTEXT(Fakos!BF9),"n.a.",""))</f>
        <v>5.2760183100058697E-4</v>
      </c>
      <c r="BG9" s="25">
        <f>IF(ISNUMBER(Fakos!BG9),Fakos!BG9,IF(ISTEXT(Fakos!BG9),"n.a.",""))</f>
        <v>1.59274191218024E-2</v>
      </c>
      <c r="BH9" s="25">
        <f>IF(ISNUMBER(Fakos!BH9),Fakos!BH9,IF(ISTEXT(Fakos!BH9),"n.a.",""))</f>
        <v>2.09708656140081E-2</v>
      </c>
      <c r="BI9" s="25">
        <f>IF(ISNUMBER(Fakos!BI9),Fakos!BI9,IF(ISTEXT(Fakos!BI9),"n.a.",""))</f>
        <v>1.51450247884376E-2</v>
      </c>
      <c r="BJ9" s="25" t="str">
        <f>IF(ISNUMBER(Fakos!BJ9),Fakos!BJ9,IF(ISTEXT(Fakos!BJ9),"n.a.",""))</f>
        <v/>
      </c>
      <c r="BK9" s="25">
        <f>IF(ISNUMBER(Fakos!BK9),Fakos!BK9,IF(ISTEXT(Fakos!BK9),"n.a.",""))</f>
        <v>0.86023960874799399</v>
      </c>
      <c r="BL9" s="25">
        <f>IF(ISNUMBER(Fakos!BL9),Fakos!BL9,IF(ISTEXT(Fakos!BL9),"n.a.",""))</f>
        <v>50920.421694979901</v>
      </c>
      <c r="BM9" s="25">
        <f>IF(ISNUMBER(Fakos!BM9),Fakos!BM9,IF(ISTEXT(Fakos!BM9),"n.a.",""))</f>
        <v>2827.2764257875801</v>
      </c>
      <c r="BN9" s="25">
        <f>IF(ISNUMBER(Fakos!BN9),Fakos!BN9,IF(ISTEXT(Fakos!BN9),"n.a.",""))</f>
        <v>35.6188332081841</v>
      </c>
      <c r="BO9" s="25">
        <f>IF(ISNUMBER(Fakos!BO9),Fakos!BO9,IF(ISTEXT(Fakos!BO9),"n.a.",""))</f>
        <v>48.533925735731003</v>
      </c>
      <c r="BP9" s="25">
        <f>IF(ISNUMBER(Fakos!BP9),Fakos!BP9,IF(ISTEXT(Fakos!BP9),"n.a.",""))</f>
        <v>0.52232901846229396</v>
      </c>
      <c r="BQ9" s="25">
        <f>IF(ISNUMBER(Fakos!BQ9),Fakos!BQ9,IF(ISTEXT(Fakos!BQ9),"n.a.",""))</f>
        <v>2.0156949895939899E-2</v>
      </c>
      <c r="BR9" s="25">
        <f>IF(ISNUMBER(Fakos!BR9),Fakos!BR9,IF(ISTEXT(Fakos!BR9),"n.a.",""))</f>
        <v>0.531550389991721</v>
      </c>
      <c r="BS9" s="25">
        <f>IF(ISNUMBER(Fakos!BS9),Fakos!BS9,IF(ISTEXT(Fakos!BS9),"n.a.",""))</f>
        <v>443.10213935252</v>
      </c>
      <c r="BT9" s="25">
        <f>IF(ISNUMBER(Fakos!BT9),Fakos!BT9,IF(ISTEXT(Fakos!BT9),"n.a.",""))</f>
        <v>27.132904926719</v>
      </c>
      <c r="BU9" s="25">
        <f>IF(ISNUMBER(Fakos!BU9),Fakos!BU9,IF(ISTEXT(Fakos!BU9),"n.a.",""))</f>
        <v>0.17103023649412</v>
      </c>
      <c r="BV9" s="25">
        <f>IF(ISNUMBER(Fakos!BV9),Fakos!BV9,IF(ISTEXT(Fakos!BV9),"n.a.",""))</f>
        <v>0.24660350117681701</v>
      </c>
      <c r="BW9" s="25">
        <f>IF(ISNUMBER(Fakos!BW9),Fakos!BW9,IF(ISTEXT(Fakos!BW9),"n.a.",""))</f>
        <v>1.9309816954056501E-2</v>
      </c>
      <c r="BX9" s="25">
        <f>IF(ISNUMBER(Fakos!BX9),Fakos!BX9,IF(ISTEXT(Fakos!BX9),"n.a.",""))</f>
        <v>5.1985440703131103E-2</v>
      </c>
      <c r="BY9" s="25">
        <f>IF(ISNUMBER(Fakos!BY9),Fakos!BY9,IF(ISTEXT(Fakos!BY9),"n.a.",""))</f>
        <v>0.13700985399072799</v>
      </c>
      <c r="BZ9" s="25">
        <f>IF(ISNUMBER(Fakos!BZ9),Fakos!BZ9,IF(ISTEXT(Fakos!BZ9),"n.a.",""))</f>
        <v>15.137663407476399</v>
      </c>
      <c r="CA9" s="25">
        <f>IF(ISNUMBER(Fakos!CA9),Fakos!CA9,IF(ISTEXT(Fakos!CA9),"n.a.",""))</f>
        <v>6.9028449968719402E-2</v>
      </c>
      <c r="CB9" s="25">
        <f>IF(ISNUMBER(Fakos!CB9),Fakos!CB9,IF(ISTEXT(Fakos!CB9),"n.a.",""))</f>
        <v>5.6518236654523801E-3</v>
      </c>
      <c r="CC9" s="25">
        <f>IF(ISNUMBER(Fakos!CC9),Fakos!CC9,IF(ISTEXT(Fakos!CC9),"n.a.",""))</f>
        <v>89.814027677080901</v>
      </c>
      <c r="CD9" s="25">
        <f>IF(ISNUMBER(Fakos!CD9),Fakos!CD9,IF(ISTEXT(Fakos!CD9),"n.a.",""))</f>
        <v>16.550985086283699</v>
      </c>
      <c r="CE9" s="25" t="str">
        <f>IF(ISNUMBER(Fakos!CE9),Fakos!CE9,IF(ISTEXT(Fakos!CE9),"n.a.",""))</f>
        <v/>
      </c>
      <c r="CF9" s="25">
        <f>IF(ISNUMBER(Fakos!CF9),Fakos!CF9,IF(ISTEXT(Fakos!CF9),"n.a.",""))</f>
        <v>16.131744947149102</v>
      </c>
      <c r="CG9" s="25">
        <f>IF(ISNUMBER(Fakos!CG9),Fakos!CG9,IF(ISTEXT(Fakos!CG9),"n.a.",""))</f>
        <v>488997.08850988699</v>
      </c>
      <c r="CH9" s="25">
        <f>IF(ISNUMBER(Fakos!CH9),Fakos!CH9,IF(ISTEXT(Fakos!CH9),"n.a.",""))</f>
        <v>1960.61256785503</v>
      </c>
      <c r="CI9" s="25">
        <f>IF(ISNUMBER(Fakos!CI9),Fakos!CI9,IF(ISTEXT(Fakos!CI9),"n.a.",""))</f>
        <v>64.175005659215003</v>
      </c>
      <c r="CJ9" s="25">
        <f>IF(ISNUMBER(Fakos!CJ9),Fakos!CJ9,IF(ISTEXT(Fakos!CJ9),"n.a.",""))</f>
        <v>38.832893917472902</v>
      </c>
      <c r="CK9" s="25">
        <f>IF(ISNUMBER(Fakos!CK9),Fakos!CK9,IF(ISTEXT(Fakos!CK9),"n.a.",""))</f>
        <v>1.0534378050555999</v>
      </c>
      <c r="CL9" s="25">
        <f>IF(ISNUMBER(Fakos!CL9),Fakos!CL9,IF(ISTEXT(Fakos!CL9),"n.a.",""))</f>
        <v>3.61008629047809E-2</v>
      </c>
      <c r="CM9" s="25">
        <f>IF(ISNUMBER(Fakos!CM9),Fakos!CM9,IF(ISTEXT(Fakos!CM9),"n.a.",""))</f>
        <v>0.54385899128515203</v>
      </c>
      <c r="CN9" s="25">
        <f>IF(ISNUMBER(Fakos!CN9),Fakos!CN9,IF(ISTEXT(Fakos!CN9),"n.a.",""))</f>
        <v>390.06145098753501</v>
      </c>
      <c r="CO9" s="25">
        <f>IF(ISNUMBER(Fakos!CO9),Fakos!CO9,IF(ISTEXT(Fakos!CO9),"n.a.",""))</f>
        <v>47.011483907610099</v>
      </c>
      <c r="CP9" s="25">
        <f>IF(ISNUMBER(Fakos!CP9),Fakos!CP9,IF(ISTEXT(Fakos!CP9),"n.a.",""))</f>
        <v>0.197223178886792</v>
      </c>
      <c r="CQ9" s="25">
        <f>IF(ISNUMBER(Fakos!CQ9),Fakos!CQ9,IF(ISTEXT(Fakos!CQ9),"n.a.",""))</f>
        <v>0.20940628371035999</v>
      </c>
      <c r="CR9" s="25">
        <f>IF(ISNUMBER(Fakos!CR9),Fakos!CR9,IF(ISTEXT(Fakos!CR9),"n.a.",""))</f>
        <v>1.0755701002351873E-2</v>
      </c>
      <c r="CS9" s="25">
        <f>IF(ISNUMBER(Fakos!CS9),Fakos!CS9,IF(ISTEXT(Fakos!CS9),"n.a.",""))</f>
        <v>0.139822526980596</v>
      </c>
      <c r="CT9" s="25">
        <f>IF(ISNUMBER(Fakos!CT9),Fakos!CT9,IF(ISTEXT(Fakos!CT9),"n.a.",""))</f>
        <v>0.16370403146549101</v>
      </c>
      <c r="CU9" s="25">
        <f>IF(ISNUMBER(Fakos!CU9),Fakos!CU9,IF(ISTEXT(Fakos!CU9),"n.a.",""))</f>
        <v>11.632539501731101</v>
      </c>
      <c r="CV9" s="25">
        <f>IF(ISNUMBER(Fakos!CV9),Fakos!CV9,IF(ISTEXT(Fakos!CV9),"n.a.",""))</f>
        <v>4.52255887084696E-2</v>
      </c>
      <c r="CW9" s="25">
        <f>IF(ISNUMBER(Fakos!CW9),Fakos!CW9,IF(ISTEXT(Fakos!CW9),"n.a.",""))</f>
        <v>1.59274191218024E-2</v>
      </c>
      <c r="CX9" s="25">
        <f>IF(ISNUMBER(Fakos!CX9),Fakos!CX9,IF(ISTEXT(Fakos!CX9),"n.a.",""))</f>
        <v>52.861912754733602</v>
      </c>
      <c r="CY9" s="25">
        <f>IF(ISNUMBER(Fakos!CY9),Fakos!CY9,IF(ISTEXT(Fakos!CY9),"n.a.",""))</f>
        <v>9.96168456430593</v>
      </c>
      <c r="CZ9" s="25" t="str">
        <f>IF(ISNUMBER(Fakos!CZ9),Fakos!CZ9,IF(ISTEXT(Fakos!CZ9),"n.a.",""))</f>
        <v/>
      </c>
      <c r="DA9" s="25">
        <f>IF(ISNUMBER(Fakos!DA9),Fakos!DA9,IF(ISTEXT(Fakos!DA9),"n.a.",""))</f>
        <v>0.29363519893378637</v>
      </c>
      <c r="DB9" s="25">
        <f>IF(ISNUMBER(Fakos!DB9),Fakos!DB9,IF(ISTEXT(Fakos!DB9),"n.a.",""))</f>
        <v>8756.3271288367268</v>
      </c>
      <c r="DC9" s="25">
        <f>IF(ISNUMBER(Fakos!DC9),Fakos!DC9,IF(ISTEXT(Fakos!DC9),"n.a.",""))</f>
        <v>33.268388070816279</v>
      </c>
      <c r="DD9" s="25">
        <f>IF(ISNUMBER(Fakos!DD9),Fakos!DD9,IF(ISTEXT(Fakos!DD9),"n.a.",""))</f>
        <v>1.0933939021970955</v>
      </c>
      <c r="DE9" s="25">
        <f>IF(ISNUMBER(Fakos!DE9),Fakos!DE9,IF(ISTEXT(Fakos!DE9),"n.a.",""))</f>
        <v>0.61109895064162811</v>
      </c>
      <c r="DF9" s="25">
        <f>IF(ISNUMBER(Fakos!DF9),Fakos!DF9,IF(ISTEXT(Fakos!DF9),"n.a.",""))</f>
        <v>1.6110075012319924E-2</v>
      </c>
      <c r="DG9" s="25">
        <f>IF(ISNUMBER(Fakos!DG9),Fakos!DG9,IF(ISTEXT(Fakos!DG9),"n.a.",""))</f>
        <v>5.1777552464439135E-4</v>
      </c>
      <c r="DH9" s="25">
        <f>IF(ISNUMBER(Fakos!DH9),Fakos!DH9,IF(ISTEXT(Fakos!DH9),"n.a.",""))</f>
        <v>7.4901389792749211E-3</v>
      </c>
      <c r="DI9" s="25">
        <f>IF(ISNUMBER(Fakos!DI9),Fakos!DI9,IF(ISTEXT(Fakos!DI9),"n.a.",""))</f>
        <v>5.2062616253194678</v>
      </c>
      <c r="DJ9" s="25">
        <f>IF(ISNUMBER(Fakos!DJ9),Fakos!DJ9,IF(ISTEXT(Fakos!DJ9),"n.a.",""))</f>
        <v>0.59538353479749373</v>
      </c>
      <c r="DK9" s="25">
        <f>IF(ISNUMBER(Fakos!DK9),Fakos!DK9,IF(ISTEXT(Fakos!DK9),"n.a.",""))</f>
        <v>1.8283718360628247E-3</v>
      </c>
      <c r="DL9" s="25">
        <f>IF(ISNUMBER(Fakos!DL9),Fakos!DL9,IF(ISTEXT(Fakos!DL9),"n.a.",""))</f>
        <v>1.8628629200910941E-3</v>
      </c>
      <c r="DM9" s="25">
        <f>IF(ISNUMBER(Fakos!DM9),Fakos!DM9,IF(ISTEXT(Fakos!DM9),"n.a.",""))</f>
        <v>9.3676087393543468E-5</v>
      </c>
      <c r="DN9" s="25">
        <f>IF(ISNUMBER(Fakos!DN9),Fakos!DN9,IF(ISTEXT(Fakos!DN9),"n.a.",""))</f>
        <v>1.1778496081256509E-3</v>
      </c>
      <c r="DO9" s="25">
        <f>IF(ISNUMBER(Fakos!DO9),Fakos!DO9,IF(ISTEXT(Fakos!DO9),"n.a.",""))</f>
        <v>1.3444812045457538E-3</v>
      </c>
      <c r="DP9" s="25">
        <f>IF(ISNUMBER(Fakos!DP9),Fakos!DP9,IF(ISTEXT(Fakos!DP9),"n.a.",""))</f>
        <v>9.1164102678143427E-2</v>
      </c>
      <c r="DQ9" s="25">
        <f>IF(ISNUMBER(Fakos!DQ9),Fakos!DQ9,IF(ISTEXT(Fakos!DQ9),"n.a.",""))</f>
        <v>2.2961050345081231E-4</v>
      </c>
      <c r="DR9" s="25">
        <f>IF(ISNUMBER(Fakos!DR9),Fakos!DR9,IF(ISTEXT(Fakos!DR9),"n.a.",""))</f>
        <v>7.7929161148696592E-5</v>
      </c>
      <c r="DS9" s="25">
        <f>IF(ISNUMBER(Fakos!DS9),Fakos!DS9,IF(ISTEXT(Fakos!DS9),"n.a.",""))</f>
        <v>0.25512506155759462</v>
      </c>
      <c r="DT9" s="25">
        <f>IF(ISNUMBER(Fakos!DT9),Fakos!DT9,IF(ISTEXT(Fakos!DT9),"n.a.",""))</f>
        <v>4.7668037374158902E-2</v>
      </c>
      <c r="DU9" s="25" t="str">
        <f>IF(ISNUMBER(Fakos!DU9),Fakos!DU9,IF(ISTEXT(Fakos!DU9),"n.a.",""))</f>
        <v/>
      </c>
      <c r="DV9" s="25">
        <f>IF(ISNUMBER(Fakos!DV9),Fakos!DV9,IF(ISTEXT(Fakos!DV9),"n.a.",""))</f>
        <v>3.3371993643946641E-3</v>
      </c>
      <c r="DW9" s="25">
        <f>IF(ISNUMBER(Fakos!DW9),Fakos!DW9,IF(ISTEXT(Fakos!DW9),"n.a.",""))</f>
        <v>99.516711330561719</v>
      </c>
      <c r="DX9" s="25">
        <f>IF(ISNUMBER(Fakos!DX9),Fakos!DX9,IF(ISTEXT(Fakos!DX9),"n.a.",""))</f>
        <v>0.3780992330875102</v>
      </c>
      <c r="DY9" s="25">
        <f>IF(ISNUMBER(Fakos!DY9),Fakos!DY9,IF(ISTEXT(Fakos!DY9),"n.a.",""))</f>
        <v>1.2426553249387368E-2</v>
      </c>
      <c r="DZ9" s="25">
        <f>IF(ISNUMBER(Fakos!DZ9),Fakos!DZ9,IF(ISTEXT(Fakos!DZ9),"n.a.",""))</f>
        <v>6.9452130979820153E-3</v>
      </c>
      <c r="EA9" s="25">
        <f>IF(ISNUMBER(Fakos!EA9),Fakos!EA9,IF(ISTEXT(Fakos!EA9),"n.a.",""))</f>
        <v>1.8309294078734634E-4</v>
      </c>
      <c r="EB9" s="25">
        <f>IF(ISNUMBER(Fakos!EB9),Fakos!EB9,IF(ISTEXT(Fakos!EB9),"n.a.",""))</f>
        <v>5.8845811333811382E-6</v>
      </c>
      <c r="EC9" s="25">
        <f>IF(ISNUMBER(Fakos!EC9),Fakos!EC9,IF(ISTEXT(Fakos!EC9),"n.a.",""))</f>
        <v>8.512633067025623E-5</v>
      </c>
      <c r="ED9" s="25">
        <f>IF(ISNUMBER(Fakos!ED9),Fakos!ED9,IF(ISTEXT(Fakos!ED9),"n.a.",""))</f>
        <v>5.9169789759456963E-2</v>
      </c>
      <c r="EE9" s="25">
        <f>IF(ISNUMBER(Fakos!EE9),Fakos!EE9,IF(ISTEXT(Fakos!EE9),"n.a.",""))</f>
        <v>6.7666055061242373E-3</v>
      </c>
      <c r="EF9" s="25">
        <f>IF(ISNUMBER(Fakos!EF9),Fakos!EF9,IF(ISTEXT(Fakos!EF9),"n.a.",""))</f>
        <v>2.0779665896123922E-5</v>
      </c>
      <c r="EG9" s="25">
        <f>IF(ISNUMBER(Fakos!EG9),Fakos!EG9,IF(ISTEXT(Fakos!EG9),"n.a.",""))</f>
        <v>2.1171661215875687E-5</v>
      </c>
      <c r="EH9" s="25">
        <f>IF(ISNUMBER(Fakos!EH9),Fakos!EH9,IF(ISTEXT(Fakos!EH9),"n.a.",""))</f>
        <v>1.0646400038001098E-6</v>
      </c>
      <c r="EI9" s="25">
        <f>IF(ISNUMBER(Fakos!EI9),Fakos!EI9,IF(ISTEXT(Fakos!EI9),"n.a.",""))</f>
        <v>1.3386402508494183E-5</v>
      </c>
      <c r="EJ9" s="25">
        <f>IF(ISNUMBER(Fakos!EJ9),Fakos!EJ9,IF(ISTEXT(Fakos!EJ9),"n.a.",""))</f>
        <v>1.5280190649971836E-5</v>
      </c>
      <c r="EK9" s="25">
        <f>IF(ISNUMBER(Fakos!EK9),Fakos!EK9,IF(ISTEXT(Fakos!EK9),"n.a.",""))</f>
        <v>1.0360909952819163E-3</v>
      </c>
      <c r="EL9" s="25">
        <f>IF(ISNUMBER(Fakos!EL9),Fakos!EL9,IF(ISTEXT(Fakos!EL9),"n.a.",""))</f>
        <v>2.6095509971445131E-6</v>
      </c>
      <c r="EM9" s="25">
        <f>IF(ISNUMBER(Fakos!EM9),Fakos!EM9,IF(ISTEXT(Fakos!EM9),"n.a.",""))</f>
        <v>8.856742924470827E-7</v>
      </c>
      <c r="EN9" s="25">
        <f>IF(ISNUMBER(Fakos!EN9),Fakos!EN9,IF(ISTEXT(Fakos!EN9),"n.a.",""))</f>
        <v>2.8995270197941852E-3</v>
      </c>
      <c r="EO9" s="25">
        <f>IF(ISNUMBER(Fakos!EO9),Fakos!EO9,IF(ISTEXT(Fakos!EO9),"n.a.",""))</f>
        <v>5.4175297990366477E-4</v>
      </c>
      <c r="EP9" s="25" t="str">
        <f>IF(ISNUMBER(Fakos!EP9),Fakos!EP9,IF(ISTEXT(Fakos!EP9),"n.a.",""))</f>
        <v/>
      </c>
      <c r="EQ9" s="25">
        <f>IF(ISNUMBER(Fakos!EQ9),Fakos!EQ9,IF(ISTEXT(Fakos!EQ9),"n.a.",""))</f>
        <v>199.03342266112344</v>
      </c>
      <c r="ER9" s="25" t="str">
        <f>IF(ISNUMBER(Fakos!ER9),Fakos!ER9,IF(ISTEXT(Fakos!ER9),"n.a.",""))</f>
        <v/>
      </c>
      <c r="ES9" s="25" t="str">
        <f>IF(ISNUMBER(Fakos!ES9),Fakos!ES9,IF(ISTEXT(Fakos!ES9),"n.a.",""))</f>
        <v/>
      </c>
      <c r="ET9" s="25" t="str">
        <f>IF(ISNUMBER(Fakos!ET9),Fakos!ET9,IF(ISTEXT(Fakos!ET9),"n.a.",""))</f>
        <v/>
      </c>
      <c r="EU9" s="25" t="str">
        <f>IF(ISNUMBER(Fakos!EU9),Fakos!EU9,IF(ISTEXT(Fakos!EU9),"n.a.",""))</f>
        <v/>
      </c>
      <c r="EV9" s="25" t="str">
        <f>IF(ISNUMBER(Fakos!EV9),Fakos!EV9,IF(ISTEXT(Fakos!EV9),"n.a.",""))</f>
        <v/>
      </c>
      <c r="EW9" s="25" t="str">
        <f>IF(ISNUMBER(Fakos!EW9),Fakos!EW9,IF(ISTEXT(Fakos!EW9),"n.a.",""))</f>
        <v/>
      </c>
      <c r="EX9" s="25" t="str">
        <f>IF(ISNUMBER(Fakos!EX9),Fakos!EX9,IF(ISTEXT(Fakos!EX9),"n.a.",""))</f>
        <v/>
      </c>
      <c r="EY9" s="25" t="str">
        <f>IF(ISNUMBER(Fakos!EY9),Fakos!EY9,IF(ISTEXT(Fakos!EY9),"n.a.",""))</f>
        <v/>
      </c>
      <c r="EZ9" s="25" t="str">
        <f>IF(ISNUMBER(Fakos!EZ9),Fakos!EZ9,IF(ISTEXT(Fakos!EZ9),"n.a.",""))</f>
        <v/>
      </c>
      <c r="FA9" s="25" t="str">
        <f>IF(ISNUMBER(Fakos!FA9),Fakos!FA9,IF(ISTEXT(Fakos!FA9),"n.a.",""))</f>
        <v/>
      </c>
      <c r="FB9" s="25" t="str">
        <f>IF(ISNUMBER(Fakos!FB9),Fakos!FB9,IF(ISTEXT(Fakos!FB9),"n.a.",""))</f>
        <v/>
      </c>
      <c r="FC9" s="25" t="str">
        <f>IF(ISNUMBER(Fakos!FC9),Fakos!FC9,IF(ISTEXT(Fakos!FC9),"n.a.",""))</f>
        <v/>
      </c>
      <c r="FD9" s="25" t="str">
        <f>IF(ISNUMBER(Fakos!FD9),Fakos!FD9,IF(ISTEXT(Fakos!FD9),"n.a.",""))</f>
        <v/>
      </c>
      <c r="FE9" s="25" t="str">
        <f>IF(ISNUMBER(Fakos!FE9),Fakos!FE9,IF(ISTEXT(Fakos!FE9),"n.a.",""))</f>
        <v/>
      </c>
      <c r="FF9" s="25" t="str">
        <f>IF(ISNUMBER(Fakos!FF9),Fakos!FF9,IF(ISTEXT(Fakos!FF9),"n.a.",""))</f>
        <v/>
      </c>
      <c r="FG9" s="25" t="str">
        <f>IF(ISNUMBER(Fakos!FG9),Fakos!FG9,IF(ISTEXT(Fakos!FG9),"n.a.",""))</f>
        <v/>
      </c>
      <c r="FH9" s="25" t="str">
        <f>IF(ISNUMBER(Fakos!FH9),Fakos!FH9,IF(ISTEXT(Fakos!FH9),"n.a.",""))</f>
        <v/>
      </c>
      <c r="FI9" s="25" t="str">
        <f>IF(ISNUMBER(Fakos!FI9),Fakos!FI9,IF(ISTEXT(Fakos!FI9),"n.a.",""))</f>
        <v/>
      </c>
      <c r="FJ9" s="25" t="str">
        <f>IF(ISNUMBER(Fakos!FJ9),Fakos!FJ9,IF(ISTEXT(Fakos!FJ9),"n.a.",""))</f>
        <v/>
      </c>
      <c r="FK9" s="25" t="str">
        <f>IF(ISNUMBER(Fakos!FK9),Fakos!FK9,IF(ISTEXT(Fakos!FK9),"n.a.",""))</f>
        <v/>
      </c>
      <c r="FL9" s="25" t="str">
        <f>IF(ISNUMBER(Fakos!FL9),Fakos!FL9,IF(ISTEXT(Fakos!FL9),"n.a.",""))</f>
        <v/>
      </c>
      <c r="FM9" s="25" t="str">
        <f>IF(ISNUMBER(Fakos!FM9),Fakos!FM9,IF(ISTEXT(Fakos!FM9),"n.a.",""))</f>
        <v/>
      </c>
      <c r="FN9" s="25" t="str">
        <f>IF(ISNUMBER(Fakos!FN9),Fakos!FN9,IF(ISTEXT(Fakos!FN9),"n.a.",""))</f>
        <v/>
      </c>
      <c r="FO9" s="25" t="str">
        <f>IF(ISNUMBER(Fakos!FO9),Fakos!FO9,"")</f>
        <v/>
      </c>
      <c r="FP9" s="25" t="str">
        <f>IF(ISNUMBER(Fakos!FP9),Fakos!FP9,"")</f>
        <v/>
      </c>
      <c r="FQ9" s="25" t="str">
        <f>IF(ISNUMBER(Fakos!FQ9),Fakos!FQ9,"")</f>
        <v/>
      </c>
      <c r="FR9" s="25" t="str">
        <f>IF(ISNUMBER(Fakos!FR9),Fakos!FR9,"")</f>
        <v/>
      </c>
      <c r="FS9" s="25" t="str">
        <f>IF(ISNUMBER(Fakos!FS9),Fakos!FS9,"")</f>
        <v/>
      </c>
      <c r="FT9" s="25" t="str">
        <f>IF(ISNUMBER(Fakos!FT9),Fakos!FT9,"")</f>
        <v/>
      </c>
      <c r="FU9" s="25" t="str">
        <f>IF(ISNUMBER(Fakos!FU9),Fakos!FU9,"")</f>
        <v/>
      </c>
      <c r="FV9" s="25" t="str">
        <f>IF(ISNUMBER(Fakos!FV9),Fakos!FV9,"")</f>
        <v/>
      </c>
      <c r="FW9" s="25" t="str">
        <f>IF(ISNUMBER(Fakos!FW9),Fakos!FW9,"")</f>
        <v/>
      </c>
      <c r="FX9" s="25" t="str">
        <f>IF(ISNUMBER(Fakos!FX9),Fakos!FX9,"")</f>
        <v/>
      </c>
      <c r="FY9" s="25" t="str">
        <f>IF(ISNUMBER(Fakos!FY9),Fakos!FY9,"")</f>
        <v/>
      </c>
      <c r="FZ9" s="25" t="str">
        <f>IF(ISNUMBER(Fakos!FZ9),Fakos!FZ9,"")</f>
        <v/>
      </c>
      <c r="GA9" s="25" t="str">
        <f>IF(ISNUMBER(Fakos!GA9),Fakos!GA9,"")</f>
        <v/>
      </c>
      <c r="GB9" s="25" t="str">
        <f>IF(ISNUMBER(Fakos!GB9),Fakos!GB9,"")</f>
        <v/>
      </c>
      <c r="GC9" s="25" t="str">
        <f>IF(ISNUMBER(Fakos!GC9),Fakos!GC9,"")</f>
        <v/>
      </c>
      <c r="GD9" s="25" t="str">
        <f>IF(ISNUMBER(Fakos!GD9),Fakos!GD9,"")</f>
        <v/>
      </c>
      <c r="GE9" s="25" t="str">
        <f>IF(ISNUMBER(Fakos!GE9),Fakos!GE9,"")</f>
        <v/>
      </c>
      <c r="GF9" s="25" t="str">
        <f>IF(ISNUMBER(Fakos!GF9),Fakos!GF9,"")</f>
        <v/>
      </c>
      <c r="GG9" s="25" t="str">
        <f>IF(ISNUMBER(Fakos!GG9),Fakos!GG9,"")</f>
        <v/>
      </c>
      <c r="GH9" s="25" t="str">
        <f>IF(ISNUMBER(Fakos!GH9),Fakos!GH9,"")</f>
        <v/>
      </c>
      <c r="GI9" s="25" t="str">
        <f>IF(ISNUMBER(Fakos!GI9),Fakos!GI9,"")</f>
        <v/>
      </c>
      <c r="GJ9" s="25" t="str">
        <f>IF(ISNUMBER(Fakos!GJ9),Fakos!GJ9,"")</f>
        <v/>
      </c>
      <c r="GK9" s="25" t="str">
        <f>IF(ISNUMBER(Fakos!GK9),Fakos!GK9,"")</f>
        <v/>
      </c>
      <c r="GL9" s="25" t="str">
        <f>IF(ISNUMBER(Fakos!GL9),Fakos!GL9,"")</f>
        <v/>
      </c>
      <c r="GM9" s="25" t="str">
        <f>IF(ISNUMBER(Fakos!GM9),Fakos!GM9,"")</f>
        <v/>
      </c>
      <c r="GN9" s="25" t="str">
        <f>IF(ISNUMBER(Fakos!GN9),Fakos!GN9,"")</f>
        <v/>
      </c>
      <c r="GO9" s="25" t="str">
        <f>IF(ISNUMBER(Fakos!GO9),Fakos!GO9,"")</f>
        <v/>
      </c>
      <c r="GP9" s="25" t="str">
        <f>IF(ISNUMBER(Fakos!GP9),Fakos!GP9,"")</f>
        <v/>
      </c>
      <c r="GQ9" s="25" t="str">
        <f>IF(ISNUMBER(Fakos!GQ9),Fakos!GQ9,"")</f>
        <v/>
      </c>
      <c r="GR9" s="25" t="str">
        <f>IF(ISNUMBER(Fakos!GR9),Fakos!GR9,"")</f>
        <v/>
      </c>
      <c r="GS9" s="25" t="str">
        <f>IF(ISNUMBER(Fakos!GS9),Fakos!GS9,"")</f>
        <v/>
      </c>
      <c r="GT9" s="25" t="str">
        <f>IF(ISNUMBER(Fakos!GT9),Fakos!GT9,"")</f>
        <v/>
      </c>
      <c r="GU9" s="25" t="str">
        <f>IF(ISNUMBER(Fakos!GU9),Fakos!GU9,"")</f>
        <v/>
      </c>
      <c r="GV9" s="25" t="str">
        <f>IF(ISNUMBER(Fakos!GV9),Fakos!GV9,"")</f>
        <v/>
      </c>
      <c r="GW9" s="25" t="str">
        <f>IF(ISNUMBER(Fakos!GW9),Fakos!GW9,"")</f>
        <v/>
      </c>
      <c r="GX9" s="25" t="str">
        <f>IF(ISNUMBER(Fakos!GX9),Fakos!GX9,"")</f>
        <v/>
      </c>
      <c r="GY9" s="25" t="str">
        <f>IF(ISNUMBER(Fakos!GY9),Fakos!GY9,"")</f>
        <v/>
      </c>
      <c r="GZ9" s="25" t="str">
        <f>IF(ISNUMBER(Fakos!GZ9),Fakos!GZ9,"")</f>
        <v/>
      </c>
      <c r="HA9" s="25" t="str">
        <f>IF(ISNUMBER(Fakos!HA9),Fakos!HA9,"")</f>
        <v/>
      </c>
      <c r="HB9" s="25" t="str">
        <f>IF(ISNUMBER(Fakos!HB9),Fakos!HB9,"")</f>
        <v/>
      </c>
      <c r="HC9" s="25" t="str">
        <f>IF(ISNUMBER(Fakos!HC9),Fakos!HC9,"")</f>
        <v/>
      </c>
      <c r="HD9" s="25" t="str">
        <f>IF(ISNUMBER(Fakos!HD9),Fakos!HD9,"")</f>
        <v/>
      </c>
      <c r="HE9" s="25" t="str">
        <f>IF(ISNUMBER(Fakos!HE9),Fakos!HE9,"")</f>
        <v/>
      </c>
      <c r="HF9" s="25" t="str">
        <f>IF(ISNUMBER(Fakos!HF9),Fakos!HF9,"")</f>
        <v/>
      </c>
      <c r="HG9" s="25" t="str">
        <f>IF(ISNUMBER(Fakos!HG9),Fakos!HG9,"")</f>
        <v/>
      </c>
      <c r="HH9" s="25" t="str">
        <f>IF(ISNUMBER(Fakos!HH9),Fakos!HH9,"")</f>
        <v/>
      </c>
      <c r="HI9" s="25" t="str">
        <f>IF(ISNUMBER(Fakos!HI9),Fakos!HI9,"")</f>
        <v/>
      </c>
    </row>
    <row r="10" spans="1:217">
      <c r="A10" s="25" t="str">
        <f>Fakos!A10</f>
        <v>LM-JB-03-09</v>
      </c>
      <c r="B10" s="25" t="str">
        <f>Fakos!B10</f>
        <v>Fakos</v>
      </c>
      <c r="C10" s="25" t="str">
        <f>Fakos!C10</f>
        <v>epithermal</v>
      </c>
      <c r="D10" s="25" t="str">
        <f>Fakos!D10</f>
        <v>transitional</v>
      </c>
      <c r="E10" s="25" t="str">
        <f>Fakos!E10</f>
        <v>pyrite</v>
      </c>
      <c r="F10" s="25" t="str">
        <f>Fakos!F10</f>
        <v>euhedral</v>
      </c>
      <c r="G10" s="25">
        <f>IF(ISNUMBER(Fakos!G10),Fakos!G10,IF(ISTEXT(Fakos!G10),"n.a.",""))</f>
        <v>14.9960001789267</v>
      </c>
      <c r="H10" s="25">
        <f>IF(ISNUMBER(Fakos!H10),Fakos!H10,IF(ISTEXT(Fakos!H10),"n.a.",""))</f>
        <v>479119.42371738498</v>
      </c>
      <c r="I10" s="25">
        <f>IF(ISNUMBER(Fakos!I10),Fakos!I10,IF(ISTEXT(Fakos!I10),"n.a.",""))</f>
        <v>1226.0363834411401</v>
      </c>
      <c r="J10" s="25">
        <f>IF(ISNUMBER(Fakos!J10),Fakos!J10,IF(ISTEXT(Fakos!J10),"n.a.",""))</f>
        <v>16.3416380607176</v>
      </c>
      <c r="K10" s="25">
        <f>IF(ISNUMBER(Fakos!K10),Fakos!K10,IF(ISTEXT(Fakos!K10),"n.a.",""))</f>
        <v>0.86128452249022802</v>
      </c>
      <c r="L10" s="25">
        <f>IF(ISNUMBER(Fakos!L10),Fakos!L10,IF(ISTEXT(Fakos!L10),"n.a.",""))</f>
        <v>0.80065763458735595</v>
      </c>
      <c r="M10" s="25">
        <f>IF(ISNUMBER(Fakos!M10),Fakos!M10,IF(ISTEXT(Fakos!M10),"n.a.",""))</f>
        <v>3.6723850216366802E-2</v>
      </c>
      <c r="N10" s="25">
        <f>IF(ISNUMBER(Fakos!N10),Fakos!N10,IF(ISTEXT(Fakos!N10),"n.a.",""))</f>
        <v>0.56720423255016805</v>
      </c>
      <c r="O10" s="25">
        <f>IF(ISNUMBER(Fakos!O10),Fakos!O10,IF(ISTEXT(Fakos!O10),"n.a.",""))</f>
        <v>488.03266901066598</v>
      </c>
      <c r="P10" s="25">
        <f>IF(ISNUMBER(Fakos!P10),Fakos!P10,IF(ISTEXT(Fakos!P10),"n.a.",""))</f>
        <v>238.31125241895501</v>
      </c>
      <c r="Q10" s="25">
        <f>IF(ISNUMBER(Fakos!Q10),Fakos!Q10,IF(ISTEXT(Fakos!Q10),"n.a.",""))</f>
        <v>3.7233024997864697E-2</v>
      </c>
      <c r="R10" s="25">
        <f>IF(ISNUMBER(Fakos!R10),Fakos!R10,IF(ISTEXT(Fakos!R10),"n.a.",""))</f>
        <v>9.0476097929039406E-2</v>
      </c>
      <c r="S10" s="25">
        <f>IF(ISNUMBER(Fakos!S10),Fakos!S10,IF(ISTEXT(Fakos!S10),"n.a.",""))</f>
        <v>1.2456620540916466E-2</v>
      </c>
      <c r="T10" s="25">
        <f>IF(ISNUMBER(Fakos!T10),Fakos!T10,IF(ISTEXT(Fakos!T10),"n.a.",""))</f>
        <v>7.3331855279421598E-2</v>
      </c>
      <c r="U10" s="25">
        <f>IF(ISNUMBER(Fakos!U10),Fakos!U10,IF(ISTEXT(Fakos!U10),"n.a.",""))</f>
        <v>6.0125252996458198E-2</v>
      </c>
      <c r="V10" s="25">
        <f>IF(ISNUMBER(Fakos!V10),Fakos!V10,IF(ISTEXT(Fakos!V10),"n.a.",""))</f>
        <v>53.488575272381702</v>
      </c>
      <c r="W10" s="25">
        <f>IF(ISNUMBER(Fakos!W10),Fakos!W10,IF(ISTEXT(Fakos!W10),"n.a.",""))</f>
        <v>0.102899957725644</v>
      </c>
      <c r="X10" s="25">
        <f>IF(ISNUMBER(Fakos!X10),Fakos!X10,IF(ISTEXT(Fakos!X10),"n.a.",""))</f>
        <v>1.2429138099358399E-2</v>
      </c>
      <c r="Y10" s="25">
        <f>IF(ISNUMBER(Fakos!Y10),Fakos!Y10,IF(ISTEXT(Fakos!Y10),"n.a.",""))</f>
        <v>2.71995608129652</v>
      </c>
      <c r="Z10" s="25">
        <f>IF(ISNUMBER(Fakos!Z10),Fakos!Z10,IF(ISTEXT(Fakos!Z10),"n.a.",""))</f>
        <v>0.33006679144907303</v>
      </c>
      <c r="AA10" s="25">
        <f>IF(ISNUMBER(Fakos!AA10),Fakos!AA10,IF(ISTEXT(Fakos!AA10),"n.a.",""))</f>
        <v>75.025305228630302</v>
      </c>
      <c r="AB10" s="25">
        <f>IF(ISNUMBER(Fakos!AB10),Fakos!AB10,IF(ISTEXT(Fakos!AB10),"n.a.",""))</f>
        <v>87.615845732832312</v>
      </c>
      <c r="AC10" s="25">
        <f>IF(ISNUMBER(Fakos!AC10),Fakos!AC10,IF(ISTEXT(Fakos!AC10),"n.a.",""))</f>
        <v>0.1213500444800345</v>
      </c>
      <c r="AD10" s="25">
        <f>IF(ISNUMBER(Fakos!AD10),Fakos!AD10,IF(ISTEXT(Fakos!AD10),"n.a.",""))</f>
        <v>2.5122014596411066</v>
      </c>
      <c r="AE10" s="25">
        <f>IF(ISNUMBER(Fakos!AE10),Fakos!AE10,IF(ISTEXT(Fakos!AE10),"n.a.",""))</f>
        <v>4.5696098495214702E-3</v>
      </c>
      <c r="AF10" s="25">
        <f>IF(ISNUMBER(Fakos!AF10),Fakos!AF10,IF(ISTEXT(Fakos!AF10),"n.a.",""))</f>
        <v>2.2105229349070346E-2</v>
      </c>
      <c r="AG10" s="25">
        <f>IF(ISNUMBER(Fakos!AG10),Fakos!AG10,IF(ISTEXT(Fakos!AG10),"n.a.",""))</f>
        <v>3.0368613444702223E-5</v>
      </c>
      <c r="AH10" s="25">
        <f>IF(ISNUMBER(Fakos!AH10),Fakos!AH10,IF(ISTEXT(Fakos!AH10),"n.a.",""))</f>
        <v>1.3688833159437211E-2</v>
      </c>
      <c r="AI10" s="25">
        <f>IF(ISNUMBER(Fakos!AI10),Fakos!AI10,IF(ISTEXT(Fakos!AI10),"n.a.",""))</f>
        <v>2.6921451590422476E-4</v>
      </c>
      <c r="AJ10" s="25">
        <f>IF(ISNUMBER(Fakos!AJ10),Fakos!AJ10,IF(ISTEXT(Fakos!AJ10),"n.a.",""))</f>
        <v>0.19437535103981352</v>
      </c>
      <c r="AK10" s="25">
        <f>IF(ISNUMBER(Fakos!AK10),Fakos!AK10,IF(ISTEXT(Fakos!AK10),"n.a.",""))</f>
        <v>1.0137658447356429E-5</v>
      </c>
      <c r="AL10" s="25">
        <f>IF(ISNUMBER(Fakos!AL10),Fakos!AL10,IF(ISTEXT(Fakos!AL10),"n.a.",""))</f>
        <v>4.9040349706183666E-5</v>
      </c>
      <c r="AM10" s="25">
        <f>IF(ISNUMBER(Fakos!AM10),Fakos!AM10,IF(ISTEXT(Fakos!AM10),"n.a.",""))</f>
        <v>3.0368613444702223E-5</v>
      </c>
      <c r="AN10" s="25" t="str">
        <f>IF(ISNUMBER(Fakos!AN10),Fakos!AN10,IF(ISTEXT(Fakos!AN10),"n.a.",""))</f>
        <v/>
      </c>
      <c r="AO10" s="25" t="str">
        <f>IF(ISNUMBER(Fakos!AO10),Fakos!AO10,IF(ISTEXT(Fakos!AO10),"n.a.",""))</f>
        <v/>
      </c>
      <c r="AP10" s="25">
        <f>IF(ISNUMBER(Fakos!AP10),Fakos!AP10,IF(ISTEXT(Fakos!AP10),"n.a.",""))</f>
        <v>0.28276674174465299</v>
      </c>
      <c r="AQ10" s="25">
        <f>IF(ISNUMBER(Fakos!AQ10),Fakos!AQ10,IF(ISTEXT(Fakos!AQ10),"n.a.",""))</f>
        <v>15.165623357015701</v>
      </c>
      <c r="AR10" s="25">
        <f>IF(ISNUMBER(Fakos!AR10),Fakos!AR10,IF(ISTEXT(Fakos!AR10),"n.a.",""))</f>
        <v>3.2879433977488798E-2</v>
      </c>
      <c r="AS10" s="25">
        <f>IF(ISNUMBER(Fakos!AS10),Fakos!AS10,IF(ISTEXT(Fakos!AS10),"n.a.",""))</f>
        <v>0.37818366811853998</v>
      </c>
      <c r="AT10" s="25">
        <f>IF(ISNUMBER(Fakos!AT10),Fakos!AT10,IF(ISTEXT(Fakos!AT10),"n.a.",""))</f>
        <v>0.22090975239879401</v>
      </c>
      <c r="AU10" s="25">
        <f>IF(ISNUMBER(Fakos!AU10),Fakos!AU10,IF(ISTEXT(Fakos!AU10),"n.a.",""))</f>
        <v>0.80065763458735595</v>
      </c>
      <c r="AV10" s="25">
        <f>IF(ISNUMBER(Fakos!AV10),Fakos!AV10,IF(ISTEXT(Fakos!AV10),"n.a.",""))</f>
        <v>3.6723850216366802E-2</v>
      </c>
      <c r="AW10" s="25">
        <f>IF(ISNUMBER(Fakos!AW10),Fakos!AW10,IF(ISTEXT(Fakos!AW10),"n.a.",""))</f>
        <v>0.56720423255016805</v>
      </c>
      <c r="AX10" s="25">
        <f>IF(ISNUMBER(Fakos!AX10),Fakos!AX10,IF(ISTEXT(Fakos!AX10),"n.a.",""))</f>
        <v>0.295365082161271</v>
      </c>
      <c r="AY10" s="25">
        <f>IF(ISNUMBER(Fakos!AY10),Fakos!AY10,IF(ISTEXT(Fakos!AY10),"n.a.",""))</f>
        <v>0.87378262514550198</v>
      </c>
      <c r="AZ10" s="25">
        <f>IF(ISNUMBER(Fakos!AZ10),Fakos!AZ10,IF(ISTEXT(Fakos!AZ10),"n.a.",""))</f>
        <v>3.7233024997864697E-2</v>
      </c>
      <c r="BA10" s="25">
        <f>IF(ISNUMBER(Fakos!BA10),Fakos!BA10,IF(ISTEXT(Fakos!BA10),"n.a.",""))</f>
        <v>9.0476097929039406E-2</v>
      </c>
      <c r="BB10" s="25">
        <f>IF(ISNUMBER(Fakos!BB10),Fakos!BB10,IF(ISTEXT(Fakos!BB10),"n.a.",""))</f>
        <v>1.27059488488665E-2</v>
      </c>
      <c r="BC10" s="25">
        <f>IF(ISNUMBER(Fakos!BC10),Fakos!BC10,IF(ISTEXT(Fakos!BC10),"n.a.",""))</f>
        <v>7.3331855279421598E-2</v>
      </c>
      <c r="BD10" s="25">
        <f>IF(ISNUMBER(Fakos!BD10),Fakos!BD10,IF(ISTEXT(Fakos!BD10),"n.a.",""))</f>
        <v>6.0125252996458198E-2</v>
      </c>
      <c r="BE10" s="25">
        <f>IF(ISNUMBER(Fakos!BE10),Fakos!BE10,IF(ISTEXT(Fakos!BE10),"n.a.",""))</f>
        <v>3.2043712664561099E-3</v>
      </c>
      <c r="BF10" s="25">
        <f>IF(ISNUMBER(Fakos!BF10),Fakos!BF10,IF(ISTEXT(Fakos!BF10),"n.a.",""))</f>
        <v>2.5878568386269001E-2</v>
      </c>
      <c r="BG10" s="25">
        <f>IF(ISNUMBER(Fakos!BG10),Fakos!BG10,IF(ISTEXT(Fakos!BG10),"n.a.",""))</f>
        <v>1.2429138099358399E-2</v>
      </c>
      <c r="BH10" s="25">
        <f>IF(ISNUMBER(Fakos!BH10),Fakos!BH10,IF(ISTEXT(Fakos!BH10),"n.a.",""))</f>
        <v>2.49413699138877E-2</v>
      </c>
      <c r="BI10" s="25">
        <f>IF(ISNUMBER(Fakos!BI10),Fakos!BI10,IF(ISTEXT(Fakos!BI10),"n.a.",""))</f>
        <v>1.9650652602448099E-2</v>
      </c>
      <c r="BJ10" s="25" t="str">
        <f>IF(ISNUMBER(Fakos!BJ10),Fakos!BJ10,IF(ISTEXT(Fakos!BJ10),"n.a.",""))</f>
        <v/>
      </c>
      <c r="BK10" s="25">
        <f>IF(ISNUMBER(Fakos!BK10),Fakos!BK10,IF(ISTEXT(Fakos!BK10),"n.a.",""))</f>
        <v>1.39396491708652</v>
      </c>
      <c r="BL10" s="25">
        <f>IF(ISNUMBER(Fakos!BL10),Fakos!BL10,IF(ISTEXT(Fakos!BL10),"n.a.",""))</f>
        <v>30768.4002675175</v>
      </c>
      <c r="BM10" s="25">
        <f>IF(ISNUMBER(Fakos!BM10),Fakos!BM10,IF(ISTEXT(Fakos!BM10),"n.a.",""))</f>
        <v>626.07110943626799</v>
      </c>
      <c r="BN10" s="25">
        <f>IF(ISNUMBER(Fakos!BN10),Fakos!BN10,IF(ISTEXT(Fakos!BN10),"n.a.",""))</f>
        <v>7.9311488052845398</v>
      </c>
      <c r="BO10" s="25">
        <f>IF(ISNUMBER(Fakos!BO10),Fakos!BO10,IF(ISTEXT(Fakos!BO10),"n.a.",""))</f>
        <v>0.73881601523778095</v>
      </c>
      <c r="BP10" s="25">
        <f>IF(ISNUMBER(Fakos!BP10),Fakos!BP10,IF(ISTEXT(Fakos!BP10),"n.a.",""))</f>
        <v>0.57441980503586498</v>
      </c>
      <c r="BQ10" s="25">
        <f>IF(ISNUMBER(Fakos!BQ10),Fakos!BQ10,IF(ISTEXT(Fakos!BQ10),"n.a.",""))</f>
        <v>1.7318183839225398E-2</v>
      </c>
      <c r="BR10" s="25">
        <f>IF(ISNUMBER(Fakos!BR10),Fakos!BR10,IF(ISTEXT(Fakos!BR10),"n.a.",""))</f>
        <v>0.240563691937311</v>
      </c>
      <c r="BS10" s="25">
        <f>IF(ISNUMBER(Fakos!BS10),Fakos!BS10,IF(ISTEXT(Fakos!BS10),"n.a.",""))</f>
        <v>258.19946875837201</v>
      </c>
      <c r="BT10" s="25">
        <f>IF(ISNUMBER(Fakos!BT10),Fakos!BT10,IF(ISTEXT(Fakos!BT10),"n.a.",""))</f>
        <v>41.472198652387497</v>
      </c>
      <c r="BU10" s="25">
        <f>IF(ISNUMBER(Fakos!BU10),Fakos!BU10,IF(ISTEXT(Fakos!BU10),"n.a.",""))</f>
        <v>1.63412575341698E-2</v>
      </c>
      <c r="BV10" s="25">
        <f>IF(ISNUMBER(Fakos!BV10),Fakos!BV10,IF(ISTEXT(Fakos!BV10),"n.a.",""))</f>
        <v>9.9001267092399203E-2</v>
      </c>
      <c r="BW10" s="25">
        <f>IF(ISNUMBER(Fakos!BW10),Fakos!BW10,IF(ISTEXT(Fakos!BW10),"n.a.",""))</f>
        <v>5.0256456076528504E-3</v>
      </c>
      <c r="BX10" s="25">
        <f>IF(ISNUMBER(Fakos!BX10),Fakos!BX10,IF(ISTEXT(Fakos!BX10),"n.a.",""))</f>
        <v>8.0573247693277603E-2</v>
      </c>
      <c r="BY10" s="25">
        <f>IF(ISNUMBER(Fakos!BY10),Fakos!BY10,IF(ISTEXT(Fakos!BY10),"n.a.",""))</f>
        <v>2.9533242875816799E-2</v>
      </c>
      <c r="BZ10" s="25">
        <f>IF(ISNUMBER(Fakos!BZ10),Fakos!BZ10,IF(ISTEXT(Fakos!BZ10),"n.a.",""))</f>
        <v>16.379118715417398</v>
      </c>
      <c r="CA10" s="25">
        <f>IF(ISNUMBER(Fakos!CA10),Fakos!CA10,IF(ISTEXT(Fakos!CA10),"n.a.",""))</f>
        <v>7.5854556047700805E-2</v>
      </c>
      <c r="CB10" s="25">
        <f>IF(ISNUMBER(Fakos!CB10),Fakos!CB10,IF(ISTEXT(Fakos!CB10),"n.a.",""))</f>
        <v>6.0572248033318203E-3</v>
      </c>
      <c r="CC10" s="25">
        <f>IF(ISNUMBER(Fakos!CC10),Fakos!CC10,IF(ISTEXT(Fakos!CC10),"n.a.",""))</f>
        <v>3.3420103557269401</v>
      </c>
      <c r="CD10" s="25">
        <f>IF(ISNUMBER(Fakos!CD10),Fakos!CD10,IF(ISTEXT(Fakos!CD10),"n.a.",""))</f>
        <v>0.30386953596620803</v>
      </c>
      <c r="CE10" s="25" t="str">
        <f>IF(ISNUMBER(Fakos!CE10),Fakos!CE10,IF(ISTEXT(Fakos!CE10),"n.a.",""))</f>
        <v/>
      </c>
      <c r="CF10" s="25">
        <f>IF(ISNUMBER(Fakos!CF10),Fakos!CF10,IF(ISTEXT(Fakos!CF10),"n.a.",""))</f>
        <v>14.9960001789267</v>
      </c>
      <c r="CG10" s="25">
        <f>IF(ISNUMBER(Fakos!CG10),Fakos!CG10,IF(ISTEXT(Fakos!CG10),"n.a.",""))</f>
        <v>479119.42371738498</v>
      </c>
      <c r="CH10" s="25">
        <f>IF(ISNUMBER(Fakos!CH10),Fakos!CH10,IF(ISTEXT(Fakos!CH10),"n.a.",""))</f>
        <v>1226.0363834411401</v>
      </c>
      <c r="CI10" s="25">
        <f>IF(ISNUMBER(Fakos!CI10),Fakos!CI10,IF(ISTEXT(Fakos!CI10),"n.a.",""))</f>
        <v>16.3416380607176</v>
      </c>
      <c r="CJ10" s="25">
        <f>IF(ISNUMBER(Fakos!CJ10),Fakos!CJ10,IF(ISTEXT(Fakos!CJ10),"n.a.",""))</f>
        <v>0.86128452249022802</v>
      </c>
      <c r="CK10" s="25">
        <f>IF(ISNUMBER(Fakos!CK10),Fakos!CK10,IF(ISTEXT(Fakos!CK10),"n.a.",""))</f>
        <v>0.80065763458735595</v>
      </c>
      <c r="CL10" s="25">
        <f>IF(ISNUMBER(Fakos!CL10),Fakos!CL10,IF(ISTEXT(Fakos!CL10),"n.a.",""))</f>
        <v>3.6723850216366802E-2</v>
      </c>
      <c r="CM10" s="25">
        <f>IF(ISNUMBER(Fakos!CM10),Fakos!CM10,IF(ISTEXT(Fakos!CM10),"n.a.",""))</f>
        <v>0.56720423255016805</v>
      </c>
      <c r="CN10" s="25">
        <f>IF(ISNUMBER(Fakos!CN10),Fakos!CN10,IF(ISTEXT(Fakos!CN10),"n.a.",""))</f>
        <v>488.03266901066598</v>
      </c>
      <c r="CO10" s="25">
        <f>IF(ISNUMBER(Fakos!CO10),Fakos!CO10,IF(ISTEXT(Fakos!CO10),"n.a.",""))</f>
        <v>238.31125241895501</v>
      </c>
      <c r="CP10" s="25">
        <f>IF(ISNUMBER(Fakos!CP10),Fakos!CP10,IF(ISTEXT(Fakos!CP10),"n.a.",""))</f>
        <v>3.7233024997864697E-2</v>
      </c>
      <c r="CQ10" s="25">
        <f>IF(ISNUMBER(Fakos!CQ10),Fakos!CQ10,IF(ISTEXT(Fakos!CQ10),"n.a.",""))</f>
        <v>9.0476097929039406E-2</v>
      </c>
      <c r="CR10" s="25">
        <f>IF(ISNUMBER(Fakos!CR10),Fakos!CR10,IF(ISTEXT(Fakos!CR10),"n.a.",""))</f>
        <v>1.2456620540916466E-2</v>
      </c>
      <c r="CS10" s="25">
        <f>IF(ISNUMBER(Fakos!CS10),Fakos!CS10,IF(ISTEXT(Fakos!CS10),"n.a.",""))</f>
        <v>7.3331855279421598E-2</v>
      </c>
      <c r="CT10" s="25">
        <f>IF(ISNUMBER(Fakos!CT10),Fakos!CT10,IF(ISTEXT(Fakos!CT10),"n.a.",""))</f>
        <v>6.0125252996458198E-2</v>
      </c>
      <c r="CU10" s="25">
        <f>IF(ISNUMBER(Fakos!CU10),Fakos!CU10,IF(ISTEXT(Fakos!CU10),"n.a.",""))</f>
        <v>53.488575272381702</v>
      </c>
      <c r="CV10" s="25">
        <f>IF(ISNUMBER(Fakos!CV10),Fakos!CV10,IF(ISTEXT(Fakos!CV10),"n.a.",""))</f>
        <v>0.102899957725644</v>
      </c>
      <c r="CW10" s="25">
        <f>IF(ISNUMBER(Fakos!CW10),Fakos!CW10,IF(ISTEXT(Fakos!CW10),"n.a.",""))</f>
        <v>1.2429138099358399E-2</v>
      </c>
      <c r="CX10" s="25">
        <f>IF(ISNUMBER(Fakos!CX10),Fakos!CX10,IF(ISTEXT(Fakos!CX10),"n.a.",""))</f>
        <v>2.71995608129652</v>
      </c>
      <c r="CY10" s="25">
        <f>IF(ISNUMBER(Fakos!CY10),Fakos!CY10,IF(ISTEXT(Fakos!CY10),"n.a.",""))</f>
        <v>0.33006679144907303</v>
      </c>
      <c r="CZ10" s="25" t="str">
        <f>IF(ISNUMBER(Fakos!CZ10),Fakos!CZ10,IF(ISTEXT(Fakos!CZ10),"n.a.",""))</f>
        <v/>
      </c>
      <c r="DA10" s="25">
        <f>IF(ISNUMBER(Fakos!DA10),Fakos!DA10,IF(ISTEXT(Fakos!DA10),"n.a.",""))</f>
        <v>0.27296200815079363</v>
      </c>
      <c r="DB10" s="25">
        <f>IF(ISNUMBER(Fakos!DB10),Fakos!DB10,IF(ISTEXT(Fakos!DB10),"n.a.",""))</f>
        <v>8579.4506888241558</v>
      </c>
      <c r="DC10" s="25">
        <f>IF(ISNUMBER(Fakos!DC10),Fakos!DC10,IF(ISTEXT(Fakos!DC10),"n.a.",""))</f>
        <v>20.803831854390058</v>
      </c>
      <c r="DD10" s="25">
        <f>IF(ISNUMBER(Fakos!DD10),Fakos!DD10,IF(ISTEXT(Fakos!DD10),"n.a.",""))</f>
        <v>0.27842377610970909</v>
      </c>
      <c r="DE10" s="25">
        <f>IF(ISNUMBER(Fakos!DE10),Fakos!DE10,IF(ISTEXT(Fakos!DE10),"n.a.",""))</f>
        <v>1.355371734633538E-2</v>
      </c>
      <c r="DF10" s="25">
        <f>IF(ISNUMBER(Fakos!DF10),Fakos!DF10,IF(ISTEXT(Fakos!DF10),"n.a.",""))</f>
        <v>1.2244343700678329E-2</v>
      </c>
      <c r="DG10" s="25">
        <f>IF(ISNUMBER(Fakos!DG10),Fakos!DG10,IF(ISTEXT(Fakos!DG10),"n.a.",""))</f>
        <v>5.2671070115122422E-4</v>
      </c>
      <c r="DH10" s="25">
        <f>IF(ISNUMBER(Fakos!DH10),Fakos!DH10,IF(ISTEXT(Fakos!DH10),"n.a.",""))</f>
        <v>7.8116544904306305E-3</v>
      </c>
      <c r="DI10" s="25">
        <f>IF(ISNUMBER(Fakos!DI10),Fakos!DI10,IF(ISTEXT(Fakos!DI10),"n.a.",""))</f>
        <v>6.5139114622574263</v>
      </c>
      <c r="DJ10" s="25">
        <f>IF(ISNUMBER(Fakos!DJ10),Fakos!DJ10,IF(ISTEXT(Fakos!DJ10),"n.a.",""))</f>
        <v>3.018126297099228</v>
      </c>
      <c r="DK10" s="25">
        <f>IF(ISNUMBER(Fakos!DK10),Fakos!DK10,IF(ISTEXT(Fakos!DK10),"n.a.",""))</f>
        <v>3.4517146849455816E-4</v>
      </c>
      <c r="DL10" s="25">
        <f>IF(ISNUMBER(Fakos!DL10),Fakos!DL10,IF(ISTEXT(Fakos!DL10),"n.a.",""))</f>
        <v>8.0486872218056419E-4</v>
      </c>
      <c r="DM10" s="25">
        <f>IF(ISNUMBER(Fakos!DM10),Fakos!DM10,IF(ISTEXT(Fakos!DM10),"n.a.",""))</f>
        <v>1.0849013692031272E-4</v>
      </c>
      <c r="DN10" s="25">
        <f>IF(ISNUMBER(Fakos!DN10),Fakos!DN10,IF(ISTEXT(Fakos!DN10),"n.a.",""))</f>
        <v>6.1773949355085163E-4</v>
      </c>
      <c r="DO10" s="25">
        <f>IF(ISNUMBER(Fakos!DO10),Fakos!DO10,IF(ISTEXT(Fakos!DO10),"n.a.",""))</f>
        <v>4.9380135509574739E-4</v>
      </c>
      <c r="DP10" s="25">
        <f>IF(ISNUMBER(Fakos!DP10),Fakos!DP10,IF(ISTEXT(Fakos!DP10),"n.a.",""))</f>
        <v>0.41918946138230173</v>
      </c>
      <c r="DQ10" s="25">
        <f>IF(ISNUMBER(Fakos!DQ10),Fakos!DQ10,IF(ISTEXT(Fakos!DQ10),"n.a.",""))</f>
        <v>5.2242351671207118E-4</v>
      </c>
      <c r="DR10" s="25">
        <f>IF(ISNUMBER(Fakos!DR10),Fakos!DR10,IF(ISTEXT(Fakos!DR10),"n.a.",""))</f>
        <v>6.0812884904776469E-5</v>
      </c>
      <c r="DS10" s="25">
        <f>IF(ISNUMBER(Fakos!DS10),Fakos!DS10,IF(ISTEXT(Fakos!DS10),"n.a.",""))</f>
        <v>1.3127201164558495E-2</v>
      </c>
      <c r="DT10" s="25">
        <f>IF(ISNUMBER(Fakos!DT10),Fakos!DT10,IF(ISTEXT(Fakos!DT10),"n.a.",""))</f>
        <v>1.5794152132801798E-3</v>
      </c>
      <c r="DU10" s="25" t="str">
        <f>IF(ISNUMBER(Fakos!DU10),Fakos!DU10,IF(ISTEXT(Fakos!DU10),"n.a.",""))</f>
        <v/>
      </c>
      <c r="DV10" s="25">
        <f>IF(ISNUMBER(Fakos!DV10),Fakos!DV10,IF(ISTEXT(Fakos!DV10),"n.a.",""))</f>
        <v>3.1696131188447855E-3</v>
      </c>
      <c r="DW10" s="25">
        <f>IF(ISNUMBER(Fakos!DW10),Fakos!DW10,IF(ISTEXT(Fakos!DW10),"n.a.",""))</f>
        <v>99.623898724969564</v>
      </c>
      <c r="DX10" s="25">
        <f>IF(ISNUMBER(Fakos!DX10),Fakos!DX10,IF(ISTEXT(Fakos!DX10),"n.a.",""))</f>
        <v>0.24157244011587206</v>
      </c>
      <c r="DY10" s="25">
        <f>IF(ISNUMBER(Fakos!DY10),Fakos!DY10,IF(ISTEXT(Fakos!DY10),"n.a.",""))</f>
        <v>3.2330347337865286E-3</v>
      </c>
      <c r="DZ10" s="25">
        <f>IF(ISNUMBER(Fakos!DZ10),Fakos!DZ10,IF(ISTEXT(Fakos!DZ10),"n.a.",""))</f>
        <v>1.5738468734566955E-4</v>
      </c>
      <c r="EA10" s="25">
        <f>IF(ISNUMBER(Fakos!EA10),Fakos!EA10,IF(ISTEXT(Fakos!EA10),"n.a.",""))</f>
        <v>1.4218034476019335E-4</v>
      </c>
      <c r="EB10" s="25">
        <f>IF(ISNUMBER(Fakos!EB10),Fakos!EB10,IF(ISTEXT(Fakos!EB10),"n.a.",""))</f>
        <v>6.1161227509821935E-6</v>
      </c>
      <c r="EC10" s="25">
        <f>IF(ISNUMBER(Fakos!EC10),Fakos!EC10,IF(ISTEXT(Fakos!EC10),"n.a.",""))</f>
        <v>9.0708310363372887E-5</v>
      </c>
      <c r="ED10" s="25">
        <f>IF(ISNUMBER(Fakos!ED10),Fakos!ED10,IF(ISTEXT(Fakos!ED10),"n.a.",""))</f>
        <v>7.5639021582661711E-2</v>
      </c>
      <c r="EE10" s="25">
        <f>IF(ISNUMBER(Fakos!EE10),Fakos!EE10,IF(ISTEXT(Fakos!EE10),"n.a.",""))</f>
        <v>3.5046242407226862E-2</v>
      </c>
      <c r="EF10" s="25">
        <f>IF(ISNUMBER(Fakos!EF10),Fakos!EF10,IF(ISTEXT(Fakos!EF10),"n.a.",""))</f>
        <v>4.0081036265928807E-6</v>
      </c>
      <c r="EG10" s="25">
        <f>IF(ISNUMBER(Fakos!EG10),Fakos!EG10,IF(ISTEXT(Fakos!EG10),"n.a.",""))</f>
        <v>9.346071557921816E-6</v>
      </c>
      <c r="EH10" s="25">
        <f>IF(ISNUMBER(Fakos!EH10),Fakos!EH10,IF(ISTEXT(Fakos!EH10),"n.a.",""))</f>
        <v>1.2597788372729278E-6</v>
      </c>
      <c r="EI10" s="25">
        <f>IF(ISNUMBER(Fakos!EI10),Fakos!EI10,IF(ISTEXT(Fakos!EI10),"n.a.",""))</f>
        <v>7.1731418450938759E-6</v>
      </c>
      <c r="EJ10" s="25">
        <f>IF(ISNUMBER(Fakos!EJ10),Fakos!EJ10,IF(ISTEXT(Fakos!EJ10),"n.a.",""))</f>
        <v>5.7339820432086122E-6</v>
      </c>
      <c r="EK10" s="25">
        <f>IF(ISNUMBER(Fakos!EK10),Fakos!EK10,IF(ISTEXT(Fakos!EK10),"n.a.",""))</f>
        <v>4.8675946703352979E-3</v>
      </c>
      <c r="EL10" s="25">
        <f>IF(ISNUMBER(Fakos!EL10),Fakos!EL10,IF(ISTEXT(Fakos!EL10),"n.a.",""))</f>
        <v>6.0663403064093949E-6</v>
      </c>
      <c r="EM10" s="25">
        <f>IF(ISNUMBER(Fakos!EM10),Fakos!EM10,IF(ISTEXT(Fakos!EM10),"n.a.",""))</f>
        <v>7.0615438058505912E-7</v>
      </c>
      <c r="EN10" s="25">
        <f>IF(ISNUMBER(Fakos!EN10),Fakos!EN10,IF(ISTEXT(Fakos!EN10),"n.a.",""))</f>
        <v>1.5243201538110528E-4</v>
      </c>
      <c r="EO10" s="25">
        <f>IF(ISNUMBER(Fakos!EO10),Fakos!EO10,IF(ISTEXT(Fakos!EO10),"n.a.",""))</f>
        <v>1.8340043781295498E-5</v>
      </c>
      <c r="EP10" s="25" t="str">
        <f>IF(ISNUMBER(Fakos!EP10),Fakos!EP10,IF(ISTEXT(Fakos!EP10),"n.a.",""))</f>
        <v/>
      </c>
      <c r="EQ10" s="25">
        <f>IF(ISNUMBER(Fakos!EQ10),Fakos!EQ10,IF(ISTEXT(Fakos!EQ10),"n.a.",""))</f>
        <v>199.24779744993913</v>
      </c>
      <c r="ER10" s="25" t="str">
        <f>IF(ISNUMBER(Fakos!ER10),Fakos!ER10,IF(ISTEXT(Fakos!ER10),"n.a.",""))</f>
        <v/>
      </c>
      <c r="ES10" s="25" t="str">
        <f>IF(ISNUMBER(Fakos!ES10),Fakos!ES10,IF(ISTEXT(Fakos!ES10),"n.a.",""))</f>
        <v/>
      </c>
      <c r="ET10" s="25" t="str">
        <f>IF(ISNUMBER(Fakos!ET10),Fakos!ET10,IF(ISTEXT(Fakos!ET10),"n.a.",""))</f>
        <v/>
      </c>
      <c r="EU10" s="25" t="str">
        <f>IF(ISNUMBER(Fakos!EU10),Fakos!EU10,IF(ISTEXT(Fakos!EU10),"n.a.",""))</f>
        <v/>
      </c>
      <c r="EV10" s="25" t="str">
        <f>IF(ISNUMBER(Fakos!EV10),Fakos!EV10,IF(ISTEXT(Fakos!EV10),"n.a.",""))</f>
        <v/>
      </c>
      <c r="EW10" s="25" t="str">
        <f>IF(ISNUMBER(Fakos!EW10),Fakos!EW10,IF(ISTEXT(Fakos!EW10),"n.a.",""))</f>
        <v/>
      </c>
      <c r="EX10" s="25" t="str">
        <f>IF(ISNUMBER(Fakos!EX10),Fakos!EX10,IF(ISTEXT(Fakos!EX10),"n.a.",""))</f>
        <v/>
      </c>
      <c r="EY10" s="25" t="str">
        <f>IF(ISNUMBER(Fakos!EY10),Fakos!EY10,IF(ISTEXT(Fakos!EY10),"n.a.",""))</f>
        <v/>
      </c>
      <c r="EZ10" s="25" t="str">
        <f>IF(ISNUMBER(Fakos!EZ10),Fakos!EZ10,IF(ISTEXT(Fakos!EZ10),"n.a.",""))</f>
        <v/>
      </c>
      <c r="FA10" s="25" t="str">
        <f>IF(ISNUMBER(Fakos!FA10),Fakos!FA10,IF(ISTEXT(Fakos!FA10),"n.a.",""))</f>
        <v/>
      </c>
      <c r="FB10" s="25" t="str">
        <f>IF(ISNUMBER(Fakos!FB10),Fakos!FB10,IF(ISTEXT(Fakos!FB10),"n.a.",""))</f>
        <v/>
      </c>
      <c r="FC10" s="25" t="str">
        <f>IF(ISNUMBER(Fakos!FC10),Fakos!FC10,IF(ISTEXT(Fakos!FC10),"n.a.",""))</f>
        <v/>
      </c>
      <c r="FD10" s="25" t="str">
        <f>IF(ISNUMBER(Fakos!FD10),Fakos!FD10,IF(ISTEXT(Fakos!FD10),"n.a.",""))</f>
        <v/>
      </c>
      <c r="FE10" s="25" t="str">
        <f>IF(ISNUMBER(Fakos!FE10),Fakos!FE10,IF(ISTEXT(Fakos!FE10),"n.a.",""))</f>
        <v/>
      </c>
      <c r="FF10" s="25" t="str">
        <f>IF(ISNUMBER(Fakos!FF10),Fakos!FF10,IF(ISTEXT(Fakos!FF10),"n.a.",""))</f>
        <v/>
      </c>
      <c r="FG10" s="25" t="str">
        <f>IF(ISNUMBER(Fakos!FG10),Fakos!FG10,IF(ISTEXT(Fakos!FG10),"n.a.",""))</f>
        <v/>
      </c>
      <c r="FH10" s="25" t="str">
        <f>IF(ISNUMBER(Fakos!FH10),Fakos!FH10,IF(ISTEXT(Fakos!FH10),"n.a.",""))</f>
        <v/>
      </c>
      <c r="FI10" s="25" t="str">
        <f>IF(ISNUMBER(Fakos!FI10),Fakos!FI10,IF(ISTEXT(Fakos!FI10),"n.a.",""))</f>
        <v/>
      </c>
      <c r="FJ10" s="25" t="str">
        <f>IF(ISNUMBER(Fakos!FJ10),Fakos!FJ10,IF(ISTEXT(Fakos!FJ10),"n.a.",""))</f>
        <v/>
      </c>
      <c r="FK10" s="25" t="str">
        <f>IF(ISNUMBER(Fakos!FK10),Fakos!FK10,IF(ISTEXT(Fakos!FK10),"n.a.",""))</f>
        <v/>
      </c>
      <c r="FL10" s="25" t="str">
        <f>IF(ISNUMBER(Fakos!FL10),Fakos!FL10,IF(ISTEXT(Fakos!FL10),"n.a.",""))</f>
        <v/>
      </c>
      <c r="FM10" s="25" t="str">
        <f>IF(ISNUMBER(Fakos!FM10),Fakos!FM10,IF(ISTEXT(Fakos!FM10),"n.a.",""))</f>
        <v/>
      </c>
      <c r="FN10" s="25" t="str">
        <f>IF(ISNUMBER(Fakos!FN10),Fakos!FN10,IF(ISTEXT(Fakos!FN10),"n.a.",""))</f>
        <v/>
      </c>
      <c r="FO10" s="25" t="str">
        <f>IF(ISNUMBER(Fakos!FO10),Fakos!FO10,"")</f>
        <v/>
      </c>
      <c r="FP10" s="25" t="str">
        <f>IF(ISNUMBER(Fakos!FP10),Fakos!FP10,"")</f>
        <v/>
      </c>
      <c r="FQ10" s="25" t="str">
        <f>IF(ISNUMBER(Fakos!FQ10),Fakos!FQ10,"")</f>
        <v/>
      </c>
      <c r="FR10" s="25" t="str">
        <f>IF(ISNUMBER(Fakos!FR10),Fakos!FR10,"")</f>
        <v/>
      </c>
      <c r="FS10" s="25" t="str">
        <f>IF(ISNUMBER(Fakos!FS10),Fakos!FS10,"")</f>
        <v/>
      </c>
      <c r="FT10" s="25" t="str">
        <f>IF(ISNUMBER(Fakos!FT10),Fakos!FT10,"")</f>
        <v/>
      </c>
      <c r="FU10" s="25" t="str">
        <f>IF(ISNUMBER(Fakos!FU10),Fakos!FU10,"")</f>
        <v/>
      </c>
      <c r="FV10" s="25" t="str">
        <f>IF(ISNUMBER(Fakos!FV10),Fakos!FV10,"")</f>
        <v/>
      </c>
      <c r="FW10" s="25" t="str">
        <f>IF(ISNUMBER(Fakos!FW10),Fakos!FW10,"")</f>
        <v/>
      </c>
      <c r="FX10" s="25" t="str">
        <f>IF(ISNUMBER(Fakos!FX10),Fakos!FX10,"")</f>
        <v/>
      </c>
      <c r="FY10" s="25" t="str">
        <f>IF(ISNUMBER(Fakos!FY10),Fakos!FY10,"")</f>
        <v/>
      </c>
      <c r="FZ10" s="25" t="str">
        <f>IF(ISNUMBER(Fakos!FZ10),Fakos!FZ10,"")</f>
        <v/>
      </c>
      <c r="GA10" s="25" t="str">
        <f>IF(ISNUMBER(Fakos!GA10),Fakos!GA10,"")</f>
        <v/>
      </c>
      <c r="GB10" s="25" t="str">
        <f>IF(ISNUMBER(Fakos!GB10),Fakos!GB10,"")</f>
        <v/>
      </c>
      <c r="GC10" s="25" t="str">
        <f>IF(ISNUMBER(Fakos!GC10),Fakos!GC10,"")</f>
        <v/>
      </c>
      <c r="GD10" s="25" t="str">
        <f>IF(ISNUMBER(Fakos!GD10),Fakos!GD10,"")</f>
        <v/>
      </c>
      <c r="GE10" s="25" t="str">
        <f>IF(ISNUMBER(Fakos!GE10),Fakos!GE10,"")</f>
        <v/>
      </c>
      <c r="GF10" s="25" t="str">
        <f>IF(ISNUMBER(Fakos!GF10),Fakos!GF10,"")</f>
        <v/>
      </c>
      <c r="GG10" s="25" t="str">
        <f>IF(ISNUMBER(Fakos!GG10),Fakos!GG10,"")</f>
        <v/>
      </c>
      <c r="GH10" s="25" t="str">
        <f>IF(ISNUMBER(Fakos!GH10),Fakos!GH10,"")</f>
        <v/>
      </c>
      <c r="GI10" s="25" t="str">
        <f>IF(ISNUMBER(Fakos!GI10),Fakos!GI10,"")</f>
        <v/>
      </c>
      <c r="GJ10" s="25" t="str">
        <f>IF(ISNUMBER(Fakos!GJ10),Fakos!GJ10,"")</f>
        <v/>
      </c>
      <c r="GK10" s="25" t="str">
        <f>IF(ISNUMBER(Fakos!GK10),Fakos!GK10,"")</f>
        <v/>
      </c>
      <c r="GL10" s="25" t="str">
        <f>IF(ISNUMBER(Fakos!GL10),Fakos!GL10,"")</f>
        <v/>
      </c>
      <c r="GM10" s="25" t="str">
        <f>IF(ISNUMBER(Fakos!GM10),Fakos!GM10,"")</f>
        <v/>
      </c>
      <c r="GN10" s="25" t="str">
        <f>IF(ISNUMBER(Fakos!GN10),Fakos!GN10,"")</f>
        <v/>
      </c>
      <c r="GO10" s="25" t="str">
        <f>IF(ISNUMBER(Fakos!GO10),Fakos!GO10,"")</f>
        <v/>
      </c>
      <c r="GP10" s="25" t="str">
        <f>IF(ISNUMBER(Fakos!GP10),Fakos!GP10,"")</f>
        <v/>
      </c>
      <c r="GQ10" s="25" t="str">
        <f>IF(ISNUMBER(Fakos!GQ10),Fakos!GQ10,"")</f>
        <v/>
      </c>
      <c r="GR10" s="25" t="str">
        <f>IF(ISNUMBER(Fakos!GR10),Fakos!GR10,"")</f>
        <v/>
      </c>
      <c r="GS10" s="25" t="str">
        <f>IF(ISNUMBER(Fakos!GS10),Fakos!GS10,"")</f>
        <v/>
      </c>
      <c r="GT10" s="25" t="str">
        <f>IF(ISNUMBER(Fakos!GT10),Fakos!GT10,"")</f>
        <v/>
      </c>
      <c r="GU10" s="25" t="str">
        <f>IF(ISNUMBER(Fakos!GU10),Fakos!GU10,"")</f>
        <v/>
      </c>
      <c r="GV10" s="25" t="str">
        <f>IF(ISNUMBER(Fakos!GV10),Fakos!GV10,"")</f>
        <v/>
      </c>
      <c r="GW10" s="25" t="str">
        <f>IF(ISNUMBER(Fakos!GW10),Fakos!GW10,"")</f>
        <v/>
      </c>
      <c r="GX10" s="25" t="str">
        <f>IF(ISNUMBER(Fakos!GX10),Fakos!GX10,"")</f>
        <v/>
      </c>
      <c r="GY10" s="25" t="str">
        <f>IF(ISNUMBER(Fakos!GY10),Fakos!GY10,"")</f>
        <v/>
      </c>
      <c r="GZ10" s="25" t="str">
        <f>IF(ISNUMBER(Fakos!GZ10),Fakos!GZ10,"")</f>
        <v/>
      </c>
      <c r="HA10" s="25" t="str">
        <f>IF(ISNUMBER(Fakos!HA10),Fakos!HA10,"")</f>
        <v/>
      </c>
      <c r="HB10" s="25" t="str">
        <f>IF(ISNUMBER(Fakos!HB10),Fakos!HB10,"")</f>
        <v/>
      </c>
      <c r="HC10" s="25" t="str">
        <f>IF(ISNUMBER(Fakos!HC10),Fakos!HC10,"")</f>
        <v/>
      </c>
      <c r="HD10" s="25" t="str">
        <f>IF(ISNUMBER(Fakos!HD10),Fakos!HD10,"")</f>
        <v/>
      </c>
      <c r="HE10" s="25" t="str">
        <f>IF(ISNUMBER(Fakos!HE10),Fakos!HE10,"")</f>
        <v/>
      </c>
      <c r="HF10" s="25" t="str">
        <f>IF(ISNUMBER(Fakos!HF10),Fakos!HF10,"")</f>
        <v/>
      </c>
      <c r="HG10" s="25" t="str">
        <f>IF(ISNUMBER(Fakos!HG10),Fakos!HG10,"")</f>
        <v/>
      </c>
      <c r="HH10" s="25" t="str">
        <f>IF(ISNUMBER(Fakos!HH10),Fakos!HH10,"")</f>
        <v/>
      </c>
      <c r="HI10" s="25" t="str">
        <f>IF(ISNUMBER(Fakos!HI10),Fakos!HI10,"")</f>
        <v/>
      </c>
    </row>
    <row r="11" spans="1:217">
      <c r="A11" s="25" t="str">
        <f>Fakos!A11</f>
        <v>LM-JB-03-10</v>
      </c>
      <c r="B11" s="25" t="str">
        <f>Fakos!B11</f>
        <v>Fakos</v>
      </c>
      <c r="C11" s="25" t="str">
        <f>Fakos!C11</f>
        <v>epithermal</v>
      </c>
      <c r="D11" s="25" t="str">
        <f>Fakos!D11</f>
        <v>transitional</v>
      </c>
      <c r="E11" s="25" t="str">
        <f>Fakos!E11</f>
        <v>pyrite</v>
      </c>
      <c r="F11" s="25" t="str">
        <f>Fakos!F11</f>
        <v>euhedral</v>
      </c>
      <c r="G11" s="25">
        <f>IF(ISNUMBER(Fakos!G11),Fakos!G11,IF(ISTEXT(Fakos!G11),"n.a.",""))</f>
        <v>62.677051157203003</v>
      </c>
      <c r="H11" s="25">
        <f>IF(ISNUMBER(Fakos!H11),Fakos!H11,IF(ISTEXT(Fakos!H11),"n.a.",""))</f>
        <v>455376.26347142702</v>
      </c>
      <c r="I11" s="25">
        <f>IF(ISNUMBER(Fakos!I11),Fakos!I11,IF(ISTEXT(Fakos!I11),"n.a.",""))</f>
        <v>771.158868589495</v>
      </c>
      <c r="J11" s="25">
        <f>IF(ISNUMBER(Fakos!J11),Fakos!J11,IF(ISTEXT(Fakos!J11),"n.a.",""))</f>
        <v>331.86387808123601</v>
      </c>
      <c r="K11" s="25">
        <f>IF(ISNUMBER(Fakos!K11),Fakos!K11,IF(ISTEXT(Fakos!K11),"n.a.",""))</f>
        <v>40.698770291490398</v>
      </c>
      <c r="L11" s="25">
        <f>IF(ISNUMBER(Fakos!L11),Fakos!L11,IF(ISTEXT(Fakos!L11),"n.a.",""))</f>
        <v>4.9235904688336198</v>
      </c>
      <c r="M11" s="25">
        <f>IF(ISNUMBER(Fakos!M11),Fakos!M11,IF(ISTEXT(Fakos!M11),"n.a.",""))</f>
        <v>0.14502062553224901</v>
      </c>
      <c r="N11" s="25">
        <f>IF(ISNUMBER(Fakos!N11),Fakos!N11,IF(ISTEXT(Fakos!N11),"n.a.",""))</f>
        <v>0.57788022167588904</v>
      </c>
      <c r="O11" s="25">
        <f>IF(ISNUMBER(Fakos!O11),Fakos!O11,IF(ISTEXT(Fakos!O11),"n.a.",""))</f>
        <v>2043.9168215422401</v>
      </c>
      <c r="P11" s="25">
        <f>IF(ISNUMBER(Fakos!P11),Fakos!P11,IF(ISTEXT(Fakos!P11),"n.a.",""))</f>
        <v>107.21957029657599</v>
      </c>
      <c r="Q11" s="25">
        <f>IF(ISNUMBER(Fakos!Q11),Fakos!Q11,IF(ISTEXT(Fakos!Q11),"n.a.",""))</f>
        <v>0.37948910041915801</v>
      </c>
      <c r="R11" s="25">
        <f>IF(ISNUMBER(Fakos!R11),Fakos!R11,IF(ISTEXT(Fakos!R11),"n.a.",""))</f>
        <v>0.19379709415823701</v>
      </c>
      <c r="S11" s="25">
        <f>IF(ISNUMBER(Fakos!S11),Fakos!S11,IF(ISTEXT(Fakos!S11),"n.a.",""))</f>
        <v>8.6660379699493809E-3</v>
      </c>
      <c r="T11" s="25">
        <f>IF(ISNUMBER(Fakos!T11),Fakos!T11,IF(ISTEXT(Fakos!T11),"n.a.",""))</f>
        <v>0.15431792921697601</v>
      </c>
      <c r="U11" s="25">
        <f>IF(ISNUMBER(Fakos!U11),Fakos!U11,IF(ISTEXT(Fakos!U11),"n.a.",""))</f>
        <v>0.881465790312569</v>
      </c>
      <c r="V11" s="25">
        <f>IF(ISNUMBER(Fakos!V11),Fakos!V11,IF(ISTEXT(Fakos!V11),"n.a.",""))</f>
        <v>33.687737912276802</v>
      </c>
      <c r="W11" s="25">
        <f>IF(ISNUMBER(Fakos!W11),Fakos!W11,IF(ISTEXT(Fakos!W11),"n.a.",""))</f>
        <v>0.35330502436705102</v>
      </c>
      <c r="X11" s="25">
        <f>IF(ISNUMBER(Fakos!X11),Fakos!X11,IF(ISTEXT(Fakos!X11),"n.a.",""))</f>
        <v>2.21966495345596E-2</v>
      </c>
      <c r="Y11" s="25">
        <f>IF(ISNUMBER(Fakos!Y11),Fakos!Y11,IF(ISTEXT(Fakos!Y11),"n.a.",""))</f>
        <v>135.50123467717401</v>
      </c>
      <c r="Z11" s="25">
        <f>IF(ISNUMBER(Fakos!Z11),Fakos!Z11,IF(ISTEXT(Fakos!Z11),"n.a.",""))</f>
        <v>39.882906465848201</v>
      </c>
      <c r="AA11" s="25">
        <f>IF(ISNUMBER(Fakos!AA11),Fakos!AA11,IF(ISTEXT(Fakos!AA11),"n.a.",""))</f>
        <v>2.3237204152743773</v>
      </c>
      <c r="AB11" s="25">
        <f>IF(ISNUMBER(Fakos!AB11),Fakos!AB11,IF(ISTEXT(Fakos!AB11),"n.a.",""))</f>
        <v>0.79128113151162138</v>
      </c>
      <c r="AC11" s="25">
        <f>IF(ISNUMBER(Fakos!AC11),Fakos!AC11,IF(ISTEXT(Fakos!AC11),"n.a.",""))</f>
        <v>0.29433611111269609</v>
      </c>
      <c r="AD11" s="25">
        <f>IF(ISNUMBER(Fakos!AD11),Fakos!AD11,IF(ISTEXT(Fakos!AD11),"n.a.",""))</f>
        <v>0.37729464353036446</v>
      </c>
      <c r="AE11" s="25">
        <f>IF(ISNUMBER(Fakos!AE11),Fakos!AE11,IF(ISTEXT(Fakos!AE11),"n.a.",""))</f>
        <v>1.6381141904309716E-4</v>
      </c>
      <c r="AF11" s="25">
        <f>IF(ISNUMBER(Fakos!AF11),Fakos!AF11,IF(ISTEXT(Fakos!AF11),"n.a.",""))</f>
        <v>6.5052233096814516E-3</v>
      </c>
      <c r="AG11" s="25">
        <f>IF(ISNUMBER(Fakos!AG11),Fakos!AG11,IF(ISTEXT(Fakos!AG11),"n.a.",""))</f>
        <v>4.9210236162267171E-4</v>
      </c>
      <c r="AH11" s="25">
        <f>IF(ISNUMBER(Fakos!AH11),Fakos!AH11,IF(ISTEXT(Fakos!AH11),"n.a.",""))</f>
        <v>2.8006320482855734E-3</v>
      </c>
      <c r="AI11" s="25">
        <f>IF(ISNUMBER(Fakos!AI11),Fakos!AI11,IF(ISTEXT(Fakos!AI11),"n.a.",""))</f>
        <v>5.1718145365814053E-2</v>
      </c>
      <c r="AJ11" s="25">
        <f>IF(ISNUMBER(Fakos!AJ11),Fakos!AJ11,IF(ISTEXT(Fakos!AJ11),"n.a.",""))</f>
        <v>0.13903694123713872</v>
      </c>
      <c r="AK11" s="25">
        <f>IF(ISNUMBER(Fakos!AK11),Fakos!AK11,IF(ISTEXT(Fakos!AK11),"n.a.",""))</f>
        <v>2.878349771838696E-5</v>
      </c>
      <c r="AL11" s="25">
        <f>IF(ISNUMBER(Fakos!AL11),Fakos!AL11,IF(ISTEXT(Fakos!AL11),"n.a.",""))</f>
        <v>1.1430404631471505E-3</v>
      </c>
      <c r="AM11" s="25">
        <f>IF(ISNUMBER(Fakos!AM11),Fakos!AM11,IF(ISTEXT(Fakos!AM11),"n.a.",""))</f>
        <v>4.9210236162267171E-4</v>
      </c>
      <c r="AN11" s="25" t="str">
        <f>IF(ISNUMBER(Fakos!AN11),Fakos!AN11,IF(ISTEXT(Fakos!AN11),"n.a.",""))</f>
        <v/>
      </c>
      <c r="AO11" s="25" t="str">
        <f>IF(ISNUMBER(Fakos!AO11),Fakos!AO11,IF(ISTEXT(Fakos!AO11),"n.a.",""))</f>
        <v/>
      </c>
      <c r="AP11" s="25">
        <f>IF(ISNUMBER(Fakos!AP11),Fakos!AP11,IF(ISTEXT(Fakos!AP11),"n.a.",""))</f>
        <v>0.27549097820850799</v>
      </c>
      <c r="AQ11" s="25">
        <f>IF(ISNUMBER(Fakos!AQ11),Fakos!AQ11,IF(ISTEXT(Fakos!AQ11),"n.a.",""))</f>
        <v>9.8658457247515603</v>
      </c>
      <c r="AR11" s="25">
        <f>IF(ISNUMBER(Fakos!AR11),Fakos!AR11,IF(ISTEXT(Fakos!AR11),"n.a.",""))</f>
        <v>3.03623207518578E-2</v>
      </c>
      <c r="AS11" s="25">
        <f>IF(ISNUMBER(Fakos!AS11),Fakos!AS11,IF(ISTEXT(Fakos!AS11),"n.a.",""))</f>
        <v>0.29461141496361598</v>
      </c>
      <c r="AT11" s="25">
        <f>IF(ISNUMBER(Fakos!AT11),Fakos!AT11,IF(ISTEXT(Fakos!AT11),"n.a.",""))</f>
        <v>0.171689022505009</v>
      </c>
      <c r="AU11" s="25">
        <f>IF(ISNUMBER(Fakos!AU11),Fakos!AU11,IF(ISTEXT(Fakos!AU11),"n.a.",""))</f>
        <v>1.12766376617246</v>
      </c>
      <c r="AV11" s="25">
        <f>IF(ISNUMBER(Fakos!AV11),Fakos!AV11,IF(ISTEXT(Fakos!AV11),"n.a.",""))</f>
        <v>4.0645907747940503E-2</v>
      </c>
      <c r="AW11" s="25">
        <f>IF(ISNUMBER(Fakos!AW11),Fakos!AW11,IF(ISTEXT(Fakos!AW11),"n.a.",""))</f>
        <v>0.57788022167588904</v>
      </c>
      <c r="AX11" s="25">
        <f>IF(ISNUMBER(Fakos!AX11),Fakos!AX11,IF(ISTEXT(Fakos!AX11),"n.a.",""))</f>
        <v>0.22459164007771301</v>
      </c>
      <c r="AY11" s="25">
        <f>IF(ISNUMBER(Fakos!AY11),Fakos!AY11,IF(ISTEXT(Fakos!AY11),"n.a.",""))</f>
        <v>1.27580280547875</v>
      </c>
      <c r="AZ11" s="25">
        <f>IF(ISNUMBER(Fakos!AZ11),Fakos!AZ11,IF(ISTEXT(Fakos!AZ11),"n.a.",""))</f>
        <v>2.3481726633365101E-2</v>
      </c>
      <c r="BA11" s="25">
        <f>IF(ISNUMBER(Fakos!BA11),Fakos!BA11,IF(ISTEXT(Fakos!BA11),"n.a.",""))</f>
        <v>0.13347966294857999</v>
      </c>
      <c r="BB11" s="25">
        <f>IF(ISNUMBER(Fakos!BB11),Fakos!BB11,IF(ISTEXT(Fakos!BB11),"n.a.",""))</f>
        <v>7.8800479703376707E-3</v>
      </c>
      <c r="BC11" s="25">
        <f>IF(ISNUMBER(Fakos!BC11),Fakos!BC11,IF(ISTEXT(Fakos!BC11),"n.a.",""))</f>
        <v>0.15431792921697601</v>
      </c>
      <c r="BD11" s="25">
        <f>IF(ISNUMBER(Fakos!BD11),Fakos!BD11,IF(ISTEXT(Fakos!BD11),"n.a.",""))</f>
        <v>5.3212663366139397E-2</v>
      </c>
      <c r="BE11" s="25">
        <f>IF(ISNUMBER(Fakos!BE11),Fakos!BE11,IF(ISTEXT(Fakos!BE11),"n.a.",""))</f>
        <v>9.7165685874849202E-3</v>
      </c>
      <c r="BF11" s="25">
        <f>IF(ISNUMBER(Fakos!BF11),Fakos!BF11,IF(ISTEXT(Fakos!BF11),"n.a.",""))</f>
        <v>3.9205959634357402E-4</v>
      </c>
      <c r="BG11" s="25">
        <f>IF(ISNUMBER(Fakos!BG11),Fakos!BG11,IF(ISTEXT(Fakos!BG11),"n.a.",""))</f>
        <v>2.21966495345596E-2</v>
      </c>
      <c r="BH11" s="25">
        <f>IF(ISNUMBER(Fakos!BH11),Fakos!BH11,IF(ISTEXT(Fakos!BH11),"n.a.",""))</f>
        <v>3.0034391077451102E-2</v>
      </c>
      <c r="BI11" s="25">
        <f>IF(ISNUMBER(Fakos!BI11),Fakos!BI11,IF(ISTEXT(Fakos!BI11),"n.a.",""))</f>
        <v>1.09768180596416E-2</v>
      </c>
      <c r="BJ11" s="25" t="str">
        <f>IF(ISNUMBER(Fakos!BJ11),Fakos!BJ11,IF(ISTEXT(Fakos!BJ11),"n.a.",""))</f>
        <v/>
      </c>
      <c r="BK11" s="25">
        <f>IF(ISNUMBER(Fakos!BK11),Fakos!BK11,IF(ISTEXT(Fakos!BK11),"n.a.",""))</f>
        <v>12.346489222180301</v>
      </c>
      <c r="BL11" s="25">
        <f>IF(ISNUMBER(Fakos!BL11),Fakos!BL11,IF(ISTEXT(Fakos!BL11),"n.a.",""))</f>
        <v>56464.256935779798</v>
      </c>
      <c r="BM11" s="25">
        <f>IF(ISNUMBER(Fakos!BM11),Fakos!BM11,IF(ISTEXT(Fakos!BM11),"n.a.",""))</f>
        <v>469.793447198705</v>
      </c>
      <c r="BN11" s="25">
        <f>IF(ISNUMBER(Fakos!BN11),Fakos!BN11,IF(ISTEXT(Fakos!BN11),"n.a.",""))</f>
        <v>218.27983968513101</v>
      </c>
      <c r="BO11" s="25">
        <f>IF(ISNUMBER(Fakos!BO11),Fakos!BO11,IF(ISTEXT(Fakos!BO11),"n.a.",""))</f>
        <v>7.4941159023090096</v>
      </c>
      <c r="BP11" s="25">
        <f>IF(ISNUMBER(Fakos!BP11),Fakos!BP11,IF(ISTEXT(Fakos!BP11),"n.a.",""))</f>
        <v>2.97563414161622</v>
      </c>
      <c r="BQ11" s="25">
        <f>IF(ISNUMBER(Fakos!BQ11),Fakos!BQ11,IF(ISTEXT(Fakos!BQ11),"n.a.",""))</f>
        <v>5.5118165619332603E-2</v>
      </c>
      <c r="BR11" s="25">
        <f>IF(ISNUMBER(Fakos!BR11),Fakos!BR11,IF(ISTEXT(Fakos!BR11),"n.a.",""))</f>
        <v>0.28393382899731601</v>
      </c>
      <c r="BS11" s="25">
        <f>IF(ISNUMBER(Fakos!BS11),Fakos!BS11,IF(ISTEXT(Fakos!BS11),"n.a.",""))</f>
        <v>475.22448464093702</v>
      </c>
      <c r="BT11" s="25">
        <f>IF(ISNUMBER(Fakos!BT11),Fakos!BT11,IF(ISTEXT(Fakos!BT11),"n.a.",""))</f>
        <v>19.535016791684701</v>
      </c>
      <c r="BU11" s="25">
        <f>IF(ISNUMBER(Fakos!BU11),Fakos!BU11,IF(ISTEXT(Fakos!BU11),"n.a.",""))</f>
        <v>9.0847246347491403E-2</v>
      </c>
      <c r="BV11" s="25">
        <f>IF(ISNUMBER(Fakos!BV11),Fakos!BV11,IF(ISTEXT(Fakos!BV11),"n.a.",""))</f>
        <v>0.159630874448765</v>
      </c>
      <c r="BW11" s="25">
        <f>IF(ISNUMBER(Fakos!BW11),Fakos!BW11,IF(ISTEXT(Fakos!BW11),"n.a.",""))</f>
        <v>1.73413247820184E-2</v>
      </c>
      <c r="BX11" s="25">
        <f>IF(ISNUMBER(Fakos!BX11),Fakos!BX11,IF(ISTEXT(Fakos!BX11),"n.a.",""))</f>
        <v>6.5498811790483294E-2</v>
      </c>
      <c r="BY11" s="25">
        <f>IF(ISNUMBER(Fakos!BY11),Fakos!BY11,IF(ISTEXT(Fakos!BY11),"n.a.",""))</f>
        <v>0.30948282634816898</v>
      </c>
      <c r="BZ11" s="25">
        <f>IF(ISNUMBER(Fakos!BZ11),Fakos!BZ11,IF(ISTEXT(Fakos!BZ11),"n.a.",""))</f>
        <v>6.4896232859292802</v>
      </c>
      <c r="CA11" s="25">
        <f>IF(ISNUMBER(Fakos!CA11),Fakos!CA11,IF(ISTEXT(Fakos!CA11),"n.a.",""))</f>
        <v>0.14039792928209199</v>
      </c>
      <c r="CB11" s="25">
        <f>IF(ISNUMBER(Fakos!CB11),Fakos!CB11,IF(ISTEXT(Fakos!CB11),"n.a.",""))</f>
        <v>1.07824813986073E-2</v>
      </c>
      <c r="CC11" s="25">
        <f>IF(ISNUMBER(Fakos!CC11),Fakos!CC11,IF(ISTEXT(Fakos!CC11),"n.a.",""))</f>
        <v>52.579664051675302</v>
      </c>
      <c r="CD11" s="25">
        <f>IF(ISNUMBER(Fakos!CD11),Fakos!CD11,IF(ISTEXT(Fakos!CD11),"n.a.",""))</f>
        <v>13.2729022642428</v>
      </c>
      <c r="CE11" s="25" t="str">
        <f>IF(ISNUMBER(Fakos!CE11),Fakos!CE11,IF(ISTEXT(Fakos!CE11),"n.a.",""))</f>
        <v/>
      </c>
      <c r="CF11" s="25">
        <f>IF(ISNUMBER(Fakos!CF11),Fakos!CF11,IF(ISTEXT(Fakos!CF11),"n.a.",""))</f>
        <v>62.677051157203003</v>
      </c>
      <c r="CG11" s="25">
        <f>IF(ISNUMBER(Fakos!CG11),Fakos!CG11,IF(ISTEXT(Fakos!CG11),"n.a.",""))</f>
        <v>455376.26347142702</v>
      </c>
      <c r="CH11" s="25">
        <f>IF(ISNUMBER(Fakos!CH11),Fakos!CH11,IF(ISTEXT(Fakos!CH11),"n.a.",""))</f>
        <v>771.158868589495</v>
      </c>
      <c r="CI11" s="25">
        <f>IF(ISNUMBER(Fakos!CI11),Fakos!CI11,IF(ISTEXT(Fakos!CI11),"n.a.",""))</f>
        <v>331.86387808123601</v>
      </c>
      <c r="CJ11" s="25">
        <f>IF(ISNUMBER(Fakos!CJ11),Fakos!CJ11,IF(ISTEXT(Fakos!CJ11),"n.a.",""))</f>
        <v>40.698770291490398</v>
      </c>
      <c r="CK11" s="25">
        <f>IF(ISNUMBER(Fakos!CK11),Fakos!CK11,IF(ISTEXT(Fakos!CK11),"n.a.",""))</f>
        <v>4.9235904688336198</v>
      </c>
      <c r="CL11" s="25">
        <f>IF(ISNUMBER(Fakos!CL11),Fakos!CL11,IF(ISTEXT(Fakos!CL11),"n.a.",""))</f>
        <v>0.14502062553224901</v>
      </c>
      <c r="CM11" s="25">
        <f>IF(ISNUMBER(Fakos!CM11),Fakos!CM11,IF(ISTEXT(Fakos!CM11),"n.a.",""))</f>
        <v>0.57788022167588904</v>
      </c>
      <c r="CN11" s="25">
        <f>IF(ISNUMBER(Fakos!CN11),Fakos!CN11,IF(ISTEXT(Fakos!CN11),"n.a.",""))</f>
        <v>2043.9168215422401</v>
      </c>
      <c r="CO11" s="25">
        <f>IF(ISNUMBER(Fakos!CO11),Fakos!CO11,IF(ISTEXT(Fakos!CO11),"n.a.",""))</f>
        <v>107.21957029657599</v>
      </c>
      <c r="CP11" s="25">
        <f>IF(ISNUMBER(Fakos!CP11),Fakos!CP11,IF(ISTEXT(Fakos!CP11),"n.a.",""))</f>
        <v>0.37948910041915801</v>
      </c>
      <c r="CQ11" s="25">
        <f>IF(ISNUMBER(Fakos!CQ11),Fakos!CQ11,IF(ISTEXT(Fakos!CQ11),"n.a.",""))</f>
        <v>0.19379709415823701</v>
      </c>
      <c r="CR11" s="25">
        <f>IF(ISNUMBER(Fakos!CR11),Fakos!CR11,IF(ISTEXT(Fakos!CR11),"n.a.",""))</f>
        <v>8.6660379699493809E-3</v>
      </c>
      <c r="CS11" s="25">
        <f>IF(ISNUMBER(Fakos!CS11),Fakos!CS11,IF(ISTEXT(Fakos!CS11),"n.a.",""))</f>
        <v>0.15431792921697601</v>
      </c>
      <c r="CT11" s="25">
        <f>IF(ISNUMBER(Fakos!CT11),Fakos!CT11,IF(ISTEXT(Fakos!CT11),"n.a.",""))</f>
        <v>0.881465790312569</v>
      </c>
      <c r="CU11" s="25">
        <f>IF(ISNUMBER(Fakos!CU11),Fakos!CU11,IF(ISTEXT(Fakos!CU11),"n.a.",""))</f>
        <v>33.687737912276802</v>
      </c>
      <c r="CV11" s="25">
        <f>IF(ISNUMBER(Fakos!CV11),Fakos!CV11,IF(ISTEXT(Fakos!CV11),"n.a.",""))</f>
        <v>0.35330502436705102</v>
      </c>
      <c r="CW11" s="25">
        <f>IF(ISNUMBER(Fakos!CW11),Fakos!CW11,IF(ISTEXT(Fakos!CW11),"n.a.",""))</f>
        <v>2.21966495345596E-2</v>
      </c>
      <c r="CX11" s="25">
        <f>IF(ISNUMBER(Fakos!CX11),Fakos!CX11,IF(ISTEXT(Fakos!CX11),"n.a.",""))</f>
        <v>135.50123467717401</v>
      </c>
      <c r="CY11" s="25">
        <f>IF(ISNUMBER(Fakos!CY11),Fakos!CY11,IF(ISTEXT(Fakos!CY11),"n.a.",""))</f>
        <v>39.882906465848201</v>
      </c>
      <c r="CZ11" s="25" t="str">
        <f>IF(ISNUMBER(Fakos!CZ11),Fakos!CZ11,IF(ISTEXT(Fakos!CZ11),"n.a.",""))</f>
        <v/>
      </c>
      <c r="DA11" s="25">
        <f>IF(ISNUMBER(Fakos!DA11),Fakos!DA11,IF(ISTEXT(Fakos!DA11),"n.a.",""))</f>
        <v>1.140867801060846</v>
      </c>
      <c r="DB11" s="25">
        <f>IF(ISNUMBER(Fakos!DB11),Fakos!DB11,IF(ISTEXT(Fakos!DB11),"n.a.",""))</f>
        <v>8154.2888973305944</v>
      </c>
      <c r="DC11" s="25">
        <f>IF(ISNUMBER(Fakos!DC11),Fakos!DC11,IF(ISTEXT(Fakos!DC11),"n.a.",""))</f>
        <v>13.085304524266373</v>
      </c>
      <c r="DD11" s="25">
        <f>IF(ISNUMBER(Fakos!DD11),Fakos!DD11,IF(ISTEXT(Fakos!DD11),"n.a.",""))</f>
        <v>5.6541941356478924</v>
      </c>
      <c r="DE11" s="25">
        <f>IF(ISNUMBER(Fakos!DE11),Fakos!DE11,IF(ISTEXT(Fakos!DE11),"n.a.",""))</f>
        <v>0.64046155999575738</v>
      </c>
      <c r="DF11" s="25">
        <f>IF(ISNUMBER(Fakos!DF11),Fakos!DF11,IF(ISTEXT(Fakos!DF11),"n.a.",""))</f>
        <v>7.529577104807493E-2</v>
      </c>
      <c r="DG11" s="25">
        <f>IF(ISNUMBER(Fakos!DG11),Fakos!DG11,IF(ISTEXT(Fakos!DG11),"n.a.",""))</f>
        <v>2.0799538965943663E-3</v>
      </c>
      <c r="DH11" s="25">
        <f>IF(ISNUMBER(Fakos!DH11),Fakos!DH11,IF(ISTEXT(Fakos!DH11),"n.a.",""))</f>
        <v>7.9586864299117065E-3</v>
      </c>
      <c r="DI11" s="25">
        <f>IF(ISNUMBER(Fakos!DI11),Fakos!DI11,IF(ISTEXT(Fakos!DI11),"n.a.",""))</f>
        <v>27.280741755945417</v>
      </c>
      <c r="DJ11" s="25">
        <f>IF(ISNUMBER(Fakos!DJ11),Fakos!DJ11,IF(ISTEXT(Fakos!DJ11),"n.a.",""))</f>
        <v>1.3578972935229989</v>
      </c>
      <c r="DK11" s="25">
        <f>IF(ISNUMBER(Fakos!DK11),Fakos!DK11,IF(ISTEXT(Fakos!DK11),"n.a.",""))</f>
        <v>3.5180813290585917E-3</v>
      </c>
      <c r="DL11" s="25">
        <f>IF(ISNUMBER(Fakos!DL11),Fakos!DL11,IF(ISTEXT(Fakos!DL11),"n.a.",""))</f>
        <v>1.724004716248739E-3</v>
      </c>
      <c r="DM11" s="25">
        <f>IF(ISNUMBER(Fakos!DM11),Fakos!DM11,IF(ISTEXT(Fakos!DM11),"n.a.",""))</f>
        <v>7.547630136345678E-5</v>
      </c>
      <c r="DN11" s="25">
        <f>IF(ISNUMBER(Fakos!DN11),Fakos!DN11,IF(ISTEXT(Fakos!DN11),"n.a.",""))</f>
        <v>1.299957284280819E-3</v>
      </c>
      <c r="DO11" s="25">
        <f>IF(ISNUMBER(Fakos!DO11),Fakos!DO11,IF(ISTEXT(Fakos!DO11),"n.a.",""))</f>
        <v>7.2393708139994167E-3</v>
      </c>
      <c r="DP11" s="25">
        <f>IF(ISNUMBER(Fakos!DP11),Fakos!DP11,IF(ISTEXT(Fakos!DP11),"n.a.",""))</f>
        <v>0.26401048520593107</v>
      </c>
      <c r="DQ11" s="25">
        <f>IF(ISNUMBER(Fakos!DQ11),Fakos!DQ11,IF(ISTEXT(Fakos!DQ11),"n.a.",""))</f>
        <v>1.7937310897055921E-3</v>
      </c>
      <c r="DR11" s="25">
        <f>IF(ISNUMBER(Fakos!DR11),Fakos!DR11,IF(ISTEXT(Fakos!DR11),"n.a.",""))</f>
        <v>1.0860304895047492E-4</v>
      </c>
      <c r="DS11" s="25">
        <f>IF(ISNUMBER(Fakos!DS11),Fakos!DS11,IF(ISTEXT(Fakos!DS11),"n.a.",""))</f>
        <v>0.65396348782419889</v>
      </c>
      <c r="DT11" s="25">
        <f>IF(ISNUMBER(Fakos!DT11),Fakos!DT11,IF(ISTEXT(Fakos!DT11),"n.a.",""))</f>
        <v>0.19084521937345603</v>
      </c>
      <c r="DU11" s="25" t="str">
        <f>IF(ISNUMBER(Fakos!DU11),Fakos!DU11,IF(ISTEXT(Fakos!DU11),"n.a.",""))</f>
        <v/>
      </c>
      <c r="DV11" s="25">
        <f>IF(ISNUMBER(Fakos!DV11),Fakos!DV11,IF(ISTEXT(Fakos!DV11),"n.a.",""))</f>
        <v>1.3903375605827266E-2</v>
      </c>
      <c r="DW11" s="25">
        <f>IF(ISNUMBER(Fakos!DW11),Fakos!DW11,IF(ISTEXT(Fakos!DW11),"n.a.",""))</f>
        <v>99.373600720954897</v>
      </c>
      <c r="DX11" s="25">
        <f>IF(ISNUMBER(Fakos!DX11),Fakos!DX11,IF(ISTEXT(Fakos!DX11),"n.a.",""))</f>
        <v>0.15946624450995736</v>
      </c>
      <c r="DY11" s="25">
        <f>IF(ISNUMBER(Fakos!DY11),Fakos!DY11,IF(ISTEXT(Fakos!DY11),"n.a.",""))</f>
        <v>6.8905779217434363E-2</v>
      </c>
      <c r="DZ11" s="25">
        <f>IF(ISNUMBER(Fakos!DZ11),Fakos!DZ11,IF(ISTEXT(Fakos!DZ11),"n.a.",""))</f>
        <v>7.8050915464833778E-3</v>
      </c>
      <c r="EA11" s="25">
        <f>IF(ISNUMBER(Fakos!EA11),Fakos!EA11,IF(ISTEXT(Fakos!EA11),"n.a.",""))</f>
        <v>9.1760446340787515E-4</v>
      </c>
      <c r="EB11" s="25">
        <f>IF(ISNUMBER(Fakos!EB11),Fakos!EB11,IF(ISTEXT(Fakos!EB11),"n.a.",""))</f>
        <v>2.5347704826330861E-5</v>
      </c>
      <c r="EC11" s="25">
        <f>IF(ISNUMBER(Fakos!EC11),Fakos!EC11,IF(ISTEXT(Fakos!EC11),"n.a.",""))</f>
        <v>9.6989858650732021E-5</v>
      </c>
      <c r="ED11" s="25">
        <f>IF(ISNUMBER(Fakos!ED11),Fakos!ED11,IF(ISTEXT(Fakos!ED11),"n.a.",""))</f>
        <v>0.3324613062843868</v>
      </c>
      <c r="EE11" s="25">
        <f>IF(ISNUMBER(Fakos!EE11),Fakos!EE11,IF(ISTEXT(Fakos!EE11),"n.a.",""))</f>
        <v>1.654824168797769E-2</v>
      </c>
      <c r="EF11" s="25">
        <f>IF(ISNUMBER(Fakos!EF11),Fakos!EF11,IF(ISTEXT(Fakos!EF11),"n.a.",""))</f>
        <v>4.287368447445639E-5</v>
      </c>
      <c r="EG11" s="25">
        <f>IF(ISNUMBER(Fakos!EG11),Fakos!EG11,IF(ISTEXT(Fakos!EG11),"n.a.",""))</f>
        <v>2.1009870814072972E-5</v>
      </c>
      <c r="EH11" s="25">
        <f>IF(ISNUMBER(Fakos!EH11),Fakos!EH11,IF(ISTEXT(Fakos!EH11),"n.a.",""))</f>
        <v>9.1980452618522596E-7</v>
      </c>
      <c r="EI11" s="25">
        <f>IF(ISNUMBER(Fakos!EI11),Fakos!EI11,IF(ISTEXT(Fakos!EI11),"n.a.",""))</f>
        <v>1.5842146108498566E-5</v>
      </c>
      <c r="EJ11" s="25">
        <f>IF(ISNUMBER(Fakos!EJ11),Fakos!EJ11,IF(ISTEXT(Fakos!EJ11),"n.a.",""))</f>
        <v>8.8223799009232718E-5</v>
      </c>
      <c r="EK11" s="25">
        <f>IF(ISNUMBER(Fakos!EK11),Fakos!EK11,IF(ISTEXT(Fakos!EK11),"n.a.",""))</f>
        <v>3.2174077805347725E-3</v>
      </c>
      <c r="EL11" s="25">
        <f>IF(ISNUMBER(Fakos!EL11),Fakos!EL11,IF(ISTEXT(Fakos!EL11),"n.a.",""))</f>
        <v>2.1859602885485084E-5</v>
      </c>
      <c r="EM11" s="25">
        <f>IF(ISNUMBER(Fakos!EM11),Fakos!EM11,IF(ISTEXT(Fakos!EM11),"n.a.",""))</f>
        <v>1.3235091568825574E-6</v>
      </c>
      <c r="EN11" s="25">
        <f>IF(ISNUMBER(Fakos!EN11),Fakos!EN11,IF(ISTEXT(Fakos!EN11),"n.a.",""))</f>
        <v>7.9696350403281845E-3</v>
      </c>
      <c r="EO11" s="25">
        <f>IF(ISNUMBER(Fakos!EO11),Fakos!EO11,IF(ISTEXT(Fakos!EO11),"n.a.",""))</f>
        <v>2.3257670740276667E-3</v>
      </c>
      <c r="EP11" s="25" t="str">
        <f>IF(ISNUMBER(Fakos!EP11),Fakos!EP11,IF(ISTEXT(Fakos!EP11),"n.a.",""))</f>
        <v/>
      </c>
      <c r="EQ11" s="25">
        <f>IF(ISNUMBER(Fakos!EQ11),Fakos!EQ11,IF(ISTEXT(Fakos!EQ11),"n.a.",""))</f>
        <v>198.74720144190979</v>
      </c>
      <c r="ER11" s="25" t="str">
        <f>IF(ISNUMBER(Fakos!ER11),Fakos!ER11,IF(ISTEXT(Fakos!ER11),"n.a.",""))</f>
        <v/>
      </c>
      <c r="ES11" s="25" t="str">
        <f>IF(ISNUMBER(Fakos!ES11),Fakos!ES11,IF(ISTEXT(Fakos!ES11),"n.a.",""))</f>
        <v/>
      </c>
      <c r="ET11" s="25" t="str">
        <f>IF(ISNUMBER(Fakos!ET11),Fakos!ET11,IF(ISTEXT(Fakos!ET11),"n.a.",""))</f>
        <v/>
      </c>
      <c r="EU11" s="25" t="str">
        <f>IF(ISNUMBER(Fakos!EU11),Fakos!EU11,IF(ISTEXT(Fakos!EU11),"n.a.",""))</f>
        <v/>
      </c>
      <c r="EV11" s="25" t="str">
        <f>IF(ISNUMBER(Fakos!EV11),Fakos!EV11,IF(ISTEXT(Fakos!EV11),"n.a.",""))</f>
        <v/>
      </c>
      <c r="EW11" s="25" t="str">
        <f>IF(ISNUMBER(Fakos!EW11),Fakos!EW11,IF(ISTEXT(Fakos!EW11),"n.a.",""))</f>
        <v/>
      </c>
      <c r="EX11" s="25" t="str">
        <f>IF(ISNUMBER(Fakos!EX11),Fakos!EX11,IF(ISTEXT(Fakos!EX11),"n.a.",""))</f>
        <v/>
      </c>
      <c r="EY11" s="25" t="str">
        <f>IF(ISNUMBER(Fakos!EY11),Fakos!EY11,IF(ISTEXT(Fakos!EY11),"n.a.",""))</f>
        <v/>
      </c>
      <c r="EZ11" s="25" t="str">
        <f>IF(ISNUMBER(Fakos!EZ11),Fakos!EZ11,IF(ISTEXT(Fakos!EZ11),"n.a.",""))</f>
        <v/>
      </c>
      <c r="FA11" s="25" t="str">
        <f>IF(ISNUMBER(Fakos!FA11),Fakos!FA11,IF(ISTEXT(Fakos!FA11),"n.a.",""))</f>
        <v/>
      </c>
      <c r="FB11" s="25" t="str">
        <f>IF(ISNUMBER(Fakos!FB11),Fakos!FB11,IF(ISTEXT(Fakos!FB11),"n.a.",""))</f>
        <v/>
      </c>
      <c r="FC11" s="25" t="str">
        <f>IF(ISNUMBER(Fakos!FC11),Fakos!FC11,IF(ISTEXT(Fakos!FC11),"n.a.",""))</f>
        <v/>
      </c>
      <c r="FD11" s="25" t="str">
        <f>IF(ISNUMBER(Fakos!FD11),Fakos!FD11,IF(ISTEXT(Fakos!FD11),"n.a.",""))</f>
        <v/>
      </c>
      <c r="FE11" s="25" t="str">
        <f>IF(ISNUMBER(Fakos!FE11),Fakos!FE11,IF(ISTEXT(Fakos!FE11),"n.a.",""))</f>
        <v/>
      </c>
      <c r="FF11" s="25" t="str">
        <f>IF(ISNUMBER(Fakos!FF11),Fakos!FF11,IF(ISTEXT(Fakos!FF11),"n.a.",""))</f>
        <v/>
      </c>
      <c r="FG11" s="25" t="str">
        <f>IF(ISNUMBER(Fakos!FG11),Fakos!FG11,IF(ISTEXT(Fakos!FG11),"n.a.",""))</f>
        <v/>
      </c>
      <c r="FH11" s="25" t="str">
        <f>IF(ISNUMBER(Fakos!FH11),Fakos!FH11,IF(ISTEXT(Fakos!FH11),"n.a.",""))</f>
        <v/>
      </c>
      <c r="FI11" s="25" t="str">
        <f>IF(ISNUMBER(Fakos!FI11),Fakos!FI11,IF(ISTEXT(Fakos!FI11),"n.a.",""))</f>
        <v/>
      </c>
      <c r="FJ11" s="25" t="str">
        <f>IF(ISNUMBER(Fakos!FJ11),Fakos!FJ11,IF(ISTEXT(Fakos!FJ11),"n.a.",""))</f>
        <v/>
      </c>
      <c r="FK11" s="25" t="str">
        <f>IF(ISNUMBER(Fakos!FK11),Fakos!FK11,IF(ISTEXT(Fakos!FK11),"n.a.",""))</f>
        <v/>
      </c>
      <c r="FL11" s="25" t="str">
        <f>IF(ISNUMBER(Fakos!FL11),Fakos!FL11,IF(ISTEXT(Fakos!FL11),"n.a.",""))</f>
        <v/>
      </c>
      <c r="FM11" s="25" t="str">
        <f>IF(ISNUMBER(Fakos!FM11),Fakos!FM11,IF(ISTEXT(Fakos!FM11),"n.a.",""))</f>
        <v/>
      </c>
      <c r="FN11" s="25" t="str">
        <f>IF(ISNUMBER(Fakos!FN11),Fakos!FN11,IF(ISTEXT(Fakos!FN11),"n.a.",""))</f>
        <v/>
      </c>
      <c r="FO11" s="25" t="str">
        <f>IF(ISNUMBER(Fakos!FO11),Fakos!FO11,"")</f>
        <v/>
      </c>
      <c r="FP11" s="25" t="str">
        <f>IF(ISNUMBER(Fakos!FP11),Fakos!FP11,"")</f>
        <v/>
      </c>
      <c r="FQ11" s="25" t="str">
        <f>IF(ISNUMBER(Fakos!FQ11),Fakos!FQ11,"")</f>
        <v/>
      </c>
      <c r="FR11" s="25" t="str">
        <f>IF(ISNUMBER(Fakos!FR11),Fakos!FR11,"")</f>
        <v/>
      </c>
      <c r="FS11" s="25" t="str">
        <f>IF(ISNUMBER(Fakos!FS11),Fakos!FS11,"")</f>
        <v/>
      </c>
      <c r="FT11" s="25" t="str">
        <f>IF(ISNUMBER(Fakos!FT11),Fakos!FT11,"")</f>
        <v/>
      </c>
      <c r="FU11" s="25" t="str">
        <f>IF(ISNUMBER(Fakos!FU11),Fakos!FU11,"")</f>
        <v/>
      </c>
      <c r="FV11" s="25" t="str">
        <f>IF(ISNUMBER(Fakos!FV11),Fakos!FV11,"")</f>
        <v/>
      </c>
      <c r="FW11" s="25" t="str">
        <f>IF(ISNUMBER(Fakos!FW11),Fakos!FW11,"")</f>
        <v/>
      </c>
      <c r="FX11" s="25" t="str">
        <f>IF(ISNUMBER(Fakos!FX11),Fakos!FX11,"")</f>
        <v/>
      </c>
      <c r="FY11" s="25" t="str">
        <f>IF(ISNUMBER(Fakos!FY11),Fakos!FY11,"")</f>
        <v/>
      </c>
      <c r="FZ11" s="25" t="str">
        <f>IF(ISNUMBER(Fakos!FZ11),Fakos!FZ11,"")</f>
        <v/>
      </c>
      <c r="GA11" s="25" t="str">
        <f>IF(ISNUMBER(Fakos!GA11),Fakos!GA11,"")</f>
        <v/>
      </c>
      <c r="GB11" s="25" t="str">
        <f>IF(ISNUMBER(Fakos!GB11),Fakos!GB11,"")</f>
        <v/>
      </c>
      <c r="GC11" s="25" t="str">
        <f>IF(ISNUMBER(Fakos!GC11),Fakos!GC11,"")</f>
        <v/>
      </c>
      <c r="GD11" s="25" t="str">
        <f>IF(ISNUMBER(Fakos!GD11),Fakos!GD11,"")</f>
        <v/>
      </c>
      <c r="GE11" s="25" t="str">
        <f>IF(ISNUMBER(Fakos!GE11),Fakos!GE11,"")</f>
        <v/>
      </c>
      <c r="GF11" s="25" t="str">
        <f>IF(ISNUMBER(Fakos!GF11),Fakos!GF11,"")</f>
        <v/>
      </c>
      <c r="GG11" s="25" t="str">
        <f>IF(ISNUMBER(Fakos!GG11),Fakos!GG11,"")</f>
        <v/>
      </c>
      <c r="GH11" s="25" t="str">
        <f>IF(ISNUMBER(Fakos!GH11),Fakos!GH11,"")</f>
        <v/>
      </c>
      <c r="GI11" s="25" t="str">
        <f>IF(ISNUMBER(Fakos!GI11),Fakos!GI11,"")</f>
        <v/>
      </c>
      <c r="GJ11" s="25" t="str">
        <f>IF(ISNUMBER(Fakos!GJ11),Fakos!GJ11,"")</f>
        <v/>
      </c>
      <c r="GK11" s="25" t="str">
        <f>IF(ISNUMBER(Fakos!GK11),Fakos!GK11,"")</f>
        <v/>
      </c>
      <c r="GL11" s="25" t="str">
        <f>IF(ISNUMBER(Fakos!GL11),Fakos!GL11,"")</f>
        <v/>
      </c>
      <c r="GM11" s="25" t="str">
        <f>IF(ISNUMBER(Fakos!GM11),Fakos!GM11,"")</f>
        <v/>
      </c>
      <c r="GN11" s="25" t="str">
        <f>IF(ISNUMBER(Fakos!GN11),Fakos!GN11,"")</f>
        <v/>
      </c>
      <c r="GO11" s="25" t="str">
        <f>IF(ISNUMBER(Fakos!GO11),Fakos!GO11,"")</f>
        <v/>
      </c>
      <c r="GP11" s="25" t="str">
        <f>IF(ISNUMBER(Fakos!GP11),Fakos!GP11,"")</f>
        <v/>
      </c>
      <c r="GQ11" s="25" t="str">
        <f>IF(ISNUMBER(Fakos!GQ11),Fakos!GQ11,"")</f>
        <v/>
      </c>
      <c r="GR11" s="25" t="str">
        <f>IF(ISNUMBER(Fakos!GR11),Fakos!GR11,"")</f>
        <v/>
      </c>
      <c r="GS11" s="25" t="str">
        <f>IF(ISNUMBER(Fakos!GS11),Fakos!GS11,"")</f>
        <v/>
      </c>
      <c r="GT11" s="25" t="str">
        <f>IF(ISNUMBER(Fakos!GT11),Fakos!GT11,"")</f>
        <v/>
      </c>
      <c r="GU11" s="25" t="str">
        <f>IF(ISNUMBER(Fakos!GU11),Fakos!GU11,"")</f>
        <v/>
      </c>
      <c r="GV11" s="25" t="str">
        <f>IF(ISNUMBER(Fakos!GV11),Fakos!GV11,"")</f>
        <v/>
      </c>
      <c r="GW11" s="25" t="str">
        <f>IF(ISNUMBER(Fakos!GW11),Fakos!GW11,"")</f>
        <v/>
      </c>
      <c r="GX11" s="25" t="str">
        <f>IF(ISNUMBER(Fakos!GX11),Fakos!GX11,"")</f>
        <v/>
      </c>
      <c r="GY11" s="25" t="str">
        <f>IF(ISNUMBER(Fakos!GY11),Fakos!GY11,"")</f>
        <v/>
      </c>
      <c r="GZ11" s="25" t="str">
        <f>IF(ISNUMBER(Fakos!GZ11),Fakos!GZ11,"")</f>
        <v/>
      </c>
      <c r="HA11" s="25" t="str">
        <f>IF(ISNUMBER(Fakos!HA11),Fakos!HA11,"")</f>
        <v/>
      </c>
      <c r="HB11" s="25" t="str">
        <f>IF(ISNUMBER(Fakos!HB11),Fakos!HB11,"")</f>
        <v/>
      </c>
      <c r="HC11" s="25" t="str">
        <f>IF(ISNUMBER(Fakos!HC11),Fakos!HC11,"")</f>
        <v/>
      </c>
      <c r="HD11" s="25" t="str">
        <f>IF(ISNUMBER(Fakos!HD11),Fakos!HD11,"")</f>
        <v/>
      </c>
      <c r="HE11" s="25" t="str">
        <f>IF(ISNUMBER(Fakos!HE11),Fakos!HE11,"")</f>
        <v/>
      </c>
      <c r="HF11" s="25" t="str">
        <f>IF(ISNUMBER(Fakos!HF11),Fakos!HF11,"")</f>
        <v/>
      </c>
      <c r="HG11" s="25" t="str">
        <f>IF(ISNUMBER(Fakos!HG11),Fakos!HG11,"")</f>
        <v/>
      </c>
      <c r="HH11" s="25" t="str">
        <f>IF(ISNUMBER(Fakos!HH11),Fakos!HH11,"")</f>
        <v/>
      </c>
      <c r="HI11" s="25" t="str">
        <f>IF(ISNUMBER(Fakos!HI11),Fakos!HI11,"")</f>
        <v/>
      </c>
    </row>
    <row r="12" spans="1:217">
      <c r="A12" s="25" t="str">
        <f>Fakos!A12</f>
        <v>LM-JB-03-11</v>
      </c>
      <c r="B12" s="25" t="str">
        <f>Fakos!B12</f>
        <v>Fakos</v>
      </c>
      <c r="C12" s="25" t="str">
        <f>Fakos!C12</f>
        <v>epithermal</v>
      </c>
      <c r="D12" s="25" t="str">
        <f>Fakos!D12</f>
        <v>transitional</v>
      </c>
      <c r="E12" s="25" t="str">
        <f>Fakos!E12</f>
        <v>pyrite</v>
      </c>
      <c r="F12" s="25" t="str">
        <f>Fakos!F12</f>
        <v>euhedral</v>
      </c>
      <c r="G12" s="25">
        <f>IF(ISNUMBER(Fakos!G12),Fakos!G12,IF(ISTEXT(Fakos!G12),"n.a.",""))</f>
        <v>15.334745631008801</v>
      </c>
      <c r="H12" s="25">
        <f>IF(ISNUMBER(Fakos!H12),Fakos!H12,IF(ISTEXT(Fakos!H12),"n.a.",""))</f>
        <v>474468.05782097299</v>
      </c>
      <c r="I12" s="25">
        <f>IF(ISNUMBER(Fakos!I12),Fakos!I12,IF(ISTEXT(Fakos!I12),"n.a.",""))</f>
        <v>310.44427685723798</v>
      </c>
      <c r="J12" s="25">
        <f>IF(ISNUMBER(Fakos!J12),Fakos!J12,IF(ISTEXT(Fakos!J12),"n.a.",""))</f>
        <v>386.03253933036001</v>
      </c>
      <c r="K12" s="25">
        <f>IF(ISNUMBER(Fakos!K12),Fakos!K12,IF(ISTEXT(Fakos!K12),"n.a.",""))</f>
        <v>0.22507979313867699</v>
      </c>
      <c r="L12" s="25">
        <f>IF(ISNUMBER(Fakos!L12),Fakos!L12,IF(ISTEXT(Fakos!L12),"n.a.",""))</f>
        <v>0.93315179789724201</v>
      </c>
      <c r="M12" s="25">
        <f>IF(ISNUMBER(Fakos!M12),Fakos!M12,IF(ISTEXT(Fakos!M12),"n.a.",""))</f>
        <v>6.6907673626340106E-2</v>
      </c>
      <c r="N12" s="25">
        <f>IF(ISNUMBER(Fakos!N12),Fakos!N12,IF(ISTEXT(Fakos!N12),"n.a.",""))</f>
        <v>0.58166072853875905</v>
      </c>
      <c r="O12" s="25">
        <f>IF(ISNUMBER(Fakos!O12),Fakos!O12,IF(ISTEXT(Fakos!O12),"n.a.",""))</f>
        <v>809.75713904964698</v>
      </c>
      <c r="P12" s="25">
        <f>IF(ISNUMBER(Fakos!P12),Fakos!P12,IF(ISTEXT(Fakos!P12),"n.a.",""))</f>
        <v>75.050347254092003</v>
      </c>
      <c r="Q12" s="25">
        <f>IF(ISNUMBER(Fakos!Q12),Fakos!Q12,IF(ISTEXT(Fakos!Q12),"n.a.",""))</f>
        <v>3.4578887765351403E-2</v>
      </c>
      <c r="R12" s="25">
        <f>IF(ISNUMBER(Fakos!R12),Fakos!R12,IF(ISTEXT(Fakos!R12),"n.a.",""))</f>
        <v>0.223702509493868</v>
      </c>
      <c r="S12" s="25">
        <f>IF(ISNUMBER(Fakos!S12),Fakos!S12,IF(ISTEXT(Fakos!S12),"n.a.",""))</f>
        <v>1.3493559701290616E-2</v>
      </c>
      <c r="T12" s="25">
        <f>IF(ISNUMBER(Fakos!T12),Fakos!T12,IF(ISTEXT(Fakos!T12),"n.a.",""))</f>
        <v>8.5136601741230694E-2</v>
      </c>
      <c r="U12" s="25">
        <f>IF(ISNUMBER(Fakos!U12),Fakos!U12,IF(ISTEXT(Fakos!U12),"n.a.",""))</f>
        <v>3.4464875740690702E-2</v>
      </c>
      <c r="V12" s="25">
        <f>IF(ISNUMBER(Fakos!V12),Fakos!V12,IF(ISTEXT(Fakos!V12),"n.a.",""))</f>
        <v>1.4408828125915301</v>
      </c>
      <c r="W12" s="25">
        <f>IF(ISNUMBER(Fakos!W12),Fakos!W12,IF(ISTEXT(Fakos!W12),"n.a.",""))</f>
        <v>2.4335869011271698E-2</v>
      </c>
      <c r="X12" s="25">
        <f>IF(ISNUMBER(Fakos!X12),Fakos!X12,IF(ISTEXT(Fakos!X12),"n.a.",""))</f>
        <v>1.57409403222003E-2</v>
      </c>
      <c r="Y12" s="25">
        <f>IF(ISNUMBER(Fakos!Y12),Fakos!Y12,IF(ISTEXT(Fakos!Y12),"n.a.",""))</f>
        <v>0.32268349101078603</v>
      </c>
      <c r="Z12" s="25">
        <f>IF(ISNUMBER(Fakos!Z12),Fakos!Z12,IF(ISTEXT(Fakos!Z12),"n.a.",""))</f>
        <v>6.56245992979127E-2</v>
      </c>
      <c r="AA12" s="25">
        <f>IF(ISNUMBER(Fakos!AA12),Fakos!AA12,IF(ISTEXT(Fakos!AA12),"n.a.",""))</f>
        <v>0.80419199219774862</v>
      </c>
      <c r="AB12" s="25">
        <f>IF(ISNUMBER(Fakos!AB12),Fakos!AB12,IF(ISTEXT(Fakos!AB12),"n.a.",""))</f>
        <v>232.5819242224058</v>
      </c>
      <c r="AC12" s="25">
        <f>IF(ISNUMBER(Fakos!AC12),Fakos!AC12,IF(ISTEXT(Fakos!AC12),"n.a.",""))</f>
        <v>0.2033714185139987</v>
      </c>
      <c r="AD12" s="25">
        <f>IF(ISNUMBER(Fakos!AD12),Fakos!AD12,IF(ISTEXT(Fakos!AD12),"n.a.",""))</f>
        <v>0.38337948736282068</v>
      </c>
      <c r="AE12" s="25">
        <f>IF(ISNUMBER(Fakos!AE12),Fakos!AE12,IF(ISTEXT(Fakos!AE12),"n.a.",""))</f>
        <v>4.8781362420781987E-2</v>
      </c>
      <c r="AF12" s="25">
        <f>IF(ISNUMBER(Fakos!AF12),Fakos!AF12,IF(ISTEXT(Fakos!AF12),"n.a.",""))</f>
        <v>0.10680706234065962</v>
      </c>
      <c r="AG12" s="25">
        <f>IF(ISNUMBER(Fakos!AG12),Fakos!AG12,IF(ISTEXT(Fakos!AG12),"n.a.",""))</f>
        <v>1.1138516746196283E-4</v>
      </c>
      <c r="AH12" s="25">
        <f>IF(ISNUMBER(Fakos!AH12),Fakos!AH12,IF(ISTEXT(Fakos!AH12),"n.a.",""))</f>
        <v>0.10716038696939587</v>
      </c>
      <c r="AI12" s="25">
        <f>IF(ISNUMBER(Fakos!AI12),Fakos!AI12,IF(ISTEXT(Fakos!AI12),"n.a.",""))</f>
        <v>2.1138930297655661E-4</v>
      </c>
      <c r="AJ12" s="25">
        <f>IF(ISNUMBER(Fakos!AJ12),Fakos!AJ12,IF(ISTEXT(Fakos!AJ12),"n.a.",""))</f>
        <v>0.24175142803036734</v>
      </c>
      <c r="AK12" s="25">
        <f>IF(ISNUMBER(Fakos!AK12),Fakos!AK12,IF(ISTEXT(Fakos!AK12),"n.a.",""))</f>
        <v>5.0704559547860453E-5</v>
      </c>
      <c r="AL12" s="25">
        <f>IF(ISNUMBER(Fakos!AL12),Fakos!AL12,IF(ISTEXT(Fakos!AL12),"n.a.",""))</f>
        <v>1.1101791306830836E-4</v>
      </c>
      <c r="AM12" s="25">
        <f>IF(ISNUMBER(Fakos!AM12),Fakos!AM12,IF(ISTEXT(Fakos!AM12),"n.a.",""))</f>
        <v>1.1138516746196283E-4</v>
      </c>
      <c r="AN12" s="25" t="str">
        <f>IF(ISNUMBER(Fakos!AN12),Fakos!AN12,IF(ISTEXT(Fakos!AN12),"n.a.",""))</f>
        <v/>
      </c>
      <c r="AO12" s="25" t="str">
        <f>IF(ISNUMBER(Fakos!AO12),Fakos!AO12,IF(ISTEXT(Fakos!AO12),"n.a.",""))</f>
        <v/>
      </c>
      <c r="AP12" s="25">
        <f>IF(ISNUMBER(Fakos!AP12),Fakos!AP12,IF(ISTEXT(Fakos!AP12),"n.a.",""))</f>
        <v>0.23063614514890299</v>
      </c>
      <c r="AQ12" s="25">
        <f>IF(ISNUMBER(Fakos!AQ12),Fakos!AQ12,IF(ISTEXT(Fakos!AQ12),"n.a.",""))</f>
        <v>13.9924027805825</v>
      </c>
      <c r="AR12" s="25">
        <f>IF(ISNUMBER(Fakos!AR12),Fakos!AR12,IF(ISTEXT(Fakos!AR12),"n.a.",""))</f>
        <v>6.3500743955976102E-2</v>
      </c>
      <c r="AS12" s="25">
        <f>IF(ISNUMBER(Fakos!AS12),Fakos!AS12,IF(ISTEXT(Fakos!AS12),"n.a.",""))</f>
        <v>0.295779076105946</v>
      </c>
      <c r="AT12" s="25">
        <f>IF(ISNUMBER(Fakos!AT12),Fakos!AT12,IF(ISTEXT(Fakos!AT12),"n.a.",""))</f>
        <v>0.22507979313867699</v>
      </c>
      <c r="AU12" s="25">
        <f>IF(ISNUMBER(Fakos!AU12),Fakos!AU12,IF(ISTEXT(Fakos!AU12),"n.a.",""))</f>
        <v>0.93315179789724201</v>
      </c>
      <c r="AV12" s="25">
        <f>IF(ISNUMBER(Fakos!AV12),Fakos!AV12,IF(ISTEXT(Fakos!AV12),"n.a.",""))</f>
        <v>6.6907673626340106E-2</v>
      </c>
      <c r="AW12" s="25">
        <f>IF(ISNUMBER(Fakos!AW12),Fakos!AW12,IF(ISTEXT(Fakos!AW12),"n.a.",""))</f>
        <v>0.38994447101707902</v>
      </c>
      <c r="AX12" s="25">
        <f>IF(ISNUMBER(Fakos!AX12),Fakos!AX12,IF(ISTEXT(Fakos!AX12),"n.a.",""))</f>
        <v>0.26488053857548999</v>
      </c>
      <c r="AY12" s="25">
        <f>IF(ISNUMBER(Fakos!AY12),Fakos!AY12,IF(ISTEXT(Fakos!AY12),"n.a.",""))</f>
        <v>1.15777656211803</v>
      </c>
      <c r="AZ12" s="25">
        <f>IF(ISNUMBER(Fakos!AZ12),Fakos!AZ12,IF(ISTEXT(Fakos!AZ12),"n.a.",""))</f>
        <v>3.4578887765351403E-2</v>
      </c>
      <c r="BA12" s="25">
        <f>IF(ISNUMBER(Fakos!BA12),Fakos!BA12,IF(ISTEXT(Fakos!BA12),"n.a.",""))</f>
        <v>0.223702509493868</v>
      </c>
      <c r="BB12" s="25">
        <f>IF(ISNUMBER(Fakos!BB12),Fakos!BB12,IF(ISTEXT(Fakos!BB12),"n.a.",""))</f>
        <v>1.37830241472108E-2</v>
      </c>
      <c r="BC12" s="25">
        <f>IF(ISNUMBER(Fakos!BC12),Fakos!BC12,IF(ISTEXT(Fakos!BC12),"n.a.",""))</f>
        <v>8.5136601741230694E-2</v>
      </c>
      <c r="BD12" s="25">
        <f>IF(ISNUMBER(Fakos!BD12),Fakos!BD12,IF(ISTEXT(Fakos!BD12),"n.a.",""))</f>
        <v>3.4464875740690702E-2</v>
      </c>
      <c r="BE12" s="25">
        <f>IF(ISNUMBER(Fakos!BE12),Fakos!BE12,IF(ISTEXT(Fakos!BE12),"n.a.",""))</f>
        <v>0.392950939282807</v>
      </c>
      <c r="BF12" s="25">
        <f>IF(ISNUMBER(Fakos!BF12),Fakos!BF12,IF(ISTEXT(Fakos!BF12),"n.a.",""))</f>
        <v>2.4335869011271698E-2</v>
      </c>
      <c r="BG12" s="25">
        <f>IF(ISNUMBER(Fakos!BG12),Fakos!BG12,IF(ISTEXT(Fakos!BG12),"n.a.",""))</f>
        <v>1.57409403222003E-2</v>
      </c>
      <c r="BH12" s="25">
        <f>IF(ISNUMBER(Fakos!BH12),Fakos!BH12,IF(ISTEXT(Fakos!BH12),"n.a.",""))</f>
        <v>2.29322789907907E-2</v>
      </c>
      <c r="BI12" s="25">
        <f>IF(ISNUMBER(Fakos!BI12),Fakos!BI12,IF(ISTEXT(Fakos!BI12),"n.a.",""))</f>
        <v>1.02807739847395E-2</v>
      </c>
      <c r="BJ12" s="25" t="str">
        <f>IF(ISNUMBER(Fakos!BJ12),Fakos!BJ12,IF(ISTEXT(Fakos!BJ12),"n.a.",""))</f>
        <v/>
      </c>
      <c r="BK12" s="25">
        <f>IF(ISNUMBER(Fakos!BK12),Fakos!BK12,IF(ISTEXT(Fakos!BK12),"n.a.",""))</f>
        <v>1.1712769422214799</v>
      </c>
      <c r="BL12" s="25">
        <f>IF(ISNUMBER(Fakos!BL12),Fakos!BL12,IF(ISTEXT(Fakos!BL12),"n.a.",""))</f>
        <v>20794.233648697998</v>
      </c>
      <c r="BM12" s="25">
        <f>IF(ISNUMBER(Fakos!BM12),Fakos!BM12,IF(ISTEXT(Fakos!BM12),"n.a.",""))</f>
        <v>169.139063722126</v>
      </c>
      <c r="BN12" s="25">
        <f>IF(ISNUMBER(Fakos!BN12),Fakos!BN12,IF(ISTEXT(Fakos!BN12),"n.a.",""))</f>
        <v>277.154443441627</v>
      </c>
      <c r="BO12" s="25">
        <f>IF(ISNUMBER(Fakos!BO12),Fakos!BO12,IF(ISTEXT(Fakos!BO12),"n.a.",""))</f>
        <v>0.124847126853896</v>
      </c>
      <c r="BP12" s="25">
        <f>IF(ISNUMBER(Fakos!BP12),Fakos!BP12,IF(ISTEXT(Fakos!BP12),"n.a.",""))</f>
        <v>0.58000218518846003</v>
      </c>
      <c r="BQ12" s="25">
        <f>IF(ISNUMBER(Fakos!BQ12),Fakos!BQ12,IF(ISTEXT(Fakos!BQ12),"n.a.",""))</f>
        <v>2.8568188929805501E-2</v>
      </c>
      <c r="BR12" s="25">
        <f>IF(ISNUMBER(Fakos!BR12),Fakos!BR12,IF(ISTEXT(Fakos!BR12),"n.a.",""))</f>
        <v>0.32610531298998102</v>
      </c>
      <c r="BS12" s="25">
        <f>IF(ISNUMBER(Fakos!BS12),Fakos!BS12,IF(ISTEXT(Fakos!BS12),"n.a.",""))</f>
        <v>210.86085999773599</v>
      </c>
      <c r="BT12" s="25">
        <f>IF(ISNUMBER(Fakos!BT12),Fakos!BT12,IF(ISTEXT(Fakos!BT12),"n.a.",""))</f>
        <v>34.146605634417902</v>
      </c>
      <c r="BU12" s="25">
        <f>IF(ISNUMBER(Fakos!BU12),Fakos!BU12,IF(ISTEXT(Fakos!BU12),"n.a.",""))</f>
        <v>2.3208214640219899E-3</v>
      </c>
      <c r="BV12" s="25">
        <f>IF(ISNUMBER(Fakos!BV12),Fakos!BV12,IF(ISTEXT(Fakos!BV12),"n.a.",""))</f>
        <v>8.7150615358659506E-2</v>
      </c>
      <c r="BW12" s="25">
        <f>IF(ISNUMBER(Fakos!BW12),Fakos!BW12,IF(ISTEXT(Fakos!BW12),"n.a.",""))</f>
        <v>5.8839421936950501E-3</v>
      </c>
      <c r="BX12" s="25">
        <f>IF(ISNUMBER(Fakos!BX12),Fakos!BX12,IF(ISTEXT(Fakos!BX12),"n.a.",""))</f>
        <v>8.2938268636374796E-2</v>
      </c>
      <c r="BY12" s="25">
        <f>IF(ISNUMBER(Fakos!BY12),Fakos!BY12,IF(ISTEXT(Fakos!BY12),"n.a.",""))</f>
        <v>2.8915640837385001E-2</v>
      </c>
      <c r="BZ12" s="25">
        <f>IF(ISNUMBER(Fakos!BZ12),Fakos!BZ12,IF(ISTEXT(Fakos!BZ12),"n.a.",""))</f>
        <v>0.75838638570886197</v>
      </c>
      <c r="CA12" s="25">
        <f>IF(ISNUMBER(Fakos!CA12),Fakos!CA12,IF(ISTEXT(Fakos!CA12),"n.a.",""))</f>
        <v>7.7900300682327301E-3</v>
      </c>
      <c r="CB12" s="25">
        <f>IF(ISNUMBER(Fakos!CB12),Fakos!CB12,IF(ISTEXT(Fakos!CB12),"n.a.",""))</f>
        <v>1.4586686214259801E-2</v>
      </c>
      <c r="CC12" s="25">
        <f>IF(ISNUMBER(Fakos!CC12),Fakos!CC12,IF(ISTEXT(Fakos!CC12),"n.a.",""))</f>
        <v>0.35845640581148502</v>
      </c>
      <c r="CD12" s="25">
        <f>IF(ISNUMBER(Fakos!CD12),Fakos!CD12,IF(ISTEXT(Fakos!CD12),"n.a.",""))</f>
        <v>8.7452780046542694E-2</v>
      </c>
      <c r="CE12" s="25" t="str">
        <f>IF(ISNUMBER(Fakos!CE12),Fakos!CE12,IF(ISTEXT(Fakos!CE12),"n.a.",""))</f>
        <v/>
      </c>
      <c r="CF12" s="25">
        <f>IF(ISNUMBER(Fakos!CF12),Fakos!CF12,IF(ISTEXT(Fakos!CF12),"n.a.",""))</f>
        <v>15.334745631008801</v>
      </c>
      <c r="CG12" s="25">
        <f>IF(ISNUMBER(Fakos!CG12),Fakos!CG12,IF(ISTEXT(Fakos!CG12),"n.a.",""))</f>
        <v>474468.05782097299</v>
      </c>
      <c r="CH12" s="25">
        <f>IF(ISNUMBER(Fakos!CH12),Fakos!CH12,IF(ISTEXT(Fakos!CH12),"n.a.",""))</f>
        <v>310.44427685723798</v>
      </c>
      <c r="CI12" s="25">
        <f>IF(ISNUMBER(Fakos!CI12),Fakos!CI12,IF(ISTEXT(Fakos!CI12),"n.a.",""))</f>
        <v>386.03253933036001</v>
      </c>
      <c r="CJ12" s="25">
        <f>IF(ISNUMBER(Fakos!CJ12),Fakos!CJ12,IF(ISTEXT(Fakos!CJ12),"n.a.",""))</f>
        <v>0.22507979313867699</v>
      </c>
      <c r="CK12" s="25">
        <f>IF(ISNUMBER(Fakos!CK12),Fakos!CK12,IF(ISTEXT(Fakos!CK12),"n.a.",""))</f>
        <v>0.93315179789724201</v>
      </c>
      <c r="CL12" s="25">
        <f>IF(ISNUMBER(Fakos!CL12),Fakos!CL12,IF(ISTEXT(Fakos!CL12),"n.a.",""))</f>
        <v>6.6907673626340106E-2</v>
      </c>
      <c r="CM12" s="25">
        <f>IF(ISNUMBER(Fakos!CM12),Fakos!CM12,IF(ISTEXT(Fakos!CM12),"n.a.",""))</f>
        <v>0.58166072853875905</v>
      </c>
      <c r="CN12" s="25">
        <f>IF(ISNUMBER(Fakos!CN12),Fakos!CN12,IF(ISTEXT(Fakos!CN12),"n.a.",""))</f>
        <v>809.75713904964698</v>
      </c>
      <c r="CO12" s="25">
        <f>IF(ISNUMBER(Fakos!CO12),Fakos!CO12,IF(ISTEXT(Fakos!CO12),"n.a.",""))</f>
        <v>75.050347254092003</v>
      </c>
      <c r="CP12" s="25">
        <f>IF(ISNUMBER(Fakos!CP12),Fakos!CP12,IF(ISTEXT(Fakos!CP12),"n.a.",""))</f>
        <v>3.4578887765351403E-2</v>
      </c>
      <c r="CQ12" s="25">
        <f>IF(ISNUMBER(Fakos!CQ12),Fakos!CQ12,IF(ISTEXT(Fakos!CQ12),"n.a.",""))</f>
        <v>0.223702509493868</v>
      </c>
      <c r="CR12" s="25">
        <f>IF(ISNUMBER(Fakos!CR12),Fakos!CR12,IF(ISTEXT(Fakos!CR12),"n.a.",""))</f>
        <v>1.3493559701290616E-2</v>
      </c>
      <c r="CS12" s="25">
        <f>IF(ISNUMBER(Fakos!CS12),Fakos!CS12,IF(ISTEXT(Fakos!CS12),"n.a.",""))</f>
        <v>8.5136601741230694E-2</v>
      </c>
      <c r="CT12" s="25">
        <f>IF(ISNUMBER(Fakos!CT12),Fakos!CT12,IF(ISTEXT(Fakos!CT12),"n.a.",""))</f>
        <v>3.4464875740690702E-2</v>
      </c>
      <c r="CU12" s="25">
        <f>IF(ISNUMBER(Fakos!CU12),Fakos!CU12,IF(ISTEXT(Fakos!CU12),"n.a.",""))</f>
        <v>1.4408828125915301</v>
      </c>
      <c r="CV12" s="25">
        <f>IF(ISNUMBER(Fakos!CV12),Fakos!CV12,IF(ISTEXT(Fakos!CV12),"n.a.",""))</f>
        <v>2.4335869011271698E-2</v>
      </c>
      <c r="CW12" s="25">
        <f>IF(ISNUMBER(Fakos!CW12),Fakos!CW12,IF(ISTEXT(Fakos!CW12),"n.a.",""))</f>
        <v>1.57409403222003E-2</v>
      </c>
      <c r="CX12" s="25">
        <f>IF(ISNUMBER(Fakos!CX12),Fakos!CX12,IF(ISTEXT(Fakos!CX12),"n.a.",""))</f>
        <v>0.32268349101078603</v>
      </c>
      <c r="CY12" s="25">
        <f>IF(ISNUMBER(Fakos!CY12),Fakos!CY12,IF(ISTEXT(Fakos!CY12),"n.a.",""))</f>
        <v>6.56245992979127E-2</v>
      </c>
      <c r="CZ12" s="25" t="str">
        <f>IF(ISNUMBER(Fakos!CZ12),Fakos!CZ12,IF(ISTEXT(Fakos!CZ12),"n.a.",""))</f>
        <v/>
      </c>
      <c r="DA12" s="25">
        <f>IF(ISNUMBER(Fakos!DA12),Fakos!DA12,IF(ISTEXT(Fakos!DA12),"n.a.",""))</f>
        <v>0.27912796158831199</v>
      </c>
      <c r="DB12" s="25">
        <f>IF(ISNUMBER(Fakos!DB12),Fakos!DB12,IF(ISTEXT(Fakos!DB12),"n.a.",""))</f>
        <v>8496.1600469329933</v>
      </c>
      <c r="DC12" s="25">
        <f>IF(ISNUMBER(Fakos!DC12),Fakos!DC12,IF(ISTEXT(Fakos!DC12),"n.a.",""))</f>
        <v>5.2677315478751874</v>
      </c>
      <c r="DD12" s="25">
        <f>IF(ISNUMBER(Fakos!DD12),Fakos!DD12,IF(ISTEXT(Fakos!DD12),"n.a.",""))</f>
        <v>6.5771030359522538</v>
      </c>
      <c r="DE12" s="25">
        <f>IF(ISNUMBER(Fakos!DE12),Fakos!DE12,IF(ISTEXT(Fakos!DE12),"n.a.",""))</f>
        <v>3.5419978147904979E-3</v>
      </c>
      <c r="DF12" s="25">
        <f>IF(ISNUMBER(Fakos!DF12),Fakos!DF12,IF(ISTEXT(Fakos!DF12),"n.a.",""))</f>
        <v>1.4270558157168404E-2</v>
      </c>
      <c r="DG12" s="25">
        <f>IF(ISNUMBER(Fakos!DG12),Fakos!DG12,IF(ISTEXT(Fakos!DG12),"n.a.",""))</f>
        <v>9.5962126739153656E-4</v>
      </c>
      <c r="DH12" s="25">
        <f>IF(ISNUMBER(Fakos!DH12),Fakos!DH12,IF(ISTEXT(Fakos!DH12),"n.a.",""))</f>
        <v>8.0107523555813121E-3</v>
      </c>
      <c r="DI12" s="25">
        <f>IF(ISNUMBER(Fakos!DI12),Fakos!DI12,IF(ISTEXT(Fakos!DI12),"n.a.",""))</f>
        <v>10.808059879255742</v>
      </c>
      <c r="DJ12" s="25">
        <f>IF(ISNUMBER(Fakos!DJ12),Fakos!DJ12,IF(ISTEXT(Fakos!DJ12),"n.a.",""))</f>
        <v>0.95048565418049658</v>
      </c>
      <c r="DK12" s="25">
        <f>IF(ISNUMBER(Fakos!DK12),Fakos!DK12,IF(ISTEXT(Fakos!DK12),"n.a.",""))</f>
        <v>3.2056609608161998E-4</v>
      </c>
      <c r="DL12" s="25">
        <f>IF(ISNUMBER(Fakos!DL12),Fakos!DL12,IF(ISTEXT(Fakos!DL12),"n.a.",""))</f>
        <v>1.9900410946781721E-3</v>
      </c>
      <c r="DM12" s="25">
        <f>IF(ISNUMBER(Fakos!DM12),Fakos!DM12,IF(ISTEXT(Fakos!DM12),"n.a.",""))</f>
        <v>1.1752129196894752E-4</v>
      </c>
      <c r="DN12" s="25">
        <f>IF(ISNUMBER(Fakos!DN12),Fakos!DN12,IF(ISTEXT(Fakos!DN12),"n.a.",""))</f>
        <v>7.1718138102291884E-4</v>
      </c>
      <c r="DO12" s="25">
        <f>IF(ISNUMBER(Fakos!DO12),Fakos!DO12,IF(ISTEXT(Fakos!DO12),"n.a.",""))</f>
        <v>2.830558125878014E-4</v>
      </c>
      <c r="DP12" s="25">
        <f>IF(ISNUMBER(Fakos!DP12),Fakos!DP12,IF(ISTEXT(Fakos!DP12),"n.a.",""))</f>
        <v>1.1292185051657759E-2</v>
      </c>
      <c r="DQ12" s="25">
        <f>IF(ISNUMBER(Fakos!DQ12),Fakos!DQ12,IF(ISTEXT(Fakos!DQ12),"n.a.",""))</f>
        <v>1.2355330898201596E-4</v>
      </c>
      <c r="DR12" s="25">
        <f>IF(ISNUMBER(Fakos!DR12),Fakos!DR12,IF(ISTEXT(Fakos!DR12),"n.a.",""))</f>
        <v>7.7016763709169482E-5</v>
      </c>
      <c r="DS12" s="25">
        <f>IF(ISNUMBER(Fakos!DS12),Fakos!DS12,IF(ISTEXT(Fakos!DS12),"n.a.",""))</f>
        <v>1.5573527558435619E-3</v>
      </c>
      <c r="DT12" s="25">
        <f>IF(ISNUMBER(Fakos!DT12),Fakos!DT12,IF(ISTEXT(Fakos!DT12),"n.a.",""))</f>
        <v>3.1402277715215514E-4</v>
      </c>
      <c r="DU12" s="25" t="str">
        <f>IF(ISNUMBER(Fakos!DU12),Fakos!DU12,IF(ISTEXT(Fakos!DU12),"n.a.",""))</f>
        <v/>
      </c>
      <c r="DV12" s="25">
        <f>IF(ISNUMBER(Fakos!DV12),Fakos!DV12,IF(ISTEXT(Fakos!DV12),"n.a.",""))</f>
        <v>3.2757202766084174E-3</v>
      </c>
      <c r="DW12" s="25">
        <f>IF(ISNUMBER(Fakos!DW12),Fakos!DW12,IF(ISTEXT(Fakos!DW12),"n.a.",""))</f>
        <v>99.707114904156228</v>
      </c>
      <c r="DX12" s="25">
        <f>IF(ISNUMBER(Fakos!DX12),Fakos!DX12,IF(ISTEXT(Fakos!DX12),"n.a.",""))</f>
        <v>6.1819729363248241E-2</v>
      </c>
      <c r="DY12" s="25">
        <f>IF(ISNUMBER(Fakos!DY12),Fakos!DY12,IF(ISTEXT(Fakos!DY12),"n.a.",""))</f>
        <v>7.7185924525856348E-2</v>
      </c>
      <c r="DZ12" s="25">
        <f>IF(ISNUMBER(Fakos!DZ12),Fakos!DZ12,IF(ISTEXT(Fakos!DZ12),"n.a.",""))</f>
        <v>4.156729406681476E-5</v>
      </c>
      <c r="EA12" s="25">
        <f>IF(ISNUMBER(Fakos!EA12),Fakos!EA12,IF(ISTEXT(Fakos!EA12),"n.a.",""))</f>
        <v>1.6747285527382154E-4</v>
      </c>
      <c r="EB12" s="25">
        <f>IF(ISNUMBER(Fakos!EB12),Fakos!EB12,IF(ISTEXT(Fakos!EB12),"n.a.",""))</f>
        <v>1.1261683801121382E-5</v>
      </c>
      <c r="EC12" s="25">
        <f>IF(ISNUMBER(Fakos!EC12),Fakos!EC12,IF(ISTEXT(Fakos!EC12),"n.a.",""))</f>
        <v>9.4010588451075278E-5</v>
      </c>
      <c r="ED12" s="25">
        <f>IF(ISNUMBER(Fakos!ED12),Fakos!ED12,IF(ISTEXT(Fakos!ED12),"n.a.",""))</f>
        <v>0.12683853203318218</v>
      </c>
      <c r="EE12" s="25">
        <f>IF(ISNUMBER(Fakos!EE12),Fakos!EE12,IF(ISTEXT(Fakos!EE12),"n.a.",""))</f>
        <v>1.1154472351346267E-2</v>
      </c>
      <c r="EF12" s="25">
        <f>IF(ISNUMBER(Fakos!EF12),Fakos!EF12,IF(ISTEXT(Fakos!EF12),"n.a.",""))</f>
        <v>3.7620195947138504E-6</v>
      </c>
      <c r="EG12" s="25">
        <f>IF(ISNUMBER(Fakos!EG12),Fakos!EG12,IF(ISTEXT(Fakos!EG12),"n.a.",""))</f>
        <v>2.3354227674029861E-5</v>
      </c>
      <c r="EH12" s="25">
        <f>IF(ISNUMBER(Fakos!EH12),Fakos!EH12,IF(ISTEXT(Fakos!EH12),"n.a.",""))</f>
        <v>1.3791770514330987E-6</v>
      </c>
      <c r="EI12" s="25">
        <f>IF(ISNUMBER(Fakos!EI12),Fakos!EI12,IF(ISTEXT(Fakos!EI12),"n.a.",""))</f>
        <v>8.4165182823488758E-6</v>
      </c>
      <c r="EJ12" s="25">
        <f>IF(ISNUMBER(Fakos!EJ12),Fakos!EJ12,IF(ISTEXT(Fakos!EJ12),"n.a.",""))</f>
        <v>3.3218157701924717E-6</v>
      </c>
      <c r="EK12" s="25">
        <f>IF(ISNUMBER(Fakos!EK12),Fakos!EK12,IF(ISTEXT(Fakos!EK12),"n.a.",""))</f>
        <v>1.3252000742041992E-4</v>
      </c>
      <c r="EL12" s="25">
        <f>IF(ISNUMBER(Fakos!EL12),Fakos!EL12,IF(ISTEXT(Fakos!EL12),"n.a.",""))</f>
        <v>1.4499660914351113E-6</v>
      </c>
      <c r="EM12" s="25">
        <f>IF(ISNUMBER(Fakos!EM12),Fakos!EM12,IF(ISTEXT(Fakos!EM12),"n.a.",""))</f>
        <v>9.0383411638631703E-7</v>
      </c>
      <c r="EN12" s="25">
        <f>IF(ISNUMBER(Fakos!EN12),Fakos!EN12,IF(ISTEXT(Fakos!EN12),"n.a.",""))</f>
        <v>1.8276391842365564E-5</v>
      </c>
      <c r="EO12" s="25">
        <f>IF(ISNUMBER(Fakos!EO12),Fakos!EO12,IF(ISTEXT(Fakos!EO12),"n.a.",""))</f>
        <v>3.685230145274253E-6</v>
      </c>
      <c r="EP12" s="25" t="str">
        <f>IF(ISNUMBER(Fakos!EP12),Fakos!EP12,IF(ISTEXT(Fakos!EP12),"n.a.",""))</f>
        <v/>
      </c>
      <c r="EQ12" s="25">
        <f>IF(ISNUMBER(Fakos!EQ12),Fakos!EQ12,IF(ISTEXT(Fakos!EQ12),"n.a.",""))</f>
        <v>199.41422980831246</v>
      </c>
      <c r="ER12" s="25" t="str">
        <f>IF(ISNUMBER(Fakos!ER12),Fakos!ER12,IF(ISTEXT(Fakos!ER12),"n.a.",""))</f>
        <v/>
      </c>
      <c r="ES12" s="25" t="str">
        <f>IF(ISNUMBER(Fakos!ES12),Fakos!ES12,IF(ISTEXT(Fakos!ES12),"n.a.",""))</f>
        <v/>
      </c>
      <c r="ET12" s="25" t="str">
        <f>IF(ISNUMBER(Fakos!ET12),Fakos!ET12,IF(ISTEXT(Fakos!ET12),"n.a.",""))</f>
        <v/>
      </c>
      <c r="EU12" s="25" t="str">
        <f>IF(ISNUMBER(Fakos!EU12),Fakos!EU12,IF(ISTEXT(Fakos!EU12),"n.a.",""))</f>
        <v/>
      </c>
      <c r="EV12" s="25" t="str">
        <f>IF(ISNUMBER(Fakos!EV12),Fakos!EV12,IF(ISTEXT(Fakos!EV12),"n.a.",""))</f>
        <v/>
      </c>
      <c r="EW12" s="25" t="str">
        <f>IF(ISNUMBER(Fakos!EW12),Fakos!EW12,IF(ISTEXT(Fakos!EW12),"n.a.",""))</f>
        <v/>
      </c>
      <c r="EX12" s="25" t="str">
        <f>IF(ISNUMBER(Fakos!EX12),Fakos!EX12,IF(ISTEXT(Fakos!EX12),"n.a.",""))</f>
        <v/>
      </c>
      <c r="EY12" s="25" t="str">
        <f>IF(ISNUMBER(Fakos!EY12),Fakos!EY12,IF(ISTEXT(Fakos!EY12),"n.a.",""))</f>
        <v/>
      </c>
      <c r="EZ12" s="25" t="str">
        <f>IF(ISNUMBER(Fakos!EZ12),Fakos!EZ12,IF(ISTEXT(Fakos!EZ12),"n.a.",""))</f>
        <v/>
      </c>
      <c r="FA12" s="25" t="str">
        <f>IF(ISNUMBER(Fakos!FA12),Fakos!FA12,IF(ISTEXT(Fakos!FA12),"n.a.",""))</f>
        <v/>
      </c>
      <c r="FB12" s="25" t="str">
        <f>IF(ISNUMBER(Fakos!FB12),Fakos!FB12,IF(ISTEXT(Fakos!FB12),"n.a.",""))</f>
        <v/>
      </c>
      <c r="FC12" s="25" t="str">
        <f>IF(ISNUMBER(Fakos!FC12),Fakos!FC12,IF(ISTEXT(Fakos!FC12),"n.a.",""))</f>
        <v/>
      </c>
      <c r="FD12" s="25" t="str">
        <f>IF(ISNUMBER(Fakos!FD12),Fakos!FD12,IF(ISTEXT(Fakos!FD12),"n.a.",""))</f>
        <v/>
      </c>
      <c r="FE12" s="25" t="str">
        <f>IF(ISNUMBER(Fakos!FE12),Fakos!FE12,IF(ISTEXT(Fakos!FE12),"n.a.",""))</f>
        <v/>
      </c>
      <c r="FF12" s="25" t="str">
        <f>IF(ISNUMBER(Fakos!FF12),Fakos!FF12,IF(ISTEXT(Fakos!FF12),"n.a.",""))</f>
        <v/>
      </c>
      <c r="FG12" s="25" t="str">
        <f>IF(ISNUMBER(Fakos!FG12),Fakos!FG12,IF(ISTEXT(Fakos!FG12),"n.a.",""))</f>
        <v/>
      </c>
      <c r="FH12" s="25" t="str">
        <f>IF(ISNUMBER(Fakos!FH12),Fakos!FH12,IF(ISTEXT(Fakos!FH12),"n.a.",""))</f>
        <v/>
      </c>
      <c r="FI12" s="25" t="str">
        <f>IF(ISNUMBER(Fakos!FI12),Fakos!FI12,IF(ISTEXT(Fakos!FI12),"n.a.",""))</f>
        <v/>
      </c>
      <c r="FJ12" s="25" t="str">
        <f>IF(ISNUMBER(Fakos!FJ12),Fakos!FJ12,IF(ISTEXT(Fakos!FJ12),"n.a.",""))</f>
        <v/>
      </c>
      <c r="FK12" s="25" t="str">
        <f>IF(ISNUMBER(Fakos!FK12),Fakos!FK12,IF(ISTEXT(Fakos!FK12),"n.a.",""))</f>
        <v/>
      </c>
      <c r="FL12" s="25" t="str">
        <f>IF(ISNUMBER(Fakos!FL12),Fakos!FL12,IF(ISTEXT(Fakos!FL12),"n.a.",""))</f>
        <v/>
      </c>
      <c r="FM12" s="25" t="str">
        <f>IF(ISNUMBER(Fakos!FM12),Fakos!FM12,IF(ISTEXT(Fakos!FM12),"n.a.",""))</f>
        <v/>
      </c>
      <c r="FN12" s="25" t="str">
        <f>IF(ISNUMBER(Fakos!FN12),Fakos!FN12,IF(ISTEXT(Fakos!FN12),"n.a.",""))</f>
        <v/>
      </c>
      <c r="FO12" s="25" t="str">
        <f>IF(ISNUMBER(Fakos!FO12),Fakos!FO12,"")</f>
        <v/>
      </c>
      <c r="FP12" s="25" t="str">
        <f>IF(ISNUMBER(Fakos!FP12),Fakos!FP12,"")</f>
        <v/>
      </c>
      <c r="FQ12" s="25" t="str">
        <f>IF(ISNUMBER(Fakos!FQ12),Fakos!FQ12,"")</f>
        <v/>
      </c>
      <c r="FR12" s="25" t="str">
        <f>IF(ISNUMBER(Fakos!FR12),Fakos!FR12,"")</f>
        <v/>
      </c>
      <c r="FS12" s="25" t="str">
        <f>IF(ISNUMBER(Fakos!FS12),Fakos!FS12,"")</f>
        <v/>
      </c>
      <c r="FT12" s="25" t="str">
        <f>IF(ISNUMBER(Fakos!FT12),Fakos!FT12,"")</f>
        <v/>
      </c>
      <c r="FU12" s="25" t="str">
        <f>IF(ISNUMBER(Fakos!FU12),Fakos!FU12,"")</f>
        <v/>
      </c>
      <c r="FV12" s="25" t="str">
        <f>IF(ISNUMBER(Fakos!FV12),Fakos!FV12,"")</f>
        <v/>
      </c>
      <c r="FW12" s="25" t="str">
        <f>IF(ISNUMBER(Fakos!FW12),Fakos!FW12,"")</f>
        <v/>
      </c>
      <c r="FX12" s="25" t="str">
        <f>IF(ISNUMBER(Fakos!FX12),Fakos!FX12,"")</f>
        <v/>
      </c>
      <c r="FY12" s="25" t="str">
        <f>IF(ISNUMBER(Fakos!FY12),Fakos!FY12,"")</f>
        <v/>
      </c>
      <c r="FZ12" s="25" t="str">
        <f>IF(ISNUMBER(Fakos!FZ12),Fakos!FZ12,"")</f>
        <v/>
      </c>
      <c r="GA12" s="25" t="str">
        <f>IF(ISNUMBER(Fakos!GA12),Fakos!GA12,"")</f>
        <v/>
      </c>
      <c r="GB12" s="25" t="str">
        <f>IF(ISNUMBER(Fakos!GB12),Fakos!GB12,"")</f>
        <v/>
      </c>
      <c r="GC12" s="25" t="str">
        <f>IF(ISNUMBER(Fakos!GC12),Fakos!GC12,"")</f>
        <v/>
      </c>
      <c r="GD12" s="25" t="str">
        <f>IF(ISNUMBER(Fakos!GD12),Fakos!GD12,"")</f>
        <v/>
      </c>
      <c r="GE12" s="25" t="str">
        <f>IF(ISNUMBER(Fakos!GE12),Fakos!GE12,"")</f>
        <v/>
      </c>
      <c r="GF12" s="25" t="str">
        <f>IF(ISNUMBER(Fakos!GF12),Fakos!GF12,"")</f>
        <v/>
      </c>
      <c r="GG12" s="25" t="str">
        <f>IF(ISNUMBER(Fakos!GG12),Fakos!GG12,"")</f>
        <v/>
      </c>
      <c r="GH12" s="25" t="str">
        <f>IF(ISNUMBER(Fakos!GH12),Fakos!GH12,"")</f>
        <v/>
      </c>
      <c r="GI12" s="25" t="str">
        <f>IF(ISNUMBER(Fakos!GI12),Fakos!GI12,"")</f>
        <v/>
      </c>
      <c r="GJ12" s="25" t="str">
        <f>IF(ISNUMBER(Fakos!GJ12),Fakos!GJ12,"")</f>
        <v/>
      </c>
      <c r="GK12" s="25" t="str">
        <f>IF(ISNUMBER(Fakos!GK12),Fakos!GK12,"")</f>
        <v/>
      </c>
      <c r="GL12" s="25" t="str">
        <f>IF(ISNUMBER(Fakos!GL12),Fakos!GL12,"")</f>
        <v/>
      </c>
      <c r="GM12" s="25" t="str">
        <f>IF(ISNUMBER(Fakos!GM12),Fakos!GM12,"")</f>
        <v/>
      </c>
      <c r="GN12" s="25" t="str">
        <f>IF(ISNUMBER(Fakos!GN12),Fakos!GN12,"")</f>
        <v/>
      </c>
      <c r="GO12" s="25" t="str">
        <f>IF(ISNUMBER(Fakos!GO12),Fakos!GO12,"")</f>
        <v/>
      </c>
      <c r="GP12" s="25" t="str">
        <f>IF(ISNUMBER(Fakos!GP12),Fakos!GP12,"")</f>
        <v/>
      </c>
      <c r="GQ12" s="25" t="str">
        <f>IF(ISNUMBER(Fakos!GQ12),Fakos!GQ12,"")</f>
        <v/>
      </c>
      <c r="GR12" s="25" t="str">
        <f>IF(ISNUMBER(Fakos!GR12),Fakos!GR12,"")</f>
        <v/>
      </c>
      <c r="GS12" s="25" t="str">
        <f>IF(ISNUMBER(Fakos!GS12),Fakos!GS12,"")</f>
        <v/>
      </c>
      <c r="GT12" s="25" t="str">
        <f>IF(ISNUMBER(Fakos!GT12),Fakos!GT12,"")</f>
        <v/>
      </c>
      <c r="GU12" s="25" t="str">
        <f>IF(ISNUMBER(Fakos!GU12),Fakos!GU12,"")</f>
        <v/>
      </c>
      <c r="GV12" s="25" t="str">
        <f>IF(ISNUMBER(Fakos!GV12),Fakos!GV12,"")</f>
        <v/>
      </c>
      <c r="GW12" s="25" t="str">
        <f>IF(ISNUMBER(Fakos!GW12),Fakos!GW12,"")</f>
        <v/>
      </c>
      <c r="GX12" s="25" t="str">
        <f>IF(ISNUMBER(Fakos!GX12),Fakos!GX12,"")</f>
        <v/>
      </c>
      <c r="GY12" s="25" t="str">
        <f>IF(ISNUMBER(Fakos!GY12),Fakos!GY12,"")</f>
        <v/>
      </c>
      <c r="GZ12" s="25" t="str">
        <f>IF(ISNUMBER(Fakos!GZ12),Fakos!GZ12,"")</f>
        <v/>
      </c>
      <c r="HA12" s="25" t="str">
        <f>IF(ISNUMBER(Fakos!HA12),Fakos!HA12,"")</f>
        <v/>
      </c>
      <c r="HB12" s="25" t="str">
        <f>IF(ISNUMBER(Fakos!HB12),Fakos!HB12,"")</f>
        <v/>
      </c>
      <c r="HC12" s="25" t="str">
        <f>IF(ISNUMBER(Fakos!HC12),Fakos!HC12,"")</f>
        <v/>
      </c>
      <c r="HD12" s="25" t="str">
        <f>IF(ISNUMBER(Fakos!HD12),Fakos!HD12,"")</f>
        <v/>
      </c>
      <c r="HE12" s="25" t="str">
        <f>IF(ISNUMBER(Fakos!HE12),Fakos!HE12,"")</f>
        <v/>
      </c>
      <c r="HF12" s="25" t="str">
        <f>IF(ISNUMBER(Fakos!HF12),Fakos!HF12,"")</f>
        <v/>
      </c>
      <c r="HG12" s="25" t="str">
        <f>IF(ISNUMBER(Fakos!HG12),Fakos!HG12,"")</f>
        <v/>
      </c>
      <c r="HH12" s="25" t="str">
        <f>IF(ISNUMBER(Fakos!HH12),Fakos!HH12,"")</f>
        <v/>
      </c>
      <c r="HI12" s="25" t="str">
        <f>IF(ISNUMBER(Fakos!HI12),Fakos!HI12,"")</f>
        <v/>
      </c>
    </row>
    <row r="13" spans="1:217">
      <c r="A13" s="25" t="str">
        <f>Fakos!A13</f>
        <v>LM-JB-03-12</v>
      </c>
      <c r="B13" s="25" t="str">
        <f>Fakos!B13</f>
        <v>Fakos</v>
      </c>
      <c r="C13" s="25" t="str">
        <f>Fakos!C13</f>
        <v>epithermal</v>
      </c>
      <c r="D13" s="25" t="str">
        <f>Fakos!D13</f>
        <v>transitional</v>
      </c>
      <c r="E13" s="25" t="str">
        <f>Fakos!E13</f>
        <v>pyrite</v>
      </c>
      <c r="F13" s="25" t="str">
        <f>Fakos!F13</f>
        <v>euhedral</v>
      </c>
      <c r="G13" s="25">
        <f>IF(ISNUMBER(Fakos!G13),Fakos!G13,IF(ISTEXT(Fakos!G13),"n.a.",""))</f>
        <v>15.0689564025227</v>
      </c>
      <c r="H13" s="25">
        <f>IF(ISNUMBER(Fakos!H13),Fakos!H13,IF(ISTEXT(Fakos!H13),"n.a.",""))</f>
        <v>491273.791414543</v>
      </c>
      <c r="I13" s="25">
        <f>IF(ISNUMBER(Fakos!I13),Fakos!I13,IF(ISTEXT(Fakos!I13),"n.a.",""))</f>
        <v>115.76960769218699</v>
      </c>
      <c r="J13" s="25">
        <f>IF(ISNUMBER(Fakos!J13),Fakos!J13,IF(ISTEXT(Fakos!J13),"n.a.",""))</f>
        <v>3594.57903818355</v>
      </c>
      <c r="K13" s="25">
        <f>IF(ISNUMBER(Fakos!K13),Fakos!K13,IF(ISTEXT(Fakos!K13),"n.a.",""))</f>
        <v>1.5607259127736099</v>
      </c>
      <c r="L13" s="25">
        <f>IF(ISNUMBER(Fakos!L13),Fakos!L13,IF(ISTEXT(Fakos!L13),"n.a.",""))</f>
        <v>1.5405471169642</v>
      </c>
      <c r="M13" s="25">
        <f>IF(ISNUMBER(Fakos!M13),Fakos!M13,IF(ISTEXT(Fakos!M13),"n.a.",""))</f>
        <v>6.3381954923662803E-2</v>
      </c>
      <c r="N13" s="25">
        <f>IF(ISNUMBER(Fakos!N13),Fakos!N13,IF(ISTEXT(Fakos!N13),"n.a.",""))</f>
        <v>0.73007851829146397</v>
      </c>
      <c r="O13" s="25">
        <f>IF(ISNUMBER(Fakos!O13),Fakos!O13,IF(ISTEXT(Fakos!O13),"n.a.",""))</f>
        <v>3505.4270131585299</v>
      </c>
      <c r="P13" s="25">
        <f>IF(ISNUMBER(Fakos!P13),Fakos!P13,IF(ISTEXT(Fakos!P13),"n.a.",""))</f>
        <v>190.08122887985601</v>
      </c>
      <c r="Q13" s="25">
        <f>IF(ISNUMBER(Fakos!Q13),Fakos!Q13,IF(ISTEXT(Fakos!Q13),"n.a.",""))</f>
        <v>7.1870047101436102E-2</v>
      </c>
      <c r="R13" s="25">
        <f>IF(ISNUMBER(Fakos!R13),Fakos!R13,IF(ISTEXT(Fakos!R13),"n.a.",""))</f>
        <v>0.26059678431104899</v>
      </c>
      <c r="S13" s="25">
        <f>IF(ISNUMBER(Fakos!S13),Fakos!S13,IF(ISTEXT(Fakos!S13),"n.a.",""))</f>
        <v>1.4938758972899752E-2</v>
      </c>
      <c r="T13" s="25">
        <f>IF(ISNUMBER(Fakos!T13),Fakos!T13,IF(ISTEXT(Fakos!T13),"n.a.",""))</f>
        <v>8.09514437050734E-2</v>
      </c>
      <c r="U13" s="25">
        <f>IF(ISNUMBER(Fakos!U13),Fakos!U13,IF(ISTEXT(Fakos!U13),"n.a.",""))</f>
        <v>9.7805523882066495E-2</v>
      </c>
      <c r="V13" s="25">
        <f>IF(ISNUMBER(Fakos!V13),Fakos!V13,IF(ISTEXT(Fakos!V13),"n.a.",""))</f>
        <v>0.88921212604506095</v>
      </c>
      <c r="W13" s="25">
        <f>IF(ISNUMBER(Fakos!W13),Fakos!W13,IF(ISTEXT(Fakos!W13),"n.a.",""))</f>
        <v>6.3499925367828502E-2</v>
      </c>
      <c r="X13" s="25">
        <f>IF(ISNUMBER(Fakos!X13),Fakos!X13,IF(ISTEXT(Fakos!X13),"n.a.",""))</f>
        <v>1.4285321422165801E-2</v>
      </c>
      <c r="Y13" s="25">
        <f>IF(ISNUMBER(Fakos!Y13),Fakos!Y13,IF(ISTEXT(Fakos!Y13),"n.a.",""))</f>
        <v>6.4330386719963499</v>
      </c>
      <c r="Z13" s="25">
        <f>IF(ISNUMBER(Fakos!Z13),Fakos!Z13,IF(ISTEXT(Fakos!Z13),"n.a.",""))</f>
        <v>1.1367741785522201</v>
      </c>
      <c r="AA13" s="25">
        <f>IF(ISNUMBER(Fakos!AA13),Fakos!AA13,IF(ISTEXT(Fakos!AA13),"n.a.",""))</f>
        <v>3.2206721972843001E-2</v>
      </c>
      <c r="AB13" s="25">
        <f>IF(ISNUMBER(Fakos!AB13),Fakos!AB13,IF(ISTEXT(Fakos!AB13),"n.a.",""))</f>
        <v>29.547658357363574</v>
      </c>
      <c r="AC13" s="25">
        <f>IF(ISNUMBER(Fakos!AC13),Fakos!AC13,IF(ISTEXT(Fakos!AC13),"n.a.",""))</f>
        <v>0.17670874317928631</v>
      </c>
      <c r="AD13" s="25">
        <f>IF(ISNUMBER(Fakos!AD13),Fakos!AD13,IF(ISTEXT(Fakos!AD13),"n.a.",""))</f>
        <v>3.3025821749423319E-2</v>
      </c>
      <c r="AE13" s="25">
        <f>IF(ISNUMBER(Fakos!AE13),Fakos!AE13,IF(ISTEXT(Fakos!AE13),"n.a.",""))</f>
        <v>2.2206179926060774E-3</v>
      </c>
      <c r="AF13" s="25">
        <f>IF(ISNUMBER(Fakos!AF13),Fakos!AF13,IF(ISTEXT(Fakos!AF13),"n.a.",""))</f>
        <v>1.5203627534189024E-2</v>
      </c>
      <c r="AG13" s="25">
        <f>IF(ISNUMBER(Fakos!AG13),Fakos!AG13,IF(ISTEXT(Fakos!AG13),"n.a.",""))</f>
        <v>6.2080237235084313E-4</v>
      </c>
      <c r="AH13" s="25">
        <f>IF(ISNUMBER(Fakos!AH13),Fakos!AH13,IF(ISTEXT(Fakos!AH13),"n.a.",""))</f>
        <v>1.1172021616206581E-2</v>
      </c>
      <c r="AI13" s="25">
        <f>IF(ISNUMBER(Fakos!AI13),Fakos!AI13,IF(ISTEXT(Fakos!AI13),"n.a.",""))</f>
        <v>9.8192798715766756E-3</v>
      </c>
      <c r="AJ13" s="25">
        <f>IF(ISNUMBER(Fakos!AJ13),Fakos!AJ13,IF(ISTEXT(Fakos!AJ13),"n.a.",""))</f>
        <v>1.6418923124042351</v>
      </c>
      <c r="AK13" s="25">
        <f>IF(ISNUMBER(Fakos!AK13),Fakos!AK13,IF(ISTEXT(Fakos!AK13),"n.a.",""))</f>
        <v>1.233944012330784E-4</v>
      </c>
      <c r="AL13" s="25">
        <f>IF(ISNUMBER(Fakos!AL13),Fakos!AL13,IF(ISTEXT(Fakos!AL13),"n.a.",""))</f>
        <v>8.4482901714684781E-4</v>
      </c>
      <c r="AM13" s="25">
        <f>IF(ISNUMBER(Fakos!AM13),Fakos!AM13,IF(ISTEXT(Fakos!AM13),"n.a.",""))</f>
        <v>6.2080237235084313E-4</v>
      </c>
      <c r="AN13" s="25" t="str">
        <f>IF(ISNUMBER(Fakos!AN13),Fakos!AN13,IF(ISTEXT(Fakos!AN13),"n.a.",""))</f>
        <v/>
      </c>
      <c r="AO13" s="25" t="str">
        <f>IF(ISNUMBER(Fakos!AO13),Fakos!AO13,IF(ISTEXT(Fakos!AO13),"n.a.",""))</f>
        <v/>
      </c>
      <c r="AP13" s="25">
        <f>IF(ISNUMBER(Fakos!AP13),Fakos!AP13,IF(ISTEXT(Fakos!AP13),"n.a.",""))</f>
        <v>0.27823513006808598</v>
      </c>
      <c r="AQ13" s="25">
        <f>IF(ISNUMBER(Fakos!AQ13),Fakos!AQ13,IF(ISTEXT(Fakos!AQ13),"n.a.",""))</f>
        <v>4.0684852828948603</v>
      </c>
      <c r="AR13" s="25">
        <f>IF(ISNUMBER(Fakos!AR13),Fakos!AR13,IF(ISTEXT(Fakos!AR13),"n.a.",""))</f>
        <v>4.1257680139232498E-2</v>
      </c>
      <c r="AS13" s="25">
        <f>IF(ISNUMBER(Fakos!AS13),Fakos!AS13,IF(ISTEXT(Fakos!AS13),"n.a.",""))</f>
        <v>0.32426782453658498</v>
      </c>
      <c r="AT13" s="25">
        <f>IF(ISNUMBER(Fakos!AT13),Fakos!AT13,IF(ISTEXT(Fakos!AT13),"n.a.",""))</f>
        <v>0.26671001044583798</v>
      </c>
      <c r="AU13" s="25">
        <f>IF(ISNUMBER(Fakos!AU13),Fakos!AU13,IF(ISTEXT(Fakos!AU13),"n.a.",""))</f>
        <v>1.5405471169642</v>
      </c>
      <c r="AV13" s="25">
        <f>IF(ISNUMBER(Fakos!AV13),Fakos!AV13,IF(ISTEXT(Fakos!AV13),"n.a.",""))</f>
        <v>6.3381954923662803E-2</v>
      </c>
      <c r="AW13" s="25">
        <f>IF(ISNUMBER(Fakos!AW13),Fakos!AW13,IF(ISTEXT(Fakos!AW13),"n.a.",""))</f>
        <v>0.45601109990815197</v>
      </c>
      <c r="AX13" s="25">
        <f>IF(ISNUMBER(Fakos!AX13),Fakos!AX13,IF(ISTEXT(Fakos!AX13),"n.a.",""))</f>
        <v>0.22451835795389399</v>
      </c>
      <c r="AY13" s="25">
        <f>IF(ISNUMBER(Fakos!AY13),Fakos!AY13,IF(ISTEXT(Fakos!AY13),"n.a.",""))</f>
        <v>1.2581761573235299</v>
      </c>
      <c r="AZ13" s="25">
        <f>IF(ISNUMBER(Fakos!AZ13),Fakos!AZ13,IF(ISTEXT(Fakos!AZ13),"n.a.",""))</f>
        <v>1.3803048248788599E-2</v>
      </c>
      <c r="BA13" s="25">
        <f>IF(ISNUMBER(Fakos!BA13),Fakos!BA13,IF(ISTEXT(Fakos!BA13),"n.a.",""))</f>
        <v>0.26059678431104899</v>
      </c>
      <c r="BB13" s="25">
        <f>IF(ISNUMBER(Fakos!BB13),Fakos!BB13,IF(ISTEXT(Fakos!BB13),"n.a.",""))</f>
        <v>1.5213993881497001E-2</v>
      </c>
      <c r="BC13" s="25">
        <f>IF(ISNUMBER(Fakos!BC13),Fakos!BC13,IF(ISTEXT(Fakos!BC13),"n.a.",""))</f>
        <v>8.09514437050734E-2</v>
      </c>
      <c r="BD13" s="25">
        <f>IF(ISNUMBER(Fakos!BD13),Fakos!BD13,IF(ISTEXT(Fakos!BD13),"n.a.",""))</f>
        <v>9.7805523882066495E-2</v>
      </c>
      <c r="BE13" s="25">
        <f>IF(ISNUMBER(Fakos!BE13),Fakos!BE13,IF(ISTEXT(Fakos!BE13),"n.a.",""))</f>
        <v>0.23532055499683899</v>
      </c>
      <c r="BF13" s="25">
        <f>IF(ISNUMBER(Fakos!BF13),Fakos!BF13,IF(ISTEXT(Fakos!BF13),"n.a.",""))</f>
        <v>1.7041759314337601E-2</v>
      </c>
      <c r="BG13" s="25">
        <f>IF(ISNUMBER(Fakos!BG13),Fakos!BG13,IF(ISTEXT(Fakos!BG13),"n.a.",""))</f>
        <v>1.4285321422165801E-2</v>
      </c>
      <c r="BH13" s="25">
        <f>IF(ISNUMBER(Fakos!BH13),Fakos!BH13,IF(ISTEXT(Fakos!BH13),"n.a.",""))</f>
        <v>3.2297158916177002E-2</v>
      </c>
      <c r="BI13" s="25">
        <f>IF(ISNUMBER(Fakos!BI13),Fakos!BI13,IF(ISTEXT(Fakos!BI13),"n.a.",""))</f>
        <v>8.8182877606521205E-3</v>
      </c>
      <c r="BJ13" s="25" t="str">
        <f>IF(ISNUMBER(Fakos!BJ13),Fakos!BJ13,IF(ISTEXT(Fakos!BJ13),"n.a.",""))</f>
        <v/>
      </c>
      <c r="BK13" s="25">
        <f>IF(ISNUMBER(Fakos!BK13),Fakos!BK13,IF(ISTEXT(Fakos!BK13),"n.a.",""))</f>
        <v>1.07426144209373</v>
      </c>
      <c r="BL13" s="25">
        <f>IF(ISNUMBER(Fakos!BL13),Fakos!BL13,IF(ISTEXT(Fakos!BL13),"n.a.",""))</f>
        <v>43620.895146807597</v>
      </c>
      <c r="BM13" s="25">
        <f>IF(ISNUMBER(Fakos!BM13),Fakos!BM13,IF(ISTEXT(Fakos!BM13),"n.a.",""))</f>
        <v>96.030407761607606</v>
      </c>
      <c r="BN13" s="25">
        <f>IF(ISNUMBER(Fakos!BN13),Fakos!BN13,IF(ISTEXT(Fakos!BN13),"n.a.",""))</f>
        <v>4776.5856005474598</v>
      </c>
      <c r="BO13" s="25">
        <f>IF(ISNUMBER(Fakos!BO13),Fakos!BO13,IF(ISTEXT(Fakos!BO13),"n.a.",""))</f>
        <v>1.2506525951907399</v>
      </c>
      <c r="BP13" s="25">
        <f>IF(ISNUMBER(Fakos!BP13),Fakos!BP13,IF(ISTEXT(Fakos!BP13),"n.a.",""))</f>
        <v>0.44583697062071398</v>
      </c>
      <c r="BQ13" s="25">
        <f>IF(ISNUMBER(Fakos!BQ13),Fakos!BQ13,IF(ISTEXT(Fakos!BQ13),"n.a.",""))</f>
        <v>3.3238174929482799E-2</v>
      </c>
      <c r="BR13" s="25">
        <f>IF(ISNUMBER(Fakos!BR13),Fakos!BR13,IF(ISTEXT(Fakos!BR13),"n.a.",""))</f>
        <v>0.46996339229426098</v>
      </c>
      <c r="BS13" s="25">
        <f>IF(ISNUMBER(Fakos!BS13),Fakos!BS13,IF(ISTEXT(Fakos!BS13),"n.a.",""))</f>
        <v>1257.69494362569</v>
      </c>
      <c r="BT13" s="25">
        <f>IF(ISNUMBER(Fakos!BT13),Fakos!BT13,IF(ISTEXT(Fakos!BT13),"n.a.",""))</f>
        <v>43.927924509869399</v>
      </c>
      <c r="BU13" s="25">
        <f>IF(ISNUMBER(Fakos!BU13),Fakos!BU13,IF(ISTEXT(Fakos!BU13),"n.a.",""))</f>
        <v>7.9543863965417599E-2</v>
      </c>
      <c r="BV13" s="25">
        <f>IF(ISNUMBER(Fakos!BV13),Fakos!BV13,IF(ISTEXT(Fakos!BV13),"n.a.",""))</f>
        <v>0.14567680785880799</v>
      </c>
      <c r="BW13" s="25">
        <f>IF(ISNUMBER(Fakos!BW13),Fakos!BW13,IF(ISTEXT(Fakos!BW13),"n.a.",""))</f>
        <v>1.39040313768006E-2</v>
      </c>
      <c r="BX13" s="25">
        <f>IF(ISNUMBER(Fakos!BX13),Fakos!BX13,IF(ISTEXT(Fakos!BX13),"n.a.",""))</f>
        <v>4.7733196520180002E-2</v>
      </c>
      <c r="BY13" s="25">
        <f>IF(ISNUMBER(Fakos!BY13),Fakos!BY13,IF(ISTEXT(Fakos!BY13),"n.a.",""))</f>
        <v>3.4973680993140299E-2</v>
      </c>
      <c r="BZ13" s="25">
        <f>IF(ISNUMBER(Fakos!BZ13),Fakos!BZ13,IF(ISTEXT(Fakos!BZ13),"n.a.",""))</f>
        <v>0.80311331481165105</v>
      </c>
      <c r="CA13" s="25">
        <f>IF(ISNUMBER(Fakos!CA13),Fakos!CA13,IF(ISTEXT(Fakos!CA13),"n.a.",""))</f>
        <v>5.12082633628183E-2</v>
      </c>
      <c r="CB13" s="25">
        <f>IF(ISNUMBER(Fakos!CB13),Fakos!CB13,IF(ISTEXT(Fakos!CB13),"n.a.",""))</f>
        <v>1.09077602628507E-2</v>
      </c>
      <c r="CC13" s="25">
        <f>IF(ISNUMBER(Fakos!CC13),Fakos!CC13,IF(ISTEXT(Fakos!CC13),"n.a.",""))</f>
        <v>5.7419792284220801</v>
      </c>
      <c r="CD13" s="25">
        <f>IF(ISNUMBER(Fakos!CD13),Fakos!CD13,IF(ISTEXT(Fakos!CD13),"n.a.",""))</f>
        <v>0.89936119661476199</v>
      </c>
      <c r="CE13" s="25" t="str">
        <f>IF(ISNUMBER(Fakos!CE13),Fakos!CE13,IF(ISTEXT(Fakos!CE13),"n.a.",""))</f>
        <v/>
      </c>
      <c r="CF13" s="25">
        <f>IF(ISNUMBER(Fakos!CF13),Fakos!CF13,IF(ISTEXT(Fakos!CF13),"n.a.",""))</f>
        <v>15.0689564025227</v>
      </c>
      <c r="CG13" s="25">
        <f>IF(ISNUMBER(Fakos!CG13),Fakos!CG13,IF(ISTEXT(Fakos!CG13),"n.a.",""))</f>
        <v>491273.791414543</v>
      </c>
      <c r="CH13" s="25">
        <f>IF(ISNUMBER(Fakos!CH13),Fakos!CH13,IF(ISTEXT(Fakos!CH13),"n.a.",""))</f>
        <v>115.76960769218699</v>
      </c>
      <c r="CI13" s="25">
        <f>IF(ISNUMBER(Fakos!CI13),Fakos!CI13,IF(ISTEXT(Fakos!CI13),"n.a.",""))</f>
        <v>3594.57903818355</v>
      </c>
      <c r="CJ13" s="25">
        <f>IF(ISNUMBER(Fakos!CJ13),Fakos!CJ13,IF(ISTEXT(Fakos!CJ13),"n.a.",""))</f>
        <v>1.5607259127736099</v>
      </c>
      <c r="CK13" s="25">
        <f>IF(ISNUMBER(Fakos!CK13),Fakos!CK13,IF(ISTEXT(Fakos!CK13),"n.a.",""))</f>
        <v>1.5405471169642</v>
      </c>
      <c r="CL13" s="25">
        <f>IF(ISNUMBER(Fakos!CL13),Fakos!CL13,IF(ISTEXT(Fakos!CL13),"n.a.",""))</f>
        <v>6.3381954923662803E-2</v>
      </c>
      <c r="CM13" s="25">
        <f>IF(ISNUMBER(Fakos!CM13),Fakos!CM13,IF(ISTEXT(Fakos!CM13),"n.a.",""))</f>
        <v>0.73007851829146397</v>
      </c>
      <c r="CN13" s="25">
        <f>IF(ISNUMBER(Fakos!CN13),Fakos!CN13,IF(ISTEXT(Fakos!CN13),"n.a.",""))</f>
        <v>3505.4270131585299</v>
      </c>
      <c r="CO13" s="25">
        <f>IF(ISNUMBER(Fakos!CO13),Fakos!CO13,IF(ISTEXT(Fakos!CO13),"n.a.",""))</f>
        <v>190.08122887985601</v>
      </c>
      <c r="CP13" s="25">
        <f>IF(ISNUMBER(Fakos!CP13),Fakos!CP13,IF(ISTEXT(Fakos!CP13),"n.a.",""))</f>
        <v>7.1870047101436102E-2</v>
      </c>
      <c r="CQ13" s="25">
        <f>IF(ISNUMBER(Fakos!CQ13),Fakos!CQ13,IF(ISTEXT(Fakos!CQ13),"n.a.",""))</f>
        <v>0.26059678431104899</v>
      </c>
      <c r="CR13" s="25">
        <f>IF(ISNUMBER(Fakos!CR13),Fakos!CR13,IF(ISTEXT(Fakos!CR13),"n.a.",""))</f>
        <v>1.4938758972899752E-2</v>
      </c>
      <c r="CS13" s="25">
        <f>IF(ISNUMBER(Fakos!CS13),Fakos!CS13,IF(ISTEXT(Fakos!CS13),"n.a.",""))</f>
        <v>8.09514437050734E-2</v>
      </c>
      <c r="CT13" s="25">
        <f>IF(ISNUMBER(Fakos!CT13),Fakos!CT13,IF(ISTEXT(Fakos!CT13),"n.a.",""))</f>
        <v>9.7805523882066495E-2</v>
      </c>
      <c r="CU13" s="25">
        <f>IF(ISNUMBER(Fakos!CU13),Fakos!CU13,IF(ISTEXT(Fakos!CU13),"n.a.",""))</f>
        <v>0.88921212604506095</v>
      </c>
      <c r="CV13" s="25">
        <f>IF(ISNUMBER(Fakos!CV13),Fakos!CV13,IF(ISTEXT(Fakos!CV13),"n.a.",""))</f>
        <v>6.3499925367828502E-2</v>
      </c>
      <c r="CW13" s="25">
        <f>IF(ISNUMBER(Fakos!CW13),Fakos!CW13,IF(ISTEXT(Fakos!CW13),"n.a.",""))</f>
        <v>1.4285321422165801E-2</v>
      </c>
      <c r="CX13" s="25">
        <f>IF(ISNUMBER(Fakos!CX13),Fakos!CX13,IF(ISTEXT(Fakos!CX13),"n.a.",""))</f>
        <v>6.4330386719963499</v>
      </c>
      <c r="CY13" s="25">
        <f>IF(ISNUMBER(Fakos!CY13),Fakos!CY13,IF(ISTEXT(Fakos!CY13),"n.a.",""))</f>
        <v>1.1367741785522201</v>
      </c>
      <c r="CZ13" s="25" t="str">
        <f>IF(ISNUMBER(Fakos!CZ13),Fakos!CZ13,IF(ISTEXT(Fakos!CZ13),"n.a.",""))</f>
        <v/>
      </c>
      <c r="DA13" s="25">
        <f>IF(ISNUMBER(Fakos!DA13),Fakos!DA13,IF(ISTEXT(Fakos!DA13),"n.a.",""))</f>
        <v>0.27428998074763628</v>
      </c>
      <c r="DB13" s="25">
        <f>IF(ISNUMBER(Fakos!DB13),Fakos!DB13,IF(ISTEXT(Fakos!DB13),"n.a.",""))</f>
        <v>8797.0953785395832</v>
      </c>
      <c r="DC13" s="25">
        <f>IF(ISNUMBER(Fakos!DC13),Fakos!DC13,IF(ISTEXT(Fakos!DC13),"n.a.",""))</f>
        <v>1.9644208645073913</v>
      </c>
      <c r="DD13" s="25">
        <f>IF(ISNUMBER(Fakos!DD13),Fakos!DD13,IF(ISTEXT(Fakos!DD13),"n.a.",""))</f>
        <v>61.243326135196632</v>
      </c>
      <c r="DE13" s="25">
        <f>IF(ISNUMBER(Fakos!DE13),Fakos!DE13,IF(ISTEXT(Fakos!DE13),"n.a.",""))</f>
        <v>2.4560568922884368E-2</v>
      </c>
      <c r="DF13" s="25">
        <f>IF(ISNUMBER(Fakos!DF13),Fakos!DF13,IF(ISTEXT(Fakos!DF13),"n.a.",""))</f>
        <v>2.3559368664385991E-2</v>
      </c>
      <c r="DG13" s="25">
        <f>IF(ISNUMBER(Fakos!DG13),Fakos!DG13,IF(ISTEXT(Fakos!DG13),"n.a.",""))</f>
        <v>9.090537544807711E-4</v>
      </c>
      <c r="DH13" s="25">
        <f>IF(ISNUMBER(Fakos!DH13),Fakos!DH13,IF(ISTEXT(Fakos!DH13),"n.a.",""))</f>
        <v>1.0054792980188184E-2</v>
      </c>
      <c r="DI13" s="25">
        <f>IF(ISNUMBER(Fakos!DI13),Fakos!DI13,IF(ISTEXT(Fakos!DI13),"n.a.",""))</f>
        <v>46.787935831035774</v>
      </c>
      <c r="DJ13" s="25">
        <f>IF(ISNUMBER(Fakos!DJ13),Fakos!DJ13,IF(ISTEXT(Fakos!DJ13),"n.a.",""))</f>
        <v>2.4073103961481261</v>
      </c>
      <c r="DK13" s="25">
        <f>IF(ISNUMBER(Fakos!DK13),Fakos!DK13,IF(ISTEXT(Fakos!DK13),"n.a.",""))</f>
        <v>6.6627650319033872E-4</v>
      </c>
      <c r="DL13" s="25">
        <f>IF(ISNUMBER(Fakos!DL13),Fakos!DL13,IF(ISTEXT(Fakos!DL13),"n.a.",""))</f>
        <v>2.3182498537602991E-3</v>
      </c>
      <c r="DM13" s="25">
        <f>IF(ISNUMBER(Fakos!DM13),Fakos!DM13,IF(ISTEXT(Fakos!DM13),"n.a.",""))</f>
        <v>1.3010816224720646E-4</v>
      </c>
      <c r="DN13" s="25">
        <f>IF(ISNUMBER(Fakos!DN13),Fakos!DN13,IF(ISTEXT(Fakos!DN13),"n.a.",""))</f>
        <v>6.8192606945559266E-4</v>
      </c>
      <c r="DO13" s="25">
        <f>IF(ISNUMBER(Fakos!DO13),Fakos!DO13,IF(ISTEXT(Fakos!DO13),"n.a.",""))</f>
        <v>8.0326481506296399E-4</v>
      </c>
      <c r="DP13" s="25">
        <f>IF(ISNUMBER(Fakos!DP13),Fakos!DP13,IF(ISTEXT(Fakos!DP13),"n.a.",""))</f>
        <v>6.9687470693186601E-3</v>
      </c>
      <c r="DQ13" s="25">
        <f>IF(ISNUMBER(Fakos!DQ13),Fakos!DQ13,IF(ISTEXT(Fakos!DQ13),"n.a.",""))</f>
        <v>3.223893872732629E-4</v>
      </c>
      <c r="DR13" s="25">
        <f>IF(ISNUMBER(Fakos!DR13),Fakos!DR13,IF(ISTEXT(Fakos!DR13),"n.a.",""))</f>
        <v>6.9894758633243524E-5</v>
      </c>
      <c r="DS13" s="25">
        <f>IF(ISNUMBER(Fakos!DS13),Fakos!DS13,IF(ISTEXT(Fakos!DS13),"n.a.",""))</f>
        <v>3.1047483938206322E-2</v>
      </c>
      <c r="DT13" s="25">
        <f>IF(ISNUMBER(Fakos!DT13),Fakos!DT13,IF(ISTEXT(Fakos!DT13),"n.a.",""))</f>
        <v>5.4396215498900904E-3</v>
      </c>
      <c r="DU13" s="25" t="str">
        <f>IF(ISNUMBER(Fakos!DU13),Fakos!DU13,IF(ISTEXT(Fakos!DU13),"n.a.",""))</f>
        <v/>
      </c>
      <c r="DV13" s="25">
        <f>IF(ISNUMBER(Fakos!DV13),Fakos!DV13,IF(ISTEXT(Fakos!DV13),"n.a.",""))</f>
        <v>3.0781361730107667E-3</v>
      </c>
      <c r="DW13" s="25">
        <f>IF(ISNUMBER(Fakos!DW13),Fakos!DW13,IF(ISTEXT(Fakos!DW13),"n.a.",""))</f>
        <v>98.722736529784413</v>
      </c>
      <c r="DX13" s="25">
        <f>IF(ISNUMBER(Fakos!DX13),Fakos!DX13,IF(ISTEXT(Fakos!DX13),"n.a.",""))</f>
        <v>2.2045117745735934E-2</v>
      </c>
      <c r="DY13" s="25">
        <f>IF(ISNUMBER(Fakos!DY13),Fakos!DY13,IF(ISTEXT(Fakos!DY13),"n.a.",""))</f>
        <v>0.68728466500455287</v>
      </c>
      <c r="DZ13" s="25">
        <f>IF(ISNUMBER(Fakos!DZ13),Fakos!DZ13,IF(ISTEXT(Fakos!DZ13),"n.a.",""))</f>
        <v>2.7562354055072773E-4</v>
      </c>
      <c r="EA13" s="25">
        <f>IF(ISNUMBER(Fakos!EA13),Fakos!EA13,IF(ISTEXT(Fakos!EA13),"n.a.",""))</f>
        <v>2.6438787410855083E-4</v>
      </c>
      <c r="EB13" s="25">
        <f>IF(ISNUMBER(Fakos!EB13),Fakos!EB13,IF(ISTEXT(Fakos!EB13),"n.a.",""))</f>
        <v>1.0201580229986668E-5</v>
      </c>
      <c r="EC13" s="25">
        <f>IF(ISNUMBER(Fakos!EC13),Fakos!EC13,IF(ISTEXT(Fakos!EC13),"n.a.",""))</f>
        <v>1.1283686666239518E-4</v>
      </c>
      <c r="ED13" s="25">
        <f>IF(ISNUMBER(Fakos!ED13),Fakos!ED13,IF(ISTEXT(Fakos!ED13),"n.a.",""))</f>
        <v>0.52506342867304645</v>
      </c>
      <c r="EE13" s="25">
        <f>IF(ISNUMBER(Fakos!EE13),Fakos!EE13,IF(ISTEXT(Fakos!EE13),"n.a.",""))</f>
        <v>2.7015311276958786E-2</v>
      </c>
      <c r="EF13" s="25">
        <f>IF(ISNUMBER(Fakos!EF13),Fakos!EF13,IF(ISTEXT(Fakos!EF13),"n.a.",""))</f>
        <v>7.4770861119577335E-6</v>
      </c>
      <c r="EG13" s="25">
        <f>IF(ISNUMBER(Fakos!EG13),Fakos!EG13,IF(ISTEXT(Fakos!EG13),"n.a.",""))</f>
        <v>2.6015856333819045E-5</v>
      </c>
      <c r="EH13" s="25">
        <f>IF(ISNUMBER(Fakos!EH13),Fakos!EH13,IF(ISTEXT(Fakos!EH13),"n.a.",""))</f>
        <v>1.4600994156821066E-6</v>
      </c>
      <c r="EI13" s="25">
        <f>IF(ISNUMBER(Fakos!EI13),Fakos!EI13,IF(ISTEXT(Fakos!EI13),"n.a.",""))</f>
        <v>7.6527086260638106E-6</v>
      </c>
      <c r="EJ13" s="25">
        <f>IF(ISNUMBER(Fakos!EJ13),Fakos!EJ13,IF(ISTEXT(Fakos!EJ13),"n.a.",""))</f>
        <v>9.0143959214719536E-6</v>
      </c>
      <c r="EK13" s="25">
        <f>IF(ISNUMBER(Fakos!EK13),Fakos!EK13,IF(ISTEXT(Fakos!EK13),"n.a.",""))</f>
        <v>7.8204651792835835E-5</v>
      </c>
      <c r="EL13" s="25">
        <f>IF(ISNUMBER(Fakos!EL13),Fakos!EL13,IF(ISTEXT(Fakos!EL13),"n.a.",""))</f>
        <v>3.6179171840536115E-6</v>
      </c>
      <c r="EM13" s="25">
        <f>IF(ISNUMBER(Fakos!EM13),Fakos!EM13,IF(ISTEXT(Fakos!EM13),"n.a.",""))</f>
        <v>7.84372744007703E-7</v>
      </c>
      <c r="EN13" s="25">
        <f>IF(ISNUMBER(Fakos!EN13),Fakos!EN13,IF(ISTEXT(Fakos!EN13),"n.a.",""))</f>
        <v>3.484209781584858E-4</v>
      </c>
      <c r="EO13" s="25">
        <f>IF(ISNUMBER(Fakos!EO13),Fakos!EO13,IF(ISTEXT(Fakos!EO13),"n.a.",""))</f>
        <v>6.1044504121391869E-5</v>
      </c>
      <c r="EP13" s="25" t="str">
        <f>IF(ISNUMBER(Fakos!EP13),Fakos!EP13,IF(ISTEXT(Fakos!EP13),"n.a.",""))</f>
        <v/>
      </c>
      <c r="EQ13" s="25">
        <f>IF(ISNUMBER(Fakos!EQ13),Fakos!EQ13,IF(ISTEXT(Fakos!EQ13),"n.a.",""))</f>
        <v>197.44547305956883</v>
      </c>
      <c r="ER13" s="25" t="str">
        <f>IF(ISNUMBER(Fakos!ER13),Fakos!ER13,IF(ISTEXT(Fakos!ER13),"n.a.",""))</f>
        <v/>
      </c>
      <c r="ES13" s="25" t="str">
        <f>IF(ISNUMBER(Fakos!ES13),Fakos!ES13,IF(ISTEXT(Fakos!ES13),"n.a.",""))</f>
        <v/>
      </c>
      <c r="ET13" s="25" t="str">
        <f>IF(ISNUMBER(Fakos!ET13),Fakos!ET13,IF(ISTEXT(Fakos!ET13),"n.a.",""))</f>
        <v/>
      </c>
      <c r="EU13" s="25" t="str">
        <f>IF(ISNUMBER(Fakos!EU13),Fakos!EU13,IF(ISTEXT(Fakos!EU13),"n.a.",""))</f>
        <v/>
      </c>
      <c r="EV13" s="25" t="str">
        <f>IF(ISNUMBER(Fakos!EV13),Fakos!EV13,IF(ISTEXT(Fakos!EV13),"n.a.",""))</f>
        <v/>
      </c>
      <c r="EW13" s="25" t="str">
        <f>IF(ISNUMBER(Fakos!EW13),Fakos!EW13,IF(ISTEXT(Fakos!EW13),"n.a.",""))</f>
        <v/>
      </c>
      <c r="EX13" s="25" t="str">
        <f>IF(ISNUMBER(Fakos!EX13),Fakos!EX13,IF(ISTEXT(Fakos!EX13),"n.a.",""))</f>
        <v/>
      </c>
      <c r="EY13" s="25" t="str">
        <f>IF(ISNUMBER(Fakos!EY13),Fakos!EY13,IF(ISTEXT(Fakos!EY13),"n.a.",""))</f>
        <v/>
      </c>
      <c r="EZ13" s="25" t="str">
        <f>IF(ISNUMBER(Fakos!EZ13),Fakos!EZ13,IF(ISTEXT(Fakos!EZ13),"n.a.",""))</f>
        <v/>
      </c>
      <c r="FA13" s="25" t="str">
        <f>IF(ISNUMBER(Fakos!FA13),Fakos!FA13,IF(ISTEXT(Fakos!FA13),"n.a.",""))</f>
        <v/>
      </c>
      <c r="FB13" s="25" t="str">
        <f>IF(ISNUMBER(Fakos!FB13),Fakos!FB13,IF(ISTEXT(Fakos!FB13),"n.a.",""))</f>
        <v/>
      </c>
      <c r="FC13" s="25" t="str">
        <f>IF(ISNUMBER(Fakos!FC13),Fakos!FC13,IF(ISTEXT(Fakos!FC13),"n.a.",""))</f>
        <v/>
      </c>
      <c r="FD13" s="25" t="str">
        <f>IF(ISNUMBER(Fakos!FD13),Fakos!FD13,IF(ISTEXT(Fakos!FD13),"n.a.",""))</f>
        <v/>
      </c>
      <c r="FE13" s="25" t="str">
        <f>IF(ISNUMBER(Fakos!FE13),Fakos!FE13,IF(ISTEXT(Fakos!FE13),"n.a.",""))</f>
        <v/>
      </c>
      <c r="FF13" s="25" t="str">
        <f>IF(ISNUMBER(Fakos!FF13),Fakos!FF13,IF(ISTEXT(Fakos!FF13),"n.a.",""))</f>
        <v/>
      </c>
      <c r="FG13" s="25" t="str">
        <f>IF(ISNUMBER(Fakos!FG13),Fakos!FG13,IF(ISTEXT(Fakos!FG13),"n.a.",""))</f>
        <v/>
      </c>
      <c r="FH13" s="25" t="str">
        <f>IF(ISNUMBER(Fakos!FH13),Fakos!FH13,IF(ISTEXT(Fakos!FH13),"n.a.",""))</f>
        <v/>
      </c>
      <c r="FI13" s="25" t="str">
        <f>IF(ISNUMBER(Fakos!FI13),Fakos!FI13,IF(ISTEXT(Fakos!FI13),"n.a.",""))</f>
        <v/>
      </c>
      <c r="FJ13" s="25" t="str">
        <f>IF(ISNUMBER(Fakos!FJ13),Fakos!FJ13,IF(ISTEXT(Fakos!FJ13),"n.a.",""))</f>
        <v/>
      </c>
      <c r="FK13" s="25" t="str">
        <f>IF(ISNUMBER(Fakos!FK13),Fakos!FK13,IF(ISTEXT(Fakos!FK13),"n.a.",""))</f>
        <v/>
      </c>
      <c r="FL13" s="25" t="str">
        <f>IF(ISNUMBER(Fakos!FL13),Fakos!FL13,IF(ISTEXT(Fakos!FL13),"n.a.",""))</f>
        <v/>
      </c>
      <c r="FM13" s="25" t="str">
        <f>IF(ISNUMBER(Fakos!FM13),Fakos!FM13,IF(ISTEXT(Fakos!FM13),"n.a.",""))</f>
        <v/>
      </c>
      <c r="FN13" s="25" t="str">
        <f>IF(ISNUMBER(Fakos!FN13),Fakos!FN13,IF(ISTEXT(Fakos!FN13),"n.a.",""))</f>
        <v/>
      </c>
      <c r="FO13" s="25" t="str">
        <f>IF(ISNUMBER(Fakos!FO13),Fakos!FO13,"")</f>
        <v/>
      </c>
      <c r="FP13" s="25" t="str">
        <f>IF(ISNUMBER(Fakos!FP13),Fakos!FP13,"")</f>
        <v/>
      </c>
      <c r="FQ13" s="25" t="str">
        <f>IF(ISNUMBER(Fakos!FQ13),Fakos!FQ13,"")</f>
        <v/>
      </c>
      <c r="FR13" s="25" t="str">
        <f>IF(ISNUMBER(Fakos!FR13),Fakos!FR13,"")</f>
        <v/>
      </c>
      <c r="FS13" s="25" t="str">
        <f>IF(ISNUMBER(Fakos!FS13),Fakos!FS13,"")</f>
        <v/>
      </c>
      <c r="FT13" s="25" t="str">
        <f>IF(ISNUMBER(Fakos!FT13),Fakos!FT13,"")</f>
        <v/>
      </c>
      <c r="FU13" s="25" t="str">
        <f>IF(ISNUMBER(Fakos!FU13),Fakos!FU13,"")</f>
        <v/>
      </c>
      <c r="FV13" s="25" t="str">
        <f>IF(ISNUMBER(Fakos!FV13),Fakos!FV13,"")</f>
        <v/>
      </c>
      <c r="FW13" s="25" t="str">
        <f>IF(ISNUMBER(Fakos!FW13),Fakos!FW13,"")</f>
        <v/>
      </c>
      <c r="FX13" s="25" t="str">
        <f>IF(ISNUMBER(Fakos!FX13),Fakos!FX13,"")</f>
        <v/>
      </c>
      <c r="FY13" s="25" t="str">
        <f>IF(ISNUMBER(Fakos!FY13),Fakos!FY13,"")</f>
        <v/>
      </c>
      <c r="FZ13" s="25" t="str">
        <f>IF(ISNUMBER(Fakos!FZ13),Fakos!FZ13,"")</f>
        <v/>
      </c>
      <c r="GA13" s="25" t="str">
        <f>IF(ISNUMBER(Fakos!GA13),Fakos!GA13,"")</f>
        <v/>
      </c>
      <c r="GB13" s="25" t="str">
        <f>IF(ISNUMBER(Fakos!GB13),Fakos!GB13,"")</f>
        <v/>
      </c>
      <c r="GC13" s="25" t="str">
        <f>IF(ISNUMBER(Fakos!GC13),Fakos!GC13,"")</f>
        <v/>
      </c>
      <c r="GD13" s="25" t="str">
        <f>IF(ISNUMBER(Fakos!GD13),Fakos!GD13,"")</f>
        <v/>
      </c>
      <c r="GE13" s="25" t="str">
        <f>IF(ISNUMBER(Fakos!GE13),Fakos!GE13,"")</f>
        <v/>
      </c>
      <c r="GF13" s="25" t="str">
        <f>IF(ISNUMBER(Fakos!GF13),Fakos!GF13,"")</f>
        <v/>
      </c>
      <c r="GG13" s="25" t="str">
        <f>IF(ISNUMBER(Fakos!GG13),Fakos!GG13,"")</f>
        <v/>
      </c>
      <c r="GH13" s="25" t="str">
        <f>IF(ISNUMBER(Fakos!GH13),Fakos!GH13,"")</f>
        <v/>
      </c>
      <c r="GI13" s="25" t="str">
        <f>IF(ISNUMBER(Fakos!GI13),Fakos!GI13,"")</f>
        <v/>
      </c>
      <c r="GJ13" s="25" t="str">
        <f>IF(ISNUMBER(Fakos!GJ13),Fakos!GJ13,"")</f>
        <v/>
      </c>
      <c r="GK13" s="25" t="str">
        <f>IF(ISNUMBER(Fakos!GK13),Fakos!GK13,"")</f>
        <v/>
      </c>
      <c r="GL13" s="25" t="str">
        <f>IF(ISNUMBER(Fakos!GL13),Fakos!GL13,"")</f>
        <v/>
      </c>
      <c r="GM13" s="25" t="str">
        <f>IF(ISNUMBER(Fakos!GM13),Fakos!GM13,"")</f>
        <v/>
      </c>
      <c r="GN13" s="25" t="str">
        <f>IF(ISNUMBER(Fakos!GN13),Fakos!GN13,"")</f>
        <v/>
      </c>
      <c r="GO13" s="25" t="str">
        <f>IF(ISNUMBER(Fakos!GO13),Fakos!GO13,"")</f>
        <v/>
      </c>
      <c r="GP13" s="25" t="str">
        <f>IF(ISNUMBER(Fakos!GP13),Fakos!GP13,"")</f>
        <v/>
      </c>
      <c r="GQ13" s="25" t="str">
        <f>IF(ISNUMBER(Fakos!GQ13),Fakos!GQ13,"")</f>
        <v/>
      </c>
      <c r="GR13" s="25" t="str">
        <f>IF(ISNUMBER(Fakos!GR13),Fakos!GR13,"")</f>
        <v/>
      </c>
      <c r="GS13" s="25" t="str">
        <f>IF(ISNUMBER(Fakos!GS13),Fakos!GS13,"")</f>
        <v/>
      </c>
      <c r="GT13" s="25" t="str">
        <f>IF(ISNUMBER(Fakos!GT13),Fakos!GT13,"")</f>
        <v/>
      </c>
      <c r="GU13" s="25" t="str">
        <f>IF(ISNUMBER(Fakos!GU13),Fakos!GU13,"")</f>
        <v/>
      </c>
      <c r="GV13" s="25" t="str">
        <f>IF(ISNUMBER(Fakos!GV13),Fakos!GV13,"")</f>
        <v/>
      </c>
      <c r="GW13" s="25" t="str">
        <f>IF(ISNUMBER(Fakos!GW13),Fakos!GW13,"")</f>
        <v/>
      </c>
      <c r="GX13" s="25" t="str">
        <f>IF(ISNUMBER(Fakos!GX13),Fakos!GX13,"")</f>
        <v/>
      </c>
      <c r="GY13" s="25" t="str">
        <f>IF(ISNUMBER(Fakos!GY13),Fakos!GY13,"")</f>
        <v/>
      </c>
      <c r="GZ13" s="25" t="str">
        <f>IF(ISNUMBER(Fakos!GZ13),Fakos!GZ13,"")</f>
        <v/>
      </c>
      <c r="HA13" s="25" t="str">
        <f>IF(ISNUMBER(Fakos!HA13),Fakos!HA13,"")</f>
        <v/>
      </c>
      <c r="HB13" s="25" t="str">
        <f>IF(ISNUMBER(Fakos!HB13),Fakos!HB13,"")</f>
        <v/>
      </c>
      <c r="HC13" s="25" t="str">
        <f>IF(ISNUMBER(Fakos!HC13),Fakos!HC13,"")</f>
        <v/>
      </c>
      <c r="HD13" s="25" t="str">
        <f>IF(ISNUMBER(Fakos!HD13),Fakos!HD13,"")</f>
        <v/>
      </c>
      <c r="HE13" s="25" t="str">
        <f>IF(ISNUMBER(Fakos!HE13),Fakos!HE13,"")</f>
        <v/>
      </c>
      <c r="HF13" s="25" t="str">
        <f>IF(ISNUMBER(Fakos!HF13),Fakos!HF13,"")</f>
        <v/>
      </c>
      <c r="HG13" s="25" t="str">
        <f>IF(ISNUMBER(Fakos!HG13),Fakos!HG13,"")</f>
        <v/>
      </c>
      <c r="HH13" s="25" t="str">
        <f>IF(ISNUMBER(Fakos!HH13),Fakos!HH13,"")</f>
        <v/>
      </c>
      <c r="HI13" s="25" t="str">
        <f>IF(ISNUMBER(Fakos!HI13),Fakos!HI13,"")</f>
        <v/>
      </c>
    </row>
    <row r="14" spans="1:217">
      <c r="A14" s="25" t="str">
        <f>Fakos!A14</f>
        <v>LM-JB-03-13</v>
      </c>
      <c r="B14" s="25" t="str">
        <f>Fakos!B14</f>
        <v>Fakos</v>
      </c>
      <c r="C14" s="25" t="str">
        <f>Fakos!C14</f>
        <v>epithermal</v>
      </c>
      <c r="D14" s="25" t="str">
        <f>Fakos!D14</f>
        <v>transitional</v>
      </c>
      <c r="E14" s="25" t="str">
        <f>Fakos!E14</f>
        <v>pyrite</v>
      </c>
      <c r="F14" s="25" t="str">
        <f>Fakos!F14</f>
        <v xml:space="preserve">subhedral  </v>
      </c>
      <c r="G14" s="25">
        <f>IF(ISNUMBER(Fakos!G14),Fakos!G14,IF(ISTEXT(Fakos!G14),"n.a.",""))</f>
        <v>14.790835212223501</v>
      </c>
      <c r="H14" s="25">
        <f>IF(ISNUMBER(Fakos!H14),Fakos!H14,IF(ISTEXT(Fakos!H14),"n.a.",""))</f>
        <v>492394.56742120598</v>
      </c>
      <c r="I14" s="25">
        <f>IF(ISNUMBER(Fakos!I14),Fakos!I14,IF(ISTEXT(Fakos!I14),"n.a.",""))</f>
        <v>312.33716693661103</v>
      </c>
      <c r="J14" s="25">
        <f>IF(ISNUMBER(Fakos!J14),Fakos!J14,IF(ISTEXT(Fakos!J14),"n.a.",""))</f>
        <v>110.23521512636199</v>
      </c>
      <c r="K14" s="25">
        <f>IF(ISNUMBER(Fakos!K14),Fakos!K14,IF(ISTEXT(Fakos!K14),"n.a.",""))</f>
        <v>0.30341185020016498</v>
      </c>
      <c r="L14" s="25">
        <f>IF(ISNUMBER(Fakos!L14),Fakos!L14,IF(ISTEXT(Fakos!L14),"n.a.",""))</f>
        <v>0.93758532331113398</v>
      </c>
      <c r="M14" s="25">
        <f>IF(ISNUMBER(Fakos!M14),Fakos!M14,IF(ISTEXT(Fakos!M14),"n.a.",""))</f>
        <v>2.6466195987534E-2</v>
      </c>
      <c r="N14" s="25">
        <f>IF(ISNUMBER(Fakos!N14),Fakos!N14,IF(ISTEXT(Fakos!N14),"n.a.",""))</f>
        <v>0.75534809090608201</v>
      </c>
      <c r="O14" s="25">
        <f>IF(ISNUMBER(Fakos!O14),Fakos!O14,IF(ISTEXT(Fakos!O14),"n.a.",""))</f>
        <v>391.15773004288502</v>
      </c>
      <c r="P14" s="25">
        <f>IF(ISNUMBER(Fakos!P14),Fakos!P14,IF(ISTEXT(Fakos!P14),"n.a.",""))</f>
        <v>146.15102708659501</v>
      </c>
      <c r="Q14" s="25">
        <f>IF(ISNUMBER(Fakos!Q14),Fakos!Q14,IF(ISTEXT(Fakos!Q14),"n.a.",""))</f>
        <v>3.7314310963330599E-2</v>
      </c>
      <c r="R14" s="25">
        <f>IF(ISNUMBER(Fakos!R14),Fakos!R14,IF(ISTEXT(Fakos!R14),"n.a.",""))</f>
        <v>0.16334437603315899</v>
      </c>
      <c r="S14" s="25">
        <f>IF(ISNUMBER(Fakos!S14),Fakos!S14,IF(ISTEXT(Fakos!S14),"n.a.",""))</f>
        <v>9.7048398800136486E-3</v>
      </c>
      <c r="T14" s="25">
        <f>IF(ISNUMBER(Fakos!T14),Fakos!T14,IF(ISTEXT(Fakos!T14),"n.a.",""))</f>
        <v>0.120946555053162</v>
      </c>
      <c r="U14" s="25">
        <f>IF(ISNUMBER(Fakos!U14),Fakos!U14,IF(ISTEXT(Fakos!U14),"n.a.",""))</f>
        <v>4.3724126080703397E-2</v>
      </c>
      <c r="V14" s="25">
        <f>IF(ISNUMBER(Fakos!V14),Fakos!V14,IF(ISTEXT(Fakos!V14),"n.a.",""))</f>
        <v>43.037705807186697</v>
      </c>
      <c r="W14" s="25">
        <f>IF(ISNUMBER(Fakos!W14),Fakos!W14,IF(ISTEXT(Fakos!W14),"n.a.",""))</f>
        <v>3.3355276198285502E-2</v>
      </c>
      <c r="X14" s="25">
        <f>IF(ISNUMBER(Fakos!X14),Fakos!X14,IF(ISTEXT(Fakos!X14),"n.a.",""))</f>
        <v>1.5876793019487599E-2</v>
      </c>
      <c r="Y14" s="25">
        <f>IF(ISNUMBER(Fakos!Y14),Fakos!Y14,IF(ISTEXT(Fakos!Y14),"n.a.",""))</f>
        <v>0.26968132923207799</v>
      </c>
      <c r="Z14" s="25">
        <f>IF(ISNUMBER(Fakos!Z14),Fakos!Z14,IF(ISTEXT(Fakos!Z14),"n.a.",""))</f>
        <v>3.47418165368941E-2</v>
      </c>
      <c r="AA14" s="25">
        <f>IF(ISNUMBER(Fakos!AA14),Fakos!AA14,IF(ISTEXT(Fakos!AA14),"n.a.",""))</f>
        <v>2.8333701401914144</v>
      </c>
      <c r="AB14" s="25">
        <f>IF(ISNUMBER(Fakos!AB14),Fakos!AB14,IF(ISTEXT(Fakos!AB14),"n.a.",""))</f>
        <v>541.93973124784895</v>
      </c>
      <c r="AC14" s="25">
        <f>IF(ISNUMBER(Fakos!AC14),Fakos!AC14,IF(ISTEXT(Fakos!AC14),"n.a.",""))</f>
        <v>0.12882544236867266</v>
      </c>
      <c r="AD14" s="25">
        <f>IF(ISNUMBER(Fakos!AD14),Fakos!AD14,IF(ISTEXT(Fakos!AD14),"n.a.",""))</f>
        <v>0.79849416986433475</v>
      </c>
      <c r="AE14" s="25">
        <f>IF(ISNUMBER(Fakos!AE14),Fakos!AE14,IF(ISTEXT(Fakos!AE14),"n.a.",""))</f>
        <v>5.8872421997833622E-2</v>
      </c>
      <c r="AF14" s="25">
        <f>IF(ISNUMBER(Fakos!AF14),Fakos!AF14,IF(ISTEXT(Fakos!AF14),"n.a.",""))</f>
        <v>0.16213256663043216</v>
      </c>
      <c r="AG14" s="25">
        <f>IF(ISNUMBER(Fakos!AG14),Fakos!AG14,IF(ISTEXT(Fakos!AG14),"n.a.",""))</f>
        <v>1.1946804579585482E-4</v>
      </c>
      <c r="AH14" s="25">
        <f>IF(ISNUMBER(Fakos!AH14),Fakos!AH14,IF(ISTEXT(Fakos!AH14),"n.a.",""))</f>
        <v>0.13836445804232614</v>
      </c>
      <c r="AI14" s="25">
        <f>IF(ISNUMBER(Fakos!AI14),Fakos!AI14,IF(ISTEXT(Fakos!AI14),"n.a.",""))</f>
        <v>1.1123177199063526E-4</v>
      </c>
      <c r="AJ14" s="25">
        <f>IF(ISNUMBER(Fakos!AJ14),Fakos!AJ14,IF(ISTEXT(Fakos!AJ14),"n.a.",""))</f>
        <v>0.46792710749104166</v>
      </c>
      <c r="AK14" s="25">
        <f>IF(ISNUMBER(Fakos!AK14),Fakos!AK14,IF(ISTEXT(Fakos!AK14),"n.a.",""))</f>
        <v>5.083222459627996E-5</v>
      </c>
      <c r="AL14" s="25">
        <f>IF(ISNUMBER(Fakos!AL14),Fakos!AL14,IF(ISTEXT(Fakos!AL14),"n.a.",""))</f>
        <v>1.3999014753686751E-4</v>
      </c>
      <c r="AM14" s="25">
        <f>IF(ISNUMBER(Fakos!AM14),Fakos!AM14,IF(ISTEXT(Fakos!AM14),"n.a.",""))</f>
        <v>1.1946804579585482E-4</v>
      </c>
      <c r="AN14" s="25" t="str">
        <f>IF(ISNUMBER(Fakos!AN14),Fakos!AN14,IF(ISTEXT(Fakos!AN14),"n.a.",""))</f>
        <v/>
      </c>
      <c r="AO14" s="25" t="str">
        <f>IF(ISNUMBER(Fakos!AO14),Fakos!AO14,IF(ISTEXT(Fakos!AO14),"n.a.",""))</f>
        <v/>
      </c>
      <c r="AP14" s="25">
        <f>IF(ISNUMBER(Fakos!AP14),Fakos!AP14,IF(ISTEXT(Fakos!AP14),"n.a.",""))</f>
        <v>0.22948170853087699</v>
      </c>
      <c r="AQ14" s="25">
        <f>IF(ISNUMBER(Fakos!AQ14),Fakos!AQ14,IF(ISTEXT(Fakos!AQ14),"n.a.",""))</f>
        <v>8.6976533616655303</v>
      </c>
      <c r="AR14" s="25">
        <f>IF(ISNUMBER(Fakos!AR14),Fakos!AR14,IF(ISTEXT(Fakos!AR14),"n.a.",""))</f>
        <v>4.0146392544967303E-2</v>
      </c>
      <c r="AS14" s="25">
        <f>IF(ISNUMBER(Fakos!AS14),Fakos!AS14,IF(ISTEXT(Fakos!AS14),"n.a.",""))</f>
        <v>0.38043060511308902</v>
      </c>
      <c r="AT14" s="25">
        <f>IF(ISNUMBER(Fakos!AT14),Fakos!AT14,IF(ISTEXT(Fakos!AT14),"n.a.",""))</f>
        <v>0.30341185020016498</v>
      </c>
      <c r="AU14" s="25">
        <f>IF(ISNUMBER(Fakos!AU14),Fakos!AU14,IF(ISTEXT(Fakos!AU14),"n.a.",""))</f>
        <v>0.93758532331113398</v>
      </c>
      <c r="AV14" s="25">
        <f>IF(ISNUMBER(Fakos!AV14),Fakos!AV14,IF(ISTEXT(Fakos!AV14),"n.a.",""))</f>
        <v>2.6466195987534E-2</v>
      </c>
      <c r="AW14" s="25">
        <f>IF(ISNUMBER(Fakos!AW14),Fakos!AW14,IF(ISTEXT(Fakos!AW14),"n.a.",""))</f>
        <v>0.33717286627536802</v>
      </c>
      <c r="AX14" s="25">
        <f>IF(ISNUMBER(Fakos!AX14),Fakos!AX14,IF(ISTEXT(Fakos!AX14),"n.a.",""))</f>
        <v>0.272611340895835</v>
      </c>
      <c r="AY14" s="25">
        <f>IF(ISNUMBER(Fakos!AY14),Fakos!AY14,IF(ISTEXT(Fakos!AY14),"n.a.",""))</f>
        <v>1.38352938523939</v>
      </c>
      <c r="AZ14" s="25">
        <f>IF(ISNUMBER(Fakos!AZ14),Fakos!AZ14,IF(ISTEXT(Fakos!AZ14),"n.a.",""))</f>
        <v>3.7314310963330599E-2</v>
      </c>
      <c r="BA14" s="25">
        <f>IF(ISNUMBER(Fakos!BA14),Fakos!BA14,IF(ISTEXT(Fakos!BA14),"n.a.",""))</f>
        <v>0.16334437603315899</v>
      </c>
      <c r="BB14" s="25">
        <f>IF(ISNUMBER(Fakos!BB14),Fakos!BB14,IF(ISTEXT(Fakos!BB14),"n.a.",""))</f>
        <v>1.01160581671944E-2</v>
      </c>
      <c r="BC14" s="25">
        <f>IF(ISNUMBER(Fakos!BC14),Fakos!BC14,IF(ISTEXT(Fakos!BC14),"n.a.",""))</f>
        <v>0.120946555053162</v>
      </c>
      <c r="BD14" s="25">
        <f>IF(ISNUMBER(Fakos!BD14),Fakos!BD14,IF(ISTEXT(Fakos!BD14),"n.a.",""))</f>
        <v>4.3724126080703397E-2</v>
      </c>
      <c r="BE14" s="25">
        <f>IF(ISNUMBER(Fakos!BE14),Fakos!BE14,IF(ISTEXT(Fakos!BE14),"n.a.",""))</f>
        <v>0.17417767682794699</v>
      </c>
      <c r="BF14" s="25">
        <f>IF(ISNUMBER(Fakos!BF14),Fakos!BF14,IF(ISTEXT(Fakos!BF14),"n.a.",""))</f>
        <v>2.20417458689488E-2</v>
      </c>
      <c r="BG14" s="25">
        <f>IF(ISNUMBER(Fakos!BG14),Fakos!BG14,IF(ISTEXT(Fakos!BG14),"n.a.",""))</f>
        <v>1.5876793019487599E-2</v>
      </c>
      <c r="BH14" s="25">
        <f>IF(ISNUMBER(Fakos!BH14),Fakos!BH14,IF(ISTEXT(Fakos!BH14),"n.a.",""))</f>
        <v>2.03724229040937E-2</v>
      </c>
      <c r="BI14" s="25">
        <f>IF(ISNUMBER(Fakos!BI14),Fakos!BI14,IF(ISTEXT(Fakos!BI14),"n.a.",""))</f>
        <v>9.78458002566596E-3</v>
      </c>
      <c r="BJ14" s="25" t="str">
        <f>IF(ISNUMBER(Fakos!BJ14),Fakos!BJ14,IF(ISTEXT(Fakos!BJ14),"n.a.",""))</f>
        <v/>
      </c>
      <c r="BK14" s="25">
        <f>IF(ISNUMBER(Fakos!BK14),Fakos!BK14,IF(ISTEXT(Fakos!BK14),"n.a.",""))</f>
        <v>1.69816741879058</v>
      </c>
      <c r="BL14" s="25">
        <f>IF(ISNUMBER(Fakos!BL14),Fakos!BL14,IF(ISTEXT(Fakos!BL14),"n.a.",""))</f>
        <v>54633.960997289498</v>
      </c>
      <c r="BM14" s="25">
        <f>IF(ISNUMBER(Fakos!BM14),Fakos!BM14,IF(ISTEXT(Fakos!BM14),"n.a.",""))</f>
        <v>122.98586269517401</v>
      </c>
      <c r="BN14" s="25">
        <f>IF(ISNUMBER(Fakos!BN14),Fakos!BN14,IF(ISTEXT(Fakos!BN14),"n.a.",""))</f>
        <v>54.025372046068902</v>
      </c>
      <c r="BO14" s="25">
        <f>IF(ISNUMBER(Fakos!BO14),Fakos!BO14,IF(ISTEXT(Fakos!BO14),"n.a.",""))</f>
        <v>0.257419742056683</v>
      </c>
      <c r="BP14" s="25">
        <f>IF(ISNUMBER(Fakos!BP14),Fakos!BP14,IF(ISTEXT(Fakos!BP14),"n.a.",""))</f>
        <v>0.47091360842940699</v>
      </c>
      <c r="BQ14" s="25">
        <f>IF(ISNUMBER(Fakos!BQ14),Fakos!BQ14,IF(ISTEXT(Fakos!BQ14),"n.a.",""))</f>
        <v>1.8032783593107601E-2</v>
      </c>
      <c r="BR14" s="25">
        <f>IF(ISNUMBER(Fakos!BR14),Fakos!BR14,IF(ISTEXT(Fakos!BR14),"n.a.",""))</f>
        <v>0.34735393816495302</v>
      </c>
      <c r="BS14" s="25">
        <f>IF(ISNUMBER(Fakos!BS14),Fakos!BS14,IF(ISTEXT(Fakos!BS14),"n.a.",""))</f>
        <v>101.827060919158</v>
      </c>
      <c r="BT14" s="25">
        <f>IF(ISNUMBER(Fakos!BT14),Fakos!BT14,IF(ISTEXT(Fakos!BT14),"n.a.",""))</f>
        <v>33.120400981066801</v>
      </c>
      <c r="BU14" s="25">
        <f>IF(ISNUMBER(Fakos!BU14),Fakos!BU14,IF(ISTEXT(Fakos!BU14),"n.a.",""))</f>
        <v>2.30239712653534E-2</v>
      </c>
      <c r="BV14" s="25">
        <f>IF(ISNUMBER(Fakos!BV14),Fakos!BV14,IF(ISTEXT(Fakos!BV14),"n.a.",""))</f>
        <v>0.14547524751044399</v>
      </c>
      <c r="BW14" s="25">
        <f>IF(ISNUMBER(Fakos!BW14),Fakos!BW14,IF(ISTEXT(Fakos!BW14),"n.a.",""))</f>
        <v>1.6221906650095401E-4</v>
      </c>
      <c r="BX14" s="25">
        <f>IF(ISNUMBER(Fakos!BX14),Fakos!BX14,IF(ISTEXT(Fakos!BX14),"n.a.",""))</f>
        <v>9.9626153660038699E-2</v>
      </c>
      <c r="BY14" s="25">
        <f>IF(ISNUMBER(Fakos!BY14),Fakos!BY14,IF(ISTEXT(Fakos!BY14),"n.a.",""))</f>
        <v>2.63349252355661E-2</v>
      </c>
      <c r="BZ14" s="25">
        <f>IF(ISNUMBER(Fakos!BZ14),Fakos!BZ14,IF(ISTEXT(Fakos!BZ14),"n.a.",""))</f>
        <v>25.704343073448801</v>
      </c>
      <c r="CA14" s="25">
        <f>IF(ISNUMBER(Fakos!CA14),Fakos!CA14,IF(ISTEXT(Fakos!CA14),"n.a.",""))</f>
        <v>3.9265217629495801E-2</v>
      </c>
      <c r="CB14" s="25">
        <f>IF(ISNUMBER(Fakos!CB14),Fakos!CB14,IF(ISTEXT(Fakos!CB14),"n.a.",""))</f>
        <v>7.2389202412086297E-3</v>
      </c>
      <c r="CC14" s="25">
        <f>IF(ISNUMBER(Fakos!CC14),Fakos!CC14,IF(ISTEXT(Fakos!CC14),"n.a.",""))</f>
        <v>0.53339216788430099</v>
      </c>
      <c r="CD14" s="25">
        <f>IF(ISNUMBER(Fakos!CD14),Fakos!CD14,IF(ISTEXT(Fakos!CD14),"n.a.",""))</f>
        <v>7.3921249614782705E-2</v>
      </c>
      <c r="CE14" s="25" t="str">
        <f>IF(ISNUMBER(Fakos!CE14),Fakos!CE14,IF(ISTEXT(Fakos!CE14),"n.a.",""))</f>
        <v/>
      </c>
      <c r="CF14" s="25">
        <f>IF(ISNUMBER(Fakos!CF14),Fakos!CF14,IF(ISTEXT(Fakos!CF14),"n.a.",""))</f>
        <v>14.790835212223501</v>
      </c>
      <c r="CG14" s="25">
        <f>IF(ISNUMBER(Fakos!CG14),Fakos!CG14,IF(ISTEXT(Fakos!CG14),"n.a.",""))</f>
        <v>492394.56742120598</v>
      </c>
      <c r="CH14" s="25">
        <f>IF(ISNUMBER(Fakos!CH14),Fakos!CH14,IF(ISTEXT(Fakos!CH14),"n.a.",""))</f>
        <v>312.33716693661103</v>
      </c>
      <c r="CI14" s="25">
        <f>IF(ISNUMBER(Fakos!CI14),Fakos!CI14,IF(ISTEXT(Fakos!CI14),"n.a.",""))</f>
        <v>110.23521512636199</v>
      </c>
      <c r="CJ14" s="25">
        <f>IF(ISNUMBER(Fakos!CJ14),Fakos!CJ14,IF(ISTEXT(Fakos!CJ14),"n.a.",""))</f>
        <v>0.30341185020016498</v>
      </c>
      <c r="CK14" s="25">
        <f>IF(ISNUMBER(Fakos!CK14),Fakos!CK14,IF(ISTEXT(Fakos!CK14),"n.a.",""))</f>
        <v>0.93758532331113398</v>
      </c>
      <c r="CL14" s="25">
        <f>IF(ISNUMBER(Fakos!CL14),Fakos!CL14,IF(ISTEXT(Fakos!CL14),"n.a.",""))</f>
        <v>2.6466195987534E-2</v>
      </c>
      <c r="CM14" s="25">
        <f>IF(ISNUMBER(Fakos!CM14),Fakos!CM14,IF(ISTEXT(Fakos!CM14),"n.a.",""))</f>
        <v>0.75534809090608201</v>
      </c>
      <c r="CN14" s="25">
        <f>IF(ISNUMBER(Fakos!CN14),Fakos!CN14,IF(ISTEXT(Fakos!CN14),"n.a.",""))</f>
        <v>391.15773004288502</v>
      </c>
      <c r="CO14" s="25">
        <f>IF(ISNUMBER(Fakos!CO14),Fakos!CO14,IF(ISTEXT(Fakos!CO14),"n.a.",""))</f>
        <v>146.15102708659501</v>
      </c>
      <c r="CP14" s="25">
        <f>IF(ISNUMBER(Fakos!CP14),Fakos!CP14,IF(ISTEXT(Fakos!CP14),"n.a.",""))</f>
        <v>3.7314310963330599E-2</v>
      </c>
      <c r="CQ14" s="25">
        <f>IF(ISNUMBER(Fakos!CQ14),Fakos!CQ14,IF(ISTEXT(Fakos!CQ14),"n.a.",""))</f>
        <v>0.16334437603315899</v>
      </c>
      <c r="CR14" s="25">
        <f>IF(ISNUMBER(Fakos!CR14),Fakos!CR14,IF(ISTEXT(Fakos!CR14),"n.a.",""))</f>
        <v>9.7048398800136486E-3</v>
      </c>
      <c r="CS14" s="25">
        <f>IF(ISNUMBER(Fakos!CS14),Fakos!CS14,IF(ISTEXT(Fakos!CS14),"n.a.",""))</f>
        <v>0.120946555053162</v>
      </c>
      <c r="CT14" s="25">
        <f>IF(ISNUMBER(Fakos!CT14),Fakos!CT14,IF(ISTEXT(Fakos!CT14),"n.a.",""))</f>
        <v>4.3724126080703397E-2</v>
      </c>
      <c r="CU14" s="25">
        <f>IF(ISNUMBER(Fakos!CU14),Fakos!CU14,IF(ISTEXT(Fakos!CU14),"n.a.",""))</f>
        <v>43.037705807186697</v>
      </c>
      <c r="CV14" s="25">
        <f>IF(ISNUMBER(Fakos!CV14),Fakos!CV14,IF(ISTEXT(Fakos!CV14),"n.a.",""))</f>
        <v>3.3355276198285502E-2</v>
      </c>
      <c r="CW14" s="25">
        <f>IF(ISNUMBER(Fakos!CW14),Fakos!CW14,IF(ISTEXT(Fakos!CW14),"n.a.",""))</f>
        <v>1.5876793019487599E-2</v>
      </c>
      <c r="CX14" s="25">
        <f>IF(ISNUMBER(Fakos!CX14),Fakos!CX14,IF(ISTEXT(Fakos!CX14),"n.a.",""))</f>
        <v>0.26968132923207799</v>
      </c>
      <c r="CY14" s="25">
        <f>IF(ISNUMBER(Fakos!CY14),Fakos!CY14,IF(ISTEXT(Fakos!CY14),"n.a.",""))</f>
        <v>3.47418165368941E-2</v>
      </c>
      <c r="CZ14" s="25" t="str">
        <f>IF(ISNUMBER(Fakos!CZ14),Fakos!CZ14,IF(ISTEXT(Fakos!CZ14),"n.a.",""))</f>
        <v/>
      </c>
      <c r="DA14" s="25">
        <f>IF(ISNUMBER(Fakos!DA14),Fakos!DA14,IF(ISTEXT(Fakos!DA14),"n.a.",""))</f>
        <v>0.26922752958015495</v>
      </c>
      <c r="DB14" s="25">
        <f>IF(ISNUMBER(Fakos!DB14),Fakos!DB14,IF(ISTEXT(Fakos!DB14),"n.a.",""))</f>
        <v>8817.1647850515892</v>
      </c>
      <c r="DC14" s="25">
        <f>IF(ISNUMBER(Fakos!DC14),Fakos!DC14,IF(ISTEXT(Fakos!DC14),"n.a.",""))</f>
        <v>5.2998507960981422</v>
      </c>
      <c r="DD14" s="25">
        <f>IF(ISNUMBER(Fakos!DD14),Fakos!DD14,IF(ISTEXT(Fakos!DD14),"n.a.",""))</f>
        <v>1.8781535083393022</v>
      </c>
      <c r="DE14" s="25">
        <f>IF(ISNUMBER(Fakos!DE14),Fakos!DE14,IF(ISTEXT(Fakos!DE14),"n.a.",""))</f>
        <v>4.7746805495257763E-3</v>
      </c>
      <c r="DF14" s="25">
        <f>IF(ISNUMBER(Fakos!DF14),Fakos!DF14,IF(ISTEXT(Fakos!DF14),"n.a.",""))</f>
        <v>1.4338359432805229E-2</v>
      </c>
      <c r="DG14" s="25">
        <f>IF(ISNUMBER(Fakos!DG14),Fakos!DG14,IF(ISTEXT(Fakos!DG14),"n.a.",""))</f>
        <v>3.7959060837218712E-4</v>
      </c>
      <c r="DH14" s="25">
        <f>IF(ISNUMBER(Fakos!DH14),Fakos!DH14,IF(ISTEXT(Fakos!DH14),"n.a.",""))</f>
        <v>1.0402810782345159E-2</v>
      </c>
      <c r="DI14" s="25">
        <f>IF(ISNUMBER(Fakos!DI14),Fakos!DI14,IF(ISTEXT(Fakos!DI14),"n.a.",""))</f>
        <v>5.2208939750737438</v>
      </c>
      <c r="DJ14" s="25">
        <f>IF(ISNUMBER(Fakos!DJ14),Fakos!DJ14,IF(ISTEXT(Fakos!DJ14),"n.a.",""))</f>
        <v>1.8509501910662995</v>
      </c>
      <c r="DK14" s="25">
        <f>IF(ISNUMBER(Fakos!DK14),Fakos!DK14,IF(ISTEXT(Fakos!DK14),"n.a.",""))</f>
        <v>3.4592503595434613E-4</v>
      </c>
      <c r="DL14" s="25">
        <f>IF(ISNUMBER(Fakos!DL14),Fakos!DL14,IF(ISTEXT(Fakos!DL14),"n.a.",""))</f>
        <v>1.4530995724009127E-3</v>
      </c>
      <c r="DM14" s="25">
        <f>IF(ISNUMBER(Fakos!DM14),Fakos!DM14,IF(ISTEXT(Fakos!DM14),"n.a.",""))</f>
        <v>8.4523679910934252E-5</v>
      </c>
      <c r="DN14" s="25">
        <f>IF(ISNUMBER(Fakos!DN14),Fakos!DN14,IF(ISTEXT(Fakos!DN14),"n.a.",""))</f>
        <v>1.0188404940877939E-3</v>
      </c>
      <c r="DO14" s="25">
        <f>IF(ISNUMBER(Fakos!DO14),Fakos!DO14,IF(ISTEXT(Fakos!DO14),"n.a.",""))</f>
        <v>3.5910090407936427E-4</v>
      </c>
      <c r="DP14" s="25">
        <f>IF(ISNUMBER(Fakos!DP14),Fakos!DP14,IF(ISTEXT(Fakos!DP14),"n.a.",""))</f>
        <v>0.33728609566760737</v>
      </c>
      <c r="DQ14" s="25">
        <f>IF(ISNUMBER(Fakos!DQ14),Fakos!DQ14,IF(ISTEXT(Fakos!DQ14),"n.a.",""))</f>
        <v>1.6934487707829325E-4</v>
      </c>
      <c r="DR14" s="25">
        <f>IF(ISNUMBER(Fakos!DR14),Fakos!DR14,IF(ISTEXT(Fakos!DR14),"n.a.",""))</f>
        <v>7.7681459392658792E-5</v>
      </c>
      <c r="DS14" s="25">
        <f>IF(ISNUMBER(Fakos!DS14),Fakos!DS14,IF(ISTEXT(Fakos!DS14),"n.a.",""))</f>
        <v>1.3015508167571333E-3</v>
      </c>
      <c r="DT14" s="25">
        <f>IF(ISNUMBER(Fakos!DT14),Fakos!DT14,IF(ISTEXT(Fakos!DT14),"n.a.",""))</f>
        <v>1.6624439354973947E-4</v>
      </c>
      <c r="DU14" s="25" t="str">
        <f>IF(ISNUMBER(Fakos!DU14),Fakos!DU14,IF(ISTEXT(Fakos!DU14),"n.a.",""))</f>
        <v/>
      </c>
      <c r="DV14" s="25">
        <f>IF(ISNUMBER(Fakos!DV14),Fakos!DV14,IF(ISTEXT(Fakos!DV14),"n.a.",""))</f>
        <v>3.0479438167858738E-3</v>
      </c>
      <c r="DW14" s="25">
        <f>IF(ISNUMBER(Fakos!DW14),Fakos!DW14,IF(ISTEXT(Fakos!DW14),"n.a.",""))</f>
        <v>99.819743285870373</v>
      </c>
      <c r="DX14" s="25">
        <f>IF(ISNUMBER(Fakos!DX14),Fakos!DX14,IF(ISTEXT(Fakos!DX14),"n.a.",""))</f>
        <v>5.9999983987691449E-2</v>
      </c>
      <c r="DY14" s="25">
        <f>IF(ISNUMBER(Fakos!DY14),Fakos!DY14,IF(ISTEXT(Fakos!DY14),"n.a.",""))</f>
        <v>2.1262708095433312E-2</v>
      </c>
      <c r="DZ14" s="25">
        <f>IF(ISNUMBER(Fakos!DZ14),Fakos!DZ14,IF(ISTEXT(Fakos!DZ14),"n.a.",""))</f>
        <v>5.4054494652717652E-5</v>
      </c>
      <c r="EA14" s="25">
        <f>IF(ISNUMBER(Fakos!EA14),Fakos!EA14,IF(ISTEXT(Fakos!EA14),"n.a.",""))</f>
        <v>1.6232557660141107E-4</v>
      </c>
      <c r="EB14" s="25">
        <f>IF(ISNUMBER(Fakos!EB14),Fakos!EB14,IF(ISTEXT(Fakos!EB14),"n.a.",""))</f>
        <v>4.2973720016754089E-6</v>
      </c>
      <c r="EC14" s="25">
        <f>IF(ISNUMBER(Fakos!EC14),Fakos!EC14,IF(ISTEXT(Fakos!EC14),"n.a.",""))</f>
        <v>1.1777095325536694E-4</v>
      </c>
      <c r="ED14" s="25">
        <f>IF(ISNUMBER(Fakos!ED14),Fakos!ED14,IF(ISTEXT(Fakos!ED14),"n.a.",""))</f>
        <v>5.9106108258082102E-2</v>
      </c>
      <c r="EE14" s="25">
        <f>IF(ISNUMBER(Fakos!EE14),Fakos!EE14,IF(ISTEXT(Fakos!EE14),"n.a.",""))</f>
        <v>2.0954737425392205E-2</v>
      </c>
      <c r="EF14" s="25">
        <f>IF(ISNUMBER(Fakos!EF14),Fakos!EF14,IF(ISTEXT(Fakos!EF14),"n.a.",""))</f>
        <v>3.9162416861778402E-6</v>
      </c>
      <c r="EG14" s="25">
        <f>IF(ISNUMBER(Fakos!EG14),Fakos!EG14,IF(ISTEXT(Fakos!EG14),"n.a.",""))</f>
        <v>1.6450642561629119E-5</v>
      </c>
      <c r="EH14" s="25">
        <f>IF(ISNUMBER(Fakos!EH14),Fakos!EH14,IF(ISTEXT(Fakos!EH14),"n.a.",""))</f>
        <v>9.5689853098704121E-7</v>
      </c>
      <c r="EI14" s="25">
        <f>IF(ISNUMBER(Fakos!EI14),Fakos!EI14,IF(ISTEXT(Fakos!EI14),"n.a.",""))</f>
        <v>1.1534364962931548E-5</v>
      </c>
      <c r="EJ14" s="25">
        <f>IF(ISNUMBER(Fakos!EJ14),Fakos!EJ14,IF(ISTEXT(Fakos!EJ14),"n.a.",""))</f>
        <v>4.0654066168409906E-6</v>
      </c>
      <c r="EK14" s="25">
        <f>IF(ISNUMBER(Fakos!EK14),Fakos!EK14,IF(ISTEXT(Fakos!EK14),"n.a.",""))</f>
        <v>3.8184396349848979E-3</v>
      </c>
      <c r="EL14" s="25">
        <f>IF(ISNUMBER(Fakos!EL14),Fakos!EL14,IF(ISTEXT(Fakos!EL14),"n.a.",""))</f>
        <v>1.9171652757801554E-6</v>
      </c>
      <c r="EM14" s="25">
        <f>IF(ISNUMBER(Fakos!EM14),Fakos!EM14,IF(ISTEXT(Fakos!EM14),"n.a.",""))</f>
        <v>8.7943727078722108E-7</v>
      </c>
      <c r="EN14" s="25">
        <f>IF(ISNUMBER(Fakos!EN14),Fakos!EN14,IF(ISTEXT(Fakos!EN14),"n.a.",""))</f>
        <v>1.4734948429508318E-5</v>
      </c>
      <c r="EO14" s="25">
        <f>IF(ISNUMBER(Fakos!EO14),Fakos!EO14,IF(ISTEXT(Fakos!EO14),"n.a.",""))</f>
        <v>1.8820644834702502E-6</v>
      </c>
      <c r="EP14" s="25" t="str">
        <f>IF(ISNUMBER(Fakos!EP14),Fakos!EP14,IF(ISTEXT(Fakos!EP14),"n.a.",""))</f>
        <v/>
      </c>
      <c r="EQ14" s="25">
        <f>IF(ISNUMBER(Fakos!EQ14),Fakos!EQ14,IF(ISTEXT(Fakos!EQ14),"n.a.",""))</f>
        <v>199.63948657174075</v>
      </c>
      <c r="ER14" s="25" t="str">
        <f>IF(ISNUMBER(Fakos!ER14),Fakos!ER14,IF(ISTEXT(Fakos!ER14),"n.a.",""))</f>
        <v/>
      </c>
      <c r="ES14" s="25" t="str">
        <f>IF(ISNUMBER(Fakos!ES14),Fakos!ES14,IF(ISTEXT(Fakos!ES14),"n.a.",""))</f>
        <v/>
      </c>
      <c r="ET14" s="25" t="str">
        <f>IF(ISNUMBER(Fakos!ET14),Fakos!ET14,IF(ISTEXT(Fakos!ET14),"n.a.",""))</f>
        <v/>
      </c>
      <c r="EU14" s="25" t="str">
        <f>IF(ISNUMBER(Fakos!EU14),Fakos!EU14,IF(ISTEXT(Fakos!EU14),"n.a.",""))</f>
        <v/>
      </c>
      <c r="EV14" s="25" t="str">
        <f>IF(ISNUMBER(Fakos!EV14),Fakos!EV14,IF(ISTEXT(Fakos!EV14),"n.a.",""))</f>
        <v/>
      </c>
      <c r="EW14" s="25" t="str">
        <f>IF(ISNUMBER(Fakos!EW14),Fakos!EW14,IF(ISTEXT(Fakos!EW14),"n.a.",""))</f>
        <v/>
      </c>
      <c r="EX14" s="25" t="str">
        <f>IF(ISNUMBER(Fakos!EX14),Fakos!EX14,IF(ISTEXT(Fakos!EX14),"n.a.",""))</f>
        <v/>
      </c>
      <c r="EY14" s="25" t="str">
        <f>IF(ISNUMBER(Fakos!EY14),Fakos!EY14,IF(ISTEXT(Fakos!EY14),"n.a.",""))</f>
        <v/>
      </c>
      <c r="EZ14" s="25" t="str">
        <f>IF(ISNUMBER(Fakos!EZ14),Fakos!EZ14,IF(ISTEXT(Fakos!EZ14),"n.a.",""))</f>
        <v/>
      </c>
      <c r="FA14" s="25" t="str">
        <f>IF(ISNUMBER(Fakos!FA14),Fakos!FA14,IF(ISTEXT(Fakos!FA14),"n.a.",""))</f>
        <v/>
      </c>
      <c r="FB14" s="25" t="str">
        <f>IF(ISNUMBER(Fakos!FB14),Fakos!FB14,IF(ISTEXT(Fakos!FB14),"n.a.",""))</f>
        <v/>
      </c>
      <c r="FC14" s="25" t="str">
        <f>IF(ISNUMBER(Fakos!FC14),Fakos!FC14,IF(ISTEXT(Fakos!FC14),"n.a.",""))</f>
        <v/>
      </c>
      <c r="FD14" s="25" t="str">
        <f>IF(ISNUMBER(Fakos!FD14),Fakos!FD14,IF(ISTEXT(Fakos!FD14),"n.a.",""))</f>
        <v/>
      </c>
      <c r="FE14" s="25" t="str">
        <f>IF(ISNUMBER(Fakos!FE14),Fakos!FE14,IF(ISTEXT(Fakos!FE14),"n.a.",""))</f>
        <v/>
      </c>
      <c r="FF14" s="25" t="str">
        <f>IF(ISNUMBER(Fakos!FF14),Fakos!FF14,IF(ISTEXT(Fakos!FF14),"n.a.",""))</f>
        <v/>
      </c>
      <c r="FG14" s="25" t="str">
        <f>IF(ISNUMBER(Fakos!FG14),Fakos!FG14,IF(ISTEXT(Fakos!FG14),"n.a.",""))</f>
        <v/>
      </c>
      <c r="FH14" s="25" t="str">
        <f>IF(ISNUMBER(Fakos!FH14),Fakos!FH14,IF(ISTEXT(Fakos!FH14),"n.a.",""))</f>
        <v/>
      </c>
      <c r="FI14" s="25" t="str">
        <f>IF(ISNUMBER(Fakos!FI14),Fakos!FI14,IF(ISTEXT(Fakos!FI14),"n.a.",""))</f>
        <v/>
      </c>
      <c r="FJ14" s="25" t="str">
        <f>IF(ISNUMBER(Fakos!FJ14),Fakos!FJ14,IF(ISTEXT(Fakos!FJ14),"n.a.",""))</f>
        <v/>
      </c>
      <c r="FK14" s="25" t="str">
        <f>IF(ISNUMBER(Fakos!FK14),Fakos!FK14,IF(ISTEXT(Fakos!FK14),"n.a.",""))</f>
        <v/>
      </c>
      <c r="FL14" s="25" t="str">
        <f>IF(ISNUMBER(Fakos!FL14),Fakos!FL14,IF(ISTEXT(Fakos!FL14),"n.a.",""))</f>
        <v/>
      </c>
      <c r="FM14" s="25" t="str">
        <f>IF(ISNUMBER(Fakos!FM14),Fakos!FM14,IF(ISTEXT(Fakos!FM14),"n.a.",""))</f>
        <v/>
      </c>
      <c r="FN14" s="25" t="str">
        <f>IF(ISNUMBER(Fakos!FN14),Fakos!FN14,IF(ISTEXT(Fakos!FN14),"n.a.",""))</f>
        <v/>
      </c>
      <c r="FO14" s="25" t="str">
        <f>IF(ISNUMBER(Fakos!FO14),Fakos!FO14,"")</f>
        <v/>
      </c>
      <c r="FP14" s="25" t="str">
        <f>IF(ISNUMBER(Fakos!FP14),Fakos!FP14,"")</f>
        <v/>
      </c>
      <c r="FQ14" s="25" t="str">
        <f>IF(ISNUMBER(Fakos!FQ14),Fakos!FQ14,"")</f>
        <v/>
      </c>
      <c r="FR14" s="25" t="str">
        <f>IF(ISNUMBER(Fakos!FR14),Fakos!FR14,"")</f>
        <v/>
      </c>
      <c r="FS14" s="25" t="str">
        <f>IF(ISNUMBER(Fakos!FS14),Fakos!FS14,"")</f>
        <v/>
      </c>
      <c r="FT14" s="25" t="str">
        <f>IF(ISNUMBER(Fakos!FT14),Fakos!FT14,"")</f>
        <v/>
      </c>
      <c r="FU14" s="25" t="str">
        <f>IF(ISNUMBER(Fakos!FU14),Fakos!FU14,"")</f>
        <v/>
      </c>
      <c r="FV14" s="25" t="str">
        <f>IF(ISNUMBER(Fakos!FV14),Fakos!FV14,"")</f>
        <v/>
      </c>
      <c r="FW14" s="25" t="str">
        <f>IF(ISNUMBER(Fakos!FW14),Fakos!FW14,"")</f>
        <v/>
      </c>
      <c r="FX14" s="25" t="str">
        <f>IF(ISNUMBER(Fakos!FX14),Fakos!FX14,"")</f>
        <v/>
      </c>
      <c r="FY14" s="25" t="str">
        <f>IF(ISNUMBER(Fakos!FY14),Fakos!FY14,"")</f>
        <v/>
      </c>
      <c r="FZ14" s="25" t="str">
        <f>IF(ISNUMBER(Fakos!FZ14),Fakos!FZ14,"")</f>
        <v/>
      </c>
      <c r="GA14" s="25" t="str">
        <f>IF(ISNUMBER(Fakos!GA14),Fakos!GA14,"")</f>
        <v/>
      </c>
      <c r="GB14" s="25" t="str">
        <f>IF(ISNUMBER(Fakos!GB14),Fakos!GB14,"")</f>
        <v/>
      </c>
      <c r="GC14" s="25" t="str">
        <f>IF(ISNUMBER(Fakos!GC14),Fakos!GC14,"")</f>
        <v/>
      </c>
      <c r="GD14" s="25" t="str">
        <f>IF(ISNUMBER(Fakos!GD14),Fakos!GD14,"")</f>
        <v/>
      </c>
      <c r="GE14" s="25" t="str">
        <f>IF(ISNUMBER(Fakos!GE14),Fakos!GE14,"")</f>
        <v/>
      </c>
      <c r="GF14" s="25" t="str">
        <f>IF(ISNUMBER(Fakos!GF14),Fakos!GF14,"")</f>
        <v/>
      </c>
      <c r="GG14" s="25" t="str">
        <f>IF(ISNUMBER(Fakos!GG14),Fakos!GG14,"")</f>
        <v/>
      </c>
      <c r="GH14" s="25" t="str">
        <f>IF(ISNUMBER(Fakos!GH14),Fakos!GH14,"")</f>
        <v/>
      </c>
      <c r="GI14" s="25" t="str">
        <f>IF(ISNUMBER(Fakos!GI14),Fakos!GI14,"")</f>
        <v/>
      </c>
      <c r="GJ14" s="25" t="str">
        <f>IF(ISNUMBER(Fakos!GJ14),Fakos!GJ14,"")</f>
        <v/>
      </c>
      <c r="GK14" s="25" t="str">
        <f>IF(ISNUMBER(Fakos!GK14),Fakos!GK14,"")</f>
        <v/>
      </c>
      <c r="GL14" s="25" t="str">
        <f>IF(ISNUMBER(Fakos!GL14),Fakos!GL14,"")</f>
        <v/>
      </c>
      <c r="GM14" s="25" t="str">
        <f>IF(ISNUMBER(Fakos!GM14),Fakos!GM14,"")</f>
        <v/>
      </c>
      <c r="GN14" s="25" t="str">
        <f>IF(ISNUMBER(Fakos!GN14),Fakos!GN14,"")</f>
        <v/>
      </c>
      <c r="GO14" s="25" t="str">
        <f>IF(ISNUMBER(Fakos!GO14),Fakos!GO14,"")</f>
        <v/>
      </c>
      <c r="GP14" s="25" t="str">
        <f>IF(ISNUMBER(Fakos!GP14),Fakos!GP14,"")</f>
        <v/>
      </c>
      <c r="GQ14" s="25" t="str">
        <f>IF(ISNUMBER(Fakos!GQ14),Fakos!GQ14,"")</f>
        <v/>
      </c>
      <c r="GR14" s="25" t="str">
        <f>IF(ISNUMBER(Fakos!GR14),Fakos!GR14,"")</f>
        <v/>
      </c>
      <c r="GS14" s="25" t="str">
        <f>IF(ISNUMBER(Fakos!GS14),Fakos!GS14,"")</f>
        <v/>
      </c>
      <c r="GT14" s="25" t="str">
        <f>IF(ISNUMBER(Fakos!GT14),Fakos!GT14,"")</f>
        <v/>
      </c>
      <c r="GU14" s="25" t="str">
        <f>IF(ISNUMBER(Fakos!GU14),Fakos!GU14,"")</f>
        <v/>
      </c>
      <c r="GV14" s="25" t="str">
        <f>IF(ISNUMBER(Fakos!GV14),Fakos!GV14,"")</f>
        <v/>
      </c>
      <c r="GW14" s="25" t="str">
        <f>IF(ISNUMBER(Fakos!GW14),Fakos!GW14,"")</f>
        <v/>
      </c>
      <c r="GX14" s="25" t="str">
        <f>IF(ISNUMBER(Fakos!GX14),Fakos!GX14,"")</f>
        <v/>
      </c>
      <c r="GY14" s="25" t="str">
        <f>IF(ISNUMBER(Fakos!GY14),Fakos!GY14,"")</f>
        <v/>
      </c>
      <c r="GZ14" s="25" t="str">
        <f>IF(ISNUMBER(Fakos!GZ14),Fakos!GZ14,"")</f>
        <v/>
      </c>
      <c r="HA14" s="25" t="str">
        <f>IF(ISNUMBER(Fakos!HA14),Fakos!HA14,"")</f>
        <v/>
      </c>
      <c r="HB14" s="25" t="str">
        <f>IF(ISNUMBER(Fakos!HB14),Fakos!HB14,"")</f>
        <v/>
      </c>
      <c r="HC14" s="25" t="str">
        <f>IF(ISNUMBER(Fakos!HC14),Fakos!HC14,"")</f>
        <v/>
      </c>
      <c r="HD14" s="25" t="str">
        <f>IF(ISNUMBER(Fakos!HD14),Fakos!HD14,"")</f>
        <v/>
      </c>
      <c r="HE14" s="25" t="str">
        <f>IF(ISNUMBER(Fakos!HE14),Fakos!HE14,"")</f>
        <v/>
      </c>
      <c r="HF14" s="25" t="str">
        <f>IF(ISNUMBER(Fakos!HF14),Fakos!HF14,"")</f>
        <v/>
      </c>
      <c r="HG14" s="25" t="str">
        <f>IF(ISNUMBER(Fakos!HG14),Fakos!HG14,"")</f>
        <v/>
      </c>
      <c r="HH14" s="25" t="str">
        <f>IF(ISNUMBER(Fakos!HH14),Fakos!HH14,"")</f>
        <v/>
      </c>
      <c r="HI14" s="25" t="str">
        <f>IF(ISNUMBER(Fakos!HI14),Fakos!HI14,"")</f>
        <v/>
      </c>
    </row>
    <row r="15" spans="1:217">
      <c r="A15" s="25" t="str">
        <f>Fakos!A15</f>
        <v>LM-JB-03-14</v>
      </c>
      <c r="B15" s="25" t="str">
        <f>Fakos!B15</f>
        <v>Fakos</v>
      </c>
      <c r="C15" s="25" t="str">
        <f>Fakos!C15</f>
        <v>epithermal</v>
      </c>
      <c r="D15" s="25" t="str">
        <f>Fakos!D15</f>
        <v>transitional</v>
      </c>
      <c r="E15" s="25" t="str">
        <f>Fakos!E15</f>
        <v>pyrite</v>
      </c>
      <c r="F15" s="25" t="str">
        <f>Fakos!F15</f>
        <v xml:space="preserve">subhedral  </v>
      </c>
      <c r="G15" s="25">
        <f>IF(ISNUMBER(Fakos!G15),Fakos!G15,IF(ISTEXT(Fakos!G15),"n.a.",""))</f>
        <v>15.7266481796278</v>
      </c>
      <c r="H15" s="25">
        <f>IF(ISNUMBER(Fakos!H15),Fakos!H15,IF(ISTEXT(Fakos!H15),"n.a.",""))</f>
        <v>472709.326037127</v>
      </c>
      <c r="I15" s="25">
        <f>IF(ISNUMBER(Fakos!I15),Fakos!I15,IF(ISTEXT(Fakos!I15),"n.a.",""))</f>
        <v>1080.23417158453</v>
      </c>
      <c r="J15" s="25">
        <f>IF(ISNUMBER(Fakos!J15),Fakos!J15,IF(ISTEXT(Fakos!J15),"n.a.",""))</f>
        <v>38.446212580887398</v>
      </c>
      <c r="K15" s="25">
        <f>IF(ISNUMBER(Fakos!K15),Fakos!K15,IF(ISTEXT(Fakos!K15),"n.a.",""))</f>
        <v>3.33172808551977</v>
      </c>
      <c r="L15" s="25">
        <f>IF(ISNUMBER(Fakos!L15),Fakos!L15,IF(ISTEXT(Fakos!L15),"n.a.",""))</f>
        <v>1.2700636014550399</v>
      </c>
      <c r="M15" s="25">
        <f>IF(ISNUMBER(Fakos!M15),Fakos!M15,IF(ISTEXT(Fakos!M15),"n.a.",""))</f>
        <v>2.69488519585078E-2</v>
      </c>
      <c r="N15" s="25">
        <f>IF(ISNUMBER(Fakos!N15),Fakos!N15,IF(ISTEXT(Fakos!N15),"n.a.",""))</f>
        <v>0.83742442747449497</v>
      </c>
      <c r="O15" s="25">
        <f>IF(ISNUMBER(Fakos!O15),Fakos!O15,IF(ISTEXT(Fakos!O15),"n.a.",""))</f>
        <v>978.95838950883604</v>
      </c>
      <c r="P15" s="25">
        <f>IF(ISNUMBER(Fakos!P15),Fakos!P15,IF(ISTEXT(Fakos!P15),"n.a.",""))</f>
        <v>129.43410021083099</v>
      </c>
      <c r="Q15" s="25">
        <f>IF(ISNUMBER(Fakos!Q15),Fakos!Q15,IF(ISTEXT(Fakos!Q15),"n.a.",""))</f>
        <v>6.6772897619724603E-2</v>
      </c>
      <c r="R15" s="25">
        <f>IF(ISNUMBER(Fakos!R15),Fakos!R15,IF(ISTEXT(Fakos!R15),"n.a.",""))</f>
        <v>8.9625018538873696E-2</v>
      </c>
      <c r="S15" s="25">
        <f>IF(ISNUMBER(Fakos!S15),Fakos!S15,IF(ISTEXT(Fakos!S15),"n.a.",""))</f>
        <v>4.9951588195491373E-3</v>
      </c>
      <c r="T15" s="25">
        <f>IF(ISNUMBER(Fakos!T15),Fakos!T15,IF(ISTEXT(Fakos!T15),"n.a.",""))</f>
        <v>0.10443906893793301</v>
      </c>
      <c r="U15" s="25">
        <f>IF(ISNUMBER(Fakos!U15),Fakos!U15,IF(ISTEXT(Fakos!U15),"n.a.",""))</f>
        <v>0.248213004620432</v>
      </c>
      <c r="V15" s="25">
        <f>IF(ISNUMBER(Fakos!V15),Fakos!V15,IF(ISTEXT(Fakos!V15),"n.a.",""))</f>
        <v>101.342314335419</v>
      </c>
      <c r="W15" s="25">
        <f>IF(ISNUMBER(Fakos!W15),Fakos!W15,IF(ISTEXT(Fakos!W15),"n.a.",""))</f>
        <v>0.54214593214468798</v>
      </c>
      <c r="X15" s="25">
        <f>IF(ISNUMBER(Fakos!X15),Fakos!X15,IF(ISTEXT(Fakos!X15),"n.a.",""))</f>
        <v>2.4494487107895899E-2</v>
      </c>
      <c r="Y15" s="25">
        <f>IF(ISNUMBER(Fakos!Y15),Fakos!Y15,IF(ISTEXT(Fakos!Y15),"n.a.",""))</f>
        <v>27.553338104336699</v>
      </c>
      <c r="Z15" s="25">
        <f>IF(ISNUMBER(Fakos!Z15),Fakos!Z15,IF(ISTEXT(Fakos!Z15),"n.a.",""))</f>
        <v>4.5305843219710598</v>
      </c>
      <c r="AA15" s="25">
        <f>IF(ISNUMBER(Fakos!AA15),Fakos!AA15,IF(ISTEXT(Fakos!AA15),"n.a.",""))</f>
        <v>28.09728446753536</v>
      </c>
      <c r="AB15" s="25">
        <f>IF(ISNUMBER(Fakos!AB15),Fakos!AB15,IF(ISTEXT(Fakos!AB15),"n.a.",""))</f>
        <v>4.6975832736019374</v>
      </c>
      <c r="AC15" s="25">
        <f>IF(ISNUMBER(Fakos!AC15),Fakos!AC15,IF(ISTEXT(Fakos!AC15),"n.a.",""))</f>
        <v>0.16442959850508923</v>
      </c>
      <c r="AD15" s="25">
        <f>IF(ISNUMBER(Fakos!AD15),Fakos!AD15,IF(ISTEXT(Fakos!AD15),"n.a.",""))</f>
        <v>1.1034525912041127</v>
      </c>
      <c r="AE15" s="25">
        <f>IF(ISNUMBER(Fakos!AE15),Fakos!AE15,IF(ISTEXT(Fakos!AE15),"n.a.",""))</f>
        <v>8.8898437696159367E-4</v>
      </c>
      <c r="AF15" s="25">
        <f>IF(ISNUMBER(Fakos!AF15),Fakos!AF15,IF(ISTEXT(Fakos!AF15),"n.a.",""))</f>
        <v>9.0084549349526925E-3</v>
      </c>
      <c r="AG15" s="25">
        <f>IF(ISNUMBER(Fakos!AG15),Fakos!AG15,IF(ISTEXT(Fakos!AG15),"n.a.",""))</f>
        <v>6.1813354341290168E-5</v>
      </c>
      <c r="AH15" s="25">
        <f>IF(ISNUMBER(Fakos!AH15),Fakos!AH15,IF(ISTEXT(Fakos!AH15),"n.a.",""))</f>
        <v>2.4234050105607719E-3</v>
      </c>
      <c r="AI15" s="25">
        <f>IF(ISNUMBER(Fakos!AI15),Fakos!AI15,IF(ISTEXT(Fakos!AI15),"n.a.",""))</f>
        <v>4.1940761004860827E-3</v>
      </c>
      <c r="AJ15" s="25">
        <f>IF(ISNUMBER(Fakos!AJ15),Fakos!AJ15,IF(ISTEXT(Fakos!AJ15),"n.a.",""))</f>
        <v>0.11982040895907964</v>
      </c>
      <c r="AK15" s="25">
        <f>IF(ISNUMBER(Fakos!AK15),Fakos!AK15,IF(ISTEXT(Fakos!AK15),"n.a.",""))</f>
        <v>2.2675164100730511E-5</v>
      </c>
      <c r="AL15" s="25">
        <f>IF(ISNUMBER(Fakos!AL15),Fakos!AL15,IF(ISTEXT(Fakos!AL15),"n.a.",""))</f>
        <v>2.2977703460013988E-4</v>
      </c>
      <c r="AM15" s="25">
        <f>IF(ISNUMBER(Fakos!AM15),Fakos!AM15,IF(ISTEXT(Fakos!AM15),"n.a.",""))</f>
        <v>6.1813354341290168E-5</v>
      </c>
      <c r="AN15" s="25" t="str">
        <f>IF(ISNUMBER(Fakos!AN15),Fakos!AN15,IF(ISTEXT(Fakos!AN15),"n.a.",""))</f>
        <v/>
      </c>
      <c r="AO15" s="25" t="str">
        <f>IF(ISNUMBER(Fakos!AO15),Fakos!AO15,IF(ISTEXT(Fakos!AO15),"n.a.",""))</f>
        <v/>
      </c>
      <c r="AP15" s="25">
        <f>IF(ISNUMBER(Fakos!AP15),Fakos!AP15,IF(ISTEXT(Fakos!AP15),"n.a.",""))</f>
        <v>0.31626728252303299</v>
      </c>
      <c r="AQ15" s="25">
        <f>IF(ISNUMBER(Fakos!AQ15),Fakos!AQ15,IF(ISTEXT(Fakos!AQ15),"n.a.",""))</f>
        <v>6.4160582333038896</v>
      </c>
      <c r="AR15" s="25">
        <f>IF(ISNUMBER(Fakos!AR15),Fakos!AR15,IF(ISTEXT(Fakos!AR15),"n.a.",""))</f>
        <v>2.8559294642325699E-2</v>
      </c>
      <c r="AS15" s="25">
        <f>IF(ISNUMBER(Fakos!AS15),Fakos!AS15,IF(ISTEXT(Fakos!AS15),"n.a.",""))</f>
        <v>0.27070678460208097</v>
      </c>
      <c r="AT15" s="25">
        <f>IF(ISNUMBER(Fakos!AT15),Fakos!AT15,IF(ISTEXT(Fakos!AT15),"n.a.",""))</f>
        <v>0.20610042048572899</v>
      </c>
      <c r="AU15" s="25">
        <f>IF(ISNUMBER(Fakos!AU15),Fakos!AU15,IF(ISTEXT(Fakos!AU15),"n.a.",""))</f>
        <v>1.2700636014550399</v>
      </c>
      <c r="AV15" s="25">
        <f>IF(ISNUMBER(Fakos!AV15),Fakos!AV15,IF(ISTEXT(Fakos!AV15),"n.a.",""))</f>
        <v>2.69488519585078E-2</v>
      </c>
      <c r="AW15" s="25">
        <f>IF(ISNUMBER(Fakos!AW15),Fakos!AW15,IF(ISTEXT(Fakos!AW15),"n.a.",""))</f>
        <v>0.36616902523836398</v>
      </c>
      <c r="AX15" s="25">
        <f>IF(ISNUMBER(Fakos!AX15),Fakos!AX15,IF(ISTEXT(Fakos!AX15),"n.a.",""))</f>
        <v>0.239847068711531</v>
      </c>
      <c r="AY15" s="25">
        <f>IF(ISNUMBER(Fakos!AY15),Fakos!AY15,IF(ISTEXT(Fakos!AY15),"n.a.",""))</f>
        <v>2.20068114538218</v>
      </c>
      <c r="AZ15" s="25">
        <f>IF(ISNUMBER(Fakos!AZ15),Fakos!AZ15,IF(ISTEXT(Fakos!AZ15),"n.a.",""))</f>
        <v>3.92060823142159E-2</v>
      </c>
      <c r="BA15" s="25">
        <f>IF(ISNUMBER(Fakos!BA15),Fakos!BA15,IF(ISTEXT(Fakos!BA15),"n.a.",""))</f>
        <v>8.9625018538873696E-2</v>
      </c>
      <c r="BB15" s="25">
        <f>IF(ISNUMBER(Fakos!BB15),Fakos!BB15,IF(ISTEXT(Fakos!BB15),"n.a.",""))</f>
        <v>5.3502516539381097E-3</v>
      </c>
      <c r="BC15" s="25">
        <f>IF(ISNUMBER(Fakos!BC15),Fakos!BC15,IF(ISTEXT(Fakos!BC15),"n.a.",""))</f>
        <v>0.10443906893793301</v>
      </c>
      <c r="BD15" s="25">
        <f>IF(ISNUMBER(Fakos!BD15),Fakos!BD15,IF(ISTEXT(Fakos!BD15),"n.a.",""))</f>
        <v>6.22305843327286E-2</v>
      </c>
      <c r="BE15" s="25">
        <f>IF(ISNUMBER(Fakos!BE15),Fakos!BE15,IF(ISTEXT(Fakos!BE15),"n.a.",""))</f>
        <v>0.30690789568135501</v>
      </c>
      <c r="BF15" s="25">
        <f>IF(ISNUMBER(Fakos!BF15),Fakos!BF15,IF(ISTEXT(Fakos!BF15),"n.a.",""))</f>
        <v>3.26974828913607E-2</v>
      </c>
      <c r="BG15" s="25">
        <f>IF(ISNUMBER(Fakos!BG15),Fakos!BG15,IF(ISTEXT(Fakos!BG15),"n.a.",""))</f>
        <v>2.4494487107895899E-2</v>
      </c>
      <c r="BH15" s="25">
        <f>IF(ISNUMBER(Fakos!BH15),Fakos!BH15,IF(ISTEXT(Fakos!BH15),"n.a.",""))</f>
        <v>2.8126756360210801E-2</v>
      </c>
      <c r="BI15" s="25">
        <f>IF(ISNUMBER(Fakos!BI15),Fakos!BI15,IF(ISTEXT(Fakos!BI15),"n.a.",""))</f>
        <v>1.0690273301551499E-2</v>
      </c>
      <c r="BJ15" s="25" t="str">
        <f>IF(ISNUMBER(Fakos!BJ15),Fakos!BJ15,IF(ISTEXT(Fakos!BJ15),"n.a.",""))</f>
        <v/>
      </c>
      <c r="BK15" s="25">
        <f>IF(ISNUMBER(Fakos!BK15),Fakos!BK15,IF(ISTEXT(Fakos!BK15),"n.a.",""))</f>
        <v>1.15119008632886</v>
      </c>
      <c r="BL15" s="25">
        <f>IF(ISNUMBER(Fakos!BL15),Fakos!BL15,IF(ISTEXT(Fakos!BL15),"n.a.",""))</f>
        <v>49401.229562575303</v>
      </c>
      <c r="BM15" s="25">
        <f>IF(ISNUMBER(Fakos!BM15),Fakos!BM15,IF(ISTEXT(Fakos!BM15),"n.a.",""))</f>
        <v>585.62024484830704</v>
      </c>
      <c r="BN15" s="25">
        <f>IF(ISNUMBER(Fakos!BN15),Fakos!BN15,IF(ISTEXT(Fakos!BN15),"n.a.",""))</f>
        <v>8.7033324293271708</v>
      </c>
      <c r="BO15" s="25">
        <f>IF(ISNUMBER(Fakos!BO15),Fakos!BO15,IF(ISTEXT(Fakos!BO15),"n.a.",""))</f>
        <v>1.939548766683</v>
      </c>
      <c r="BP15" s="25">
        <f>IF(ISNUMBER(Fakos!BP15),Fakos!BP15,IF(ISTEXT(Fakos!BP15),"n.a.",""))</f>
        <v>0.75232572348778004</v>
      </c>
      <c r="BQ15" s="25">
        <f>IF(ISNUMBER(Fakos!BQ15),Fakos!BQ15,IF(ISTEXT(Fakos!BQ15),"n.a.",""))</f>
        <v>4.1706446979232502E-2</v>
      </c>
      <c r="BR15" s="25">
        <f>IF(ISNUMBER(Fakos!BR15),Fakos!BR15,IF(ISTEXT(Fakos!BR15),"n.a.",""))</f>
        <v>0.85856491256237999</v>
      </c>
      <c r="BS15" s="25">
        <f>IF(ISNUMBER(Fakos!BS15),Fakos!BS15,IF(ISTEXT(Fakos!BS15),"n.a.",""))</f>
        <v>264.41393334926801</v>
      </c>
      <c r="BT15" s="25">
        <f>IF(ISNUMBER(Fakos!BT15),Fakos!BT15,IF(ISTEXT(Fakos!BT15),"n.a.",""))</f>
        <v>40.093461004288102</v>
      </c>
      <c r="BU15" s="25">
        <f>IF(ISNUMBER(Fakos!BU15),Fakos!BU15,IF(ISTEXT(Fakos!BU15),"n.a.",""))</f>
        <v>4.2594672264560103E-2</v>
      </c>
      <c r="BV15" s="25">
        <f>IF(ISNUMBER(Fakos!BV15),Fakos!BV15,IF(ISTEXT(Fakos!BV15),"n.a.",""))</f>
        <v>2.7437735111992701E-3</v>
      </c>
      <c r="BW15" s="25">
        <f>IF(ISNUMBER(Fakos!BW15),Fakos!BW15,IF(ISTEXT(Fakos!BW15),"n.a.",""))</f>
        <v>5.8585304011510896E-3</v>
      </c>
      <c r="BX15" s="25">
        <f>IF(ISNUMBER(Fakos!BX15),Fakos!BX15,IF(ISTEXT(Fakos!BX15),"n.a.",""))</f>
        <v>2.6897226805544301E-2</v>
      </c>
      <c r="BY15" s="25">
        <f>IF(ISNUMBER(Fakos!BY15),Fakos!BY15,IF(ISTEXT(Fakos!BY15),"n.a.",""))</f>
        <v>0.25588600823552499</v>
      </c>
      <c r="BZ15" s="25">
        <f>IF(ISNUMBER(Fakos!BZ15),Fakos!BZ15,IF(ISTEXT(Fakos!BZ15),"n.a.",""))</f>
        <v>50.6744433993344</v>
      </c>
      <c r="CA15" s="25">
        <f>IF(ISNUMBER(Fakos!CA15),Fakos!CA15,IF(ISTEXT(Fakos!CA15),"n.a.",""))</f>
        <v>0.25605052951521201</v>
      </c>
      <c r="CB15" s="25">
        <f>IF(ISNUMBER(Fakos!CB15),Fakos!CB15,IF(ISTEXT(Fakos!CB15),"n.a.",""))</f>
        <v>1.15998126805377E-2</v>
      </c>
      <c r="CC15" s="25">
        <f>IF(ISNUMBER(Fakos!CC15),Fakos!CC15,IF(ISTEXT(Fakos!CC15),"n.a.",""))</f>
        <v>18.867444020249</v>
      </c>
      <c r="CD15" s="25">
        <f>IF(ISNUMBER(Fakos!CD15),Fakos!CD15,IF(ISTEXT(Fakos!CD15),"n.a.",""))</f>
        <v>2.83157645504863</v>
      </c>
      <c r="CE15" s="25" t="str">
        <f>IF(ISNUMBER(Fakos!CE15),Fakos!CE15,IF(ISTEXT(Fakos!CE15),"n.a.",""))</f>
        <v/>
      </c>
      <c r="CF15" s="25">
        <f>IF(ISNUMBER(Fakos!CF15),Fakos!CF15,IF(ISTEXT(Fakos!CF15),"n.a.",""))</f>
        <v>15.7266481796278</v>
      </c>
      <c r="CG15" s="25">
        <f>IF(ISNUMBER(Fakos!CG15),Fakos!CG15,IF(ISTEXT(Fakos!CG15),"n.a.",""))</f>
        <v>472709.326037127</v>
      </c>
      <c r="CH15" s="25">
        <f>IF(ISNUMBER(Fakos!CH15),Fakos!CH15,IF(ISTEXT(Fakos!CH15),"n.a.",""))</f>
        <v>1080.23417158453</v>
      </c>
      <c r="CI15" s="25">
        <f>IF(ISNUMBER(Fakos!CI15),Fakos!CI15,IF(ISTEXT(Fakos!CI15),"n.a.",""))</f>
        <v>38.446212580887398</v>
      </c>
      <c r="CJ15" s="25">
        <f>IF(ISNUMBER(Fakos!CJ15),Fakos!CJ15,IF(ISTEXT(Fakos!CJ15),"n.a.",""))</f>
        <v>3.33172808551977</v>
      </c>
      <c r="CK15" s="25">
        <f>IF(ISNUMBER(Fakos!CK15),Fakos!CK15,IF(ISTEXT(Fakos!CK15),"n.a.",""))</f>
        <v>1.2700636014550399</v>
      </c>
      <c r="CL15" s="25">
        <f>IF(ISNUMBER(Fakos!CL15),Fakos!CL15,IF(ISTEXT(Fakos!CL15),"n.a.",""))</f>
        <v>2.69488519585078E-2</v>
      </c>
      <c r="CM15" s="25">
        <f>IF(ISNUMBER(Fakos!CM15),Fakos!CM15,IF(ISTEXT(Fakos!CM15),"n.a.",""))</f>
        <v>0.83742442747449497</v>
      </c>
      <c r="CN15" s="25">
        <f>IF(ISNUMBER(Fakos!CN15),Fakos!CN15,IF(ISTEXT(Fakos!CN15),"n.a.",""))</f>
        <v>978.95838950883604</v>
      </c>
      <c r="CO15" s="25">
        <f>IF(ISNUMBER(Fakos!CO15),Fakos!CO15,IF(ISTEXT(Fakos!CO15),"n.a.",""))</f>
        <v>129.43410021083099</v>
      </c>
      <c r="CP15" s="25">
        <f>IF(ISNUMBER(Fakos!CP15),Fakos!CP15,IF(ISTEXT(Fakos!CP15),"n.a.",""))</f>
        <v>6.6772897619724603E-2</v>
      </c>
      <c r="CQ15" s="25">
        <f>IF(ISNUMBER(Fakos!CQ15),Fakos!CQ15,IF(ISTEXT(Fakos!CQ15),"n.a.",""))</f>
        <v>8.9625018538873696E-2</v>
      </c>
      <c r="CR15" s="25">
        <f>IF(ISNUMBER(Fakos!CR15),Fakos!CR15,IF(ISTEXT(Fakos!CR15),"n.a.",""))</f>
        <v>4.9951588195491373E-3</v>
      </c>
      <c r="CS15" s="25">
        <f>IF(ISNUMBER(Fakos!CS15),Fakos!CS15,IF(ISTEXT(Fakos!CS15),"n.a.",""))</f>
        <v>0.10443906893793301</v>
      </c>
      <c r="CT15" s="25">
        <f>IF(ISNUMBER(Fakos!CT15),Fakos!CT15,IF(ISTEXT(Fakos!CT15),"n.a.",""))</f>
        <v>0.248213004620432</v>
      </c>
      <c r="CU15" s="25">
        <f>IF(ISNUMBER(Fakos!CU15),Fakos!CU15,IF(ISTEXT(Fakos!CU15),"n.a.",""))</f>
        <v>101.342314335419</v>
      </c>
      <c r="CV15" s="25">
        <f>IF(ISNUMBER(Fakos!CV15),Fakos!CV15,IF(ISTEXT(Fakos!CV15),"n.a.",""))</f>
        <v>0.54214593214468798</v>
      </c>
      <c r="CW15" s="25">
        <f>IF(ISNUMBER(Fakos!CW15),Fakos!CW15,IF(ISTEXT(Fakos!CW15),"n.a.",""))</f>
        <v>2.4494487107895899E-2</v>
      </c>
      <c r="CX15" s="25">
        <f>IF(ISNUMBER(Fakos!CX15),Fakos!CX15,IF(ISTEXT(Fakos!CX15),"n.a.",""))</f>
        <v>27.553338104336699</v>
      </c>
      <c r="CY15" s="25">
        <f>IF(ISNUMBER(Fakos!CY15),Fakos!CY15,IF(ISTEXT(Fakos!CY15),"n.a.",""))</f>
        <v>4.5305843219710598</v>
      </c>
      <c r="CZ15" s="25" t="str">
        <f>IF(ISNUMBER(Fakos!CZ15),Fakos!CZ15,IF(ISTEXT(Fakos!CZ15),"n.a.",""))</f>
        <v/>
      </c>
      <c r="DA15" s="25">
        <f>IF(ISNUMBER(Fakos!DA15),Fakos!DA15,IF(ISTEXT(Fakos!DA15),"n.a.",""))</f>
        <v>0.28626149755750879</v>
      </c>
      <c r="DB15" s="25">
        <f>IF(ISNUMBER(Fakos!DB15),Fakos!DB15,IF(ISTEXT(Fakos!DB15),"n.a.",""))</f>
        <v>8464.6669538387869</v>
      </c>
      <c r="DC15" s="25">
        <f>IF(ISNUMBER(Fakos!DC15),Fakos!DC15,IF(ISTEXT(Fakos!DC15),"n.a.",""))</f>
        <v>18.329806825092309</v>
      </c>
      <c r="DD15" s="25">
        <f>IF(ISNUMBER(Fakos!DD15),Fakos!DD15,IF(ISTEXT(Fakos!DD15),"n.a.",""))</f>
        <v>0.65503468159771627</v>
      </c>
      <c r="DE15" s="25">
        <f>IF(ISNUMBER(Fakos!DE15),Fakos!DE15,IF(ISTEXT(Fakos!DE15),"n.a.",""))</f>
        <v>5.2430177910801151E-2</v>
      </c>
      <c r="DF15" s="25">
        <f>IF(ISNUMBER(Fakos!DF15),Fakos!DF15,IF(ISTEXT(Fakos!DF15),"n.a.",""))</f>
        <v>1.9422902606744761E-2</v>
      </c>
      <c r="DG15" s="25">
        <f>IF(ISNUMBER(Fakos!DG15),Fakos!DG15,IF(ISTEXT(Fakos!DG15),"n.a.",""))</f>
        <v>3.8651308690830575E-4</v>
      </c>
      <c r="DH15" s="25">
        <f>IF(ISNUMBER(Fakos!DH15),Fakos!DH15,IF(ISTEXT(Fakos!DH15),"n.a.",""))</f>
        <v>1.1533183135580429E-2</v>
      </c>
      <c r="DI15" s="25">
        <f>IF(ISNUMBER(Fakos!DI15),Fakos!DI15,IF(ISTEXT(Fakos!DI15),"n.a.",""))</f>
        <v>13.066437309251752</v>
      </c>
      <c r="DJ15" s="25">
        <f>IF(ISNUMBER(Fakos!DJ15),Fakos!DJ15,IF(ISTEXT(Fakos!DJ15),"n.a.",""))</f>
        <v>1.6392363248585486</v>
      </c>
      <c r="DK15" s="25">
        <f>IF(ISNUMBER(Fakos!DK15),Fakos!DK15,IF(ISTEXT(Fakos!DK15),"n.a.",""))</f>
        <v>6.1902300789041262E-4</v>
      </c>
      <c r="DL15" s="25">
        <f>IF(ISNUMBER(Fakos!DL15),Fakos!DL15,IF(ISTEXT(Fakos!DL15),"n.a.",""))</f>
        <v>7.9729758243297986E-4</v>
      </c>
      <c r="DM15" s="25">
        <f>IF(ISNUMBER(Fakos!DM15),Fakos!DM15,IF(ISTEXT(Fakos!DM15),"n.a.",""))</f>
        <v>4.3505015063397183E-5</v>
      </c>
      <c r="DN15" s="25">
        <f>IF(ISNUMBER(Fakos!DN15),Fakos!DN15,IF(ISTEXT(Fakos!DN15),"n.a.",""))</f>
        <v>8.7978324435964122E-4</v>
      </c>
      <c r="DO15" s="25">
        <f>IF(ISNUMBER(Fakos!DO15),Fakos!DO15,IF(ISTEXT(Fakos!DO15),"n.a.",""))</f>
        <v>2.0385430734266752E-3</v>
      </c>
      <c r="DP15" s="25">
        <f>IF(ISNUMBER(Fakos!DP15),Fakos!DP15,IF(ISTEXT(Fakos!DP15),"n.a.",""))</f>
        <v>0.7942187643841615</v>
      </c>
      <c r="DQ15" s="25">
        <f>IF(ISNUMBER(Fakos!DQ15),Fakos!DQ15,IF(ISTEXT(Fakos!DQ15),"n.a.",""))</f>
        <v>2.7524771700813563E-3</v>
      </c>
      <c r="DR15" s="25">
        <f>IF(ISNUMBER(Fakos!DR15),Fakos!DR15,IF(ISTEXT(Fakos!DR15),"n.a.",""))</f>
        <v>1.1984583431178526E-4</v>
      </c>
      <c r="DS15" s="25">
        <f>IF(ISNUMBER(Fakos!DS15),Fakos!DS15,IF(ISTEXT(Fakos!DS15),"n.a.",""))</f>
        <v>0.13297943100548601</v>
      </c>
      <c r="DT15" s="25">
        <f>IF(ISNUMBER(Fakos!DT15),Fakos!DT15,IF(ISTEXT(Fakos!DT15),"n.a.",""))</f>
        <v>2.1679472120641467E-2</v>
      </c>
      <c r="DU15" s="25" t="str">
        <f>IF(ISNUMBER(Fakos!DU15),Fakos!DU15,IF(ISTEXT(Fakos!DU15),"n.a.",""))</f>
        <v/>
      </c>
      <c r="DV15" s="25">
        <f>IF(ISNUMBER(Fakos!DV15),Fakos!DV15,IF(ISTEXT(Fakos!DV15),"n.a.",""))</f>
        <v>3.367499204696815E-3</v>
      </c>
      <c r="DW15" s="25">
        <f>IF(ISNUMBER(Fakos!DW15),Fakos!DW15,IF(ISTEXT(Fakos!DW15),"n.a.",""))</f>
        <v>99.575945344689714</v>
      </c>
      <c r="DX15" s="25">
        <f>IF(ISNUMBER(Fakos!DX15),Fakos!DX15,IF(ISTEXT(Fakos!DX15),"n.a.",""))</f>
        <v>0.21562665755755073</v>
      </c>
      <c r="DY15" s="25">
        <f>IF(ISNUMBER(Fakos!DY15),Fakos!DY15,IF(ISTEXT(Fakos!DY15),"n.a.",""))</f>
        <v>7.7056425266761519E-3</v>
      </c>
      <c r="DZ15" s="25">
        <f>IF(ISNUMBER(Fakos!DZ15),Fakos!DZ15,IF(ISTEXT(Fakos!DZ15),"n.a.",""))</f>
        <v>6.1677376777247335E-4</v>
      </c>
      <c r="EA15" s="25">
        <f>IF(ISNUMBER(Fakos!EA15),Fakos!EA15,IF(ISTEXT(Fakos!EA15),"n.a.",""))</f>
        <v>2.2848552683190216E-4</v>
      </c>
      <c r="EB15" s="25">
        <f>IF(ISNUMBER(Fakos!EB15),Fakos!EB15,IF(ISTEXT(Fakos!EB15),"n.a.",""))</f>
        <v>4.5468305164132237E-6</v>
      </c>
      <c r="EC15" s="25">
        <f>IF(ISNUMBER(Fakos!EC15),Fakos!EC15,IF(ISTEXT(Fakos!EC15),"n.a.",""))</f>
        <v>1.3567310088178177E-4</v>
      </c>
      <c r="ED15" s="25">
        <f>IF(ISNUMBER(Fakos!ED15),Fakos!ED15,IF(ISTEXT(Fakos!ED15),"n.a.",""))</f>
        <v>0.15370986885264373</v>
      </c>
      <c r="EE15" s="25">
        <f>IF(ISNUMBER(Fakos!EE15),Fakos!EE15,IF(ISTEXT(Fakos!EE15),"n.a.",""))</f>
        <v>1.9283511989461037E-2</v>
      </c>
      <c r="EF15" s="25">
        <f>IF(ISNUMBER(Fakos!EF15),Fakos!EF15,IF(ISTEXT(Fakos!EF15),"n.a.",""))</f>
        <v>7.2820113935902787E-6</v>
      </c>
      <c r="EG15" s="25">
        <f>IF(ISNUMBER(Fakos!EG15),Fakos!EG15,IF(ISTEXT(Fakos!EG15),"n.a.",""))</f>
        <v>9.3791830115412831E-6</v>
      </c>
      <c r="EH15" s="25">
        <f>IF(ISNUMBER(Fakos!EH15),Fakos!EH15,IF(ISTEXT(Fakos!EH15),"n.a.",""))</f>
        <v>5.1178067912147736E-7</v>
      </c>
      <c r="EI15" s="25">
        <f>IF(ISNUMBER(Fakos!EI15),Fakos!EI15,IF(ISTEXT(Fakos!EI15),"n.a.",""))</f>
        <v>1.0349520983315218E-5</v>
      </c>
      <c r="EJ15" s="25">
        <f>IF(ISNUMBER(Fakos!EJ15),Fakos!EJ15,IF(ISTEXT(Fakos!EJ15),"n.a.",""))</f>
        <v>2.3980843519221165E-5</v>
      </c>
      <c r="EK15" s="25">
        <f>IF(ISNUMBER(Fakos!EK15),Fakos!EK15,IF(ISTEXT(Fakos!EK15),"n.a.",""))</f>
        <v>9.3429646677567896E-3</v>
      </c>
      <c r="EL15" s="25">
        <f>IF(ISNUMBER(Fakos!EL15),Fakos!EL15,IF(ISTEXT(Fakos!EL15),"n.a.",""))</f>
        <v>3.2379362087746392E-5</v>
      </c>
      <c r="EM15" s="25">
        <f>IF(ISNUMBER(Fakos!EM15),Fakos!EM15,IF(ISTEXT(Fakos!EM15),"n.a.",""))</f>
        <v>1.4098324614894649E-6</v>
      </c>
      <c r="EN15" s="25">
        <f>IF(ISNUMBER(Fakos!EN15),Fakos!EN15,IF(ISTEXT(Fakos!EN15),"n.a.",""))</f>
        <v>1.5643323743251437E-3</v>
      </c>
      <c r="EO15" s="25">
        <f>IF(ISNUMBER(Fakos!EO15),Fakos!EO15,IF(ISTEXT(Fakos!EO15),"n.a.",""))</f>
        <v>2.5503117166443377E-4</v>
      </c>
      <c r="EP15" s="25" t="str">
        <f>IF(ISNUMBER(Fakos!EP15),Fakos!EP15,IF(ISTEXT(Fakos!EP15),"n.a.",""))</f>
        <v/>
      </c>
      <c r="EQ15" s="25">
        <f>IF(ISNUMBER(Fakos!EQ15),Fakos!EQ15,IF(ISTEXT(Fakos!EQ15),"n.a.",""))</f>
        <v>199.15189068937943</v>
      </c>
      <c r="ER15" s="25" t="str">
        <f>IF(ISNUMBER(Fakos!ER15),Fakos!ER15,IF(ISTEXT(Fakos!ER15),"n.a.",""))</f>
        <v/>
      </c>
      <c r="ES15" s="25" t="str">
        <f>IF(ISNUMBER(Fakos!ES15),Fakos!ES15,IF(ISTEXT(Fakos!ES15),"n.a.",""))</f>
        <v/>
      </c>
      <c r="ET15" s="25" t="str">
        <f>IF(ISNUMBER(Fakos!ET15),Fakos!ET15,IF(ISTEXT(Fakos!ET15),"n.a.",""))</f>
        <v/>
      </c>
      <c r="EU15" s="25" t="str">
        <f>IF(ISNUMBER(Fakos!EU15),Fakos!EU15,IF(ISTEXT(Fakos!EU15),"n.a.",""))</f>
        <v/>
      </c>
      <c r="EV15" s="25" t="str">
        <f>IF(ISNUMBER(Fakos!EV15),Fakos!EV15,IF(ISTEXT(Fakos!EV15),"n.a.",""))</f>
        <v/>
      </c>
      <c r="EW15" s="25" t="str">
        <f>IF(ISNUMBER(Fakos!EW15),Fakos!EW15,IF(ISTEXT(Fakos!EW15),"n.a.",""))</f>
        <v/>
      </c>
      <c r="EX15" s="25" t="str">
        <f>IF(ISNUMBER(Fakos!EX15),Fakos!EX15,IF(ISTEXT(Fakos!EX15),"n.a.",""))</f>
        <v/>
      </c>
      <c r="EY15" s="25" t="str">
        <f>IF(ISNUMBER(Fakos!EY15),Fakos!EY15,IF(ISTEXT(Fakos!EY15),"n.a.",""))</f>
        <v/>
      </c>
      <c r="EZ15" s="25" t="str">
        <f>IF(ISNUMBER(Fakos!EZ15),Fakos!EZ15,IF(ISTEXT(Fakos!EZ15),"n.a.",""))</f>
        <v/>
      </c>
      <c r="FA15" s="25" t="str">
        <f>IF(ISNUMBER(Fakos!FA15),Fakos!FA15,IF(ISTEXT(Fakos!FA15),"n.a.",""))</f>
        <v/>
      </c>
      <c r="FB15" s="25" t="str">
        <f>IF(ISNUMBER(Fakos!FB15),Fakos!FB15,IF(ISTEXT(Fakos!FB15),"n.a.",""))</f>
        <v/>
      </c>
      <c r="FC15" s="25" t="str">
        <f>IF(ISNUMBER(Fakos!FC15),Fakos!FC15,IF(ISTEXT(Fakos!FC15),"n.a.",""))</f>
        <v/>
      </c>
      <c r="FD15" s="25" t="str">
        <f>IF(ISNUMBER(Fakos!FD15),Fakos!FD15,IF(ISTEXT(Fakos!FD15),"n.a.",""))</f>
        <v/>
      </c>
      <c r="FE15" s="25" t="str">
        <f>IF(ISNUMBER(Fakos!FE15),Fakos!FE15,IF(ISTEXT(Fakos!FE15),"n.a.",""))</f>
        <v/>
      </c>
      <c r="FF15" s="25" t="str">
        <f>IF(ISNUMBER(Fakos!FF15),Fakos!FF15,IF(ISTEXT(Fakos!FF15),"n.a.",""))</f>
        <v/>
      </c>
      <c r="FG15" s="25" t="str">
        <f>IF(ISNUMBER(Fakos!FG15),Fakos!FG15,IF(ISTEXT(Fakos!FG15),"n.a.",""))</f>
        <v/>
      </c>
      <c r="FH15" s="25" t="str">
        <f>IF(ISNUMBER(Fakos!FH15),Fakos!FH15,IF(ISTEXT(Fakos!FH15),"n.a.",""))</f>
        <v/>
      </c>
      <c r="FI15" s="25" t="str">
        <f>IF(ISNUMBER(Fakos!FI15),Fakos!FI15,IF(ISTEXT(Fakos!FI15),"n.a.",""))</f>
        <v/>
      </c>
      <c r="FJ15" s="25" t="str">
        <f>IF(ISNUMBER(Fakos!FJ15),Fakos!FJ15,IF(ISTEXT(Fakos!FJ15),"n.a.",""))</f>
        <v/>
      </c>
      <c r="FK15" s="25" t="str">
        <f>IF(ISNUMBER(Fakos!FK15),Fakos!FK15,IF(ISTEXT(Fakos!FK15),"n.a.",""))</f>
        <v/>
      </c>
      <c r="FL15" s="25" t="str">
        <f>IF(ISNUMBER(Fakos!FL15),Fakos!FL15,IF(ISTEXT(Fakos!FL15),"n.a.",""))</f>
        <v/>
      </c>
      <c r="FM15" s="25" t="str">
        <f>IF(ISNUMBER(Fakos!FM15),Fakos!FM15,IF(ISTEXT(Fakos!FM15),"n.a.",""))</f>
        <v/>
      </c>
      <c r="FN15" s="25" t="str">
        <f>IF(ISNUMBER(Fakos!FN15),Fakos!FN15,IF(ISTEXT(Fakos!FN15),"n.a.",""))</f>
        <v/>
      </c>
      <c r="FO15" s="25" t="str">
        <f>IF(ISNUMBER(Fakos!FO15),Fakos!FO15,"")</f>
        <v/>
      </c>
      <c r="FP15" s="25" t="str">
        <f>IF(ISNUMBER(Fakos!FP15),Fakos!FP15,"")</f>
        <v/>
      </c>
      <c r="FQ15" s="25" t="str">
        <f>IF(ISNUMBER(Fakos!FQ15),Fakos!FQ15,"")</f>
        <v/>
      </c>
      <c r="FR15" s="25" t="str">
        <f>IF(ISNUMBER(Fakos!FR15),Fakos!FR15,"")</f>
        <v/>
      </c>
      <c r="FS15" s="25" t="str">
        <f>IF(ISNUMBER(Fakos!FS15),Fakos!FS15,"")</f>
        <v/>
      </c>
      <c r="FT15" s="25" t="str">
        <f>IF(ISNUMBER(Fakos!FT15),Fakos!FT15,"")</f>
        <v/>
      </c>
      <c r="FU15" s="25" t="str">
        <f>IF(ISNUMBER(Fakos!FU15),Fakos!FU15,"")</f>
        <v/>
      </c>
      <c r="FV15" s="25" t="str">
        <f>IF(ISNUMBER(Fakos!FV15),Fakos!FV15,"")</f>
        <v/>
      </c>
      <c r="FW15" s="25" t="str">
        <f>IF(ISNUMBER(Fakos!FW15),Fakos!FW15,"")</f>
        <v/>
      </c>
      <c r="FX15" s="25" t="str">
        <f>IF(ISNUMBER(Fakos!FX15),Fakos!FX15,"")</f>
        <v/>
      </c>
      <c r="FY15" s="25" t="str">
        <f>IF(ISNUMBER(Fakos!FY15),Fakos!FY15,"")</f>
        <v/>
      </c>
      <c r="FZ15" s="25" t="str">
        <f>IF(ISNUMBER(Fakos!FZ15),Fakos!FZ15,"")</f>
        <v/>
      </c>
      <c r="GA15" s="25" t="str">
        <f>IF(ISNUMBER(Fakos!GA15),Fakos!GA15,"")</f>
        <v/>
      </c>
      <c r="GB15" s="25" t="str">
        <f>IF(ISNUMBER(Fakos!GB15),Fakos!GB15,"")</f>
        <v/>
      </c>
      <c r="GC15" s="25" t="str">
        <f>IF(ISNUMBER(Fakos!GC15),Fakos!GC15,"")</f>
        <v/>
      </c>
      <c r="GD15" s="25" t="str">
        <f>IF(ISNUMBER(Fakos!GD15),Fakos!GD15,"")</f>
        <v/>
      </c>
      <c r="GE15" s="25" t="str">
        <f>IF(ISNUMBER(Fakos!GE15),Fakos!GE15,"")</f>
        <v/>
      </c>
      <c r="GF15" s="25" t="str">
        <f>IF(ISNUMBER(Fakos!GF15),Fakos!GF15,"")</f>
        <v/>
      </c>
      <c r="GG15" s="25" t="str">
        <f>IF(ISNUMBER(Fakos!GG15),Fakos!GG15,"")</f>
        <v/>
      </c>
      <c r="GH15" s="25" t="str">
        <f>IF(ISNUMBER(Fakos!GH15),Fakos!GH15,"")</f>
        <v/>
      </c>
      <c r="GI15" s="25" t="str">
        <f>IF(ISNUMBER(Fakos!GI15),Fakos!GI15,"")</f>
        <v/>
      </c>
      <c r="GJ15" s="25" t="str">
        <f>IF(ISNUMBER(Fakos!GJ15),Fakos!GJ15,"")</f>
        <v/>
      </c>
      <c r="GK15" s="25" t="str">
        <f>IF(ISNUMBER(Fakos!GK15),Fakos!GK15,"")</f>
        <v/>
      </c>
      <c r="GL15" s="25" t="str">
        <f>IF(ISNUMBER(Fakos!GL15),Fakos!GL15,"")</f>
        <v/>
      </c>
      <c r="GM15" s="25" t="str">
        <f>IF(ISNUMBER(Fakos!GM15),Fakos!GM15,"")</f>
        <v/>
      </c>
      <c r="GN15" s="25" t="str">
        <f>IF(ISNUMBER(Fakos!GN15),Fakos!GN15,"")</f>
        <v/>
      </c>
      <c r="GO15" s="25" t="str">
        <f>IF(ISNUMBER(Fakos!GO15),Fakos!GO15,"")</f>
        <v/>
      </c>
      <c r="GP15" s="25" t="str">
        <f>IF(ISNUMBER(Fakos!GP15),Fakos!GP15,"")</f>
        <v/>
      </c>
      <c r="GQ15" s="25" t="str">
        <f>IF(ISNUMBER(Fakos!GQ15),Fakos!GQ15,"")</f>
        <v/>
      </c>
      <c r="GR15" s="25" t="str">
        <f>IF(ISNUMBER(Fakos!GR15),Fakos!GR15,"")</f>
        <v/>
      </c>
      <c r="GS15" s="25" t="str">
        <f>IF(ISNUMBER(Fakos!GS15),Fakos!GS15,"")</f>
        <v/>
      </c>
      <c r="GT15" s="25" t="str">
        <f>IF(ISNUMBER(Fakos!GT15),Fakos!GT15,"")</f>
        <v/>
      </c>
      <c r="GU15" s="25" t="str">
        <f>IF(ISNUMBER(Fakos!GU15),Fakos!GU15,"")</f>
        <v/>
      </c>
      <c r="GV15" s="25" t="str">
        <f>IF(ISNUMBER(Fakos!GV15),Fakos!GV15,"")</f>
        <v/>
      </c>
      <c r="GW15" s="25" t="str">
        <f>IF(ISNUMBER(Fakos!GW15),Fakos!GW15,"")</f>
        <v/>
      </c>
      <c r="GX15" s="25" t="str">
        <f>IF(ISNUMBER(Fakos!GX15),Fakos!GX15,"")</f>
        <v/>
      </c>
      <c r="GY15" s="25" t="str">
        <f>IF(ISNUMBER(Fakos!GY15),Fakos!GY15,"")</f>
        <v/>
      </c>
      <c r="GZ15" s="25" t="str">
        <f>IF(ISNUMBER(Fakos!GZ15),Fakos!GZ15,"")</f>
        <v/>
      </c>
      <c r="HA15" s="25" t="str">
        <f>IF(ISNUMBER(Fakos!HA15),Fakos!HA15,"")</f>
        <v/>
      </c>
      <c r="HB15" s="25" t="str">
        <f>IF(ISNUMBER(Fakos!HB15),Fakos!HB15,"")</f>
        <v/>
      </c>
      <c r="HC15" s="25" t="str">
        <f>IF(ISNUMBER(Fakos!HC15),Fakos!HC15,"")</f>
        <v/>
      </c>
      <c r="HD15" s="25" t="str">
        <f>IF(ISNUMBER(Fakos!HD15),Fakos!HD15,"")</f>
        <v/>
      </c>
      <c r="HE15" s="25" t="str">
        <f>IF(ISNUMBER(Fakos!HE15),Fakos!HE15,"")</f>
        <v/>
      </c>
      <c r="HF15" s="25" t="str">
        <f>IF(ISNUMBER(Fakos!HF15),Fakos!HF15,"")</f>
        <v/>
      </c>
      <c r="HG15" s="25" t="str">
        <f>IF(ISNUMBER(Fakos!HG15),Fakos!HG15,"")</f>
        <v/>
      </c>
      <c r="HH15" s="25" t="str">
        <f>IF(ISNUMBER(Fakos!HH15),Fakos!HH15,"")</f>
        <v/>
      </c>
      <c r="HI15" s="25" t="str">
        <f>IF(ISNUMBER(Fakos!HI15),Fakos!HI15,"")</f>
        <v/>
      </c>
    </row>
    <row r="16" spans="1:217">
      <c r="A16" s="25" t="str">
        <f>Fakos!A16</f>
        <v>LM-JB-03-15</v>
      </c>
      <c r="B16" s="25" t="str">
        <f>Fakos!B16</f>
        <v>Fakos</v>
      </c>
      <c r="C16" s="25" t="str">
        <f>Fakos!C16</f>
        <v>epithermal</v>
      </c>
      <c r="D16" s="25" t="str">
        <f>Fakos!D16</f>
        <v>transitional</v>
      </c>
      <c r="E16" s="25" t="str">
        <f>Fakos!E16</f>
        <v>pyrite</v>
      </c>
      <c r="F16" s="25" t="str">
        <f>Fakos!F16</f>
        <v xml:space="preserve">subhedral  </v>
      </c>
      <c r="G16" s="25">
        <f>IF(ISNUMBER(Fakos!G16),Fakos!G16,IF(ISTEXT(Fakos!G16),"n.a.",""))</f>
        <v>16.5804103503108</v>
      </c>
      <c r="H16" s="25">
        <f>IF(ISNUMBER(Fakos!H16),Fakos!H16,IF(ISTEXT(Fakos!H16),"n.a.",""))</f>
        <v>511815.67869987298</v>
      </c>
      <c r="I16" s="25">
        <f>IF(ISNUMBER(Fakos!I16),Fakos!I16,IF(ISTEXT(Fakos!I16),"n.a.",""))</f>
        <v>34.451446900303502</v>
      </c>
      <c r="J16" s="25">
        <f>IF(ISNUMBER(Fakos!J16),Fakos!J16,IF(ISTEXT(Fakos!J16),"n.a.",""))</f>
        <v>58.575198768773397</v>
      </c>
      <c r="K16" s="25">
        <f>IF(ISNUMBER(Fakos!K16),Fakos!K16,IF(ISTEXT(Fakos!K16),"n.a.",""))</f>
        <v>2.9193613447372901</v>
      </c>
      <c r="L16" s="25">
        <f>IF(ISNUMBER(Fakos!L16),Fakos!L16,IF(ISTEXT(Fakos!L16),"n.a.",""))</f>
        <v>1.0217094472247199</v>
      </c>
      <c r="M16" s="25">
        <f>IF(ISNUMBER(Fakos!M16),Fakos!M16,IF(ISTEXT(Fakos!M16),"n.a.",""))</f>
        <v>3.6561786232079202E-2</v>
      </c>
      <c r="N16" s="25">
        <f>IF(ISNUMBER(Fakos!N16),Fakos!N16,IF(ISTEXT(Fakos!N16),"n.a.",""))</f>
        <v>0.67832912318583505</v>
      </c>
      <c r="O16" s="25">
        <f>IF(ISNUMBER(Fakos!O16),Fakos!O16,IF(ISTEXT(Fakos!O16),"n.a.",""))</f>
        <v>807.36315728479804</v>
      </c>
      <c r="P16" s="25">
        <f>IF(ISNUMBER(Fakos!P16),Fakos!P16,IF(ISTEXT(Fakos!P16),"n.a.",""))</f>
        <v>243.90135267412199</v>
      </c>
      <c r="Q16" s="25">
        <f>IF(ISNUMBER(Fakos!Q16),Fakos!Q16,IF(ISTEXT(Fakos!Q16),"n.a.",""))</f>
        <v>6.2628784131685503E-2</v>
      </c>
      <c r="R16" s="25">
        <f>IF(ISNUMBER(Fakos!R16),Fakos!R16,IF(ISTEXT(Fakos!R16),"n.a.",""))</f>
        <v>0.10242094139334</v>
      </c>
      <c r="S16" s="25">
        <f>IF(ISNUMBER(Fakos!S16),Fakos!S16,IF(ISTEXT(Fakos!S16),"n.a.",""))</f>
        <v>6.6721953750580642E-3</v>
      </c>
      <c r="T16" s="25">
        <f>IF(ISNUMBER(Fakos!T16),Fakos!T16,IF(ISTEXT(Fakos!T16),"n.a.",""))</f>
        <v>0.124280670297537</v>
      </c>
      <c r="U16" s="25">
        <f>IF(ISNUMBER(Fakos!U16),Fakos!U16,IF(ISTEXT(Fakos!U16),"n.a.",""))</f>
        <v>4.8313213557366001E-2</v>
      </c>
      <c r="V16" s="25">
        <f>IF(ISNUMBER(Fakos!V16),Fakos!V16,IF(ISTEXT(Fakos!V16),"n.a.",""))</f>
        <v>3.2485484727317</v>
      </c>
      <c r="W16" s="25">
        <f>IF(ISNUMBER(Fakos!W16),Fakos!W16,IF(ISTEXT(Fakos!W16),"n.a.",""))</f>
        <v>2.27505739116486E-2</v>
      </c>
      <c r="X16" s="25">
        <f>IF(ISNUMBER(Fakos!X16),Fakos!X16,IF(ISTEXT(Fakos!X16),"n.a.",""))</f>
        <v>1.5726540464299499E-2</v>
      </c>
      <c r="Y16" s="25">
        <f>IF(ISNUMBER(Fakos!Y16),Fakos!Y16,IF(ISTEXT(Fakos!Y16),"n.a.",""))</f>
        <v>21.199890865010801</v>
      </c>
      <c r="Z16" s="25">
        <f>IF(ISNUMBER(Fakos!Z16),Fakos!Z16,IF(ISTEXT(Fakos!Z16),"n.a.",""))</f>
        <v>4.6168779343082704</v>
      </c>
      <c r="AA16" s="25">
        <f>IF(ISNUMBER(Fakos!AA16),Fakos!AA16,IF(ISTEXT(Fakos!AA16),"n.a.",""))</f>
        <v>0.58815757563710847</v>
      </c>
      <c r="AB16" s="25">
        <f>IF(ISNUMBER(Fakos!AB16),Fakos!AB16,IF(ISTEXT(Fakos!AB16),"n.a.",""))</f>
        <v>11.504840012014737</v>
      </c>
      <c r="AC16" s="25">
        <f>IF(ISNUMBER(Fakos!AC16),Fakos!AC16,IF(ISTEXT(Fakos!AC16),"n.a.",""))</f>
        <v>0.21777838214856859</v>
      </c>
      <c r="AD16" s="25">
        <f>IF(ISNUMBER(Fakos!AD16),Fakos!AD16,IF(ISTEXT(Fakos!AD16),"n.a.",""))</f>
        <v>4.2671561848530978E-2</v>
      </c>
      <c r="AE16" s="25">
        <f>IF(ISNUMBER(Fakos!AE16),Fakos!AE16,IF(ISTEXT(Fakos!AE16),"n.a.",""))</f>
        <v>7.4182176523631305E-4</v>
      </c>
      <c r="AF16" s="25">
        <f>IF(ISNUMBER(Fakos!AF16),Fakos!AF16,IF(ISTEXT(Fakos!AF16),"n.a.",""))</f>
        <v>2.2789368994867885E-3</v>
      </c>
      <c r="AG16" s="25">
        <f>IF(ISNUMBER(Fakos!AG16),Fakos!AG16,IF(ISTEXT(Fakos!AG16),"n.a.",""))</f>
        <v>1.8178854523272221E-3</v>
      </c>
      <c r="AH16" s="25">
        <f>IF(ISNUMBER(Fakos!AH16),Fakos!AH16,IF(ISTEXT(Fakos!AH16),"n.a.",""))</f>
        <v>2.9542031386138269E-3</v>
      </c>
      <c r="AI16" s="25">
        <f>IF(ISNUMBER(Fakos!AI16),Fakos!AI16,IF(ISTEXT(Fakos!AI16),"n.a.",""))</f>
        <v>0.13401114756279214</v>
      </c>
      <c r="AJ16" s="25">
        <f>IF(ISNUMBER(Fakos!AJ16),Fakos!AJ16,IF(ISTEXT(Fakos!AJ16),"n.a.",""))</f>
        <v>7.0795677574857772</v>
      </c>
      <c r="AK16" s="25">
        <f>IF(ISNUMBER(Fakos!AK16),Fakos!AK16,IF(ISTEXT(Fakos!AK16),"n.a.",""))</f>
        <v>4.5648417930919922E-4</v>
      </c>
      <c r="AL16" s="25">
        <f>IF(ISNUMBER(Fakos!AL16),Fakos!AL16,IF(ISTEXT(Fakos!AL16),"n.a.",""))</f>
        <v>1.4023565888880093E-3</v>
      </c>
      <c r="AM16" s="25">
        <f>IF(ISNUMBER(Fakos!AM16),Fakos!AM16,IF(ISTEXT(Fakos!AM16),"n.a.",""))</f>
        <v>1.8178854523272221E-3</v>
      </c>
      <c r="AN16" s="25" t="str">
        <f>IF(ISNUMBER(Fakos!AN16),Fakos!AN16,IF(ISTEXT(Fakos!AN16),"n.a.",""))</f>
        <v/>
      </c>
      <c r="AO16" s="25" t="str">
        <f>IF(ISNUMBER(Fakos!AO16),Fakos!AO16,IF(ISTEXT(Fakos!AO16),"n.a.",""))</f>
        <v/>
      </c>
      <c r="AP16" s="25">
        <f>IF(ISNUMBER(Fakos!AP16),Fakos!AP16,IF(ISTEXT(Fakos!AP16),"n.a.",""))</f>
        <v>0.26661613115893701</v>
      </c>
      <c r="AQ16" s="25">
        <f>IF(ISNUMBER(Fakos!AQ16),Fakos!AQ16,IF(ISTEXT(Fakos!AQ16),"n.a.",""))</f>
        <v>11.085920273307201</v>
      </c>
      <c r="AR16" s="25">
        <f>IF(ISNUMBER(Fakos!AR16),Fakos!AR16,IF(ISTEXT(Fakos!AR16),"n.a.",""))</f>
        <v>4.2090236672232703E-2</v>
      </c>
      <c r="AS16" s="25">
        <f>IF(ISNUMBER(Fakos!AS16),Fakos!AS16,IF(ISTEXT(Fakos!AS16),"n.a.",""))</f>
        <v>0.56051782389869398</v>
      </c>
      <c r="AT16" s="25">
        <f>IF(ISNUMBER(Fakos!AT16),Fakos!AT16,IF(ISTEXT(Fakos!AT16),"n.a.",""))</f>
        <v>0.136114212788533</v>
      </c>
      <c r="AU16" s="25">
        <f>IF(ISNUMBER(Fakos!AU16),Fakos!AU16,IF(ISTEXT(Fakos!AU16),"n.a.",""))</f>
        <v>0.54277578848986496</v>
      </c>
      <c r="AV16" s="25">
        <f>IF(ISNUMBER(Fakos!AV16),Fakos!AV16,IF(ISTEXT(Fakos!AV16),"n.a.",""))</f>
        <v>3.6561786232079202E-2</v>
      </c>
      <c r="AW16" s="25">
        <f>IF(ISNUMBER(Fakos!AW16),Fakos!AW16,IF(ISTEXT(Fakos!AW16),"n.a.",""))</f>
        <v>0.31664798646340803</v>
      </c>
      <c r="AX16" s="25">
        <f>IF(ISNUMBER(Fakos!AX16),Fakos!AX16,IF(ISTEXT(Fakos!AX16),"n.a.",""))</f>
        <v>0.285629598391688</v>
      </c>
      <c r="AY16" s="25">
        <f>IF(ISNUMBER(Fakos!AY16),Fakos!AY16,IF(ISTEXT(Fakos!AY16),"n.a.",""))</f>
        <v>1.8624348792120899</v>
      </c>
      <c r="AZ16" s="25">
        <f>IF(ISNUMBER(Fakos!AZ16),Fakos!AZ16,IF(ISTEXT(Fakos!AZ16),"n.a.",""))</f>
        <v>2.13351897908176E-2</v>
      </c>
      <c r="BA16" s="25">
        <f>IF(ISNUMBER(Fakos!BA16),Fakos!BA16,IF(ISTEXT(Fakos!BA16),"n.a.",""))</f>
        <v>8.6433838805116694E-2</v>
      </c>
      <c r="BB16" s="25">
        <f>IF(ISNUMBER(Fakos!BB16),Fakos!BB16,IF(ISTEXT(Fakos!BB16),"n.a.",""))</f>
        <v>7.0947496540696899E-3</v>
      </c>
      <c r="BC16" s="25">
        <f>IF(ISNUMBER(Fakos!BC16),Fakos!BC16,IF(ISTEXT(Fakos!BC16),"n.a.",""))</f>
        <v>0.124280670297537</v>
      </c>
      <c r="BD16" s="25">
        <f>IF(ISNUMBER(Fakos!BD16),Fakos!BD16,IF(ISTEXT(Fakos!BD16),"n.a.",""))</f>
        <v>4.8313213557366001E-2</v>
      </c>
      <c r="BE16" s="25">
        <f>IF(ISNUMBER(Fakos!BE16),Fakos!BE16,IF(ISTEXT(Fakos!BE16),"n.a.",""))</f>
        <v>2.55690811608133E-3</v>
      </c>
      <c r="BF16" s="25">
        <f>IF(ISNUMBER(Fakos!BF16),Fakos!BF16,IF(ISTEXT(Fakos!BF16),"n.a.",""))</f>
        <v>2.27505739116486E-2</v>
      </c>
      <c r="BG16" s="25">
        <f>IF(ISNUMBER(Fakos!BG16),Fakos!BG16,IF(ISTEXT(Fakos!BG16),"n.a.",""))</f>
        <v>1.5726540464299499E-2</v>
      </c>
      <c r="BH16" s="25">
        <f>IF(ISNUMBER(Fakos!BH16),Fakos!BH16,IF(ISTEXT(Fakos!BH16),"n.a.",""))</f>
        <v>4.2180303892933597E-2</v>
      </c>
      <c r="BI16" s="25">
        <f>IF(ISNUMBER(Fakos!BI16),Fakos!BI16,IF(ISTEXT(Fakos!BI16),"n.a.",""))</f>
        <v>1.30341667330053E-2</v>
      </c>
      <c r="BJ16" s="25" t="str">
        <f>IF(ISNUMBER(Fakos!BJ16),Fakos!BJ16,IF(ISTEXT(Fakos!BJ16),"n.a.",""))</f>
        <v/>
      </c>
      <c r="BK16" s="25">
        <f>IF(ISNUMBER(Fakos!BK16),Fakos!BK16,IF(ISTEXT(Fakos!BK16),"n.a.",""))</f>
        <v>1.86312228969051</v>
      </c>
      <c r="BL16" s="25">
        <f>IF(ISNUMBER(Fakos!BL16),Fakos!BL16,IF(ISTEXT(Fakos!BL16),"n.a.",""))</f>
        <v>27674.748569900301</v>
      </c>
      <c r="BM16" s="25">
        <f>IF(ISNUMBER(Fakos!BM16),Fakos!BM16,IF(ISTEXT(Fakos!BM16),"n.a.",""))</f>
        <v>8.8133437197086302</v>
      </c>
      <c r="BN16" s="25">
        <f>IF(ISNUMBER(Fakos!BN16),Fakos!BN16,IF(ISTEXT(Fakos!BN16),"n.a.",""))</f>
        <v>23.029348327397301</v>
      </c>
      <c r="BO16" s="25">
        <f>IF(ISNUMBER(Fakos!BO16),Fakos!BO16,IF(ISTEXT(Fakos!BO16),"n.a.",""))</f>
        <v>1.9399023419105801</v>
      </c>
      <c r="BP16" s="25">
        <f>IF(ISNUMBER(Fakos!BP16),Fakos!BP16,IF(ISTEXT(Fakos!BP16),"n.a.",""))</f>
        <v>0.99794477807223503</v>
      </c>
      <c r="BQ16" s="25">
        <f>IF(ISNUMBER(Fakos!BQ16),Fakos!BQ16,IF(ISTEXT(Fakos!BQ16),"n.a.",""))</f>
        <v>6.16406254733943E-2</v>
      </c>
      <c r="BR16" s="25">
        <f>IF(ISNUMBER(Fakos!BR16),Fakos!BR16,IF(ISTEXT(Fakos!BR16),"n.a.",""))</f>
        <v>0.359386367898474</v>
      </c>
      <c r="BS16" s="25">
        <f>IF(ISNUMBER(Fakos!BS16),Fakos!BS16,IF(ISTEXT(Fakos!BS16),"n.a.",""))</f>
        <v>98.929431687878903</v>
      </c>
      <c r="BT16" s="25">
        <f>IF(ISNUMBER(Fakos!BT16),Fakos!BT16,IF(ISTEXT(Fakos!BT16),"n.a.",""))</f>
        <v>49.379604949922303</v>
      </c>
      <c r="BU16" s="25">
        <f>IF(ISNUMBER(Fakos!BU16),Fakos!BU16,IF(ISTEXT(Fakos!BU16),"n.a.",""))</f>
        <v>5.5729207880671601E-2</v>
      </c>
      <c r="BV16" s="25">
        <f>IF(ISNUMBER(Fakos!BV16),Fakos!BV16,IF(ISTEXT(Fakos!BV16),"n.a.",""))</f>
        <v>0.10342465560465799</v>
      </c>
      <c r="BW16" s="25">
        <f>IF(ISNUMBER(Fakos!BW16),Fakos!BW16,IF(ISTEXT(Fakos!BW16),"n.a.",""))</f>
        <v>6.5373541147614204E-3</v>
      </c>
      <c r="BX16" s="25">
        <f>IF(ISNUMBER(Fakos!BX16),Fakos!BX16,IF(ISTEXT(Fakos!BX16),"n.a.",""))</f>
        <v>3.5513450557393501E-2</v>
      </c>
      <c r="BY16" s="25">
        <f>IF(ISNUMBER(Fakos!BY16),Fakos!BY16,IF(ISTEXT(Fakos!BY16),"n.a.",""))</f>
        <v>3.9379162282593499E-2</v>
      </c>
      <c r="BZ16" s="25">
        <f>IF(ISNUMBER(Fakos!BZ16),Fakos!BZ16,IF(ISTEXT(Fakos!BZ16),"n.a.",""))</f>
        <v>1.88197441161537</v>
      </c>
      <c r="CA16" s="25">
        <f>IF(ISNUMBER(Fakos!CA16),Fakos!CA16,IF(ISTEXT(Fakos!CA16),"n.a.",""))</f>
        <v>9.7073629732777496E-4</v>
      </c>
      <c r="CB16" s="25">
        <f>IF(ISNUMBER(Fakos!CB16),Fakos!CB16,IF(ISTEXT(Fakos!CB16),"n.a.",""))</f>
        <v>1.11846689401986E-2</v>
      </c>
      <c r="CC16" s="25">
        <f>IF(ISNUMBER(Fakos!CC16),Fakos!CC16,IF(ISTEXT(Fakos!CC16),"n.a.",""))</f>
        <v>3.5098110580343298</v>
      </c>
      <c r="CD16" s="25">
        <f>IF(ISNUMBER(Fakos!CD16),Fakos!CD16,IF(ISTEXT(Fakos!CD16),"n.a.",""))</f>
        <v>2.1128510785109298</v>
      </c>
      <c r="CE16" s="25" t="str">
        <f>IF(ISNUMBER(Fakos!CE16),Fakos!CE16,IF(ISTEXT(Fakos!CE16),"n.a.",""))</f>
        <v/>
      </c>
      <c r="CF16" s="25">
        <f>IF(ISNUMBER(Fakos!CF16),Fakos!CF16,IF(ISTEXT(Fakos!CF16),"n.a.",""))</f>
        <v>16.5804103503108</v>
      </c>
      <c r="CG16" s="25">
        <f>IF(ISNUMBER(Fakos!CG16),Fakos!CG16,IF(ISTEXT(Fakos!CG16),"n.a.",""))</f>
        <v>511815.67869987298</v>
      </c>
      <c r="CH16" s="25">
        <f>IF(ISNUMBER(Fakos!CH16),Fakos!CH16,IF(ISTEXT(Fakos!CH16),"n.a.",""))</f>
        <v>34.451446900303502</v>
      </c>
      <c r="CI16" s="25">
        <f>IF(ISNUMBER(Fakos!CI16),Fakos!CI16,IF(ISTEXT(Fakos!CI16),"n.a.",""))</f>
        <v>58.575198768773397</v>
      </c>
      <c r="CJ16" s="25">
        <f>IF(ISNUMBER(Fakos!CJ16),Fakos!CJ16,IF(ISTEXT(Fakos!CJ16),"n.a.",""))</f>
        <v>2.9193613447372901</v>
      </c>
      <c r="CK16" s="25">
        <f>IF(ISNUMBER(Fakos!CK16),Fakos!CK16,IF(ISTEXT(Fakos!CK16),"n.a.",""))</f>
        <v>1.0217094472247199</v>
      </c>
      <c r="CL16" s="25">
        <f>IF(ISNUMBER(Fakos!CL16),Fakos!CL16,IF(ISTEXT(Fakos!CL16),"n.a.",""))</f>
        <v>3.6561786232079202E-2</v>
      </c>
      <c r="CM16" s="25">
        <f>IF(ISNUMBER(Fakos!CM16),Fakos!CM16,IF(ISTEXT(Fakos!CM16),"n.a.",""))</f>
        <v>0.67832912318583505</v>
      </c>
      <c r="CN16" s="25">
        <f>IF(ISNUMBER(Fakos!CN16),Fakos!CN16,IF(ISTEXT(Fakos!CN16),"n.a.",""))</f>
        <v>807.36315728479804</v>
      </c>
      <c r="CO16" s="25">
        <f>IF(ISNUMBER(Fakos!CO16),Fakos!CO16,IF(ISTEXT(Fakos!CO16),"n.a.",""))</f>
        <v>243.90135267412199</v>
      </c>
      <c r="CP16" s="25">
        <f>IF(ISNUMBER(Fakos!CP16),Fakos!CP16,IF(ISTEXT(Fakos!CP16),"n.a.",""))</f>
        <v>6.2628784131685503E-2</v>
      </c>
      <c r="CQ16" s="25">
        <f>IF(ISNUMBER(Fakos!CQ16),Fakos!CQ16,IF(ISTEXT(Fakos!CQ16),"n.a.",""))</f>
        <v>0.10242094139334</v>
      </c>
      <c r="CR16" s="25">
        <f>IF(ISNUMBER(Fakos!CR16),Fakos!CR16,IF(ISTEXT(Fakos!CR16),"n.a.",""))</f>
        <v>6.6721953750580642E-3</v>
      </c>
      <c r="CS16" s="25">
        <f>IF(ISNUMBER(Fakos!CS16),Fakos!CS16,IF(ISTEXT(Fakos!CS16),"n.a.",""))</f>
        <v>0.124280670297537</v>
      </c>
      <c r="CT16" s="25">
        <f>IF(ISNUMBER(Fakos!CT16),Fakos!CT16,IF(ISTEXT(Fakos!CT16),"n.a.",""))</f>
        <v>4.8313213557366001E-2</v>
      </c>
      <c r="CU16" s="25">
        <f>IF(ISNUMBER(Fakos!CU16),Fakos!CU16,IF(ISTEXT(Fakos!CU16),"n.a.",""))</f>
        <v>3.2485484727317</v>
      </c>
      <c r="CV16" s="25">
        <f>IF(ISNUMBER(Fakos!CV16),Fakos!CV16,IF(ISTEXT(Fakos!CV16),"n.a.",""))</f>
        <v>2.27505739116486E-2</v>
      </c>
      <c r="CW16" s="25">
        <f>IF(ISNUMBER(Fakos!CW16),Fakos!CW16,IF(ISTEXT(Fakos!CW16),"n.a.",""))</f>
        <v>1.5726540464299499E-2</v>
      </c>
      <c r="CX16" s="25">
        <f>IF(ISNUMBER(Fakos!CX16),Fakos!CX16,IF(ISTEXT(Fakos!CX16),"n.a.",""))</f>
        <v>21.199890865010801</v>
      </c>
      <c r="CY16" s="25">
        <f>IF(ISNUMBER(Fakos!CY16),Fakos!CY16,IF(ISTEXT(Fakos!CY16),"n.a.",""))</f>
        <v>4.6168779343082704</v>
      </c>
      <c r="CZ16" s="25" t="str">
        <f>IF(ISNUMBER(Fakos!CZ16),Fakos!CZ16,IF(ISTEXT(Fakos!CZ16),"n.a.",""))</f>
        <v/>
      </c>
      <c r="DA16" s="25">
        <f>IF(ISNUMBER(Fakos!DA16),Fakos!DA16,IF(ISTEXT(Fakos!DA16),"n.a.",""))</f>
        <v>0.30180195059913395</v>
      </c>
      <c r="DB16" s="25">
        <f>IF(ISNUMBER(Fakos!DB16),Fakos!DB16,IF(ISTEXT(Fakos!DB16),"n.a.",""))</f>
        <v>9164.9329161048081</v>
      </c>
      <c r="DC16" s="25">
        <f>IF(ISNUMBER(Fakos!DC16),Fakos!DC16,IF(ISTEXT(Fakos!DC16),"n.a.",""))</f>
        <v>0.58458469759496345</v>
      </c>
      <c r="DD16" s="25">
        <f>IF(ISNUMBER(Fakos!DD16),Fakos!DD16,IF(ISTEXT(Fakos!DD16),"n.a.",""))</f>
        <v>0.9979861239726</v>
      </c>
      <c r="DE16" s="25">
        <f>IF(ISNUMBER(Fakos!DE16),Fakos!DE16,IF(ISTEXT(Fakos!DE16),"n.a.",""))</f>
        <v>4.5940914372852582E-2</v>
      </c>
      <c r="DF16" s="25">
        <f>IF(ISNUMBER(Fakos!DF16),Fakos!DF16,IF(ISTEXT(Fakos!DF16),"n.a.",""))</f>
        <v>1.5624857733976448E-2</v>
      </c>
      <c r="DG16" s="25">
        <f>IF(ISNUMBER(Fakos!DG16),Fakos!DG16,IF(ISTEXT(Fakos!DG16),"n.a.",""))</f>
        <v>5.2438630340173543E-4</v>
      </c>
      <c r="DH16" s="25">
        <f>IF(ISNUMBER(Fakos!DH16),Fakos!DH16,IF(ISTEXT(Fakos!DH16),"n.a.",""))</f>
        <v>9.3420895632259342E-3</v>
      </c>
      <c r="DI16" s="25">
        <f>IF(ISNUMBER(Fakos!DI16),Fakos!DI16,IF(ISTEXT(Fakos!DI16),"n.a.",""))</f>
        <v>10.776106720689334</v>
      </c>
      <c r="DJ16" s="25">
        <f>IF(ISNUMBER(Fakos!DJ16),Fakos!DJ16,IF(ISTEXT(Fakos!DJ16),"n.a.",""))</f>
        <v>3.0889229062072192</v>
      </c>
      <c r="DK16" s="25">
        <f>IF(ISNUMBER(Fakos!DK16),Fakos!DK16,IF(ISTEXT(Fakos!DK16),"n.a.",""))</f>
        <v>5.8060470214285121E-4</v>
      </c>
      <c r="DL16" s="25">
        <f>IF(ISNUMBER(Fakos!DL16),Fakos!DL16,IF(ISTEXT(Fakos!DL16),"n.a.",""))</f>
        <v>9.1112917235270567E-4</v>
      </c>
      <c r="DM16" s="25">
        <f>IF(ISNUMBER(Fakos!DM16),Fakos!DM16,IF(ISTEXT(Fakos!DM16),"n.a.",""))</f>
        <v>5.8111057282464979E-5</v>
      </c>
      <c r="DN16" s="25">
        <f>IF(ISNUMBER(Fakos!DN16),Fakos!DN16,IF(ISTEXT(Fakos!DN16),"n.a.",""))</f>
        <v>1.0469267146620926E-3</v>
      </c>
      <c r="DO16" s="25">
        <f>IF(ISNUMBER(Fakos!DO16),Fakos!DO16,IF(ISTEXT(Fakos!DO16),"n.a.",""))</f>
        <v>3.9679051870372862E-4</v>
      </c>
      <c r="DP16" s="25">
        <f>IF(ISNUMBER(Fakos!DP16),Fakos!DP16,IF(ISTEXT(Fakos!DP16),"n.a.",""))</f>
        <v>2.5458843830185738E-2</v>
      </c>
      <c r="DQ16" s="25">
        <f>IF(ISNUMBER(Fakos!DQ16),Fakos!DQ16,IF(ISTEXT(Fakos!DQ16),"n.a.",""))</f>
        <v>1.155047591159443E-4</v>
      </c>
      <c r="DR16" s="25">
        <f>IF(ISNUMBER(Fakos!DR16),Fakos!DR16,IF(ISTEXT(Fakos!DR16),"n.a.",""))</f>
        <v>7.6946308550157963E-5</v>
      </c>
      <c r="DS16" s="25">
        <f>IF(ISNUMBER(Fakos!DS16),Fakos!DS16,IF(ISTEXT(Fakos!DS16),"n.a.",""))</f>
        <v>0.10231607560333399</v>
      </c>
      <c r="DT16" s="25">
        <f>IF(ISNUMBER(Fakos!DT16),Fakos!DT16,IF(ISTEXT(Fakos!DT16),"n.a.",""))</f>
        <v>2.2092398981704744E-2</v>
      </c>
      <c r="DU16" s="25" t="str">
        <f>IF(ISNUMBER(Fakos!DU16),Fakos!DU16,IF(ISTEXT(Fakos!DU16),"n.a.",""))</f>
        <v/>
      </c>
      <c r="DV16" s="25">
        <f>IF(ISNUMBER(Fakos!DV16),Fakos!DV16,IF(ISTEXT(Fakos!DV16),"n.a.",""))</f>
        <v>3.2869091153292854E-3</v>
      </c>
      <c r="DW16" s="25">
        <f>IF(ISNUMBER(Fakos!DW16),Fakos!DW16,IF(ISTEXT(Fakos!DW16),"n.a.",""))</f>
        <v>99.814800678139633</v>
      </c>
      <c r="DX16" s="25">
        <f>IF(ISNUMBER(Fakos!DX16),Fakos!DX16,IF(ISTEXT(Fakos!DX16),"n.a.",""))</f>
        <v>6.3666810880194926E-3</v>
      </c>
      <c r="DY16" s="25">
        <f>IF(ISNUMBER(Fakos!DY16),Fakos!DY16,IF(ISTEXT(Fakos!DY16),"n.a.",""))</f>
        <v>1.0869014204002611E-2</v>
      </c>
      <c r="DZ16" s="25">
        <f>IF(ISNUMBER(Fakos!DZ16),Fakos!DZ16,IF(ISTEXT(Fakos!DZ16),"n.a.",""))</f>
        <v>5.0034007374346191E-4</v>
      </c>
      <c r="EA16" s="25">
        <f>IF(ISNUMBER(Fakos!EA16),Fakos!EA16,IF(ISTEXT(Fakos!EA16),"n.a.",""))</f>
        <v>1.7016950092461677E-4</v>
      </c>
      <c r="EB16" s="25">
        <f>IF(ISNUMBER(Fakos!EB16),Fakos!EB16,IF(ISTEXT(Fakos!EB16),"n.a.",""))</f>
        <v>5.7110635540403247E-6</v>
      </c>
      <c r="EC16" s="25">
        <f>IF(ISNUMBER(Fakos!EC16),Fakos!EC16,IF(ISTEXT(Fakos!EC16),"n.a.",""))</f>
        <v>1.0174420437187864E-4</v>
      </c>
      <c r="ED16" s="25">
        <f>IF(ISNUMBER(Fakos!ED16),Fakos!ED16,IF(ISTEXT(Fakos!ED16),"n.a.",""))</f>
        <v>0.11736200954857776</v>
      </c>
      <c r="EE16" s="25">
        <f>IF(ISNUMBER(Fakos!EE16),Fakos!EE16,IF(ISTEXT(Fakos!EE16),"n.a.",""))</f>
        <v>3.3641296342870858E-2</v>
      </c>
      <c r="EF16" s="25">
        <f>IF(ISNUMBER(Fakos!EF16),Fakos!EF16,IF(ISTEXT(Fakos!EF16),"n.a.",""))</f>
        <v>6.3233351676086172E-6</v>
      </c>
      <c r="EG16" s="25">
        <f>IF(ISNUMBER(Fakos!EG16),Fakos!EG16,IF(ISTEXT(Fakos!EG16),"n.a.",""))</f>
        <v>9.9230597280875539E-6</v>
      </c>
      <c r="EH16" s="25">
        <f>IF(ISNUMBER(Fakos!EH16),Fakos!EH16,IF(ISTEXT(Fakos!EH16),"n.a.",""))</f>
        <v>6.3288445785050034E-7</v>
      </c>
      <c r="EI16" s="25">
        <f>IF(ISNUMBER(Fakos!EI16),Fakos!EI16,IF(ISTEXT(Fakos!EI16),"n.a.",""))</f>
        <v>1.1402023594192266E-5</v>
      </c>
      <c r="EJ16" s="25">
        <f>IF(ISNUMBER(Fakos!EJ16),Fakos!EJ16,IF(ISTEXT(Fakos!EJ16),"n.a.",""))</f>
        <v>4.3214245972049176E-6</v>
      </c>
      <c r="EK16" s="25">
        <f>IF(ISNUMBER(Fakos!EK16),Fakos!EK16,IF(ISTEXT(Fakos!EK16),"n.a.",""))</f>
        <v>2.7727092447566961E-4</v>
      </c>
      <c r="EL16" s="25">
        <f>IF(ISNUMBER(Fakos!EL16),Fakos!EL16,IF(ISTEXT(Fakos!EL16),"n.a.",""))</f>
        <v>1.2579562353670226E-6</v>
      </c>
      <c r="EM16" s="25">
        <f>IF(ISNUMBER(Fakos!EM16),Fakos!EM16,IF(ISTEXT(Fakos!EM16),"n.a.",""))</f>
        <v>8.3801818531115773E-7</v>
      </c>
      <c r="EN16" s="25">
        <f>IF(ISNUMBER(Fakos!EN16),Fakos!EN16,IF(ISTEXT(Fakos!EN16),"n.a.",""))</f>
        <v>1.1143189793097507E-3</v>
      </c>
      <c r="EO16" s="25">
        <f>IF(ISNUMBER(Fakos!EO16),Fakos!EO16,IF(ISTEXT(Fakos!EO16),"n.a.",""))</f>
        <v>2.406071513066792E-4</v>
      </c>
      <c r="EP16" s="25" t="str">
        <f>IF(ISNUMBER(Fakos!EP16),Fakos!EP16,IF(ISTEXT(Fakos!EP16),"n.a.",""))</f>
        <v/>
      </c>
      <c r="EQ16" s="25">
        <f>IF(ISNUMBER(Fakos!EQ16),Fakos!EQ16,IF(ISTEXT(Fakos!EQ16),"n.a.",""))</f>
        <v>199.62960135627927</v>
      </c>
      <c r="ER16" s="25" t="str">
        <f>IF(ISNUMBER(Fakos!ER16),Fakos!ER16,IF(ISTEXT(Fakos!ER16),"n.a.",""))</f>
        <v/>
      </c>
      <c r="ES16" s="25" t="str">
        <f>IF(ISNUMBER(Fakos!ES16),Fakos!ES16,IF(ISTEXT(Fakos!ES16),"n.a.",""))</f>
        <v/>
      </c>
      <c r="ET16" s="25" t="str">
        <f>IF(ISNUMBER(Fakos!ET16),Fakos!ET16,IF(ISTEXT(Fakos!ET16),"n.a.",""))</f>
        <v/>
      </c>
      <c r="EU16" s="25" t="str">
        <f>IF(ISNUMBER(Fakos!EU16),Fakos!EU16,IF(ISTEXT(Fakos!EU16),"n.a.",""))</f>
        <v/>
      </c>
      <c r="EV16" s="25" t="str">
        <f>IF(ISNUMBER(Fakos!EV16),Fakos!EV16,IF(ISTEXT(Fakos!EV16),"n.a.",""))</f>
        <v/>
      </c>
      <c r="EW16" s="25" t="str">
        <f>IF(ISNUMBER(Fakos!EW16),Fakos!EW16,IF(ISTEXT(Fakos!EW16),"n.a.",""))</f>
        <v/>
      </c>
      <c r="EX16" s="25" t="str">
        <f>IF(ISNUMBER(Fakos!EX16),Fakos!EX16,IF(ISTEXT(Fakos!EX16),"n.a.",""))</f>
        <v/>
      </c>
      <c r="EY16" s="25" t="str">
        <f>IF(ISNUMBER(Fakos!EY16),Fakos!EY16,IF(ISTEXT(Fakos!EY16),"n.a.",""))</f>
        <v/>
      </c>
      <c r="EZ16" s="25" t="str">
        <f>IF(ISNUMBER(Fakos!EZ16),Fakos!EZ16,IF(ISTEXT(Fakos!EZ16),"n.a.",""))</f>
        <v/>
      </c>
      <c r="FA16" s="25" t="str">
        <f>IF(ISNUMBER(Fakos!FA16),Fakos!FA16,IF(ISTEXT(Fakos!FA16),"n.a.",""))</f>
        <v/>
      </c>
      <c r="FB16" s="25" t="str">
        <f>IF(ISNUMBER(Fakos!FB16),Fakos!FB16,IF(ISTEXT(Fakos!FB16),"n.a.",""))</f>
        <v/>
      </c>
      <c r="FC16" s="25" t="str">
        <f>IF(ISNUMBER(Fakos!FC16),Fakos!FC16,IF(ISTEXT(Fakos!FC16),"n.a.",""))</f>
        <v/>
      </c>
      <c r="FD16" s="25" t="str">
        <f>IF(ISNUMBER(Fakos!FD16),Fakos!FD16,IF(ISTEXT(Fakos!FD16),"n.a.",""))</f>
        <v/>
      </c>
      <c r="FE16" s="25" t="str">
        <f>IF(ISNUMBER(Fakos!FE16),Fakos!FE16,IF(ISTEXT(Fakos!FE16),"n.a.",""))</f>
        <v/>
      </c>
      <c r="FF16" s="25" t="str">
        <f>IF(ISNUMBER(Fakos!FF16),Fakos!FF16,IF(ISTEXT(Fakos!FF16),"n.a.",""))</f>
        <v/>
      </c>
      <c r="FG16" s="25" t="str">
        <f>IF(ISNUMBER(Fakos!FG16),Fakos!FG16,IF(ISTEXT(Fakos!FG16),"n.a.",""))</f>
        <v/>
      </c>
      <c r="FH16" s="25" t="str">
        <f>IF(ISNUMBER(Fakos!FH16),Fakos!FH16,IF(ISTEXT(Fakos!FH16),"n.a.",""))</f>
        <v/>
      </c>
      <c r="FI16" s="25" t="str">
        <f>IF(ISNUMBER(Fakos!FI16),Fakos!FI16,IF(ISTEXT(Fakos!FI16),"n.a.",""))</f>
        <v/>
      </c>
      <c r="FJ16" s="25" t="str">
        <f>IF(ISNUMBER(Fakos!FJ16),Fakos!FJ16,IF(ISTEXT(Fakos!FJ16),"n.a.",""))</f>
        <v/>
      </c>
      <c r="FK16" s="25" t="str">
        <f>IF(ISNUMBER(Fakos!FK16),Fakos!FK16,IF(ISTEXT(Fakos!FK16),"n.a.",""))</f>
        <v/>
      </c>
      <c r="FL16" s="25" t="str">
        <f>IF(ISNUMBER(Fakos!FL16),Fakos!FL16,IF(ISTEXT(Fakos!FL16),"n.a.",""))</f>
        <v/>
      </c>
      <c r="FM16" s="25" t="str">
        <f>IF(ISNUMBER(Fakos!FM16),Fakos!FM16,IF(ISTEXT(Fakos!FM16),"n.a.",""))</f>
        <v/>
      </c>
      <c r="FN16" s="25" t="str">
        <f>IF(ISNUMBER(Fakos!FN16),Fakos!FN16,IF(ISTEXT(Fakos!FN16),"n.a.",""))</f>
        <v/>
      </c>
      <c r="FO16" s="25" t="str">
        <f>IF(ISNUMBER(Fakos!FO16),Fakos!FO16,"")</f>
        <v/>
      </c>
      <c r="FP16" s="25" t="str">
        <f>IF(ISNUMBER(Fakos!FP16),Fakos!FP16,"")</f>
        <v/>
      </c>
      <c r="FQ16" s="25" t="str">
        <f>IF(ISNUMBER(Fakos!FQ16),Fakos!FQ16,"")</f>
        <v/>
      </c>
      <c r="FR16" s="25" t="str">
        <f>IF(ISNUMBER(Fakos!FR16),Fakos!FR16,"")</f>
        <v/>
      </c>
      <c r="FS16" s="25" t="str">
        <f>IF(ISNUMBER(Fakos!FS16),Fakos!FS16,"")</f>
        <v/>
      </c>
      <c r="FT16" s="25" t="str">
        <f>IF(ISNUMBER(Fakos!FT16),Fakos!FT16,"")</f>
        <v/>
      </c>
      <c r="FU16" s="25" t="str">
        <f>IF(ISNUMBER(Fakos!FU16),Fakos!FU16,"")</f>
        <v/>
      </c>
      <c r="FV16" s="25" t="str">
        <f>IF(ISNUMBER(Fakos!FV16),Fakos!FV16,"")</f>
        <v/>
      </c>
      <c r="FW16" s="25" t="str">
        <f>IF(ISNUMBER(Fakos!FW16),Fakos!FW16,"")</f>
        <v/>
      </c>
      <c r="FX16" s="25" t="str">
        <f>IF(ISNUMBER(Fakos!FX16),Fakos!FX16,"")</f>
        <v/>
      </c>
      <c r="FY16" s="25" t="str">
        <f>IF(ISNUMBER(Fakos!FY16),Fakos!FY16,"")</f>
        <v/>
      </c>
      <c r="FZ16" s="25" t="str">
        <f>IF(ISNUMBER(Fakos!FZ16),Fakos!FZ16,"")</f>
        <v/>
      </c>
      <c r="GA16" s="25" t="str">
        <f>IF(ISNUMBER(Fakos!GA16),Fakos!GA16,"")</f>
        <v/>
      </c>
      <c r="GB16" s="25" t="str">
        <f>IF(ISNUMBER(Fakos!GB16),Fakos!GB16,"")</f>
        <v/>
      </c>
      <c r="GC16" s="25" t="str">
        <f>IF(ISNUMBER(Fakos!GC16),Fakos!GC16,"")</f>
        <v/>
      </c>
      <c r="GD16" s="25" t="str">
        <f>IF(ISNUMBER(Fakos!GD16),Fakos!GD16,"")</f>
        <v/>
      </c>
      <c r="GE16" s="25" t="str">
        <f>IF(ISNUMBER(Fakos!GE16),Fakos!GE16,"")</f>
        <v/>
      </c>
      <c r="GF16" s="25" t="str">
        <f>IF(ISNUMBER(Fakos!GF16),Fakos!GF16,"")</f>
        <v/>
      </c>
      <c r="GG16" s="25" t="str">
        <f>IF(ISNUMBER(Fakos!GG16),Fakos!GG16,"")</f>
        <v/>
      </c>
      <c r="GH16" s="25" t="str">
        <f>IF(ISNUMBER(Fakos!GH16),Fakos!GH16,"")</f>
        <v/>
      </c>
      <c r="GI16" s="25" t="str">
        <f>IF(ISNUMBER(Fakos!GI16),Fakos!GI16,"")</f>
        <v/>
      </c>
      <c r="GJ16" s="25" t="str">
        <f>IF(ISNUMBER(Fakos!GJ16),Fakos!GJ16,"")</f>
        <v/>
      </c>
      <c r="GK16" s="25" t="str">
        <f>IF(ISNUMBER(Fakos!GK16),Fakos!GK16,"")</f>
        <v/>
      </c>
      <c r="GL16" s="25" t="str">
        <f>IF(ISNUMBER(Fakos!GL16),Fakos!GL16,"")</f>
        <v/>
      </c>
      <c r="GM16" s="25" t="str">
        <f>IF(ISNUMBER(Fakos!GM16),Fakos!GM16,"")</f>
        <v/>
      </c>
      <c r="GN16" s="25" t="str">
        <f>IF(ISNUMBER(Fakos!GN16),Fakos!GN16,"")</f>
        <v/>
      </c>
      <c r="GO16" s="25" t="str">
        <f>IF(ISNUMBER(Fakos!GO16),Fakos!GO16,"")</f>
        <v/>
      </c>
      <c r="GP16" s="25" t="str">
        <f>IF(ISNUMBER(Fakos!GP16),Fakos!GP16,"")</f>
        <v/>
      </c>
      <c r="GQ16" s="25" t="str">
        <f>IF(ISNUMBER(Fakos!GQ16),Fakos!GQ16,"")</f>
        <v/>
      </c>
      <c r="GR16" s="25" t="str">
        <f>IF(ISNUMBER(Fakos!GR16),Fakos!GR16,"")</f>
        <v/>
      </c>
      <c r="GS16" s="25" t="str">
        <f>IF(ISNUMBER(Fakos!GS16),Fakos!GS16,"")</f>
        <v/>
      </c>
      <c r="GT16" s="25" t="str">
        <f>IF(ISNUMBER(Fakos!GT16),Fakos!GT16,"")</f>
        <v/>
      </c>
      <c r="GU16" s="25" t="str">
        <f>IF(ISNUMBER(Fakos!GU16),Fakos!GU16,"")</f>
        <v/>
      </c>
      <c r="GV16" s="25" t="str">
        <f>IF(ISNUMBER(Fakos!GV16),Fakos!GV16,"")</f>
        <v/>
      </c>
      <c r="GW16" s="25" t="str">
        <f>IF(ISNUMBER(Fakos!GW16),Fakos!GW16,"")</f>
        <v/>
      </c>
      <c r="GX16" s="25" t="str">
        <f>IF(ISNUMBER(Fakos!GX16),Fakos!GX16,"")</f>
        <v/>
      </c>
      <c r="GY16" s="25" t="str">
        <f>IF(ISNUMBER(Fakos!GY16),Fakos!GY16,"")</f>
        <v/>
      </c>
      <c r="GZ16" s="25" t="str">
        <f>IF(ISNUMBER(Fakos!GZ16),Fakos!GZ16,"")</f>
        <v/>
      </c>
      <c r="HA16" s="25" t="str">
        <f>IF(ISNUMBER(Fakos!HA16),Fakos!HA16,"")</f>
        <v/>
      </c>
      <c r="HB16" s="25" t="str">
        <f>IF(ISNUMBER(Fakos!HB16),Fakos!HB16,"")</f>
        <v/>
      </c>
      <c r="HC16" s="25" t="str">
        <f>IF(ISNUMBER(Fakos!HC16),Fakos!HC16,"")</f>
        <v/>
      </c>
      <c r="HD16" s="25" t="str">
        <f>IF(ISNUMBER(Fakos!HD16),Fakos!HD16,"")</f>
        <v/>
      </c>
      <c r="HE16" s="25" t="str">
        <f>IF(ISNUMBER(Fakos!HE16),Fakos!HE16,"")</f>
        <v/>
      </c>
      <c r="HF16" s="25" t="str">
        <f>IF(ISNUMBER(Fakos!HF16),Fakos!HF16,"")</f>
        <v/>
      </c>
      <c r="HG16" s="25" t="str">
        <f>IF(ISNUMBER(Fakos!HG16),Fakos!HG16,"")</f>
        <v/>
      </c>
      <c r="HH16" s="25" t="str">
        <f>IF(ISNUMBER(Fakos!HH16),Fakos!HH16,"")</f>
        <v/>
      </c>
      <c r="HI16" s="25" t="str">
        <f>IF(ISNUMBER(Fakos!HI16),Fakos!HI16,"")</f>
        <v/>
      </c>
    </row>
    <row r="17" spans="1:217">
      <c r="A17" s="25" t="str">
        <f>Fakos!A17</f>
        <v>LM-JB-03-16</v>
      </c>
      <c r="B17" s="25" t="str">
        <f>Fakos!B17</f>
        <v>Fakos</v>
      </c>
      <c r="C17" s="25" t="str">
        <f>Fakos!C17</f>
        <v>epithermal</v>
      </c>
      <c r="D17" s="25" t="str">
        <f>Fakos!D17</f>
        <v>transitional</v>
      </c>
      <c r="E17" s="25" t="str">
        <f>Fakos!E17</f>
        <v>pyrite</v>
      </c>
      <c r="F17" s="25" t="str">
        <f>Fakos!F17</f>
        <v xml:space="preserve">subhedral  </v>
      </c>
      <c r="G17" s="25">
        <f>IF(ISNUMBER(Fakos!G17),Fakos!G17,IF(ISTEXT(Fakos!G17),"n.a.",""))</f>
        <v>16.0681411648014</v>
      </c>
      <c r="H17" s="25">
        <f>IF(ISNUMBER(Fakos!H17),Fakos!H17,IF(ISTEXT(Fakos!H17),"n.a.",""))</f>
        <v>498922.37012523698</v>
      </c>
      <c r="I17" s="25">
        <f>IF(ISNUMBER(Fakos!I17),Fakos!I17,IF(ISTEXT(Fakos!I17),"n.a.",""))</f>
        <v>443.74183028099202</v>
      </c>
      <c r="J17" s="25">
        <f>IF(ISNUMBER(Fakos!J17),Fakos!J17,IF(ISTEXT(Fakos!J17),"n.a.",""))</f>
        <v>58.117529003833397</v>
      </c>
      <c r="K17" s="25">
        <f>IF(ISNUMBER(Fakos!K17),Fakos!K17,IF(ISTEXT(Fakos!K17),"n.a.",""))</f>
        <v>0.44522443608732298</v>
      </c>
      <c r="L17" s="25">
        <f>IF(ISNUMBER(Fakos!L17),Fakos!L17,IF(ISTEXT(Fakos!L17),"n.a.",""))</f>
        <v>1.2644996662449</v>
      </c>
      <c r="M17" s="25">
        <f>IF(ISNUMBER(Fakos!M17),Fakos!M17,IF(ISTEXT(Fakos!M17),"n.a.",""))</f>
        <v>8.4607272312588994E-2</v>
      </c>
      <c r="N17" s="25">
        <f>IF(ISNUMBER(Fakos!N17),Fakos!N17,IF(ISTEXT(Fakos!N17),"n.a.",""))</f>
        <v>0.565720458815267</v>
      </c>
      <c r="O17" s="25">
        <f>IF(ISNUMBER(Fakos!O17),Fakos!O17,IF(ISTEXT(Fakos!O17),"n.a.",""))</f>
        <v>762.83366237112295</v>
      </c>
      <c r="P17" s="25">
        <f>IF(ISNUMBER(Fakos!P17),Fakos!P17,IF(ISTEXT(Fakos!P17),"n.a.",""))</f>
        <v>123.647240792334</v>
      </c>
      <c r="Q17" s="25">
        <f>IF(ISNUMBER(Fakos!Q17),Fakos!Q17,IF(ISTEXT(Fakos!Q17),"n.a.",""))</f>
        <v>3.0067585974048801E-2</v>
      </c>
      <c r="R17" s="25">
        <f>IF(ISNUMBER(Fakos!R17),Fakos!R17,IF(ISTEXT(Fakos!R17),"n.a.",""))</f>
        <v>0.22152957734211001</v>
      </c>
      <c r="S17" s="25">
        <f>IF(ISNUMBER(Fakos!S17),Fakos!S17,IF(ISTEXT(Fakos!S17),"n.a.",""))</f>
        <v>1.2216911514054124E-2</v>
      </c>
      <c r="T17" s="25">
        <f>IF(ISNUMBER(Fakos!T17),Fakos!T17,IF(ISTEXT(Fakos!T17),"n.a.",""))</f>
        <v>0.120293131052375</v>
      </c>
      <c r="U17" s="25">
        <f>IF(ISNUMBER(Fakos!U17),Fakos!U17,IF(ISTEXT(Fakos!U17),"n.a.",""))</f>
        <v>4.9452520587064598E-2</v>
      </c>
      <c r="V17" s="25">
        <f>IF(ISNUMBER(Fakos!V17),Fakos!V17,IF(ISTEXT(Fakos!V17),"n.a.",""))</f>
        <v>28.894366624705</v>
      </c>
      <c r="W17" s="25">
        <f>IF(ISNUMBER(Fakos!W17),Fakos!W17,IF(ISTEXT(Fakos!W17),"n.a.",""))</f>
        <v>8.47369414848958E-2</v>
      </c>
      <c r="X17" s="25">
        <f>IF(ISNUMBER(Fakos!X17),Fakos!X17,IF(ISTEXT(Fakos!X17),"n.a.",""))</f>
        <v>1.28254291897989E-2</v>
      </c>
      <c r="Y17" s="25">
        <f>IF(ISNUMBER(Fakos!Y17),Fakos!Y17,IF(ISTEXT(Fakos!Y17),"n.a.",""))</f>
        <v>7.1499830127126902</v>
      </c>
      <c r="Z17" s="25">
        <f>IF(ISNUMBER(Fakos!Z17),Fakos!Z17,IF(ISTEXT(Fakos!Z17),"n.a.",""))</f>
        <v>1.3705259663268401</v>
      </c>
      <c r="AA17" s="25">
        <f>IF(ISNUMBER(Fakos!AA17),Fakos!AA17,IF(ISTEXT(Fakos!AA17),"n.a.",""))</f>
        <v>7.6352494314017214</v>
      </c>
      <c r="AB17" s="25">
        <f>IF(ISNUMBER(Fakos!AB17),Fakos!AB17,IF(ISTEXT(Fakos!AB17),"n.a.",""))</f>
        <v>17.293361476871883</v>
      </c>
      <c r="AC17" s="25">
        <f>IF(ISNUMBER(Fakos!AC17),Fakos!AC17,IF(ISTEXT(Fakos!AC17),"n.a.",""))</f>
        <v>0.19168240873999853</v>
      </c>
      <c r="AD17" s="25">
        <f>IF(ISNUMBER(Fakos!AD17),Fakos!AD17,IF(ISTEXT(Fakos!AD17),"n.a.",""))</f>
        <v>0.58170195177505035</v>
      </c>
      <c r="AE17" s="25">
        <f>IF(ISNUMBER(Fakos!AE17),Fakos!AE17,IF(ISTEXT(Fakos!AE17),"n.a.",""))</f>
        <v>1.7937705819713488E-3</v>
      </c>
      <c r="AF17" s="25">
        <f>IF(ISNUMBER(Fakos!AF17),Fakos!AF17,IF(ISTEXT(Fakos!AF17),"n.a.",""))</f>
        <v>6.9164528781589935E-3</v>
      </c>
      <c r="AG17" s="25">
        <f>IF(ISNUMBER(Fakos!AG17),Fakos!AG17,IF(ISTEXT(Fakos!AG17),"n.a.",""))</f>
        <v>6.7759187712839711E-5</v>
      </c>
      <c r="AH17" s="25">
        <f>IF(ISNUMBER(Fakos!AH17),Fakos!AH17,IF(ISTEXT(Fakos!AH17),"n.a.",""))</f>
        <v>4.2052667706466637E-3</v>
      </c>
      <c r="AI17" s="25">
        <f>IF(ISNUMBER(Fakos!AI17),Fakos!AI17,IF(ISTEXT(Fakos!AI17),"n.a.",""))</f>
        <v>3.0885660823523841E-3</v>
      </c>
      <c r="AJ17" s="25">
        <f>IF(ISNUMBER(Fakos!AJ17),Fakos!AJ17,IF(ISTEXT(Fakos!AJ17),"n.a.",""))</f>
        <v>0.27864679945552234</v>
      </c>
      <c r="AK17" s="25">
        <f>IF(ISNUMBER(Fakos!AK17),Fakos!AK17,IF(ISTEXT(Fakos!AK17),"n.a.",""))</f>
        <v>2.8902907759850844E-5</v>
      </c>
      <c r="AL17" s="25">
        <f>IF(ISNUMBER(Fakos!AL17),Fakos!AL17,IF(ISTEXT(Fakos!AL17),"n.a.",""))</f>
        <v>1.1144435167572466E-4</v>
      </c>
      <c r="AM17" s="25">
        <f>IF(ISNUMBER(Fakos!AM17),Fakos!AM17,IF(ISTEXT(Fakos!AM17),"n.a.",""))</f>
        <v>6.7759187712839711E-5</v>
      </c>
      <c r="AN17" s="25" t="str">
        <f>IF(ISNUMBER(Fakos!AN17),Fakos!AN17,IF(ISTEXT(Fakos!AN17),"n.a.",""))</f>
        <v/>
      </c>
      <c r="AO17" s="25" t="str">
        <f>IF(ISNUMBER(Fakos!AO17),Fakos!AO17,IF(ISTEXT(Fakos!AO17),"n.a.",""))</f>
        <v/>
      </c>
      <c r="AP17" s="25">
        <f>IF(ISNUMBER(Fakos!AP17),Fakos!AP17,IF(ISTEXT(Fakos!AP17),"n.a.",""))</f>
        <v>0.29705898040034201</v>
      </c>
      <c r="AQ17" s="25">
        <f>IF(ISNUMBER(Fakos!AQ17),Fakos!AQ17,IF(ISTEXT(Fakos!AQ17),"n.a.",""))</f>
        <v>9.0756352264992994</v>
      </c>
      <c r="AR17" s="25">
        <f>IF(ISNUMBER(Fakos!AR17),Fakos!AR17,IF(ISTEXT(Fakos!AR17),"n.a.",""))</f>
        <v>4.6252808235137402E-2</v>
      </c>
      <c r="AS17" s="25">
        <f>IF(ISNUMBER(Fakos!AS17),Fakos!AS17,IF(ISTEXT(Fakos!AS17),"n.a.",""))</f>
        <v>0.37994645280275602</v>
      </c>
      <c r="AT17" s="25">
        <f>IF(ISNUMBER(Fakos!AT17),Fakos!AT17,IF(ISTEXT(Fakos!AT17),"n.a.",""))</f>
        <v>0.19790042168084601</v>
      </c>
      <c r="AU17" s="25">
        <f>IF(ISNUMBER(Fakos!AU17),Fakos!AU17,IF(ISTEXT(Fakos!AU17),"n.a.",""))</f>
        <v>1.2644996662449</v>
      </c>
      <c r="AV17" s="25">
        <f>IF(ISNUMBER(Fakos!AV17),Fakos!AV17,IF(ISTEXT(Fakos!AV17),"n.a.",""))</f>
        <v>8.4607272312588994E-2</v>
      </c>
      <c r="AW17" s="25">
        <f>IF(ISNUMBER(Fakos!AW17),Fakos!AW17,IF(ISTEXT(Fakos!AW17),"n.a.",""))</f>
        <v>0.565720458815267</v>
      </c>
      <c r="AX17" s="25">
        <f>IF(ISNUMBER(Fakos!AX17),Fakos!AX17,IF(ISTEXT(Fakos!AX17),"n.a.",""))</f>
        <v>0.23299635484262601</v>
      </c>
      <c r="AY17" s="25">
        <f>IF(ISNUMBER(Fakos!AY17),Fakos!AY17,IF(ISTEXT(Fakos!AY17),"n.a.",""))</f>
        <v>1.7321475218898299</v>
      </c>
      <c r="AZ17" s="25">
        <f>IF(ISNUMBER(Fakos!AZ17),Fakos!AZ17,IF(ISTEXT(Fakos!AZ17),"n.a.",""))</f>
        <v>2.17786401141217E-2</v>
      </c>
      <c r="BA17" s="25">
        <f>IF(ISNUMBER(Fakos!BA17),Fakos!BA17,IF(ISTEXT(Fakos!BA17),"n.a.",""))</f>
        <v>0.22152957734211001</v>
      </c>
      <c r="BB17" s="25">
        <f>IF(ISNUMBER(Fakos!BB17),Fakos!BB17,IF(ISTEXT(Fakos!BB17),"n.a.",""))</f>
        <v>1.26259081596322E-2</v>
      </c>
      <c r="BC17" s="25">
        <f>IF(ISNUMBER(Fakos!BC17),Fakos!BC17,IF(ISTEXT(Fakos!BC17),"n.a.",""))</f>
        <v>0.120293131052375</v>
      </c>
      <c r="BD17" s="25">
        <f>IF(ISNUMBER(Fakos!BD17),Fakos!BD17,IF(ISTEXT(Fakos!BD17),"n.a.",""))</f>
        <v>4.9452520587064598E-2</v>
      </c>
      <c r="BE17" s="25">
        <f>IF(ISNUMBER(Fakos!BE17),Fakos!BE17,IF(ISTEXT(Fakos!BE17),"n.a.",""))</f>
        <v>0.134236910740447</v>
      </c>
      <c r="BF17" s="25">
        <f>IF(ISNUMBER(Fakos!BF17),Fakos!BF17,IF(ISTEXT(Fakos!BF17),"n.a.",""))</f>
        <v>3.9343178999753897E-2</v>
      </c>
      <c r="BG17" s="25">
        <f>IF(ISNUMBER(Fakos!BG17),Fakos!BG17,IF(ISTEXT(Fakos!BG17),"n.a.",""))</f>
        <v>1.28254291897989E-2</v>
      </c>
      <c r="BH17" s="25">
        <f>IF(ISNUMBER(Fakos!BH17),Fakos!BH17,IF(ISTEXT(Fakos!BH17),"n.a.",""))</f>
        <v>3.3731363710917298E-2</v>
      </c>
      <c r="BI17" s="25">
        <f>IF(ISNUMBER(Fakos!BI17),Fakos!BI17,IF(ISTEXT(Fakos!BI17),"n.a.",""))</f>
        <v>2.2556782725145798E-2</v>
      </c>
      <c r="BJ17" s="25" t="str">
        <f>IF(ISNUMBER(Fakos!BJ17),Fakos!BJ17,IF(ISTEXT(Fakos!BJ17),"n.a.",""))</f>
        <v/>
      </c>
      <c r="BK17" s="25">
        <f>IF(ISNUMBER(Fakos!BK17),Fakos!BK17,IF(ISTEXT(Fakos!BK17),"n.a.",""))</f>
        <v>1.07277339433527</v>
      </c>
      <c r="BL17" s="25">
        <f>IF(ISNUMBER(Fakos!BL17),Fakos!BL17,IF(ISTEXT(Fakos!BL17),"n.a.",""))</f>
        <v>45715.219325967497</v>
      </c>
      <c r="BM17" s="25">
        <f>IF(ISNUMBER(Fakos!BM17),Fakos!BM17,IF(ISTEXT(Fakos!BM17),"n.a.",""))</f>
        <v>53.6907522672524</v>
      </c>
      <c r="BN17" s="25">
        <f>IF(ISNUMBER(Fakos!BN17),Fakos!BN17,IF(ISTEXT(Fakos!BN17),"n.a.",""))</f>
        <v>20.7974846312942</v>
      </c>
      <c r="BO17" s="25">
        <f>IF(ISNUMBER(Fakos!BO17),Fakos!BO17,IF(ISTEXT(Fakos!BO17),"n.a.",""))</f>
        <v>0.29040797890559999</v>
      </c>
      <c r="BP17" s="25">
        <f>IF(ISNUMBER(Fakos!BP17),Fakos!BP17,IF(ISTEXT(Fakos!BP17),"n.a.",""))</f>
        <v>1.0271954076408401</v>
      </c>
      <c r="BQ17" s="25">
        <f>IF(ISNUMBER(Fakos!BQ17),Fakos!BQ17,IF(ISTEXT(Fakos!BQ17),"n.a.",""))</f>
        <v>1.76506749252234E-2</v>
      </c>
      <c r="BR17" s="25">
        <f>IF(ISNUMBER(Fakos!BR17),Fakos!BR17,IF(ISTEXT(Fakos!BR17),"n.a.",""))</f>
        <v>0.42311067622174398</v>
      </c>
      <c r="BS17" s="25">
        <f>IF(ISNUMBER(Fakos!BS17),Fakos!BS17,IF(ISTEXT(Fakos!BS17),"n.a.",""))</f>
        <v>102.67155883375401</v>
      </c>
      <c r="BT17" s="25">
        <f>IF(ISNUMBER(Fakos!BT17),Fakos!BT17,IF(ISTEXT(Fakos!BT17),"n.a.",""))</f>
        <v>6.4239416489974603</v>
      </c>
      <c r="BU17" s="25">
        <f>IF(ISNUMBER(Fakos!BU17),Fakos!BU17,IF(ISTEXT(Fakos!BU17),"n.a.",""))</f>
        <v>3.1400911847228902E-2</v>
      </c>
      <c r="BV17" s="25">
        <f>IF(ISNUMBER(Fakos!BV17),Fakos!BV17,IF(ISTEXT(Fakos!BV17),"n.a.",""))</f>
        <v>0.19350772029902499</v>
      </c>
      <c r="BW17" s="25">
        <f>IF(ISNUMBER(Fakos!BW17),Fakos!BW17,IF(ISTEXT(Fakos!BW17),"n.a.",""))</f>
        <v>5.7567962412453596E-4</v>
      </c>
      <c r="BX17" s="25">
        <f>IF(ISNUMBER(Fakos!BX17),Fakos!BX17,IF(ISTEXT(Fakos!BX17),"n.a.",""))</f>
        <v>6.0072712892882102E-2</v>
      </c>
      <c r="BY17" s="25">
        <f>IF(ISNUMBER(Fakos!BY17),Fakos!BY17,IF(ISTEXT(Fakos!BY17),"n.a.",""))</f>
        <v>2.0028918555982399E-2</v>
      </c>
      <c r="BZ17" s="25">
        <f>IF(ISNUMBER(Fakos!BZ17),Fakos!BZ17,IF(ISTEXT(Fakos!BZ17),"n.a.",""))</f>
        <v>7.4054484472411701</v>
      </c>
      <c r="CA17" s="25">
        <f>IF(ISNUMBER(Fakos!CA17),Fakos!CA17,IF(ISTEXT(Fakos!CA17),"n.a.",""))</f>
        <v>7.1056683017265004E-2</v>
      </c>
      <c r="CB17" s="25">
        <f>IF(ISNUMBER(Fakos!CB17),Fakos!CB17,IF(ISTEXT(Fakos!CB17),"n.a.",""))</f>
        <v>1.1483248025438601E-2</v>
      </c>
      <c r="CC17" s="25">
        <f>IF(ISNUMBER(Fakos!CC17),Fakos!CC17,IF(ISTEXT(Fakos!CC17),"n.a.",""))</f>
        <v>3.8034146947219099</v>
      </c>
      <c r="CD17" s="25">
        <f>IF(ISNUMBER(Fakos!CD17),Fakos!CD17,IF(ISTEXT(Fakos!CD17),"n.a.",""))</f>
        <v>0.62236545903574403</v>
      </c>
      <c r="CE17" s="25" t="str">
        <f>IF(ISNUMBER(Fakos!CE17),Fakos!CE17,IF(ISTEXT(Fakos!CE17),"n.a.",""))</f>
        <v/>
      </c>
      <c r="CF17" s="25">
        <f>IF(ISNUMBER(Fakos!CF17),Fakos!CF17,IF(ISTEXT(Fakos!CF17),"n.a.",""))</f>
        <v>16.0681411648014</v>
      </c>
      <c r="CG17" s="25">
        <f>IF(ISNUMBER(Fakos!CG17),Fakos!CG17,IF(ISTEXT(Fakos!CG17),"n.a.",""))</f>
        <v>498922.37012523698</v>
      </c>
      <c r="CH17" s="25">
        <f>IF(ISNUMBER(Fakos!CH17),Fakos!CH17,IF(ISTEXT(Fakos!CH17),"n.a.",""))</f>
        <v>443.74183028099202</v>
      </c>
      <c r="CI17" s="25">
        <f>IF(ISNUMBER(Fakos!CI17),Fakos!CI17,IF(ISTEXT(Fakos!CI17),"n.a.",""))</f>
        <v>58.117529003833397</v>
      </c>
      <c r="CJ17" s="25">
        <f>IF(ISNUMBER(Fakos!CJ17),Fakos!CJ17,IF(ISTEXT(Fakos!CJ17),"n.a.",""))</f>
        <v>0.44522443608732298</v>
      </c>
      <c r="CK17" s="25">
        <f>IF(ISNUMBER(Fakos!CK17),Fakos!CK17,IF(ISTEXT(Fakos!CK17),"n.a.",""))</f>
        <v>1.2644996662449</v>
      </c>
      <c r="CL17" s="25">
        <f>IF(ISNUMBER(Fakos!CL17),Fakos!CL17,IF(ISTEXT(Fakos!CL17),"n.a.",""))</f>
        <v>8.4607272312588994E-2</v>
      </c>
      <c r="CM17" s="25">
        <f>IF(ISNUMBER(Fakos!CM17),Fakos!CM17,IF(ISTEXT(Fakos!CM17),"n.a.",""))</f>
        <v>0.565720458815267</v>
      </c>
      <c r="CN17" s="25">
        <f>IF(ISNUMBER(Fakos!CN17),Fakos!CN17,IF(ISTEXT(Fakos!CN17),"n.a.",""))</f>
        <v>762.83366237112295</v>
      </c>
      <c r="CO17" s="25">
        <f>IF(ISNUMBER(Fakos!CO17),Fakos!CO17,IF(ISTEXT(Fakos!CO17),"n.a.",""))</f>
        <v>123.647240792334</v>
      </c>
      <c r="CP17" s="25">
        <f>IF(ISNUMBER(Fakos!CP17),Fakos!CP17,IF(ISTEXT(Fakos!CP17),"n.a.",""))</f>
        <v>3.0067585974048801E-2</v>
      </c>
      <c r="CQ17" s="25">
        <f>IF(ISNUMBER(Fakos!CQ17),Fakos!CQ17,IF(ISTEXT(Fakos!CQ17),"n.a.",""))</f>
        <v>0.22152957734211001</v>
      </c>
      <c r="CR17" s="25">
        <f>IF(ISNUMBER(Fakos!CR17),Fakos!CR17,IF(ISTEXT(Fakos!CR17),"n.a.",""))</f>
        <v>1.2216911514054124E-2</v>
      </c>
      <c r="CS17" s="25">
        <f>IF(ISNUMBER(Fakos!CS17),Fakos!CS17,IF(ISTEXT(Fakos!CS17),"n.a.",""))</f>
        <v>0.120293131052375</v>
      </c>
      <c r="CT17" s="25">
        <f>IF(ISNUMBER(Fakos!CT17),Fakos!CT17,IF(ISTEXT(Fakos!CT17),"n.a.",""))</f>
        <v>4.9452520587064598E-2</v>
      </c>
      <c r="CU17" s="25">
        <f>IF(ISNUMBER(Fakos!CU17),Fakos!CU17,IF(ISTEXT(Fakos!CU17),"n.a.",""))</f>
        <v>28.894366624705</v>
      </c>
      <c r="CV17" s="25">
        <f>IF(ISNUMBER(Fakos!CV17),Fakos!CV17,IF(ISTEXT(Fakos!CV17),"n.a.",""))</f>
        <v>8.47369414848958E-2</v>
      </c>
      <c r="CW17" s="25">
        <f>IF(ISNUMBER(Fakos!CW17),Fakos!CW17,IF(ISTEXT(Fakos!CW17),"n.a.",""))</f>
        <v>1.28254291897989E-2</v>
      </c>
      <c r="CX17" s="25">
        <f>IF(ISNUMBER(Fakos!CX17),Fakos!CX17,IF(ISTEXT(Fakos!CX17),"n.a.",""))</f>
        <v>7.1499830127126902</v>
      </c>
      <c r="CY17" s="25">
        <f>IF(ISNUMBER(Fakos!CY17),Fakos!CY17,IF(ISTEXT(Fakos!CY17),"n.a.",""))</f>
        <v>1.3705259663268401</v>
      </c>
      <c r="CZ17" s="25" t="str">
        <f>IF(ISNUMBER(Fakos!CZ17),Fakos!CZ17,IF(ISTEXT(Fakos!CZ17),"n.a.",""))</f>
        <v/>
      </c>
      <c r="DA17" s="25">
        <f>IF(ISNUMBER(Fakos!DA17),Fakos!DA17,IF(ISTEXT(Fakos!DA17),"n.a.",""))</f>
        <v>0.29247746247416612</v>
      </c>
      <c r="DB17" s="25">
        <f>IF(ISNUMBER(Fakos!DB17),Fakos!DB17,IF(ISTEXT(Fakos!DB17),"n.a.",""))</f>
        <v>8934.0562292996146</v>
      </c>
      <c r="DC17" s="25">
        <f>IF(ISNUMBER(Fakos!DC17),Fakos!DC17,IF(ISTEXT(Fakos!DC17),"n.a.",""))</f>
        <v>7.5295729789149757</v>
      </c>
      <c r="DD17" s="25">
        <f>IF(ISNUMBER(Fakos!DD17),Fakos!DD17,IF(ISTEXT(Fakos!DD17),"n.a.",""))</f>
        <v>0.99018848803840631</v>
      </c>
      <c r="DE17" s="25">
        <f>IF(ISNUMBER(Fakos!DE17),Fakos!DE17,IF(ISTEXT(Fakos!DE17),"n.a.",""))</f>
        <v>7.0063329885016049E-3</v>
      </c>
      <c r="DF17" s="25">
        <f>IF(ISNUMBER(Fakos!DF17),Fakos!DF17,IF(ISTEXT(Fakos!DF17),"n.a.",""))</f>
        <v>1.933781413434623E-2</v>
      </c>
      <c r="DG17" s="25">
        <f>IF(ISNUMBER(Fakos!DG17),Fakos!DG17,IF(ISTEXT(Fakos!DG17),"n.a.",""))</f>
        <v>1.2134772214705189E-3</v>
      </c>
      <c r="DH17" s="25">
        <f>IF(ISNUMBER(Fakos!DH17),Fakos!DH17,IF(ISTEXT(Fakos!DH17),"n.a.",""))</f>
        <v>7.7912196503961851E-3</v>
      </c>
      <c r="DI17" s="25">
        <f>IF(ISNUMBER(Fakos!DI17),Fakos!DI17,IF(ISTEXT(Fakos!DI17),"n.a.",""))</f>
        <v>10.181758830178786</v>
      </c>
      <c r="DJ17" s="25">
        <f>IF(ISNUMBER(Fakos!DJ17),Fakos!DJ17,IF(ISTEXT(Fakos!DJ17),"n.a.",""))</f>
        <v>1.5659478317164894</v>
      </c>
      <c r="DK17" s="25">
        <f>IF(ISNUMBER(Fakos!DK17),Fakos!DK17,IF(ISTEXT(Fakos!DK17),"n.a.",""))</f>
        <v>2.7874374444042637E-4</v>
      </c>
      <c r="DL17" s="25">
        <f>IF(ISNUMBER(Fakos!DL17),Fakos!DL17,IF(ISTEXT(Fakos!DL17),"n.a.",""))</f>
        <v>1.9707108498466341E-3</v>
      </c>
      <c r="DM17" s="25">
        <f>IF(ISNUMBER(Fakos!DM17),Fakos!DM17,IF(ISTEXT(Fakos!DM17),"n.a.",""))</f>
        <v>1.064024065395158E-4</v>
      </c>
      <c r="DN17" s="25">
        <f>IF(ISNUMBER(Fakos!DN17),Fakos!DN17,IF(ISTEXT(Fakos!DN17),"n.a.",""))</f>
        <v>1.0133361220821752E-3</v>
      </c>
      <c r="DO17" s="25">
        <f>IF(ISNUMBER(Fakos!DO17),Fakos!DO17,IF(ISTEXT(Fakos!DO17),"n.a.",""))</f>
        <v>4.0614750810664089E-4</v>
      </c>
      <c r="DP17" s="25">
        <f>IF(ISNUMBER(Fakos!DP17),Fakos!DP17,IF(ISTEXT(Fakos!DP17),"n.a.",""))</f>
        <v>0.2264448795039577</v>
      </c>
      <c r="DQ17" s="25">
        <f>IF(ISNUMBER(Fakos!DQ17),Fakos!DQ17,IF(ISTEXT(Fakos!DQ17),"n.a.",""))</f>
        <v>4.3020980712154318E-4</v>
      </c>
      <c r="DR17" s="25">
        <f>IF(ISNUMBER(Fakos!DR17),Fakos!DR17,IF(ISTEXT(Fakos!DR17),"n.a.",""))</f>
        <v>6.2751845135091273E-5</v>
      </c>
      <c r="DS17" s="25">
        <f>IF(ISNUMBER(Fakos!DS17),Fakos!DS17,IF(ISTEXT(Fakos!DS17),"n.a.",""))</f>
        <v>3.4507640022744646E-2</v>
      </c>
      <c r="DT17" s="25">
        <f>IF(ISNUMBER(Fakos!DT17),Fakos!DT17,IF(ISTEXT(Fakos!DT17),"n.a.",""))</f>
        <v>6.5581561595726839E-3</v>
      </c>
      <c r="DU17" s="25" t="str">
        <f>IF(ISNUMBER(Fakos!DU17),Fakos!DU17,IF(ISTEXT(Fakos!DU17),"n.a.",""))</f>
        <v/>
      </c>
      <c r="DV17" s="25">
        <f>IF(ISNUMBER(Fakos!DV17),Fakos!DV17,IF(ISTEXT(Fakos!DV17),"n.a.",""))</f>
        <v>3.2657319659661326E-3</v>
      </c>
      <c r="DW17" s="25">
        <f>IF(ISNUMBER(Fakos!DW17),Fakos!DW17,IF(ISTEXT(Fakos!DW17),"n.a.",""))</f>
        <v>99.755491472576878</v>
      </c>
      <c r="DX17" s="25">
        <f>IF(ISNUMBER(Fakos!DX17),Fakos!DX17,IF(ISTEXT(Fakos!DX17),"n.a.",""))</f>
        <v>8.4073374267220377E-2</v>
      </c>
      <c r="DY17" s="25">
        <f>IF(ISNUMBER(Fakos!DY17),Fakos!DY17,IF(ISTEXT(Fakos!DY17),"n.a.",""))</f>
        <v>1.1056202998903962E-2</v>
      </c>
      <c r="DZ17" s="25">
        <f>IF(ISNUMBER(Fakos!DZ17),Fakos!DZ17,IF(ISTEXT(Fakos!DZ17),"n.a.",""))</f>
        <v>7.8231004232586724E-5</v>
      </c>
      <c r="EA17" s="25">
        <f>IF(ISNUMBER(Fakos!EA17),Fakos!EA17,IF(ISTEXT(Fakos!EA17),"n.a.",""))</f>
        <v>2.1592131317134999E-4</v>
      </c>
      <c r="EB17" s="25">
        <f>IF(ISNUMBER(Fakos!EB17),Fakos!EB17,IF(ISTEXT(Fakos!EB17),"n.a.",""))</f>
        <v>1.3549390502107733E-5</v>
      </c>
      <c r="EC17" s="25">
        <f>IF(ISNUMBER(Fakos!EC17),Fakos!EC17,IF(ISTEXT(Fakos!EC17),"n.a.",""))</f>
        <v>8.6994857145308114E-5</v>
      </c>
      <c r="ED17" s="25">
        <f>IF(ISNUMBER(Fakos!ED17),Fakos!ED17,IF(ISTEXT(Fakos!ED17),"n.a.",""))</f>
        <v>0.11368703420835298</v>
      </c>
      <c r="EE17" s="25">
        <f>IF(ISNUMBER(Fakos!EE17),Fakos!EE17,IF(ISTEXT(Fakos!EE17),"n.a.",""))</f>
        <v>1.7484991314582397E-2</v>
      </c>
      <c r="EF17" s="25">
        <f>IF(ISNUMBER(Fakos!EF17),Fakos!EF17,IF(ISTEXT(Fakos!EF17),"n.a.",""))</f>
        <v>3.1123846221573389E-6</v>
      </c>
      <c r="EG17" s="25">
        <f>IF(ISNUMBER(Fakos!EG17),Fakos!EG17,IF(ISTEXT(Fakos!EG17),"n.a.",""))</f>
        <v>2.2004476391369463E-5</v>
      </c>
      <c r="EH17" s="25">
        <f>IF(ISNUMBER(Fakos!EH17),Fakos!EH17,IF(ISTEXT(Fakos!EH17),"n.a.",""))</f>
        <v>1.1880633035870682E-6</v>
      </c>
      <c r="EI17" s="25">
        <f>IF(ISNUMBER(Fakos!EI17),Fakos!EI17,IF(ISTEXT(Fakos!EI17),"n.a.",""))</f>
        <v>1.1314663831385712E-5</v>
      </c>
      <c r="EJ17" s="25">
        <f>IF(ISNUMBER(Fakos!EJ17),Fakos!EJ17,IF(ISTEXT(Fakos!EJ17),"n.a.",""))</f>
        <v>4.5349439539756042E-6</v>
      </c>
      <c r="EK17" s="25">
        <f>IF(ISNUMBER(Fakos!EK17),Fakos!EK17,IF(ISTEXT(Fakos!EK17),"n.a.",""))</f>
        <v>2.528428259974879E-3</v>
      </c>
      <c r="EL17" s="25">
        <f>IF(ISNUMBER(Fakos!EL17),Fakos!EL17,IF(ISTEXT(Fakos!EL17),"n.a.",""))</f>
        <v>4.8036177122982385E-6</v>
      </c>
      <c r="EM17" s="25">
        <f>IF(ISNUMBER(Fakos!EM17),Fakos!EM17,IF(ISTEXT(Fakos!EM17),"n.a.",""))</f>
        <v>7.0067178799845127E-7</v>
      </c>
      <c r="EN17" s="25">
        <f>IF(ISNUMBER(Fakos!EN17),Fakos!EN17,IF(ISTEXT(Fakos!EN17),"n.a.",""))</f>
        <v>3.8530388679874217E-4</v>
      </c>
      <c r="EO17" s="25">
        <f>IF(ISNUMBER(Fakos!EO17),Fakos!EO17,IF(ISTEXT(Fakos!EO17),"n.a.",""))</f>
        <v>7.3226771139694004E-5</v>
      </c>
      <c r="EP17" s="25" t="str">
        <f>IF(ISNUMBER(Fakos!EP17),Fakos!EP17,IF(ISTEXT(Fakos!EP17),"n.a.",""))</f>
        <v/>
      </c>
      <c r="EQ17" s="25">
        <f>IF(ISNUMBER(Fakos!EQ17),Fakos!EQ17,IF(ISTEXT(Fakos!EQ17),"n.a.",""))</f>
        <v>199.51098294515376</v>
      </c>
      <c r="ER17" s="25" t="str">
        <f>IF(ISNUMBER(Fakos!ER17),Fakos!ER17,IF(ISTEXT(Fakos!ER17),"n.a.",""))</f>
        <v/>
      </c>
      <c r="ES17" s="25" t="str">
        <f>IF(ISNUMBER(Fakos!ES17),Fakos!ES17,IF(ISTEXT(Fakos!ES17),"n.a.",""))</f>
        <v/>
      </c>
      <c r="ET17" s="25" t="str">
        <f>IF(ISNUMBER(Fakos!ET17),Fakos!ET17,IF(ISTEXT(Fakos!ET17),"n.a.",""))</f>
        <v/>
      </c>
      <c r="EU17" s="25" t="str">
        <f>IF(ISNUMBER(Fakos!EU17),Fakos!EU17,IF(ISTEXT(Fakos!EU17),"n.a.",""))</f>
        <v/>
      </c>
      <c r="EV17" s="25" t="str">
        <f>IF(ISNUMBER(Fakos!EV17),Fakos!EV17,IF(ISTEXT(Fakos!EV17),"n.a.",""))</f>
        <v/>
      </c>
      <c r="EW17" s="25" t="str">
        <f>IF(ISNUMBER(Fakos!EW17),Fakos!EW17,IF(ISTEXT(Fakos!EW17),"n.a.",""))</f>
        <v/>
      </c>
      <c r="EX17" s="25" t="str">
        <f>IF(ISNUMBER(Fakos!EX17),Fakos!EX17,IF(ISTEXT(Fakos!EX17),"n.a.",""))</f>
        <v/>
      </c>
      <c r="EY17" s="25" t="str">
        <f>IF(ISNUMBER(Fakos!EY17),Fakos!EY17,IF(ISTEXT(Fakos!EY17),"n.a.",""))</f>
        <v/>
      </c>
      <c r="EZ17" s="25" t="str">
        <f>IF(ISNUMBER(Fakos!EZ17),Fakos!EZ17,IF(ISTEXT(Fakos!EZ17),"n.a.",""))</f>
        <v/>
      </c>
      <c r="FA17" s="25" t="str">
        <f>IF(ISNUMBER(Fakos!FA17),Fakos!FA17,IF(ISTEXT(Fakos!FA17),"n.a.",""))</f>
        <v/>
      </c>
      <c r="FB17" s="25" t="str">
        <f>IF(ISNUMBER(Fakos!FB17),Fakos!FB17,IF(ISTEXT(Fakos!FB17),"n.a.",""))</f>
        <v/>
      </c>
      <c r="FC17" s="25" t="str">
        <f>IF(ISNUMBER(Fakos!FC17),Fakos!FC17,IF(ISTEXT(Fakos!FC17),"n.a.",""))</f>
        <v/>
      </c>
      <c r="FD17" s="25" t="str">
        <f>IF(ISNUMBER(Fakos!FD17),Fakos!FD17,IF(ISTEXT(Fakos!FD17),"n.a.",""))</f>
        <v/>
      </c>
      <c r="FE17" s="25" t="str">
        <f>IF(ISNUMBER(Fakos!FE17),Fakos!FE17,IF(ISTEXT(Fakos!FE17),"n.a.",""))</f>
        <v/>
      </c>
      <c r="FF17" s="25" t="str">
        <f>IF(ISNUMBER(Fakos!FF17),Fakos!FF17,IF(ISTEXT(Fakos!FF17),"n.a.",""))</f>
        <v/>
      </c>
      <c r="FG17" s="25" t="str">
        <f>IF(ISNUMBER(Fakos!FG17),Fakos!FG17,IF(ISTEXT(Fakos!FG17),"n.a.",""))</f>
        <v/>
      </c>
      <c r="FH17" s="25" t="str">
        <f>IF(ISNUMBER(Fakos!FH17),Fakos!FH17,IF(ISTEXT(Fakos!FH17),"n.a.",""))</f>
        <v/>
      </c>
      <c r="FI17" s="25" t="str">
        <f>IF(ISNUMBER(Fakos!FI17),Fakos!FI17,IF(ISTEXT(Fakos!FI17),"n.a.",""))</f>
        <v/>
      </c>
      <c r="FJ17" s="25" t="str">
        <f>IF(ISNUMBER(Fakos!FJ17),Fakos!FJ17,IF(ISTEXT(Fakos!FJ17),"n.a.",""))</f>
        <v/>
      </c>
      <c r="FK17" s="25" t="str">
        <f>IF(ISNUMBER(Fakos!FK17),Fakos!FK17,IF(ISTEXT(Fakos!FK17),"n.a.",""))</f>
        <v/>
      </c>
      <c r="FL17" s="25" t="str">
        <f>IF(ISNUMBER(Fakos!FL17),Fakos!FL17,IF(ISTEXT(Fakos!FL17),"n.a.",""))</f>
        <v/>
      </c>
      <c r="FM17" s="25" t="str">
        <f>IF(ISNUMBER(Fakos!FM17),Fakos!FM17,IF(ISTEXT(Fakos!FM17),"n.a.",""))</f>
        <v/>
      </c>
      <c r="FN17" s="25" t="str">
        <f>IF(ISNUMBER(Fakos!FN17),Fakos!FN17,IF(ISTEXT(Fakos!FN17),"n.a.",""))</f>
        <v/>
      </c>
      <c r="FO17" s="25" t="str">
        <f>IF(ISNUMBER(Fakos!FO17),Fakos!FO17,"")</f>
        <v/>
      </c>
      <c r="FP17" s="25" t="str">
        <f>IF(ISNUMBER(Fakos!FP17),Fakos!FP17,"")</f>
        <v/>
      </c>
      <c r="FQ17" s="25" t="str">
        <f>IF(ISNUMBER(Fakos!FQ17),Fakos!FQ17,"")</f>
        <v/>
      </c>
      <c r="FR17" s="25" t="str">
        <f>IF(ISNUMBER(Fakos!FR17),Fakos!FR17,"")</f>
        <v/>
      </c>
      <c r="FS17" s="25" t="str">
        <f>IF(ISNUMBER(Fakos!FS17),Fakos!FS17,"")</f>
        <v/>
      </c>
      <c r="FT17" s="25" t="str">
        <f>IF(ISNUMBER(Fakos!FT17),Fakos!FT17,"")</f>
        <v/>
      </c>
      <c r="FU17" s="25" t="str">
        <f>IF(ISNUMBER(Fakos!FU17),Fakos!FU17,"")</f>
        <v/>
      </c>
      <c r="FV17" s="25" t="str">
        <f>IF(ISNUMBER(Fakos!FV17),Fakos!FV17,"")</f>
        <v/>
      </c>
      <c r="FW17" s="25" t="str">
        <f>IF(ISNUMBER(Fakos!FW17),Fakos!FW17,"")</f>
        <v/>
      </c>
      <c r="FX17" s="25" t="str">
        <f>IF(ISNUMBER(Fakos!FX17),Fakos!FX17,"")</f>
        <v/>
      </c>
      <c r="FY17" s="25" t="str">
        <f>IF(ISNUMBER(Fakos!FY17),Fakos!FY17,"")</f>
        <v/>
      </c>
      <c r="FZ17" s="25" t="str">
        <f>IF(ISNUMBER(Fakos!FZ17),Fakos!FZ17,"")</f>
        <v/>
      </c>
      <c r="GA17" s="25" t="str">
        <f>IF(ISNUMBER(Fakos!GA17),Fakos!GA17,"")</f>
        <v/>
      </c>
      <c r="GB17" s="25" t="str">
        <f>IF(ISNUMBER(Fakos!GB17),Fakos!GB17,"")</f>
        <v/>
      </c>
      <c r="GC17" s="25" t="str">
        <f>IF(ISNUMBER(Fakos!GC17),Fakos!GC17,"")</f>
        <v/>
      </c>
      <c r="GD17" s="25" t="str">
        <f>IF(ISNUMBER(Fakos!GD17),Fakos!GD17,"")</f>
        <v/>
      </c>
      <c r="GE17" s="25" t="str">
        <f>IF(ISNUMBER(Fakos!GE17),Fakos!GE17,"")</f>
        <v/>
      </c>
      <c r="GF17" s="25" t="str">
        <f>IF(ISNUMBER(Fakos!GF17),Fakos!GF17,"")</f>
        <v/>
      </c>
      <c r="GG17" s="25" t="str">
        <f>IF(ISNUMBER(Fakos!GG17),Fakos!GG17,"")</f>
        <v/>
      </c>
      <c r="GH17" s="25" t="str">
        <f>IF(ISNUMBER(Fakos!GH17),Fakos!GH17,"")</f>
        <v/>
      </c>
      <c r="GI17" s="25" t="str">
        <f>IF(ISNUMBER(Fakos!GI17),Fakos!GI17,"")</f>
        <v/>
      </c>
      <c r="GJ17" s="25" t="str">
        <f>IF(ISNUMBER(Fakos!GJ17),Fakos!GJ17,"")</f>
        <v/>
      </c>
      <c r="GK17" s="25" t="str">
        <f>IF(ISNUMBER(Fakos!GK17),Fakos!GK17,"")</f>
        <v/>
      </c>
      <c r="GL17" s="25" t="str">
        <f>IF(ISNUMBER(Fakos!GL17),Fakos!GL17,"")</f>
        <v/>
      </c>
      <c r="GM17" s="25" t="str">
        <f>IF(ISNUMBER(Fakos!GM17),Fakos!GM17,"")</f>
        <v/>
      </c>
      <c r="GN17" s="25" t="str">
        <f>IF(ISNUMBER(Fakos!GN17),Fakos!GN17,"")</f>
        <v/>
      </c>
      <c r="GO17" s="25" t="str">
        <f>IF(ISNUMBER(Fakos!GO17),Fakos!GO17,"")</f>
        <v/>
      </c>
      <c r="GP17" s="25" t="str">
        <f>IF(ISNUMBER(Fakos!GP17),Fakos!GP17,"")</f>
        <v/>
      </c>
      <c r="GQ17" s="25" t="str">
        <f>IF(ISNUMBER(Fakos!GQ17),Fakos!GQ17,"")</f>
        <v/>
      </c>
      <c r="GR17" s="25" t="str">
        <f>IF(ISNUMBER(Fakos!GR17),Fakos!GR17,"")</f>
        <v/>
      </c>
      <c r="GS17" s="25" t="str">
        <f>IF(ISNUMBER(Fakos!GS17),Fakos!GS17,"")</f>
        <v/>
      </c>
      <c r="GT17" s="25" t="str">
        <f>IF(ISNUMBER(Fakos!GT17),Fakos!GT17,"")</f>
        <v/>
      </c>
      <c r="GU17" s="25" t="str">
        <f>IF(ISNUMBER(Fakos!GU17),Fakos!GU17,"")</f>
        <v/>
      </c>
      <c r="GV17" s="25" t="str">
        <f>IF(ISNUMBER(Fakos!GV17),Fakos!GV17,"")</f>
        <v/>
      </c>
      <c r="GW17" s="25" t="str">
        <f>IF(ISNUMBER(Fakos!GW17),Fakos!GW17,"")</f>
        <v/>
      </c>
      <c r="GX17" s="25" t="str">
        <f>IF(ISNUMBER(Fakos!GX17),Fakos!GX17,"")</f>
        <v/>
      </c>
      <c r="GY17" s="25" t="str">
        <f>IF(ISNUMBER(Fakos!GY17),Fakos!GY17,"")</f>
        <v/>
      </c>
      <c r="GZ17" s="25" t="str">
        <f>IF(ISNUMBER(Fakos!GZ17),Fakos!GZ17,"")</f>
        <v/>
      </c>
      <c r="HA17" s="25" t="str">
        <f>IF(ISNUMBER(Fakos!HA17),Fakos!HA17,"")</f>
        <v/>
      </c>
      <c r="HB17" s="25" t="str">
        <f>IF(ISNUMBER(Fakos!HB17),Fakos!HB17,"")</f>
        <v/>
      </c>
      <c r="HC17" s="25" t="str">
        <f>IF(ISNUMBER(Fakos!HC17),Fakos!HC17,"")</f>
        <v/>
      </c>
      <c r="HD17" s="25" t="str">
        <f>IF(ISNUMBER(Fakos!HD17),Fakos!HD17,"")</f>
        <v/>
      </c>
      <c r="HE17" s="25" t="str">
        <f>IF(ISNUMBER(Fakos!HE17),Fakos!HE17,"")</f>
        <v/>
      </c>
      <c r="HF17" s="25" t="str">
        <f>IF(ISNUMBER(Fakos!HF17),Fakos!HF17,"")</f>
        <v/>
      </c>
      <c r="HG17" s="25" t="str">
        <f>IF(ISNUMBER(Fakos!HG17),Fakos!HG17,"")</f>
        <v/>
      </c>
      <c r="HH17" s="25" t="str">
        <f>IF(ISNUMBER(Fakos!HH17),Fakos!HH17,"")</f>
        <v/>
      </c>
      <c r="HI17" s="25" t="str">
        <f>IF(ISNUMBER(Fakos!HI17),Fakos!HI17,"")</f>
        <v/>
      </c>
    </row>
    <row r="18" spans="1:217">
      <c r="A18" s="25" t="str">
        <f>Fakos!A18</f>
        <v>LM-JB-03-17</v>
      </c>
      <c r="B18" s="25" t="str">
        <f>Fakos!B18</f>
        <v>Fakos</v>
      </c>
      <c r="C18" s="25" t="str">
        <f>Fakos!C18</f>
        <v>epithermal</v>
      </c>
      <c r="D18" s="25" t="str">
        <f>Fakos!D18</f>
        <v>transitional</v>
      </c>
      <c r="E18" s="25" t="str">
        <f>Fakos!E18</f>
        <v>pyrite</v>
      </c>
      <c r="F18" s="25" t="str">
        <f>Fakos!F18</f>
        <v xml:space="preserve">subhedral  </v>
      </c>
      <c r="G18" s="25">
        <f>IF(ISNUMBER(Fakos!G18),Fakos!G18,IF(ISTEXT(Fakos!G18),"n.a.",""))</f>
        <v>15.584359374302799</v>
      </c>
      <c r="H18" s="25">
        <f>IF(ISNUMBER(Fakos!H18),Fakos!H18,IF(ISTEXT(Fakos!H18),"n.a.",""))</f>
        <v>517290.252900302</v>
      </c>
      <c r="I18" s="25">
        <f>IF(ISNUMBER(Fakos!I18),Fakos!I18,IF(ISTEXT(Fakos!I18),"n.a.",""))</f>
        <v>430.58239497480599</v>
      </c>
      <c r="J18" s="25">
        <f>IF(ISNUMBER(Fakos!J18),Fakos!J18,IF(ISTEXT(Fakos!J18),"n.a.",""))</f>
        <v>43.368985759334102</v>
      </c>
      <c r="K18" s="25">
        <f>IF(ISNUMBER(Fakos!K18),Fakos!K18,IF(ISTEXT(Fakos!K18),"n.a.",""))</f>
        <v>1.2325506667164501</v>
      </c>
      <c r="L18" s="25">
        <f>IF(ISNUMBER(Fakos!L18),Fakos!L18,IF(ISTEXT(Fakos!L18),"n.a.",""))</f>
        <v>0.69621237503893196</v>
      </c>
      <c r="M18" s="25">
        <f>IF(ISNUMBER(Fakos!M18),Fakos!M18,IF(ISTEXT(Fakos!M18),"n.a.",""))</f>
        <v>5.1042550720867302E-2</v>
      </c>
      <c r="N18" s="25">
        <f>IF(ISNUMBER(Fakos!N18),Fakos!N18,IF(ISTEXT(Fakos!N18),"n.a.",""))</f>
        <v>0.60955292318354704</v>
      </c>
      <c r="O18" s="25">
        <f>IF(ISNUMBER(Fakos!O18),Fakos!O18,IF(ISTEXT(Fakos!O18),"n.a.",""))</f>
        <v>844.78518581224205</v>
      </c>
      <c r="P18" s="25">
        <f>IF(ISNUMBER(Fakos!P18),Fakos!P18,IF(ISTEXT(Fakos!P18),"n.a.",""))</f>
        <v>144.617643119267</v>
      </c>
      <c r="Q18" s="25">
        <f>IF(ISNUMBER(Fakos!Q18),Fakos!Q18,IF(ISTEXT(Fakos!Q18),"n.a.",""))</f>
        <v>1.3703510123579E-2</v>
      </c>
      <c r="R18" s="25">
        <f>IF(ISNUMBER(Fakos!R18),Fakos!R18,IF(ISTEXT(Fakos!R18),"n.a.",""))</f>
        <v>3.8473022293577801E-3</v>
      </c>
      <c r="S18" s="25">
        <f>IF(ISNUMBER(Fakos!S18),Fakos!S18,IF(ISTEXT(Fakos!S18),"n.a.",""))</f>
        <v>6.6276058100047212E-3</v>
      </c>
      <c r="T18" s="25">
        <f>IF(ISNUMBER(Fakos!T18),Fakos!T18,IF(ISTEXT(Fakos!T18),"n.a.",""))</f>
        <v>0.10643621959902599</v>
      </c>
      <c r="U18" s="25">
        <f>IF(ISNUMBER(Fakos!U18),Fakos!U18,IF(ISTEXT(Fakos!U18),"n.a.",""))</f>
        <v>4.8250833797990701E-2</v>
      </c>
      <c r="V18" s="25">
        <f>IF(ISNUMBER(Fakos!V18),Fakos!V18,IF(ISTEXT(Fakos!V18),"n.a.",""))</f>
        <v>61.349598151414</v>
      </c>
      <c r="W18" s="25">
        <f>IF(ISNUMBER(Fakos!W18),Fakos!W18,IF(ISTEXT(Fakos!W18),"n.a.",""))</f>
        <v>0.29672195247153499</v>
      </c>
      <c r="X18" s="25">
        <f>IF(ISNUMBER(Fakos!X18),Fakos!X18,IF(ISTEXT(Fakos!X18),"n.a.",""))</f>
        <v>1.6826968587415E-2</v>
      </c>
      <c r="Y18" s="25">
        <f>IF(ISNUMBER(Fakos!Y18),Fakos!Y18,IF(ISTEXT(Fakos!Y18),"n.a.",""))</f>
        <v>11.733981935981101</v>
      </c>
      <c r="Z18" s="25">
        <f>IF(ISNUMBER(Fakos!Z18),Fakos!Z18,IF(ISTEXT(Fakos!Z18),"n.a.",""))</f>
        <v>3.15283854160444</v>
      </c>
      <c r="AA18" s="25">
        <f>IF(ISNUMBER(Fakos!AA18),Fakos!AA18,IF(ISTEXT(Fakos!AA18),"n.a.",""))</f>
        <v>9.9283482755216106</v>
      </c>
      <c r="AB18" s="25">
        <f>IF(ISNUMBER(Fakos!AB18),Fakos!AB18,IF(ISTEXT(Fakos!AB18),"n.a.",""))</f>
        <v>12.32468601948425</v>
      </c>
      <c r="AC18" s="25">
        <f>IF(ISNUMBER(Fakos!AC18),Fakos!AC18,IF(ISTEXT(Fakos!AC18),"n.a.",""))</f>
        <v>0.26869297726942726</v>
      </c>
      <c r="AD18" s="25">
        <f>IF(ISNUMBER(Fakos!AD18),Fakos!AD18,IF(ISTEXT(Fakos!AD18),"n.a.",""))</f>
        <v>0.50969453797986608</v>
      </c>
      <c r="AE18" s="25">
        <f>IF(ISNUMBER(Fakos!AE18),Fakos!AE18,IF(ISTEXT(Fakos!AE18),"n.a.",""))</f>
        <v>1.4340373693449073E-3</v>
      </c>
      <c r="AF18" s="25">
        <f>IF(ISNUMBER(Fakos!AF18),Fakos!AF18,IF(ISTEXT(Fakos!AF18),"n.a.",""))</f>
        <v>4.1120596623755038E-3</v>
      </c>
      <c r="AG18" s="25">
        <f>IF(ISNUMBER(Fakos!AG18),Fakos!AG18,IF(ISTEXT(Fakos!AG18),"n.a.",""))</f>
        <v>3.1825523485187572E-5</v>
      </c>
      <c r="AH18" s="25">
        <f>IF(ISNUMBER(Fakos!AH18),Fakos!AH18,IF(ISTEXT(Fakos!AH18),"n.a.",""))</f>
        <v>1.1678482375670389E-3</v>
      </c>
      <c r="AI18" s="25">
        <f>IF(ISNUMBER(Fakos!AI18),Fakos!AI18,IF(ISTEXT(Fakos!AI18),"n.a.",""))</f>
        <v>7.3222653280771433E-3</v>
      </c>
      <c r="AJ18" s="25">
        <f>IF(ISNUMBER(Fakos!AJ18),Fakos!AJ18,IF(ISTEXT(Fakos!AJ18),"n.a.",""))</f>
        <v>0.33586520212404131</v>
      </c>
      <c r="AK18" s="25">
        <f>IF(ISNUMBER(Fakos!AK18),Fakos!AK18,IF(ISTEXT(Fakos!AK18),"n.a.",""))</f>
        <v>3.9079555466729128E-5</v>
      </c>
      <c r="AL18" s="25">
        <f>IF(ISNUMBER(Fakos!AL18),Fakos!AL18,IF(ISTEXT(Fakos!AL18),"n.a.",""))</f>
        <v>1.1205946727295696E-4</v>
      </c>
      <c r="AM18" s="25">
        <f>IF(ISNUMBER(Fakos!AM18),Fakos!AM18,IF(ISTEXT(Fakos!AM18),"n.a.",""))</f>
        <v>3.1825523485187572E-5</v>
      </c>
      <c r="AN18" s="25" t="str">
        <f>IF(ISNUMBER(Fakos!AN18),Fakos!AN18,IF(ISTEXT(Fakos!AN18),"n.a.",""))</f>
        <v/>
      </c>
      <c r="AO18" s="25" t="str">
        <f>IF(ISNUMBER(Fakos!AO18),Fakos!AO18,IF(ISTEXT(Fakos!AO18),"n.a.",""))</f>
        <v/>
      </c>
      <c r="AP18" s="25">
        <f>IF(ISNUMBER(Fakos!AP18),Fakos!AP18,IF(ISTEXT(Fakos!AP18),"n.a.",""))</f>
        <v>0.348596142775219</v>
      </c>
      <c r="AQ18" s="25">
        <f>IF(ISNUMBER(Fakos!AQ18),Fakos!AQ18,IF(ISTEXT(Fakos!AQ18),"n.a.",""))</f>
        <v>8.1270233945265105</v>
      </c>
      <c r="AR18" s="25">
        <f>IF(ISNUMBER(Fakos!AR18),Fakos!AR18,IF(ISTEXT(Fakos!AR18),"n.a.",""))</f>
        <v>2.2063285119172899E-2</v>
      </c>
      <c r="AS18" s="25">
        <f>IF(ISNUMBER(Fakos!AS18),Fakos!AS18,IF(ISTEXT(Fakos!AS18),"n.a.",""))</f>
        <v>0.25031490913149301</v>
      </c>
      <c r="AT18" s="25">
        <f>IF(ISNUMBER(Fakos!AT18),Fakos!AT18,IF(ISTEXT(Fakos!AT18),"n.a.",""))</f>
        <v>0.19329862541960399</v>
      </c>
      <c r="AU18" s="25">
        <f>IF(ISNUMBER(Fakos!AU18),Fakos!AU18,IF(ISTEXT(Fakos!AU18),"n.a.",""))</f>
        <v>0.69621237503893196</v>
      </c>
      <c r="AV18" s="25">
        <f>IF(ISNUMBER(Fakos!AV18),Fakos!AV18,IF(ISTEXT(Fakos!AV18),"n.a.",""))</f>
        <v>5.1042550720867302E-2</v>
      </c>
      <c r="AW18" s="25">
        <f>IF(ISNUMBER(Fakos!AW18),Fakos!AW18,IF(ISTEXT(Fakos!AW18),"n.a.",""))</f>
        <v>0.60955292318354704</v>
      </c>
      <c r="AX18" s="25">
        <f>IF(ISNUMBER(Fakos!AX18),Fakos!AX18,IF(ISTEXT(Fakos!AX18),"n.a.",""))</f>
        <v>0.28214324607799302</v>
      </c>
      <c r="AY18" s="25">
        <f>IF(ISNUMBER(Fakos!AY18),Fakos!AY18,IF(ISTEXT(Fakos!AY18),"n.a.",""))</f>
        <v>1.9232868356983399</v>
      </c>
      <c r="AZ18" s="25">
        <f>IF(ISNUMBER(Fakos!AZ18),Fakos!AZ18,IF(ISTEXT(Fakos!AZ18),"n.a.",""))</f>
        <v>1.35149006557736E-2</v>
      </c>
      <c r="BA18" s="25">
        <f>IF(ISNUMBER(Fakos!BA18),Fakos!BA18,IF(ISTEXT(Fakos!BA18),"n.a.",""))</f>
        <v>3.8473022293577801E-3</v>
      </c>
      <c r="BB18" s="25">
        <f>IF(ISNUMBER(Fakos!BB18),Fakos!BB18,IF(ISTEXT(Fakos!BB18),"n.a.",""))</f>
        <v>6.9894889566414096E-3</v>
      </c>
      <c r="BC18" s="25">
        <f>IF(ISNUMBER(Fakos!BC18),Fakos!BC18,IF(ISTEXT(Fakos!BC18),"n.a.",""))</f>
        <v>0.10643621959902599</v>
      </c>
      <c r="BD18" s="25">
        <f>IF(ISNUMBER(Fakos!BD18),Fakos!BD18,IF(ISTEXT(Fakos!BD18),"n.a.",""))</f>
        <v>4.8250833797990701E-2</v>
      </c>
      <c r="BE18" s="25">
        <f>IF(ISNUMBER(Fakos!BE18),Fakos!BE18,IF(ISTEXT(Fakos!BE18),"n.a.",""))</f>
        <v>0.27941030306349102</v>
      </c>
      <c r="BF18" s="25">
        <f>IF(ISNUMBER(Fakos!BF18),Fakos!BF18,IF(ISTEXT(Fakos!BF18),"n.a.",""))</f>
        <v>1.69197584559506E-2</v>
      </c>
      <c r="BG18" s="25">
        <f>IF(ISNUMBER(Fakos!BG18),Fakos!BG18,IF(ISTEXT(Fakos!BG18),"n.a.",""))</f>
        <v>1.6826968587415E-2</v>
      </c>
      <c r="BH18" s="25">
        <f>IF(ISNUMBER(Fakos!BH18),Fakos!BH18,IF(ISTEXT(Fakos!BH18),"n.a.",""))</f>
        <v>3.4885742685205202E-2</v>
      </c>
      <c r="BI18" s="25">
        <f>IF(ISNUMBER(Fakos!BI18),Fakos!BI18,IF(ISTEXT(Fakos!BI18),"n.a.",""))</f>
        <v>9.88622323615913E-3</v>
      </c>
      <c r="BJ18" s="25" t="str">
        <f>IF(ISNUMBER(Fakos!BJ18),Fakos!BJ18,IF(ISTEXT(Fakos!BJ18),"n.a.",""))</f>
        <v/>
      </c>
      <c r="BK18" s="25">
        <f>IF(ISNUMBER(Fakos!BK18),Fakos!BK18,IF(ISTEXT(Fakos!BK18),"n.a.",""))</f>
        <v>1.1521140069392299</v>
      </c>
      <c r="BL18" s="25">
        <f>IF(ISNUMBER(Fakos!BL18),Fakos!BL18,IF(ISTEXT(Fakos!BL18),"n.a.",""))</f>
        <v>36352.686646250302</v>
      </c>
      <c r="BM18" s="25">
        <f>IF(ISNUMBER(Fakos!BM18),Fakos!BM18,IF(ISTEXT(Fakos!BM18),"n.a.",""))</f>
        <v>69.688722658230304</v>
      </c>
      <c r="BN18" s="25">
        <f>IF(ISNUMBER(Fakos!BN18),Fakos!BN18,IF(ISTEXT(Fakos!BN18),"n.a.",""))</f>
        <v>13.143307705228199</v>
      </c>
      <c r="BO18" s="25">
        <f>IF(ISNUMBER(Fakos!BO18),Fakos!BO18,IF(ISTEXT(Fakos!BO18),"n.a.",""))</f>
        <v>0.66368459493426402</v>
      </c>
      <c r="BP18" s="25">
        <f>IF(ISNUMBER(Fakos!BP18),Fakos!BP18,IF(ISTEXT(Fakos!BP18),"n.a.",""))</f>
        <v>0.87658036090890501</v>
      </c>
      <c r="BQ18" s="25">
        <f>IF(ISNUMBER(Fakos!BQ18),Fakos!BQ18,IF(ISTEXT(Fakos!BQ18),"n.a.",""))</f>
        <v>3.3477082417091901E-2</v>
      </c>
      <c r="BR18" s="25">
        <f>IF(ISNUMBER(Fakos!BR18),Fakos!BR18,IF(ISTEXT(Fakos!BR18),"n.a.",""))</f>
        <v>0.37860384293771099</v>
      </c>
      <c r="BS18" s="25">
        <f>IF(ISNUMBER(Fakos!BS18),Fakos!BS18,IF(ISTEXT(Fakos!BS18),"n.a.",""))</f>
        <v>125.23042935820401</v>
      </c>
      <c r="BT18" s="25">
        <f>IF(ISNUMBER(Fakos!BT18),Fakos!BT18,IF(ISTEXT(Fakos!BT18),"n.a.",""))</f>
        <v>22.826735574912</v>
      </c>
      <c r="BU18" s="25">
        <f>IF(ISNUMBER(Fakos!BU18),Fakos!BU18,IF(ISTEXT(Fakos!BU18),"n.a.",""))</f>
        <v>2.7452559225118401E-2</v>
      </c>
      <c r="BV18" s="25">
        <f>IF(ISNUMBER(Fakos!BV18),Fakos!BV18,IF(ISTEXT(Fakos!BV18),"n.a.",""))</f>
        <v>4.1127066648942697E-3</v>
      </c>
      <c r="BW18" s="25">
        <f>IF(ISNUMBER(Fakos!BW18),Fakos!BW18,IF(ISTEXT(Fakos!BW18),"n.a.",""))</f>
        <v>6.3313910013192099E-3</v>
      </c>
      <c r="BX18" s="25">
        <f>IF(ISNUMBER(Fakos!BX18),Fakos!BX18,IF(ISTEXT(Fakos!BX18),"n.a.",""))</f>
        <v>6.3229925605667703E-2</v>
      </c>
      <c r="BY18" s="25">
        <f>IF(ISNUMBER(Fakos!BY18),Fakos!BY18,IF(ISTEXT(Fakos!BY18),"n.a.",""))</f>
        <v>3.7383423388192498E-2</v>
      </c>
      <c r="BZ18" s="25">
        <f>IF(ISNUMBER(Fakos!BZ18),Fakos!BZ18,IF(ISTEXT(Fakos!BZ18),"n.a.",""))</f>
        <v>34.703685326345301</v>
      </c>
      <c r="CA18" s="25">
        <f>IF(ISNUMBER(Fakos!CA18),Fakos!CA18,IF(ISTEXT(Fakos!CA18),"n.a.",""))</f>
        <v>0.166905930446723</v>
      </c>
      <c r="CB18" s="25">
        <f>IF(ISNUMBER(Fakos!CB18),Fakos!CB18,IF(ISTEXT(Fakos!CB18),"n.a.",""))</f>
        <v>1.24506461106222E-2</v>
      </c>
      <c r="CC18" s="25">
        <f>IF(ISNUMBER(Fakos!CC18),Fakos!CC18,IF(ISTEXT(Fakos!CC18),"n.a.",""))</f>
        <v>8.9791868476767807</v>
      </c>
      <c r="CD18" s="25">
        <f>IF(ISNUMBER(Fakos!CD18),Fakos!CD18,IF(ISTEXT(Fakos!CD18),"n.a.",""))</f>
        <v>2.2713191287916099</v>
      </c>
      <c r="CE18" s="25" t="str">
        <f>IF(ISNUMBER(Fakos!CE18),Fakos!CE18,IF(ISTEXT(Fakos!CE18),"n.a.",""))</f>
        <v/>
      </c>
      <c r="CF18" s="25">
        <f>IF(ISNUMBER(Fakos!CF18),Fakos!CF18,IF(ISTEXT(Fakos!CF18),"n.a.",""))</f>
        <v>15.584359374302799</v>
      </c>
      <c r="CG18" s="25">
        <f>IF(ISNUMBER(Fakos!CG18),Fakos!CG18,IF(ISTEXT(Fakos!CG18),"n.a.",""))</f>
        <v>517290.252900302</v>
      </c>
      <c r="CH18" s="25">
        <f>IF(ISNUMBER(Fakos!CH18),Fakos!CH18,IF(ISTEXT(Fakos!CH18),"n.a.",""))</f>
        <v>430.58239497480599</v>
      </c>
      <c r="CI18" s="25">
        <f>IF(ISNUMBER(Fakos!CI18),Fakos!CI18,IF(ISTEXT(Fakos!CI18),"n.a.",""))</f>
        <v>43.368985759334102</v>
      </c>
      <c r="CJ18" s="25">
        <f>IF(ISNUMBER(Fakos!CJ18),Fakos!CJ18,IF(ISTEXT(Fakos!CJ18),"n.a.",""))</f>
        <v>1.2325506667164501</v>
      </c>
      <c r="CK18" s="25">
        <f>IF(ISNUMBER(Fakos!CK18),Fakos!CK18,IF(ISTEXT(Fakos!CK18),"n.a.",""))</f>
        <v>0.69621237503893196</v>
      </c>
      <c r="CL18" s="25">
        <f>IF(ISNUMBER(Fakos!CL18),Fakos!CL18,IF(ISTEXT(Fakos!CL18),"n.a.",""))</f>
        <v>5.1042550720867302E-2</v>
      </c>
      <c r="CM18" s="25">
        <f>IF(ISNUMBER(Fakos!CM18),Fakos!CM18,IF(ISTEXT(Fakos!CM18),"n.a.",""))</f>
        <v>0.60955292318354704</v>
      </c>
      <c r="CN18" s="25">
        <f>IF(ISNUMBER(Fakos!CN18),Fakos!CN18,IF(ISTEXT(Fakos!CN18),"n.a.",""))</f>
        <v>844.78518581224205</v>
      </c>
      <c r="CO18" s="25">
        <f>IF(ISNUMBER(Fakos!CO18),Fakos!CO18,IF(ISTEXT(Fakos!CO18),"n.a.",""))</f>
        <v>144.617643119267</v>
      </c>
      <c r="CP18" s="25">
        <f>IF(ISNUMBER(Fakos!CP18),Fakos!CP18,IF(ISTEXT(Fakos!CP18),"n.a.",""))</f>
        <v>1.3703510123579E-2</v>
      </c>
      <c r="CQ18" s="25">
        <f>IF(ISNUMBER(Fakos!CQ18),Fakos!CQ18,IF(ISTEXT(Fakos!CQ18),"n.a.",""))</f>
        <v>3.8473022293577801E-3</v>
      </c>
      <c r="CR18" s="25">
        <f>IF(ISNUMBER(Fakos!CR18),Fakos!CR18,IF(ISTEXT(Fakos!CR18),"n.a.",""))</f>
        <v>6.6276058100047212E-3</v>
      </c>
      <c r="CS18" s="25">
        <f>IF(ISNUMBER(Fakos!CS18),Fakos!CS18,IF(ISTEXT(Fakos!CS18),"n.a.",""))</f>
        <v>0.10643621959902599</v>
      </c>
      <c r="CT18" s="25">
        <f>IF(ISNUMBER(Fakos!CT18),Fakos!CT18,IF(ISTEXT(Fakos!CT18),"n.a.",""))</f>
        <v>4.8250833797990701E-2</v>
      </c>
      <c r="CU18" s="25">
        <f>IF(ISNUMBER(Fakos!CU18),Fakos!CU18,IF(ISTEXT(Fakos!CU18),"n.a.",""))</f>
        <v>61.349598151414</v>
      </c>
      <c r="CV18" s="25">
        <f>IF(ISNUMBER(Fakos!CV18),Fakos!CV18,IF(ISTEXT(Fakos!CV18),"n.a.",""))</f>
        <v>0.29672195247153499</v>
      </c>
      <c r="CW18" s="25">
        <f>IF(ISNUMBER(Fakos!CW18),Fakos!CW18,IF(ISTEXT(Fakos!CW18),"n.a.",""))</f>
        <v>1.6826968587415E-2</v>
      </c>
      <c r="CX18" s="25">
        <f>IF(ISNUMBER(Fakos!CX18),Fakos!CX18,IF(ISTEXT(Fakos!CX18),"n.a.",""))</f>
        <v>11.733981935981101</v>
      </c>
      <c r="CY18" s="25">
        <f>IF(ISNUMBER(Fakos!CY18),Fakos!CY18,IF(ISTEXT(Fakos!CY18),"n.a.",""))</f>
        <v>3.15283854160444</v>
      </c>
      <c r="CZ18" s="25" t="str">
        <f>IF(ISNUMBER(Fakos!CZ18),Fakos!CZ18,IF(ISTEXT(Fakos!CZ18),"n.a.",""))</f>
        <v/>
      </c>
      <c r="DA18" s="25">
        <f>IF(ISNUMBER(Fakos!DA18),Fakos!DA18,IF(ISTEXT(Fakos!DA18),"n.a.",""))</f>
        <v>0.28367151105607702</v>
      </c>
      <c r="DB18" s="25">
        <f>IF(ISNUMBER(Fakos!DB18),Fakos!DB18,IF(ISTEXT(Fakos!DB18),"n.a.",""))</f>
        <v>9262.9645071233244</v>
      </c>
      <c r="DC18" s="25">
        <f>IF(ISNUMBER(Fakos!DC18),Fakos!DC18,IF(ISTEXT(Fakos!DC18),"n.a.",""))</f>
        <v>7.3062788882125185</v>
      </c>
      <c r="DD18" s="25">
        <f>IF(ISNUMBER(Fakos!DD18),Fakos!DD18,IF(ISTEXT(Fakos!DD18),"n.a.",""))</f>
        <v>0.73890736878991681</v>
      </c>
      <c r="DE18" s="25">
        <f>IF(ISNUMBER(Fakos!DE18),Fakos!DE18,IF(ISTEXT(Fakos!DE18),"n.a.",""))</f>
        <v>1.9396195932339568E-2</v>
      </c>
      <c r="DF18" s="25">
        <f>IF(ISNUMBER(Fakos!DF18),Fakos!DF18,IF(ISTEXT(Fakos!DF18),"n.a.",""))</f>
        <v>1.0647077153065178E-2</v>
      </c>
      <c r="DG18" s="25">
        <f>IF(ISNUMBER(Fakos!DG18),Fakos!DG18,IF(ISTEXT(Fakos!DG18),"n.a.",""))</f>
        <v>7.3207622622186797E-4</v>
      </c>
      <c r="DH18" s="25">
        <f>IF(ISNUMBER(Fakos!DH18),Fakos!DH18,IF(ISTEXT(Fakos!DH18),"n.a.",""))</f>
        <v>8.3948894530167621E-3</v>
      </c>
      <c r="DI18" s="25">
        <f>IF(ISNUMBER(Fakos!DI18),Fakos!DI18,IF(ISTEXT(Fakos!DI18),"n.a.",""))</f>
        <v>11.275589226768275</v>
      </c>
      <c r="DJ18" s="25">
        <f>IF(ISNUMBER(Fakos!DJ18),Fakos!DJ18,IF(ISTEXT(Fakos!DJ18),"n.a.",""))</f>
        <v>1.8315304346411729</v>
      </c>
      <c r="DK18" s="25">
        <f>IF(ISNUMBER(Fakos!DK18),Fakos!DK18,IF(ISTEXT(Fakos!DK18),"n.a.",""))</f>
        <v>1.2703938810121055E-4</v>
      </c>
      <c r="DL18" s="25">
        <f>IF(ISNUMBER(Fakos!DL18),Fakos!DL18,IF(ISTEXT(Fakos!DL18),"n.a.",""))</f>
        <v>3.4225318068140841E-5</v>
      </c>
      <c r="DM18" s="25">
        <f>IF(ISNUMBER(Fakos!DM18),Fakos!DM18,IF(ISTEXT(Fakos!DM18),"n.a.",""))</f>
        <v>5.7722707328160406E-5</v>
      </c>
      <c r="DN18" s="25">
        <f>IF(ISNUMBER(Fakos!DN18),Fakos!DN18,IF(ISTEXT(Fakos!DN18),"n.a.",""))</f>
        <v>8.9660702214662622E-4</v>
      </c>
      <c r="DO18" s="25">
        <f>IF(ISNUMBER(Fakos!DO18),Fakos!DO18,IF(ISTEXT(Fakos!DO18),"n.a.",""))</f>
        <v>3.9627820136326131E-4</v>
      </c>
      <c r="DP18" s="25">
        <f>IF(ISNUMBER(Fakos!DP18),Fakos!DP18,IF(ISTEXT(Fakos!DP18),"n.a.",""))</f>
        <v>0.48079622375716302</v>
      </c>
      <c r="DQ18" s="25">
        <f>IF(ISNUMBER(Fakos!DQ18),Fakos!DQ18,IF(ISTEXT(Fakos!DQ18),"n.a.",""))</f>
        <v>1.5064585965055232E-3</v>
      </c>
      <c r="DR18" s="25">
        <f>IF(ISNUMBER(Fakos!DR18),Fakos!DR18,IF(ISTEXT(Fakos!DR18),"n.a.",""))</f>
        <v>8.2330447680485638E-5</v>
      </c>
      <c r="DS18" s="25">
        <f>IF(ISNUMBER(Fakos!DS18),Fakos!DS18,IF(ISTEXT(Fakos!DS18),"n.a.",""))</f>
        <v>5.6631186949715737E-2</v>
      </c>
      <c r="DT18" s="25">
        <f>IF(ISNUMBER(Fakos!DT18),Fakos!DT18,IF(ISTEXT(Fakos!DT18),"n.a.",""))</f>
        <v>1.5086768153089012E-2</v>
      </c>
      <c r="DU18" s="25" t="str">
        <f>IF(ISNUMBER(Fakos!DU18),Fakos!DU18,IF(ISTEXT(Fakos!DU18),"n.a.",""))</f>
        <v/>
      </c>
      <c r="DV18" s="25">
        <f>IF(ISNUMBER(Fakos!DV18),Fakos!DV18,IF(ISTEXT(Fakos!DV18),"n.a.",""))</f>
        <v>3.0548213289853035E-3</v>
      </c>
      <c r="DW18" s="25">
        <f>IF(ISNUMBER(Fakos!DW18),Fakos!DW18,IF(ISTEXT(Fakos!DW18),"n.a.",""))</f>
        <v>99.751650917107398</v>
      </c>
      <c r="DX18" s="25">
        <f>IF(ISNUMBER(Fakos!DX18),Fakos!DX18,IF(ISTEXT(Fakos!DX18),"n.a.",""))</f>
        <v>7.8680359899850741E-2</v>
      </c>
      <c r="DY18" s="25">
        <f>IF(ISNUMBER(Fakos!DY18),Fakos!DY18,IF(ISTEXT(Fakos!DY18),"n.a.",""))</f>
        <v>7.9571966247877161E-3</v>
      </c>
      <c r="DZ18" s="25">
        <f>IF(ISNUMBER(Fakos!DZ18),Fakos!DZ18,IF(ISTEXT(Fakos!DZ18),"n.a.",""))</f>
        <v>2.0887509223150647E-4</v>
      </c>
      <c r="EA18" s="25">
        <f>IF(ISNUMBER(Fakos!EA18),Fakos!EA18,IF(ISTEXT(Fakos!EA18),"n.a.",""))</f>
        <v>1.1465697862097265E-4</v>
      </c>
      <c r="EB18" s="25">
        <f>IF(ISNUMBER(Fakos!EB18),Fakos!EB18,IF(ISTEXT(Fakos!EB18),"n.a.",""))</f>
        <v>7.8836329456557286E-6</v>
      </c>
      <c r="EC18" s="25">
        <f>IF(ISNUMBER(Fakos!EC18),Fakos!EC18,IF(ISTEXT(Fakos!EC18),"n.a.",""))</f>
        <v>9.0403464415853222E-5</v>
      </c>
      <c r="ED18" s="25">
        <f>IF(ISNUMBER(Fakos!ED18),Fakos!ED18,IF(ISTEXT(Fakos!ED18),"n.a.",""))</f>
        <v>0.1214253427796613</v>
      </c>
      <c r="EE18" s="25">
        <f>IF(ISNUMBER(Fakos!EE18),Fakos!EE18,IF(ISTEXT(Fakos!EE18),"n.a.",""))</f>
        <v>1.9723511238749467E-2</v>
      </c>
      <c r="EF18" s="25">
        <f>IF(ISNUMBER(Fakos!EF18),Fakos!EF18,IF(ISTEXT(Fakos!EF18),"n.a.",""))</f>
        <v>1.3680705226549961E-6</v>
      </c>
      <c r="EG18" s="25">
        <f>IF(ISNUMBER(Fakos!EG18),Fakos!EG18,IF(ISTEXT(Fakos!EG18),"n.a.",""))</f>
        <v>3.6856796523777295E-7</v>
      </c>
      <c r="EH18" s="25">
        <f>IF(ISNUMBER(Fakos!EH18),Fakos!EH18,IF(ISTEXT(Fakos!EH18),"n.a.",""))</f>
        <v>6.2160827097643495E-7</v>
      </c>
      <c r="EI18" s="25">
        <f>IF(ISNUMBER(Fakos!EI18),Fakos!EI18,IF(ISTEXT(Fakos!EI18),"n.a.",""))</f>
        <v>9.6554435261215353E-6</v>
      </c>
      <c r="EJ18" s="25">
        <f>IF(ISNUMBER(Fakos!EJ18),Fakos!EJ18,IF(ISTEXT(Fakos!EJ18),"n.a.",""))</f>
        <v>4.267468020421397E-6</v>
      </c>
      <c r="EK18" s="25">
        <f>IF(ISNUMBER(Fakos!EK18),Fakos!EK18,IF(ISTEXT(Fakos!EK18),"n.a.",""))</f>
        <v>5.1776315279634336E-3</v>
      </c>
      <c r="EL18" s="25">
        <f>IF(ISNUMBER(Fakos!EL18),Fakos!EL18,IF(ISTEXT(Fakos!EL18),"n.a.",""))</f>
        <v>1.6222855212727399E-5</v>
      </c>
      <c r="EM18" s="25">
        <f>IF(ISNUMBER(Fakos!EM18),Fakos!EM18,IF(ISTEXT(Fakos!EM18),"n.a.",""))</f>
        <v>8.8660580212278663E-7</v>
      </c>
      <c r="EN18" s="25">
        <f>IF(ISNUMBER(Fakos!EN18),Fakos!EN18,IF(ISTEXT(Fakos!EN18),"n.a.",""))</f>
        <v>6.0985383105865369E-4</v>
      </c>
      <c r="EO18" s="25">
        <f>IF(ISNUMBER(Fakos!EO18),Fakos!EO18,IF(ISTEXT(Fakos!EO18),"n.a.",""))</f>
        <v>1.6246742920335712E-4</v>
      </c>
      <c r="EP18" s="25" t="str">
        <f>IF(ISNUMBER(Fakos!EP18),Fakos!EP18,IF(ISTEXT(Fakos!EP18),"n.a.",""))</f>
        <v/>
      </c>
      <c r="EQ18" s="25">
        <f>IF(ISNUMBER(Fakos!EQ18),Fakos!EQ18,IF(ISTEXT(Fakos!EQ18),"n.a.",""))</f>
        <v>199.5033018342148</v>
      </c>
      <c r="ER18" s="25" t="str">
        <f>IF(ISNUMBER(Fakos!ER18),Fakos!ER18,IF(ISTEXT(Fakos!ER18),"n.a.",""))</f>
        <v/>
      </c>
      <c r="ES18" s="25" t="str">
        <f>IF(ISNUMBER(Fakos!ES18),Fakos!ES18,IF(ISTEXT(Fakos!ES18),"n.a.",""))</f>
        <v/>
      </c>
      <c r="ET18" s="25" t="str">
        <f>IF(ISNUMBER(Fakos!ET18),Fakos!ET18,IF(ISTEXT(Fakos!ET18),"n.a.",""))</f>
        <v/>
      </c>
      <c r="EU18" s="25" t="str">
        <f>IF(ISNUMBER(Fakos!EU18),Fakos!EU18,IF(ISTEXT(Fakos!EU18),"n.a.",""))</f>
        <v/>
      </c>
      <c r="EV18" s="25" t="str">
        <f>IF(ISNUMBER(Fakos!EV18),Fakos!EV18,IF(ISTEXT(Fakos!EV18),"n.a.",""))</f>
        <v/>
      </c>
      <c r="EW18" s="25" t="str">
        <f>IF(ISNUMBER(Fakos!EW18),Fakos!EW18,IF(ISTEXT(Fakos!EW18),"n.a.",""))</f>
        <v/>
      </c>
      <c r="EX18" s="25" t="str">
        <f>IF(ISNUMBER(Fakos!EX18),Fakos!EX18,IF(ISTEXT(Fakos!EX18),"n.a.",""))</f>
        <v/>
      </c>
      <c r="EY18" s="25" t="str">
        <f>IF(ISNUMBER(Fakos!EY18),Fakos!EY18,IF(ISTEXT(Fakos!EY18),"n.a.",""))</f>
        <v/>
      </c>
      <c r="EZ18" s="25" t="str">
        <f>IF(ISNUMBER(Fakos!EZ18),Fakos!EZ18,IF(ISTEXT(Fakos!EZ18),"n.a.",""))</f>
        <v/>
      </c>
      <c r="FA18" s="25" t="str">
        <f>IF(ISNUMBER(Fakos!FA18),Fakos!FA18,IF(ISTEXT(Fakos!FA18),"n.a.",""))</f>
        <v/>
      </c>
      <c r="FB18" s="25" t="str">
        <f>IF(ISNUMBER(Fakos!FB18),Fakos!FB18,IF(ISTEXT(Fakos!FB18),"n.a.",""))</f>
        <v/>
      </c>
      <c r="FC18" s="25" t="str">
        <f>IF(ISNUMBER(Fakos!FC18),Fakos!FC18,IF(ISTEXT(Fakos!FC18),"n.a.",""))</f>
        <v/>
      </c>
      <c r="FD18" s="25" t="str">
        <f>IF(ISNUMBER(Fakos!FD18),Fakos!FD18,IF(ISTEXT(Fakos!FD18),"n.a.",""))</f>
        <v/>
      </c>
      <c r="FE18" s="25" t="str">
        <f>IF(ISNUMBER(Fakos!FE18),Fakos!FE18,IF(ISTEXT(Fakos!FE18),"n.a.",""))</f>
        <v/>
      </c>
      <c r="FF18" s="25" t="str">
        <f>IF(ISNUMBER(Fakos!FF18),Fakos!FF18,IF(ISTEXT(Fakos!FF18),"n.a.",""))</f>
        <v/>
      </c>
      <c r="FG18" s="25" t="str">
        <f>IF(ISNUMBER(Fakos!FG18),Fakos!FG18,IF(ISTEXT(Fakos!FG18),"n.a.",""))</f>
        <v/>
      </c>
      <c r="FH18" s="25" t="str">
        <f>IF(ISNUMBER(Fakos!FH18),Fakos!FH18,IF(ISTEXT(Fakos!FH18),"n.a.",""))</f>
        <v/>
      </c>
      <c r="FI18" s="25" t="str">
        <f>IF(ISNUMBER(Fakos!FI18),Fakos!FI18,IF(ISTEXT(Fakos!FI18),"n.a.",""))</f>
        <v/>
      </c>
      <c r="FJ18" s="25" t="str">
        <f>IF(ISNUMBER(Fakos!FJ18),Fakos!FJ18,IF(ISTEXT(Fakos!FJ18),"n.a.",""))</f>
        <v/>
      </c>
      <c r="FK18" s="25" t="str">
        <f>IF(ISNUMBER(Fakos!FK18),Fakos!FK18,IF(ISTEXT(Fakos!FK18),"n.a.",""))</f>
        <v/>
      </c>
      <c r="FL18" s="25" t="str">
        <f>IF(ISNUMBER(Fakos!FL18),Fakos!FL18,IF(ISTEXT(Fakos!FL18),"n.a.",""))</f>
        <v/>
      </c>
      <c r="FM18" s="25" t="str">
        <f>IF(ISNUMBER(Fakos!FM18),Fakos!FM18,IF(ISTEXT(Fakos!FM18),"n.a.",""))</f>
        <v/>
      </c>
      <c r="FN18" s="25" t="str">
        <f>IF(ISNUMBER(Fakos!FN18),Fakos!FN18,IF(ISTEXT(Fakos!FN18),"n.a.",""))</f>
        <v/>
      </c>
      <c r="FO18" s="25" t="str">
        <f>IF(ISNUMBER(Fakos!FO18),Fakos!FO18,"")</f>
        <v/>
      </c>
      <c r="FP18" s="25" t="str">
        <f>IF(ISNUMBER(Fakos!FP18),Fakos!FP18,"")</f>
        <v/>
      </c>
      <c r="FQ18" s="25" t="str">
        <f>IF(ISNUMBER(Fakos!FQ18),Fakos!FQ18,"")</f>
        <v/>
      </c>
      <c r="FR18" s="25" t="str">
        <f>IF(ISNUMBER(Fakos!FR18),Fakos!FR18,"")</f>
        <v/>
      </c>
      <c r="FS18" s="25" t="str">
        <f>IF(ISNUMBER(Fakos!FS18),Fakos!FS18,"")</f>
        <v/>
      </c>
      <c r="FT18" s="25" t="str">
        <f>IF(ISNUMBER(Fakos!FT18),Fakos!FT18,"")</f>
        <v/>
      </c>
      <c r="FU18" s="25" t="str">
        <f>IF(ISNUMBER(Fakos!FU18),Fakos!FU18,"")</f>
        <v/>
      </c>
      <c r="FV18" s="25" t="str">
        <f>IF(ISNUMBER(Fakos!FV18),Fakos!FV18,"")</f>
        <v/>
      </c>
      <c r="FW18" s="25" t="str">
        <f>IF(ISNUMBER(Fakos!FW18),Fakos!FW18,"")</f>
        <v/>
      </c>
      <c r="FX18" s="25" t="str">
        <f>IF(ISNUMBER(Fakos!FX18),Fakos!FX18,"")</f>
        <v/>
      </c>
      <c r="FY18" s="25" t="str">
        <f>IF(ISNUMBER(Fakos!FY18),Fakos!FY18,"")</f>
        <v/>
      </c>
      <c r="FZ18" s="25" t="str">
        <f>IF(ISNUMBER(Fakos!FZ18),Fakos!FZ18,"")</f>
        <v/>
      </c>
      <c r="GA18" s="25" t="str">
        <f>IF(ISNUMBER(Fakos!GA18),Fakos!GA18,"")</f>
        <v/>
      </c>
      <c r="GB18" s="25" t="str">
        <f>IF(ISNUMBER(Fakos!GB18),Fakos!GB18,"")</f>
        <v/>
      </c>
      <c r="GC18" s="25" t="str">
        <f>IF(ISNUMBER(Fakos!GC18),Fakos!GC18,"")</f>
        <v/>
      </c>
      <c r="GD18" s="25" t="str">
        <f>IF(ISNUMBER(Fakos!GD18),Fakos!GD18,"")</f>
        <v/>
      </c>
      <c r="GE18" s="25" t="str">
        <f>IF(ISNUMBER(Fakos!GE18),Fakos!GE18,"")</f>
        <v/>
      </c>
      <c r="GF18" s="25" t="str">
        <f>IF(ISNUMBER(Fakos!GF18),Fakos!GF18,"")</f>
        <v/>
      </c>
      <c r="GG18" s="25" t="str">
        <f>IF(ISNUMBER(Fakos!GG18),Fakos!GG18,"")</f>
        <v/>
      </c>
      <c r="GH18" s="25" t="str">
        <f>IF(ISNUMBER(Fakos!GH18),Fakos!GH18,"")</f>
        <v/>
      </c>
      <c r="GI18" s="25" t="str">
        <f>IF(ISNUMBER(Fakos!GI18),Fakos!GI18,"")</f>
        <v/>
      </c>
      <c r="GJ18" s="25" t="str">
        <f>IF(ISNUMBER(Fakos!GJ18),Fakos!GJ18,"")</f>
        <v/>
      </c>
      <c r="GK18" s="25" t="str">
        <f>IF(ISNUMBER(Fakos!GK18),Fakos!GK18,"")</f>
        <v/>
      </c>
      <c r="GL18" s="25" t="str">
        <f>IF(ISNUMBER(Fakos!GL18),Fakos!GL18,"")</f>
        <v/>
      </c>
      <c r="GM18" s="25" t="str">
        <f>IF(ISNUMBER(Fakos!GM18),Fakos!GM18,"")</f>
        <v/>
      </c>
      <c r="GN18" s="25" t="str">
        <f>IF(ISNUMBER(Fakos!GN18),Fakos!GN18,"")</f>
        <v/>
      </c>
      <c r="GO18" s="25" t="str">
        <f>IF(ISNUMBER(Fakos!GO18),Fakos!GO18,"")</f>
        <v/>
      </c>
      <c r="GP18" s="25" t="str">
        <f>IF(ISNUMBER(Fakos!GP18),Fakos!GP18,"")</f>
        <v/>
      </c>
      <c r="GQ18" s="25" t="str">
        <f>IF(ISNUMBER(Fakos!GQ18),Fakos!GQ18,"")</f>
        <v/>
      </c>
      <c r="GR18" s="25" t="str">
        <f>IF(ISNUMBER(Fakos!GR18),Fakos!GR18,"")</f>
        <v/>
      </c>
      <c r="GS18" s="25" t="str">
        <f>IF(ISNUMBER(Fakos!GS18),Fakos!GS18,"")</f>
        <v/>
      </c>
      <c r="GT18" s="25" t="str">
        <f>IF(ISNUMBER(Fakos!GT18),Fakos!GT18,"")</f>
        <v/>
      </c>
      <c r="GU18" s="25" t="str">
        <f>IF(ISNUMBER(Fakos!GU18),Fakos!GU18,"")</f>
        <v/>
      </c>
      <c r="GV18" s="25" t="str">
        <f>IF(ISNUMBER(Fakos!GV18),Fakos!GV18,"")</f>
        <v/>
      </c>
      <c r="GW18" s="25" t="str">
        <f>IF(ISNUMBER(Fakos!GW18),Fakos!GW18,"")</f>
        <v/>
      </c>
      <c r="GX18" s="25" t="str">
        <f>IF(ISNUMBER(Fakos!GX18),Fakos!GX18,"")</f>
        <v/>
      </c>
      <c r="GY18" s="25" t="str">
        <f>IF(ISNUMBER(Fakos!GY18),Fakos!GY18,"")</f>
        <v/>
      </c>
      <c r="GZ18" s="25" t="str">
        <f>IF(ISNUMBER(Fakos!GZ18),Fakos!GZ18,"")</f>
        <v/>
      </c>
      <c r="HA18" s="25" t="str">
        <f>IF(ISNUMBER(Fakos!HA18),Fakos!HA18,"")</f>
        <v/>
      </c>
      <c r="HB18" s="25" t="str">
        <f>IF(ISNUMBER(Fakos!HB18),Fakos!HB18,"")</f>
        <v/>
      </c>
      <c r="HC18" s="25" t="str">
        <f>IF(ISNUMBER(Fakos!HC18),Fakos!HC18,"")</f>
        <v/>
      </c>
      <c r="HD18" s="25" t="str">
        <f>IF(ISNUMBER(Fakos!HD18),Fakos!HD18,"")</f>
        <v/>
      </c>
      <c r="HE18" s="25" t="str">
        <f>IF(ISNUMBER(Fakos!HE18),Fakos!HE18,"")</f>
        <v/>
      </c>
      <c r="HF18" s="25" t="str">
        <f>IF(ISNUMBER(Fakos!HF18),Fakos!HF18,"")</f>
        <v/>
      </c>
      <c r="HG18" s="25" t="str">
        <f>IF(ISNUMBER(Fakos!HG18),Fakos!HG18,"")</f>
        <v/>
      </c>
      <c r="HH18" s="25" t="str">
        <f>IF(ISNUMBER(Fakos!HH18),Fakos!HH18,"")</f>
        <v/>
      </c>
      <c r="HI18" s="25" t="str">
        <f>IF(ISNUMBER(Fakos!HI18),Fakos!HI18,"")</f>
        <v/>
      </c>
    </row>
    <row r="19" spans="1:217">
      <c r="A19" s="25" t="str">
        <f>Fakos!A19</f>
        <v>LM-JB-03-18</v>
      </c>
      <c r="B19" s="25" t="str">
        <f>Fakos!B19</f>
        <v>Fakos</v>
      </c>
      <c r="C19" s="25" t="str">
        <f>Fakos!C19</f>
        <v>epithermal</v>
      </c>
      <c r="D19" s="25" t="str">
        <f>Fakos!D19</f>
        <v>transitional</v>
      </c>
      <c r="E19" s="25" t="str">
        <f>Fakos!E19</f>
        <v>pyrite</v>
      </c>
      <c r="F19" s="25" t="str">
        <f>Fakos!F19</f>
        <v xml:space="preserve">subhedral  </v>
      </c>
      <c r="G19" s="25">
        <f>IF(ISNUMBER(Fakos!G19),Fakos!G19,IF(ISTEXT(Fakos!G19),"n.a.",""))</f>
        <v>15.4595533879447</v>
      </c>
      <c r="H19" s="25">
        <f>IF(ISNUMBER(Fakos!H19),Fakos!H19,IF(ISTEXT(Fakos!H19),"n.a.",""))</f>
        <v>473000.29986584402</v>
      </c>
      <c r="I19" s="25">
        <f>IF(ISNUMBER(Fakos!I19),Fakos!I19,IF(ISTEXT(Fakos!I19),"n.a.",""))</f>
        <v>647.06290724260998</v>
      </c>
      <c r="J19" s="25">
        <f>IF(ISNUMBER(Fakos!J19),Fakos!J19,IF(ISTEXT(Fakos!J19),"n.a.",""))</f>
        <v>172.60551048884599</v>
      </c>
      <c r="K19" s="25">
        <f>IF(ISNUMBER(Fakos!K19),Fakos!K19,IF(ISTEXT(Fakos!K19),"n.a.",""))</f>
        <v>1.43835337141127</v>
      </c>
      <c r="L19" s="25">
        <f>IF(ISNUMBER(Fakos!L19),Fakos!L19,IF(ISTEXT(Fakos!L19),"n.a.",""))</f>
        <v>1.4556845091561901</v>
      </c>
      <c r="M19" s="25">
        <f>IF(ISNUMBER(Fakos!M19),Fakos!M19,IF(ISTEXT(Fakos!M19),"n.a.",""))</f>
        <v>4.5440079295790102E-2</v>
      </c>
      <c r="N19" s="25">
        <f>IF(ISNUMBER(Fakos!N19),Fakos!N19,IF(ISTEXT(Fakos!N19),"n.a.",""))</f>
        <v>0.58140483766422102</v>
      </c>
      <c r="O19" s="25">
        <f>IF(ISNUMBER(Fakos!O19),Fakos!O19,IF(ISTEXT(Fakos!O19),"n.a.",""))</f>
        <v>500.19589928984402</v>
      </c>
      <c r="P19" s="25">
        <f>IF(ISNUMBER(Fakos!P19),Fakos!P19,IF(ISTEXT(Fakos!P19),"n.a.",""))</f>
        <v>165.04212642479399</v>
      </c>
      <c r="Q19" s="25">
        <f>IF(ISNUMBER(Fakos!Q19),Fakos!Q19,IF(ISTEXT(Fakos!Q19),"n.a.",""))</f>
        <v>3.7968649042869902E-2</v>
      </c>
      <c r="R19" s="25">
        <f>IF(ISNUMBER(Fakos!R19),Fakos!R19,IF(ISTEXT(Fakos!R19),"n.a.",""))</f>
        <v>0.200598468854608</v>
      </c>
      <c r="S19" s="25">
        <f>IF(ISNUMBER(Fakos!S19),Fakos!S19,IF(ISTEXT(Fakos!S19),"n.a.",""))</f>
        <v>1.1444792208137041E-2</v>
      </c>
      <c r="T19" s="25">
        <f>IF(ISNUMBER(Fakos!T19),Fakos!T19,IF(ISTEXT(Fakos!T19),"n.a.",""))</f>
        <v>7.95547632410466E-2</v>
      </c>
      <c r="U19" s="25">
        <f>IF(ISNUMBER(Fakos!U19),Fakos!U19,IF(ISTEXT(Fakos!U19),"n.a.",""))</f>
        <v>6.1075890453914101E-2</v>
      </c>
      <c r="V19" s="25">
        <f>IF(ISNUMBER(Fakos!V19),Fakos!V19,IF(ISTEXT(Fakos!V19),"n.a.",""))</f>
        <v>63.939287243046302</v>
      </c>
      <c r="W19" s="25">
        <f>IF(ISNUMBER(Fakos!W19),Fakos!W19,IF(ISTEXT(Fakos!W19),"n.a.",""))</f>
        <v>0.18180480227126899</v>
      </c>
      <c r="X19" s="25">
        <f>IF(ISNUMBER(Fakos!X19),Fakos!X19,IF(ISTEXT(Fakos!X19),"n.a.",""))</f>
        <v>2.1042425195059802E-2</v>
      </c>
      <c r="Y19" s="25">
        <f>IF(ISNUMBER(Fakos!Y19),Fakos!Y19,IF(ISTEXT(Fakos!Y19),"n.a.",""))</f>
        <v>9.47785039657035</v>
      </c>
      <c r="Z19" s="25">
        <f>IF(ISNUMBER(Fakos!Z19),Fakos!Z19,IF(ISTEXT(Fakos!Z19),"n.a.",""))</f>
        <v>1.7745224237361701</v>
      </c>
      <c r="AA19" s="25">
        <f>IF(ISNUMBER(Fakos!AA19),Fakos!AA19,IF(ISTEXT(Fakos!AA19),"n.a.",""))</f>
        <v>3.748796347289411</v>
      </c>
      <c r="AB19" s="25">
        <f>IF(ISNUMBER(Fakos!AB19),Fakos!AB19,IF(ISTEXT(Fakos!AB19),"n.a.",""))</f>
        <v>17.413455532545232</v>
      </c>
      <c r="AC19" s="25">
        <f>IF(ISNUMBER(Fakos!AC19),Fakos!AC19,IF(ISTEXT(Fakos!AC19),"n.a.",""))</f>
        <v>0.18722836397357548</v>
      </c>
      <c r="AD19" s="25">
        <f>IF(ISNUMBER(Fakos!AD19),Fakos!AD19,IF(ISTEXT(Fakos!AD19),"n.a.",""))</f>
        <v>1.293618976407606</v>
      </c>
      <c r="AE19" s="25">
        <f>IF(ISNUMBER(Fakos!AE19),Fakos!AE19,IF(ISTEXT(Fakos!AE19),"n.a.",""))</f>
        <v>2.2201685313237487E-3</v>
      </c>
      <c r="AF19" s="25">
        <f>IF(ISNUMBER(Fakos!AF19),Fakos!AF19,IF(ISTEXT(Fakos!AF19),"n.a.",""))</f>
        <v>6.4440656792826134E-3</v>
      </c>
      <c r="AG19" s="25">
        <f>IF(ISNUMBER(Fakos!AG19),Fakos!AG19,IF(ISTEXT(Fakos!AG19),"n.a.",""))</f>
        <v>5.8678450917035681E-5</v>
      </c>
      <c r="AH19" s="25">
        <f>IF(ISNUMBER(Fakos!AH19),Fakos!AH19,IF(ISTEXT(Fakos!AH19),"n.a.",""))</f>
        <v>4.0060401308517398E-3</v>
      </c>
      <c r="AI19" s="25">
        <f>IF(ISNUMBER(Fakos!AI19),Fakos!AI19,IF(ISTEXT(Fakos!AI19),"n.a.",""))</f>
        <v>2.7424264377912022E-3</v>
      </c>
      <c r="AJ19" s="25">
        <f>IF(ISNUMBER(Fakos!AJ19),Fakos!AJ19,IF(ISTEXT(Fakos!AJ19),"n.a.",""))</f>
        <v>0.25506349471970741</v>
      </c>
      <c r="AK19" s="25">
        <f>IF(ISNUMBER(Fakos!AK19),Fakos!AK19,IF(ISTEXT(Fakos!AK19),"n.a.",""))</f>
        <v>3.2519906425682577E-5</v>
      </c>
      <c r="AL19" s="25">
        <f>IF(ISNUMBER(Fakos!AL19),Fakos!AL19,IF(ISTEXT(Fakos!AL19),"n.a.",""))</f>
        <v>9.4389416809847034E-5</v>
      </c>
      <c r="AM19" s="25">
        <f>IF(ISNUMBER(Fakos!AM19),Fakos!AM19,IF(ISTEXT(Fakos!AM19),"n.a.",""))</f>
        <v>5.8678450917035681E-5</v>
      </c>
      <c r="AN19" s="25" t="str">
        <f>IF(ISNUMBER(Fakos!AN19),Fakos!AN19,IF(ISTEXT(Fakos!AN19),"n.a.",""))</f>
        <v/>
      </c>
      <c r="AO19" s="25" t="str">
        <f>IF(ISNUMBER(Fakos!AO19),Fakos!AO19,IF(ISTEXT(Fakos!AO19),"n.a.",""))</f>
        <v/>
      </c>
      <c r="AP19" s="25">
        <f>IF(ISNUMBER(Fakos!AP19),Fakos!AP19,IF(ISTEXT(Fakos!AP19),"n.a.",""))</f>
        <v>0.24286647781946899</v>
      </c>
      <c r="AQ19" s="25">
        <f>IF(ISNUMBER(Fakos!AQ19),Fakos!AQ19,IF(ISTEXT(Fakos!AQ19),"n.a.",""))</f>
        <v>9.2159439762081004</v>
      </c>
      <c r="AR19" s="25">
        <f>IF(ISNUMBER(Fakos!AR19),Fakos!AR19,IF(ISTEXT(Fakos!AR19),"n.a.",""))</f>
        <v>5.6562839386072601E-2</v>
      </c>
      <c r="AS19" s="25">
        <f>IF(ISNUMBER(Fakos!AS19),Fakos!AS19,IF(ISTEXT(Fakos!AS19),"n.a.",""))</f>
        <v>0.23688728901245801</v>
      </c>
      <c r="AT19" s="25">
        <f>IF(ISNUMBER(Fakos!AT19),Fakos!AT19,IF(ISTEXT(Fakos!AT19),"n.a.",""))</f>
        <v>0.226785004047175</v>
      </c>
      <c r="AU19" s="25">
        <f>IF(ISNUMBER(Fakos!AU19),Fakos!AU19,IF(ISTEXT(Fakos!AU19),"n.a.",""))</f>
        <v>1.0884682645839701</v>
      </c>
      <c r="AV19" s="25">
        <f>IF(ISNUMBER(Fakos!AV19),Fakos!AV19,IF(ISTEXT(Fakos!AV19),"n.a.",""))</f>
        <v>4.5440079295790102E-2</v>
      </c>
      <c r="AW19" s="25">
        <f>IF(ISNUMBER(Fakos!AW19),Fakos!AW19,IF(ISTEXT(Fakos!AW19),"n.a.",""))</f>
        <v>0.36315278130483197</v>
      </c>
      <c r="AX19" s="25">
        <f>IF(ISNUMBER(Fakos!AX19),Fakos!AX19,IF(ISTEXT(Fakos!AX19),"n.a.",""))</f>
        <v>0.32818188138141702</v>
      </c>
      <c r="AY19" s="25">
        <f>IF(ISNUMBER(Fakos!AY19),Fakos!AY19,IF(ISTEXT(Fakos!AY19),"n.a.",""))</f>
        <v>0.96074449226852798</v>
      </c>
      <c r="AZ19" s="25">
        <f>IF(ISNUMBER(Fakos!AZ19),Fakos!AZ19,IF(ISTEXT(Fakos!AZ19),"n.a.",""))</f>
        <v>3.7968649042869902E-2</v>
      </c>
      <c r="BA19" s="25">
        <f>IF(ISNUMBER(Fakos!BA19),Fakos!BA19,IF(ISTEXT(Fakos!BA19),"n.a.",""))</f>
        <v>0.200598468854608</v>
      </c>
      <c r="BB19" s="25">
        <f>IF(ISNUMBER(Fakos!BB19),Fakos!BB19,IF(ISTEXT(Fakos!BB19),"n.a.",""))</f>
        <v>1.1715278403156599E-2</v>
      </c>
      <c r="BC19" s="25">
        <f>IF(ISNUMBER(Fakos!BC19),Fakos!BC19,IF(ISTEXT(Fakos!BC19),"n.a.",""))</f>
        <v>7.95547632410466E-2</v>
      </c>
      <c r="BD19" s="25">
        <f>IF(ISNUMBER(Fakos!BD19),Fakos!BD19,IF(ISTEXT(Fakos!BD19),"n.a.",""))</f>
        <v>4.7826055476158799E-2</v>
      </c>
      <c r="BE19" s="25">
        <f>IF(ISNUMBER(Fakos!BE19),Fakos!BE19,IF(ISTEXT(Fakos!BE19),"n.a.",""))</f>
        <v>0.12851876485029301</v>
      </c>
      <c r="BF19" s="25">
        <f>IF(ISNUMBER(Fakos!BF19),Fakos!BF19,IF(ISTEXT(Fakos!BF19),"n.a.",""))</f>
        <v>3.3720544508991201E-2</v>
      </c>
      <c r="BG19" s="25">
        <f>IF(ISNUMBER(Fakos!BG19),Fakos!BG19,IF(ISTEXT(Fakos!BG19),"n.a.",""))</f>
        <v>2.1042425195059802E-2</v>
      </c>
      <c r="BH19" s="25">
        <f>IF(ISNUMBER(Fakos!BH19),Fakos!BH19,IF(ISTEXT(Fakos!BH19),"n.a.",""))</f>
        <v>3.6024231433163703E-2</v>
      </c>
      <c r="BI19" s="25">
        <f>IF(ISNUMBER(Fakos!BI19),Fakos!BI19,IF(ISTEXT(Fakos!BI19),"n.a.",""))</f>
        <v>2.2903121446398101E-2</v>
      </c>
      <c r="BJ19" s="25" t="str">
        <f>IF(ISNUMBER(Fakos!BJ19),Fakos!BJ19,IF(ISTEXT(Fakos!BJ19),"n.a.",""))</f>
        <v/>
      </c>
      <c r="BK19" s="25">
        <f>IF(ISNUMBER(Fakos!BK19),Fakos!BK19,IF(ISTEXT(Fakos!BK19),"n.a.",""))</f>
        <v>1.2708774773067699</v>
      </c>
      <c r="BL19" s="25">
        <f>IF(ISNUMBER(Fakos!BL19),Fakos!BL19,IF(ISTEXT(Fakos!BL19),"n.a.",""))</f>
        <v>40473.3869730324</v>
      </c>
      <c r="BM19" s="25">
        <f>IF(ISNUMBER(Fakos!BM19),Fakos!BM19,IF(ISTEXT(Fakos!BM19),"n.a.",""))</f>
        <v>152.93551307777099</v>
      </c>
      <c r="BN19" s="25">
        <f>IF(ISNUMBER(Fakos!BN19),Fakos!BN19,IF(ISTEXT(Fakos!BN19),"n.a.",""))</f>
        <v>25.583795418764598</v>
      </c>
      <c r="BO19" s="25">
        <f>IF(ISNUMBER(Fakos!BO19),Fakos!BO19,IF(ISTEXT(Fakos!BO19),"n.a.",""))</f>
        <v>2.3147511583834</v>
      </c>
      <c r="BP19" s="25">
        <f>IF(ISNUMBER(Fakos!BP19),Fakos!BP19,IF(ISTEXT(Fakos!BP19),"n.a.",""))</f>
        <v>1.0497230495779799</v>
      </c>
      <c r="BQ19" s="25">
        <f>IF(ISNUMBER(Fakos!BQ19),Fakos!BQ19,IF(ISTEXT(Fakos!BQ19),"n.a.",""))</f>
        <v>2.3981798899820501E-2</v>
      </c>
      <c r="BR19" s="25">
        <f>IF(ISNUMBER(Fakos!BR19),Fakos!BR19,IF(ISTEXT(Fakos!BR19),"n.a.",""))</f>
        <v>0.31285771470331802</v>
      </c>
      <c r="BS19" s="25">
        <f>IF(ISNUMBER(Fakos!BS19),Fakos!BS19,IF(ISTEXT(Fakos!BS19),"n.a.",""))</f>
        <v>67.136013442650494</v>
      </c>
      <c r="BT19" s="25">
        <f>IF(ISNUMBER(Fakos!BT19),Fakos!BT19,IF(ISTEXT(Fakos!BT19),"n.a.",""))</f>
        <v>12.302612447683501</v>
      </c>
      <c r="BU19" s="25">
        <f>IF(ISNUMBER(Fakos!BU19),Fakos!BU19,IF(ISTEXT(Fakos!BU19),"n.a.",""))</f>
        <v>1.4383733640920901E-2</v>
      </c>
      <c r="BV19" s="25">
        <f>IF(ISNUMBER(Fakos!BV19),Fakos!BV19,IF(ISTEXT(Fakos!BV19),"n.a.",""))</f>
        <v>7.1226408032708396E-2</v>
      </c>
      <c r="BW19" s="25">
        <f>IF(ISNUMBER(Fakos!BW19),Fakos!BW19,IF(ISTEXT(Fakos!BW19),"n.a.",""))</f>
        <v>3.5422899083828699E-3</v>
      </c>
      <c r="BX19" s="25">
        <f>IF(ISNUMBER(Fakos!BX19),Fakos!BX19,IF(ISTEXT(Fakos!BX19),"n.a.",""))</f>
        <v>4.3382697818650999E-2</v>
      </c>
      <c r="BY19" s="25">
        <f>IF(ISNUMBER(Fakos!BY19),Fakos!BY19,IF(ISTEXT(Fakos!BY19),"n.a.",""))</f>
        <v>5.4757262958857703E-2</v>
      </c>
      <c r="BZ19" s="25">
        <f>IF(ISNUMBER(Fakos!BZ19),Fakos!BZ19,IF(ISTEXT(Fakos!BZ19),"n.a.",""))</f>
        <v>11.920270254279799</v>
      </c>
      <c r="CA19" s="25">
        <f>IF(ISNUMBER(Fakos!CA19),Fakos!CA19,IF(ISTEXT(Fakos!CA19),"n.a.",""))</f>
        <v>0.19236097561252</v>
      </c>
      <c r="CB19" s="25">
        <f>IF(ISNUMBER(Fakos!CB19),Fakos!CB19,IF(ISTEXT(Fakos!CB19),"n.a.",""))</f>
        <v>1.0783826858734301E-2</v>
      </c>
      <c r="CC19" s="25">
        <f>IF(ISNUMBER(Fakos!CC19),Fakos!CC19,IF(ISTEXT(Fakos!CC19),"n.a.",""))</f>
        <v>12.3771953074209</v>
      </c>
      <c r="CD19" s="25">
        <f>IF(ISNUMBER(Fakos!CD19),Fakos!CD19,IF(ISTEXT(Fakos!CD19),"n.a.",""))</f>
        <v>2.8163587661257301</v>
      </c>
      <c r="CE19" s="25" t="str">
        <f>IF(ISNUMBER(Fakos!CE19),Fakos!CE19,IF(ISTEXT(Fakos!CE19),"n.a.",""))</f>
        <v/>
      </c>
      <c r="CF19" s="25">
        <f>IF(ISNUMBER(Fakos!CF19),Fakos!CF19,IF(ISTEXT(Fakos!CF19),"n.a.",""))</f>
        <v>15.4595533879447</v>
      </c>
      <c r="CG19" s="25">
        <f>IF(ISNUMBER(Fakos!CG19),Fakos!CG19,IF(ISTEXT(Fakos!CG19),"n.a.",""))</f>
        <v>473000.29986584402</v>
      </c>
      <c r="CH19" s="25">
        <f>IF(ISNUMBER(Fakos!CH19),Fakos!CH19,IF(ISTEXT(Fakos!CH19),"n.a.",""))</f>
        <v>647.06290724260998</v>
      </c>
      <c r="CI19" s="25">
        <f>IF(ISNUMBER(Fakos!CI19),Fakos!CI19,IF(ISTEXT(Fakos!CI19),"n.a.",""))</f>
        <v>172.60551048884599</v>
      </c>
      <c r="CJ19" s="25">
        <f>IF(ISNUMBER(Fakos!CJ19),Fakos!CJ19,IF(ISTEXT(Fakos!CJ19),"n.a.",""))</f>
        <v>1.43835337141127</v>
      </c>
      <c r="CK19" s="25">
        <f>IF(ISNUMBER(Fakos!CK19),Fakos!CK19,IF(ISTEXT(Fakos!CK19),"n.a.",""))</f>
        <v>1.4556845091561901</v>
      </c>
      <c r="CL19" s="25">
        <f>IF(ISNUMBER(Fakos!CL19),Fakos!CL19,IF(ISTEXT(Fakos!CL19),"n.a.",""))</f>
        <v>4.5440079295790102E-2</v>
      </c>
      <c r="CM19" s="25">
        <f>IF(ISNUMBER(Fakos!CM19),Fakos!CM19,IF(ISTEXT(Fakos!CM19),"n.a.",""))</f>
        <v>0.58140483766422102</v>
      </c>
      <c r="CN19" s="25">
        <f>IF(ISNUMBER(Fakos!CN19),Fakos!CN19,IF(ISTEXT(Fakos!CN19),"n.a.",""))</f>
        <v>500.19589928984402</v>
      </c>
      <c r="CO19" s="25">
        <f>IF(ISNUMBER(Fakos!CO19),Fakos!CO19,IF(ISTEXT(Fakos!CO19),"n.a.",""))</f>
        <v>165.04212642479399</v>
      </c>
      <c r="CP19" s="25">
        <f>IF(ISNUMBER(Fakos!CP19),Fakos!CP19,IF(ISTEXT(Fakos!CP19),"n.a.",""))</f>
        <v>3.7968649042869902E-2</v>
      </c>
      <c r="CQ19" s="25">
        <f>IF(ISNUMBER(Fakos!CQ19),Fakos!CQ19,IF(ISTEXT(Fakos!CQ19),"n.a.",""))</f>
        <v>0.200598468854608</v>
      </c>
      <c r="CR19" s="25">
        <f>IF(ISNUMBER(Fakos!CR19),Fakos!CR19,IF(ISTEXT(Fakos!CR19),"n.a.",""))</f>
        <v>1.1444792208137041E-2</v>
      </c>
      <c r="CS19" s="25">
        <f>IF(ISNUMBER(Fakos!CS19),Fakos!CS19,IF(ISTEXT(Fakos!CS19),"n.a.",""))</f>
        <v>7.95547632410466E-2</v>
      </c>
      <c r="CT19" s="25">
        <f>IF(ISNUMBER(Fakos!CT19),Fakos!CT19,IF(ISTEXT(Fakos!CT19),"n.a.",""))</f>
        <v>6.1075890453914101E-2</v>
      </c>
      <c r="CU19" s="25">
        <f>IF(ISNUMBER(Fakos!CU19),Fakos!CU19,IF(ISTEXT(Fakos!CU19),"n.a.",""))</f>
        <v>63.939287243046302</v>
      </c>
      <c r="CV19" s="25">
        <f>IF(ISNUMBER(Fakos!CV19),Fakos!CV19,IF(ISTEXT(Fakos!CV19),"n.a.",""))</f>
        <v>0.18180480227126899</v>
      </c>
      <c r="CW19" s="25">
        <f>IF(ISNUMBER(Fakos!CW19),Fakos!CW19,IF(ISTEXT(Fakos!CW19),"n.a.",""))</f>
        <v>2.1042425195059802E-2</v>
      </c>
      <c r="CX19" s="25">
        <f>IF(ISNUMBER(Fakos!CX19),Fakos!CX19,IF(ISTEXT(Fakos!CX19),"n.a.",""))</f>
        <v>9.47785039657035</v>
      </c>
      <c r="CY19" s="25">
        <f>IF(ISNUMBER(Fakos!CY19),Fakos!CY19,IF(ISTEXT(Fakos!CY19),"n.a.",""))</f>
        <v>1.7745224237361701</v>
      </c>
      <c r="CZ19" s="25" t="str">
        <f>IF(ISNUMBER(Fakos!CZ19),Fakos!CZ19,IF(ISTEXT(Fakos!CZ19),"n.a.",""))</f>
        <v/>
      </c>
      <c r="DA19" s="25">
        <f>IF(ISNUMBER(Fakos!DA19),Fakos!DA19,IF(ISTEXT(Fakos!DA19),"n.a.",""))</f>
        <v>0.28139975243650717</v>
      </c>
      <c r="DB19" s="25">
        <f>IF(ISNUMBER(Fakos!DB19),Fakos!DB19,IF(ISTEXT(Fakos!DB19),"n.a.",""))</f>
        <v>8469.8773366611877</v>
      </c>
      <c r="DC19" s="25">
        <f>IF(ISNUMBER(Fakos!DC19),Fakos!DC19,IF(ISTEXT(Fakos!DC19),"n.a.",""))</f>
        <v>10.979599058639442</v>
      </c>
      <c r="DD19" s="25">
        <f>IF(ISNUMBER(Fakos!DD19),Fakos!DD19,IF(ISTEXT(Fakos!DD19),"n.a.",""))</f>
        <v>2.9407993145540385</v>
      </c>
      <c r="DE19" s="25">
        <f>IF(ISNUMBER(Fakos!DE19),Fakos!DE19,IF(ISTEXT(Fakos!DE19),"n.a.",""))</f>
        <v>2.2634837305436535E-2</v>
      </c>
      <c r="DF19" s="25">
        <f>IF(ISNUMBER(Fakos!DF19),Fakos!DF19,IF(ISTEXT(Fakos!DF19),"n.a.",""))</f>
        <v>2.2261576833708364E-2</v>
      </c>
      <c r="DG19" s="25">
        <f>IF(ISNUMBER(Fakos!DG19),Fakos!DG19,IF(ISTEXT(Fakos!DG19),"n.a.",""))</f>
        <v>6.517229507592918E-4</v>
      </c>
      <c r="DH19" s="25">
        <f>IF(ISNUMBER(Fakos!DH19),Fakos!DH19,IF(ISTEXT(Fakos!DH19),"n.a.",""))</f>
        <v>8.0072281733125049E-3</v>
      </c>
      <c r="DI19" s="25">
        <f>IF(ISNUMBER(Fakos!DI19),Fakos!DI19,IF(ISTEXT(Fakos!DI19),"n.a.",""))</f>
        <v>6.6762575717796206</v>
      </c>
      <c r="DJ19" s="25">
        <f>IF(ISNUMBER(Fakos!DJ19),Fakos!DJ19,IF(ISTEXT(Fakos!DJ19),"n.a.",""))</f>
        <v>2.090199169513602</v>
      </c>
      <c r="DK19" s="25">
        <f>IF(ISNUMBER(Fakos!DK19),Fakos!DK19,IF(ISTEXT(Fakos!DK19),"n.a.",""))</f>
        <v>3.5199112475103785E-4</v>
      </c>
      <c r="DL19" s="25">
        <f>IF(ISNUMBER(Fakos!DL19),Fakos!DL19,IF(ISTEXT(Fakos!DL19),"n.a.",""))</f>
        <v>1.7845092460222576E-3</v>
      </c>
      <c r="DM19" s="25">
        <f>IF(ISNUMBER(Fakos!DM19),Fakos!DM19,IF(ISTEXT(Fakos!DM19),"n.a.",""))</f>
        <v>9.9677683012568081E-5</v>
      </c>
      <c r="DN19" s="25">
        <f>IF(ISNUMBER(Fakos!DN19),Fakos!DN19,IF(ISTEXT(Fakos!DN19),"n.a.",""))</f>
        <v>6.7016058664852668E-4</v>
      </c>
      <c r="DO19" s="25">
        <f>IF(ISNUMBER(Fakos!DO19),Fakos!DO19,IF(ISTEXT(Fakos!DO19),"n.a.",""))</f>
        <v>5.0160882435868999E-4</v>
      </c>
      <c r="DP19" s="25">
        <f>IF(ISNUMBER(Fakos!DP19),Fakos!DP19,IF(ISTEXT(Fakos!DP19),"n.a.",""))</f>
        <v>0.50109159281384252</v>
      </c>
      <c r="DQ19" s="25">
        <f>IF(ISNUMBER(Fakos!DQ19),Fakos!DQ19,IF(ISTEXT(Fakos!DQ19),"n.a.",""))</f>
        <v>9.2302374322578617E-4</v>
      </c>
      <c r="DR19" s="25">
        <f>IF(ISNUMBER(Fakos!DR19),Fakos!DR19,IF(ISTEXT(Fakos!DR19),"n.a.",""))</f>
        <v>1.029556974325192E-4</v>
      </c>
      <c r="DS19" s="25">
        <f>IF(ISNUMBER(Fakos!DS19),Fakos!DS19,IF(ISTEXT(Fakos!DS19),"n.a.",""))</f>
        <v>4.5742521218968872E-2</v>
      </c>
      <c r="DT19" s="25">
        <f>IF(ISNUMBER(Fakos!DT19),Fakos!DT19,IF(ISTEXT(Fakos!DT19),"n.a.",""))</f>
        <v>8.4913350417688497E-3</v>
      </c>
      <c r="DU19" s="25" t="str">
        <f>IF(ISNUMBER(Fakos!DU19),Fakos!DU19,IF(ISTEXT(Fakos!DU19),"n.a.",""))</f>
        <v/>
      </c>
      <c r="DV19" s="25">
        <f>IF(ISNUMBER(Fakos!DV19),Fakos!DV19,IF(ISTEXT(Fakos!DV19),"n.a.",""))</f>
        <v>3.312732790186056E-3</v>
      </c>
      <c r="DW19" s="25">
        <f>IF(ISNUMBER(Fakos!DW19),Fakos!DW19,IF(ISTEXT(Fakos!DW19),"n.a.",""))</f>
        <v>99.710252546658324</v>
      </c>
      <c r="DX19" s="25">
        <f>IF(ISNUMBER(Fakos!DX19),Fakos!DX19,IF(ISTEXT(Fakos!DX19),"n.a.",""))</f>
        <v>0.12925554308317183</v>
      </c>
      <c r="DY19" s="25">
        <f>IF(ISNUMBER(Fakos!DY19),Fakos!DY19,IF(ISTEXT(Fakos!DY19),"n.a.",""))</f>
        <v>3.4620081340966953E-2</v>
      </c>
      <c r="DZ19" s="25">
        <f>IF(ISNUMBER(Fakos!DZ19),Fakos!DZ19,IF(ISTEXT(Fakos!DZ19),"n.a.",""))</f>
        <v>2.6646493855450289E-4</v>
      </c>
      <c r="EA19" s="25">
        <f>IF(ISNUMBER(Fakos!EA19),Fakos!EA19,IF(ISTEXT(Fakos!EA19),"n.a.",""))</f>
        <v>2.6207079039599224E-4</v>
      </c>
      <c r="EB19" s="25">
        <f>IF(ISNUMBER(Fakos!EB19),Fakos!EB19,IF(ISTEXT(Fakos!EB19),"n.a.",""))</f>
        <v>7.6723023755475933E-6</v>
      </c>
      <c r="EC19" s="25">
        <f>IF(ISNUMBER(Fakos!EC19),Fakos!EC19,IF(ISTEXT(Fakos!EC19),"n.a.",""))</f>
        <v>9.426379056328064E-5</v>
      </c>
      <c r="ED19" s="25">
        <f>IF(ISNUMBER(Fakos!ED19),Fakos!ED19,IF(ISTEXT(Fakos!ED19),"n.a.",""))</f>
        <v>7.8595155760673663E-2</v>
      </c>
      <c r="EE19" s="25">
        <f>IF(ISNUMBER(Fakos!EE19),Fakos!EE19,IF(ISTEXT(Fakos!EE19),"n.a.",""))</f>
        <v>2.4606529561285631E-2</v>
      </c>
      <c r="EF19" s="25">
        <f>IF(ISNUMBER(Fakos!EF19),Fakos!EF19,IF(ISTEXT(Fakos!EF19),"n.a.",""))</f>
        <v>4.1437582326243617E-6</v>
      </c>
      <c r="EG19" s="25">
        <f>IF(ISNUMBER(Fakos!EG19),Fakos!EG19,IF(ISTEXT(Fakos!EG19),"n.a.",""))</f>
        <v>2.1007844685371488E-5</v>
      </c>
      <c r="EH19" s="25">
        <f>IF(ISNUMBER(Fakos!EH19),Fakos!EH19,IF(ISTEXT(Fakos!EH19),"n.a.",""))</f>
        <v>1.1734393015857783E-6</v>
      </c>
      <c r="EI19" s="25">
        <f>IF(ISNUMBER(Fakos!EI19),Fakos!EI19,IF(ISTEXT(Fakos!EI19),"n.a.",""))</f>
        <v>7.8893564434880442E-6</v>
      </c>
      <c r="EJ19" s="25">
        <f>IF(ISNUMBER(Fakos!EJ19),Fakos!EJ19,IF(ISTEXT(Fakos!EJ19),"n.a.",""))</f>
        <v>5.9051082522705587E-6</v>
      </c>
      <c r="EK19" s="25">
        <f>IF(ISNUMBER(Fakos!EK19),Fakos!EK19,IF(ISTEXT(Fakos!EK19),"n.a.",""))</f>
        <v>5.8990192280837959E-3</v>
      </c>
      <c r="EL19" s="25">
        <f>IF(ISNUMBER(Fakos!EL19),Fakos!EL19,IF(ISTEXT(Fakos!EL19),"n.a.",""))</f>
        <v>1.0866146803004951E-5</v>
      </c>
      <c r="EM19" s="25">
        <f>IF(ISNUMBER(Fakos!EM19),Fakos!EM19,IF(ISTEXT(Fakos!EM19),"n.a.",""))</f>
        <v>1.2120291928761946E-6</v>
      </c>
      <c r="EN19" s="25">
        <f>IF(ISNUMBER(Fakos!EN19),Fakos!EN19,IF(ISTEXT(Fakos!EN19),"n.a.",""))</f>
        <v>5.3849638685112304E-4</v>
      </c>
      <c r="EO19" s="25">
        <f>IF(ISNUMBER(Fakos!EO19),Fakos!EO19,IF(ISTEXT(Fakos!EO19),"n.a.",""))</f>
        <v>9.9962859887982598E-5</v>
      </c>
      <c r="EP19" s="25" t="str">
        <f>IF(ISNUMBER(Fakos!EP19),Fakos!EP19,IF(ISTEXT(Fakos!EP19),"n.a.",""))</f>
        <v/>
      </c>
      <c r="EQ19" s="25">
        <f>IF(ISNUMBER(Fakos!EQ19),Fakos!EQ19,IF(ISTEXT(Fakos!EQ19),"n.a.",""))</f>
        <v>199.42050509331665</v>
      </c>
      <c r="ER19" s="25" t="str">
        <f>IF(ISNUMBER(Fakos!ER19),Fakos!ER19,IF(ISTEXT(Fakos!ER19),"n.a.",""))</f>
        <v/>
      </c>
      <c r="ES19" s="25" t="str">
        <f>IF(ISNUMBER(Fakos!ES19),Fakos!ES19,IF(ISTEXT(Fakos!ES19),"n.a.",""))</f>
        <v/>
      </c>
      <c r="ET19" s="25" t="str">
        <f>IF(ISNUMBER(Fakos!ET19),Fakos!ET19,IF(ISTEXT(Fakos!ET19),"n.a.",""))</f>
        <v/>
      </c>
      <c r="EU19" s="25" t="str">
        <f>IF(ISNUMBER(Fakos!EU19),Fakos!EU19,IF(ISTEXT(Fakos!EU19),"n.a.",""))</f>
        <v/>
      </c>
      <c r="EV19" s="25" t="str">
        <f>IF(ISNUMBER(Fakos!EV19),Fakos!EV19,IF(ISTEXT(Fakos!EV19),"n.a.",""))</f>
        <v/>
      </c>
      <c r="EW19" s="25" t="str">
        <f>IF(ISNUMBER(Fakos!EW19),Fakos!EW19,IF(ISTEXT(Fakos!EW19),"n.a.",""))</f>
        <v/>
      </c>
      <c r="EX19" s="25" t="str">
        <f>IF(ISNUMBER(Fakos!EX19),Fakos!EX19,IF(ISTEXT(Fakos!EX19),"n.a.",""))</f>
        <v/>
      </c>
      <c r="EY19" s="25" t="str">
        <f>IF(ISNUMBER(Fakos!EY19),Fakos!EY19,IF(ISTEXT(Fakos!EY19),"n.a.",""))</f>
        <v/>
      </c>
      <c r="EZ19" s="25" t="str">
        <f>IF(ISNUMBER(Fakos!EZ19),Fakos!EZ19,IF(ISTEXT(Fakos!EZ19),"n.a.",""))</f>
        <v/>
      </c>
      <c r="FA19" s="25" t="str">
        <f>IF(ISNUMBER(Fakos!FA19),Fakos!FA19,IF(ISTEXT(Fakos!FA19),"n.a.",""))</f>
        <v/>
      </c>
      <c r="FB19" s="25" t="str">
        <f>IF(ISNUMBER(Fakos!FB19),Fakos!FB19,IF(ISTEXT(Fakos!FB19),"n.a.",""))</f>
        <v/>
      </c>
      <c r="FC19" s="25" t="str">
        <f>IF(ISNUMBER(Fakos!FC19),Fakos!FC19,IF(ISTEXT(Fakos!FC19),"n.a.",""))</f>
        <v/>
      </c>
      <c r="FD19" s="25" t="str">
        <f>IF(ISNUMBER(Fakos!FD19),Fakos!FD19,IF(ISTEXT(Fakos!FD19),"n.a.",""))</f>
        <v/>
      </c>
      <c r="FE19" s="25" t="str">
        <f>IF(ISNUMBER(Fakos!FE19),Fakos!FE19,IF(ISTEXT(Fakos!FE19),"n.a.",""))</f>
        <v/>
      </c>
      <c r="FF19" s="25" t="str">
        <f>IF(ISNUMBER(Fakos!FF19),Fakos!FF19,IF(ISTEXT(Fakos!FF19),"n.a.",""))</f>
        <v/>
      </c>
      <c r="FG19" s="25" t="str">
        <f>IF(ISNUMBER(Fakos!FG19),Fakos!FG19,IF(ISTEXT(Fakos!FG19),"n.a.",""))</f>
        <v/>
      </c>
      <c r="FH19" s="25" t="str">
        <f>IF(ISNUMBER(Fakos!FH19),Fakos!FH19,IF(ISTEXT(Fakos!FH19),"n.a.",""))</f>
        <v/>
      </c>
      <c r="FI19" s="25" t="str">
        <f>IF(ISNUMBER(Fakos!FI19),Fakos!FI19,IF(ISTEXT(Fakos!FI19),"n.a.",""))</f>
        <v/>
      </c>
      <c r="FJ19" s="25" t="str">
        <f>IF(ISNUMBER(Fakos!FJ19),Fakos!FJ19,IF(ISTEXT(Fakos!FJ19),"n.a.",""))</f>
        <v/>
      </c>
      <c r="FK19" s="25" t="str">
        <f>IF(ISNUMBER(Fakos!FK19),Fakos!FK19,IF(ISTEXT(Fakos!FK19),"n.a.",""))</f>
        <v/>
      </c>
      <c r="FL19" s="25" t="str">
        <f>IF(ISNUMBER(Fakos!FL19),Fakos!FL19,IF(ISTEXT(Fakos!FL19),"n.a.",""))</f>
        <v/>
      </c>
      <c r="FM19" s="25" t="str">
        <f>IF(ISNUMBER(Fakos!FM19),Fakos!FM19,IF(ISTEXT(Fakos!FM19),"n.a.",""))</f>
        <v/>
      </c>
      <c r="FN19" s="25" t="str">
        <f>IF(ISNUMBER(Fakos!FN19),Fakos!FN19,IF(ISTEXT(Fakos!FN19),"n.a.",""))</f>
        <v/>
      </c>
      <c r="FO19" s="25" t="str">
        <f>IF(ISNUMBER(Fakos!FO19),Fakos!FO19,"")</f>
        <v/>
      </c>
      <c r="FP19" s="25" t="str">
        <f>IF(ISNUMBER(Fakos!FP19),Fakos!FP19,"")</f>
        <v/>
      </c>
      <c r="FQ19" s="25" t="str">
        <f>IF(ISNUMBER(Fakos!FQ19),Fakos!FQ19,"")</f>
        <v/>
      </c>
      <c r="FR19" s="25" t="str">
        <f>IF(ISNUMBER(Fakos!FR19),Fakos!FR19,"")</f>
        <v/>
      </c>
      <c r="FS19" s="25" t="str">
        <f>IF(ISNUMBER(Fakos!FS19),Fakos!FS19,"")</f>
        <v/>
      </c>
      <c r="FT19" s="25" t="str">
        <f>IF(ISNUMBER(Fakos!FT19),Fakos!FT19,"")</f>
        <v/>
      </c>
      <c r="FU19" s="25" t="str">
        <f>IF(ISNUMBER(Fakos!FU19),Fakos!FU19,"")</f>
        <v/>
      </c>
      <c r="FV19" s="25" t="str">
        <f>IF(ISNUMBER(Fakos!FV19),Fakos!FV19,"")</f>
        <v/>
      </c>
      <c r="FW19" s="25" t="str">
        <f>IF(ISNUMBER(Fakos!FW19),Fakos!FW19,"")</f>
        <v/>
      </c>
      <c r="FX19" s="25" t="str">
        <f>IF(ISNUMBER(Fakos!FX19),Fakos!FX19,"")</f>
        <v/>
      </c>
      <c r="FY19" s="25" t="str">
        <f>IF(ISNUMBER(Fakos!FY19),Fakos!FY19,"")</f>
        <v/>
      </c>
      <c r="FZ19" s="25" t="str">
        <f>IF(ISNUMBER(Fakos!FZ19),Fakos!FZ19,"")</f>
        <v/>
      </c>
      <c r="GA19" s="25" t="str">
        <f>IF(ISNUMBER(Fakos!GA19),Fakos!GA19,"")</f>
        <v/>
      </c>
      <c r="GB19" s="25" t="str">
        <f>IF(ISNUMBER(Fakos!GB19),Fakos!GB19,"")</f>
        <v/>
      </c>
      <c r="GC19" s="25" t="str">
        <f>IF(ISNUMBER(Fakos!GC19),Fakos!GC19,"")</f>
        <v/>
      </c>
      <c r="GD19" s="25" t="str">
        <f>IF(ISNUMBER(Fakos!GD19),Fakos!GD19,"")</f>
        <v/>
      </c>
      <c r="GE19" s="25" t="str">
        <f>IF(ISNUMBER(Fakos!GE19),Fakos!GE19,"")</f>
        <v/>
      </c>
      <c r="GF19" s="25" t="str">
        <f>IF(ISNUMBER(Fakos!GF19),Fakos!GF19,"")</f>
        <v/>
      </c>
      <c r="GG19" s="25" t="str">
        <f>IF(ISNUMBER(Fakos!GG19),Fakos!GG19,"")</f>
        <v/>
      </c>
      <c r="GH19" s="25" t="str">
        <f>IF(ISNUMBER(Fakos!GH19),Fakos!GH19,"")</f>
        <v/>
      </c>
      <c r="GI19" s="25" t="str">
        <f>IF(ISNUMBER(Fakos!GI19),Fakos!GI19,"")</f>
        <v/>
      </c>
      <c r="GJ19" s="25" t="str">
        <f>IF(ISNUMBER(Fakos!GJ19),Fakos!GJ19,"")</f>
        <v/>
      </c>
      <c r="GK19" s="25" t="str">
        <f>IF(ISNUMBER(Fakos!GK19),Fakos!GK19,"")</f>
        <v/>
      </c>
      <c r="GL19" s="25" t="str">
        <f>IF(ISNUMBER(Fakos!GL19),Fakos!GL19,"")</f>
        <v/>
      </c>
      <c r="GM19" s="25" t="str">
        <f>IF(ISNUMBER(Fakos!GM19),Fakos!GM19,"")</f>
        <v/>
      </c>
      <c r="GN19" s="25" t="str">
        <f>IF(ISNUMBER(Fakos!GN19),Fakos!GN19,"")</f>
        <v/>
      </c>
      <c r="GO19" s="25" t="str">
        <f>IF(ISNUMBER(Fakos!GO19),Fakos!GO19,"")</f>
        <v/>
      </c>
      <c r="GP19" s="25" t="str">
        <f>IF(ISNUMBER(Fakos!GP19),Fakos!GP19,"")</f>
        <v/>
      </c>
      <c r="GQ19" s="25" t="str">
        <f>IF(ISNUMBER(Fakos!GQ19),Fakos!GQ19,"")</f>
        <v/>
      </c>
      <c r="GR19" s="25" t="str">
        <f>IF(ISNUMBER(Fakos!GR19),Fakos!GR19,"")</f>
        <v/>
      </c>
      <c r="GS19" s="25" t="str">
        <f>IF(ISNUMBER(Fakos!GS19),Fakos!GS19,"")</f>
        <v/>
      </c>
      <c r="GT19" s="25" t="str">
        <f>IF(ISNUMBER(Fakos!GT19),Fakos!GT19,"")</f>
        <v/>
      </c>
      <c r="GU19" s="25" t="str">
        <f>IF(ISNUMBER(Fakos!GU19),Fakos!GU19,"")</f>
        <v/>
      </c>
      <c r="GV19" s="25" t="str">
        <f>IF(ISNUMBER(Fakos!GV19),Fakos!GV19,"")</f>
        <v/>
      </c>
      <c r="GW19" s="25" t="str">
        <f>IF(ISNUMBER(Fakos!GW19),Fakos!GW19,"")</f>
        <v/>
      </c>
      <c r="GX19" s="25" t="str">
        <f>IF(ISNUMBER(Fakos!GX19),Fakos!GX19,"")</f>
        <v/>
      </c>
      <c r="GY19" s="25" t="str">
        <f>IF(ISNUMBER(Fakos!GY19),Fakos!GY19,"")</f>
        <v/>
      </c>
      <c r="GZ19" s="25" t="str">
        <f>IF(ISNUMBER(Fakos!GZ19),Fakos!GZ19,"")</f>
        <v/>
      </c>
      <c r="HA19" s="25" t="str">
        <f>IF(ISNUMBER(Fakos!HA19),Fakos!HA19,"")</f>
        <v/>
      </c>
      <c r="HB19" s="25" t="str">
        <f>IF(ISNUMBER(Fakos!HB19),Fakos!HB19,"")</f>
        <v/>
      </c>
      <c r="HC19" s="25" t="str">
        <f>IF(ISNUMBER(Fakos!HC19),Fakos!HC19,"")</f>
        <v/>
      </c>
      <c r="HD19" s="25" t="str">
        <f>IF(ISNUMBER(Fakos!HD19),Fakos!HD19,"")</f>
        <v/>
      </c>
      <c r="HE19" s="25" t="str">
        <f>IF(ISNUMBER(Fakos!HE19),Fakos!HE19,"")</f>
        <v/>
      </c>
      <c r="HF19" s="25" t="str">
        <f>IF(ISNUMBER(Fakos!HF19),Fakos!HF19,"")</f>
        <v/>
      </c>
      <c r="HG19" s="25" t="str">
        <f>IF(ISNUMBER(Fakos!HG19),Fakos!HG19,"")</f>
        <v/>
      </c>
      <c r="HH19" s="25" t="str">
        <f>IF(ISNUMBER(Fakos!HH19),Fakos!HH19,"")</f>
        <v/>
      </c>
      <c r="HI19" s="25" t="str">
        <f>IF(ISNUMBER(Fakos!HI19),Fakos!HI19,"")</f>
        <v/>
      </c>
    </row>
    <row r="20" spans="1:217">
      <c r="A20" s="25" t="str">
        <f>Fakos!A20</f>
        <v>LM-JB-14-01</v>
      </c>
      <c r="B20" s="25" t="str">
        <f>Fakos!B20</f>
        <v>Fakos</v>
      </c>
      <c r="C20" s="25" t="str">
        <f>Fakos!C20</f>
        <v>epithermal</v>
      </c>
      <c r="D20" s="25" t="str">
        <f>Fakos!D20</f>
        <v>transitional</v>
      </c>
      <c r="E20" s="25" t="str">
        <f>Fakos!E20</f>
        <v>pyrite</v>
      </c>
      <c r="F20" s="25" t="str">
        <f>Fakos!F20</f>
        <v>anhedral, inclusions</v>
      </c>
      <c r="G20" s="25">
        <f>IF(ISNUMBER(Fakos!G20),Fakos!G20,IF(ISTEXT(Fakos!G20),"n.a.",""))</f>
        <v>15.362982287267499</v>
      </c>
      <c r="H20" s="25">
        <f>IF(ISNUMBER(Fakos!H20),Fakos!H20,IF(ISTEXT(Fakos!H20),"n.a.",""))</f>
        <v>486647.75515425601</v>
      </c>
      <c r="I20" s="25">
        <f>IF(ISNUMBER(Fakos!I20),Fakos!I20,IF(ISTEXT(Fakos!I20),"n.a.",""))</f>
        <v>464.77086818813501</v>
      </c>
      <c r="J20" s="25">
        <f>IF(ISNUMBER(Fakos!J20),Fakos!J20,IF(ISTEXT(Fakos!J20),"n.a.",""))</f>
        <v>225.042367385527</v>
      </c>
      <c r="K20" s="25">
        <f>IF(ISNUMBER(Fakos!K20),Fakos!K20,IF(ISTEXT(Fakos!K20),"n.a.",""))</f>
        <v>0.206559537526326</v>
      </c>
      <c r="L20" s="25">
        <f>IF(ISNUMBER(Fakos!L20),Fakos!L20,IF(ISTEXT(Fakos!L20),"n.a.",""))</f>
        <v>1.14623913609633</v>
      </c>
      <c r="M20" s="25">
        <f>IF(ISNUMBER(Fakos!M20),Fakos!M20,IF(ISTEXT(Fakos!M20),"n.a.",""))</f>
        <v>0.17853233034074401</v>
      </c>
      <c r="N20" s="25">
        <f>IF(ISNUMBER(Fakos!N20),Fakos!N20,IF(ISTEXT(Fakos!N20),"n.a.",""))</f>
        <v>1.13970846523418</v>
      </c>
      <c r="O20" s="25">
        <f>IF(ISNUMBER(Fakos!O20),Fakos!O20,IF(ISTEXT(Fakos!O20),"n.a.",""))</f>
        <v>486.06751156035</v>
      </c>
      <c r="P20" s="25">
        <f>IF(ISNUMBER(Fakos!P20),Fakos!P20,IF(ISTEXT(Fakos!P20),"n.a.",""))</f>
        <v>102.447858276063</v>
      </c>
      <c r="Q20" s="25">
        <f>IF(ISNUMBER(Fakos!Q20),Fakos!Q20,IF(ISTEXT(Fakos!Q20),"n.a.",""))</f>
        <v>2.2601410023885798E-2</v>
      </c>
      <c r="R20" s="25">
        <f>IF(ISNUMBER(Fakos!R20),Fakos!R20,IF(ISTEXT(Fakos!R20),"n.a.",""))</f>
        <v>0.16123854667096699</v>
      </c>
      <c r="S20" s="25">
        <f>IF(ISNUMBER(Fakos!S20),Fakos!S20,IF(ISTEXT(Fakos!S20),"n.a.",""))</f>
        <v>5.0895493995647351E-3</v>
      </c>
      <c r="T20" s="25">
        <f>IF(ISNUMBER(Fakos!T20),Fakos!T20,IF(ISTEXT(Fakos!T20),"n.a.",""))</f>
        <v>0.150371454974219</v>
      </c>
      <c r="U20" s="25">
        <f>IF(ISNUMBER(Fakos!U20),Fakos!U20,IF(ISTEXT(Fakos!U20),"n.a.",""))</f>
        <v>5.09531938169989E-2</v>
      </c>
      <c r="V20" s="25">
        <f>IF(ISNUMBER(Fakos!V20),Fakos!V20,IF(ISTEXT(Fakos!V20),"n.a.",""))</f>
        <v>1.5185978638892801</v>
      </c>
      <c r="W20" s="25">
        <f>IF(ISNUMBER(Fakos!W20),Fakos!W20,IF(ISTEXT(Fakos!W20),"n.a.",""))</f>
        <v>0.111276255249402</v>
      </c>
      <c r="X20" s="25">
        <f>IF(ISNUMBER(Fakos!X20),Fakos!X20,IF(ISTEXT(Fakos!X20),"n.a.",""))</f>
        <v>1.81502927245401E-2</v>
      </c>
      <c r="Y20" s="25">
        <f>IF(ISNUMBER(Fakos!Y20),Fakos!Y20,IF(ISTEXT(Fakos!Y20),"n.a.",""))</f>
        <v>1.25611241311462</v>
      </c>
      <c r="Z20" s="25">
        <f>IF(ISNUMBER(Fakos!Z20),Fakos!Z20,IF(ISTEXT(Fakos!Z20),"n.a.",""))</f>
        <v>2.4233876056376502</v>
      </c>
      <c r="AA20" s="25">
        <f>IF(ISNUMBER(Fakos!AA20),Fakos!AA20,IF(ISTEXT(Fakos!AA20),"n.a.",""))</f>
        <v>2.0652594157611297</v>
      </c>
      <c r="AB20" s="25">
        <f>IF(ISNUMBER(Fakos!AB20),Fakos!AB20,IF(ISTEXT(Fakos!AB20),"n.a.",""))</f>
        <v>81.559466498731794</v>
      </c>
      <c r="AC20" s="25">
        <f>IF(ISNUMBER(Fakos!AC20),Fakos!AC20,IF(ISTEXT(Fakos!AC20),"n.a.",""))</f>
        <v>1.9292760586838629</v>
      </c>
      <c r="AD20" s="25">
        <f>IF(ISNUMBER(Fakos!AD20),Fakos!AD20,IF(ISTEXT(Fakos!AD20),"n.a.",""))</f>
        <v>0.95618583249094447</v>
      </c>
      <c r="AE20" s="25">
        <f>IF(ISNUMBER(Fakos!AE20),Fakos!AE20,IF(ISTEXT(Fakos!AE20),"n.a.",""))</f>
        <v>1.4449576753672196E-2</v>
      </c>
      <c r="AF20" s="25">
        <f>IF(ISNUMBER(Fakos!AF20),Fakos!AF20,IF(ISTEXT(Fakos!AF20),"n.a.",""))</f>
        <v>4.0564198940329581E-2</v>
      </c>
      <c r="AG20" s="25">
        <f>IF(ISNUMBER(Fakos!AG20),Fakos!AG20,IF(ISTEXT(Fakos!AG20),"n.a.",""))</f>
        <v>4.8629145178559155E-5</v>
      </c>
      <c r="AH20" s="25">
        <f>IF(ISNUMBER(Fakos!AH20),Fakos!AH20,IF(ISTEXT(Fakos!AH20),"n.a.",""))</f>
        <v>1.7993142801482231E-2</v>
      </c>
      <c r="AI20" s="25">
        <f>IF(ISNUMBER(Fakos!AI20),Fakos!AI20,IF(ISTEXT(Fakos!AI20),"n.a.",""))</f>
        <v>5.214155558167826E-3</v>
      </c>
      <c r="AJ20" s="25">
        <f>IF(ISNUMBER(Fakos!AJ20),Fakos!AJ20,IF(ISTEXT(Fakos!AJ20),"n.a.",""))</f>
        <v>0.22042659144159837</v>
      </c>
      <c r="AK20" s="25">
        <f>IF(ISNUMBER(Fakos!AK20),Fakos!AK20,IF(ISTEXT(Fakos!AK20),"n.a.",""))</f>
        <v>3.905213077423998E-5</v>
      </c>
      <c r="AL20" s="25">
        <f>IF(ISNUMBER(Fakos!AL20),Fakos!AL20,IF(ISTEXT(Fakos!AL20),"n.a.",""))</f>
        <v>1.0963078218657524E-4</v>
      </c>
      <c r="AM20" s="25">
        <f>IF(ISNUMBER(Fakos!AM20),Fakos!AM20,IF(ISTEXT(Fakos!AM20),"n.a.",""))</f>
        <v>4.8629145178559155E-5</v>
      </c>
      <c r="AN20" s="25" t="str">
        <f>IF(ISNUMBER(Fakos!AN20),Fakos!AN20,IF(ISTEXT(Fakos!AN20),"n.a.",""))</f>
        <v/>
      </c>
      <c r="AO20" s="25" t="str">
        <f>IF(ISNUMBER(Fakos!AO20),Fakos!AO20,IF(ISTEXT(Fakos!AO20),"n.a.",""))</f>
        <v/>
      </c>
      <c r="AP20" s="25">
        <f>IF(ISNUMBER(Fakos!AP20),Fakos!AP20,IF(ISTEXT(Fakos!AP20),"n.a.",""))</f>
        <v>0.307321080334305</v>
      </c>
      <c r="AQ20" s="25">
        <f>IF(ISNUMBER(Fakos!AQ20),Fakos!AQ20,IF(ISTEXT(Fakos!AQ20),"n.a.",""))</f>
        <v>6.9745669719116403</v>
      </c>
      <c r="AR20" s="25">
        <f>IF(ISNUMBER(Fakos!AR20),Fakos!AR20,IF(ISTEXT(Fakos!AR20),"n.a.",""))</f>
        <v>2.65675379158151E-2</v>
      </c>
      <c r="AS20" s="25">
        <f>IF(ISNUMBER(Fakos!AS20),Fakos!AS20,IF(ISTEXT(Fakos!AS20),"n.a.",""))</f>
        <v>0.17826825709814201</v>
      </c>
      <c r="AT20" s="25">
        <f>IF(ISNUMBER(Fakos!AT20),Fakos!AT20,IF(ISTEXT(Fakos!AT20),"n.a.",""))</f>
        <v>0.206559537526326</v>
      </c>
      <c r="AU20" s="25">
        <f>IF(ISNUMBER(Fakos!AU20),Fakos!AU20,IF(ISTEXT(Fakos!AU20),"n.a.",""))</f>
        <v>1.14623913609633</v>
      </c>
      <c r="AV20" s="25">
        <f>IF(ISNUMBER(Fakos!AV20),Fakos!AV20,IF(ISTEXT(Fakos!AV20),"n.a.",""))</f>
        <v>5.4560853529132897E-2</v>
      </c>
      <c r="AW20" s="25">
        <f>IF(ISNUMBER(Fakos!AW20),Fakos!AW20,IF(ISTEXT(Fakos!AW20),"n.a.",""))</f>
        <v>0.39803115985405602</v>
      </c>
      <c r="AX20" s="25">
        <f>IF(ISNUMBER(Fakos!AX20),Fakos!AX20,IF(ISTEXT(Fakos!AX20),"n.a.",""))</f>
        <v>0.18112249398670899</v>
      </c>
      <c r="AY20" s="25">
        <f>IF(ISNUMBER(Fakos!AY20),Fakos!AY20,IF(ISTEXT(Fakos!AY20),"n.a.",""))</f>
        <v>1.1463453609321099</v>
      </c>
      <c r="AZ20" s="25">
        <f>IF(ISNUMBER(Fakos!AZ20),Fakos!AZ20,IF(ISTEXT(Fakos!AZ20),"n.a.",""))</f>
        <v>2.2601410023885798E-2</v>
      </c>
      <c r="BA20" s="25">
        <f>IF(ISNUMBER(Fakos!BA20),Fakos!BA20,IF(ISTEXT(Fakos!BA20),"n.a.",""))</f>
        <v>0.16123854667096699</v>
      </c>
      <c r="BB20" s="25">
        <f>IF(ISNUMBER(Fakos!BB20),Fakos!BB20,IF(ISTEXT(Fakos!BB20),"n.a.",""))</f>
        <v>5.0334176306734901E-3</v>
      </c>
      <c r="BC20" s="25">
        <f>IF(ISNUMBER(Fakos!BC20),Fakos!BC20,IF(ISTEXT(Fakos!BC20),"n.a.",""))</f>
        <v>0.150371454974219</v>
      </c>
      <c r="BD20" s="25">
        <f>IF(ISNUMBER(Fakos!BD20),Fakos!BD20,IF(ISTEXT(Fakos!BD20),"n.a.",""))</f>
        <v>2.8697695967697699E-2</v>
      </c>
      <c r="BE20" s="25">
        <f>IF(ISNUMBER(Fakos!BE20),Fakos!BE20,IF(ISTEXT(Fakos!BE20),"n.a.",""))</f>
        <v>0.39916490374455699</v>
      </c>
      <c r="BF20" s="25">
        <f>IF(ISNUMBER(Fakos!BF20),Fakos!BF20,IF(ISTEXT(Fakos!BF20),"n.a.",""))</f>
        <v>1.3396043106666099E-2</v>
      </c>
      <c r="BG20" s="25">
        <f>IF(ISNUMBER(Fakos!BG20),Fakos!BG20,IF(ISTEXT(Fakos!BG20),"n.a.",""))</f>
        <v>1.81502927245401E-2</v>
      </c>
      <c r="BH20" s="25">
        <f>IF(ISNUMBER(Fakos!BH20),Fakos!BH20,IF(ISTEXT(Fakos!BH20),"n.a.",""))</f>
        <v>3.5811436997621703E-2</v>
      </c>
      <c r="BI20" s="25">
        <f>IF(ISNUMBER(Fakos!BI20),Fakos!BI20,IF(ISTEXT(Fakos!BI20),"n.a.",""))</f>
        <v>1.16815402908775E-2</v>
      </c>
      <c r="BJ20" s="25" t="str">
        <f>IF(ISNUMBER(Fakos!BJ20),Fakos!BJ20,IF(ISTEXT(Fakos!BJ20),"n.a.",""))</f>
        <v/>
      </c>
      <c r="BK20" s="25">
        <f>IF(ISNUMBER(Fakos!BK20),Fakos!BK20,IF(ISTEXT(Fakos!BK20),"n.a.",""))</f>
        <v>1.4291353745781801</v>
      </c>
      <c r="BL20" s="25">
        <f>IF(ISNUMBER(Fakos!BL20),Fakos!BL20,IF(ISTEXT(Fakos!BL20),"n.a.",""))</f>
        <v>24169.098002647399</v>
      </c>
      <c r="BM20" s="25">
        <f>IF(ISNUMBER(Fakos!BM20),Fakos!BM20,IF(ISTEXT(Fakos!BM20),"n.a.",""))</f>
        <v>63.897356880436803</v>
      </c>
      <c r="BN20" s="25">
        <f>IF(ISNUMBER(Fakos!BN20),Fakos!BN20,IF(ISTEXT(Fakos!BN20),"n.a.",""))</f>
        <v>167.90202079436199</v>
      </c>
      <c r="BO20" s="25">
        <f>IF(ISNUMBER(Fakos!BO20),Fakos!BO20,IF(ISTEXT(Fakos!BO20),"n.a.",""))</f>
        <v>0.143146166937241</v>
      </c>
      <c r="BP20" s="25">
        <f>IF(ISNUMBER(Fakos!BP20),Fakos!BP20,IF(ISTEXT(Fakos!BP20),"n.a.",""))</f>
        <v>0.69236834656358104</v>
      </c>
      <c r="BQ20" s="25">
        <f>IF(ISNUMBER(Fakos!BQ20),Fakos!BQ20,IF(ISTEXT(Fakos!BQ20),"n.a.",""))</f>
        <v>9.2478449281980596E-2</v>
      </c>
      <c r="BR20" s="25">
        <f>IF(ISNUMBER(Fakos!BR20),Fakos!BR20,IF(ISTEXT(Fakos!BR20),"n.a.",""))</f>
        <v>0.48351361833421103</v>
      </c>
      <c r="BS20" s="25">
        <f>IF(ISNUMBER(Fakos!BS20),Fakos!BS20,IF(ISTEXT(Fakos!BS20),"n.a.",""))</f>
        <v>75.439055211554205</v>
      </c>
      <c r="BT20" s="25">
        <f>IF(ISNUMBER(Fakos!BT20),Fakos!BT20,IF(ISTEXT(Fakos!BT20),"n.a.",""))</f>
        <v>12.0514309964706</v>
      </c>
      <c r="BU20" s="25">
        <f>IF(ISNUMBER(Fakos!BU20),Fakos!BU20,IF(ISTEXT(Fakos!BU20),"n.a.",""))</f>
        <v>1.4689120494568299E-2</v>
      </c>
      <c r="BV20" s="25">
        <f>IF(ISNUMBER(Fakos!BV20),Fakos!BV20,IF(ISTEXT(Fakos!BV20),"n.a.",""))</f>
        <v>9.6783070113869496E-2</v>
      </c>
      <c r="BW20" s="25">
        <f>IF(ISNUMBER(Fakos!BW20),Fakos!BW20,IF(ISTEXT(Fakos!BW20),"n.a.",""))</f>
        <v>9.8272492733106707E-3</v>
      </c>
      <c r="BX20" s="25">
        <f>IF(ISNUMBER(Fakos!BX20),Fakos!BX20,IF(ISTEXT(Fakos!BX20),"n.a.",""))</f>
        <v>0.122946023242043</v>
      </c>
      <c r="BY20" s="25">
        <f>IF(ISNUMBER(Fakos!BY20),Fakos!BY20,IF(ISTEXT(Fakos!BY20),"n.a.",""))</f>
        <v>4.6199842392850299E-2</v>
      </c>
      <c r="BZ20" s="25">
        <f>IF(ISNUMBER(Fakos!BZ20),Fakos!BZ20,IF(ISTEXT(Fakos!BZ20),"n.a.",""))</f>
        <v>0.696115145728881</v>
      </c>
      <c r="CA20" s="25">
        <f>IF(ISNUMBER(Fakos!CA20),Fakos!CA20,IF(ISTEXT(Fakos!CA20),"n.a.",""))</f>
        <v>0.15146079417366401</v>
      </c>
      <c r="CB20" s="25">
        <f>IF(ISNUMBER(Fakos!CB20),Fakos!CB20,IF(ISTEXT(Fakos!CB20),"n.a.",""))</f>
        <v>1.0245794921085899E-2</v>
      </c>
      <c r="CC20" s="25">
        <f>IF(ISNUMBER(Fakos!CC20),Fakos!CC20,IF(ISTEXT(Fakos!CC20),"n.a.",""))</f>
        <v>1.10542977825363</v>
      </c>
      <c r="CD20" s="25">
        <f>IF(ISNUMBER(Fakos!CD20),Fakos!CD20,IF(ISTEXT(Fakos!CD20),"n.a.",""))</f>
        <v>2.7691970377177499</v>
      </c>
      <c r="CE20" s="25" t="str">
        <f>IF(ISNUMBER(Fakos!CE20),Fakos!CE20,IF(ISTEXT(Fakos!CE20),"n.a.",""))</f>
        <v/>
      </c>
      <c r="CF20" s="25">
        <f>IF(ISNUMBER(Fakos!CF20),Fakos!CF20,IF(ISTEXT(Fakos!CF20),"n.a.",""))</f>
        <v>15.362982287267499</v>
      </c>
      <c r="CG20" s="25">
        <f>IF(ISNUMBER(Fakos!CG20),Fakos!CG20,IF(ISTEXT(Fakos!CG20),"n.a.",""))</f>
        <v>486647.75515425601</v>
      </c>
      <c r="CH20" s="25">
        <f>IF(ISNUMBER(Fakos!CH20),Fakos!CH20,IF(ISTEXT(Fakos!CH20),"n.a.",""))</f>
        <v>464.77086818813501</v>
      </c>
      <c r="CI20" s="25">
        <f>IF(ISNUMBER(Fakos!CI20),Fakos!CI20,IF(ISTEXT(Fakos!CI20),"n.a.",""))</f>
        <v>225.042367385527</v>
      </c>
      <c r="CJ20" s="25">
        <f>IF(ISNUMBER(Fakos!CJ20),Fakos!CJ20,IF(ISTEXT(Fakos!CJ20),"n.a.",""))</f>
        <v>0.206559537526326</v>
      </c>
      <c r="CK20" s="25">
        <f>IF(ISNUMBER(Fakos!CK20),Fakos!CK20,IF(ISTEXT(Fakos!CK20),"n.a.",""))</f>
        <v>1.14623913609633</v>
      </c>
      <c r="CL20" s="25">
        <f>IF(ISNUMBER(Fakos!CL20),Fakos!CL20,IF(ISTEXT(Fakos!CL20),"n.a.",""))</f>
        <v>0.17853233034074401</v>
      </c>
      <c r="CM20" s="25">
        <f>IF(ISNUMBER(Fakos!CM20),Fakos!CM20,IF(ISTEXT(Fakos!CM20),"n.a.",""))</f>
        <v>1.13970846523418</v>
      </c>
      <c r="CN20" s="25">
        <f>IF(ISNUMBER(Fakos!CN20),Fakos!CN20,IF(ISTEXT(Fakos!CN20),"n.a.",""))</f>
        <v>486.06751156035</v>
      </c>
      <c r="CO20" s="25">
        <f>IF(ISNUMBER(Fakos!CO20),Fakos!CO20,IF(ISTEXT(Fakos!CO20),"n.a.",""))</f>
        <v>102.447858276063</v>
      </c>
      <c r="CP20" s="25">
        <f>IF(ISNUMBER(Fakos!CP20),Fakos!CP20,IF(ISTEXT(Fakos!CP20),"n.a.",""))</f>
        <v>2.2601410023885798E-2</v>
      </c>
      <c r="CQ20" s="25">
        <f>IF(ISNUMBER(Fakos!CQ20),Fakos!CQ20,IF(ISTEXT(Fakos!CQ20),"n.a.",""))</f>
        <v>0.16123854667096699</v>
      </c>
      <c r="CR20" s="25">
        <f>IF(ISNUMBER(Fakos!CR20),Fakos!CR20,IF(ISTEXT(Fakos!CR20),"n.a.",""))</f>
        <v>5.0895493995647351E-3</v>
      </c>
      <c r="CS20" s="25">
        <f>IF(ISNUMBER(Fakos!CS20),Fakos!CS20,IF(ISTEXT(Fakos!CS20),"n.a.",""))</f>
        <v>0.150371454974219</v>
      </c>
      <c r="CT20" s="25">
        <f>IF(ISNUMBER(Fakos!CT20),Fakos!CT20,IF(ISTEXT(Fakos!CT20),"n.a.",""))</f>
        <v>5.09531938169989E-2</v>
      </c>
      <c r="CU20" s="25">
        <f>IF(ISNUMBER(Fakos!CU20),Fakos!CU20,IF(ISTEXT(Fakos!CU20),"n.a.",""))</f>
        <v>1.5185978638892801</v>
      </c>
      <c r="CV20" s="25">
        <f>IF(ISNUMBER(Fakos!CV20),Fakos!CV20,IF(ISTEXT(Fakos!CV20),"n.a.",""))</f>
        <v>0.111276255249402</v>
      </c>
      <c r="CW20" s="25">
        <f>IF(ISNUMBER(Fakos!CW20),Fakos!CW20,IF(ISTEXT(Fakos!CW20),"n.a.",""))</f>
        <v>1.81502927245401E-2</v>
      </c>
      <c r="CX20" s="25">
        <f>IF(ISNUMBER(Fakos!CX20),Fakos!CX20,IF(ISTEXT(Fakos!CX20),"n.a.",""))</f>
        <v>1.25611241311462</v>
      </c>
      <c r="CY20" s="25">
        <f>IF(ISNUMBER(Fakos!CY20),Fakos!CY20,IF(ISTEXT(Fakos!CY20),"n.a.",""))</f>
        <v>2.4233876056376502</v>
      </c>
      <c r="CZ20" s="25" t="str">
        <f>IF(ISNUMBER(Fakos!CZ20),Fakos!CZ20,IF(ISTEXT(Fakos!CZ20),"n.a.",""))</f>
        <v/>
      </c>
      <c r="DA20" s="25">
        <f>IF(ISNUMBER(Fakos!DA20),Fakos!DA20,IF(ISTEXT(Fakos!DA20),"n.a.",""))</f>
        <v>0.27964193426795153</v>
      </c>
      <c r="DB20" s="25">
        <f>IF(ISNUMBER(Fakos!DB20),Fakos!DB20,IF(ISTEXT(Fakos!DB20),"n.a.",""))</f>
        <v>8714.2583069971533</v>
      </c>
      <c r="DC20" s="25">
        <f>IF(ISNUMBER(Fakos!DC20),Fakos!DC20,IF(ISTEXT(Fakos!DC20),"n.a.",""))</f>
        <v>7.8864013525166632</v>
      </c>
      <c r="DD20" s="25">
        <f>IF(ISNUMBER(Fakos!DD20),Fakos!DD20,IF(ISTEXT(Fakos!DD20),"n.a.",""))</f>
        <v>3.8342022678108103</v>
      </c>
      <c r="DE20" s="25">
        <f>IF(ISNUMBER(Fakos!DE20),Fakos!DE20,IF(ISTEXT(Fakos!DE20),"n.a.",""))</f>
        <v>3.2505513726485695E-3</v>
      </c>
      <c r="DF20" s="25">
        <f>IF(ISNUMBER(Fakos!DF20),Fakos!DF20,IF(ISTEXT(Fakos!DF20),"n.a.",""))</f>
        <v>1.7529272611964061E-2</v>
      </c>
      <c r="DG20" s="25">
        <f>IF(ISNUMBER(Fakos!DG20),Fakos!DG20,IF(ISTEXT(Fakos!DG20),"n.a.",""))</f>
        <v>2.5605945002473217E-3</v>
      </c>
      <c r="DH20" s="25">
        <f>IF(ISNUMBER(Fakos!DH20),Fakos!DH20,IF(ISTEXT(Fakos!DH20),"n.a.",""))</f>
        <v>1.5696301683434513E-2</v>
      </c>
      <c r="DI20" s="25">
        <f>IF(ISNUMBER(Fakos!DI20),Fakos!DI20,IF(ISTEXT(Fakos!DI20),"n.a.",""))</f>
        <v>6.4876819443304736</v>
      </c>
      <c r="DJ20" s="25">
        <f>IF(ISNUMBER(Fakos!DJ20),Fakos!DJ20,IF(ISTEXT(Fakos!DJ20),"n.a.",""))</f>
        <v>1.2974652770524697</v>
      </c>
      <c r="DK20" s="25">
        <f>IF(ISNUMBER(Fakos!DK20),Fakos!DK20,IF(ISTEXT(Fakos!DK20),"n.a.",""))</f>
        <v>2.0952801681946856E-4</v>
      </c>
      <c r="DL20" s="25">
        <f>IF(ISNUMBER(Fakos!DL20),Fakos!DL20,IF(ISTEXT(Fakos!DL20),"n.a.",""))</f>
        <v>1.434366269057005E-3</v>
      </c>
      <c r="DM20" s="25">
        <f>IF(ISNUMBER(Fakos!DM20),Fakos!DM20,IF(ISTEXT(Fakos!DM20),"n.a.",""))</f>
        <v>4.4327103760427243E-5</v>
      </c>
      <c r="DN20" s="25">
        <f>IF(ISNUMBER(Fakos!DN20),Fakos!DN20,IF(ISTEXT(Fakos!DN20),"n.a.",""))</f>
        <v>1.2667126187702721E-3</v>
      </c>
      <c r="DO20" s="25">
        <f>IF(ISNUMBER(Fakos!DO20),Fakos!DO20,IF(ISTEXT(Fakos!DO20),"n.a.",""))</f>
        <v>4.1847235395038514E-4</v>
      </c>
      <c r="DP20" s="25">
        <f>IF(ISNUMBER(Fakos!DP20),Fakos!DP20,IF(ISTEXT(Fakos!DP20),"n.a.",""))</f>
        <v>1.1901237177815676E-2</v>
      </c>
      <c r="DQ20" s="25">
        <f>IF(ISNUMBER(Fakos!DQ20),Fakos!DQ20,IF(ISTEXT(Fakos!DQ20),"n.a.",""))</f>
        <v>5.6495001435219331E-4</v>
      </c>
      <c r="DR20" s="25">
        <f>IF(ISNUMBER(Fakos!DR20),Fakos!DR20,IF(ISTEXT(Fakos!DR20),"n.a.",""))</f>
        <v>8.880516521917447E-5</v>
      </c>
      <c r="DS20" s="25">
        <f>IF(ISNUMBER(Fakos!DS20),Fakos!DS20,IF(ISTEXT(Fakos!DS20),"n.a.",""))</f>
        <v>6.062318596113031E-3</v>
      </c>
      <c r="DT20" s="25">
        <f>IF(ISNUMBER(Fakos!DT20),Fakos!DT20,IF(ISTEXT(Fakos!DT20),"n.a.",""))</f>
        <v>1.1596244612234173E-2</v>
      </c>
      <c r="DU20" s="25" t="str">
        <f>IF(ISNUMBER(Fakos!DU20),Fakos!DU20,IF(ISTEXT(Fakos!DU20),"n.a.",""))</f>
        <v/>
      </c>
      <c r="DV20" s="25">
        <f>IF(ISNUMBER(Fakos!DV20),Fakos!DV20,IF(ISTEXT(Fakos!DV20),"n.a.",""))</f>
        <v>3.2013419345887158E-3</v>
      </c>
      <c r="DW20" s="25">
        <f>IF(ISNUMBER(Fakos!DW20),Fakos!DW20,IF(ISTEXT(Fakos!DW20),"n.a.",""))</f>
        <v>99.760862476001094</v>
      </c>
      <c r="DX20" s="25">
        <f>IF(ISNUMBER(Fakos!DX20),Fakos!DX20,IF(ISTEXT(Fakos!DX20),"n.a.",""))</f>
        <v>9.0283552890236929E-2</v>
      </c>
      <c r="DY20" s="25">
        <f>IF(ISNUMBER(Fakos!DY20),Fakos!DY20,IF(ISTEXT(Fakos!DY20),"n.a.",""))</f>
        <v>4.3893962247723711E-2</v>
      </c>
      <c r="DZ20" s="25">
        <f>IF(ISNUMBER(Fakos!DZ20),Fakos!DZ20,IF(ISTEXT(Fakos!DZ20),"n.a.",""))</f>
        <v>3.7212324564396974E-5</v>
      </c>
      <c r="EA20" s="25">
        <f>IF(ISNUMBER(Fakos!EA20),Fakos!EA20,IF(ISTEXT(Fakos!EA20),"n.a.",""))</f>
        <v>2.0067518000267727E-4</v>
      </c>
      <c r="EB20" s="25">
        <f>IF(ISNUMBER(Fakos!EB20),Fakos!EB20,IF(ISTEXT(Fakos!EB20),"n.a.",""))</f>
        <v>2.9313695646463152E-5</v>
      </c>
      <c r="EC20" s="25">
        <f>IF(ISNUMBER(Fakos!EC20),Fakos!EC20,IF(ISTEXT(Fakos!EC20),"n.a.",""))</f>
        <v>1.7969132179219513E-4</v>
      </c>
      <c r="ED20" s="25">
        <f>IF(ISNUMBER(Fakos!ED20),Fakos!ED20,IF(ISTEXT(Fakos!ED20),"n.a.",""))</f>
        <v>7.4271007747922974E-2</v>
      </c>
      <c r="EE20" s="25">
        <f>IF(ISNUMBER(Fakos!EE20),Fakos!EE20,IF(ISTEXT(Fakos!EE20),"n.a.",""))</f>
        <v>1.4853387461269844E-2</v>
      </c>
      <c r="EF20" s="25">
        <f>IF(ISNUMBER(Fakos!EF20),Fakos!EF20,IF(ISTEXT(Fakos!EF20),"n.a.",""))</f>
        <v>2.3986775390869852E-6</v>
      </c>
      <c r="EG20" s="25">
        <f>IF(ISNUMBER(Fakos!EG20),Fakos!EG20,IF(ISTEXT(Fakos!EG20),"n.a.",""))</f>
        <v>1.6420630542098232E-5</v>
      </c>
      <c r="EH20" s="25">
        <f>IF(ISNUMBER(Fakos!EH20),Fakos!EH20,IF(ISTEXT(Fakos!EH20),"n.a.",""))</f>
        <v>5.0745685363178407E-7</v>
      </c>
      <c r="EI20" s="25">
        <f>IF(ISNUMBER(Fakos!EI20),Fakos!EI20,IF(ISTEXT(Fakos!EI20),"n.a.",""))</f>
        <v>1.45013309114659E-5</v>
      </c>
      <c r="EJ20" s="25">
        <f>IF(ISNUMBER(Fakos!EJ20),Fakos!EJ20,IF(ISTEXT(Fakos!EJ20),"n.a.",""))</f>
        <v>4.7906731108638074E-6</v>
      </c>
      <c r="EK20" s="25">
        <f>IF(ISNUMBER(Fakos!EK20),Fakos!EK20,IF(ISTEXT(Fakos!EK20),"n.a.",""))</f>
        <v>1.3624540879595123E-4</v>
      </c>
      <c r="EL20" s="25">
        <f>IF(ISNUMBER(Fakos!EL20),Fakos!EL20,IF(ISTEXT(Fakos!EL20),"n.a.",""))</f>
        <v>6.4675499281848871E-6</v>
      </c>
      <c r="EM20" s="25">
        <f>IF(ISNUMBER(Fakos!EM20),Fakos!EM20,IF(ISTEXT(Fakos!EM20),"n.a.",""))</f>
        <v>1.0166418715721361E-6</v>
      </c>
      <c r="EN20" s="25">
        <f>IF(ISNUMBER(Fakos!EN20),Fakos!EN20,IF(ISTEXT(Fakos!EN20),"n.a.",""))</f>
        <v>6.9401446508295908E-5</v>
      </c>
      <c r="EO20" s="25">
        <f>IF(ISNUMBER(Fakos!EO20),Fakos!EO20,IF(ISTEXT(Fakos!EO20),"n.a.",""))</f>
        <v>1.3275385273698657E-4</v>
      </c>
      <c r="EP20" s="25" t="str">
        <f>IF(ISNUMBER(Fakos!EP20),Fakos!EP20,IF(ISTEXT(Fakos!EP20),"n.a.",""))</f>
        <v/>
      </c>
      <c r="EQ20" s="25">
        <f>IF(ISNUMBER(Fakos!EQ20),Fakos!EQ20,IF(ISTEXT(Fakos!EQ20),"n.a.",""))</f>
        <v>199.52172495200219</v>
      </c>
      <c r="ER20" s="25" t="str">
        <f>IF(ISNUMBER(Fakos!ER20),Fakos!ER20,IF(ISTEXT(Fakos!ER20),"n.a.",""))</f>
        <v/>
      </c>
      <c r="ES20" s="25" t="str">
        <f>IF(ISNUMBER(Fakos!ES20),Fakos!ES20,IF(ISTEXT(Fakos!ES20),"n.a.",""))</f>
        <v/>
      </c>
      <c r="ET20" s="25" t="str">
        <f>IF(ISNUMBER(Fakos!ET20),Fakos!ET20,IF(ISTEXT(Fakos!ET20),"n.a.",""))</f>
        <v/>
      </c>
      <c r="EU20" s="25" t="str">
        <f>IF(ISNUMBER(Fakos!EU20),Fakos!EU20,IF(ISTEXT(Fakos!EU20),"n.a.",""))</f>
        <v/>
      </c>
      <c r="EV20" s="25" t="str">
        <f>IF(ISNUMBER(Fakos!EV20),Fakos!EV20,IF(ISTEXT(Fakos!EV20),"n.a.",""))</f>
        <v/>
      </c>
      <c r="EW20" s="25" t="str">
        <f>IF(ISNUMBER(Fakos!EW20),Fakos!EW20,IF(ISTEXT(Fakos!EW20),"n.a.",""))</f>
        <v/>
      </c>
      <c r="EX20" s="25" t="str">
        <f>IF(ISNUMBER(Fakos!EX20),Fakos!EX20,IF(ISTEXT(Fakos!EX20),"n.a.",""))</f>
        <v/>
      </c>
      <c r="EY20" s="25" t="str">
        <f>IF(ISNUMBER(Fakos!EY20),Fakos!EY20,IF(ISTEXT(Fakos!EY20),"n.a.",""))</f>
        <v/>
      </c>
      <c r="EZ20" s="25" t="str">
        <f>IF(ISNUMBER(Fakos!EZ20),Fakos!EZ20,IF(ISTEXT(Fakos!EZ20),"n.a.",""))</f>
        <v/>
      </c>
      <c r="FA20" s="25" t="str">
        <f>IF(ISNUMBER(Fakos!FA20),Fakos!FA20,IF(ISTEXT(Fakos!FA20),"n.a.",""))</f>
        <v/>
      </c>
      <c r="FB20" s="25" t="str">
        <f>IF(ISNUMBER(Fakos!FB20),Fakos!FB20,IF(ISTEXT(Fakos!FB20),"n.a.",""))</f>
        <v/>
      </c>
      <c r="FC20" s="25" t="str">
        <f>IF(ISNUMBER(Fakos!FC20),Fakos!FC20,IF(ISTEXT(Fakos!FC20),"n.a.",""))</f>
        <v/>
      </c>
      <c r="FD20" s="25" t="str">
        <f>IF(ISNUMBER(Fakos!FD20),Fakos!FD20,IF(ISTEXT(Fakos!FD20),"n.a.",""))</f>
        <v/>
      </c>
      <c r="FE20" s="25" t="str">
        <f>IF(ISNUMBER(Fakos!FE20),Fakos!FE20,IF(ISTEXT(Fakos!FE20),"n.a.",""))</f>
        <v/>
      </c>
      <c r="FF20" s="25" t="str">
        <f>IF(ISNUMBER(Fakos!FF20),Fakos!FF20,IF(ISTEXT(Fakos!FF20),"n.a.",""))</f>
        <v/>
      </c>
      <c r="FG20" s="25" t="str">
        <f>IF(ISNUMBER(Fakos!FG20),Fakos!FG20,IF(ISTEXT(Fakos!FG20),"n.a.",""))</f>
        <v/>
      </c>
      <c r="FH20" s="25" t="str">
        <f>IF(ISNUMBER(Fakos!FH20),Fakos!FH20,IF(ISTEXT(Fakos!FH20),"n.a.",""))</f>
        <v/>
      </c>
      <c r="FI20" s="25" t="str">
        <f>IF(ISNUMBER(Fakos!FI20),Fakos!FI20,IF(ISTEXT(Fakos!FI20),"n.a.",""))</f>
        <v/>
      </c>
      <c r="FJ20" s="25" t="str">
        <f>IF(ISNUMBER(Fakos!FJ20),Fakos!FJ20,IF(ISTEXT(Fakos!FJ20),"n.a.",""))</f>
        <v/>
      </c>
      <c r="FK20" s="25" t="str">
        <f>IF(ISNUMBER(Fakos!FK20),Fakos!FK20,IF(ISTEXT(Fakos!FK20),"n.a.",""))</f>
        <v/>
      </c>
      <c r="FL20" s="25" t="str">
        <f>IF(ISNUMBER(Fakos!FL20),Fakos!FL20,IF(ISTEXT(Fakos!FL20),"n.a.",""))</f>
        <v/>
      </c>
      <c r="FM20" s="25" t="str">
        <f>IF(ISNUMBER(Fakos!FM20),Fakos!FM20,IF(ISTEXT(Fakos!FM20),"n.a.",""))</f>
        <v/>
      </c>
      <c r="FN20" s="25" t="str">
        <f>IF(ISNUMBER(Fakos!FN20),Fakos!FN20,IF(ISTEXT(Fakos!FN20),"n.a.",""))</f>
        <v/>
      </c>
      <c r="FO20" s="25" t="str">
        <f>IF(ISNUMBER(Fakos!FO20),Fakos!FO20,"")</f>
        <v/>
      </c>
      <c r="FP20" s="25" t="str">
        <f>IF(ISNUMBER(Fakos!FP20),Fakos!FP20,"")</f>
        <v/>
      </c>
      <c r="FQ20" s="25" t="str">
        <f>IF(ISNUMBER(Fakos!FQ20),Fakos!FQ20,"")</f>
        <v/>
      </c>
      <c r="FR20" s="25" t="str">
        <f>IF(ISNUMBER(Fakos!FR20),Fakos!FR20,"")</f>
        <v/>
      </c>
      <c r="FS20" s="25" t="str">
        <f>IF(ISNUMBER(Fakos!FS20),Fakos!FS20,"")</f>
        <v/>
      </c>
      <c r="FT20" s="25" t="str">
        <f>IF(ISNUMBER(Fakos!FT20),Fakos!FT20,"")</f>
        <v/>
      </c>
      <c r="FU20" s="25" t="str">
        <f>IF(ISNUMBER(Fakos!FU20),Fakos!FU20,"")</f>
        <v/>
      </c>
      <c r="FV20" s="25" t="str">
        <f>IF(ISNUMBER(Fakos!FV20),Fakos!FV20,"")</f>
        <v/>
      </c>
      <c r="FW20" s="25" t="str">
        <f>IF(ISNUMBER(Fakos!FW20),Fakos!FW20,"")</f>
        <v/>
      </c>
      <c r="FX20" s="25" t="str">
        <f>IF(ISNUMBER(Fakos!FX20),Fakos!FX20,"")</f>
        <v/>
      </c>
      <c r="FY20" s="25" t="str">
        <f>IF(ISNUMBER(Fakos!FY20),Fakos!FY20,"")</f>
        <v/>
      </c>
      <c r="FZ20" s="25" t="str">
        <f>IF(ISNUMBER(Fakos!FZ20),Fakos!FZ20,"")</f>
        <v/>
      </c>
      <c r="GA20" s="25" t="str">
        <f>IF(ISNUMBER(Fakos!GA20),Fakos!GA20,"")</f>
        <v/>
      </c>
      <c r="GB20" s="25" t="str">
        <f>IF(ISNUMBER(Fakos!GB20),Fakos!GB20,"")</f>
        <v/>
      </c>
      <c r="GC20" s="25" t="str">
        <f>IF(ISNUMBER(Fakos!GC20),Fakos!GC20,"")</f>
        <v/>
      </c>
      <c r="GD20" s="25" t="str">
        <f>IF(ISNUMBER(Fakos!GD20),Fakos!GD20,"")</f>
        <v/>
      </c>
      <c r="GE20" s="25" t="str">
        <f>IF(ISNUMBER(Fakos!GE20),Fakos!GE20,"")</f>
        <v/>
      </c>
      <c r="GF20" s="25" t="str">
        <f>IF(ISNUMBER(Fakos!GF20),Fakos!GF20,"")</f>
        <v/>
      </c>
      <c r="GG20" s="25" t="str">
        <f>IF(ISNUMBER(Fakos!GG20),Fakos!GG20,"")</f>
        <v/>
      </c>
      <c r="GH20" s="25" t="str">
        <f>IF(ISNUMBER(Fakos!GH20),Fakos!GH20,"")</f>
        <v/>
      </c>
      <c r="GI20" s="25" t="str">
        <f>IF(ISNUMBER(Fakos!GI20),Fakos!GI20,"")</f>
        <v/>
      </c>
      <c r="GJ20" s="25" t="str">
        <f>IF(ISNUMBER(Fakos!GJ20),Fakos!GJ20,"")</f>
        <v/>
      </c>
      <c r="GK20" s="25" t="str">
        <f>IF(ISNUMBER(Fakos!GK20),Fakos!GK20,"")</f>
        <v/>
      </c>
      <c r="GL20" s="25" t="str">
        <f>IF(ISNUMBER(Fakos!GL20),Fakos!GL20,"")</f>
        <v/>
      </c>
      <c r="GM20" s="25" t="str">
        <f>IF(ISNUMBER(Fakos!GM20),Fakos!GM20,"")</f>
        <v/>
      </c>
      <c r="GN20" s="25" t="str">
        <f>IF(ISNUMBER(Fakos!GN20),Fakos!GN20,"")</f>
        <v/>
      </c>
      <c r="GO20" s="25" t="str">
        <f>IF(ISNUMBER(Fakos!GO20),Fakos!GO20,"")</f>
        <v/>
      </c>
      <c r="GP20" s="25" t="str">
        <f>IF(ISNUMBER(Fakos!GP20),Fakos!GP20,"")</f>
        <v/>
      </c>
      <c r="GQ20" s="25" t="str">
        <f>IF(ISNUMBER(Fakos!GQ20),Fakos!GQ20,"")</f>
        <v/>
      </c>
      <c r="GR20" s="25" t="str">
        <f>IF(ISNUMBER(Fakos!GR20),Fakos!GR20,"")</f>
        <v/>
      </c>
      <c r="GS20" s="25" t="str">
        <f>IF(ISNUMBER(Fakos!GS20),Fakos!GS20,"")</f>
        <v/>
      </c>
      <c r="GT20" s="25" t="str">
        <f>IF(ISNUMBER(Fakos!GT20),Fakos!GT20,"")</f>
        <v/>
      </c>
      <c r="GU20" s="25" t="str">
        <f>IF(ISNUMBER(Fakos!GU20),Fakos!GU20,"")</f>
        <v/>
      </c>
      <c r="GV20" s="25" t="str">
        <f>IF(ISNUMBER(Fakos!GV20),Fakos!GV20,"")</f>
        <v/>
      </c>
      <c r="GW20" s="25" t="str">
        <f>IF(ISNUMBER(Fakos!GW20),Fakos!GW20,"")</f>
        <v/>
      </c>
      <c r="GX20" s="25" t="str">
        <f>IF(ISNUMBER(Fakos!GX20),Fakos!GX20,"")</f>
        <v/>
      </c>
      <c r="GY20" s="25" t="str">
        <f>IF(ISNUMBER(Fakos!GY20),Fakos!GY20,"")</f>
        <v/>
      </c>
      <c r="GZ20" s="25" t="str">
        <f>IF(ISNUMBER(Fakos!GZ20),Fakos!GZ20,"")</f>
        <v/>
      </c>
      <c r="HA20" s="25" t="str">
        <f>IF(ISNUMBER(Fakos!HA20),Fakos!HA20,"")</f>
        <v/>
      </c>
      <c r="HB20" s="25" t="str">
        <f>IF(ISNUMBER(Fakos!HB20),Fakos!HB20,"")</f>
        <v/>
      </c>
      <c r="HC20" s="25" t="str">
        <f>IF(ISNUMBER(Fakos!HC20),Fakos!HC20,"")</f>
        <v/>
      </c>
      <c r="HD20" s="25" t="str">
        <f>IF(ISNUMBER(Fakos!HD20),Fakos!HD20,"")</f>
        <v/>
      </c>
      <c r="HE20" s="25" t="str">
        <f>IF(ISNUMBER(Fakos!HE20),Fakos!HE20,"")</f>
        <v/>
      </c>
      <c r="HF20" s="25" t="str">
        <f>IF(ISNUMBER(Fakos!HF20),Fakos!HF20,"")</f>
        <v/>
      </c>
      <c r="HG20" s="25" t="str">
        <f>IF(ISNUMBER(Fakos!HG20),Fakos!HG20,"")</f>
        <v/>
      </c>
      <c r="HH20" s="25" t="str">
        <f>IF(ISNUMBER(Fakos!HH20),Fakos!HH20,"")</f>
        <v/>
      </c>
      <c r="HI20" s="25" t="str">
        <f>IF(ISNUMBER(Fakos!HI20),Fakos!HI20,"")</f>
        <v/>
      </c>
    </row>
    <row r="21" spans="1:217">
      <c r="A21" s="25" t="str">
        <f>Fakos!A21</f>
        <v>LM-JB-14-02</v>
      </c>
      <c r="B21" s="25" t="str">
        <f>Fakos!B21</f>
        <v>Fakos</v>
      </c>
      <c r="C21" s="25" t="str">
        <f>Fakos!C21</f>
        <v>epithermal</v>
      </c>
      <c r="D21" s="25" t="str">
        <f>Fakos!D21</f>
        <v>transitional</v>
      </c>
      <c r="E21" s="25" t="str">
        <f>Fakos!E21</f>
        <v>pyrite</v>
      </c>
      <c r="F21" s="25" t="str">
        <f>Fakos!F21</f>
        <v>anhedral, inclusions</v>
      </c>
      <c r="G21" s="25">
        <f>IF(ISNUMBER(Fakos!G21),Fakos!G21,IF(ISTEXT(Fakos!G21),"n.a.",""))</f>
        <v>17.266178102172098</v>
      </c>
      <c r="H21" s="25">
        <f>IF(ISNUMBER(Fakos!H21),Fakos!H21,IF(ISTEXT(Fakos!H21),"n.a.",""))</f>
        <v>488509.87179554399</v>
      </c>
      <c r="I21" s="25">
        <f>IF(ISNUMBER(Fakos!I21),Fakos!I21,IF(ISTEXT(Fakos!I21),"n.a.",""))</f>
        <v>166.97979729815401</v>
      </c>
      <c r="J21" s="25">
        <f>IF(ISNUMBER(Fakos!J21),Fakos!J21,IF(ISTEXT(Fakos!J21),"n.a.",""))</f>
        <v>189.103759486705</v>
      </c>
      <c r="K21" s="25">
        <f>IF(ISNUMBER(Fakos!K21),Fakos!K21,IF(ISTEXT(Fakos!K21),"n.a.",""))</f>
        <v>0.26693036703571499</v>
      </c>
      <c r="L21" s="25">
        <f>IF(ISNUMBER(Fakos!L21),Fakos!L21,IF(ISTEXT(Fakos!L21),"n.a.",""))</f>
        <v>0.82252823146921294</v>
      </c>
      <c r="M21" s="25">
        <f>IF(ISNUMBER(Fakos!M21),Fakos!M21,IF(ISTEXT(Fakos!M21),"n.a.",""))</f>
        <v>2.9373067229579899E-2</v>
      </c>
      <c r="N21" s="25">
        <f>IF(ISNUMBER(Fakos!N21),Fakos!N21,IF(ISTEXT(Fakos!N21),"n.a.",""))</f>
        <v>0.66758810595820495</v>
      </c>
      <c r="O21" s="25">
        <f>IF(ISNUMBER(Fakos!O21),Fakos!O21,IF(ISTEXT(Fakos!O21),"n.a.",""))</f>
        <v>393.59683991714502</v>
      </c>
      <c r="P21" s="25">
        <f>IF(ISNUMBER(Fakos!P21),Fakos!P21,IF(ISTEXT(Fakos!P21),"n.a.",""))</f>
        <v>115.453793040348</v>
      </c>
      <c r="Q21" s="25">
        <f>IF(ISNUMBER(Fakos!Q21),Fakos!Q21,IF(ISTEXT(Fakos!Q21),"n.a.",""))</f>
        <v>2.2822636676353002E-2</v>
      </c>
      <c r="R21" s="25">
        <f>IF(ISNUMBER(Fakos!R21),Fakos!R21,IF(ISTEXT(Fakos!R21),"n.a.",""))</f>
        <v>0.2447081372496</v>
      </c>
      <c r="S21" s="25">
        <f>IF(ISNUMBER(Fakos!S21),Fakos!S21,IF(ISTEXT(Fakos!S21),"n.a.",""))</f>
        <v>1.2048198831243803E-2</v>
      </c>
      <c r="T21" s="25">
        <f>IF(ISNUMBER(Fakos!T21),Fakos!T21,IF(ISTEXT(Fakos!T21),"n.a.",""))</f>
        <v>0.12593371785811699</v>
      </c>
      <c r="U21" s="25">
        <f>IF(ISNUMBER(Fakos!U21),Fakos!U21,IF(ISTEXT(Fakos!U21),"n.a.",""))</f>
        <v>6.5268222277777899E-2</v>
      </c>
      <c r="V21" s="25">
        <f>IF(ISNUMBER(Fakos!V21),Fakos!V21,IF(ISTEXT(Fakos!V21),"n.a.",""))</f>
        <v>0.71700933446466197</v>
      </c>
      <c r="W21" s="25">
        <f>IF(ISNUMBER(Fakos!W21),Fakos!W21,IF(ISTEXT(Fakos!W21),"n.a.",""))</f>
        <v>3.5673487809587102E-2</v>
      </c>
      <c r="X21" s="25">
        <f>IF(ISNUMBER(Fakos!X21),Fakos!X21,IF(ISTEXT(Fakos!X21),"n.a.",""))</f>
        <v>1.9687494420652998E-2</v>
      </c>
      <c r="Y21" s="25">
        <f>IF(ISNUMBER(Fakos!Y21),Fakos!Y21,IF(ISTEXT(Fakos!Y21),"n.a.",""))</f>
        <v>0.56087287081443105</v>
      </c>
      <c r="Z21" s="25">
        <f>IF(ISNUMBER(Fakos!Z21),Fakos!Z21,IF(ISTEXT(Fakos!Z21),"n.a.",""))</f>
        <v>0.89468472594755399</v>
      </c>
      <c r="AA21" s="25">
        <f>IF(ISNUMBER(Fakos!AA21),Fakos!AA21,IF(ISTEXT(Fakos!AA21),"n.a.",""))</f>
        <v>0.88300622764664594</v>
      </c>
      <c r="AB21" s="25">
        <f>IF(ISNUMBER(Fakos!AB21),Fakos!AB21,IF(ISTEXT(Fakos!AB21),"n.a.",""))</f>
        <v>205.84663485809202</v>
      </c>
      <c r="AC21" s="25">
        <f>IF(ISNUMBER(Fakos!AC21),Fakos!AC21,IF(ISTEXT(Fakos!AC21),"n.a.",""))</f>
        <v>1.5951649161572072</v>
      </c>
      <c r="AD21" s="25">
        <f>IF(ISNUMBER(Fakos!AD21),Fakos!AD21,IF(ISTEXT(Fakos!AD21),"n.a.",""))</f>
        <v>0.42424069597028385</v>
      </c>
      <c r="AE21" s="25">
        <f>IF(ISNUMBER(Fakos!AE21),Fakos!AE21,IF(ISTEXT(Fakos!AE21),"n.a.",""))</f>
        <v>3.510152736049655E-2</v>
      </c>
      <c r="AF21" s="25">
        <f>IF(ISNUMBER(Fakos!AF21),Fakos!AF21,IF(ISTEXT(Fakos!AF21),"n.a.",""))</f>
        <v>0.11636901279072985</v>
      </c>
      <c r="AG21" s="25">
        <f>IF(ISNUMBER(Fakos!AG21),Fakos!AG21,IF(ISTEXT(Fakos!AG21),"n.a.",""))</f>
        <v>1.3667902971280772E-4</v>
      </c>
      <c r="AH21" s="25">
        <f>IF(ISNUMBER(Fakos!AH21),Fakos!AH21,IF(ISTEXT(Fakos!AH21),"n.a.",""))</f>
        <v>4.0691282934068033E-2</v>
      </c>
      <c r="AI21" s="25">
        <f>IF(ISNUMBER(Fakos!AI21),Fakos!AI21,IF(ISTEXT(Fakos!AI21),"n.a.",""))</f>
        <v>5.3580417536980979E-3</v>
      </c>
      <c r="AJ21" s="25">
        <f>IF(ISNUMBER(Fakos!AJ21),Fakos!AJ21,IF(ISTEXT(Fakos!AJ21),"n.a.",""))</f>
        <v>0.69142372256086315</v>
      </c>
      <c r="AK21" s="25">
        <f>IF(ISNUMBER(Fakos!AK21),Fakos!AK21,IF(ISTEXT(Fakos!AK21),"n.a.",""))</f>
        <v>1.1790345143071177E-4</v>
      </c>
      <c r="AL21" s="25">
        <f>IF(ISNUMBER(Fakos!AL21),Fakos!AL21,IF(ISTEXT(Fakos!AL21),"n.a.",""))</f>
        <v>3.9087496412058137E-4</v>
      </c>
      <c r="AM21" s="25">
        <f>IF(ISNUMBER(Fakos!AM21),Fakos!AM21,IF(ISTEXT(Fakos!AM21),"n.a.",""))</f>
        <v>1.3667902971280772E-4</v>
      </c>
      <c r="AN21" s="25" t="str">
        <f>IF(ISNUMBER(Fakos!AN21),Fakos!AN21,IF(ISTEXT(Fakos!AN21),"n.a.",""))</f>
        <v/>
      </c>
      <c r="AO21" s="25" t="str">
        <f>IF(ISNUMBER(Fakos!AO21),Fakos!AO21,IF(ISTEXT(Fakos!AO21),"n.a.",""))</f>
        <v/>
      </c>
      <c r="AP21" s="25">
        <f>IF(ISNUMBER(Fakos!AP21),Fakos!AP21,IF(ISTEXT(Fakos!AP21),"n.a.",""))</f>
        <v>0.287790934603179</v>
      </c>
      <c r="AQ21" s="25">
        <f>IF(ISNUMBER(Fakos!AQ21),Fakos!AQ21,IF(ISTEXT(Fakos!AQ21),"n.a.",""))</f>
        <v>11.263462812034801</v>
      </c>
      <c r="AR21" s="25">
        <f>IF(ISNUMBER(Fakos!AR21),Fakos!AR21,IF(ISTEXT(Fakos!AR21),"n.a.",""))</f>
        <v>2.74867932105082E-2</v>
      </c>
      <c r="AS21" s="25">
        <f>IF(ISNUMBER(Fakos!AS21),Fakos!AS21,IF(ISTEXT(Fakos!AS21),"n.a.",""))</f>
        <v>0.318307459531183</v>
      </c>
      <c r="AT21" s="25">
        <f>IF(ISNUMBER(Fakos!AT21),Fakos!AT21,IF(ISTEXT(Fakos!AT21),"n.a.",""))</f>
        <v>0.236187595633121</v>
      </c>
      <c r="AU21" s="25">
        <f>IF(ISNUMBER(Fakos!AU21),Fakos!AU21,IF(ISTEXT(Fakos!AU21),"n.a.",""))</f>
        <v>0.82252823146921294</v>
      </c>
      <c r="AV21" s="25">
        <f>IF(ISNUMBER(Fakos!AV21),Fakos!AV21,IF(ISTEXT(Fakos!AV21),"n.a.",""))</f>
        <v>2.9373067229579899E-2</v>
      </c>
      <c r="AW21" s="25">
        <f>IF(ISNUMBER(Fakos!AW21),Fakos!AW21,IF(ISTEXT(Fakos!AW21),"n.a.",""))</f>
        <v>0.328378733930138</v>
      </c>
      <c r="AX21" s="25">
        <f>IF(ISNUMBER(Fakos!AX21),Fakos!AX21,IF(ISTEXT(Fakos!AX21),"n.a.",""))</f>
        <v>0.168172663230862</v>
      </c>
      <c r="AY21" s="25">
        <f>IF(ISNUMBER(Fakos!AY21),Fakos!AY21,IF(ISTEXT(Fakos!AY21),"n.a.",""))</f>
        <v>1.4424733248892401</v>
      </c>
      <c r="AZ21" s="25">
        <f>IF(ISNUMBER(Fakos!AZ21),Fakos!AZ21,IF(ISTEXT(Fakos!AZ21),"n.a.",""))</f>
        <v>2.2822636676353002E-2</v>
      </c>
      <c r="BA21" s="25">
        <f>IF(ISNUMBER(Fakos!BA21),Fakos!BA21,IF(ISTEXT(Fakos!BA21),"n.a.",""))</f>
        <v>0.2447081372496</v>
      </c>
      <c r="BB21" s="25">
        <f>IF(ISNUMBER(Fakos!BB21),Fakos!BB21,IF(ISTEXT(Fakos!BB21),"n.a.",""))</f>
        <v>1.2476373471961399E-2</v>
      </c>
      <c r="BC21" s="25">
        <f>IF(ISNUMBER(Fakos!BC21),Fakos!BC21,IF(ISTEXT(Fakos!BC21),"n.a.",""))</f>
        <v>0.12593371785811699</v>
      </c>
      <c r="BD21" s="25">
        <f>IF(ISNUMBER(Fakos!BD21),Fakos!BD21,IF(ISTEXT(Fakos!BD21),"n.a.",""))</f>
        <v>6.5268222277777899E-2</v>
      </c>
      <c r="BE21" s="25">
        <f>IF(ISNUMBER(Fakos!BE21),Fakos!BE21,IF(ISTEXT(Fakos!BE21),"n.a.",""))</f>
        <v>7.4949643250713099E-3</v>
      </c>
      <c r="BF21" s="25">
        <f>IF(ISNUMBER(Fakos!BF21),Fakos!BF21,IF(ISTEXT(Fakos!BF21),"n.a.",""))</f>
        <v>1.38685649611257E-2</v>
      </c>
      <c r="BG21" s="25">
        <f>IF(ISNUMBER(Fakos!BG21),Fakos!BG21,IF(ISTEXT(Fakos!BG21),"n.a.",""))</f>
        <v>1.9687494420652998E-2</v>
      </c>
      <c r="BH21" s="25">
        <f>IF(ISNUMBER(Fakos!BH21),Fakos!BH21,IF(ISTEXT(Fakos!BH21),"n.a.",""))</f>
        <v>4.06582090145357E-2</v>
      </c>
      <c r="BI21" s="25">
        <f>IF(ISNUMBER(Fakos!BI21),Fakos!BI21,IF(ISTEXT(Fakos!BI21),"n.a.",""))</f>
        <v>1.28225192122277E-2</v>
      </c>
      <c r="BJ21" s="25" t="str">
        <f>IF(ISNUMBER(Fakos!BJ21),Fakos!BJ21,IF(ISTEXT(Fakos!BJ21),"n.a.",""))</f>
        <v/>
      </c>
      <c r="BK21" s="25">
        <f>IF(ISNUMBER(Fakos!BK21),Fakos!BK21,IF(ISTEXT(Fakos!BK21),"n.a.",""))</f>
        <v>1.4703758294790501</v>
      </c>
      <c r="BL21" s="25">
        <f>IF(ISNUMBER(Fakos!BL21),Fakos!BL21,IF(ISTEXT(Fakos!BL21),"n.a.",""))</f>
        <v>36225.539538608602</v>
      </c>
      <c r="BM21" s="25">
        <f>IF(ISNUMBER(Fakos!BM21),Fakos!BM21,IF(ISTEXT(Fakos!BM21),"n.a.",""))</f>
        <v>22.642520722049301</v>
      </c>
      <c r="BN21" s="25">
        <f>IF(ISNUMBER(Fakos!BN21),Fakos!BN21,IF(ISTEXT(Fakos!BN21),"n.a.",""))</f>
        <v>15.919234322727901</v>
      </c>
      <c r="BO21" s="25">
        <f>IF(ISNUMBER(Fakos!BO21),Fakos!BO21,IF(ISTEXT(Fakos!BO21),"n.a.",""))</f>
        <v>0.17541275086028699</v>
      </c>
      <c r="BP21" s="25">
        <f>IF(ISNUMBER(Fakos!BP21),Fakos!BP21,IF(ISTEXT(Fakos!BP21),"n.a.",""))</f>
        <v>1.4490261293139599</v>
      </c>
      <c r="BQ21" s="25">
        <f>IF(ISNUMBER(Fakos!BQ21),Fakos!BQ21,IF(ISTEXT(Fakos!BQ21),"n.a.",""))</f>
        <v>2.69647962443832E-2</v>
      </c>
      <c r="BR21" s="25">
        <f>IF(ISNUMBER(Fakos!BR21),Fakos!BR21,IF(ISTEXT(Fakos!BR21),"n.a.",""))</f>
        <v>0.28764907995852101</v>
      </c>
      <c r="BS21" s="25">
        <f>IF(ISNUMBER(Fakos!BS21),Fakos!BS21,IF(ISTEXT(Fakos!BS21),"n.a.",""))</f>
        <v>39.177355322605301</v>
      </c>
      <c r="BT21" s="25">
        <f>IF(ISNUMBER(Fakos!BT21),Fakos!BT21,IF(ISTEXT(Fakos!BT21),"n.a.",""))</f>
        <v>16.9753632194397</v>
      </c>
      <c r="BU21" s="25">
        <f>IF(ISNUMBER(Fakos!BU21),Fakos!BU21,IF(ISTEXT(Fakos!BU21),"n.a.",""))</f>
        <v>2.8598117400460001E-2</v>
      </c>
      <c r="BV21" s="25">
        <f>IF(ISNUMBER(Fakos!BV21),Fakos!BV21,IF(ISTEXT(Fakos!BV21),"n.a.",""))</f>
        <v>0.147491003993278</v>
      </c>
      <c r="BW21" s="25">
        <f>IF(ISNUMBER(Fakos!BW21),Fakos!BW21,IF(ISTEXT(Fakos!BW21),"n.a.",""))</f>
        <v>6.1644822830871204E-3</v>
      </c>
      <c r="BX21" s="25">
        <f>IF(ISNUMBER(Fakos!BX21),Fakos!BX21,IF(ISTEXT(Fakos!BX21),"n.a.",""))</f>
        <v>4.5244937333104598E-2</v>
      </c>
      <c r="BY21" s="25">
        <f>IF(ISNUMBER(Fakos!BY21),Fakos!BY21,IF(ISTEXT(Fakos!BY21),"n.a.",""))</f>
        <v>4.6595274473574297E-2</v>
      </c>
      <c r="BZ21" s="25">
        <f>IF(ISNUMBER(Fakos!BZ21),Fakos!BZ21,IF(ISTEXT(Fakos!BZ21),"n.a.",""))</f>
        <v>0.48905122650062299</v>
      </c>
      <c r="CA21" s="25">
        <f>IF(ISNUMBER(Fakos!CA21),Fakos!CA21,IF(ISTEXT(Fakos!CA21),"n.a.",""))</f>
        <v>4.4337661485426803E-2</v>
      </c>
      <c r="CB21" s="25">
        <f>IF(ISNUMBER(Fakos!CB21),Fakos!CB21,IF(ISTEXT(Fakos!CB21),"n.a.",""))</f>
        <v>5.6390335136866599E-3</v>
      </c>
      <c r="CC21" s="25">
        <f>IF(ISNUMBER(Fakos!CC21),Fakos!CC21,IF(ISTEXT(Fakos!CC21),"n.a.",""))</f>
        <v>0.499682942083577</v>
      </c>
      <c r="CD21" s="25">
        <f>IF(ISNUMBER(Fakos!CD21),Fakos!CD21,IF(ISTEXT(Fakos!CD21),"n.a.",""))</f>
        <v>0.74327627253709205</v>
      </c>
      <c r="CE21" s="25" t="str">
        <f>IF(ISNUMBER(Fakos!CE21),Fakos!CE21,IF(ISTEXT(Fakos!CE21),"n.a.",""))</f>
        <v/>
      </c>
      <c r="CF21" s="25">
        <f>IF(ISNUMBER(Fakos!CF21),Fakos!CF21,IF(ISTEXT(Fakos!CF21),"n.a.",""))</f>
        <v>17.266178102172098</v>
      </c>
      <c r="CG21" s="25">
        <f>IF(ISNUMBER(Fakos!CG21),Fakos!CG21,IF(ISTEXT(Fakos!CG21),"n.a.",""))</f>
        <v>488509.87179554399</v>
      </c>
      <c r="CH21" s="25">
        <f>IF(ISNUMBER(Fakos!CH21),Fakos!CH21,IF(ISTEXT(Fakos!CH21),"n.a.",""))</f>
        <v>166.97979729815401</v>
      </c>
      <c r="CI21" s="25">
        <f>IF(ISNUMBER(Fakos!CI21),Fakos!CI21,IF(ISTEXT(Fakos!CI21),"n.a.",""))</f>
        <v>189.103759486705</v>
      </c>
      <c r="CJ21" s="25">
        <f>IF(ISNUMBER(Fakos!CJ21),Fakos!CJ21,IF(ISTEXT(Fakos!CJ21),"n.a.",""))</f>
        <v>0.26693036703571499</v>
      </c>
      <c r="CK21" s="25">
        <f>IF(ISNUMBER(Fakos!CK21),Fakos!CK21,IF(ISTEXT(Fakos!CK21),"n.a.",""))</f>
        <v>0.82252823146921294</v>
      </c>
      <c r="CL21" s="25">
        <f>IF(ISNUMBER(Fakos!CL21),Fakos!CL21,IF(ISTEXT(Fakos!CL21),"n.a.",""))</f>
        <v>2.9373067229579899E-2</v>
      </c>
      <c r="CM21" s="25">
        <f>IF(ISNUMBER(Fakos!CM21),Fakos!CM21,IF(ISTEXT(Fakos!CM21),"n.a.",""))</f>
        <v>0.66758810595820495</v>
      </c>
      <c r="CN21" s="25">
        <f>IF(ISNUMBER(Fakos!CN21),Fakos!CN21,IF(ISTEXT(Fakos!CN21),"n.a.",""))</f>
        <v>393.59683991714502</v>
      </c>
      <c r="CO21" s="25">
        <f>IF(ISNUMBER(Fakos!CO21),Fakos!CO21,IF(ISTEXT(Fakos!CO21),"n.a.",""))</f>
        <v>115.453793040348</v>
      </c>
      <c r="CP21" s="25">
        <f>IF(ISNUMBER(Fakos!CP21),Fakos!CP21,IF(ISTEXT(Fakos!CP21),"n.a.",""))</f>
        <v>2.2822636676353002E-2</v>
      </c>
      <c r="CQ21" s="25">
        <f>IF(ISNUMBER(Fakos!CQ21),Fakos!CQ21,IF(ISTEXT(Fakos!CQ21),"n.a.",""))</f>
        <v>0.2447081372496</v>
      </c>
      <c r="CR21" s="25">
        <f>IF(ISNUMBER(Fakos!CR21),Fakos!CR21,IF(ISTEXT(Fakos!CR21),"n.a.",""))</f>
        <v>1.2048198831243803E-2</v>
      </c>
      <c r="CS21" s="25">
        <f>IF(ISNUMBER(Fakos!CS21),Fakos!CS21,IF(ISTEXT(Fakos!CS21),"n.a.",""))</f>
        <v>0.12593371785811699</v>
      </c>
      <c r="CT21" s="25">
        <f>IF(ISNUMBER(Fakos!CT21),Fakos!CT21,IF(ISTEXT(Fakos!CT21),"n.a.",""))</f>
        <v>6.5268222277777899E-2</v>
      </c>
      <c r="CU21" s="25">
        <f>IF(ISNUMBER(Fakos!CU21),Fakos!CU21,IF(ISTEXT(Fakos!CU21),"n.a.",""))</f>
        <v>0.71700933446466197</v>
      </c>
      <c r="CV21" s="25">
        <f>IF(ISNUMBER(Fakos!CV21),Fakos!CV21,IF(ISTEXT(Fakos!CV21),"n.a.",""))</f>
        <v>3.5673487809587102E-2</v>
      </c>
      <c r="CW21" s="25">
        <f>IF(ISNUMBER(Fakos!CW21),Fakos!CW21,IF(ISTEXT(Fakos!CW21),"n.a.",""))</f>
        <v>1.9687494420652998E-2</v>
      </c>
      <c r="CX21" s="25">
        <f>IF(ISNUMBER(Fakos!CX21),Fakos!CX21,IF(ISTEXT(Fakos!CX21),"n.a.",""))</f>
        <v>0.56087287081443105</v>
      </c>
      <c r="CY21" s="25">
        <f>IF(ISNUMBER(Fakos!CY21),Fakos!CY21,IF(ISTEXT(Fakos!CY21),"n.a.",""))</f>
        <v>0.89468472594755399</v>
      </c>
      <c r="CZ21" s="25" t="str">
        <f>IF(ISNUMBER(Fakos!CZ21),Fakos!CZ21,IF(ISTEXT(Fakos!CZ21),"n.a.",""))</f>
        <v/>
      </c>
      <c r="DA21" s="25">
        <f>IF(ISNUMBER(Fakos!DA21),Fakos!DA21,IF(ISTEXT(Fakos!DA21),"n.a.",""))</f>
        <v>0.31428451531236756</v>
      </c>
      <c r="DB21" s="25">
        <f>IF(ISNUMBER(Fakos!DB21),Fakos!DB21,IF(ISTEXT(Fakos!DB21),"n.a.",""))</f>
        <v>8747.6026823447755</v>
      </c>
      <c r="DC21" s="25">
        <f>IF(ISNUMBER(Fakos!DC21),Fakos!DC21,IF(ISTEXT(Fakos!DC21),"n.a.",""))</f>
        <v>2.833374011561463</v>
      </c>
      <c r="DD21" s="25">
        <f>IF(ISNUMBER(Fakos!DD21),Fakos!DD21,IF(ISTEXT(Fakos!DD21),"n.a.",""))</f>
        <v>3.2218913793834574</v>
      </c>
      <c r="DE21" s="25">
        <f>IF(ISNUMBER(Fakos!DE21),Fakos!DE21,IF(ISTEXT(Fakos!DE21),"n.a.",""))</f>
        <v>4.2005848839535929E-3</v>
      </c>
      <c r="DF21" s="25">
        <f>IF(ISNUMBER(Fakos!DF21),Fakos!DF21,IF(ISTEXT(Fakos!DF21),"n.a.",""))</f>
        <v>1.2578807638311866E-2</v>
      </c>
      <c r="DG21" s="25">
        <f>IF(ISNUMBER(Fakos!DG21),Fakos!DG21,IF(ISTEXT(Fakos!DG21),"n.a.",""))</f>
        <v>4.2128232046211294E-4</v>
      </c>
      <c r="DH21" s="25">
        <f>IF(ISNUMBER(Fakos!DH21),Fakos!DH21,IF(ISTEXT(Fakos!DH21),"n.a.",""))</f>
        <v>9.1941620432200097E-3</v>
      </c>
      <c r="DI21" s="25">
        <f>IF(ISNUMBER(Fakos!DI21),Fakos!DI21,IF(ISTEXT(Fakos!DI21),"n.a.",""))</f>
        <v>5.2534494714093807</v>
      </c>
      <c r="DJ21" s="25">
        <f>IF(ISNUMBER(Fakos!DJ21),Fakos!DJ21,IF(ISTEXT(Fakos!DJ21),"n.a.",""))</f>
        <v>1.4621807629223407</v>
      </c>
      <c r="DK21" s="25">
        <f>IF(ISNUMBER(Fakos!DK21),Fakos!DK21,IF(ISTEXT(Fakos!DK21),"n.a.",""))</f>
        <v>2.1157891460461009E-4</v>
      </c>
      <c r="DL21" s="25">
        <f>IF(ISNUMBER(Fakos!DL21),Fakos!DL21,IF(ISTEXT(Fakos!DL21),"n.a.",""))</f>
        <v>2.1769056164396721E-3</v>
      </c>
      <c r="DM21" s="25">
        <f>IF(ISNUMBER(Fakos!DM21),Fakos!DM21,IF(ISTEXT(Fakos!DM21),"n.a.",""))</f>
        <v>1.0493301425946979E-4</v>
      </c>
      <c r="DN21" s="25">
        <f>IF(ISNUMBER(Fakos!DN21),Fakos!DN21,IF(ISTEXT(Fakos!DN21),"n.a.",""))</f>
        <v>1.060851805729231E-3</v>
      </c>
      <c r="DO21" s="25">
        <f>IF(ISNUMBER(Fakos!DO21),Fakos!DO21,IF(ISTEXT(Fakos!DO21),"n.a.",""))</f>
        <v>5.3603993329318241E-4</v>
      </c>
      <c r="DP21" s="25">
        <f>IF(ISNUMBER(Fakos!DP21),Fakos!DP21,IF(ISTEXT(Fakos!DP21),"n.a.",""))</f>
        <v>5.6191954111650625E-3</v>
      </c>
      <c r="DQ21" s="25">
        <f>IF(ISNUMBER(Fakos!DQ21),Fakos!DQ21,IF(ISTEXT(Fakos!DQ21),"n.a.",""))</f>
        <v>1.8111444714641699E-4</v>
      </c>
      <c r="DR21" s="25">
        <f>IF(ISNUMBER(Fakos!DR21),Fakos!DR21,IF(ISTEXT(Fakos!DR21),"n.a.",""))</f>
        <v>9.6326335961171967E-5</v>
      </c>
      <c r="DS21" s="25">
        <f>IF(ISNUMBER(Fakos!DS21),Fakos!DS21,IF(ISTEXT(Fakos!DS21),"n.a.",""))</f>
        <v>2.7069153996835478E-3</v>
      </c>
      <c r="DT21" s="25">
        <f>IF(ISNUMBER(Fakos!DT21),Fakos!DT21,IF(ISTEXT(Fakos!DT21),"n.a.",""))</f>
        <v>4.2811900617060507E-3</v>
      </c>
      <c r="DU21" s="25" t="str">
        <f>IF(ISNUMBER(Fakos!DU21),Fakos!DU21,IF(ISTEXT(Fakos!DU21),"n.a.",""))</f>
        <v/>
      </c>
      <c r="DV21" s="25">
        <f>IF(ISNUMBER(Fakos!DV21),Fakos!DV21,IF(ISTEXT(Fakos!DV21),"n.a.",""))</f>
        <v>3.5870011879870212E-3</v>
      </c>
      <c r="DW21" s="25">
        <f>IF(ISNUMBER(Fakos!DW21),Fakos!DW21,IF(ISTEXT(Fakos!DW21),"n.a.",""))</f>
        <v>99.838393827398363</v>
      </c>
      <c r="DX21" s="25">
        <f>IF(ISNUMBER(Fakos!DX21),Fakos!DX21,IF(ISTEXT(Fakos!DX21),"n.a.",""))</f>
        <v>3.2337946829423633E-2</v>
      </c>
      <c r="DY21" s="25">
        <f>IF(ISNUMBER(Fakos!DY21),Fakos!DY21,IF(ISTEXT(Fakos!DY21),"n.a.",""))</f>
        <v>3.6772184572718025E-2</v>
      </c>
      <c r="DZ21" s="25">
        <f>IF(ISNUMBER(Fakos!DZ21),Fakos!DZ21,IF(ISTEXT(Fakos!DZ21),"n.a.",""))</f>
        <v>4.7942237796877339E-5</v>
      </c>
      <c r="EA21" s="25">
        <f>IF(ISNUMBER(Fakos!EA21),Fakos!EA21,IF(ISTEXT(Fakos!EA21),"n.a.",""))</f>
        <v>1.4356481386695074E-4</v>
      </c>
      <c r="EB21" s="25">
        <f>IF(ISNUMBER(Fakos!EB21),Fakos!EB21,IF(ISTEXT(Fakos!EB21),"n.a.",""))</f>
        <v>4.8081916554928104E-6</v>
      </c>
      <c r="EC21" s="25">
        <f>IF(ISNUMBER(Fakos!EC21),Fakos!EC21,IF(ISTEXT(Fakos!EC21),"n.a.",""))</f>
        <v>1.0493507813707283E-4</v>
      </c>
      <c r="ED21" s="25">
        <f>IF(ISNUMBER(Fakos!ED21),Fakos!ED21,IF(ISTEXT(Fakos!ED21),"n.a.",""))</f>
        <v>5.9958822585471784E-2</v>
      </c>
      <c r="EE21" s="25">
        <f>IF(ISNUMBER(Fakos!EE21),Fakos!EE21,IF(ISTEXT(Fakos!EE21),"n.a.",""))</f>
        <v>1.6688204089346723E-2</v>
      </c>
      <c r="EF21" s="25">
        <f>IF(ISNUMBER(Fakos!EF21),Fakos!EF21,IF(ISTEXT(Fakos!EF21),"n.a.",""))</f>
        <v>2.4147986332875361E-6</v>
      </c>
      <c r="EG21" s="25">
        <f>IF(ISNUMBER(Fakos!EG21),Fakos!EG21,IF(ISTEXT(Fakos!EG21),"n.a.",""))</f>
        <v>2.4845522613622205E-5</v>
      </c>
      <c r="EH21" s="25">
        <f>IF(ISNUMBER(Fakos!EH21),Fakos!EH21,IF(ISTEXT(Fakos!EH21),"n.a.",""))</f>
        <v>1.1976245359516938E-6</v>
      </c>
      <c r="EI21" s="25">
        <f>IF(ISNUMBER(Fakos!EI21),Fakos!EI21,IF(ISTEXT(Fakos!EI21),"n.a.",""))</f>
        <v>1.2107744740929604E-5</v>
      </c>
      <c r="EJ21" s="25">
        <f>IF(ISNUMBER(Fakos!EJ21),Fakos!EJ21,IF(ISTEXT(Fakos!EJ21),"n.a.",""))</f>
        <v>6.1179465861373444E-6</v>
      </c>
      <c r="EK21" s="25">
        <f>IF(ISNUMBER(Fakos!EK21),Fakos!EK21,IF(ISTEXT(Fakos!EK21),"n.a.",""))</f>
        <v>6.4133164802431254E-5</v>
      </c>
      <c r="EL21" s="25">
        <f>IF(ISNUMBER(Fakos!EL21),Fakos!EL21,IF(ISTEXT(Fakos!EL21),"n.a.",""))</f>
        <v>2.0671006856004823E-6</v>
      </c>
      <c r="EM21" s="25">
        <f>IF(ISNUMBER(Fakos!EM21),Fakos!EM21,IF(ISTEXT(Fakos!EM21),"n.a.",""))</f>
        <v>1.0993945444106451E-6</v>
      </c>
      <c r="EN21" s="25">
        <f>IF(ISNUMBER(Fakos!EN21),Fakos!EN21,IF(ISTEXT(Fakos!EN21),"n.a.",""))</f>
        <v>3.089464571550642E-5</v>
      </c>
      <c r="EO21" s="25">
        <f>IF(ISNUMBER(Fakos!EO21),Fakos!EO21,IF(ISTEXT(Fakos!EO21),"n.a.",""))</f>
        <v>4.886220316032709E-5</v>
      </c>
      <c r="EP21" s="25" t="str">
        <f>IF(ISNUMBER(Fakos!EP21),Fakos!EP21,IF(ISTEXT(Fakos!EP21),"n.a.",""))</f>
        <v/>
      </c>
      <c r="EQ21" s="25">
        <f>IF(ISNUMBER(Fakos!EQ21),Fakos!EQ21,IF(ISTEXT(Fakos!EQ21),"n.a.",""))</f>
        <v>199.67678765479673</v>
      </c>
      <c r="ER21" s="25" t="str">
        <f>IF(ISNUMBER(Fakos!ER21),Fakos!ER21,IF(ISTEXT(Fakos!ER21),"n.a.",""))</f>
        <v/>
      </c>
      <c r="ES21" s="25" t="str">
        <f>IF(ISNUMBER(Fakos!ES21),Fakos!ES21,IF(ISTEXT(Fakos!ES21),"n.a.",""))</f>
        <v/>
      </c>
      <c r="ET21" s="25" t="str">
        <f>IF(ISNUMBER(Fakos!ET21),Fakos!ET21,IF(ISTEXT(Fakos!ET21),"n.a.",""))</f>
        <v/>
      </c>
      <c r="EU21" s="25" t="str">
        <f>IF(ISNUMBER(Fakos!EU21),Fakos!EU21,IF(ISTEXT(Fakos!EU21),"n.a.",""))</f>
        <v/>
      </c>
      <c r="EV21" s="25" t="str">
        <f>IF(ISNUMBER(Fakos!EV21),Fakos!EV21,IF(ISTEXT(Fakos!EV21),"n.a.",""))</f>
        <v/>
      </c>
      <c r="EW21" s="25" t="str">
        <f>IF(ISNUMBER(Fakos!EW21),Fakos!EW21,IF(ISTEXT(Fakos!EW21),"n.a.",""))</f>
        <v/>
      </c>
      <c r="EX21" s="25" t="str">
        <f>IF(ISNUMBER(Fakos!EX21),Fakos!EX21,IF(ISTEXT(Fakos!EX21),"n.a.",""))</f>
        <v/>
      </c>
      <c r="EY21" s="25" t="str">
        <f>IF(ISNUMBER(Fakos!EY21),Fakos!EY21,IF(ISTEXT(Fakos!EY21),"n.a.",""))</f>
        <v/>
      </c>
      <c r="EZ21" s="25" t="str">
        <f>IF(ISNUMBER(Fakos!EZ21),Fakos!EZ21,IF(ISTEXT(Fakos!EZ21),"n.a.",""))</f>
        <v/>
      </c>
      <c r="FA21" s="25" t="str">
        <f>IF(ISNUMBER(Fakos!FA21),Fakos!FA21,IF(ISTEXT(Fakos!FA21),"n.a.",""))</f>
        <v/>
      </c>
      <c r="FB21" s="25" t="str">
        <f>IF(ISNUMBER(Fakos!FB21),Fakos!FB21,IF(ISTEXT(Fakos!FB21),"n.a.",""))</f>
        <v/>
      </c>
      <c r="FC21" s="25" t="str">
        <f>IF(ISNUMBER(Fakos!FC21),Fakos!FC21,IF(ISTEXT(Fakos!FC21),"n.a.",""))</f>
        <v/>
      </c>
      <c r="FD21" s="25" t="str">
        <f>IF(ISNUMBER(Fakos!FD21),Fakos!FD21,IF(ISTEXT(Fakos!FD21),"n.a.",""))</f>
        <v/>
      </c>
      <c r="FE21" s="25" t="str">
        <f>IF(ISNUMBER(Fakos!FE21),Fakos!FE21,IF(ISTEXT(Fakos!FE21),"n.a.",""))</f>
        <v/>
      </c>
      <c r="FF21" s="25" t="str">
        <f>IF(ISNUMBER(Fakos!FF21),Fakos!FF21,IF(ISTEXT(Fakos!FF21),"n.a.",""))</f>
        <v/>
      </c>
      <c r="FG21" s="25" t="str">
        <f>IF(ISNUMBER(Fakos!FG21),Fakos!FG21,IF(ISTEXT(Fakos!FG21),"n.a.",""))</f>
        <v/>
      </c>
      <c r="FH21" s="25" t="str">
        <f>IF(ISNUMBER(Fakos!FH21),Fakos!FH21,IF(ISTEXT(Fakos!FH21),"n.a.",""))</f>
        <v/>
      </c>
      <c r="FI21" s="25" t="str">
        <f>IF(ISNUMBER(Fakos!FI21),Fakos!FI21,IF(ISTEXT(Fakos!FI21),"n.a.",""))</f>
        <v/>
      </c>
      <c r="FJ21" s="25" t="str">
        <f>IF(ISNUMBER(Fakos!FJ21),Fakos!FJ21,IF(ISTEXT(Fakos!FJ21),"n.a.",""))</f>
        <v/>
      </c>
      <c r="FK21" s="25" t="str">
        <f>IF(ISNUMBER(Fakos!FK21),Fakos!FK21,IF(ISTEXT(Fakos!FK21),"n.a.",""))</f>
        <v/>
      </c>
      <c r="FL21" s="25" t="str">
        <f>IF(ISNUMBER(Fakos!FL21),Fakos!FL21,IF(ISTEXT(Fakos!FL21),"n.a.",""))</f>
        <v/>
      </c>
      <c r="FM21" s="25" t="str">
        <f>IF(ISNUMBER(Fakos!FM21),Fakos!FM21,IF(ISTEXT(Fakos!FM21),"n.a.",""))</f>
        <v/>
      </c>
      <c r="FN21" s="25" t="str">
        <f>IF(ISNUMBER(Fakos!FN21),Fakos!FN21,IF(ISTEXT(Fakos!FN21),"n.a.",""))</f>
        <v/>
      </c>
      <c r="FO21" s="25" t="str">
        <f>IF(ISNUMBER(Fakos!FO21),Fakos!FO21,"")</f>
        <v/>
      </c>
      <c r="FP21" s="25" t="str">
        <f>IF(ISNUMBER(Fakos!FP21),Fakos!FP21,"")</f>
        <v/>
      </c>
      <c r="FQ21" s="25" t="str">
        <f>IF(ISNUMBER(Fakos!FQ21),Fakos!FQ21,"")</f>
        <v/>
      </c>
      <c r="FR21" s="25" t="str">
        <f>IF(ISNUMBER(Fakos!FR21),Fakos!FR21,"")</f>
        <v/>
      </c>
      <c r="FS21" s="25" t="str">
        <f>IF(ISNUMBER(Fakos!FS21),Fakos!FS21,"")</f>
        <v/>
      </c>
      <c r="FT21" s="25" t="str">
        <f>IF(ISNUMBER(Fakos!FT21),Fakos!FT21,"")</f>
        <v/>
      </c>
      <c r="FU21" s="25" t="str">
        <f>IF(ISNUMBER(Fakos!FU21),Fakos!FU21,"")</f>
        <v/>
      </c>
      <c r="FV21" s="25" t="str">
        <f>IF(ISNUMBER(Fakos!FV21),Fakos!FV21,"")</f>
        <v/>
      </c>
      <c r="FW21" s="25" t="str">
        <f>IF(ISNUMBER(Fakos!FW21),Fakos!FW21,"")</f>
        <v/>
      </c>
      <c r="FX21" s="25" t="str">
        <f>IF(ISNUMBER(Fakos!FX21),Fakos!FX21,"")</f>
        <v/>
      </c>
      <c r="FY21" s="25" t="str">
        <f>IF(ISNUMBER(Fakos!FY21),Fakos!FY21,"")</f>
        <v/>
      </c>
      <c r="FZ21" s="25" t="str">
        <f>IF(ISNUMBER(Fakos!FZ21),Fakos!FZ21,"")</f>
        <v/>
      </c>
      <c r="GA21" s="25" t="str">
        <f>IF(ISNUMBER(Fakos!GA21),Fakos!GA21,"")</f>
        <v/>
      </c>
      <c r="GB21" s="25" t="str">
        <f>IF(ISNUMBER(Fakos!GB21),Fakos!GB21,"")</f>
        <v/>
      </c>
      <c r="GC21" s="25" t="str">
        <f>IF(ISNUMBER(Fakos!GC21),Fakos!GC21,"")</f>
        <v/>
      </c>
      <c r="GD21" s="25" t="str">
        <f>IF(ISNUMBER(Fakos!GD21),Fakos!GD21,"")</f>
        <v/>
      </c>
      <c r="GE21" s="25" t="str">
        <f>IF(ISNUMBER(Fakos!GE21),Fakos!GE21,"")</f>
        <v/>
      </c>
      <c r="GF21" s="25" t="str">
        <f>IF(ISNUMBER(Fakos!GF21),Fakos!GF21,"")</f>
        <v/>
      </c>
      <c r="GG21" s="25" t="str">
        <f>IF(ISNUMBER(Fakos!GG21),Fakos!GG21,"")</f>
        <v/>
      </c>
      <c r="GH21" s="25" t="str">
        <f>IF(ISNUMBER(Fakos!GH21),Fakos!GH21,"")</f>
        <v/>
      </c>
      <c r="GI21" s="25" t="str">
        <f>IF(ISNUMBER(Fakos!GI21),Fakos!GI21,"")</f>
        <v/>
      </c>
      <c r="GJ21" s="25" t="str">
        <f>IF(ISNUMBER(Fakos!GJ21),Fakos!GJ21,"")</f>
        <v/>
      </c>
      <c r="GK21" s="25" t="str">
        <f>IF(ISNUMBER(Fakos!GK21),Fakos!GK21,"")</f>
        <v/>
      </c>
      <c r="GL21" s="25" t="str">
        <f>IF(ISNUMBER(Fakos!GL21),Fakos!GL21,"")</f>
        <v/>
      </c>
      <c r="GM21" s="25" t="str">
        <f>IF(ISNUMBER(Fakos!GM21),Fakos!GM21,"")</f>
        <v/>
      </c>
      <c r="GN21" s="25" t="str">
        <f>IF(ISNUMBER(Fakos!GN21),Fakos!GN21,"")</f>
        <v/>
      </c>
      <c r="GO21" s="25" t="str">
        <f>IF(ISNUMBER(Fakos!GO21),Fakos!GO21,"")</f>
        <v/>
      </c>
      <c r="GP21" s="25" t="str">
        <f>IF(ISNUMBER(Fakos!GP21),Fakos!GP21,"")</f>
        <v/>
      </c>
      <c r="GQ21" s="25" t="str">
        <f>IF(ISNUMBER(Fakos!GQ21),Fakos!GQ21,"")</f>
        <v/>
      </c>
      <c r="GR21" s="25" t="str">
        <f>IF(ISNUMBER(Fakos!GR21),Fakos!GR21,"")</f>
        <v/>
      </c>
      <c r="GS21" s="25" t="str">
        <f>IF(ISNUMBER(Fakos!GS21),Fakos!GS21,"")</f>
        <v/>
      </c>
      <c r="GT21" s="25" t="str">
        <f>IF(ISNUMBER(Fakos!GT21),Fakos!GT21,"")</f>
        <v/>
      </c>
      <c r="GU21" s="25" t="str">
        <f>IF(ISNUMBER(Fakos!GU21),Fakos!GU21,"")</f>
        <v/>
      </c>
      <c r="GV21" s="25" t="str">
        <f>IF(ISNUMBER(Fakos!GV21),Fakos!GV21,"")</f>
        <v/>
      </c>
      <c r="GW21" s="25" t="str">
        <f>IF(ISNUMBER(Fakos!GW21),Fakos!GW21,"")</f>
        <v/>
      </c>
      <c r="GX21" s="25" t="str">
        <f>IF(ISNUMBER(Fakos!GX21),Fakos!GX21,"")</f>
        <v/>
      </c>
      <c r="GY21" s="25" t="str">
        <f>IF(ISNUMBER(Fakos!GY21),Fakos!GY21,"")</f>
        <v/>
      </c>
      <c r="GZ21" s="25" t="str">
        <f>IF(ISNUMBER(Fakos!GZ21),Fakos!GZ21,"")</f>
        <v/>
      </c>
      <c r="HA21" s="25" t="str">
        <f>IF(ISNUMBER(Fakos!HA21),Fakos!HA21,"")</f>
        <v/>
      </c>
      <c r="HB21" s="25" t="str">
        <f>IF(ISNUMBER(Fakos!HB21),Fakos!HB21,"")</f>
        <v/>
      </c>
      <c r="HC21" s="25" t="str">
        <f>IF(ISNUMBER(Fakos!HC21),Fakos!HC21,"")</f>
        <v/>
      </c>
      <c r="HD21" s="25" t="str">
        <f>IF(ISNUMBER(Fakos!HD21),Fakos!HD21,"")</f>
        <v/>
      </c>
      <c r="HE21" s="25" t="str">
        <f>IF(ISNUMBER(Fakos!HE21),Fakos!HE21,"")</f>
        <v/>
      </c>
      <c r="HF21" s="25" t="str">
        <f>IF(ISNUMBER(Fakos!HF21),Fakos!HF21,"")</f>
        <v/>
      </c>
      <c r="HG21" s="25" t="str">
        <f>IF(ISNUMBER(Fakos!HG21),Fakos!HG21,"")</f>
        <v/>
      </c>
      <c r="HH21" s="25" t="str">
        <f>IF(ISNUMBER(Fakos!HH21),Fakos!HH21,"")</f>
        <v/>
      </c>
      <c r="HI21" s="25" t="str">
        <f>IF(ISNUMBER(Fakos!HI21),Fakos!HI21,"")</f>
        <v/>
      </c>
    </row>
    <row r="22" spans="1:217">
      <c r="A22" s="25" t="str">
        <f>Fakos!A22</f>
        <v>LM-JB-14-03</v>
      </c>
      <c r="B22" s="25" t="str">
        <f>Fakos!B22</f>
        <v>Fakos</v>
      </c>
      <c r="C22" s="25" t="str">
        <f>Fakos!C22</f>
        <v>epithermal</v>
      </c>
      <c r="D22" s="25" t="str">
        <f>Fakos!D22</f>
        <v>transitional</v>
      </c>
      <c r="E22" s="25" t="str">
        <f>Fakos!E22</f>
        <v>pyrite</v>
      </c>
      <c r="F22" s="25" t="str">
        <f>Fakos!F22</f>
        <v>anhedral, inclusions</v>
      </c>
      <c r="G22" s="25">
        <f>IF(ISNUMBER(Fakos!G22),Fakos!G22,IF(ISTEXT(Fakos!G22),"n.a.",""))</f>
        <v>15.6717297093164</v>
      </c>
      <c r="H22" s="25">
        <f>IF(ISNUMBER(Fakos!H22),Fakos!H22,IF(ISTEXT(Fakos!H22),"n.a.",""))</f>
        <v>473359.69584533799</v>
      </c>
      <c r="I22" s="25">
        <f>IF(ISNUMBER(Fakos!I22),Fakos!I22,IF(ISTEXT(Fakos!I22),"n.a.",""))</f>
        <v>191.44971768992201</v>
      </c>
      <c r="J22" s="25">
        <f>IF(ISNUMBER(Fakos!J22),Fakos!J22,IF(ISTEXT(Fakos!J22),"n.a.",""))</f>
        <v>986.56588869931795</v>
      </c>
      <c r="K22" s="25">
        <f>IF(ISNUMBER(Fakos!K22),Fakos!K22,IF(ISTEXT(Fakos!K22),"n.a.",""))</f>
        <v>0.444256841419994</v>
      </c>
      <c r="L22" s="25">
        <f>IF(ISNUMBER(Fakos!L22),Fakos!L22,IF(ISTEXT(Fakos!L22),"n.a.",""))</f>
        <v>1.18496761099972</v>
      </c>
      <c r="M22" s="25">
        <f>IF(ISNUMBER(Fakos!M22),Fakos!M22,IF(ISTEXT(Fakos!M22),"n.a.",""))</f>
        <v>4.4742839892393901E-2</v>
      </c>
      <c r="N22" s="25">
        <f>IF(ISNUMBER(Fakos!N22),Fakos!N22,IF(ISTEXT(Fakos!N22),"n.a.",""))</f>
        <v>1.0942630195362999</v>
      </c>
      <c r="O22" s="25">
        <f>IF(ISNUMBER(Fakos!O22),Fakos!O22,IF(ISTEXT(Fakos!O22),"n.a.",""))</f>
        <v>264.32839903663199</v>
      </c>
      <c r="P22" s="25">
        <f>IF(ISNUMBER(Fakos!P22),Fakos!P22,IF(ISTEXT(Fakos!P22),"n.a.",""))</f>
        <v>83.133189906503802</v>
      </c>
      <c r="Q22" s="25">
        <f>IF(ISNUMBER(Fakos!Q22),Fakos!Q22,IF(ISTEXT(Fakos!Q22),"n.a.",""))</f>
        <v>2.74800196521898E-2</v>
      </c>
      <c r="R22" s="25">
        <f>IF(ISNUMBER(Fakos!R22),Fakos!R22,IF(ISTEXT(Fakos!R22),"n.a.",""))</f>
        <v>0.19632466328318501</v>
      </c>
      <c r="S22" s="25">
        <f>IF(ISNUMBER(Fakos!S22),Fakos!S22,IF(ISTEXT(Fakos!S22),"n.a.",""))</f>
        <v>4.3680971349903284E-3</v>
      </c>
      <c r="T22" s="25">
        <f>IF(ISNUMBER(Fakos!T22),Fakos!T22,IF(ISTEXT(Fakos!T22),"n.a.",""))</f>
        <v>0.144858789782777</v>
      </c>
      <c r="U22" s="25">
        <f>IF(ISNUMBER(Fakos!U22),Fakos!U22,IF(ISTEXT(Fakos!U22),"n.a.",""))</f>
        <v>4.7694907745146502E-2</v>
      </c>
      <c r="V22" s="25">
        <f>IF(ISNUMBER(Fakos!V22),Fakos!V22,IF(ISTEXT(Fakos!V22),"n.a.",""))</f>
        <v>0.273341175312109</v>
      </c>
      <c r="W22" s="25">
        <f>IF(ISNUMBER(Fakos!W22),Fakos!W22,IF(ISTEXT(Fakos!W22),"n.a.",""))</f>
        <v>1.3072107574151099E-2</v>
      </c>
      <c r="X22" s="25">
        <f>IF(ISNUMBER(Fakos!X22),Fakos!X22,IF(ISTEXT(Fakos!X22),"n.a.",""))</f>
        <v>1.1081310560415201E-2</v>
      </c>
      <c r="Y22" s="25">
        <f>IF(ISNUMBER(Fakos!Y22),Fakos!Y22,IF(ISTEXT(Fakos!Y22),"n.a.",""))</f>
        <v>3.6342788270092498E-2</v>
      </c>
      <c r="Z22" s="25">
        <f>IF(ISNUMBER(Fakos!Z22),Fakos!Z22,IF(ISTEXT(Fakos!Z22),"n.a.",""))</f>
        <v>1.6794104399107099E-2</v>
      </c>
      <c r="AA22" s="25">
        <f>IF(ISNUMBER(Fakos!AA22),Fakos!AA22,IF(ISTEXT(Fakos!AA22),"n.a.",""))</f>
        <v>0.19405669695546446</v>
      </c>
      <c r="AB22" s="25">
        <f>IF(ISNUMBER(Fakos!AB22),Fakos!AB22,IF(ISTEXT(Fakos!AB22),"n.a.",""))</f>
        <v>2287.4741830118865</v>
      </c>
      <c r="AC22" s="25">
        <f>IF(ISNUMBER(Fakos!AC22),Fakos!AC22,IF(ISTEXT(Fakos!AC22),"n.a.",""))</f>
        <v>0.46210280494431516</v>
      </c>
      <c r="AD22" s="25">
        <f>IF(ISNUMBER(Fakos!AD22),Fakos!AD22,IF(ISTEXT(Fakos!AD22),"n.a.",""))</f>
        <v>0.72428735764933805</v>
      </c>
      <c r="AE22" s="25">
        <f>IF(ISNUMBER(Fakos!AE22),Fakos!AE22,IF(ISTEXT(Fakos!AE22),"n.a.",""))</f>
        <v>0.30491085268584972</v>
      </c>
      <c r="AF22" s="25">
        <f>IF(ISNUMBER(Fakos!AF22),Fakos!AF22,IF(ISTEXT(Fakos!AF22),"n.a.",""))</f>
        <v>1.3123623699614699</v>
      </c>
      <c r="AG22" s="25">
        <f>IF(ISNUMBER(Fakos!AG22),Fakos!AG22,IF(ISTEXT(Fakos!AG22),"n.a.",""))</f>
        <v>1.4353648563064119E-4</v>
      </c>
      <c r="AH22" s="25">
        <f>IF(ISNUMBER(Fakos!AH22),Fakos!AH22,IF(ISTEXT(Fakos!AH22),"n.a.",""))</f>
        <v>0.75613404915340199</v>
      </c>
      <c r="AI22" s="25">
        <f>IF(ISNUMBER(Fakos!AI22),Fakos!AI22,IF(ISTEXT(Fakos!AI22),"n.a.",""))</f>
        <v>8.7720705999197967E-5</v>
      </c>
      <c r="AJ22" s="25">
        <f>IF(ISNUMBER(Fakos!AJ22),Fakos!AJ22,IF(ISTEXT(Fakos!AJ22),"n.a.",""))</f>
        <v>0.4342298902793314</v>
      </c>
      <c r="AK22" s="25">
        <f>IF(ISNUMBER(Fakos!AK22),Fakos!AK22,IF(ISTEXT(Fakos!AK22),"n.a.",""))</f>
        <v>5.7881049364422886E-5</v>
      </c>
      <c r="AL22" s="25">
        <f>IF(ISNUMBER(Fakos!AL22),Fakos!AL22,IF(ISTEXT(Fakos!AL22),"n.a.",""))</f>
        <v>2.4912498341937841E-4</v>
      </c>
      <c r="AM22" s="25">
        <f>IF(ISNUMBER(Fakos!AM22),Fakos!AM22,IF(ISTEXT(Fakos!AM22),"n.a.",""))</f>
        <v>1.4353648563064119E-4</v>
      </c>
      <c r="AN22" s="25" t="str">
        <f>IF(ISNUMBER(Fakos!AN22),Fakos!AN22,IF(ISTEXT(Fakos!AN22),"n.a.",""))</f>
        <v/>
      </c>
      <c r="AO22" s="25" t="str">
        <f>IF(ISNUMBER(Fakos!AO22),Fakos!AO22,IF(ISTEXT(Fakos!AO22),"n.a.",""))</f>
        <v/>
      </c>
      <c r="AP22" s="25">
        <f>IF(ISNUMBER(Fakos!AP22),Fakos!AP22,IF(ISTEXT(Fakos!AP22),"n.a.",""))</f>
        <v>0.27418817482277802</v>
      </c>
      <c r="AQ22" s="25">
        <f>IF(ISNUMBER(Fakos!AQ22),Fakos!AQ22,IF(ISTEXT(Fakos!AQ22),"n.a.",""))</f>
        <v>9.2754440637354296</v>
      </c>
      <c r="AR22" s="25">
        <f>IF(ISNUMBER(Fakos!AR22),Fakos!AR22,IF(ISTEXT(Fakos!AR22),"n.a.",""))</f>
        <v>3.8196486245329397E-2</v>
      </c>
      <c r="AS22" s="25">
        <f>IF(ISNUMBER(Fakos!AS22),Fakos!AS22,IF(ISTEXT(Fakos!AS22),"n.a.",""))</f>
        <v>0.177479741929323</v>
      </c>
      <c r="AT22" s="25">
        <f>IF(ISNUMBER(Fakos!AT22),Fakos!AT22,IF(ISTEXT(Fakos!AT22),"n.a.",""))</f>
        <v>0.16998772306207999</v>
      </c>
      <c r="AU22" s="25">
        <f>IF(ISNUMBER(Fakos!AU22),Fakos!AU22,IF(ISTEXT(Fakos!AU22),"n.a.",""))</f>
        <v>1.18496761099972</v>
      </c>
      <c r="AV22" s="25">
        <f>IF(ISNUMBER(Fakos!AV22),Fakos!AV22,IF(ISTEXT(Fakos!AV22),"n.a.",""))</f>
        <v>4.4742839892393901E-2</v>
      </c>
      <c r="AW22" s="25">
        <f>IF(ISNUMBER(Fakos!AW22),Fakos!AW22,IF(ISTEXT(Fakos!AW22),"n.a.",""))</f>
        <v>0.30197565844492802</v>
      </c>
      <c r="AX22" s="25">
        <f>IF(ISNUMBER(Fakos!AX22),Fakos!AX22,IF(ISTEXT(Fakos!AX22),"n.a.",""))</f>
        <v>0.23343931498815501</v>
      </c>
      <c r="AY22" s="25">
        <f>IF(ISNUMBER(Fakos!AY22),Fakos!AY22,IF(ISTEXT(Fakos!AY22),"n.a.",""))</f>
        <v>0.91043138711760496</v>
      </c>
      <c r="AZ22" s="25">
        <f>IF(ISNUMBER(Fakos!AZ22),Fakos!AZ22,IF(ISTEXT(Fakos!AZ22),"n.a.",""))</f>
        <v>2.74800196521898E-2</v>
      </c>
      <c r="BA22" s="25">
        <f>IF(ISNUMBER(Fakos!BA22),Fakos!BA22,IF(ISTEXT(Fakos!BA22),"n.a.",""))</f>
        <v>0.19632466328318501</v>
      </c>
      <c r="BB22" s="25">
        <f>IF(ISNUMBER(Fakos!BB22),Fakos!BB22,IF(ISTEXT(Fakos!BB22),"n.a.",""))</f>
        <v>4.8606170202517701E-3</v>
      </c>
      <c r="BC22" s="25">
        <f>IF(ISNUMBER(Fakos!BC22),Fakos!BC22,IF(ISTEXT(Fakos!BC22),"n.a.",""))</f>
        <v>0.144858789782777</v>
      </c>
      <c r="BD22" s="25">
        <f>IF(ISNUMBER(Fakos!BD22),Fakos!BD22,IF(ISTEXT(Fakos!BD22),"n.a.",""))</f>
        <v>4.7694907745146502E-2</v>
      </c>
      <c r="BE22" s="25">
        <f>IF(ISNUMBER(Fakos!BE22),Fakos!BE22,IF(ISTEXT(Fakos!BE22),"n.a.",""))</f>
        <v>0.273341175312109</v>
      </c>
      <c r="BF22" s="25">
        <f>IF(ISNUMBER(Fakos!BF22),Fakos!BF22,IF(ISTEXT(Fakos!BF22),"n.a.",""))</f>
        <v>1.3072107574151099E-2</v>
      </c>
      <c r="BG22" s="25">
        <f>IF(ISNUMBER(Fakos!BG22),Fakos!BG22,IF(ISTEXT(Fakos!BG22),"n.a.",""))</f>
        <v>1.1081310560415201E-2</v>
      </c>
      <c r="BH22" s="25">
        <f>IF(ISNUMBER(Fakos!BH22),Fakos!BH22,IF(ISTEXT(Fakos!BH22),"n.a.",""))</f>
        <v>3.6342788270092498E-2</v>
      </c>
      <c r="BI22" s="25">
        <f>IF(ISNUMBER(Fakos!BI22),Fakos!BI22,IF(ISTEXT(Fakos!BI22),"n.a.",""))</f>
        <v>1.6794104399107099E-2</v>
      </c>
      <c r="BJ22" s="25" t="str">
        <f>IF(ISNUMBER(Fakos!BJ22),Fakos!BJ22,IF(ISTEXT(Fakos!BJ22),"n.a.",""))</f>
        <v/>
      </c>
      <c r="BK22" s="25">
        <f>IF(ISNUMBER(Fakos!BK22),Fakos!BK22,IF(ISTEXT(Fakos!BK22),"n.a.",""))</f>
        <v>0.76418132852793696</v>
      </c>
      <c r="BL22" s="25">
        <f>IF(ISNUMBER(Fakos!BL22),Fakos!BL22,IF(ISTEXT(Fakos!BL22),"n.a.",""))</f>
        <v>42687.934953592099</v>
      </c>
      <c r="BM22" s="25">
        <f>IF(ISNUMBER(Fakos!BM22),Fakos!BM22,IF(ISTEXT(Fakos!BM22),"n.a.",""))</f>
        <v>11.2899542802021</v>
      </c>
      <c r="BN22" s="25">
        <f>IF(ISNUMBER(Fakos!BN22),Fakos!BN22,IF(ISTEXT(Fakos!BN22),"n.a.",""))</f>
        <v>79.973031948735795</v>
      </c>
      <c r="BO22" s="25">
        <f>IF(ISNUMBER(Fakos!BO22),Fakos!BO22,IF(ISTEXT(Fakos!BO22),"n.a.",""))</f>
        <v>0.80891315311364898</v>
      </c>
      <c r="BP22" s="25">
        <f>IF(ISNUMBER(Fakos!BP22),Fakos!BP22,IF(ISTEXT(Fakos!BP22),"n.a.",""))</f>
        <v>0.472760097059226</v>
      </c>
      <c r="BQ22" s="25">
        <f>IF(ISNUMBER(Fakos!BQ22),Fakos!BQ22,IF(ISTEXT(Fakos!BQ22),"n.a.",""))</f>
        <v>1.53449629162127E-2</v>
      </c>
      <c r="BR22" s="25">
        <f>IF(ISNUMBER(Fakos!BR22),Fakos!BR22,IF(ISTEXT(Fakos!BR22),"n.a.",""))</f>
        <v>0.55785445979459403</v>
      </c>
      <c r="BS22" s="25">
        <f>IF(ISNUMBER(Fakos!BS22),Fakos!BS22,IF(ISTEXT(Fakos!BS22),"n.a.",""))</f>
        <v>16.209439077391199</v>
      </c>
      <c r="BT22" s="25">
        <f>IF(ISNUMBER(Fakos!BT22),Fakos!BT22,IF(ISTEXT(Fakos!BT22),"n.a.",""))</f>
        <v>8.9566070472566004</v>
      </c>
      <c r="BU22" s="25">
        <f>IF(ISNUMBER(Fakos!BU22),Fakos!BU22,IF(ISTEXT(Fakos!BU22),"n.a.",""))</f>
        <v>9.9326738356080892E-3</v>
      </c>
      <c r="BV22" s="25">
        <f>IF(ISNUMBER(Fakos!BV22),Fakos!BV22,IF(ISTEXT(Fakos!BV22),"n.a.",""))</f>
        <v>9.6832765311078497E-3</v>
      </c>
      <c r="BW22" s="25">
        <f>IF(ISNUMBER(Fakos!BW22),Fakos!BW22,IF(ISTEXT(Fakos!BW22),"n.a.",""))</f>
        <v>5.4611143022797303E-3</v>
      </c>
      <c r="BX22" s="25">
        <f>IF(ISNUMBER(Fakos!BX22),Fakos!BX22,IF(ISTEXT(Fakos!BX22),"n.a.",""))</f>
        <v>6.5322410232777794E-2</v>
      </c>
      <c r="BY22" s="25">
        <f>IF(ISNUMBER(Fakos!BY22),Fakos!BY22,IF(ISTEXT(Fakos!BY22),"n.a.",""))</f>
        <v>1.5682466903877399E-2</v>
      </c>
      <c r="BZ22" s="25">
        <f>IF(ISNUMBER(Fakos!BZ22),Fakos!BZ22,IF(ISTEXT(Fakos!BZ22),"n.a.",""))</f>
        <v>9.3640143339974405E-2</v>
      </c>
      <c r="CA22" s="25">
        <f>IF(ISNUMBER(Fakos!CA22),Fakos!CA22,IF(ISTEXT(Fakos!CA22),"n.a.",""))</f>
        <v>8.6040797216846206E-3</v>
      </c>
      <c r="CB22" s="25">
        <f>IF(ISNUMBER(Fakos!CB22),Fakos!CB22,IF(ISTEXT(Fakos!CB22),"n.a.",""))</f>
        <v>1.0789888534701199E-2</v>
      </c>
      <c r="CC22" s="25">
        <f>IF(ISNUMBER(Fakos!CC22),Fakos!CC22,IF(ISTEXT(Fakos!CC22),"n.a.",""))</f>
        <v>1.9670525665154499E-2</v>
      </c>
      <c r="CD22" s="25">
        <f>IF(ISNUMBER(Fakos!CD22),Fakos!CD22,IF(ISTEXT(Fakos!CD22),"n.a.",""))</f>
        <v>1.11787237488702E-2</v>
      </c>
      <c r="CE22" s="25" t="str">
        <f>IF(ISNUMBER(Fakos!CE22),Fakos!CE22,IF(ISTEXT(Fakos!CE22),"n.a.",""))</f>
        <v/>
      </c>
      <c r="CF22" s="25">
        <f>IF(ISNUMBER(Fakos!CF22),Fakos!CF22,IF(ISTEXT(Fakos!CF22),"n.a.",""))</f>
        <v>15.6717297093164</v>
      </c>
      <c r="CG22" s="25">
        <f>IF(ISNUMBER(Fakos!CG22),Fakos!CG22,IF(ISTEXT(Fakos!CG22),"n.a.",""))</f>
        <v>473359.69584533799</v>
      </c>
      <c r="CH22" s="25">
        <f>IF(ISNUMBER(Fakos!CH22),Fakos!CH22,IF(ISTEXT(Fakos!CH22),"n.a.",""))</f>
        <v>191.44971768992201</v>
      </c>
      <c r="CI22" s="25">
        <f>IF(ISNUMBER(Fakos!CI22),Fakos!CI22,IF(ISTEXT(Fakos!CI22),"n.a.",""))</f>
        <v>986.56588869931795</v>
      </c>
      <c r="CJ22" s="25">
        <f>IF(ISNUMBER(Fakos!CJ22),Fakos!CJ22,IF(ISTEXT(Fakos!CJ22),"n.a.",""))</f>
        <v>0.444256841419994</v>
      </c>
      <c r="CK22" s="25">
        <f>IF(ISNUMBER(Fakos!CK22),Fakos!CK22,IF(ISTEXT(Fakos!CK22),"n.a.",""))</f>
        <v>1.18496761099972</v>
      </c>
      <c r="CL22" s="25">
        <f>IF(ISNUMBER(Fakos!CL22),Fakos!CL22,IF(ISTEXT(Fakos!CL22),"n.a.",""))</f>
        <v>4.4742839892393901E-2</v>
      </c>
      <c r="CM22" s="25">
        <f>IF(ISNUMBER(Fakos!CM22),Fakos!CM22,IF(ISTEXT(Fakos!CM22),"n.a.",""))</f>
        <v>1.0942630195362999</v>
      </c>
      <c r="CN22" s="25">
        <f>IF(ISNUMBER(Fakos!CN22),Fakos!CN22,IF(ISTEXT(Fakos!CN22),"n.a.",""))</f>
        <v>264.32839903663199</v>
      </c>
      <c r="CO22" s="25">
        <f>IF(ISNUMBER(Fakos!CO22),Fakos!CO22,IF(ISTEXT(Fakos!CO22),"n.a.",""))</f>
        <v>83.133189906503802</v>
      </c>
      <c r="CP22" s="25">
        <f>IF(ISNUMBER(Fakos!CP22),Fakos!CP22,IF(ISTEXT(Fakos!CP22),"n.a.",""))</f>
        <v>2.74800196521898E-2</v>
      </c>
      <c r="CQ22" s="25">
        <f>IF(ISNUMBER(Fakos!CQ22),Fakos!CQ22,IF(ISTEXT(Fakos!CQ22),"n.a.",""))</f>
        <v>0.19632466328318501</v>
      </c>
      <c r="CR22" s="25">
        <f>IF(ISNUMBER(Fakos!CR22),Fakos!CR22,IF(ISTEXT(Fakos!CR22),"n.a.",""))</f>
        <v>4.3680971349903284E-3</v>
      </c>
      <c r="CS22" s="25">
        <f>IF(ISNUMBER(Fakos!CS22),Fakos!CS22,IF(ISTEXT(Fakos!CS22),"n.a.",""))</f>
        <v>0.144858789782777</v>
      </c>
      <c r="CT22" s="25">
        <f>IF(ISNUMBER(Fakos!CT22),Fakos!CT22,IF(ISTEXT(Fakos!CT22),"n.a.",""))</f>
        <v>4.7694907745146502E-2</v>
      </c>
      <c r="CU22" s="25">
        <f>IF(ISNUMBER(Fakos!CU22),Fakos!CU22,IF(ISTEXT(Fakos!CU22),"n.a.",""))</f>
        <v>0.273341175312109</v>
      </c>
      <c r="CV22" s="25">
        <f>IF(ISNUMBER(Fakos!CV22),Fakos!CV22,IF(ISTEXT(Fakos!CV22),"n.a.",""))</f>
        <v>1.3072107574151099E-2</v>
      </c>
      <c r="CW22" s="25">
        <f>IF(ISNUMBER(Fakos!CW22),Fakos!CW22,IF(ISTEXT(Fakos!CW22),"n.a.",""))</f>
        <v>1.1081310560415201E-2</v>
      </c>
      <c r="CX22" s="25">
        <f>IF(ISNUMBER(Fakos!CX22),Fakos!CX22,IF(ISTEXT(Fakos!CX22),"n.a.",""))</f>
        <v>3.6342788270092498E-2</v>
      </c>
      <c r="CY22" s="25">
        <f>IF(ISNUMBER(Fakos!CY22),Fakos!CY22,IF(ISTEXT(Fakos!CY22),"n.a.",""))</f>
        <v>1.6794104399107099E-2</v>
      </c>
      <c r="CZ22" s="25" t="str">
        <f>IF(ISNUMBER(Fakos!CZ22),Fakos!CZ22,IF(ISTEXT(Fakos!CZ22),"n.a.",""))</f>
        <v/>
      </c>
      <c r="DA22" s="25">
        <f>IF(ISNUMBER(Fakos!DA22),Fakos!DA22,IF(ISTEXT(Fakos!DA22),"n.a.",""))</f>
        <v>0.28526185393508241</v>
      </c>
      <c r="DB22" s="25">
        <f>IF(ISNUMBER(Fakos!DB22),Fakos!DB22,IF(ISTEXT(Fakos!DB22),"n.a.",""))</f>
        <v>8476.3129348256425</v>
      </c>
      <c r="DC22" s="25">
        <f>IF(ISNUMBER(Fakos!DC22),Fakos!DC22,IF(ISTEXT(Fakos!DC22),"n.a.",""))</f>
        <v>3.2485885322691117</v>
      </c>
      <c r="DD22" s="25">
        <f>IF(ISNUMBER(Fakos!DD22),Fakos!DD22,IF(ISTEXT(Fakos!DD22),"n.a.",""))</f>
        <v>16.808804545303527</v>
      </c>
      <c r="DE22" s="25">
        <f>IF(ISNUMBER(Fakos!DE22),Fakos!DE22,IF(ISTEXT(Fakos!DE22),"n.a.",""))</f>
        <v>6.9911063075566359E-3</v>
      </c>
      <c r="DF22" s="25">
        <f>IF(ISNUMBER(Fakos!DF22),Fakos!DF22,IF(ISTEXT(Fakos!DF22),"n.a.",""))</f>
        <v>1.8121541688327268E-2</v>
      </c>
      <c r="DG22" s="25">
        <f>IF(ISNUMBER(Fakos!DG22),Fakos!DG22,IF(ISTEXT(Fakos!DG22),"n.a.",""))</f>
        <v>6.4172281589136874E-4</v>
      </c>
      <c r="DH22" s="25">
        <f>IF(ISNUMBER(Fakos!DH22),Fakos!DH22,IF(ISTEXT(Fakos!DH22),"n.a.",""))</f>
        <v>1.5070417566950833E-2</v>
      </c>
      <c r="DI22" s="25">
        <f>IF(ISNUMBER(Fakos!DI22),Fakos!DI22,IF(ISTEXT(Fakos!DI22),"n.a.",""))</f>
        <v>3.5280666595031605</v>
      </c>
      <c r="DJ22" s="25">
        <f>IF(ISNUMBER(Fakos!DJ22),Fakos!DJ22,IF(ISTEXT(Fakos!DJ22),"n.a.",""))</f>
        <v>1.0528519491705144</v>
      </c>
      <c r="DK22" s="25">
        <f>IF(ISNUMBER(Fakos!DK22),Fakos!DK22,IF(ISTEXT(Fakos!DK22),"n.a.",""))</f>
        <v>2.5475552250051265E-4</v>
      </c>
      <c r="DL22" s="25">
        <f>IF(ISNUMBER(Fakos!DL22),Fakos!DL22,IF(ISTEXT(Fakos!DL22),"n.a.",""))</f>
        <v>1.7464897855475443E-3</v>
      </c>
      <c r="DM22" s="25">
        <f>IF(ISNUMBER(Fakos!DM22),Fakos!DM22,IF(ISTEXT(Fakos!DM22),"n.a.",""))</f>
        <v>3.8043661577368776E-5</v>
      </c>
      <c r="DN22" s="25">
        <f>IF(ISNUMBER(Fakos!DN22),Fakos!DN22,IF(ISTEXT(Fakos!DN22),"n.a.",""))</f>
        <v>1.2202745327502065E-3</v>
      </c>
      <c r="DO22" s="25">
        <f>IF(ISNUMBER(Fakos!DO22),Fakos!DO22,IF(ISTEXT(Fakos!DO22),"n.a.",""))</f>
        <v>3.9171244862965259E-4</v>
      </c>
      <c r="DP22" s="25">
        <f>IF(ISNUMBER(Fakos!DP22),Fakos!DP22,IF(ISTEXT(Fakos!DP22),"n.a.",""))</f>
        <v>2.142172220314334E-3</v>
      </c>
      <c r="DQ22" s="25">
        <f>IF(ISNUMBER(Fakos!DQ22),Fakos!DQ22,IF(ISTEXT(Fakos!DQ22),"n.a.",""))</f>
        <v>6.6367144949998358E-5</v>
      </c>
      <c r="DR22" s="25">
        <f>IF(ISNUMBER(Fakos!DR22),Fakos!DR22,IF(ISTEXT(Fakos!DR22),"n.a.",""))</f>
        <v>5.4218277914170099E-5</v>
      </c>
      <c r="DS22" s="25">
        <f>IF(ISNUMBER(Fakos!DS22),Fakos!DS22,IF(ISTEXT(Fakos!DS22),"n.a.",""))</f>
        <v>1.7539955728809121E-4</v>
      </c>
      <c r="DT22" s="25">
        <f>IF(ISNUMBER(Fakos!DT22),Fakos!DT22,IF(ISTEXT(Fakos!DT22),"n.a.",""))</f>
        <v>8.0362110544095566E-5</v>
      </c>
      <c r="DU22" s="25" t="str">
        <f>IF(ISNUMBER(Fakos!DU22),Fakos!DU22,IF(ISTEXT(Fakos!DU22),"n.a.",""))</f>
        <v/>
      </c>
      <c r="DV22" s="25">
        <f>IF(ISNUMBER(Fakos!DV22),Fakos!DV22,IF(ISTEXT(Fakos!DV22),"n.a.",""))</f>
        <v>3.3551082341667683E-3</v>
      </c>
      <c r="DW22" s="25">
        <f>IF(ISNUMBER(Fakos!DW22),Fakos!DW22,IF(ISTEXT(Fakos!DW22),"n.a.",""))</f>
        <v>99.694182487784374</v>
      </c>
      <c r="DX22" s="25">
        <f>IF(ISNUMBER(Fakos!DX22),Fakos!DX22,IF(ISTEXT(Fakos!DX22),"n.a.",""))</f>
        <v>3.8208284716947198E-2</v>
      </c>
      <c r="DY22" s="25">
        <f>IF(ISNUMBER(Fakos!DY22),Fakos!DY22,IF(ISTEXT(Fakos!DY22),"n.a.",""))</f>
        <v>0.19769680999577902</v>
      </c>
      <c r="DZ22" s="25">
        <f>IF(ISNUMBER(Fakos!DZ22),Fakos!DZ22,IF(ISTEXT(Fakos!DZ22),"n.a.",""))</f>
        <v>8.2225919851717738E-5</v>
      </c>
      <c r="EA22" s="25">
        <f>IF(ISNUMBER(Fakos!EA22),Fakos!EA22,IF(ISTEXT(Fakos!EA22),"n.a.",""))</f>
        <v>2.1313657222510893E-4</v>
      </c>
      <c r="EB22" s="25">
        <f>IF(ISNUMBER(Fakos!EB22),Fakos!EB22,IF(ISTEXT(Fakos!EB22),"n.a.",""))</f>
        <v>7.5476250117191976E-6</v>
      </c>
      <c r="EC22" s="25">
        <f>IF(ISNUMBER(Fakos!EC22),Fakos!EC22,IF(ISTEXT(Fakos!EC22),"n.a.",""))</f>
        <v>1.772507658269477E-4</v>
      </c>
      <c r="ED22" s="25">
        <f>IF(ISNUMBER(Fakos!ED22),Fakos!ED22,IF(ISTEXT(Fakos!ED22),"n.a.",""))</f>
        <v>4.1495367630479174E-2</v>
      </c>
      <c r="EE22" s="25">
        <f>IF(ISNUMBER(Fakos!EE22),Fakos!EE22,IF(ISTEXT(Fakos!EE22),"n.a.",""))</f>
        <v>1.2383121666258282E-2</v>
      </c>
      <c r="EF22" s="25">
        <f>IF(ISNUMBER(Fakos!EF22),Fakos!EF22,IF(ISTEXT(Fakos!EF22),"n.a.",""))</f>
        <v>2.9963079165693162E-6</v>
      </c>
      <c r="EG22" s="25">
        <f>IF(ISNUMBER(Fakos!EG22),Fakos!EG22,IF(ISTEXT(Fakos!EG22),"n.a.",""))</f>
        <v>2.0541345362328795E-5</v>
      </c>
      <c r="EH22" s="25">
        <f>IF(ISNUMBER(Fakos!EH22),Fakos!EH22,IF(ISTEXT(Fakos!EH22),"n.a.",""))</f>
        <v>4.4745065088559404E-7</v>
      </c>
      <c r="EI22" s="25">
        <f>IF(ISNUMBER(Fakos!EI22),Fakos!EI22,IF(ISTEXT(Fakos!EI22),"n.a.",""))</f>
        <v>1.4352262934201981E-5</v>
      </c>
      <c r="EJ22" s="25">
        <f>IF(ISNUMBER(Fakos!EJ22),Fakos!EJ22,IF(ISTEXT(Fakos!EJ22),"n.a.",""))</f>
        <v>4.6071272541124905E-6</v>
      </c>
      <c r="EK22" s="25">
        <f>IF(ISNUMBER(Fakos!EK22),Fakos!EK22,IF(ISTEXT(Fakos!EK22),"n.a.",""))</f>
        <v>2.5195165621462795E-5</v>
      </c>
      <c r="EL22" s="25">
        <f>IF(ISNUMBER(Fakos!EL22),Fakos!EL22,IF(ISTEXT(Fakos!EL22),"n.a.",""))</f>
        <v>7.805773938163921E-7</v>
      </c>
      <c r="EM22" s="25">
        <f>IF(ISNUMBER(Fakos!EM22),Fakos!EM22,IF(ISTEXT(Fakos!EM22),"n.a.",""))</f>
        <v>6.3768845417926626E-7</v>
      </c>
      <c r="EN22" s="25">
        <f>IF(ISNUMBER(Fakos!EN22),Fakos!EN22,IF(ISTEXT(Fakos!EN22),"n.a.",""))</f>
        <v>2.0629624704759969E-6</v>
      </c>
      <c r="EO22" s="25">
        <f>IF(ISNUMBER(Fakos!EO22),Fakos!EO22,IF(ISTEXT(Fakos!EO22),"n.a.",""))</f>
        <v>9.4517922772413111E-7</v>
      </c>
      <c r="EP22" s="25" t="str">
        <f>IF(ISNUMBER(Fakos!EP22),Fakos!EP22,IF(ISTEXT(Fakos!EP22),"n.a.",""))</f>
        <v/>
      </c>
      <c r="EQ22" s="25">
        <f>IF(ISNUMBER(Fakos!EQ22),Fakos!EQ22,IF(ISTEXT(Fakos!EQ22),"n.a.",""))</f>
        <v>199.38836497556875</v>
      </c>
      <c r="ER22" s="25" t="str">
        <f>IF(ISNUMBER(Fakos!ER22),Fakos!ER22,IF(ISTEXT(Fakos!ER22),"n.a.",""))</f>
        <v/>
      </c>
      <c r="ES22" s="25" t="str">
        <f>IF(ISNUMBER(Fakos!ES22),Fakos!ES22,IF(ISTEXT(Fakos!ES22),"n.a.",""))</f>
        <v/>
      </c>
      <c r="ET22" s="25" t="str">
        <f>IF(ISNUMBER(Fakos!ET22),Fakos!ET22,IF(ISTEXT(Fakos!ET22),"n.a.",""))</f>
        <v/>
      </c>
      <c r="EU22" s="25" t="str">
        <f>IF(ISNUMBER(Fakos!EU22),Fakos!EU22,IF(ISTEXT(Fakos!EU22),"n.a.",""))</f>
        <v/>
      </c>
      <c r="EV22" s="25" t="str">
        <f>IF(ISNUMBER(Fakos!EV22),Fakos!EV22,IF(ISTEXT(Fakos!EV22),"n.a.",""))</f>
        <v/>
      </c>
      <c r="EW22" s="25" t="str">
        <f>IF(ISNUMBER(Fakos!EW22),Fakos!EW22,IF(ISTEXT(Fakos!EW22),"n.a.",""))</f>
        <v/>
      </c>
      <c r="EX22" s="25" t="str">
        <f>IF(ISNUMBER(Fakos!EX22),Fakos!EX22,IF(ISTEXT(Fakos!EX22),"n.a.",""))</f>
        <v/>
      </c>
      <c r="EY22" s="25" t="str">
        <f>IF(ISNUMBER(Fakos!EY22),Fakos!EY22,IF(ISTEXT(Fakos!EY22),"n.a.",""))</f>
        <v/>
      </c>
      <c r="EZ22" s="25" t="str">
        <f>IF(ISNUMBER(Fakos!EZ22),Fakos!EZ22,IF(ISTEXT(Fakos!EZ22),"n.a.",""))</f>
        <v/>
      </c>
      <c r="FA22" s="25" t="str">
        <f>IF(ISNUMBER(Fakos!FA22),Fakos!FA22,IF(ISTEXT(Fakos!FA22),"n.a.",""))</f>
        <v/>
      </c>
      <c r="FB22" s="25" t="str">
        <f>IF(ISNUMBER(Fakos!FB22),Fakos!FB22,IF(ISTEXT(Fakos!FB22),"n.a.",""))</f>
        <v/>
      </c>
      <c r="FC22" s="25" t="str">
        <f>IF(ISNUMBER(Fakos!FC22),Fakos!FC22,IF(ISTEXT(Fakos!FC22),"n.a.",""))</f>
        <v/>
      </c>
      <c r="FD22" s="25" t="str">
        <f>IF(ISNUMBER(Fakos!FD22),Fakos!FD22,IF(ISTEXT(Fakos!FD22),"n.a.",""))</f>
        <v/>
      </c>
      <c r="FE22" s="25" t="str">
        <f>IF(ISNUMBER(Fakos!FE22),Fakos!FE22,IF(ISTEXT(Fakos!FE22),"n.a.",""))</f>
        <v/>
      </c>
      <c r="FF22" s="25" t="str">
        <f>IF(ISNUMBER(Fakos!FF22),Fakos!FF22,IF(ISTEXT(Fakos!FF22),"n.a.",""))</f>
        <v/>
      </c>
      <c r="FG22" s="25" t="str">
        <f>IF(ISNUMBER(Fakos!FG22),Fakos!FG22,IF(ISTEXT(Fakos!FG22),"n.a.",""))</f>
        <v/>
      </c>
      <c r="FH22" s="25" t="str">
        <f>IF(ISNUMBER(Fakos!FH22),Fakos!FH22,IF(ISTEXT(Fakos!FH22),"n.a.",""))</f>
        <v/>
      </c>
      <c r="FI22" s="25" t="str">
        <f>IF(ISNUMBER(Fakos!FI22),Fakos!FI22,IF(ISTEXT(Fakos!FI22),"n.a.",""))</f>
        <v/>
      </c>
      <c r="FJ22" s="25" t="str">
        <f>IF(ISNUMBER(Fakos!FJ22),Fakos!FJ22,IF(ISTEXT(Fakos!FJ22),"n.a.",""))</f>
        <v/>
      </c>
      <c r="FK22" s="25" t="str">
        <f>IF(ISNUMBER(Fakos!FK22),Fakos!FK22,IF(ISTEXT(Fakos!FK22),"n.a.",""))</f>
        <v/>
      </c>
      <c r="FL22" s="25" t="str">
        <f>IF(ISNUMBER(Fakos!FL22),Fakos!FL22,IF(ISTEXT(Fakos!FL22),"n.a.",""))</f>
        <v/>
      </c>
      <c r="FM22" s="25" t="str">
        <f>IF(ISNUMBER(Fakos!FM22),Fakos!FM22,IF(ISTEXT(Fakos!FM22),"n.a.",""))</f>
        <v/>
      </c>
      <c r="FN22" s="25" t="str">
        <f>IF(ISNUMBER(Fakos!FN22),Fakos!FN22,IF(ISTEXT(Fakos!FN22),"n.a.",""))</f>
        <v/>
      </c>
      <c r="FO22" s="25" t="str">
        <f>IF(ISNUMBER(Fakos!FO22),Fakos!FO22,"")</f>
        <v/>
      </c>
      <c r="FP22" s="25" t="str">
        <f>IF(ISNUMBER(Fakos!FP22),Fakos!FP22,"")</f>
        <v/>
      </c>
      <c r="FQ22" s="25" t="str">
        <f>IF(ISNUMBER(Fakos!FQ22),Fakos!FQ22,"")</f>
        <v/>
      </c>
      <c r="FR22" s="25" t="str">
        <f>IF(ISNUMBER(Fakos!FR22),Fakos!FR22,"")</f>
        <v/>
      </c>
      <c r="FS22" s="25" t="str">
        <f>IF(ISNUMBER(Fakos!FS22),Fakos!FS22,"")</f>
        <v/>
      </c>
      <c r="FT22" s="25" t="str">
        <f>IF(ISNUMBER(Fakos!FT22),Fakos!FT22,"")</f>
        <v/>
      </c>
      <c r="FU22" s="25" t="str">
        <f>IF(ISNUMBER(Fakos!FU22),Fakos!FU22,"")</f>
        <v/>
      </c>
      <c r="FV22" s="25" t="str">
        <f>IF(ISNUMBER(Fakos!FV22),Fakos!FV22,"")</f>
        <v/>
      </c>
      <c r="FW22" s="25" t="str">
        <f>IF(ISNUMBER(Fakos!FW22),Fakos!FW22,"")</f>
        <v/>
      </c>
      <c r="FX22" s="25" t="str">
        <f>IF(ISNUMBER(Fakos!FX22),Fakos!FX22,"")</f>
        <v/>
      </c>
      <c r="FY22" s="25" t="str">
        <f>IF(ISNUMBER(Fakos!FY22),Fakos!FY22,"")</f>
        <v/>
      </c>
      <c r="FZ22" s="25" t="str">
        <f>IF(ISNUMBER(Fakos!FZ22),Fakos!FZ22,"")</f>
        <v/>
      </c>
      <c r="GA22" s="25" t="str">
        <f>IF(ISNUMBER(Fakos!GA22),Fakos!GA22,"")</f>
        <v/>
      </c>
      <c r="GB22" s="25" t="str">
        <f>IF(ISNUMBER(Fakos!GB22),Fakos!GB22,"")</f>
        <v/>
      </c>
      <c r="GC22" s="25" t="str">
        <f>IF(ISNUMBER(Fakos!GC22),Fakos!GC22,"")</f>
        <v/>
      </c>
      <c r="GD22" s="25" t="str">
        <f>IF(ISNUMBER(Fakos!GD22),Fakos!GD22,"")</f>
        <v/>
      </c>
      <c r="GE22" s="25" t="str">
        <f>IF(ISNUMBER(Fakos!GE22),Fakos!GE22,"")</f>
        <v/>
      </c>
      <c r="GF22" s="25" t="str">
        <f>IF(ISNUMBER(Fakos!GF22),Fakos!GF22,"")</f>
        <v/>
      </c>
      <c r="GG22" s="25" t="str">
        <f>IF(ISNUMBER(Fakos!GG22),Fakos!GG22,"")</f>
        <v/>
      </c>
      <c r="GH22" s="25" t="str">
        <f>IF(ISNUMBER(Fakos!GH22),Fakos!GH22,"")</f>
        <v/>
      </c>
      <c r="GI22" s="25" t="str">
        <f>IF(ISNUMBER(Fakos!GI22),Fakos!GI22,"")</f>
        <v/>
      </c>
      <c r="GJ22" s="25" t="str">
        <f>IF(ISNUMBER(Fakos!GJ22),Fakos!GJ22,"")</f>
        <v/>
      </c>
      <c r="GK22" s="25" t="str">
        <f>IF(ISNUMBER(Fakos!GK22),Fakos!GK22,"")</f>
        <v/>
      </c>
      <c r="GL22" s="25" t="str">
        <f>IF(ISNUMBER(Fakos!GL22),Fakos!GL22,"")</f>
        <v/>
      </c>
      <c r="GM22" s="25" t="str">
        <f>IF(ISNUMBER(Fakos!GM22),Fakos!GM22,"")</f>
        <v/>
      </c>
      <c r="GN22" s="25" t="str">
        <f>IF(ISNUMBER(Fakos!GN22),Fakos!GN22,"")</f>
        <v/>
      </c>
      <c r="GO22" s="25" t="str">
        <f>IF(ISNUMBER(Fakos!GO22),Fakos!GO22,"")</f>
        <v/>
      </c>
      <c r="GP22" s="25" t="str">
        <f>IF(ISNUMBER(Fakos!GP22),Fakos!GP22,"")</f>
        <v/>
      </c>
      <c r="GQ22" s="25" t="str">
        <f>IF(ISNUMBER(Fakos!GQ22),Fakos!GQ22,"")</f>
        <v/>
      </c>
      <c r="GR22" s="25" t="str">
        <f>IF(ISNUMBER(Fakos!GR22),Fakos!GR22,"")</f>
        <v/>
      </c>
      <c r="GS22" s="25" t="str">
        <f>IF(ISNUMBER(Fakos!GS22),Fakos!GS22,"")</f>
        <v/>
      </c>
      <c r="GT22" s="25" t="str">
        <f>IF(ISNUMBER(Fakos!GT22),Fakos!GT22,"")</f>
        <v/>
      </c>
      <c r="GU22" s="25" t="str">
        <f>IF(ISNUMBER(Fakos!GU22),Fakos!GU22,"")</f>
        <v/>
      </c>
      <c r="GV22" s="25" t="str">
        <f>IF(ISNUMBER(Fakos!GV22),Fakos!GV22,"")</f>
        <v/>
      </c>
      <c r="GW22" s="25" t="str">
        <f>IF(ISNUMBER(Fakos!GW22),Fakos!GW22,"")</f>
        <v/>
      </c>
      <c r="GX22" s="25" t="str">
        <f>IF(ISNUMBER(Fakos!GX22),Fakos!GX22,"")</f>
        <v/>
      </c>
      <c r="GY22" s="25" t="str">
        <f>IF(ISNUMBER(Fakos!GY22),Fakos!GY22,"")</f>
        <v/>
      </c>
      <c r="GZ22" s="25" t="str">
        <f>IF(ISNUMBER(Fakos!GZ22),Fakos!GZ22,"")</f>
        <v/>
      </c>
      <c r="HA22" s="25" t="str">
        <f>IF(ISNUMBER(Fakos!HA22),Fakos!HA22,"")</f>
        <v/>
      </c>
      <c r="HB22" s="25" t="str">
        <f>IF(ISNUMBER(Fakos!HB22),Fakos!HB22,"")</f>
        <v/>
      </c>
      <c r="HC22" s="25" t="str">
        <f>IF(ISNUMBER(Fakos!HC22),Fakos!HC22,"")</f>
        <v/>
      </c>
      <c r="HD22" s="25" t="str">
        <f>IF(ISNUMBER(Fakos!HD22),Fakos!HD22,"")</f>
        <v/>
      </c>
      <c r="HE22" s="25" t="str">
        <f>IF(ISNUMBER(Fakos!HE22),Fakos!HE22,"")</f>
        <v/>
      </c>
      <c r="HF22" s="25" t="str">
        <f>IF(ISNUMBER(Fakos!HF22),Fakos!HF22,"")</f>
        <v/>
      </c>
      <c r="HG22" s="25" t="str">
        <f>IF(ISNUMBER(Fakos!HG22),Fakos!HG22,"")</f>
        <v/>
      </c>
      <c r="HH22" s="25" t="str">
        <f>IF(ISNUMBER(Fakos!HH22),Fakos!HH22,"")</f>
        <v/>
      </c>
      <c r="HI22" s="25" t="str">
        <f>IF(ISNUMBER(Fakos!HI22),Fakos!HI22,"")</f>
        <v/>
      </c>
    </row>
    <row r="23" spans="1:217">
      <c r="A23" s="25" t="str">
        <f>Fakos!A23</f>
        <v>LM-JB-14-04</v>
      </c>
      <c r="B23" s="25" t="str">
        <f>Fakos!B23</f>
        <v>Fakos</v>
      </c>
      <c r="C23" s="25" t="str">
        <f>Fakos!C23</f>
        <v>epithermal</v>
      </c>
      <c r="D23" s="25" t="str">
        <f>Fakos!D23</f>
        <v>transitional</v>
      </c>
      <c r="E23" s="25" t="str">
        <f>Fakos!E23</f>
        <v>pyrite</v>
      </c>
      <c r="F23" s="25" t="str">
        <f>Fakos!F23</f>
        <v>anhedral, inclusions</v>
      </c>
      <c r="G23" s="25">
        <f>IF(ISNUMBER(Fakos!G23),Fakos!G23,IF(ISTEXT(Fakos!G23),"n.a.",""))</f>
        <v>16.344003060527701</v>
      </c>
      <c r="H23" s="25">
        <f>IF(ISNUMBER(Fakos!H23),Fakos!H23,IF(ISTEXT(Fakos!H23),"n.a.",""))</f>
        <v>498146.00046029501</v>
      </c>
      <c r="I23" s="25">
        <f>IF(ISNUMBER(Fakos!I23),Fakos!I23,IF(ISTEXT(Fakos!I23),"n.a.",""))</f>
        <v>78.787217771576593</v>
      </c>
      <c r="J23" s="25">
        <f>IF(ISNUMBER(Fakos!J23),Fakos!J23,IF(ISTEXT(Fakos!J23),"n.a.",""))</f>
        <v>359.50475218226097</v>
      </c>
      <c r="K23" s="25">
        <f>IF(ISNUMBER(Fakos!K23),Fakos!K23,IF(ISTEXT(Fakos!K23),"n.a.",""))</f>
        <v>0.22909451154891899</v>
      </c>
      <c r="L23" s="25">
        <f>IF(ISNUMBER(Fakos!L23),Fakos!L23,IF(ISTEXT(Fakos!L23),"n.a.",""))</f>
        <v>1.05829086748674</v>
      </c>
      <c r="M23" s="25">
        <f>IF(ISNUMBER(Fakos!M23),Fakos!M23,IF(ISTEXT(Fakos!M23),"n.a.",""))</f>
        <v>3.0673681437530801E-2</v>
      </c>
      <c r="N23" s="25">
        <f>IF(ISNUMBER(Fakos!N23),Fakos!N23,IF(ISTEXT(Fakos!N23),"n.a.",""))</f>
        <v>0.61679231316949901</v>
      </c>
      <c r="O23" s="25">
        <f>IF(ISNUMBER(Fakos!O23),Fakos!O23,IF(ISTEXT(Fakos!O23),"n.a.",""))</f>
        <v>124.720120234774</v>
      </c>
      <c r="P23" s="25">
        <f>IF(ISNUMBER(Fakos!P23),Fakos!P23,IF(ISTEXT(Fakos!P23),"n.a.",""))</f>
        <v>197.34624204178999</v>
      </c>
      <c r="Q23" s="25">
        <f>IF(ISNUMBER(Fakos!Q23),Fakos!Q23,IF(ISTEXT(Fakos!Q23),"n.a.",""))</f>
        <v>2.56643248651231E-2</v>
      </c>
      <c r="R23" s="25">
        <f>IF(ISNUMBER(Fakos!R23),Fakos!R23,IF(ISTEXT(Fakos!R23),"n.a.",""))</f>
        <v>0.218194020761768</v>
      </c>
      <c r="S23" s="25">
        <f>IF(ISNUMBER(Fakos!S23),Fakos!S23,IF(ISTEXT(Fakos!S23),"n.a.",""))</f>
        <v>1.0013606239084856E-2</v>
      </c>
      <c r="T23" s="25">
        <f>IF(ISNUMBER(Fakos!T23),Fakos!T23,IF(ISTEXT(Fakos!T23),"n.a.",""))</f>
        <v>9.3675300615424895E-2</v>
      </c>
      <c r="U23" s="25">
        <f>IF(ISNUMBER(Fakos!U23),Fakos!U23,IF(ISTEXT(Fakos!U23),"n.a.",""))</f>
        <v>3.4348007126722202E-2</v>
      </c>
      <c r="V23" s="25">
        <f>IF(ISNUMBER(Fakos!V23),Fakos!V23,IF(ISTEXT(Fakos!V23),"n.a.",""))</f>
        <v>0.38863190443242301</v>
      </c>
      <c r="W23" s="25">
        <f>IF(ISNUMBER(Fakos!W23),Fakos!W23,IF(ISTEXT(Fakos!W23),"n.a.",""))</f>
        <v>2.19978434511162E-2</v>
      </c>
      <c r="X23" s="25">
        <f>IF(ISNUMBER(Fakos!X23),Fakos!X23,IF(ISTEXT(Fakos!X23),"n.a.",""))</f>
        <v>1.27630543831761E-2</v>
      </c>
      <c r="Y23" s="25">
        <f>IF(ISNUMBER(Fakos!Y23),Fakos!Y23,IF(ISTEXT(Fakos!Y23),"n.a.",""))</f>
        <v>9.0474676323015105E-2</v>
      </c>
      <c r="Z23" s="25">
        <f>IF(ISNUMBER(Fakos!Z23),Fakos!Z23,IF(ISTEXT(Fakos!Z23),"n.a.",""))</f>
        <v>0.29940704690289699</v>
      </c>
      <c r="AA23" s="25">
        <f>IF(ISNUMBER(Fakos!AA23),Fakos!AA23,IF(ISTEXT(Fakos!AA23),"n.a.",""))</f>
        <v>0.2191548715095516</v>
      </c>
      <c r="AB23" s="25">
        <f>IF(ISNUMBER(Fakos!AB23),Fakos!AB23,IF(ISTEXT(Fakos!AB23),"n.a.",""))</f>
        <v>2181.2318105147915</v>
      </c>
      <c r="AC23" s="25">
        <f>IF(ISNUMBER(Fakos!AC23),Fakos!AC23,IF(ISTEXT(Fakos!AC23),"n.a.",""))</f>
        <v>3.3092911637942306</v>
      </c>
      <c r="AD23" s="25">
        <f>IF(ISNUMBER(Fakos!AD23),Fakos!AD23,IF(ISTEXT(Fakos!AD23),"n.a.",""))</f>
        <v>0.63171216980281131</v>
      </c>
      <c r="AE23" s="25">
        <f>IF(ISNUMBER(Fakos!AE23),Fakos!AE23,IF(ISTEXT(Fakos!AE23),"n.a.",""))</f>
        <v>0.14106769874046415</v>
      </c>
      <c r="AF23" s="25">
        <f>IF(ISNUMBER(Fakos!AF23),Fakos!AF23,IF(ISTEXT(Fakos!AF23),"n.a.",""))</f>
        <v>0.37964222169850081</v>
      </c>
      <c r="AG23" s="25">
        <f>IF(ISNUMBER(Fakos!AG23),Fakos!AG23,IF(ISTEXT(Fakos!AG23),"n.a.",""))</f>
        <v>3.2574224082300066E-4</v>
      </c>
      <c r="AH23" s="25">
        <f>IF(ISNUMBER(Fakos!AH23),Fakos!AH23,IF(ISTEXT(Fakos!AH23),"n.a.",""))</f>
        <v>0.28366307466517637</v>
      </c>
      <c r="AI23" s="25">
        <f>IF(ISNUMBER(Fakos!AI23),Fakos!AI23,IF(ISTEXT(Fakos!AI23),"n.a.",""))</f>
        <v>3.8001982475247601E-3</v>
      </c>
      <c r="AJ23" s="25">
        <f>IF(ISNUMBER(Fakos!AJ23),Fakos!AJ23,IF(ISTEXT(Fakos!AJ23),"n.a.",""))</f>
        <v>2.5048002407439363</v>
      </c>
      <c r="AK23" s="25">
        <f>IF(ISNUMBER(Fakos!AK23),Fakos!AK23,IF(ISTEXT(Fakos!AK23),"n.a.",""))</f>
        <v>1.6199397242556927E-4</v>
      </c>
      <c r="AL23" s="25">
        <f>IF(ISNUMBER(Fakos!AL23),Fakos!AL23,IF(ISTEXT(Fakos!AL23),"n.a.",""))</f>
        <v>4.359591326895877E-4</v>
      </c>
      <c r="AM23" s="25">
        <f>IF(ISNUMBER(Fakos!AM23),Fakos!AM23,IF(ISTEXT(Fakos!AM23),"n.a.",""))</f>
        <v>3.2574224082300066E-4</v>
      </c>
      <c r="AN23" s="25" t="str">
        <f>IF(ISNUMBER(Fakos!AN23),Fakos!AN23,IF(ISTEXT(Fakos!AN23),"n.a.",""))</f>
        <v/>
      </c>
      <c r="AO23" s="25" t="str">
        <f>IF(ISNUMBER(Fakos!AO23),Fakos!AO23,IF(ISTEXT(Fakos!AO23),"n.a.",""))</f>
        <v/>
      </c>
      <c r="AP23" s="25">
        <f>IF(ISNUMBER(Fakos!AP23),Fakos!AP23,IF(ISTEXT(Fakos!AP23),"n.a.",""))</f>
        <v>0.17074087783358799</v>
      </c>
      <c r="AQ23" s="25">
        <f>IF(ISNUMBER(Fakos!AQ23),Fakos!AQ23,IF(ISTEXT(Fakos!AQ23),"n.a.",""))</f>
        <v>7.43384321883154</v>
      </c>
      <c r="AR23" s="25">
        <f>IF(ISNUMBER(Fakos!AR23),Fakos!AR23,IF(ISTEXT(Fakos!AR23),"n.a.",""))</f>
        <v>3.7812348235644701E-2</v>
      </c>
      <c r="AS23" s="25">
        <f>IF(ISNUMBER(Fakos!AS23),Fakos!AS23,IF(ISTEXT(Fakos!AS23),"n.a.",""))</f>
        <v>0.212233636171995</v>
      </c>
      <c r="AT23" s="25">
        <f>IF(ISNUMBER(Fakos!AT23),Fakos!AT23,IF(ISTEXT(Fakos!AT23),"n.a.",""))</f>
        <v>0.22909451154891899</v>
      </c>
      <c r="AU23" s="25">
        <f>IF(ISNUMBER(Fakos!AU23),Fakos!AU23,IF(ISTEXT(Fakos!AU23),"n.a.",""))</f>
        <v>1.05829086748674</v>
      </c>
      <c r="AV23" s="25">
        <f>IF(ISNUMBER(Fakos!AV23),Fakos!AV23,IF(ISTEXT(Fakos!AV23),"n.a.",""))</f>
        <v>3.0673681437530801E-2</v>
      </c>
      <c r="AW23" s="25">
        <f>IF(ISNUMBER(Fakos!AW23),Fakos!AW23,IF(ISTEXT(Fakos!AW23),"n.a.",""))</f>
        <v>0.317245184721758</v>
      </c>
      <c r="AX23" s="25">
        <f>IF(ISNUMBER(Fakos!AX23),Fakos!AX23,IF(ISTEXT(Fakos!AX23),"n.a.",""))</f>
        <v>0.15179816879574701</v>
      </c>
      <c r="AY23" s="25">
        <f>IF(ISNUMBER(Fakos!AY23),Fakos!AY23,IF(ISTEXT(Fakos!AY23),"n.a.",""))</f>
        <v>0.93547849644468095</v>
      </c>
      <c r="AZ23" s="25">
        <f>IF(ISNUMBER(Fakos!AZ23),Fakos!AZ23,IF(ISTEXT(Fakos!AZ23),"n.a.",""))</f>
        <v>2.56643248651231E-2</v>
      </c>
      <c r="BA23" s="25">
        <f>IF(ISNUMBER(Fakos!BA23),Fakos!BA23,IF(ISTEXT(Fakos!BA23),"n.a.",""))</f>
        <v>0.218194020761768</v>
      </c>
      <c r="BB23" s="25">
        <f>IF(ISNUMBER(Fakos!BB23),Fakos!BB23,IF(ISTEXT(Fakos!BB23),"n.a.",""))</f>
        <v>1.03321022611773E-2</v>
      </c>
      <c r="BC23" s="25">
        <f>IF(ISNUMBER(Fakos!BC23),Fakos!BC23,IF(ISTEXT(Fakos!BC23),"n.a.",""))</f>
        <v>9.3675300615424895E-2</v>
      </c>
      <c r="BD23" s="25">
        <f>IF(ISNUMBER(Fakos!BD23),Fakos!BD23,IF(ISTEXT(Fakos!BD23),"n.a.",""))</f>
        <v>3.4348007126722202E-2</v>
      </c>
      <c r="BE23" s="25">
        <f>IF(ISNUMBER(Fakos!BE23),Fakos!BE23,IF(ISTEXT(Fakos!BE23),"n.a.",""))</f>
        <v>0.38863190443242301</v>
      </c>
      <c r="BF23" s="25">
        <f>IF(ISNUMBER(Fakos!BF23),Fakos!BF23,IF(ISTEXT(Fakos!BF23),"n.a.",""))</f>
        <v>1.2252557463131799E-2</v>
      </c>
      <c r="BG23" s="25">
        <f>IF(ISNUMBER(Fakos!BG23),Fakos!BG23,IF(ISTEXT(Fakos!BG23),"n.a.",""))</f>
        <v>1.27630543831761E-2</v>
      </c>
      <c r="BH23" s="25">
        <f>IF(ISNUMBER(Fakos!BH23),Fakos!BH23,IF(ISTEXT(Fakos!BH23),"n.a.",""))</f>
        <v>3.5326133973827001E-2</v>
      </c>
      <c r="BI23" s="25">
        <f>IF(ISNUMBER(Fakos!BI23),Fakos!BI23,IF(ISTEXT(Fakos!BI23),"n.a.",""))</f>
        <v>1.08532794784429E-2</v>
      </c>
      <c r="BJ23" s="25" t="str">
        <f>IF(ISNUMBER(Fakos!BJ23),Fakos!BJ23,IF(ISTEXT(Fakos!BJ23),"n.a.",""))</f>
        <v/>
      </c>
      <c r="BK23" s="25">
        <f>IF(ISNUMBER(Fakos!BK23),Fakos!BK23,IF(ISTEXT(Fakos!BK23),"n.a.",""))</f>
        <v>1.13121423176862</v>
      </c>
      <c r="BL23" s="25">
        <f>IF(ISNUMBER(Fakos!BL23),Fakos!BL23,IF(ISTEXT(Fakos!BL23),"n.a.",""))</f>
        <v>41215.437248141301</v>
      </c>
      <c r="BM23" s="25">
        <f>IF(ISNUMBER(Fakos!BM23),Fakos!BM23,IF(ISTEXT(Fakos!BM23),"n.a.",""))</f>
        <v>18.950588743528101</v>
      </c>
      <c r="BN23" s="25">
        <f>IF(ISNUMBER(Fakos!BN23),Fakos!BN23,IF(ISTEXT(Fakos!BN23),"n.a.",""))</f>
        <v>83.250553483489995</v>
      </c>
      <c r="BO23" s="25">
        <f>IF(ISNUMBER(Fakos!BO23),Fakos!BO23,IF(ISTEXT(Fakos!BO23),"n.a.",""))</f>
        <v>0.33293448879860299</v>
      </c>
      <c r="BP23" s="25">
        <f>IF(ISNUMBER(Fakos!BP23),Fakos!BP23,IF(ISTEXT(Fakos!BP23),"n.a.",""))</f>
        <v>0.83167431277563197</v>
      </c>
      <c r="BQ23" s="25">
        <f>IF(ISNUMBER(Fakos!BQ23),Fakos!BQ23,IF(ISTEXT(Fakos!BQ23),"n.a.",""))</f>
        <v>3.4897721353251698E-2</v>
      </c>
      <c r="BR23" s="25">
        <f>IF(ISNUMBER(Fakos!BR23),Fakos!BR23,IF(ISTEXT(Fakos!BR23),"n.a.",""))</f>
        <v>0.44182621395101701</v>
      </c>
      <c r="BS23" s="25">
        <f>IF(ISNUMBER(Fakos!BS23),Fakos!BS23,IF(ISTEXT(Fakos!BS23),"n.a.",""))</f>
        <v>22.037251920987099</v>
      </c>
      <c r="BT23" s="25">
        <f>IF(ISNUMBER(Fakos!BT23),Fakos!BT23,IF(ISTEXT(Fakos!BT23),"n.a.",""))</f>
        <v>19.404676595143201</v>
      </c>
      <c r="BU23" s="25">
        <f>IF(ISNUMBER(Fakos!BU23),Fakos!BU23,IF(ISTEXT(Fakos!BU23),"n.a.",""))</f>
        <v>9.28204768515189E-3</v>
      </c>
      <c r="BV23" s="25">
        <f>IF(ISNUMBER(Fakos!BV23),Fakos!BV23,IF(ISTEXT(Fakos!BV23),"n.a.",""))</f>
        <v>0.13158235241103799</v>
      </c>
      <c r="BW23" s="25">
        <f>IF(ISNUMBER(Fakos!BW23),Fakos!BW23,IF(ISTEXT(Fakos!BW23),"n.a.",""))</f>
        <v>4.2123643750689296E-3</v>
      </c>
      <c r="BX23" s="25">
        <f>IF(ISNUMBER(Fakos!BX23),Fakos!BX23,IF(ISTEXT(Fakos!BX23),"n.a.",""))</f>
        <v>8.0949582953087504E-2</v>
      </c>
      <c r="BY23" s="25">
        <f>IF(ISNUMBER(Fakos!BY23),Fakos!BY23,IF(ISTEXT(Fakos!BY23),"n.a.",""))</f>
        <v>3.5809369484187503E-2</v>
      </c>
      <c r="BZ23" s="25">
        <f>IF(ISNUMBER(Fakos!BZ23),Fakos!BZ23,IF(ISTEXT(Fakos!BZ23),"n.a.",""))</f>
        <v>0.553089473511857</v>
      </c>
      <c r="CA23" s="25">
        <f>IF(ISNUMBER(Fakos!CA23),Fakos!CA23,IF(ISTEXT(Fakos!CA23),"n.a.",""))</f>
        <v>2.3135819420173301E-2</v>
      </c>
      <c r="CB23" s="25">
        <f>IF(ISNUMBER(Fakos!CB23),Fakos!CB23,IF(ISTEXT(Fakos!CB23),"n.a.",""))</f>
        <v>1.3260931386194601E-2</v>
      </c>
      <c r="CC23" s="25">
        <f>IF(ISNUMBER(Fakos!CC23),Fakos!CC23,IF(ISTEXT(Fakos!CC23),"n.a.",""))</f>
        <v>0.153724730097374</v>
      </c>
      <c r="CD23" s="25">
        <f>IF(ISNUMBER(Fakos!CD23),Fakos!CD23,IF(ISTEXT(Fakos!CD23),"n.a.",""))</f>
        <v>0.377977830394783</v>
      </c>
      <c r="CE23" s="25" t="str">
        <f>IF(ISNUMBER(Fakos!CE23),Fakos!CE23,IF(ISTEXT(Fakos!CE23),"n.a.",""))</f>
        <v/>
      </c>
      <c r="CF23" s="25">
        <f>IF(ISNUMBER(Fakos!CF23),Fakos!CF23,IF(ISTEXT(Fakos!CF23),"n.a.",""))</f>
        <v>16.344003060527701</v>
      </c>
      <c r="CG23" s="25">
        <f>IF(ISNUMBER(Fakos!CG23),Fakos!CG23,IF(ISTEXT(Fakos!CG23),"n.a.",""))</f>
        <v>498146.00046029501</v>
      </c>
      <c r="CH23" s="25">
        <f>IF(ISNUMBER(Fakos!CH23),Fakos!CH23,IF(ISTEXT(Fakos!CH23),"n.a.",""))</f>
        <v>78.787217771576593</v>
      </c>
      <c r="CI23" s="25">
        <f>IF(ISNUMBER(Fakos!CI23),Fakos!CI23,IF(ISTEXT(Fakos!CI23),"n.a.",""))</f>
        <v>359.50475218226097</v>
      </c>
      <c r="CJ23" s="25">
        <f>IF(ISNUMBER(Fakos!CJ23),Fakos!CJ23,IF(ISTEXT(Fakos!CJ23),"n.a.",""))</f>
        <v>0.22909451154891899</v>
      </c>
      <c r="CK23" s="25">
        <f>IF(ISNUMBER(Fakos!CK23),Fakos!CK23,IF(ISTEXT(Fakos!CK23),"n.a.",""))</f>
        <v>1.05829086748674</v>
      </c>
      <c r="CL23" s="25">
        <f>IF(ISNUMBER(Fakos!CL23),Fakos!CL23,IF(ISTEXT(Fakos!CL23),"n.a.",""))</f>
        <v>3.0673681437530801E-2</v>
      </c>
      <c r="CM23" s="25">
        <f>IF(ISNUMBER(Fakos!CM23),Fakos!CM23,IF(ISTEXT(Fakos!CM23),"n.a.",""))</f>
        <v>0.61679231316949901</v>
      </c>
      <c r="CN23" s="25">
        <f>IF(ISNUMBER(Fakos!CN23),Fakos!CN23,IF(ISTEXT(Fakos!CN23),"n.a.",""))</f>
        <v>124.720120234774</v>
      </c>
      <c r="CO23" s="25">
        <f>IF(ISNUMBER(Fakos!CO23),Fakos!CO23,IF(ISTEXT(Fakos!CO23),"n.a.",""))</f>
        <v>197.34624204178999</v>
      </c>
      <c r="CP23" s="25">
        <f>IF(ISNUMBER(Fakos!CP23),Fakos!CP23,IF(ISTEXT(Fakos!CP23),"n.a.",""))</f>
        <v>2.56643248651231E-2</v>
      </c>
      <c r="CQ23" s="25">
        <f>IF(ISNUMBER(Fakos!CQ23),Fakos!CQ23,IF(ISTEXT(Fakos!CQ23),"n.a.",""))</f>
        <v>0.218194020761768</v>
      </c>
      <c r="CR23" s="25">
        <f>IF(ISNUMBER(Fakos!CR23),Fakos!CR23,IF(ISTEXT(Fakos!CR23),"n.a.",""))</f>
        <v>1.0013606239084856E-2</v>
      </c>
      <c r="CS23" s="25">
        <f>IF(ISNUMBER(Fakos!CS23),Fakos!CS23,IF(ISTEXT(Fakos!CS23),"n.a.",""))</f>
        <v>9.3675300615424895E-2</v>
      </c>
      <c r="CT23" s="25">
        <f>IF(ISNUMBER(Fakos!CT23),Fakos!CT23,IF(ISTEXT(Fakos!CT23),"n.a.",""))</f>
        <v>3.4348007126722202E-2</v>
      </c>
      <c r="CU23" s="25">
        <f>IF(ISNUMBER(Fakos!CU23),Fakos!CU23,IF(ISTEXT(Fakos!CU23),"n.a.",""))</f>
        <v>0.38863190443242301</v>
      </c>
      <c r="CV23" s="25">
        <f>IF(ISNUMBER(Fakos!CV23),Fakos!CV23,IF(ISTEXT(Fakos!CV23),"n.a.",""))</f>
        <v>2.19978434511162E-2</v>
      </c>
      <c r="CW23" s="25">
        <f>IF(ISNUMBER(Fakos!CW23),Fakos!CW23,IF(ISTEXT(Fakos!CW23),"n.a.",""))</f>
        <v>1.27630543831761E-2</v>
      </c>
      <c r="CX23" s="25">
        <f>IF(ISNUMBER(Fakos!CX23),Fakos!CX23,IF(ISTEXT(Fakos!CX23),"n.a.",""))</f>
        <v>9.0474676323015105E-2</v>
      </c>
      <c r="CY23" s="25">
        <f>IF(ISNUMBER(Fakos!CY23),Fakos!CY23,IF(ISTEXT(Fakos!CY23),"n.a.",""))</f>
        <v>0.29940704690289699</v>
      </c>
      <c r="CZ23" s="25" t="str">
        <f>IF(ISNUMBER(Fakos!CZ23),Fakos!CZ23,IF(ISTEXT(Fakos!CZ23),"n.a.",""))</f>
        <v/>
      </c>
      <c r="DA23" s="25">
        <f>IF(ISNUMBER(Fakos!DA23),Fakos!DA23,IF(ISTEXT(Fakos!DA23),"n.a.",""))</f>
        <v>0.29749878923672191</v>
      </c>
      <c r="DB23" s="25">
        <f>IF(ISNUMBER(Fakos!DB23),Fakos!DB23,IF(ISTEXT(Fakos!DB23),"n.a.",""))</f>
        <v>8920.1540059144954</v>
      </c>
      <c r="DC23" s="25">
        <f>IF(ISNUMBER(Fakos!DC23),Fakos!DC23,IF(ISTEXT(Fakos!DC23),"n.a.",""))</f>
        <v>1.3368902040204265</v>
      </c>
      <c r="DD23" s="25">
        <f>IF(ISNUMBER(Fakos!DD23),Fakos!DD23,IF(ISTEXT(Fakos!DD23),"n.a.",""))</f>
        <v>6.1251308014574208</v>
      </c>
      <c r="DE23" s="25">
        <f>IF(ISNUMBER(Fakos!DE23),Fakos!DE23,IF(ISTEXT(Fakos!DE23),"n.a.",""))</f>
        <v>3.6051759599175243E-3</v>
      </c>
      <c r="DF23" s="25">
        <f>IF(ISNUMBER(Fakos!DF23),Fakos!DF23,IF(ISTEXT(Fakos!DF23),"n.a.",""))</f>
        <v>1.6184292208085944E-2</v>
      </c>
      <c r="DG23" s="25">
        <f>IF(ISNUMBER(Fakos!DG23),Fakos!DG23,IF(ISTEXT(Fakos!DG23),"n.a.",""))</f>
        <v>4.3993634005322206E-4</v>
      </c>
      <c r="DH23" s="25">
        <f>IF(ISNUMBER(Fakos!DH23),Fakos!DH23,IF(ISTEXT(Fakos!DH23),"n.a.",""))</f>
        <v>8.4945918354152189E-3</v>
      </c>
      <c r="DI23" s="25">
        <f>IF(ISNUMBER(Fakos!DI23),Fakos!DI23,IF(ISTEXT(Fakos!DI23),"n.a.",""))</f>
        <v>1.6646750768106127</v>
      </c>
      <c r="DJ23" s="25">
        <f>IF(ISNUMBER(Fakos!DJ23),Fakos!DJ23,IF(ISTEXT(Fakos!DJ23),"n.a.",""))</f>
        <v>2.4993191747947061</v>
      </c>
      <c r="DK23" s="25">
        <f>IF(ISNUMBER(Fakos!DK23),Fakos!DK23,IF(ISTEXT(Fakos!DK23),"n.a.",""))</f>
        <v>2.379229918096631E-4</v>
      </c>
      <c r="DL23" s="25">
        <f>IF(ISNUMBER(Fakos!DL23),Fakos!DL23,IF(ISTEXT(Fakos!DL23),"n.a.",""))</f>
        <v>1.9410379834870965E-3</v>
      </c>
      <c r="DM23" s="25">
        <f>IF(ISNUMBER(Fakos!DM23),Fakos!DM23,IF(ISTEXT(Fakos!DM23),"n.a.",""))</f>
        <v>8.7212860693313378E-5</v>
      </c>
      <c r="DN23" s="25">
        <f>IF(ISNUMBER(Fakos!DN23),Fakos!DN23,IF(ISTEXT(Fakos!DN23),"n.a.",""))</f>
        <v>7.8911044238417062E-4</v>
      </c>
      <c r="DO23" s="25">
        <f>IF(ISNUMBER(Fakos!DO23),Fakos!DO23,IF(ISTEXT(Fakos!DO23),"n.a.",""))</f>
        <v>2.8209598494351347E-4</v>
      </c>
      <c r="DP23" s="25">
        <f>IF(ISNUMBER(Fakos!DP23),Fakos!DP23,IF(ISTEXT(Fakos!DP23),"n.a.",""))</f>
        <v>3.0457045801914029E-3</v>
      </c>
      <c r="DQ23" s="25">
        <f>IF(ISNUMBER(Fakos!DQ23),Fakos!DQ23,IF(ISTEXT(Fakos!DQ23),"n.a.",""))</f>
        <v>1.1168314341250429E-4</v>
      </c>
      <c r="DR23" s="25">
        <f>IF(ISNUMBER(Fakos!DR23),Fakos!DR23,IF(ISTEXT(Fakos!DR23),"n.a.",""))</f>
        <v>6.2446659698596211E-5</v>
      </c>
      <c r="DS23" s="25">
        <f>IF(ISNUMBER(Fakos!DS23),Fakos!DS23,IF(ISTEXT(Fakos!DS23),"n.a.",""))</f>
        <v>4.3665384325779493E-4</v>
      </c>
      <c r="DT23" s="25">
        <f>IF(ISNUMBER(Fakos!DT23),Fakos!DT23,IF(ISTEXT(Fakos!DT23),"n.a.",""))</f>
        <v>1.4327040983603198E-3</v>
      </c>
      <c r="DU23" s="25" t="str">
        <f>IF(ISNUMBER(Fakos!DU23),Fakos!DU23,IF(ISTEXT(Fakos!DU23),"n.a.",""))</f>
        <v/>
      </c>
      <c r="DV23" s="25">
        <f>IF(ISNUMBER(Fakos!DV23),Fakos!DV23,IF(ISTEXT(Fakos!DV23),"n.a.",""))</f>
        <v>3.3302802871102636E-3</v>
      </c>
      <c r="DW23" s="25">
        <f>IF(ISNUMBER(Fakos!DW23),Fakos!DW23,IF(ISTEXT(Fakos!DW23),"n.a.",""))</f>
        <v>99.854567879423982</v>
      </c>
      <c r="DX23" s="25">
        <f>IF(ISNUMBER(Fakos!DX23),Fakos!DX23,IF(ISTEXT(Fakos!DX23),"n.a.",""))</f>
        <v>1.4965503234157308E-2</v>
      </c>
      <c r="DY23" s="25">
        <f>IF(ISNUMBER(Fakos!DY23),Fakos!DY23,IF(ISTEXT(Fakos!DY23),"n.a.",""))</f>
        <v>6.8566337417374779E-2</v>
      </c>
      <c r="DZ23" s="25">
        <f>IF(ISNUMBER(Fakos!DZ23),Fakos!DZ23,IF(ISTEXT(Fakos!DZ23),"n.a.",""))</f>
        <v>4.0357295105909483E-5</v>
      </c>
      <c r="EA23" s="25">
        <f>IF(ISNUMBER(Fakos!EA23),Fakos!EA23,IF(ISTEXT(Fakos!EA23),"n.a.",""))</f>
        <v>1.8117125598966273E-4</v>
      </c>
      <c r="EB23" s="25">
        <f>IF(ISNUMBER(Fakos!EB23),Fakos!EB23,IF(ISTEXT(Fakos!EB23),"n.a.",""))</f>
        <v>4.9247639784405421E-6</v>
      </c>
      <c r="EC23" s="25">
        <f>IF(ISNUMBER(Fakos!EC23),Fakos!EC23,IF(ISTEXT(Fakos!EC23),"n.a.",""))</f>
        <v>9.509071216428059E-5</v>
      </c>
      <c r="ED23" s="25">
        <f>IF(ISNUMBER(Fakos!ED23),Fakos!ED23,IF(ISTEXT(Fakos!ED23),"n.a.",""))</f>
        <v>1.8634813966704512E-2</v>
      </c>
      <c r="EE23" s="25">
        <f>IF(ISNUMBER(Fakos!EE23),Fakos!EE23,IF(ISTEXT(Fakos!EE23),"n.a.",""))</f>
        <v>2.7978041189244927E-2</v>
      </c>
      <c r="EF23" s="25">
        <f>IF(ISNUMBER(Fakos!EF23),Fakos!EF23,IF(ISTEXT(Fakos!EF23),"n.a.",""))</f>
        <v>2.6633730224815776E-6</v>
      </c>
      <c r="EG23" s="25">
        <f>IF(ISNUMBER(Fakos!EG23),Fakos!EG23,IF(ISTEXT(Fakos!EG23),"n.a.",""))</f>
        <v>2.1728493583198164E-5</v>
      </c>
      <c r="EH23" s="25">
        <f>IF(ISNUMBER(Fakos!EH23),Fakos!EH23,IF(ISTEXT(Fakos!EH23),"n.a.",""))</f>
        <v>9.7628387495159644E-7</v>
      </c>
      <c r="EI23" s="25">
        <f>IF(ISNUMBER(Fakos!EI23),Fakos!EI23,IF(ISTEXT(Fakos!EI23),"n.a.",""))</f>
        <v>8.8335114148440365E-6</v>
      </c>
      <c r="EJ23" s="25">
        <f>IF(ISNUMBER(Fakos!EJ23),Fakos!EJ23,IF(ISTEXT(Fakos!EJ23),"n.a.",""))</f>
        <v>3.1578572139424838E-6</v>
      </c>
      <c r="EK23" s="25">
        <f>IF(ISNUMBER(Fakos!EK23),Fakos!EK23,IF(ISTEXT(Fakos!EK23),"n.a.",""))</f>
        <v>3.4094424215293104E-5</v>
      </c>
      <c r="EL23" s="25">
        <f>IF(ISNUMBER(Fakos!EL23),Fakos!EL23,IF(ISTEXT(Fakos!EL23),"n.a.",""))</f>
        <v>1.2502107045996053E-6</v>
      </c>
      <c r="EM23" s="25">
        <f>IF(ISNUMBER(Fakos!EM23),Fakos!EM23,IF(ISTEXT(Fakos!EM23),"n.a.",""))</f>
        <v>6.9904445770580525E-7</v>
      </c>
      <c r="EN23" s="25">
        <f>IF(ISNUMBER(Fakos!EN23),Fakos!EN23,IF(ISTEXT(Fakos!EN23),"n.a.",""))</f>
        <v>4.8880188394154043E-6</v>
      </c>
      <c r="EO23" s="25">
        <f>IF(ISNUMBER(Fakos!EO23),Fakos!EO23,IF(ISTEXT(Fakos!EO23),"n.a.",""))</f>
        <v>1.6038069359115593E-5</v>
      </c>
      <c r="EP23" s="25" t="str">
        <f>IF(ISNUMBER(Fakos!EP23),Fakos!EP23,IF(ISTEXT(Fakos!EP23),"n.a.",""))</f>
        <v/>
      </c>
      <c r="EQ23" s="25">
        <f>IF(ISNUMBER(Fakos!EQ23),Fakos!EQ23,IF(ISTEXT(Fakos!EQ23),"n.a.",""))</f>
        <v>199.70913575884796</v>
      </c>
      <c r="ER23" s="25" t="str">
        <f>IF(ISNUMBER(Fakos!ER23),Fakos!ER23,IF(ISTEXT(Fakos!ER23),"n.a.",""))</f>
        <v/>
      </c>
      <c r="ES23" s="25" t="str">
        <f>IF(ISNUMBER(Fakos!ES23),Fakos!ES23,IF(ISTEXT(Fakos!ES23),"n.a.",""))</f>
        <v/>
      </c>
      <c r="ET23" s="25" t="str">
        <f>IF(ISNUMBER(Fakos!ET23),Fakos!ET23,IF(ISTEXT(Fakos!ET23),"n.a.",""))</f>
        <v/>
      </c>
      <c r="EU23" s="25" t="str">
        <f>IF(ISNUMBER(Fakos!EU23),Fakos!EU23,IF(ISTEXT(Fakos!EU23),"n.a.",""))</f>
        <v/>
      </c>
      <c r="EV23" s="25" t="str">
        <f>IF(ISNUMBER(Fakos!EV23),Fakos!EV23,IF(ISTEXT(Fakos!EV23),"n.a.",""))</f>
        <v/>
      </c>
      <c r="EW23" s="25" t="str">
        <f>IF(ISNUMBER(Fakos!EW23),Fakos!EW23,IF(ISTEXT(Fakos!EW23),"n.a.",""))</f>
        <v/>
      </c>
      <c r="EX23" s="25" t="str">
        <f>IF(ISNUMBER(Fakos!EX23),Fakos!EX23,IF(ISTEXT(Fakos!EX23),"n.a.",""))</f>
        <v/>
      </c>
      <c r="EY23" s="25" t="str">
        <f>IF(ISNUMBER(Fakos!EY23),Fakos!EY23,IF(ISTEXT(Fakos!EY23),"n.a.",""))</f>
        <v/>
      </c>
      <c r="EZ23" s="25" t="str">
        <f>IF(ISNUMBER(Fakos!EZ23),Fakos!EZ23,IF(ISTEXT(Fakos!EZ23),"n.a.",""))</f>
        <v/>
      </c>
      <c r="FA23" s="25" t="str">
        <f>IF(ISNUMBER(Fakos!FA23),Fakos!FA23,IF(ISTEXT(Fakos!FA23),"n.a.",""))</f>
        <v/>
      </c>
      <c r="FB23" s="25" t="str">
        <f>IF(ISNUMBER(Fakos!FB23),Fakos!FB23,IF(ISTEXT(Fakos!FB23),"n.a.",""))</f>
        <v/>
      </c>
      <c r="FC23" s="25" t="str">
        <f>IF(ISNUMBER(Fakos!FC23),Fakos!FC23,IF(ISTEXT(Fakos!FC23),"n.a.",""))</f>
        <v/>
      </c>
      <c r="FD23" s="25" t="str">
        <f>IF(ISNUMBER(Fakos!FD23),Fakos!FD23,IF(ISTEXT(Fakos!FD23),"n.a.",""))</f>
        <v/>
      </c>
      <c r="FE23" s="25" t="str">
        <f>IF(ISNUMBER(Fakos!FE23),Fakos!FE23,IF(ISTEXT(Fakos!FE23),"n.a.",""))</f>
        <v/>
      </c>
      <c r="FF23" s="25" t="str">
        <f>IF(ISNUMBER(Fakos!FF23),Fakos!FF23,IF(ISTEXT(Fakos!FF23),"n.a.",""))</f>
        <v/>
      </c>
      <c r="FG23" s="25" t="str">
        <f>IF(ISNUMBER(Fakos!FG23),Fakos!FG23,IF(ISTEXT(Fakos!FG23),"n.a.",""))</f>
        <v/>
      </c>
      <c r="FH23" s="25" t="str">
        <f>IF(ISNUMBER(Fakos!FH23),Fakos!FH23,IF(ISTEXT(Fakos!FH23),"n.a.",""))</f>
        <v/>
      </c>
      <c r="FI23" s="25" t="str">
        <f>IF(ISNUMBER(Fakos!FI23),Fakos!FI23,IF(ISTEXT(Fakos!FI23),"n.a.",""))</f>
        <v/>
      </c>
      <c r="FJ23" s="25" t="str">
        <f>IF(ISNUMBER(Fakos!FJ23),Fakos!FJ23,IF(ISTEXT(Fakos!FJ23),"n.a.",""))</f>
        <v/>
      </c>
      <c r="FK23" s="25" t="str">
        <f>IF(ISNUMBER(Fakos!FK23),Fakos!FK23,IF(ISTEXT(Fakos!FK23),"n.a.",""))</f>
        <v/>
      </c>
      <c r="FL23" s="25" t="str">
        <f>IF(ISNUMBER(Fakos!FL23),Fakos!FL23,IF(ISTEXT(Fakos!FL23),"n.a.",""))</f>
        <v/>
      </c>
      <c r="FM23" s="25" t="str">
        <f>IF(ISNUMBER(Fakos!FM23),Fakos!FM23,IF(ISTEXT(Fakos!FM23),"n.a.",""))</f>
        <v/>
      </c>
      <c r="FN23" s="25" t="str">
        <f>IF(ISNUMBER(Fakos!FN23),Fakos!FN23,IF(ISTEXT(Fakos!FN23),"n.a.",""))</f>
        <v/>
      </c>
      <c r="FO23" s="25" t="str">
        <f>IF(ISNUMBER(Fakos!FO23),Fakos!FO23,"")</f>
        <v/>
      </c>
      <c r="FP23" s="25" t="str">
        <f>IF(ISNUMBER(Fakos!FP23),Fakos!FP23,"")</f>
        <v/>
      </c>
      <c r="FQ23" s="25" t="str">
        <f>IF(ISNUMBER(Fakos!FQ23),Fakos!FQ23,"")</f>
        <v/>
      </c>
      <c r="FR23" s="25" t="str">
        <f>IF(ISNUMBER(Fakos!FR23),Fakos!FR23,"")</f>
        <v/>
      </c>
      <c r="FS23" s="25" t="str">
        <f>IF(ISNUMBER(Fakos!FS23),Fakos!FS23,"")</f>
        <v/>
      </c>
      <c r="FT23" s="25" t="str">
        <f>IF(ISNUMBER(Fakos!FT23),Fakos!FT23,"")</f>
        <v/>
      </c>
      <c r="FU23" s="25" t="str">
        <f>IF(ISNUMBER(Fakos!FU23),Fakos!FU23,"")</f>
        <v/>
      </c>
      <c r="FV23" s="25" t="str">
        <f>IF(ISNUMBER(Fakos!FV23),Fakos!FV23,"")</f>
        <v/>
      </c>
      <c r="FW23" s="25" t="str">
        <f>IF(ISNUMBER(Fakos!FW23),Fakos!FW23,"")</f>
        <v/>
      </c>
      <c r="FX23" s="25" t="str">
        <f>IF(ISNUMBER(Fakos!FX23),Fakos!FX23,"")</f>
        <v/>
      </c>
      <c r="FY23" s="25" t="str">
        <f>IF(ISNUMBER(Fakos!FY23),Fakos!FY23,"")</f>
        <v/>
      </c>
      <c r="FZ23" s="25" t="str">
        <f>IF(ISNUMBER(Fakos!FZ23),Fakos!FZ23,"")</f>
        <v/>
      </c>
      <c r="GA23" s="25" t="str">
        <f>IF(ISNUMBER(Fakos!GA23),Fakos!GA23,"")</f>
        <v/>
      </c>
      <c r="GB23" s="25" t="str">
        <f>IF(ISNUMBER(Fakos!GB23),Fakos!GB23,"")</f>
        <v/>
      </c>
      <c r="GC23" s="25" t="str">
        <f>IF(ISNUMBER(Fakos!GC23),Fakos!GC23,"")</f>
        <v/>
      </c>
      <c r="GD23" s="25" t="str">
        <f>IF(ISNUMBER(Fakos!GD23),Fakos!GD23,"")</f>
        <v/>
      </c>
      <c r="GE23" s="25" t="str">
        <f>IF(ISNUMBER(Fakos!GE23),Fakos!GE23,"")</f>
        <v/>
      </c>
      <c r="GF23" s="25" t="str">
        <f>IF(ISNUMBER(Fakos!GF23),Fakos!GF23,"")</f>
        <v/>
      </c>
      <c r="GG23" s="25" t="str">
        <f>IF(ISNUMBER(Fakos!GG23),Fakos!GG23,"")</f>
        <v/>
      </c>
      <c r="GH23" s="25" t="str">
        <f>IF(ISNUMBER(Fakos!GH23),Fakos!GH23,"")</f>
        <v/>
      </c>
      <c r="GI23" s="25" t="str">
        <f>IF(ISNUMBER(Fakos!GI23),Fakos!GI23,"")</f>
        <v/>
      </c>
      <c r="GJ23" s="25" t="str">
        <f>IF(ISNUMBER(Fakos!GJ23),Fakos!GJ23,"")</f>
        <v/>
      </c>
      <c r="GK23" s="25" t="str">
        <f>IF(ISNUMBER(Fakos!GK23),Fakos!GK23,"")</f>
        <v/>
      </c>
      <c r="GL23" s="25" t="str">
        <f>IF(ISNUMBER(Fakos!GL23),Fakos!GL23,"")</f>
        <v/>
      </c>
      <c r="GM23" s="25" t="str">
        <f>IF(ISNUMBER(Fakos!GM23),Fakos!GM23,"")</f>
        <v/>
      </c>
      <c r="GN23" s="25" t="str">
        <f>IF(ISNUMBER(Fakos!GN23),Fakos!GN23,"")</f>
        <v/>
      </c>
      <c r="GO23" s="25" t="str">
        <f>IF(ISNUMBER(Fakos!GO23),Fakos!GO23,"")</f>
        <v/>
      </c>
      <c r="GP23" s="25" t="str">
        <f>IF(ISNUMBER(Fakos!GP23),Fakos!GP23,"")</f>
        <v/>
      </c>
      <c r="GQ23" s="25" t="str">
        <f>IF(ISNUMBER(Fakos!GQ23),Fakos!GQ23,"")</f>
        <v/>
      </c>
      <c r="GR23" s="25" t="str">
        <f>IF(ISNUMBER(Fakos!GR23),Fakos!GR23,"")</f>
        <v/>
      </c>
      <c r="GS23" s="25" t="str">
        <f>IF(ISNUMBER(Fakos!GS23),Fakos!GS23,"")</f>
        <v/>
      </c>
      <c r="GT23" s="25" t="str">
        <f>IF(ISNUMBER(Fakos!GT23),Fakos!GT23,"")</f>
        <v/>
      </c>
      <c r="GU23" s="25" t="str">
        <f>IF(ISNUMBER(Fakos!GU23),Fakos!GU23,"")</f>
        <v/>
      </c>
      <c r="GV23" s="25" t="str">
        <f>IF(ISNUMBER(Fakos!GV23),Fakos!GV23,"")</f>
        <v/>
      </c>
      <c r="GW23" s="25" t="str">
        <f>IF(ISNUMBER(Fakos!GW23),Fakos!GW23,"")</f>
        <v/>
      </c>
      <c r="GX23" s="25" t="str">
        <f>IF(ISNUMBER(Fakos!GX23),Fakos!GX23,"")</f>
        <v/>
      </c>
      <c r="GY23" s="25" t="str">
        <f>IF(ISNUMBER(Fakos!GY23),Fakos!GY23,"")</f>
        <v/>
      </c>
      <c r="GZ23" s="25" t="str">
        <f>IF(ISNUMBER(Fakos!GZ23),Fakos!GZ23,"")</f>
        <v/>
      </c>
      <c r="HA23" s="25" t="str">
        <f>IF(ISNUMBER(Fakos!HA23),Fakos!HA23,"")</f>
        <v/>
      </c>
      <c r="HB23" s="25" t="str">
        <f>IF(ISNUMBER(Fakos!HB23),Fakos!HB23,"")</f>
        <v/>
      </c>
      <c r="HC23" s="25" t="str">
        <f>IF(ISNUMBER(Fakos!HC23),Fakos!HC23,"")</f>
        <v/>
      </c>
      <c r="HD23" s="25" t="str">
        <f>IF(ISNUMBER(Fakos!HD23),Fakos!HD23,"")</f>
        <v/>
      </c>
      <c r="HE23" s="25" t="str">
        <f>IF(ISNUMBER(Fakos!HE23),Fakos!HE23,"")</f>
        <v/>
      </c>
      <c r="HF23" s="25" t="str">
        <f>IF(ISNUMBER(Fakos!HF23),Fakos!HF23,"")</f>
        <v/>
      </c>
      <c r="HG23" s="25" t="str">
        <f>IF(ISNUMBER(Fakos!HG23),Fakos!HG23,"")</f>
        <v/>
      </c>
      <c r="HH23" s="25" t="str">
        <f>IF(ISNUMBER(Fakos!HH23),Fakos!HH23,"")</f>
        <v/>
      </c>
      <c r="HI23" s="25" t="str">
        <f>IF(ISNUMBER(Fakos!HI23),Fakos!HI23,"")</f>
        <v/>
      </c>
    </row>
    <row r="24" spans="1:217">
      <c r="A24" s="25" t="str">
        <f>Fakos!A24</f>
        <v>LM-JB-14-05</v>
      </c>
      <c r="B24" s="25" t="str">
        <f>Fakos!B24</f>
        <v>Fakos</v>
      </c>
      <c r="C24" s="25" t="str">
        <f>Fakos!C24</f>
        <v>epithermal</v>
      </c>
      <c r="D24" s="25" t="str">
        <f>Fakos!D24</f>
        <v>transitional</v>
      </c>
      <c r="E24" s="25" t="str">
        <f>Fakos!E24</f>
        <v>pyrite</v>
      </c>
      <c r="F24" s="25" t="str">
        <f>Fakos!F24</f>
        <v>anhedral, inclusions</v>
      </c>
      <c r="G24" s="25">
        <f>IF(ISNUMBER(Fakos!G24),Fakos!G24,IF(ISTEXT(Fakos!G24),"n.a.",""))</f>
        <v>16.477175506089999</v>
      </c>
      <c r="H24" s="25">
        <f>IF(ISNUMBER(Fakos!H24),Fakos!H24,IF(ISTEXT(Fakos!H24),"n.a.",""))</f>
        <v>473277.65670374199</v>
      </c>
      <c r="I24" s="25">
        <f>IF(ISNUMBER(Fakos!I24),Fakos!I24,IF(ISTEXT(Fakos!I24),"n.a.",""))</f>
        <v>243.903469949304</v>
      </c>
      <c r="J24" s="25">
        <f>IF(ISNUMBER(Fakos!J24),Fakos!J24,IF(ISTEXT(Fakos!J24),"n.a.",""))</f>
        <v>644.72880055153598</v>
      </c>
      <c r="K24" s="25">
        <f>IF(ISNUMBER(Fakos!K24),Fakos!K24,IF(ISTEXT(Fakos!K24),"n.a.",""))</f>
        <v>0.161395894134478</v>
      </c>
      <c r="L24" s="25">
        <f>IF(ISNUMBER(Fakos!L24),Fakos!L24,IF(ISTEXT(Fakos!L24),"n.a.",""))</f>
        <v>0.85859749639125205</v>
      </c>
      <c r="M24" s="25">
        <f>IF(ISNUMBER(Fakos!M24),Fakos!M24,IF(ISTEXT(Fakos!M24),"n.a.",""))</f>
        <v>4.9014156552077498E-2</v>
      </c>
      <c r="N24" s="25">
        <f>IF(ISNUMBER(Fakos!N24),Fakos!N24,IF(ISTEXT(Fakos!N24),"n.a.",""))</f>
        <v>0.66377366385554004</v>
      </c>
      <c r="O24" s="25">
        <f>IF(ISNUMBER(Fakos!O24),Fakos!O24,IF(ISTEXT(Fakos!O24),"n.a.",""))</f>
        <v>69.752955649349005</v>
      </c>
      <c r="P24" s="25">
        <f>IF(ISNUMBER(Fakos!P24),Fakos!P24,IF(ISTEXT(Fakos!P24),"n.a.",""))</f>
        <v>68.785855408104396</v>
      </c>
      <c r="Q24" s="25">
        <f>IF(ISNUMBER(Fakos!Q24),Fakos!Q24,IF(ISTEXT(Fakos!Q24),"n.a.",""))</f>
        <v>1.93333490483617E-2</v>
      </c>
      <c r="R24" s="25">
        <f>IF(ISNUMBER(Fakos!R24),Fakos!R24,IF(ISTEXT(Fakos!R24),"n.a.",""))</f>
        <v>0.18067981414817</v>
      </c>
      <c r="S24" s="25">
        <f>IF(ISNUMBER(Fakos!S24),Fakos!S24,IF(ISTEXT(Fakos!S24),"n.a.",""))</f>
        <v>9.4787630004545109E-3</v>
      </c>
      <c r="T24" s="25">
        <f>IF(ISNUMBER(Fakos!T24),Fakos!T24,IF(ISTEXT(Fakos!T24),"n.a.",""))</f>
        <v>9.9277024813582096E-2</v>
      </c>
      <c r="U24" s="25">
        <f>IF(ISNUMBER(Fakos!U24),Fakos!U24,IF(ISTEXT(Fakos!U24),"n.a.",""))</f>
        <v>5.9471710577307602E-2</v>
      </c>
      <c r="V24" s="25">
        <f>IF(ISNUMBER(Fakos!V24),Fakos!V24,IF(ISTEXT(Fakos!V24),"n.a.",""))</f>
        <v>0.52549473598267904</v>
      </c>
      <c r="W24" s="25">
        <f>IF(ISNUMBER(Fakos!W24),Fakos!W24,IF(ISTEXT(Fakos!W24),"n.a.",""))</f>
        <v>1.8158907738420198E-2</v>
      </c>
      <c r="X24" s="25">
        <f>IF(ISNUMBER(Fakos!X24),Fakos!X24,IF(ISTEXT(Fakos!X24),"n.a.",""))</f>
        <v>9.3651564903323194E-3</v>
      </c>
      <c r="Y24" s="25">
        <f>IF(ISNUMBER(Fakos!Y24),Fakos!Y24,IF(ISTEXT(Fakos!Y24),"n.a.",""))</f>
        <v>3.1437348680476901E-2</v>
      </c>
      <c r="Z24" s="25">
        <f>IF(ISNUMBER(Fakos!Z24),Fakos!Z24,IF(ISTEXT(Fakos!Z24),"n.a.",""))</f>
        <v>0.19737006845889801</v>
      </c>
      <c r="AA24" s="25">
        <f>IF(ISNUMBER(Fakos!AA24),Fakos!AA24,IF(ISTEXT(Fakos!AA24),"n.a.",""))</f>
        <v>0.37830397795267673</v>
      </c>
      <c r="AB24" s="25">
        <f>IF(ISNUMBER(Fakos!AB24),Fakos!AB24,IF(ISTEXT(Fakos!AB24),"n.a.",""))</f>
        <v>2188.0297892557815</v>
      </c>
      <c r="AC24" s="25">
        <f>IF(ISNUMBER(Fakos!AC24),Fakos!AC24,IF(ISTEXT(Fakos!AC24),"n.a.",""))</f>
        <v>6.2782033709308314</v>
      </c>
      <c r="AD24" s="25">
        <f>IF(ISNUMBER(Fakos!AD24),Fakos!AD24,IF(ISTEXT(Fakos!AD24),"n.a.",""))</f>
        <v>3.4966757706356821</v>
      </c>
      <c r="AE24" s="25">
        <f>IF(ISNUMBER(Fakos!AE24),Fakos!AE24,IF(ISTEXT(Fakos!AE24),"n.a.",""))</f>
        <v>0.29789905584971393</v>
      </c>
      <c r="AF24" s="25">
        <f>IF(ISNUMBER(Fakos!AF24),Fakos!AF24,IF(ISTEXT(Fakos!AF24),"n.a.",""))</f>
        <v>1.8917533784978657</v>
      </c>
      <c r="AG24" s="25">
        <f>IF(ISNUMBER(Fakos!AG24),Fakos!AG24,IF(ISTEXT(Fakos!AG24),"n.a.",""))</f>
        <v>7.9266396055702648E-5</v>
      </c>
      <c r="AH24" s="25">
        <f>IF(ISNUMBER(Fakos!AH24),Fakos!AH24,IF(ISTEXT(Fakos!AH24),"n.a.",""))</f>
        <v>0.61498026582527998</v>
      </c>
      <c r="AI24" s="25">
        <f>IF(ISNUMBER(Fakos!AI24),Fakos!AI24,IF(ISTEXT(Fakos!AI24),"n.a.",""))</f>
        <v>8.092138603026924E-4</v>
      </c>
      <c r="AJ24" s="25">
        <f>IF(ISNUMBER(Fakos!AJ24),Fakos!AJ24,IF(ISTEXT(Fakos!AJ24),"n.a.",""))</f>
        <v>0.28202081512986149</v>
      </c>
      <c r="AK24" s="25">
        <f>IF(ISNUMBER(Fakos!AK24),Fakos!AK24,IF(ISTEXT(Fakos!AK24),"n.a.",""))</f>
        <v>3.8396979314311898E-5</v>
      </c>
      <c r="AL24" s="25">
        <f>IF(ISNUMBER(Fakos!AL24),Fakos!AL24,IF(ISTEXT(Fakos!AL24),"n.a.",""))</f>
        <v>2.4383298273562471E-4</v>
      </c>
      <c r="AM24" s="25">
        <f>IF(ISNUMBER(Fakos!AM24),Fakos!AM24,IF(ISTEXT(Fakos!AM24),"n.a.",""))</f>
        <v>7.9266396055702648E-5</v>
      </c>
      <c r="AN24" s="25" t="str">
        <f>IF(ISNUMBER(Fakos!AN24),Fakos!AN24,IF(ISTEXT(Fakos!AN24),"n.a.",""))</f>
        <v/>
      </c>
      <c r="AO24" s="25" t="str">
        <f>IF(ISNUMBER(Fakos!AO24),Fakos!AO24,IF(ISTEXT(Fakos!AO24),"n.a.",""))</f>
        <v/>
      </c>
      <c r="AP24" s="25">
        <f>IF(ISNUMBER(Fakos!AP24),Fakos!AP24,IF(ISTEXT(Fakos!AP24),"n.a.",""))</f>
        <v>0.21982299306829101</v>
      </c>
      <c r="AQ24" s="25">
        <f>IF(ISNUMBER(Fakos!AQ24),Fakos!AQ24,IF(ISTEXT(Fakos!AQ24),"n.a.",""))</f>
        <v>8.5256574745512506</v>
      </c>
      <c r="AR24" s="25">
        <f>IF(ISNUMBER(Fakos!AR24),Fakos!AR24,IF(ISTEXT(Fakos!AR24),"n.a.",""))</f>
        <v>2.5434725408004798E-2</v>
      </c>
      <c r="AS24" s="25">
        <f>IF(ISNUMBER(Fakos!AS24),Fakos!AS24,IF(ISTEXT(Fakos!AS24),"n.a.",""))</f>
        <v>0.258086495265612</v>
      </c>
      <c r="AT24" s="25">
        <f>IF(ISNUMBER(Fakos!AT24),Fakos!AT24,IF(ISTEXT(Fakos!AT24),"n.a.",""))</f>
        <v>0.161395894134478</v>
      </c>
      <c r="AU24" s="25">
        <f>IF(ISNUMBER(Fakos!AU24),Fakos!AU24,IF(ISTEXT(Fakos!AU24),"n.a.",""))</f>
        <v>0.85859749639125205</v>
      </c>
      <c r="AV24" s="25">
        <f>IF(ISNUMBER(Fakos!AV24),Fakos!AV24,IF(ISTEXT(Fakos!AV24),"n.a.",""))</f>
        <v>4.9014156552077498E-2</v>
      </c>
      <c r="AW24" s="25">
        <f>IF(ISNUMBER(Fakos!AW24),Fakos!AW24,IF(ISTEXT(Fakos!AW24),"n.a.",""))</f>
        <v>0.337842142790792</v>
      </c>
      <c r="AX24" s="25">
        <f>IF(ISNUMBER(Fakos!AX24),Fakos!AX24,IF(ISTEXT(Fakos!AX24),"n.a.",""))</f>
        <v>0.130572962380819</v>
      </c>
      <c r="AY24" s="25">
        <f>IF(ISNUMBER(Fakos!AY24),Fakos!AY24,IF(ISTEXT(Fakos!AY24),"n.a.",""))</f>
        <v>1.5595757514272099</v>
      </c>
      <c r="AZ24" s="25">
        <f>IF(ISNUMBER(Fakos!AZ24),Fakos!AZ24,IF(ISTEXT(Fakos!AZ24),"n.a.",""))</f>
        <v>1.93333490483617E-2</v>
      </c>
      <c r="BA24" s="25">
        <f>IF(ISNUMBER(Fakos!BA24),Fakos!BA24,IF(ISTEXT(Fakos!BA24),"n.a.",""))</f>
        <v>0.18067981414817</v>
      </c>
      <c r="BB24" s="25">
        <f>IF(ISNUMBER(Fakos!BB24),Fakos!BB24,IF(ISTEXT(Fakos!BB24),"n.a.",""))</f>
        <v>9.8163048848206903E-3</v>
      </c>
      <c r="BC24" s="25">
        <f>IF(ISNUMBER(Fakos!BC24),Fakos!BC24,IF(ISTEXT(Fakos!BC24),"n.a.",""))</f>
        <v>9.9277024813582096E-2</v>
      </c>
      <c r="BD24" s="25">
        <f>IF(ISNUMBER(Fakos!BD24),Fakos!BD24,IF(ISTEXT(Fakos!BD24),"n.a.",""))</f>
        <v>5.9471710577307602E-2</v>
      </c>
      <c r="BE24" s="25">
        <f>IF(ISNUMBER(Fakos!BE24),Fakos!BE24,IF(ISTEXT(Fakos!BE24),"n.a.",""))</f>
        <v>0.122744541678545</v>
      </c>
      <c r="BF24" s="25">
        <f>IF(ISNUMBER(Fakos!BF24),Fakos!BF24,IF(ISTEXT(Fakos!BF24),"n.a.",""))</f>
        <v>1.8158907738420198E-2</v>
      </c>
      <c r="BG24" s="25">
        <f>IF(ISNUMBER(Fakos!BG24),Fakos!BG24,IF(ISTEXT(Fakos!BG24),"n.a.",""))</f>
        <v>9.3651564903323194E-3</v>
      </c>
      <c r="BH24" s="25">
        <f>IF(ISNUMBER(Fakos!BH24),Fakos!BH24,IF(ISTEXT(Fakos!BH24),"n.a.",""))</f>
        <v>3.1437348680476901E-2</v>
      </c>
      <c r="BI24" s="25">
        <f>IF(ISNUMBER(Fakos!BI24),Fakos!BI24,IF(ISTEXT(Fakos!BI24),"n.a.",""))</f>
        <v>1.8265964857004699E-2</v>
      </c>
      <c r="BJ24" s="25" t="str">
        <f>IF(ISNUMBER(Fakos!BJ24),Fakos!BJ24,IF(ISTEXT(Fakos!BJ24),"n.a.",""))</f>
        <v/>
      </c>
      <c r="BK24" s="25">
        <f>IF(ISNUMBER(Fakos!BK24),Fakos!BK24,IF(ISTEXT(Fakos!BK24),"n.a.",""))</f>
        <v>1.18735652792389</v>
      </c>
      <c r="BL24" s="25">
        <f>IF(ISNUMBER(Fakos!BL24),Fakos!BL24,IF(ISTEXT(Fakos!BL24),"n.a.",""))</f>
        <v>31302.879752900699</v>
      </c>
      <c r="BM24" s="25">
        <f>IF(ISNUMBER(Fakos!BM24),Fakos!BM24,IF(ISTEXT(Fakos!BM24),"n.a.",""))</f>
        <v>33.1122287885985</v>
      </c>
      <c r="BN24" s="25">
        <f>IF(ISNUMBER(Fakos!BN24),Fakos!BN24,IF(ISTEXT(Fakos!BN24),"n.a.",""))</f>
        <v>85.345274777910703</v>
      </c>
      <c r="BO24" s="25">
        <f>IF(ISNUMBER(Fakos!BO24),Fakos!BO24,IF(ISTEXT(Fakos!BO24),"n.a.",""))</f>
        <v>0.12448623599453899</v>
      </c>
      <c r="BP24" s="25">
        <f>IF(ISNUMBER(Fakos!BP24),Fakos!BP24,IF(ISTEXT(Fakos!BP24),"n.a.",""))</f>
        <v>0.82666812592733796</v>
      </c>
      <c r="BQ24" s="25">
        <f>IF(ISNUMBER(Fakos!BQ24),Fakos!BQ24,IF(ISTEXT(Fakos!BQ24),"n.a.",""))</f>
        <v>3.0444424910847399E-2</v>
      </c>
      <c r="BR24" s="25">
        <f>IF(ISNUMBER(Fakos!BR24),Fakos!BR24,IF(ISTEXT(Fakos!BR24),"n.a.",""))</f>
        <v>0.27650353157167001</v>
      </c>
      <c r="BS24" s="25">
        <f>IF(ISNUMBER(Fakos!BS24),Fakos!BS24,IF(ISTEXT(Fakos!BS24),"n.a.",""))</f>
        <v>6.8262210802649603</v>
      </c>
      <c r="BT24" s="25">
        <f>IF(ISNUMBER(Fakos!BT24),Fakos!BT24,IF(ISTEXT(Fakos!BT24),"n.a.",""))</f>
        <v>4.7382998187115204</v>
      </c>
      <c r="BU24" s="25">
        <f>IF(ISNUMBER(Fakos!BU24),Fakos!BU24,IF(ISTEXT(Fakos!BU24),"n.a.",""))</f>
        <v>1.3005389892617999E-2</v>
      </c>
      <c r="BV24" s="25">
        <f>IF(ISNUMBER(Fakos!BV24),Fakos!BV24,IF(ISTEXT(Fakos!BV24),"n.a.",""))</f>
        <v>0.12875801124762401</v>
      </c>
      <c r="BW24" s="25">
        <f>IF(ISNUMBER(Fakos!BW24),Fakos!BW24,IF(ISTEXT(Fakos!BW24),"n.a.",""))</f>
        <v>4.00851694456472E-3</v>
      </c>
      <c r="BX24" s="25">
        <f>IF(ISNUMBER(Fakos!BX24),Fakos!BX24,IF(ISTEXT(Fakos!BX24),"n.a.",""))</f>
        <v>5.3330738209007397E-2</v>
      </c>
      <c r="BY24" s="25">
        <f>IF(ISNUMBER(Fakos!BY24),Fakos!BY24,IF(ISTEXT(Fakos!BY24),"n.a.",""))</f>
        <v>2.71627840121989E-2</v>
      </c>
      <c r="BZ24" s="25">
        <f>IF(ISNUMBER(Fakos!BZ24),Fakos!BZ24,IF(ISTEXT(Fakos!BZ24),"n.a.",""))</f>
        <v>0.35853080646685498</v>
      </c>
      <c r="CA24" s="25">
        <f>IF(ISNUMBER(Fakos!CA24),Fakos!CA24,IF(ISTEXT(Fakos!CA24),"n.a.",""))</f>
        <v>8.9518384959754605E-3</v>
      </c>
      <c r="CB24" s="25">
        <f>IF(ISNUMBER(Fakos!CB24),Fakos!CB24,IF(ISTEXT(Fakos!CB24),"n.a.",""))</f>
        <v>8.2392845467388499E-3</v>
      </c>
      <c r="CC24" s="25">
        <f>IF(ISNUMBER(Fakos!CC24),Fakos!CC24,IF(ISTEXT(Fakos!CC24),"n.a.",""))</f>
        <v>3.2619782155257897E-2</v>
      </c>
      <c r="CD24" s="25">
        <f>IF(ISNUMBER(Fakos!CD24),Fakos!CD24,IF(ISTEXT(Fakos!CD24),"n.a.",""))</f>
        <v>0.18064140391618999</v>
      </c>
      <c r="CE24" s="25" t="str">
        <f>IF(ISNUMBER(Fakos!CE24),Fakos!CE24,IF(ISTEXT(Fakos!CE24),"n.a.",""))</f>
        <v/>
      </c>
      <c r="CF24" s="25">
        <f>IF(ISNUMBER(Fakos!CF24),Fakos!CF24,IF(ISTEXT(Fakos!CF24),"n.a.",""))</f>
        <v>16.477175506089999</v>
      </c>
      <c r="CG24" s="25">
        <f>IF(ISNUMBER(Fakos!CG24),Fakos!CG24,IF(ISTEXT(Fakos!CG24),"n.a.",""))</f>
        <v>473277.65670374199</v>
      </c>
      <c r="CH24" s="25">
        <f>IF(ISNUMBER(Fakos!CH24),Fakos!CH24,IF(ISTEXT(Fakos!CH24),"n.a.",""))</f>
        <v>243.903469949304</v>
      </c>
      <c r="CI24" s="25">
        <f>IF(ISNUMBER(Fakos!CI24),Fakos!CI24,IF(ISTEXT(Fakos!CI24),"n.a.",""))</f>
        <v>644.72880055153598</v>
      </c>
      <c r="CJ24" s="25">
        <f>IF(ISNUMBER(Fakos!CJ24),Fakos!CJ24,IF(ISTEXT(Fakos!CJ24),"n.a.",""))</f>
        <v>0.161395894134478</v>
      </c>
      <c r="CK24" s="25">
        <f>IF(ISNUMBER(Fakos!CK24),Fakos!CK24,IF(ISTEXT(Fakos!CK24),"n.a.",""))</f>
        <v>0.85859749639125205</v>
      </c>
      <c r="CL24" s="25">
        <f>IF(ISNUMBER(Fakos!CL24),Fakos!CL24,IF(ISTEXT(Fakos!CL24),"n.a.",""))</f>
        <v>4.9014156552077498E-2</v>
      </c>
      <c r="CM24" s="25">
        <f>IF(ISNUMBER(Fakos!CM24),Fakos!CM24,IF(ISTEXT(Fakos!CM24),"n.a.",""))</f>
        <v>0.66377366385554004</v>
      </c>
      <c r="CN24" s="25">
        <f>IF(ISNUMBER(Fakos!CN24),Fakos!CN24,IF(ISTEXT(Fakos!CN24),"n.a.",""))</f>
        <v>69.752955649349005</v>
      </c>
      <c r="CO24" s="25">
        <f>IF(ISNUMBER(Fakos!CO24),Fakos!CO24,IF(ISTEXT(Fakos!CO24),"n.a.",""))</f>
        <v>68.785855408104396</v>
      </c>
      <c r="CP24" s="25">
        <f>IF(ISNUMBER(Fakos!CP24),Fakos!CP24,IF(ISTEXT(Fakos!CP24),"n.a.",""))</f>
        <v>1.93333490483617E-2</v>
      </c>
      <c r="CQ24" s="25">
        <f>IF(ISNUMBER(Fakos!CQ24),Fakos!CQ24,IF(ISTEXT(Fakos!CQ24),"n.a.",""))</f>
        <v>0.18067981414817</v>
      </c>
      <c r="CR24" s="25">
        <f>IF(ISNUMBER(Fakos!CR24),Fakos!CR24,IF(ISTEXT(Fakos!CR24),"n.a.",""))</f>
        <v>9.4787630004545109E-3</v>
      </c>
      <c r="CS24" s="25">
        <f>IF(ISNUMBER(Fakos!CS24),Fakos!CS24,IF(ISTEXT(Fakos!CS24),"n.a.",""))</f>
        <v>9.9277024813582096E-2</v>
      </c>
      <c r="CT24" s="25">
        <f>IF(ISNUMBER(Fakos!CT24),Fakos!CT24,IF(ISTEXT(Fakos!CT24),"n.a.",""))</f>
        <v>5.9471710577307602E-2</v>
      </c>
      <c r="CU24" s="25">
        <f>IF(ISNUMBER(Fakos!CU24),Fakos!CU24,IF(ISTEXT(Fakos!CU24),"n.a.",""))</f>
        <v>0.52549473598267904</v>
      </c>
      <c r="CV24" s="25">
        <f>IF(ISNUMBER(Fakos!CV24),Fakos!CV24,IF(ISTEXT(Fakos!CV24),"n.a.",""))</f>
        <v>1.8158907738420198E-2</v>
      </c>
      <c r="CW24" s="25">
        <f>IF(ISNUMBER(Fakos!CW24),Fakos!CW24,IF(ISTEXT(Fakos!CW24),"n.a.",""))</f>
        <v>9.3651564903323194E-3</v>
      </c>
      <c r="CX24" s="25">
        <f>IF(ISNUMBER(Fakos!CX24),Fakos!CX24,IF(ISTEXT(Fakos!CX24),"n.a.",""))</f>
        <v>3.1437348680476901E-2</v>
      </c>
      <c r="CY24" s="25">
        <f>IF(ISNUMBER(Fakos!CY24),Fakos!CY24,IF(ISTEXT(Fakos!CY24),"n.a.",""))</f>
        <v>0.19737006845889801</v>
      </c>
      <c r="CZ24" s="25" t="str">
        <f>IF(ISNUMBER(Fakos!CZ24),Fakos!CZ24,IF(ISTEXT(Fakos!CZ24),"n.a.",""))</f>
        <v/>
      </c>
      <c r="DA24" s="25">
        <f>IF(ISNUMBER(Fakos!DA24),Fakos!DA24,IF(ISTEXT(Fakos!DA24),"n.a.",""))</f>
        <v>0.2999228368319013</v>
      </c>
      <c r="DB24" s="25">
        <f>IF(ISNUMBER(Fakos!DB24),Fakos!DB24,IF(ISTEXT(Fakos!DB24),"n.a.",""))</f>
        <v>8474.8438840315521</v>
      </c>
      <c r="DC24" s="25">
        <f>IF(ISNUMBER(Fakos!DC24),Fakos!DC24,IF(ISTEXT(Fakos!DC24),"n.a.",""))</f>
        <v>4.138642903309238</v>
      </c>
      <c r="DD24" s="25">
        <f>IF(ISNUMBER(Fakos!DD24),Fakos!DD24,IF(ISTEXT(Fakos!DD24),"n.a.",""))</f>
        <v>10.984689940462403</v>
      </c>
      <c r="DE24" s="25">
        <f>IF(ISNUMBER(Fakos!DE24),Fakos!DE24,IF(ISTEXT(Fakos!DE24),"n.a.",""))</f>
        <v>2.5398277489452996E-3</v>
      </c>
      <c r="DF24" s="25">
        <f>IF(ISNUMBER(Fakos!DF24),Fakos!DF24,IF(ISTEXT(Fakos!DF24),"n.a.",""))</f>
        <v>1.3130409793412633E-2</v>
      </c>
      <c r="DG24" s="25">
        <f>IF(ISNUMBER(Fakos!DG24),Fakos!DG24,IF(ISTEXT(Fakos!DG24),"n.a.",""))</f>
        <v>7.0298404474961637E-4</v>
      </c>
      <c r="DH24" s="25">
        <f>IF(ISNUMBER(Fakos!DH24),Fakos!DH24,IF(ISTEXT(Fakos!DH24),"n.a.",""))</f>
        <v>9.1416287543801128E-3</v>
      </c>
      <c r="DI24" s="25">
        <f>IF(ISNUMBER(Fakos!DI24),Fakos!DI24,IF(ISTEXT(Fakos!DI24),"n.a.",""))</f>
        <v>0.93101262719094369</v>
      </c>
      <c r="DJ24" s="25">
        <f>IF(ISNUMBER(Fakos!DJ24),Fakos!DJ24,IF(ISTEXT(Fakos!DJ24),"n.a.",""))</f>
        <v>0.87114811813708715</v>
      </c>
      <c r="DK24" s="25">
        <f>IF(ISNUMBER(Fakos!DK24),Fakos!DK24,IF(ISTEXT(Fakos!DK24),"n.a.",""))</f>
        <v>1.7923121965845076E-4</v>
      </c>
      <c r="DL24" s="25">
        <f>IF(ISNUMBER(Fakos!DL24),Fakos!DL24,IF(ISTEXT(Fakos!DL24),"n.a.",""))</f>
        <v>1.6073143566747916E-3</v>
      </c>
      <c r="DM24" s="25">
        <f>IF(ISNUMBER(Fakos!DM24),Fakos!DM24,IF(ISTEXT(Fakos!DM24),"n.a.",""))</f>
        <v>8.2554677841928186E-5</v>
      </c>
      <c r="DN24" s="25">
        <f>IF(ISNUMBER(Fakos!DN24),Fakos!DN24,IF(ISTEXT(Fakos!DN24),"n.a.",""))</f>
        <v>8.3629875169389351E-4</v>
      </c>
      <c r="DO24" s="25">
        <f>IF(ISNUMBER(Fakos!DO24),Fakos!DO24,IF(ISTEXT(Fakos!DO24),"n.a.",""))</f>
        <v>4.884338910751281E-4</v>
      </c>
      <c r="DP24" s="25">
        <f>IF(ISNUMBER(Fakos!DP24),Fakos!DP24,IF(ISTEXT(Fakos!DP24),"n.a.",""))</f>
        <v>4.1182973039394907E-3</v>
      </c>
      <c r="DQ24" s="25">
        <f>IF(ISNUMBER(Fakos!DQ24),Fakos!DQ24,IF(ISTEXT(Fakos!DQ24),"n.a.",""))</f>
        <v>9.2192850706986532E-5</v>
      </c>
      <c r="DR24" s="25">
        <f>IF(ISNUMBER(Fakos!DR24),Fakos!DR24,IF(ISTEXT(Fakos!DR24),"n.a.",""))</f>
        <v>4.582153478455588E-5</v>
      </c>
      <c r="DS24" s="25">
        <f>IF(ISNUMBER(Fakos!DS24),Fakos!DS24,IF(ISTEXT(Fakos!DS24),"n.a.",""))</f>
        <v>1.5172465579380744E-4</v>
      </c>
      <c r="DT24" s="25">
        <f>IF(ISNUMBER(Fakos!DT24),Fakos!DT24,IF(ISTEXT(Fakos!DT24),"n.a.",""))</f>
        <v>9.4444305469679982E-4</v>
      </c>
      <c r="DU24" s="25" t="str">
        <f>IF(ISNUMBER(Fakos!DU24),Fakos!DU24,IF(ISTEXT(Fakos!DU24),"n.a.",""))</f>
        <v/>
      </c>
      <c r="DV24" s="25">
        <f>IF(ISNUMBER(Fakos!DV24),Fakos!DV24,IF(ISTEXT(Fakos!DV24),"n.a.",""))</f>
        <v>3.5313563180854688E-3</v>
      </c>
      <c r="DW24" s="25">
        <f>IF(ISNUMBER(Fakos!DW24),Fakos!DW24,IF(ISTEXT(Fakos!DW24),"n.a.",""))</f>
        <v>99.784643979732977</v>
      </c>
      <c r="DX24" s="25">
        <f>IF(ISNUMBER(Fakos!DX24),Fakos!DX24,IF(ISTEXT(Fakos!DX24),"n.a.",""))</f>
        <v>4.8729276234113487E-2</v>
      </c>
      <c r="DY24" s="25">
        <f>IF(ISNUMBER(Fakos!DY24),Fakos!DY24,IF(ISTEXT(Fakos!DY24),"n.a.",""))</f>
        <v>0.1293361140258987</v>
      </c>
      <c r="DZ24" s="25">
        <f>IF(ISNUMBER(Fakos!DZ24),Fakos!DZ24,IF(ISTEXT(Fakos!DZ24),"n.a.",""))</f>
        <v>2.990448097526392E-5</v>
      </c>
      <c r="EA24" s="25">
        <f>IF(ISNUMBER(Fakos!EA24),Fakos!EA24,IF(ISTEXT(Fakos!EA24),"n.a.",""))</f>
        <v>1.5460028343559288E-4</v>
      </c>
      <c r="EB24" s="25">
        <f>IF(ISNUMBER(Fakos!EB24),Fakos!EB24,IF(ISTEXT(Fakos!EB24),"n.a.",""))</f>
        <v>8.2770861137566628E-6</v>
      </c>
      <c r="EC24" s="25">
        <f>IF(ISNUMBER(Fakos!EC24),Fakos!EC24,IF(ISTEXT(Fakos!EC24),"n.a.",""))</f>
        <v>1.0763551318856521E-4</v>
      </c>
      <c r="ED24" s="25">
        <f>IF(ISNUMBER(Fakos!ED24),Fakos!ED24,IF(ISTEXT(Fakos!ED24),"n.a.",""))</f>
        <v>1.0961943938569703E-2</v>
      </c>
      <c r="EE24" s="25">
        <f>IF(ISNUMBER(Fakos!EE24),Fakos!EE24,IF(ISTEXT(Fakos!EE24),"n.a.",""))</f>
        <v>1.025708626747843E-2</v>
      </c>
      <c r="EF24" s="25">
        <f>IF(ISNUMBER(Fakos!EF24),Fakos!EF24,IF(ISTEXT(Fakos!EF24),"n.a.",""))</f>
        <v>2.1103071264085652E-6</v>
      </c>
      <c r="EG24" s="25">
        <f>IF(ISNUMBER(Fakos!EG24),Fakos!EG24,IF(ISTEXT(Fakos!EG24),"n.a.",""))</f>
        <v>1.8924866704212495E-5</v>
      </c>
      <c r="EH24" s="25">
        <f>IF(ISNUMBER(Fakos!EH24),Fakos!EH24,IF(ISTEXT(Fakos!EH24),"n.a.",""))</f>
        <v>9.7201662355573919E-7</v>
      </c>
      <c r="EI24" s="25">
        <f>IF(ISNUMBER(Fakos!EI24),Fakos!EI24,IF(ISTEXT(Fakos!EI24),"n.a.",""))</f>
        <v>9.846762293250946E-6</v>
      </c>
      <c r="EJ24" s="25">
        <f>IF(ISNUMBER(Fakos!EJ24),Fakos!EJ24,IF(ISTEXT(Fakos!EJ24),"n.a.",""))</f>
        <v>5.7509262230069747E-6</v>
      </c>
      <c r="EK24" s="25">
        <f>IF(ISNUMBER(Fakos!EK24),Fakos!EK24,IF(ISTEXT(Fakos!EK24),"n.a.",""))</f>
        <v>4.8489722748828663E-5</v>
      </c>
      <c r="EL24" s="25">
        <f>IF(ISNUMBER(Fakos!EL24),Fakos!EL24,IF(ISTEXT(Fakos!EL24),"n.a.",""))</f>
        <v>1.0854985544461829E-6</v>
      </c>
      <c r="EM24" s="25">
        <f>IF(ISNUMBER(Fakos!EM24),Fakos!EM24,IF(ISTEXT(Fakos!EM24),"n.a.",""))</f>
        <v>5.3951265623866407E-7</v>
      </c>
      <c r="EN24" s="25">
        <f>IF(ISNUMBER(Fakos!EN24),Fakos!EN24,IF(ISTEXT(Fakos!EN24),"n.a.",""))</f>
        <v>1.7864388971057346E-6</v>
      </c>
      <c r="EO24" s="25">
        <f>IF(ISNUMBER(Fakos!EO24),Fakos!EO24,IF(ISTEXT(Fakos!EO24),"n.a.",""))</f>
        <v>1.1120076695409342E-5</v>
      </c>
      <c r="EP24" s="25" t="str">
        <f>IF(ISNUMBER(Fakos!EP24),Fakos!EP24,IF(ISTEXT(Fakos!EP24),"n.a.",""))</f>
        <v/>
      </c>
      <c r="EQ24" s="25">
        <f>IF(ISNUMBER(Fakos!EQ24),Fakos!EQ24,IF(ISTEXT(Fakos!EQ24),"n.a.",""))</f>
        <v>199.56928795946595</v>
      </c>
      <c r="ER24" s="25" t="str">
        <f>IF(ISNUMBER(Fakos!ER24),Fakos!ER24,IF(ISTEXT(Fakos!ER24),"n.a.",""))</f>
        <v/>
      </c>
      <c r="ES24" s="25" t="str">
        <f>IF(ISNUMBER(Fakos!ES24),Fakos!ES24,IF(ISTEXT(Fakos!ES24),"n.a.",""))</f>
        <v/>
      </c>
      <c r="ET24" s="25" t="str">
        <f>IF(ISNUMBER(Fakos!ET24),Fakos!ET24,IF(ISTEXT(Fakos!ET24),"n.a.",""))</f>
        <v/>
      </c>
      <c r="EU24" s="25" t="str">
        <f>IF(ISNUMBER(Fakos!EU24),Fakos!EU24,IF(ISTEXT(Fakos!EU24),"n.a.",""))</f>
        <v/>
      </c>
      <c r="EV24" s="25" t="str">
        <f>IF(ISNUMBER(Fakos!EV24),Fakos!EV24,IF(ISTEXT(Fakos!EV24),"n.a.",""))</f>
        <v/>
      </c>
      <c r="EW24" s="25" t="str">
        <f>IF(ISNUMBER(Fakos!EW24),Fakos!EW24,IF(ISTEXT(Fakos!EW24),"n.a.",""))</f>
        <v/>
      </c>
      <c r="EX24" s="25" t="str">
        <f>IF(ISNUMBER(Fakos!EX24),Fakos!EX24,IF(ISTEXT(Fakos!EX24),"n.a.",""))</f>
        <v/>
      </c>
      <c r="EY24" s="25" t="str">
        <f>IF(ISNUMBER(Fakos!EY24),Fakos!EY24,IF(ISTEXT(Fakos!EY24),"n.a.",""))</f>
        <v/>
      </c>
      <c r="EZ24" s="25" t="str">
        <f>IF(ISNUMBER(Fakos!EZ24),Fakos!EZ24,IF(ISTEXT(Fakos!EZ24),"n.a.",""))</f>
        <v/>
      </c>
      <c r="FA24" s="25" t="str">
        <f>IF(ISNUMBER(Fakos!FA24),Fakos!FA24,IF(ISTEXT(Fakos!FA24),"n.a.",""))</f>
        <v/>
      </c>
      <c r="FB24" s="25" t="str">
        <f>IF(ISNUMBER(Fakos!FB24),Fakos!FB24,IF(ISTEXT(Fakos!FB24),"n.a.",""))</f>
        <v/>
      </c>
      <c r="FC24" s="25" t="str">
        <f>IF(ISNUMBER(Fakos!FC24),Fakos!FC24,IF(ISTEXT(Fakos!FC24),"n.a.",""))</f>
        <v/>
      </c>
      <c r="FD24" s="25" t="str">
        <f>IF(ISNUMBER(Fakos!FD24),Fakos!FD24,IF(ISTEXT(Fakos!FD24),"n.a.",""))</f>
        <v/>
      </c>
      <c r="FE24" s="25" t="str">
        <f>IF(ISNUMBER(Fakos!FE24),Fakos!FE24,IF(ISTEXT(Fakos!FE24),"n.a.",""))</f>
        <v/>
      </c>
      <c r="FF24" s="25" t="str">
        <f>IF(ISNUMBER(Fakos!FF24),Fakos!FF24,IF(ISTEXT(Fakos!FF24),"n.a.",""))</f>
        <v/>
      </c>
      <c r="FG24" s="25" t="str">
        <f>IF(ISNUMBER(Fakos!FG24),Fakos!FG24,IF(ISTEXT(Fakos!FG24),"n.a.",""))</f>
        <v/>
      </c>
      <c r="FH24" s="25" t="str">
        <f>IF(ISNUMBER(Fakos!FH24),Fakos!FH24,IF(ISTEXT(Fakos!FH24),"n.a.",""))</f>
        <v/>
      </c>
      <c r="FI24" s="25" t="str">
        <f>IF(ISNUMBER(Fakos!FI24),Fakos!FI24,IF(ISTEXT(Fakos!FI24),"n.a.",""))</f>
        <v/>
      </c>
      <c r="FJ24" s="25" t="str">
        <f>IF(ISNUMBER(Fakos!FJ24),Fakos!FJ24,IF(ISTEXT(Fakos!FJ24),"n.a.",""))</f>
        <v/>
      </c>
      <c r="FK24" s="25" t="str">
        <f>IF(ISNUMBER(Fakos!FK24),Fakos!FK24,IF(ISTEXT(Fakos!FK24),"n.a.",""))</f>
        <v/>
      </c>
      <c r="FL24" s="25" t="str">
        <f>IF(ISNUMBER(Fakos!FL24),Fakos!FL24,IF(ISTEXT(Fakos!FL24),"n.a.",""))</f>
        <v/>
      </c>
      <c r="FM24" s="25" t="str">
        <f>IF(ISNUMBER(Fakos!FM24),Fakos!FM24,IF(ISTEXT(Fakos!FM24),"n.a.",""))</f>
        <v/>
      </c>
      <c r="FN24" s="25" t="str">
        <f>IF(ISNUMBER(Fakos!FN24),Fakos!FN24,IF(ISTEXT(Fakos!FN24),"n.a.",""))</f>
        <v/>
      </c>
      <c r="FO24" s="25" t="str">
        <f>IF(ISNUMBER(Fakos!FO24),Fakos!FO24,"")</f>
        <v/>
      </c>
      <c r="FP24" s="25" t="str">
        <f>IF(ISNUMBER(Fakos!FP24),Fakos!FP24,"")</f>
        <v/>
      </c>
      <c r="FQ24" s="25" t="str">
        <f>IF(ISNUMBER(Fakos!FQ24),Fakos!FQ24,"")</f>
        <v/>
      </c>
      <c r="FR24" s="25" t="str">
        <f>IF(ISNUMBER(Fakos!FR24),Fakos!FR24,"")</f>
        <v/>
      </c>
      <c r="FS24" s="25" t="str">
        <f>IF(ISNUMBER(Fakos!FS24),Fakos!FS24,"")</f>
        <v/>
      </c>
      <c r="FT24" s="25" t="str">
        <f>IF(ISNUMBER(Fakos!FT24),Fakos!FT24,"")</f>
        <v/>
      </c>
      <c r="FU24" s="25" t="str">
        <f>IF(ISNUMBER(Fakos!FU24),Fakos!FU24,"")</f>
        <v/>
      </c>
      <c r="FV24" s="25" t="str">
        <f>IF(ISNUMBER(Fakos!FV24),Fakos!FV24,"")</f>
        <v/>
      </c>
      <c r="FW24" s="25" t="str">
        <f>IF(ISNUMBER(Fakos!FW24),Fakos!FW24,"")</f>
        <v/>
      </c>
      <c r="FX24" s="25" t="str">
        <f>IF(ISNUMBER(Fakos!FX24),Fakos!FX24,"")</f>
        <v/>
      </c>
      <c r="FY24" s="25" t="str">
        <f>IF(ISNUMBER(Fakos!FY24),Fakos!FY24,"")</f>
        <v/>
      </c>
      <c r="FZ24" s="25" t="str">
        <f>IF(ISNUMBER(Fakos!FZ24),Fakos!FZ24,"")</f>
        <v/>
      </c>
      <c r="GA24" s="25" t="str">
        <f>IF(ISNUMBER(Fakos!GA24),Fakos!GA24,"")</f>
        <v/>
      </c>
      <c r="GB24" s="25" t="str">
        <f>IF(ISNUMBER(Fakos!GB24),Fakos!GB24,"")</f>
        <v/>
      </c>
      <c r="GC24" s="25" t="str">
        <f>IF(ISNUMBER(Fakos!GC24),Fakos!GC24,"")</f>
        <v/>
      </c>
      <c r="GD24" s="25" t="str">
        <f>IF(ISNUMBER(Fakos!GD24),Fakos!GD24,"")</f>
        <v/>
      </c>
      <c r="GE24" s="25" t="str">
        <f>IF(ISNUMBER(Fakos!GE24),Fakos!GE24,"")</f>
        <v/>
      </c>
      <c r="GF24" s="25" t="str">
        <f>IF(ISNUMBER(Fakos!GF24),Fakos!GF24,"")</f>
        <v/>
      </c>
      <c r="GG24" s="25" t="str">
        <f>IF(ISNUMBER(Fakos!GG24),Fakos!GG24,"")</f>
        <v/>
      </c>
      <c r="GH24" s="25" t="str">
        <f>IF(ISNUMBER(Fakos!GH24),Fakos!GH24,"")</f>
        <v/>
      </c>
      <c r="GI24" s="25" t="str">
        <f>IF(ISNUMBER(Fakos!GI24),Fakos!GI24,"")</f>
        <v/>
      </c>
      <c r="GJ24" s="25" t="str">
        <f>IF(ISNUMBER(Fakos!GJ24),Fakos!GJ24,"")</f>
        <v/>
      </c>
      <c r="GK24" s="25" t="str">
        <f>IF(ISNUMBER(Fakos!GK24),Fakos!GK24,"")</f>
        <v/>
      </c>
      <c r="GL24" s="25" t="str">
        <f>IF(ISNUMBER(Fakos!GL24),Fakos!GL24,"")</f>
        <v/>
      </c>
      <c r="GM24" s="25" t="str">
        <f>IF(ISNUMBER(Fakos!GM24),Fakos!GM24,"")</f>
        <v/>
      </c>
      <c r="GN24" s="25" t="str">
        <f>IF(ISNUMBER(Fakos!GN24),Fakos!GN24,"")</f>
        <v/>
      </c>
      <c r="GO24" s="25" t="str">
        <f>IF(ISNUMBER(Fakos!GO24),Fakos!GO24,"")</f>
        <v/>
      </c>
      <c r="GP24" s="25" t="str">
        <f>IF(ISNUMBER(Fakos!GP24),Fakos!GP24,"")</f>
        <v/>
      </c>
      <c r="GQ24" s="25" t="str">
        <f>IF(ISNUMBER(Fakos!GQ24),Fakos!GQ24,"")</f>
        <v/>
      </c>
      <c r="GR24" s="25" t="str">
        <f>IF(ISNUMBER(Fakos!GR24),Fakos!GR24,"")</f>
        <v/>
      </c>
      <c r="GS24" s="25" t="str">
        <f>IF(ISNUMBER(Fakos!GS24),Fakos!GS24,"")</f>
        <v/>
      </c>
      <c r="GT24" s="25" t="str">
        <f>IF(ISNUMBER(Fakos!GT24),Fakos!GT24,"")</f>
        <v/>
      </c>
      <c r="GU24" s="25" t="str">
        <f>IF(ISNUMBER(Fakos!GU24),Fakos!GU24,"")</f>
        <v/>
      </c>
      <c r="GV24" s="25" t="str">
        <f>IF(ISNUMBER(Fakos!GV24),Fakos!GV24,"")</f>
        <v/>
      </c>
      <c r="GW24" s="25" t="str">
        <f>IF(ISNUMBER(Fakos!GW24),Fakos!GW24,"")</f>
        <v/>
      </c>
      <c r="GX24" s="25" t="str">
        <f>IF(ISNUMBER(Fakos!GX24),Fakos!GX24,"")</f>
        <v/>
      </c>
      <c r="GY24" s="25" t="str">
        <f>IF(ISNUMBER(Fakos!GY24),Fakos!GY24,"")</f>
        <v/>
      </c>
      <c r="GZ24" s="25" t="str">
        <f>IF(ISNUMBER(Fakos!GZ24),Fakos!GZ24,"")</f>
        <v/>
      </c>
      <c r="HA24" s="25" t="str">
        <f>IF(ISNUMBER(Fakos!HA24),Fakos!HA24,"")</f>
        <v/>
      </c>
      <c r="HB24" s="25" t="str">
        <f>IF(ISNUMBER(Fakos!HB24),Fakos!HB24,"")</f>
        <v/>
      </c>
      <c r="HC24" s="25" t="str">
        <f>IF(ISNUMBER(Fakos!HC24),Fakos!HC24,"")</f>
        <v/>
      </c>
      <c r="HD24" s="25" t="str">
        <f>IF(ISNUMBER(Fakos!HD24),Fakos!HD24,"")</f>
        <v/>
      </c>
      <c r="HE24" s="25" t="str">
        <f>IF(ISNUMBER(Fakos!HE24),Fakos!HE24,"")</f>
        <v/>
      </c>
      <c r="HF24" s="25" t="str">
        <f>IF(ISNUMBER(Fakos!HF24),Fakos!HF24,"")</f>
        <v/>
      </c>
      <c r="HG24" s="25" t="str">
        <f>IF(ISNUMBER(Fakos!HG24),Fakos!HG24,"")</f>
        <v/>
      </c>
      <c r="HH24" s="25" t="str">
        <f>IF(ISNUMBER(Fakos!HH24),Fakos!HH24,"")</f>
        <v/>
      </c>
      <c r="HI24" s="25" t="str">
        <f>IF(ISNUMBER(Fakos!HI24),Fakos!HI24,"")</f>
        <v/>
      </c>
    </row>
    <row r="25" spans="1:217">
      <c r="A25" s="25" t="str">
        <f>Fakos!A25</f>
        <v>LM-JB-14-06</v>
      </c>
      <c r="B25" s="25" t="str">
        <f>Fakos!B25</f>
        <v>Fakos</v>
      </c>
      <c r="C25" s="25" t="str">
        <f>Fakos!C25</f>
        <v>epithermal</v>
      </c>
      <c r="D25" s="25" t="str">
        <f>Fakos!D25</f>
        <v>transitional</v>
      </c>
      <c r="E25" s="25" t="str">
        <f>Fakos!E25</f>
        <v>pyrite</v>
      </c>
      <c r="F25" s="25" t="str">
        <f>Fakos!F25</f>
        <v>anhedral, inclusions</v>
      </c>
      <c r="G25" s="25">
        <f>IF(ISNUMBER(Fakos!G25),Fakos!G25,IF(ISTEXT(Fakos!G25),"n.a.",""))</f>
        <v>15.102693336232701</v>
      </c>
      <c r="H25" s="25">
        <f>IF(ISNUMBER(Fakos!H25),Fakos!H25,IF(ISTEXT(Fakos!H25),"n.a.",""))</f>
        <v>470045.70081140299</v>
      </c>
      <c r="I25" s="25">
        <f>IF(ISNUMBER(Fakos!I25),Fakos!I25,IF(ISTEXT(Fakos!I25),"n.a.",""))</f>
        <v>160.46368670337301</v>
      </c>
      <c r="J25" s="25">
        <f>IF(ISNUMBER(Fakos!J25),Fakos!J25,IF(ISTEXT(Fakos!J25),"n.a.",""))</f>
        <v>529.87216354192003</v>
      </c>
      <c r="K25" s="25">
        <f>IF(ISNUMBER(Fakos!K25),Fakos!K25,IF(ISTEXT(Fakos!K25),"n.a.",""))</f>
        <v>0.18966267255202099</v>
      </c>
      <c r="L25" s="25">
        <f>IF(ISNUMBER(Fakos!L25),Fakos!L25,IF(ISTEXT(Fakos!L25),"n.a.",""))</f>
        <v>0.92396603268329902</v>
      </c>
      <c r="M25" s="25">
        <f>IF(ISNUMBER(Fakos!M25),Fakos!M25,IF(ISTEXT(Fakos!M25),"n.a.",""))</f>
        <v>4.8150651970797001E-2</v>
      </c>
      <c r="N25" s="25">
        <f>IF(ISNUMBER(Fakos!N25),Fakos!N25,IF(ISTEXT(Fakos!N25),"n.a.",""))</f>
        <v>0.78622988460271004</v>
      </c>
      <c r="O25" s="25">
        <f>IF(ISNUMBER(Fakos!O25),Fakos!O25,IF(ISTEXT(Fakos!O25),"n.a.",""))</f>
        <v>531.87809994380905</v>
      </c>
      <c r="P25" s="25">
        <f>IF(ISNUMBER(Fakos!P25),Fakos!P25,IF(ISTEXT(Fakos!P25),"n.a.",""))</f>
        <v>124.68014749483901</v>
      </c>
      <c r="Q25" s="25">
        <f>IF(ISNUMBER(Fakos!Q25),Fakos!Q25,IF(ISTEXT(Fakos!Q25),"n.a.",""))</f>
        <v>3.3310449824541198E-2</v>
      </c>
      <c r="R25" s="25">
        <f>IF(ISNUMBER(Fakos!R25),Fakos!R25,IF(ISTEXT(Fakos!R25),"n.a.",""))</f>
        <v>0.17439266233657599</v>
      </c>
      <c r="S25" s="25">
        <f>IF(ISNUMBER(Fakos!S25),Fakos!S25,IF(ISTEXT(Fakos!S25),"n.a.",""))</f>
        <v>9.8840214185927661E-3</v>
      </c>
      <c r="T25" s="25">
        <f>IF(ISNUMBER(Fakos!T25),Fakos!T25,IF(ISTEXT(Fakos!T25),"n.a.",""))</f>
        <v>0.105426746994657</v>
      </c>
      <c r="U25" s="25">
        <f>IF(ISNUMBER(Fakos!U25),Fakos!U25,IF(ISTEXT(Fakos!U25),"n.a.",""))</f>
        <v>6.7509773142789706E-2</v>
      </c>
      <c r="V25" s="25">
        <f>IF(ISNUMBER(Fakos!V25),Fakos!V25,IF(ISTEXT(Fakos!V25),"n.a.",""))</f>
        <v>1.98532310423961</v>
      </c>
      <c r="W25" s="25">
        <f>IF(ISNUMBER(Fakos!W25),Fakos!W25,IF(ISTEXT(Fakos!W25),"n.a.",""))</f>
        <v>0.45590002208512198</v>
      </c>
      <c r="X25" s="25">
        <f>IF(ISNUMBER(Fakos!X25),Fakos!X25,IF(ISTEXT(Fakos!X25),"n.a.",""))</f>
        <v>2.1731559371492199E-2</v>
      </c>
      <c r="Y25" s="25">
        <f>IF(ISNUMBER(Fakos!Y25),Fakos!Y25,IF(ISTEXT(Fakos!Y25),"n.a.",""))</f>
        <v>0.27150650052144698</v>
      </c>
      <c r="Z25" s="25">
        <f>IF(ISNUMBER(Fakos!Z25),Fakos!Z25,IF(ISTEXT(Fakos!Z25),"n.a.",""))</f>
        <v>8.4671186881646904E-2</v>
      </c>
      <c r="AA25" s="25">
        <f>IF(ISNUMBER(Fakos!AA25),Fakos!AA25,IF(ISTEXT(Fakos!AA25),"n.a.",""))</f>
        <v>0.30283471702071812</v>
      </c>
      <c r="AB25" s="25">
        <f>IF(ISNUMBER(Fakos!AB25),Fakos!AB25,IF(ISTEXT(Fakos!AB25),"n.a.",""))</f>
        <v>459.21606759094965</v>
      </c>
      <c r="AC25" s="25">
        <f>IF(ISNUMBER(Fakos!AC25),Fakos!AC25,IF(ISTEXT(Fakos!AC25),"n.a.",""))</f>
        <v>0.31185694161660971</v>
      </c>
      <c r="AD25" s="25">
        <f>IF(ISNUMBER(Fakos!AD25),Fakos!AD25,IF(ISTEXT(Fakos!AD25),"n.a.",""))</f>
        <v>0.30169259971471923</v>
      </c>
      <c r="AE25" s="25">
        <f>IF(ISNUMBER(Fakos!AE25),Fakos!AE25,IF(ISTEXT(Fakos!AE25),"n.a.",""))</f>
        <v>8.0040659541319406E-2</v>
      </c>
      <c r="AF25" s="25">
        <f>IF(ISNUMBER(Fakos!AF25),Fakos!AF25,IF(ISTEXT(Fakos!AF25),"n.a.",""))</f>
        <v>0.24864882797698223</v>
      </c>
      <c r="AG25" s="25">
        <f>IF(ISNUMBER(Fakos!AG25),Fakos!AG25,IF(ISTEXT(Fakos!AG25),"n.a.",""))</f>
        <v>2.0758871062284399E-4</v>
      </c>
      <c r="AH25" s="25">
        <f>IF(ISNUMBER(Fakos!AH25),Fakos!AH25,IF(ISTEXT(Fakos!AH25),"n.a.",""))</f>
        <v>0.12268748542140309</v>
      </c>
      <c r="AI25" s="25">
        <f>IF(ISNUMBER(Fakos!AI25),Fakos!AI25,IF(ISTEXT(Fakos!AI25),"n.a.",""))</f>
        <v>5.2766572064473873E-4</v>
      </c>
      <c r="AJ25" s="25">
        <f>IF(ISNUMBER(Fakos!AJ25),Fakos!AJ25,IF(ISTEXT(Fakos!AJ25),"n.a.",""))</f>
        <v>0.7769991457650971</v>
      </c>
      <c r="AK25" s="25">
        <f>IF(ISNUMBER(Fakos!AK25),Fakos!AK25,IF(ISTEXT(Fakos!AK25),"n.a.",""))</f>
        <v>1.3542976493905641E-4</v>
      </c>
      <c r="AL25" s="25">
        <f>IF(ISNUMBER(Fakos!AL25),Fakos!AL25,IF(ISTEXT(Fakos!AL25),"n.a.",""))</f>
        <v>4.2071682715096574E-4</v>
      </c>
      <c r="AM25" s="25">
        <f>IF(ISNUMBER(Fakos!AM25),Fakos!AM25,IF(ISTEXT(Fakos!AM25),"n.a.",""))</f>
        <v>2.0758871062284399E-4</v>
      </c>
      <c r="AN25" s="25" t="str">
        <f>IF(ISNUMBER(Fakos!AN25),Fakos!AN25,IF(ISTEXT(Fakos!AN25),"n.a.",""))</f>
        <v/>
      </c>
      <c r="AO25" s="25" t="str">
        <f>IF(ISNUMBER(Fakos!AO25),Fakos!AO25,IF(ISTEXT(Fakos!AO25),"n.a.",""))</f>
        <v/>
      </c>
      <c r="AP25" s="25">
        <f>IF(ISNUMBER(Fakos!AP25),Fakos!AP25,IF(ISTEXT(Fakos!AP25),"n.a.",""))</f>
        <v>0.26251646565453601</v>
      </c>
      <c r="AQ25" s="25">
        <f>IF(ISNUMBER(Fakos!AQ25),Fakos!AQ25,IF(ISTEXT(Fakos!AQ25),"n.a.",""))</f>
        <v>5.6903486967374803</v>
      </c>
      <c r="AR25" s="25">
        <f>IF(ISNUMBER(Fakos!AR25),Fakos!AR25,IF(ISTEXT(Fakos!AR25),"n.a.",""))</f>
        <v>3.8364966776125997E-2</v>
      </c>
      <c r="AS25" s="25">
        <f>IF(ISNUMBER(Fakos!AS25),Fakos!AS25,IF(ISTEXT(Fakos!AS25),"n.a.",""))</f>
        <v>0.285207400799533</v>
      </c>
      <c r="AT25" s="25">
        <f>IF(ISNUMBER(Fakos!AT25),Fakos!AT25,IF(ISTEXT(Fakos!AT25),"n.a.",""))</f>
        <v>0.18966267255202099</v>
      </c>
      <c r="AU25" s="25">
        <f>IF(ISNUMBER(Fakos!AU25),Fakos!AU25,IF(ISTEXT(Fakos!AU25),"n.a.",""))</f>
        <v>0.92396603268329902</v>
      </c>
      <c r="AV25" s="25">
        <f>IF(ISNUMBER(Fakos!AV25),Fakos!AV25,IF(ISTEXT(Fakos!AV25),"n.a.",""))</f>
        <v>4.8150651970797001E-2</v>
      </c>
      <c r="AW25" s="25">
        <f>IF(ISNUMBER(Fakos!AW25),Fakos!AW25,IF(ISTEXT(Fakos!AW25),"n.a.",""))</f>
        <v>0.29560572311727201</v>
      </c>
      <c r="AX25" s="25">
        <f>IF(ISNUMBER(Fakos!AX25),Fakos!AX25,IF(ISTEXT(Fakos!AX25),"n.a.",""))</f>
        <v>0.160830644496817</v>
      </c>
      <c r="AY25" s="25">
        <f>IF(ISNUMBER(Fakos!AY25),Fakos!AY25,IF(ISTEXT(Fakos!AY25),"n.a.",""))</f>
        <v>2.0802112464779001</v>
      </c>
      <c r="AZ25" s="25">
        <f>IF(ISNUMBER(Fakos!AZ25),Fakos!AZ25,IF(ISTEXT(Fakos!AZ25),"n.a.",""))</f>
        <v>3.3310449824541198E-2</v>
      </c>
      <c r="BA25" s="25">
        <f>IF(ISNUMBER(Fakos!BA25),Fakos!BA25,IF(ISTEXT(Fakos!BA25),"n.a.",""))</f>
        <v>0.17439266233657599</v>
      </c>
      <c r="BB25" s="25">
        <f>IF(ISNUMBER(Fakos!BB25),Fakos!BB25,IF(ISTEXT(Fakos!BB25),"n.a.",""))</f>
        <v>1.02424723583746E-2</v>
      </c>
      <c r="BC25" s="25">
        <f>IF(ISNUMBER(Fakos!BC25),Fakos!BC25,IF(ISTEXT(Fakos!BC25),"n.a.",""))</f>
        <v>0.105426746994657</v>
      </c>
      <c r="BD25" s="25">
        <f>IF(ISNUMBER(Fakos!BD25),Fakos!BD25,IF(ISTEXT(Fakos!BD25),"n.a.",""))</f>
        <v>4.92775826756639E-2</v>
      </c>
      <c r="BE25" s="25">
        <f>IF(ISNUMBER(Fakos!BE25),Fakos!BE25,IF(ISTEXT(Fakos!BE25),"n.a.",""))</f>
        <v>0.158506707615266</v>
      </c>
      <c r="BF25" s="25">
        <f>IF(ISNUMBER(Fakos!BF25),Fakos!BF25,IF(ISTEXT(Fakos!BF25),"n.a.",""))</f>
        <v>1.7770194749536301E-2</v>
      </c>
      <c r="BG25" s="25">
        <f>IF(ISNUMBER(Fakos!BG25),Fakos!BG25,IF(ISTEXT(Fakos!BG25),"n.a.",""))</f>
        <v>2.1731559371492199E-2</v>
      </c>
      <c r="BH25" s="25">
        <f>IF(ISNUMBER(Fakos!BH25),Fakos!BH25,IF(ISTEXT(Fakos!BH25),"n.a.",""))</f>
        <v>3.3416163389699001E-2</v>
      </c>
      <c r="BI25" s="25">
        <f>IF(ISNUMBER(Fakos!BI25),Fakos!BI25,IF(ISTEXT(Fakos!BI25),"n.a.",""))</f>
        <v>1.5959488161693101E-2</v>
      </c>
      <c r="BJ25" s="25" t="str">
        <f>IF(ISNUMBER(Fakos!BJ25),Fakos!BJ25,IF(ISTEXT(Fakos!BJ25),"n.a.",""))</f>
        <v/>
      </c>
      <c r="BK25" s="25">
        <f>IF(ISNUMBER(Fakos!BK25),Fakos!BK25,IF(ISTEXT(Fakos!BK25),"n.a.",""))</f>
        <v>0.93970879557813403</v>
      </c>
      <c r="BL25" s="25">
        <f>IF(ISNUMBER(Fakos!BL25),Fakos!BL25,IF(ISTEXT(Fakos!BL25),"n.a.",""))</f>
        <v>15687.6524557996</v>
      </c>
      <c r="BM25" s="25">
        <f>IF(ISNUMBER(Fakos!BM25),Fakos!BM25,IF(ISTEXT(Fakos!BM25),"n.a.",""))</f>
        <v>34.408856922030502</v>
      </c>
      <c r="BN25" s="25">
        <f>IF(ISNUMBER(Fakos!BN25),Fakos!BN25,IF(ISTEXT(Fakos!BN25),"n.a.",""))</f>
        <v>118.083646376934</v>
      </c>
      <c r="BO25" s="25">
        <f>IF(ISNUMBER(Fakos!BO25),Fakos!BO25,IF(ISTEXT(Fakos!BO25),"n.a.",""))</f>
        <v>0.135976386787584</v>
      </c>
      <c r="BP25" s="25">
        <f>IF(ISNUMBER(Fakos!BP25),Fakos!BP25,IF(ISTEXT(Fakos!BP25),"n.a.",""))</f>
        <v>0.37732332672863</v>
      </c>
      <c r="BQ25" s="25">
        <f>IF(ISNUMBER(Fakos!BQ25),Fakos!BQ25,IF(ISTEXT(Fakos!BQ25),"n.a.",""))</f>
        <v>3.5913972077055302E-2</v>
      </c>
      <c r="BR25" s="25">
        <f>IF(ISNUMBER(Fakos!BR25),Fakos!BR25,IF(ISTEXT(Fakos!BR25),"n.a.",""))</f>
        <v>0.27168918318160301</v>
      </c>
      <c r="BS25" s="25">
        <f>IF(ISNUMBER(Fakos!BS25),Fakos!BS25,IF(ISTEXT(Fakos!BS25),"n.a.",""))</f>
        <v>171.87585675534999</v>
      </c>
      <c r="BT25" s="25">
        <f>IF(ISNUMBER(Fakos!BT25),Fakos!BT25,IF(ISTEXT(Fakos!BT25),"n.a.",""))</f>
        <v>10.4801818150929</v>
      </c>
      <c r="BU25" s="25">
        <f>IF(ISNUMBER(Fakos!BU25),Fakos!BU25,IF(ISTEXT(Fakos!BU25),"n.a.",""))</f>
        <v>2.21405329510739E-3</v>
      </c>
      <c r="BV25" s="25">
        <f>IF(ISNUMBER(Fakos!BV25),Fakos!BV25,IF(ISTEXT(Fakos!BV25),"n.a.",""))</f>
        <v>6.70723983919254E-2</v>
      </c>
      <c r="BW25" s="25">
        <f>IF(ISNUMBER(Fakos!BW25),Fakos!BW25,IF(ISTEXT(Fakos!BW25),"n.a.",""))</f>
        <v>4.68057130198213E-3</v>
      </c>
      <c r="BX25" s="25">
        <f>IF(ISNUMBER(Fakos!BX25),Fakos!BX25,IF(ISTEXT(Fakos!BX25),"n.a.",""))</f>
        <v>5.3429999436828399E-2</v>
      </c>
      <c r="BY25" s="25">
        <f>IF(ISNUMBER(Fakos!BY25),Fakos!BY25,IF(ISTEXT(Fakos!BY25),"n.a.",""))</f>
        <v>6.9855010149362698E-2</v>
      </c>
      <c r="BZ25" s="25">
        <f>IF(ISNUMBER(Fakos!BZ25),Fakos!BZ25,IF(ISTEXT(Fakos!BZ25),"n.a.",""))</f>
        <v>0.71767062106673696</v>
      </c>
      <c r="CA25" s="25">
        <f>IF(ISNUMBER(Fakos!CA25),Fakos!CA25,IF(ISTEXT(Fakos!CA25),"n.a.",""))</f>
        <v>0.327321771389044</v>
      </c>
      <c r="CB25" s="25">
        <f>IF(ISNUMBER(Fakos!CB25),Fakos!CB25,IF(ISTEXT(Fakos!CB25),"n.a.",""))</f>
        <v>1.00536389000947E-2</v>
      </c>
      <c r="CC25" s="25">
        <f>IF(ISNUMBER(Fakos!CC25),Fakos!CC25,IF(ISTEXT(Fakos!CC25),"n.a.",""))</f>
        <v>0.35163093800441703</v>
      </c>
      <c r="CD25" s="25">
        <f>IF(ISNUMBER(Fakos!CD25),Fakos!CD25,IF(ISTEXT(Fakos!CD25),"n.a.",""))</f>
        <v>9.0372694774385601E-2</v>
      </c>
      <c r="CE25" s="25" t="str">
        <f>IF(ISNUMBER(Fakos!CE25),Fakos!CE25,IF(ISTEXT(Fakos!CE25),"n.a.",""))</f>
        <v/>
      </c>
      <c r="CF25" s="25">
        <f>IF(ISNUMBER(Fakos!CF25),Fakos!CF25,IF(ISTEXT(Fakos!CF25),"n.a.",""))</f>
        <v>15.102693336232701</v>
      </c>
      <c r="CG25" s="25">
        <f>IF(ISNUMBER(Fakos!CG25),Fakos!CG25,IF(ISTEXT(Fakos!CG25),"n.a.",""))</f>
        <v>470045.70081140299</v>
      </c>
      <c r="CH25" s="25">
        <f>IF(ISNUMBER(Fakos!CH25),Fakos!CH25,IF(ISTEXT(Fakos!CH25),"n.a.",""))</f>
        <v>160.46368670337301</v>
      </c>
      <c r="CI25" s="25">
        <f>IF(ISNUMBER(Fakos!CI25),Fakos!CI25,IF(ISTEXT(Fakos!CI25),"n.a.",""))</f>
        <v>529.87216354192003</v>
      </c>
      <c r="CJ25" s="25">
        <f>IF(ISNUMBER(Fakos!CJ25),Fakos!CJ25,IF(ISTEXT(Fakos!CJ25),"n.a.",""))</f>
        <v>0.18966267255202099</v>
      </c>
      <c r="CK25" s="25">
        <f>IF(ISNUMBER(Fakos!CK25),Fakos!CK25,IF(ISTEXT(Fakos!CK25),"n.a.",""))</f>
        <v>0.92396603268329902</v>
      </c>
      <c r="CL25" s="25">
        <f>IF(ISNUMBER(Fakos!CL25),Fakos!CL25,IF(ISTEXT(Fakos!CL25),"n.a.",""))</f>
        <v>4.8150651970797001E-2</v>
      </c>
      <c r="CM25" s="25">
        <f>IF(ISNUMBER(Fakos!CM25),Fakos!CM25,IF(ISTEXT(Fakos!CM25),"n.a.",""))</f>
        <v>0.78622988460271004</v>
      </c>
      <c r="CN25" s="25">
        <f>IF(ISNUMBER(Fakos!CN25),Fakos!CN25,IF(ISTEXT(Fakos!CN25),"n.a.",""))</f>
        <v>531.87809994380905</v>
      </c>
      <c r="CO25" s="25">
        <f>IF(ISNUMBER(Fakos!CO25),Fakos!CO25,IF(ISTEXT(Fakos!CO25),"n.a.",""))</f>
        <v>124.68014749483901</v>
      </c>
      <c r="CP25" s="25">
        <f>IF(ISNUMBER(Fakos!CP25),Fakos!CP25,IF(ISTEXT(Fakos!CP25),"n.a.",""))</f>
        <v>3.3310449824541198E-2</v>
      </c>
      <c r="CQ25" s="25">
        <f>IF(ISNUMBER(Fakos!CQ25),Fakos!CQ25,IF(ISTEXT(Fakos!CQ25),"n.a.",""))</f>
        <v>0.17439266233657599</v>
      </c>
      <c r="CR25" s="25">
        <f>IF(ISNUMBER(Fakos!CR25),Fakos!CR25,IF(ISTEXT(Fakos!CR25),"n.a.",""))</f>
        <v>9.8840214185927661E-3</v>
      </c>
      <c r="CS25" s="25">
        <f>IF(ISNUMBER(Fakos!CS25),Fakos!CS25,IF(ISTEXT(Fakos!CS25),"n.a.",""))</f>
        <v>0.105426746994657</v>
      </c>
      <c r="CT25" s="25">
        <f>IF(ISNUMBER(Fakos!CT25),Fakos!CT25,IF(ISTEXT(Fakos!CT25),"n.a.",""))</f>
        <v>6.7509773142789706E-2</v>
      </c>
      <c r="CU25" s="25">
        <f>IF(ISNUMBER(Fakos!CU25),Fakos!CU25,IF(ISTEXT(Fakos!CU25),"n.a.",""))</f>
        <v>1.98532310423961</v>
      </c>
      <c r="CV25" s="25">
        <f>IF(ISNUMBER(Fakos!CV25),Fakos!CV25,IF(ISTEXT(Fakos!CV25),"n.a.",""))</f>
        <v>0.45590002208512198</v>
      </c>
      <c r="CW25" s="25">
        <f>IF(ISNUMBER(Fakos!CW25),Fakos!CW25,IF(ISTEXT(Fakos!CW25),"n.a.",""))</f>
        <v>2.1731559371492199E-2</v>
      </c>
      <c r="CX25" s="25">
        <f>IF(ISNUMBER(Fakos!CX25),Fakos!CX25,IF(ISTEXT(Fakos!CX25),"n.a.",""))</f>
        <v>0.27150650052144698</v>
      </c>
      <c r="CY25" s="25">
        <f>IF(ISNUMBER(Fakos!CY25),Fakos!CY25,IF(ISTEXT(Fakos!CY25),"n.a.",""))</f>
        <v>8.4671186881646904E-2</v>
      </c>
      <c r="CZ25" s="25" t="str">
        <f>IF(ISNUMBER(Fakos!CZ25),Fakos!CZ25,IF(ISTEXT(Fakos!CZ25),"n.a.",""))</f>
        <v/>
      </c>
      <c r="DA25" s="25">
        <f>IF(ISNUMBER(Fakos!DA25),Fakos!DA25,IF(ISTEXT(Fakos!DA25),"n.a.",""))</f>
        <v>0.27490407124273197</v>
      </c>
      <c r="DB25" s="25">
        <f>IF(ISNUMBER(Fakos!DB25),Fakos!DB25,IF(ISTEXT(Fakos!DB25),"n.a.",""))</f>
        <v>8416.970199863963</v>
      </c>
      <c r="DC25" s="25">
        <f>IF(ISNUMBER(Fakos!DC25),Fakos!DC25,IF(ISTEXT(Fakos!DC25),"n.a.",""))</f>
        <v>2.7228062739402072</v>
      </c>
      <c r="DD25" s="25">
        <f>IF(ISNUMBER(Fakos!DD25),Fakos!DD25,IF(ISTEXT(Fakos!DD25),"n.a.",""))</f>
        <v>9.0277980751144096</v>
      </c>
      <c r="DE25" s="25">
        <f>IF(ISNUMBER(Fakos!DE25),Fakos!DE25,IF(ISTEXT(Fakos!DE25),"n.a.",""))</f>
        <v>2.9846516311336827E-3</v>
      </c>
      <c r="DF25" s="25">
        <f>IF(ISNUMBER(Fakos!DF25),Fakos!DF25,IF(ISTEXT(Fakos!DF25),"n.a.",""))</f>
        <v>1.4130081551969705E-2</v>
      </c>
      <c r="DG25" s="25">
        <f>IF(ISNUMBER(Fakos!DG25),Fakos!DG25,IF(ISTEXT(Fakos!DG25),"n.a.",""))</f>
        <v>6.9059925664123752E-4</v>
      </c>
      <c r="DH25" s="25">
        <f>IF(ISNUMBER(Fakos!DH25),Fakos!DH25,IF(ISTEXT(Fakos!DH25),"n.a.",""))</f>
        <v>1.0828121258817106E-2</v>
      </c>
      <c r="DI25" s="25">
        <f>IF(ISNUMBER(Fakos!DI25),Fakos!DI25,IF(ISTEXT(Fakos!DI25),"n.a.",""))</f>
        <v>7.0991289553854839</v>
      </c>
      <c r="DJ25" s="25">
        <f>IF(ISNUMBER(Fakos!DJ25),Fakos!DJ25,IF(ISTEXT(Fakos!DJ25),"n.a.",""))</f>
        <v>1.5790292235921861</v>
      </c>
      <c r="DK25" s="25">
        <f>IF(ISNUMBER(Fakos!DK25),Fakos!DK25,IF(ISTEXT(Fakos!DK25),"n.a.",""))</f>
        <v>3.0880694981969844E-4</v>
      </c>
      <c r="DL25" s="25">
        <f>IF(ISNUMBER(Fakos!DL25),Fakos!DL25,IF(ISTEXT(Fakos!DL25),"n.a.",""))</f>
        <v>1.5513843159172679E-3</v>
      </c>
      <c r="DM25" s="25">
        <f>IF(ISNUMBER(Fakos!DM25),Fakos!DM25,IF(ISTEXT(Fakos!DM25),"n.a.",""))</f>
        <v>8.6084250018226809E-5</v>
      </c>
      <c r="DN25" s="25">
        <f>IF(ISNUMBER(Fakos!DN25),Fakos!DN25,IF(ISTEXT(Fakos!DN25),"n.a.",""))</f>
        <v>8.8810333581549152E-4</v>
      </c>
      <c r="DO25" s="25">
        <f>IF(ISNUMBER(Fakos!DO25),Fakos!DO25,IF(ISTEXT(Fakos!DO25),"n.a.",""))</f>
        <v>5.5444951661292458E-4</v>
      </c>
      <c r="DP25" s="25">
        <f>IF(ISNUMBER(Fakos!DP25),Fakos!DP25,IF(ISTEXT(Fakos!DP25),"n.a.",""))</f>
        <v>1.5558958497175628E-2</v>
      </c>
      <c r="DQ25" s="25">
        <f>IF(ISNUMBER(Fakos!DQ25),Fakos!DQ25,IF(ISTEXT(Fakos!DQ25),"n.a.",""))</f>
        <v>2.3146063231808747E-3</v>
      </c>
      <c r="DR25" s="25">
        <f>IF(ISNUMBER(Fakos!DR25),Fakos!DR25,IF(ISTEXT(Fakos!DR25),"n.a.",""))</f>
        <v>1.0632747084273618E-4</v>
      </c>
      <c r="DS25" s="25">
        <f>IF(ISNUMBER(Fakos!DS25),Fakos!DS25,IF(ISTEXT(Fakos!DS25),"n.a.",""))</f>
        <v>1.310359558501192E-3</v>
      </c>
      <c r="DT25" s="25">
        <f>IF(ISNUMBER(Fakos!DT25),Fakos!DT25,IF(ISTEXT(Fakos!DT25),"n.a.",""))</f>
        <v>4.0516333103445836E-4</v>
      </c>
      <c r="DU25" s="25" t="str">
        <f>IF(ISNUMBER(Fakos!DU25),Fakos!DU25,IF(ISTEXT(Fakos!DU25),"n.a.",""))</f>
        <v/>
      </c>
      <c r="DV25" s="25">
        <f>IF(ISNUMBER(Fakos!DV25),Fakos!DV25,IF(ISTEXT(Fakos!DV25),"n.a.",""))</f>
        <v>3.2576371713986638E-3</v>
      </c>
      <c r="DW25" s="25">
        <f>IF(ISNUMBER(Fakos!DW25),Fakos!DW25,IF(ISTEXT(Fakos!DW25),"n.a.",""))</f>
        <v>99.741829466836649</v>
      </c>
      <c r="DX25" s="25">
        <f>IF(ISNUMBER(Fakos!DX25),Fakos!DX25,IF(ISTEXT(Fakos!DX25),"n.a.",""))</f>
        <v>3.2265491334514451E-2</v>
      </c>
      <c r="DY25" s="25">
        <f>IF(ISNUMBER(Fakos!DY25),Fakos!DY25,IF(ISTEXT(Fakos!DY25),"n.a.",""))</f>
        <v>0.10698019295395043</v>
      </c>
      <c r="DZ25" s="25">
        <f>IF(ISNUMBER(Fakos!DZ25),Fakos!DZ25,IF(ISTEXT(Fakos!DZ25),"n.a.",""))</f>
        <v>3.5368381607821661E-5</v>
      </c>
      <c r="EA25" s="25">
        <f>IF(ISNUMBER(Fakos!EA25),Fakos!EA25,IF(ISTEXT(Fakos!EA25),"n.a.",""))</f>
        <v>1.6744269624856641E-4</v>
      </c>
      <c r="EB25" s="25">
        <f>IF(ISNUMBER(Fakos!EB25),Fakos!EB25,IF(ISTEXT(Fakos!EB25),"n.a.",""))</f>
        <v>8.1836612997569768E-6</v>
      </c>
      <c r="EC25" s="25">
        <f>IF(ISNUMBER(Fakos!EC25),Fakos!EC25,IF(ISTEXT(Fakos!EC25),"n.a.",""))</f>
        <v>1.2831417937782645E-4</v>
      </c>
      <c r="ED25" s="25">
        <f>IF(ISNUMBER(Fakos!ED25),Fakos!ED25,IF(ISTEXT(Fakos!ED25),"n.a.",""))</f>
        <v>8.4125296017156542E-2</v>
      </c>
      <c r="EE25" s="25">
        <f>IF(ISNUMBER(Fakos!EE25),Fakos!EE25,IF(ISTEXT(Fakos!EE25),"n.a.",""))</f>
        <v>1.8711633735525021E-2</v>
      </c>
      <c r="EF25" s="25">
        <f>IF(ISNUMBER(Fakos!EF25),Fakos!EF25,IF(ISTEXT(Fakos!EF25),"n.a.",""))</f>
        <v>3.659389233383309E-6</v>
      </c>
      <c r="EG25" s="25">
        <f>IF(ISNUMBER(Fakos!EG25),Fakos!EG25,IF(ISTEXT(Fakos!EG25),"n.a.",""))</f>
        <v>1.8384039173412553E-5</v>
      </c>
      <c r="EH25" s="25">
        <f>IF(ISNUMBER(Fakos!EH25),Fakos!EH25,IF(ISTEXT(Fakos!EH25),"n.a.",""))</f>
        <v>1.0201058553394048E-6</v>
      </c>
      <c r="EI25" s="25">
        <f>IF(ISNUMBER(Fakos!EI25),Fakos!EI25,IF(ISTEXT(Fakos!EI25),"n.a.",""))</f>
        <v>1.052410182838347E-5</v>
      </c>
      <c r="EJ25" s="25">
        <f>IF(ISNUMBER(Fakos!EJ25),Fakos!EJ25,IF(ISTEXT(Fakos!EJ25),"n.a.",""))</f>
        <v>6.5702750301848682E-6</v>
      </c>
      <c r="EK25" s="25">
        <f>IF(ISNUMBER(Fakos!EK25),Fakos!EK25,IF(ISTEXT(Fakos!EK25),"n.a.",""))</f>
        <v>1.8437501241622101E-4</v>
      </c>
      <c r="EL25" s="25">
        <f>IF(ISNUMBER(Fakos!EL25),Fakos!EL25,IF(ISTEXT(Fakos!EL25),"n.a.",""))</f>
        <v>2.7428286389002529E-5</v>
      </c>
      <c r="EM25" s="25">
        <f>IF(ISNUMBER(Fakos!EM25),Fakos!EM25,IF(ISTEXT(Fakos!EM25),"n.a.",""))</f>
        <v>1.2599897840445772E-6</v>
      </c>
      <c r="EN25" s="25">
        <f>IF(ISNUMBER(Fakos!EN25),Fakos!EN25,IF(ISTEXT(Fakos!EN25),"n.a.",""))</f>
        <v>1.552787481965632E-5</v>
      </c>
      <c r="EO25" s="25">
        <f>IF(ISNUMBER(Fakos!EO25),Fakos!EO25,IF(ISTEXT(Fakos!EO25),"n.a.",""))</f>
        <v>4.801220737470066E-6</v>
      </c>
      <c r="EP25" s="25" t="str">
        <f>IF(ISNUMBER(Fakos!EP25),Fakos!EP25,IF(ISTEXT(Fakos!EP25),"n.a.",""))</f>
        <v/>
      </c>
      <c r="EQ25" s="25">
        <f>IF(ISNUMBER(Fakos!EQ25),Fakos!EQ25,IF(ISTEXT(Fakos!EQ25),"n.a.",""))</f>
        <v>199.4836589336733</v>
      </c>
      <c r="ER25" s="25" t="str">
        <f>IF(ISNUMBER(Fakos!ER25),Fakos!ER25,IF(ISTEXT(Fakos!ER25),"n.a.",""))</f>
        <v/>
      </c>
      <c r="ES25" s="25" t="str">
        <f>IF(ISNUMBER(Fakos!ES25),Fakos!ES25,IF(ISTEXT(Fakos!ES25),"n.a.",""))</f>
        <v/>
      </c>
      <c r="ET25" s="25" t="str">
        <f>IF(ISNUMBER(Fakos!ET25),Fakos!ET25,IF(ISTEXT(Fakos!ET25),"n.a.",""))</f>
        <v/>
      </c>
      <c r="EU25" s="25" t="str">
        <f>IF(ISNUMBER(Fakos!EU25),Fakos!EU25,IF(ISTEXT(Fakos!EU25),"n.a.",""))</f>
        <v/>
      </c>
      <c r="EV25" s="25" t="str">
        <f>IF(ISNUMBER(Fakos!EV25),Fakos!EV25,IF(ISTEXT(Fakos!EV25),"n.a.",""))</f>
        <v/>
      </c>
      <c r="EW25" s="25" t="str">
        <f>IF(ISNUMBER(Fakos!EW25),Fakos!EW25,IF(ISTEXT(Fakos!EW25),"n.a.",""))</f>
        <v/>
      </c>
      <c r="EX25" s="25" t="str">
        <f>IF(ISNUMBER(Fakos!EX25),Fakos!EX25,IF(ISTEXT(Fakos!EX25),"n.a.",""))</f>
        <v/>
      </c>
      <c r="EY25" s="25" t="str">
        <f>IF(ISNUMBER(Fakos!EY25),Fakos!EY25,IF(ISTEXT(Fakos!EY25),"n.a.",""))</f>
        <v/>
      </c>
      <c r="EZ25" s="25" t="str">
        <f>IF(ISNUMBER(Fakos!EZ25),Fakos!EZ25,IF(ISTEXT(Fakos!EZ25),"n.a.",""))</f>
        <v/>
      </c>
      <c r="FA25" s="25" t="str">
        <f>IF(ISNUMBER(Fakos!FA25),Fakos!FA25,IF(ISTEXT(Fakos!FA25),"n.a.",""))</f>
        <v/>
      </c>
      <c r="FB25" s="25" t="str">
        <f>IF(ISNUMBER(Fakos!FB25),Fakos!FB25,IF(ISTEXT(Fakos!FB25),"n.a.",""))</f>
        <v/>
      </c>
      <c r="FC25" s="25" t="str">
        <f>IF(ISNUMBER(Fakos!FC25),Fakos!FC25,IF(ISTEXT(Fakos!FC25),"n.a.",""))</f>
        <v/>
      </c>
      <c r="FD25" s="25" t="str">
        <f>IF(ISNUMBER(Fakos!FD25),Fakos!FD25,IF(ISTEXT(Fakos!FD25),"n.a.",""))</f>
        <v/>
      </c>
      <c r="FE25" s="25" t="str">
        <f>IF(ISNUMBER(Fakos!FE25),Fakos!FE25,IF(ISTEXT(Fakos!FE25),"n.a.",""))</f>
        <v/>
      </c>
      <c r="FF25" s="25" t="str">
        <f>IF(ISNUMBER(Fakos!FF25),Fakos!FF25,IF(ISTEXT(Fakos!FF25),"n.a.",""))</f>
        <v/>
      </c>
      <c r="FG25" s="25" t="str">
        <f>IF(ISNUMBER(Fakos!FG25),Fakos!FG25,IF(ISTEXT(Fakos!FG25),"n.a.",""))</f>
        <v/>
      </c>
      <c r="FH25" s="25" t="str">
        <f>IF(ISNUMBER(Fakos!FH25),Fakos!FH25,IF(ISTEXT(Fakos!FH25),"n.a.",""))</f>
        <v/>
      </c>
      <c r="FI25" s="25" t="str">
        <f>IF(ISNUMBER(Fakos!FI25),Fakos!FI25,IF(ISTEXT(Fakos!FI25),"n.a.",""))</f>
        <v/>
      </c>
      <c r="FJ25" s="25" t="str">
        <f>IF(ISNUMBER(Fakos!FJ25),Fakos!FJ25,IF(ISTEXT(Fakos!FJ25),"n.a.",""))</f>
        <v/>
      </c>
      <c r="FK25" s="25" t="str">
        <f>IF(ISNUMBER(Fakos!FK25),Fakos!FK25,IF(ISTEXT(Fakos!FK25),"n.a.",""))</f>
        <v/>
      </c>
      <c r="FL25" s="25" t="str">
        <f>IF(ISNUMBER(Fakos!FL25),Fakos!FL25,IF(ISTEXT(Fakos!FL25),"n.a.",""))</f>
        <v/>
      </c>
      <c r="FM25" s="25" t="str">
        <f>IF(ISNUMBER(Fakos!FM25),Fakos!FM25,IF(ISTEXT(Fakos!FM25),"n.a.",""))</f>
        <v/>
      </c>
      <c r="FN25" s="25" t="str">
        <f>IF(ISNUMBER(Fakos!FN25),Fakos!FN25,IF(ISTEXT(Fakos!FN25),"n.a.",""))</f>
        <v/>
      </c>
      <c r="FO25" s="25" t="str">
        <f>IF(ISNUMBER(Fakos!FO25),Fakos!FO25,"")</f>
        <v/>
      </c>
      <c r="FP25" s="25" t="str">
        <f>IF(ISNUMBER(Fakos!FP25),Fakos!FP25,"")</f>
        <v/>
      </c>
      <c r="FQ25" s="25" t="str">
        <f>IF(ISNUMBER(Fakos!FQ25),Fakos!FQ25,"")</f>
        <v/>
      </c>
      <c r="FR25" s="25" t="str">
        <f>IF(ISNUMBER(Fakos!FR25),Fakos!FR25,"")</f>
        <v/>
      </c>
      <c r="FS25" s="25" t="str">
        <f>IF(ISNUMBER(Fakos!FS25),Fakos!FS25,"")</f>
        <v/>
      </c>
      <c r="FT25" s="25" t="str">
        <f>IF(ISNUMBER(Fakos!FT25),Fakos!FT25,"")</f>
        <v/>
      </c>
      <c r="FU25" s="25" t="str">
        <f>IF(ISNUMBER(Fakos!FU25),Fakos!FU25,"")</f>
        <v/>
      </c>
      <c r="FV25" s="25" t="str">
        <f>IF(ISNUMBER(Fakos!FV25),Fakos!FV25,"")</f>
        <v/>
      </c>
      <c r="FW25" s="25" t="str">
        <f>IF(ISNUMBER(Fakos!FW25),Fakos!FW25,"")</f>
        <v/>
      </c>
      <c r="FX25" s="25" t="str">
        <f>IF(ISNUMBER(Fakos!FX25),Fakos!FX25,"")</f>
        <v/>
      </c>
      <c r="FY25" s="25" t="str">
        <f>IF(ISNUMBER(Fakos!FY25),Fakos!FY25,"")</f>
        <v/>
      </c>
      <c r="FZ25" s="25" t="str">
        <f>IF(ISNUMBER(Fakos!FZ25),Fakos!FZ25,"")</f>
        <v/>
      </c>
      <c r="GA25" s="25" t="str">
        <f>IF(ISNUMBER(Fakos!GA25),Fakos!GA25,"")</f>
        <v/>
      </c>
      <c r="GB25" s="25" t="str">
        <f>IF(ISNUMBER(Fakos!GB25),Fakos!GB25,"")</f>
        <v/>
      </c>
      <c r="GC25" s="25" t="str">
        <f>IF(ISNUMBER(Fakos!GC25),Fakos!GC25,"")</f>
        <v/>
      </c>
      <c r="GD25" s="25" t="str">
        <f>IF(ISNUMBER(Fakos!GD25),Fakos!GD25,"")</f>
        <v/>
      </c>
      <c r="GE25" s="25" t="str">
        <f>IF(ISNUMBER(Fakos!GE25),Fakos!GE25,"")</f>
        <v/>
      </c>
      <c r="GF25" s="25" t="str">
        <f>IF(ISNUMBER(Fakos!GF25),Fakos!GF25,"")</f>
        <v/>
      </c>
      <c r="GG25" s="25" t="str">
        <f>IF(ISNUMBER(Fakos!GG25),Fakos!GG25,"")</f>
        <v/>
      </c>
      <c r="GH25" s="25" t="str">
        <f>IF(ISNUMBER(Fakos!GH25),Fakos!GH25,"")</f>
        <v/>
      </c>
      <c r="GI25" s="25" t="str">
        <f>IF(ISNUMBER(Fakos!GI25),Fakos!GI25,"")</f>
        <v/>
      </c>
      <c r="GJ25" s="25" t="str">
        <f>IF(ISNUMBER(Fakos!GJ25),Fakos!GJ25,"")</f>
        <v/>
      </c>
      <c r="GK25" s="25" t="str">
        <f>IF(ISNUMBER(Fakos!GK25),Fakos!GK25,"")</f>
        <v/>
      </c>
      <c r="GL25" s="25" t="str">
        <f>IF(ISNUMBER(Fakos!GL25),Fakos!GL25,"")</f>
        <v/>
      </c>
      <c r="GM25" s="25" t="str">
        <f>IF(ISNUMBER(Fakos!GM25),Fakos!GM25,"")</f>
        <v/>
      </c>
      <c r="GN25" s="25" t="str">
        <f>IF(ISNUMBER(Fakos!GN25),Fakos!GN25,"")</f>
        <v/>
      </c>
      <c r="GO25" s="25" t="str">
        <f>IF(ISNUMBER(Fakos!GO25),Fakos!GO25,"")</f>
        <v/>
      </c>
      <c r="GP25" s="25" t="str">
        <f>IF(ISNUMBER(Fakos!GP25),Fakos!GP25,"")</f>
        <v/>
      </c>
      <c r="GQ25" s="25" t="str">
        <f>IF(ISNUMBER(Fakos!GQ25),Fakos!GQ25,"")</f>
        <v/>
      </c>
      <c r="GR25" s="25" t="str">
        <f>IF(ISNUMBER(Fakos!GR25),Fakos!GR25,"")</f>
        <v/>
      </c>
      <c r="GS25" s="25" t="str">
        <f>IF(ISNUMBER(Fakos!GS25),Fakos!GS25,"")</f>
        <v/>
      </c>
      <c r="GT25" s="25" t="str">
        <f>IF(ISNUMBER(Fakos!GT25),Fakos!GT25,"")</f>
        <v/>
      </c>
      <c r="GU25" s="25" t="str">
        <f>IF(ISNUMBER(Fakos!GU25),Fakos!GU25,"")</f>
        <v/>
      </c>
      <c r="GV25" s="25" t="str">
        <f>IF(ISNUMBER(Fakos!GV25),Fakos!GV25,"")</f>
        <v/>
      </c>
      <c r="GW25" s="25" t="str">
        <f>IF(ISNUMBER(Fakos!GW25),Fakos!GW25,"")</f>
        <v/>
      </c>
      <c r="GX25" s="25" t="str">
        <f>IF(ISNUMBER(Fakos!GX25),Fakos!GX25,"")</f>
        <v/>
      </c>
      <c r="GY25" s="25" t="str">
        <f>IF(ISNUMBER(Fakos!GY25),Fakos!GY25,"")</f>
        <v/>
      </c>
      <c r="GZ25" s="25" t="str">
        <f>IF(ISNUMBER(Fakos!GZ25),Fakos!GZ25,"")</f>
        <v/>
      </c>
      <c r="HA25" s="25" t="str">
        <f>IF(ISNUMBER(Fakos!HA25),Fakos!HA25,"")</f>
        <v/>
      </c>
      <c r="HB25" s="25" t="str">
        <f>IF(ISNUMBER(Fakos!HB25),Fakos!HB25,"")</f>
        <v/>
      </c>
      <c r="HC25" s="25" t="str">
        <f>IF(ISNUMBER(Fakos!HC25),Fakos!HC25,"")</f>
        <v/>
      </c>
      <c r="HD25" s="25" t="str">
        <f>IF(ISNUMBER(Fakos!HD25),Fakos!HD25,"")</f>
        <v/>
      </c>
      <c r="HE25" s="25" t="str">
        <f>IF(ISNUMBER(Fakos!HE25),Fakos!HE25,"")</f>
        <v/>
      </c>
      <c r="HF25" s="25" t="str">
        <f>IF(ISNUMBER(Fakos!HF25),Fakos!HF25,"")</f>
        <v/>
      </c>
      <c r="HG25" s="25" t="str">
        <f>IF(ISNUMBER(Fakos!HG25),Fakos!HG25,"")</f>
        <v/>
      </c>
      <c r="HH25" s="25" t="str">
        <f>IF(ISNUMBER(Fakos!HH25),Fakos!HH25,"")</f>
        <v/>
      </c>
      <c r="HI25" s="25" t="str">
        <f>IF(ISNUMBER(Fakos!HI25),Fakos!HI25,"")</f>
        <v/>
      </c>
    </row>
    <row r="26" spans="1:217">
      <c r="A26" s="25" t="str">
        <f>Fakos!A26</f>
        <v>LM-JB-14-07</v>
      </c>
      <c r="B26" s="25" t="str">
        <f>Fakos!B26</f>
        <v>Fakos</v>
      </c>
      <c r="C26" s="25" t="str">
        <f>Fakos!C26</f>
        <v>epithermal</v>
      </c>
      <c r="D26" s="25" t="str">
        <f>Fakos!D26</f>
        <v>transitional</v>
      </c>
      <c r="E26" s="25" t="str">
        <f>Fakos!E26</f>
        <v>pyrite</v>
      </c>
      <c r="F26" s="25" t="str">
        <f>Fakos!F26</f>
        <v>anhedral, inclusions</v>
      </c>
      <c r="G26" s="25">
        <f>IF(ISNUMBER(Fakos!G26),Fakos!G26,IF(ISTEXT(Fakos!G26),"n.a.",""))</f>
        <v>15.602791843829101</v>
      </c>
      <c r="H26" s="25">
        <f>IF(ISNUMBER(Fakos!H26),Fakos!H26,IF(ISTEXT(Fakos!H26),"n.a.",""))</f>
        <v>471272.652619534</v>
      </c>
      <c r="I26" s="25">
        <f>IF(ISNUMBER(Fakos!I26),Fakos!I26,IF(ISTEXT(Fakos!I26),"n.a.",""))</f>
        <v>268.11834625606002</v>
      </c>
      <c r="J26" s="25">
        <f>IF(ISNUMBER(Fakos!J26),Fakos!J26,IF(ISTEXT(Fakos!J26),"n.a.",""))</f>
        <v>371.41295005535301</v>
      </c>
      <c r="K26" s="25">
        <f>IF(ISNUMBER(Fakos!K26),Fakos!K26,IF(ISTEXT(Fakos!K26),"n.a.",""))</f>
        <v>0.160273983357024</v>
      </c>
      <c r="L26" s="25">
        <f>IF(ISNUMBER(Fakos!L26),Fakos!L26,IF(ISTEXT(Fakos!L26),"n.a.",""))</f>
        <v>1.32619442705404</v>
      </c>
      <c r="M26" s="25">
        <f>IF(ISNUMBER(Fakos!M26),Fakos!M26,IF(ISTEXT(Fakos!M26),"n.a.",""))</f>
        <v>3.1685341523820701E-2</v>
      </c>
      <c r="N26" s="25">
        <f>IF(ISNUMBER(Fakos!N26),Fakos!N26,IF(ISTEXT(Fakos!N26),"n.a.",""))</f>
        <v>1.0529621843335999</v>
      </c>
      <c r="O26" s="25">
        <f>IF(ISNUMBER(Fakos!O26),Fakos!O26,IF(ISTEXT(Fakos!O26),"n.a.",""))</f>
        <v>124.854460931764</v>
      </c>
      <c r="P26" s="25">
        <f>IF(ISNUMBER(Fakos!P26),Fakos!P26,IF(ISTEXT(Fakos!P26),"n.a.",""))</f>
        <v>77.529175707233705</v>
      </c>
      <c r="Q26" s="25">
        <f>IF(ISNUMBER(Fakos!Q26),Fakos!Q26,IF(ISTEXT(Fakos!Q26),"n.a.",""))</f>
        <v>3.3533322865725801E-2</v>
      </c>
      <c r="R26" s="25">
        <f>IF(ISNUMBER(Fakos!R26),Fakos!R26,IF(ISTEXT(Fakos!R26),"n.a.",""))</f>
        <v>0.13172423435271699</v>
      </c>
      <c r="S26" s="25">
        <f>IF(ISNUMBER(Fakos!S26),Fakos!S26,IF(ISTEXT(Fakos!S26),"n.a.",""))</f>
        <v>8.5679808268524574E-3</v>
      </c>
      <c r="T26" s="25">
        <f>IF(ISNUMBER(Fakos!T26),Fakos!T26,IF(ISTEXT(Fakos!T26),"n.a.",""))</f>
        <v>0.119819985655595</v>
      </c>
      <c r="U26" s="25">
        <f>IF(ISNUMBER(Fakos!U26),Fakos!U26,IF(ISTEXT(Fakos!U26),"n.a.",""))</f>
        <v>7.2220152642986604E-2</v>
      </c>
      <c r="V26" s="25">
        <f>IF(ISNUMBER(Fakos!V26),Fakos!V26,IF(ISTEXT(Fakos!V26),"n.a.",""))</f>
        <v>0.162284031238076</v>
      </c>
      <c r="W26" s="25">
        <f>IF(ISNUMBER(Fakos!W26),Fakos!W26,IF(ISTEXT(Fakos!W26),"n.a.",""))</f>
        <v>4.9002801845459402E-2</v>
      </c>
      <c r="X26" s="25">
        <f>IF(ISNUMBER(Fakos!X26),Fakos!X26,IF(ISTEXT(Fakos!X26),"n.a.",""))</f>
        <v>1.6367761314938299E-2</v>
      </c>
      <c r="Y26" s="25">
        <f>IF(ISNUMBER(Fakos!Y26),Fakos!Y26,IF(ISTEXT(Fakos!Y26),"n.a.",""))</f>
        <v>2.0153012626227498E-2</v>
      </c>
      <c r="Z26" s="25">
        <f>IF(ISNUMBER(Fakos!Z26),Fakos!Z26,IF(ISTEXT(Fakos!Z26),"n.a.",""))</f>
        <v>2.8074524219746801E-2</v>
      </c>
      <c r="AA26" s="25">
        <f>IF(ISNUMBER(Fakos!AA26),Fakos!AA26,IF(ISTEXT(Fakos!AA26),"n.a.",""))</f>
        <v>0.72188744688654871</v>
      </c>
      <c r="AB26" s="25">
        <f>IF(ISNUMBER(Fakos!AB26),Fakos!AB26,IF(ISTEXT(Fakos!AB26),"n.a.",""))</f>
        <v>3847.0266031757365</v>
      </c>
      <c r="AC26" s="25">
        <f>IF(ISNUMBER(Fakos!AC26),Fakos!AC26,IF(ISTEXT(Fakos!AC26),"n.a.",""))</f>
        <v>1.3930683585842696</v>
      </c>
      <c r="AD26" s="25">
        <f>IF(ISNUMBER(Fakos!AD26),Fakos!AD26,IF(ISTEXT(Fakos!AD26),"n.a.",""))</f>
        <v>2.1474470696132615</v>
      </c>
      <c r="AE26" s="25">
        <f>IF(ISNUMBER(Fakos!AE26),Fakos!AE26,IF(ISTEXT(Fakos!AE26),"n.a.",""))</f>
        <v>0.81217441870884333</v>
      </c>
      <c r="AF26" s="25">
        <f>IF(ISNUMBER(Fakos!AF26),Fakos!AF26,IF(ISTEXT(Fakos!AF26),"n.a.",""))</f>
        <v>3.5835908994071675</v>
      </c>
      <c r="AG26" s="25">
        <f>IF(ISNUMBER(Fakos!AG26),Fakos!AG26,IF(ISTEXT(Fakos!AG26),"n.a.",""))</f>
        <v>1.2506910971955869E-4</v>
      </c>
      <c r="AH26" s="25">
        <f>IF(ISNUMBER(Fakos!AH26),Fakos!AH26,IF(ISTEXT(Fakos!AH26),"n.a.",""))</f>
        <v>1.6639359825580085</v>
      </c>
      <c r="AI26" s="25">
        <f>IF(ISNUMBER(Fakos!AI26),Fakos!AI26,IF(ISTEXT(Fakos!AI26),"n.a.",""))</f>
        <v>1.0470944868850898E-4</v>
      </c>
      <c r="AJ26" s="25">
        <f>IF(ISNUMBER(Fakos!AJ26),Fakos!AJ26,IF(ISTEXT(Fakos!AJ26),"n.a.",""))</f>
        <v>0.28916027862260241</v>
      </c>
      <c r="AK26" s="25">
        <f>IF(ISNUMBER(Fakos!AK26),Fakos!AK26,IF(ISTEXT(Fakos!AK26),"n.a.",""))</f>
        <v>6.1046778571827599E-5</v>
      </c>
      <c r="AL26" s="25">
        <f>IF(ISNUMBER(Fakos!AL26),Fakos!AL26,IF(ISTEXT(Fakos!AL26),"n.a.",""))</f>
        <v>2.6935923502233774E-4</v>
      </c>
      <c r="AM26" s="25">
        <f>IF(ISNUMBER(Fakos!AM26),Fakos!AM26,IF(ISTEXT(Fakos!AM26),"n.a.",""))</f>
        <v>1.2506910971955869E-4</v>
      </c>
      <c r="AN26" s="25" t="str">
        <f>IF(ISNUMBER(Fakos!AN26),Fakos!AN26,IF(ISTEXT(Fakos!AN26),"n.a.",""))</f>
        <v/>
      </c>
      <c r="AO26" s="25" t="str">
        <f>IF(ISNUMBER(Fakos!AO26),Fakos!AO26,IF(ISTEXT(Fakos!AO26),"n.a.",""))</f>
        <v/>
      </c>
      <c r="AP26" s="25">
        <f>IF(ISNUMBER(Fakos!AP26),Fakos!AP26,IF(ISTEXT(Fakos!AP26),"n.a.",""))</f>
        <v>0.41712951984845598</v>
      </c>
      <c r="AQ26" s="25">
        <f>IF(ISNUMBER(Fakos!AQ26),Fakos!AQ26,IF(ISTEXT(Fakos!AQ26),"n.a.",""))</f>
        <v>6.59809537644262</v>
      </c>
      <c r="AR26" s="25">
        <f>IF(ISNUMBER(Fakos!AR26),Fakos!AR26,IF(ISTEXT(Fakos!AR26),"n.a.",""))</f>
        <v>2.9941516613947901E-2</v>
      </c>
      <c r="AS26" s="25">
        <f>IF(ISNUMBER(Fakos!AS26),Fakos!AS26,IF(ISTEXT(Fakos!AS26),"n.a.",""))</f>
        <v>0.25595107242705001</v>
      </c>
      <c r="AT26" s="25">
        <f>IF(ISNUMBER(Fakos!AT26),Fakos!AT26,IF(ISTEXT(Fakos!AT26),"n.a.",""))</f>
        <v>0.160273983357024</v>
      </c>
      <c r="AU26" s="25">
        <f>IF(ISNUMBER(Fakos!AU26),Fakos!AU26,IF(ISTEXT(Fakos!AU26),"n.a.",""))</f>
        <v>1.32619442705404</v>
      </c>
      <c r="AV26" s="25">
        <f>IF(ISNUMBER(Fakos!AV26),Fakos!AV26,IF(ISTEXT(Fakos!AV26),"n.a.",""))</f>
        <v>3.1685341523820701E-2</v>
      </c>
      <c r="AW26" s="25">
        <f>IF(ISNUMBER(Fakos!AW26),Fakos!AW26,IF(ISTEXT(Fakos!AW26),"n.a.",""))</f>
        <v>0.29392138530987599</v>
      </c>
      <c r="AX26" s="25">
        <f>IF(ISNUMBER(Fakos!AX26),Fakos!AX26,IF(ISTEXT(Fakos!AX26),"n.a.",""))</f>
        <v>0.221609849464079</v>
      </c>
      <c r="AY26" s="25">
        <f>IF(ISNUMBER(Fakos!AY26),Fakos!AY26,IF(ISTEXT(Fakos!AY26),"n.a.",""))</f>
        <v>1.2759739575925599</v>
      </c>
      <c r="AZ26" s="25">
        <f>IF(ISNUMBER(Fakos!AZ26),Fakos!AZ26,IF(ISTEXT(Fakos!AZ26),"n.a.",""))</f>
        <v>3.3533322865725801E-2</v>
      </c>
      <c r="BA26" s="25">
        <f>IF(ISNUMBER(Fakos!BA26),Fakos!BA26,IF(ISTEXT(Fakos!BA26),"n.a.",""))</f>
        <v>0.13172423435271699</v>
      </c>
      <c r="BB26" s="25">
        <f>IF(ISNUMBER(Fakos!BB26),Fakos!BB26,IF(ISTEXT(Fakos!BB26),"n.a.",""))</f>
        <v>8.9753687780814804E-3</v>
      </c>
      <c r="BC26" s="25">
        <f>IF(ISNUMBER(Fakos!BC26),Fakos!BC26,IF(ISTEXT(Fakos!BC26),"n.a.",""))</f>
        <v>0.119819985655595</v>
      </c>
      <c r="BD26" s="25">
        <f>IF(ISNUMBER(Fakos!BD26),Fakos!BD26,IF(ISTEXT(Fakos!BD26),"n.a.",""))</f>
        <v>7.2220152642986604E-2</v>
      </c>
      <c r="BE26" s="25">
        <f>IF(ISNUMBER(Fakos!BE26),Fakos!BE26,IF(ISTEXT(Fakos!BE26),"n.a.",""))</f>
        <v>0.162284031238076</v>
      </c>
      <c r="BF26" s="25">
        <f>IF(ISNUMBER(Fakos!BF26),Fakos!BF26,IF(ISTEXT(Fakos!BF26),"n.a.",""))</f>
        <v>1.3550312489868399E-2</v>
      </c>
      <c r="BG26" s="25">
        <f>IF(ISNUMBER(Fakos!BG26),Fakos!BG26,IF(ISTEXT(Fakos!BG26),"n.a.",""))</f>
        <v>1.6367761314938299E-2</v>
      </c>
      <c r="BH26" s="25">
        <f>IF(ISNUMBER(Fakos!BH26),Fakos!BH26,IF(ISTEXT(Fakos!BH26),"n.a.",""))</f>
        <v>2.0153012626227498E-2</v>
      </c>
      <c r="BI26" s="25">
        <f>IF(ISNUMBER(Fakos!BI26),Fakos!BI26,IF(ISTEXT(Fakos!BI26),"n.a.",""))</f>
        <v>1.7381842646716598E-2</v>
      </c>
      <c r="BJ26" s="25" t="str">
        <f>IF(ISNUMBER(Fakos!BJ26),Fakos!BJ26,IF(ISTEXT(Fakos!BJ26),"n.a.",""))</f>
        <v/>
      </c>
      <c r="BK26" s="25">
        <f>IF(ISNUMBER(Fakos!BK26),Fakos!BK26,IF(ISTEXT(Fakos!BK26),"n.a.",""))</f>
        <v>1.1725941273654501</v>
      </c>
      <c r="BL26" s="25">
        <f>IF(ISNUMBER(Fakos!BL26),Fakos!BL26,IF(ISTEXT(Fakos!BL26),"n.a.",""))</f>
        <v>33294.565656424202</v>
      </c>
      <c r="BM26" s="25">
        <f>IF(ISNUMBER(Fakos!BM26),Fakos!BM26,IF(ISTEXT(Fakos!BM26),"n.a.",""))</f>
        <v>76.390693050254797</v>
      </c>
      <c r="BN26" s="25">
        <f>IF(ISNUMBER(Fakos!BN26),Fakos!BN26,IF(ISTEXT(Fakos!BN26),"n.a.",""))</f>
        <v>52.259393942899699</v>
      </c>
      <c r="BO26" s="25">
        <f>IF(ISNUMBER(Fakos!BO26),Fakos!BO26,IF(ISTEXT(Fakos!BO26),"n.a.",""))</f>
        <v>0.101081737865752</v>
      </c>
      <c r="BP26" s="25">
        <f>IF(ISNUMBER(Fakos!BP26),Fakos!BP26,IF(ISTEXT(Fakos!BP26),"n.a.",""))</f>
        <v>0.63695808617013305</v>
      </c>
      <c r="BQ26" s="25">
        <f>IF(ISNUMBER(Fakos!BQ26),Fakos!BQ26,IF(ISTEXT(Fakos!BQ26),"n.a.",""))</f>
        <v>2.6054515583523899E-3</v>
      </c>
      <c r="BR26" s="25">
        <f>IF(ISNUMBER(Fakos!BR26),Fakos!BR26,IF(ISTEXT(Fakos!BR26),"n.a.",""))</f>
        <v>0.80162555388527501</v>
      </c>
      <c r="BS26" s="25">
        <f>IF(ISNUMBER(Fakos!BS26),Fakos!BS26,IF(ISTEXT(Fakos!BS26),"n.a.",""))</f>
        <v>16.579768713538101</v>
      </c>
      <c r="BT26" s="25">
        <f>IF(ISNUMBER(Fakos!BT26),Fakos!BT26,IF(ISTEXT(Fakos!BT26),"n.a.",""))</f>
        <v>8.7713563374165204</v>
      </c>
      <c r="BU26" s="25">
        <f>IF(ISNUMBER(Fakos!BU26),Fakos!BU26,IF(ISTEXT(Fakos!BU26),"n.a.",""))</f>
        <v>1.05687022318285E-2</v>
      </c>
      <c r="BV26" s="25">
        <f>IF(ISNUMBER(Fakos!BV26),Fakos!BV26,IF(ISTEXT(Fakos!BV26),"n.a.",""))</f>
        <v>7.3216201113835699E-2</v>
      </c>
      <c r="BW26" s="25">
        <f>IF(ISNUMBER(Fakos!BW26),Fakos!BW26,IF(ISTEXT(Fakos!BW26),"n.a.",""))</f>
        <v>4.3755839656269002E-3</v>
      </c>
      <c r="BX26" s="25">
        <f>IF(ISNUMBER(Fakos!BX26),Fakos!BX26,IF(ISTEXT(Fakos!BX26),"n.a.",""))</f>
        <v>9.1782204215500901E-2</v>
      </c>
      <c r="BY26" s="25">
        <f>IF(ISNUMBER(Fakos!BY26),Fakos!BY26,IF(ISTEXT(Fakos!BY26),"n.a.",""))</f>
        <v>3.0372237973451701E-2</v>
      </c>
      <c r="BZ26" s="25">
        <f>IF(ISNUMBER(Fakos!BZ26),Fakos!BZ26,IF(ISTEXT(Fakos!BZ26),"n.a.",""))</f>
        <v>9.2046434453855602E-2</v>
      </c>
      <c r="CA26" s="25">
        <f>IF(ISNUMBER(Fakos!CA26),Fakos!CA26,IF(ISTEXT(Fakos!CA26),"n.a.",""))</f>
        <v>5.3924375136460902E-2</v>
      </c>
      <c r="CB26" s="25">
        <f>IF(ISNUMBER(Fakos!CB26),Fakos!CB26,IF(ISTEXT(Fakos!CB26),"n.a.",""))</f>
        <v>9.8351546854705003E-3</v>
      </c>
      <c r="CC26" s="25">
        <f>IF(ISNUMBER(Fakos!CC26),Fakos!CC26,IF(ISTEXT(Fakos!CC26),"n.a.",""))</f>
        <v>1.87381536174435E-2</v>
      </c>
      <c r="CD26" s="25">
        <f>IF(ISNUMBER(Fakos!CD26),Fakos!CD26,IF(ISTEXT(Fakos!CD26),"n.a.",""))</f>
        <v>2.3032574446006E-2</v>
      </c>
      <c r="CE26" s="25" t="str">
        <f>IF(ISNUMBER(Fakos!CE26),Fakos!CE26,IF(ISTEXT(Fakos!CE26),"n.a.",""))</f>
        <v/>
      </c>
      <c r="CF26" s="25">
        <f>IF(ISNUMBER(Fakos!CF26),Fakos!CF26,IF(ISTEXT(Fakos!CF26),"n.a.",""))</f>
        <v>15.602791843829101</v>
      </c>
      <c r="CG26" s="25">
        <f>IF(ISNUMBER(Fakos!CG26),Fakos!CG26,IF(ISTEXT(Fakos!CG26),"n.a.",""))</f>
        <v>471272.652619534</v>
      </c>
      <c r="CH26" s="25">
        <f>IF(ISNUMBER(Fakos!CH26),Fakos!CH26,IF(ISTEXT(Fakos!CH26),"n.a.",""))</f>
        <v>268.11834625606002</v>
      </c>
      <c r="CI26" s="25">
        <f>IF(ISNUMBER(Fakos!CI26),Fakos!CI26,IF(ISTEXT(Fakos!CI26),"n.a.",""))</f>
        <v>371.41295005535301</v>
      </c>
      <c r="CJ26" s="25">
        <f>IF(ISNUMBER(Fakos!CJ26),Fakos!CJ26,IF(ISTEXT(Fakos!CJ26),"n.a.",""))</f>
        <v>0.160273983357024</v>
      </c>
      <c r="CK26" s="25">
        <f>IF(ISNUMBER(Fakos!CK26),Fakos!CK26,IF(ISTEXT(Fakos!CK26),"n.a.",""))</f>
        <v>1.32619442705404</v>
      </c>
      <c r="CL26" s="25">
        <f>IF(ISNUMBER(Fakos!CL26),Fakos!CL26,IF(ISTEXT(Fakos!CL26),"n.a.",""))</f>
        <v>3.1685341523820701E-2</v>
      </c>
      <c r="CM26" s="25">
        <f>IF(ISNUMBER(Fakos!CM26),Fakos!CM26,IF(ISTEXT(Fakos!CM26),"n.a.",""))</f>
        <v>1.0529621843335999</v>
      </c>
      <c r="CN26" s="25">
        <f>IF(ISNUMBER(Fakos!CN26),Fakos!CN26,IF(ISTEXT(Fakos!CN26),"n.a.",""))</f>
        <v>124.854460931764</v>
      </c>
      <c r="CO26" s="25">
        <f>IF(ISNUMBER(Fakos!CO26),Fakos!CO26,IF(ISTEXT(Fakos!CO26),"n.a.",""))</f>
        <v>77.529175707233705</v>
      </c>
      <c r="CP26" s="25">
        <f>IF(ISNUMBER(Fakos!CP26),Fakos!CP26,IF(ISTEXT(Fakos!CP26),"n.a.",""))</f>
        <v>3.3533322865725801E-2</v>
      </c>
      <c r="CQ26" s="25">
        <f>IF(ISNUMBER(Fakos!CQ26),Fakos!CQ26,IF(ISTEXT(Fakos!CQ26),"n.a.",""))</f>
        <v>0.13172423435271699</v>
      </c>
      <c r="CR26" s="25">
        <f>IF(ISNUMBER(Fakos!CR26),Fakos!CR26,IF(ISTEXT(Fakos!CR26),"n.a.",""))</f>
        <v>8.5679808268524574E-3</v>
      </c>
      <c r="CS26" s="25">
        <f>IF(ISNUMBER(Fakos!CS26),Fakos!CS26,IF(ISTEXT(Fakos!CS26),"n.a.",""))</f>
        <v>0.119819985655595</v>
      </c>
      <c r="CT26" s="25">
        <f>IF(ISNUMBER(Fakos!CT26),Fakos!CT26,IF(ISTEXT(Fakos!CT26),"n.a.",""))</f>
        <v>7.2220152642986604E-2</v>
      </c>
      <c r="CU26" s="25">
        <f>IF(ISNUMBER(Fakos!CU26),Fakos!CU26,IF(ISTEXT(Fakos!CU26),"n.a.",""))</f>
        <v>0.162284031238076</v>
      </c>
      <c r="CV26" s="25">
        <f>IF(ISNUMBER(Fakos!CV26),Fakos!CV26,IF(ISTEXT(Fakos!CV26),"n.a.",""))</f>
        <v>4.9002801845459402E-2</v>
      </c>
      <c r="CW26" s="25">
        <f>IF(ISNUMBER(Fakos!CW26),Fakos!CW26,IF(ISTEXT(Fakos!CW26),"n.a.",""))</f>
        <v>1.6367761314938299E-2</v>
      </c>
      <c r="CX26" s="25">
        <f>IF(ISNUMBER(Fakos!CX26),Fakos!CX26,IF(ISTEXT(Fakos!CX26),"n.a.",""))</f>
        <v>2.0153012626227498E-2</v>
      </c>
      <c r="CY26" s="25">
        <f>IF(ISNUMBER(Fakos!CY26),Fakos!CY26,IF(ISTEXT(Fakos!CY26),"n.a.",""))</f>
        <v>2.8074524219746801E-2</v>
      </c>
      <c r="CZ26" s="25" t="str">
        <f>IF(ISNUMBER(Fakos!CZ26),Fakos!CZ26,IF(ISTEXT(Fakos!CZ26),"n.a.",""))</f>
        <v/>
      </c>
      <c r="DA26" s="25">
        <f>IF(ISNUMBER(Fakos!DA26),Fakos!DA26,IF(ISTEXT(Fakos!DA26),"n.a.",""))</f>
        <v>0.28400702478220696</v>
      </c>
      <c r="DB26" s="25">
        <f>IF(ISNUMBER(Fakos!DB26),Fakos!DB26,IF(ISTEXT(Fakos!DB26),"n.a.",""))</f>
        <v>8438.9408652436923</v>
      </c>
      <c r="DC26" s="25">
        <f>IF(ISNUMBER(Fakos!DC26),Fakos!DC26,IF(ISTEXT(Fakos!DC26),"n.a.",""))</f>
        <v>4.5495297430999848</v>
      </c>
      <c r="DD26" s="25">
        <f>IF(ISNUMBER(Fakos!DD26),Fakos!DD26,IF(ISTEXT(Fakos!DD26),"n.a.",""))</f>
        <v>6.328018994560769</v>
      </c>
      <c r="DE26" s="25">
        <f>IF(ISNUMBER(Fakos!DE26),Fakos!DE26,IF(ISTEXT(Fakos!DE26),"n.a.",""))</f>
        <v>2.5221726522050799E-3</v>
      </c>
      <c r="DF26" s="25">
        <f>IF(ISNUMBER(Fakos!DF26),Fakos!DF26,IF(ISTEXT(Fakos!DF26),"n.a.",""))</f>
        <v>2.0281303365255236E-2</v>
      </c>
      <c r="DG26" s="25">
        <f>IF(ISNUMBER(Fakos!DG26),Fakos!DG26,IF(ISTEXT(Fakos!DG26),"n.a.",""))</f>
        <v>4.5444604397143988E-4</v>
      </c>
      <c r="DH26" s="25">
        <f>IF(ISNUMBER(Fakos!DH26),Fakos!DH26,IF(ISTEXT(Fakos!DH26),"n.a.",""))</f>
        <v>1.4501613886979754E-2</v>
      </c>
      <c r="DI26" s="25">
        <f>IF(ISNUMBER(Fakos!DI26),Fakos!DI26,IF(ISTEXT(Fakos!DI26),"n.a.",""))</f>
        <v>1.6664681604739353</v>
      </c>
      <c r="DJ26" s="25">
        <f>IF(ISNUMBER(Fakos!DJ26),Fakos!DJ26,IF(ISTEXT(Fakos!DJ26),"n.a.",""))</f>
        <v>0.98187912496496599</v>
      </c>
      <c r="DK26" s="25">
        <f>IF(ISNUMBER(Fakos!DK26),Fakos!DK26,IF(ISTEXT(Fakos!DK26),"n.a.",""))</f>
        <v>3.1087311057128794E-4</v>
      </c>
      <c r="DL26" s="25">
        <f>IF(ISNUMBER(Fakos!DL26),Fakos!DL26,IF(ISTEXT(Fakos!DL26),"n.a.",""))</f>
        <v>1.1718091143457223E-3</v>
      </c>
      <c r="DM26" s="25">
        <f>IF(ISNUMBER(Fakos!DM26),Fakos!DM26,IF(ISTEXT(Fakos!DM26),"n.a.",""))</f>
        <v>7.4622278970653183E-5</v>
      </c>
      <c r="DN26" s="25">
        <f>IF(ISNUMBER(Fakos!DN26),Fakos!DN26,IF(ISTEXT(Fakos!DN26),"n.a.",""))</f>
        <v>1.0093503972335525E-3</v>
      </c>
      <c r="DO26" s="25">
        <f>IF(ISNUMBER(Fakos!DO26),Fakos!DO26,IF(ISTEXT(Fakos!DO26),"n.a.",""))</f>
        <v>5.9313528780376645E-4</v>
      </c>
      <c r="DP26" s="25">
        <f>IF(ISNUMBER(Fakos!DP26),Fakos!DP26,IF(ISTEXT(Fakos!DP26),"n.a.",""))</f>
        <v>1.2718184266306896E-3</v>
      </c>
      <c r="DQ26" s="25">
        <f>IF(ISNUMBER(Fakos!DQ26),Fakos!DQ26,IF(ISTEXT(Fakos!DQ26),"n.a.",""))</f>
        <v>2.4878743038073928E-4</v>
      </c>
      <c r="DR26" s="25">
        <f>IF(ISNUMBER(Fakos!DR26),Fakos!DR26,IF(ISTEXT(Fakos!DR26),"n.a.",""))</f>
        <v>8.0083653189562455E-5</v>
      </c>
      <c r="DS26" s="25">
        <f>IF(ISNUMBER(Fakos!DS26),Fakos!DS26,IF(ISTEXT(Fakos!DS26),"n.a.",""))</f>
        <v>9.7263574450904915E-5</v>
      </c>
      <c r="DT26" s="25">
        <f>IF(ISNUMBER(Fakos!DT26),Fakos!DT26,IF(ISTEXT(Fakos!DT26),"n.a.",""))</f>
        <v>1.3434047837288267E-4</v>
      </c>
      <c r="DU26" s="25" t="str">
        <f>IF(ISNUMBER(Fakos!DU26),Fakos!DU26,IF(ISTEXT(Fakos!DU26),"n.a.",""))</f>
        <v/>
      </c>
      <c r="DV26" s="25">
        <f>IF(ISNUMBER(Fakos!DV26),Fakos!DV26,IF(ISTEXT(Fakos!DV26),"n.a.",""))</f>
        <v>3.3595093458762882E-3</v>
      </c>
      <c r="DW26" s="25">
        <f>IF(ISNUMBER(Fakos!DW26),Fakos!DW26,IF(ISTEXT(Fakos!DW26),"n.a.",""))</f>
        <v>99.823941776878485</v>
      </c>
      <c r="DX26" s="25">
        <f>IF(ISNUMBER(Fakos!DX26),Fakos!DX26,IF(ISTEXT(Fakos!DX26),"n.a.",""))</f>
        <v>5.381623114078727E-2</v>
      </c>
      <c r="DY26" s="25">
        <f>IF(ISNUMBER(Fakos!DY26),Fakos!DY26,IF(ISTEXT(Fakos!DY26),"n.a.",""))</f>
        <v>7.4853919438831615E-2</v>
      </c>
      <c r="DZ26" s="25">
        <f>IF(ISNUMBER(Fakos!DZ26),Fakos!DZ26,IF(ISTEXT(Fakos!DZ26),"n.a.",""))</f>
        <v>2.9834693713982389E-5</v>
      </c>
      <c r="EA26" s="25">
        <f>IF(ISNUMBER(Fakos!EA26),Fakos!EA26,IF(ISTEXT(Fakos!EA26),"n.a.",""))</f>
        <v>2.3990684122823094E-4</v>
      </c>
      <c r="EB26" s="25">
        <f>IF(ISNUMBER(Fakos!EB26),Fakos!EB26,IF(ISTEXT(Fakos!EB26),"n.a.",""))</f>
        <v>5.3756266525073909E-6</v>
      </c>
      <c r="EC26" s="25">
        <f>IF(ISNUMBER(Fakos!EC26),Fakos!EC26,IF(ISTEXT(Fakos!EC26),"n.a.",""))</f>
        <v>1.7153909281278471E-4</v>
      </c>
      <c r="ED26" s="25">
        <f>IF(ISNUMBER(Fakos!ED26),Fakos!ED26,IF(ISTEXT(Fakos!ED26),"n.a.",""))</f>
        <v>1.9712594658567749E-2</v>
      </c>
      <c r="EE26" s="25">
        <f>IF(ISNUMBER(Fakos!EE26),Fakos!EE26,IF(ISTEXT(Fakos!EE26),"n.a.",""))</f>
        <v>1.1614614460224064E-2</v>
      </c>
      <c r="EF26" s="25">
        <f>IF(ISNUMBER(Fakos!EF26),Fakos!EF26,IF(ISTEXT(Fakos!EF26),"n.a.",""))</f>
        <v>3.6773073523331566E-6</v>
      </c>
      <c r="EG26" s="25">
        <f>IF(ISNUMBER(Fakos!EG26),Fakos!EG26,IF(ISTEXT(Fakos!EG26),"n.a.",""))</f>
        <v>1.3861289784104327E-5</v>
      </c>
      <c r="EH26" s="25">
        <f>IF(ISNUMBER(Fakos!EH26),Fakos!EH26,IF(ISTEXT(Fakos!EH26),"n.a.",""))</f>
        <v>8.8270437607923202E-7</v>
      </c>
      <c r="EI26" s="25">
        <f>IF(ISNUMBER(Fakos!EI26),Fakos!EI26,IF(ISTEXT(Fakos!EI26),"n.a.",""))</f>
        <v>1.1939571196770288E-5</v>
      </c>
      <c r="EJ26" s="25">
        <f>IF(ISNUMBER(Fakos!EJ26),Fakos!EJ26,IF(ISTEXT(Fakos!EJ26),"n.a.",""))</f>
        <v>7.0161769564462361E-6</v>
      </c>
      <c r="EK26" s="25">
        <f>IF(ISNUMBER(Fakos!EK26),Fakos!EK26,IF(ISTEXT(Fakos!EK26),"n.a.",""))</f>
        <v>1.5044296505693904E-5</v>
      </c>
      <c r="EL26" s="25">
        <f>IF(ISNUMBER(Fakos!EL26),Fakos!EL26,IF(ISTEXT(Fakos!EL26),"n.a.",""))</f>
        <v>2.9428979728286041E-6</v>
      </c>
      <c r="EM26" s="25">
        <f>IF(ISNUMBER(Fakos!EM26),Fakos!EM26,IF(ISTEXT(Fakos!EM26),"n.a.",""))</f>
        <v>9.4730678421974709E-7</v>
      </c>
      <c r="EN26" s="25">
        <f>IF(ISNUMBER(Fakos!EN26),Fakos!EN26,IF(ISTEXT(Fakos!EN26),"n.a.",""))</f>
        <v>1.1505274830146406E-6</v>
      </c>
      <c r="EO26" s="25">
        <f>IF(ISNUMBER(Fakos!EO26),Fakos!EO26,IF(ISTEXT(Fakos!EO26),"n.a.",""))</f>
        <v>1.5891089066169666E-6</v>
      </c>
      <c r="EP26" s="25" t="str">
        <f>IF(ISNUMBER(Fakos!EP26),Fakos!EP26,IF(ISTEXT(Fakos!EP26),"n.a.",""))</f>
        <v/>
      </c>
      <c r="EQ26" s="25">
        <f>IF(ISNUMBER(Fakos!EQ26),Fakos!EQ26,IF(ISTEXT(Fakos!EQ26),"n.a.",""))</f>
        <v>199.64788355375697</v>
      </c>
      <c r="ER26" s="25" t="str">
        <f>IF(ISNUMBER(Fakos!ER26),Fakos!ER26,IF(ISTEXT(Fakos!ER26),"n.a.",""))</f>
        <v/>
      </c>
      <c r="ES26" s="25" t="str">
        <f>IF(ISNUMBER(Fakos!ES26),Fakos!ES26,IF(ISTEXT(Fakos!ES26),"n.a.",""))</f>
        <v/>
      </c>
      <c r="ET26" s="25" t="str">
        <f>IF(ISNUMBER(Fakos!ET26),Fakos!ET26,IF(ISTEXT(Fakos!ET26),"n.a.",""))</f>
        <v/>
      </c>
      <c r="EU26" s="25" t="str">
        <f>IF(ISNUMBER(Fakos!EU26),Fakos!EU26,IF(ISTEXT(Fakos!EU26),"n.a.",""))</f>
        <v/>
      </c>
      <c r="EV26" s="25" t="str">
        <f>IF(ISNUMBER(Fakos!EV26),Fakos!EV26,IF(ISTEXT(Fakos!EV26),"n.a.",""))</f>
        <v/>
      </c>
      <c r="EW26" s="25" t="str">
        <f>IF(ISNUMBER(Fakos!EW26),Fakos!EW26,IF(ISTEXT(Fakos!EW26),"n.a.",""))</f>
        <v/>
      </c>
      <c r="EX26" s="25" t="str">
        <f>IF(ISNUMBER(Fakos!EX26),Fakos!EX26,IF(ISTEXT(Fakos!EX26),"n.a.",""))</f>
        <v/>
      </c>
      <c r="EY26" s="25" t="str">
        <f>IF(ISNUMBER(Fakos!EY26),Fakos!EY26,IF(ISTEXT(Fakos!EY26),"n.a.",""))</f>
        <v/>
      </c>
      <c r="EZ26" s="25" t="str">
        <f>IF(ISNUMBER(Fakos!EZ26),Fakos!EZ26,IF(ISTEXT(Fakos!EZ26),"n.a.",""))</f>
        <v/>
      </c>
      <c r="FA26" s="25" t="str">
        <f>IF(ISNUMBER(Fakos!FA26),Fakos!FA26,IF(ISTEXT(Fakos!FA26),"n.a.",""))</f>
        <v/>
      </c>
      <c r="FB26" s="25" t="str">
        <f>IF(ISNUMBER(Fakos!FB26),Fakos!FB26,IF(ISTEXT(Fakos!FB26),"n.a.",""))</f>
        <v/>
      </c>
      <c r="FC26" s="25" t="str">
        <f>IF(ISNUMBER(Fakos!FC26),Fakos!FC26,IF(ISTEXT(Fakos!FC26),"n.a.",""))</f>
        <v/>
      </c>
      <c r="FD26" s="25" t="str">
        <f>IF(ISNUMBER(Fakos!FD26),Fakos!FD26,IF(ISTEXT(Fakos!FD26),"n.a.",""))</f>
        <v/>
      </c>
      <c r="FE26" s="25" t="str">
        <f>IF(ISNUMBER(Fakos!FE26),Fakos!FE26,IF(ISTEXT(Fakos!FE26),"n.a.",""))</f>
        <v/>
      </c>
      <c r="FF26" s="25" t="str">
        <f>IF(ISNUMBER(Fakos!FF26),Fakos!FF26,IF(ISTEXT(Fakos!FF26),"n.a.",""))</f>
        <v/>
      </c>
      <c r="FG26" s="25" t="str">
        <f>IF(ISNUMBER(Fakos!FG26),Fakos!FG26,IF(ISTEXT(Fakos!FG26),"n.a.",""))</f>
        <v/>
      </c>
      <c r="FH26" s="25" t="str">
        <f>IF(ISNUMBER(Fakos!FH26),Fakos!FH26,IF(ISTEXT(Fakos!FH26),"n.a.",""))</f>
        <v/>
      </c>
      <c r="FI26" s="25" t="str">
        <f>IF(ISNUMBER(Fakos!FI26),Fakos!FI26,IF(ISTEXT(Fakos!FI26),"n.a.",""))</f>
        <v/>
      </c>
      <c r="FJ26" s="25" t="str">
        <f>IF(ISNUMBER(Fakos!FJ26),Fakos!FJ26,IF(ISTEXT(Fakos!FJ26),"n.a.",""))</f>
        <v/>
      </c>
      <c r="FK26" s="25" t="str">
        <f>IF(ISNUMBER(Fakos!FK26),Fakos!FK26,IF(ISTEXT(Fakos!FK26),"n.a.",""))</f>
        <v/>
      </c>
      <c r="FL26" s="25" t="str">
        <f>IF(ISNUMBER(Fakos!FL26),Fakos!FL26,IF(ISTEXT(Fakos!FL26),"n.a.",""))</f>
        <v/>
      </c>
      <c r="FM26" s="25" t="str">
        <f>IF(ISNUMBER(Fakos!FM26),Fakos!FM26,IF(ISTEXT(Fakos!FM26),"n.a.",""))</f>
        <v/>
      </c>
      <c r="FN26" s="25" t="str">
        <f>IF(ISNUMBER(Fakos!FN26),Fakos!FN26,IF(ISTEXT(Fakos!FN26),"n.a.",""))</f>
        <v/>
      </c>
      <c r="FO26" s="25" t="str">
        <f>IF(ISNUMBER(Fakos!FO26),Fakos!FO26,"")</f>
        <v/>
      </c>
      <c r="FP26" s="25" t="str">
        <f>IF(ISNUMBER(Fakos!FP26),Fakos!FP26,"")</f>
        <v/>
      </c>
      <c r="FQ26" s="25" t="str">
        <f>IF(ISNUMBER(Fakos!FQ26),Fakos!FQ26,"")</f>
        <v/>
      </c>
      <c r="FR26" s="25" t="str">
        <f>IF(ISNUMBER(Fakos!FR26),Fakos!FR26,"")</f>
        <v/>
      </c>
      <c r="FS26" s="25" t="str">
        <f>IF(ISNUMBER(Fakos!FS26),Fakos!FS26,"")</f>
        <v/>
      </c>
      <c r="FT26" s="25" t="str">
        <f>IF(ISNUMBER(Fakos!FT26),Fakos!FT26,"")</f>
        <v/>
      </c>
      <c r="FU26" s="25" t="str">
        <f>IF(ISNUMBER(Fakos!FU26),Fakos!FU26,"")</f>
        <v/>
      </c>
      <c r="FV26" s="25" t="str">
        <f>IF(ISNUMBER(Fakos!FV26),Fakos!FV26,"")</f>
        <v/>
      </c>
      <c r="FW26" s="25" t="str">
        <f>IF(ISNUMBER(Fakos!FW26),Fakos!FW26,"")</f>
        <v/>
      </c>
      <c r="FX26" s="25" t="str">
        <f>IF(ISNUMBER(Fakos!FX26),Fakos!FX26,"")</f>
        <v/>
      </c>
      <c r="FY26" s="25" t="str">
        <f>IF(ISNUMBER(Fakos!FY26),Fakos!FY26,"")</f>
        <v/>
      </c>
      <c r="FZ26" s="25" t="str">
        <f>IF(ISNUMBER(Fakos!FZ26),Fakos!FZ26,"")</f>
        <v/>
      </c>
      <c r="GA26" s="25" t="str">
        <f>IF(ISNUMBER(Fakos!GA26),Fakos!GA26,"")</f>
        <v/>
      </c>
      <c r="GB26" s="25" t="str">
        <f>IF(ISNUMBER(Fakos!GB26),Fakos!GB26,"")</f>
        <v/>
      </c>
      <c r="GC26" s="25" t="str">
        <f>IF(ISNUMBER(Fakos!GC26),Fakos!GC26,"")</f>
        <v/>
      </c>
      <c r="GD26" s="25" t="str">
        <f>IF(ISNUMBER(Fakos!GD26),Fakos!GD26,"")</f>
        <v/>
      </c>
      <c r="GE26" s="25" t="str">
        <f>IF(ISNUMBER(Fakos!GE26),Fakos!GE26,"")</f>
        <v/>
      </c>
      <c r="GF26" s="25" t="str">
        <f>IF(ISNUMBER(Fakos!GF26),Fakos!GF26,"")</f>
        <v/>
      </c>
      <c r="GG26" s="25" t="str">
        <f>IF(ISNUMBER(Fakos!GG26),Fakos!GG26,"")</f>
        <v/>
      </c>
      <c r="GH26" s="25" t="str">
        <f>IF(ISNUMBER(Fakos!GH26),Fakos!GH26,"")</f>
        <v/>
      </c>
      <c r="GI26" s="25" t="str">
        <f>IF(ISNUMBER(Fakos!GI26),Fakos!GI26,"")</f>
        <v/>
      </c>
      <c r="GJ26" s="25" t="str">
        <f>IF(ISNUMBER(Fakos!GJ26),Fakos!GJ26,"")</f>
        <v/>
      </c>
      <c r="GK26" s="25" t="str">
        <f>IF(ISNUMBER(Fakos!GK26),Fakos!GK26,"")</f>
        <v/>
      </c>
      <c r="GL26" s="25" t="str">
        <f>IF(ISNUMBER(Fakos!GL26),Fakos!GL26,"")</f>
        <v/>
      </c>
      <c r="GM26" s="25" t="str">
        <f>IF(ISNUMBER(Fakos!GM26),Fakos!GM26,"")</f>
        <v/>
      </c>
      <c r="GN26" s="25" t="str">
        <f>IF(ISNUMBER(Fakos!GN26),Fakos!GN26,"")</f>
        <v/>
      </c>
      <c r="GO26" s="25" t="str">
        <f>IF(ISNUMBER(Fakos!GO26),Fakos!GO26,"")</f>
        <v/>
      </c>
      <c r="GP26" s="25" t="str">
        <f>IF(ISNUMBER(Fakos!GP26),Fakos!GP26,"")</f>
        <v/>
      </c>
      <c r="GQ26" s="25" t="str">
        <f>IF(ISNUMBER(Fakos!GQ26),Fakos!GQ26,"")</f>
        <v/>
      </c>
      <c r="GR26" s="25" t="str">
        <f>IF(ISNUMBER(Fakos!GR26),Fakos!GR26,"")</f>
        <v/>
      </c>
      <c r="GS26" s="25" t="str">
        <f>IF(ISNUMBER(Fakos!GS26),Fakos!GS26,"")</f>
        <v/>
      </c>
      <c r="GT26" s="25" t="str">
        <f>IF(ISNUMBER(Fakos!GT26),Fakos!GT26,"")</f>
        <v/>
      </c>
      <c r="GU26" s="25" t="str">
        <f>IF(ISNUMBER(Fakos!GU26),Fakos!GU26,"")</f>
        <v/>
      </c>
      <c r="GV26" s="25" t="str">
        <f>IF(ISNUMBER(Fakos!GV26),Fakos!GV26,"")</f>
        <v/>
      </c>
      <c r="GW26" s="25" t="str">
        <f>IF(ISNUMBER(Fakos!GW26),Fakos!GW26,"")</f>
        <v/>
      </c>
      <c r="GX26" s="25" t="str">
        <f>IF(ISNUMBER(Fakos!GX26),Fakos!GX26,"")</f>
        <v/>
      </c>
      <c r="GY26" s="25" t="str">
        <f>IF(ISNUMBER(Fakos!GY26),Fakos!GY26,"")</f>
        <v/>
      </c>
      <c r="GZ26" s="25" t="str">
        <f>IF(ISNUMBER(Fakos!GZ26),Fakos!GZ26,"")</f>
        <v/>
      </c>
      <c r="HA26" s="25" t="str">
        <f>IF(ISNUMBER(Fakos!HA26),Fakos!HA26,"")</f>
        <v/>
      </c>
      <c r="HB26" s="25" t="str">
        <f>IF(ISNUMBER(Fakos!HB26),Fakos!HB26,"")</f>
        <v/>
      </c>
      <c r="HC26" s="25" t="str">
        <f>IF(ISNUMBER(Fakos!HC26),Fakos!HC26,"")</f>
        <v/>
      </c>
      <c r="HD26" s="25" t="str">
        <f>IF(ISNUMBER(Fakos!HD26),Fakos!HD26,"")</f>
        <v/>
      </c>
      <c r="HE26" s="25" t="str">
        <f>IF(ISNUMBER(Fakos!HE26),Fakos!HE26,"")</f>
        <v/>
      </c>
      <c r="HF26" s="25" t="str">
        <f>IF(ISNUMBER(Fakos!HF26),Fakos!HF26,"")</f>
        <v/>
      </c>
      <c r="HG26" s="25" t="str">
        <f>IF(ISNUMBER(Fakos!HG26),Fakos!HG26,"")</f>
        <v/>
      </c>
      <c r="HH26" s="25" t="str">
        <f>IF(ISNUMBER(Fakos!HH26),Fakos!HH26,"")</f>
        <v/>
      </c>
      <c r="HI26" s="25" t="str">
        <f>IF(ISNUMBER(Fakos!HI26),Fakos!HI26,"")</f>
        <v/>
      </c>
    </row>
    <row r="27" spans="1:217">
      <c r="A27" s="25" t="str">
        <f>Fakos!A27</f>
        <v>LM-JB-14-08</v>
      </c>
      <c r="B27" s="25" t="str">
        <f>Fakos!B27</f>
        <v>Fakos</v>
      </c>
      <c r="C27" s="25" t="str">
        <f>Fakos!C27</f>
        <v>epithermal</v>
      </c>
      <c r="D27" s="25" t="str">
        <f>Fakos!D27</f>
        <v>transitional</v>
      </c>
      <c r="E27" s="25" t="str">
        <f>Fakos!E27</f>
        <v>pyrite</v>
      </c>
      <c r="F27" s="25" t="str">
        <f>Fakos!F27</f>
        <v>anhedral, inclusions</v>
      </c>
      <c r="G27" s="25">
        <f>IF(ISNUMBER(Fakos!G27),Fakos!G27,IF(ISTEXT(Fakos!G27),"n.a.",""))</f>
        <v>16.575550477951801</v>
      </c>
      <c r="H27" s="25">
        <f>IF(ISNUMBER(Fakos!H27),Fakos!H27,IF(ISTEXT(Fakos!H27),"n.a.",""))</f>
        <v>494674.85038597399</v>
      </c>
      <c r="I27" s="25">
        <f>IF(ISNUMBER(Fakos!I27),Fakos!I27,IF(ISTEXT(Fakos!I27),"n.a.",""))</f>
        <v>106.169364627801</v>
      </c>
      <c r="J27" s="25">
        <f>IF(ISNUMBER(Fakos!J27),Fakos!J27,IF(ISTEXT(Fakos!J27),"n.a.",""))</f>
        <v>495.42978042133399</v>
      </c>
      <c r="K27" s="25">
        <f>IF(ISNUMBER(Fakos!K27),Fakos!K27,IF(ISTEXT(Fakos!K27),"n.a.",""))</f>
        <v>0.20494904557539201</v>
      </c>
      <c r="L27" s="25">
        <f>IF(ISNUMBER(Fakos!L27),Fakos!L27,IF(ISTEXT(Fakos!L27),"n.a.",""))</f>
        <v>1.2138476079082099</v>
      </c>
      <c r="M27" s="25">
        <f>IF(ISNUMBER(Fakos!M27),Fakos!M27,IF(ISTEXT(Fakos!M27),"n.a.",""))</f>
        <v>2.6518306563057099E-2</v>
      </c>
      <c r="N27" s="25">
        <f>IF(ISNUMBER(Fakos!N27),Fakos!N27,IF(ISTEXT(Fakos!N27),"n.a.",""))</f>
        <v>0.88226886035873198</v>
      </c>
      <c r="O27" s="25">
        <f>IF(ISNUMBER(Fakos!O27),Fakos!O27,IF(ISTEXT(Fakos!O27),"n.a.",""))</f>
        <v>761.44837116097597</v>
      </c>
      <c r="P27" s="25">
        <f>IF(ISNUMBER(Fakos!P27),Fakos!P27,IF(ISTEXT(Fakos!P27),"n.a.",""))</f>
        <v>153.57714438718199</v>
      </c>
      <c r="Q27" s="25">
        <f>IF(ISNUMBER(Fakos!Q27),Fakos!Q27,IF(ISTEXT(Fakos!Q27),"n.a.",""))</f>
        <v>2.9722534498143698E-2</v>
      </c>
      <c r="R27" s="25">
        <f>IF(ISNUMBER(Fakos!R27),Fakos!R27,IF(ISTEXT(Fakos!R27),"n.a.",""))</f>
        <v>0.19055493254858699</v>
      </c>
      <c r="S27" s="25">
        <f>IF(ISNUMBER(Fakos!S27),Fakos!S27,IF(ISTEXT(Fakos!S27),"n.a.",""))</f>
        <v>7.4694030880648552E-3</v>
      </c>
      <c r="T27" s="25">
        <f>IF(ISNUMBER(Fakos!T27),Fakos!T27,IF(ISTEXT(Fakos!T27),"n.a.",""))</f>
        <v>0.100977787911972</v>
      </c>
      <c r="U27" s="25">
        <f>IF(ISNUMBER(Fakos!U27),Fakos!U27,IF(ISTEXT(Fakos!U27),"n.a.",""))</f>
        <v>6.8035032098123699E-2</v>
      </c>
      <c r="V27" s="25">
        <f>IF(ISNUMBER(Fakos!V27),Fakos!V27,IF(ISTEXT(Fakos!V27),"n.a.",""))</f>
        <v>0.40487652096207399</v>
      </c>
      <c r="W27" s="25">
        <f>IF(ISNUMBER(Fakos!W27),Fakos!W27,IF(ISTEXT(Fakos!W27),"n.a.",""))</f>
        <v>8.0024007828369298E-2</v>
      </c>
      <c r="X27" s="25">
        <f>IF(ISNUMBER(Fakos!X27),Fakos!X27,IF(ISTEXT(Fakos!X27),"n.a.",""))</f>
        <v>1.1058582757740999E-2</v>
      </c>
      <c r="Y27" s="25">
        <f>IF(ISNUMBER(Fakos!Y27),Fakos!Y27,IF(ISTEXT(Fakos!Y27),"n.a.",""))</f>
        <v>0.38947361610092701</v>
      </c>
      <c r="Z27" s="25">
        <f>IF(ISNUMBER(Fakos!Z27),Fakos!Z27,IF(ISTEXT(Fakos!Z27),"n.a.",""))</f>
        <v>0.109912996849702</v>
      </c>
      <c r="AA27" s="25">
        <f>IF(ISNUMBER(Fakos!AA27),Fakos!AA27,IF(ISTEXT(Fakos!AA27),"n.a.",""))</f>
        <v>0.21429750253912913</v>
      </c>
      <c r="AB27" s="25">
        <f>IF(ISNUMBER(Fakos!AB27),Fakos!AB27,IF(ISTEXT(Fakos!AB27),"n.a.",""))</f>
        <v>394.31976400523234</v>
      </c>
      <c r="AC27" s="25">
        <f>IF(ISNUMBER(Fakos!AC27),Fakos!AC27,IF(ISTEXT(Fakos!AC27),"n.a.",""))</f>
        <v>0.28220909531704835</v>
      </c>
      <c r="AD27" s="25">
        <f>IF(ISNUMBER(Fakos!AD27),Fakos!AD27,IF(ISTEXT(Fakos!AD27),"n.a.",""))</f>
        <v>0.13943081192218612</v>
      </c>
      <c r="AE27" s="25">
        <f>IF(ISNUMBER(Fakos!AE27),Fakos!AE27,IF(ISTEXT(Fakos!AE27),"n.a.",""))</f>
        <v>2.8393663397407929E-2</v>
      </c>
      <c r="AF27" s="25">
        <f>IF(ISNUMBER(Fakos!AF27),Fakos!AF27,IF(ISTEXT(Fakos!AF27),"n.a.",""))</f>
        <v>0.17468457242169982</v>
      </c>
      <c r="AG27" s="25">
        <f>IF(ISNUMBER(Fakos!AG27),Fakos!AG27,IF(ISTEXT(Fakos!AG27),"n.a.",""))</f>
        <v>2.799539641434446E-4</v>
      </c>
      <c r="AH27" s="25">
        <f>IF(ISNUMBER(Fakos!AH27),Fakos!AH27,IF(ISTEXT(Fakos!AH27),"n.a.",""))</f>
        <v>7.631462894893884E-2</v>
      </c>
      <c r="AI27" s="25">
        <f>IF(ISNUMBER(Fakos!AI27),Fakos!AI27,IF(ISTEXT(Fakos!AI27),"n.a.",""))</f>
        <v>1.0352609458955046E-3</v>
      </c>
      <c r="AJ27" s="25">
        <f>IF(ISNUMBER(Fakos!AJ27),Fakos!AJ27,IF(ISTEXT(Fakos!AJ27),"n.a.",""))</f>
        <v>1.4465297491944018</v>
      </c>
      <c r="AK27" s="25">
        <f>IF(ISNUMBER(Fakos!AK27),Fakos!AK27,IF(ISTEXT(Fakos!AK27),"n.a.",""))</f>
        <v>1.0415982799284127E-4</v>
      </c>
      <c r="AL27" s="25">
        <f>IF(ISNUMBER(Fakos!AL27),Fakos!AL27,IF(ISTEXT(Fakos!AL27),"n.a.",""))</f>
        <v>6.4081604271283706E-4</v>
      </c>
      <c r="AM27" s="25">
        <f>IF(ISNUMBER(Fakos!AM27),Fakos!AM27,IF(ISTEXT(Fakos!AM27),"n.a.",""))</f>
        <v>2.799539641434446E-4</v>
      </c>
      <c r="AN27" s="25" t="str">
        <f>IF(ISNUMBER(Fakos!AN27),Fakos!AN27,IF(ISTEXT(Fakos!AN27),"n.a.",""))</f>
        <v/>
      </c>
      <c r="AO27" s="25" t="str">
        <f>IF(ISNUMBER(Fakos!AO27),Fakos!AO27,IF(ISTEXT(Fakos!AO27),"n.a.",""))</f>
        <v/>
      </c>
      <c r="AP27" s="25">
        <f>IF(ISNUMBER(Fakos!AP27),Fakos!AP27,IF(ISTEXT(Fakos!AP27),"n.a.",""))</f>
        <v>0.38045466895416102</v>
      </c>
      <c r="AQ27" s="25">
        <f>IF(ISNUMBER(Fakos!AQ27),Fakos!AQ27,IF(ISTEXT(Fakos!AQ27),"n.a.",""))</f>
        <v>10.630249763785301</v>
      </c>
      <c r="AR27" s="25">
        <f>IF(ISNUMBER(Fakos!AR27),Fakos!AR27,IF(ISTEXT(Fakos!AR27),"n.a.",""))</f>
        <v>2.45588377591291E-2</v>
      </c>
      <c r="AS27" s="25">
        <f>IF(ISNUMBER(Fakos!AS27),Fakos!AS27,IF(ISTEXT(Fakos!AS27),"n.a.",""))</f>
        <v>0.39246147914761897</v>
      </c>
      <c r="AT27" s="25">
        <f>IF(ISNUMBER(Fakos!AT27),Fakos!AT27,IF(ISTEXT(Fakos!AT27),"n.a.",""))</f>
        <v>0.17579621757455799</v>
      </c>
      <c r="AU27" s="25">
        <f>IF(ISNUMBER(Fakos!AU27),Fakos!AU27,IF(ISTEXT(Fakos!AU27),"n.a.",""))</f>
        <v>1.2138476079082099</v>
      </c>
      <c r="AV27" s="25">
        <f>IF(ISNUMBER(Fakos!AV27),Fakos!AV27,IF(ISTEXT(Fakos!AV27),"n.a.",""))</f>
        <v>2.6518306563057099E-2</v>
      </c>
      <c r="AW27" s="25">
        <f>IF(ISNUMBER(Fakos!AW27),Fakos!AW27,IF(ISTEXT(Fakos!AW27),"n.a.",""))</f>
        <v>0.36797732942123401</v>
      </c>
      <c r="AX27" s="25">
        <f>IF(ISNUMBER(Fakos!AX27),Fakos!AX27,IF(ISTEXT(Fakos!AX27),"n.a.",""))</f>
        <v>0.25384069374905099</v>
      </c>
      <c r="AY27" s="25">
        <f>IF(ISNUMBER(Fakos!AY27),Fakos!AY27,IF(ISTEXT(Fakos!AY27),"n.a.",""))</f>
        <v>1.05423411425978</v>
      </c>
      <c r="AZ27" s="25">
        <f>IF(ISNUMBER(Fakos!AZ27),Fakos!AZ27,IF(ISTEXT(Fakos!AZ27),"n.a.",""))</f>
        <v>2.9722534498143698E-2</v>
      </c>
      <c r="BA27" s="25">
        <f>IF(ISNUMBER(Fakos!BA27),Fakos!BA27,IF(ISTEXT(Fakos!BA27),"n.a.",""))</f>
        <v>0.19055493254858699</v>
      </c>
      <c r="BB27" s="25">
        <f>IF(ISNUMBER(Fakos!BB27),Fakos!BB27,IF(ISTEXT(Fakos!BB27),"n.a.",""))</f>
        <v>7.8127275669655598E-3</v>
      </c>
      <c r="BC27" s="25">
        <f>IF(ISNUMBER(Fakos!BC27),Fakos!BC27,IF(ISTEXT(Fakos!BC27),"n.a.",""))</f>
        <v>0.100977787911972</v>
      </c>
      <c r="BD27" s="25">
        <f>IF(ISNUMBER(Fakos!BD27),Fakos!BD27,IF(ISTEXT(Fakos!BD27),"n.a.",""))</f>
        <v>6.8035032098123699E-2</v>
      </c>
      <c r="BE27" s="25">
        <f>IF(ISNUMBER(Fakos!BE27),Fakos!BE27,IF(ISTEXT(Fakos!BE27),"n.a.",""))</f>
        <v>0.19251138746664301</v>
      </c>
      <c r="BF27" s="25">
        <f>IF(ISNUMBER(Fakos!BF27),Fakos!BF27,IF(ISTEXT(Fakos!BF27),"n.a.",""))</f>
        <v>2.2212076176630701E-4</v>
      </c>
      <c r="BG27" s="25">
        <f>IF(ISNUMBER(Fakos!BG27),Fakos!BG27,IF(ISTEXT(Fakos!BG27),"n.a.",""))</f>
        <v>1.1058582757740999E-2</v>
      </c>
      <c r="BH27" s="25">
        <f>IF(ISNUMBER(Fakos!BH27),Fakos!BH27,IF(ISTEXT(Fakos!BH27),"n.a.",""))</f>
        <v>2.8851230317444899E-2</v>
      </c>
      <c r="BI27" s="25">
        <f>IF(ISNUMBER(Fakos!BI27),Fakos!BI27,IF(ISTEXT(Fakos!BI27),"n.a.",""))</f>
        <v>1.8467325013494899E-2</v>
      </c>
      <c r="BJ27" s="25" t="str">
        <f>IF(ISNUMBER(Fakos!BJ27),Fakos!BJ27,IF(ISTEXT(Fakos!BJ27),"n.a.",""))</f>
        <v/>
      </c>
      <c r="BK27" s="25">
        <f>IF(ISNUMBER(Fakos!BK27),Fakos!BK27,IF(ISTEXT(Fakos!BK27),"n.a.",""))</f>
        <v>1.4054147245111701</v>
      </c>
      <c r="BL27" s="25">
        <f>IF(ISNUMBER(Fakos!BL27),Fakos!BL27,IF(ISTEXT(Fakos!BL27),"n.a.",""))</f>
        <v>45422.679621157702</v>
      </c>
      <c r="BM27" s="25">
        <f>IF(ISNUMBER(Fakos!BM27),Fakos!BM27,IF(ISTEXT(Fakos!BM27),"n.a.",""))</f>
        <v>15.322876440241</v>
      </c>
      <c r="BN27" s="25">
        <f>IF(ISNUMBER(Fakos!BN27),Fakos!BN27,IF(ISTEXT(Fakos!BN27),"n.a.",""))</f>
        <v>68.671369833678298</v>
      </c>
      <c r="BO27" s="25">
        <f>IF(ISNUMBER(Fakos!BO27),Fakos!BO27,IF(ISTEXT(Fakos!BO27),"n.a.",""))</f>
        <v>0.194619104744605</v>
      </c>
      <c r="BP27" s="25">
        <f>IF(ISNUMBER(Fakos!BP27),Fakos!BP27,IF(ISTEXT(Fakos!BP27),"n.a.",""))</f>
        <v>0.77914653370392595</v>
      </c>
      <c r="BQ27" s="25">
        <f>IF(ISNUMBER(Fakos!BQ27),Fakos!BQ27,IF(ISTEXT(Fakos!BQ27),"n.a.",""))</f>
        <v>2.5260636641902799E-3</v>
      </c>
      <c r="BR27" s="25">
        <f>IF(ISNUMBER(Fakos!BR27),Fakos!BR27,IF(ISTEXT(Fakos!BR27),"n.a.",""))</f>
        <v>0.39770607159376797</v>
      </c>
      <c r="BS27" s="25">
        <f>IF(ISNUMBER(Fakos!BS27),Fakos!BS27,IF(ISTEXT(Fakos!BS27),"n.a.",""))</f>
        <v>91.547590027179098</v>
      </c>
      <c r="BT27" s="25">
        <f>IF(ISNUMBER(Fakos!BT27),Fakos!BT27,IF(ISTEXT(Fakos!BT27),"n.a.",""))</f>
        <v>25.203936990638901</v>
      </c>
      <c r="BU27" s="25">
        <f>IF(ISNUMBER(Fakos!BU27),Fakos!BU27,IF(ISTEXT(Fakos!BU27),"n.a.",""))</f>
        <v>1.8233582456620701E-2</v>
      </c>
      <c r="BV27" s="25">
        <f>IF(ISNUMBER(Fakos!BV27),Fakos!BV27,IF(ISTEXT(Fakos!BV27),"n.a.",""))</f>
        <v>7.6015583958883706E-2</v>
      </c>
      <c r="BW27" s="25">
        <f>IF(ISNUMBER(Fakos!BW27),Fakos!BW27,IF(ISTEXT(Fakos!BW27),"n.a.",""))</f>
        <v>1.1326559013923701E-2</v>
      </c>
      <c r="BX27" s="25">
        <f>IF(ISNUMBER(Fakos!BX27),Fakos!BX27,IF(ISTEXT(Fakos!BX27),"n.a.",""))</f>
        <v>6.2533633631637206E-2</v>
      </c>
      <c r="BY27" s="25">
        <f>IF(ISNUMBER(Fakos!BY27),Fakos!BY27,IF(ISTEXT(Fakos!BY27),"n.a.",""))</f>
        <v>2.5962882842113101E-2</v>
      </c>
      <c r="BZ27" s="25">
        <f>IF(ISNUMBER(Fakos!BZ27),Fakos!BZ27,IF(ISTEXT(Fakos!BZ27),"n.a.",""))</f>
        <v>0.45729295866793401</v>
      </c>
      <c r="CA27" s="25">
        <f>IF(ISNUMBER(Fakos!CA27),Fakos!CA27,IF(ISTEXT(Fakos!CA27),"n.a.",""))</f>
        <v>4.8169506661238898E-2</v>
      </c>
      <c r="CB27" s="25">
        <f>IF(ISNUMBER(Fakos!CB27),Fakos!CB27,IF(ISTEXT(Fakos!CB27),"n.a.",""))</f>
        <v>7.9058717153422005E-3</v>
      </c>
      <c r="CC27" s="25">
        <f>IF(ISNUMBER(Fakos!CC27),Fakos!CC27,IF(ISTEXT(Fakos!CC27),"n.a.",""))</f>
        <v>0.38323856731102002</v>
      </c>
      <c r="CD27" s="25">
        <f>IF(ISNUMBER(Fakos!CD27),Fakos!CD27,IF(ISTEXT(Fakos!CD27),"n.a.",""))</f>
        <v>9.5323523648403602E-2</v>
      </c>
      <c r="CE27" s="25" t="str">
        <f>IF(ISNUMBER(Fakos!CE27),Fakos!CE27,IF(ISTEXT(Fakos!CE27),"n.a.",""))</f>
        <v/>
      </c>
      <c r="CF27" s="25">
        <f>IF(ISNUMBER(Fakos!CF27),Fakos!CF27,IF(ISTEXT(Fakos!CF27),"n.a.",""))</f>
        <v>16.575550477951801</v>
      </c>
      <c r="CG27" s="25">
        <f>IF(ISNUMBER(Fakos!CG27),Fakos!CG27,IF(ISTEXT(Fakos!CG27),"n.a.",""))</f>
        <v>494674.85038597399</v>
      </c>
      <c r="CH27" s="25">
        <f>IF(ISNUMBER(Fakos!CH27),Fakos!CH27,IF(ISTEXT(Fakos!CH27),"n.a.",""))</f>
        <v>106.169364627801</v>
      </c>
      <c r="CI27" s="25">
        <f>IF(ISNUMBER(Fakos!CI27),Fakos!CI27,IF(ISTEXT(Fakos!CI27),"n.a.",""))</f>
        <v>495.42978042133399</v>
      </c>
      <c r="CJ27" s="25">
        <f>IF(ISNUMBER(Fakos!CJ27),Fakos!CJ27,IF(ISTEXT(Fakos!CJ27),"n.a.",""))</f>
        <v>0.20494904557539201</v>
      </c>
      <c r="CK27" s="25">
        <f>IF(ISNUMBER(Fakos!CK27),Fakos!CK27,IF(ISTEXT(Fakos!CK27),"n.a.",""))</f>
        <v>1.2138476079082099</v>
      </c>
      <c r="CL27" s="25">
        <f>IF(ISNUMBER(Fakos!CL27),Fakos!CL27,IF(ISTEXT(Fakos!CL27),"n.a.",""))</f>
        <v>2.6518306563057099E-2</v>
      </c>
      <c r="CM27" s="25">
        <f>IF(ISNUMBER(Fakos!CM27),Fakos!CM27,IF(ISTEXT(Fakos!CM27),"n.a.",""))</f>
        <v>0.88226886035873198</v>
      </c>
      <c r="CN27" s="25">
        <f>IF(ISNUMBER(Fakos!CN27),Fakos!CN27,IF(ISTEXT(Fakos!CN27),"n.a.",""))</f>
        <v>761.44837116097597</v>
      </c>
      <c r="CO27" s="25">
        <f>IF(ISNUMBER(Fakos!CO27),Fakos!CO27,IF(ISTEXT(Fakos!CO27),"n.a.",""))</f>
        <v>153.57714438718199</v>
      </c>
      <c r="CP27" s="25">
        <f>IF(ISNUMBER(Fakos!CP27),Fakos!CP27,IF(ISTEXT(Fakos!CP27),"n.a.",""))</f>
        <v>2.9722534498143698E-2</v>
      </c>
      <c r="CQ27" s="25">
        <f>IF(ISNUMBER(Fakos!CQ27),Fakos!CQ27,IF(ISTEXT(Fakos!CQ27),"n.a.",""))</f>
        <v>0.19055493254858699</v>
      </c>
      <c r="CR27" s="25">
        <f>IF(ISNUMBER(Fakos!CR27),Fakos!CR27,IF(ISTEXT(Fakos!CR27),"n.a.",""))</f>
        <v>7.4694030880648552E-3</v>
      </c>
      <c r="CS27" s="25">
        <f>IF(ISNUMBER(Fakos!CS27),Fakos!CS27,IF(ISTEXT(Fakos!CS27),"n.a.",""))</f>
        <v>0.100977787911972</v>
      </c>
      <c r="CT27" s="25">
        <f>IF(ISNUMBER(Fakos!CT27),Fakos!CT27,IF(ISTEXT(Fakos!CT27),"n.a.",""))</f>
        <v>6.8035032098123699E-2</v>
      </c>
      <c r="CU27" s="25">
        <f>IF(ISNUMBER(Fakos!CU27),Fakos!CU27,IF(ISTEXT(Fakos!CU27),"n.a.",""))</f>
        <v>0.40487652096207399</v>
      </c>
      <c r="CV27" s="25">
        <f>IF(ISNUMBER(Fakos!CV27),Fakos!CV27,IF(ISTEXT(Fakos!CV27),"n.a.",""))</f>
        <v>8.0024007828369298E-2</v>
      </c>
      <c r="CW27" s="25">
        <f>IF(ISNUMBER(Fakos!CW27),Fakos!CW27,IF(ISTEXT(Fakos!CW27),"n.a.",""))</f>
        <v>1.1058582757740999E-2</v>
      </c>
      <c r="CX27" s="25">
        <f>IF(ISNUMBER(Fakos!CX27),Fakos!CX27,IF(ISTEXT(Fakos!CX27),"n.a.",""))</f>
        <v>0.38947361610092701</v>
      </c>
      <c r="CY27" s="25">
        <f>IF(ISNUMBER(Fakos!CY27),Fakos!CY27,IF(ISTEXT(Fakos!CY27),"n.a.",""))</f>
        <v>0.109912996849702</v>
      </c>
      <c r="CZ27" s="25" t="str">
        <f>IF(ISNUMBER(Fakos!CZ27),Fakos!CZ27,IF(ISTEXT(Fakos!CZ27),"n.a.",""))</f>
        <v/>
      </c>
      <c r="DA27" s="25">
        <f>IF(ISNUMBER(Fakos!DA27),Fakos!DA27,IF(ISTEXT(Fakos!DA27),"n.a.",""))</f>
        <v>0.30171348964270284</v>
      </c>
      <c r="DB27" s="25">
        <f>IF(ISNUMBER(Fakos!DB27),Fakos!DB27,IF(ISTEXT(Fakos!DB27),"n.a.",""))</f>
        <v>8857.9971418385539</v>
      </c>
      <c r="DC27" s="25">
        <f>IF(ISNUMBER(Fakos!DC27),Fakos!DC27,IF(ISTEXT(Fakos!DC27),"n.a.",""))</f>
        <v>1.8015204439569037</v>
      </c>
      <c r="DD27" s="25">
        <f>IF(ISNUMBER(Fakos!DD27),Fakos!DD27,IF(ISTEXT(Fakos!DD27),"n.a.",""))</f>
        <v>8.4409794017953299</v>
      </c>
      <c r="DE27" s="25">
        <f>IF(ISNUMBER(Fakos!DE27),Fakos!DE27,IF(ISTEXT(Fakos!DE27),"n.a.",""))</f>
        <v>3.2252076539104274E-3</v>
      </c>
      <c r="DF27" s="25">
        <f>IF(ISNUMBER(Fakos!DF27),Fakos!DF27,IF(ISTEXT(Fakos!DF27),"n.a.",""))</f>
        <v>1.8563199386881939E-2</v>
      </c>
      <c r="DG27" s="25">
        <f>IF(ISNUMBER(Fakos!DG27),Fakos!DG27,IF(ISTEXT(Fakos!DG27),"n.a.",""))</f>
        <v>3.803380027115457E-4</v>
      </c>
      <c r="DH27" s="25">
        <f>IF(ISNUMBER(Fakos!DH27),Fakos!DH27,IF(ISTEXT(Fakos!DH27),"n.a.",""))</f>
        <v>1.2150789978773337E-2</v>
      </c>
      <c r="DI27" s="25">
        <f>IF(ISNUMBER(Fakos!DI27),Fakos!DI27,IF(ISTEXT(Fakos!DI27),"n.a.",""))</f>
        <v>10.163268952624824</v>
      </c>
      <c r="DJ27" s="25">
        <f>IF(ISNUMBER(Fakos!DJ27),Fakos!DJ27,IF(ISTEXT(Fakos!DJ27),"n.a.",""))</f>
        <v>1.9449992956836626</v>
      </c>
      <c r="DK27" s="25">
        <f>IF(ISNUMBER(Fakos!DK27),Fakos!DK27,IF(ISTEXT(Fakos!DK27),"n.a.",""))</f>
        <v>2.7554491961619549E-4</v>
      </c>
      <c r="DL27" s="25">
        <f>IF(ISNUMBER(Fakos!DL27),Fakos!DL27,IF(ISTEXT(Fakos!DL27),"n.a.",""))</f>
        <v>1.6951626846891052E-3</v>
      </c>
      <c r="DM27" s="25">
        <f>IF(ISNUMBER(Fakos!DM27),Fakos!DM27,IF(ISTEXT(Fakos!DM27),"n.a.",""))</f>
        <v>6.5054286680353736E-5</v>
      </c>
      <c r="DN27" s="25">
        <f>IF(ISNUMBER(Fakos!DN27),Fakos!DN27,IF(ISTEXT(Fakos!DN27),"n.a.",""))</f>
        <v>8.5062579321010874E-4</v>
      </c>
      <c r="DO27" s="25">
        <f>IF(ISNUMBER(Fakos!DO27),Fakos!DO27,IF(ISTEXT(Fakos!DO27),"n.a.",""))</f>
        <v>5.5876340422243514E-4</v>
      </c>
      <c r="DP27" s="25">
        <f>IF(ISNUMBER(Fakos!DP27),Fakos!DP27,IF(ISTEXT(Fakos!DP27),"n.a.",""))</f>
        <v>3.1730134871635896E-3</v>
      </c>
      <c r="DQ27" s="25">
        <f>IF(ISNUMBER(Fakos!DQ27),Fakos!DQ27,IF(ISTEXT(Fakos!DQ27),"n.a.",""))</f>
        <v>4.0628222319154847E-4</v>
      </c>
      <c r="DR27" s="25">
        <f>IF(ISNUMBER(Fakos!DR27),Fakos!DR27,IF(ISTEXT(Fakos!DR27),"n.a.",""))</f>
        <v>5.410707605631673E-5</v>
      </c>
      <c r="DS27" s="25">
        <f>IF(ISNUMBER(Fakos!DS27),Fakos!DS27,IF(ISTEXT(Fakos!DS27),"n.a.",""))</f>
        <v>1.8796989194060185E-3</v>
      </c>
      <c r="DT27" s="25">
        <f>IF(ISNUMBER(Fakos!DT27),Fakos!DT27,IF(ISTEXT(Fakos!DT27),"n.a.",""))</f>
        <v>5.2594888022359804E-4</v>
      </c>
      <c r="DU27" s="25" t="str">
        <f>IF(ISNUMBER(Fakos!DU27),Fakos!DU27,IF(ISTEXT(Fakos!DU27),"n.a.",""))</f>
        <v/>
      </c>
      <c r="DV27" s="25">
        <f>IF(ISNUMBER(Fakos!DV27),Fakos!DV27,IF(ISTEXT(Fakos!DV27),"n.a.",""))</f>
        <v>3.3970147595307146E-3</v>
      </c>
      <c r="DW27" s="25">
        <f>IF(ISNUMBER(Fakos!DW27),Fakos!DW27,IF(ISTEXT(Fakos!DW27),"n.a.",""))</f>
        <v>99.732852735025929</v>
      </c>
      <c r="DX27" s="25">
        <f>IF(ISNUMBER(Fakos!DX27),Fakos!DX27,IF(ISTEXT(Fakos!DX27),"n.a.",""))</f>
        <v>2.0283453500753803E-2</v>
      </c>
      <c r="DY27" s="25">
        <f>IF(ISNUMBER(Fakos!DY27),Fakos!DY27,IF(ISTEXT(Fakos!DY27),"n.a.",""))</f>
        <v>9.5037618791092668E-2</v>
      </c>
      <c r="DZ27" s="25">
        <f>IF(ISNUMBER(Fakos!DZ27),Fakos!DZ27,IF(ISTEXT(Fakos!DZ27),"n.a.",""))</f>
        <v>3.6312854343568229E-5</v>
      </c>
      <c r="EA27" s="25">
        <f>IF(ISNUMBER(Fakos!EA27),Fakos!EA27,IF(ISTEXT(Fakos!EA27),"n.a.",""))</f>
        <v>2.0900445113019691E-4</v>
      </c>
      <c r="EB27" s="25">
        <f>IF(ISNUMBER(Fakos!EB27),Fakos!EB27,IF(ISTEXT(Fakos!EB27),"n.a.",""))</f>
        <v>4.2822540362765717E-6</v>
      </c>
      <c r="EC27" s="25">
        <f>IF(ISNUMBER(Fakos!EC27),Fakos!EC27,IF(ISTEXT(Fakos!EC27),"n.a.",""))</f>
        <v>1.3680665371220742E-4</v>
      </c>
      <c r="ED27" s="25">
        <f>IF(ISNUMBER(Fakos!ED27),Fakos!ED27,IF(ISTEXT(Fakos!ED27),"n.a.",""))</f>
        <v>0.11442900573664092</v>
      </c>
      <c r="EE27" s="25">
        <f>IF(ISNUMBER(Fakos!EE27),Fakos!EE27,IF(ISTEXT(Fakos!EE27),"n.a.",""))</f>
        <v>2.189889263002015E-2</v>
      </c>
      <c r="EF27" s="25">
        <f>IF(ISNUMBER(Fakos!EF27),Fakos!EF27,IF(ISTEXT(Fakos!EF27),"n.a.",""))</f>
        <v>3.1023808711980108E-6</v>
      </c>
      <c r="EG27" s="25">
        <f>IF(ISNUMBER(Fakos!EG27),Fakos!EG27,IF(ISTEXT(Fakos!EG27),"n.a.",""))</f>
        <v>1.9085963529552363E-5</v>
      </c>
      <c r="EH27" s="25">
        <f>IF(ISNUMBER(Fakos!EH27),Fakos!EH27,IF(ISTEXT(Fakos!EH27),"n.a.",""))</f>
        <v>7.3245108226883288E-7</v>
      </c>
      <c r="EI27" s="25">
        <f>IF(ISNUMBER(Fakos!EI27),Fakos!EI27,IF(ISTEXT(Fakos!EI27),"n.a.",""))</f>
        <v>9.5772594649121868E-6</v>
      </c>
      <c r="EJ27" s="25">
        <f>IF(ISNUMBER(Fakos!EJ27),Fakos!EJ27,IF(ISTEXT(Fakos!EJ27),"n.a.",""))</f>
        <v>6.2911589848934235E-6</v>
      </c>
      <c r="EK27" s="25">
        <f>IF(ISNUMBER(Fakos!EK27),Fakos!EK27,IF(ISTEXT(Fakos!EK27),"n.a.",""))</f>
        <v>3.572519631405691E-5</v>
      </c>
      <c r="EL27" s="25">
        <f>IF(ISNUMBER(Fakos!EL27),Fakos!EL27,IF(ISTEXT(Fakos!EL27),"n.a.",""))</f>
        <v>4.5743619562753021E-6</v>
      </c>
      <c r="EM27" s="25">
        <f>IF(ISNUMBER(Fakos!EM27),Fakos!EM27,IF(ISTEXT(Fakos!EM27),"n.a.",""))</f>
        <v>6.091956185851111E-7</v>
      </c>
      <c r="EN27" s="25">
        <f>IF(ISNUMBER(Fakos!EN27),Fakos!EN27,IF(ISTEXT(Fakos!EN27),"n.a.",""))</f>
        <v>2.1163670806558565E-5</v>
      </c>
      <c r="EO27" s="25">
        <f>IF(ISNUMBER(Fakos!EO27),Fakos!EO27,IF(ISTEXT(Fakos!EO27),"n.a.",""))</f>
        <v>5.9216978034161492E-6</v>
      </c>
      <c r="EP27" s="25" t="str">
        <f>IF(ISNUMBER(Fakos!EP27),Fakos!EP27,IF(ISTEXT(Fakos!EP27),"n.a.",""))</f>
        <v/>
      </c>
      <c r="EQ27" s="25">
        <f>IF(ISNUMBER(Fakos!EQ27),Fakos!EQ27,IF(ISTEXT(Fakos!EQ27),"n.a.",""))</f>
        <v>199.46570547005186</v>
      </c>
      <c r="ER27" s="25" t="str">
        <f>IF(ISNUMBER(Fakos!ER27),Fakos!ER27,IF(ISTEXT(Fakos!ER27),"n.a.",""))</f>
        <v/>
      </c>
      <c r="ES27" s="25" t="str">
        <f>IF(ISNUMBER(Fakos!ES27),Fakos!ES27,IF(ISTEXT(Fakos!ES27),"n.a.",""))</f>
        <v/>
      </c>
      <c r="ET27" s="25" t="str">
        <f>IF(ISNUMBER(Fakos!ET27),Fakos!ET27,IF(ISTEXT(Fakos!ET27),"n.a.",""))</f>
        <v/>
      </c>
      <c r="EU27" s="25" t="str">
        <f>IF(ISNUMBER(Fakos!EU27),Fakos!EU27,IF(ISTEXT(Fakos!EU27),"n.a.",""))</f>
        <v/>
      </c>
      <c r="EV27" s="25" t="str">
        <f>IF(ISNUMBER(Fakos!EV27),Fakos!EV27,IF(ISTEXT(Fakos!EV27),"n.a.",""))</f>
        <v/>
      </c>
      <c r="EW27" s="25" t="str">
        <f>IF(ISNUMBER(Fakos!EW27),Fakos!EW27,IF(ISTEXT(Fakos!EW27),"n.a.",""))</f>
        <v/>
      </c>
      <c r="EX27" s="25" t="str">
        <f>IF(ISNUMBER(Fakos!EX27),Fakos!EX27,IF(ISTEXT(Fakos!EX27),"n.a.",""))</f>
        <v/>
      </c>
      <c r="EY27" s="25" t="str">
        <f>IF(ISNUMBER(Fakos!EY27),Fakos!EY27,IF(ISTEXT(Fakos!EY27),"n.a.",""))</f>
        <v/>
      </c>
      <c r="EZ27" s="25" t="str">
        <f>IF(ISNUMBER(Fakos!EZ27),Fakos!EZ27,IF(ISTEXT(Fakos!EZ27),"n.a.",""))</f>
        <v/>
      </c>
      <c r="FA27" s="25" t="str">
        <f>IF(ISNUMBER(Fakos!FA27),Fakos!FA27,IF(ISTEXT(Fakos!FA27),"n.a.",""))</f>
        <v/>
      </c>
      <c r="FB27" s="25" t="str">
        <f>IF(ISNUMBER(Fakos!FB27),Fakos!FB27,IF(ISTEXT(Fakos!FB27),"n.a.",""))</f>
        <v/>
      </c>
      <c r="FC27" s="25" t="str">
        <f>IF(ISNUMBER(Fakos!FC27),Fakos!FC27,IF(ISTEXT(Fakos!FC27),"n.a.",""))</f>
        <v/>
      </c>
      <c r="FD27" s="25" t="str">
        <f>IF(ISNUMBER(Fakos!FD27),Fakos!FD27,IF(ISTEXT(Fakos!FD27),"n.a.",""))</f>
        <v/>
      </c>
      <c r="FE27" s="25" t="str">
        <f>IF(ISNUMBER(Fakos!FE27),Fakos!FE27,IF(ISTEXT(Fakos!FE27),"n.a.",""))</f>
        <v/>
      </c>
      <c r="FF27" s="25" t="str">
        <f>IF(ISNUMBER(Fakos!FF27),Fakos!FF27,IF(ISTEXT(Fakos!FF27),"n.a.",""))</f>
        <v/>
      </c>
      <c r="FG27" s="25" t="str">
        <f>IF(ISNUMBER(Fakos!FG27),Fakos!FG27,IF(ISTEXT(Fakos!FG27),"n.a.",""))</f>
        <v/>
      </c>
      <c r="FH27" s="25" t="str">
        <f>IF(ISNUMBER(Fakos!FH27),Fakos!FH27,IF(ISTEXT(Fakos!FH27),"n.a.",""))</f>
        <v/>
      </c>
      <c r="FI27" s="25" t="str">
        <f>IF(ISNUMBER(Fakos!FI27),Fakos!FI27,IF(ISTEXT(Fakos!FI27),"n.a.",""))</f>
        <v/>
      </c>
      <c r="FJ27" s="25" t="str">
        <f>IF(ISNUMBER(Fakos!FJ27),Fakos!FJ27,IF(ISTEXT(Fakos!FJ27),"n.a.",""))</f>
        <v/>
      </c>
      <c r="FK27" s="25" t="str">
        <f>IF(ISNUMBER(Fakos!FK27),Fakos!FK27,IF(ISTEXT(Fakos!FK27),"n.a.",""))</f>
        <v/>
      </c>
      <c r="FL27" s="25" t="str">
        <f>IF(ISNUMBER(Fakos!FL27),Fakos!FL27,IF(ISTEXT(Fakos!FL27),"n.a.",""))</f>
        <v/>
      </c>
      <c r="FM27" s="25" t="str">
        <f>IF(ISNUMBER(Fakos!FM27),Fakos!FM27,IF(ISTEXT(Fakos!FM27),"n.a.",""))</f>
        <v/>
      </c>
      <c r="FN27" s="25" t="str">
        <f>IF(ISNUMBER(Fakos!FN27),Fakos!FN27,IF(ISTEXT(Fakos!FN27),"n.a.",""))</f>
        <v/>
      </c>
      <c r="FO27" s="25" t="str">
        <f>IF(ISNUMBER(Fakos!FO27),Fakos!FO27,"")</f>
        <v/>
      </c>
      <c r="FP27" s="25" t="str">
        <f>IF(ISNUMBER(Fakos!FP27),Fakos!FP27,"")</f>
        <v/>
      </c>
      <c r="FQ27" s="25" t="str">
        <f>IF(ISNUMBER(Fakos!FQ27),Fakos!FQ27,"")</f>
        <v/>
      </c>
      <c r="FR27" s="25" t="str">
        <f>IF(ISNUMBER(Fakos!FR27),Fakos!FR27,"")</f>
        <v/>
      </c>
      <c r="FS27" s="25" t="str">
        <f>IF(ISNUMBER(Fakos!FS27),Fakos!FS27,"")</f>
        <v/>
      </c>
      <c r="FT27" s="25" t="str">
        <f>IF(ISNUMBER(Fakos!FT27),Fakos!FT27,"")</f>
        <v/>
      </c>
      <c r="FU27" s="25" t="str">
        <f>IF(ISNUMBER(Fakos!FU27),Fakos!FU27,"")</f>
        <v/>
      </c>
      <c r="FV27" s="25" t="str">
        <f>IF(ISNUMBER(Fakos!FV27),Fakos!FV27,"")</f>
        <v/>
      </c>
      <c r="FW27" s="25" t="str">
        <f>IF(ISNUMBER(Fakos!FW27),Fakos!FW27,"")</f>
        <v/>
      </c>
      <c r="FX27" s="25" t="str">
        <f>IF(ISNUMBER(Fakos!FX27),Fakos!FX27,"")</f>
        <v/>
      </c>
      <c r="FY27" s="25" t="str">
        <f>IF(ISNUMBER(Fakos!FY27),Fakos!FY27,"")</f>
        <v/>
      </c>
      <c r="FZ27" s="25" t="str">
        <f>IF(ISNUMBER(Fakos!FZ27),Fakos!FZ27,"")</f>
        <v/>
      </c>
      <c r="GA27" s="25" t="str">
        <f>IF(ISNUMBER(Fakos!GA27),Fakos!GA27,"")</f>
        <v/>
      </c>
      <c r="GB27" s="25" t="str">
        <f>IF(ISNUMBER(Fakos!GB27),Fakos!GB27,"")</f>
        <v/>
      </c>
      <c r="GC27" s="25" t="str">
        <f>IF(ISNUMBER(Fakos!GC27),Fakos!GC27,"")</f>
        <v/>
      </c>
      <c r="GD27" s="25" t="str">
        <f>IF(ISNUMBER(Fakos!GD27),Fakos!GD27,"")</f>
        <v/>
      </c>
      <c r="GE27" s="25" t="str">
        <f>IF(ISNUMBER(Fakos!GE27),Fakos!GE27,"")</f>
        <v/>
      </c>
      <c r="GF27" s="25" t="str">
        <f>IF(ISNUMBER(Fakos!GF27),Fakos!GF27,"")</f>
        <v/>
      </c>
      <c r="GG27" s="25" t="str">
        <f>IF(ISNUMBER(Fakos!GG27),Fakos!GG27,"")</f>
        <v/>
      </c>
      <c r="GH27" s="25" t="str">
        <f>IF(ISNUMBER(Fakos!GH27),Fakos!GH27,"")</f>
        <v/>
      </c>
      <c r="GI27" s="25" t="str">
        <f>IF(ISNUMBER(Fakos!GI27),Fakos!GI27,"")</f>
        <v/>
      </c>
      <c r="GJ27" s="25" t="str">
        <f>IF(ISNUMBER(Fakos!GJ27),Fakos!GJ27,"")</f>
        <v/>
      </c>
      <c r="GK27" s="25" t="str">
        <f>IF(ISNUMBER(Fakos!GK27),Fakos!GK27,"")</f>
        <v/>
      </c>
      <c r="GL27" s="25" t="str">
        <f>IF(ISNUMBER(Fakos!GL27),Fakos!GL27,"")</f>
        <v/>
      </c>
      <c r="GM27" s="25" t="str">
        <f>IF(ISNUMBER(Fakos!GM27),Fakos!GM27,"")</f>
        <v/>
      </c>
      <c r="GN27" s="25" t="str">
        <f>IF(ISNUMBER(Fakos!GN27),Fakos!GN27,"")</f>
        <v/>
      </c>
      <c r="GO27" s="25" t="str">
        <f>IF(ISNUMBER(Fakos!GO27),Fakos!GO27,"")</f>
        <v/>
      </c>
      <c r="GP27" s="25" t="str">
        <f>IF(ISNUMBER(Fakos!GP27),Fakos!GP27,"")</f>
        <v/>
      </c>
      <c r="GQ27" s="25" t="str">
        <f>IF(ISNUMBER(Fakos!GQ27),Fakos!GQ27,"")</f>
        <v/>
      </c>
      <c r="GR27" s="25" t="str">
        <f>IF(ISNUMBER(Fakos!GR27),Fakos!GR27,"")</f>
        <v/>
      </c>
      <c r="GS27" s="25" t="str">
        <f>IF(ISNUMBER(Fakos!GS27),Fakos!GS27,"")</f>
        <v/>
      </c>
      <c r="GT27" s="25" t="str">
        <f>IF(ISNUMBER(Fakos!GT27),Fakos!GT27,"")</f>
        <v/>
      </c>
      <c r="GU27" s="25" t="str">
        <f>IF(ISNUMBER(Fakos!GU27),Fakos!GU27,"")</f>
        <v/>
      </c>
      <c r="GV27" s="25" t="str">
        <f>IF(ISNUMBER(Fakos!GV27),Fakos!GV27,"")</f>
        <v/>
      </c>
      <c r="GW27" s="25" t="str">
        <f>IF(ISNUMBER(Fakos!GW27),Fakos!GW27,"")</f>
        <v/>
      </c>
      <c r="GX27" s="25" t="str">
        <f>IF(ISNUMBER(Fakos!GX27),Fakos!GX27,"")</f>
        <v/>
      </c>
      <c r="GY27" s="25" t="str">
        <f>IF(ISNUMBER(Fakos!GY27),Fakos!GY27,"")</f>
        <v/>
      </c>
      <c r="GZ27" s="25" t="str">
        <f>IF(ISNUMBER(Fakos!GZ27),Fakos!GZ27,"")</f>
        <v/>
      </c>
      <c r="HA27" s="25" t="str">
        <f>IF(ISNUMBER(Fakos!HA27),Fakos!HA27,"")</f>
        <v/>
      </c>
      <c r="HB27" s="25" t="str">
        <f>IF(ISNUMBER(Fakos!HB27),Fakos!HB27,"")</f>
        <v/>
      </c>
      <c r="HC27" s="25" t="str">
        <f>IF(ISNUMBER(Fakos!HC27),Fakos!HC27,"")</f>
        <v/>
      </c>
      <c r="HD27" s="25" t="str">
        <f>IF(ISNUMBER(Fakos!HD27),Fakos!HD27,"")</f>
        <v/>
      </c>
      <c r="HE27" s="25" t="str">
        <f>IF(ISNUMBER(Fakos!HE27),Fakos!HE27,"")</f>
        <v/>
      </c>
      <c r="HF27" s="25" t="str">
        <f>IF(ISNUMBER(Fakos!HF27),Fakos!HF27,"")</f>
        <v/>
      </c>
      <c r="HG27" s="25" t="str">
        <f>IF(ISNUMBER(Fakos!HG27),Fakos!HG27,"")</f>
        <v/>
      </c>
      <c r="HH27" s="25" t="str">
        <f>IF(ISNUMBER(Fakos!HH27),Fakos!HH27,"")</f>
        <v/>
      </c>
      <c r="HI27" s="25" t="str">
        <f>IF(ISNUMBER(Fakos!HI27),Fakos!HI27,"")</f>
        <v/>
      </c>
    </row>
    <row r="28" spans="1:217">
      <c r="A28" s="25" t="str">
        <f>Fakos!A28</f>
        <v>LM-JB-14-09</v>
      </c>
      <c r="B28" s="25" t="str">
        <f>Fakos!B28</f>
        <v>Fakos</v>
      </c>
      <c r="C28" s="25" t="str">
        <f>Fakos!C28</f>
        <v>epithermal</v>
      </c>
      <c r="D28" s="25" t="str">
        <f>Fakos!D28</f>
        <v>transitional</v>
      </c>
      <c r="E28" s="25" t="str">
        <f>Fakos!E28</f>
        <v>pyrite</v>
      </c>
      <c r="F28" s="25" t="str">
        <f>Fakos!F28</f>
        <v xml:space="preserve">subhedral  </v>
      </c>
      <c r="G28" s="25">
        <f>IF(ISNUMBER(Fakos!G28),Fakos!G28,IF(ISTEXT(Fakos!G28),"n.a.",""))</f>
        <v>18.8270120824683</v>
      </c>
      <c r="H28" s="25">
        <f>IF(ISNUMBER(Fakos!H28),Fakos!H28,IF(ISTEXT(Fakos!H28),"n.a.",""))</f>
        <v>475662.71491744497</v>
      </c>
      <c r="I28" s="25">
        <f>IF(ISNUMBER(Fakos!I28),Fakos!I28,IF(ISTEXT(Fakos!I28),"n.a.",""))</f>
        <v>481.21983949153002</v>
      </c>
      <c r="J28" s="25">
        <f>IF(ISNUMBER(Fakos!J28),Fakos!J28,IF(ISTEXT(Fakos!J28),"n.a.",""))</f>
        <v>1123.8292464111501</v>
      </c>
      <c r="K28" s="25">
        <f>IF(ISNUMBER(Fakos!K28),Fakos!K28,IF(ISTEXT(Fakos!K28),"n.a.",""))</f>
        <v>2.9586817826668299</v>
      </c>
      <c r="L28" s="25">
        <f>IF(ISNUMBER(Fakos!L28),Fakos!L28,IF(ISTEXT(Fakos!L28),"n.a.",""))</f>
        <v>1.21289429915052</v>
      </c>
      <c r="M28" s="25">
        <f>IF(ISNUMBER(Fakos!M28),Fakos!M28,IF(ISTEXT(Fakos!M28),"n.a.",""))</f>
        <v>8.3158304105719005E-2</v>
      </c>
      <c r="N28" s="25">
        <f>IF(ISNUMBER(Fakos!N28),Fakos!N28,IF(ISTEXT(Fakos!N28),"n.a.",""))</f>
        <v>1.03102515894322</v>
      </c>
      <c r="O28" s="25">
        <f>IF(ISNUMBER(Fakos!O28),Fakos!O28,IF(ISTEXT(Fakos!O28),"n.a.",""))</f>
        <v>252.577781738147</v>
      </c>
      <c r="P28" s="25">
        <f>IF(ISNUMBER(Fakos!P28),Fakos!P28,IF(ISTEXT(Fakos!P28),"n.a.",""))</f>
        <v>109.675779984001</v>
      </c>
      <c r="Q28" s="25">
        <f>IF(ISNUMBER(Fakos!Q28),Fakos!Q28,IF(ISTEXT(Fakos!Q28),"n.a.",""))</f>
        <v>1.5992895469700501</v>
      </c>
      <c r="R28" s="25">
        <f>IF(ISNUMBER(Fakos!R28),Fakos!R28,IF(ISTEXT(Fakos!R28),"n.a.",""))</f>
        <v>0.18043342870172499</v>
      </c>
      <c r="S28" s="25">
        <f>IF(ISNUMBER(Fakos!S28),Fakos!S28,IF(ISTEXT(Fakos!S28),"n.a.",""))</f>
        <v>9.6910170553416042E-3</v>
      </c>
      <c r="T28" s="25">
        <f>IF(ISNUMBER(Fakos!T28),Fakos!T28,IF(ISTEXT(Fakos!T28),"n.a.",""))</f>
        <v>0.12995323231664599</v>
      </c>
      <c r="U28" s="25">
        <f>IF(ISNUMBER(Fakos!U28),Fakos!U28,IF(ISTEXT(Fakos!U28),"n.a.",""))</f>
        <v>15.184870106545301</v>
      </c>
      <c r="V28" s="25">
        <f>IF(ISNUMBER(Fakos!V28),Fakos!V28,IF(ISTEXT(Fakos!V28),"n.a.",""))</f>
        <v>6.1609651803580601</v>
      </c>
      <c r="W28" s="25">
        <f>IF(ISNUMBER(Fakos!W28),Fakos!W28,IF(ISTEXT(Fakos!W28),"n.a.",""))</f>
        <v>3.3413424500992397E-2</v>
      </c>
      <c r="X28" s="25">
        <f>IF(ISNUMBER(Fakos!X28),Fakos!X28,IF(ISTEXT(Fakos!X28),"n.a.",""))</f>
        <v>0.75786797346048895</v>
      </c>
      <c r="Y28" s="25">
        <f>IF(ISNUMBER(Fakos!Y28),Fakos!Y28,IF(ISTEXT(Fakos!Y28),"n.a.",""))</f>
        <v>30.388986089736498</v>
      </c>
      <c r="Z28" s="25">
        <f>IF(ISNUMBER(Fakos!Z28),Fakos!Z28,IF(ISTEXT(Fakos!Z28),"n.a.",""))</f>
        <v>3.48414962468408</v>
      </c>
      <c r="AA28" s="25">
        <f>IF(ISNUMBER(Fakos!AA28),Fakos!AA28,IF(ISTEXT(Fakos!AA28),"n.a.",""))</f>
        <v>0.42819657971018577</v>
      </c>
      <c r="AB28" s="25">
        <f>IF(ISNUMBER(Fakos!AB28),Fakos!AB28,IF(ISTEXT(Fakos!AB28),"n.a.",""))</f>
        <v>3.6090634830703556</v>
      </c>
      <c r="AC28" s="25">
        <f>IF(ISNUMBER(Fakos!AC28),Fakos!AC28,IF(ISTEXT(Fakos!AC28),"n.a.",""))</f>
        <v>0.11465172330513548</v>
      </c>
      <c r="AD28" s="25">
        <f>IF(ISNUMBER(Fakos!AD28),Fakos!AD28,IF(ISTEXT(Fakos!AD28),"n.a.",""))</f>
        <v>1.905234245783429</v>
      </c>
      <c r="AE28" s="25">
        <f>IF(ISNUMBER(Fakos!AE28),Fakos!AE28,IF(ISTEXT(Fakos!AE28),"n.a.",""))</f>
        <v>2.4938902904577308E-2</v>
      </c>
      <c r="AF28" s="25">
        <f>IF(ISNUMBER(Fakos!AF28),Fakos!AF28,IF(ISTEXT(Fakos!AF28),"n.a.",""))</f>
        <v>0.4996833412508554</v>
      </c>
      <c r="AG28" s="25">
        <f>IF(ISNUMBER(Fakos!AG28),Fakos!AG28,IF(ISTEXT(Fakos!AG28),"n.a.",""))</f>
        <v>3.3234073405200896E-3</v>
      </c>
      <c r="AH28" s="25">
        <f>IF(ISNUMBER(Fakos!AH28),Fakos!AH28,IF(ISTEXT(Fakos!AH28),"n.a.",""))</f>
        <v>5.2627275627013768E-2</v>
      </c>
      <c r="AI28" s="25">
        <f>IF(ISNUMBER(Fakos!AI28),Fakos!AI28,IF(ISTEXT(Fakos!AI28),"n.a.",""))</f>
        <v>7.2402451826706219E-3</v>
      </c>
      <c r="AJ28" s="25">
        <f>IF(ISNUMBER(Fakos!AJ28),Fakos!AJ28,IF(ISTEXT(Fakos!AJ28),"n.a.",""))</f>
        <v>0.22791200815803317</v>
      </c>
      <c r="AK28" s="25">
        <f>IF(ISNUMBER(Fakos!AK28),Fakos!AK28,IF(ISTEXT(Fakos!AK28),"n.a.",""))</f>
        <v>1.5748892943841901E-3</v>
      </c>
      <c r="AL28" s="25">
        <f>IF(ISNUMBER(Fakos!AL28),Fakos!AL28,IF(ISTEXT(Fakos!AL28),"n.a.",""))</f>
        <v>3.1554954431201439E-2</v>
      </c>
      <c r="AM28" s="25">
        <f>IF(ISNUMBER(Fakos!AM28),Fakos!AM28,IF(ISTEXT(Fakos!AM28),"n.a.",""))</f>
        <v>3.3234073405200896E-3</v>
      </c>
      <c r="AN28" s="25" t="str">
        <f>IF(ISNUMBER(Fakos!AN28),Fakos!AN28,IF(ISTEXT(Fakos!AN28),"n.a.",""))</f>
        <v/>
      </c>
      <c r="AO28" s="25" t="str">
        <f>IF(ISNUMBER(Fakos!AO28),Fakos!AO28,IF(ISTEXT(Fakos!AO28),"n.a.",""))</f>
        <v/>
      </c>
      <c r="AP28" s="25">
        <f>IF(ISNUMBER(Fakos!AP28),Fakos!AP28,IF(ISTEXT(Fakos!AP28),"n.a.",""))</f>
        <v>0.21739503472490099</v>
      </c>
      <c r="AQ28" s="25">
        <f>IF(ISNUMBER(Fakos!AQ28),Fakos!AQ28,IF(ISTEXT(Fakos!AQ28),"n.a.",""))</f>
        <v>8.8103678652823998</v>
      </c>
      <c r="AR28" s="25">
        <f>IF(ISNUMBER(Fakos!AR28),Fakos!AR28,IF(ISTEXT(Fakos!AR28),"n.a.",""))</f>
        <v>4.7256915185774802E-2</v>
      </c>
      <c r="AS28" s="25">
        <f>IF(ISNUMBER(Fakos!AS28),Fakos!AS28,IF(ISTEXT(Fakos!AS28),"n.a.",""))</f>
        <v>0.23624455806465999</v>
      </c>
      <c r="AT28" s="25">
        <f>IF(ISNUMBER(Fakos!AT28),Fakos!AT28,IF(ISTEXT(Fakos!AT28),"n.a.",""))</f>
        <v>0.11728481573878501</v>
      </c>
      <c r="AU28" s="25">
        <f>IF(ISNUMBER(Fakos!AU28),Fakos!AU28,IF(ISTEXT(Fakos!AU28),"n.a.",""))</f>
        <v>1.21289429915052</v>
      </c>
      <c r="AV28" s="25">
        <f>IF(ISNUMBER(Fakos!AV28),Fakos!AV28,IF(ISTEXT(Fakos!AV28),"n.a.",""))</f>
        <v>7.1097699666509404E-2</v>
      </c>
      <c r="AW28" s="25">
        <f>IF(ISNUMBER(Fakos!AW28),Fakos!AW28,IF(ISTEXT(Fakos!AW28),"n.a.",""))</f>
        <v>0.23205965938534301</v>
      </c>
      <c r="AX28" s="25">
        <f>IF(ISNUMBER(Fakos!AX28),Fakos!AX28,IF(ISTEXT(Fakos!AX28),"n.a.",""))</f>
        <v>0.24435095539589399</v>
      </c>
      <c r="AY28" s="25">
        <f>IF(ISNUMBER(Fakos!AY28),Fakos!AY28,IF(ISTEXT(Fakos!AY28),"n.a.",""))</f>
        <v>1.2650275517405201</v>
      </c>
      <c r="AZ28" s="25">
        <f>IF(ISNUMBER(Fakos!AZ28),Fakos!AZ28,IF(ISTEXT(Fakos!AZ28),"n.a.",""))</f>
        <v>1.59475592205814E-2</v>
      </c>
      <c r="BA28" s="25">
        <f>IF(ISNUMBER(Fakos!BA28),Fakos!BA28,IF(ISTEXT(Fakos!BA28),"n.a.",""))</f>
        <v>0.15940636220795601</v>
      </c>
      <c r="BB28" s="25">
        <f>IF(ISNUMBER(Fakos!BB28),Fakos!BB28,IF(ISTEXT(Fakos!BB28),"n.a.",""))</f>
        <v>1.0132858045218201E-2</v>
      </c>
      <c r="BC28" s="25">
        <f>IF(ISNUMBER(Fakos!BC28),Fakos!BC28,IF(ISTEXT(Fakos!BC28),"n.a.",""))</f>
        <v>0.11449663634129501</v>
      </c>
      <c r="BD28" s="25">
        <f>IF(ISNUMBER(Fakos!BD28),Fakos!BD28,IF(ISTEXT(Fakos!BD28),"n.a.",""))</f>
        <v>2.6375591788502399E-2</v>
      </c>
      <c r="BE28" s="25">
        <f>IF(ISNUMBER(Fakos!BE28),Fakos!BE28,IF(ISTEXT(Fakos!BE28),"n.a.",""))</f>
        <v>0.36858303206019599</v>
      </c>
      <c r="BF28" s="25">
        <f>IF(ISNUMBER(Fakos!BF28),Fakos!BF28,IF(ISTEXT(Fakos!BF28),"n.a.",""))</f>
        <v>2.1094504047834899E-2</v>
      </c>
      <c r="BG28" s="25">
        <f>IF(ISNUMBER(Fakos!BG28),Fakos!BG28,IF(ISTEXT(Fakos!BG28),"n.a.",""))</f>
        <v>1.7748399976933699E-2</v>
      </c>
      <c r="BH28" s="25">
        <f>IF(ISNUMBER(Fakos!BH28),Fakos!BH28,IF(ISTEXT(Fakos!BH28),"n.a.",""))</f>
        <v>3.0545254068501101E-2</v>
      </c>
      <c r="BI28" s="25">
        <f>IF(ISNUMBER(Fakos!BI28),Fakos!BI28,IF(ISTEXT(Fakos!BI28),"n.a.",""))</f>
        <v>1.1635748927578401E-2</v>
      </c>
      <c r="BJ28" s="25" t="str">
        <f>IF(ISNUMBER(Fakos!BJ28),Fakos!BJ28,IF(ISTEXT(Fakos!BJ28),"n.a.",""))</f>
        <v/>
      </c>
      <c r="BK28" s="25">
        <f>IF(ISNUMBER(Fakos!BK28),Fakos!BK28,IF(ISTEXT(Fakos!BK28),"n.a.",""))</f>
        <v>3.7210432723173499</v>
      </c>
      <c r="BL28" s="25">
        <f>IF(ISNUMBER(Fakos!BL28),Fakos!BL28,IF(ISTEXT(Fakos!BL28),"n.a.",""))</f>
        <v>18561.115976683599</v>
      </c>
      <c r="BM28" s="25">
        <f>IF(ISNUMBER(Fakos!BM28),Fakos!BM28,IF(ISTEXT(Fakos!BM28),"n.a.",""))</f>
        <v>142.70814303616601</v>
      </c>
      <c r="BN28" s="25">
        <f>IF(ISNUMBER(Fakos!BN28),Fakos!BN28,IF(ISTEXT(Fakos!BN28),"n.a.",""))</f>
        <v>147.03063784098899</v>
      </c>
      <c r="BO28" s="25">
        <f>IF(ISNUMBER(Fakos!BO28),Fakos!BO28,IF(ISTEXT(Fakos!BO28),"n.a.",""))</f>
        <v>1.1932402545426599</v>
      </c>
      <c r="BP28" s="25">
        <f>IF(ISNUMBER(Fakos!BP28),Fakos!BP28,IF(ISTEXT(Fakos!BP28),"n.a.",""))</f>
        <v>0.39818410972392398</v>
      </c>
      <c r="BQ28" s="25">
        <f>IF(ISNUMBER(Fakos!BQ28),Fakos!BQ28,IF(ISTEXT(Fakos!BQ28),"n.a.",""))</f>
        <v>5.2618756234707902E-2</v>
      </c>
      <c r="BR28" s="25">
        <f>IF(ISNUMBER(Fakos!BR28),Fakos!BR28,IF(ISTEXT(Fakos!BR28),"n.a.",""))</f>
        <v>0.44162300076710198</v>
      </c>
      <c r="BS28" s="25">
        <f>IF(ISNUMBER(Fakos!BS28),Fakos!BS28,IF(ISTEXT(Fakos!BS28),"n.a.",""))</f>
        <v>44.1532132037037</v>
      </c>
      <c r="BT28" s="25">
        <f>IF(ISNUMBER(Fakos!BT28),Fakos!BT28,IF(ISTEXT(Fakos!BT28),"n.a.",""))</f>
        <v>12.298795530843501</v>
      </c>
      <c r="BU28" s="25">
        <f>IF(ISNUMBER(Fakos!BU28),Fakos!BU28,IF(ISTEXT(Fakos!BU28),"n.a.",""))</f>
        <v>1.7375904253248999</v>
      </c>
      <c r="BV28" s="25">
        <f>IF(ISNUMBER(Fakos!BV28),Fakos!BV28,IF(ISTEXT(Fakos!BV28),"n.a.",""))</f>
        <v>0.23301655066046101</v>
      </c>
      <c r="BW28" s="25">
        <f>IF(ISNUMBER(Fakos!BW28),Fakos!BW28,IF(ISTEXT(Fakos!BW28),"n.a.",""))</f>
        <v>3.5576847496190998E-4</v>
      </c>
      <c r="BX28" s="25">
        <f>IF(ISNUMBER(Fakos!BX28),Fakos!BX28,IF(ISTEXT(Fakos!BX28),"n.a.",""))</f>
        <v>0.152144064352736</v>
      </c>
      <c r="BY28" s="25">
        <f>IF(ISNUMBER(Fakos!BY28),Fakos!BY28,IF(ISTEXT(Fakos!BY28),"n.a.",""))</f>
        <v>8.8566987163581299</v>
      </c>
      <c r="BZ28" s="25">
        <f>IF(ISNUMBER(Fakos!BZ28),Fakos!BZ28,IF(ISTEXT(Fakos!BZ28),"n.a.",""))</f>
        <v>1.6024873003651401</v>
      </c>
      <c r="CA28" s="25">
        <f>IF(ISNUMBER(Fakos!CA28),Fakos!CA28,IF(ISTEXT(Fakos!CA28),"n.a.",""))</f>
        <v>2.3026098941299498E-2</v>
      </c>
      <c r="CB28" s="25">
        <f>IF(ISNUMBER(Fakos!CB28),Fakos!CB28,IF(ISTEXT(Fakos!CB28),"n.a.",""))</f>
        <v>0.70358742746914804</v>
      </c>
      <c r="CC28" s="25">
        <f>IF(ISNUMBER(Fakos!CC28),Fakos!CC28,IF(ISTEXT(Fakos!CC28),"n.a.",""))</f>
        <v>26.091517463113</v>
      </c>
      <c r="CD28" s="25">
        <f>IF(ISNUMBER(Fakos!CD28),Fakos!CD28,IF(ISTEXT(Fakos!CD28),"n.a.",""))</f>
        <v>2.2732185326708998</v>
      </c>
      <c r="CE28" s="25" t="str">
        <f>IF(ISNUMBER(Fakos!CE28),Fakos!CE28,IF(ISTEXT(Fakos!CE28),"n.a.",""))</f>
        <v/>
      </c>
      <c r="CF28" s="25">
        <f>IF(ISNUMBER(Fakos!CF28),Fakos!CF28,IF(ISTEXT(Fakos!CF28),"n.a.",""))</f>
        <v>18.8270120824683</v>
      </c>
      <c r="CG28" s="25">
        <f>IF(ISNUMBER(Fakos!CG28),Fakos!CG28,IF(ISTEXT(Fakos!CG28),"n.a.",""))</f>
        <v>475662.71491744497</v>
      </c>
      <c r="CH28" s="25">
        <f>IF(ISNUMBER(Fakos!CH28),Fakos!CH28,IF(ISTEXT(Fakos!CH28),"n.a.",""))</f>
        <v>481.21983949153002</v>
      </c>
      <c r="CI28" s="25">
        <f>IF(ISNUMBER(Fakos!CI28),Fakos!CI28,IF(ISTEXT(Fakos!CI28),"n.a.",""))</f>
        <v>1123.8292464111501</v>
      </c>
      <c r="CJ28" s="25">
        <f>IF(ISNUMBER(Fakos!CJ28),Fakos!CJ28,IF(ISTEXT(Fakos!CJ28),"n.a.",""))</f>
        <v>2.9586817826668299</v>
      </c>
      <c r="CK28" s="25">
        <f>IF(ISNUMBER(Fakos!CK28),Fakos!CK28,IF(ISTEXT(Fakos!CK28),"n.a.",""))</f>
        <v>1.21289429915052</v>
      </c>
      <c r="CL28" s="25">
        <f>IF(ISNUMBER(Fakos!CL28),Fakos!CL28,IF(ISTEXT(Fakos!CL28),"n.a.",""))</f>
        <v>8.3158304105719005E-2</v>
      </c>
      <c r="CM28" s="25">
        <f>IF(ISNUMBER(Fakos!CM28),Fakos!CM28,IF(ISTEXT(Fakos!CM28),"n.a.",""))</f>
        <v>1.03102515894322</v>
      </c>
      <c r="CN28" s="25">
        <f>IF(ISNUMBER(Fakos!CN28),Fakos!CN28,IF(ISTEXT(Fakos!CN28),"n.a.",""))</f>
        <v>252.577781738147</v>
      </c>
      <c r="CO28" s="25">
        <f>IF(ISNUMBER(Fakos!CO28),Fakos!CO28,IF(ISTEXT(Fakos!CO28),"n.a.",""))</f>
        <v>109.675779984001</v>
      </c>
      <c r="CP28" s="25">
        <f>IF(ISNUMBER(Fakos!CP28),Fakos!CP28,IF(ISTEXT(Fakos!CP28),"n.a.",""))</f>
        <v>1.5992895469700501</v>
      </c>
      <c r="CQ28" s="25">
        <f>IF(ISNUMBER(Fakos!CQ28),Fakos!CQ28,IF(ISTEXT(Fakos!CQ28),"n.a.",""))</f>
        <v>0.18043342870172499</v>
      </c>
      <c r="CR28" s="25">
        <f>IF(ISNUMBER(Fakos!CR28),Fakos!CR28,IF(ISTEXT(Fakos!CR28),"n.a.",""))</f>
        <v>9.6910170553416042E-3</v>
      </c>
      <c r="CS28" s="25">
        <f>IF(ISNUMBER(Fakos!CS28),Fakos!CS28,IF(ISTEXT(Fakos!CS28),"n.a.",""))</f>
        <v>0.12995323231664599</v>
      </c>
      <c r="CT28" s="25">
        <f>IF(ISNUMBER(Fakos!CT28),Fakos!CT28,IF(ISTEXT(Fakos!CT28),"n.a.",""))</f>
        <v>15.184870106545301</v>
      </c>
      <c r="CU28" s="25">
        <f>IF(ISNUMBER(Fakos!CU28),Fakos!CU28,IF(ISTEXT(Fakos!CU28),"n.a.",""))</f>
        <v>6.1609651803580601</v>
      </c>
      <c r="CV28" s="25">
        <f>IF(ISNUMBER(Fakos!CV28),Fakos!CV28,IF(ISTEXT(Fakos!CV28),"n.a.",""))</f>
        <v>3.3413424500992397E-2</v>
      </c>
      <c r="CW28" s="25">
        <f>IF(ISNUMBER(Fakos!CW28),Fakos!CW28,IF(ISTEXT(Fakos!CW28),"n.a.",""))</f>
        <v>0.75786797346048895</v>
      </c>
      <c r="CX28" s="25">
        <f>IF(ISNUMBER(Fakos!CX28),Fakos!CX28,IF(ISTEXT(Fakos!CX28),"n.a.",""))</f>
        <v>30.388986089736498</v>
      </c>
      <c r="CY28" s="25">
        <f>IF(ISNUMBER(Fakos!CY28),Fakos!CY28,IF(ISTEXT(Fakos!CY28),"n.a.",""))</f>
        <v>3.48414962468408</v>
      </c>
      <c r="CZ28" s="25" t="str">
        <f>IF(ISNUMBER(Fakos!CZ28),Fakos!CZ28,IF(ISTEXT(Fakos!CZ28),"n.a.",""))</f>
        <v/>
      </c>
      <c r="DA28" s="25">
        <f>IF(ISNUMBER(Fakos!DA28),Fakos!DA28,IF(ISTEXT(Fakos!DA28),"n.a.",""))</f>
        <v>0.34269531636386108</v>
      </c>
      <c r="DB28" s="25">
        <f>IF(ISNUMBER(Fakos!DB28),Fakos!DB28,IF(ISTEXT(Fakos!DB28),"n.a.",""))</f>
        <v>8517.5524204037065</v>
      </c>
      <c r="DC28" s="25">
        <f>IF(ISNUMBER(Fakos!DC28),Fakos!DC28,IF(ISTEXT(Fakos!DC28),"n.a.",""))</f>
        <v>8.1655134880089673</v>
      </c>
      <c r="DD28" s="25">
        <f>IF(ISNUMBER(Fakos!DD28),Fakos!DD28,IF(ISTEXT(Fakos!DD28),"n.a.",""))</f>
        <v>19.147455189359452</v>
      </c>
      <c r="DE28" s="25">
        <f>IF(ISNUMBER(Fakos!DE28),Fakos!DE28,IF(ISTEXT(Fakos!DE28),"n.a.",""))</f>
        <v>4.6559685624064928E-2</v>
      </c>
      <c r="DF28" s="25">
        <f>IF(ISNUMBER(Fakos!DF28),Fakos!DF28,IF(ISTEXT(Fakos!DF28),"n.a.",""))</f>
        <v>1.8548620571196207E-2</v>
      </c>
      <c r="DG28" s="25">
        <f>IF(ISNUMBER(Fakos!DG28),Fakos!DG28,IF(ISTEXT(Fakos!DG28),"n.a.",""))</f>
        <v>1.1926954391767281E-3</v>
      </c>
      <c r="DH28" s="25">
        <f>IF(ISNUMBER(Fakos!DH28),Fakos!DH28,IF(ISTEXT(Fakos!DH28),"n.a.",""))</f>
        <v>1.4199492617314695E-2</v>
      </c>
      <c r="DI28" s="25">
        <f>IF(ISNUMBER(Fakos!DI28),Fakos!DI28,IF(ISTEXT(Fakos!DI28),"n.a.",""))</f>
        <v>3.3712278133161466</v>
      </c>
      <c r="DJ28" s="25">
        <f>IF(ISNUMBER(Fakos!DJ28),Fakos!DJ28,IF(ISTEXT(Fakos!DJ28),"n.a.",""))</f>
        <v>1.3890043057750887</v>
      </c>
      <c r="DK28" s="25">
        <f>IF(ISNUMBER(Fakos!DK28),Fakos!DK28,IF(ISTEXT(Fakos!DK28),"n.a.",""))</f>
        <v>1.4826330160047634E-2</v>
      </c>
      <c r="DL28" s="25">
        <f>IF(ISNUMBER(Fakos!DL28),Fakos!DL28,IF(ISTEXT(Fakos!DL28),"n.a.",""))</f>
        <v>1.6051225298389391E-3</v>
      </c>
      <c r="DM28" s="25">
        <f>IF(ISNUMBER(Fakos!DM28),Fakos!DM28,IF(ISTEXT(Fakos!DM28),"n.a.",""))</f>
        <v>8.4403290906840431E-5</v>
      </c>
      <c r="DN28" s="25">
        <f>IF(ISNUMBER(Fakos!DN28),Fakos!DN28,IF(ISTEXT(Fakos!DN28),"n.a.",""))</f>
        <v>1.0947117539941537E-3</v>
      </c>
      <c r="DO28" s="25">
        <f>IF(ISNUMBER(Fakos!DO28),Fakos!DO28,IF(ISTEXT(Fakos!DO28),"n.a.",""))</f>
        <v>0.12471148247819727</v>
      </c>
      <c r="DP28" s="25">
        <f>IF(ISNUMBER(Fakos!DP28),Fakos!DP28,IF(ISTEXT(Fakos!DP28),"n.a.",""))</f>
        <v>4.8283426178354703E-2</v>
      </c>
      <c r="DQ28" s="25">
        <f>IF(ISNUMBER(Fakos!DQ28),Fakos!DQ28,IF(ISTEXT(Fakos!DQ28),"n.a.",""))</f>
        <v>1.6964009625488387E-4</v>
      </c>
      <c r="DR28" s="25">
        <f>IF(ISNUMBER(Fakos!DR28),Fakos!DR28,IF(ISTEXT(Fakos!DR28),"n.a.",""))</f>
        <v>3.7080719093022228E-3</v>
      </c>
      <c r="DS28" s="25">
        <f>IF(ISNUMBER(Fakos!DS28),Fakos!DS28,IF(ISTEXT(Fakos!DS28),"n.a.",""))</f>
        <v>0.14666499078058157</v>
      </c>
      <c r="DT28" s="25">
        <f>IF(ISNUMBER(Fakos!DT28),Fakos!DT28,IF(ISTEXT(Fakos!DT28),"n.a.",""))</f>
        <v>1.6672137473786198E-2</v>
      </c>
      <c r="DU28" s="25" t="str">
        <f>IF(ISNUMBER(Fakos!DU28),Fakos!DU28,IF(ISTEXT(Fakos!DU28),"n.a.",""))</f>
        <v/>
      </c>
      <c r="DV28" s="25">
        <f>IF(ISNUMBER(Fakos!DV28),Fakos!DV28,IF(ISTEXT(Fakos!DV28),"n.a.",""))</f>
        <v>4.0074585228274187E-3</v>
      </c>
      <c r="DW28" s="25">
        <f>IF(ISNUMBER(Fakos!DW28),Fakos!DW28,IF(ISTEXT(Fakos!DW28),"n.a.",""))</f>
        <v>99.603748317745342</v>
      </c>
      <c r="DX28" s="25">
        <f>IF(ISNUMBER(Fakos!DX28),Fakos!DX28,IF(ISTEXT(Fakos!DX28),"n.a.",""))</f>
        <v>9.5487026108170558E-2</v>
      </c>
      <c r="DY28" s="25">
        <f>IF(ISNUMBER(Fakos!DY28),Fakos!DY28,IF(ISTEXT(Fakos!DY28),"n.a.",""))</f>
        <v>0.22390919520937591</v>
      </c>
      <c r="DZ28" s="25">
        <f>IF(ISNUMBER(Fakos!DZ28),Fakos!DZ28,IF(ISTEXT(Fakos!DZ28),"n.a.",""))</f>
        <v>5.444661775774437E-4</v>
      </c>
      <c r="EA28" s="25">
        <f>IF(ISNUMBER(Fakos!EA28),Fakos!EA28,IF(ISTEXT(Fakos!EA28),"n.a.",""))</f>
        <v>2.1690645901856562E-4</v>
      </c>
      <c r="EB28" s="25">
        <f>IF(ISNUMBER(Fakos!EB28),Fakos!EB28,IF(ISTEXT(Fakos!EB28),"n.a.",""))</f>
        <v>1.3947309095381061E-5</v>
      </c>
      <c r="EC28" s="25">
        <f>IF(ISNUMBER(Fakos!EC28),Fakos!EC28,IF(ISTEXT(Fakos!EC28),"n.a.",""))</f>
        <v>1.6604801697571019E-4</v>
      </c>
      <c r="ED28" s="25">
        <f>IF(ISNUMBER(Fakos!ED28),Fakos!ED28,IF(ISTEXT(Fakos!ED28),"n.a.",""))</f>
        <v>3.9422936316182856E-2</v>
      </c>
      <c r="EE28" s="25">
        <f>IF(ISNUMBER(Fakos!EE28),Fakos!EE28,IF(ISTEXT(Fakos!EE28),"n.a.",""))</f>
        <v>1.6242933234349166E-2</v>
      </c>
      <c r="EF28" s="25">
        <f>IF(ISNUMBER(Fakos!EF28),Fakos!EF28,IF(ISTEXT(Fakos!EF28),"n.a.",""))</f>
        <v>1.7337821769075626E-4</v>
      </c>
      <c r="EG28" s="25">
        <f>IF(ISNUMBER(Fakos!EG28),Fakos!EG28,IF(ISTEXT(Fakos!EG28),"n.a.",""))</f>
        <v>1.8770206814135785E-5</v>
      </c>
      <c r="EH28" s="25">
        <f>IF(ISNUMBER(Fakos!EH28),Fakos!EH28,IF(ISTEXT(Fakos!EH28),"n.a.",""))</f>
        <v>9.8700703321012455E-7</v>
      </c>
      <c r="EI28" s="25">
        <f>IF(ISNUMBER(Fakos!EI28),Fakos!EI28,IF(ISTEXT(Fakos!EI28),"n.a.",""))</f>
        <v>1.2801493744155109E-5</v>
      </c>
      <c r="EJ28" s="25">
        <f>IF(ISNUMBER(Fakos!EJ28),Fakos!EJ28,IF(ISTEXT(Fakos!EJ28),"n.a.",""))</f>
        <v>1.4583686134217553E-3</v>
      </c>
      <c r="EK28" s="25">
        <f>IF(ISNUMBER(Fakos!EK28),Fakos!EK28,IF(ISTEXT(Fakos!EK28),"n.a.",""))</f>
        <v>5.6462349647145899E-4</v>
      </c>
      <c r="EL28" s="25">
        <f>IF(ISNUMBER(Fakos!EL28),Fakos!EL28,IF(ISTEXT(Fakos!EL28),"n.a.",""))</f>
        <v>1.9837611344185531E-6</v>
      </c>
      <c r="EM28" s="25">
        <f>IF(ISNUMBER(Fakos!EM28),Fakos!EM28,IF(ISTEXT(Fakos!EM28),"n.a.",""))</f>
        <v>4.3361971018046819E-5</v>
      </c>
      <c r="EN28" s="25">
        <f>IF(ISNUMBER(Fakos!EN28),Fakos!EN28,IF(ISTEXT(Fakos!EN28),"n.a.",""))</f>
        <v>1.7150916258219042E-3</v>
      </c>
      <c r="EO28" s="25">
        <f>IF(ISNUMBER(Fakos!EO28),Fakos!EO28,IF(ISTEXT(Fakos!EO28),"n.a.",""))</f>
        <v>1.9496297796534645E-4</v>
      </c>
      <c r="EP28" s="25" t="str">
        <f>IF(ISNUMBER(Fakos!EP28),Fakos!EP28,IF(ISTEXT(Fakos!EP28),"n.a.",""))</f>
        <v/>
      </c>
      <c r="EQ28" s="25">
        <f>IF(ISNUMBER(Fakos!EQ28),Fakos!EQ28,IF(ISTEXT(Fakos!EQ28),"n.a.",""))</f>
        <v>199.20749663549068</v>
      </c>
      <c r="ER28" s="25" t="str">
        <f>IF(ISNUMBER(Fakos!ER28),Fakos!ER28,IF(ISTEXT(Fakos!ER28),"n.a.",""))</f>
        <v/>
      </c>
      <c r="ES28" s="25" t="str">
        <f>IF(ISNUMBER(Fakos!ES28),Fakos!ES28,IF(ISTEXT(Fakos!ES28),"n.a.",""))</f>
        <v/>
      </c>
      <c r="ET28" s="25" t="str">
        <f>IF(ISNUMBER(Fakos!ET28),Fakos!ET28,IF(ISTEXT(Fakos!ET28),"n.a.",""))</f>
        <v/>
      </c>
      <c r="EU28" s="25" t="str">
        <f>IF(ISNUMBER(Fakos!EU28),Fakos!EU28,IF(ISTEXT(Fakos!EU28),"n.a.",""))</f>
        <v/>
      </c>
      <c r="EV28" s="25" t="str">
        <f>IF(ISNUMBER(Fakos!EV28),Fakos!EV28,IF(ISTEXT(Fakos!EV28),"n.a.",""))</f>
        <v/>
      </c>
      <c r="EW28" s="25" t="str">
        <f>IF(ISNUMBER(Fakos!EW28),Fakos!EW28,IF(ISTEXT(Fakos!EW28),"n.a.",""))</f>
        <v/>
      </c>
      <c r="EX28" s="25" t="str">
        <f>IF(ISNUMBER(Fakos!EX28),Fakos!EX28,IF(ISTEXT(Fakos!EX28),"n.a.",""))</f>
        <v/>
      </c>
      <c r="EY28" s="25" t="str">
        <f>IF(ISNUMBER(Fakos!EY28),Fakos!EY28,IF(ISTEXT(Fakos!EY28),"n.a.",""))</f>
        <v/>
      </c>
      <c r="EZ28" s="25" t="str">
        <f>IF(ISNUMBER(Fakos!EZ28),Fakos!EZ28,IF(ISTEXT(Fakos!EZ28),"n.a.",""))</f>
        <v/>
      </c>
      <c r="FA28" s="25" t="str">
        <f>IF(ISNUMBER(Fakos!FA28),Fakos!FA28,IF(ISTEXT(Fakos!FA28),"n.a.",""))</f>
        <v/>
      </c>
      <c r="FB28" s="25" t="str">
        <f>IF(ISNUMBER(Fakos!FB28),Fakos!FB28,IF(ISTEXT(Fakos!FB28),"n.a.",""))</f>
        <v/>
      </c>
      <c r="FC28" s="25" t="str">
        <f>IF(ISNUMBER(Fakos!FC28),Fakos!FC28,IF(ISTEXT(Fakos!FC28),"n.a.",""))</f>
        <v/>
      </c>
      <c r="FD28" s="25" t="str">
        <f>IF(ISNUMBER(Fakos!FD28),Fakos!FD28,IF(ISTEXT(Fakos!FD28),"n.a.",""))</f>
        <v/>
      </c>
      <c r="FE28" s="25" t="str">
        <f>IF(ISNUMBER(Fakos!FE28),Fakos!FE28,IF(ISTEXT(Fakos!FE28),"n.a.",""))</f>
        <v/>
      </c>
      <c r="FF28" s="25" t="str">
        <f>IF(ISNUMBER(Fakos!FF28),Fakos!FF28,IF(ISTEXT(Fakos!FF28),"n.a.",""))</f>
        <v/>
      </c>
      <c r="FG28" s="25" t="str">
        <f>IF(ISNUMBER(Fakos!FG28),Fakos!FG28,IF(ISTEXT(Fakos!FG28),"n.a.",""))</f>
        <v/>
      </c>
      <c r="FH28" s="25" t="str">
        <f>IF(ISNUMBER(Fakos!FH28),Fakos!FH28,IF(ISTEXT(Fakos!FH28),"n.a.",""))</f>
        <v/>
      </c>
      <c r="FI28" s="25" t="str">
        <f>IF(ISNUMBER(Fakos!FI28),Fakos!FI28,IF(ISTEXT(Fakos!FI28),"n.a.",""))</f>
        <v/>
      </c>
      <c r="FJ28" s="25" t="str">
        <f>IF(ISNUMBER(Fakos!FJ28),Fakos!FJ28,IF(ISTEXT(Fakos!FJ28),"n.a.",""))</f>
        <v/>
      </c>
      <c r="FK28" s="25" t="str">
        <f>IF(ISNUMBER(Fakos!FK28),Fakos!FK28,IF(ISTEXT(Fakos!FK28),"n.a.",""))</f>
        <v/>
      </c>
      <c r="FL28" s="25" t="str">
        <f>IF(ISNUMBER(Fakos!FL28),Fakos!FL28,IF(ISTEXT(Fakos!FL28),"n.a.",""))</f>
        <v/>
      </c>
      <c r="FM28" s="25" t="str">
        <f>IF(ISNUMBER(Fakos!FM28),Fakos!FM28,IF(ISTEXT(Fakos!FM28),"n.a.",""))</f>
        <v/>
      </c>
      <c r="FN28" s="25" t="str">
        <f>IF(ISNUMBER(Fakos!FN28),Fakos!FN28,IF(ISTEXT(Fakos!FN28),"n.a.",""))</f>
        <v/>
      </c>
      <c r="FO28" s="25" t="str">
        <f>IF(ISNUMBER(Fakos!FO28),Fakos!FO28,"")</f>
        <v/>
      </c>
      <c r="FP28" s="25" t="str">
        <f>IF(ISNUMBER(Fakos!FP28),Fakos!FP28,"")</f>
        <v/>
      </c>
      <c r="FQ28" s="25" t="str">
        <f>IF(ISNUMBER(Fakos!FQ28),Fakos!FQ28,"")</f>
        <v/>
      </c>
      <c r="FR28" s="25" t="str">
        <f>IF(ISNUMBER(Fakos!FR28),Fakos!FR28,"")</f>
        <v/>
      </c>
      <c r="FS28" s="25" t="str">
        <f>IF(ISNUMBER(Fakos!FS28),Fakos!FS28,"")</f>
        <v/>
      </c>
      <c r="FT28" s="25" t="str">
        <f>IF(ISNUMBER(Fakos!FT28),Fakos!FT28,"")</f>
        <v/>
      </c>
      <c r="FU28" s="25" t="str">
        <f>IF(ISNUMBER(Fakos!FU28),Fakos!FU28,"")</f>
        <v/>
      </c>
      <c r="FV28" s="25" t="str">
        <f>IF(ISNUMBER(Fakos!FV28),Fakos!FV28,"")</f>
        <v/>
      </c>
      <c r="FW28" s="25" t="str">
        <f>IF(ISNUMBER(Fakos!FW28),Fakos!FW28,"")</f>
        <v/>
      </c>
      <c r="FX28" s="25" t="str">
        <f>IF(ISNUMBER(Fakos!FX28),Fakos!FX28,"")</f>
        <v/>
      </c>
      <c r="FY28" s="25" t="str">
        <f>IF(ISNUMBER(Fakos!FY28),Fakos!FY28,"")</f>
        <v/>
      </c>
      <c r="FZ28" s="25" t="str">
        <f>IF(ISNUMBER(Fakos!FZ28),Fakos!FZ28,"")</f>
        <v/>
      </c>
      <c r="GA28" s="25" t="str">
        <f>IF(ISNUMBER(Fakos!GA28),Fakos!GA28,"")</f>
        <v/>
      </c>
      <c r="GB28" s="25" t="str">
        <f>IF(ISNUMBER(Fakos!GB28),Fakos!GB28,"")</f>
        <v/>
      </c>
      <c r="GC28" s="25" t="str">
        <f>IF(ISNUMBER(Fakos!GC28),Fakos!GC28,"")</f>
        <v/>
      </c>
      <c r="GD28" s="25" t="str">
        <f>IF(ISNUMBER(Fakos!GD28),Fakos!GD28,"")</f>
        <v/>
      </c>
      <c r="GE28" s="25" t="str">
        <f>IF(ISNUMBER(Fakos!GE28),Fakos!GE28,"")</f>
        <v/>
      </c>
      <c r="GF28" s="25" t="str">
        <f>IF(ISNUMBER(Fakos!GF28),Fakos!GF28,"")</f>
        <v/>
      </c>
      <c r="GG28" s="25" t="str">
        <f>IF(ISNUMBER(Fakos!GG28),Fakos!GG28,"")</f>
        <v/>
      </c>
      <c r="GH28" s="25" t="str">
        <f>IF(ISNUMBER(Fakos!GH28),Fakos!GH28,"")</f>
        <v/>
      </c>
      <c r="GI28" s="25" t="str">
        <f>IF(ISNUMBER(Fakos!GI28),Fakos!GI28,"")</f>
        <v/>
      </c>
      <c r="GJ28" s="25" t="str">
        <f>IF(ISNUMBER(Fakos!GJ28),Fakos!GJ28,"")</f>
        <v/>
      </c>
      <c r="GK28" s="25" t="str">
        <f>IF(ISNUMBER(Fakos!GK28),Fakos!GK28,"")</f>
        <v/>
      </c>
      <c r="GL28" s="25" t="str">
        <f>IF(ISNUMBER(Fakos!GL28),Fakos!GL28,"")</f>
        <v/>
      </c>
      <c r="GM28" s="25" t="str">
        <f>IF(ISNUMBER(Fakos!GM28),Fakos!GM28,"")</f>
        <v/>
      </c>
      <c r="GN28" s="25" t="str">
        <f>IF(ISNUMBER(Fakos!GN28),Fakos!GN28,"")</f>
        <v/>
      </c>
      <c r="GO28" s="25" t="str">
        <f>IF(ISNUMBER(Fakos!GO28),Fakos!GO28,"")</f>
        <v/>
      </c>
      <c r="GP28" s="25" t="str">
        <f>IF(ISNUMBER(Fakos!GP28),Fakos!GP28,"")</f>
        <v/>
      </c>
      <c r="GQ28" s="25" t="str">
        <f>IF(ISNUMBER(Fakos!GQ28),Fakos!GQ28,"")</f>
        <v/>
      </c>
      <c r="GR28" s="25" t="str">
        <f>IF(ISNUMBER(Fakos!GR28),Fakos!GR28,"")</f>
        <v/>
      </c>
      <c r="GS28" s="25" t="str">
        <f>IF(ISNUMBER(Fakos!GS28),Fakos!GS28,"")</f>
        <v/>
      </c>
      <c r="GT28" s="25" t="str">
        <f>IF(ISNUMBER(Fakos!GT28),Fakos!GT28,"")</f>
        <v/>
      </c>
      <c r="GU28" s="25" t="str">
        <f>IF(ISNUMBER(Fakos!GU28),Fakos!GU28,"")</f>
        <v/>
      </c>
      <c r="GV28" s="25" t="str">
        <f>IF(ISNUMBER(Fakos!GV28),Fakos!GV28,"")</f>
        <v/>
      </c>
      <c r="GW28" s="25" t="str">
        <f>IF(ISNUMBER(Fakos!GW28),Fakos!GW28,"")</f>
        <v/>
      </c>
      <c r="GX28" s="25" t="str">
        <f>IF(ISNUMBER(Fakos!GX28),Fakos!GX28,"")</f>
        <v/>
      </c>
      <c r="GY28" s="25" t="str">
        <f>IF(ISNUMBER(Fakos!GY28),Fakos!GY28,"")</f>
        <v/>
      </c>
      <c r="GZ28" s="25" t="str">
        <f>IF(ISNUMBER(Fakos!GZ28),Fakos!GZ28,"")</f>
        <v/>
      </c>
      <c r="HA28" s="25" t="str">
        <f>IF(ISNUMBER(Fakos!HA28),Fakos!HA28,"")</f>
        <v/>
      </c>
      <c r="HB28" s="25" t="str">
        <f>IF(ISNUMBER(Fakos!HB28),Fakos!HB28,"")</f>
        <v/>
      </c>
      <c r="HC28" s="25" t="str">
        <f>IF(ISNUMBER(Fakos!HC28),Fakos!HC28,"")</f>
        <v/>
      </c>
      <c r="HD28" s="25" t="str">
        <f>IF(ISNUMBER(Fakos!HD28),Fakos!HD28,"")</f>
        <v/>
      </c>
      <c r="HE28" s="25" t="str">
        <f>IF(ISNUMBER(Fakos!HE28),Fakos!HE28,"")</f>
        <v/>
      </c>
      <c r="HF28" s="25" t="str">
        <f>IF(ISNUMBER(Fakos!HF28),Fakos!HF28,"")</f>
        <v/>
      </c>
      <c r="HG28" s="25" t="str">
        <f>IF(ISNUMBER(Fakos!HG28),Fakos!HG28,"")</f>
        <v/>
      </c>
      <c r="HH28" s="25" t="str">
        <f>IF(ISNUMBER(Fakos!HH28),Fakos!HH28,"")</f>
        <v/>
      </c>
      <c r="HI28" s="25" t="str">
        <f>IF(ISNUMBER(Fakos!HI28),Fakos!HI28,"")</f>
        <v/>
      </c>
    </row>
    <row r="29" spans="1:217">
      <c r="A29" s="25" t="str">
        <f>Fakos!A29</f>
        <v>LM-JB-14-10</v>
      </c>
      <c r="B29" s="25" t="str">
        <f>Fakos!B29</f>
        <v>Fakos</v>
      </c>
      <c r="C29" s="25" t="str">
        <f>Fakos!C29</f>
        <v>epithermal</v>
      </c>
      <c r="D29" s="25" t="str">
        <f>Fakos!D29</f>
        <v>transitional</v>
      </c>
      <c r="E29" s="25" t="str">
        <f>Fakos!E29</f>
        <v>pyrite</v>
      </c>
      <c r="F29" s="25" t="str">
        <f>Fakos!F29</f>
        <v xml:space="preserve">subhedral  </v>
      </c>
      <c r="G29" s="25">
        <f>IF(ISNUMBER(Fakos!G29),Fakos!G29,IF(ISTEXT(Fakos!G29),"n.a.",""))</f>
        <v>16.210940643015</v>
      </c>
      <c r="H29" s="25">
        <f>IF(ISNUMBER(Fakos!H29),Fakos!H29,IF(ISTEXT(Fakos!H29),"n.a.",""))</f>
        <v>489417.59911221103</v>
      </c>
      <c r="I29" s="25">
        <f>IF(ISNUMBER(Fakos!I29),Fakos!I29,IF(ISTEXT(Fakos!I29),"n.a.",""))</f>
        <v>841.03681061332304</v>
      </c>
      <c r="J29" s="25">
        <f>IF(ISNUMBER(Fakos!J29),Fakos!J29,IF(ISTEXT(Fakos!J29),"n.a.",""))</f>
        <v>765.88178511335798</v>
      </c>
      <c r="K29" s="25">
        <f>IF(ISNUMBER(Fakos!K29),Fakos!K29,IF(ISTEXT(Fakos!K29),"n.a.",""))</f>
        <v>0.35974903382908502</v>
      </c>
      <c r="L29" s="25">
        <f>IF(ISNUMBER(Fakos!L29),Fakos!L29,IF(ISTEXT(Fakos!L29),"n.a.",""))</f>
        <v>0.84613863176792503</v>
      </c>
      <c r="M29" s="25">
        <f>IF(ISNUMBER(Fakos!M29),Fakos!M29,IF(ISTEXT(Fakos!M29),"n.a.",""))</f>
        <v>3.8584315328336297E-2</v>
      </c>
      <c r="N29" s="25">
        <f>IF(ISNUMBER(Fakos!N29),Fakos!N29,IF(ISTEXT(Fakos!N29),"n.a.",""))</f>
        <v>0.49465405157952802</v>
      </c>
      <c r="O29" s="25">
        <f>IF(ISNUMBER(Fakos!O29),Fakos!O29,IF(ISTEXT(Fakos!O29),"n.a.",""))</f>
        <v>258.85049265646597</v>
      </c>
      <c r="P29" s="25">
        <f>IF(ISNUMBER(Fakos!P29),Fakos!P29,IF(ISTEXT(Fakos!P29),"n.a.",""))</f>
        <v>102.92205249924299</v>
      </c>
      <c r="Q29" s="25">
        <f>IF(ISNUMBER(Fakos!Q29),Fakos!Q29,IF(ISTEXT(Fakos!Q29),"n.a.",""))</f>
        <v>3.3436991903427797E-2</v>
      </c>
      <c r="R29" s="25">
        <f>IF(ISNUMBER(Fakos!R29),Fakos!R29,IF(ISTEXT(Fakos!R29),"n.a.",""))</f>
        <v>0.119729062049989</v>
      </c>
      <c r="S29" s="25">
        <f>IF(ISNUMBER(Fakos!S29),Fakos!S29,IF(ISTEXT(Fakos!S29),"n.a.",""))</f>
        <v>1.2680849954299982E-2</v>
      </c>
      <c r="T29" s="25">
        <f>IF(ISNUMBER(Fakos!T29),Fakos!T29,IF(ISTEXT(Fakos!T29),"n.a.",""))</f>
        <v>8.7478049850329004E-2</v>
      </c>
      <c r="U29" s="25">
        <f>IF(ISNUMBER(Fakos!U29),Fakos!U29,IF(ISTEXT(Fakos!U29),"n.a.",""))</f>
        <v>5.7560875791131998E-2</v>
      </c>
      <c r="V29" s="25">
        <f>IF(ISNUMBER(Fakos!V29),Fakos!V29,IF(ISTEXT(Fakos!V29),"n.a.",""))</f>
        <v>3.82590105190154</v>
      </c>
      <c r="W29" s="25">
        <f>IF(ISNUMBER(Fakos!W29),Fakos!W29,IF(ISTEXT(Fakos!W29),"n.a.",""))</f>
        <v>3.80982966624486E-2</v>
      </c>
      <c r="X29" s="25">
        <f>IF(ISNUMBER(Fakos!X29),Fakos!X29,IF(ISTEXT(Fakos!X29),"n.a.",""))</f>
        <v>1.8383336581842501E-2</v>
      </c>
      <c r="Y29" s="25">
        <f>IF(ISNUMBER(Fakos!Y29),Fakos!Y29,IF(ISTEXT(Fakos!Y29),"n.a.",""))</f>
        <v>85.358618924441302</v>
      </c>
      <c r="Z29" s="25">
        <f>IF(ISNUMBER(Fakos!Z29),Fakos!Z29,IF(ISTEXT(Fakos!Z29),"n.a.",""))</f>
        <v>1.86794624974876</v>
      </c>
      <c r="AA29" s="25">
        <f>IF(ISNUMBER(Fakos!AA29),Fakos!AA29,IF(ISTEXT(Fakos!AA29),"n.a.",""))</f>
        <v>1.0981287542813691</v>
      </c>
      <c r="AB29" s="25">
        <f>IF(ISNUMBER(Fakos!AB29),Fakos!AB29,IF(ISTEXT(Fakos!AB29),"n.a.",""))</f>
        <v>1.2057605171699028</v>
      </c>
      <c r="AC29" s="25">
        <f>IF(ISNUMBER(Fakos!AC29),Fakos!AC29,IF(ISTEXT(Fakos!AC29),"n.a.",""))</f>
        <v>2.1883510690376206E-2</v>
      </c>
      <c r="AD29" s="25">
        <f>IF(ISNUMBER(Fakos!AD29),Fakos!AD29,IF(ISTEXT(Fakos!AD29),"n.a.",""))</f>
        <v>3.2491219235557223</v>
      </c>
      <c r="AE29" s="25">
        <f>IF(ISNUMBER(Fakos!AE29),Fakos!AE29,IF(ISTEXT(Fakos!AE29),"n.a.",""))</f>
        <v>2.1536590930688873E-4</v>
      </c>
      <c r="AF29" s="25">
        <f>IF(ISNUMBER(Fakos!AF29),Fakos!AF29,IF(ISTEXT(Fakos!AF29),"n.a.",""))</f>
        <v>6.7434169526670029E-4</v>
      </c>
      <c r="AG29" s="25">
        <f>IF(ISNUMBER(Fakos!AG29),Fakos!AG29,IF(ISTEXT(Fakos!AG29),"n.a.",""))</f>
        <v>3.9756870902052423E-5</v>
      </c>
      <c r="AH29" s="25">
        <f>IF(ISNUMBER(Fakos!AH29),Fakos!AH29,IF(ISTEXT(Fakos!AH29),"n.a.",""))</f>
        <v>3.9172367506350972E-4</v>
      </c>
      <c r="AI29" s="25">
        <f>IF(ISNUMBER(Fakos!AI29),Fakos!AI29,IF(ISTEXT(Fakos!AI29),"n.a.",""))</f>
        <v>2.2210041536547811E-3</v>
      </c>
      <c r="AJ29" s="25">
        <f>IF(ISNUMBER(Fakos!AJ29),Fakos!AJ29,IF(ISTEXT(Fakos!AJ29),"n.a.",""))</f>
        <v>0.12237520546120623</v>
      </c>
      <c r="AK29" s="25">
        <f>IF(ISNUMBER(Fakos!AK29),Fakos!AK29,IF(ISTEXT(Fakos!AK29),"n.a.",""))</f>
        <v>2.1857945276421992E-5</v>
      </c>
      <c r="AL29" s="25">
        <f>IF(ISNUMBER(Fakos!AL29),Fakos!AL29,IF(ISTEXT(Fakos!AL29),"n.a.",""))</f>
        <v>6.8440376288828468E-5</v>
      </c>
      <c r="AM29" s="25">
        <f>IF(ISNUMBER(Fakos!AM29),Fakos!AM29,IF(ISTEXT(Fakos!AM29),"n.a.",""))</f>
        <v>3.9756870902052423E-5</v>
      </c>
      <c r="AN29" s="25" t="str">
        <f>IF(ISNUMBER(Fakos!AN29),Fakos!AN29,IF(ISTEXT(Fakos!AN29),"n.a.",""))</f>
        <v/>
      </c>
      <c r="AO29" s="25" t="str">
        <f>IF(ISNUMBER(Fakos!AO29),Fakos!AO29,IF(ISTEXT(Fakos!AO29),"n.a.",""))</f>
        <v/>
      </c>
      <c r="AP29" s="25">
        <f>IF(ISNUMBER(Fakos!AP29),Fakos!AP29,IF(ISTEXT(Fakos!AP29),"n.a.",""))</f>
        <v>0.28099895521986201</v>
      </c>
      <c r="AQ29" s="25">
        <f>IF(ISNUMBER(Fakos!AQ29),Fakos!AQ29,IF(ISTEXT(Fakos!AQ29),"n.a.",""))</f>
        <v>7.0952415816655501</v>
      </c>
      <c r="AR29" s="25">
        <f>IF(ISNUMBER(Fakos!AR29),Fakos!AR29,IF(ISTEXT(Fakos!AR29),"n.a.",""))</f>
        <v>6.1261885089221702E-2</v>
      </c>
      <c r="AS29" s="25">
        <f>IF(ISNUMBER(Fakos!AS29),Fakos!AS29,IF(ISTEXT(Fakos!AS29),"n.a.",""))</f>
        <v>0.37507627239167102</v>
      </c>
      <c r="AT29" s="25">
        <f>IF(ISNUMBER(Fakos!AT29),Fakos!AT29,IF(ISTEXT(Fakos!AT29),"n.a.",""))</f>
        <v>0.21991795737313899</v>
      </c>
      <c r="AU29" s="25">
        <f>IF(ISNUMBER(Fakos!AU29),Fakos!AU29,IF(ISTEXT(Fakos!AU29),"n.a.",""))</f>
        <v>0.84613863176792503</v>
      </c>
      <c r="AV29" s="25">
        <f>IF(ISNUMBER(Fakos!AV29),Fakos!AV29,IF(ISTEXT(Fakos!AV29),"n.a.",""))</f>
        <v>3.8584315328336297E-2</v>
      </c>
      <c r="AW29" s="25">
        <f>IF(ISNUMBER(Fakos!AW29),Fakos!AW29,IF(ISTEXT(Fakos!AW29),"n.a.",""))</f>
        <v>0.39759404181926</v>
      </c>
      <c r="AX29" s="25">
        <f>IF(ISNUMBER(Fakos!AX29),Fakos!AX29,IF(ISTEXT(Fakos!AX29),"n.a.",""))</f>
        <v>0.18965764205206001</v>
      </c>
      <c r="AY29" s="25">
        <f>IF(ISNUMBER(Fakos!AY29),Fakos!AY29,IF(ISTEXT(Fakos!AY29),"n.a.",""))</f>
        <v>1.31672166468827</v>
      </c>
      <c r="AZ29" s="25">
        <f>IF(ISNUMBER(Fakos!AZ29),Fakos!AZ29,IF(ISTEXT(Fakos!AZ29),"n.a.",""))</f>
        <v>3.3436991903427797E-2</v>
      </c>
      <c r="BA29" s="25">
        <f>IF(ISNUMBER(Fakos!BA29),Fakos!BA29,IF(ISTEXT(Fakos!BA29),"n.a.",""))</f>
        <v>3.3237428037328899E-3</v>
      </c>
      <c r="BB29" s="25">
        <f>IF(ISNUMBER(Fakos!BB29),Fakos!BB29,IF(ISTEXT(Fakos!BB29),"n.a.",""))</f>
        <v>1.2978275323791101E-2</v>
      </c>
      <c r="BC29" s="25">
        <f>IF(ISNUMBER(Fakos!BC29),Fakos!BC29,IF(ISTEXT(Fakos!BC29),"n.a.",""))</f>
        <v>8.7478049850329004E-2</v>
      </c>
      <c r="BD29" s="25">
        <f>IF(ISNUMBER(Fakos!BD29),Fakos!BD29,IF(ISTEXT(Fakos!BD29),"n.a.",""))</f>
        <v>5.7560875791131998E-2</v>
      </c>
      <c r="BE29" s="25">
        <f>IF(ISNUMBER(Fakos!BE29),Fakos!BE29,IF(ISTEXT(Fakos!BE29),"n.a.",""))</f>
        <v>0.31854725293560798</v>
      </c>
      <c r="BF29" s="25">
        <f>IF(ISNUMBER(Fakos!BF29),Fakos!BF29,IF(ISTEXT(Fakos!BF29),"n.a.",""))</f>
        <v>2.17869399454469E-2</v>
      </c>
      <c r="BG29" s="25">
        <f>IF(ISNUMBER(Fakos!BG29),Fakos!BG29,IF(ISTEXT(Fakos!BG29),"n.a.",""))</f>
        <v>1.5832012391752401E-2</v>
      </c>
      <c r="BH29" s="25">
        <f>IF(ISNUMBER(Fakos!BH29),Fakos!BH29,IF(ISTEXT(Fakos!BH29),"n.a.",""))</f>
        <v>4.5657736297551398E-2</v>
      </c>
      <c r="BI29" s="25">
        <f>IF(ISNUMBER(Fakos!BI29),Fakos!BI29,IF(ISTEXT(Fakos!BI29),"n.a.",""))</f>
        <v>7.4324435422833905E-4</v>
      </c>
      <c r="BJ29" s="25" t="str">
        <f>IF(ISNUMBER(Fakos!BJ29),Fakos!BJ29,IF(ISTEXT(Fakos!BJ29),"n.a.",""))</f>
        <v/>
      </c>
      <c r="BK29" s="25">
        <f>IF(ISNUMBER(Fakos!BK29),Fakos!BK29,IF(ISTEXT(Fakos!BK29),"n.a.",""))</f>
        <v>1.4632806604422199</v>
      </c>
      <c r="BL29" s="25">
        <f>IF(ISNUMBER(Fakos!BL29),Fakos!BL29,IF(ISTEXT(Fakos!BL29),"n.a.",""))</f>
        <v>50357.434844486597</v>
      </c>
      <c r="BM29" s="25">
        <f>IF(ISNUMBER(Fakos!BM29),Fakos!BM29,IF(ISTEXT(Fakos!BM29),"n.a.",""))</f>
        <v>181.75733453334399</v>
      </c>
      <c r="BN29" s="25">
        <f>IF(ISNUMBER(Fakos!BN29),Fakos!BN29,IF(ISTEXT(Fakos!BN29),"n.a.",""))</f>
        <v>202.794563495354</v>
      </c>
      <c r="BO29" s="25">
        <f>IF(ISNUMBER(Fakos!BO29),Fakos!BO29,IF(ISTEXT(Fakos!BO29),"n.a.",""))</f>
        <v>0.34972433899947503</v>
      </c>
      <c r="BP29" s="25">
        <f>IF(ISNUMBER(Fakos!BP29),Fakos!BP29,IF(ISTEXT(Fakos!BP29),"n.a.",""))</f>
        <v>0.43650863714767402</v>
      </c>
      <c r="BQ29" s="25">
        <f>IF(ISNUMBER(Fakos!BQ29),Fakos!BQ29,IF(ISTEXT(Fakos!BQ29),"n.a.",""))</f>
        <v>3.1497636018787203E-2</v>
      </c>
      <c r="BR29" s="25">
        <f>IF(ISNUMBER(Fakos!BR29),Fakos!BR29,IF(ISTEXT(Fakos!BR29),"n.a.",""))</f>
        <v>0.51430607136465101</v>
      </c>
      <c r="BS29" s="25">
        <f>IF(ISNUMBER(Fakos!BS29),Fakos!BS29,IF(ISTEXT(Fakos!BS29),"n.a.",""))</f>
        <v>73.195666314577096</v>
      </c>
      <c r="BT29" s="25">
        <f>IF(ISNUMBER(Fakos!BT29),Fakos!BT29,IF(ISTEXT(Fakos!BT29),"n.a.",""))</f>
        <v>25.066683640371501</v>
      </c>
      <c r="BU29" s="25">
        <f>IF(ISNUMBER(Fakos!BU29),Fakos!BU29,IF(ISTEXT(Fakos!BU29),"n.a.",""))</f>
        <v>1.9261480131313E-2</v>
      </c>
      <c r="BV29" s="25">
        <f>IF(ISNUMBER(Fakos!BV29),Fakos!BV29,IF(ISTEXT(Fakos!BV29),"n.a.",""))</f>
        <v>0.12814900292711101</v>
      </c>
      <c r="BW29" s="25">
        <f>IF(ISNUMBER(Fakos!BW29),Fakos!BW29,IF(ISTEXT(Fakos!BW29),"n.a.",""))</f>
        <v>1.42691214622614E-4</v>
      </c>
      <c r="BX29" s="25">
        <f>IF(ISNUMBER(Fakos!BX29),Fakos!BX29,IF(ISTEXT(Fakos!BX29),"n.a.",""))</f>
        <v>0.13303985495471399</v>
      </c>
      <c r="BY29" s="25">
        <f>IF(ISNUMBER(Fakos!BY29),Fakos!BY29,IF(ISTEXT(Fakos!BY29),"n.a.",""))</f>
        <v>4.9001312191590103E-2</v>
      </c>
      <c r="BZ29" s="25">
        <f>IF(ISNUMBER(Fakos!BZ29),Fakos!BZ29,IF(ISTEXT(Fakos!BZ29),"n.a.",""))</f>
        <v>1.35899870988781</v>
      </c>
      <c r="CA29" s="25">
        <f>IF(ISNUMBER(Fakos!CA29),Fakos!CA29,IF(ISTEXT(Fakos!CA29),"n.a.",""))</f>
        <v>5.9133261519841898E-2</v>
      </c>
      <c r="CB29" s="25">
        <f>IF(ISNUMBER(Fakos!CB29),Fakos!CB29,IF(ISTEXT(Fakos!CB29),"n.a.",""))</f>
        <v>2.9919332241805999E-2</v>
      </c>
      <c r="CC29" s="25">
        <f>IF(ISNUMBER(Fakos!CC29),Fakos!CC29,IF(ISTEXT(Fakos!CC29),"n.a.",""))</f>
        <v>166.84340118578601</v>
      </c>
      <c r="CD29" s="25">
        <f>IF(ISNUMBER(Fakos!CD29),Fakos!CD29,IF(ISTEXT(Fakos!CD29),"n.a.",""))</f>
        <v>1.3067943409827201</v>
      </c>
      <c r="CE29" s="25" t="str">
        <f>IF(ISNUMBER(Fakos!CE29),Fakos!CE29,IF(ISTEXT(Fakos!CE29),"n.a.",""))</f>
        <v/>
      </c>
      <c r="CF29" s="25">
        <f>IF(ISNUMBER(Fakos!CF29),Fakos!CF29,IF(ISTEXT(Fakos!CF29),"n.a.",""))</f>
        <v>16.210940643015</v>
      </c>
      <c r="CG29" s="25">
        <f>IF(ISNUMBER(Fakos!CG29),Fakos!CG29,IF(ISTEXT(Fakos!CG29),"n.a.",""))</f>
        <v>489417.59911221103</v>
      </c>
      <c r="CH29" s="25">
        <f>IF(ISNUMBER(Fakos!CH29),Fakos!CH29,IF(ISTEXT(Fakos!CH29),"n.a.",""))</f>
        <v>841.03681061332304</v>
      </c>
      <c r="CI29" s="25">
        <f>IF(ISNUMBER(Fakos!CI29),Fakos!CI29,IF(ISTEXT(Fakos!CI29),"n.a.",""))</f>
        <v>765.88178511335798</v>
      </c>
      <c r="CJ29" s="25">
        <f>IF(ISNUMBER(Fakos!CJ29),Fakos!CJ29,IF(ISTEXT(Fakos!CJ29),"n.a.",""))</f>
        <v>0.35974903382908502</v>
      </c>
      <c r="CK29" s="25">
        <f>IF(ISNUMBER(Fakos!CK29),Fakos!CK29,IF(ISTEXT(Fakos!CK29),"n.a.",""))</f>
        <v>0.84613863176792503</v>
      </c>
      <c r="CL29" s="25">
        <f>IF(ISNUMBER(Fakos!CL29),Fakos!CL29,IF(ISTEXT(Fakos!CL29),"n.a.",""))</f>
        <v>3.8584315328336297E-2</v>
      </c>
      <c r="CM29" s="25">
        <f>IF(ISNUMBER(Fakos!CM29),Fakos!CM29,IF(ISTEXT(Fakos!CM29),"n.a.",""))</f>
        <v>0.49465405157952802</v>
      </c>
      <c r="CN29" s="25">
        <f>IF(ISNUMBER(Fakos!CN29),Fakos!CN29,IF(ISTEXT(Fakos!CN29),"n.a.",""))</f>
        <v>258.85049265646597</v>
      </c>
      <c r="CO29" s="25">
        <f>IF(ISNUMBER(Fakos!CO29),Fakos!CO29,IF(ISTEXT(Fakos!CO29),"n.a.",""))</f>
        <v>102.92205249924299</v>
      </c>
      <c r="CP29" s="25">
        <f>IF(ISNUMBER(Fakos!CP29),Fakos!CP29,IF(ISTEXT(Fakos!CP29),"n.a.",""))</f>
        <v>3.3436991903427797E-2</v>
      </c>
      <c r="CQ29" s="25">
        <f>IF(ISNUMBER(Fakos!CQ29),Fakos!CQ29,IF(ISTEXT(Fakos!CQ29),"n.a.",""))</f>
        <v>0.119729062049989</v>
      </c>
      <c r="CR29" s="25">
        <f>IF(ISNUMBER(Fakos!CR29),Fakos!CR29,IF(ISTEXT(Fakos!CR29),"n.a.",""))</f>
        <v>1.2680849954299982E-2</v>
      </c>
      <c r="CS29" s="25">
        <f>IF(ISNUMBER(Fakos!CS29),Fakos!CS29,IF(ISTEXT(Fakos!CS29),"n.a.",""))</f>
        <v>8.7478049850329004E-2</v>
      </c>
      <c r="CT29" s="25">
        <f>IF(ISNUMBER(Fakos!CT29),Fakos!CT29,IF(ISTEXT(Fakos!CT29),"n.a.",""))</f>
        <v>5.7560875791131998E-2</v>
      </c>
      <c r="CU29" s="25">
        <f>IF(ISNUMBER(Fakos!CU29),Fakos!CU29,IF(ISTEXT(Fakos!CU29),"n.a.",""))</f>
        <v>3.82590105190154</v>
      </c>
      <c r="CV29" s="25">
        <f>IF(ISNUMBER(Fakos!CV29),Fakos!CV29,IF(ISTEXT(Fakos!CV29),"n.a.",""))</f>
        <v>3.80982966624486E-2</v>
      </c>
      <c r="CW29" s="25">
        <f>IF(ISNUMBER(Fakos!CW29),Fakos!CW29,IF(ISTEXT(Fakos!CW29),"n.a.",""))</f>
        <v>1.8383336581842501E-2</v>
      </c>
      <c r="CX29" s="25">
        <f>IF(ISNUMBER(Fakos!CX29),Fakos!CX29,IF(ISTEXT(Fakos!CX29),"n.a.",""))</f>
        <v>85.358618924441302</v>
      </c>
      <c r="CY29" s="25">
        <f>IF(ISNUMBER(Fakos!CY29),Fakos!CY29,IF(ISTEXT(Fakos!CY29),"n.a.",""))</f>
        <v>1.86794624974876</v>
      </c>
      <c r="CZ29" s="25" t="str">
        <f>IF(ISNUMBER(Fakos!CZ29),Fakos!CZ29,IF(ISTEXT(Fakos!CZ29),"n.a.",""))</f>
        <v/>
      </c>
      <c r="DA29" s="25">
        <f>IF(ISNUMBER(Fakos!DA29),Fakos!DA29,IF(ISTEXT(Fakos!DA29),"n.a.",""))</f>
        <v>0.29507674440741427</v>
      </c>
      <c r="DB29" s="25">
        <f>IF(ISNUMBER(Fakos!DB29),Fakos!DB29,IF(ISTEXT(Fakos!DB29),"n.a.",""))</f>
        <v>8763.8570885882546</v>
      </c>
      <c r="DC29" s="25">
        <f>IF(ISNUMBER(Fakos!DC29),Fakos!DC29,IF(ISTEXT(Fakos!DC29),"n.a.",""))</f>
        <v>14.271018892802751</v>
      </c>
      <c r="DD29" s="25">
        <f>IF(ISNUMBER(Fakos!DD29),Fakos!DD29,IF(ISTEXT(Fakos!DD29),"n.a.",""))</f>
        <v>13.048857028445413</v>
      </c>
      <c r="DE29" s="25">
        <f>IF(ISNUMBER(Fakos!DE29),Fakos!DE29,IF(ISTEXT(Fakos!DE29),"n.a.",""))</f>
        <v>5.6612380610752055E-3</v>
      </c>
      <c r="DF29" s="25">
        <f>IF(ISNUMBER(Fakos!DF29),Fakos!DF29,IF(ISTEXT(Fakos!DF29),"n.a.",""))</f>
        <v>1.2939878142956492E-2</v>
      </c>
      <c r="DG29" s="25">
        <f>IF(ISNUMBER(Fakos!DG29),Fakos!DG29,IF(ISTEXT(Fakos!DG29),"n.a.",""))</f>
        <v>5.5339436525015133E-4</v>
      </c>
      <c r="DH29" s="25">
        <f>IF(ISNUMBER(Fakos!DH29),Fakos!DH29,IF(ISTEXT(Fakos!DH29),"n.a.",""))</f>
        <v>6.8124783305264841E-3</v>
      </c>
      <c r="DI29" s="25">
        <f>IF(ISNUMBER(Fakos!DI29),Fakos!DI29,IF(ISTEXT(Fakos!DI29),"n.a.",""))</f>
        <v>3.4549514780312482</v>
      </c>
      <c r="DJ29" s="25">
        <f>IF(ISNUMBER(Fakos!DJ29),Fakos!DJ29,IF(ISTEXT(Fakos!DJ29),"n.a.",""))</f>
        <v>1.3034707763328648</v>
      </c>
      <c r="DK29" s="25">
        <f>IF(ISNUMBER(Fakos!DK29),Fakos!DK29,IF(ISTEXT(Fakos!DK29),"n.a.",""))</f>
        <v>3.099800673732184E-4</v>
      </c>
      <c r="DL29" s="25">
        <f>IF(ISNUMBER(Fakos!DL29),Fakos!DL29,IF(ISTEXT(Fakos!DL29),"n.a.",""))</f>
        <v>1.0651009425233207E-3</v>
      </c>
      <c r="DM29" s="25">
        <f>IF(ISNUMBER(Fakos!DM29),Fakos!DM29,IF(ISTEXT(Fakos!DM29),"n.a.",""))</f>
        <v>1.1044304860126445E-4</v>
      </c>
      <c r="DN29" s="25">
        <f>IF(ISNUMBER(Fakos!DN29),Fakos!DN29,IF(ISTEXT(Fakos!DN29),"n.a.",""))</f>
        <v>7.3690548269167726E-4</v>
      </c>
      <c r="DO29" s="25">
        <f>IF(ISNUMBER(Fakos!DO29),Fakos!DO29,IF(ISTEXT(Fakos!DO29),"n.a.",""))</f>
        <v>4.7274043849484225E-4</v>
      </c>
      <c r="DP29" s="25">
        <f>IF(ISNUMBER(Fakos!DP29),Fakos!DP29,IF(ISTEXT(Fakos!DP29),"n.a.",""))</f>
        <v>2.9983550563491695E-2</v>
      </c>
      <c r="DQ29" s="25">
        <f>IF(ISNUMBER(Fakos!DQ29),Fakos!DQ29,IF(ISTEXT(Fakos!DQ29),"n.a.",""))</f>
        <v>1.934252118567777E-4</v>
      </c>
      <c r="DR29" s="25">
        <f>IF(ISNUMBER(Fakos!DR29),Fakos!DR29,IF(ISTEXT(Fakos!DR29),"n.a.",""))</f>
        <v>8.9945394666993348E-5</v>
      </c>
      <c r="DS29" s="25">
        <f>IF(ISNUMBER(Fakos!DS29),Fakos!DS29,IF(ISTEXT(Fakos!DS29),"n.a.",""))</f>
        <v>0.41196244654653141</v>
      </c>
      <c r="DT29" s="25">
        <f>IF(ISNUMBER(Fakos!DT29),Fakos!DT29,IF(ISTEXT(Fakos!DT29),"n.a.",""))</f>
        <v>8.9383809606852094E-3</v>
      </c>
      <c r="DU29" s="25" t="str">
        <f>IF(ISNUMBER(Fakos!DU29),Fakos!DU29,IF(ISTEXT(Fakos!DU29),"n.a.",""))</f>
        <v/>
      </c>
      <c r="DV29" s="25">
        <f>IF(ISNUMBER(Fakos!DV29),Fakos!DV29,IF(ISTEXT(Fakos!DV29),"n.a.",""))</f>
        <v>3.3540057000353289E-3</v>
      </c>
      <c r="DW29" s="25">
        <f>IF(ISNUMBER(Fakos!DW29),Fakos!DW29,IF(ISTEXT(Fakos!DW29),"n.a.",""))</f>
        <v>99.614853378060573</v>
      </c>
      <c r="DX29" s="25">
        <f>IF(ISNUMBER(Fakos!DX29),Fakos!DX29,IF(ISTEXT(Fakos!DX29),"n.a.",""))</f>
        <v>0.16221230449013185</v>
      </c>
      <c r="DY29" s="25">
        <f>IF(ISNUMBER(Fakos!DY29),Fakos!DY29,IF(ISTEXT(Fakos!DY29),"n.a.",""))</f>
        <v>0.14832053586684579</v>
      </c>
      <c r="DZ29" s="25">
        <f>IF(ISNUMBER(Fakos!DZ29),Fakos!DZ29,IF(ISTEXT(Fakos!DZ29),"n.a.",""))</f>
        <v>6.4348767179993647E-5</v>
      </c>
      <c r="EA29" s="25">
        <f>IF(ISNUMBER(Fakos!EA29),Fakos!EA29,IF(ISTEXT(Fakos!EA29),"n.a.",""))</f>
        <v>1.4708182149832658E-4</v>
      </c>
      <c r="EB29" s="25">
        <f>IF(ISNUMBER(Fakos!EB29),Fakos!EB29,IF(ISTEXT(Fakos!EB29),"n.a.",""))</f>
        <v>6.2901868432360369E-6</v>
      </c>
      <c r="EC29" s="25">
        <f>IF(ISNUMBER(Fakos!EC29),Fakos!EC29,IF(ISTEXT(Fakos!EC29),"n.a.",""))</f>
        <v>7.7434401676890904E-5</v>
      </c>
      <c r="ED29" s="25">
        <f>IF(ISNUMBER(Fakos!ED29),Fakos!ED29,IF(ISTEXT(Fakos!ED29),"n.a.",""))</f>
        <v>3.9270891963830157E-2</v>
      </c>
      <c r="EE29" s="25">
        <f>IF(ISNUMBER(Fakos!EE29),Fakos!EE29,IF(ISTEXT(Fakos!EE29),"n.a.",""))</f>
        <v>1.4815970748320532E-2</v>
      </c>
      <c r="EF29" s="25">
        <f>IF(ISNUMBER(Fakos!EF29),Fakos!EF29,IF(ISTEXT(Fakos!EF29),"n.a.",""))</f>
        <v>3.5234051228097603E-6</v>
      </c>
      <c r="EG29" s="25">
        <f>IF(ISNUMBER(Fakos!EG29),Fakos!EG29,IF(ISTEXT(Fakos!EG29),"n.a.",""))</f>
        <v>1.2106527200272505E-5</v>
      </c>
      <c r="EH29" s="25">
        <f>IF(ISNUMBER(Fakos!EH29),Fakos!EH29,IF(ISTEXT(Fakos!EH29),"n.a.",""))</f>
        <v>1.2553568573552837E-6</v>
      </c>
      <c r="EI29" s="25">
        <f>IF(ISNUMBER(Fakos!EI29),Fakos!EI29,IF(ISTEXT(Fakos!EI29),"n.a.",""))</f>
        <v>8.3760758385033484E-6</v>
      </c>
      <c r="EJ29" s="25">
        <f>IF(ISNUMBER(Fakos!EJ29),Fakos!EJ29,IF(ISTEXT(Fakos!EJ29),"n.a.",""))</f>
        <v>5.3734296429666779E-6</v>
      </c>
      <c r="EK29" s="25">
        <f>IF(ISNUMBER(Fakos!EK29),Fakos!EK29,IF(ISTEXT(Fakos!EK29),"n.a.",""))</f>
        <v>3.408096415703907E-4</v>
      </c>
      <c r="EL29" s="25">
        <f>IF(ISNUMBER(Fakos!EL29),Fakos!EL29,IF(ISTEXT(Fakos!EL29),"n.a.",""))</f>
        <v>2.1985780831390813E-6</v>
      </c>
      <c r="EM29" s="25">
        <f>IF(ISNUMBER(Fakos!EM29),Fakos!EM29,IF(ISTEXT(Fakos!EM29),"n.a.",""))</f>
        <v>1.0223691704707681E-6</v>
      </c>
      <c r="EN29" s="25">
        <f>IF(ISNUMBER(Fakos!EN29),Fakos!EN29,IF(ISTEXT(Fakos!EN29),"n.a.",""))</f>
        <v>4.6825933256529713E-3</v>
      </c>
      <c r="EO29" s="25">
        <f>IF(ISNUMBER(Fakos!EO29),Fakos!EO29,IF(ISTEXT(Fakos!EO29),"n.a.",""))</f>
        <v>1.0159858836531263E-4</v>
      </c>
      <c r="EP29" s="25" t="str">
        <f>IF(ISNUMBER(Fakos!EP29),Fakos!EP29,IF(ISTEXT(Fakos!EP29),"n.a.",""))</f>
        <v/>
      </c>
      <c r="EQ29" s="25">
        <f>IF(ISNUMBER(Fakos!EQ29),Fakos!EQ29,IF(ISTEXT(Fakos!EQ29),"n.a.",""))</f>
        <v>199.22970675612115</v>
      </c>
      <c r="ER29" s="25" t="str">
        <f>IF(ISNUMBER(Fakos!ER29),Fakos!ER29,IF(ISTEXT(Fakos!ER29),"n.a.",""))</f>
        <v/>
      </c>
      <c r="ES29" s="25" t="str">
        <f>IF(ISNUMBER(Fakos!ES29),Fakos!ES29,IF(ISTEXT(Fakos!ES29),"n.a.",""))</f>
        <v/>
      </c>
      <c r="ET29" s="25" t="str">
        <f>IF(ISNUMBER(Fakos!ET29),Fakos!ET29,IF(ISTEXT(Fakos!ET29),"n.a.",""))</f>
        <v/>
      </c>
      <c r="EU29" s="25" t="str">
        <f>IF(ISNUMBER(Fakos!EU29),Fakos!EU29,IF(ISTEXT(Fakos!EU29),"n.a.",""))</f>
        <v/>
      </c>
      <c r="EV29" s="25" t="str">
        <f>IF(ISNUMBER(Fakos!EV29),Fakos!EV29,IF(ISTEXT(Fakos!EV29),"n.a.",""))</f>
        <v/>
      </c>
      <c r="EW29" s="25" t="str">
        <f>IF(ISNUMBER(Fakos!EW29),Fakos!EW29,IF(ISTEXT(Fakos!EW29),"n.a.",""))</f>
        <v/>
      </c>
      <c r="EX29" s="25" t="str">
        <f>IF(ISNUMBER(Fakos!EX29),Fakos!EX29,IF(ISTEXT(Fakos!EX29),"n.a.",""))</f>
        <v/>
      </c>
      <c r="EY29" s="25" t="str">
        <f>IF(ISNUMBER(Fakos!EY29),Fakos!EY29,IF(ISTEXT(Fakos!EY29),"n.a.",""))</f>
        <v/>
      </c>
      <c r="EZ29" s="25" t="str">
        <f>IF(ISNUMBER(Fakos!EZ29),Fakos!EZ29,IF(ISTEXT(Fakos!EZ29),"n.a.",""))</f>
        <v/>
      </c>
      <c r="FA29" s="25" t="str">
        <f>IF(ISNUMBER(Fakos!FA29),Fakos!FA29,IF(ISTEXT(Fakos!FA29),"n.a.",""))</f>
        <v/>
      </c>
      <c r="FB29" s="25" t="str">
        <f>IF(ISNUMBER(Fakos!FB29),Fakos!FB29,IF(ISTEXT(Fakos!FB29),"n.a.",""))</f>
        <v/>
      </c>
      <c r="FC29" s="25" t="str">
        <f>IF(ISNUMBER(Fakos!FC29),Fakos!FC29,IF(ISTEXT(Fakos!FC29),"n.a.",""))</f>
        <v/>
      </c>
      <c r="FD29" s="25" t="str">
        <f>IF(ISNUMBER(Fakos!FD29),Fakos!FD29,IF(ISTEXT(Fakos!FD29),"n.a.",""))</f>
        <v/>
      </c>
      <c r="FE29" s="25" t="str">
        <f>IF(ISNUMBER(Fakos!FE29),Fakos!FE29,IF(ISTEXT(Fakos!FE29),"n.a.",""))</f>
        <v/>
      </c>
      <c r="FF29" s="25" t="str">
        <f>IF(ISNUMBER(Fakos!FF29),Fakos!FF29,IF(ISTEXT(Fakos!FF29),"n.a.",""))</f>
        <v/>
      </c>
      <c r="FG29" s="25" t="str">
        <f>IF(ISNUMBER(Fakos!FG29),Fakos!FG29,IF(ISTEXT(Fakos!FG29),"n.a.",""))</f>
        <v/>
      </c>
      <c r="FH29" s="25" t="str">
        <f>IF(ISNUMBER(Fakos!FH29),Fakos!FH29,IF(ISTEXT(Fakos!FH29),"n.a.",""))</f>
        <v/>
      </c>
      <c r="FI29" s="25" t="str">
        <f>IF(ISNUMBER(Fakos!FI29),Fakos!FI29,IF(ISTEXT(Fakos!FI29),"n.a.",""))</f>
        <v/>
      </c>
      <c r="FJ29" s="25" t="str">
        <f>IF(ISNUMBER(Fakos!FJ29),Fakos!FJ29,IF(ISTEXT(Fakos!FJ29),"n.a.",""))</f>
        <v/>
      </c>
      <c r="FK29" s="25" t="str">
        <f>IF(ISNUMBER(Fakos!FK29),Fakos!FK29,IF(ISTEXT(Fakos!FK29),"n.a.",""))</f>
        <v/>
      </c>
      <c r="FL29" s="25" t="str">
        <f>IF(ISNUMBER(Fakos!FL29),Fakos!FL29,IF(ISTEXT(Fakos!FL29),"n.a.",""))</f>
        <v/>
      </c>
      <c r="FM29" s="25" t="str">
        <f>IF(ISNUMBER(Fakos!FM29),Fakos!FM29,IF(ISTEXT(Fakos!FM29),"n.a.",""))</f>
        <v/>
      </c>
      <c r="FN29" s="25" t="str">
        <f>IF(ISNUMBER(Fakos!FN29),Fakos!FN29,IF(ISTEXT(Fakos!FN29),"n.a.",""))</f>
        <v/>
      </c>
      <c r="FO29" s="25" t="str">
        <f>IF(ISNUMBER(Fakos!FO29),Fakos!FO29,"")</f>
        <v/>
      </c>
      <c r="FP29" s="25" t="str">
        <f>IF(ISNUMBER(Fakos!FP29),Fakos!FP29,"")</f>
        <v/>
      </c>
      <c r="FQ29" s="25" t="str">
        <f>IF(ISNUMBER(Fakos!FQ29),Fakos!FQ29,"")</f>
        <v/>
      </c>
      <c r="FR29" s="25" t="str">
        <f>IF(ISNUMBER(Fakos!FR29),Fakos!FR29,"")</f>
        <v/>
      </c>
      <c r="FS29" s="25" t="str">
        <f>IF(ISNUMBER(Fakos!FS29),Fakos!FS29,"")</f>
        <v/>
      </c>
      <c r="FT29" s="25" t="str">
        <f>IF(ISNUMBER(Fakos!FT29),Fakos!FT29,"")</f>
        <v/>
      </c>
      <c r="FU29" s="25" t="str">
        <f>IF(ISNUMBER(Fakos!FU29),Fakos!FU29,"")</f>
        <v/>
      </c>
      <c r="FV29" s="25" t="str">
        <f>IF(ISNUMBER(Fakos!FV29),Fakos!FV29,"")</f>
        <v/>
      </c>
      <c r="FW29" s="25" t="str">
        <f>IF(ISNUMBER(Fakos!FW29),Fakos!FW29,"")</f>
        <v/>
      </c>
      <c r="FX29" s="25" t="str">
        <f>IF(ISNUMBER(Fakos!FX29),Fakos!FX29,"")</f>
        <v/>
      </c>
      <c r="FY29" s="25" t="str">
        <f>IF(ISNUMBER(Fakos!FY29),Fakos!FY29,"")</f>
        <v/>
      </c>
      <c r="FZ29" s="25" t="str">
        <f>IF(ISNUMBER(Fakos!FZ29),Fakos!FZ29,"")</f>
        <v/>
      </c>
      <c r="GA29" s="25" t="str">
        <f>IF(ISNUMBER(Fakos!GA29),Fakos!GA29,"")</f>
        <v/>
      </c>
      <c r="GB29" s="25" t="str">
        <f>IF(ISNUMBER(Fakos!GB29),Fakos!GB29,"")</f>
        <v/>
      </c>
      <c r="GC29" s="25" t="str">
        <f>IF(ISNUMBER(Fakos!GC29),Fakos!GC29,"")</f>
        <v/>
      </c>
      <c r="GD29" s="25" t="str">
        <f>IF(ISNUMBER(Fakos!GD29),Fakos!GD29,"")</f>
        <v/>
      </c>
      <c r="GE29" s="25" t="str">
        <f>IF(ISNUMBER(Fakos!GE29),Fakos!GE29,"")</f>
        <v/>
      </c>
      <c r="GF29" s="25" t="str">
        <f>IF(ISNUMBER(Fakos!GF29),Fakos!GF29,"")</f>
        <v/>
      </c>
      <c r="GG29" s="25" t="str">
        <f>IF(ISNUMBER(Fakos!GG29),Fakos!GG29,"")</f>
        <v/>
      </c>
      <c r="GH29" s="25" t="str">
        <f>IF(ISNUMBER(Fakos!GH29),Fakos!GH29,"")</f>
        <v/>
      </c>
      <c r="GI29" s="25" t="str">
        <f>IF(ISNUMBER(Fakos!GI29),Fakos!GI29,"")</f>
        <v/>
      </c>
      <c r="GJ29" s="25" t="str">
        <f>IF(ISNUMBER(Fakos!GJ29),Fakos!GJ29,"")</f>
        <v/>
      </c>
      <c r="GK29" s="25" t="str">
        <f>IF(ISNUMBER(Fakos!GK29),Fakos!GK29,"")</f>
        <v/>
      </c>
      <c r="GL29" s="25" t="str">
        <f>IF(ISNUMBER(Fakos!GL29),Fakos!GL29,"")</f>
        <v/>
      </c>
      <c r="GM29" s="25" t="str">
        <f>IF(ISNUMBER(Fakos!GM29),Fakos!GM29,"")</f>
        <v/>
      </c>
      <c r="GN29" s="25" t="str">
        <f>IF(ISNUMBER(Fakos!GN29),Fakos!GN29,"")</f>
        <v/>
      </c>
      <c r="GO29" s="25" t="str">
        <f>IF(ISNUMBER(Fakos!GO29),Fakos!GO29,"")</f>
        <v/>
      </c>
      <c r="GP29" s="25" t="str">
        <f>IF(ISNUMBER(Fakos!GP29),Fakos!GP29,"")</f>
        <v/>
      </c>
      <c r="GQ29" s="25" t="str">
        <f>IF(ISNUMBER(Fakos!GQ29),Fakos!GQ29,"")</f>
        <v/>
      </c>
      <c r="GR29" s="25" t="str">
        <f>IF(ISNUMBER(Fakos!GR29),Fakos!GR29,"")</f>
        <v/>
      </c>
      <c r="GS29" s="25" t="str">
        <f>IF(ISNUMBER(Fakos!GS29),Fakos!GS29,"")</f>
        <v/>
      </c>
      <c r="GT29" s="25" t="str">
        <f>IF(ISNUMBER(Fakos!GT29),Fakos!GT29,"")</f>
        <v/>
      </c>
      <c r="GU29" s="25" t="str">
        <f>IF(ISNUMBER(Fakos!GU29),Fakos!GU29,"")</f>
        <v/>
      </c>
      <c r="GV29" s="25" t="str">
        <f>IF(ISNUMBER(Fakos!GV29),Fakos!GV29,"")</f>
        <v/>
      </c>
      <c r="GW29" s="25" t="str">
        <f>IF(ISNUMBER(Fakos!GW29),Fakos!GW29,"")</f>
        <v/>
      </c>
      <c r="GX29" s="25" t="str">
        <f>IF(ISNUMBER(Fakos!GX29),Fakos!GX29,"")</f>
        <v/>
      </c>
      <c r="GY29" s="25" t="str">
        <f>IF(ISNUMBER(Fakos!GY29),Fakos!GY29,"")</f>
        <v/>
      </c>
      <c r="GZ29" s="25" t="str">
        <f>IF(ISNUMBER(Fakos!GZ29),Fakos!GZ29,"")</f>
        <v/>
      </c>
      <c r="HA29" s="25" t="str">
        <f>IF(ISNUMBER(Fakos!HA29),Fakos!HA29,"")</f>
        <v/>
      </c>
      <c r="HB29" s="25" t="str">
        <f>IF(ISNUMBER(Fakos!HB29),Fakos!HB29,"")</f>
        <v/>
      </c>
      <c r="HC29" s="25" t="str">
        <f>IF(ISNUMBER(Fakos!HC29),Fakos!HC29,"")</f>
        <v/>
      </c>
      <c r="HD29" s="25" t="str">
        <f>IF(ISNUMBER(Fakos!HD29),Fakos!HD29,"")</f>
        <v/>
      </c>
      <c r="HE29" s="25" t="str">
        <f>IF(ISNUMBER(Fakos!HE29),Fakos!HE29,"")</f>
        <v/>
      </c>
      <c r="HF29" s="25" t="str">
        <f>IF(ISNUMBER(Fakos!HF29),Fakos!HF29,"")</f>
        <v/>
      </c>
      <c r="HG29" s="25" t="str">
        <f>IF(ISNUMBER(Fakos!HG29),Fakos!HG29,"")</f>
        <v/>
      </c>
      <c r="HH29" s="25" t="str">
        <f>IF(ISNUMBER(Fakos!HH29),Fakos!HH29,"")</f>
        <v/>
      </c>
      <c r="HI29" s="25" t="str">
        <f>IF(ISNUMBER(Fakos!HI29),Fakos!HI29,"")</f>
        <v/>
      </c>
    </row>
    <row r="30" spans="1:217">
      <c r="A30" s="25" t="str">
        <f>Fakos!A30</f>
        <v>LM-JB-14-11</v>
      </c>
      <c r="B30" s="25" t="str">
        <f>Fakos!B30</f>
        <v>Fakos</v>
      </c>
      <c r="C30" s="25" t="str">
        <f>Fakos!C30</f>
        <v>epithermal</v>
      </c>
      <c r="D30" s="25" t="str">
        <f>Fakos!D30</f>
        <v>transitional</v>
      </c>
      <c r="E30" s="25" t="str">
        <f>Fakos!E30</f>
        <v>pyrite</v>
      </c>
      <c r="F30" s="25" t="str">
        <f>Fakos!F30</f>
        <v>anhedral, inclusions</v>
      </c>
      <c r="G30" s="25">
        <f>IF(ISNUMBER(Fakos!G30),Fakos!G30,IF(ISTEXT(Fakos!G30),"n.a.",""))</f>
        <v>20.0686599314615</v>
      </c>
      <c r="H30" s="25">
        <f>IF(ISNUMBER(Fakos!H30),Fakos!H30,IF(ISTEXT(Fakos!H30),"n.a.",""))</f>
        <v>470878.61404256697</v>
      </c>
      <c r="I30" s="25">
        <f>IF(ISNUMBER(Fakos!I30),Fakos!I30,IF(ISTEXT(Fakos!I30),"n.a.",""))</f>
        <v>57.173051821138401</v>
      </c>
      <c r="J30" s="25">
        <f>IF(ISNUMBER(Fakos!J30),Fakos!J30,IF(ISTEXT(Fakos!J30),"n.a.",""))</f>
        <v>1432.0066778779301</v>
      </c>
      <c r="K30" s="25">
        <f>IF(ISNUMBER(Fakos!K30),Fakos!K30,IF(ISTEXT(Fakos!K30),"n.a.",""))</f>
        <v>24.4549736586733</v>
      </c>
      <c r="L30" s="25">
        <f>IF(ISNUMBER(Fakos!L30),Fakos!L30,IF(ISTEXT(Fakos!L30),"n.a.",""))</f>
        <v>2.3017266371715399</v>
      </c>
      <c r="M30" s="25">
        <f>IF(ISNUMBER(Fakos!M30),Fakos!M30,IF(ISTEXT(Fakos!M30),"n.a.",""))</f>
        <v>0.49839534538004598</v>
      </c>
      <c r="N30" s="25">
        <f>IF(ISNUMBER(Fakos!N30),Fakos!N30,IF(ISTEXT(Fakos!N30),"n.a.",""))</f>
        <v>0.61520198658263103</v>
      </c>
      <c r="O30" s="25">
        <f>IF(ISNUMBER(Fakos!O30),Fakos!O30,IF(ISTEXT(Fakos!O30),"n.a.",""))</f>
        <v>1829.0244480890201</v>
      </c>
      <c r="P30" s="25">
        <f>IF(ISNUMBER(Fakos!P30),Fakos!P30,IF(ISTEXT(Fakos!P30),"n.a.",""))</f>
        <v>1.5058541495296001</v>
      </c>
      <c r="Q30" s="25">
        <f>IF(ISNUMBER(Fakos!Q30),Fakos!Q30,IF(ISTEXT(Fakos!Q30),"n.a.",""))</f>
        <v>4.5518477721375596</v>
      </c>
      <c r="R30" s="25">
        <f>IF(ISNUMBER(Fakos!R30),Fakos!R30,IF(ISTEXT(Fakos!R30),"n.a.",""))</f>
        <v>0.202434901744771</v>
      </c>
      <c r="S30" s="25">
        <f>IF(ISNUMBER(Fakos!S30),Fakos!S30,IF(ISTEXT(Fakos!S30),"n.a.",""))</f>
        <v>6.4481261313602024E-3</v>
      </c>
      <c r="T30" s="25">
        <f>IF(ISNUMBER(Fakos!T30),Fakos!T30,IF(ISTEXT(Fakos!T30),"n.a.",""))</f>
        <v>1.44194116073847</v>
      </c>
      <c r="U30" s="25">
        <f>IF(ISNUMBER(Fakos!U30),Fakos!U30,IF(ISTEXT(Fakos!U30),"n.a.",""))</f>
        <v>197.81972509764199</v>
      </c>
      <c r="V30" s="25">
        <f>IF(ISNUMBER(Fakos!V30),Fakos!V30,IF(ISTEXT(Fakos!V30),"n.a.",""))</f>
        <v>3.2888824363777802</v>
      </c>
      <c r="W30" s="25">
        <f>IF(ISNUMBER(Fakos!W30),Fakos!W30,IF(ISTEXT(Fakos!W30),"n.a.",""))</f>
        <v>0.37064502066252702</v>
      </c>
      <c r="X30" s="25">
        <f>IF(ISNUMBER(Fakos!X30),Fakos!X30,IF(ISTEXT(Fakos!X30),"n.a.",""))</f>
        <v>5.0917153147233298</v>
      </c>
      <c r="Y30" s="25">
        <f>IF(ISNUMBER(Fakos!Y30),Fakos!Y30,IF(ISTEXT(Fakos!Y30),"n.a.",""))</f>
        <v>536.883263881792</v>
      </c>
      <c r="Z30" s="25">
        <f>IF(ISNUMBER(Fakos!Z30),Fakos!Z30,IF(ISTEXT(Fakos!Z30),"n.a.",""))</f>
        <v>25.4989248522213</v>
      </c>
      <c r="AA30" s="25">
        <f>IF(ISNUMBER(Fakos!AA30),Fakos!AA30,IF(ISTEXT(Fakos!AA30),"n.a.",""))</f>
        <v>3.9925129333797743E-2</v>
      </c>
      <c r="AB30" s="25">
        <f>IF(ISNUMBER(Fakos!AB30),Fakos!AB30,IF(ISTEXT(Fakos!AB30),"n.a.",""))</f>
        <v>2.8048073963824484E-3</v>
      </c>
      <c r="AC30" s="25">
        <f>IF(ISNUMBER(Fakos!AC30),Fakos!AC30,IF(ISTEXT(Fakos!AC30),"n.a.",""))</f>
        <v>4.7494355975744314E-2</v>
      </c>
      <c r="AD30" s="25">
        <f>IF(ISNUMBER(Fakos!AD30),Fakos!AD30,IF(ISTEXT(Fakos!AD30),"n.a.",""))</f>
        <v>3.1258768509558894E-2</v>
      </c>
      <c r="AE30" s="25">
        <f>IF(ISNUMBER(Fakos!AE30),Fakos!AE30,IF(ISTEXT(Fakos!AE30),"n.a.",""))</f>
        <v>9.4838406358749815E-3</v>
      </c>
      <c r="AF30" s="25">
        <f>IF(ISNUMBER(Fakos!AF30),Fakos!AF30,IF(ISTEXT(Fakos!AF30),"n.a.",""))</f>
        <v>0.36845947416456781</v>
      </c>
      <c r="AG30" s="25">
        <f>IF(ISNUMBER(Fakos!AG30),Fakos!AG30,IF(ISTEXT(Fakos!AG30),"n.a.",""))</f>
        <v>7.9615266758501432E-2</v>
      </c>
      <c r="AH30" s="25">
        <f>IF(ISNUMBER(Fakos!AH30),Fakos!AH30,IF(ISTEXT(Fakos!AH30),"n.a.",""))</f>
        <v>8.4782821115089932E-3</v>
      </c>
      <c r="AI30" s="25">
        <f>IF(ISNUMBER(Fakos!AI30),Fakos!AI30,IF(ISTEXT(Fakos!AI30),"n.a.",""))</f>
        <v>0.44599551781830316</v>
      </c>
      <c r="AJ30" s="25">
        <f>IF(ISNUMBER(Fakos!AJ30),Fakos!AJ30,IF(ISTEXT(Fakos!AJ30),"n.a.",""))</f>
        <v>2.6338530156489664E-2</v>
      </c>
      <c r="AK30" s="25">
        <f>IF(ISNUMBER(Fakos!AK30),Fakos!AK30,IF(ISTEXT(Fakos!AK30),"n.a.",""))</f>
        <v>8.9057959170211504E-2</v>
      </c>
      <c r="AL30" s="25">
        <f>IF(ISNUMBER(Fakos!AL30),Fakos!AL30,IF(ISTEXT(Fakos!AL30),"n.a.",""))</f>
        <v>3.4600168925126851</v>
      </c>
      <c r="AM30" s="25">
        <f>IF(ISNUMBER(Fakos!AM30),Fakos!AM30,IF(ISTEXT(Fakos!AM30),"n.a.",""))</f>
        <v>7.9615266758501432E-2</v>
      </c>
      <c r="AN30" s="25" t="str">
        <f>IF(ISNUMBER(Fakos!AN30),Fakos!AN30,IF(ISTEXT(Fakos!AN30),"n.a.",""))</f>
        <v/>
      </c>
      <c r="AO30" s="25" t="str">
        <f>IF(ISNUMBER(Fakos!AO30),Fakos!AO30,IF(ISTEXT(Fakos!AO30),"n.a.",""))</f>
        <v/>
      </c>
      <c r="AP30" s="25">
        <f>IF(ISNUMBER(Fakos!AP30),Fakos!AP30,IF(ISTEXT(Fakos!AP30),"n.a.",""))</f>
        <v>0.26419379510117003</v>
      </c>
      <c r="AQ30" s="25">
        <f>IF(ISNUMBER(Fakos!AQ30),Fakos!AQ30,IF(ISTEXT(Fakos!AQ30),"n.a.",""))</f>
        <v>9.7791204866204708</v>
      </c>
      <c r="AR30" s="25">
        <f>IF(ISNUMBER(Fakos!AR30),Fakos!AR30,IF(ISTEXT(Fakos!AR30),"n.a.",""))</f>
        <v>3.4537254713678599E-2</v>
      </c>
      <c r="AS30" s="25">
        <f>IF(ISNUMBER(Fakos!AS30),Fakos!AS30,IF(ISTEXT(Fakos!AS30),"n.a.",""))</f>
        <v>0.22416683070253801</v>
      </c>
      <c r="AT30" s="25">
        <f>IF(ISNUMBER(Fakos!AT30),Fakos!AT30,IF(ISTEXT(Fakos!AT30),"n.a.",""))</f>
        <v>0.23483448203777199</v>
      </c>
      <c r="AU30" s="25">
        <f>IF(ISNUMBER(Fakos!AU30),Fakos!AU30,IF(ISTEXT(Fakos!AU30),"n.a.",""))</f>
        <v>1.31770055585734</v>
      </c>
      <c r="AV30" s="25">
        <f>IF(ISNUMBER(Fakos!AV30),Fakos!AV30,IF(ISTEXT(Fakos!AV30),"n.a.",""))</f>
        <v>5.4031320314170302E-2</v>
      </c>
      <c r="AW30" s="25">
        <f>IF(ISNUMBER(Fakos!AW30),Fakos!AW30,IF(ISTEXT(Fakos!AW30),"n.a.",""))</f>
        <v>0.47973117931853998</v>
      </c>
      <c r="AX30" s="25">
        <f>IF(ISNUMBER(Fakos!AX30),Fakos!AX30,IF(ISTEXT(Fakos!AX30),"n.a.",""))</f>
        <v>0.15033888407156001</v>
      </c>
      <c r="AY30" s="25">
        <f>IF(ISNUMBER(Fakos!AY30),Fakos!AY30,IF(ISTEXT(Fakos!AY30),"n.a.",""))</f>
        <v>1.5058541495296001</v>
      </c>
      <c r="AZ30" s="25">
        <f>IF(ISNUMBER(Fakos!AZ30),Fakos!AZ30,IF(ISTEXT(Fakos!AZ30),"n.a.",""))</f>
        <v>3.1430960816004501E-2</v>
      </c>
      <c r="BA30" s="25">
        <f>IF(ISNUMBER(Fakos!BA30),Fakos!BA30,IF(ISTEXT(Fakos!BA30),"n.a.",""))</f>
        <v>0.202434901744771</v>
      </c>
      <c r="BB30" s="25">
        <f>IF(ISNUMBER(Fakos!BB30),Fakos!BB30,IF(ISTEXT(Fakos!BB30),"n.a.",""))</f>
        <v>5.5324031975343404E-3</v>
      </c>
      <c r="BC30" s="25">
        <f>IF(ISNUMBER(Fakos!BC30),Fakos!BC30,IF(ISTEXT(Fakos!BC30),"n.a.",""))</f>
        <v>0.105545664295805</v>
      </c>
      <c r="BD30" s="25">
        <f>IF(ISNUMBER(Fakos!BD30),Fakos!BD30,IF(ISTEXT(Fakos!BD30),"n.a.",""))</f>
        <v>3.2896757767974301E-2</v>
      </c>
      <c r="BE30" s="25">
        <f>IF(ISNUMBER(Fakos!BE30),Fakos!BE30,IF(ISTEXT(Fakos!BE30),"n.a.",""))</f>
        <v>0.217177916035312</v>
      </c>
      <c r="BF30" s="25">
        <f>IF(ISNUMBER(Fakos!BF30),Fakos!BF30,IF(ISTEXT(Fakos!BF30),"n.a.",""))</f>
        <v>2.13810441751923E-2</v>
      </c>
      <c r="BG30" s="25">
        <f>IF(ISNUMBER(Fakos!BG30),Fakos!BG30,IF(ISTEXT(Fakos!BG30),"n.a.",""))</f>
        <v>1.54103751786427E-2</v>
      </c>
      <c r="BH30" s="25">
        <f>IF(ISNUMBER(Fakos!BH30),Fakos!BH30,IF(ISTEXT(Fakos!BH30),"n.a.",""))</f>
        <v>2.4601778759087801E-2</v>
      </c>
      <c r="BI30" s="25">
        <f>IF(ISNUMBER(Fakos!BI30),Fakos!BI30,IF(ISTEXT(Fakos!BI30),"n.a.",""))</f>
        <v>2.1707341091416501E-2</v>
      </c>
      <c r="BJ30" s="25" t="str">
        <f>IF(ISNUMBER(Fakos!BJ30),Fakos!BJ30,IF(ISTEXT(Fakos!BJ30),"n.a.",""))</f>
        <v/>
      </c>
      <c r="BK30" s="25">
        <f>IF(ISNUMBER(Fakos!BK30),Fakos!BK30,IF(ISTEXT(Fakos!BK30),"n.a.",""))</f>
        <v>1.38253036840789</v>
      </c>
      <c r="BL30" s="25">
        <f>IF(ISNUMBER(Fakos!BL30),Fakos!BL30,IF(ISTEXT(Fakos!BL30),"n.a.",""))</f>
        <v>28559.5679002951</v>
      </c>
      <c r="BM30" s="25">
        <f>IF(ISNUMBER(Fakos!BM30),Fakos!BM30,IF(ISTEXT(Fakos!BM30),"n.a.",""))</f>
        <v>50.333588083516503</v>
      </c>
      <c r="BN30" s="25">
        <f>IF(ISNUMBER(Fakos!BN30),Fakos!BN30,IF(ISTEXT(Fakos!BN30),"n.a.",""))</f>
        <v>850.93726416106404</v>
      </c>
      <c r="BO30" s="25">
        <f>IF(ISNUMBER(Fakos!BO30),Fakos!BO30,IF(ISTEXT(Fakos!BO30),"n.a.",""))</f>
        <v>6.07765071064156</v>
      </c>
      <c r="BP30" s="25">
        <f>IF(ISNUMBER(Fakos!BP30),Fakos!BP30,IF(ISTEXT(Fakos!BP30),"n.a.",""))</f>
        <v>0.59746660289603004</v>
      </c>
      <c r="BQ30" s="25">
        <f>IF(ISNUMBER(Fakos!BQ30),Fakos!BQ30,IF(ISTEXT(Fakos!BQ30),"n.a.",""))</f>
        <v>0.23967550561547901</v>
      </c>
      <c r="BR30" s="25">
        <f>IF(ISNUMBER(Fakos!BR30),Fakos!BR30,IF(ISTEXT(Fakos!BR30),"n.a.",""))</f>
        <v>0.49101248435364597</v>
      </c>
      <c r="BS30" s="25">
        <f>IF(ISNUMBER(Fakos!BS30),Fakos!BS30,IF(ISTEXT(Fakos!BS30),"n.a.",""))</f>
        <v>877.48750982688102</v>
      </c>
      <c r="BT30" s="25">
        <f>IF(ISNUMBER(Fakos!BT30),Fakos!BT30,IF(ISTEXT(Fakos!BT30),"n.a.",""))</f>
        <v>0.49833383423843203</v>
      </c>
      <c r="BU30" s="25">
        <f>IF(ISNUMBER(Fakos!BU30),Fakos!BU30,IF(ISTEXT(Fakos!BU30),"n.a.",""))</f>
        <v>1.09277334843322</v>
      </c>
      <c r="BV30" s="25">
        <f>IF(ISNUMBER(Fakos!BV30),Fakos!BV30,IF(ISTEXT(Fakos!BV30),"n.a.",""))</f>
        <v>5.9165966529888198E-3</v>
      </c>
      <c r="BW30" s="25">
        <f>IF(ISNUMBER(Fakos!BW30),Fakos!BW30,IF(ISTEXT(Fakos!BW30),"n.a.",""))</f>
        <v>1.0647161370186E-2</v>
      </c>
      <c r="BX30" s="25">
        <f>IF(ISNUMBER(Fakos!BX30),Fakos!BX30,IF(ISTEXT(Fakos!BX30),"n.a.",""))</f>
        <v>0.38634678192760102</v>
      </c>
      <c r="BY30" s="25">
        <f>IF(ISNUMBER(Fakos!BY30),Fakos!BY30,IF(ISTEXT(Fakos!BY30),"n.a.",""))</f>
        <v>79.118174901057401</v>
      </c>
      <c r="BZ30" s="25">
        <f>IF(ISNUMBER(Fakos!BZ30),Fakos!BZ30,IF(ISTEXT(Fakos!BZ30),"n.a.",""))</f>
        <v>0.72900374592249195</v>
      </c>
      <c r="CA30" s="25">
        <f>IF(ISNUMBER(Fakos!CA30),Fakos!CA30,IF(ISTEXT(Fakos!CA30),"n.a.",""))</f>
        <v>0.32485949617204102</v>
      </c>
      <c r="CB30" s="25">
        <f>IF(ISNUMBER(Fakos!CB30),Fakos!CB30,IF(ISTEXT(Fakos!CB30),"n.a.",""))</f>
        <v>1.7227814191309201</v>
      </c>
      <c r="CC30" s="25">
        <f>IF(ISNUMBER(Fakos!CC30),Fakos!CC30,IF(ISTEXT(Fakos!CC30),"n.a.",""))</f>
        <v>64.731488153827698</v>
      </c>
      <c r="CD30" s="25">
        <f>IF(ISNUMBER(Fakos!CD30),Fakos!CD30,IF(ISTEXT(Fakos!CD30),"n.a.",""))</f>
        <v>4.8522324344440602</v>
      </c>
      <c r="CE30" s="25" t="str">
        <f>IF(ISNUMBER(Fakos!CE30),Fakos!CE30,IF(ISTEXT(Fakos!CE30),"n.a.",""))</f>
        <v/>
      </c>
      <c r="CF30" s="25">
        <f>IF(ISNUMBER(Fakos!CF30),Fakos!CF30,IF(ISTEXT(Fakos!CF30),"n.a.",""))</f>
        <v>20.0686599314615</v>
      </c>
      <c r="CG30" s="25">
        <f>IF(ISNUMBER(Fakos!CG30),Fakos!CG30,IF(ISTEXT(Fakos!CG30),"n.a.",""))</f>
        <v>470878.61404256697</v>
      </c>
      <c r="CH30" s="25">
        <f>IF(ISNUMBER(Fakos!CH30),Fakos!CH30,IF(ISTEXT(Fakos!CH30),"n.a.",""))</f>
        <v>57.173051821138401</v>
      </c>
      <c r="CI30" s="25">
        <f>IF(ISNUMBER(Fakos!CI30),Fakos!CI30,IF(ISTEXT(Fakos!CI30),"n.a.",""))</f>
        <v>1432.0066778779301</v>
      </c>
      <c r="CJ30" s="25">
        <f>IF(ISNUMBER(Fakos!CJ30),Fakos!CJ30,IF(ISTEXT(Fakos!CJ30),"n.a.",""))</f>
        <v>24.4549736586733</v>
      </c>
      <c r="CK30" s="25">
        <f>IF(ISNUMBER(Fakos!CK30),Fakos!CK30,IF(ISTEXT(Fakos!CK30),"n.a.",""))</f>
        <v>2.3017266371715399</v>
      </c>
      <c r="CL30" s="25">
        <f>IF(ISNUMBER(Fakos!CL30),Fakos!CL30,IF(ISTEXT(Fakos!CL30),"n.a.",""))</f>
        <v>0.49839534538004598</v>
      </c>
      <c r="CM30" s="25">
        <f>IF(ISNUMBER(Fakos!CM30),Fakos!CM30,IF(ISTEXT(Fakos!CM30),"n.a.",""))</f>
        <v>0.61520198658263103</v>
      </c>
      <c r="CN30" s="25">
        <f>IF(ISNUMBER(Fakos!CN30),Fakos!CN30,IF(ISTEXT(Fakos!CN30),"n.a.",""))</f>
        <v>1829.0244480890201</v>
      </c>
      <c r="CO30" s="25">
        <f>IF(ISNUMBER(Fakos!CO30),Fakos!CO30,IF(ISTEXT(Fakos!CO30),"n.a.",""))</f>
        <v>1.5058541495296001</v>
      </c>
      <c r="CP30" s="25">
        <f>IF(ISNUMBER(Fakos!CP30),Fakos!CP30,IF(ISTEXT(Fakos!CP30),"n.a.",""))</f>
        <v>4.5518477721375596</v>
      </c>
      <c r="CQ30" s="25">
        <f>IF(ISNUMBER(Fakos!CQ30),Fakos!CQ30,IF(ISTEXT(Fakos!CQ30),"n.a.",""))</f>
        <v>0.202434901744771</v>
      </c>
      <c r="CR30" s="25">
        <f>IF(ISNUMBER(Fakos!CR30),Fakos!CR30,IF(ISTEXT(Fakos!CR30),"n.a.",""))</f>
        <v>6.4481261313602024E-3</v>
      </c>
      <c r="CS30" s="25">
        <f>IF(ISNUMBER(Fakos!CS30),Fakos!CS30,IF(ISTEXT(Fakos!CS30),"n.a.",""))</f>
        <v>1.44194116073847</v>
      </c>
      <c r="CT30" s="25">
        <f>IF(ISNUMBER(Fakos!CT30),Fakos!CT30,IF(ISTEXT(Fakos!CT30),"n.a.",""))</f>
        <v>197.81972509764199</v>
      </c>
      <c r="CU30" s="25">
        <f>IF(ISNUMBER(Fakos!CU30),Fakos!CU30,IF(ISTEXT(Fakos!CU30),"n.a.",""))</f>
        <v>3.2888824363777802</v>
      </c>
      <c r="CV30" s="25">
        <f>IF(ISNUMBER(Fakos!CV30),Fakos!CV30,IF(ISTEXT(Fakos!CV30),"n.a.",""))</f>
        <v>0.37064502066252702</v>
      </c>
      <c r="CW30" s="25">
        <f>IF(ISNUMBER(Fakos!CW30),Fakos!CW30,IF(ISTEXT(Fakos!CW30),"n.a.",""))</f>
        <v>5.0917153147233298</v>
      </c>
      <c r="CX30" s="25">
        <f>IF(ISNUMBER(Fakos!CX30),Fakos!CX30,IF(ISTEXT(Fakos!CX30),"n.a.",""))</f>
        <v>536.883263881792</v>
      </c>
      <c r="CY30" s="25">
        <f>IF(ISNUMBER(Fakos!CY30),Fakos!CY30,IF(ISTEXT(Fakos!CY30),"n.a.",""))</f>
        <v>25.4989248522213</v>
      </c>
      <c r="CZ30" s="25" t="str">
        <f>IF(ISNUMBER(Fakos!CZ30),Fakos!CZ30,IF(ISTEXT(Fakos!CZ30),"n.a.",""))</f>
        <v/>
      </c>
      <c r="DA30" s="25">
        <f>IF(ISNUMBER(Fakos!DA30),Fakos!DA30,IF(ISTEXT(Fakos!DA30),"n.a.",""))</f>
        <v>0.36529618901212713</v>
      </c>
      <c r="DB30" s="25">
        <f>IF(ISNUMBER(Fakos!DB30),Fakos!DB30,IF(ISTEXT(Fakos!DB30),"n.a.",""))</f>
        <v>8431.8849322690839</v>
      </c>
      <c r="DC30" s="25">
        <f>IF(ISNUMBER(Fakos!DC30),Fakos!DC30,IF(ISTEXT(Fakos!DC30),"n.a.",""))</f>
        <v>0.97013316468711019</v>
      </c>
      <c r="DD30" s="25">
        <f>IF(ISNUMBER(Fakos!DD30),Fakos!DD30,IF(ISTEXT(Fakos!DD30),"n.a.",""))</f>
        <v>24.398086971924105</v>
      </c>
      <c r="DE30" s="25">
        <f>IF(ISNUMBER(Fakos!DE30),Fakos!DE30,IF(ISTEXT(Fakos!DE30),"n.a.",""))</f>
        <v>0.38483891446626539</v>
      </c>
      <c r="DF30" s="25">
        <f>IF(ISNUMBER(Fakos!DF30),Fakos!DF30,IF(ISTEXT(Fakos!DF30),"n.a.",""))</f>
        <v>3.5199979158457559E-2</v>
      </c>
      <c r="DG30" s="25">
        <f>IF(ISNUMBER(Fakos!DG30),Fakos!DG30,IF(ISTEXT(Fakos!DG30),"n.a.",""))</f>
        <v>7.1482200332751884E-3</v>
      </c>
      <c r="DH30" s="25">
        <f>IF(ISNUMBER(Fakos!DH30),Fakos!DH30,IF(ISTEXT(Fakos!DH30),"n.a.",""))</f>
        <v>8.4726895273740683E-3</v>
      </c>
      <c r="DI30" s="25">
        <f>IF(ISNUMBER(Fakos!DI30),Fakos!DI30,IF(ISTEXT(Fakos!DI30),"n.a.",""))</f>
        <v>24.412511853577875</v>
      </c>
      <c r="DJ30" s="25">
        <f>IF(ISNUMBER(Fakos!DJ30),Fakos!DJ30,IF(ISTEXT(Fakos!DJ30),"n.a.",""))</f>
        <v>1.9071101184518748E-2</v>
      </c>
      <c r="DK30" s="25">
        <f>IF(ISNUMBER(Fakos!DK30),Fakos!DK30,IF(ISTEXT(Fakos!DK30),"n.a.",""))</f>
        <v>4.2198236107931344E-2</v>
      </c>
      <c r="DL30" s="25">
        <f>IF(ISNUMBER(Fakos!DL30),Fakos!DL30,IF(ISTEXT(Fakos!DL30),"n.a.",""))</f>
        <v>1.8008460181367571E-3</v>
      </c>
      <c r="DM30" s="25">
        <f>IF(ISNUMBER(Fakos!DM30),Fakos!DM30,IF(ISTEXT(Fakos!DM30),"n.a.",""))</f>
        <v>5.6159540589107999E-5</v>
      </c>
      <c r="DN30" s="25">
        <f>IF(ISNUMBER(Fakos!DN30),Fakos!DN30,IF(ISTEXT(Fakos!DN30),"n.a.",""))</f>
        <v>1.2146753944389438E-2</v>
      </c>
      <c r="DO30" s="25">
        <f>IF(ISNUMBER(Fakos!DO30),Fakos!DO30,IF(ISTEXT(Fakos!DO30),"n.a.",""))</f>
        <v>1.6246692271488337</v>
      </c>
      <c r="DP30" s="25">
        <f>IF(ISNUMBER(Fakos!DP30),Fakos!DP30,IF(ISTEXT(Fakos!DP30),"n.a.",""))</f>
        <v>2.5774940723963795E-2</v>
      </c>
      <c r="DQ30" s="25">
        <f>IF(ISNUMBER(Fakos!DQ30),Fakos!DQ30,IF(ISTEXT(Fakos!DQ30),"n.a.",""))</f>
        <v>1.8817663235840146E-3</v>
      </c>
      <c r="DR30" s="25">
        <f>IF(ISNUMBER(Fakos!DR30),Fakos!DR30,IF(ISTEXT(Fakos!DR30),"n.a.",""))</f>
        <v>2.4912580013745401E-2</v>
      </c>
      <c r="DS30" s="25">
        <f>IF(ISNUMBER(Fakos!DS30),Fakos!DS30,IF(ISTEXT(Fakos!DS30),"n.a.",""))</f>
        <v>2.5911354434449421</v>
      </c>
      <c r="DT30" s="25">
        <f>IF(ISNUMBER(Fakos!DT30),Fakos!DT30,IF(ISTEXT(Fakos!DT30),"n.a.",""))</f>
        <v>0.12201587944390425</v>
      </c>
      <c r="DU30" s="25" t="str">
        <f>IF(ISNUMBER(Fakos!DU30),Fakos!DU30,IF(ISTEXT(Fakos!DU30),"n.a.",""))</f>
        <v/>
      </c>
      <c r="DV30" s="25">
        <f>IF(ISNUMBER(Fakos!DV30),Fakos!DV30,IF(ISTEXT(Fakos!DV30),"n.a.",""))</f>
        <v>4.3036966217504307E-3</v>
      </c>
      <c r="DW30" s="25">
        <f>IF(ISNUMBER(Fakos!DW30),Fakos!DW30,IF(ISTEXT(Fakos!DW30),"n.a.",""))</f>
        <v>99.339319132043045</v>
      </c>
      <c r="DX30" s="25">
        <f>IF(ISNUMBER(Fakos!DX30),Fakos!DX30,IF(ISTEXT(Fakos!DX30),"n.a.",""))</f>
        <v>1.142951651043193E-2</v>
      </c>
      <c r="DY30" s="25">
        <f>IF(ISNUMBER(Fakos!DY30),Fakos!DY30,IF(ISTEXT(Fakos!DY30),"n.a.",""))</f>
        <v>0.28744336140544052</v>
      </c>
      <c r="DZ30" s="25">
        <f>IF(ISNUMBER(Fakos!DZ30),Fakos!DZ30,IF(ISTEXT(Fakos!DZ30),"n.a.",""))</f>
        <v>4.5339370788004185E-3</v>
      </c>
      <c r="EA30" s="25">
        <f>IF(ISNUMBER(Fakos!EA30),Fakos!EA30,IF(ISTEXT(Fakos!EA30),"n.a.",""))</f>
        <v>4.1470465870343414E-4</v>
      </c>
      <c r="EB30" s="25">
        <f>IF(ISNUMBER(Fakos!EB30),Fakos!EB30,IF(ISTEXT(Fakos!EB30),"n.a.",""))</f>
        <v>8.4215963193949125E-5</v>
      </c>
      <c r="EC30" s="25">
        <f>IF(ISNUMBER(Fakos!EC30),Fakos!EC30,IF(ISTEXT(Fakos!EC30),"n.a.",""))</f>
        <v>9.9820053953230531E-5</v>
      </c>
      <c r="ED30" s="25">
        <f>IF(ISNUMBER(Fakos!ED30),Fakos!ED30,IF(ISTEXT(Fakos!ED30),"n.a.",""))</f>
        <v>0.28761330655217299</v>
      </c>
      <c r="EE30" s="25">
        <f>IF(ISNUMBER(Fakos!EE30),Fakos!EE30,IF(ISTEXT(Fakos!EE30),"n.a.",""))</f>
        <v>2.2468406791440466E-4</v>
      </c>
      <c r="EF30" s="25">
        <f>IF(ISNUMBER(Fakos!EF30),Fakos!EF30,IF(ISTEXT(Fakos!EF30),"n.a.",""))</f>
        <v>4.9715384842271681E-4</v>
      </c>
      <c r="EG30" s="25">
        <f>IF(ISNUMBER(Fakos!EG30),Fakos!EG30,IF(ISTEXT(Fakos!EG30),"n.a.",""))</f>
        <v>2.1216468054339822E-5</v>
      </c>
      <c r="EH30" s="25">
        <f>IF(ISNUMBER(Fakos!EH30),Fakos!EH30,IF(ISTEXT(Fakos!EH30),"n.a.",""))</f>
        <v>6.6163741200261058E-7</v>
      </c>
      <c r="EI30" s="25">
        <f>IF(ISNUMBER(Fakos!EI30),Fakos!EI30,IF(ISTEXT(Fakos!EI30),"n.a.",""))</f>
        <v>1.4310563725581895E-4</v>
      </c>
      <c r="EJ30" s="25">
        <f>IF(ISNUMBER(Fakos!EJ30),Fakos!EJ30,IF(ISTEXT(Fakos!EJ30),"n.a.",""))</f>
        <v>1.9140860689653115E-2</v>
      </c>
      <c r="EK30" s="25">
        <f>IF(ISNUMBER(Fakos!EK30),Fakos!EK30,IF(ISTEXT(Fakos!EK30),"n.a.",""))</f>
        <v>3.0366461150203243E-4</v>
      </c>
      <c r="EL30" s="25">
        <f>IF(ISNUMBER(Fakos!EL30),Fakos!EL30,IF(ISTEXT(Fakos!EL30),"n.a.",""))</f>
        <v>2.2169821677125121E-5</v>
      </c>
      <c r="EM30" s="25">
        <f>IF(ISNUMBER(Fakos!EM30),Fakos!EM30,IF(ISTEXT(Fakos!EM30),"n.a.",""))</f>
        <v>2.9350480423622486E-4</v>
      </c>
      <c r="EN30" s="25">
        <f>IF(ISNUMBER(Fakos!EN30),Fakos!EN30,IF(ISTEXT(Fakos!EN30),"n.a.",""))</f>
        <v>3.0527175453455374E-2</v>
      </c>
      <c r="EO30" s="25">
        <f>IF(ISNUMBER(Fakos!EO30),Fakos!EO30,IF(ISTEXT(Fakos!EO30),"n.a.",""))</f>
        <v>1.437516579580866E-3</v>
      </c>
      <c r="EP30" s="25" t="str">
        <f>IF(ISNUMBER(Fakos!EP30),Fakos!EP30,IF(ISTEXT(Fakos!EP30),"n.a.",""))</f>
        <v/>
      </c>
      <c r="EQ30" s="25">
        <f>IF(ISNUMBER(Fakos!EQ30),Fakos!EQ30,IF(ISTEXT(Fakos!EQ30),"n.a.",""))</f>
        <v>198.67863826408609</v>
      </c>
      <c r="ER30" s="25" t="str">
        <f>IF(ISNUMBER(Fakos!ER30),Fakos!ER30,IF(ISTEXT(Fakos!ER30),"n.a.",""))</f>
        <v/>
      </c>
      <c r="ES30" s="25" t="str">
        <f>IF(ISNUMBER(Fakos!ES30),Fakos!ES30,IF(ISTEXT(Fakos!ES30),"n.a.",""))</f>
        <v/>
      </c>
      <c r="ET30" s="25" t="str">
        <f>IF(ISNUMBER(Fakos!ET30),Fakos!ET30,IF(ISTEXT(Fakos!ET30),"n.a.",""))</f>
        <v/>
      </c>
      <c r="EU30" s="25" t="str">
        <f>IF(ISNUMBER(Fakos!EU30),Fakos!EU30,IF(ISTEXT(Fakos!EU30),"n.a.",""))</f>
        <v/>
      </c>
      <c r="EV30" s="25" t="str">
        <f>IF(ISNUMBER(Fakos!EV30),Fakos!EV30,IF(ISTEXT(Fakos!EV30),"n.a.",""))</f>
        <v/>
      </c>
      <c r="EW30" s="25" t="str">
        <f>IF(ISNUMBER(Fakos!EW30),Fakos!EW30,IF(ISTEXT(Fakos!EW30),"n.a.",""))</f>
        <v/>
      </c>
      <c r="EX30" s="25" t="str">
        <f>IF(ISNUMBER(Fakos!EX30),Fakos!EX30,IF(ISTEXT(Fakos!EX30),"n.a.",""))</f>
        <v/>
      </c>
      <c r="EY30" s="25" t="str">
        <f>IF(ISNUMBER(Fakos!EY30),Fakos!EY30,IF(ISTEXT(Fakos!EY30),"n.a.",""))</f>
        <v/>
      </c>
      <c r="EZ30" s="25" t="str">
        <f>IF(ISNUMBER(Fakos!EZ30),Fakos!EZ30,IF(ISTEXT(Fakos!EZ30),"n.a.",""))</f>
        <v/>
      </c>
      <c r="FA30" s="25" t="str">
        <f>IF(ISNUMBER(Fakos!FA30),Fakos!FA30,IF(ISTEXT(Fakos!FA30),"n.a.",""))</f>
        <v/>
      </c>
      <c r="FB30" s="25" t="str">
        <f>IF(ISNUMBER(Fakos!FB30),Fakos!FB30,IF(ISTEXT(Fakos!FB30),"n.a.",""))</f>
        <v/>
      </c>
      <c r="FC30" s="25" t="str">
        <f>IF(ISNUMBER(Fakos!FC30),Fakos!FC30,IF(ISTEXT(Fakos!FC30),"n.a.",""))</f>
        <v/>
      </c>
      <c r="FD30" s="25" t="str">
        <f>IF(ISNUMBER(Fakos!FD30),Fakos!FD30,IF(ISTEXT(Fakos!FD30),"n.a.",""))</f>
        <v/>
      </c>
      <c r="FE30" s="25" t="str">
        <f>IF(ISNUMBER(Fakos!FE30),Fakos!FE30,IF(ISTEXT(Fakos!FE30),"n.a.",""))</f>
        <v/>
      </c>
      <c r="FF30" s="25" t="str">
        <f>IF(ISNUMBER(Fakos!FF30),Fakos!FF30,IF(ISTEXT(Fakos!FF30),"n.a.",""))</f>
        <v/>
      </c>
      <c r="FG30" s="25" t="str">
        <f>IF(ISNUMBER(Fakos!FG30),Fakos!FG30,IF(ISTEXT(Fakos!FG30),"n.a.",""))</f>
        <v/>
      </c>
      <c r="FH30" s="25" t="str">
        <f>IF(ISNUMBER(Fakos!FH30),Fakos!FH30,IF(ISTEXT(Fakos!FH30),"n.a.",""))</f>
        <v/>
      </c>
      <c r="FI30" s="25" t="str">
        <f>IF(ISNUMBER(Fakos!FI30),Fakos!FI30,IF(ISTEXT(Fakos!FI30),"n.a.",""))</f>
        <v/>
      </c>
      <c r="FJ30" s="25" t="str">
        <f>IF(ISNUMBER(Fakos!FJ30),Fakos!FJ30,IF(ISTEXT(Fakos!FJ30),"n.a.",""))</f>
        <v/>
      </c>
      <c r="FK30" s="25" t="str">
        <f>IF(ISNUMBER(Fakos!FK30),Fakos!FK30,IF(ISTEXT(Fakos!FK30),"n.a.",""))</f>
        <v/>
      </c>
      <c r="FL30" s="25" t="str">
        <f>IF(ISNUMBER(Fakos!FL30),Fakos!FL30,IF(ISTEXT(Fakos!FL30),"n.a.",""))</f>
        <v/>
      </c>
      <c r="FM30" s="25" t="str">
        <f>IF(ISNUMBER(Fakos!FM30),Fakos!FM30,IF(ISTEXT(Fakos!FM30),"n.a.",""))</f>
        <v/>
      </c>
      <c r="FN30" s="25" t="str">
        <f>IF(ISNUMBER(Fakos!FN30),Fakos!FN30,IF(ISTEXT(Fakos!FN30),"n.a.",""))</f>
        <v/>
      </c>
      <c r="FO30" s="25" t="str">
        <f>IF(ISNUMBER(Fakos!FO30),Fakos!FO30,"")</f>
        <v/>
      </c>
      <c r="FP30" s="25" t="str">
        <f>IF(ISNUMBER(Fakos!FP30),Fakos!FP30,"")</f>
        <v/>
      </c>
      <c r="FQ30" s="25" t="str">
        <f>IF(ISNUMBER(Fakos!FQ30),Fakos!FQ30,"")</f>
        <v/>
      </c>
      <c r="FR30" s="25" t="str">
        <f>IF(ISNUMBER(Fakos!FR30),Fakos!FR30,"")</f>
        <v/>
      </c>
      <c r="FS30" s="25" t="str">
        <f>IF(ISNUMBER(Fakos!FS30),Fakos!FS30,"")</f>
        <v/>
      </c>
      <c r="FT30" s="25" t="str">
        <f>IF(ISNUMBER(Fakos!FT30),Fakos!FT30,"")</f>
        <v/>
      </c>
      <c r="FU30" s="25" t="str">
        <f>IF(ISNUMBER(Fakos!FU30),Fakos!FU30,"")</f>
        <v/>
      </c>
      <c r="FV30" s="25" t="str">
        <f>IF(ISNUMBER(Fakos!FV30),Fakos!FV30,"")</f>
        <v/>
      </c>
      <c r="FW30" s="25" t="str">
        <f>IF(ISNUMBER(Fakos!FW30),Fakos!FW30,"")</f>
        <v/>
      </c>
      <c r="FX30" s="25" t="str">
        <f>IF(ISNUMBER(Fakos!FX30),Fakos!FX30,"")</f>
        <v/>
      </c>
      <c r="FY30" s="25" t="str">
        <f>IF(ISNUMBER(Fakos!FY30),Fakos!FY30,"")</f>
        <v/>
      </c>
      <c r="FZ30" s="25" t="str">
        <f>IF(ISNUMBER(Fakos!FZ30),Fakos!FZ30,"")</f>
        <v/>
      </c>
      <c r="GA30" s="25" t="str">
        <f>IF(ISNUMBER(Fakos!GA30),Fakos!GA30,"")</f>
        <v/>
      </c>
      <c r="GB30" s="25" t="str">
        <f>IF(ISNUMBER(Fakos!GB30),Fakos!GB30,"")</f>
        <v/>
      </c>
      <c r="GC30" s="25" t="str">
        <f>IF(ISNUMBER(Fakos!GC30),Fakos!GC30,"")</f>
        <v/>
      </c>
      <c r="GD30" s="25" t="str">
        <f>IF(ISNUMBER(Fakos!GD30),Fakos!GD30,"")</f>
        <v/>
      </c>
      <c r="GE30" s="25" t="str">
        <f>IF(ISNUMBER(Fakos!GE30),Fakos!GE30,"")</f>
        <v/>
      </c>
      <c r="GF30" s="25" t="str">
        <f>IF(ISNUMBER(Fakos!GF30),Fakos!GF30,"")</f>
        <v/>
      </c>
      <c r="GG30" s="25" t="str">
        <f>IF(ISNUMBER(Fakos!GG30),Fakos!GG30,"")</f>
        <v/>
      </c>
      <c r="GH30" s="25" t="str">
        <f>IF(ISNUMBER(Fakos!GH30),Fakos!GH30,"")</f>
        <v/>
      </c>
      <c r="GI30" s="25" t="str">
        <f>IF(ISNUMBER(Fakos!GI30),Fakos!GI30,"")</f>
        <v/>
      </c>
      <c r="GJ30" s="25" t="str">
        <f>IF(ISNUMBER(Fakos!GJ30),Fakos!GJ30,"")</f>
        <v/>
      </c>
      <c r="GK30" s="25" t="str">
        <f>IF(ISNUMBER(Fakos!GK30),Fakos!GK30,"")</f>
        <v/>
      </c>
      <c r="GL30" s="25" t="str">
        <f>IF(ISNUMBER(Fakos!GL30),Fakos!GL30,"")</f>
        <v/>
      </c>
      <c r="GM30" s="25" t="str">
        <f>IF(ISNUMBER(Fakos!GM30),Fakos!GM30,"")</f>
        <v/>
      </c>
      <c r="GN30" s="25" t="str">
        <f>IF(ISNUMBER(Fakos!GN30),Fakos!GN30,"")</f>
        <v/>
      </c>
      <c r="GO30" s="25" t="str">
        <f>IF(ISNUMBER(Fakos!GO30),Fakos!GO30,"")</f>
        <v/>
      </c>
      <c r="GP30" s="25" t="str">
        <f>IF(ISNUMBER(Fakos!GP30),Fakos!GP30,"")</f>
        <v/>
      </c>
      <c r="GQ30" s="25" t="str">
        <f>IF(ISNUMBER(Fakos!GQ30),Fakos!GQ30,"")</f>
        <v/>
      </c>
      <c r="GR30" s="25" t="str">
        <f>IF(ISNUMBER(Fakos!GR30),Fakos!GR30,"")</f>
        <v/>
      </c>
      <c r="GS30" s="25" t="str">
        <f>IF(ISNUMBER(Fakos!GS30),Fakos!GS30,"")</f>
        <v/>
      </c>
      <c r="GT30" s="25" t="str">
        <f>IF(ISNUMBER(Fakos!GT30),Fakos!GT30,"")</f>
        <v/>
      </c>
      <c r="GU30" s="25" t="str">
        <f>IF(ISNUMBER(Fakos!GU30),Fakos!GU30,"")</f>
        <v/>
      </c>
      <c r="GV30" s="25" t="str">
        <f>IF(ISNUMBER(Fakos!GV30),Fakos!GV30,"")</f>
        <v/>
      </c>
      <c r="GW30" s="25" t="str">
        <f>IF(ISNUMBER(Fakos!GW30),Fakos!GW30,"")</f>
        <v/>
      </c>
      <c r="GX30" s="25" t="str">
        <f>IF(ISNUMBER(Fakos!GX30),Fakos!GX30,"")</f>
        <v/>
      </c>
      <c r="GY30" s="25" t="str">
        <f>IF(ISNUMBER(Fakos!GY30),Fakos!GY30,"")</f>
        <v/>
      </c>
      <c r="GZ30" s="25" t="str">
        <f>IF(ISNUMBER(Fakos!GZ30),Fakos!GZ30,"")</f>
        <v/>
      </c>
      <c r="HA30" s="25" t="str">
        <f>IF(ISNUMBER(Fakos!HA30),Fakos!HA30,"")</f>
        <v/>
      </c>
      <c r="HB30" s="25" t="str">
        <f>IF(ISNUMBER(Fakos!HB30),Fakos!HB30,"")</f>
        <v/>
      </c>
      <c r="HC30" s="25" t="str">
        <f>IF(ISNUMBER(Fakos!HC30),Fakos!HC30,"")</f>
        <v/>
      </c>
      <c r="HD30" s="25" t="str">
        <f>IF(ISNUMBER(Fakos!HD30),Fakos!HD30,"")</f>
        <v/>
      </c>
      <c r="HE30" s="25" t="str">
        <f>IF(ISNUMBER(Fakos!HE30),Fakos!HE30,"")</f>
        <v/>
      </c>
      <c r="HF30" s="25" t="str">
        <f>IF(ISNUMBER(Fakos!HF30),Fakos!HF30,"")</f>
        <v/>
      </c>
      <c r="HG30" s="25" t="str">
        <f>IF(ISNUMBER(Fakos!HG30),Fakos!HG30,"")</f>
        <v/>
      </c>
      <c r="HH30" s="25" t="str">
        <f>IF(ISNUMBER(Fakos!HH30),Fakos!HH30,"")</f>
        <v/>
      </c>
      <c r="HI30" s="25" t="str">
        <f>IF(ISNUMBER(Fakos!HI30),Fakos!HI30,"")</f>
        <v/>
      </c>
    </row>
    <row r="31" spans="1:217">
      <c r="A31" s="25" t="str">
        <f>Fakos!A31</f>
        <v>LM-JB-14-12</v>
      </c>
      <c r="B31" s="25" t="str">
        <f>Fakos!B31</f>
        <v>Fakos</v>
      </c>
      <c r="C31" s="25" t="str">
        <f>Fakos!C31</f>
        <v>epithermal</v>
      </c>
      <c r="D31" s="25" t="str">
        <f>Fakos!D31</f>
        <v>transitional</v>
      </c>
      <c r="E31" s="25" t="str">
        <f>Fakos!E31</f>
        <v>pyrite</v>
      </c>
      <c r="F31" s="25" t="str">
        <f>Fakos!F31</f>
        <v>anhedral, inclusions</v>
      </c>
      <c r="G31" s="25">
        <f>IF(ISNUMBER(Fakos!G31),Fakos!G31,IF(ISTEXT(Fakos!G31),"n.a.",""))</f>
        <v>29.1850442542728</v>
      </c>
      <c r="H31" s="25">
        <f>IF(ISNUMBER(Fakos!H31),Fakos!H31,IF(ISTEXT(Fakos!H31),"n.a.",""))</f>
        <v>466187.44916903198</v>
      </c>
      <c r="I31" s="25">
        <f>IF(ISNUMBER(Fakos!I31),Fakos!I31,IF(ISTEXT(Fakos!I31),"n.a.",""))</f>
        <v>106.200619243994</v>
      </c>
      <c r="J31" s="25">
        <f>IF(ISNUMBER(Fakos!J31),Fakos!J31,IF(ISTEXT(Fakos!J31),"n.a.",""))</f>
        <v>273.54840443590098</v>
      </c>
      <c r="K31" s="25">
        <f>IF(ISNUMBER(Fakos!K31),Fakos!K31,IF(ISTEXT(Fakos!K31),"n.a.",""))</f>
        <v>0.27149494819214598</v>
      </c>
      <c r="L31" s="25">
        <f>IF(ISNUMBER(Fakos!L31),Fakos!L31,IF(ISTEXT(Fakos!L31),"n.a.",""))</f>
        <v>1.2884033465710201</v>
      </c>
      <c r="M31" s="25">
        <f>IF(ISNUMBER(Fakos!M31),Fakos!M31,IF(ISTEXT(Fakos!M31),"n.a.",""))</f>
        <v>0.61115952578909405</v>
      </c>
      <c r="N31" s="25">
        <f>IF(ISNUMBER(Fakos!N31),Fakos!N31,IF(ISTEXT(Fakos!N31),"n.a.",""))</f>
        <v>0.51376384283554799</v>
      </c>
      <c r="O31" s="25">
        <f>IF(ISNUMBER(Fakos!O31),Fakos!O31,IF(ISTEXT(Fakos!O31),"n.a.",""))</f>
        <v>370.28578669338299</v>
      </c>
      <c r="P31" s="25">
        <f>IF(ISNUMBER(Fakos!P31),Fakos!P31,IF(ISTEXT(Fakos!P31),"n.a.",""))</f>
        <v>97.495055717599698</v>
      </c>
      <c r="Q31" s="25">
        <f>IF(ISNUMBER(Fakos!Q31),Fakos!Q31,IF(ISTEXT(Fakos!Q31),"n.a.",""))</f>
        <v>3.0657729570030299E-2</v>
      </c>
      <c r="R31" s="25">
        <f>IF(ISNUMBER(Fakos!R31),Fakos!R31,IF(ISTEXT(Fakos!R31),"n.a.",""))</f>
        <v>6.9961926889519896E-2</v>
      </c>
      <c r="S31" s="25">
        <f>IF(ISNUMBER(Fakos!S31),Fakos!S31,IF(ISTEXT(Fakos!S31),"n.a.",""))</f>
        <v>1.3807559699919947E-2</v>
      </c>
      <c r="T31" s="25">
        <f>IF(ISNUMBER(Fakos!T31),Fakos!T31,IF(ISTEXT(Fakos!T31),"n.a.",""))</f>
        <v>0.23477103067777999</v>
      </c>
      <c r="U31" s="25">
        <f>IF(ISNUMBER(Fakos!U31),Fakos!U31,IF(ISTEXT(Fakos!U31),"n.a.",""))</f>
        <v>6.6471212438412003E-2</v>
      </c>
      <c r="V31" s="25">
        <f>IF(ISNUMBER(Fakos!V31),Fakos!V31,IF(ISTEXT(Fakos!V31),"n.a.",""))</f>
        <v>1.05435254681433</v>
      </c>
      <c r="W31" s="25">
        <f>IF(ISNUMBER(Fakos!W31),Fakos!W31,IF(ISTEXT(Fakos!W31),"n.a.",""))</f>
        <v>2.6069741347575701E-2</v>
      </c>
      <c r="X31" s="25">
        <f>IF(ISNUMBER(Fakos!X31),Fakos!X31,IF(ISTEXT(Fakos!X31),"n.a.",""))</f>
        <v>8.2212837913255898E-2</v>
      </c>
      <c r="Y31" s="25">
        <f>IF(ISNUMBER(Fakos!Y31),Fakos!Y31,IF(ISTEXT(Fakos!Y31),"n.a.",""))</f>
        <v>11.317350782999</v>
      </c>
      <c r="Z31" s="25">
        <f>IF(ISNUMBER(Fakos!Z31),Fakos!Z31,IF(ISTEXT(Fakos!Z31),"n.a.",""))</f>
        <v>3.1845722687447302</v>
      </c>
      <c r="AA31" s="25">
        <f>IF(ISNUMBER(Fakos!AA31),Fakos!AA31,IF(ISTEXT(Fakos!AA31),"n.a.",""))</f>
        <v>0.38823337121265999</v>
      </c>
      <c r="AB31" s="25">
        <f>IF(ISNUMBER(Fakos!AB31),Fakos!AB31,IF(ISTEXT(Fakos!AB31),"n.a.",""))</f>
        <v>8.6146535162679072</v>
      </c>
      <c r="AC31" s="25">
        <f>IF(ISNUMBER(Fakos!AC31),Fakos!AC31,IF(ISTEXT(Fakos!AC31),"n.a.",""))</f>
        <v>0.28138849186583631</v>
      </c>
      <c r="AD31" s="25">
        <f>IF(ISNUMBER(Fakos!AD31),Fakos!AD31,IF(ISTEXT(Fakos!AD31),"n.a.",""))</f>
        <v>0.28680717181276516</v>
      </c>
      <c r="AE31" s="25">
        <f>IF(ISNUMBER(Fakos!AE31),Fakos!AE31,IF(ISTEXT(Fakos!AE31),"n.a.",""))</f>
        <v>7.2643182569507849E-3</v>
      </c>
      <c r="AF31" s="25">
        <f>IF(ISNUMBER(Fakos!AF31),Fakos!AF31,IF(ISTEXT(Fakos!AF31),"n.a.",""))</f>
        <v>5.8733897811372518E-3</v>
      </c>
      <c r="AG31" s="25">
        <f>IF(ISNUMBER(Fakos!AG31),Fakos!AG31,IF(ISTEXT(Fakos!AG31),"n.a.",""))</f>
        <v>2.8867750290226387E-4</v>
      </c>
      <c r="AH31" s="25">
        <f>IF(ISNUMBER(Fakos!AH31),Fakos!AH31,IF(ISTEXT(Fakos!AH31),"n.a.",""))</f>
        <v>2.7089139638655137E-3</v>
      </c>
      <c r="AI31" s="25">
        <f>IF(ISNUMBER(Fakos!AI31),Fakos!AI31,IF(ISTEXT(Fakos!AI31),"n.a.",""))</f>
        <v>2.9986381354596747E-2</v>
      </c>
      <c r="AJ31" s="25">
        <f>IF(ISNUMBER(Fakos!AJ31),Fakos!AJ31,IF(ISTEXT(Fakos!AJ31),"n.a.",""))</f>
        <v>0.91802718676815409</v>
      </c>
      <c r="AK31" s="25">
        <f>IF(ISNUMBER(Fakos!AK31),Fakos!AK31,IF(ISTEXT(Fakos!AK31),"n.a.",""))</f>
        <v>7.7412766986201275E-4</v>
      </c>
      <c r="AL31" s="25">
        <f>IF(ISNUMBER(Fakos!AL31),Fakos!AL31,IF(ISTEXT(Fakos!AL31),"n.a.",""))</f>
        <v>6.2590230557597404E-4</v>
      </c>
      <c r="AM31" s="25">
        <f>IF(ISNUMBER(Fakos!AM31),Fakos!AM31,IF(ISTEXT(Fakos!AM31),"n.a.",""))</f>
        <v>2.8867750290226387E-4</v>
      </c>
      <c r="AN31" s="25" t="str">
        <f>IF(ISNUMBER(Fakos!AN31),Fakos!AN31,IF(ISTEXT(Fakos!AN31),"n.a.",""))</f>
        <v/>
      </c>
      <c r="AO31" s="25" t="str">
        <f>IF(ISNUMBER(Fakos!AO31),Fakos!AO31,IF(ISTEXT(Fakos!AO31),"n.a.",""))</f>
        <v/>
      </c>
      <c r="AP31" s="25">
        <f>IF(ISNUMBER(Fakos!AP31),Fakos!AP31,IF(ISTEXT(Fakos!AP31),"n.a.",""))</f>
        <v>0.26973542692289398</v>
      </c>
      <c r="AQ31" s="25">
        <f>IF(ISNUMBER(Fakos!AQ31),Fakos!AQ31,IF(ISTEXT(Fakos!AQ31),"n.a.",""))</f>
        <v>7.2832172493150598</v>
      </c>
      <c r="AR31" s="25">
        <f>IF(ISNUMBER(Fakos!AR31),Fakos!AR31,IF(ISTEXT(Fakos!AR31),"n.a.",""))</f>
        <v>4.6651533700978402E-2</v>
      </c>
      <c r="AS31" s="25">
        <f>IF(ISNUMBER(Fakos!AS31),Fakos!AS31,IF(ISTEXT(Fakos!AS31),"n.a.",""))</f>
        <v>0.23550510110473</v>
      </c>
      <c r="AT31" s="25">
        <f>IF(ISNUMBER(Fakos!AT31),Fakos!AT31,IF(ISTEXT(Fakos!AT31),"n.a.",""))</f>
        <v>0.22461447810986501</v>
      </c>
      <c r="AU31" s="25">
        <f>IF(ISNUMBER(Fakos!AU31),Fakos!AU31,IF(ISTEXT(Fakos!AU31),"n.a.",""))</f>
        <v>0.81267052364946701</v>
      </c>
      <c r="AV31" s="25">
        <f>IF(ISNUMBER(Fakos!AV31),Fakos!AV31,IF(ISTEXT(Fakos!AV31),"n.a.",""))</f>
        <v>4.1897040000612701E-2</v>
      </c>
      <c r="AW31" s="25">
        <f>IF(ISNUMBER(Fakos!AW31),Fakos!AW31,IF(ISTEXT(Fakos!AW31),"n.a.",""))</f>
        <v>0.392341976666091</v>
      </c>
      <c r="AX31" s="25">
        <f>IF(ISNUMBER(Fakos!AX31),Fakos!AX31,IF(ISTEXT(Fakos!AX31),"n.a.",""))</f>
        <v>0.18888130848087401</v>
      </c>
      <c r="AY31" s="25">
        <f>IF(ISNUMBER(Fakos!AY31),Fakos!AY31,IF(ISTEXT(Fakos!AY31),"n.a.",""))</f>
        <v>1.01561930607033</v>
      </c>
      <c r="AZ31" s="25">
        <f>IF(ISNUMBER(Fakos!AZ31),Fakos!AZ31,IF(ISTEXT(Fakos!AZ31),"n.a.",""))</f>
        <v>3.0657729570030299E-2</v>
      </c>
      <c r="BA31" s="25">
        <f>IF(ISNUMBER(Fakos!BA31),Fakos!BA31,IF(ISTEXT(Fakos!BA31),"n.a.",""))</f>
        <v>1.30832154665552E-3</v>
      </c>
      <c r="BB31" s="25">
        <f>IF(ISNUMBER(Fakos!BB31),Fakos!BB31,IF(ISTEXT(Fakos!BB31),"n.a.",""))</f>
        <v>1.46057812042244E-2</v>
      </c>
      <c r="BC31" s="25">
        <f>IF(ISNUMBER(Fakos!BC31),Fakos!BC31,IF(ISTEXT(Fakos!BC31),"n.a.",""))</f>
        <v>0.12013781926773399</v>
      </c>
      <c r="BD31" s="25">
        <f>IF(ISNUMBER(Fakos!BD31),Fakos!BD31,IF(ISTEXT(Fakos!BD31),"n.a.",""))</f>
        <v>6.6471212438412003E-2</v>
      </c>
      <c r="BE31" s="25">
        <f>IF(ISNUMBER(Fakos!BE31),Fakos!BE31,IF(ISTEXT(Fakos!BE31),"n.a.",""))</f>
        <v>0.17334606604984801</v>
      </c>
      <c r="BF31" s="25">
        <f>IF(ISNUMBER(Fakos!BF31),Fakos!BF31,IF(ISTEXT(Fakos!BF31),"n.a.",""))</f>
        <v>2.6069741347575701E-2</v>
      </c>
      <c r="BG31" s="25">
        <f>IF(ISNUMBER(Fakos!BG31),Fakos!BG31,IF(ISTEXT(Fakos!BG31),"n.a.",""))</f>
        <v>1.24670469111158E-2</v>
      </c>
      <c r="BH31" s="25">
        <f>IF(ISNUMBER(Fakos!BH31),Fakos!BH31,IF(ISTEXT(Fakos!BH31),"n.a.",""))</f>
        <v>2.30272613049705E-2</v>
      </c>
      <c r="BI31" s="25">
        <f>IF(ISNUMBER(Fakos!BI31),Fakos!BI31,IF(ISTEXT(Fakos!BI31),"n.a.",""))</f>
        <v>1.27695496366522E-2</v>
      </c>
      <c r="BJ31" s="25" t="str">
        <f>IF(ISNUMBER(Fakos!BJ31),Fakos!BJ31,IF(ISTEXT(Fakos!BJ31),"n.a.",""))</f>
        <v/>
      </c>
      <c r="BK31" s="25">
        <f>IF(ISNUMBER(Fakos!BK31),Fakos!BK31,IF(ISTEXT(Fakos!BK31),"n.a.",""))</f>
        <v>10.571926388390199</v>
      </c>
      <c r="BL31" s="25">
        <f>IF(ISNUMBER(Fakos!BL31),Fakos!BL31,IF(ISTEXT(Fakos!BL31),"n.a.",""))</f>
        <v>45973.725313260402</v>
      </c>
      <c r="BM31" s="25">
        <f>IF(ISNUMBER(Fakos!BM31),Fakos!BM31,IF(ISTEXT(Fakos!BM31),"n.a.",""))</f>
        <v>19.490881790705799</v>
      </c>
      <c r="BN31" s="25">
        <f>IF(ISNUMBER(Fakos!BN31),Fakos!BN31,IF(ISTEXT(Fakos!BN31),"n.a.",""))</f>
        <v>45.310547046713602</v>
      </c>
      <c r="BO31" s="25">
        <f>IF(ISNUMBER(Fakos!BO31),Fakos!BO31,IF(ISTEXT(Fakos!BO31),"n.a.",""))</f>
        <v>0.186411035518943</v>
      </c>
      <c r="BP31" s="25">
        <f>IF(ISNUMBER(Fakos!BP31),Fakos!BP31,IF(ISTEXT(Fakos!BP31),"n.a.",""))</f>
        <v>0.88006231175652205</v>
      </c>
      <c r="BQ31" s="25">
        <f>IF(ISNUMBER(Fakos!BQ31),Fakos!BQ31,IF(ISTEXT(Fakos!BQ31),"n.a.",""))</f>
        <v>0.208396925915937</v>
      </c>
      <c r="BR31" s="25">
        <f>IF(ISNUMBER(Fakos!BR31),Fakos!BR31,IF(ISTEXT(Fakos!BR31),"n.a.",""))</f>
        <v>0.369593726376301</v>
      </c>
      <c r="BS31" s="25">
        <f>IF(ISNUMBER(Fakos!BS31),Fakos!BS31,IF(ISTEXT(Fakos!BS31),"n.a.",""))</f>
        <v>48.239132658370501</v>
      </c>
      <c r="BT31" s="25">
        <f>IF(ISNUMBER(Fakos!BT31),Fakos!BT31,IF(ISTEXT(Fakos!BT31),"n.a.",""))</f>
        <v>12.917595427329999</v>
      </c>
      <c r="BU31" s="25">
        <f>IF(ISNUMBER(Fakos!BU31),Fakos!BU31,IF(ISTEXT(Fakos!BU31),"n.a.",""))</f>
        <v>1.62419746876084E-2</v>
      </c>
      <c r="BV31" s="25">
        <f>IF(ISNUMBER(Fakos!BV31),Fakos!BV31,IF(ISTEXT(Fakos!BV31),"n.a.",""))</f>
        <v>9.4386392281935003E-2</v>
      </c>
      <c r="BW31" s="25">
        <f>IF(ISNUMBER(Fakos!BW31),Fakos!BW31,IF(ISTEXT(Fakos!BW31),"n.a.",""))</f>
        <v>6.3613404973136304E-3</v>
      </c>
      <c r="BX31" s="25">
        <f>IF(ISNUMBER(Fakos!BX31),Fakos!BX31,IF(ISTEXT(Fakos!BX31),"n.a.",""))</f>
        <v>0.221726777098537</v>
      </c>
      <c r="BY31" s="25">
        <f>IF(ISNUMBER(Fakos!BY31),Fakos!BY31,IF(ISTEXT(Fakos!BY31),"n.a.",""))</f>
        <v>3.3599556527651502E-2</v>
      </c>
      <c r="BZ31" s="25">
        <f>IF(ISNUMBER(Fakos!BZ31),Fakos!BZ31,IF(ISTEXT(Fakos!BZ31),"n.a.",""))</f>
        <v>0.98403411017548004</v>
      </c>
      <c r="CA31" s="25">
        <f>IF(ISNUMBER(Fakos!CA31),Fakos!CA31,IF(ISTEXT(Fakos!CA31),"n.a.",""))</f>
        <v>1.1724239479346799E-2</v>
      </c>
      <c r="CB31" s="25">
        <f>IF(ISNUMBER(Fakos!CB31),Fakos!CB31,IF(ISTEXT(Fakos!CB31),"n.a.",""))</f>
        <v>6.9507372939783402E-2</v>
      </c>
      <c r="CC31" s="25">
        <f>IF(ISNUMBER(Fakos!CC31),Fakos!CC31,IF(ISTEXT(Fakos!CC31),"n.a.",""))</f>
        <v>7.4609275293271198</v>
      </c>
      <c r="CD31" s="25">
        <f>IF(ISNUMBER(Fakos!CD31),Fakos!CD31,IF(ISTEXT(Fakos!CD31),"n.a.",""))</f>
        <v>1.9832974530662499</v>
      </c>
      <c r="CE31" s="25" t="str">
        <f>IF(ISNUMBER(Fakos!CE31),Fakos!CE31,IF(ISTEXT(Fakos!CE31),"n.a.",""))</f>
        <v/>
      </c>
      <c r="CF31" s="25">
        <f>IF(ISNUMBER(Fakos!CF31),Fakos!CF31,IF(ISTEXT(Fakos!CF31),"n.a.",""))</f>
        <v>29.1850442542728</v>
      </c>
      <c r="CG31" s="25">
        <f>IF(ISNUMBER(Fakos!CG31),Fakos!CG31,IF(ISTEXT(Fakos!CG31),"n.a.",""))</f>
        <v>466187.44916903198</v>
      </c>
      <c r="CH31" s="25">
        <f>IF(ISNUMBER(Fakos!CH31),Fakos!CH31,IF(ISTEXT(Fakos!CH31),"n.a.",""))</f>
        <v>106.200619243994</v>
      </c>
      <c r="CI31" s="25">
        <f>IF(ISNUMBER(Fakos!CI31),Fakos!CI31,IF(ISTEXT(Fakos!CI31),"n.a.",""))</f>
        <v>273.54840443590098</v>
      </c>
      <c r="CJ31" s="25">
        <f>IF(ISNUMBER(Fakos!CJ31),Fakos!CJ31,IF(ISTEXT(Fakos!CJ31),"n.a.",""))</f>
        <v>0.27149494819214598</v>
      </c>
      <c r="CK31" s="25">
        <f>IF(ISNUMBER(Fakos!CK31),Fakos!CK31,IF(ISTEXT(Fakos!CK31),"n.a.",""))</f>
        <v>1.2884033465710201</v>
      </c>
      <c r="CL31" s="25">
        <f>IF(ISNUMBER(Fakos!CL31),Fakos!CL31,IF(ISTEXT(Fakos!CL31),"n.a.",""))</f>
        <v>0.61115952578909405</v>
      </c>
      <c r="CM31" s="25">
        <f>IF(ISNUMBER(Fakos!CM31),Fakos!CM31,IF(ISTEXT(Fakos!CM31),"n.a.",""))</f>
        <v>0.51376384283554799</v>
      </c>
      <c r="CN31" s="25">
        <f>IF(ISNUMBER(Fakos!CN31),Fakos!CN31,IF(ISTEXT(Fakos!CN31),"n.a.",""))</f>
        <v>370.28578669338299</v>
      </c>
      <c r="CO31" s="25">
        <f>IF(ISNUMBER(Fakos!CO31),Fakos!CO31,IF(ISTEXT(Fakos!CO31),"n.a.",""))</f>
        <v>97.495055717599698</v>
      </c>
      <c r="CP31" s="25">
        <f>IF(ISNUMBER(Fakos!CP31),Fakos!CP31,IF(ISTEXT(Fakos!CP31),"n.a.",""))</f>
        <v>3.0657729570030299E-2</v>
      </c>
      <c r="CQ31" s="25">
        <f>IF(ISNUMBER(Fakos!CQ31),Fakos!CQ31,IF(ISTEXT(Fakos!CQ31),"n.a.",""))</f>
        <v>6.9961926889519896E-2</v>
      </c>
      <c r="CR31" s="25">
        <f>IF(ISNUMBER(Fakos!CR31),Fakos!CR31,IF(ISTEXT(Fakos!CR31),"n.a.",""))</f>
        <v>1.3807559699919947E-2</v>
      </c>
      <c r="CS31" s="25">
        <f>IF(ISNUMBER(Fakos!CS31),Fakos!CS31,IF(ISTEXT(Fakos!CS31),"n.a.",""))</f>
        <v>0.23477103067777999</v>
      </c>
      <c r="CT31" s="25">
        <f>IF(ISNUMBER(Fakos!CT31),Fakos!CT31,IF(ISTEXT(Fakos!CT31),"n.a.",""))</f>
        <v>6.6471212438412003E-2</v>
      </c>
      <c r="CU31" s="25">
        <f>IF(ISNUMBER(Fakos!CU31),Fakos!CU31,IF(ISTEXT(Fakos!CU31),"n.a.",""))</f>
        <v>1.05435254681433</v>
      </c>
      <c r="CV31" s="25">
        <f>IF(ISNUMBER(Fakos!CV31),Fakos!CV31,IF(ISTEXT(Fakos!CV31),"n.a.",""))</f>
        <v>2.6069741347575701E-2</v>
      </c>
      <c r="CW31" s="25">
        <f>IF(ISNUMBER(Fakos!CW31),Fakos!CW31,IF(ISTEXT(Fakos!CW31),"n.a.",""))</f>
        <v>8.2212837913255898E-2</v>
      </c>
      <c r="CX31" s="25">
        <f>IF(ISNUMBER(Fakos!CX31),Fakos!CX31,IF(ISTEXT(Fakos!CX31),"n.a.",""))</f>
        <v>11.317350782999</v>
      </c>
      <c r="CY31" s="25">
        <f>IF(ISNUMBER(Fakos!CY31),Fakos!CY31,IF(ISTEXT(Fakos!CY31),"n.a.",""))</f>
        <v>3.1845722687447302</v>
      </c>
      <c r="CZ31" s="25" t="str">
        <f>IF(ISNUMBER(Fakos!CZ31),Fakos!CZ31,IF(ISTEXT(Fakos!CZ31),"n.a.",""))</f>
        <v/>
      </c>
      <c r="DA31" s="25">
        <f>IF(ISNUMBER(Fakos!DA31),Fakos!DA31,IF(ISTEXT(Fakos!DA31),"n.a.",""))</f>
        <v>0.5312355423155416</v>
      </c>
      <c r="DB31" s="25">
        <f>IF(ISNUMBER(Fakos!DB31),Fakos!DB31,IF(ISTEXT(Fakos!DB31),"n.a.",""))</f>
        <v>8347.8816217930344</v>
      </c>
      <c r="DC31" s="25">
        <f>IF(ISNUMBER(Fakos!DC31),Fakos!DC31,IF(ISTEXT(Fakos!DC31),"n.a.",""))</f>
        <v>1.8020507836668296</v>
      </c>
      <c r="DD31" s="25">
        <f>IF(ISNUMBER(Fakos!DD31),Fakos!DD31,IF(ISTEXT(Fakos!DD31),"n.a.",""))</f>
        <v>4.660633128016114</v>
      </c>
      <c r="DE31" s="25">
        <f>IF(ISNUMBER(Fakos!DE31),Fakos!DE31,IF(ISTEXT(Fakos!DE31),"n.a.",""))</f>
        <v>4.2724160166201803E-3</v>
      </c>
      <c r="DF31" s="25">
        <f>IF(ISNUMBER(Fakos!DF31),Fakos!DF31,IF(ISTEXT(Fakos!DF31),"n.a.",""))</f>
        <v>1.9703369728873224E-2</v>
      </c>
      <c r="DG31" s="25">
        <f>IF(ISNUMBER(Fakos!DG31),Fakos!DG31,IF(ISTEXT(Fakos!DG31),"n.a.",""))</f>
        <v>8.7655368499504338E-3</v>
      </c>
      <c r="DH31" s="25">
        <f>IF(ISNUMBER(Fakos!DH31),Fakos!DH31,IF(ISTEXT(Fakos!DH31),"n.a.",""))</f>
        <v>7.0756623445193227E-3</v>
      </c>
      <c r="DI31" s="25">
        <f>IF(ISNUMBER(Fakos!DI31),Fakos!DI31,IF(ISTEXT(Fakos!DI31),"n.a.",""))</f>
        <v>4.9423101841576127</v>
      </c>
      <c r="DJ31" s="25">
        <f>IF(ISNUMBER(Fakos!DJ31),Fakos!DJ31,IF(ISTEXT(Fakos!DJ31),"n.a.",""))</f>
        <v>1.2347398140526811</v>
      </c>
      <c r="DK31" s="25">
        <f>IF(ISNUMBER(Fakos!DK31),Fakos!DK31,IF(ISTEXT(Fakos!DK31),"n.a.",""))</f>
        <v>2.8421471360447561E-4</v>
      </c>
      <c r="DL31" s="25">
        <f>IF(ISNUMBER(Fakos!DL31),Fakos!DL31,IF(ISTEXT(Fakos!DL31),"n.a.",""))</f>
        <v>6.22376163271565E-4</v>
      </c>
      <c r="DM31" s="25">
        <f>IF(ISNUMBER(Fakos!DM31),Fakos!DM31,IF(ISTEXT(Fakos!DM31),"n.a.",""))</f>
        <v>1.2025605479907285E-4</v>
      </c>
      <c r="DN31" s="25">
        <f>IF(ISNUMBER(Fakos!DN31),Fakos!DN31,IF(ISTEXT(Fakos!DN31),"n.a.",""))</f>
        <v>1.9776853734123495E-3</v>
      </c>
      <c r="DO31" s="25">
        <f>IF(ISNUMBER(Fakos!DO31),Fakos!DO31,IF(ISTEXT(Fakos!DO31),"n.a.",""))</f>
        <v>5.4591994446790413E-4</v>
      </c>
      <c r="DP31" s="25">
        <f>IF(ISNUMBER(Fakos!DP31),Fakos!DP31,IF(ISTEXT(Fakos!DP31),"n.a.",""))</f>
        <v>8.2629509938427111E-3</v>
      </c>
      <c r="DQ31" s="25">
        <f>IF(ISNUMBER(Fakos!DQ31),Fakos!DQ31,IF(ISTEXT(Fakos!DQ31),"n.a.",""))</f>
        <v>1.3235618610152688E-4</v>
      </c>
      <c r="DR31" s="25">
        <f>IF(ISNUMBER(Fakos!DR31),Fakos!DR31,IF(ISTEXT(Fakos!DR31),"n.a.",""))</f>
        <v>4.022483143840808E-4</v>
      </c>
      <c r="DS31" s="25">
        <f>IF(ISNUMBER(Fakos!DS31),Fakos!DS31,IF(ISTEXT(Fakos!DS31),"n.a.",""))</f>
        <v>5.4620418836867766E-2</v>
      </c>
      <c r="DT31" s="25">
        <f>IF(ISNUMBER(Fakos!DT31),Fakos!DT31,IF(ISTEXT(Fakos!DT31),"n.a.",""))</f>
        <v>1.5238618423149245E-2</v>
      </c>
      <c r="DU31" s="25" t="str">
        <f>IF(ISNUMBER(Fakos!DU31),Fakos!DU31,IF(ISTEXT(Fakos!DU31),"n.a.",""))</f>
        <v/>
      </c>
      <c r="DV31" s="25">
        <f>IF(ISNUMBER(Fakos!DV31),Fakos!DV31,IF(ISTEXT(Fakos!DV31),"n.a.",""))</f>
        <v>6.3528160732650597E-3</v>
      </c>
      <c r="DW31" s="25">
        <f>IF(ISNUMBER(Fakos!DW31),Fakos!DW31,IF(ISTEXT(Fakos!DW31),"n.a.",""))</f>
        <v>99.828705574712231</v>
      </c>
      <c r="DX31" s="25">
        <f>IF(ISNUMBER(Fakos!DX31),Fakos!DX31,IF(ISTEXT(Fakos!DX31),"n.a.",""))</f>
        <v>2.1549945874138495E-2</v>
      </c>
      <c r="DY31" s="25">
        <f>IF(ISNUMBER(Fakos!DY31),Fakos!DY31,IF(ISTEXT(Fakos!DY31),"n.a.",""))</f>
        <v>5.5734495696949861E-2</v>
      </c>
      <c r="DZ31" s="25">
        <f>IF(ISNUMBER(Fakos!DZ31),Fakos!DZ31,IF(ISTEXT(Fakos!DZ31),"n.a.",""))</f>
        <v>5.1091975178758121E-5</v>
      </c>
      <c r="EA31" s="25">
        <f>IF(ISNUMBER(Fakos!EA31),Fakos!EA31,IF(ISTEXT(Fakos!EA31),"n.a.",""))</f>
        <v>2.3562407621574544E-4</v>
      </c>
      <c r="EB31" s="25">
        <f>IF(ISNUMBER(Fakos!EB31),Fakos!EB31,IF(ISTEXT(Fakos!EB31),"n.a.",""))</f>
        <v>1.0482326379827612E-4</v>
      </c>
      <c r="EC31" s="25">
        <f>IF(ISNUMBER(Fakos!EC31),Fakos!EC31,IF(ISTEXT(Fakos!EC31),"n.a.",""))</f>
        <v>8.4614785515535403E-5</v>
      </c>
      <c r="ED31" s="25">
        <f>IF(ISNUMBER(Fakos!ED31),Fakos!ED31,IF(ISTEXT(Fakos!ED31),"n.a.",""))</f>
        <v>5.9102949776520489E-2</v>
      </c>
      <c r="EE31" s="25">
        <f>IF(ISNUMBER(Fakos!EE31),Fakos!EE31,IF(ISTEXT(Fakos!EE31),"n.a.",""))</f>
        <v>1.4765719369648248E-2</v>
      </c>
      <c r="EF31" s="25">
        <f>IF(ISNUMBER(Fakos!EF31),Fakos!EF31,IF(ISTEXT(Fakos!EF31),"n.a.",""))</f>
        <v>3.3988008275479343E-6</v>
      </c>
      <c r="EG31" s="25">
        <f>IF(ISNUMBER(Fakos!EG31),Fakos!EG31,IF(ISTEXT(Fakos!EG31),"n.a.",""))</f>
        <v>7.4427273378861145E-6</v>
      </c>
      <c r="EH31" s="25">
        <f>IF(ISNUMBER(Fakos!EH31),Fakos!EH31,IF(ISTEXT(Fakos!EH31),"n.a.",""))</f>
        <v>1.4380901445431085E-6</v>
      </c>
      <c r="EI31" s="25">
        <f>IF(ISNUMBER(Fakos!EI31),Fakos!EI31,IF(ISTEXT(Fakos!EI31),"n.a.",""))</f>
        <v>2.3650283965022312E-5</v>
      </c>
      <c r="EJ31" s="25">
        <f>IF(ISNUMBER(Fakos!EJ31),Fakos!EJ31,IF(ISTEXT(Fakos!EJ31),"n.a.",""))</f>
        <v>6.5284204871060412E-6</v>
      </c>
      <c r="EK31" s="25">
        <f>IF(ISNUMBER(Fakos!EK31),Fakos!EK31,IF(ISTEXT(Fakos!EK31),"n.a.",""))</f>
        <v>9.8813056930414963E-5</v>
      </c>
      <c r="EL31" s="25">
        <f>IF(ISNUMBER(Fakos!EL31),Fakos!EL31,IF(ISTEXT(Fakos!EL31),"n.a.",""))</f>
        <v>1.5827903810743242E-6</v>
      </c>
      <c r="EM31" s="25">
        <f>IF(ISNUMBER(Fakos!EM31),Fakos!EM31,IF(ISTEXT(Fakos!EM31),"n.a.",""))</f>
        <v>4.8103136057585388E-6</v>
      </c>
      <c r="EN31" s="25">
        <f>IF(ISNUMBER(Fakos!EN31),Fakos!EN31,IF(ISTEXT(Fakos!EN31),"n.a.",""))</f>
        <v>6.5318196369703197E-4</v>
      </c>
      <c r="EO31" s="25">
        <f>IF(ISNUMBER(Fakos!EO31),Fakos!EO31,IF(ISTEXT(Fakos!EO31),"n.a.",""))</f>
        <v>1.8223204650609352E-4</v>
      </c>
      <c r="EP31" s="25" t="str">
        <f>IF(ISNUMBER(Fakos!EP31),Fakos!EP31,IF(ISTEXT(Fakos!EP31),"n.a.",""))</f>
        <v/>
      </c>
      <c r="EQ31" s="25">
        <f>IF(ISNUMBER(Fakos!EQ31),Fakos!EQ31,IF(ISTEXT(Fakos!EQ31),"n.a.",""))</f>
        <v>199.65741114942446</v>
      </c>
      <c r="ER31" s="25" t="str">
        <f>IF(ISNUMBER(Fakos!ER31),Fakos!ER31,IF(ISTEXT(Fakos!ER31),"n.a.",""))</f>
        <v/>
      </c>
      <c r="ES31" s="25" t="str">
        <f>IF(ISNUMBER(Fakos!ES31),Fakos!ES31,IF(ISTEXT(Fakos!ES31),"n.a.",""))</f>
        <v/>
      </c>
      <c r="ET31" s="25" t="str">
        <f>IF(ISNUMBER(Fakos!ET31),Fakos!ET31,IF(ISTEXT(Fakos!ET31),"n.a.",""))</f>
        <v/>
      </c>
      <c r="EU31" s="25" t="str">
        <f>IF(ISNUMBER(Fakos!EU31),Fakos!EU31,IF(ISTEXT(Fakos!EU31),"n.a.",""))</f>
        <v/>
      </c>
      <c r="EV31" s="25" t="str">
        <f>IF(ISNUMBER(Fakos!EV31),Fakos!EV31,IF(ISTEXT(Fakos!EV31),"n.a.",""))</f>
        <v/>
      </c>
      <c r="EW31" s="25" t="str">
        <f>IF(ISNUMBER(Fakos!EW31),Fakos!EW31,IF(ISTEXT(Fakos!EW31),"n.a.",""))</f>
        <v/>
      </c>
      <c r="EX31" s="25" t="str">
        <f>IF(ISNUMBER(Fakos!EX31),Fakos!EX31,IF(ISTEXT(Fakos!EX31),"n.a.",""))</f>
        <v/>
      </c>
      <c r="EY31" s="25" t="str">
        <f>IF(ISNUMBER(Fakos!EY31),Fakos!EY31,IF(ISTEXT(Fakos!EY31),"n.a.",""))</f>
        <v/>
      </c>
      <c r="EZ31" s="25" t="str">
        <f>IF(ISNUMBER(Fakos!EZ31),Fakos!EZ31,IF(ISTEXT(Fakos!EZ31),"n.a.",""))</f>
        <v/>
      </c>
      <c r="FA31" s="25" t="str">
        <f>IF(ISNUMBER(Fakos!FA31),Fakos!FA31,IF(ISTEXT(Fakos!FA31),"n.a.",""))</f>
        <v/>
      </c>
      <c r="FB31" s="25" t="str">
        <f>IF(ISNUMBER(Fakos!FB31),Fakos!FB31,IF(ISTEXT(Fakos!FB31),"n.a.",""))</f>
        <v/>
      </c>
      <c r="FC31" s="25" t="str">
        <f>IF(ISNUMBER(Fakos!FC31),Fakos!FC31,IF(ISTEXT(Fakos!FC31),"n.a.",""))</f>
        <v/>
      </c>
      <c r="FD31" s="25" t="str">
        <f>IF(ISNUMBER(Fakos!FD31),Fakos!FD31,IF(ISTEXT(Fakos!FD31),"n.a.",""))</f>
        <v/>
      </c>
      <c r="FE31" s="25" t="str">
        <f>IF(ISNUMBER(Fakos!FE31),Fakos!FE31,IF(ISTEXT(Fakos!FE31),"n.a.",""))</f>
        <v/>
      </c>
      <c r="FF31" s="25" t="str">
        <f>IF(ISNUMBER(Fakos!FF31),Fakos!FF31,IF(ISTEXT(Fakos!FF31),"n.a.",""))</f>
        <v/>
      </c>
      <c r="FG31" s="25" t="str">
        <f>IF(ISNUMBER(Fakos!FG31),Fakos!FG31,IF(ISTEXT(Fakos!FG31),"n.a.",""))</f>
        <v/>
      </c>
      <c r="FH31" s="25" t="str">
        <f>IF(ISNUMBER(Fakos!FH31),Fakos!FH31,IF(ISTEXT(Fakos!FH31),"n.a.",""))</f>
        <v/>
      </c>
      <c r="FI31" s="25" t="str">
        <f>IF(ISNUMBER(Fakos!FI31),Fakos!FI31,IF(ISTEXT(Fakos!FI31),"n.a.",""))</f>
        <v/>
      </c>
      <c r="FJ31" s="25" t="str">
        <f>IF(ISNUMBER(Fakos!FJ31),Fakos!FJ31,IF(ISTEXT(Fakos!FJ31),"n.a.",""))</f>
        <v/>
      </c>
      <c r="FK31" s="25" t="str">
        <f>IF(ISNUMBER(Fakos!FK31),Fakos!FK31,IF(ISTEXT(Fakos!FK31),"n.a.",""))</f>
        <v/>
      </c>
      <c r="FL31" s="25" t="str">
        <f>IF(ISNUMBER(Fakos!FL31),Fakos!FL31,IF(ISTEXT(Fakos!FL31),"n.a.",""))</f>
        <v/>
      </c>
      <c r="FM31" s="25" t="str">
        <f>IF(ISNUMBER(Fakos!FM31),Fakos!FM31,IF(ISTEXT(Fakos!FM31),"n.a.",""))</f>
        <v/>
      </c>
      <c r="FN31" s="25" t="str">
        <f>IF(ISNUMBER(Fakos!FN31),Fakos!FN31,IF(ISTEXT(Fakos!FN31),"n.a.",""))</f>
        <v/>
      </c>
      <c r="FO31" s="25" t="str">
        <f>IF(ISNUMBER(Fakos!FO31),Fakos!FO31,"")</f>
        <v/>
      </c>
      <c r="FP31" s="25" t="str">
        <f>IF(ISNUMBER(Fakos!FP31),Fakos!FP31,"")</f>
        <v/>
      </c>
      <c r="FQ31" s="25" t="str">
        <f>IF(ISNUMBER(Fakos!FQ31),Fakos!FQ31,"")</f>
        <v/>
      </c>
      <c r="FR31" s="25" t="str">
        <f>IF(ISNUMBER(Fakos!FR31),Fakos!FR31,"")</f>
        <v/>
      </c>
      <c r="FS31" s="25" t="str">
        <f>IF(ISNUMBER(Fakos!FS31),Fakos!FS31,"")</f>
        <v/>
      </c>
      <c r="FT31" s="25" t="str">
        <f>IF(ISNUMBER(Fakos!FT31),Fakos!FT31,"")</f>
        <v/>
      </c>
      <c r="FU31" s="25" t="str">
        <f>IF(ISNUMBER(Fakos!FU31),Fakos!FU31,"")</f>
        <v/>
      </c>
      <c r="FV31" s="25" t="str">
        <f>IF(ISNUMBER(Fakos!FV31),Fakos!FV31,"")</f>
        <v/>
      </c>
      <c r="FW31" s="25" t="str">
        <f>IF(ISNUMBER(Fakos!FW31),Fakos!FW31,"")</f>
        <v/>
      </c>
      <c r="FX31" s="25" t="str">
        <f>IF(ISNUMBER(Fakos!FX31),Fakos!FX31,"")</f>
        <v/>
      </c>
      <c r="FY31" s="25" t="str">
        <f>IF(ISNUMBER(Fakos!FY31),Fakos!FY31,"")</f>
        <v/>
      </c>
      <c r="FZ31" s="25" t="str">
        <f>IF(ISNUMBER(Fakos!FZ31),Fakos!FZ31,"")</f>
        <v/>
      </c>
      <c r="GA31" s="25" t="str">
        <f>IF(ISNUMBER(Fakos!GA31),Fakos!GA31,"")</f>
        <v/>
      </c>
      <c r="GB31" s="25" t="str">
        <f>IF(ISNUMBER(Fakos!GB31),Fakos!GB31,"")</f>
        <v/>
      </c>
      <c r="GC31" s="25" t="str">
        <f>IF(ISNUMBER(Fakos!GC31),Fakos!GC31,"")</f>
        <v/>
      </c>
      <c r="GD31" s="25" t="str">
        <f>IF(ISNUMBER(Fakos!GD31),Fakos!GD31,"")</f>
        <v/>
      </c>
      <c r="GE31" s="25" t="str">
        <f>IF(ISNUMBER(Fakos!GE31),Fakos!GE31,"")</f>
        <v/>
      </c>
      <c r="GF31" s="25" t="str">
        <f>IF(ISNUMBER(Fakos!GF31),Fakos!GF31,"")</f>
        <v/>
      </c>
      <c r="GG31" s="25" t="str">
        <f>IF(ISNUMBER(Fakos!GG31),Fakos!GG31,"")</f>
        <v/>
      </c>
      <c r="GH31" s="25" t="str">
        <f>IF(ISNUMBER(Fakos!GH31),Fakos!GH31,"")</f>
        <v/>
      </c>
      <c r="GI31" s="25" t="str">
        <f>IF(ISNUMBER(Fakos!GI31),Fakos!GI31,"")</f>
        <v/>
      </c>
      <c r="GJ31" s="25" t="str">
        <f>IF(ISNUMBER(Fakos!GJ31),Fakos!GJ31,"")</f>
        <v/>
      </c>
      <c r="GK31" s="25" t="str">
        <f>IF(ISNUMBER(Fakos!GK31),Fakos!GK31,"")</f>
        <v/>
      </c>
      <c r="GL31" s="25" t="str">
        <f>IF(ISNUMBER(Fakos!GL31),Fakos!GL31,"")</f>
        <v/>
      </c>
      <c r="GM31" s="25" t="str">
        <f>IF(ISNUMBER(Fakos!GM31),Fakos!GM31,"")</f>
        <v/>
      </c>
      <c r="GN31" s="25" t="str">
        <f>IF(ISNUMBER(Fakos!GN31),Fakos!GN31,"")</f>
        <v/>
      </c>
      <c r="GO31" s="25" t="str">
        <f>IF(ISNUMBER(Fakos!GO31),Fakos!GO31,"")</f>
        <v/>
      </c>
      <c r="GP31" s="25" t="str">
        <f>IF(ISNUMBER(Fakos!GP31),Fakos!GP31,"")</f>
        <v/>
      </c>
      <c r="GQ31" s="25" t="str">
        <f>IF(ISNUMBER(Fakos!GQ31),Fakos!GQ31,"")</f>
        <v/>
      </c>
      <c r="GR31" s="25" t="str">
        <f>IF(ISNUMBER(Fakos!GR31),Fakos!GR31,"")</f>
        <v/>
      </c>
      <c r="GS31" s="25" t="str">
        <f>IF(ISNUMBER(Fakos!GS31),Fakos!GS31,"")</f>
        <v/>
      </c>
      <c r="GT31" s="25" t="str">
        <f>IF(ISNUMBER(Fakos!GT31),Fakos!GT31,"")</f>
        <v/>
      </c>
      <c r="GU31" s="25" t="str">
        <f>IF(ISNUMBER(Fakos!GU31),Fakos!GU31,"")</f>
        <v/>
      </c>
      <c r="GV31" s="25" t="str">
        <f>IF(ISNUMBER(Fakos!GV31),Fakos!GV31,"")</f>
        <v/>
      </c>
      <c r="GW31" s="25" t="str">
        <f>IF(ISNUMBER(Fakos!GW31),Fakos!GW31,"")</f>
        <v/>
      </c>
      <c r="GX31" s="25" t="str">
        <f>IF(ISNUMBER(Fakos!GX31),Fakos!GX31,"")</f>
        <v/>
      </c>
      <c r="GY31" s="25" t="str">
        <f>IF(ISNUMBER(Fakos!GY31),Fakos!GY31,"")</f>
        <v/>
      </c>
      <c r="GZ31" s="25" t="str">
        <f>IF(ISNUMBER(Fakos!GZ31),Fakos!GZ31,"")</f>
        <v/>
      </c>
      <c r="HA31" s="25" t="str">
        <f>IF(ISNUMBER(Fakos!HA31),Fakos!HA31,"")</f>
        <v/>
      </c>
      <c r="HB31" s="25" t="str">
        <f>IF(ISNUMBER(Fakos!HB31),Fakos!HB31,"")</f>
        <v/>
      </c>
      <c r="HC31" s="25" t="str">
        <f>IF(ISNUMBER(Fakos!HC31),Fakos!HC31,"")</f>
        <v/>
      </c>
      <c r="HD31" s="25" t="str">
        <f>IF(ISNUMBER(Fakos!HD31),Fakos!HD31,"")</f>
        <v/>
      </c>
      <c r="HE31" s="25" t="str">
        <f>IF(ISNUMBER(Fakos!HE31),Fakos!HE31,"")</f>
        <v/>
      </c>
      <c r="HF31" s="25" t="str">
        <f>IF(ISNUMBER(Fakos!HF31),Fakos!HF31,"")</f>
        <v/>
      </c>
      <c r="HG31" s="25" t="str">
        <f>IF(ISNUMBER(Fakos!HG31),Fakos!HG31,"")</f>
        <v/>
      </c>
      <c r="HH31" s="25" t="str">
        <f>IF(ISNUMBER(Fakos!HH31),Fakos!HH31,"")</f>
        <v/>
      </c>
      <c r="HI31" s="25" t="str">
        <f>IF(ISNUMBER(Fakos!HI31),Fakos!HI31,"")</f>
        <v/>
      </c>
    </row>
    <row r="32" spans="1:217">
      <c r="A32" s="25" t="str">
        <f>Fakos!A32</f>
        <v>LM-JB-14-13</v>
      </c>
      <c r="B32" s="25" t="str">
        <f>Fakos!B32</f>
        <v>Fakos</v>
      </c>
      <c r="C32" s="25" t="str">
        <f>Fakos!C32</f>
        <v>epithermal</v>
      </c>
      <c r="D32" s="25" t="str">
        <f>Fakos!D32</f>
        <v>transitional</v>
      </c>
      <c r="E32" s="25" t="str">
        <f>Fakos!E32</f>
        <v>pyrite</v>
      </c>
      <c r="F32" s="25" t="str">
        <f>Fakos!F32</f>
        <v>anhedral, inclusions</v>
      </c>
      <c r="G32" s="25">
        <f>IF(ISNUMBER(Fakos!G32),Fakos!G32,IF(ISTEXT(Fakos!G32),"n.a.",""))</f>
        <v>15.2119894735572</v>
      </c>
      <c r="H32" s="25">
        <f>IF(ISNUMBER(Fakos!H32),Fakos!H32,IF(ISTEXT(Fakos!H32),"n.a.",""))</f>
        <v>462791.57814996998</v>
      </c>
      <c r="I32" s="25">
        <f>IF(ISNUMBER(Fakos!I32),Fakos!I32,IF(ISTEXT(Fakos!I32),"n.a.",""))</f>
        <v>60.112634120604</v>
      </c>
      <c r="J32" s="25">
        <f>IF(ISNUMBER(Fakos!J32),Fakos!J32,IF(ISTEXT(Fakos!J32),"n.a.",""))</f>
        <v>426.35852327698501</v>
      </c>
      <c r="K32" s="25">
        <f>IF(ISNUMBER(Fakos!K32),Fakos!K32,IF(ISTEXT(Fakos!K32),"n.a.",""))</f>
        <v>14.1226327528617</v>
      </c>
      <c r="L32" s="25">
        <f>IF(ISNUMBER(Fakos!L32),Fakos!L32,IF(ISTEXT(Fakos!L32),"n.a.",""))</f>
        <v>1.00604792482172</v>
      </c>
      <c r="M32" s="25">
        <f>IF(ISNUMBER(Fakos!M32),Fakos!M32,IF(ISTEXT(Fakos!M32),"n.a.",""))</f>
        <v>3.9395628514654897E-2</v>
      </c>
      <c r="N32" s="25">
        <f>IF(ISNUMBER(Fakos!N32),Fakos!N32,IF(ISTEXT(Fakos!N32),"n.a.",""))</f>
        <v>0.831990343911302</v>
      </c>
      <c r="O32" s="25">
        <f>IF(ISNUMBER(Fakos!O32),Fakos!O32,IF(ISTEXT(Fakos!O32),"n.a.",""))</f>
        <v>3291.2011205814601</v>
      </c>
      <c r="P32" s="25">
        <f>IF(ISNUMBER(Fakos!P32),Fakos!P32,IF(ISTEXT(Fakos!P32),"n.a.",""))</f>
        <v>34.751344276898003</v>
      </c>
      <c r="Q32" s="25">
        <f>IF(ISNUMBER(Fakos!Q32),Fakos!Q32,IF(ISTEXT(Fakos!Q32),"n.a.",""))</f>
        <v>1.7917432576694801</v>
      </c>
      <c r="R32" s="25">
        <f>IF(ISNUMBER(Fakos!R32),Fakos!R32,IF(ISTEXT(Fakos!R32),"n.a.",""))</f>
        <v>0.11286362723425</v>
      </c>
      <c r="S32" s="25">
        <f>IF(ISNUMBER(Fakos!S32),Fakos!S32,IF(ISTEXT(Fakos!S32),"n.a.",""))</f>
        <v>6.3546472626422601E-3</v>
      </c>
      <c r="T32" s="25">
        <f>IF(ISNUMBER(Fakos!T32),Fakos!T32,IF(ISTEXT(Fakos!T32),"n.a.",""))</f>
        <v>6.7240152987417701E-2</v>
      </c>
      <c r="U32" s="25">
        <f>IF(ISNUMBER(Fakos!U32),Fakos!U32,IF(ISTEXT(Fakos!U32),"n.a.",""))</f>
        <v>15.777467510497299</v>
      </c>
      <c r="V32" s="25">
        <f>IF(ISNUMBER(Fakos!V32),Fakos!V32,IF(ISTEXT(Fakos!V32),"n.a.",""))</f>
        <v>3.3833751045922398</v>
      </c>
      <c r="W32" s="25">
        <f>IF(ISNUMBER(Fakos!W32),Fakos!W32,IF(ISTEXT(Fakos!W32),"n.a.",""))</f>
        <v>0.394830078511475</v>
      </c>
      <c r="X32" s="25">
        <f>IF(ISNUMBER(Fakos!X32),Fakos!X32,IF(ISTEXT(Fakos!X32),"n.a.",""))</f>
        <v>0.23298031935191599</v>
      </c>
      <c r="Y32" s="25">
        <f>IF(ISNUMBER(Fakos!Y32),Fakos!Y32,IF(ISTEXT(Fakos!Y32),"n.a.",""))</f>
        <v>192.96506198985401</v>
      </c>
      <c r="Z32" s="25">
        <f>IF(ISNUMBER(Fakos!Z32),Fakos!Z32,IF(ISTEXT(Fakos!Z32),"n.a.",""))</f>
        <v>43.4601675072402</v>
      </c>
      <c r="AA32" s="25">
        <f>IF(ISNUMBER(Fakos!AA32),Fakos!AA32,IF(ISTEXT(Fakos!AA32),"n.a.",""))</f>
        <v>0.14099081134482599</v>
      </c>
      <c r="AB32" s="25">
        <f>IF(ISNUMBER(Fakos!AB32),Fakos!AB32,IF(ISTEXT(Fakos!AB32),"n.a.",""))</f>
        <v>0.18009137985157753</v>
      </c>
      <c r="AC32" s="25">
        <f>IF(ISNUMBER(Fakos!AC32),Fakos!AC32,IF(ISTEXT(Fakos!AC32),"n.a.",""))</f>
        <v>0.22522298627056805</v>
      </c>
      <c r="AD32" s="25">
        <f>IF(ISNUMBER(Fakos!AD32),Fakos!AD32,IF(ISTEXT(Fakos!AD32),"n.a.",""))</f>
        <v>1.8264649262754212E-2</v>
      </c>
      <c r="AE32" s="25">
        <f>IF(ISNUMBER(Fakos!AE32),Fakos!AE32,IF(ISTEXT(Fakos!AE32),"n.a.",""))</f>
        <v>1.2073704791397209E-3</v>
      </c>
      <c r="AF32" s="25">
        <f>IF(ISNUMBER(Fakos!AF32),Fakos!AF32,IF(ISTEXT(Fakos!AF32),"n.a.",""))</f>
        <v>8.176333761044717E-2</v>
      </c>
      <c r="AG32" s="25">
        <f>IF(ISNUMBER(Fakos!AG32),Fakos!AG32,IF(ISTEXT(Fakos!AG32),"n.a.",""))</f>
        <v>2.9806433936578208E-2</v>
      </c>
      <c r="AH32" s="25">
        <f>IF(ISNUMBER(Fakos!AH32),Fakos!AH32,IF(ISTEXT(Fakos!AH32),"n.a.",""))</f>
        <v>9.2853247069341963E-3</v>
      </c>
      <c r="AI32" s="25">
        <f>IF(ISNUMBER(Fakos!AI32),Fakos!AI32,IF(ISTEXT(Fakos!AI32),"n.a.",""))</f>
        <v>0.72297892353288085</v>
      </c>
      <c r="AJ32" s="25">
        <f>IF(ISNUMBER(Fakos!AJ32),Fakos!AJ32,IF(ISTEXT(Fakos!AJ32),"n.a.",""))</f>
        <v>0.5781038343316709</v>
      </c>
      <c r="AK32" s="25">
        <f>IF(ISNUMBER(Fakos!AK32),Fakos!AK32,IF(ISTEXT(Fakos!AK32),"n.a.",""))</f>
        <v>3.8757296658217888E-3</v>
      </c>
      <c r="AL32" s="25">
        <f>IF(ISNUMBER(Fakos!AL32),Fakos!AL32,IF(ISTEXT(Fakos!AL32),"n.a.",""))</f>
        <v>0.26246508311119687</v>
      </c>
      <c r="AM32" s="25">
        <f>IF(ISNUMBER(Fakos!AM32),Fakos!AM32,IF(ISTEXT(Fakos!AM32),"n.a.",""))</f>
        <v>2.9806433936578208E-2</v>
      </c>
      <c r="AN32" s="25" t="str">
        <f>IF(ISNUMBER(Fakos!AN32),Fakos!AN32,IF(ISTEXT(Fakos!AN32),"n.a.",""))</f>
        <v/>
      </c>
      <c r="AO32" s="25" t="str">
        <f>IF(ISNUMBER(Fakos!AO32),Fakos!AO32,IF(ISTEXT(Fakos!AO32),"n.a.",""))</f>
        <v/>
      </c>
      <c r="AP32" s="25">
        <f>IF(ISNUMBER(Fakos!AP32),Fakos!AP32,IF(ISTEXT(Fakos!AP32),"n.a.",""))</f>
        <v>0.15490387317460599</v>
      </c>
      <c r="AQ32" s="25">
        <f>IF(ISNUMBER(Fakos!AQ32),Fakos!AQ32,IF(ISTEXT(Fakos!AQ32),"n.a.",""))</f>
        <v>9.8039675479450299</v>
      </c>
      <c r="AR32" s="25">
        <f>IF(ISNUMBER(Fakos!AR32),Fakos!AR32,IF(ISTEXT(Fakos!AR32),"n.a.",""))</f>
        <v>2.4464585402761099E-2</v>
      </c>
      <c r="AS32" s="25">
        <f>IF(ISNUMBER(Fakos!AS32),Fakos!AS32,IF(ISTEXT(Fakos!AS32),"n.a.",""))</f>
        <v>0.21891178162713601</v>
      </c>
      <c r="AT32" s="25">
        <f>IF(ISNUMBER(Fakos!AT32),Fakos!AT32,IF(ISTEXT(Fakos!AT32),"n.a.",""))</f>
        <v>0.190853755498509</v>
      </c>
      <c r="AU32" s="25">
        <f>IF(ISNUMBER(Fakos!AU32),Fakos!AU32,IF(ISTEXT(Fakos!AU32),"n.a.",""))</f>
        <v>1.00604792482172</v>
      </c>
      <c r="AV32" s="25">
        <f>IF(ISNUMBER(Fakos!AV32),Fakos!AV32,IF(ISTEXT(Fakos!AV32),"n.a.",""))</f>
        <v>3.9395628514654897E-2</v>
      </c>
      <c r="AW32" s="25">
        <f>IF(ISNUMBER(Fakos!AW32),Fakos!AW32,IF(ISTEXT(Fakos!AW32),"n.a.",""))</f>
        <v>0.46840782812862303</v>
      </c>
      <c r="AX32" s="25">
        <f>IF(ISNUMBER(Fakos!AX32),Fakos!AX32,IF(ISTEXT(Fakos!AX32),"n.a.",""))</f>
        <v>0.224912794659308</v>
      </c>
      <c r="AY32" s="25">
        <f>IF(ISNUMBER(Fakos!AY32),Fakos!AY32,IF(ISTEXT(Fakos!AY32),"n.a.",""))</f>
        <v>1.2693724923813201</v>
      </c>
      <c r="AZ32" s="25">
        <f>IF(ISNUMBER(Fakos!AZ32),Fakos!AZ32,IF(ISTEXT(Fakos!AZ32),"n.a.",""))</f>
        <v>1.94751440734558E-2</v>
      </c>
      <c r="BA32" s="25">
        <f>IF(ISNUMBER(Fakos!BA32),Fakos!BA32,IF(ISTEXT(Fakos!BA32),"n.a.",""))</f>
        <v>0.11286362723425</v>
      </c>
      <c r="BB32" s="25">
        <f>IF(ISNUMBER(Fakos!BB32),Fakos!BB32,IF(ISTEXT(Fakos!BB32),"n.a.",""))</f>
        <v>6.5832637827994804E-3</v>
      </c>
      <c r="BC32" s="25">
        <f>IF(ISNUMBER(Fakos!BC32),Fakos!BC32,IF(ISTEXT(Fakos!BC32),"n.a.",""))</f>
        <v>6.7240152987417701E-2</v>
      </c>
      <c r="BD32" s="25">
        <f>IF(ISNUMBER(Fakos!BD32),Fakos!BD32,IF(ISTEXT(Fakos!BD32),"n.a.",""))</f>
        <v>6.4254851960718201E-2</v>
      </c>
      <c r="BE32" s="25">
        <f>IF(ISNUMBER(Fakos!BE32),Fakos!BE32,IF(ISTEXT(Fakos!BE32),"n.a.",""))</f>
        <v>0.163698918426669</v>
      </c>
      <c r="BF32" s="25">
        <f>IF(ISNUMBER(Fakos!BF32),Fakos!BF32,IF(ISTEXT(Fakos!BF32),"n.a.",""))</f>
        <v>6.5395135308590703E-4</v>
      </c>
      <c r="BG32" s="25">
        <f>IF(ISNUMBER(Fakos!BG32),Fakos!BG32,IF(ISTEXT(Fakos!BG32),"n.a.",""))</f>
        <v>2.4745605188141801E-2</v>
      </c>
      <c r="BH32" s="25">
        <f>IF(ISNUMBER(Fakos!BH32),Fakos!BH32,IF(ISTEXT(Fakos!BH32),"n.a.",""))</f>
        <v>2.20951162058701E-2</v>
      </c>
      <c r="BI32" s="25">
        <f>IF(ISNUMBER(Fakos!BI32),Fakos!BI32,IF(ISTEXT(Fakos!BI32),"n.a.",""))</f>
        <v>1.6011813772927999E-2</v>
      </c>
      <c r="BJ32" s="25" t="str">
        <f>IF(ISNUMBER(Fakos!BJ32),Fakos!BJ32,IF(ISTEXT(Fakos!BJ32),"n.a.",""))</f>
        <v/>
      </c>
      <c r="BK32" s="25">
        <f>IF(ISNUMBER(Fakos!BK32),Fakos!BK32,IF(ISTEXT(Fakos!BK32),"n.a.",""))</f>
        <v>1.2585539640507999</v>
      </c>
      <c r="BL32" s="25">
        <f>IF(ISNUMBER(Fakos!BL32),Fakos!BL32,IF(ISTEXT(Fakos!BL32),"n.a.",""))</f>
        <v>32047.649334306701</v>
      </c>
      <c r="BM32" s="25">
        <f>IF(ISNUMBER(Fakos!BM32),Fakos!BM32,IF(ISTEXT(Fakos!BM32),"n.a.",""))</f>
        <v>5.9757096251839803</v>
      </c>
      <c r="BN32" s="25">
        <f>IF(ISNUMBER(Fakos!BN32),Fakos!BN32,IF(ISTEXT(Fakos!BN32),"n.a.",""))</f>
        <v>26.895751199005801</v>
      </c>
      <c r="BO32" s="25">
        <f>IF(ISNUMBER(Fakos!BO32),Fakos!BO32,IF(ISTEXT(Fakos!BO32),"n.a.",""))</f>
        <v>2.6940946905618599</v>
      </c>
      <c r="BP32" s="25">
        <f>IF(ISNUMBER(Fakos!BP32),Fakos!BP32,IF(ISTEXT(Fakos!BP32),"n.a.",""))</f>
        <v>0.92076016694263996</v>
      </c>
      <c r="BQ32" s="25">
        <f>IF(ISNUMBER(Fakos!BQ32),Fakos!BQ32,IF(ISTEXT(Fakos!BQ32),"n.a.",""))</f>
        <v>1.45670391141018E-2</v>
      </c>
      <c r="BR32" s="25">
        <f>IF(ISNUMBER(Fakos!BR32),Fakos!BR32,IF(ISTEXT(Fakos!BR32),"n.a.",""))</f>
        <v>0.64843762115741499</v>
      </c>
      <c r="BS32" s="25">
        <f>IF(ISNUMBER(Fakos!BS32),Fakos!BS32,IF(ISTEXT(Fakos!BS32),"n.a.",""))</f>
        <v>765.134546032392</v>
      </c>
      <c r="BT32" s="25">
        <f>IF(ISNUMBER(Fakos!BT32),Fakos!BT32,IF(ISTEXT(Fakos!BT32),"n.a.",""))</f>
        <v>11.120963805009801</v>
      </c>
      <c r="BU32" s="25">
        <f>IF(ISNUMBER(Fakos!BU32),Fakos!BU32,IF(ISTEXT(Fakos!BU32),"n.a.",""))</f>
        <v>0.35176866171071902</v>
      </c>
      <c r="BV32" s="25">
        <f>IF(ISNUMBER(Fakos!BV32),Fakos!BV32,IF(ISTEXT(Fakos!BV32),"n.a.",""))</f>
        <v>0.13668602395759999</v>
      </c>
      <c r="BW32" s="25">
        <f>IF(ISNUMBER(Fakos!BW32),Fakos!BW32,IF(ISTEXT(Fakos!BW32),"n.a.",""))</f>
        <v>3.6708881416120599E-3</v>
      </c>
      <c r="BX32" s="25">
        <f>IF(ISNUMBER(Fakos!BX32),Fakos!BX32,IF(ISTEXT(Fakos!BX32),"n.a.",""))</f>
        <v>7.9379713682895606E-2</v>
      </c>
      <c r="BY32" s="25">
        <f>IF(ISNUMBER(Fakos!BY32),Fakos!BY32,IF(ISTEXT(Fakos!BY32),"n.a.",""))</f>
        <v>1.6360835284437201</v>
      </c>
      <c r="BZ32" s="25">
        <f>IF(ISNUMBER(Fakos!BZ32),Fakos!BZ32,IF(ISTEXT(Fakos!BZ32),"n.a.",""))</f>
        <v>1.0212947414623299</v>
      </c>
      <c r="CA32" s="25">
        <f>IF(ISNUMBER(Fakos!CA32),Fakos!CA32,IF(ISTEXT(Fakos!CA32),"n.a.",""))</f>
        <v>0.20828347171513101</v>
      </c>
      <c r="CB32" s="25">
        <f>IF(ISNUMBER(Fakos!CB32),Fakos!CB32,IF(ISTEXT(Fakos!CB32),"n.a.",""))</f>
        <v>7.4737558207001495E-2</v>
      </c>
      <c r="CC32" s="25">
        <f>IF(ISNUMBER(Fakos!CC32),Fakos!CC32,IF(ISTEXT(Fakos!CC32),"n.a.",""))</f>
        <v>35.008485144852898</v>
      </c>
      <c r="CD32" s="25">
        <f>IF(ISNUMBER(Fakos!CD32),Fakos!CD32,IF(ISTEXT(Fakos!CD32),"n.a.",""))</f>
        <v>5.1150183882934002</v>
      </c>
      <c r="CE32" s="25" t="str">
        <f>IF(ISNUMBER(Fakos!CE32),Fakos!CE32,IF(ISTEXT(Fakos!CE32),"n.a.",""))</f>
        <v/>
      </c>
      <c r="CF32" s="25">
        <f>IF(ISNUMBER(Fakos!CF32),Fakos!CF32,IF(ISTEXT(Fakos!CF32),"n.a.",""))</f>
        <v>15.2119894735572</v>
      </c>
      <c r="CG32" s="25">
        <f>IF(ISNUMBER(Fakos!CG32),Fakos!CG32,IF(ISTEXT(Fakos!CG32),"n.a.",""))</f>
        <v>462791.57814996998</v>
      </c>
      <c r="CH32" s="25">
        <f>IF(ISNUMBER(Fakos!CH32),Fakos!CH32,IF(ISTEXT(Fakos!CH32),"n.a.",""))</f>
        <v>60.112634120604</v>
      </c>
      <c r="CI32" s="25">
        <f>IF(ISNUMBER(Fakos!CI32),Fakos!CI32,IF(ISTEXT(Fakos!CI32),"n.a.",""))</f>
        <v>426.35852327698501</v>
      </c>
      <c r="CJ32" s="25">
        <f>IF(ISNUMBER(Fakos!CJ32),Fakos!CJ32,IF(ISTEXT(Fakos!CJ32),"n.a.",""))</f>
        <v>14.1226327528617</v>
      </c>
      <c r="CK32" s="25">
        <f>IF(ISNUMBER(Fakos!CK32),Fakos!CK32,IF(ISTEXT(Fakos!CK32),"n.a.",""))</f>
        <v>1.00604792482172</v>
      </c>
      <c r="CL32" s="25">
        <f>IF(ISNUMBER(Fakos!CL32),Fakos!CL32,IF(ISTEXT(Fakos!CL32),"n.a.",""))</f>
        <v>3.9395628514654897E-2</v>
      </c>
      <c r="CM32" s="25">
        <f>IF(ISNUMBER(Fakos!CM32),Fakos!CM32,IF(ISTEXT(Fakos!CM32),"n.a.",""))</f>
        <v>0.831990343911302</v>
      </c>
      <c r="CN32" s="25">
        <f>IF(ISNUMBER(Fakos!CN32),Fakos!CN32,IF(ISTEXT(Fakos!CN32),"n.a.",""))</f>
        <v>3291.2011205814601</v>
      </c>
      <c r="CO32" s="25">
        <f>IF(ISNUMBER(Fakos!CO32),Fakos!CO32,IF(ISTEXT(Fakos!CO32),"n.a.",""))</f>
        <v>34.751344276898003</v>
      </c>
      <c r="CP32" s="25">
        <f>IF(ISNUMBER(Fakos!CP32),Fakos!CP32,IF(ISTEXT(Fakos!CP32),"n.a.",""))</f>
        <v>1.7917432576694801</v>
      </c>
      <c r="CQ32" s="25">
        <f>IF(ISNUMBER(Fakos!CQ32),Fakos!CQ32,IF(ISTEXT(Fakos!CQ32),"n.a.",""))</f>
        <v>0.11286362723425</v>
      </c>
      <c r="CR32" s="25">
        <f>IF(ISNUMBER(Fakos!CR32),Fakos!CR32,IF(ISTEXT(Fakos!CR32),"n.a.",""))</f>
        <v>6.3546472626422601E-3</v>
      </c>
      <c r="CS32" s="25">
        <f>IF(ISNUMBER(Fakos!CS32),Fakos!CS32,IF(ISTEXT(Fakos!CS32),"n.a.",""))</f>
        <v>6.7240152987417701E-2</v>
      </c>
      <c r="CT32" s="25">
        <f>IF(ISNUMBER(Fakos!CT32),Fakos!CT32,IF(ISTEXT(Fakos!CT32),"n.a.",""))</f>
        <v>15.777467510497299</v>
      </c>
      <c r="CU32" s="25">
        <f>IF(ISNUMBER(Fakos!CU32),Fakos!CU32,IF(ISTEXT(Fakos!CU32),"n.a.",""))</f>
        <v>3.3833751045922398</v>
      </c>
      <c r="CV32" s="25">
        <f>IF(ISNUMBER(Fakos!CV32),Fakos!CV32,IF(ISTEXT(Fakos!CV32),"n.a.",""))</f>
        <v>0.394830078511475</v>
      </c>
      <c r="CW32" s="25">
        <f>IF(ISNUMBER(Fakos!CW32),Fakos!CW32,IF(ISTEXT(Fakos!CW32),"n.a.",""))</f>
        <v>0.23298031935191599</v>
      </c>
      <c r="CX32" s="25">
        <f>IF(ISNUMBER(Fakos!CX32),Fakos!CX32,IF(ISTEXT(Fakos!CX32),"n.a.",""))</f>
        <v>192.96506198985401</v>
      </c>
      <c r="CY32" s="25">
        <f>IF(ISNUMBER(Fakos!CY32),Fakos!CY32,IF(ISTEXT(Fakos!CY32),"n.a.",""))</f>
        <v>43.4601675072402</v>
      </c>
      <c r="CZ32" s="25" t="str">
        <f>IF(ISNUMBER(Fakos!CZ32),Fakos!CZ32,IF(ISTEXT(Fakos!CZ32),"n.a.",""))</f>
        <v/>
      </c>
      <c r="DA32" s="25">
        <f>IF(ISNUMBER(Fakos!DA32),Fakos!DA32,IF(ISTEXT(Fakos!DA32),"n.a.",""))</f>
        <v>0.27689351461238093</v>
      </c>
      <c r="DB32" s="25">
        <f>IF(ISNUMBER(Fakos!DB32),Fakos!DB32,IF(ISTEXT(Fakos!DB32),"n.a.",""))</f>
        <v>8287.072757632197</v>
      </c>
      <c r="DC32" s="25">
        <f>IF(ISNUMBER(Fakos!DC32),Fakos!DC32,IF(ISTEXT(Fakos!DC32),"n.a.",""))</f>
        <v>1.0200130676868726</v>
      </c>
      <c r="DD32" s="25">
        <f>IF(ISNUMBER(Fakos!DD32),Fakos!DD32,IF(ISTEXT(Fakos!DD32),"n.a.",""))</f>
        <v>7.2641646808156457</v>
      </c>
      <c r="DE32" s="25">
        <f>IF(ISNUMBER(Fakos!DE32),Fakos!DE32,IF(ISTEXT(Fakos!DE32),"n.a.",""))</f>
        <v>0.22224267070880463</v>
      </c>
      <c r="DF32" s="25">
        <f>IF(ISNUMBER(Fakos!DF32),Fakos!DF32,IF(ISTEXT(Fakos!DF32),"n.a.",""))</f>
        <v>1.5385348292119896E-2</v>
      </c>
      <c r="DG32" s="25">
        <f>IF(ISNUMBER(Fakos!DG32),Fakos!DG32,IF(ISTEXT(Fakos!DG32),"n.a.",""))</f>
        <v>5.6503059986883668E-4</v>
      </c>
      <c r="DH32" s="25">
        <f>IF(ISNUMBER(Fakos!DH32),Fakos!DH32,IF(ISTEXT(Fakos!DH32),"n.a.",""))</f>
        <v>1.1458343808171078E-2</v>
      </c>
      <c r="DI32" s="25">
        <f>IF(ISNUMBER(Fakos!DI32),Fakos!DI32,IF(ISTEXT(Fakos!DI32),"n.a.",""))</f>
        <v>43.928601639333117</v>
      </c>
      <c r="DJ32" s="25">
        <f>IF(ISNUMBER(Fakos!DJ32),Fakos!DJ32,IF(ISTEXT(Fakos!DJ32),"n.a.",""))</f>
        <v>0.44011327604987344</v>
      </c>
      <c r="DK32" s="25">
        <f>IF(ISNUMBER(Fakos!DK32),Fakos!DK32,IF(ISTEXT(Fakos!DK32),"n.a.",""))</f>
        <v>1.6610486294102247E-2</v>
      </c>
      <c r="DL32" s="25">
        <f>IF(ISNUMBER(Fakos!DL32),Fakos!DL32,IF(ISTEXT(Fakos!DL32),"n.a.",""))</f>
        <v>1.004026538632785E-3</v>
      </c>
      <c r="DM32" s="25">
        <f>IF(ISNUMBER(Fakos!DM32),Fakos!DM32,IF(ISTEXT(Fakos!DM32),"n.a.",""))</f>
        <v>5.5345392383095511E-5</v>
      </c>
      <c r="DN32" s="25">
        <f>IF(ISNUMBER(Fakos!DN32),Fakos!DN32,IF(ISTEXT(Fakos!DN32),"n.a.",""))</f>
        <v>5.664236626014464E-4</v>
      </c>
      <c r="DO32" s="25">
        <f>IF(ISNUMBER(Fakos!DO32),Fakos!DO32,IF(ISTEXT(Fakos!DO32),"n.a.",""))</f>
        <v>0.12957841253693575</v>
      </c>
      <c r="DP32" s="25">
        <f>IF(ISNUMBER(Fakos!DP32),Fakos!DP32,IF(ISTEXT(Fakos!DP32),"n.a.",""))</f>
        <v>2.6515478876114731E-2</v>
      </c>
      <c r="DQ32" s="25">
        <f>IF(ISNUMBER(Fakos!DQ32),Fakos!DQ32,IF(ISTEXT(Fakos!DQ32),"n.a.",""))</f>
        <v>2.0045539636627386E-3</v>
      </c>
      <c r="DR32" s="25">
        <f>IF(ISNUMBER(Fakos!DR32),Fakos!DR32,IF(ISTEXT(Fakos!DR32),"n.a.",""))</f>
        <v>1.1399185713897172E-3</v>
      </c>
      <c r="DS32" s="25">
        <f>IF(ISNUMBER(Fakos!DS32),Fakos!DS32,IF(ISTEXT(Fakos!DS32),"n.a.",""))</f>
        <v>0.93129856172709469</v>
      </c>
      <c r="DT32" s="25">
        <f>IF(ISNUMBER(Fakos!DT32),Fakos!DT32,IF(ISTEXT(Fakos!DT32),"n.a.",""))</f>
        <v>0.20796290784445987</v>
      </c>
      <c r="DU32" s="25" t="str">
        <f>IF(ISNUMBER(Fakos!DU32),Fakos!DU32,IF(ISTEXT(Fakos!DU32),"n.a.",""))</f>
        <v/>
      </c>
      <c r="DV32" s="25">
        <f>IF(ISNUMBER(Fakos!DV32),Fakos!DV32,IF(ISTEXT(Fakos!DV32),"n.a.",""))</f>
        <v>3.3190314403126219E-3</v>
      </c>
      <c r="DW32" s="25">
        <f>IF(ISNUMBER(Fakos!DW32),Fakos!DW32,IF(ISTEXT(Fakos!DW32),"n.a.",""))</f>
        <v>99.334414058933064</v>
      </c>
      <c r="DX32" s="25">
        <f>IF(ISNUMBER(Fakos!DX32),Fakos!DX32,IF(ISTEXT(Fakos!DX32),"n.a.",""))</f>
        <v>1.2226560979305365E-2</v>
      </c>
      <c r="DY32" s="25">
        <f>IF(ISNUMBER(Fakos!DY32),Fakos!DY32,IF(ISTEXT(Fakos!DY32),"n.a.",""))</f>
        <v>8.7073151557871778E-2</v>
      </c>
      <c r="DZ32" s="25">
        <f>IF(ISNUMBER(Fakos!DZ32),Fakos!DZ32,IF(ISTEXT(Fakos!DZ32),"n.a.",""))</f>
        <v>2.663949758787833E-3</v>
      </c>
      <c r="EA32" s="25">
        <f>IF(ISNUMBER(Fakos!EA32),Fakos!EA32,IF(ISTEXT(Fakos!EA32),"n.a.",""))</f>
        <v>1.8441910701010963E-4</v>
      </c>
      <c r="EB32" s="25">
        <f>IF(ISNUMBER(Fakos!EB32),Fakos!EB32,IF(ISTEXT(Fakos!EB32),"n.a.",""))</f>
        <v>6.7728358619328807E-6</v>
      </c>
      <c r="EC32" s="25">
        <f>IF(ISNUMBER(Fakos!EC32),Fakos!EC32,IF(ISTEXT(Fakos!EC32),"n.a.",""))</f>
        <v>1.3734739654870477E-4</v>
      </c>
      <c r="ED32" s="25">
        <f>IF(ISNUMBER(Fakos!ED32),Fakos!ED32,IF(ISTEXT(Fakos!ED32),"n.a.",""))</f>
        <v>0.52655769194890323</v>
      </c>
      <c r="EE32" s="25">
        <f>IF(ISNUMBER(Fakos!EE32),Fakos!EE32,IF(ISTEXT(Fakos!EE32),"n.a.",""))</f>
        <v>5.2754930087597022E-3</v>
      </c>
      <c r="EF32" s="25">
        <f>IF(ISNUMBER(Fakos!EF32),Fakos!EF32,IF(ISTEXT(Fakos!EF32),"n.a.",""))</f>
        <v>1.991044330748733E-4</v>
      </c>
      <c r="EG32" s="25">
        <f>IF(ISNUMBER(Fakos!EG32),Fakos!EG32,IF(ISTEXT(Fakos!EG32),"n.a.",""))</f>
        <v>1.2034935716336437E-5</v>
      </c>
      <c r="EH32" s="25">
        <f>IF(ISNUMBER(Fakos!EH32),Fakos!EH32,IF(ISTEXT(Fakos!EH32),"n.a.",""))</f>
        <v>6.6340700558870767E-7</v>
      </c>
      <c r="EI32" s="25">
        <f>IF(ISNUMBER(Fakos!EI32),Fakos!EI32,IF(ISTEXT(Fakos!EI32),"n.a.",""))</f>
        <v>6.789534046483472E-6</v>
      </c>
      <c r="EJ32" s="25">
        <f>IF(ISNUMBER(Fakos!EJ32),Fakos!EJ32,IF(ISTEXT(Fakos!EJ32),"n.a.",""))</f>
        <v>1.5532137897774322E-3</v>
      </c>
      <c r="EK32" s="25">
        <f>IF(ISNUMBER(Fakos!EK32),Fakos!EK32,IF(ISTEXT(Fakos!EK32),"n.a.",""))</f>
        <v>3.1783231964810675E-4</v>
      </c>
      <c r="EL32" s="25">
        <f>IF(ISNUMBER(Fakos!EL32),Fakos!EL32,IF(ISTEXT(Fakos!EL32),"n.a.",""))</f>
        <v>2.4027928709394289E-5</v>
      </c>
      <c r="EM32" s="25">
        <f>IF(ISNUMBER(Fakos!EM32),Fakos!EM32,IF(ISTEXT(Fakos!EM32),"n.a.",""))</f>
        <v>1.3663828794022425E-5</v>
      </c>
      <c r="EN32" s="25">
        <f>IF(ISNUMBER(Fakos!EN32),Fakos!EN32,IF(ISTEXT(Fakos!EN32),"n.a.",""))</f>
        <v>1.1163169390287849E-2</v>
      </c>
      <c r="EO32" s="25">
        <f>IF(ISNUMBER(Fakos!EO32),Fakos!EO32,IF(ISTEXT(Fakos!EO32),"n.a.",""))</f>
        <v>2.4927829404774934E-3</v>
      </c>
      <c r="EP32" s="25" t="str">
        <f>IF(ISNUMBER(Fakos!EP32),Fakos!EP32,IF(ISTEXT(Fakos!EP32),"n.a.",""))</f>
        <v/>
      </c>
      <c r="EQ32" s="25">
        <f>IF(ISNUMBER(Fakos!EQ32),Fakos!EQ32,IF(ISTEXT(Fakos!EQ32),"n.a.",""))</f>
        <v>198.66882811786613</v>
      </c>
      <c r="ER32" s="25" t="str">
        <f>IF(ISNUMBER(Fakos!ER32),Fakos!ER32,IF(ISTEXT(Fakos!ER32),"n.a.",""))</f>
        <v/>
      </c>
      <c r="ES32" s="25" t="str">
        <f>IF(ISNUMBER(Fakos!ES32),Fakos!ES32,IF(ISTEXT(Fakos!ES32),"n.a.",""))</f>
        <v/>
      </c>
      <c r="ET32" s="25" t="str">
        <f>IF(ISNUMBER(Fakos!ET32),Fakos!ET32,IF(ISTEXT(Fakos!ET32),"n.a.",""))</f>
        <v/>
      </c>
      <c r="EU32" s="25" t="str">
        <f>IF(ISNUMBER(Fakos!EU32),Fakos!EU32,IF(ISTEXT(Fakos!EU32),"n.a.",""))</f>
        <v/>
      </c>
      <c r="EV32" s="25" t="str">
        <f>IF(ISNUMBER(Fakos!EV32),Fakos!EV32,IF(ISTEXT(Fakos!EV32),"n.a.",""))</f>
        <v/>
      </c>
      <c r="EW32" s="25" t="str">
        <f>IF(ISNUMBER(Fakos!EW32),Fakos!EW32,IF(ISTEXT(Fakos!EW32),"n.a.",""))</f>
        <v/>
      </c>
      <c r="EX32" s="25" t="str">
        <f>IF(ISNUMBER(Fakos!EX32),Fakos!EX32,IF(ISTEXT(Fakos!EX32),"n.a.",""))</f>
        <v/>
      </c>
      <c r="EY32" s="25" t="str">
        <f>IF(ISNUMBER(Fakos!EY32),Fakos!EY32,IF(ISTEXT(Fakos!EY32),"n.a.",""))</f>
        <v/>
      </c>
      <c r="EZ32" s="25" t="str">
        <f>IF(ISNUMBER(Fakos!EZ32),Fakos!EZ32,IF(ISTEXT(Fakos!EZ32),"n.a.",""))</f>
        <v/>
      </c>
      <c r="FA32" s="25" t="str">
        <f>IF(ISNUMBER(Fakos!FA32),Fakos!FA32,IF(ISTEXT(Fakos!FA32),"n.a.",""))</f>
        <v/>
      </c>
      <c r="FB32" s="25" t="str">
        <f>IF(ISNUMBER(Fakos!FB32),Fakos!FB32,IF(ISTEXT(Fakos!FB32),"n.a.",""))</f>
        <v/>
      </c>
      <c r="FC32" s="25" t="str">
        <f>IF(ISNUMBER(Fakos!FC32),Fakos!FC32,IF(ISTEXT(Fakos!FC32),"n.a.",""))</f>
        <v/>
      </c>
      <c r="FD32" s="25" t="str">
        <f>IF(ISNUMBER(Fakos!FD32),Fakos!FD32,IF(ISTEXT(Fakos!FD32),"n.a.",""))</f>
        <v/>
      </c>
      <c r="FE32" s="25" t="str">
        <f>IF(ISNUMBER(Fakos!FE32),Fakos!FE32,IF(ISTEXT(Fakos!FE32),"n.a.",""))</f>
        <v/>
      </c>
      <c r="FF32" s="25" t="str">
        <f>IF(ISNUMBER(Fakos!FF32),Fakos!FF32,IF(ISTEXT(Fakos!FF32),"n.a.",""))</f>
        <v/>
      </c>
      <c r="FG32" s="25" t="str">
        <f>IF(ISNUMBER(Fakos!FG32),Fakos!FG32,IF(ISTEXT(Fakos!FG32),"n.a.",""))</f>
        <v/>
      </c>
      <c r="FH32" s="25" t="str">
        <f>IF(ISNUMBER(Fakos!FH32),Fakos!FH32,IF(ISTEXT(Fakos!FH32),"n.a.",""))</f>
        <v/>
      </c>
      <c r="FI32" s="25" t="str">
        <f>IF(ISNUMBER(Fakos!FI32),Fakos!FI32,IF(ISTEXT(Fakos!FI32),"n.a.",""))</f>
        <v/>
      </c>
      <c r="FJ32" s="25" t="str">
        <f>IF(ISNUMBER(Fakos!FJ32),Fakos!FJ32,IF(ISTEXT(Fakos!FJ32),"n.a.",""))</f>
        <v/>
      </c>
      <c r="FK32" s="25" t="str">
        <f>IF(ISNUMBER(Fakos!FK32),Fakos!FK32,IF(ISTEXT(Fakos!FK32),"n.a.",""))</f>
        <v/>
      </c>
      <c r="FL32" s="25" t="str">
        <f>IF(ISNUMBER(Fakos!FL32),Fakos!FL32,IF(ISTEXT(Fakos!FL32),"n.a.",""))</f>
        <v/>
      </c>
      <c r="FM32" s="25" t="str">
        <f>IF(ISNUMBER(Fakos!FM32),Fakos!FM32,IF(ISTEXT(Fakos!FM32),"n.a.",""))</f>
        <v/>
      </c>
      <c r="FN32" s="25" t="str">
        <f>IF(ISNUMBER(Fakos!FN32),Fakos!FN32,IF(ISTEXT(Fakos!FN32),"n.a.",""))</f>
        <v/>
      </c>
      <c r="FO32" s="25" t="str">
        <f>IF(ISNUMBER(Fakos!FO32),Fakos!FO32,"")</f>
        <v/>
      </c>
      <c r="FP32" s="25" t="str">
        <f>IF(ISNUMBER(Fakos!FP32),Fakos!FP32,"")</f>
        <v/>
      </c>
      <c r="FQ32" s="25" t="str">
        <f>IF(ISNUMBER(Fakos!FQ32),Fakos!FQ32,"")</f>
        <v/>
      </c>
      <c r="FR32" s="25" t="str">
        <f>IF(ISNUMBER(Fakos!FR32),Fakos!FR32,"")</f>
        <v/>
      </c>
      <c r="FS32" s="25" t="str">
        <f>IF(ISNUMBER(Fakos!FS32),Fakos!FS32,"")</f>
        <v/>
      </c>
      <c r="FT32" s="25" t="str">
        <f>IF(ISNUMBER(Fakos!FT32),Fakos!FT32,"")</f>
        <v/>
      </c>
      <c r="FU32" s="25" t="str">
        <f>IF(ISNUMBER(Fakos!FU32),Fakos!FU32,"")</f>
        <v/>
      </c>
      <c r="FV32" s="25" t="str">
        <f>IF(ISNUMBER(Fakos!FV32),Fakos!FV32,"")</f>
        <v/>
      </c>
      <c r="FW32" s="25" t="str">
        <f>IF(ISNUMBER(Fakos!FW32),Fakos!FW32,"")</f>
        <v/>
      </c>
      <c r="FX32" s="25" t="str">
        <f>IF(ISNUMBER(Fakos!FX32),Fakos!FX32,"")</f>
        <v/>
      </c>
      <c r="FY32" s="25" t="str">
        <f>IF(ISNUMBER(Fakos!FY32),Fakos!FY32,"")</f>
        <v/>
      </c>
      <c r="FZ32" s="25" t="str">
        <f>IF(ISNUMBER(Fakos!FZ32),Fakos!FZ32,"")</f>
        <v/>
      </c>
      <c r="GA32" s="25" t="str">
        <f>IF(ISNUMBER(Fakos!GA32),Fakos!GA32,"")</f>
        <v/>
      </c>
      <c r="GB32" s="25" t="str">
        <f>IF(ISNUMBER(Fakos!GB32),Fakos!GB32,"")</f>
        <v/>
      </c>
      <c r="GC32" s="25" t="str">
        <f>IF(ISNUMBER(Fakos!GC32),Fakos!GC32,"")</f>
        <v/>
      </c>
      <c r="GD32" s="25" t="str">
        <f>IF(ISNUMBER(Fakos!GD32),Fakos!GD32,"")</f>
        <v/>
      </c>
      <c r="GE32" s="25" t="str">
        <f>IF(ISNUMBER(Fakos!GE32),Fakos!GE32,"")</f>
        <v/>
      </c>
      <c r="GF32" s="25" t="str">
        <f>IF(ISNUMBER(Fakos!GF32),Fakos!GF32,"")</f>
        <v/>
      </c>
      <c r="GG32" s="25" t="str">
        <f>IF(ISNUMBER(Fakos!GG32),Fakos!GG32,"")</f>
        <v/>
      </c>
      <c r="GH32" s="25" t="str">
        <f>IF(ISNUMBER(Fakos!GH32),Fakos!GH32,"")</f>
        <v/>
      </c>
      <c r="GI32" s="25" t="str">
        <f>IF(ISNUMBER(Fakos!GI32),Fakos!GI32,"")</f>
        <v/>
      </c>
      <c r="GJ32" s="25" t="str">
        <f>IF(ISNUMBER(Fakos!GJ32),Fakos!GJ32,"")</f>
        <v/>
      </c>
      <c r="GK32" s="25" t="str">
        <f>IF(ISNUMBER(Fakos!GK32),Fakos!GK32,"")</f>
        <v/>
      </c>
      <c r="GL32" s="25" t="str">
        <f>IF(ISNUMBER(Fakos!GL32),Fakos!GL32,"")</f>
        <v/>
      </c>
      <c r="GM32" s="25" t="str">
        <f>IF(ISNUMBER(Fakos!GM32),Fakos!GM32,"")</f>
        <v/>
      </c>
      <c r="GN32" s="25" t="str">
        <f>IF(ISNUMBER(Fakos!GN32),Fakos!GN32,"")</f>
        <v/>
      </c>
      <c r="GO32" s="25" t="str">
        <f>IF(ISNUMBER(Fakos!GO32),Fakos!GO32,"")</f>
        <v/>
      </c>
      <c r="GP32" s="25" t="str">
        <f>IF(ISNUMBER(Fakos!GP32),Fakos!GP32,"")</f>
        <v/>
      </c>
      <c r="GQ32" s="25" t="str">
        <f>IF(ISNUMBER(Fakos!GQ32),Fakos!GQ32,"")</f>
        <v/>
      </c>
      <c r="GR32" s="25" t="str">
        <f>IF(ISNUMBER(Fakos!GR32),Fakos!GR32,"")</f>
        <v/>
      </c>
      <c r="GS32" s="25" t="str">
        <f>IF(ISNUMBER(Fakos!GS32),Fakos!GS32,"")</f>
        <v/>
      </c>
      <c r="GT32" s="25" t="str">
        <f>IF(ISNUMBER(Fakos!GT32),Fakos!GT32,"")</f>
        <v/>
      </c>
      <c r="GU32" s="25" t="str">
        <f>IF(ISNUMBER(Fakos!GU32),Fakos!GU32,"")</f>
        <v/>
      </c>
      <c r="GV32" s="25" t="str">
        <f>IF(ISNUMBER(Fakos!GV32),Fakos!GV32,"")</f>
        <v/>
      </c>
      <c r="GW32" s="25" t="str">
        <f>IF(ISNUMBER(Fakos!GW32),Fakos!GW32,"")</f>
        <v/>
      </c>
      <c r="GX32" s="25" t="str">
        <f>IF(ISNUMBER(Fakos!GX32),Fakos!GX32,"")</f>
        <v/>
      </c>
      <c r="GY32" s="25" t="str">
        <f>IF(ISNUMBER(Fakos!GY32),Fakos!GY32,"")</f>
        <v/>
      </c>
      <c r="GZ32" s="25" t="str">
        <f>IF(ISNUMBER(Fakos!GZ32),Fakos!GZ32,"")</f>
        <v/>
      </c>
      <c r="HA32" s="25" t="str">
        <f>IF(ISNUMBER(Fakos!HA32),Fakos!HA32,"")</f>
        <v/>
      </c>
      <c r="HB32" s="25" t="str">
        <f>IF(ISNUMBER(Fakos!HB32),Fakos!HB32,"")</f>
        <v/>
      </c>
      <c r="HC32" s="25" t="str">
        <f>IF(ISNUMBER(Fakos!HC32),Fakos!HC32,"")</f>
        <v/>
      </c>
      <c r="HD32" s="25" t="str">
        <f>IF(ISNUMBER(Fakos!HD32),Fakos!HD32,"")</f>
        <v/>
      </c>
      <c r="HE32" s="25" t="str">
        <f>IF(ISNUMBER(Fakos!HE32),Fakos!HE32,"")</f>
        <v/>
      </c>
      <c r="HF32" s="25" t="str">
        <f>IF(ISNUMBER(Fakos!HF32),Fakos!HF32,"")</f>
        <v/>
      </c>
      <c r="HG32" s="25" t="str">
        <f>IF(ISNUMBER(Fakos!HG32),Fakos!HG32,"")</f>
        <v/>
      </c>
      <c r="HH32" s="25" t="str">
        <f>IF(ISNUMBER(Fakos!HH32),Fakos!HH32,"")</f>
        <v/>
      </c>
      <c r="HI32" s="25" t="str">
        <f>IF(ISNUMBER(Fakos!HI32),Fakos!HI32,"")</f>
        <v/>
      </c>
    </row>
    <row r="33" spans="1:217">
      <c r="A33" s="25" t="str">
        <f>Fakos!A33</f>
        <v>LM-JB-14-14</v>
      </c>
      <c r="B33" s="25" t="str">
        <f>Fakos!B33</f>
        <v>Fakos</v>
      </c>
      <c r="C33" s="25" t="str">
        <f>Fakos!C33</f>
        <v>epithermal</v>
      </c>
      <c r="D33" s="25" t="str">
        <f>Fakos!D33</f>
        <v>transitional</v>
      </c>
      <c r="E33" s="25" t="str">
        <f>Fakos!E33</f>
        <v>pyrite</v>
      </c>
      <c r="F33" s="25" t="str">
        <f>Fakos!F33</f>
        <v>anhedral, inclusions</v>
      </c>
      <c r="G33" s="25">
        <f>IF(ISNUMBER(Fakos!G33),Fakos!G33,IF(ISTEXT(Fakos!G33),"n.a.",""))</f>
        <v>15.8027444628172</v>
      </c>
      <c r="H33" s="25">
        <f>IF(ISNUMBER(Fakos!H33),Fakos!H33,IF(ISTEXT(Fakos!H33),"n.a.",""))</f>
        <v>449749.57890939497</v>
      </c>
      <c r="I33" s="25">
        <f>IF(ISNUMBER(Fakos!I33),Fakos!I33,IF(ISTEXT(Fakos!I33),"n.a.",""))</f>
        <v>55.118862063336898</v>
      </c>
      <c r="J33" s="25">
        <f>IF(ISNUMBER(Fakos!J33),Fakos!J33,IF(ISTEXT(Fakos!J33),"n.a.",""))</f>
        <v>125.65804196617501</v>
      </c>
      <c r="K33" s="25">
        <f>IF(ISNUMBER(Fakos!K33),Fakos!K33,IF(ISTEXT(Fakos!K33),"n.a.",""))</f>
        <v>0.211276178609973</v>
      </c>
      <c r="L33" s="25">
        <f>IF(ISNUMBER(Fakos!L33),Fakos!L33,IF(ISTEXT(Fakos!L33),"n.a.",""))</f>
        <v>1.41159811439399</v>
      </c>
      <c r="M33" s="25">
        <f>IF(ISNUMBER(Fakos!M33),Fakos!M33,IF(ISTEXT(Fakos!M33),"n.a.",""))</f>
        <v>3.4999851881880699E-2</v>
      </c>
      <c r="N33" s="25">
        <f>IF(ISNUMBER(Fakos!N33),Fakos!N33,IF(ISTEXT(Fakos!N33),"n.a.",""))</f>
        <v>1.1732495697449199</v>
      </c>
      <c r="O33" s="25">
        <f>IF(ISNUMBER(Fakos!O33),Fakos!O33,IF(ISTEXT(Fakos!O33),"n.a.",""))</f>
        <v>326.85365761429199</v>
      </c>
      <c r="P33" s="25">
        <f>IF(ISNUMBER(Fakos!P33),Fakos!P33,IF(ISTEXT(Fakos!P33),"n.a.",""))</f>
        <v>130.50708448304101</v>
      </c>
      <c r="Q33" s="25">
        <f>IF(ISNUMBER(Fakos!Q33),Fakos!Q33,IF(ISTEXT(Fakos!Q33),"n.a.",""))</f>
        <v>1.7281537567663201E-2</v>
      </c>
      <c r="R33" s="25">
        <f>IF(ISNUMBER(Fakos!R33),Fakos!R33,IF(ISTEXT(Fakos!R33),"n.a.",""))</f>
        <v>0.137080454821317</v>
      </c>
      <c r="S33" s="25">
        <f>IF(ISNUMBER(Fakos!S33),Fakos!S33,IF(ISTEXT(Fakos!S33),"n.a.",""))</f>
        <v>6.6831951288948135E-3</v>
      </c>
      <c r="T33" s="25">
        <f>IF(ISNUMBER(Fakos!T33),Fakos!T33,IF(ISTEXT(Fakos!T33),"n.a.",""))</f>
        <v>5.2580474350069399E-2</v>
      </c>
      <c r="U33" s="25">
        <f>IF(ISNUMBER(Fakos!U33),Fakos!U33,IF(ISTEXT(Fakos!U33),"n.a.",""))</f>
        <v>5.7772152440183397E-2</v>
      </c>
      <c r="V33" s="25">
        <f>IF(ISNUMBER(Fakos!V33),Fakos!V33,IF(ISTEXT(Fakos!V33),"n.a.",""))</f>
        <v>0.21863470776739</v>
      </c>
      <c r="W33" s="25">
        <f>IF(ISNUMBER(Fakos!W33),Fakos!W33,IF(ISTEXT(Fakos!W33),"n.a.",""))</f>
        <v>4.5618186869902502E-2</v>
      </c>
      <c r="X33" s="25">
        <f>IF(ISNUMBER(Fakos!X33),Fakos!X33,IF(ISTEXT(Fakos!X33),"n.a.",""))</f>
        <v>1.2072828878282999E-2</v>
      </c>
      <c r="Y33" s="25">
        <f>IF(ISNUMBER(Fakos!Y33),Fakos!Y33,IF(ISTEXT(Fakos!Y33),"n.a.",""))</f>
        <v>3.0162969144222201E-2</v>
      </c>
      <c r="Z33" s="25">
        <f>IF(ISNUMBER(Fakos!Z33),Fakos!Z33,IF(ISTEXT(Fakos!Z33),"n.a.",""))</f>
        <v>1.5919521544549401E-2</v>
      </c>
      <c r="AA33" s="25">
        <f>IF(ISNUMBER(Fakos!AA33),Fakos!AA33,IF(ISTEXT(Fakos!AA33),"n.a.",""))</f>
        <v>0.43864173912700272</v>
      </c>
      <c r="AB33" s="25">
        <f>IF(ISNUMBER(Fakos!AB33),Fakos!AB33,IF(ISTEXT(Fakos!AB33),"n.a.",""))</f>
        <v>4326.7320222697635</v>
      </c>
      <c r="AC33" s="25">
        <f>IF(ISNUMBER(Fakos!AC33),Fakos!AC33,IF(ISTEXT(Fakos!AC33),"n.a.",""))</f>
        <v>0.52778363656546157</v>
      </c>
      <c r="AD33" s="25">
        <f>IF(ISNUMBER(Fakos!AD33),Fakos!AD33,IF(ISTEXT(Fakos!AD33),"n.a.",""))</f>
        <v>0.16863468032039172</v>
      </c>
      <c r="AE33" s="25">
        <f>IF(ISNUMBER(Fakos!AE33),Fakos!AE33,IF(ISTEXT(Fakos!AE33),"n.a.",""))</f>
        <v>0.40025333118094519</v>
      </c>
      <c r="AF33" s="25">
        <f>IF(ISNUMBER(Fakos!AF33),Fakos!AF33,IF(ISTEXT(Fakos!AF33),"n.a.",""))</f>
        <v>1.9153337380000539</v>
      </c>
      <c r="AG33" s="25">
        <f>IF(ISNUMBER(Fakos!AG33),Fakos!AG33,IF(ISTEXT(Fakos!AG33),"n.a.",""))</f>
        <v>3.1353219062841035E-4</v>
      </c>
      <c r="AH33" s="25">
        <f>IF(ISNUMBER(Fakos!AH33),Fakos!AH33,IF(ISTEXT(Fakos!AH33),"n.a.",""))</f>
        <v>0.57293887365771901</v>
      </c>
      <c r="AI33" s="25">
        <f>IF(ISNUMBER(Fakos!AI33),Fakos!AI33,IF(ISTEXT(Fakos!AI33),"n.a.",""))</f>
        <v>2.8882166555355105E-4</v>
      </c>
      <c r="AJ33" s="25">
        <f>IF(ISNUMBER(Fakos!AJ33),Fakos!AJ33,IF(ISTEXT(Fakos!AJ33),"n.a.",""))</f>
        <v>2.3677390932540616</v>
      </c>
      <c r="AK33" s="25">
        <f>IF(ISNUMBER(Fakos!AK33),Fakos!AK33,IF(ISTEXT(Fakos!AK33),"n.a.",""))</f>
        <v>2.1903262197993405E-4</v>
      </c>
      <c r="AL33" s="25">
        <f>IF(ISNUMBER(Fakos!AL33),Fakos!AL33,IF(ISTEXT(Fakos!AL33),"n.a.",""))</f>
        <v>1.048137611654566E-3</v>
      </c>
      <c r="AM33" s="25">
        <f>IF(ISNUMBER(Fakos!AM33),Fakos!AM33,IF(ISTEXT(Fakos!AM33),"n.a.",""))</f>
        <v>3.1353219062841035E-4</v>
      </c>
      <c r="AN33" s="25" t="str">
        <f>IF(ISNUMBER(Fakos!AN33),Fakos!AN33,IF(ISTEXT(Fakos!AN33),"n.a.",""))</f>
        <v/>
      </c>
      <c r="AO33" s="25" t="str">
        <f>IF(ISNUMBER(Fakos!AO33),Fakos!AO33,IF(ISTEXT(Fakos!AO33),"n.a.",""))</f>
        <v/>
      </c>
      <c r="AP33" s="25">
        <f>IF(ISNUMBER(Fakos!AP33),Fakos!AP33,IF(ISTEXT(Fakos!AP33),"n.a.",""))</f>
        <v>0.22852529246601899</v>
      </c>
      <c r="AQ33" s="25">
        <f>IF(ISNUMBER(Fakos!AQ33),Fakos!AQ33,IF(ISTEXT(Fakos!AQ33),"n.a.",""))</f>
        <v>7.9829675351264902</v>
      </c>
      <c r="AR33" s="25">
        <f>IF(ISNUMBER(Fakos!AR33),Fakos!AR33,IF(ISTEXT(Fakos!AR33),"n.a.",""))</f>
        <v>2.67875726927694E-2</v>
      </c>
      <c r="AS33" s="25">
        <f>IF(ISNUMBER(Fakos!AS33),Fakos!AS33,IF(ISTEXT(Fakos!AS33),"n.a.",""))</f>
        <v>0.37360642627289198</v>
      </c>
      <c r="AT33" s="25">
        <f>IF(ISNUMBER(Fakos!AT33),Fakos!AT33,IF(ISTEXT(Fakos!AT33),"n.a.",""))</f>
        <v>0.211276178609973</v>
      </c>
      <c r="AU33" s="25">
        <f>IF(ISNUMBER(Fakos!AU33),Fakos!AU33,IF(ISTEXT(Fakos!AU33),"n.a.",""))</f>
        <v>1.41159811439399</v>
      </c>
      <c r="AV33" s="25">
        <f>IF(ISNUMBER(Fakos!AV33),Fakos!AV33,IF(ISTEXT(Fakos!AV33),"n.a.",""))</f>
        <v>3.4999851881880699E-2</v>
      </c>
      <c r="AW33" s="25">
        <f>IF(ISNUMBER(Fakos!AW33),Fakos!AW33,IF(ISTEXT(Fakos!AW33),"n.a.",""))</f>
        <v>0.48325801734278601</v>
      </c>
      <c r="AX33" s="25">
        <f>IF(ISNUMBER(Fakos!AX33),Fakos!AX33,IF(ISTEXT(Fakos!AX33),"n.a.",""))</f>
        <v>0.222805386934258</v>
      </c>
      <c r="AY33" s="25">
        <f>IF(ISNUMBER(Fakos!AY33),Fakos!AY33,IF(ISTEXT(Fakos!AY33),"n.a.",""))</f>
        <v>1.59224092838784</v>
      </c>
      <c r="AZ33" s="25">
        <f>IF(ISNUMBER(Fakos!AZ33),Fakos!AZ33,IF(ISTEXT(Fakos!AZ33),"n.a.",""))</f>
        <v>1.7281537567663201E-2</v>
      </c>
      <c r="BA33" s="25">
        <f>IF(ISNUMBER(Fakos!BA33),Fakos!BA33,IF(ISTEXT(Fakos!BA33),"n.a.",""))</f>
        <v>0.137080454821317</v>
      </c>
      <c r="BB33" s="25">
        <f>IF(ISNUMBER(Fakos!BB33),Fakos!BB33,IF(ISTEXT(Fakos!BB33),"n.a.",""))</f>
        <v>6.8619687416850497E-3</v>
      </c>
      <c r="BC33" s="25">
        <f>IF(ISNUMBER(Fakos!BC33),Fakos!BC33,IF(ISTEXT(Fakos!BC33),"n.a.",""))</f>
        <v>4.5149669475336898E-2</v>
      </c>
      <c r="BD33" s="25">
        <f>IF(ISNUMBER(Fakos!BD33),Fakos!BD33,IF(ISTEXT(Fakos!BD33),"n.a.",""))</f>
        <v>5.7772152440183397E-2</v>
      </c>
      <c r="BE33" s="25">
        <f>IF(ISNUMBER(Fakos!BE33),Fakos!BE33,IF(ISTEXT(Fakos!BE33),"n.a.",""))</f>
        <v>0.21863470776739</v>
      </c>
      <c r="BF33" s="25">
        <f>IF(ISNUMBER(Fakos!BF33),Fakos!BF33,IF(ISTEXT(Fakos!BF33),"n.a.",""))</f>
        <v>4.5618186869902502E-2</v>
      </c>
      <c r="BG33" s="25">
        <f>IF(ISNUMBER(Fakos!BG33),Fakos!BG33,IF(ISTEXT(Fakos!BG33),"n.a.",""))</f>
        <v>1.2072828878282999E-2</v>
      </c>
      <c r="BH33" s="25">
        <f>IF(ISNUMBER(Fakos!BH33),Fakos!BH33,IF(ISTEXT(Fakos!BH33),"n.a.",""))</f>
        <v>3.0162969144222201E-2</v>
      </c>
      <c r="BI33" s="25">
        <f>IF(ISNUMBER(Fakos!BI33),Fakos!BI33,IF(ISTEXT(Fakos!BI33),"n.a.",""))</f>
        <v>1.5919521544549401E-2</v>
      </c>
      <c r="BJ33" s="25" t="str">
        <f>IF(ISNUMBER(Fakos!BJ33),Fakos!BJ33,IF(ISTEXT(Fakos!BJ33),"n.a.",""))</f>
        <v/>
      </c>
      <c r="BK33" s="25">
        <f>IF(ISNUMBER(Fakos!BK33),Fakos!BK33,IF(ISTEXT(Fakos!BK33),"n.a.",""))</f>
        <v>0.98251099780241402</v>
      </c>
      <c r="BL33" s="25">
        <f>IF(ISNUMBER(Fakos!BL33),Fakos!BL33,IF(ISTEXT(Fakos!BL33),"n.a.",""))</f>
        <v>40912.048723078602</v>
      </c>
      <c r="BM33" s="25">
        <f>IF(ISNUMBER(Fakos!BM33),Fakos!BM33,IF(ISTEXT(Fakos!BM33),"n.a.",""))</f>
        <v>4.7618580831052402</v>
      </c>
      <c r="BN33" s="25">
        <f>IF(ISNUMBER(Fakos!BN33),Fakos!BN33,IF(ISTEXT(Fakos!BN33),"n.a.",""))</f>
        <v>26.486608594934602</v>
      </c>
      <c r="BO33" s="25">
        <f>IF(ISNUMBER(Fakos!BO33),Fakos!BO33,IF(ISTEXT(Fakos!BO33),"n.a.",""))</f>
        <v>6.9052747066032899E-2</v>
      </c>
      <c r="BP33" s="25">
        <f>IF(ISNUMBER(Fakos!BP33),Fakos!BP33,IF(ISTEXT(Fakos!BP33),"n.a.",""))</f>
        <v>0.68095486940535599</v>
      </c>
      <c r="BQ33" s="25">
        <f>IF(ISNUMBER(Fakos!BQ33),Fakos!BQ33,IF(ISTEXT(Fakos!BQ33),"n.a.",""))</f>
        <v>3.6009680513933301E-2</v>
      </c>
      <c r="BR33" s="25">
        <f>IF(ISNUMBER(Fakos!BR33),Fakos!BR33,IF(ISTEXT(Fakos!BR33),"n.a.",""))</f>
        <v>0.72825286544527301</v>
      </c>
      <c r="BS33" s="25">
        <f>IF(ISNUMBER(Fakos!BS33),Fakos!BS33,IF(ISTEXT(Fakos!BS33),"n.a.",""))</f>
        <v>31.946857032939999</v>
      </c>
      <c r="BT33" s="25">
        <f>IF(ISNUMBER(Fakos!BT33),Fakos!BT33,IF(ISTEXT(Fakos!BT33),"n.a.",""))</f>
        <v>11.816337550034</v>
      </c>
      <c r="BU33" s="25">
        <f>IF(ISNUMBER(Fakos!BU33),Fakos!BU33,IF(ISTEXT(Fakos!BU33),"n.a.",""))</f>
        <v>1.9726826087969801E-2</v>
      </c>
      <c r="BV33" s="25">
        <f>IF(ISNUMBER(Fakos!BV33),Fakos!BV33,IF(ISTEXT(Fakos!BV33),"n.a.",""))</f>
        <v>7.4930638640313102E-2</v>
      </c>
      <c r="BW33" s="25">
        <f>IF(ISNUMBER(Fakos!BW33),Fakos!BW33,IF(ISTEXT(Fakos!BW33),"n.a.",""))</f>
        <v>1.4404244703647201E-4</v>
      </c>
      <c r="BX33" s="25">
        <f>IF(ISNUMBER(Fakos!BX33),Fakos!BX33,IF(ISTEXT(Fakos!BX33),"n.a.",""))</f>
        <v>4.6261406587816203E-2</v>
      </c>
      <c r="BY33" s="25">
        <f>IF(ISNUMBER(Fakos!BY33),Fakos!BY33,IF(ISTEXT(Fakos!BY33),"n.a.",""))</f>
        <v>1.4305850836157799E-2</v>
      </c>
      <c r="BZ33" s="25">
        <f>IF(ISNUMBER(Fakos!BZ33),Fakos!BZ33,IF(ISTEXT(Fakos!BZ33),"n.a.",""))</f>
        <v>0.13865845362172999</v>
      </c>
      <c r="CA33" s="25">
        <f>IF(ISNUMBER(Fakos!CA33),Fakos!CA33,IF(ISTEXT(Fakos!CA33),"n.a.",""))</f>
        <v>6.50529975386524E-4</v>
      </c>
      <c r="CB33" s="25">
        <f>IF(ISNUMBER(Fakos!CB33),Fakos!CB33,IF(ISTEXT(Fakos!CB33),"n.a.",""))</f>
        <v>1.1091105434694701E-2</v>
      </c>
      <c r="CC33" s="25">
        <f>IF(ISNUMBER(Fakos!CC33),Fakos!CC33,IF(ISTEXT(Fakos!CC33),"n.a.",""))</f>
        <v>1.78309037611167E-2</v>
      </c>
      <c r="CD33" s="25">
        <f>IF(ISNUMBER(Fakos!CD33),Fakos!CD33,IF(ISTEXT(Fakos!CD33),"n.a.",""))</f>
        <v>8.8863977301418401E-3</v>
      </c>
      <c r="CE33" s="25" t="str">
        <f>IF(ISNUMBER(Fakos!CE33),Fakos!CE33,IF(ISTEXT(Fakos!CE33),"n.a.",""))</f>
        <v/>
      </c>
      <c r="CF33" s="25">
        <f>IF(ISNUMBER(Fakos!CF33),Fakos!CF33,IF(ISTEXT(Fakos!CF33),"n.a.",""))</f>
        <v>15.8027444628172</v>
      </c>
      <c r="CG33" s="25">
        <f>IF(ISNUMBER(Fakos!CG33),Fakos!CG33,IF(ISTEXT(Fakos!CG33),"n.a.",""))</f>
        <v>449749.57890939497</v>
      </c>
      <c r="CH33" s="25">
        <f>IF(ISNUMBER(Fakos!CH33),Fakos!CH33,IF(ISTEXT(Fakos!CH33),"n.a.",""))</f>
        <v>55.118862063336898</v>
      </c>
      <c r="CI33" s="25">
        <f>IF(ISNUMBER(Fakos!CI33),Fakos!CI33,IF(ISTEXT(Fakos!CI33),"n.a.",""))</f>
        <v>125.65804196617501</v>
      </c>
      <c r="CJ33" s="25">
        <f>IF(ISNUMBER(Fakos!CJ33),Fakos!CJ33,IF(ISTEXT(Fakos!CJ33),"n.a.",""))</f>
        <v>0.211276178609973</v>
      </c>
      <c r="CK33" s="25">
        <f>IF(ISNUMBER(Fakos!CK33),Fakos!CK33,IF(ISTEXT(Fakos!CK33),"n.a.",""))</f>
        <v>1.41159811439399</v>
      </c>
      <c r="CL33" s="25">
        <f>IF(ISNUMBER(Fakos!CL33),Fakos!CL33,IF(ISTEXT(Fakos!CL33),"n.a.",""))</f>
        <v>3.4999851881880699E-2</v>
      </c>
      <c r="CM33" s="25">
        <f>IF(ISNUMBER(Fakos!CM33),Fakos!CM33,IF(ISTEXT(Fakos!CM33),"n.a.",""))</f>
        <v>1.1732495697449199</v>
      </c>
      <c r="CN33" s="25">
        <f>IF(ISNUMBER(Fakos!CN33),Fakos!CN33,IF(ISTEXT(Fakos!CN33),"n.a.",""))</f>
        <v>326.85365761429199</v>
      </c>
      <c r="CO33" s="25">
        <f>IF(ISNUMBER(Fakos!CO33),Fakos!CO33,IF(ISTEXT(Fakos!CO33),"n.a.",""))</f>
        <v>130.50708448304101</v>
      </c>
      <c r="CP33" s="25">
        <f>IF(ISNUMBER(Fakos!CP33),Fakos!CP33,IF(ISTEXT(Fakos!CP33),"n.a.",""))</f>
        <v>1.7281537567663201E-2</v>
      </c>
      <c r="CQ33" s="25">
        <f>IF(ISNUMBER(Fakos!CQ33),Fakos!CQ33,IF(ISTEXT(Fakos!CQ33),"n.a.",""))</f>
        <v>0.137080454821317</v>
      </c>
      <c r="CR33" s="25">
        <f>IF(ISNUMBER(Fakos!CR33),Fakos!CR33,IF(ISTEXT(Fakos!CR33),"n.a.",""))</f>
        <v>6.6831951288948135E-3</v>
      </c>
      <c r="CS33" s="25">
        <f>IF(ISNUMBER(Fakos!CS33),Fakos!CS33,IF(ISTEXT(Fakos!CS33),"n.a.",""))</f>
        <v>5.2580474350069399E-2</v>
      </c>
      <c r="CT33" s="25">
        <f>IF(ISNUMBER(Fakos!CT33),Fakos!CT33,IF(ISTEXT(Fakos!CT33),"n.a.",""))</f>
        <v>5.7772152440183397E-2</v>
      </c>
      <c r="CU33" s="25">
        <f>IF(ISNUMBER(Fakos!CU33),Fakos!CU33,IF(ISTEXT(Fakos!CU33),"n.a.",""))</f>
        <v>0.21863470776739</v>
      </c>
      <c r="CV33" s="25">
        <f>IF(ISNUMBER(Fakos!CV33),Fakos!CV33,IF(ISTEXT(Fakos!CV33),"n.a.",""))</f>
        <v>4.5618186869902502E-2</v>
      </c>
      <c r="CW33" s="25">
        <f>IF(ISNUMBER(Fakos!CW33),Fakos!CW33,IF(ISTEXT(Fakos!CW33),"n.a.",""))</f>
        <v>1.2072828878282999E-2</v>
      </c>
      <c r="CX33" s="25">
        <f>IF(ISNUMBER(Fakos!CX33),Fakos!CX33,IF(ISTEXT(Fakos!CX33),"n.a.",""))</f>
        <v>3.0162969144222201E-2</v>
      </c>
      <c r="CY33" s="25">
        <f>IF(ISNUMBER(Fakos!CY33),Fakos!CY33,IF(ISTEXT(Fakos!CY33),"n.a.",""))</f>
        <v>1.5919521544549401E-2</v>
      </c>
      <c r="CZ33" s="25" t="str">
        <f>IF(ISNUMBER(Fakos!CZ33),Fakos!CZ33,IF(ISTEXT(Fakos!CZ33),"n.a.",""))</f>
        <v/>
      </c>
      <c r="DA33" s="25">
        <f>IF(ISNUMBER(Fakos!DA33),Fakos!DA33,IF(ISTEXT(Fakos!DA33),"n.a.",""))</f>
        <v>0.28764662652685757</v>
      </c>
      <c r="DB33" s="25">
        <f>IF(ISNUMBER(Fakos!DB33),Fakos!DB33,IF(ISTEXT(Fakos!DB33),"n.a.",""))</f>
        <v>8053.5335107779565</v>
      </c>
      <c r="DC33" s="25">
        <f>IF(ISNUMBER(Fakos!DC33),Fakos!DC33,IF(ISTEXT(Fakos!DC33),"n.a.",""))</f>
        <v>0.93527692477817082</v>
      </c>
      <c r="DD33" s="25">
        <f>IF(ISNUMBER(Fakos!DD33),Fakos!DD33,IF(ISTEXT(Fakos!DD33),"n.a.",""))</f>
        <v>2.1409228629824648</v>
      </c>
      <c r="DE33" s="25">
        <f>IF(ISNUMBER(Fakos!DE33),Fakos!DE33,IF(ISTEXT(Fakos!DE33),"n.a.",""))</f>
        <v>3.3247754163908509E-3</v>
      </c>
      <c r="DF33" s="25">
        <f>IF(ISNUMBER(Fakos!DF33),Fakos!DF33,IF(ISTEXT(Fakos!DF33),"n.a.",""))</f>
        <v>2.1587369848508793E-2</v>
      </c>
      <c r="DG33" s="25">
        <f>IF(ISNUMBER(Fakos!DG33),Fakos!DG33,IF(ISTEXT(Fakos!DG33),"n.a.",""))</f>
        <v>5.0198430764425938E-4</v>
      </c>
      <c r="DH33" s="25">
        <f>IF(ISNUMBER(Fakos!DH33),Fakos!DH33,IF(ISTEXT(Fakos!DH33),"n.a.",""))</f>
        <v>1.6158236740737086E-2</v>
      </c>
      <c r="DI33" s="25">
        <f>IF(ISNUMBER(Fakos!DI33),Fakos!DI33,IF(ISTEXT(Fakos!DI33),"n.a.",""))</f>
        <v>4.3626091489542667</v>
      </c>
      <c r="DJ33" s="25">
        <f>IF(ISNUMBER(Fakos!DJ33),Fakos!DJ33,IF(ISTEXT(Fakos!DJ33),"n.a.",""))</f>
        <v>1.6528252847396279</v>
      </c>
      <c r="DK33" s="25">
        <f>IF(ISNUMBER(Fakos!DK33),Fakos!DK33,IF(ISTEXT(Fakos!DK33),"n.a.",""))</f>
        <v>1.6020975197197321E-4</v>
      </c>
      <c r="DL33" s="25">
        <f>IF(ISNUMBER(Fakos!DL33),Fakos!DL33,IF(ISTEXT(Fakos!DL33),"n.a.",""))</f>
        <v>1.2194576582480097E-3</v>
      </c>
      <c r="DM33" s="25">
        <f>IF(ISNUMBER(Fakos!DM33),Fakos!DM33,IF(ISTEXT(Fakos!DM33),"n.a.",""))</f>
        <v>5.8206858932352189E-5</v>
      </c>
      <c r="DN33" s="25">
        <f>IF(ISNUMBER(Fakos!DN33),Fakos!DN33,IF(ISTEXT(Fakos!DN33),"n.a.",""))</f>
        <v>4.4293214008987784E-4</v>
      </c>
      <c r="DO33" s="25">
        <f>IF(ISNUMBER(Fakos!DO33),Fakos!DO33,IF(ISTEXT(Fakos!DO33),"n.a.",""))</f>
        <v>4.7447562779388467E-4</v>
      </c>
      <c r="DP33" s="25">
        <f>IF(ISNUMBER(Fakos!DP33),Fakos!DP33,IF(ISTEXT(Fakos!DP33),"n.a.",""))</f>
        <v>1.7134381486472571E-3</v>
      </c>
      <c r="DQ33" s="25">
        <f>IF(ISNUMBER(Fakos!DQ33),Fakos!DQ33,IF(ISTEXT(Fakos!DQ33),"n.a.",""))</f>
        <v>2.3160372596211132E-4</v>
      </c>
      <c r="DR33" s="25">
        <f>IF(ISNUMBER(Fakos!DR33),Fakos!DR33,IF(ISTEXT(Fakos!DR33),"n.a.",""))</f>
        <v>5.9069546671782867E-5</v>
      </c>
      <c r="DS33" s="25">
        <f>IF(ISNUMBER(Fakos!DS33),Fakos!DS33,IF(ISTEXT(Fakos!DS33),"n.a.",""))</f>
        <v>1.4557417540647782E-4</v>
      </c>
      <c r="DT33" s="25">
        <f>IF(ISNUMBER(Fakos!DT33),Fakos!DT33,IF(ISTEXT(Fakos!DT33),"n.a.",""))</f>
        <v>7.6177110715127427E-5</v>
      </c>
      <c r="DU33" s="25" t="str">
        <f>IF(ISNUMBER(Fakos!DU33),Fakos!DU33,IF(ISTEXT(Fakos!DU33),"n.a.",""))</f>
        <v/>
      </c>
      <c r="DV33" s="25">
        <f>IF(ISNUMBER(Fakos!DV33),Fakos!DV33,IF(ISTEXT(Fakos!DV33),"n.a.",""))</f>
        <v>3.5670509082354977E-3</v>
      </c>
      <c r="DW33" s="25">
        <f>IF(ISNUMBER(Fakos!DW33),Fakos!DW33,IF(ISTEXT(Fakos!DW33),"n.a.",""))</f>
        <v>99.870331771275787</v>
      </c>
      <c r="DX33" s="25">
        <f>IF(ISNUMBER(Fakos!DX33),Fakos!DX33,IF(ISTEXT(Fakos!DX33),"n.a.",""))</f>
        <v>1.1598190614170745E-2</v>
      </c>
      <c r="DY33" s="25">
        <f>IF(ISNUMBER(Fakos!DY33),Fakos!DY33,IF(ISTEXT(Fakos!DY33),"n.a.",""))</f>
        <v>2.6549175754545819E-2</v>
      </c>
      <c r="DZ33" s="25">
        <f>IF(ISNUMBER(Fakos!DZ33),Fakos!DZ33,IF(ISTEXT(Fakos!DZ33),"n.a.",""))</f>
        <v>4.1229905290089347E-5</v>
      </c>
      <c r="EA33" s="25">
        <f>IF(ISNUMBER(Fakos!EA33),Fakos!EA33,IF(ISTEXT(Fakos!EA33),"n.a.",""))</f>
        <v>2.6770085279393703E-4</v>
      </c>
      <c r="EB33" s="25">
        <f>IF(ISNUMBER(Fakos!EB33),Fakos!EB33,IF(ISTEXT(Fakos!EB33),"n.a.",""))</f>
        <v>6.2250115780003218E-6</v>
      </c>
      <c r="EC33" s="25">
        <f>IF(ISNUMBER(Fakos!EC33),Fakos!EC33,IF(ISTEXT(Fakos!EC33),"n.a.",""))</f>
        <v>2.0037520946260365E-4</v>
      </c>
      <c r="ED33" s="25">
        <f>IF(ISNUMBER(Fakos!ED33),Fakos!ED33,IF(ISTEXT(Fakos!ED33),"n.a.",""))</f>
        <v>5.4099883301085117E-2</v>
      </c>
      <c r="EE33" s="25">
        <f>IF(ISNUMBER(Fakos!EE33),Fakos!EE33,IF(ISTEXT(Fakos!EE33),"n.a.",""))</f>
        <v>2.0496370857089129E-2</v>
      </c>
      <c r="EF33" s="25">
        <f>IF(ISNUMBER(Fakos!EF33),Fakos!EF33,IF(ISTEXT(Fakos!EF33),"n.a.",""))</f>
        <v>1.9867305526228799E-6</v>
      </c>
      <c r="EG33" s="25">
        <f>IF(ISNUMBER(Fakos!EG33),Fakos!EG33,IF(ISTEXT(Fakos!EG33),"n.a.",""))</f>
        <v>1.5122261644191918E-5</v>
      </c>
      <c r="EH33" s="25">
        <f>IF(ISNUMBER(Fakos!EH33),Fakos!EH33,IF(ISTEXT(Fakos!EH33),"n.a.",""))</f>
        <v>7.2181214682452128E-7</v>
      </c>
      <c r="EI33" s="25">
        <f>IF(ISNUMBER(Fakos!EI33),Fakos!EI33,IF(ISTEXT(Fakos!EI33),"n.a.",""))</f>
        <v>5.4927169203104498E-6</v>
      </c>
      <c r="EJ33" s="25">
        <f>IF(ISNUMBER(Fakos!EJ33),Fakos!EJ33,IF(ISTEXT(Fakos!EJ33),"n.a.",""))</f>
        <v>5.8838816901604001E-6</v>
      </c>
      <c r="EK33" s="25">
        <f>IF(ISNUMBER(Fakos!EK33),Fakos!EK33,IF(ISTEXT(Fakos!EK33),"n.a.",""))</f>
        <v>2.1248019412342658E-5</v>
      </c>
      <c r="EL33" s="25">
        <f>IF(ISNUMBER(Fakos!EL33),Fakos!EL33,IF(ISTEXT(Fakos!EL33),"n.a.",""))</f>
        <v>2.8720735960612332E-6</v>
      </c>
      <c r="EM33" s="25">
        <f>IF(ISNUMBER(Fakos!EM33),Fakos!EM33,IF(ISTEXT(Fakos!EM33),"n.a.",""))</f>
        <v>7.3251017280735869E-7</v>
      </c>
      <c r="EN33" s="25">
        <f>IF(ISNUMBER(Fakos!EN33),Fakos!EN33,IF(ISTEXT(Fakos!EN33),"n.a.",""))</f>
        <v>1.805237561341002E-6</v>
      </c>
      <c r="EO33" s="25">
        <f>IF(ISNUMBER(Fakos!EO33),Fakos!EO33,IF(ISTEXT(Fakos!EO33),"n.a.",""))</f>
        <v>9.4465780893759282E-7</v>
      </c>
      <c r="EP33" s="25" t="str">
        <f>IF(ISNUMBER(Fakos!EP33),Fakos!EP33,IF(ISTEXT(Fakos!EP33),"n.a.",""))</f>
        <v/>
      </c>
      <c r="EQ33" s="25">
        <f>IF(ISNUMBER(Fakos!EQ33),Fakos!EQ33,IF(ISTEXT(Fakos!EQ33),"n.a.",""))</f>
        <v>199.74066354255157</v>
      </c>
      <c r="ER33" s="25" t="str">
        <f>IF(ISNUMBER(Fakos!ER33),Fakos!ER33,IF(ISTEXT(Fakos!ER33),"n.a.",""))</f>
        <v/>
      </c>
      <c r="ES33" s="25" t="str">
        <f>IF(ISNUMBER(Fakos!ES33),Fakos!ES33,IF(ISTEXT(Fakos!ES33),"n.a.",""))</f>
        <v/>
      </c>
      <c r="ET33" s="25" t="str">
        <f>IF(ISNUMBER(Fakos!ET33),Fakos!ET33,IF(ISTEXT(Fakos!ET33),"n.a.",""))</f>
        <v/>
      </c>
      <c r="EU33" s="25" t="str">
        <f>IF(ISNUMBER(Fakos!EU33),Fakos!EU33,IF(ISTEXT(Fakos!EU33),"n.a.",""))</f>
        <v/>
      </c>
      <c r="EV33" s="25" t="str">
        <f>IF(ISNUMBER(Fakos!EV33),Fakos!EV33,IF(ISTEXT(Fakos!EV33),"n.a.",""))</f>
        <v/>
      </c>
      <c r="EW33" s="25" t="str">
        <f>IF(ISNUMBER(Fakos!EW33),Fakos!EW33,IF(ISTEXT(Fakos!EW33),"n.a.",""))</f>
        <v/>
      </c>
      <c r="EX33" s="25" t="str">
        <f>IF(ISNUMBER(Fakos!EX33),Fakos!EX33,IF(ISTEXT(Fakos!EX33),"n.a.",""))</f>
        <v/>
      </c>
      <c r="EY33" s="25" t="str">
        <f>IF(ISNUMBER(Fakos!EY33),Fakos!EY33,IF(ISTEXT(Fakos!EY33),"n.a.",""))</f>
        <v/>
      </c>
      <c r="EZ33" s="25" t="str">
        <f>IF(ISNUMBER(Fakos!EZ33),Fakos!EZ33,IF(ISTEXT(Fakos!EZ33),"n.a.",""))</f>
        <v/>
      </c>
      <c r="FA33" s="25" t="str">
        <f>IF(ISNUMBER(Fakos!FA33),Fakos!FA33,IF(ISTEXT(Fakos!FA33),"n.a.",""))</f>
        <v/>
      </c>
      <c r="FB33" s="25" t="str">
        <f>IF(ISNUMBER(Fakos!FB33),Fakos!FB33,IF(ISTEXT(Fakos!FB33),"n.a.",""))</f>
        <v/>
      </c>
      <c r="FC33" s="25" t="str">
        <f>IF(ISNUMBER(Fakos!FC33),Fakos!FC33,IF(ISTEXT(Fakos!FC33),"n.a.",""))</f>
        <v/>
      </c>
      <c r="FD33" s="25" t="str">
        <f>IF(ISNUMBER(Fakos!FD33),Fakos!FD33,IF(ISTEXT(Fakos!FD33),"n.a.",""))</f>
        <v/>
      </c>
      <c r="FE33" s="25" t="str">
        <f>IF(ISNUMBER(Fakos!FE33),Fakos!FE33,IF(ISTEXT(Fakos!FE33),"n.a.",""))</f>
        <v/>
      </c>
      <c r="FF33" s="25" t="str">
        <f>IF(ISNUMBER(Fakos!FF33),Fakos!FF33,IF(ISTEXT(Fakos!FF33),"n.a.",""))</f>
        <v/>
      </c>
      <c r="FG33" s="25" t="str">
        <f>IF(ISNUMBER(Fakos!FG33),Fakos!FG33,IF(ISTEXT(Fakos!FG33),"n.a.",""))</f>
        <v/>
      </c>
      <c r="FH33" s="25" t="str">
        <f>IF(ISNUMBER(Fakos!FH33),Fakos!FH33,IF(ISTEXT(Fakos!FH33),"n.a.",""))</f>
        <v/>
      </c>
      <c r="FI33" s="25" t="str">
        <f>IF(ISNUMBER(Fakos!FI33),Fakos!FI33,IF(ISTEXT(Fakos!FI33),"n.a.",""))</f>
        <v/>
      </c>
      <c r="FJ33" s="25" t="str">
        <f>IF(ISNUMBER(Fakos!FJ33),Fakos!FJ33,IF(ISTEXT(Fakos!FJ33),"n.a.",""))</f>
        <v/>
      </c>
      <c r="FK33" s="25" t="str">
        <f>IF(ISNUMBER(Fakos!FK33),Fakos!FK33,IF(ISTEXT(Fakos!FK33),"n.a.",""))</f>
        <v/>
      </c>
      <c r="FL33" s="25" t="str">
        <f>IF(ISNUMBER(Fakos!FL33),Fakos!FL33,IF(ISTEXT(Fakos!FL33),"n.a.",""))</f>
        <v/>
      </c>
      <c r="FM33" s="25" t="str">
        <f>IF(ISNUMBER(Fakos!FM33),Fakos!FM33,IF(ISTEXT(Fakos!FM33),"n.a.",""))</f>
        <v/>
      </c>
      <c r="FN33" s="25" t="str">
        <f>IF(ISNUMBER(Fakos!FN33),Fakos!FN33,IF(ISTEXT(Fakos!FN33),"n.a.",""))</f>
        <v/>
      </c>
      <c r="FO33" s="25" t="str">
        <f>IF(ISNUMBER(Fakos!FO33),Fakos!FO33,"")</f>
        <v/>
      </c>
      <c r="FP33" s="25" t="str">
        <f>IF(ISNUMBER(Fakos!FP33),Fakos!FP33,"")</f>
        <v/>
      </c>
      <c r="FQ33" s="25" t="str">
        <f>IF(ISNUMBER(Fakos!FQ33),Fakos!FQ33,"")</f>
        <v/>
      </c>
      <c r="FR33" s="25" t="str">
        <f>IF(ISNUMBER(Fakos!FR33),Fakos!FR33,"")</f>
        <v/>
      </c>
      <c r="FS33" s="25" t="str">
        <f>IF(ISNUMBER(Fakos!FS33),Fakos!FS33,"")</f>
        <v/>
      </c>
      <c r="FT33" s="25" t="str">
        <f>IF(ISNUMBER(Fakos!FT33),Fakos!FT33,"")</f>
        <v/>
      </c>
      <c r="FU33" s="25" t="str">
        <f>IF(ISNUMBER(Fakos!FU33),Fakos!FU33,"")</f>
        <v/>
      </c>
      <c r="FV33" s="25" t="str">
        <f>IF(ISNUMBER(Fakos!FV33),Fakos!FV33,"")</f>
        <v/>
      </c>
      <c r="FW33" s="25" t="str">
        <f>IF(ISNUMBER(Fakos!FW33),Fakos!FW33,"")</f>
        <v/>
      </c>
      <c r="FX33" s="25" t="str">
        <f>IF(ISNUMBER(Fakos!FX33),Fakos!FX33,"")</f>
        <v/>
      </c>
      <c r="FY33" s="25" t="str">
        <f>IF(ISNUMBER(Fakos!FY33),Fakos!FY33,"")</f>
        <v/>
      </c>
      <c r="FZ33" s="25" t="str">
        <f>IF(ISNUMBER(Fakos!FZ33),Fakos!FZ33,"")</f>
        <v/>
      </c>
      <c r="GA33" s="25" t="str">
        <f>IF(ISNUMBER(Fakos!GA33),Fakos!GA33,"")</f>
        <v/>
      </c>
      <c r="GB33" s="25" t="str">
        <f>IF(ISNUMBER(Fakos!GB33),Fakos!GB33,"")</f>
        <v/>
      </c>
      <c r="GC33" s="25" t="str">
        <f>IF(ISNUMBER(Fakos!GC33),Fakos!GC33,"")</f>
        <v/>
      </c>
      <c r="GD33" s="25" t="str">
        <f>IF(ISNUMBER(Fakos!GD33),Fakos!GD33,"")</f>
        <v/>
      </c>
      <c r="GE33" s="25" t="str">
        <f>IF(ISNUMBER(Fakos!GE33),Fakos!GE33,"")</f>
        <v/>
      </c>
      <c r="GF33" s="25" t="str">
        <f>IF(ISNUMBER(Fakos!GF33),Fakos!GF33,"")</f>
        <v/>
      </c>
      <c r="GG33" s="25" t="str">
        <f>IF(ISNUMBER(Fakos!GG33),Fakos!GG33,"")</f>
        <v/>
      </c>
      <c r="GH33" s="25" t="str">
        <f>IF(ISNUMBER(Fakos!GH33),Fakos!GH33,"")</f>
        <v/>
      </c>
      <c r="GI33" s="25" t="str">
        <f>IF(ISNUMBER(Fakos!GI33),Fakos!GI33,"")</f>
        <v/>
      </c>
      <c r="GJ33" s="25" t="str">
        <f>IF(ISNUMBER(Fakos!GJ33),Fakos!GJ33,"")</f>
        <v/>
      </c>
      <c r="GK33" s="25" t="str">
        <f>IF(ISNUMBER(Fakos!GK33),Fakos!GK33,"")</f>
        <v/>
      </c>
      <c r="GL33" s="25" t="str">
        <f>IF(ISNUMBER(Fakos!GL33),Fakos!GL33,"")</f>
        <v/>
      </c>
      <c r="GM33" s="25" t="str">
        <f>IF(ISNUMBER(Fakos!GM33),Fakos!GM33,"")</f>
        <v/>
      </c>
      <c r="GN33" s="25" t="str">
        <f>IF(ISNUMBER(Fakos!GN33),Fakos!GN33,"")</f>
        <v/>
      </c>
      <c r="GO33" s="25" t="str">
        <f>IF(ISNUMBER(Fakos!GO33),Fakos!GO33,"")</f>
        <v/>
      </c>
      <c r="GP33" s="25" t="str">
        <f>IF(ISNUMBER(Fakos!GP33),Fakos!GP33,"")</f>
        <v/>
      </c>
      <c r="GQ33" s="25" t="str">
        <f>IF(ISNUMBER(Fakos!GQ33),Fakos!GQ33,"")</f>
        <v/>
      </c>
      <c r="GR33" s="25" t="str">
        <f>IF(ISNUMBER(Fakos!GR33),Fakos!GR33,"")</f>
        <v/>
      </c>
      <c r="GS33" s="25" t="str">
        <f>IF(ISNUMBER(Fakos!GS33),Fakos!GS33,"")</f>
        <v/>
      </c>
      <c r="GT33" s="25" t="str">
        <f>IF(ISNUMBER(Fakos!GT33),Fakos!GT33,"")</f>
        <v/>
      </c>
      <c r="GU33" s="25" t="str">
        <f>IF(ISNUMBER(Fakos!GU33),Fakos!GU33,"")</f>
        <v/>
      </c>
      <c r="GV33" s="25" t="str">
        <f>IF(ISNUMBER(Fakos!GV33),Fakos!GV33,"")</f>
        <v/>
      </c>
      <c r="GW33" s="25" t="str">
        <f>IF(ISNUMBER(Fakos!GW33),Fakos!GW33,"")</f>
        <v/>
      </c>
      <c r="GX33" s="25" t="str">
        <f>IF(ISNUMBER(Fakos!GX33),Fakos!GX33,"")</f>
        <v/>
      </c>
      <c r="GY33" s="25" t="str">
        <f>IF(ISNUMBER(Fakos!GY33),Fakos!GY33,"")</f>
        <v/>
      </c>
      <c r="GZ33" s="25" t="str">
        <f>IF(ISNUMBER(Fakos!GZ33),Fakos!GZ33,"")</f>
        <v/>
      </c>
      <c r="HA33" s="25" t="str">
        <f>IF(ISNUMBER(Fakos!HA33),Fakos!HA33,"")</f>
        <v/>
      </c>
      <c r="HB33" s="25" t="str">
        <f>IF(ISNUMBER(Fakos!HB33),Fakos!HB33,"")</f>
        <v/>
      </c>
      <c r="HC33" s="25" t="str">
        <f>IF(ISNUMBER(Fakos!HC33),Fakos!HC33,"")</f>
        <v/>
      </c>
      <c r="HD33" s="25" t="str">
        <f>IF(ISNUMBER(Fakos!HD33),Fakos!HD33,"")</f>
        <v/>
      </c>
      <c r="HE33" s="25" t="str">
        <f>IF(ISNUMBER(Fakos!HE33),Fakos!HE33,"")</f>
        <v/>
      </c>
      <c r="HF33" s="25" t="str">
        <f>IF(ISNUMBER(Fakos!HF33),Fakos!HF33,"")</f>
        <v/>
      </c>
      <c r="HG33" s="25" t="str">
        <f>IF(ISNUMBER(Fakos!HG33),Fakos!HG33,"")</f>
        <v/>
      </c>
      <c r="HH33" s="25" t="str">
        <f>IF(ISNUMBER(Fakos!HH33),Fakos!HH33,"")</f>
        <v/>
      </c>
      <c r="HI33" s="25" t="str">
        <f>IF(ISNUMBER(Fakos!HI33),Fakos!HI33,"")</f>
        <v/>
      </c>
    </row>
    <row r="34" spans="1:217">
      <c r="A34" s="25"/>
    </row>
    <row r="35" spans="1:217">
      <c r="A35" s="25" t="s">
        <v>614</v>
      </c>
      <c r="B35" s="25">
        <f>MIN(B1:B33)</f>
        <v>0</v>
      </c>
      <c r="C35" s="25">
        <f t="shared" ref="C35:AM35" si="0">MIN(C1:C33)</f>
        <v>0</v>
      </c>
      <c r="D35" s="25">
        <f t="shared" si="0"/>
        <v>0</v>
      </c>
      <c r="E35" s="25">
        <f t="shared" si="0"/>
        <v>0</v>
      </c>
      <c r="F35" s="25">
        <f t="shared" si="0"/>
        <v>0</v>
      </c>
      <c r="G35" s="25">
        <f t="shared" si="0"/>
        <v>14.790835212223501</v>
      </c>
      <c r="H35" s="25">
        <f t="shared" si="0"/>
        <v>449749.57890939497</v>
      </c>
      <c r="I35" s="25">
        <f t="shared" si="0"/>
        <v>9.5036010429364701</v>
      </c>
      <c r="J35" s="25">
        <f t="shared" si="0"/>
        <v>16.3416380607176</v>
      </c>
      <c r="K35" s="25">
        <f t="shared" si="0"/>
        <v>0.160273983357024</v>
      </c>
      <c r="L35" s="25">
        <f t="shared" si="0"/>
        <v>0.69621237503893196</v>
      </c>
      <c r="M35" s="25">
        <f t="shared" si="0"/>
        <v>2.6466195987534E-2</v>
      </c>
      <c r="N35" s="25">
        <f t="shared" si="0"/>
        <v>0.48698907156531501</v>
      </c>
      <c r="O35" s="25">
        <f t="shared" si="0"/>
        <v>69.752955649349005</v>
      </c>
      <c r="P35" s="25">
        <f t="shared" si="0"/>
        <v>1.5058541495296001</v>
      </c>
      <c r="Q35" s="25">
        <f t="shared" si="0"/>
        <v>1.3703510123579E-2</v>
      </c>
      <c r="R35" s="25">
        <f t="shared" si="0"/>
        <v>3.8473022293577801E-3</v>
      </c>
      <c r="S35" s="25">
        <f t="shared" si="0"/>
        <v>4.3680971349903284E-3</v>
      </c>
      <c r="T35" s="25">
        <f t="shared" si="0"/>
        <v>5.2580474350069399E-2</v>
      </c>
      <c r="U35" s="25">
        <f t="shared" si="0"/>
        <v>3.4348007126722202E-2</v>
      </c>
      <c r="V35" s="25">
        <f t="shared" si="0"/>
        <v>0.162284031238076</v>
      </c>
      <c r="W35" s="25">
        <f t="shared" si="0"/>
        <v>5.5227183218409302E-4</v>
      </c>
      <c r="X35" s="25">
        <f t="shared" si="0"/>
        <v>9.3651564903323194E-3</v>
      </c>
      <c r="Y35" s="25">
        <f t="shared" si="0"/>
        <v>2.0153012626227498E-2</v>
      </c>
      <c r="Z35" s="25">
        <f t="shared" si="0"/>
        <v>1.5919521544549401E-2</v>
      </c>
      <c r="AA35" s="25">
        <f t="shared" si="0"/>
        <v>3.2206721972843001E-2</v>
      </c>
      <c r="AB35" s="25">
        <f t="shared" si="0"/>
        <v>2.8048073963824484E-3</v>
      </c>
      <c r="AC35" s="25">
        <f t="shared" si="0"/>
        <v>2.7907090382468533E-3</v>
      </c>
      <c r="AD35" s="25">
        <f t="shared" si="0"/>
        <v>1.8264649262754212E-2</v>
      </c>
      <c r="AE35" s="25">
        <f t="shared" si="0"/>
        <v>1.6381141904309716E-4</v>
      </c>
      <c r="AF35" s="25">
        <f t="shared" si="0"/>
        <v>6.7434169526670029E-4</v>
      </c>
      <c r="AG35" s="25">
        <f t="shared" si="0"/>
        <v>3.0368613444702223E-5</v>
      </c>
      <c r="AH35" s="25">
        <f t="shared" si="0"/>
        <v>3.9172367506350972E-4</v>
      </c>
      <c r="AI35" s="25">
        <f t="shared" si="0"/>
        <v>8.7720705999197967E-5</v>
      </c>
      <c r="AJ35" s="25">
        <f t="shared" si="0"/>
        <v>2.3977957031583296E-2</v>
      </c>
      <c r="AK35" s="25">
        <f t="shared" si="0"/>
        <v>8.1236953097916138E-6</v>
      </c>
      <c r="AL35" s="25">
        <f t="shared" si="0"/>
        <v>4.9040349706183666E-5</v>
      </c>
      <c r="AM35" s="25">
        <f t="shared" si="0"/>
        <v>3.0368613444702223E-5</v>
      </c>
    </row>
    <row r="36" spans="1:217">
      <c r="A36" s="25" t="s">
        <v>615</v>
      </c>
      <c r="B36" s="25">
        <f>MAX(B1:B33)</f>
        <v>0</v>
      </c>
      <c r="C36" s="25">
        <f t="shared" ref="C36:AM36" si="1">MAX(C1:C33)</f>
        <v>0</v>
      </c>
      <c r="D36" s="25">
        <f t="shared" si="1"/>
        <v>0</v>
      </c>
      <c r="E36" s="25">
        <f t="shared" si="1"/>
        <v>0</v>
      </c>
      <c r="F36" s="25">
        <f t="shared" si="1"/>
        <v>0</v>
      </c>
      <c r="G36" s="25">
        <f t="shared" si="1"/>
        <v>62.677051157203003</v>
      </c>
      <c r="H36" s="25">
        <f t="shared" si="1"/>
        <v>517290.252900302</v>
      </c>
      <c r="I36" s="25">
        <f t="shared" si="1"/>
        <v>1960.61256785503</v>
      </c>
      <c r="J36" s="25">
        <f t="shared" si="1"/>
        <v>3594.57903818355</v>
      </c>
      <c r="K36" s="25">
        <f t="shared" si="1"/>
        <v>40.698770291490398</v>
      </c>
      <c r="L36" s="25">
        <f t="shared" si="1"/>
        <v>4.9235904688336198</v>
      </c>
      <c r="M36" s="25">
        <f t="shared" si="1"/>
        <v>0.61115952578909405</v>
      </c>
      <c r="N36" s="25">
        <f t="shared" si="1"/>
        <v>1.43215619298442</v>
      </c>
      <c r="O36" s="25">
        <f t="shared" si="1"/>
        <v>3505.4270131585299</v>
      </c>
      <c r="P36" s="25">
        <f t="shared" si="1"/>
        <v>368.71088556937099</v>
      </c>
      <c r="Q36" s="25">
        <f t="shared" si="1"/>
        <v>4.5518477721375596</v>
      </c>
      <c r="R36" s="25">
        <f t="shared" si="1"/>
        <v>0.26059678431104899</v>
      </c>
      <c r="S36" s="25">
        <f t="shared" si="1"/>
        <v>1.805789154397967E-2</v>
      </c>
      <c r="T36" s="25">
        <f t="shared" si="1"/>
        <v>1.44194116073847</v>
      </c>
      <c r="U36" s="25">
        <f t="shared" si="1"/>
        <v>197.81972509764199</v>
      </c>
      <c r="V36" s="25">
        <f t="shared" si="1"/>
        <v>101.342314335419</v>
      </c>
      <c r="W36" s="25">
        <f t="shared" si="1"/>
        <v>0.54214593214468798</v>
      </c>
      <c r="X36" s="25">
        <f t="shared" si="1"/>
        <v>5.0917153147233298</v>
      </c>
      <c r="Y36" s="25">
        <f t="shared" si="1"/>
        <v>536.883263881792</v>
      </c>
      <c r="Z36" s="25">
        <f t="shared" si="1"/>
        <v>43.4601675072402</v>
      </c>
      <c r="AA36" s="25">
        <f t="shared" si="1"/>
        <v>75.025305228630302</v>
      </c>
      <c r="AB36" s="25">
        <f t="shared" si="1"/>
        <v>4326.7320222697635</v>
      </c>
      <c r="AC36" s="25">
        <f t="shared" si="1"/>
        <v>6.2782033709308314</v>
      </c>
      <c r="AD36" s="25">
        <f t="shared" si="1"/>
        <v>5.0264197164094648</v>
      </c>
      <c r="AE36" s="25">
        <f t="shared" si="1"/>
        <v>0.81217441870884333</v>
      </c>
      <c r="AF36" s="25">
        <f t="shared" si="1"/>
        <v>3.5835908994071675</v>
      </c>
      <c r="AG36" s="25">
        <f t="shared" si="1"/>
        <v>7.9615266758501432E-2</v>
      </c>
      <c r="AH36" s="25">
        <f t="shared" si="1"/>
        <v>1.6639359825580085</v>
      </c>
      <c r="AI36" s="25">
        <f t="shared" si="1"/>
        <v>0.72297892353288085</v>
      </c>
      <c r="AJ36" s="25">
        <f t="shared" si="1"/>
        <v>7.0795677574857772</v>
      </c>
      <c r="AK36" s="25">
        <f t="shared" si="1"/>
        <v>8.9057959170211504E-2</v>
      </c>
      <c r="AL36" s="25">
        <f t="shared" si="1"/>
        <v>3.4600168925126851</v>
      </c>
      <c r="AM36" s="25">
        <f t="shared" si="1"/>
        <v>7.9615266758501432E-2</v>
      </c>
    </row>
    <row r="37" spans="1:217">
      <c r="A37" s="25" t="s">
        <v>616</v>
      </c>
      <c r="B37" s="25" t="e">
        <f>STDEV(B1:B33)</f>
        <v>#DIV/0!</v>
      </c>
      <c r="C37" s="25" t="e">
        <f t="shared" ref="C37:AM37" si="2">STDEV(C1:C33)</f>
        <v>#DIV/0!</v>
      </c>
      <c r="D37" s="25" t="e">
        <f t="shared" si="2"/>
        <v>#DIV/0!</v>
      </c>
      <c r="E37" s="25" t="e">
        <f t="shared" si="2"/>
        <v>#DIV/0!</v>
      </c>
      <c r="F37" s="25" t="e">
        <f t="shared" si="2"/>
        <v>#DIV/0!</v>
      </c>
      <c r="G37" s="25">
        <f t="shared" si="2"/>
        <v>8.6804308767841896</v>
      </c>
      <c r="H37" s="25">
        <f t="shared" si="2"/>
        <v>16381.345090008284</v>
      </c>
      <c r="I37" s="25">
        <f t="shared" si="2"/>
        <v>416.58734221807595</v>
      </c>
      <c r="J37" s="25">
        <f t="shared" si="2"/>
        <v>670.11443641581275</v>
      </c>
      <c r="K37" s="25">
        <f t="shared" si="2"/>
        <v>10.826346570337009</v>
      </c>
      <c r="L37" s="25">
        <f t="shared" si="2"/>
        <v>0.72904061482679261</v>
      </c>
      <c r="M37" s="25">
        <f t="shared" si="2"/>
        <v>0.13109279235325688</v>
      </c>
      <c r="N37" s="25">
        <f t="shared" si="2"/>
        <v>0.23641919774165071</v>
      </c>
      <c r="O37" s="25">
        <f t="shared" si="2"/>
        <v>812.1794798439438</v>
      </c>
      <c r="P37" s="25">
        <f t="shared" si="2"/>
        <v>73.10336125098523</v>
      </c>
      <c r="Q37" s="25">
        <f t="shared" si="2"/>
        <v>0.87798053059157433</v>
      </c>
      <c r="R37" s="25">
        <f t="shared" si="2"/>
        <v>6.0129550048611577E-2</v>
      </c>
      <c r="S37" s="25">
        <f t="shared" si="2"/>
        <v>3.7052974989467266E-3</v>
      </c>
      <c r="T37" s="25">
        <f t="shared" si="2"/>
        <v>0.23991343986899952</v>
      </c>
      <c r="U37" s="25">
        <f t="shared" si="2"/>
        <v>34.969012240365466</v>
      </c>
      <c r="V37" s="25">
        <f t="shared" si="2"/>
        <v>26.119603493635324</v>
      </c>
      <c r="W37" s="25">
        <f t="shared" si="2"/>
        <v>0.15327700568093894</v>
      </c>
      <c r="X37" s="25">
        <f t="shared" si="2"/>
        <v>0.90155515603899961</v>
      </c>
      <c r="Y37" s="25">
        <f t="shared" si="2"/>
        <v>100.90880674872905</v>
      </c>
      <c r="Z37" s="25">
        <f t="shared" si="2"/>
        <v>10.721633450073224</v>
      </c>
      <c r="AA37" s="25">
        <f t="shared" si="2"/>
        <v>14.56742854761168</v>
      </c>
      <c r="AB37" s="25">
        <f t="shared" si="2"/>
        <v>1165.5751578528091</v>
      </c>
      <c r="AC37" s="25">
        <f t="shared" si="2"/>
        <v>1.2406601034170841</v>
      </c>
      <c r="AD37" s="25">
        <f t="shared" si="2"/>
        <v>1.1920153937049152</v>
      </c>
      <c r="AE37" s="25">
        <f t="shared" si="2"/>
        <v>0.16732008188386338</v>
      </c>
      <c r="AF37" s="25">
        <f t="shared" si="2"/>
        <v>0.77335754318441496</v>
      </c>
      <c r="AG37" s="25">
        <f t="shared" si="2"/>
        <v>1.479637004902871E-2</v>
      </c>
      <c r="AH37" s="25">
        <f t="shared" si="2"/>
        <v>0.33712223538924913</v>
      </c>
      <c r="AI37" s="25">
        <f t="shared" si="2"/>
        <v>0.14746249691466215</v>
      </c>
      <c r="AJ37" s="25">
        <f t="shared" si="2"/>
        <v>1.343055963225082</v>
      </c>
      <c r="AK37" s="25">
        <f t="shared" si="2"/>
        <v>1.5705846285101369E-2</v>
      </c>
      <c r="AL37" s="25">
        <f t="shared" si="2"/>
        <v>0.61128616372925926</v>
      </c>
      <c r="AM37" s="25">
        <f t="shared" si="2"/>
        <v>1.479637004902871E-2</v>
      </c>
    </row>
    <row r="38" spans="1:217">
      <c r="A38" s="25" t="s">
        <v>617</v>
      </c>
      <c r="B38" s="25" t="e">
        <f t="shared" ref="B38:AM38" si="3">MEDIAN(B1:B33)</f>
        <v>#NUM!</v>
      </c>
      <c r="C38" s="25" t="e">
        <f t="shared" si="3"/>
        <v>#NUM!</v>
      </c>
      <c r="D38" s="25" t="e">
        <f t="shared" si="3"/>
        <v>#NUM!</v>
      </c>
      <c r="E38" s="25" t="e">
        <f t="shared" si="3"/>
        <v>#NUM!</v>
      </c>
      <c r="F38" s="25" t="e">
        <f t="shared" si="3"/>
        <v>#NUM!</v>
      </c>
      <c r="G38" s="25">
        <f t="shared" si="3"/>
        <v>16.0410829731725</v>
      </c>
      <c r="H38" s="25">
        <f t="shared" si="3"/>
        <v>479153.39836107497</v>
      </c>
      <c r="I38" s="25">
        <f t="shared" si="3"/>
        <v>282.42239139840302</v>
      </c>
      <c r="J38" s="25">
        <f t="shared" si="3"/>
        <v>207.19539184378201</v>
      </c>
      <c r="K38" s="25">
        <f t="shared" si="3"/>
        <v>1.0469175946033391</v>
      </c>
      <c r="L38" s="25">
        <f t="shared" si="3"/>
        <v>1.1656033735480249</v>
      </c>
      <c r="M38" s="25">
        <f t="shared" si="3"/>
        <v>4.6689822307954452E-2</v>
      </c>
      <c r="N38" s="25">
        <f t="shared" si="3"/>
        <v>0.66568088490687249</v>
      </c>
      <c r="O38" s="25">
        <f t="shared" si="3"/>
        <v>516.03699961682651</v>
      </c>
      <c r="P38" s="25">
        <f t="shared" si="3"/>
        <v>112.15614088501201</v>
      </c>
      <c r="Q38" s="25">
        <f t="shared" si="3"/>
        <v>3.3485157384576802E-2</v>
      </c>
      <c r="R38" s="25">
        <f t="shared" si="3"/>
        <v>0.1688685191848675</v>
      </c>
      <c r="S38" s="25">
        <f t="shared" si="3"/>
        <v>9.7944306493032082E-3</v>
      </c>
      <c r="T38" s="25">
        <f t="shared" si="3"/>
        <v>0.11489220744293449</v>
      </c>
      <c r="U38" s="25">
        <f t="shared" si="3"/>
        <v>6.3172056365845997E-2</v>
      </c>
      <c r="V38" s="25">
        <f t="shared" si="3"/>
        <v>3.33612877048501</v>
      </c>
      <c r="W38" s="25">
        <f t="shared" si="3"/>
        <v>4.5421887789186051E-2</v>
      </c>
      <c r="X38" s="25">
        <f t="shared" si="3"/>
        <v>1.6597364951176648E-2</v>
      </c>
      <c r="Y38" s="25">
        <f t="shared" si="3"/>
        <v>6.7915108423545201</v>
      </c>
      <c r="Z38" s="25">
        <f t="shared" si="3"/>
        <v>1.2536500724395301</v>
      </c>
      <c r="AA38" s="25">
        <f t="shared" si="3"/>
        <v>0.99056749096400754</v>
      </c>
      <c r="AB38" s="25">
        <f t="shared" si="3"/>
        <v>17.353408504708558</v>
      </c>
      <c r="AC38" s="25">
        <f t="shared" si="3"/>
        <v>0.20859135422536651</v>
      </c>
      <c r="AD38" s="25">
        <f t="shared" si="3"/>
        <v>0.54569824487745822</v>
      </c>
      <c r="AE38" s="25">
        <f t="shared" si="3"/>
        <v>3.7152338174456082E-3</v>
      </c>
      <c r="AF38" s="25">
        <f t="shared" si="3"/>
        <v>3.4716870203686211E-2</v>
      </c>
      <c r="AG38" s="25">
        <f t="shared" si="3"/>
        <v>1.3087406971618319E-4</v>
      </c>
      <c r="AH38" s="25">
        <f t="shared" si="3"/>
        <v>8.8818034092215947E-3</v>
      </c>
      <c r="AI38" s="25">
        <f t="shared" si="3"/>
        <v>3.9241163390421096E-3</v>
      </c>
      <c r="AJ38" s="25">
        <f t="shared" si="3"/>
        <v>0.31251274037332188</v>
      </c>
      <c r="AK38" s="25">
        <f t="shared" si="3"/>
        <v>5.9463913968125246E-5</v>
      </c>
      <c r="AL38" s="25">
        <f t="shared" si="3"/>
        <v>3.3618127906590804E-4</v>
      </c>
      <c r="AM38" s="25">
        <f t="shared" si="3"/>
        <v>1.3087406971618319E-4</v>
      </c>
    </row>
    <row r="39" spans="1:217">
      <c r="A39" s="25"/>
    </row>
    <row r="40" spans="1:217">
      <c r="A40" s="25"/>
    </row>
    <row r="41" spans="1:217">
      <c r="A41" s="25"/>
    </row>
    <row r="42" spans="1:217">
      <c r="A42" s="25"/>
    </row>
    <row r="43" spans="1:217">
      <c r="A43" s="25"/>
    </row>
    <row r="44" spans="1:217">
      <c r="A44" s="25"/>
    </row>
    <row r="45" spans="1:217">
      <c r="A45" s="25"/>
    </row>
    <row r="46" spans="1:217">
      <c r="A46" s="25"/>
    </row>
    <row r="47" spans="1:217">
      <c r="A47" s="25"/>
    </row>
    <row r="48" spans="1:217">
      <c r="A48" s="25"/>
    </row>
    <row r="49" spans="1:1">
      <c r="A49" s="25"/>
    </row>
    <row r="50" spans="1:1">
      <c r="A50" s="25"/>
    </row>
    <row r="51" spans="1:1">
      <c r="A51" s="25"/>
    </row>
    <row r="52" spans="1:1">
      <c r="A52" s="25"/>
    </row>
    <row r="53" spans="1:1">
      <c r="A53" s="25"/>
    </row>
    <row r="54" spans="1:1">
      <c r="A54" s="25"/>
    </row>
    <row r="55" spans="1:1">
      <c r="A55" s="25"/>
    </row>
    <row r="56" spans="1:1">
      <c r="A56" s="25"/>
    </row>
    <row r="57" spans="1:1">
      <c r="A57" s="25"/>
    </row>
    <row r="58" spans="1:1">
      <c r="A58" s="25"/>
    </row>
    <row r="59" spans="1:1">
      <c r="A59" s="25"/>
    </row>
    <row r="60" spans="1:1">
      <c r="A60" s="25"/>
    </row>
    <row r="61" spans="1:1">
      <c r="A61" s="25"/>
    </row>
    <row r="62" spans="1:1">
      <c r="A62" s="25"/>
    </row>
    <row r="63" spans="1:1">
      <c r="A63" s="25"/>
    </row>
    <row r="64" spans="1:1">
      <c r="A64" s="25"/>
    </row>
    <row r="65" spans="1:1">
      <c r="A65" s="25"/>
    </row>
    <row r="66" spans="1:1">
      <c r="A66" s="25"/>
    </row>
    <row r="67" spans="1:1">
      <c r="A67" s="25"/>
    </row>
    <row r="68" spans="1:1">
      <c r="A68" s="25"/>
    </row>
    <row r="69" spans="1:1">
      <c r="A69" s="25"/>
    </row>
    <row r="70" spans="1:1">
      <c r="A70" s="25"/>
    </row>
    <row r="71" spans="1:1">
      <c r="A71" s="25"/>
    </row>
    <row r="72" spans="1:1">
      <c r="A72" s="25"/>
    </row>
    <row r="73" spans="1:1">
      <c r="A73" s="25"/>
    </row>
    <row r="74" spans="1:1">
      <c r="A74" s="25"/>
    </row>
    <row r="75" spans="1:1">
      <c r="A75" s="25"/>
    </row>
    <row r="76" spans="1:1">
      <c r="A76" s="25"/>
    </row>
    <row r="77" spans="1:1">
      <c r="A77" s="25"/>
    </row>
    <row r="78" spans="1:1">
      <c r="A78" s="25"/>
    </row>
    <row r="79" spans="1:1">
      <c r="A79" s="25"/>
    </row>
    <row r="80" spans="1:1">
      <c r="A80" s="25"/>
    </row>
    <row r="81" spans="1:1">
      <c r="A81" s="25"/>
    </row>
    <row r="82" spans="1:1">
      <c r="A82" s="25"/>
    </row>
    <row r="83" spans="1:1">
      <c r="A83" s="25"/>
    </row>
    <row r="84" spans="1:1">
      <c r="A84" s="25"/>
    </row>
    <row r="85" spans="1:1">
      <c r="A85" s="25"/>
    </row>
    <row r="86" spans="1:1">
      <c r="A86" s="25"/>
    </row>
    <row r="87" spans="1:1">
      <c r="A87" s="25"/>
    </row>
    <row r="88" spans="1:1">
      <c r="A88" s="25"/>
    </row>
    <row r="89" spans="1:1">
      <c r="A89" s="25"/>
    </row>
    <row r="90" spans="1:1">
      <c r="A90" s="25"/>
    </row>
    <row r="91" spans="1:1">
      <c r="A91" s="25"/>
    </row>
    <row r="92" spans="1:1">
      <c r="A92" s="25"/>
    </row>
    <row r="93" spans="1:1">
      <c r="A93" s="25"/>
    </row>
    <row r="94" spans="1:1">
      <c r="A94" s="25"/>
    </row>
    <row r="95" spans="1:1">
      <c r="A95" s="25"/>
    </row>
    <row r="96" spans="1:1">
      <c r="A96" s="25"/>
    </row>
    <row r="97" spans="1:1">
      <c r="A97" s="25"/>
    </row>
    <row r="98" spans="1:1">
      <c r="A98" s="25"/>
    </row>
    <row r="99" spans="1:1">
      <c r="A99" s="25"/>
    </row>
    <row r="100" spans="1:1">
      <c r="A100" s="25"/>
    </row>
    <row r="101" spans="1:1">
      <c r="A101" s="25"/>
    </row>
    <row r="102" spans="1:1">
      <c r="A102" s="25"/>
    </row>
    <row r="103" spans="1:1">
      <c r="A103" s="25"/>
    </row>
    <row r="104" spans="1:1">
      <c r="A104" s="25"/>
    </row>
    <row r="105" spans="1:1">
      <c r="A105" s="25"/>
    </row>
    <row r="106" spans="1:1">
      <c r="A106" s="25"/>
    </row>
    <row r="107" spans="1:1">
      <c r="A107" s="25"/>
    </row>
    <row r="108" spans="1:1">
      <c r="A108" s="25"/>
    </row>
    <row r="109" spans="1:1">
      <c r="A109" s="25"/>
    </row>
    <row r="110" spans="1:1">
      <c r="A110" s="25"/>
    </row>
    <row r="111" spans="1:1">
      <c r="A111" s="25"/>
    </row>
    <row r="112" spans="1:1">
      <c r="A112" s="25"/>
    </row>
    <row r="113" spans="1:1">
      <c r="A113" s="25"/>
    </row>
    <row r="114" spans="1:1">
      <c r="A114" s="25"/>
    </row>
    <row r="115" spans="1:1">
      <c r="A115" s="25"/>
    </row>
    <row r="116" spans="1:1">
      <c r="A116" s="25"/>
    </row>
    <row r="117" spans="1:1">
      <c r="A117" s="25"/>
    </row>
    <row r="118" spans="1:1">
      <c r="A118" s="25"/>
    </row>
    <row r="119" spans="1:1">
      <c r="A119" s="25"/>
    </row>
    <row r="120" spans="1:1">
      <c r="A120" s="25"/>
    </row>
    <row r="121" spans="1:1">
      <c r="A121" s="25"/>
    </row>
    <row r="122" spans="1:1">
      <c r="A122" s="25"/>
    </row>
    <row r="123" spans="1:1">
      <c r="A123" s="25"/>
    </row>
    <row r="124" spans="1:1">
      <c r="A124" s="25"/>
    </row>
    <row r="125" spans="1:1">
      <c r="A125" s="25"/>
    </row>
    <row r="126" spans="1:1">
      <c r="A126" s="25"/>
    </row>
    <row r="127" spans="1:1">
      <c r="A127" s="25"/>
    </row>
    <row r="128" spans="1:1">
      <c r="A128" s="25"/>
    </row>
    <row r="129" spans="1:1">
      <c r="A129" s="25"/>
    </row>
    <row r="130" spans="1:1">
      <c r="A130" s="25"/>
    </row>
    <row r="131" spans="1:1">
      <c r="A131" s="25"/>
    </row>
    <row r="132" spans="1:1">
      <c r="A132" s="25"/>
    </row>
    <row r="133" spans="1:1">
      <c r="A133" s="25"/>
    </row>
    <row r="134" spans="1:1">
      <c r="A134" s="25"/>
    </row>
    <row r="135" spans="1:1">
      <c r="A135" s="25"/>
    </row>
    <row r="136" spans="1:1">
      <c r="A136" s="25"/>
    </row>
    <row r="137" spans="1:1">
      <c r="A137" s="25"/>
    </row>
    <row r="138" spans="1:1">
      <c r="A138" s="25"/>
    </row>
    <row r="139" spans="1:1">
      <c r="A139" s="25"/>
    </row>
    <row r="140" spans="1:1">
      <c r="A140" s="25"/>
    </row>
    <row r="141" spans="1:1">
      <c r="A141" s="25"/>
    </row>
    <row r="142" spans="1:1">
      <c r="A142" s="25"/>
    </row>
    <row r="143" spans="1:1">
      <c r="A143" s="25"/>
    </row>
    <row r="144" spans="1:1">
      <c r="A144" s="25"/>
    </row>
    <row r="145" spans="1:1">
      <c r="A145" s="25"/>
    </row>
    <row r="146" spans="1:1">
      <c r="A146" s="25"/>
    </row>
    <row r="147" spans="1:1">
      <c r="A147" s="25"/>
    </row>
    <row r="148" spans="1:1">
      <c r="A148" s="25"/>
    </row>
    <row r="149" spans="1:1">
      <c r="A149" s="25"/>
    </row>
    <row r="150" spans="1:1">
      <c r="A150" s="25"/>
    </row>
    <row r="151" spans="1:1">
      <c r="A151" s="25"/>
    </row>
    <row r="152" spans="1:1">
      <c r="A152" s="25"/>
    </row>
    <row r="153" spans="1:1">
      <c r="A153" s="25"/>
    </row>
    <row r="154" spans="1:1">
      <c r="A154" s="25"/>
    </row>
    <row r="155" spans="1:1">
      <c r="A155" s="25"/>
    </row>
    <row r="156" spans="1:1">
      <c r="A156" s="25"/>
    </row>
    <row r="157" spans="1:1">
      <c r="A157" s="25"/>
    </row>
    <row r="158" spans="1:1">
      <c r="A158" s="25"/>
    </row>
    <row r="159" spans="1:1">
      <c r="A159" s="25"/>
    </row>
    <row r="160" spans="1:1">
      <c r="A160" s="25"/>
    </row>
    <row r="161" spans="1:1">
      <c r="A161" s="25"/>
    </row>
    <row r="162" spans="1:1">
      <c r="A162" s="25"/>
    </row>
    <row r="163" spans="1:1">
      <c r="A163" s="25"/>
    </row>
    <row r="164" spans="1:1">
      <c r="A164" s="25"/>
    </row>
    <row r="165" spans="1:1">
      <c r="A165" s="25"/>
    </row>
    <row r="166" spans="1:1">
      <c r="A166" s="25"/>
    </row>
    <row r="167" spans="1:1">
      <c r="A167" s="25"/>
    </row>
    <row r="168" spans="1:1">
      <c r="A168" s="25"/>
    </row>
    <row r="169" spans="1:1">
      <c r="A169" s="25"/>
    </row>
    <row r="170" spans="1:1">
      <c r="A170" s="25"/>
    </row>
    <row r="171" spans="1:1">
      <c r="A171" s="25"/>
    </row>
    <row r="172" spans="1:1">
      <c r="A172" s="25"/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B0DD-E261-ED40-9677-2C01E4B5015B}">
  <sheetPr codeName="Tabelle13"/>
  <dimension ref="A1:FN95"/>
  <sheetViews>
    <sheetView topLeftCell="I1" zoomScale="94" zoomScaleNormal="70" workbookViewId="0">
      <pane ySplit="1" topLeftCell="A75" activePane="bottomLeft" state="frozen"/>
      <selection activeCell="CC26" sqref="CC26"/>
      <selection pane="bottomLeft" activeCell="U103" sqref="U103"/>
    </sheetView>
  </sheetViews>
  <sheetFormatPr baseColWidth="10" defaultRowHeight="16"/>
  <cols>
    <col min="1" max="16384" width="10.83203125" style="25"/>
  </cols>
  <sheetData>
    <row r="1" spans="1:170">
      <c r="A1" s="25" t="str">
        <f>CONCATENATE(all!A2," Fakos II IS-LS")</f>
        <v>sample ID Fakos II IS-LS</v>
      </c>
      <c r="B1" s="25" t="str">
        <f>CONCATENATE(all!B2," Fakos II IS-LS")</f>
        <v>loc Fakos II IS-LS</v>
      </c>
      <c r="C1" s="25" t="str">
        <f>CONCATENATE(all!C2," Fakos II IS-LS")</f>
        <v>type Fakos II IS-LS</v>
      </c>
      <c r="D1" s="25" t="str">
        <f>CONCATENATE(all!E2," Fakos II IS-LS")</f>
        <v>mineral Fakos II IS-LS</v>
      </c>
      <c r="E1" s="25" t="str">
        <f>CONCATENATE(all!F2," Fakos II IS-LS")</f>
        <v>texture Fakos II IS-LS</v>
      </c>
      <c r="F1" s="25" t="str">
        <f>CONCATENATE(all!G2," Fakos II IS-LS")</f>
        <v>Mn (ppm) Fakos II IS-LS</v>
      </c>
      <c r="G1" s="25" t="str">
        <f>CONCATENATE(all!H2," Fakos II IS-LS")</f>
        <v>Fe (ppm) Fakos II IS-LS</v>
      </c>
      <c r="H1" s="25" t="str">
        <f>CONCATENATE(all!I2," Fakos II IS-LS")</f>
        <v>Co (ppm) Fakos II IS-LS</v>
      </c>
      <c r="I1" s="25" t="str">
        <f>CONCATENATE(all!J2," Fakos II IS-LS")</f>
        <v>Ni (ppm) Fakos II IS-LS</v>
      </c>
      <c r="J1" s="25" t="str">
        <f>CONCATENATE(all!K2," Fakos II IS-LS")</f>
        <v>Cu (ppm) Fakos II IS-LS</v>
      </c>
      <c r="K1" s="25" t="str">
        <f>CONCATENATE(all!L2," Fakos II IS-LS")</f>
        <v>Zn (ppm) Fakos II IS-LS</v>
      </c>
      <c r="L1" s="25" t="str">
        <f>CONCATENATE(all!M2," Fakos II IS-LS")</f>
        <v>Ga (ppm) Fakos II IS-LS</v>
      </c>
      <c r="M1" s="25" t="str">
        <f>CONCATENATE(all!N2," Fakos II IS-LS")</f>
        <v>Ge (ppm) Fakos II IS-LS</v>
      </c>
      <c r="N1" s="25" t="str">
        <f>CONCATENATE(all!O2," Fakos II IS-LS")</f>
        <v>As (ppm) Fakos II IS-LS</v>
      </c>
      <c r="O1" s="25" t="str">
        <f>CONCATENATE(all!P2," Fakos II IS-LS")</f>
        <v>Se (ppm) Fakos II IS-LS</v>
      </c>
      <c r="P1" s="25" t="str">
        <f>CONCATENATE(all!Q2," Fakos II IS-LS")</f>
        <v>Ag (ppm) Fakos II IS-LS</v>
      </c>
      <c r="Q1" s="25" t="str">
        <f>CONCATENATE(all!R2," Fakos II IS-LS")</f>
        <v>Cd (ppm) Fakos II IS-LS</v>
      </c>
      <c r="R1" s="25" t="str">
        <f>CONCATENATE(all!S2," Fakos II IS-LS")</f>
        <v>In (ppm) Fakos II IS-LS</v>
      </c>
      <c r="S1" s="25" t="str">
        <f>CONCATENATE(all!T2," Fakos II IS-LS")</f>
        <v>Sn (ppm) Fakos II IS-LS</v>
      </c>
      <c r="T1" s="25" t="str">
        <f>CONCATENATE(all!U2," Fakos II IS-LS")</f>
        <v>Sb (ppm) Fakos II IS-LS</v>
      </c>
      <c r="U1" s="25" t="str">
        <f>CONCATENATE(all!V2," Fakos II IS-LS")</f>
        <v>Te (ppm) Fakos II IS-LS</v>
      </c>
      <c r="V1" s="25" t="str">
        <f>CONCATENATE(all!W2," Fakos II IS-LS")</f>
        <v>Au (ppm) Fakos II IS-LS</v>
      </c>
      <c r="W1" s="25" t="str">
        <f>CONCATENATE(all!X2," Fakos II IS-LS")</f>
        <v>Tl (ppm) Fakos II IS-LS</v>
      </c>
      <c r="X1" s="25" t="str">
        <f>CONCATENATE(all!Y2," Fakos II IS-LS")</f>
        <v>Pb (ppm) Fakos II IS-LS</v>
      </c>
      <c r="Y1" s="25" t="str">
        <f>CONCATENATE(all!Z2," Fakos II IS-LS")</f>
        <v>Bi (ppm) Fakos II IS-LS</v>
      </c>
      <c r="Z1" s="25" t="str">
        <f>CONCATENATE(all!AA2," Fakos II IS-LS")</f>
        <v>Co/Ni (ppm) Fakos II IS-LS</v>
      </c>
      <c r="AA1" s="25" t="str">
        <f>CONCATENATE(all!AB2," Fakos II IS-LS")</f>
        <v>Se/Pb (ppm) Fakos II IS-LS</v>
      </c>
      <c r="AB1" s="25" t="str">
        <f>CONCATENATE(all!AC2," Fakos II IS-LS")</f>
        <v>Bi/Pb (ppm) Fakos II IS-LS</v>
      </c>
      <c r="AC1" s="25" t="str">
        <f>CONCATENATE(all!AD2," Fakos II IS-LS")</f>
        <v>Co/As (ppm) Fakos II IS-LS</v>
      </c>
      <c r="AD1" s="25" t="str">
        <f>CONCATENATE(all!AE2," Fakos II IS-LS")</f>
        <v>Tl/Pb (ppm) Fakos II IS-LS</v>
      </c>
      <c r="AE1" s="25" t="str">
        <f>CONCATENATE(all!AF2," Fakos II IS-LS")</f>
        <v>Sb/Pb (ppm) Fakos II IS-LS</v>
      </c>
      <c r="AF1" s="25" t="str">
        <f>CONCATENATE(all!AG2," Fakos II IS-LS")</f>
        <v>Ag/Co (ppm) Fakos II IS-LS</v>
      </c>
      <c r="AG1" s="25" t="str">
        <f>CONCATENATE(all!AH2," Fakos II IS-LS")</f>
        <v>Ag/Pb (ppm) Fakos II IS-LS</v>
      </c>
      <c r="AH1" s="25" t="str">
        <f>CONCATENATE(all!AI2," Fakos II IS-LS")</f>
        <v>Bi/Co (ppm) Fakos II IS-LS</v>
      </c>
      <c r="AI1" s="25" t="str">
        <f>CONCATENATE(all!AJ2," Fakos II IS-LS")</f>
        <v>Se/Co (ppm) Fakos II IS-LS</v>
      </c>
      <c r="AJ1" s="25" t="str">
        <f>CONCATENATE(all!AK2," Fakos II IS-LS")</f>
        <v>Tl/Co (ppm) Fakos II IS-LS</v>
      </c>
      <c r="AK1" s="25" t="str">
        <f>CONCATENATE(all!AL2," Fakos II IS-LS")</f>
        <v>Sb/Co (ppm) Fakos II IS-LS</v>
      </c>
      <c r="AL1" s="25" t="str">
        <f>CONCATENATE(all!AM2," Fakos II IS-LS")</f>
        <v>Ag/Co (ppm) Fakos II IS-LS</v>
      </c>
      <c r="AO1" s="25" t="str">
        <f>CONCATENATE(all!AP2," Fakos II IS-LS")</f>
        <v>Mn L.O.D. Howell Fakos II IS-LS</v>
      </c>
      <c r="AP1" s="25" t="str">
        <f>CONCATENATE(all!AQ2," Fakos II IS-LS")</f>
        <v>Fe L.O.D. Howell Fakos II IS-LS</v>
      </c>
      <c r="AQ1" s="25" t="str">
        <f>CONCATENATE(all!AR2," Fakos II IS-LS")</f>
        <v>Co L.O.D. Howell Fakos II IS-LS</v>
      </c>
      <c r="AR1" s="25" t="str">
        <f>CONCATENATE(all!AS2," Fakos II IS-LS")</f>
        <v>Ni L.O.D. Howell Fakos II IS-LS</v>
      </c>
      <c r="AS1" s="25" t="str">
        <f>CONCATENATE(all!AT2," Fakos II IS-LS")</f>
        <v>Cu L.O.D. Howell Fakos II IS-LS</v>
      </c>
      <c r="AT1" s="25" t="str">
        <f>CONCATENATE(all!AU2," Fakos II IS-LS")</f>
        <v>Zn L.O.D. Howell Fakos II IS-LS</v>
      </c>
      <c r="AU1" s="25" t="str">
        <f>CONCATENATE(all!AV2," Fakos II IS-LS")</f>
        <v>Ga L.O.D. Howell Fakos II IS-LS</v>
      </c>
      <c r="AV1" s="25" t="str">
        <f>CONCATENATE(all!AW2," Fakos II IS-LS")</f>
        <v>Ge L.O.D. Howell Fakos II IS-LS</v>
      </c>
      <c r="AW1" s="25" t="str">
        <f>CONCATENATE(all!AX2," Fakos II IS-LS")</f>
        <v>As L.O.D. Howell Fakos II IS-LS</v>
      </c>
      <c r="AX1" s="25" t="str">
        <f>CONCATENATE(all!AY2," Fakos II IS-LS")</f>
        <v>Se L.O.D. Howell Fakos II IS-LS</v>
      </c>
      <c r="AY1" s="25" t="str">
        <f>CONCATENATE(all!AZ2," Fakos II IS-LS")</f>
        <v>Ag L.O.D. Howell Fakos II IS-LS</v>
      </c>
      <c r="AZ1" s="25" t="str">
        <f>CONCATENATE(all!BA2," Fakos II IS-LS")</f>
        <v>Cd L.O.D. Howell Fakos II IS-LS</v>
      </c>
      <c r="BA1" s="25" t="str">
        <f>CONCATENATE(all!BB2," Fakos II IS-LS")</f>
        <v>In L.O.D. Howell Fakos II IS-LS</v>
      </c>
      <c r="BB1" s="25" t="str">
        <f>CONCATENATE(all!BC2," Fakos II IS-LS")</f>
        <v>Sn L.O.D. Howell Fakos II IS-LS</v>
      </c>
      <c r="BC1" s="25" t="str">
        <f>CONCATENATE(all!BD2," Fakos II IS-LS")</f>
        <v>Sb L.O.D. Howell Fakos II IS-LS</v>
      </c>
      <c r="BD1" s="25" t="str">
        <f>CONCATENATE(all!BE2," Fakos II IS-LS")</f>
        <v>Te L.O.D. Howell Fakos II IS-LS</v>
      </c>
      <c r="BE1" s="25" t="str">
        <f>CONCATENATE(all!BF2," Fakos II IS-LS")</f>
        <v>Au L.O.D. Howell Fakos II IS-LS</v>
      </c>
      <c r="BF1" s="25" t="str">
        <f>CONCATENATE(all!BG2," Fakos II IS-LS")</f>
        <v>Tl L.O.D. Howell Fakos II IS-LS</v>
      </c>
      <c r="BG1" s="25" t="str">
        <f>CONCATENATE(all!BH2," Fakos II IS-LS")</f>
        <v>Pb L.O.D. Howell Fakos II IS-LS</v>
      </c>
      <c r="BH1" s="25" t="str">
        <f>CONCATENATE(all!BI2," Fakos II IS-LS")</f>
        <v>Bi L.O.D. Howell Fakos II IS-LS</v>
      </c>
      <c r="BJ1" s="25" t="str">
        <f>CONCATENATE(all!BK2," Fakos II IS-LS")</f>
        <v>Mn 2SE(int) Fakos II IS-LS</v>
      </c>
      <c r="BK1" s="25" t="str">
        <f>CONCATENATE(all!BL2," Fakos II IS-LS")</f>
        <v>Fe 2SE(int) Fakos II IS-LS</v>
      </c>
      <c r="BL1" s="25" t="str">
        <f>CONCATENATE(all!BM2," Fakos II IS-LS")</f>
        <v>Co 2SE(int) Fakos II IS-LS</v>
      </c>
      <c r="BM1" s="25" t="str">
        <f>CONCATENATE(all!BN2," Fakos II IS-LS")</f>
        <v>Ni 2SE(int) Fakos II IS-LS</v>
      </c>
      <c r="BN1" s="25" t="str">
        <f>CONCATENATE(all!BO2," Fakos II IS-LS")</f>
        <v>Cu 2SE(int) Fakos II IS-LS</v>
      </c>
      <c r="BO1" s="25" t="str">
        <f>CONCATENATE(all!BP2," Fakos II IS-LS")</f>
        <v>Zn 2SE(int) Fakos II IS-LS</v>
      </c>
      <c r="BP1" s="25" t="str">
        <f>CONCATENATE(all!BQ2," Fakos II IS-LS")</f>
        <v>Ga 2SE(int) Fakos II IS-LS</v>
      </c>
      <c r="BQ1" s="25" t="str">
        <f>CONCATENATE(all!BR2," Fakos II IS-LS")</f>
        <v>Ge 2SE(int) Fakos II IS-LS</v>
      </c>
      <c r="BR1" s="25" t="str">
        <f>CONCATENATE(all!BS2," Fakos II IS-LS")</f>
        <v>As 2SE(int) Fakos II IS-LS</v>
      </c>
      <c r="BS1" s="25" t="str">
        <f>CONCATENATE(all!BT2," Fakos II IS-LS")</f>
        <v>Se 2SE(int) Fakos II IS-LS</v>
      </c>
      <c r="BT1" s="25" t="str">
        <f>CONCATENATE(all!BU2," Fakos II IS-LS")</f>
        <v>Ag 2SE(int) Fakos II IS-LS</v>
      </c>
      <c r="BU1" s="25" t="str">
        <f>CONCATENATE(all!BV2," Fakos II IS-LS")</f>
        <v>Cd 2SE(int) Fakos II IS-LS</v>
      </c>
      <c r="BV1" s="25" t="str">
        <f>CONCATENATE(all!BW2," Fakos II IS-LS")</f>
        <v>In 2SE(int) Fakos II IS-LS</v>
      </c>
      <c r="BW1" s="25" t="str">
        <f>CONCATENATE(all!BX2," Fakos II IS-LS")</f>
        <v>Sn 2SE(int) Fakos II IS-LS</v>
      </c>
      <c r="BX1" s="25" t="str">
        <f>CONCATENATE(all!BY2," Fakos II IS-LS")</f>
        <v>Sb 2SE(int) Fakos II IS-LS</v>
      </c>
      <c r="BY1" s="25" t="str">
        <f>CONCATENATE(all!BZ2," Fakos II IS-LS")</f>
        <v>Te 2SE(int) Fakos II IS-LS</v>
      </c>
      <c r="BZ1" s="25" t="str">
        <f>CONCATENATE(all!CA2," Fakos II IS-LS")</f>
        <v>Au 2SE(int) Fakos II IS-LS</v>
      </c>
      <c r="CA1" s="25" t="str">
        <f>CONCATENATE(all!CB2," Fakos II IS-LS")</f>
        <v>Tl 2SE(int) Fakos II IS-LS</v>
      </c>
      <c r="CB1" s="25" t="str">
        <f>CONCATENATE(all!CC2," Fakos II IS-LS")</f>
        <v>Pb 2SE(int) Fakos II IS-LS</v>
      </c>
      <c r="CC1" s="25" t="str">
        <f>CONCATENATE(all!CD2," Fakos II IS-LS")</f>
        <v>Bi 2SE(int) Fakos II IS-LS</v>
      </c>
      <c r="CE1" s="25" t="str">
        <f>CONCATENATE(all!CF2," Fakos II IS-LS")</f>
        <v>Mn (ppm) + lod Fakos II IS-LS</v>
      </c>
      <c r="CF1" s="25" t="str">
        <f>CONCATENATE(all!CG2," Fakos II IS-LS")</f>
        <v>Fe (ppm) + lod Fakos II IS-LS</v>
      </c>
      <c r="CG1" s="25" t="str">
        <f>CONCATENATE(all!CH2," Fakos II IS-LS")</f>
        <v>Co (ppm) + lod Fakos II IS-LS</v>
      </c>
      <c r="CH1" s="25" t="str">
        <f>CONCATENATE(all!CI2," Fakos II IS-LS")</f>
        <v>Ni (ppm) + lod Fakos II IS-LS</v>
      </c>
      <c r="CI1" s="25" t="str">
        <f>CONCATENATE(all!CJ2," Fakos II IS-LS")</f>
        <v>Cu (ppm) + lod Fakos II IS-LS</v>
      </c>
      <c r="CJ1" s="25" t="str">
        <f>CONCATENATE(all!CK2," Fakos II IS-LS")</f>
        <v>Zn (ppm) + lod Fakos II IS-LS</v>
      </c>
      <c r="CK1" s="25" t="str">
        <f>CONCATENATE(all!CL2," Fakos II IS-LS")</f>
        <v>Ga (ppm) + lod Fakos II IS-LS</v>
      </c>
      <c r="CL1" s="25" t="str">
        <f>CONCATENATE(all!CM2," Fakos II IS-LS")</f>
        <v>Ge (ppm) + lod Fakos II IS-LS</v>
      </c>
      <c r="CM1" s="25" t="str">
        <f>CONCATENATE(all!CN2," Fakos II IS-LS")</f>
        <v>As (ppm) + lod Fakos II IS-LS</v>
      </c>
      <c r="CN1" s="25" t="str">
        <f>CONCATENATE(all!CO2," Fakos II IS-LS")</f>
        <v>Se (ppm) + lod Fakos II IS-LS</v>
      </c>
      <c r="CO1" s="25" t="str">
        <f>CONCATENATE(all!CP2," Fakos II IS-LS")</f>
        <v>Ag (ppm) + lod Fakos II IS-LS</v>
      </c>
      <c r="CP1" s="25" t="str">
        <f>CONCATENATE(all!CQ2," Fakos II IS-LS")</f>
        <v>Cd (ppm) + lod Fakos II IS-LS</v>
      </c>
      <c r="CQ1" s="25" t="str">
        <f>CONCATENATE(all!CR2," Fakos II IS-LS")</f>
        <v>In (ppm) + lod Fakos II IS-LS</v>
      </c>
      <c r="CR1" s="25" t="str">
        <f>CONCATENATE(all!CS2," Fakos II IS-LS")</f>
        <v>Sn (ppm) + lod Fakos II IS-LS</v>
      </c>
      <c r="CS1" s="25" t="str">
        <f>CONCATENATE(all!CT2," Fakos II IS-LS")</f>
        <v>Sb (ppm) + lod Fakos II IS-LS</v>
      </c>
      <c r="CT1" s="25" t="str">
        <f>CONCATENATE(all!CU2," Fakos II IS-LS")</f>
        <v>Te (ppm) + lod Fakos II IS-LS</v>
      </c>
      <c r="CU1" s="25" t="str">
        <f>CONCATENATE(all!CV2," Fakos II IS-LS")</f>
        <v>Au (ppm) + lod Fakos II IS-LS</v>
      </c>
      <c r="CV1" s="25" t="str">
        <f>CONCATENATE(all!CW2," Fakos II IS-LS")</f>
        <v>Tl (ppm) + lod Fakos II IS-LS</v>
      </c>
      <c r="CW1" s="25" t="str">
        <f>CONCATENATE(all!CX2," Fakos II IS-LS")</f>
        <v>Pb (ppm) + lod Fakos II IS-LS</v>
      </c>
      <c r="CX1" s="25" t="str">
        <f>CONCATENATE(all!CY2," Fakos II IS-LS")</f>
        <v>Bi (ppm) + lod Fakos II IS-LS</v>
      </c>
      <c r="CZ1" s="25" t="str">
        <f>CONCATENATE(all!DA2," Fakos II IS-LS")</f>
        <v>Mn (ppm) at. gew. Fakos II IS-LS</v>
      </c>
      <c r="DA1" s="25" t="str">
        <f>CONCATENATE(all!DB2," Fakos II IS-LS")</f>
        <v>Fe (ppm) at. gew. Fakos II IS-LS</v>
      </c>
      <c r="DB1" s="25" t="str">
        <f>CONCATENATE(all!DC2," Fakos II IS-LS")</f>
        <v>Co (ppm) at. gew. Fakos II IS-LS</v>
      </c>
      <c r="DC1" s="25" t="str">
        <f>CONCATENATE(all!DD2," Fakos II IS-LS")</f>
        <v>Ni (ppm) at. gew. Fakos II IS-LS</v>
      </c>
      <c r="DD1" s="25" t="str">
        <f>CONCATENATE(all!DE2," Fakos II IS-LS")</f>
        <v>Cu (ppm) at. gew. Fakos II IS-LS</v>
      </c>
      <c r="DE1" s="25" t="str">
        <f>CONCATENATE(all!DF2," Fakos II IS-LS")</f>
        <v>Zn (ppm) at. gew. Fakos II IS-LS</v>
      </c>
      <c r="DF1" s="25" t="str">
        <f>CONCATENATE(all!DG2," Fakos II IS-LS")</f>
        <v>Ga (ppm) at. gew. Fakos II IS-LS</v>
      </c>
      <c r="DG1" s="25" t="str">
        <f>CONCATENATE(all!DH2," Fakos II IS-LS")</f>
        <v>Ge (ppm) at. gew. Fakos II IS-LS</v>
      </c>
      <c r="DH1" s="25" t="str">
        <f>CONCATENATE(all!DI2," Fakos II IS-LS")</f>
        <v>As (ppm) at. gew. Fakos II IS-LS</v>
      </c>
      <c r="DI1" s="25" t="str">
        <f>CONCATENATE(all!DJ2," Fakos II IS-LS")</f>
        <v>Se (ppm) at. gew. Fakos II IS-LS</v>
      </c>
      <c r="DJ1" s="25" t="str">
        <f>CONCATENATE(all!DK2," Fakos II IS-LS")</f>
        <v>Ag (ppm) at. gew. Fakos II IS-LS</v>
      </c>
      <c r="DK1" s="25" t="str">
        <f>CONCATENATE(all!DL2," Fakos II IS-LS")</f>
        <v>Cd (ppm) at. gew. Fakos II IS-LS</v>
      </c>
      <c r="DL1" s="25" t="str">
        <f>CONCATENATE(all!DM2," Fakos II IS-LS")</f>
        <v>In (ppm) at. gew. Fakos II IS-LS</v>
      </c>
      <c r="DM1" s="25" t="str">
        <f>CONCATENATE(all!DN2," Fakos II IS-LS")</f>
        <v>Sn (ppm) at. gew. Fakos II IS-LS</v>
      </c>
      <c r="DN1" s="25" t="str">
        <f>CONCATENATE(all!DO2," Fakos II IS-LS")</f>
        <v>Sb (ppm) at. gew. Fakos II IS-LS</v>
      </c>
      <c r="DO1" s="25" t="str">
        <f>CONCATENATE(all!DP2," Fakos II IS-LS")</f>
        <v>Te (ppm) at. gew. Fakos II IS-LS</v>
      </c>
      <c r="DP1" s="25" t="str">
        <f>CONCATENATE(all!DQ2," Fakos II IS-LS")</f>
        <v>Au (ppm) at. gew. Fakos II IS-LS</v>
      </c>
      <c r="DQ1" s="25" t="str">
        <f>CONCATENATE(all!DR2," Fakos II IS-LS")</f>
        <v>Tl (ppm) at. gew. Fakos II IS-LS</v>
      </c>
      <c r="DR1" s="25" t="str">
        <f>CONCATENATE(all!DS2," Fakos II IS-LS")</f>
        <v>Pb (ppm) at. gew. Fakos II IS-LS</v>
      </c>
      <c r="DS1" s="25" t="str">
        <f>CONCATENATE(all!DT2," Fakos II IS-LS")</f>
        <v>Bi (ppm) at. gew. Fakos II IS-LS</v>
      </c>
      <c r="DU1" s="25" t="str">
        <f>CONCATENATE(all!DV2," Fakos II IS-LS")</f>
        <v>Mn (ppm) at.% Fakos II IS-LS</v>
      </c>
      <c r="DV1" s="25" t="str">
        <f>CONCATENATE(all!DW2," Fakos II IS-LS")</f>
        <v>Fe (ppm) at.% Fakos II IS-LS</v>
      </c>
      <c r="DW1" s="25" t="str">
        <f>CONCATENATE(all!DX2," Fakos II IS-LS")</f>
        <v>Co (ppm) at.% Fakos II IS-LS</v>
      </c>
      <c r="DX1" s="25" t="str">
        <f>CONCATENATE(all!DY2," Fakos II IS-LS")</f>
        <v>Ni (ppm) at.% Fakos II IS-LS</v>
      </c>
      <c r="DY1" s="25" t="str">
        <f>CONCATENATE(all!DZ2," Fakos II IS-LS")</f>
        <v>Cu (ppm) at.% Fakos II IS-LS</v>
      </c>
      <c r="DZ1" s="25" t="str">
        <f>CONCATENATE(all!EA2," Fakos II IS-LS")</f>
        <v>Zn (ppm) at.% Fakos II IS-LS</v>
      </c>
      <c r="EA1" s="25" t="str">
        <f>CONCATENATE(all!EB2," Fakos II IS-LS")</f>
        <v>Ga (ppm) at.% Fakos II IS-LS</v>
      </c>
      <c r="EB1" s="25" t="str">
        <f>CONCATENATE(all!EC2," Fakos II IS-LS")</f>
        <v>Ge (ppm) at.% Fakos II IS-LS</v>
      </c>
      <c r="EC1" s="25" t="str">
        <f>CONCATENATE(all!ED2," Fakos II IS-LS")</f>
        <v>As (ppm) at.% Fakos II IS-LS</v>
      </c>
      <c r="ED1" s="25" t="str">
        <f>CONCATENATE(all!EE2," Fakos II IS-LS")</f>
        <v>Se (ppm) at.% Fakos II IS-LS</v>
      </c>
      <c r="EE1" s="25" t="str">
        <f>CONCATENATE(all!EF2," Fakos II IS-LS")</f>
        <v>Ag (ppm) at.% Fakos II IS-LS</v>
      </c>
      <c r="EF1" s="25" t="str">
        <f>CONCATENATE(all!EG2," Fakos II IS-LS")</f>
        <v>Cd (ppm) at.% Fakos II IS-LS</v>
      </c>
      <c r="EG1" s="25" t="str">
        <f>CONCATENATE(all!EH2," Fakos II IS-LS")</f>
        <v>In (ppm) at.% Fakos II IS-LS</v>
      </c>
      <c r="EH1" s="25" t="str">
        <f>CONCATENATE(all!EI2," Fakos II IS-LS")</f>
        <v>Sn (ppm) at.% Fakos II IS-LS</v>
      </c>
      <c r="EI1" s="25" t="str">
        <f>CONCATENATE(all!EJ2," Fakos II IS-LS")</f>
        <v>Sb (ppm) at.% Fakos II IS-LS</v>
      </c>
      <c r="EJ1" s="25" t="str">
        <f>CONCATENATE(all!EK2," Fakos II IS-LS")</f>
        <v>Te (ppm) at.% Fakos II IS-LS</v>
      </c>
      <c r="EK1" s="25" t="str">
        <f>CONCATENATE(all!EL2," Fakos II IS-LS")</f>
        <v>Au (ppm) at.% Fakos II IS-LS</v>
      </c>
      <c r="EL1" s="25" t="str">
        <f>CONCATENATE(all!EM2," Fakos II IS-LS")</f>
        <v>Tl (ppm) at.% Fakos II IS-LS</v>
      </c>
      <c r="EM1" s="25" t="str">
        <f>CONCATENATE(all!EN2," Fakos II IS-LS")</f>
        <v>Pb (ppm) at.% Fakos II IS-LS</v>
      </c>
      <c r="EN1" s="25" t="str">
        <f>CONCATENATE(all!EO2," Fakos II IS-LS")</f>
        <v>Bi (ppm) at.% Fakos II IS-LS</v>
      </c>
      <c r="EP1" s="25" t="str">
        <f>CONCATENATE(all!EQ2," Fakos II IS-LS")</f>
        <v>Mol % FeS in sphalerite Fakos II IS-LS</v>
      </c>
      <c r="ET1" s="28"/>
      <c r="EU1" s="28" t="s">
        <v>379</v>
      </c>
      <c r="EV1" s="28" t="s">
        <v>380</v>
      </c>
      <c r="EW1" s="28" t="s">
        <v>381</v>
      </c>
      <c r="EX1" s="28" t="s">
        <v>382</v>
      </c>
      <c r="EY1" s="28" t="s">
        <v>383</v>
      </c>
      <c r="EZ1" s="28" t="s">
        <v>384</v>
      </c>
      <c r="FA1" s="28" t="s">
        <v>385</v>
      </c>
      <c r="FB1" s="28" t="s">
        <v>386</v>
      </c>
      <c r="FC1" s="28" t="s">
        <v>387</v>
      </c>
      <c r="FD1" s="28" t="s">
        <v>388</v>
      </c>
      <c r="FE1" s="28" t="s">
        <v>389</v>
      </c>
      <c r="FF1" s="28" t="s">
        <v>390</v>
      </c>
      <c r="FG1" s="28" t="s">
        <v>391</v>
      </c>
      <c r="FH1" s="28" t="s">
        <v>392</v>
      </c>
      <c r="FI1" s="28" t="s">
        <v>393</v>
      </c>
      <c r="FJ1" s="28" t="s">
        <v>394</v>
      </c>
      <c r="FK1" s="28" t="s">
        <v>395</v>
      </c>
      <c r="FL1" s="28" t="s">
        <v>396</v>
      </c>
      <c r="FM1" s="28" t="s">
        <v>377</v>
      </c>
      <c r="FN1" s="28" t="s">
        <v>378</v>
      </c>
    </row>
    <row r="2" spans="1:170">
      <c r="A2" s="25" t="str">
        <f>Fakos!A57</f>
        <v>LM-JB-6a-01</v>
      </c>
      <c r="B2" s="25" t="str">
        <f>Fakos!B57</f>
        <v>Fakos</v>
      </c>
      <c r="C2" s="25" t="str">
        <f>Fakos!C57</f>
        <v>epithermal</v>
      </c>
      <c r="D2" s="25" t="str">
        <f>Fakos!E57</f>
        <v>pyrite</v>
      </c>
      <c r="E2" s="25" t="str">
        <f>Fakos!F57</f>
        <v>euhedral</v>
      </c>
      <c r="F2" s="25">
        <f>Fakos!G57</f>
        <v>23.4567737801055</v>
      </c>
      <c r="G2" s="25">
        <f>Fakos!H57</f>
        <v>543003.78034497204</v>
      </c>
      <c r="H2" s="25">
        <f>Fakos!I57</f>
        <v>4.03530768661608</v>
      </c>
      <c r="I2" s="25">
        <f>Fakos!J57</f>
        <v>269.774756680351</v>
      </c>
      <c r="J2" s="25">
        <f>Fakos!K57</f>
        <v>167.73365698685001</v>
      </c>
      <c r="K2" s="25">
        <f>Fakos!L57</f>
        <v>1.9752217028174699</v>
      </c>
      <c r="L2" s="25">
        <f>Fakos!M57</f>
        <v>5.0780393922433498E-2</v>
      </c>
      <c r="M2" s="25">
        <f>Fakos!N57</f>
        <v>0.89611098538357403</v>
      </c>
      <c r="N2" s="25">
        <f>Fakos!O57</f>
        <v>17598.307413990799</v>
      </c>
      <c r="O2" s="25">
        <f>Fakos!P57</f>
        <v>5.48364079102286</v>
      </c>
      <c r="P2" s="25">
        <f>Fakos!Q57</f>
        <v>9.8470756419694698</v>
      </c>
      <c r="Q2" s="25">
        <f>Fakos!R57</f>
        <v>0.216101981750323</v>
      </c>
      <c r="R2" s="25">
        <f>Fakos!S57</f>
        <v>2.0496009065683277E-2</v>
      </c>
      <c r="S2" s="25">
        <f>Fakos!T57</f>
        <v>0.153708663941095</v>
      </c>
      <c r="T2" s="25">
        <f>Fakos!U57</f>
        <v>286.16273303520097</v>
      </c>
      <c r="U2" s="25">
        <f>Fakos!V57</f>
        <v>6.8956818830722897</v>
      </c>
      <c r="V2" s="25">
        <f>Fakos!W57</f>
        <v>13.044300847467101</v>
      </c>
      <c r="W2" s="25">
        <f>Fakos!X57</f>
        <v>0.72697530671949895</v>
      </c>
      <c r="X2" s="25">
        <f>Fakos!Y57</f>
        <v>931.78769137555798</v>
      </c>
      <c r="Y2" s="25">
        <f>Fakos!Z57</f>
        <v>0.30943956415483997</v>
      </c>
      <c r="Z2" s="25">
        <f>Fakos!AA57</f>
        <v>1.4958062556599429E-2</v>
      </c>
      <c r="AA2" s="25">
        <f>Fakos!AB57</f>
        <v>5.8850753683251577E-3</v>
      </c>
      <c r="AB2" s="25">
        <f>Fakos!AC57</f>
        <v>3.3209235002667581E-4</v>
      </c>
      <c r="AC2" s="25">
        <f>Fakos!AD57</f>
        <v>2.293008976197323E-4</v>
      </c>
      <c r="AD2" s="25">
        <f>Fakos!AE57</f>
        <v>7.8019415092970017E-4</v>
      </c>
      <c r="AE2" s="25">
        <f>Fakos!AF57</f>
        <v>0.30711151873314751</v>
      </c>
      <c r="AF2" s="25">
        <f>Fakos!AG57</f>
        <v>2.4402291985390114</v>
      </c>
      <c r="AG2" s="25">
        <f>Fakos!AH57</f>
        <v>1.0567939170169394E-2</v>
      </c>
      <c r="AH2" s="25">
        <f>Fakos!AI57</f>
        <v>7.6683016063721562E-2</v>
      </c>
      <c r="AI2" s="25">
        <f>Fakos!AJ57</f>
        <v>1.3589151601030256</v>
      </c>
      <c r="AJ2" s="25">
        <f>Fakos!AK57</f>
        <v>0.18015362474853172</v>
      </c>
      <c r="AK2" s="25">
        <f>Fakos!AL57</f>
        <v>70.914724541159018</v>
      </c>
      <c r="AL2" s="25">
        <f>Fakos!AM57</f>
        <v>2.4402291985390114</v>
      </c>
      <c r="AO2" s="25">
        <f>Fakos!AP57</f>
        <v>0.51695105705861899</v>
      </c>
      <c r="AP2" s="25">
        <f>Fakos!AQ57</f>
        <v>12.846544430317399</v>
      </c>
      <c r="AQ2" s="25">
        <f>Fakos!AR57</f>
        <v>5.2073004374706897E-2</v>
      </c>
      <c r="AR2" s="25">
        <f>Fakos!AS57</f>
        <v>0.62823615403658595</v>
      </c>
      <c r="AS2" s="25">
        <f>Fakos!AT57</f>
        <v>0.324542507162974</v>
      </c>
      <c r="AT2" s="25">
        <f>Fakos!AU57</f>
        <v>1.9752217028174699</v>
      </c>
      <c r="AU2" s="25">
        <f>Fakos!AV57</f>
        <v>5.0780393922433498E-2</v>
      </c>
      <c r="AV2" s="25">
        <f>Fakos!AW57</f>
        <v>0.71702067840445305</v>
      </c>
      <c r="AW2" s="25">
        <f>Fakos!AX57</f>
        <v>0.45375514143403101</v>
      </c>
      <c r="AX2" s="25">
        <f>Fakos!AY57</f>
        <v>1.86824012286537</v>
      </c>
      <c r="AY2" s="25">
        <f>Fakos!AZ57</f>
        <v>4.18581796876892E-2</v>
      </c>
      <c r="AZ2" s="25">
        <f>Fakos!BA57</f>
        <v>0.216101981750323</v>
      </c>
      <c r="BA2" s="25">
        <f>Fakos!BB57</f>
        <v>1.31251575794754E-2</v>
      </c>
      <c r="BB2" s="25">
        <f>Fakos!BC57</f>
        <v>0.153708663941095</v>
      </c>
      <c r="BC2" s="25">
        <f>Fakos!BD57</f>
        <v>7.0900316027353305E-2</v>
      </c>
      <c r="BD2" s="25">
        <f>Fakos!BE57</f>
        <v>1.22499802393669E-3</v>
      </c>
      <c r="BE2" s="25">
        <f>Fakos!BF57</f>
        <v>3.9063615573063898E-2</v>
      </c>
      <c r="BF2" s="25">
        <f>Fakos!BG57</f>
        <v>2.3124257752795599E-2</v>
      </c>
      <c r="BG2" s="25">
        <f>Fakos!BH57</f>
        <v>7.5292798475301501E-2</v>
      </c>
      <c r="BH2" s="25">
        <f>Fakos!BI57</f>
        <v>1.5512415129353601E-2</v>
      </c>
      <c r="BJ2" s="25">
        <f>Fakos!BK57</f>
        <v>2.1017724850533801</v>
      </c>
      <c r="BK2" s="25">
        <f>Fakos!BL57</f>
        <v>51960.0382666804</v>
      </c>
      <c r="BL2" s="25">
        <f>Fakos!BM57</f>
        <v>4.1635854219603496</v>
      </c>
      <c r="BM2" s="25">
        <f>Fakos!BN57</f>
        <v>212.71545772721799</v>
      </c>
      <c r="BN2" s="25">
        <f>Fakos!BO57</f>
        <v>38.580764212468097</v>
      </c>
      <c r="BO2" s="25">
        <f>Fakos!BP57</f>
        <v>0</v>
      </c>
      <c r="BP2" s="25">
        <f>Fakos!BQ57</f>
        <v>0.106185611963853</v>
      </c>
      <c r="BQ2" s="25">
        <f>Fakos!BR57</f>
        <v>0.42122492658291</v>
      </c>
      <c r="BR2" s="25">
        <f>Fakos!BS57</f>
        <v>2079.4355744702998</v>
      </c>
      <c r="BS2" s="25">
        <f>Fakos!BT57</f>
        <v>1.37126278109503</v>
      </c>
      <c r="BT2" s="25">
        <f>Fakos!BU57</f>
        <v>1.87085051315351</v>
      </c>
      <c r="BU2" s="25">
        <f>Fakos!BV57</f>
        <v>3.5636370539310199E-3</v>
      </c>
      <c r="BV2" s="25">
        <f>Fakos!BW57</f>
        <v>1.0424683403896601E-2</v>
      </c>
      <c r="BW2" s="25">
        <f>Fakos!BX57</f>
        <v>4.5776102846206403E-2</v>
      </c>
      <c r="BX2" s="25">
        <f>Fakos!BY57</f>
        <v>45.310834381085897</v>
      </c>
      <c r="BY2" s="25">
        <f>Fakos!BZ57</f>
        <v>2.3755118102320001</v>
      </c>
      <c r="BZ2" s="25">
        <f>Fakos!CA57</f>
        <v>3.8463858149190799</v>
      </c>
      <c r="CA2" s="25">
        <f>Fakos!CB57</f>
        <v>3.0916782744272599E-2</v>
      </c>
      <c r="CB2" s="25">
        <f>Fakos!CC57</f>
        <v>102.86463821712201</v>
      </c>
      <c r="CC2" s="25">
        <f>Fakos!CD57</f>
        <v>0.13996839535709499</v>
      </c>
      <c r="CE2" s="25">
        <f>Fakos!CF57</f>
        <v>23.4567737801055</v>
      </c>
      <c r="CF2" s="25">
        <f>Fakos!CG57</f>
        <v>543003.78034497204</v>
      </c>
      <c r="CG2" s="25">
        <f>Fakos!CH57</f>
        <v>4.03530768661608</v>
      </c>
      <c r="CH2" s="25">
        <f>Fakos!CI57</f>
        <v>269.774756680351</v>
      </c>
      <c r="CI2" s="25">
        <f>Fakos!CJ57</f>
        <v>167.73365698685001</v>
      </c>
      <c r="CJ2" s="25">
        <f>Fakos!CK57</f>
        <v>1.9752217028174699</v>
      </c>
      <c r="CK2" s="25">
        <f>Fakos!CL57</f>
        <v>5.0780393922433498E-2</v>
      </c>
      <c r="CL2" s="25">
        <f>Fakos!CM57</f>
        <v>0.89611098538357403</v>
      </c>
      <c r="CM2" s="25">
        <f>Fakos!CN57</f>
        <v>17598.307413990799</v>
      </c>
      <c r="CN2" s="25">
        <f>Fakos!CO57</f>
        <v>5.48364079102286</v>
      </c>
      <c r="CO2" s="25">
        <f>Fakos!CP57</f>
        <v>9.8470756419694698</v>
      </c>
      <c r="CP2" s="25">
        <f>Fakos!CQ57</f>
        <v>0.216101981750323</v>
      </c>
      <c r="CQ2" s="25">
        <f>Fakos!CR57</f>
        <v>2.0496009065683277E-2</v>
      </c>
      <c r="CR2" s="25">
        <f>Fakos!CS57</f>
        <v>0.153708663941095</v>
      </c>
      <c r="CS2" s="25">
        <f>Fakos!CT57</f>
        <v>286.16273303520097</v>
      </c>
      <c r="CT2" s="25">
        <f>Fakos!CU57</f>
        <v>6.8956818830722897</v>
      </c>
      <c r="CU2" s="25">
        <f>Fakos!CV57</f>
        <v>13.044300847467101</v>
      </c>
      <c r="CV2" s="25">
        <f>Fakos!CW57</f>
        <v>0.72697530671949895</v>
      </c>
      <c r="CW2" s="25">
        <f>Fakos!CX57</f>
        <v>931.78769137555798</v>
      </c>
      <c r="CX2" s="25">
        <f>Fakos!CY57</f>
        <v>0.30943956415483997</v>
      </c>
      <c r="CZ2" s="25">
        <f>Fakos!DA57</f>
        <v>0.42696772468395267</v>
      </c>
      <c r="DA2" s="25">
        <f>Fakos!DB57</f>
        <v>9723.4090848772867</v>
      </c>
      <c r="DB2" s="25">
        <f>Fakos!DC57</f>
        <v>6.8472570412196856E-2</v>
      </c>
      <c r="DC2" s="25">
        <f>Fakos!DD57</f>
        <v>4.5963388844461388</v>
      </c>
      <c r="DD2" s="25">
        <f>Fakos!DE57</f>
        <v>2.6395627889536715</v>
      </c>
      <c r="DE2" s="25">
        <f>Fakos!DF57</f>
        <v>3.0206785484286128E-2</v>
      </c>
      <c r="DF2" s="25">
        <f>Fakos!DG57</f>
        <v>7.2831625033967988E-4</v>
      </c>
      <c r="DG2" s="25">
        <f>Fakos!DH57</f>
        <v>1.23414265994157E-2</v>
      </c>
      <c r="DH2" s="25">
        <f>Fakos!DI57</f>
        <v>234.88963682023339</v>
      </c>
      <c r="DI2" s="25">
        <f>Fakos!DJ57</f>
        <v>6.9448338285497221E-2</v>
      </c>
      <c r="DJ2" s="25">
        <f>Fakos!DK57</f>
        <v>9.1288031523372684E-2</v>
      </c>
      <c r="DK2" s="25">
        <f>Fakos!DL57</f>
        <v>1.9224273580906049E-3</v>
      </c>
      <c r="DL2" s="25">
        <f>Fakos!DM57</f>
        <v>1.7850867517012382E-4</v>
      </c>
      <c r="DM2" s="25">
        <f>Fakos!DN57</f>
        <v>1.2948249005230816E-3</v>
      </c>
      <c r="DN2" s="25">
        <f>Fakos!DO57</f>
        <v>2.3502195551511247</v>
      </c>
      <c r="DO2" s="25">
        <f>Fakos!DP57</f>
        <v>5.4041394067964654E-2</v>
      </c>
      <c r="DP2" s="25">
        <f>Fakos!DQ57</f>
        <v>6.6225970082062671E-2</v>
      </c>
      <c r="DQ2" s="25">
        <f>Fakos!DR57</f>
        <v>3.5569212686139178E-3</v>
      </c>
      <c r="DR2" s="25">
        <f>Fakos!DS57</f>
        <v>4.4970448425461296</v>
      </c>
      <c r="DS2" s="25">
        <f>Fakos!DT57</f>
        <v>1.4807110799341066E-3</v>
      </c>
      <c r="DU2" s="25">
        <f>Fakos!DV57</f>
        <v>4.2807038947573241E-3</v>
      </c>
      <c r="DV2" s="25">
        <f>Fakos!DW57</f>
        <v>97.485202589406228</v>
      </c>
      <c r="DW2" s="25">
        <f>Fakos!DX57</f>
        <v>6.8649404135757747E-4</v>
      </c>
      <c r="DX2" s="25">
        <f>Fakos!DY57</f>
        <v>4.608209151836299E-2</v>
      </c>
      <c r="DY2" s="25">
        <f>Fakos!DZ57</f>
        <v>2.6463795874721672E-2</v>
      </c>
      <c r="DZ2" s="25">
        <f>Fakos!EA57</f>
        <v>3.0284795968219127E-4</v>
      </c>
      <c r="EA2" s="25">
        <f>Fakos!EB57</f>
        <v>7.30197162268386E-6</v>
      </c>
      <c r="EB2" s="25">
        <f>Fakos!EC57</f>
        <v>1.2373298930284696E-4</v>
      </c>
      <c r="EC2" s="25">
        <f>Fakos!ED57</f>
        <v>2.3549625066362707</v>
      </c>
      <c r="ED2" s="25">
        <f>Fakos!EE57</f>
        <v>6.9627691976766764E-4</v>
      </c>
      <c r="EE2" s="25">
        <f>Fakos!EF57</f>
        <v>9.1523787278321631E-4</v>
      </c>
      <c r="EF2" s="25">
        <f>Fakos!EG57</f>
        <v>1.9273921196872564E-5</v>
      </c>
      <c r="EG2" s="25">
        <f>Fakos!EH57</f>
        <v>1.7896968245418268E-6</v>
      </c>
      <c r="EH2" s="25">
        <f>Fakos!EI57</f>
        <v>1.2981688484301122E-5</v>
      </c>
      <c r="EI2" s="25">
        <f>Fakos!EJ57</f>
        <v>2.3562891107793298E-2</v>
      </c>
      <c r="EJ2" s="25">
        <f>Fakos!EK57</f>
        <v>5.4180958580906573E-4</v>
      </c>
      <c r="EK2" s="25">
        <f>Fakos!EL57</f>
        <v>6.6397001851653688E-4</v>
      </c>
      <c r="EL2" s="25">
        <f>Fakos!EM57</f>
        <v>3.5661071897580422E-5</v>
      </c>
      <c r="EM2" s="25">
        <f>Fakos!EN57</f>
        <v>4.5086586782724737E-2</v>
      </c>
      <c r="EN2" s="25">
        <f>Fakos!EO57</f>
        <v>1.4845350878865814E-5</v>
      </c>
      <c r="EP2" s="25">
        <f>Fakos!EQ57</f>
        <v>194.97040517881246</v>
      </c>
    </row>
    <row r="3" spans="1:170">
      <c r="A3" s="25" t="str">
        <f>Fakos!A58</f>
        <v>LM-JB-6A-02</v>
      </c>
      <c r="B3" s="25" t="str">
        <f>Fakos!B58</f>
        <v>Fakos</v>
      </c>
      <c r="C3" s="25" t="str">
        <f>Fakos!C58</f>
        <v>epithermal</v>
      </c>
      <c r="D3" s="25" t="str">
        <f>Fakos!E58</f>
        <v>pyrite</v>
      </c>
      <c r="E3" s="25" t="str">
        <f>Fakos!F58</f>
        <v>euhedral</v>
      </c>
      <c r="F3" s="25">
        <f>Fakos!G58</f>
        <v>21.691557535551802</v>
      </c>
      <c r="G3" s="25">
        <f>Fakos!H58</f>
        <v>543829.38832413103</v>
      </c>
      <c r="H3" s="25">
        <f>Fakos!I58</f>
        <v>18.505904612997199</v>
      </c>
      <c r="I3" s="25">
        <f>Fakos!J58</f>
        <v>1482.4264063686101</v>
      </c>
      <c r="J3" s="25">
        <f>Fakos!K58</f>
        <v>167.84487724939299</v>
      </c>
      <c r="K3" s="25">
        <f>Fakos!L58</f>
        <v>1.2386223847712901</v>
      </c>
      <c r="L3" s="25">
        <f>Fakos!M58</f>
        <v>4.7701331488544899E-2</v>
      </c>
      <c r="M3" s="25">
        <f>Fakos!N58</f>
        <v>0.606440752504256</v>
      </c>
      <c r="N3" s="25">
        <f>Fakos!O58</f>
        <v>14254.815598773999</v>
      </c>
      <c r="O3" s="25">
        <f>Fakos!P58</f>
        <v>4.6543929458267099</v>
      </c>
      <c r="P3" s="25">
        <f>Fakos!Q58</f>
        <v>8.8482769169427709</v>
      </c>
      <c r="Q3" s="25">
        <f>Fakos!R58</f>
        <v>0.296109219762906</v>
      </c>
      <c r="R3" s="25">
        <f>Fakos!S58</f>
        <v>1.4970886010791894E-2</v>
      </c>
      <c r="S3" s="25">
        <f>Fakos!T58</f>
        <v>0.13881104667744301</v>
      </c>
      <c r="T3" s="25">
        <f>Fakos!U58</f>
        <v>226.59896948073401</v>
      </c>
      <c r="U3" s="25">
        <f>Fakos!V58</f>
        <v>10.2725580090903</v>
      </c>
      <c r="V3" s="25">
        <f>Fakos!W58</f>
        <v>8.1939499483119196</v>
      </c>
      <c r="W3" s="25">
        <f>Fakos!X58</f>
        <v>0.33108777965844099</v>
      </c>
      <c r="X3" s="25">
        <f>Fakos!Y58</f>
        <v>769.62548563573796</v>
      </c>
      <c r="Y3" s="25">
        <f>Fakos!Z58</f>
        <v>0.31841853259028402</v>
      </c>
      <c r="Z3" s="25">
        <f>Fakos!AA58</f>
        <v>1.2483523319265298E-2</v>
      </c>
      <c r="AA3" s="25">
        <f>Fakos!AB58</f>
        <v>6.0476076126585341E-3</v>
      </c>
      <c r="AB3" s="25">
        <f>Fakos!AC58</f>
        <v>4.1373179362330892E-4</v>
      </c>
      <c r="AC3" s="25">
        <f>Fakos!AD58</f>
        <v>1.29822125616194E-3</v>
      </c>
      <c r="AD3" s="25">
        <f>Fakos!AE58</f>
        <v>4.3019336786248802E-4</v>
      </c>
      <c r="AE3" s="25">
        <f>Fakos!AF58</f>
        <v>0.29442758031012345</v>
      </c>
      <c r="AF3" s="25">
        <f>Fakos!AG58</f>
        <v>0.47813263398798594</v>
      </c>
      <c r="AG3" s="25">
        <f>Fakos!AH58</f>
        <v>1.1496860592699552E-2</v>
      </c>
      <c r="AH3" s="25">
        <f>Fakos!AI58</f>
        <v>1.7206320860783539E-2</v>
      </c>
      <c r="AI3" s="25">
        <f>Fakos!AJ58</f>
        <v>0.25150853433869985</v>
      </c>
      <c r="AJ3" s="25">
        <f>Fakos!AK58</f>
        <v>1.7890926522225185E-2</v>
      </c>
      <c r="AK3" s="25">
        <f>Fakos!AL58</f>
        <v>12.24468483002919</v>
      </c>
      <c r="AL3" s="25">
        <f>Fakos!AM58</f>
        <v>0.47813263398798594</v>
      </c>
      <c r="AO3" s="25">
        <f>Fakos!AP58</f>
        <v>0.36820761810972902</v>
      </c>
      <c r="AP3" s="25">
        <f>Fakos!AQ58</f>
        <v>10.5163993060302</v>
      </c>
      <c r="AQ3" s="25">
        <f>Fakos!AR58</f>
        <v>3.8648816510658997E-2</v>
      </c>
      <c r="AR3" s="25">
        <f>Fakos!AS58</f>
        <v>0.44395241318383999</v>
      </c>
      <c r="AS3" s="25">
        <f>Fakos!AT58</f>
        <v>0.40592858352530398</v>
      </c>
      <c r="AT3" s="25">
        <f>Fakos!AU58</f>
        <v>1.2386223847712901</v>
      </c>
      <c r="AU3" s="25">
        <f>Fakos!AV58</f>
        <v>4.7701331488544899E-2</v>
      </c>
      <c r="AV3" s="25">
        <f>Fakos!AW58</f>
        <v>0.606440752504256</v>
      </c>
      <c r="AW3" s="25">
        <f>Fakos!AX58</f>
        <v>0.352983994599393</v>
      </c>
      <c r="AX3" s="25">
        <f>Fakos!AY58</f>
        <v>2.21058395950016</v>
      </c>
      <c r="AY3" s="25">
        <f>Fakos!AZ58</f>
        <v>3.28457842960845E-2</v>
      </c>
      <c r="AZ3" s="25">
        <f>Fakos!BA58</f>
        <v>0.296109219762906</v>
      </c>
      <c r="BA3" s="25">
        <f>Fakos!BB58</f>
        <v>1.54428435694952E-2</v>
      </c>
      <c r="BB3" s="25">
        <f>Fakos!BC58</f>
        <v>0.13881104667744301</v>
      </c>
      <c r="BC3" s="25">
        <f>Fakos!BD58</f>
        <v>4.4157080334238701E-2</v>
      </c>
      <c r="BD3" s="25">
        <f>Fakos!BE58</f>
        <v>0.20197327504253099</v>
      </c>
      <c r="BE3" s="25">
        <f>Fakos!BF58</f>
        <v>2.3240976105472301E-2</v>
      </c>
      <c r="BF3" s="25">
        <f>Fakos!BG58</f>
        <v>2.3890976782824199E-2</v>
      </c>
      <c r="BG3" s="25">
        <f>Fakos!BH58</f>
        <v>5.2255628944330501E-2</v>
      </c>
      <c r="BH3" s="25">
        <f>Fakos!BI58</f>
        <v>2.1805865499307599E-2</v>
      </c>
      <c r="BJ3" s="25">
        <f>Fakos!BK58</f>
        <v>1.75520718813965</v>
      </c>
      <c r="BK3" s="25">
        <f>Fakos!BL58</f>
        <v>24841.135026418098</v>
      </c>
      <c r="BL3" s="25">
        <f>Fakos!BM58</f>
        <v>11.3919514069052</v>
      </c>
      <c r="BM3" s="25">
        <f>Fakos!BN58</f>
        <v>852.78175716023497</v>
      </c>
      <c r="BN3" s="25">
        <f>Fakos!BO58</f>
        <v>62.479124043342601</v>
      </c>
      <c r="BO3" s="25">
        <f>Fakos!BP58</f>
        <v>0.57150137279134505</v>
      </c>
      <c r="BP3" s="25">
        <f>Fakos!BQ58</f>
        <v>1.90699796045633E-3</v>
      </c>
      <c r="BQ3" s="25">
        <f>Fakos!BR58</f>
        <v>0.37812263382306399</v>
      </c>
      <c r="BR3" s="25">
        <f>Fakos!BS58</f>
        <v>2320.0627422203302</v>
      </c>
      <c r="BS3" s="25">
        <f>Fakos!BT58</f>
        <v>2.05014276573585</v>
      </c>
      <c r="BT3" s="25">
        <f>Fakos!BU58</f>
        <v>2.0297531947827099</v>
      </c>
      <c r="BU3" s="25">
        <f>Fakos!BV58</f>
        <v>5.7258068193804896E-3</v>
      </c>
      <c r="BV3" s="25">
        <f>Fakos!BW58</f>
        <v>2.4110941397565699E-4</v>
      </c>
      <c r="BW3" s="25">
        <f>Fakos!BX58</f>
        <v>8.2020761498522596E-2</v>
      </c>
      <c r="BX3" s="25">
        <f>Fakos!BY58</f>
        <v>47.896838929045103</v>
      </c>
      <c r="BY3" s="25">
        <f>Fakos!BZ58</f>
        <v>1.3593313572985</v>
      </c>
      <c r="BZ3" s="25">
        <f>Fakos!CA58</f>
        <v>1.2886613691887401</v>
      </c>
      <c r="CA3" s="25">
        <f>Fakos!CB58</f>
        <v>3.2525733262526897E-2</v>
      </c>
      <c r="CB3" s="25">
        <f>Fakos!CC58</f>
        <v>199.26957153911999</v>
      </c>
      <c r="CC3" s="25">
        <f>Fakos!CD58</f>
        <v>0.12289243302201799</v>
      </c>
      <c r="CE3" s="25">
        <f>Fakos!CF58</f>
        <v>21.691557535551802</v>
      </c>
      <c r="CF3" s="25">
        <f>Fakos!CG58</f>
        <v>543829.38832413103</v>
      </c>
      <c r="CG3" s="25">
        <f>Fakos!CH58</f>
        <v>18.505904612997199</v>
      </c>
      <c r="CH3" s="25">
        <f>Fakos!CI58</f>
        <v>1482.4264063686101</v>
      </c>
      <c r="CI3" s="25">
        <f>Fakos!CJ58</f>
        <v>167.84487724939299</v>
      </c>
      <c r="CJ3" s="25">
        <f>Fakos!CK58</f>
        <v>1.2386223847712901</v>
      </c>
      <c r="CK3" s="25">
        <f>Fakos!CL58</f>
        <v>4.7701331488544899E-2</v>
      </c>
      <c r="CL3" s="25">
        <f>Fakos!CM58</f>
        <v>0.606440752504256</v>
      </c>
      <c r="CM3" s="25">
        <f>Fakos!CN58</f>
        <v>14254.815598773999</v>
      </c>
      <c r="CN3" s="25">
        <f>Fakos!CO58</f>
        <v>4.6543929458267099</v>
      </c>
      <c r="CO3" s="25">
        <f>Fakos!CP58</f>
        <v>8.8482769169427709</v>
      </c>
      <c r="CP3" s="25">
        <f>Fakos!CQ58</f>
        <v>0.296109219762906</v>
      </c>
      <c r="CQ3" s="25">
        <f>Fakos!CR58</f>
        <v>1.4970886010791894E-2</v>
      </c>
      <c r="CR3" s="25">
        <f>Fakos!CS58</f>
        <v>0.13881104667744301</v>
      </c>
      <c r="CS3" s="25">
        <f>Fakos!CT58</f>
        <v>226.59896948073401</v>
      </c>
      <c r="CT3" s="25">
        <f>Fakos!CU58</f>
        <v>10.2725580090903</v>
      </c>
      <c r="CU3" s="25">
        <f>Fakos!CV58</f>
        <v>8.1939499483119196</v>
      </c>
      <c r="CV3" s="25">
        <f>Fakos!CW58</f>
        <v>0.33108777965844099</v>
      </c>
      <c r="CW3" s="25">
        <f>Fakos!CX58</f>
        <v>769.62548563573796</v>
      </c>
      <c r="CX3" s="25">
        <f>Fakos!CY58</f>
        <v>0.31841853259028402</v>
      </c>
      <c r="CZ3" s="25">
        <f>Fakos!DA58</f>
        <v>0.3948366920629417</v>
      </c>
      <c r="DA3" s="25">
        <f>Fakos!DB58</f>
        <v>9738.1930042820495</v>
      </c>
      <c r="DB3" s="25">
        <f>Fakos!DC58</f>
        <v>0.3140149289873484</v>
      </c>
      <c r="DC3" s="25">
        <f>Fakos!DD58</f>
        <v>25.257122715136799</v>
      </c>
      <c r="DD3" s="25">
        <f>Fakos!DE58</f>
        <v>2.6413130212663738</v>
      </c>
      <c r="DE3" s="25">
        <f>Fakos!DF58</f>
        <v>1.8942076537257838E-2</v>
      </c>
      <c r="DF3" s="25">
        <f>Fakos!DG58</f>
        <v>6.8415489133492392E-4</v>
      </c>
      <c r="DG3" s="25">
        <f>Fakos!DH58</f>
        <v>8.3520279920707343E-3</v>
      </c>
      <c r="DH3" s="25">
        <f>Fakos!DI58</f>
        <v>190.26309634036113</v>
      </c>
      <c r="DI3" s="25">
        <f>Fakos!DJ58</f>
        <v>5.8946212586457832E-2</v>
      </c>
      <c r="DJ3" s="25">
        <f>Fakos!DK58</f>
        <v>8.2028595238844912E-2</v>
      </c>
      <c r="DK3" s="25">
        <f>Fakos!DL58</f>
        <v>2.6341658713373781E-3</v>
      </c>
      <c r="DL3" s="25">
        <f>Fakos!DM58</f>
        <v>1.3038797062126057E-4</v>
      </c>
      <c r="DM3" s="25">
        <f>Fakos!DN58</f>
        <v>1.1693290091605005E-3</v>
      </c>
      <c r="DN3" s="25">
        <f>Fakos!DO58</f>
        <v>1.8610296442241623</v>
      </c>
      <c r="DO3" s="25">
        <f>Fakos!DP58</f>
        <v>8.0505940510112076E-2</v>
      </c>
      <c r="DP3" s="25">
        <f>Fakos!DQ58</f>
        <v>4.1600718235212622E-2</v>
      </c>
      <c r="DQ3" s="25">
        <f>Fakos!DR58</f>
        <v>1.6199355801498508E-3</v>
      </c>
      <c r="DR3" s="25">
        <f>Fakos!DS58</f>
        <v>3.714408714458195</v>
      </c>
      <c r="DS3" s="25">
        <f>Fakos!DT58</f>
        <v>1.523676684817417E-3</v>
      </c>
      <c r="DU3" s="25">
        <f>Fakos!DV58</f>
        <v>3.9626451386012996E-3</v>
      </c>
      <c r="DV3" s="25">
        <f>Fakos!DW58</f>
        <v>97.73408587119836</v>
      </c>
      <c r="DW3" s="25">
        <f>Fakos!DX58</f>
        <v>3.1515048039192557E-3</v>
      </c>
      <c r="DX3" s="25">
        <f>Fakos!DY58</f>
        <v>0.25348458376365524</v>
      </c>
      <c r="DY3" s="25">
        <f>Fakos!DZ58</f>
        <v>2.6508646267295263E-2</v>
      </c>
      <c r="DZ3" s="25">
        <f>Fakos!EA58</f>
        <v>1.9010575514955669E-4</v>
      </c>
      <c r="EA3" s="25">
        <f>Fakos!EB58</f>
        <v>6.8662895538757596E-6</v>
      </c>
      <c r="EB3" s="25">
        <f>Fakos!EC58</f>
        <v>8.382230878118378E-5</v>
      </c>
      <c r="EC3" s="25">
        <f>Fakos!ED58</f>
        <v>1.9095113218306845</v>
      </c>
      <c r="ED3" s="25">
        <f>Fakos!EE58</f>
        <v>5.9159375873671328E-4</v>
      </c>
      <c r="EE3" s="25">
        <f>Fakos!EF58</f>
        <v>8.232522981873367E-4</v>
      </c>
      <c r="EF3" s="25">
        <f>Fakos!EG58</f>
        <v>2.6436916310352772E-5</v>
      </c>
      <c r="EG3" s="25">
        <f>Fakos!EH58</f>
        <v>1.3085948400967307E-6</v>
      </c>
      <c r="EH3" s="25">
        <f>Fakos!EI58</f>
        <v>1.1735575762641316E-5</v>
      </c>
      <c r="EI3" s="25">
        <f>Fakos!EJ58</f>
        <v>1.8677595625540756E-2</v>
      </c>
      <c r="EJ3" s="25">
        <f>Fakos!EK58</f>
        <v>8.079706881448243E-4</v>
      </c>
      <c r="EK3" s="25">
        <f>Fakos!EL58</f>
        <v>4.1751156159217551E-4</v>
      </c>
      <c r="EL3" s="25">
        <f>Fakos!EM58</f>
        <v>1.625793645972695E-5</v>
      </c>
      <c r="EM3" s="25">
        <f>Fakos!EN58</f>
        <v>3.7278408848536559E-2</v>
      </c>
      <c r="EN3" s="25">
        <f>Fakos!EO58</f>
        <v>1.5291866559679783E-5</v>
      </c>
      <c r="EP3" s="25">
        <f>Fakos!EQ58</f>
        <v>195.46817174239672</v>
      </c>
    </row>
    <row r="4" spans="1:170">
      <c r="A4" s="25" t="str">
        <f>Fakos!A59</f>
        <v>LM-JB-6A-03</v>
      </c>
      <c r="B4" s="25" t="str">
        <f>Fakos!B59</f>
        <v>Fakos</v>
      </c>
      <c r="C4" s="25" t="str">
        <f>Fakos!C59</f>
        <v>epithermal</v>
      </c>
      <c r="D4" s="25" t="str">
        <f>Fakos!E59</f>
        <v>pyrite</v>
      </c>
      <c r="E4" s="25" t="str">
        <f>Fakos!F59</f>
        <v>euhedral</v>
      </c>
      <c r="F4" s="25">
        <f>Fakos!G59</f>
        <v>45.661163742078301</v>
      </c>
      <c r="G4" s="25">
        <f>Fakos!H59</f>
        <v>552486.26811516704</v>
      </c>
      <c r="H4" s="25">
        <f>Fakos!I59</f>
        <v>4.6948110630223603</v>
      </c>
      <c r="I4" s="25">
        <f>Fakos!J59</f>
        <v>504.59376872983802</v>
      </c>
      <c r="J4" s="25">
        <f>Fakos!K59</f>
        <v>164.69174889226699</v>
      </c>
      <c r="K4" s="25">
        <f>Fakos!L59</f>
        <v>1.6354157185514</v>
      </c>
      <c r="L4" s="25">
        <f>Fakos!M59</f>
        <v>6.5020324994568696E-2</v>
      </c>
      <c r="M4" s="25">
        <f>Fakos!N59</f>
        <v>1.42094805088344</v>
      </c>
      <c r="N4" s="25">
        <f>Fakos!O59</f>
        <v>27952.454043276401</v>
      </c>
      <c r="O4" s="25">
        <f>Fakos!P59</f>
        <v>3.92011724886394</v>
      </c>
      <c r="P4" s="25">
        <f>Fakos!Q59</f>
        <v>2.64768281201698</v>
      </c>
      <c r="Q4" s="25">
        <f>Fakos!R59</f>
        <v>0.27498798384411999</v>
      </c>
      <c r="R4" s="25">
        <f>Fakos!S59</f>
        <v>1.0049366037794121E-2</v>
      </c>
      <c r="S4" s="25">
        <f>Fakos!T59</f>
        <v>0.15692176715102299</v>
      </c>
      <c r="T4" s="25">
        <f>Fakos!U59</f>
        <v>62.684705264204801</v>
      </c>
      <c r="U4" s="25">
        <f>Fakos!V59</f>
        <v>3.3054209741982499</v>
      </c>
      <c r="V4" s="25">
        <f>Fakos!W59</f>
        <v>9.1049621320566896</v>
      </c>
      <c r="W4" s="25">
        <f>Fakos!X59</f>
        <v>0.23302181503778699</v>
      </c>
      <c r="X4" s="25">
        <f>Fakos!Y59</f>
        <v>378.46502220213398</v>
      </c>
      <c r="Y4" s="25">
        <f>Fakos!Z59</f>
        <v>8.7947748725315605E-2</v>
      </c>
      <c r="Z4" s="25">
        <f>Fakos!AA59</f>
        <v>9.3041399913441764E-3</v>
      </c>
      <c r="AA4" s="25">
        <f>Fakos!AB59</f>
        <v>1.0357938036266529E-2</v>
      </c>
      <c r="AB4" s="25">
        <f>Fakos!AC59</f>
        <v>2.3238012383174393E-4</v>
      </c>
      <c r="AC4" s="25">
        <f>Fakos!AD59</f>
        <v>1.6795702644761655E-4</v>
      </c>
      <c r="AD4" s="25">
        <f>Fakos!AE59</f>
        <v>6.1570238032018873E-4</v>
      </c>
      <c r="AE4" s="25">
        <f>Fakos!AF59</f>
        <v>0.16562879417354873</v>
      </c>
      <c r="AF4" s="25">
        <f>Fakos!AG59</f>
        <v>0.56395939612370505</v>
      </c>
      <c r="AG4" s="25">
        <f>Fakos!AH59</f>
        <v>6.995845472353537E-3</v>
      </c>
      <c r="AH4" s="25">
        <f>Fakos!AI59</f>
        <v>1.8732968706241786E-2</v>
      </c>
      <c r="AI4" s="25">
        <f>Fakos!AJ59</f>
        <v>0.83498935233834548</v>
      </c>
      <c r="AJ4" s="25">
        <f>Fakos!AK59</f>
        <v>4.9633906862223215E-2</v>
      </c>
      <c r="AK4" s="25">
        <f>Fakos!AL59</f>
        <v>13.351912233045329</v>
      </c>
      <c r="AL4" s="25">
        <f>Fakos!AM59</f>
        <v>0.56395939612370505</v>
      </c>
      <c r="AO4" s="25">
        <f>Fakos!AP59</f>
        <v>0.46802731974129702</v>
      </c>
      <c r="AP4" s="25">
        <f>Fakos!AQ59</f>
        <v>8.3449467175100001</v>
      </c>
      <c r="AQ4" s="25">
        <f>Fakos!AR59</f>
        <v>7.1831434213844303E-2</v>
      </c>
      <c r="AR4" s="25">
        <f>Fakos!AS59</f>
        <v>0.36995378651265798</v>
      </c>
      <c r="AS4" s="25">
        <f>Fakos!AT59</f>
        <v>0.34710928252105699</v>
      </c>
      <c r="AT4" s="25">
        <f>Fakos!AU59</f>
        <v>1.6354157185514</v>
      </c>
      <c r="AU4" s="25">
        <f>Fakos!AV59</f>
        <v>6.5020324994568696E-2</v>
      </c>
      <c r="AV4" s="25">
        <f>Fakos!AW59</f>
        <v>0.63481568918718101</v>
      </c>
      <c r="AW4" s="25">
        <f>Fakos!AX59</f>
        <v>0.25371338404561899</v>
      </c>
      <c r="AX4" s="25">
        <f>Fakos!AY59</f>
        <v>2.0098660897206</v>
      </c>
      <c r="AY4" s="25">
        <f>Fakos!AZ59</f>
        <v>2.6039940339598298E-2</v>
      </c>
      <c r="AZ4" s="25">
        <f>Fakos!BA59</f>
        <v>0.27498798384411999</v>
      </c>
      <c r="BA4" s="25">
        <f>Fakos!BB59</f>
        <v>1.05829000461076E-2</v>
      </c>
      <c r="BB4" s="25">
        <f>Fakos!BC59</f>
        <v>0.15692176715102299</v>
      </c>
      <c r="BC4" s="25">
        <f>Fakos!BD59</f>
        <v>6.8183689473040598E-2</v>
      </c>
      <c r="BD4" s="25">
        <f>Fakos!BE59</f>
        <v>0.44603102881442702</v>
      </c>
      <c r="BE4" s="25">
        <f>Fakos!BF59</f>
        <v>1.88326262363298E-4</v>
      </c>
      <c r="BF4" s="25">
        <f>Fakos!BG59</f>
        <v>1.8448424761367599E-2</v>
      </c>
      <c r="BG4" s="25">
        <f>Fakos!BH59</f>
        <v>5.6462079407619797E-2</v>
      </c>
      <c r="BH4" s="25">
        <f>Fakos!BI59</f>
        <v>2.50188986479945E-2</v>
      </c>
      <c r="BJ4" s="25">
        <f>Fakos!BK59</f>
        <v>28.584575112116902</v>
      </c>
      <c r="BK4" s="25">
        <f>Fakos!BL59</f>
        <v>49624.537681743102</v>
      </c>
      <c r="BL4" s="25">
        <f>Fakos!BM59</f>
        <v>1.8862750475196599</v>
      </c>
      <c r="BM4" s="25">
        <f>Fakos!BN59</f>
        <v>228.60651773901699</v>
      </c>
      <c r="BN4" s="25">
        <f>Fakos!BO59</f>
        <v>28.9821876353002</v>
      </c>
      <c r="BO4" s="25">
        <f>Fakos!BP59</f>
        <v>1.59970240234685</v>
      </c>
      <c r="BP4" s="25">
        <f>Fakos!BQ59</f>
        <v>3.73394523547785E-2</v>
      </c>
      <c r="BQ4" s="25">
        <f>Fakos!BR59</f>
        <v>0.75150203723658104</v>
      </c>
      <c r="BR4" s="25">
        <f>Fakos!BS59</f>
        <v>2613.2160255683898</v>
      </c>
      <c r="BS4" s="25">
        <f>Fakos!BT59</f>
        <v>2.25034820684693</v>
      </c>
      <c r="BT4" s="25">
        <f>Fakos!BU59</f>
        <v>1.2379926396109799</v>
      </c>
      <c r="BU4" s="25">
        <f>Fakos!BV59</f>
        <v>4.7114789973183198E-3</v>
      </c>
      <c r="BV4" s="25">
        <f>Fakos!BW59</f>
        <v>2.1026167037721199E-4</v>
      </c>
      <c r="BW4" s="25">
        <f>Fakos!BX59</f>
        <v>0.100543023755471</v>
      </c>
      <c r="BX4" s="25">
        <f>Fakos!BY59</f>
        <v>30.304654259406799</v>
      </c>
      <c r="BY4" s="25">
        <f>Fakos!BZ59</f>
        <v>0.969709693865212</v>
      </c>
      <c r="BZ4" s="25">
        <f>Fakos!CA59</f>
        <v>1.73560158306143</v>
      </c>
      <c r="CA4" s="25">
        <f>Fakos!CB59</f>
        <v>5.8816643877682401E-2</v>
      </c>
      <c r="CB4" s="25">
        <f>Fakos!CC59</f>
        <v>182.403542591823</v>
      </c>
      <c r="CC4" s="25">
        <f>Fakos!CD59</f>
        <v>0.124212459681561</v>
      </c>
      <c r="CE4" s="25">
        <f>Fakos!CF59</f>
        <v>45.661163742078301</v>
      </c>
      <c r="CF4" s="25">
        <f>Fakos!CG59</f>
        <v>552486.26811516704</v>
      </c>
      <c r="CG4" s="25">
        <f>Fakos!CH59</f>
        <v>4.6948110630223603</v>
      </c>
      <c r="CH4" s="25">
        <f>Fakos!CI59</f>
        <v>504.59376872983802</v>
      </c>
      <c r="CI4" s="25">
        <f>Fakos!CJ59</f>
        <v>164.69174889226699</v>
      </c>
      <c r="CJ4" s="25">
        <f>Fakos!CK59</f>
        <v>1.6354157185514</v>
      </c>
      <c r="CK4" s="25">
        <f>Fakos!CL59</f>
        <v>6.5020324994568696E-2</v>
      </c>
      <c r="CL4" s="25">
        <f>Fakos!CM59</f>
        <v>1.42094805088344</v>
      </c>
      <c r="CM4" s="25">
        <f>Fakos!CN59</f>
        <v>27952.454043276401</v>
      </c>
      <c r="CN4" s="25">
        <f>Fakos!CO59</f>
        <v>3.92011724886394</v>
      </c>
      <c r="CO4" s="25">
        <f>Fakos!CP59</f>
        <v>2.64768281201698</v>
      </c>
      <c r="CP4" s="25">
        <f>Fakos!CQ59</f>
        <v>0.27498798384411999</v>
      </c>
      <c r="CQ4" s="25">
        <f>Fakos!CR59</f>
        <v>1.0049366037794121E-2</v>
      </c>
      <c r="CR4" s="25">
        <f>Fakos!CS59</f>
        <v>0.15692176715102299</v>
      </c>
      <c r="CS4" s="25">
        <f>Fakos!CT59</f>
        <v>62.684705264204801</v>
      </c>
      <c r="CT4" s="25">
        <f>Fakos!CU59</f>
        <v>3.3054209741982499</v>
      </c>
      <c r="CU4" s="25">
        <f>Fakos!CV59</f>
        <v>9.1049621320566896</v>
      </c>
      <c r="CV4" s="25">
        <f>Fakos!CW59</f>
        <v>0.23302181503778699</v>
      </c>
      <c r="CW4" s="25">
        <f>Fakos!CX59</f>
        <v>378.46502220213398</v>
      </c>
      <c r="CX4" s="25">
        <f>Fakos!CY59</f>
        <v>8.7947748725315605E-2</v>
      </c>
      <c r="CZ4" s="25">
        <f>Fakos!DA59</f>
        <v>0.83113915716370457</v>
      </c>
      <c r="DA4" s="25">
        <f>Fakos!DB59</f>
        <v>9893.2092061091789</v>
      </c>
      <c r="DB4" s="25">
        <f>Fakos!DC59</f>
        <v>7.966326388219816E-2</v>
      </c>
      <c r="DC4" s="25">
        <f>Fakos!DD59</f>
        <v>8.5971126009029639</v>
      </c>
      <c r="DD4" s="25">
        <f>Fakos!DE59</f>
        <v>2.5916934015086235</v>
      </c>
      <c r="DE4" s="25">
        <f>Fakos!DF59</f>
        <v>2.5010180739431107E-2</v>
      </c>
      <c r="DF4" s="25">
        <f>Fakos!DG59</f>
        <v>9.3255202723016356E-4</v>
      </c>
      <c r="DG4" s="25">
        <f>Fakos!DH59</f>
        <v>1.9569591666209061E-2</v>
      </c>
      <c r="DH4" s="25">
        <f>Fakos!DI59</f>
        <v>373.08939001938563</v>
      </c>
      <c r="DI4" s="25">
        <f>Fakos!DJ59</f>
        <v>4.964687498561221E-2</v>
      </c>
      <c r="DJ4" s="25">
        <f>Fakos!DK59</f>
        <v>2.4545536237899398E-2</v>
      </c>
      <c r="DK4" s="25">
        <f>Fakos!DL59</f>
        <v>2.446272907848164E-3</v>
      </c>
      <c r="DL4" s="25">
        <f>Fakos!DM59</f>
        <v>8.7524308364490949E-5</v>
      </c>
      <c r="DM4" s="25">
        <f>Fakos!DN59</f>
        <v>1.3218917290120714E-3</v>
      </c>
      <c r="DN4" s="25">
        <f>Fakos!DO59</f>
        <v>0.51482182378617602</v>
      </c>
      <c r="DO4" s="25">
        <f>Fakos!DP59</f>
        <v>2.5904553089327979E-2</v>
      </c>
      <c r="DP4" s="25">
        <f>Fakos!DQ59</f>
        <v>4.6225930910891666E-2</v>
      </c>
      <c r="DQ4" s="25">
        <f>Fakos!DR59</f>
        <v>1.1401216001394781E-3</v>
      </c>
      <c r="DR4" s="25">
        <f>Fakos!DS59</f>
        <v>1.8265686399716892</v>
      </c>
      <c r="DS4" s="25">
        <f>Fakos!DT59</f>
        <v>4.2084213228684727E-4</v>
      </c>
      <c r="DU4" s="25">
        <f>Fakos!DV59</f>
        <v>8.083463882171283E-3</v>
      </c>
      <c r="DV4" s="25">
        <f>Fakos!DW59</f>
        <v>96.219024945538067</v>
      </c>
      <c r="DW4" s="25">
        <f>Fakos!DX59</f>
        <v>7.7478616038877449E-4</v>
      </c>
      <c r="DX4" s="25">
        <f>Fakos!DY59</f>
        <v>8.3613494324477858E-2</v>
      </c>
      <c r="DY4" s="25">
        <f>Fakos!DZ59</f>
        <v>2.5206200218323038E-2</v>
      </c>
      <c r="DZ4" s="25">
        <f>Fakos!EA59</f>
        <v>2.4324313317600945E-4</v>
      </c>
      <c r="EA4" s="25">
        <f>Fakos!EB59</f>
        <v>9.069781594799621E-6</v>
      </c>
      <c r="EB4" s="25">
        <f>Fakos!EC59</f>
        <v>1.9032924397699062E-4</v>
      </c>
      <c r="EC4" s="25">
        <f>Fakos!ED59</f>
        <v>3.6285796223760443</v>
      </c>
      <c r="ED4" s="25">
        <f>Fakos!EE59</f>
        <v>4.8285382459705702E-4</v>
      </c>
      <c r="EE4" s="25">
        <f>Fakos!EF59</f>
        <v>2.3872411008125073E-4</v>
      </c>
      <c r="EF4" s="25">
        <f>Fakos!EG59</f>
        <v>2.3791874713261661E-5</v>
      </c>
      <c r="EG4" s="25">
        <f>Fakos!EH59</f>
        <v>8.5124082938259703E-7</v>
      </c>
      <c r="EH4" s="25">
        <f>Fakos!EI59</f>
        <v>1.2856407925809439E-5</v>
      </c>
      <c r="EI4" s="25">
        <f>Fakos!EJ59</f>
        <v>5.0070359246826195E-3</v>
      </c>
      <c r="EJ4" s="25">
        <f>Fakos!EK59</f>
        <v>2.5194158821243849E-4</v>
      </c>
      <c r="EK4" s="25">
        <f>Fakos!EL59</f>
        <v>4.4958252744713259E-4</v>
      </c>
      <c r="EL4" s="25">
        <f>Fakos!EM59</f>
        <v>1.1088554421453583E-5</v>
      </c>
      <c r="EM4" s="25">
        <f>Fakos!EN59</f>
        <v>1.7764776815357881E-2</v>
      </c>
      <c r="EN4" s="25">
        <f>Fakos!EO59</f>
        <v>4.0930115578306631E-6</v>
      </c>
      <c r="EP4" s="25">
        <f>Fakos!EQ59</f>
        <v>192.43804989107613</v>
      </c>
    </row>
    <row r="5" spans="1:170">
      <c r="A5" s="25" t="str">
        <f>Fakos!A60</f>
        <v>LM-JB-6A-04</v>
      </c>
      <c r="B5" s="25" t="str">
        <f>Fakos!B60</f>
        <v>Fakos</v>
      </c>
      <c r="C5" s="25" t="str">
        <f>Fakos!C60</f>
        <v>epithermal</v>
      </c>
      <c r="D5" s="25" t="str">
        <f>Fakos!E60</f>
        <v>pyrite</v>
      </c>
      <c r="E5" s="25" t="str">
        <f>Fakos!F60</f>
        <v xml:space="preserve">subhedral  </v>
      </c>
      <c r="F5" s="25">
        <f>Fakos!G60</f>
        <v>22.351728158952401</v>
      </c>
      <c r="G5" s="25">
        <f>Fakos!H60</f>
        <v>525431.16555498098</v>
      </c>
      <c r="H5" s="25">
        <f>Fakos!I60</f>
        <v>122.018603817103</v>
      </c>
      <c r="I5" s="25">
        <f>Fakos!J60</f>
        <v>683.73345430892095</v>
      </c>
      <c r="J5" s="25">
        <f>Fakos!K60</f>
        <v>1.8664963714502201</v>
      </c>
      <c r="K5" s="25">
        <f>Fakos!L60</f>
        <v>1.42592921820097</v>
      </c>
      <c r="L5" s="25">
        <f>Fakos!M60</f>
        <v>6.7328431689236107E-2</v>
      </c>
      <c r="M5" s="25">
        <f>Fakos!N60</f>
        <v>1.1966676747303</v>
      </c>
      <c r="N5" s="25">
        <f>Fakos!O60</f>
        <v>948.332117782669</v>
      </c>
      <c r="O5" s="25">
        <f>Fakos!P60</f>
        <v>41.423095469792599</v>
      </c>
      <c r="P5" s="25">
        <f>Fakos!Q60</f>
        <v>4.2179858660307802E-2</v>
      </c>
      <c r="Q5" s="25">
        <f>Fakos!R60</f>
        <v>0.15258462528248601</v>
      </c>
      <c r="R5" s="25">
        <f>Fakos!S60</f>
        <v>1.0961584105078095E-2</v>
      </c>
      <c r="S5" s="25">
        <f>Fakos!T60</f>
        <v>0.14141450306800099</v>
      </c>
      <c r="T5" s="25">
        <f>Fakos!U60</f>
        <v>0.95870347288636204</v>
      </c>
      <c r="U5" s="25">
        <f>Fakos!V60</f>
        <v>6.2203943197407598</v>
      </c>
      <c r="V5" s="25">
        <f>Fakos!W60</f>
        <v>0.36312265544357403</v>
      </c>
      <c r="W5" s="25">
        <f>Fakos!X60</f>
        <v>2.9792870015962199E-2</v>
      </c>
      <c r="X5" s="25">
        <f>Fakos!Y60</f>
        <v>9.6318904761808408</v>
      </c>
      <c r="Y5" s="25">
        <f>Fakos!Z60</f>
        <v>1.2299481002784101</v>
      </c>
      <c r="Z5" s="25">
        <f>Fakos!AA60</f>
        <v>0.17845931488087341</v>
      </c>
      <c r="AA5" s="25">
        <f>Fakos!AB60</f>
        <v>4.3006194445659176</v>
      </c>
      <c r="AB5" s="25">
        <f>Fakos!AC60</f>
        <v>0.12769539929051385</v>
      </c>
      <c r="AC5" s="25">
        <f>Fakos!AD60</f>
        <v>0.12866653098536754</v>
      </c>
      <c r="AD5" s="25">
        <f>Fakos!AE60</f>
        <v>3.0931487530551144E-3</v>
      </c>
      <c r="AE5" s="25">
        <f>Fakos!AF60</f>
        <v>9.9534299653550401E-2</v>
      </c>
      <c r="AF5" s="25">
        <f>Fakos!AG60</f>
        <v>3.4568383296314665E-4</v>
      </c>
      <c r="AG5" s="25">
        <f>Fakos!AH60</f>
        <v>4.379187944943558E-3</v>
      </c>
      <c r="AH5" s="25">
        <f>Fakos!AI60</f>
        <v>1.0080004702578081E-2</v>
      </c>
      <c r="AI5" s="25">
        <f>Fakos!AJ60</f>
        <v>0.33948180174133774</v>
      </c>
      <c r="AJ5" s="25">
        <f>Fakos!AK60</f>
        <v>2.4416661954778258E-4</v>
      </c>
      <c r="AK5" s="25">
        <f>Fakos!AL60</f>
        <v>7.857027067146161E-3</v>
      </c>
      <c r="AL5" s="25">
        <f>Fakos!AM60</f>
        <v>3.4568383296314665E-4</v>
      </c>
      <c r="AO5" s="25">
        <f>Fakos!AP60</f>
        <v>0.52430719670103298</v>
      </c>
      <c r="AP5" s="25">
        <f>Fakos!AQ60</f>
        <v>11.340757314423101</v>
      </c>
      <c r="AQ5" s="25">
        <f>Fakos!AR60</f>
        <v>5.1310415458174899E-2</v>
      </c>
      <c r="AR5" s="25">
        <f>Fakos!AS60</f>
        <v>0.51127187188054002</v>
      </c>
      <c r="AS5" s="25">
        <f>Fakos!AT60</f>
        <v>0.28444030629336498</v>
      </c>
      <c r="AT5" s="25">
        <f>Fakos!AU60</f>
        <v>1.42592921820097</v>
      </c>
      <c r="AU5" s="25">
        <f>Fakos!AV60</f>
        <v>6.7328431689236107E-2</v>
      </c>
      <c r="AV5" s="25">
        <f>Fakos!AW60</f>
        <v>1.1966676747303</v>
      </c>
      <c r="AW5" s="25">
        <f>Fakos!AX60</f>
        <v>0.43689538831893598</v>
      </c>
      <c r="AX5" s="25">
        <f>Fakos!AY60</f>
        <v>2.2320063520055302</v>
      </c>
      <c r="AY5" s="25">
        <f>Fakos!AZ60</f>
        <v>4.2179858660307802E-2</v>
      </c>
      <c r="AZ5" s="25">
        <f>Fakos!BA60</f>
        <v>0.15258462528248601</v>
      </c>
      <c r="BA5" s="25">
        <f>Fakos!BB60</f>
        <v>1.1442393415509299E-2</v>
      </c>
      <c r="BB5" s="25">
        <f>Fakos!BC60</f>
        <v>0.14141450306800099</v>
      </c>
      <c r="BC5" s="25">
        <f>Fakos!BD60</f>
        <v>6.7198444077157596E-2</v>
      </c>
      <c r="BD5" s="25">
        <f>Fakos!BE60</f>
        <v>0.51533337537507296</v>
      </c>
      <c r="BE5" s="25">
        <f>Fakos!BF60</f>
        <v>4.2385396456308698E-2</v>
      </c>
      <c r="BF5" s="25">
        <f>Fakos!BG60</f>
        <v>1.8831635284894298E-2</v>
      </c>
      <c r="BG5" s="25">
        <f>Fakos!BH60</f>
        <v>6.9338768940704301E-2</v>
      </c>
      <c r="BH5" s="25">
        <f>Fakos!BI60</f>
        <v>2.1355833018012301E-2</v>
      </c>
      <c r="BJ5" s="25">
        <f>Fakos!BK60</f>
        <v>0.54647411056572903</v>
      </c>
      <c r="BK5" s="25">
        <f>Fakos!BL60</f>
        <v>57743.090916213601</v>
      </c>
      <c r="BL5" s="25">
        <f>Fakos!BM60</f>
        <v>8.2088554554133601</v>
      </c>
      <c r="BM5" s="25">
        <f>Fakos!BN60</f>
        <v>64.270661650801102</v>
      </c>
      <c r="BN5" s="25">
        <f>Fakos!BO60</f>
        <v>0.86494689233419197</v>
      </c>
      <c r="BO5" s="25">
        <f>Fakos!BP60</f>
        <v>4.7747447223753799E-2</v>
      </c>
      <c r="BP5" s="25">
        <f>Fakos!BQ60</f>
        <v>0.113657360068392</v>
      </c>
      <c r="BQ5" s="25">
        <f>Fakos!BR60</f>
        <v>1.7552630119853201</v>
      </c>
      <c r="BR5" s="25">
        <f>Fakos!BS60</f>
        <v>136.75972555408799</v>
      </c>
      <c r="BS5" s="25">
        <f>Fakos!BT60</f>
        <v>9.7541000898804793</v>
      </c>
      <c r="BT5" s="25">
        <f>Fakos!BU60</f>
        <v>1.38283037751996E-3</v>
      </c>
      <c r="BU5" s="25">
        <f>Fakos!BV60</f>
        <v>2.5375624487151598E-3</v>
      </c>
      <c r="BV5" s="25">
        <f>Fakos!BW60</f>
        <v>1.47323920068619E-2</v>
      </c>
      <c r="BW5" s="25">
        <f>Fakos!BX60</f>
        <v>2.6042024076793299E-3</v>
      </c>
      <c r="BX5" s="25">
        <f>Fakos!BY60</f>
        <v>0.98296475171196396</v>
      </c>
      <c r="BY5" s="25">
        <f>Fakos!BZ60</f>
        <v>5.5427037903391403</v>
      </c>
      <c r="BZ5" s="25">
        <f>Fakos!CA60</f>
        <v>0.45845739705309702</v>
      </c>
      <c r="CA5" s="25">
        <f>Fakos!CB60</f>
        <v>5.1865727648374799E-2</v>
      </c>
      <c r="CB5" s="25">
        <f>Fakos!CC60</f>
        <v>4.5644470949323299</v>
      </c>
      <c r="CC5" s="25">
        <f>Fakos!CD60</f>
        <v>0.46503843989437499</v>
      </c>
      <c r="CE5" s="25">
        <f>Fakos!CF60</f>
        <v>22.351728158952401</v>
      </c>
      <c r="CF5" s="25">
        <f>Fakos!CG60</f>
        <v>525431.16555498098</v>
      </c>
      <c r="CG5" s="25">
        <f>Fakos!CH60</f>
        <v>122.018603817103</v>
      </c>
      <c r="CH5" s="25">
        <f>Fakos!CI60</f>
        <v>683.73345430892095</v>
      </c>
      <c r="CI5" s="25">
        <f>Fakos!CJ60</f>
        <v>1.8664963714502201</v>
      </c>
      <c r="CJ5" s="25">
        <f>Fakos!CK60</f>
        <v>1.42592921820097</v>
      </c>
      <c r="CK5" s="25">
        <f>Fakos!CL60</f>
        <v>6.7328431689236107E-2</v>
      </c>
      <c r="CL5" s="25">
        <f>Fakos!CM60</f>
        <v>1.1966676747303</v>
      </c>
      <c r="CM5" s="25">
        <f>Fakos!CN60</f>
        <v>948.332117782669</v>
      </c>
      <c r="CN5" s="25">
        <f>Fakos!CO60</f>
        <v>41.423095469792599</v>
      </c>
      <c r="CO5" s="25">
        <f>Fakos!CP60</f>
        <v>4.2179858660307802E-2</v>
      </c>
      <c r="CP5" s="25">
        <f>Fakos!CQ60</f>
        <v>0.15258462528248601</v>
      </c>
      <c r="CQ5" s="25">
        <f>Fakos!CR60</f>
        <v>1.0961584105078095E-2</v>
      </c>
      <c r="CR5" s="25">
        <f>Fakos!CS60</f>
        <v>0.14141450306800099</v>
      </c>
      <c r="CS5" s="25">
        <f>Fakos!CT60</f>
        <v>0.95870347288636204</v>
      </c>
      <c r="CT5" s="25">
        <f>Fakos!CU60</f>
        <v>6.2203943197407598</v>
      </c>
      <c r="CU5" s="25">
        <f>Fakos!CV60</f>
        <v>0.36312265544357403</v>
      </c>
      <c r="CV5" s="25">
        <f>Fakos!CW60</f>
        <v>2.9792870015962199E-2</v>
      </c>
      <c r="CW5" s="25">
        <f>Fakos!CX60</f>
        <v>9.6318904761808408</v>
      </c>
      <c r="CX5" s="25">
        <f>Fakos!CY60</f>
        <v>1.2299481002784101</v>
      </c>
      <c r="CZ5" s="25">
        <f>Fakos!DA60</f>
        <v>0.40685332962865867</v>
      </c>
      <c r="DA5" s="25">
        <f>Fakos!DB60</f>
        <v>9408.7414371023551</v>
      </c>
      <c r="DB5" s="25">
        <f>Fakos!DC60</f>
        <v>2.0704561065257443</v>
      </c>
      <c r="DC5" s="25">
        <f>Fakos!DD60</f>
        <v>11.649239170143849</v>
      </c>
      <c r="DD5" s="25">
        <f>Fakos!DE60</f>
        <v>2.9372366025402386E-2</v>
      </c>
      <c r="DE5" s="25">
        <f>Fakos!DF60</f>
        <v>2.1806533387382931E-2</v>
      </c>
      <c r="DF5" s="25">
        <f>Fakos!DG60</f>
        <v>9.6565597706977768E-4</v>
      </c>
      <c r="DG5" s="25">
        <f>Fakos!DH60</f>
        <v>1.6480755746182345E-2</v>
      </c>
      <c r="DH5" s="25">
        <f>Fakos!DI60</f>
        <v>12.657659710719859</v>
      </c>
      <c r="DI5" s="25">
        <f>Fakos!DJ60</f>
        <v>0.52460860524053443</v>
      </c>
      <c r="DJ5" s="25">
        <f>Fakos!DK60</f>
        <v>3.9103145005022611E-4</v>
      </c>
      <c r="DK5" s="25">
        <f>Fakos!DL60</f>
        <v>1.3573816199703411E-3</v>
      </c>
      <c r="DL5" s="25">
        <f>Fakos!DM60</f>
        <v>9.5469213059608208E-5</v>
      </c>
      <c r="DM5" s="25">
        <f>Fakos!DN60</f>
        <v>1.1912602398113134E-3</v>
      </c>
      <c r="DN5" s="25">
        <f>Fakos!DO60</f>
        <v>7.873714461944497E-3</v>
      </c>
      <c r="DO5" s="25">
        <f>Fakos!DP60</f>
        <v>4.8749171784802196E-2</v>
      </c>
      <c r="DP5" s="25">
        <f>Fakos!DQ60</f>
        <v>1.8435752438349252E-3</v>
      </c>
      <c r="DQ5" s="25">
        <f>Fakos!DR60</f>
        <v>1.4576959084211969E-4</v>
      </c>
      <c r="DR5" s="25">
        <f>Fakos!DS60</f>
        <v>4.6485957896625685E-2</v>
      </c>
      <c r="DS5" s="25">
        <f>Fakos!DT60</f>
        <v>5.8854716422585222E-3</v>
      </c>
      <c r="DU5" s="25">
        <f>Fakos!DV60</f>
        <v>4.3111365124666968E-3</v>
      </c>
      <c r="DV5" s="25">
        <f>Fakos!DW60</f>
        <v>99.697767701378396</v>
      </c>
      <c r="DW5" s="25">
        <f>Fakos!DX60</f>
        <v>2.1939156615603191E-2</v>
      </c>
      <c r="DX5" s="25">
        <f>Fakos!DY60</f>
        <v>0.12343873497287657</v>
      </c>
      <c r="DY5" s="25">
        <f>Fakos!DZ60</f>
        <v>3.1123815490271184E-4</v>
      </c>
      <c r="DZ5" s="25">
        <f>Fakos!EA60</f>
        <v>2.3106838619822991E-4</v>
      </c>
      <c r="EA5" s="25">
        <f>Fakos!EB60</f>
        <v>1.0232372302389475E-5</v>
      </c>
      <c r="EB5" s="25">
        <f>Fakos!EC60</f>
        <v>1.7463489340313666E-4</v>
      </c>
      <c r="EC5" s="25">
        <f>Fakos!ED60</f>
        <v>0.13412425305961959</v>
      </c>
      <c r="ED5" s="25">
        <f>Fakos!EE60</f>
        <v>5.5589057483465786E-3</v>
      </c>
      <c r="EE5" s="25">
        <f>Fakos!EF60</f>
        <v>4.1434832630544619E-6</v>
      </c>
      <c r="EF5" s="25">
        <f>Fakos!EG60</f>
        <v>1.4383211435301297E-5</v>
      </c>
      <c r="EG5" s="25">
        <f>Fakos!EH60</f>
        <v>1.0116196188277371E-6</v>
      </c>
      <c r="EH5" s="25">
        <f>Fakos!EI60</f>
        <v>1.2622940852881322E-5</v>
      </c>
      <c r="EI5" s="25">
        <f>Fakos!EJ60</f>
        <v>8.3432174284054186E-5</v>
      </c>
      <c r="EJ5" s="25">
        <f>Fakos!EK60</f>
        <v>5.1656043868632533E-4</v>
      </c>
      <c r="EK5" s="25">
        <f>Fakos!EL60</f>
        <v>1.9535060839813244E-5</v>
      </c>
      <c r="EL5" s="25">
        <f>Fakos!EM60</f>
        <v>1.5446170885718778E-6</v>
      </c>
      <c r="EM5" s="25">
        <f>Fakos!EN60</f>
        <v>4.9257876441136019E-4</v>
      </c>
      <c r="EN5" s="25">
        <f>Fakos!EO60</f>
        <v>6.2364173627843834E-5</v>
      </c>
      <c r="EP5" s="25">
        <f>Fakos!EQ60</f>
        <v>199.39553540275679</v>
      </c>
    </row>
    <row r="6" spans="1:170">
      <c r="A6" s="25" t="str">
        <f>Fakos!A61</f>
        <v>LM-JB-6A-05</v>
      </c>
      <c r="B6" s="25" t="str">
        <f>Fakos!B61</f>
        <v>Fakos</v>
      </c>
      <c r="C6" s="25" t="str">
        <f>Fakos!C61</f>
        <v>epithermal</v>
      </c>
      <c r="D6" s="25" t="str">
        <f>Fakos!E61</f>
        <v>pyrite</v>
      </c>
      <c r="E6" s="25" t="str">
        <f>Fakos!F61</f>
        <v xml:space="preserve">subhedral  </v>
      </c>
      <c r="F6" s="25">
        <f>Fakos!G61</f>
        <v>28.763089321155899</v>
      </c>
      <c r="G6" s="25">
        <f>Fakos!H61</f>
        <v>478526.32290972199</v>
      </c>
      <c r="H6" s="25">
        <f>Fakos!I61</f>
        <v>91.347983125996706</v>
      </c>
      <c r="I6" s="25">
        <f>Fakos!J61</f>
        <v>536.62817190595399</v>
      </c>
      <c r="J6" s="25">
        <f>Fakos!K61</f>
        <v>30.715312461466301</v>
      </c>
      <c r="K6" s="25">
        <f>Fakos!L61</f>
        <v>10.262617670342101</v>
      </c>
      <c r="L6" s="25">
        <f>Fakos!M61</f>
        <v>0.55636442485994997</v>
      </c>
      <c r="M6" s="25">
        <f>Fakos!N61</f>
        <v>0.55877253972442198</v>
      </c>
      <c r="N6" s="25">
        <f>Fakos!O61</f>
        <v>7839.0765402529296</v>
      </c>
      <c r="O6" s="25">
        <f>Fakos!P61</f>
        <v>19.168609174655799</v>
      </c>
      <c r="P6" s="25">
        <f>Fakos!Q61</f>
        <v>0.337243196867824</v>
      </c>
      <c r="Q6" s="25">
        <f>Fakos!R61</f>
        <v>0.151908826668745</v>
      </c>
      <c r="R6" s="25">
        <f>Fakos!S61</f>
        <v>7.7549711551295362E-3</v>
      </c>
      <c r="S6" s="25">
        <f>Fakos!T61</f>
        <v>0.18374520623440399</v>
      </c>
      <c r="T6" s="25">
        <f>Fakos!U61</f>
        <v>35.657669262522802</v>
      </c>
      <c r="U6" s="25">
        <f>Fakos!V61</f>
        <v>3.1802577841417601</v>
      </c>
      <c r="V6" s="25">
        <f>Fakos!W61</f>
        <v>0.19411086451425</v>
      </c>
      <c r="W6" s="25">
        <f>Fakos!X61</f>
        <v>5.0310908776268599E-2</v>
      </c>
      <c r="X6" s="25">
        <f>Fakos!Y61</f>
        <v>328.07719106876999</v>
      </c>
      <c r="Y6" s="25">
        <f>Fakos!Z61</f>
        <v>25.618398749393499</v>
      </c>
      <c r="Z6" s="25">
        <f>Fakos!AA61</f>
        <v>0.17022584334615545</v>
      </c>
      <c r="AA6" s="25">
        <f>Fakos!AB61</f>
        <v>5.8427131469306462E-2</v>
      </c>
      <c r="AB6" s="25">
        <f>Fakos!AC61</f>
        <v>7.8086497467065585E-2</v>
      </c>
      <c r="AC6" s="25">
        <f>Fakos!AD61</f>
        <v>1.1652901034571266E-2</v>
      </c>
      <c r="AD6" s="25">
        <f>Fakos!AE61</f>
        <v>1.5335082762800984E-4</v>
      </c>
      <c r="AE6" s="25">
        <f>Fakos!AF61</f>
        <v>0.10868682807957963</v>
      </c>
      <c r="AF6" s="25">
        <f>Fakos!AG61</f>
        <v>3.6918515913226336E-3</v>
      </c>
      <c r="AG6" s="25">
        <f>Fakos!AH61</f>
        <v>1.0279385646079025E-3</v>
      </c>
      <c r="AH6" s="25">
        <f>Fakos!AI61</f>
        <v>0.2804484332627018</v>
      </c>
      <c r="AI6" s="25">
        <f>Fakos!AJ61</f>
        <v>0.20984162450764179</v>
      </c>
      <c r="AJ6" s="25">
        <f>Fakos!AK61</f>
        <v>5.5076102454144525E-4</v>
      </c>
      <c r="AK6" s="25">
        <f>Fakos!AL61</f>
        <v>0.39034982538519775</v>
      </c>
      <c r="AL6" s="25">
        <f>Fakos!AM61</f>
        <v>3.6918515913226336E-3</v>
      </c>
      <c r="AO6" s="25">
        <f>Fakos!AP61</f>
        <v>0.33051925134257298</v>
      </c>
      <c r="AP6" s="25">
        <f>Fakos!AQ61</f>
        <v>7.2685680681301799</v>
      </c>
      <c r="AQ6" s="25">
        <f>Fakos!AR61</f>
        <v>7.2082256452885698E-2</v>
      </c>
      <c r="AR6" s="25">
        <f>Fakos!AS61</f>
        <v>0.357503231054074</v>
      </c>
      <c r="AS6" s="25">
        <f>Fakos!AT61</f>
        <v>0.27431878361012901</v>
      </c>
      <c r="AT6" s="25">
        <f>Fakos!AU61</f>
        <v>1.4583519064066901</v>
      </c>
      <c r="AU6" s="25">
        <f>Fakos!AV61</f>
        <v>3.3438457367102999E-2</v>
      </c>
      <c r="AV6" s="25">
        <f>Fakos!AW61</f>
        <v>0.32694955096183298</v>
      </c>
      <c r="AW6" s="25">
        <f>Fakos!AX61</f>
        <v>0.38858506097273499</v>
      </c>
      <c r="AX6" s="25">
        <f>Fakos!AY61</f>
        <v>1.26225052209693</v>
      </c>
      <c r="AY6" s="25">
        <f>Fakos!AZ61</f>
        <v>4.2955086423772E-2</v>
      </c>
      <c r="AZ6" s="25">
        <f>Fakos!BA61</f>
        <v>0.151908826668745</v>
      </c>
      <c r="BA6" s="25">
        <f>Fakos!BB61</f>
        <v>8.3797048563265097E-3</v>
      </c>
      <c r="BB6" s="25">
        <f>Fakos!BC61</f>
        <v>0.18374520623440399</v>
      </c>
      <c r="BC6" s="25">
        <f>Fakos!BD61</f>
        <v>4.9034566270487301E-2</v>
      </c>
      <c r="BD6" s="25">
        <f>Fakos!BE61</f>
        <v>0.37754299678905001</v>
      </c>
      <c r="BE6" s="25">
        <f>Fakos!BF61</f>
        <v>6.1037110790608702E-4</v>
      </c>
      <c r="BF6" s="25">
        <f>Fakos!BG61</f>
        <v>2.53748459712641E-2</v>
      </c>
      <c r="BG6" s="25">
        <f>Fakos!BH61</f>
        <v>3.5581816213072999E-2</v>
      </c>
      <c r="BH6" s="25">
        <f>Fakos!BI61</f>
        <v>1.9633329542764699E-2</v>
      </c>
      <c r="BJ6" s="25">
        <f>Fakos!BK61</f>
        <v>4.8065929063903798</v>
      </c>
      <c r="BK6" s="25">
        <f>Fakos!BL61</f>
        <v>29223.306728482301</v>
      </c>
      <c r="BL6" s="25">
        <f>Fakos!BM61</f>
        <v>58.529276426477097</v>
      </c>
      <c r="BM6" s="25">
        <f>Fakos!BN61</f>
        <v>292.32590467106002</v>
      </c>
      <c r="BN6" s="25">
        <f>Fakos!BO61</f>
        <v>11.6023193819674</v>
      </c>
      <c r="BO6" s="25">
        <f>Fakos!BP61</f>
        <v>16.822885721774501</v>
      </c>
      <c r="BP6" s="25">
        <f>Fakos!BQ61</f>
        <v>0.112129309694234</v>
      </c>
      <c r="BQ6" s="25">
        <f>Fakos!BR61</f>
        <v>0.75409886650888902</v>
      </c>
      <c r="BR6" s="25">
        <f>Fakos!BS61</f>
        <v>4238.5207382506896</v>
      </c>
      <c r="BS6" s="25">
        <f>Fakos!BT61</f>
        <v>5.0371463201492297</v>
      </c>
      <c r="BT6" s="25">
        <f>Fakos!BU61</f>
        <v>0.125093072828242</v>
      </c>
      <c r="BU6" s="25">
        <f>Fakos!BV61</f>
        <v>0.116703420563741</v>
      </c>
      <c r="BV6" s="25">
        <f>Fakos!BW61</f>
        <v>6.2972313208561398E-3</v>
      </c>
      <c r="BW6" s="25">
        <f>Fakos!BX61</f>
        <v>7.9478144192337702E-2</v>
      </c>
      <c r="BX6" s="25">
        <f>Fakos!BY61</f>
        <v>16.382850346325299</v>
      </c>
      <c r="BY6" s="25">
        <f>Fakos!BZ61</f>
        <v>1.7366465911421001</v>
      </c>
      <c r="BZ6" s="25">
        <f>Fakos!CA61</f>
        <v>9.0310554372587198E-2</v>
      </c>
      <c r="CA6" s="25">
        <f>Fakos!CB61</f>
        <v>3.2540581401790801E-2</v>
      </c>
      <c r="CB6" s="25">
        <f>Fakos!CC61</f>
        <v>115.464277751244</v>
      </c>
      <c r="CC6" s="25">
        <f>Fakos!CD61</f>
        <v>10.6708074214856</v>
      </c>
      <c r="CE6" s="25">
        <f>Fakos!CF61</f>
        <v>28.763089321155899</v>
      </c>
      <c r="CF6" s="25">
        <f>Fakos!CG61</f>
        <v>478526.32290972199</v>
      </c>
      <c r="CG6" s="25">
        <f>Fakos!CH61</f>
        <v>91.347983125996706</v>
      </c>
      <c r="CH6" s="25">
        <f>Fakos!CI61</f>
        <v>536.62817190595399</v>
      </c>
      <c r="CI6" s="25">
        <f>Fakos!CJ61</f>
        <v>30.715312461466301</v>
      </c>
      <c r="CJ6" s="25">
        <f>Fakos!CK61</f>
        <v>10.262617670342101</v>
      </c>
      <c r="CK6" s="25">
        <f>Fakos!CL61</f>
        <v>0.55636442485994997</v>
      </c>
      <c r="CL6" s="25">
        <f>Fakos!CM61</f>
        <v>0.55877253972442198</v>
      </c>
      <c r="CM6" s="25">
        <f>Fakos!CN61</f>
        <v>7839.0765402529296</v>
      </c>
      <c r="CN6" s="25">
        <f>Fakos!CO61</f>
        <v>19.168609174655799</v>
      </c>
      <c r="CO6" s="25">
        <f>Fakos!CP61</f>
        <v>0.337243196867824</v>
      </c>
      <c r="CP6" s="25">
        <f>Fakos!CQ61</f>
        <v>0.151908826668745</v>
      </c>
      <c r="CQ6" s="25">
        <f>Fakos!CR61</f>
        <v>7.7549711551295362E-3</v>
      </c>
      <c r="CR6" s="25">
        <f>Fakos!CS61</f>
        <v>0.18374520623440399</v>
      </c>
      <c r="CS6" s="25">
        <f>Fakos!CT61</f>
        <v>35.657669262522802</v>
      </c>
      <c r="CT6" s="25">
        <f>Fakos!CU61</f>
        <v>3.1802577841417601</v>
      </c>
      <c r="CU6" s="25">
        <f>Fakos!CV61</f>
        <v>0.19411086451425</v>
      </c>
      <c r="CV6" s="25">
        <f>Fakos!CW61</f>
        <v>5.0310908776268599E-2</v>
      </c>
      <c r="CW6" s="25">
        <f>Fakos!CX61</f>
        <v>328.07719106876999</v>
      </c>
      <c r="CX6" s="25">
        <f>Fakos!CY61</f>
        <v>25.618398749393499</v>
      </c>
      <c r="CZ6" s="25">
        <f>Fakos!DA61</f>
        <v>0.5235549831985461</v>
      </c>
      <c r="DA6" s="25">
        <f>Fakos!DB61</f>
        <v>8568.8302069965448</v>
      </c>
      <c r="DB6" s="25">
        <f>Fakos!DC61</f>
        <v>1.5500258449566069</v>
      </c>
      <c r="DC6" s="25">
        <f>Fakos!DD61</f>
        <v>9.1429048565248223</v>
      </c>
      <c r="DD6" s="25">
        <f>Fakos!DE61</f>
        <v>0.48335556071926322</v>
      </c>
      <c r="DE6" s="25">
        <f>Fakos!DF61</f>
        <v>0.15694475715464293</v>
      </c>
      <c r="DF6" s="25">
        <f>Fakos!DG61</f>
        <v>7.9796397868701855E-3</v>
      </c>
      <c r="DG6" s="25">
        <f>Fakos!DH61</f>
        <v>7.6955314656992424E-3</v>
      </c>
      <c r="DH6" s="25">
        <f>Fakos!DI61</f>
        <v>104.63039417541709</v>
      </c>
      <c r="DI6" s="25">
        <f>Fakos!DJ61</f>
        <v>0.24276354071245948</v>
      </c>
      <c r="DJ6" s="25">
        <f>Fakos!DK61</f>
        <v>3.1264376050385932E-3</v>
      </c>
      <c r="DK6" s="25">
        <f>Fakos!DL61</f>
        <v>1.3513697651363744E-3</v>
      </c>
      <c r="DL6" s="25">
        <f>Fakos!DM61</f>
        <v>6.7541423427768606E-5</v>
      </c>
      <c r="DM6" s="25">
        <f>Fakos!DN61</f>
        <v>1.5478494333620082E-3</v>
      </c>
      <c r="DN6" s="25">
        <f>Fakos!DO61</f>
        <v>0.29285208001414914</v>
      </c>
      <c r="DO6" s="25">
        <f>Fakos!DP61</f>
        <v>2.4923650345938561E-2</v>
      </c>
      <c r="DP6" s="25">
        <f>Fakos!DQ61</f>
        <v>9.8550167281830341E-4</v>
      </c>
      <c r="DQ6" s="25">
        <f>Fakos!DR61</f>
        <v>2.4615958728657676E-4</v>
      </c>
      <c r="DR6" s="25">
        <f>Fakos!DS61</f>
        <v>1.5833841267797781</v>
      </c>
      <c r="DS6" s="25">
        <f>Fakos!DT61</f>
        <v>0.1225875785535154</v>
      </c>
      <c r="DU6" s="25">
        <f>Fakos!DV61</f>
        <v>6.025742923347701E-3</v>
      </c>
      <c r="DV6" s="25">
        <f>Fakos!DW61</f>
        <v>98.621099288814548</v>
      </c>
      <c r="DW6" s="25">
        <f>Fakos!DX61</f>
        <v>1.7839687455923452E-2</v>
      </c>
      <c r="DX6" s="25">
        <f>Fakos!DY61</f>
        <v>0.10522828739298451</v>
      </c>
      <c r="DY6" s="25">
        <f>Fakos!DZ61</f>
        <v>5.5630763586110949E-3</v>
      </c>
      <c r="DZ6" s="25">
        <f>Fakos!EA61</f>
        <v>1.8063217620497272E-3</v>
      </c>
      <c r="EA6" s="25">
        <f>Fakos!EB61</f>
        <v>9.1839939489912786E-5</v>
      </c>
      <c r="EB6" s="25">
        <f>Fakos!EC61</f>
        <v>8.8570056171639064E-5</v>
      </c>
      <c r="EC6" s="25">
        <f>Fakos!ED61</f>
        <v>1.2042209080273556</v>
      </c>
      <c r="ED6" s="25">
        <f>Fakos!EE61</f>
        <v>2.7940345034213718E-3</v>
      </c>
      <c r="EE6" s="25">
        <f>Fakos!EF61</f>
        <v>3.5983057899202811E-5</v>
      </c>
      <c r="EF6" s="25">
        <f>Fakos!EG61</f>
        <v>1.5553298240709335E-5</v>
      </c>
      <c r="EG6" s="25">
        <f>Fakos!EH61</f>
        <v>7.7735341523502767E-7</v>
      </c>
      <c r="EH6" s="25">
        <f>Fakos!EI61</f>
        <v>1.781463851706258E-5</v>
      </c>
      <c r="EI6" s="25">
        <f>Fakos!EJ61</f>
        <v>3.370517720893721E-3</v>
      </c>
      <c r="EJ6" s="25">
        <f>Fakos!EK61</f>
        <v>2.8685336691576893E-4</v>
      </c>
      <c r="EK6" s="25">
        <f>Fakos!EL61</f>
        <v>1.1342418507131696E-5</v>
      </c>
      <c r="EL6" s="25">
        <f>Fakos!EM61</f>
        <v>2.8331205674796826E-6</v>
      </c>
      <c r="EM6" s="25">
        <f>Fakos!EN61</f>
        <v>1.8223617390852147E-2</v>
      </c>
      <c r="EN6" s="25">
        <f>Fakos!EO61</f>
        <v>1.4108952405463939E-3</v>
      </c>
      <c r="EP6" s="25">
        <f>Fakos!EQ61</f>
        <v>197.2421985776291</v>
      </c>
    </row>
    <row r="7" spans="1:170">
      <c r="A7" s="25" t="str">
        <f>Fakos!A62</f>
        <v>LM-JB-6A-06</v>
      </c>
      <c r="B7" s="25" t="str">
        <f>Fakos!B62</f>
        <v>Fakos</v>
      </c>
      <c r="C7" s="25" t="str">
        <f>Fakos!C62</f>
        <v>epithermal</v>
      </c>
      <c r="D7" s="25" t="str">
        <f>Fakos!E62</f>
        <v>pyrite</v>
      </c>
      <c r="E7" s="25" t="str">
        <f>Fakos!F62</f>
        <v>euhedral, dissolution</v>
      </c>
      <c r="F7" s="25">
        <f>Fakos!G62</f>
        <v>18.6308829167934</v>
      </c>
      <c r="G7" s="25">
        <f>Fakos!H62</f>
        <v>472833.748894224</v>
      </c>
      <c r="H7" s="25">
        <f>Fakos!I62</f>
        <v>29.2701108589043</v>
      </c>
      <c r="I7" s="25">
        <f>Fakos!J62</f>
        <v>79.7154472959012</v>
      </c>
      <c r="J7" s="25">
        <f>Fakos!K62</f>
        <v>54.846274130601699</v>
      </c>
      <c r="K7" s="25">
        <f>Fakos!L62</f>
        <v>1.1663841020639401</v>
      </c>
      <c r="L7" s="25">
        <f>Fakos!M62</f>
        <v>5.8016776188413603E-2</v>
      </c>
      <c r="M7" s="25">
        <f>Fakos!N62</f>
        <v>0.54092848919153402</v>
      </c>
      <c r="N7" s="25">
        <f>Fakos!O62</f>
        <v>13083.4361003781</v>
      </c>
      <c r="O7" s="25">
        <f>Fakos!P62</f>
        <v>17.597827472126699</v>
      </c>
      <c r="P7" s="25">
        <f>Fakos!Q62</f>
        <v>0.39579120750980601</v>
      </c>
      <c r="Q7" s="25">
        <f>Fakos!R62</f>
        <v>0.100676223787347</v>
      </c>
      <c r="R7" s="25">
        <f>Fakos!S62</f>
        <v>5.2033614603259311E-3</v>
      </c>
      <c r="S7" s="25">
        <f>Fakos!T62</f>
        <v>0.103653794486185</v>
      </c>
      <c r="T7" s="25">
        <f>Fakos!U62</f>
        <v>74.411223289460594</v>
      </c>
      <c r="U7" s="25">
        <f>Fakos!V62</f>
        <v>4.5065389381493004</v>
      </c>
      <c r="V7" s="25">
        <f>Fakos!W62</f>
        <v>1.6224019310059401</v>
      </c>
      <c r="W7" s="25">
        <f>Fakos!X62</f>
        <v>1.43107501662624E-2</v>
      </c>
      <c r="X7" s="25">
        <f>Fakos!Y62</f>
        <v>712.64721584469498</v>
      </c>
      <c r="Y7" s="25">
        <f>Fakos!Z62</f>
        <v>71.3033676920777</v>
      </c>
      <c r="Z7" s="25">
        <f>Fakos!AA62</f>
        <v>0.3671824201180805</v>
      </c>
      <c r="AA7" s="25">
        <f>Fakos!AB62</f>
        <v>2.4693603063148346E-2</v>
      </c>
      <c r="AB7" s="25">
        <f>Fakos!AC62</f>
        <v>0.10005422894631306</v>
      </c>
      <c r="AC7" s="25">
        <f>Fakos!AD62</f>
        <v>2.237188352840919E-3</v>
      </c>
      <c r="AD7" s="25">
        <f>Fakos!AE62</f>
        <v>2.008111425693284E-5</v>
      </c>
      <c r="AE7" s="25">
        <f>Fakos!AF62</f>
        <v>0.10441523047453651</v>
      </c>
      <c r="AF7" s="25">
        <f>Fakos!AG62</f>
        <v>1.3522026254622191E-2</v>
      </c>
      <c r="AG7" s="25">
        <f>Fakos!AH62</f>
        <v>5.5538167933579571E-4</v>
      </c>
      <c r="AH7" s="25">
        <f>Fakos!AI62</f>
        <v>2.4360470664355685</v>
      </c>
      <c r="AI7" s="25">
        <f>Fakos!AJ62</f>
        <v>0.60122175679335499</v>
      </c>
      <c r="AJ7" s="25">
        <f>Fakos!AK62</f>
        <v>4.889202584591137E-4</v>
      </c>
      <c r="AK7" s="25">
        <f>Fakos!AL62</f>
        <v>2.542225536765395</v>
      </c>
      <c r="AL7" s="25">
        <f>Fakos!AM62</f>
        <v>1.3522026254622191E-2</v>
      </c>
      <c r="AO7" s="25">
        <f>Fakos!AP62</f>
        <v>0.30645255225439599</v>
      </c>
      <c r="AP7" s="25">
        <f>Fakos!AQ62</f>
        <v>8.1500908288083096</v>
      </c>
      <c r="AQ7" s="25">
        <f>Fakos!AR62</f>
        <v>4.23069234996334E-2</v>
      </c>
      <c r="AR7" s="25">
        <f>Fakos!AS62</f>
        <v>0.44981629382055999</v>
      </c>
      <c r="AS7" s="25">
        <f>Fakos!AT62</f>
        <v>0.28203629416591303</v>
      </c>
      <c r="AT7" s="25">
        <f>Fakos!AU62</f>
        <v>1.1663841020639401</v>
      </c>
      <c r="AU7" s="25">
        <f>Fakos!AV62</f>
        <v>5.8016776188413603E-2</v>
      </c>
      <c r="AV7" s="25">
        <f>Fakos!AW62</f>
        <v>0.54092848919153402</v>
      </c>
      <c r="AW7" s="25">
        <f>Fakos!AX62</f>
        <v>0.444440607875004</v>
      </c>
      <c r="AX7" s="25">
        <f>Fakos!AY62</f>
        <v>2.3763114201579398</v>
      </c>
      <c r="AY7" s="25">
        <f>Fakos!AZ62</f>
        <v>3.8777204020951597E-2</v>
      </c>
      <c r="AZ7" s="25">
        <f>Fakos!BA62</f>
        <v>0.100676223787347</v>
      </c>
      <c r="BA7" s="25">
        <f>Fakos!BB62</f>
        <v>5.5557843615789597E-3</v>
      </c>
      <c r="BB7" s="25">
        <f>Fakos!BC62</f>
        <v>0.103653794486185</v>
      </c>
      <c r="BC7" s="25">
        <f>Fakos!BD62</f>
        <v>6.9131474431614104E-2</v>
      </c>
      <c r="BD7" s="25">
        <f>Fakos!BE62</f>
        <v>0.49667531656310798</v>
      </c>
      <c r="BE7" s="25">
        <f>Fakos!BF62</f>
        <v>4.0808718511106401E-2</v>
      </c>
      <c r="BF7" s="25">
        <f>Fakos!BG62</f>
        <v>1.31642586807079E-2</v>
      </c>
      <c r="BG7" s="25">
        <f>Fakos!BH62</f>
        <v>3.1250816879545201E-2</v>
      </c>
      <c r="BH7" s="25">
        <f>Fakos!BI62</f>
        <v>1.6765789035326401E-2</v>
      </c>
      <c r="BJ7" s="25">
        <f>Fakos!BK62</f>
        <v>1.39646106760577</v>
      </c>
      <c r="BK7" s="25">
        <f>Fakos!BL62</f>
        <v>19627.700185293099</v>
      </c>
      <c r="BL7" s="25">
        <f>Fakos!BM62</f>
        <v>11.361481362084801</v>
      </c>
      <c r="BM7" s="25">
        <f>Fakos!BN62</f>
        <v>18.936918301772401</v>
      </c>
      <c r="BN7" s="25">
        <f>Fakos!BO62</f>
        <v>4.7844521080099103</v>
      </c>
      <c r="BO7" s="25">
        <f>Fakos!BP62</f>
        <v>0.93311181762418105</v>
      </c>
      <c r="BP7" s="25">
        <f>Fakos!BQ62</f>
        <v>2.01784829178408E-3</v>
      </c>
      <c r="BQ7" s="25">
        <f>Fakos!BR62</f>
        <v>0.549302542103422</v>
      </c>
      <c r="BR7" s="25">
        <f>Fakos!BS62</f>
        <v>612.99584385851006</v>
      </c>
      <c r="BS7" s="25">
        <f>Fakos!BT62</f>
        <v>3.5462674222021802</v>
      </c>
      <c r="BT7" s="25">
        <f>Fakos!BU62</f>
        <v>7.9339468259527895E-2</v>
      </c>
      <c r="BU7" s="25">
        <f>Fakos!BV62</f>
        <v>7.5564412043603105E-2</v>
      </c>
      <c r="BV7" s="25">
        <f>Fakos!BW62</f>
        <v>5.1636167658448296E-3</v>
      </c>
      <c r="BW7" s="25">
        <f>Fakos!BX62</f>
        <v>0.11036976816098799</v>
      </c>
      <c r="BX7" s="25">
        <f>Fakos!BY62</f>
        <v>15.401948855059301</v>
      </c>
      <c r="BY7" s="25">
        <f>Fakos!BZ62</f>
        <v>0.93784391582474003</v>
      </c>
      <c r="BZ7" s="25">
        <f>Fakos!CA62</f>
        <v>0.183796193029791</v>
      </c>
      <c r="CA7" s="25">
        <f>Fakos!CB62</f>
        <v>1.4429756968738E-2</v>
      </c>
      <c r="CB7" s="25">
        <f>Fakos!CC62</f>
        <v>139.493641340121</v>
      </c>
      <c r="CC7" s="25">
        <f>Fakos!CD62</f>
        <v>9.9392884451380308</v>
      </c>
      <c r="CE7" s="25">
        <f>Fakos!CF62</f>
        <v>18.6308829167934</v>
      </c>
      <c r="CF7" s="25">
        <f>Fakos!CG62</f>
        <v>472833.748894224</v>
      </c>
      <c r="CG7" s="25">
        <f>Fakos!CH62</f>
        <v>29.2701108589043</v>
      </c>
      <c r="CH7" s="25">
        <f>Fakos!CI62</f>
        <v>79.7154472959012</v>
      </c>
      <c r="CI7" s="25">
        <f>Fakos!CJ62</f>
        <v>54.846274130601699</v>
      </c>
      <c r="CJ7" s="25">
        <f>Fakos!CK62</f>
        <v>1.1663841020639401</v>
      </c>
      <c r="CK7" s="25">
        <f>Fakos!CL62</f>
        <v>5.8016776188413603E-2</v>
      </c>
      <c r="CL7" s="25">
        <f>Fakos!CM62</f>
        <v>0.54092848919153402</v>
      </c>
      <c r="CM7" s="25">
        <f>Fakos!CN62</f>
        <v>13083.4361003781</v>
      </c>
      <c r="CN7" s="25">
        <f>Fakos!CO62</f>
        <v>17.597827472126699</v>
      </c>
      <c r="CO7" s="25">
        <f>Fakos!CP62</f>
        <v>0.39579120750980601</v>
      </c>
      <c r="CP7" s="25">
        <f>Fakos!CQ62</f>
        <v>0.100676223787347</v>
      </c>
      <c r="CQ7" s="25">
        <f>Fakos!CR62</f>
        <v>5.2033614603259311E-3</v>
      </c>
      <c r="CR7" s="25">
        <f>Fakos!CS62</f>
        <v>0.103653794486185</v>
      </c>
      <c r="CS7" s="25">
        <f>Fakos!CT62</f>
        <v>74.411223289460594</v>
      </c>
      <c r="CT7" s="25">
        <f>Fakos!CU62</f>
        <v>4.5065389381493004</v>
      </c>
      <c r="CU7" s="25">
        <f>Fakos!CV62</f>
        <v>1.6224019310059401</v>
      </c>
      <c r="CV7" s="25">
        <f>Fakos!CW62</f>
        <v>1.43107501662624E-2</v>
      </c>
      <c r="CW7" s="25">
        <f>Fakos!CX62</f>
        <v>712.64721584469498</v>
      </c>
      <c r="CX7" s="25">
        <f>Fakos!CY62</f>
        <v>71.3033676920777</v>
      </c>
      <c r="CZ7" s="25">
        <f>Fakos!DA62</f>
        <v>0.33912531034353621</v>
      </c>
      <c r="DA7" s="25">
        <f>Fakos!DB62</f>
        <v>8466.8949573681439</v>
      </c>
      <c r="DB7" s="25">
        <f>Fakos!DC62</f>
        <v>0.49666590069611527</v>
      </c>
      <c r="DC7" s="25">
        <f>Fakos!DD62</f>
        <v>1.3581671413804823</v>
      </c>
      <c r="DD7" s="25">
        <f>Fakos!DE62</f>
        <v>0.86309561782963051</v>
      </c>
      <c r="DE7" s="25">
        <f>Fakos!DF62</f>
        <v>1.7837346720659734E-2</v>
      </c>
      <c r="DF7" s="25">
        <f>Fakos!DG62</f>
        <v>8.3210384218139791E-4</v>
      </c>
      <c r="DG7" s="25">
        <f>Fakos!DH62</f>
        <v>7.4497794958206034E-3</v>
      </c>
      <c r="DH7" s="25">
        <f>Fakos!DI62</f>
        <v>174.62835951685628</v>
      </c>
      <c r="DI7" s="25">
        <f>Fakos!DJ62</f>
        <v>0.22287015542207067</v>
      </c>
      <c r="DJ7" s="25">
        <f>Fakos!DK62</f>
        <v>3.6692111994990739E-3</v>
      </c>
      <c r="DK7" s="25">
        <f>Fakos!DL62</f>
        <v>8.9560829267017466E-4</v>
      </c>
      <c r="DL7" s="25">
        <f>Fakos!DM62</f>
        <v>4.5318342597205415E-5</v>
      </c>
      <c r="DM7" s="25">
        <f>Fakos!DN62</f>
        <v>8.7316817863857302E-4</v>
      </c>
      <c r="DN7" s="25">
        <f>Fakos!DO62</f>
        <v>0.611130283257725</v>
      </c>
      <c r="DO7" s="25">
        <f>Fakos!DP62</f>
        <v>3.5317703277032139E-2</v>
      </c>
      <c r="DP7" s="25">
        <f>Fakos!DQ62</f>
        <v>8.2369414045478286E-3</v>
      </c>
      <c r="DQ7" s="25">
        <f>Fakos!DR62</f>
        <v>7.0019175569933559E-5</v>
      </c>
      <c r="DR7" s="25">
        <f>Fakos!DS62</f>
        <v>3.4394170648875244</v>
      </c>
      <c r="DS7" s="25">
        <f>Fakos!DT62</f>
        <v>0.34119646874064302</v>
      </c>
      <c r="DU7" s="25">
        <f>Fakos!DV62</f>
        <v>3.9203873031409776E-3</v>
      </c>
      <c r="DV7" s="25">
        <f>Fakos!DW62</f>
        <v>97.879770325220477</v>
      </c>
      <c r="DW7" s="25">
        <f>Fakos!DX62</f>
        <v>5.7416023859135721E-3</v>
      </c>
      <c r="DX7" s="25">
        <f>Fakos!DY62</f>
        <v>1.5700807501561956E-2</v>
      </c>
      <c r="DY7" s="25">
        <f>Fakos!DZ62</f>
        <v>9.9776365795529141E-3</v>
      </c>
      <c r="DZ7" s="25">
        <f>Fakos!EA62</f>
        <v>2.0620492034215587E-4</v>
      </c>
      <c r="EA7" s="25">
        <f>Fakos!EB62</f>
        <v>9.6193626317014689E-6</v>
      </c>
      <c r="EB7" s="25">
        <f>Fakos!EC62</f>
        <v>8.6121619518841552E-5</v>
      </c>
      <c r="EC7" s="25">
        <f>Fakos!ED62</f>
        <v>2.0187546683693585</v>
      </c>
      <c r="ED7" s="25">
        <f>Fakos!EE62</f>
        <v>2.5764438716787031E-3</v>
      </c>
      <c r="EE7" s="25">
        <f>Fakos!EF62</f>
        <v>4.2417149532386768E-5</v>
      </c>
      <c r="EF7" s="25">
        <f>Fakos!EG62</f>
        <v>1.0353492564784156E-5</v>
      </c>
      <c r="EG7" s="25">
        <f>Fakos!EH62</f>
        <v>5.2389323208433112E-7</v>
      </c>
      <c r="EH7" s="25">
        <f>Fakos!EI62</f>
        <v>1.0094078314513632E-5</v>
      </c>
      <c r="EI7" s="25">
        <f>Fakos!EJ62</f>
        <v>7.0648439676221884E-3</v>
      </c>
      <c r="EJ7" s="25">
        <f>Fakos!EK62</f>
        <v>4.0828293046932219E-4</v>
      </c>
      <c r="EK7" s="25">
        <f>Fakos!EL62</f>
        <v>9.5221440317720614E-5</v>
      </c>
      <c r="EL7" s="25">
        <f>Fakos!EM62</f>
        <v>8.094420513841736E-7</v>
      </c>
      <c r="EM7" s="25">
        <f>Fakos!EN62</f>
        <v>3.9760662445785099E-2</v>
      </c>
      <c r="EN7" s="25">
        <f>Fakos!EO62</f>
        <v>3.9443304971024844E-3</v>
      </c>
      <c r="EP7" s="25">
        <f>Fakos!EQ62</f>
        <v>195.75954065044095</v>
      </c>
    </row>
    <row r="8" spans="1:170">
      <c r="A8" s="25" t="str">
        <f>Fakos!A63</f>
        <v>LM-JB-6A-07</v>
      </c>
      <c r="B8" s="25" t="str">
        <f>Fakos!B63</f>
        <v>Fakos</v>
      </c>
      <c r="C8" s="25" t="str">
        <f>Fakos!C63</f>
        <v>epithermal</v>
      </c>
      <c r="D8" s="25" t="str">
        <f>Fakos!E63</f>
        <v>pyrite</v>
      </c>
      <c r="E8" s="25" t="str">
        <f>Fakos!F63</f>
        <v xml:space="preserve">subhedral  </v>
      </c>
      <c r="F8" s="25">
        <f>Fakos!G63</f>
        <v>20.4584730205973</v>
      </c>
      <c r="G8" s="25">
        <f>Fakos!H63</f>
        <v>530226.81780084001</v>
      </c>
      <c r="H8" s="25">
        <f>Fakos!I63</f>
        <v>8.42752272892138E-2</v>
      </c>
      <c r="I8" s="25">
        <f>Fakos!J63</f>
        <v>3.9704318811579502</v>
      </c>
      <c r="J8" s="25">
        <f>Fakos!K63</f>
        <v>10.3976998843487</v>
      </c>
      <c r="K8" s="25">
        <f>Fakos!L63</f>
        <v>2.3298788181472601</v>
      </c>
      <c r="L8" s="25">
        <f>Fakos!M63</f>
        <v>5.2700535526975602E-2</v>
      </c>
      <c r="M8" s="25">
        <f>Fakos!N63</f>
        <v>0.86960931375167605</v>
      </c>
      <c r="N8" s="25">
        <f>Fakos!O63</f>
        <v>0.46481940776674902</v>
      </c>
      <c r="O8" s="25">
        <f>Fakos!P63</f>
        <v>2.4686052522767299</v>
      </c>
      <c r="P8" s="25">
        <f>Fakos!Q63</f>
        <v>6.6333411874246601E-2</v>
      </c>
      <c r="Q8" s="25">
        <f>Fakos!R63</f>
        <v>0.28354410571102401</v>
      </c>
      <c r="R8" s="25">
        <f>Fakos!S63</f>
        <v>1.0433212564543395E-2</v>
      </c>
      <c r="S8" s="25">
        <f>Fakos!T63</f>
        <v>0.142512179273413</v>
      </c>
      <c r="T8" s="25">
        <f>Fakos!U63</f>
        <v>6.1849255230415297E-2</v>
      </c>
      <c r="U8" s="25">
        <f>Fakos!V63</f>
        <v>2.43902584247977E-3</v>
      </c>
      <c r="V8" s="25">
        <f>Fakos!W63</f>
        <v>2.84108215620726E-2</v>
      </c>
      <c r="W8" s="25">
        <f>Fakos!X63</f>
        <v>1.21568155367584E-2</v>
      </c>
      <c r="X8" s="25">
        <f>Fakos!Y63</f>
        <v>1.7956799738962199</v>
      </c>
      <c r="Y8" s="25">
        <f>Fakos!Z63</f>
        <v>2.51600684239674E-2</v>
      </c>
      <c r="Z8" s="25">
        <f>Fakos!AA63</f>
        <v>2.1225707885620615E-2</v>
      </c>
      <c r="AA8" s="25">
        <f>Fakos!AB63</f>
        <v>1.3747467745716482</v>
      </c>
      <c r="AB8" s="25">
        <f>Fakos!AC63</f>
        <v>1.4011443458588969E-2</v>
      </c>
      <c r="AC8" s="25">
        <f>Fakos!AD63</f>
        <v>0.18130746238441048</v>
      </c>
      <c r="AD8" s="25">
        <f>Fakos!AE63</f>
        <v>6.7700345905071582E-3</v>
      </c>
      <c r="AE8" s="25">
        <f>Fakos!AF63</f>
        <v>3.4443361918335809E-2</v>
      </c>
      <c r="AF8" s="25">
        <f>Fakos!AG63</f>
        <v>0.78710451467078357</v>
      </c>
      <c r="AG8" s="25">
        <f>Fakos!AH63</f>
        <v>3.6940553349446827E-2</v>
      </c>
      <c r="AH8" s="25">
        <f>Fakos!AI63</f>
        <v>0.29854643212795678</v>
      </c>
      <c r="AI8" s="25">
        <f>Fakos!AJ63</f>
        <v>29.292181483000061</v>
      </c>
      <c r="AJ8" s="25">
        <f>Fakos!AK63</f>
        <v>0.14425135271411274</v>
      </c>
      <c r="AK8" s="25">
        <f>Fakos!AL63</f>
        <v>0.73389603587970675</v>
      </c>
      <c r="AL8" s="25">
        <f>Fakos!AM63</f>
        <v>0.78710451467078357</v>
      </c>
      <c r="AO8" s="25">
        <f>Fakos!AP63</f>
        <v>0.30391245296123698</v>
      </c>
      <c r="AP8" s="25">
        <f>Fakos!AQ63</f>
        <v>8.5294391378863299</v>
      </c>
      <c r="AQ8" s="25">
        <f>Fakos!AR63</f>
        <v>8.42752272892138E-2</v>
      </c>
      <c r="AR8" s="25">
        <f>Fakos!AS63</f>
        <v>0.24761675833414901</v>
      </c>
      <c r="AS8" s="25">
        <f>Fakos!AT63</f>
        <v>0.26842917802327199</v>
      </c>
      <c r="AT8" s="25">
        <f>Fakos!AU63</f>
        <v>2.3298788181472601</v>
      </c>
      <c r="AU8" s="25">
        <f>Fakos!AV63</f>
        <v>5.2700535526975602E-2</v>
      </c>
      <c r="AV8" s="25">
        <f>Fakos!AW63</f>
        <v>0.86960931375167605</v>
      </c>
      <c r="AW8" s="25">
        <f>Fakos!AX63</f>
        <v>0.46481940776674902</v>
      </c>
      <c r="AX8" s="25">
        <f>Fakos!AY63</f>
        <v>2.4686052522767299</v>
      </c>
      <c r="AY8" s="25">
        <f>Fakos!AZ63</f>
        <v>6.6333411874246601E-2</v>
      </c>
      <c r="AZ8" s="25">
        <f>Fakos!BA63</f>
        <v>0.28354410571102401</v>
      </c>
      <c r="BA8" s="25">
        <f>Fakos!BB63</f>
        <v>8.8482952085437907E-3</v>
      </c>
      <c r="BB8" s="25">
        <f>Fakos!BC63</f>
        <v>0.142512179273413</v>
      </c>
      <c r="BC8" s="25">
        <f>Fakos!BD63</f>
        <v>6.1849255230415297E-2</v>
      </c>
      <c r="BD8" s="25">
        <f>Fakos!BE63</f>
        <v>2.43902584247977E-3</v>
      </c>
      <c r="BE8" s="25">
        <f>Fakos!BF63</f>
        <v>3.1198450811270698E-4</v>
      </c>
      <c r="BF8" s="25">
        <f>Fakos!BG63</f>
        <v>1.21568155367584E-2</v>
      </c>
      <c r="BG8" s="25">
        <f>Fakos!BH63</f>
        <v>6.1357983705728397E-2</v>
      </c>
      <c r="BH8" s="25">
        <f>Fakos!BI63</f>
        <v>2.51600684239674E-2</v>
      </c>
      <c r="BJ8" s="25">
        <f>Fakos!BK63</f>
        <v>2.1878055220825798</v>
      </c>
      <c r="BK8" s="25">
        <f>Fakos!BL63</f>
        <v>19404.855278522398</v>
      </c>
      <c r="BL8" s="25">
        <f>Fakos!BM63</f>
        <v>4.1057729863386197E-2</v>
      </c>
      <c r="BM8" s="25">
        <f>Fakos!BN63</f>
        <v>1.90387938696522</v>
      </c>
      <c r="BN8" s="25">
        <f>Fakos!BO63</f>
        <v>0.31492161042428402</v>
      </c>
      <c r="BO8" s="25">
        <f>Fakos!BP63</f>
        <v>0.49838374864245</v>
      </c>
      <c r="BP8" s="25">
        <f>Fakos!BQ63</f>
        <v>7.0365138752462295E-2</v>
      </c>
      <c r="BQ8" s="25">
        <f>Fakos!BR63</f>
        <v>0.30035606857539199</v>
      </c>
      <c r="BR8" s="25">
        <f>Fakos!BS63</f>
        <v>0.110074037964197</v>
      </c>
      <c r="BS8" s="25">
        <f>Fakos!BT63</f>
        <v>2.5745825839556198</v>
      </c>
      <c r="BT8" s="25">
        <f>Fakos!BU63</f>
        <v>2.5390086194358601E-2</v>
      </c>
      <c r="BU8" s="25">
        <f>Fakos!BV63</f>
        <v>0.30214881589613102</v>
      </c>
      <c r="BV8" s="25">
        <f>Fakos!BW63</f>
        <v>1.47358874275217E-2</v>
      </c>
      <c r="BW8" s="25">
        <f>Fakos!BX63</f>
        <v>0.11809202086838699</v>
      </c>
      <c r="BX8" s="25">
        <f>Fakos!BY63</f>
        <v>2.8463307421469301E-3</v>
      </c>
      <c r="BY8" s="25">
        <f>Fakos!BZ63</f>
        <v>1.48411512563852E-3</v>
      </c>
      <c r="BZ8" s="25">
        <f>Fakos!CA63</f>
        <v>2.8808819918199099E-2</v>
      </c>
      <c r="CA8" s="25">
        <f>Fakos!CB63</f>
        <v>1.6255018967924199E-2</v>
      </c>
      <c r="CB8" s="25">
        <f>Fakos!CC63</f>
        <v>2.8207827208330798</v>
      </c>
      <c r="CC8" s="25">
        <f>Fakos!CD63</f>
        <v>1.54143949159848E-2</v>
      </c>
      <c r="CE8" s="25">
        <f>Fakos!CF63</f>
        <v>20.4584730205973</v>
      </c>
      <c r="CF8" s="25">
        <f>Fakos!CG63</f>
        <v>530226.81780084001</v>
      </c>
      <c r="CG8" s="25">
        <f>Fakos!CH63</f>
        <v>8.42752272892138E-2</v>
      </c>
      <c r="CH8" s="25">
        <f>Fakos!CI63</f>
        <v>3.9704318811579502</v>
      </c>
      <c r="CI8" s="25">
        <f>Fakos!CJ63</f>
        <v>10.3976998843487</v>
      </c>
      <c r="CJ8" s="25">
        <f>Fakos!CK63</f>
        <v>2.3298788181472601</v>
      </c>
      <c r="CK8" s="25">
        <f>Fakos!CL63</f>
        <v>5.2700535526975602E-2</v>
      </c>
      <c r="CL8" s="25">
        <f>Fakos!CM63</f>
        <v>0.86960931375167605</v>
      </c>
      <c r="CM8" s="25">
        <f>Fakos!CN63</f>
        <v>0.46481940776674902</v>
      </c>
      <c r="CN8" s="25">
        <f>Fakos!CO63</f>
        <v>2.4686052522767299</v>
      </c>
      <c r="CO8" s="25">
        <f>Fakos!CP63</f>
        <v>6.6333411874246601E-2</v>
      </c>
      <c r="CP8" s="25">
        <f>Fakos!CQ63</f>
        <v>0.28354410571102401</v>
      </c>
      <c r="CQ8" s="25">
        <f>Fakos!CR63</f>
        <v>1.0433212564543395E-2</v>
      </c>
      <c r="CR8" s="25">
        <f>Fakos!CS63</f>
        <v>0.142512179273413</v>
      </c>
      <c r="CS8" s="25">
        <f>Fakos!CT63</f>
        <v>6.1849255230415297E-2</v>
      </c>
      <c r="CT8" s="25">
        <f>Fakos!CU63</f>
        <v>2.43902584247977E-3</v>
      </c>
      <c r="CU8" s="25">
        <f>Fakos!CV63</f>
        <v>2.84108215620726E-2</v>
      </c>
      <c r="CV8" s="25">
        <f>Fakos!CW63</f>
        <v>1.21568155367584E-2</v>
      </c>
      <c r="CW8" s="25">
        <f>Fakos!CX63</f>
        <v>1.7956799738962199</v>
      </c>
      <c r="CX8" s="25">
        <f>Fakos!CY63</f>
        <v>2.51600684239674E-2</v>
      </c>
      <c r="CZ8" s="25">
        <f>Fakos!DA63</f>
        <v>0.37239169196920879</v>
      </c>
      <c r="DA8" s="25">
        <f>Fakos!DB63</f>
        <v>9494.6157722417411</v>
      </c>
      <c r="DB8" s="25">
        <f>Fakos!DC63</f>
        <v>1.4300127481489857E-3</v>
      </c>
      <c r="DC8" s="25">
        <f>Fakos!DD63</f>
        <v>6.7646990652406411E-2</v>
      </c>
      <c r="DD8" s="25">
        <f>Fakos!DE63</f>
        <v>0.16362477393303593</v>
      </c>
      <c r="DE8" s="25">
        <f>Fakos!DF63</f>
        <v>3.5630506471131057E-2</v>
      </c>
      <c r="DF8" s="25">
        <f>Fakos!DG63</f>
        <v>7.5585582271238481E-4</v>
      </c>
      <c r="DG8" s="25">
        <f>Fakos!DH63</f>
        <v>1.1976440073704395E-2</v>
      </c>
      <c r="DH8" s="25">
        <f>Fakos!DI63</f>
        <v>6.2040774324994266E-3</v>
      </c>
      <c r="DI8" s="25">
        <f>Fakos!DJ63</f>
        <v>3.1263997622552303E-2</v>
      </c>
      <c r="DJ8" s="25">
        <f>Fakos!DK63</f>
        <v>6.1494872329608354E-4</v>
      </c>
      <c r="DK8" s="25">
        <f>Fakos!DL63</f>
        <v>2.522387539573743E-3</v>
      </c>
      <c r="DL8" s="25">
        <f>Fakos!DM63</f>
        <v>9.0867395047321809E-5</v>
      </c>
      <c r="DM8" s="25">
        <f>Fakos!DN63</f>
        <v>1.2005069435886868E-3</v>
      </c>
      <c r="DN8" s="25">
        <f>Fakos!DO63</f>
        <v>5.0796037475702447E-4</v>
      </c>
      <c r="DO8" s="25">
        <f>Fakos!DP63</f>
        <v>1.9114622589966852E-5</v>
      </c>
      <c r="DP8" s="25">
        <f>Fakos!DQ63</f>
        <v>1.4424186016393441E-4</v>
      </c>
      <c r="DQ8" s="25">
        <f>Fakos!DR63</f>
        <v>5.9480473878043854E-5</v>
      </c>
      <c r="DR8" s="25">
        <f>Fakos!DS63</f>
        <v>8.6664091404257716E-3</v>
      </c>
      <c r="DS8" s="25">
        <f>Fakos!DT63</f>
        <v>1.2039440460375946E-4</v>
      </c>
      <c r="DU8" s="25">
        <f>Fakos!DV63</f>
        <v>3.921418519752121E-3</v>
      </c>
      <c r="DV8" s="25">
        <f>Fakos!DW63</f>
        <v>99.981720672430868</v>
      </c>
      <c r="DW8" s="25">
        <f>Fakos!DX63</f>
        <v>1.5058548821053533E-5</v>
      </c>
      <c r="DX8" s="25">
        <f>Fakos!DY63</f>
        <v>7.1234715400626922E-4</v>
      </c>
      <c r="DY8" s="25">
        <f>Fakos!DZ63</f>
        <v>1.7230277490839279E-3</v>
      </c>
      <c r="DZ8" s="25">
        <f>Fakos!EA63</f>
        <v>3.7520205460328597E-4</v>
      </c>
      <c r="EA8" s="25">
        <f>Fakos!EB63</f>
        <v>7.9594338041566789E-6</v>
      </c>
      <c r="EB8" s="25">
        <f>Fakos!EC63</f>
        <v>1.2611622363908469E-4</v>
      </c>
      <c r="EC8" s="25">
        <f>Fakos!ED63</f>
        <v>6.5331167870928409E-5</v>
      </c>
      <c r="ED8" s="25">
        <f>Fakos!EE63</f>
        <v>3.2922114516104728E-4</v>
      </c>
      <c r="EE8" s="25">
        <f>Fakos!EF63</f>
        <v>6.4756313425772596E-6</v>
      </c>
      <c r="EF8" s="25">
        <f>Fakos!EG63</f>
        <v>2.6561648460445051E-5</v>
      </c>
      <c r="EG8" s="25">
        <f>Fakos!EH63</f>
        <v>9.56866368032891E-7</v>
      </c>
      <c r="EH8" s="25">
        <f>Fakos!EI63</f>
        <v>1.2641770112500112E-5</v>
      </c>
      <c r="EI8" s="25">
        <f>Fakos!EJ63</f>
        <v>5.3490055332306551E-6</v>
      </c>
      <c r="EJ8" s="25">
        <f>Fakos!EK63</f>
        <v>2.0128385417515182E-7</v>
      </c>
      <c r="EK8" s="25">
        <f>Fakos!EL63</f>
        <v>1.5189186922492285E-6</v>
      </c>
      <c r="EL8" s="25">
        <f>Fakos!EM63</f>
        <v>6.2635079369138975E-7</v>
      </c>
      <c r="EM8" s="25">
        <f>Fakos!EN63</f>
        <v>9.1260406813331113E-5</v>
      </c>
      <c r="EN8" s="25">
        <f>Fakos!EO63</f>
        <v>1.26779640381115E-6</v>
      </c>
      <c r="EP8" s="25">
        <f>Fakos!EQ63</f>
        <v>199.96344134486174</v>
      </c>
    </row>
    <row r="9" spans="1:170">
      <c r="A9" s="25" t="str">
        <f>Fakos!A64</f>
        <v>LM-JB-6A-08</v>
      </c>
      <c r="B9" s="25" t="str">
        <f>Fakos!B64</f>
        <v>Fakos</v>
      </c>
      <c r="C9" s="25" t="str">
        <f>Fakos!C64</f>
        <v>epithermal</v>
      </c>
      <c r="D9" s="25" t="str">
        <f>Fakos!E64</f>
        <v>pyrite</v>
      </c>
      <c r="E9" s="25" t="str">
        <f>Fakos!F64</f>
        <v xml:space="preserve">subhedral  </v>
      </c>
      <c r="F9" s="25">
        <f>Fakos!G64</f>
        <v>20.2549660809423</v>
      </c>
      <c r="G9" s="25">
        <f>Fakos!H64</f>
        <v>542170.35183168901</v>
      </c>
      <c r="H9" s="25">
        <f>Fakos!I64</f>
        <v>4.5943218366490797E-2</v>
      </c>
      <c r="I9" s="25">
        <f>Fakos!J64</f>
        <v>5.8414140161945598</v>
      </c>
      <c r="J9" s="25">
        <f>Fakos!K64</f>
        <v>17.217846446895599</v>
      </c>
      <c r="K9" s="25">
        <f>Fakos!L64</f>
        <v>1.7740180384294599</v>
      </c>
      <c r="L9" s="25">
        <f>Fakos!M64</f>
        <v>6.1027939146233501E-2</v>
      </c>
      <c r="M9" s="25">
        <f>Fakos!N64</f>
        <v>0.41247832329147099</v>
      </c>
      <c r="N9" s="25">
        <f>Fakos!O64</f>
        <v>0.41048156922491702</v>
      </c>
      <c r="O9" s="25">
        <f>Fakos!P64</f>
        <v>2.6288646056542699</v>
      </c>
      <c r="P9" s="25">
        <f>Fakos!Q64</f>
        <v>4.53195512198784E-2</v>
      </c>
      <c r="Q9" s="25">
        <f>Fakos!R64</f>
        <v>0.120992089761048</v>
      </c>
      <c r="R9" s="25">
        <f>Fakos!S64</f>
        <v>1.5614806736187621E-2</v>
      </c>
      <c r="S9" s="25">
        <f>Fakos!T64</f>
        <v>0.10871005140849301</v>
      </c>
      <c r="T9" s="25">
        <f>Fakos!U64</f>
        <v>9.5070748044169998E-2</v>
      </c>
      <c r="U9" s="25">
        <f>Fakos!V64</f>
        <v>0.18165063012470101</v>
      </c>
      <c r="V9" s="25">
        <f>Fakos!W64</f>
        <v>2.6005126478141499E-2</v>
      </c>
      <c r="W9" s="25">
        <f>Fakos!X64</f>
        <v>2.6912249200367701E-2</v>
      </c>
      <c r="X9" s="25">
        <f>Fakos!Y64</f>
        <v>0.45571368490299202</v>
      </c>
      <c r="Y9" s="25">
        <f>Fakos!Z64</f>
        <v>1.73906973484187E-2</v>
      </c>
      <c r="Z9" s="25">
        <f>Fakos!AA64</f>
        <v>7.8650851042434602E-3</v>
      </c>
      <c r="AA9" s="25">
        <f>Fakos!AB64</f>
        <v>5.7686760190532294</v>
      </c>
      <c r="AB9" s="25">
        <f>Fakos!AC64</f>
        <v>3.8161455151650023E-2</v>
      </c>
      <c r="AC9" s="25">
        <f>Fakos!AD64</f>
        <v>0.11192516743989771</v>
      </c>
      <c r="AD9" s="25">
        <f>Fakos!AE64</f>
        <v>5.9055170147230759E-2</v>
      </c>
      <c r="AE9" s="25">
        <f>Fakos!AF64</f>
        <v>0.20861947137797224</v>
      </c>
      <c r="AF9" s="25">
        <f>Fakos!AG64</f>
        <v>0.98642526212166115</v>
      </c>
      <c r="AG9" s="25">
        <f>Fakos!AH64</f>
        <v>9.944742218905625E-2</v>
      </c>
      <c r="AH9" s="25">
        <f>Fakos!AI64</f>
        <v>0.37852588405305976</v>
      </c>
      <c r="AI9" s="25">
        <f>Fakos!AJ64</f>
        <v>57.219861801663896</v>
      </c>
      <c r="AJ9" s="25">
        <f>Fakos!AK64</f>
        <v>0.58577196281043409</v>
      </c>
      <c r="AK9" s="25">
        <f>Fakos!AL64</f>
        <v>2.0693097136945662</v>
      </c>
      <c r="AL9" s="25">
        <f>Fakos!AM64</f>
        <v>0.98642526212166115</v>
      </c>
      <c r="AO9" s="25">
        <f>Fakos!AP64</f>
        <v>0.29387866126755202</v>
      </c>
      <c r="AP9" s="25">
        <f>Fakos!AQ64</f>
        <v>9.2528414706870006</v>
      </c>
      <c r="AQ9" s="25">
        <f>Fakos!AR64</f>
        <v>4.5943218366490797E-2</v>
      </c>
      <c r="AR9" s="25">
        <f>Fakos!AS64</f>
        <v>0.32040083995122398</v>
      </c>
      <c r="AS9" s="25">
        <f>Fakos!AT64</f>
        <v>0.34790484520216802</v>
      </c>
      <c r="AT9" s="25">
        <f>Fakos!AU64</f>
        <v>1.7740180384294599</v>
      </c>
      <c r="AU9" s="25">
        <f>Fakos!AV64</f>
        <v>6.1027939146233501E-2</v>
      </c>
      <c r="AV9" s="25">
        <f>Fakos!AW64</f>
        <v>0.41247832329147099</v>
      </c>
      <c r="AW9" s="25">
        <f>Fakos!AX64</f>
        <v>0.41048156922491702</v>
      </c>
      <c r="AX9" s="25">
        <f>Fakos!AY64</f>
        <v>1.94775818031073</v>
      </c>
      <c r="AY9" s="25">
        <f>Fakos!AZ64</f>
        <v>4.53195512198784E-2</v>
      </c>
      <c r="AZ9" s="25">
        <f>Fakos!BA64</f>
        <v>0.120992089761048</v>
      </c>
      <c r="BA9" s="25">
        <f>Fakos!BB64</f>
        <v>1.5984420910976498E-2</v>
      </c>
      <c r="BB9" s="25">
        <f>Fakos!BC64</f>
        <v>0.10871005140849301</v>
      </c>
      <c r="BC9" s="25">
        <f>Fakos!BD64</f>
        <v>9.5070748044169998E-2</v>
      </c>
      <c r="BD9" s="25">
        <f>Fakos!BE64</f>
        <v>0.18165063012470101</v>
      </c>
      <c r="BE9" s="25">
        <f>Fakos!BF64</f>
        <v>2.35589492577967E-2</v>
      </c>
      <c r="BF9" s="25">
        <f>Fakos!BG64</f>
        <v>2.6912249200367701E-2</v>
      </c>
      <c r="BG9" s="25">
        <f>Fakos!BH64</f>
        <v>4.8463482082447003E-2</v>
      </c>
      <c r="BH9" s="25">
        <f>Fakos!BI64</f>
        <v>1.73906973484187E-2</v>
      </c>
      <c r="BJ9" s="25">
        <f>Fakos!BK64</f>
        <v>2.4690000772716898</v>
      </c>
      <c r="BK9" s="25">
        <f>Fakos!BL64</f>
        <v>44240.490934387002</v>
      </c>
      <c r="BL9" s="25">
        <f>Fakos!BM64</f>
        <v>5.78112006072736E-2</v>
      </c>
      <c r="BM9" s="25">
        <f>Fakos!BN64</f>
        <v>1.4314958903682999</v>
      </c>
      <c r="BN9" s="25">
        <f>Fakos!BO64</f>
        <v>2.6292030291752799</v>
      </c>
      <c r="BO9" s="25">
        <f>Fakos!BP64</f>
        <v>1.22080298288284E-2</v>
      </c>
      <c r="BP9" s="25">
        <f>Fakos!BQ64</f>
        <v>3.7324893591621999E-2</v>
      </c>
      <c r="BQ9" s="25">
        <f>Fakos!BR64</f>
        <v>0.78176393297253399</v>
      </c>
      <c r="BR9" s="25">
        <f>Fakos!BS64</f>
        <v>0.19842257217517301</v>
      </c>
      <c r="BS9" s="25">
        <f>Fakos!BT64</f>
        <v>2.5170546605880402</v>
      </c>
      <c r="BT9" s="25">
        <f>Fakos!BU64</f>
        <v>2.5671088578079902E-2</v>
      </c>
      <c r="BU9" s="25">
        <f>Fakos!BV64</f>
        <v>0.158736655464877</v>
      </c>
      <c r="BV9" s="25">
        <f>Fakos!BW64</f>
        <v>7.0838136490211005E-4</v>
      </c>
      <c r="BW9" s="25">
        <f>Fakos!BX64</f>
        <v>8.2543598962872194E-2</v>
      </c>
      <c r="BX9" s="25">
        <f>Fakos!BY64</f>
        <v>3.9611594681668904E-3</v>
      </c>
      <c r="BY9" s="25">
        <f>Fakos!BZ64</f>
        <v>1.7881720036017301E-2</v>
      </c>
      <c r="BZ9" s="25">
        <f>Fakos!CA64</f>
        <v>2.61713796806399E-2</v>
      </c>
      <c r="CA9" s="25">
        <f>Fakos!CB64</f>
        <v>1.5031510995726E-3</v>
      </c>
      <c r="CB9" s="25">
        <f>Fakos!CC64</f>
        <v>0.74886951516865896</v>
      </c>
      <c r="CC9" s="25">
        <f>Fakos!CD64</f>
        <v>1.57126583718431E-3</v>
      </c>
      <c r="CE9" s="25">
        <f>Fakos!CF64</f>
        <v>20.2549660809423</v>
      </c>
      <c r="CF9" s="25">
        <f>Fakos!CG64</f>
        <v>542170.35183168901</v>
      </c>
      <c r="CG9" s="25">
        <f>Fakos!CH64</f>
        <v>4.5943218366490797E-2</v>
      </c>
      <c r="CH9" s="25">
        <f>Fakos!CI64</f>
        <v>5.8414140161945598</v>
      </c>
      <c r="CI9" s="25">
        <f>Fakos!CJ64</f>
        <v>17.217846446895599</v>
      </c>
      <c r="CJ9" s="25">
        <f>Fakos!CK64</f>
        <v>1.7740180384294599</v>
      </c>
      <c r="CK9" s="25">
        <f>Fakos!CL64</f>
        <v>6.1027939146233501E-2</v>
      </c>
      <c r="CL9" s="25">
        <f>Fakos!CM64</f>
        <v>0.41247832329147099</v>
      </c>
      <c r="CM9" s="25">
        <f>Fakos!CN64</f>
        <v>0.41048156922491702</v>
      </c>
      <c r="CN9" s="25">
        <f>Fakos!CO64</f>
        <v>2.6288646056542699</v>
      </c>
      <c r="CO9" s="25">
        <f>Fakos!CP64</f>
        <v>4.53195512198784E-2</v>
      </c>
      <c r="CP9" s="25">
        <f>Fakos!CQ64</f>
        <v>0.120992089761048</v>
      </c>
      <c r="CQ9" s="25">
        <f>Fakos!CR64</f>
        <v>1.5614806736187621E-2</v>
      </c>
      <c r="CR9" s="25">
        <f>Fakos!CS64</f>
        <v>0.10871005140849301</v>
      </c>
      <c r="CS9" s="25">
        <f>Fakos!CT64</f>
        <v>9.5070748044169998E-2</v>
      </c>
      <c r="CT9" s="25">
        <f>Fakos!CU64</f>
        <v>0.18165063012470101</v>
      </c>
      <c r="CU9" s="25">
        <f>Fakos!CV64</f>
        <v>2.6005126478141499E-2</v>
      </c>
      <c r="CV9" s="25">
        <f>Fakos!CW64</f>
        <v>2.6912249200367701E-2</v>
      </c>
      <c r="CW9" s="25">
        <f>Fakos!CX64</f>
        <v>0.45571368490299202</v>
      </c>
      <c r="CX9" s="25">
        <f>Fakos!CY64</f>
        <v>1.73906973484187E-2</v>
      </c>
      <c r="CZ9" s="25">
        <f>Fakos!DA64</f>
        <v>0.36868739333903722</v>
      </c>
      <c r="DA9" s="25">
        <f>Fakos!DB64</f>
        <v>9708.485125466721</v>
      </c>
      <c r="DB9" s="25">
        <f>Fakos!DC64</f>
        <v>7.7958126092747039E-4</v>
      </c>
      <c r="DC9" s="25">
        <f>Fakos!DD64</f>
        <v>9.95242057232084E-2</v>
      </c>
      <c r="DD9" s="25">
        <f>Fakos!DE64</f>
        <v>0.27095090874162969</v>
      </c>
      <c r="DE9" s="25">
        <f>Fakos!DF64</f>
        <v>2.7129806368396694E-2</v>
      </c>
      <c r="DF9" s="25">
        <f>Fakos!DG64</f>
        <v>8.7529135502249615E-4</v>
      </c>
      <c r="DG9" s="25">
        <f>Fakos!DH64</f>
        <v>5.6807371338861174E-3</v>
      </c>
      <c r="DH9" s="25">
        <f>Fakos!DI64</f>
        <v>5.4788147773795143E-3</v>
      </c>
      <c r="DI9" s="25">
        <f>Fakos!DJ64</f>
        <v>3.329362469167009E-2</v>
      </c>
      <c r="DJ9" s="25">
        <f>Fakos!DK64</f>
        <v>4.2013819846700322E-4</v>
      </c>
      <c r="DK9" s="25">
        <f>Fakos!DL64</f>
        <v>1.0763367442781222E-3</v>
      </c>
      <c r="DL9" s="25">
        <f>Fakos!DM64</f>
        <v>1.3599615684115401E-4</v>
      </c>
      <c r="DM9" s="25">
        <f>Fakos!DN64</f>
        <v>9.1576153153477395E-4</v>
      </c>
      <c r="DN9" s="25">
        <f>Fakos!DO64</f>
        <v>7.8080443531677065E-4</v>
      </c>
      <c r="DO9" s="25">
        <f>Fakos!DP64</f>
        <v>1.4235942799741459E-3</v>
      </c>
      <c r="DP9" s="25">
        <f>Fakos!DQ64</f>
        <v>1.3202813613855498E-4</v>
      </c>
      <c r="DQ9" s="25">
        <f>Fakos!DR64</f>
        <v>1.316753824816788E-4</v>
      </c>
      <c r="DR9" s="25">
        <f>Fakos!DS64</f>
        <v>2.1993903711534364E-3</v>
      </c>
      <c r="DS9" s="25">
        <f>Fakos!DT64</f>
        <v>8.3216890257442836E-5</v>
      </c>
      <c r="DU9" s="25">
        <f>Fakos!DV64</f>
        <v>3.7968552277351584E-3</v>
      </c>
      <c r="DV9" s="25">
        <f>Fakos!DW64</f>
        <v>99.980940948854425</v>
      </c>
      <c r="DW9" s="25">
        <f>Fakos!DX64</f>
        <v>8.028365600434072E-6</v>
      </c>
      <c r="DX9" s="25">
        <f>Fakos!DY64</f>
        <v>1.024930625818452E-3</v>
      </c>
      <c r="DY9" s="25">
        <f>Fakos!DZ64</f>
        <v>2.7903350993322982E-3</v>
      </c>
      <c r="DZ9" s="25">
        <f>Fakos!EA64</f>
        <v>2.7939102068121329E-4</v>
      </c>
      <c r="EA9" s="25">
        <f>Fakos!EB64</f>
        <v>9.0140173413861959E-6</v>
      </c>
      <c r="EB9" s="25">
        <f>Fakos!EC64</f>
        <v>5.8501963652308559E-5</v>
      </c>
      <c r="EC9" s="25">
        <f>Fakos!ED64</f>
        <v>5.6422505637877118E-5</v>
      </c>
      <c r="ED9" s="25">
        <f>Fakos!EE64</f>
        <v>3.4286790176352719E-4</v>
      </c>
      <c r="EE9" s="25">
        <f>Fakos!EF64</f>
        <v>4.3267113116443241E-6</v>
      </c>
      <c r="EF9" s="25">
        <f>Fakos!EG64</f>
        <v>1.1084444079588556E-5</v>
      </c>
      <c r="EG9" s="25">
        <f>Fakos!EH64</f>
        <v>1.4005299025220381E-6</v>
      </c>
      <c r="EH9" s="25">
        <f>Fakos!EI64</f>
        <v>9.4307915626753522E-6</v>
      </c>
      <c r="EI9" s="25">
        <f>Fakos!EJ64</f>
        <v>8.0409622233681676E-6</v>
      </c>
      <c r="EJ9" s="25">
        <f>Fakos!EK64</f>
        <v>1.4660608097123657E-5</v>
      </c>
      <c r="EK9" s="25">
        <f>Fakos!EL64</f>
        <v>1.3596660150644867E-6</v>
      </c>
      <c r="EL9" s="25">
        <f>Fakos!EM64</f>
        <v>1.3560332503146994E-6</v>
      </c>
      <c r="EM9" s="25">
        <f>Fakos!EN64</f>
        <v>2.2649992864999058E-5</v>
      </c>
      <c r="EN9" s="25">
        <f>Fakos!EO64</f>
        <v>8.5699291735555028E-7</v>
      </c>
      <c r="EP9" s="25">
        <f>Fakos!EQ64</f>
        <v>199.96188189770885</v>
      </c>
    </row>
    <row r="10" spans="1:170">
      <c r="A10" s="25" t="str">
        <f>Fakos!A65</f>
        <v>LM-JB-6A-09</v>
      </c>
      <c r="B10" s="25" t="str">
        <f>Fakos!B65</f>
        <v>Fakos</v>
      </c>
      <c r="C10" s="25" t="str">
        <f>Fakos!C65</f>
        <v>epithermal</v>
      </c>
      <c r="D10" s="25" t="str">
        <f>Fakos!E65</f>
        <v>pyrite</v>
      </c>
      <c r="E10" s="25" t="str">
        <f>Fakos!F65</f>
        <v xml:space="preserve">subhedral  </v>
      </c>
      <c r="F10" s="25">
        <f>Fakos!G65</f>
        <v>21.832651016706802</v>
      </c>
      <c r="G10" s="25">
        <f>Fakos!H65</f>
        <v>539905.08765335998</v>
      </c>
      <c r="H10" s="25">
        <f>Fakos!I65</f>
        <v>4.9914696394180502E-2</v>
      </c>
      <c r="I10" s="25">
        <f>Fakos!J65</f>
        <v>0.70497638228774995</v>
      </c>
      <c r="J10" s="25">
        <f>Fakos!K65</f>
        <v>6.2909769388768204</v>
      </c>
      <c r="K10" s="25">
        <f>Fakos!L65</f>
        <v>2.11962462787384</v>
      </c>
      <c r="L10" s="25">
        <f>Fakos!M65</f>
        <v>7.3467416725428905E-2</v>
      </c>
      <c r="M10" s="25">
        <f>Fakos!N65</f>
        <v>1.13334802631245</v>
      </c>
      <c r="N10" s="25">
        <f>Fakos!O65</f>
        <v>0.72560587917519404</v>
      </c>
      <c r="O10" s="25">
        <f>Fakos!P65</f>
        <v>2.5756290748914199</v>
      </c>
      <c r="P10" s="25">
        <f>Fakos!Q65</f>
        <v>0.15321246147895101</v>
      </c>
      <c r="Q10" s="25">
        <f>Fakos!R65</f>
        <v>0.29938252307236302</v>
      </c>
      <c r="R10" s="25">
        <f>Fakos!S65</f>
        <v>1.1576330438102281E-2</v>
      </c>
      <c r="S10" s="25">
        <f>Fakos!T65</f>
        <v>0.135119741226947</v>
      </c>
      <c r="T10" s="25">
        <f>Fakos!U65</f>
        <v>8.7159446096616106E-2</v>
      </c>
      <c r="U10" s="25">
        <f>Fakos!V65</f>
        <v>0.75082131160340704</v>
      </c>
      <c r="V10" s="25">
        <f>Fakos!W65</f>
        <v>6.2370087421264003E-4</v>
      </c>
      <c r="W10" s="25">
        <f>Fakos!X65</f>
        <v>2.7516037171870799E-2</v>
      </c>
      <c r="X10" s="25">
        <f>Fakos!Y65</f>
        <v>1.77042607976026</v>
      </c>
      <c r="Y10" s="25">
        <f>Fakos!Z65</f>
        <v>2.8391997673271899E-2</v>
      </c>
      <c r="Z10" s="25">
        <f>Fakos!AA65</f>
        <v>7.0803359727031029E-2</v>
      </c>
      <c r="AA10" s="25">
        <f>Fakos!AB65</f>
        <v>1.4548074637717692</v>
      </c>
      <c r="AB10" s="25">
        <f>Fakos!AC65</f>
        <v>1.60368162205996E-2</v>
      </c>
      <c r="AC10" s="25">
        <f>Fakos!AD65</f>
        <v>6.8790369299266435E-2</v>
      </c>
      <c r="AD10" s="25">
        <f>Fakos!AE65</f>
        <v>1.5542042385410888E-2</v>
      </c>
      <c r="AE10" s="25">
        <f>Fakos!AF65</f>
        <v>4.9230773932351181E-2</v>
      </c>
      <c r="AF10" s="25">
        <f>Fakos!AG65</f>
        <v>3.06948599404511</v>
      </c>
      <c r="AG10" s="25">
        <f>Fakos!AH65</f>
        <v>8.6539880557847448E-2</v>
      </c>
      <c r="AH10" s="25">
        <f>Fakos!AI65</f>
        <v>0.56881038500280434</v>
      </c>
      <c r="AI10" s="25">
        <f>Fakos!AJ65</f>
        <v>51.600615869752332</v>
      </c>
      <c r="AJ10" s="25">
        <f>Fakos!AK65</f>
        <v>0.55126123485905576</v>
      </c>
      <c r="AK10" s="25">
        <f>Fakos!AL65</f>
        <v>1.7461680104855437</v>
      </c>
      <c r="AL10" s="25">
        <f>Fakos!AM65</f>
        <v>3.06948599404511</v>
      </c>
      <c r="AO10" s="25">
        <f>Fakos!AP65</f>
        <v>0.40240852450291698</v>
      </c>
      <c r="AP10" s="25">
        <f>Fakos!AQ65</f>
        <v>9.1306819738064107</v>
      </c>
      <c r="AQ10" s="25">
        <f>Fakos!AR65</f>
        <v>4.9914696394180502E-2</v>
      </c>
      <c r="AR10" s="25">
        <f>Fakos!AS65</f>
        <v>0.70497638228774995</v>
      </c>
      <c r="AS10" s="25">
        <f>Fakos!AT65</f>
        <v>0.29737906350317</v>
      </c>
      <c r="AT10" s="25">
        <f>Fakos!AU65</f>
        <v>2.11962462787384</v>
      </c>
      <c r="AU10" s="25">
        <f>Fakos!AV65</f>
        <v>7.3467416725428905E-2</v>
      </c>
      <c r="AV10" s="25">
        <f>Fakos!AW65</f>
        <v>0.69242226444444199</v>
      </c>
      <c r="AW10" s="25">
        <f>Fakos!AX65</f>
        <v>0.72560587917519404</v>
      </c>
      <c r="AX10" s="25">
        <f>Fakos!AY65</f>
        <v>2.5756290748914199</v>
      </c>
      <c r="AY10" s="25">
        <f>Fakos!AZ65</f>
        <v>5.0731099486811898E-2</v>
      </c>
      <c r="AZ10" s="25">
        <f>Fakos!BA65</f>
        <v>0.29938252307236302</v>
      </c>
      <c r="BA10" s="25">
        <f>Fakos!BB65</f>
        <v>1.2035737558273901E-2</v>
      </c>
      <c r="BB10" s="25">
        <f>Fakos!BC65</f>
        <v>0.119064199622224</v>
      </c>
      <c r="BC10" s="25">
        <f>Fakos!BD65</f>
        <v>8.7159446096616106E-2</v>
      </c>
      <c r="BD10" s="25">
        <f>Fakos!BE65</f>
        <v>0.75082131160340704</v>
      </c>
      <c r="BE10" s="25">
        <f>Fakos!BF65</f>
        <v>6.2370087421264003E-4</v>
      </c>
      <c r="BF10" s="25">
        <f>Fakos!BG65</f>
        <v>2.7516037171870799E-2</v>
      </c>
      <c r="BG10" s="25">
        <f>Fakos!BH65</f>
        <v>6.2370728295613402E-2</v>
      </c>
      <c r="BH10" s="25">
        <f>Fakos!BI65</f>
        <v>2.8391997673271899E-2</v>
      </c>
      <c r="BJ10" s="25">
        <f>Fakos!BK65</f>
        <v>1.4406442362429599</v>
      </c>
      <c r="BK10" s="25">
        <f>Fakos!BL65</f>
        <v>37128.255467497896</v>
      </c>
      <c r="BL10" s="25">
        <f>Fakos!BM65</f>
        <v>3.2293013376612001E-2</v>
      </c>
      <c r="BM10" s="25">
        <f>Fakos!BN65</f>
        <v>1.39476258822291</v>
      </c>
      <c r="BN10" s="25">
        <f>Fakos!BO65</f>
        <v>2.0532327352258601</v>
      </c>
      <c r="BO10" s="25">
        <f>Fakos!BP65</f>
        <v>0.16477309861475201</v>
      </c>
      <c r="BP10" s="25">
        <f>Fakos!BQ65</f>
        <v>7.3976528186840901E-4</v>
      </c>
      <c r="BQ10" s="25">
        <f>Fakos!BR65</f>
        <v>0.70619808627744296</v>
      </c>
      <c r="BR10" s="25">
        <f>Fakos!BS65</f>
        <v>0.17134772128106701</v>
      </c>
      <c r="BS10" s="25">
        <f>Fakos!BT65</f>
        <v>0.87088714981906401</v>
      </c>
      <c r="BT10" s="25">
        <f>Fakos!BU65</f>
        <v>5.1385056243224203E-2</v>
      </c>
      <c r="BU10" s="25">
        <f>Fakos!BV65</f>
        <v>6.1701811203998301E-3</v>
      </c>
      <c r="BV10" s="25">
        <f>Fakos!BW65</f>
        <v>3.8733942137575498E-4</v>
      </c>
      <c r="BW10" s="25">
        <f>Fakos!BX65</f>
        <v>6.9508958034997598E-2</v>
      </c>
      <c r="BX10" s="25">
        <f>Fakos!BY65</f>
        <v>1.7532680919883101E-3</v>
      </c>
      <c r="BY10" s="25">
        <f>Fakos!BZ65</f>
        <v>2.2457665255344501E-2</v>
      </c>
      <c r="BZ10" s="25">
        <f>Fakos!CA65</f>
        <v>2.4667890066701402E-4</v>
      </c>
      <c r="CA10" s="25">
        <f>Fakos!CB65</f>
        <v>5.9818331168536902E-2</v>
      </c>
      <c r="CB10" s="25">
        <f>Fakos!CC65</f>
        <v>2.8047128701999</v>
      </c>
      <c r="CC10" s="25">
        <f>Fakos!CD65</f>
        <v>1.3202950333544501E-2</v>
      </c>
      <c r="CE10" s="25">
        <f>Fakos!CF65</f>
        <v>21.832651016706802</v>
      </c>
      <c r="CF10" s="25">
        <f>Fakos!CG65</f>
        <v>539905.08765335998</v>
      </c>
      <c r="CG10" s="25">
        <f>Fakos!CH65</f>
        <v>4.9914696394180502E-2</v>
      </c>
      <c r="CH10" s="25">
        <f>Fakos!CI65</f>
        <v>0.70497638228774995</v>
      </c>
      <c r="CI10" s="25">
        <f>Fakos!CJ65</f>
        <v>6.2909769388768204</v>
      </c>
      <c r="CJ10" s="25">
        <f>Fakos!CK65</f>
        <v>2.11962462787384</v>
      </c>
      <c r="CK10" s="25">
        <f>Fakos!CL65</f>
        <v>7.3467416725428905E-2</v>
      </c>
      <c r="CL10" s="25">
        <f>Fakos!CM65</f>
        <v>1.13334802631245</v>
      </c>
      <c r="CM10" s="25">
        <f>Fakos!CN65</f>
        <v>0.72560587917519404</v>
      </c>
      <c r="CN10" s="25">
        <f>Fakos!CO65</f>
        <v>2.5756290748914199</v>
      </c>
      <c r="CO10" s="25">
        <f>Fakos!CP65</f>
        <v>0.15321246147895101</v>
      </c>
      <c r="CP10" s="25">
        <f>Fakos!CQ65</f>
        <v>0.29938252307236302</v>
      </c>
      <c r="CQ10" s="25">
        <f>Fakos!CR65</f>
        <v>1.1576330438102281E-2</v>
      </c>
      <c r="CR10" s="25">
        <f>Fakos!CS65</f>
        <v>0.135119741226947</v>
      </c>
      <c r="CS10" s="25">
        <f>Fakos!CT65</f>
        <v>8.7159446096616106E-2</v>
      </c>
      <c r="CT10" s="25">
        <f>Fakos!CU65</f>
        <v>0.75082131160340704</v>
      </c>
      <c r="CU10" s="25">
        <f>Fakos!CV65</f>
        <v>6.2370087421264003E-4</v>
      </c>
      <c r="CV10" s="25">
        <f>Fakos!CW65</f>
        <v>2.7516037171870799E-2</v>
      </c>
      <c r="CW10" s="25">
        <f>Fakos!CX65</f>
        <v>1.77042607976026</v>
      </c>
      <c r="CX10" s="25">
        <f>Fakos!CY65</f>
        <v>2.8391997673271899E-2</v>
      </c>
      <c r="CZ10" s="25">
        <f>Fakos!DA65</f>
        <v>0.39740492089019763</v>
      </c>
      <c r="DA10" s="25">
        <f>Fakos!DB65</f>
        <v>9667.921705673918</v>
      </c>
      <c r="DB10" s="25">
        <f>Fakos!DC65</f>
        <v>8.4697074644140321E-4</v>
      </c>
      <c r="DC10" s="25">
        <f>Fakos!DD65</f>
        <v>1.2011169608299229E-2</v>
      </c>
      <c r="DD10" s="25">
        <f>Fakos!DE65</f>
        <v>9.8998787317483725E-2</v>
      </c>
      <c r="DE10" s="25">
        <f>Fakos!DF65</f>
        <v>3.2415118945922007E-2</v>
      </c>
      <c r="DF10" s="25">
        <f>Fakos!DG65</f>
        <v>1.0537041826288156E-3</v>
      </c>
      <c r="DG10" s="25">
        <f>Fakos!DH65</f>
        <v>1.5608704397637379E-2</v>
      </c>
      <c r="DH10" s="25">
        <f>Fakos!DI65</f>
        <v>9.6848689720346881E-3</v>
      </c>
      <c r="DI10" s="25">
        <f>Fakos!DJ65</f>
        <v>3.2619415842089917E-2</v>
      </c>
      <c r="DJ10" s="25">
        <f>Fakos!DK65</f>
        <v>1.4203672767224354E-3</v>
      </c>
      <c r="DK10" s="25">
        <f>Fakos!DL65</f>
        <v>2.6632849371712999E-3</v>
      </c>
      <c r="DL10" s="25">
        <f>Fakos!DM65</f>
        <v>1.0082330678205753E-4</v>
      </c>
      <c r="DM10" s="25">
        <f>Fakos!DN65</f>
        <v>1.1382338575262995E-3</v>
      </c>
      <c r="DN10" s="25">
        <f>Fakos!DO65</f>
        <v>7.158298792429049E-4</v>
      </c>
      <c r="DO10" s="25">
        <f>Fakos!DP65</f>
        <v>5.8841795580204317E-3</v>
      </c>
      <c r="DP10" s="25">
        <f>Fakos!DQ65</f>
        <v>3.1665319528246801E-6</v>
      </c>
      <c r="DQ10" s="25">
        <f>Fakos!DR65</f>
        <v>1.346295767407161E-4</v>
      </c>
      <c r="DR10" s="25">
        <f>Fakos!DS65</f>
        <v>8.5445274119703672E-3</v>
      </c>
      <c r="DS10" s="25">
        <f>Fakos!DT65</f>
        <v>1.3585963272376049E-4</v>
      </c>
      <c r="DU10" s="25">
        <f>Fakos!DV65</f>
        <v>4.1098492781642603E-3</v>
      </c>
      <c r="DV10" s="25">
        <f>Fakos!DW65</f>
        <v>99.982911521095374</v>
      </c>
      <c r="DW10" s="25">
        <f>Fakos!DX65</f>
        <v>8.7591318776100899E-6</v>
      </c>
      <c r="DX10" s="25">
        <f>Fakos!DY65</f>
        <v>1.2421611849697329E-4</v>
      </c>
      <c r="DY10" s="25">
        <f>Fakos!DZ65</f>
        <v>1.0238174547121807E-3</v>
      </c>
      <c r="DZ10" s="25">
        <f>Fakos!EA65</f>
        <v>3.3522799089424215E-4</v>
      </c>
      <c r="EA10" s="25">
        <f>Fakos!EB65</f>
        <v>1.0897110596102127E-5</v>
      </c>
      <c r="EB10" s="25">
        <f>Fakos!EC65</f>
        <v>1.614208056558859E-4</v>
      </c>
      <c r="EC10" s="25">
        <f>Fakos!ED65</f>
        <v>1.001581753559358E-4</v>
      </c>
      <c r="ED10" s="25">
        <f>Fakos!EE65</f>
        <v>3.3734077160507507E-4</v>
      </c>
      <c r="EE10" s="25">
        <f>Fakos!EF65</f>
        <v>1.4689036597457555E-5</v>
      </c>
      <c r="EF10" s="25">
        <f>Fakos!EG65</f>
        <v>2.7542939458476143E-5</v>
      </c>
      <c r="EG10" s="25">
        <f>Fakos!EH65</f>
        <v>1.0426861189141197E-6</v>
      </c>
      <c r="EH10" s="25">
        <f>Fakos!EI65</f>
        <v>1.1771292583035476E-5</v>
      </c>
      <c r="EI10" s="25">
        <f>Fakos!EJ65</f>
        <v>7.4029101247785492E-6</v>
      </c>
      <c r="EJ10" s="25">
        <f>Fakos!EK65</f>
        <v>6.0852520534844903E-5</v>
      </c>
      <c r="EK10" s="25">
        <f>Fakos!EL65</f>
        <v>3.2747377741193891E-8</v>
      </c>
      <c r="EL10" s="25">
        <f>Fakos!EM65</f>
        <v>1.3923010000680638E-6</v>
      </c>
      <c r="EM10" s="25">
        <f>Fakos!EN65</f>
        <v>8.8365085509456597E-5</v>
      </c>
      <c r="EN10" s="25">
        <f>Fakos!EO65</f>
        <v>1.4050218910995399E-6</v>
      </c>
      <c r="EP10" s="25">
        <f>Fakos!EQ65</f>
        <v>199.96582304219075</v>
      </c>
    </row>
    <row r="11" spans="1:170">
      <c r="A11" s="25" t="str">
        <f>Fakos!A66</f>
        <v>LM-JB-6A-12</v>
      </c>
      <c r="B11" s="25" t="str">
        <f>Fakos!B66</f>
        <v>Fakos</v>
      </c>
      <c r="C11" s="25" t="str">
        <f>Fakos!C66</f>
        <v>epithermal</v>
      </c>
      <c r="D11" s="25" t="str">
        <f>Fakos!E66</f>
        <v>pyrite</v>
      </c>
      <c r="E11" s="25" t="str">
        <f>Fakos!F66</f>
        <v xml:space="preserve">subhedral  </v>
      </c>
      <c r="F11" s="25">
        <f>Fakos!G66</f>
        <v>67.030377611930106</v>
      </c>
      <c r="G11" s="25">
        <f>Fakos!H66</f>
        <v>488149.81885980599</v>
      </c>
      <c r="H11" s="25">
        <f>Fakos!I66</f>
        <v>14.5169907107519</v>
      </c>
      <c r="I11" s="25">
        <f>Fakos!J66</f>
        <v>54.769639135764699</v>
      </c>
      <c r="J11" s="25">
        <f>Fakos!K66</f>
        <v>15.426900921358399</v>
      </c>
      <c r="K11" s="25">
        <f>Fakos!L66</f>
        <v>5.1454651999301602</v>
      </c>
      <c r="L11" s="25">
        <f>Fakos!M66</f>
        <v>0.48722416870080298</v>
      </c>
      <c r="M11" s="25">
        <f>Fakos!N66</f>
        <v>0.57442583642810296</v>
      </c>
      <c r="N11" s="25">
        <f>Fakos!O66</f>
        <v>27.170917532083902</v>
      </c>
      <c r="O11" s="25">
        <f>Fakos!P66</f>
        <v>26.548933461103601</v>
      </c>
      <c r="P11" s="25">
        <f>Fakos!Q66</f>
        <v>0.68379378064250695</v>
      </c>
      <c r="Q11" s="25">
        <f>Fakos!R66</f>
        <v>9.3117421534079994E-2</v>
      </c>
      <c r="R11" s="25">
        <f>Fakos!S66</f>
        <v>1.0292178827510684E-2</v>
      </c>
      <c r="S11" s="25">
        <f>Fakos!T66</f>
        <v>0.105463597576299</v>
      </c>
      <c r="T11" s="25">
        <f>Fakos!U66</f>
        <v>0.39229144551902301</v>
      </c>
      <c r="U11" s="25">
        <f>Fakos!V66</f>
        <v>8.1526472205379097</v>
      </c>
      <c r="V11" s="25">
        <f>Fakos!W66</f>
        <v>6.0788042658556002E-2</v>
      </c>
      <c r="W11" s="25">
        <f>Fakos!X66</f>
        <v>2.71952707137042E-2</v>
      </c>
      <c r="X11" s="25">
        <f>Fakos!Y66</f>
        <v>20.895690765301101</v>
      </c>
      <c r="Y11" s="25">
        <f>Fakos!Z66</f>
        <v>3.9853032519238698</v>
      </c>
      <c r="Z11" s="25">
        <f>Fakos!AA66</f>
        <v>0.26505543837465734</v>
      </c>
      <c r="AA11" s="25">
        <f>Fakos!AB66</f>
        <v>1.2705458632260267</v>
      </c>
      <c r="AB11" s="25">
        <f>Fakos!AC66</f>
        <v>0.19072369019462002</v>
      </c>
      <c r="AC11" s="25">
        <f>Fakos!AD66</f>
        <v>0.53428415487294378</v>
      </c>
      <c r="AD11" s="25">
        <f>Fakos!AE66</f>
        <v>1.3014774682090929E-3</v>
      </c>
      <c r="AE11" s="25">
        <f>Fakos!AF66</f>
        <v>1.8773796469578937E-2</v>
      </c>
      <c r="AF11" s="25">
        <f>Fakos!AG66</f>
        <v>4.7102997740162515E-2</v>
      </c>
      <c r="AG11" s="25">
        <f>Fakos!AH66</f>
        <v>3.2724152952052631E-2</v>
      </c>
      <c r="AH11" s="25">
        <f>Fakos!AI66</f>
        <v>0.2745268169781348</v>
      </c>
      <c r="AI11" s="25">
        <f>Fakos!AJ66</f>
        <v>1.8288179685504884</v>
      </c>
      <c r="AJ11" s="25">
        <f>Fakos!AK66</f>
        <v>1.8733407808522071E-3</v>
      </c>
      <c r="AK11" s="25">
        <f>Fakos!AL66</f>
        <v>2.7022917720025495E-2</v>
      </c>
      <c r="AL11" s="25">
        <f>Fakos!AM66</f>
        <v>4.7102997740162515E-2</v>
      </c>
      <c r="AO11" s="25">
        <f>Fakos!AP66</f>
        <v>0.35358901005479398</v>
      </c>
      <c r="AP11" s="25">
        <f>Fakos!AQ66</f>
        <v>10.002825629444599</v>
      </c>
      <c r="AQ11" s="25">
        <f>Fakos!AR66</f>
        <v>5.1166393411793201E-2</v>
      </c>
      <c r="AR11" s="25">
        <f>Fakos!AS66</f>
        <v>0.43471248355867098</v>
      </c>
      <c r="AS11" s="25">
        <f>Fakos!AT66</f>
        <v>0.33255947644114803</v>
      </c>
      <c r="AT11" s="25">
        <f>Fakos!AU66</f>
        <v>1.6864332679108001</v>
      </c>
      <c r="AU11" s="25">
        <f>Fakos!AV66</f>
        <v>0.115378301666618</v>
      </c>
      <c r="AV11" s="25">
        <f>Fakos!AW66</f>
        <v>0.57442583642810296</v>
      </c>
      <c r="AW11" s="25">
        <f>Fakos!AX66</f>
        <v>0.43760588371919301</v>
      </c>
      <c r="AX11" s="25">
        <f>Fakos!AY66</f>
        <v>1.5644454602642399</v>
      </c>
      <c r="AY11" s="25">
        <f>Fakos!AZ66</f>
        <v>4.3073103091975498E-2</v>
      </c>
      <c r="AZ11" s="25">
        <f>Fakos!BA66</f>
        <v>2.3619940157842099E-3</v>
      </c>
      <c r="BA11" s="25">
        <f>Fakos!BB66</f>
        <v>1.0650755059270101E-2</v>
      </c>
      <c r="BB11" s="25">
        <f>Fakos!BC66</f>
        <v>0.105463597576299</v>
      </c>
      <c r="BC11" s="25">
        <f>Fakos!BD66</f>
        <v>0.1804686097788</v>
      </c>
      <c r="BD11" s="25">
        <f>Fakos!BE66</f>
        <v>0.81212032670910295</v>
      </c>
      <c r="BE11" s="25">
        <f>Fakos!BF66</f>
        <v>2.6878134642641299E-2</v>
      </c>
      <c r="BF11" s="25">
        <f>Fakos!BG66</f>
        <v>1.7788154958963E-2</v>
      </c>
      <c r="BG11" s="25">
        <f>Fakos!BH66</f>
        <v>4.9499501746432202E-2</v>
      </c>
      <c r="BH11" s="25">
        <f>Fakos!BI66</f>
        <v>1.71782016927658E-2</v>
      </c>
      <c r="BJ11" s="25">
        <f>Fakos!BK66</f>
        <v>24.7426627940897</v>
      </c>
      <c r="BK11" s="25">
        <f>Fakos!BL66</f>
        <v>39669.499042301402</v>
      </c>
      <c r="BL11" s="25">
        <f>Fakos!BM66</f>
        <v>5.8452821881781496</v>
      </c>
      <c r="BM11" s="25">
        <f>Fakos!BN66</f>
        <v>27.249610916251999</v>
      </c>
      <c r="BN11" s="25">
        <f>Fakos!BO66</f>
        <v>13.397489786031899</v>
      </c>
      <c r="BO11" s="25">
        <f>Fakos!BP66</f>
        <v>6.3388174603807297</v>
      </c>
      <c r="BP11" s="25">
        <f>Fakos!BQ66</f>
        <v>0.310347589080746</v>
      </c>
      <c r="BQ11" s="25">
        <f>Fakos!BR66</f>
        <v>0.43187978763589702</v>
      </c>
      <c r="BR11" s="25">
        <f>Fakos!BS66</f>
        <v>4.6672102223343099</v>
      </c>
      <c r="BS11" s="25">
        <f>Fakos!BT66</f>
        <v>7.1768655484272301</v>
      </c>
      <c r="BT11" s="25">
        <f>Fakos!BU66</f>
        <v>0.29073195147687397</v>
      </c>
      <c r="BU11" s="25">
        <f>Fakos!BV66</f>
        <v>0.12709462565263599</v>
      </c>
      <c r="BV11" s="25">
        <f>Fakos!BW66</f>
        <v>7.4736535222201701E-3</v>
      </c>
      <c r="BW11" s="25">
        <f>Fakos!BX66</f>
        <v>6.0990671849593697E-2</v>
      </c>
      <c r="BX11" s="25">
        <f>Fakos!BY66</f>
        <v>0.26445474260288399</v>
      </c>
      <c r="BY11" s="25">
        <f>Fakos!BZ66</f>
        <v>1.4528516707916499</v>
      </c>
      <c r="BZ11" s="25">
        <f>Fakos!CA66</f>
        <v>5.2470503687253499E-2</v>
      </c>
      <c r="CA11" s="25">
        <f>Fakos!CB66</f>
        <v>3.36881887217233E-2</v>
      </c>
      <c r="CB11" s="25">
        <f>Fakos!CC66</f>
        <v>4.2710811045912704</v>
      </c>
      <c r="CC11" s="25">
        <f>Fakos!CD66</f>
        <v>1.5312267665705399</v>
      </c>
      <c r="CE11" s="25">
        <f>Fakos!CF66</f>
        <v>67.030377611930106</v>
      </c>
      <c r="CF11" s="25">
        <f>Fakos!CG66</f>
        <v>488149.81885980599</v>
      </c>
      <c r="CG11" s="25">
        <f>Fakos!CH66</f>
        <v>14.5169907107519</v>
      </c>
      <c r="CH11" s="25">
        <f>Fakos!CI66</f>
        <v>54.769639135764699</v>
      </c>
      <c r="CI11" s="25">
        <f>Fakos!CJ66</f>
        <v>15.426900921358399</v>
      </c>
      <c r="CJ11" s="25">
        <f>Fakos!CK66</f>
        <v>5.1454651999301602</v>
      </c>
      <c r="CK11" s="25">
        <f>Fakos!CL66</f>
        <v>0.48722416870080298</v>
      </c>
      <c r="CL11" s="25">
        <f>Fakos!CM66</f>
        <v>0.57442583642810296</v>
      </c>
      <c r="CM11" s="25">
        <f>Fakos!CN66</f>
        <v>27.170917532083902</v>
      </c>
      <c r="CN11" s="25">
        <f>Fakos!CO66</f>
        <v>26.548933461103601</v>
      </c>
      <c r="CO11" s="25">
        <f>Fakos!CP66</f>
        <v>0.68379378064250695</v>
      </c>
      <c r="CP11" s="25">
        <f>Fakos!CQ66</f>
        <v>9.3117421534079994E-2</v>
      </c>
      <c r="CQ11" s="25">
        <f>Fakos!CR66</f>
        <v>1.0292178827510684E-2</v>
      </c>
      <c r="CR11" s="25">
        <f>Fakos!CS66</f>
        <v>0.105463597576299</v>
      </c>
      <c r="CS11" s="25">
        <f>Fakos!CT66</f>
        <v>0.39229144551902301</v>
      </c>
      <c r="CT11" s="25">
        <f>Fakos!CU66</f>
        <v>8.1526472205379097</v>
      </c>
      <c r="CU11" s="25">
        <f>Fakos!CV66</f>
        <v>6.0788042658556002E-2</v>
      </c>
      <c r="CV11" s="25">
        <f>Fakos!CW66</f>
        <v>2.71952707137042E-2</v>
      </c>
      <c r="CW11" s="25">
        <f>Fakos!CX66</f>
        <v>20.895690765301101</v>
      </c>
      <c r="CX11" s="25">
        <f>Fakos!CY66</f>
        <v>3.9853032519238698</v>
      </c>
      <c r="CZ11" s="25">
        <f>Fakos!DA66</f>
        <v>1.2201084463689293</v>
      </c>
      <c r="DA11" s="25">
        <f>Fakos!DB66</f>
        <v>8741.1553202579635</v>
      </c>
      <c r="DB11" s="25">
        <f>Fakos!DC66</f>
        <v>0.24632958520412773</v>
      </c>
      <c r="DC11" s="25">
        <f>Fakos!DD66</f>
        <v>0.93314817570228858</v>
      </c>
      <c r="DD11" s="25">
        <f>Fakos!DE66</f>
        <v>0.24276745855535201</v>
      </c>
      <c r="DE11" s="25">
        <f>Fakos!DF66</f>
        <v>7.8688869856708366E-2</v>
      </c>
      <c r="DF11" s="25">
        <f>Fakos!DG66</f>
        <v>6.9879977726260058E-3</v>
      </c>
      <c r="DG11" s="25">
        <f>Fakos!DH66</f>
        <v>7.9111119188555699E-3</v>
      </c>
      <c r="DH11" s="25">
        <f>Fakos!DI66</f>
        <v>0.36265799892265921</v>
      </c>
      <c r="DI11" s="25">
        <f>Fakos!DJ66</f>
        <v>0.33623269327638811</v>
      </c>
      <c r="DJ11" s="25">
        <f>Fakos!DK66</f>
        <v>6.3391600178969052E-3</v>
      </c>
      <c r="DK11" s="25">
        <f>Fakos!DL66</f>
        <v>8.2836574297960163E-4</v>
      </c>
      <c r="DL11" s="25">
        <f>Fakos!DM66</f>
        <v>8.9639070768613666E-5</v>
      </c>
      <c r="DM11" s="25">
        <f>Fakos!DN66</f>
        <v>8.8841376106729849E-4</v>
      </c>
      <c r="DN11" s="25">
        <f>Fakos!DO66</f>
        <v>3.2218417010432244E-3</v>
      </c>
      <c r="DO11" s="25">
        <f>Fakos!DP66</f>
        <v>6.3892219596692085E-2</v>
      </c>
      <c r="DP11" s="25">
        <f>Fakos!DQ66</f>
        <v>3.0862114739053914E-4</v>
      </c>
      <c r="DQ11" s="25">
        <f>Fakos!DR66</f>
        <v>1.3306014098854555E-4</v>
      </c>
      <c r="DR11" s="25">
        <f>Fakos!DS66</f>
        <v>0.10084792840396285</v>
      </c>
      <c r="DS11" s="25">
        <f>Fakos!DT66</f>
        <v>1.9070226841026272E-2</v>
      </c>
      <c r="DU11" s="25">
        <f>Fakos!DV66</f>
        <v>1.3950766159030837E-2</v>
      </c>
      <c r="DV11" s="25">
        <f>Fakos!DW66</f>
        <v>99.946700799917153</v>
      </c>
      <c r="DW11" s="25">
        <f>Fakos!DX66</f>
        <v>2.8165418012316124E-3</v>
      </c>
      <c r="DX11" s="25">
        <f>Fakos!DY66</f>
        <v>1.0669651562278015E-2</v>
      </c>
      <c r="DY11" s="25">
        <f>Fakos!DZ66</f>
        <v>2.7758123102967582E-3</v>
      </c>
      <c r="DZ11" s="25">
        <f>Fakos!EA66</f>
        <v>8.9973151645358863E-4</v>
      </c>
      <c r="EA11" s="25">
        <f>Fakos!EB66</f>
        <v>7.9901031040199768E-5</v>
      </c>
      <c r="EB11" s="25">
        <f>Fakos!EC66</f>
        <v>9.0455953129681016E-5</v>
      </c>
      <c r="EC11" s="25">
        <f>Fakos!ED66</f>
        <v>4.1466452869241563E-3</v>
      </c>
      <c r="ED11" s="25">
        <f>Fakos!EE66</f>
        <v>3.8444973419204435E-3</v>
      </c>
      <c r="EE11" s="25">
        <f>Fakos!EF66</f>
        <v>7.2482195592978176E-5</v>
      </c>
      <c r="EF11" s="25">
        <f>Fakos!EG66</f>
        <v>9.4715652603276246E-6</v>
      </c>
      <c r="EG11" s="25">
        <f>Fakos!EH66</f>
        <v>1.0249365281646584E-6</v>
      </c>
      <c r="EH11" s="25">
        <f>Fakos!EI66</f>
        <v>1.0158156572065343E-5</v>
      </c>
      <c r="EI11" s="25">
        <f>Fakos!EJ66</f>
        <v>3.683865996209758E-5</v>
      </c>
      <c r="EJ11" s="25">
        <f>Fakos!EK66</f>
        <v>7.3054605730135148E-4</v>
      </c>
      <c r="EK11" s="25">
        <f>Fakos!EL66</f>
        <v>3.5287858811161192E-6</v>
      </c>
      <c r="EL11" s="25">
        <f>Fakos!EM66</f>
        <v>1.5214146886231607E-6</v>
      </c>
      <c r="EM11" s="25">
        <f>Fakos!EN66</f>
        <v>1.1530990306421972E-3</v>
      </c>
      <c r="EN11" s="25">
        <f>Fakos!EO66</f>
        <v>2.1804969554188786E-4</v>
      </c>
      <c r="EP11" s="25">
        <f>Fakos!EQ66</f>
        <v>199.89340159983431</v>
      </c>
    </row>
    <row r="12" spans="1:170">
      <c r="A12" s="25" t="str">
        <f>Fakos!A67</f>
        <v>LM-JB-6A-13</v>
      </c>
      <c r="B12" s="25" t="str">
        <f>Fakos!B67</f>
        <v>Fakos</v>
      </c>
      <c r="C12" s="25" t="str">
        <f>Fakos!C67</f>
        <v>epithermal</v>
      </c>
      <c r="D12" s="25" t="str">
        <f>Fakos!E67</f>
        <v>pyrite</v>
      </c>
      <c r="E12" s="25" t="str">
        <f>Fakos!F67</f>
        <v xml:space="preserve">subhedral  </v>
      </c>
      <c r="F12" s="25">
        <f>Fakos!G67</f>
        <v>38.256974763196403</v>
      </c>
      <c r="G12" s="25">
        <f>Fakos!H67</f>
        <v>465753.75088109699</v>
      </c>
      <c r="H12" s="25">
        <f>Fakos!I67</f>
        <v>69.685442865907405</v>
      </c>
      <c r="I12" s="25">
        <f>Fakos!J67</f>
        <v>494.71434152254199</v>
      </c>
      <c r="J12" s="25">
        <f>Fakos!K67</f>
        <v>9.5857739377553504</v>
      </c>
      <c r="K12" s="25">
        <f>Fakos!L67</f>
        <v>71.451662872957499</v>
      </c>
      <c r="L12" s="25">
        <f>Fakos!M67</f>
        <v>0.11966870608984601</v>
      </c>
      <c r="M12" s="25">
        <f>Fakos!N67</f>
        <v>0.60774096183095805</v>
      </c>
      <c r="N12" s="25">
        <f>Fakos!O67</f>
        <v>89.446100855041607</v>
      </c>
      <c r="O12" s="25">
        <f>Fakos!P67</f>
        <v>6.0243294059338997</v>
      </c>
      <c r="P12" s="25">
        <f>Fakos!Q67</f>
        <v>0.41090991622755602</v>
      </c>
      <c r="Q12" s="25">
        <f>Fakos!R67</f>
        <v>0.307491463541118</v>
      </c>
      <c r="R12" s="25">
        <f>Fakos!S67</f>
        <v>7.7154296851196357E-3</v>
      </c>
      <c r="S12" s="25">
        <f>Fakos!T67</f>
        <v>6.4061047472883603E-2</v>
      </c>
      <c r="T12" s="25">
        <f>Fakos!U67</f>
        <v>1.6860114481175299</v>
      </c>
      <c r="U12" s="25">
        <f>Fakos!V67</f>
        <v>2.39277572693836</v>
      </c>
      <c r="V12" s="25">
        <f>Fakos!W67</f>
        <v>0.22625843830728501</v>
      </c>
      <c r="W12" s="25">
        <f>Fakos!X67</f>
        <v>3.6374169971305603E-2</v>
      </c>
      <c r="X12" s="25">
        <f>Fakos!Y67</f>
        <v>136.97948148352501</v>
      </c>
      <c r="Y12" s="25">
        <f>Fakos!Z67</f>
        <v>1.6829342314603499</v>
      </c>
      <c r="Z12" s="25">
        <f>Fakos!AA67</f>
        <v>0.14085996102607862</v>
      </c>
      <c r="AA12" s="25">
        <f>Fakos!AB67</f>
        <v>4.3979794204860284E-2</v>
      </c>
      <c r="AB12" s="25">
        <f>Fakos!AC67</f>
        <v>1.2286031551833275E-2</v>
      </c>
      <c r="AC12" s="25">
        <f>Fakos!AD67</f>
        <v>0.77907748017816025</v>
      </c>
      <c r="AD12" s="25">
        <f>Fakos!AE67</f>
        <v>2.6554466097669123E-4</v>
      </c>
      <c r="AE12" s="25">
        <f>Fakos!AF67</f>
        <v>1.2308496351844582E-2</v>
      </c>
      <c r="AF12" s="25">
        <f>Fakos!AG67</f>
        <v>5.8966392309259151E-3</v>
      </c>
      <c r="AG12" s="25">
        <f>Fakos!AH67</f>
        <v>2.9997917336033833E-3</v>
      </c>
      <c r="AH12" s="25">
        <f>Fakos!AI67</f>
        <v>2.4150441788807247E-2</v>
      </c>
      <c r="AI12" s="25">
        <f>Fakos!AJ67</f>
        <v>8.645032819158871E-2</v>
      </c>
      <c r="AJ12" s="25">
        <f>Fakos!AK67</f>
        <v>5.2197659188733001E-4</v>
      </c>
      <c r="AK12" s="25">
        <f>Fakos!AL67</f>
        <v>2.4194600461416981E-2</v>
      </c>
      <c r="AL12" s="25">
        <f>Fakos!AM67</f>
        <v>5.8966392309259151E-3</v>
      </c>
      <c r="AO12" s="25">
        <f>Fakos!AP67</f>
        <v>0.46974715497240599</v>
      </c>
      <c r="AP12" s="25">
        <f>Fakos!AQ67</f>
        <v>6.8761219774451101</v>
      </c>
      <c r="AQ12" s="25">
        <f>Fakos!AR67</f>
        <v>4.05619049597589E-2</v>
      </c>
      <c r="AR12" s="25">
        <f>Fakos!AS67</f>
        <v>0.344006457239668</v>
      </c>
      <c r="AS12" s="25">
        <f>Fakos!AT67</f>
        <v>0.18708285090104901</v>
      </c>
      <c r="AT12" s="25">
        <f>Fakos!AU67</f>
        <v>1.22399151595017</v>
      </c>
      <c r="AU12" s="25">
        <f>Fakos!AV67</f>
        <v>3.9457226284994699E-2</v>
      </c>
      <c r="AV12" s="25">
        <f>Fakos!AW67</f>
        <v>0.32948191383519199</v>
      </c>
      <c r="AW12" s="25">
        <f>Fakos!AX67</f>
        <v>0.32144794868714099</v>
      </c>
      <c r="AX12" s="25">
        <f>Fakos!AY67</f>
        <v>1.8210355656636401</v>
      </c>
      <c r="AY12" s="25">
        <f>Fakos!AZ67</f>
        <v>3.06378637972382E-2</v>
      </c>
      <c r="AZ12" s="25">
        <f>Fakos!BA67</f>
        <v>0.103716129578257</v>
      </c>
      <c r="BA12" s="25">
        <f>Fakos!BB67</f>
        <v>7.9332372465274401E-3</v>
      </c>
      <c r="BB12" s="25">
        <f>Fakos!BC67</f>
        <v>6.4061047472883603E-2</v>
      </c>
      <c r="BC12" s="25">
        <f>Fakos!BD67</f>
        <v>0.178392165934218</v>
      </c>
      <c r="BD12" s="25">
        <f>Fakos!BE67</f>
        <v>0.22718689344468301</v>
      </c>
      <c r="BE12" s="25">
        <f>Fakos!BF67</f>
        <v>2.3619104848789301E-2</v>
      </c>
      <c r="BF12" s="25">
        <f>Fakos!BG67</f>
        <v>9.1387367693992697E-3</v>
      </c>
      <c r="BG12" s="25">
        <f>Fakos!BH67</f>
        <v>3.6950015336142901E-2</v>
      </c>
      <c r="BH12" s="25">
        <f>Fakos!BI67</f>
        <v>1.7170411747846399E-2</v>
      </c>
      <c r="BJ12" s="25">
        <f>Fakos!BK67</f>
        <v>13.126093188587401</v>
      </c>
      <c r="BK12" s="25">
        <f>Fakos!BL67</f>
        <v>36461.221507508097</v>
      </c>
      <c r="BL12" s="25">
        <f>Fakos!BM67</f>
        <v>15.203027786258</v>
      </c>
      <c r="BM12" s="25">
        <f>Fakos!BN67</f>
        <v>67.2785213250216</v>
      </c>
      <c r="BN12" s="25">
        <f>Fakos!BO67</f>
        <v>5.1853033695467898</v>
      </c>
      <c r="BO12" s="25">
        <f>Fakos!BP67</f>
        <v>71.028780986901893</v>
      </c>
      <c r="BP12" s="25">
        <f>Fakos!BQ67</f>
        <v>0.15534739209035001</v>
      </c>
      <c r="BQ12" s="25">
        <f>Fakos!BR67</f>
        <v>0.33190178262179798</v>
      </c>
      <c r="BR12" s="25">
        <f>Fakos!BS67</f>
        <v>21.3202849237876</v>
      </c>
      <c r="BS12" s="25">
        <f>Fakos!BT67</f>
        <v>3.43333397476782</v>
      </c>
      <c r="BT12" s="25">
        <f>Fakos!BU67</f>
        <v>0.35848453341523501</v>
      </c>
      <c r="BU12" s="25">
        <f>Fakos!BV67</f>
        <v>0.307768084163766</v>
      </c>
      <c r="BV12" s="25">
        <f>Fakos!BW67</f>
        <v>9.0756966438507308E-3</v>
      </c>
      <c r="BW12" s="25">
        <f>Fakos!BX67</f>
        <v>6.1051919737805597E-2</v>
      </c>
      <c r="BX12" s="25">
        <f>Fakos!BY67</f>
        <v>0.801634193775009</v>
      </c>
      <c r="BY12" s="25">
        <f>Fakos!BZ67</f>
        <v>0.96008824448732599</v>
      </c>
      <c r="BZ12" s="25">
        <f>Fakos!CA67</f>
        <v>0.186729003248368</v>
      </c>
      <c r="CA12" s="25">
        <f>Fakos!CB67</f>
        <v>1.17311207389209E-2</v>
      </c>
      <c r="CB12" s="25">
        <f>Fakos!CC67</f>
        <v>68.913132388237202</v>
      </c>
      <c r="CC12" s="25">
        <f>Fakos!CD67</f>
        <v>0.79102561902115098</v>
      </c>
      <c r="CE12" s="25">
        <f>Fakos!CF67</f>
        <v>38.256974763196403</v>
      </c>
      <c r="CF12" s="25">
        <f>Fakos!CG67</f>
        <v>465753.75088109699</v>
      </c>
      <c r="CG12" s="25">
        <f>Fakos!CH67</f>
        <v>69.685442865907405</v>
      </c>
      <c r="CH12" s="25">
        <f>Fakos!CI67</f>
        <v>494.71434152254199</v>
      </c>
      <c r="CI12" s="25">
        <f>Fakos!CJ67</f>
        <v>9.5857739377553504</v>
      </c>
      <c r="CJ12" s="25">
        <f>Fakos!CK67</f>
        <v>71.451662872957499</v>
      </c>
      <c r="CK12" s="25">
        <f>Fakos!CL67</f>
        <v>0.11966870608984601</v>
      </c>
      <c r="CL12" s="25">
        <f>Fakos!CM67</f>
        <v>0.60774096183095805</v>
      </c>
      <c r="CM12" s="25">
        <f>Fakos!CN67</f>
        <v>89.446100855041607</v>
      </c>
      <c r="CN12" s="25">
        <f>Fakos!CO67</f>
        <v>6.0243294059338997</v>
      </c>
      <c r="CO12" s="25">
        <f>Fakos!CP67</f>
        <v>0.41090991622755602</v>
      </c>
      <c r="CP12" s="25">
        <f>Fakos!CQ67</f>
        <v>0.307491463541118</v>
      </c>
      <c r="CQ12" s="25">
        <f>Fakos!CR67</f>
        <v>7.7154296851196357E-3</v>
      </c>
      <c r="CR12" s="25">
        <f>Fakos!CS67</f>
        <v>6.4061047472883603E-2</v>
      </c>
      <c r="CS12" s="25">
        <f>Fakos!CT67</f>
        <v>1.6860114481175299</v>
      </c>
      <c r="CT12" s="25">
        <f>Fakos!CU67</f>
        <v>2.39277572693836</v>
      </c>
      <c r="CU12" s="25">
        <f>Fakos!CV67</f>
        <v>0.22625843830728501</v>
      </c>
      <c r="CV12" s="25">
        <f>Fakos!CW67</f>
        <v>3.6374169971305603E-2</v>
      </c>
      <c r="CW12" s="25">
        <f>Fakos!CX67</f>
        <v>136.97948148352501</v>
      </c>
      <c r="CX12" s="25">
        <f>Fakos!CY67</f>
        <v>1.6829342314603499</v>
      </c>
      <c r="CZ12" s="25">
        <f>Fakos!DA67</f>
        <v>0.69636573303133509</v>
      </c>
      <c r="DA12" s="25">
        <f>Fakos!DB67</f>
        <v>8340.1155140316405</v>
      </c>
      <c r="DB12" s="25">
        <f>Fakos!DC67</f>
        <v>1.1824479727200865</v>
      </c>
      <c r="DC12" s="25">
        <f>Fakos!DD67</f>
        <v>8.4287899750660547</v>
      </c>
      <c r="DD12" s="25">
        <f>Fakos!DE67</f>
        <v>0.15084779431837331</v>
      </c>
      <c r="DE12" s="25">
        <f>Fakos!DF67</f>
        <v>1.0927001509857395</v>
      </c>
      <c r="DF12" s="25">
        <f>Fakos!DG67</f>
        <v>1.7163447655701275E-3</v>
      </c>
      <c r="DG12" s="25">
        <f>Fakos!DH67</f>
        <v>8.3699347449519082E-3</v>
      </c>
      <c r="DH12" s="25">
        <f>Fakos!DI67</f>
        <v>1.1938626625037587</v>
      </c>
      <c r="DI12" s="25">
        <f>Fakos!DJ67</f>
        <v>7.6295965120743423E-2</v>
      </c>
      <c r="DJ12" s="25">
        <f>Fakos!DK67</f>
        <v>3.8093702891821317E-3</v>
      </c>
      <c r="DK12" s="25">
        <f>Fakos!DL67</f>
        <v>2.7354214760220799E-3</v>
      </c>
      <c r="DL12" s="25">
        <f>Fakos!DM67</f>
        <v>6.7197039533171076E-5</v>
      </c>
      <c r="DM12" s="25">
        <f>Fakos!DN67</f>
        <v>5.3964322696389193E-4</v>
      </c>
      <c r="DN12" s="25">
        <f>Fakos!DO67</f>
        <v>1.3847005979940291E-2</v>
      </c>
      <c r="DO12" s="25">
        <f>Fakos!DP67</f>
        <v>1.8752160869422885E-2</v>
      </c>
      <c r="DP12" s="25">
        <f>Fakos!DQ67</f>
        <v>1.1487150397226586E-3</v>
      </c>
      <c r="DQ12" s="25">
        <f>Fakos!DR67</f>
        <v>1.7797036240879566E-4</v>
      </c>
      <c r="DR12" s="25">
        <f>Fakos!DS67</f>
        <v>0.66109788360774624</v>
      </c>
      <c r="DS12" s="25">
        <f>Fakos!DT67</f>
        <v>8.0530728839728876E-3</v>
      </c>
      <c r="DU12" s="25">
        <f>Fakos!DV67</f>
        <v>8.33502964520926E-3</v>
      </c>
      <c r="DV12" s="25">
        <f>Fakos!DW67</f>
        <v>99.825575493668566</v>
      </c>
      <c r="DW12" s="25">
        <f>Fakos!DX67</f>
        <v>1.4153107252473068E-2</v>
      </c>
      <c r="DX12" s="25">
        <f>Fakos!DY67</f>
        <v>0.10088694917481945</v>
      </c>
      <c r="DY12" s="25">
        <f>Fakos!DZ67</f>
        <v>1.8055466803124467E-3</v>
      </c>
      <c r="DZ12" s="25">
        <f>Fakos!EA67</f>
        <v>1.3078886165383651E-2</v>
      </c>
      <c r="EA12" s="25">
        <f>Fakos!EB67</f>
        <v>2.054349291449558E-5</v>
      </c>
      <c r="EB12" s="25">
        <f>Fakos!EC67</f>
        <v>1.0018249163978025E-4</v>
      </c>
      <c r="EC12" s="25">
        <f>Fakos!ED67</f>
        <v>1.4289733414882889E-2</v>
      </c>
      <c r="ED12" s="25">
        <f>Fakos!EE67</f>
        <v>9.1321140734912159E-4</v>
      </c>
      <c r="EE12" s="25">
        <f>Fakos!EF67</f>
        <v>4.5595601253520753E-5</v>
      </c>
      <c r="EF12" s="25">
        <f>Fakos!EG67</f>
        <v>3.2741155995049747E-5</v>
      </c>
      <c r="EG12" s="25">
        <f>Fakos!EH67</f>
        <v>8.0430338543679696E-7</v>
      </c>
      <c r="EH12" s="25">
        <f>Fakos!EI67</f>
        <v>6.4591666149345545E-6</v>
      </c>
      <c r="EI12" s="25">
        <f>Fakos!EJ67</f>
        <v>1.6573935198933572E-4</v>
      </c>
      <c r="EJ12" s="25">
        <f>Fakos!EK67</f>
        <v>2.2445075819280675E-4</v>
      </c>
      <c r="EK12" s="25">
        <f>Fakos!EL67</f>
        <v>1.3749346723749912E-5</v>
      </c>
      <c r="EL12" s="25">
        <f>Fakos!EM67</f>
        <v>2.1301855853656689E-6</v>
      </c>
      <c r="EM12" s="25">
        <f>Fakos!EN67</f>
        <v>7.9128971988168106E-3</v>
      </c>
      <c r="EN12" s="25">
        <f>Fakos!EO67</f>
        <v>9.6389868195775324E-5</v>
      </c>
      <c r="EP12" s="25">
        <f>Fakos!EQ67</f>
        <v>199.65115098733713</v>
      </c>
    </row>
    <row r="13" spans="1:170">
      <c r="A13" s="25" t="str">
        <f>Fakos!A68</f>
        <v>LM-JB-6A-14</v>
      </c>
      <c r="B13" s="25" t="str">
        <f>Fakos!B68</f>
        <v>Fakos</v>
      </c>
      <c r="C13" s="25" t="str">
        <f>Fakos!C68</f>
        <v>epithermal</v>
      </c>
      <c r="D13" s="25" t="str">
        <f>Fakos!E68</f>
        <v>pyrite</v>
      </c>
      <c r="E13" s="25" t="str">
        <f>Fakos!F68</f>
        <v>anhedral</v>
      </c>
      <c r="F13" s="25">
        <f>Fakos!G68</f>
        <v>48.658542741442098</v>
      </c>
      <c r="G13" s="25">
        <f>Fakos!H68</f>
        <v>455972.20297703298</v>
      </c>
      <c r="H13" s="25">
        <f>Fakos!I68</f>
        <v>345.71791512810597</v>
      </c>
      <c r="I13" s="25">
        <f>Fakos!J68</f>
        <v>830.37457193446699</v>
      </c>
      <c r="J13" s="25">
        <f>Fakos!K68</f>
        <v>5.9283811620581899</v>
      </c>
      <c r="K13" s="25">
        <f>Fakos!L68</f>
        <v>3.68311523050816</v>
      </c>
      <c r="L13" s="25">
        <f>Fakos!M68</f>
        <v>0.62004456987831702</v>
      </c>
      <c r="M13" s="25">
        <f>Fakos!N68</f>
        <v>0.54772140431847305</v>
      </c>
      <c r="N13" s="25">
        <f>Fakos!O68</f>
        <v>990.86691809799902</v>
      </c>
      <c r="O13" s="25">
        <f>Fakos!P68</f>
        <v>51.806478368927998</v>
      </c>
      <c r="P13" s="25">
        <f>Fakos!Q68</f>
        <v>0.336123961820956</v>
      </c>
      <c r="Q13" s="25">
        <f>Fakos!R68</f>
        <v>0.352248690723585</v>
      </c>
      <c r="R13" s="25">
        <f>Fakos!S68</f>
        <v>1.3039934721993534E-2</v>
      </c>
      <c r="S13" s="25">
        <f>Fakos!T68</f>
        <v>0.329797349630431</v>
      </c>
      <c r="T13" s="25">
        <f>Fakos!U68</f>
        <v>5.5694016637933297</v>
      </c>
      <c r="U13" s="25">
        <f>Fakos!V68</f>
        <v>5.9450758225474196</v>
      </c>
      <c r="V13" s="25">
        <f>Fakos!W68</f>
        <v>0.119208926444138</v>
      </c>
      <c r="W13" s="25">
        <f>Fakos!X68</f>
        <v>0.25511601606891299</v>
      </c>
      <c r="X13" s="25">
        <f>Fakos!Y68</f>
        <v>53.018203041950798</v>
      </c>
      <c r="Y13" s="25">
        <f>Fakos!Z68</f>
        <v>9.5259042846849802</v>
      </c>
      <c r="Z13" s="25">
        <f>Fakos!AA68</f>
        <v>0.4163397180175093</v>
      </c>
      <c r="AA13" s="25">
        <f>Fakos!AB68</f>
        <v>0.97714511991166464</v>
      </c>
      <c r="AB13" s="25">
        <f>Fakos!AC68</f>
        <v>0.17967233399343208</v>
      </c>
      <c r="AC13" s="25">
        <f>Fakos!AD68</f>
        <v>0.34890448839660793</v>
      </c>
      <c r="AD13" s="25">
        <f>Fakos!AE68</f>
        <v>4.8118570874054658E-3</v>
      </c>
      <c r="AE13" s="25">
        <f>Fakos!AF68</f>
        <v>0.1050469714974407</v>
      </c>
      <c r="AF13" s="25">
        <f>Fakos!AG68</f>
        <v>9.7224918672902754E-4</v>
      </c>
      <c r="AG13" s="25">
        <f>Fakos!AH68</f>
        <v>6.3397841219740509E-3</v>
      </c>
      <c r="AH13" s="25">
        <f>Fakos!AI68</f>
        <v>2.7553979322000571E-2</v>
      </c>
      <c r="AI13" s="25">
        <f>Fakos!AJ68</f>
        <v>0.14985187663685604</v>
      </c>
      <c r="AJ13" s="25">
        <f>Fakos!AK68</f>
        <v>7.3793114242974535E-4</v>
      </c>
      <c r="AK13" s="25">
        <f>Fakos!AL68</f>
        <v>1.6109670399144876E-2</v>
      </c>
      <c r="AL13" s="25">
        <f>Fakos!AM68</f>
        <v>9.7224918672902754E-4</v>
      </c>
      <c r="AO13" s="25">
        <f>Fakos!AP68</f>
        <v>0.22498593533376399</v>
      </c>
      <c r="AP13" s="25">
        <f>Fakos!AQ68</f>
        <v>8.6142796861601401</v>
      </c>
      <c r="AQ13" s="25">
        <f>Fakos!AR68</f>
        <v>2.4967123244198801E-2</v>
      </c>
      <c r="AR13" s="25">
        <f>Fakos!AS68</f>
        <v>0.29314873807141101</v>
      </c>
      <c r="AS13" s="25">
        <f>Fakos!AT68</f>
        <v>0.32242132848828697</v>
      </c>
      <c r="AT13" s="25">
        <f>Fakos!AU68</f>
        <v>1.59378686301087</v>
      </c>
      <c r="AU13" s="25">
        <f>Fakos!AV68</f>
        <v>8.4186077867987499E-2</v>
      </c>
      <c r="AV13" s="25">
        <f>Fakos!AW68</f>
        <v>0.54772140431847305</v>
      </c>
      <c r="AW13" s="25">
        <f>Fakos!AX68</f>
        <v>0.46423221074071402</v>
      </c>
      <c r="AX13" s="25">
        <f>Fakos!AY68</f>
        <v>2.39635031845763</v>
      </c>
      <c r="AY13" s="25">
        <f>Fakos!AZ68</f>
        <v>3.9822073823135302E-2</v>
      </c>
      <c r="AZ13" s="25">
        <f>Fakos!BA68</f>
        <v>0.352248690723585</v>
      </c>
      <c r="BA13" s="25">
        <f>Fakos!BB68</f>
        <v>1.4161245710737E-2</v>
      </c>
      <c r="BB13" s="25">
        <f>Fakos!BC68</f>
        <v>8.8776367671825396E-2</v>
      </c>
      <c r="BC13" s="25">
        <f>Fakos!BD68</f>
        <v>9.2804227098285397E-2</v>
      </c>
      <c r="BD13" s="25">
        <f>Fakos!BE68</f>
        <v>0.27797042217788098</v>
      </c>
      <c r="BE13" s="25">
        <f>Fakos!BF68</f>
        <v>4.1782269938870298E-2</v>
      </c>
      <c r="BF13" s="25">
        <f>Fakos!BG68</f>
        <v>1.922455009481E-2</v>
      </c>
      <c r="BG13" s="25">
        <f>Fakos!BH68</f>
        <v>4.7372384024164702E-2</v>
      </c>
      <c r="BH13" s="25">
        <f>Fakos!BI68</f>
        <v>2.07894377372367E-2</v>
      </c>
      <c r="BJ13" s="25">
        <f>Fakos!BK68</f>
        <v>18.800644975567</v>
      </c>
      <c r="BK13" s="25">
        <f>Fakos!BL68</f>
        <v>35274.204599840603</v>
      </c>
      <c r="BL13" s="25">
        <f>Fakos!BM68</f>
        <v>145.62535021954801</v>
      </c>
      <c r="BM13" s="25">
        <f>Fakos!BN68</f>
        <v>215.238559828451</v>
      </c>
      <c r="BN13" s="25">
        <f>Fakos!BO68</f>
        <v>4.5840321016831398</v>
      </c>
      <c r="BO13" s="25">
        <f>Fakos!BP68</f>
        <v>2.5125030103415602</v>
      </c>
      <c r="BP13" s="25">
        <f>Fakos!BQ68</f>
        <v>0.30844843821441198</v>
      </c>
      <c r="BQ13" s="25">
        <f>Fakos!BR68</f>
        <v>0.45761794825173802</v>
      </c>
      <c r="BR13" s="25">
        <f>Fakos!BS68</f>
        <v>670.42033351683904</v>
      </c>
      <c r="BS13" s="25">
        <f>Fakos!BT68</f>
        <v>15.2359651904552</v>
      </c>
      <c r="BT13" s="25">
        <f>Fakos!BU68</f>
        <v>0.175920547408183</v>
      </c>
      <c r="BU13" s="25">
        <f>Fakos!BV68</f>
        <v>9.5296029651880595E-2</v>
      </c>
      <c r="BV13" s="25">
        <f>Fakos!BW68</f>
        <v>1.31384276390006E-2</v>
      </c>
      <c r="BW13" s="25">
        <f>Fakos!BX68</f>
        <v>0.294286128864165</v>
      </c>
      <c r="BX13" s="25">
        <f>Fakos!BY68</f>
        <v>2.8608396851836702</v>
      </c>
      <c r="BY13" s="25">
        <f>Fakos!BZ68</f>
        <v>3.7712065918820401</v>
      </c>
      <c r="BZ13" s="25">
        <f>Fakos!CA68</f>
        <v>8.3705225744226106E-2</v>
      </c>
      <c r="CA13" s="25">
        <f>Fakos!CB68</f>
        <v>0.113599198594203</v>
      </c>
      <c r="CB13" s="25">
        <f>Fakos!CC68</f>
        <v>57.234432476058899</v>
      </c>
      <c r="CC13" s="25">
        <f>Fakos!CD68</f>
        <v>6.9522429025457502</v>
      </c>
      <c r="CE13" s="25">
        <f>Fakos!CF68</f>
        <v>48.658542741442098</v>
      </c>
      <c r="CF13" s="25">
        <f>Fakos!CG68</f>
        <v>455972.20297703298</v>
      </c>
      <c r="CG13" s="25">
        <f>Fakos!CH68</f>
        <v>345.71791512810597</v>
      </c>
      <c r="CH13" s="25">
        <f>Fakos!CI68</f>
        <v>830.37457193446699</v>
      </c>
      <c r="CI13" s="25">
        <f>Fakos!CJ68</f>
        <v>5.9283811620581899</v>
      </c>
      <c r="CJ13" s="25">
        <f>Fakos!CK68</f>
        <v>3.68311523050816</v>
      </c>
      <c r="CK13" s="25">
        <f>Fakos!CL68</f>
        <v>0.62004456987831702</v>
      </c>
      <c r="CL13" s="25">
        <f>Fakos!CM68</f>
        <v>0.54772140431847305</v>
      </c>
      <c r="CM13" s="25">
        <f>Fakos!CN68</f>
        <v>990.86691809799902</v>
      </c>
      <c r="CN13" s="25">
        <f>Fakos!CO68</f>
        <v>51.806478368927998</v>
      </c>
      <c r="CO13" s="25">
        <f>Fakos!CP68</f>
        <v>0.336123961820956</v>
      </c>
      <c r="CP13" s="25">
        <f>Fakos!CQ68</f>
        <v>0.352248690723585</v>
      </c>
      <c r="CQ13" s="25">
        <f>Fakos!CR68</f>
        <v>1.3039934721993534E-2</v>
      </c>
      <c r="CR13" s="25">
        <f>Fakos!CS68</f>
        <v>0.329797349630431</v>
      </c>
      <c r="CS13" s="25">
        <f>Fakos!CT68</f>
        <v>5.5694016637933297</v>
      </c>
      <c r="CT13" s="25">
        <f>Fakos!CU68</f>
        <v>5.9450758225474196</v>
      </c>
      <c r="CU13" s="25">
        <f>Fakos!CV68</f>
        <v>0.119208926444138</v>
      </c>
      <c r="CV13" s="25">
        <f>Fakos!CW68</f>
        <v>0.25511601606891299</v>
      </c>
      <c r="CW13" s="25">
        <f>Fakos!CX68</f>
        <v>53.018203041950798</v>
      </c>
      <c r="CX13" s="25">
        <f>Fakos!CY68</f>
        <v>9.5259042846849802</v>
      </c>
      <c r="CZ13" s="25">
        <f>Fakos!DA68</f>
        <v>0.8856984117044655</v>
      </c>
      <c r="DA13" s="25">
        <f>Fakos!DB68</f>
        <v>8164.960210887868</v>
      </c>
      <c r="DB13" s="25">
        <f>Fakos!DC68</f>
        <v>5.8662674880730385</v>
      </c>
      <c r="DC13" s="25">
        <f>Fakos!DD68</f>
        <v>14.147665187814422</v>
      </c>
      <c r="DD13" s="25">
        <f>Fakos!DE68</f>
        <v>9.3292751110348252E-2</v>
      </c>
      <c r="DE13" s="25">
        <f>Fakos!DF68</f>
        <v>5.632535908408258E-2</v>
      </c>
      <c r="DF13" s="25">
        <f>Fakos!DG68</f>
        <v>8.892970323685398E-3</v>
      </c>
      <c r="DG13" s="25">
        <f>Fakos!DH68</f>
        <v>7.5433329337346519E-3</v>
      </c>
      <c r="DH13" s="25">
        <f>Fakos!DI68</f>
        <v>13.225383842550066</v>
      </c>
      <c r="DI13" s="25">
        <f>Fakos!DJ68</f>
        <v>0.65611041500668699</v>
      </c>
      <c r="DJ13" s="25">
        <f>Fakos!DK68</f>
        <v>3.1160616550656821E-3</v>
      </c>
      <c r="DK13" s="25">
        <f>Fakos!DL68</f>
        <v>3.1335784818530658E-3</v>
      </c>
      <c r="DL13" s="25">
        <f>Fakos!DM68</f>
        <v>1.1357047433323637E-4</v>
      </c>
      <c r="DM13" s="25">
        <f>Fakos!DN68</f>
        <v>2.7781766458632889E-3</v>
      </c>
      <c r="DN13" s="25">
        <f>Fakos!DO68</f>
        <v>4.5740815241403825E-2</v>
      </c>
      <c r="DO13" s="25">
        <f>Fakos!DP68</f>
        <v>4.6591503311500158E-2</v>
      </c>
      <c r="DP13" s="25">
        <f>Fakos!DQ68</f>
        <v>6.0522421926026524E-4</v>
      </c>
      <c r="DQ13" s="25">
        <f>Fakos!DR68</f>
        <v>1.2482233923657804E-3</v>
      </c>
      <c r="DR13" s="25">
        <f>Fakos!DS68</f>
        <v>0.25587935831057335</v>
      </c>
      <c r="DS13" s="25">
        <f>Fakos!DT68</f>
        <v>4.5582768510062911E-2</v>
      </c>
      <c r="DU13" s="25">
        <f>Fakos!DV68</f>
        <v>1.0799431171557225E-2</v>
      </c>
      <c r="DV13" s="25">
        <f>Fakos!DW68</f>
        <v>99.556377939412215</v>
      </c>
      <c r="DW13" s="25">
        <f>Fakos!DX68</f>
        <v>7.15281309463697E-2</v>
      </c>
      <c r="DX13" s="25">
        <f>Fakos!DY68</f>
        <v>0.17250424570595146</v>
      </c>
      <c r="DY13" s="25">
        <f>Fakos!DZ68</f>
        <v>1.1375301469521029E-3</v>
      </c>
      <c r="DZ13" s="25">
        <f>Fakos!EA68</f>
        <v>6.8678212651550189E-4</v>
      </c>
      <c r="EA13" s="25">
        <f>Fakos!EB68</f>
        <v>1.0843309602025925E-4</v>
      </c>
      <c r="EB13" s="25">
        <f>Fakos!EC68</f>
        <v>9.1976799038441222E-5</v>
      </c>
      <c r="EC13" s="25">
        <f>Fakos!ED68</f>
        <v>0.16125875426397623</v>
      </c>
      <c r="ED13" s="25">
        <f>Fakos!EE68</f>
        <v>8.0000361005173048E-3</v>
      </c>
      <c r="EE13" s="25">
        <f>Fakos!EF68</f>
        <v>3.7994528301626014E-5</v>
      </c>
      <c r="EF13" s="25">
        <f>Fakos!EG68</f>
        <v>3.8208113154815932E-5</v>
      </c>
      <c r="EG13" s="25">
        <f>Fakos!EH68</f>
        <v>1.3847789546360194E-6</v>
      </c>
      <c r="EH13" s="25">
        <f>Fakos!EI68</f>
        <v>3.3874654253573872E-5</v>
      </c>
      <c r="EI13" s="25">
        <f>Fakos!EJ68</f>
        <v>5.5772346365602697E-4</v>
      </c>
      <c r="EJ13" s="25">
        <f>Fakos!EK68</f>
        <v>5.6809600936692025E-4</v>
      </c>
      <c r="EK13" s="25">
        <f>Fakos!EL68</f>
        <v>7.379574370786623E-6</v>
      </c>
      <c r="EL13" s="25">
        <f>Fakos!EM68</f>
        <v>1.5219743463963524E-5</v>
      </c>
      <c r="EM13" s="25">
        <f>Fakos!EN68</f>
        <v>3.1199689214519268E-3</v>
      </c>
      <c r="EN13" s="25">
        <f>Fakos!EO68</f>
        <v>5.5579638015395639E-4</v>
      </c>
      <c r="EP13" s="25">
        <f>Fakos!EQ68</f>
        <v>199.11275587882443</v>
      </c>
    </row>
    <row r="14" spans="1:170">
      <c r="A14" s="25" t="str">
        <f>Fakos!A69</f>
        <v>LM-JB-6A-15</v>
      </c>
      <c r="B14" s="25" t="str">
        <f>Fakos!B69</f>
        <v>Fakos</v>
      </c>
      <c r="C14" s="25" t="str">
        <f>Fakos!C69</f>
        <v>epithermal</v>
      </c>
      <c r="D14" s="25" t="str">
        <f>Fakos!E69</f>
        <v>pyrite</v>
      </c>
      <c r="E14" s="25" t="str">
        <f>Fakos!F69</f>
        <v xml:space="preserve">subhedral  </v>
      </c>
      <c r="F14" s="25">
        <f>Fakos!G69</f>
        <v>38.875348486062798</v>
      </c>
      <c r="G14" s="25">
        <f>Fakos!H69</f>
        <v>502153.594954531</v>
      </c>
      <c r="H14" s="25">
        <f>Fakos!I69</f>
        <v>288.12898893303702</v>
      </c>
      <c r="I14" s="25">
        <f>Fakos!J69</f>
        <v>972.71541929437501</v>
      </c>
      <c r="J14" s="25">
        <f>Fakos!K69</f>
        <v>1.67322757786099</v>
      </c>
      <c r="K14" s="25">
        <f>Fakos!L69</f>
        <v>4.35084395084065</v>
      </c>
      <c r="L14" s="25">
        <f>Fakos!M69</f>
        <v>9.0890323215697996E-2</v>
      </c>
      <c r="M14" s="25">
        <f>Fakos!N69</f>
        <v>0.80892661271625999</v>
      </c>
      <c r="N14" s="25">
        <f>Fakos!O69</f>
        <v>137.40494359413199</v>
      </c>
      <c r="O14" s="25">
        <f>Fakos!P69</f>
        <v>44.922562272938002</v>
      </c>
      <c r="P14" s="25">
        <f>Fakos!Q69</f>
        <v>0.22546081678322499</v>
      </c>
      <c r="Q14" s="25">
        <f>Fakos!R69</f>
        <v>0.26905627941650601</v>
      </c>
      <c r="R14" s="25">
        <f>Fakos!S69</f>
        <v>9.4675813448817075E-3</v>
      </c>
      <c r="S14" s="25">
        <f>Fakos!T69</f>
        <v>0.183861903881292</v>
      </c>
      <c r="T14" s="25">
        <f>Fakos!U69</f>
        <v>0.18028838487442</v>
      </c>
      <c r="U14" s="25">
        <f>Fakos!V69</f>
        <v>1.6532026392253401</v>
      </c>
      <c r="V14" s="25">
        <f>Fakos!W69</f>
        <v>2.9810258786000701E-2</v>
      </c>
      <c r="W14" s="25">
        <f>Fakos!X69</f>
        <v>2.8149453999814101E-2</v>
      </c>
      <c r="X14" s="25">
        <f>Fakos!Y69</f>
        <v>2.57978861930882</v>
      </c>
      <c r="Y14" s="25">
        <f>Fakos!Z69</f>
        <v>4.4069612006771903</v>
      </c>
      <c r="Z14" s="25">
        <f>Fakos!AA69</f>
        <v>0.29621098135984203</v>
      </c>
      <c r="AA14" s="25">
        <f>Fakos!AB69</f>
        <v>17.413272520356227</v>
      </c>
      <c r="AB14" s="25">
        <f>Fakos!AC69</f>
        <v>1.708264455348248</v>
      </c>
      <c r="AC14" s="25">
        <f>Fakos!AD69</f>
        <v>2.096933206305263</v>
      </c>
      <c r="AD14" s="25">
        <f>Fakos!AE69</f>
        <v>1.0911535072728532E-2</v>
      </c>
      <c r="AE14" s="25">
        <f>Fakos!AF69</f>
        <v>6.9884944652063422E-2</v>
      </c>
      <c r="AF14" s="25">
        <f>Fakos!AG69</f>
        <v>7.8249959373446977E-4</v>
      </c>
      <c r="AG14" s="25">
        <f>Fakos!AH69</f>
        <v>8.7395073804004422E-2</v>
      </c>
      <c r="AH14" s="25">
        <f>Fakos!AI69</f>
        <v>1.5295098271772285E-2</v>
      </c>
      <c r="AI14" s="25">
        <f>Fakos!AJ69</f>
        <v>0.1559112897292618</v>
      </c>
      <c r="AJ14" s="25">
        <f>Fakos!AK69</f>
        <v>9.7697403180615789E-5</v>
      </c>
      <c r="AK14" s="25">
        <f>Fakos!AL69</f>
        <v>6.257210895093938E-4</v>
      </c>
      <c r="AL14" s="25">
        <f>Fakos!AM69</f>
        <v>7.8249959373446977E-4</v>
      </c>
      <c r="AO14" s="25">
        <f>Fakos!AP69</f>
        <v>0.325751674266964</v>
      </c>
      <c r="AP14" s="25">
        <f>Fakos!AQ69</f>
        <v>14.095176651365801</v>
      </c>
      <c r="AQ14" s="25">
        <f>Fakos!AR69</f>
        <v>6.03385081239892E-2</v>
      </c>
      <c r="AR14" s="25">
        <f>Fakos!AS69</f>
        <v>0.30890675521677902</v>
      </c>
      <c r="AS14" s="25">
        <f>Fakos!AT69</f>
        <v>0.251398612733297</v>
      </c>
      <c r="AT14" s="25">
        <f>Fakos!AU69</f>
        <v>1.38017839369263</v>
      </c>
      <c r="AU14" s="25">
        <f>Fakos!AV69</f>
        <v>9.0890323215697996E-2</v>
      </c>
      <c r="AV14" s="25">
        <f>Fakos!AW69</f>
        <v>0.80892661271625999</v>
      </c>
      <c r="AW14" s="25">
        <f>Fakos!AX69</f>
        <v>0.38011144594525298</v>
      </c>
      <c r="AX14" s="25">
        <f>Fakos!AY69</f>
        <v>1.9080501673382799</v>
      </c>
      <c r="AY14" s="25">
        <f>Fakos!AZ69</f>
        <v>6.0406860127669E-2</v>
      </c>
      <c r="AZ14" s="25">
        <f>Fakos!BA69</f>
        <v>0.26905627941650601</v>
      </c>
      <c r="BA14" s="25">
        <f>Fakos!BB69</f>
        <v>1.0092711818078101E-2</v>
      </c>
      <c r="BB14" s="25">
        <f>Fakos!BC69</f>
        <v>0.183861903881292</v>
      </c>
      <c r="BC14" s="25">
        <f>Fakos!BD69</f>
        <v>0.113892941031176</v>
      </c>
      <c r="BD14" s="25">
        <f>Fakos!BE69</f>
        <v>3.1359837536793999E-3</v>
      </c>
      <c r="BE14" s="25">
        <f>Fakos!BF69</f>
        <v>2.9810258786000701E-2</v>
      </c>
      <c r="BF14" s="25">
        <f>Fakos!BG69</f>
        <v>2.8149453999814101E-2</v>
      </c>
      <c r="BG14" s="25">
        <f>Fakos!BH69</f>
        <v>5.0374463835096701E-2</v>
      </c>
      <c r="BH14" s="25">
        <f>Fakos!BI69</f>
        <v>2.1287642351412801E-2</v>
      </c>
      <c r="BJ14" s="25">
        <f>Fakos!BK69</f>
        <v>21.332154861046099</v>
      </c>
      <c r="BK14" s="25">
        <f>Fakos!BL69</f>
        <v>47085.284619594902</v>
      </c>
      <c r="BL14" s="25">
        <f>Fakos!BM69</f>
        <v>6.5955539697808403</v>
      </c>
      <c r="BM14" s="25">
        <f>Fakos!BN69</f>
        <v>146.73667757895001</v>
      </c>
      <c r="BN14" s="25">
        <f>Fakos!BO69</f>
        <v>1.8271004841929099</v>
      </c>
      <c r="BO14" s="25">
        <f>Fakos!BP69</f>
        <v>4.0930853320727802</v>
      </c>
      <c r="BP14" s="25">
        <f>Fakos!BQ69</f>
        <v>5.7304750926000597E-2</v>
      </c>
      <c r="BQ14" s="25">
        <f>Fakos!BR69</f>
        <v>1.0292859063017199</v>
      </c>
      <c r="BR14" s="25">
        <f>Fakos!BS69</f>
        <v>91.951312607274104</v>
      </c>
      <c r="BS14" s="25">
        <f>Fakos!BT69</f>
        <v>2.72974703273997</v>
      </c>
      <c r="BT14" s="25">
        <f>Fakos!BU69</f>
        <v>0.43462362640107</v>
      </c>
      <c r="BU14" s="25">
        <f>Fakos!BV69</f>
        <v>2.32483667435809E-3</v>
      </c>
      <c r="BV14" s="25">
        <f>Fakos!BW69</f>
        <v>2.4127098812693901E-2</v>
      </c>
      <c r="BW14" s="25">
        <f>Fakos!BX69</f>
        <v>0.17024397110023101</v>
      </c>
      <c r="BX14" s="25">
        <f>Fakos!BY69</f>
        <v>0.13836638837520701</v>
      </c>
      <c r="BY14" s="25">
        <f>Fakos!BZ69</f>
        <v>1.2425931403969399</v>
      </c>
      <c r="BZ14" s="25">
        <f>Fakos!CA69</f>
        <v>3.6880086251226497E-2</v>
      </c>
      <c r="CA14" s="25">
        <f>Fakos!CB69</f>
        <v>1.18628186453978E-2</v>
      </c>
      <c r="CB14" s="25">
        <f>Fakos!CC69</f>
        <v>0.95963662990957099</v>
      </c>
      <c r="CC14" s="25">
        <f>Fakos!CD69</f>
        <v>5.5393240725503796</v>
      </c>
      <c r="CE14" s="25">
        <f>Fakos!CF69</f>
        <v>38.875348486062798</v>
      </c>
      <c r="CF14" s="25">
        <f>Fakos!CG69</f>
        <v>502153.594954531</v>
      </c>
      <c r="CG14" s="25">
        <f>Fakos!CH69</f>
        <v>288.12898893303702</v>
      </c>
      <c r="CH14" s="25">
        <f>Fakos!CI69</f>
        <v>972.71541929437501</v>
      </c>
      <c r="CI14" s="25">
        <f>Fakos!CJ69</f>
        <v>1.67322757786099</v>
      </c>
      <c r="CJ14" s="25">
        <f>Fakos!CK69</f>
        <v>4.35084395084065</v>
      </c>
      <c r="CK14" s="25">
        <f>Fakos!CL69</f>
        <v>9.0890323215697996E-2</v>
      </c>
      <c r="CL14" s="25">
        <f>Fakos!CM69</f>
        <v>0.80892661271625999</v>
      </c>
      <c r="CM14" s="25">
        <f>Fakos!CN69</f>
        <v>137.40494359413199</v>
      </c>
      <c r="CN14" s="25">
        <f>Fakos!CO69</f>
        <v>44.922562272938002</v>
      </c>
      <c r="CO14" s="25">
        <f>Fakos!CP69</f>
        <v>0.22546081678322499</v>
      </c>
      <c r="CP14" s="25">
        <f>Fakos!CQ69</f>
        <v>0.26905627941650601</v>
      </c>
      <c r="CQ14" s="25">
        <f>Fakos!CR69</f>
        <v>9.4675813448817075E-3</v>
      </c>
      <c r="CR14" s="25">
        <f>Fakos!CS69</f>
        <v>0.183861903881292</v>
      </c>
      <c r="CS14" s="25">
        <f>Fakos!CT69</f>
        <v>0.18028838487442</v>
      </c>
      <c r="CT14" s="25">
        <f>Fakos!CU69</f>
        <v>1.6532026392253401</v>
      </c>
      <c r="CU14" s="25">
        <f>Fakos!CV69</f>
        <v>2.9810258786000701E-2</v>
      </c>
      <c r="CV14" s="25">
        <f>Fakos!CW69</f>
        <v>2.8149453999814101E-2</v>
      </c>
      <c r="CW14" s="25">
        <f>Fakos!CX69</f>
        <v>2.57978861930882</v>
      </c>
      <c r="CX14" s="25">
        <f>Fakos!CY69</f>
        <v>4.4069612006771903</v>
      </c>
      <c r="CZ14" s="25">
        <f>Fakos!DA69</f>
        <v>0.70762156999901471</v>
      </c>
      <c r="DA14" s="25">
        <f>Fakos!DB69</f>
        <v>8991.9168225361445</v>
      </c>
      <c r="DB14" s="25">
        <f>Fakos!DC69</f>
        <v>4.8890776155551885</v>
      </c>
      <c r="DC14" s="25">
        <f>Fakos!DD69</f>
        <v>16.572824530430594</v>
      </c>
      <c r="DD14" s="25">
        <f>Fakos!DE69</f>
        <v>2.6330966195527491E-2</v>
      </c>
      <c r="DE14" s="25">
        <f>Fakos!DF69</f>
        <v>6.6536839743701642E-2</v>
      </c>
      <c r="DF14" s="25">
        <f>Fakos!DG69</f>
        <v>1.3035916873298337E-3</v>
      </c>
      <c r="DG14" s="25">
        <f>Fakos!DH69</f>
        <v>1.1140705312164441E-2</v>
      </c>
      <c r="DH14" s="25">
        <f>Fakos!DI69</f>
        <v>1.8339830381910156</v>
      </c>
      <c r="DI14" s="25">
        <f>Fakos!DJ69</f>
        <v>0.56892809362890073</v>
      </c>
      <c r="DJ14" s="25">
        <f>Fakos!DK69</f>
        <v>2.0901509136448462E-3</v>
      </c>
      <c r="DK14" s="25">
        <f>Fakos!DL69</f>
        <v>2.3935049009127757E-3</v>
      </c>
      <c r="DL14" s="25">
        <f>Fakos!DM69</f>
        <v>8.2457291930548407E-5</v>
      </c>
      <c r="DM14" s="25">
        <f>Fakos!DN69</f>
        <v>1.5488324815204448E-3</v>
      </c>
      <c r="DN14" s="25">
        <f>Fakos!DO69</f>
        <v>1.4806864723589028E-3</v>
      </c>
      <c r="DO14" s="25">
        <f>Fakos!DP69</f>
        <v>1.2956133536248747E-2</v>
      </c>
      <c r="DP14" s="25">
        <f>Fakos!DQ69</f>
        <v>1.5134680881601824E-4</v>
      </c>
      <c r="DQ14" s="25">
        <f>Fakos!DR69</f>
        <v>1.3772873811027664E-4</v>
      </c>
      <c r="DR14" s="25">
        <f>Fakos!DS69</f>
        <v>1.2450717274656468E-2</v>
      </c>
      <c r="DS14" s="25">
        <f>Fakos!DT69</f>
        <v>2.1087918400173215E-2</v>
      </c>
      <c r="DU14" s="25">
        <f>Fakos!DV69</f>
        <v>7.8470468470429825E-3</v>
      </c>
      <c r="DV14" s="25">
        <f>Fakos!DW69</f>
        <v>99.714304287323031</v>
      </c>
      <c r="DW14" s="25">
        <f>Fakos!DX69</f>
        <v>5.4216579475021065E-2</v>
      </c>
      <c r="DX14" s="25">
        <f>Fakos!DY69</f>
        <v>0.18378146737145543</v>
      </c>
      <c r="DY14" s="25">
        <f>Fakos!DZ69</f>
        <v>2.9199268934735419E-4</v>
      </c>
      <c r="DZ14" s="25">
        <f>Fakos!EA69</f>
        <v>7.3784876077724029E-4</v>
      </c>
      <c r="EA14" s="25">
        <f>Fakos!EB69</f>
        <v>1.445595424671305E-5</v>
      </c>
      <c r="EB14" s="25">
        <f>Fakos!EC69</f>
        <v>1.2354292209291573E-4</v>
      </c>
      <c r="EC14" s="25">
        <f>Fakos!ED69</f>
        <v>2.0337637273249255E-2</v>
      </c>
      <c r="ED14" s="25">
        <f>Fakos!EE69</f>
        <v>6.3090295612541264E-3</v>
      </c>
      <c r="EE14" s="25">
        <f>Fakos!EF69</f>
        <v>2.3178366562205893E-5</v>
      </c>
      <c r="EF14" s="25">
        <f>Fakos!EG69</f>
        <v>2.6542358065930179E-5</v>
      </c>
      <c r="EG14" s="25">
        <f>Fakos!EH69</f>
        <v>9.1439585802933274E-7</v>
      </c>
      <c r="EH14" s="25">
        <f>Fakos!EI69</f>
        <v>1.7175509560469853E-5</v>
      </c>
      <c r="EI14" s="25">
        <f>Fakos!EJ69</f>
        <v>1.6419816194126618E-5</v>
      </c>
      <c r="EJ14" s="25">
        <f>Fakos!EK69</f>
        <v>1.4367479896864948E-4</v>
      </c>
      <c r="EK14" s="25">
        <f>Fakos!EL69</f>
        <v>1.6783342245084569E-6</v>
      </c>
      <c r="EL14" s="25">
        <f>Fakos!EM69</f>
        <v>1.5273189879400648E-6</v>
      </c>
      <c r="EM14" s="25">
        <f>Fakos!EN69</f>
        <v>1.3807007286910808E-4</v>
      </c>
      <c r="EN14" s="25">
        <f>Fakos!EO69</f>
        <v>2.338508188677874E-4</v>
      </c>
      <c r="EP14" s="25">
        <f>Fakos!EQ69</f>
        <v>199.42860857464606</v>
      </c>
    </row>
    <row r="15" spans="1:170">
      <c r="A15" s="25" t="str">
        <f>Fakos!A70</f>
        <v>LM-JB-6A-16</v>
      </c>
      <c r="B15" s="25" t="str">
        <f>Fakos!B70</f>
        <v>Fakos</v>
      </c>
      <c r="C15" s="25" t="str">
        <f>Fakos!C70</f>
        <v>epithermal</v>
      </c>
      <c r="D15" s="25" t="str">
        <f>Fakos!E70</f>
        <v>pyrite</v>
      </c>
      <c r="E15" s="25" t="str">
        <f>Fakos!F70</f>
        <v xml:space="preserve">subhedral  </v>
      </c>
      <c r="F15" s="25">
        <f>Fakos!G70</f>
        <v>64.1255597072754</v>
      </c>
      <c r="G15" s="25">
        <f>Fakos!H70</f>
        <v>509907.45663330599</v>
      </c>
      <c r="H15" s="25">
        <f>Fakos!I70</f>
        <v>50.711942085523901</v>
      </c>
      <c r="I15" s="25">
        <f>Fakos!J70</f>
        <v>930.32108890376003</v>
      </c>
      <c r="J15" s="25">
        <f>Fakos!K70</f>
        <v>29.257311902902401</v>
      </c>
      <c r="K15" s="25">
        <f>Fakos!L70</f>
        <v>89.951764617569594</v>
      </c>
      <c r="L15" s="25">
        <f>Fakos!M70</f>
        <v>0.19423592772243201</v>
      </c>
      <c r="M15" s="25">
        <f>Fakos!N70</f>
        <v>0.62843840194787903</v>
      </c>
      <c r="N15" s="25">
        <f>Fakos!O70</f>
        <v>453.19317090723098</v>
      </c>
      <c r="O15" s="25">
        <f>Fakos!P70</f>
        <v>41.867144341113402</v>
      </c>
      <c r="P15" s="25">
        <f>Fakos!Q70</f>
        <v>5.6312977627180603</v>
      </c>
      <c r="Q15" s="25">
        <f>Fakos!R70</f>
        <v>0.22110594232231301</v>
      </c>
      <c r="R15" s="25">
        <f>Fakos!S70</f>
        <v>2.6337724076685651E-2</v>
      </c>
      <c r="S15" s="25">
        <f>Fakos!T70</f>
        <v>0.26819430053783799</v>
      </c>
      <c r="T15" s="25">
        <f>Fakos!U70</f>
        <v>2.0187959122802099</v>
      </c>
      <c r="U15" s="25">
        <f>Fakos!V70</f>
        <v>7.9331594073721696</v>
      </c>
      <c r="V15" s="25">
        <f>Fakos!W70</f>
        <v>0.527482193778681</v>
      </c>
      <c r="W15" s="25">
        <f>Fakos!X70</f>
        <v>0.13670668094593999</v>
      </c>
      <c r="X15" s="25">
        <f>Fakos!Y70</f>
        <v>242.09824296656501</v>
      </c>
      <c r="Y15" s="25">
        <f>Fakos!Z70</f>
        <v>1.4406699005874</v>
      </c>
      <c r="Z15" s="25">
        <f>Fakos!AA70</f>
        <v>5.4510149979809776E-2</v>
      </c>
      <c r="AA15" s="25">
        <f>Fakos!AB70</f>
        <v>0.17293452372099813</v>
      </c>
      <c r="AB15" s="25">
        <f>Fakos!AC70</f>
        <v>5.9507656186763968E-3</v>
      </c>
      <c r="AC15" s="25">
        <f>Fakos!AD70</f>
        <v>0.11189917532076996</v>
      </c>
      <c r="AD15" s="25">
        <f>Fakos!AE70</f>
        <v>5.6467440354294465E-4</v>
      </c>
      <c r="AE15" s="25">
        <f>Fakos!AF70</f>
        <v>8.3387466490577374E-3</v>
      </c>
      <c r="AF15" s="25">
        <f>Fakos!AG70</f>
        <v>0.11104480584121734</v>
      </c>
      <c r="AG15" s="25">
        <f>Fakos!AH70</f>
        <v>2.3260382618703147E-2</v>
      </c>
      <c r="AH15" s="25">
        <f>Fakos!AI70</f>
        <v>2.8408888347398745E-2</v>
      </c>
      <c r="AI15" s="25">
        <f>Fakos!AJ70</f>
        <v>0.82558747741322824</v>
      </c>
      <c r="AJ15" s="25">
        <f>Fakos!AK70</f>
        <v>2.6957492717472544E-3</v>
      </c>
      <c r="AK15" s="25">
        <f>Fakos!AL70</f>
        <v>3.9809083013929575E-2</v>
      </c>
      <c r="AL15" s="25">
        <f>Fakos!AM70</f>
        <v>0.11104480584121734</v>
      </c>
      <c r="AO15" s="25">
        <f>Fakos!AP70</f>
        <v>0.40321022948972302</v>
      </c>
      <c r="AP15" s="25">
        <f>Fakos!AQ70</f>
        <v>9.7509797130501692</v>
      </c>
      <c r="AQ15" s="25">
        <f>Fakos!AR70</f>
        <v>4.7730412147593201E-2</v>
      </c>
      <c r="AR15" s="25">
        <f>Fakos!AS70</f>
        <v>0.39100358377829098</v>
      </c>
      <c r="AS15" s="25">
        <f>Fakos!AT70</f>
        <v>0.33088427203156001</v>
      </c>
      <c r="AT15" s="25">
        <f>Fakos!AU70</f>
        <v>1.21674984471612</v>
      </c>
      <c r="AU15" s="25">
        <f>Fakos!AV70</f>
        <v>5.9116069186626499E-2</v>
      </c>
      <c r="AV15" s="25">
        <f>Fakos!AW70</f>
        <v>0.62843840194787903</v>
      </c>
      <c r="AW15" s="25">
        <f>Fakos!AX70</f>
        <v>0.50299621326897503</v>
      </c>
      <c r="AX15" s="25">
        <f>Fakos!AY70</f>
        <v>1.9838190237067901</v>
      </c>
      <c r="AY15" s="25">
        <f>Fakos!AZ70</f>
        <v>4.75868371795303E-2</v>
      </c>
      <c r="AZ15" s="25">
        <f>Fakos!BA70</f>
        <v>6.6910748596387204E-3</v>
      </c>
      <c r="BA15" s="25">
        <f>Fakos!BB70</f>
        <v>2.7249584698514299E-2</v>
      </c>
      <c r="BB15" s="25">
        <f>Fakos!BC70</f>
        <v>0.17032546262909201</v>
      </c>
      <c r="BC15" s="25">
        <f>Fakos!BD70</f>
        <v>0.13173198107245701</v>
      </c>
      <c r="BD15" s="25">
        <f>Fakos!BE70</f>
        <v>0.298313812207746</v>
      </c>
      <c r="BE15" s="25">
        <f>Fakos!BF70</f>
        <v>4.9638859963845698E-2</v>
      </c>
      <c r="BF15" s="25">
        <f>Fakos!BG70</f>
        <v>1.4097287410867E-2</v>
      </c>
      <c r="BG15" s="25">
        <f>Fakos!BH70</f>
        <v>7.2058407551521694E-2</v>
      </c>
      <c r="BH15" s="25">
        <f>Fakos!BI70</f>
        <v>2.6083958170302499E-2</v>
      </c>
      <c r="BJ15" s="25">
        <f>Fakos!BK70</f>
        <v>65.353554676746995</v>
      </c>
      <c r="BK15" s="25">
        <f>Fakos!BL70</f>
        <v>12779.1680968031</v>
      </c>
      <c r="BL15" s="25">
        <f>Fakos!BM70</f>
        <v>4.5715793731041598</v>
      </c>
      <c r="BM15" s="25">
        <f>Fakos!BN70</f>
        <v>158.807915631745</v>
      </c>
      <c r="BN15" s="25">
        <f>Fakos!BO70</f>
        <v>18.675530301054199</v>
      </c>
      <c r="BO15" s="25">
        <f>Fakos!BP70</f>
        <v>97.061486983137499</v>
      </c>
      <c r="BP15" s="25">
        <f>Fakos!BQ70</f>
        <v>0.445386173915227</v>
      </c>
      <c r="BQ15" s="25">
        <f>Fakos!BR70</f>
        <v>0.56440392605170298</v>
      </c>
      <c r="BR15" s="25">
        <f>Fakos!BS70</f>
        <v>5.3272806484583803</v>
      </c>
      <c r="BS15" s="25">
        <f>Fakos!BT70</f>
        <v>4.3274123664642499</v>
      </c>
      <c r="BT15" s="25">
        <f>Fakos!BU70</f>
        <v>0.65674214438352396</v>
      </c>
      <c r="BU15" s="25">
        <f>Fakos!BV70</f>
        <v>0.47097732806687798</v>
      </c>
      <c r="BV15" s="25">
        <f>Fakos!BW70</f>
        <v>1.379592470324E-2</v>
      </c>
      <c r="BW15" s="25">
        <f>Fakos!BX70</f>
        <v>0.41446378676201701</v>
      </c>
      <c r="BX15" s="25">
        <f>Fakos!BY70</f>
        <v>0.68432252939381699</v>
      </c>
      <c r="BY15" s="25">
        <f>Fakos!BZ70</f>
        <v>3.3895066989000902</v>
      </c>
      <c r="BZ15" s="25">
        <f>Fakos!CA70</f>
        <v>6.3812354406904401E-2</v>
      </c>
      <c r="CA15" s="25">
        <f>Fakos!CB70</f>
        <v>0.13292801709082799</v>
      </c>
      <c r="CB15" s="25">
        <f>Fakos!CC70</f>
        <v>323.69478907508397</v>
      </c>
      <c r="CC15" s="25">
        <f>Fakos!CD70</f>
        <v>0.95138922953118399</v>
      </c>
      <c r="CE15" s="25">
        <f>Fakos!CF70</f>
        <v>64.1255597072754</v>
      </c>
      <c r="CF15" s="25">
        <f>Fakos!CG70</f>
        <v>509907.45663330599</v>
      </c>
      <c r="CG15" s="25">
        <f>Fakos!CH70</f>
        <v>50.711942085523901</v>
      </c>
      <c r="CH15" s="25">
        <f>Fakos!CI70</f>
        <v>930.32108890376003</v>
      </c>
      <c r="CI15" s="25">
        <f>Fakos!CJ70</f>
        <v>29.257311902902401</v>
      </c>
      <c r="CJ15" s="25">
        <f>Fakos!CK70</f>
        <v>89.951764617569594</v>
      </c>
      <c r="CK15" s="25">
        <f>Fakos!CL70</f>
        <v>0.19423592772243201</v>
      </c>
      <c r="CL15" s="25">
        <f>Fakos!CM70</f>
        <v>0.62843840194787903</v>
      </c>
      <c r="CM15" s="25">
        <f>Fakos!CN70</f>
        <v>453.19317090723098</v>
      </c>
      <c r="CN15" s="25">
        <f>Fakos!CO70</f>
        <v>41.867144341113402</v>
      </c>
      <c r="CO15" s="25">
        <f>Fakos!CP70</f>
        <v>5.6312977627180603</v>
      </c>
      <c r="CP15" s="25">
        <f>Fakos!CQ70</f>
        <v>0.22110594232231301</v>
      </c>
      <c r="CQ15" s="25">
        <f>Fakos!CR70</f>
        <v>2.6337724076685651E-2</v>
      </c>
      <c r="CR15" s="25">
        <f>Fakos!CS70</f>
        <v>0.26819430053783799</v>
      </c>
      <c r="CS15" s="25">
        <f>Fakos!CT70</f>
        <v>2.0187959122802099</v>
      </c>
      <c r="CT15" s="25">
        <f>Fakos!CU70</f>
        <v>7.9331594073721696</v>
      </c>
      <c r="CU15" s="25">
        <f>Fakos!CV70</f>
        <v>0.527482193778681</v>
      </c>
      <c r="CV15" s="25">
        <f>Fakos!CW70</f>
        <v>0.13670668094593999</v>
      </c>
      <c r="CW15" s="25">
        <f>Fakos!CX70</f>
        <v>242.09824296656501</v>
      </c>
      <c r="CX15" s="25">
        <f>Fakos!CY70</f>
        <v>1.4406699005874</v>
      </c>
      <c r="CZ15" s="25">
        <f>Fakos!DA70</f>
        <v>1.1672340185811003</v>
      </c>
      <c r="DA15" s="25">
        <f>Fakos!DB70</f>
        <v>9130.7629444588765</v>
      </c>
      <c r="DB15" s="25">
        <f>Fakos!DC70</f>
        <v>0.86049870167450437</v>
      </c>
      <c r="DC15" s="25">
        <f>Fakos!DD70</f>
        <v>15.850523038429536</v>
      </c>
      <c r="DD15" s="25">
        <f>Fakos!DE70</f>
        <v>0.46041154286504898</v>
      </c>
      <c r="DE15" s="25">
        <f>Fakos!DF70</f>
        <v>1.3756195843029453</v>
      </c>
      <c r="DF15" s="25">
        <f>Fakos!DG70</f>
        <v>2.7858228665208324E-3</v>
      </c>
      <c r="DG15" s="25">
        <f>Fakos!DH70</f>
        <v>8.6549841887877572E-3</v>
      </c>
      <c r="DH15" s="25">
        <f>Fakos!DI70</f>
        <v>6.0488987275662955</v>
      </c>
      <c r="DI15" s="25">
        <f>Fakos!DJ70</f>
        <v>0.53023232448218593</v>
      </c>
      <c r="DJ15" s="25">
        <f>Fakos!DK70</f>
        <v>5.2205355820511147E-2</v>
      </c>
      <c r="DK15" s="25">
        <f>Fakos!DL70</f>
        <v>1.9669422238242965E-3</v>
      </c>
      <c r="DL15" s="25">
        <f>Fakos!DM70</f>
        <v>2.2938671703640241E-4</v>
      </c>
      <c r="DM15" s="25">
        <f>Fakos!DN70</f>
        <v>2.25923932724992E-3</v>
      </c>
      <c r="DN15" s="25">
        <f>Fakos!DO70</f>
        <v>1.6580124115310527E-2</v>
      </c>
      <c r="DO15" s="25">
        <f>Fakos!DP70</f>
        <v>6.2172095669060894E-2</v>
      </c>
      <c r="DP15" s="25">
        <f>Fakos!DQ70</f>
        <v>2.6780293089292621E-3</v>
      </c>
      <c r="DQ15" s="25">
        <f>Fakos!DR70</f>
        <v>6.6887402711444618E-4</v>
      </c>
      <c r="DR15" s="25">
        <f>Fakos!DS70</f>
        <v>1.168427813545198</v>
      </c>
      <c r="DS15" s="25">
        <f>Fakos!DT70</f>
        <v>6.8938045791064216E-3</v>
      </c>
      <c r="DU15" s="25">
        <f>Fakos!DV70</f>
        <v>1.2743546266945965E-2</v>
      </c>
      <c r="DV15" s="25">
        <f>Fakos!DW70</f>
        <v>99.687207691799117</v>
      </c>
      <c r="DW15" s="25">
        <f>Fakos!DX70</f>
        <v>9.3946927889971069E-3</v>
      </c>
      <c r="DX15" s="25">
        <f>Fakos!DY70</f>
        <v>0.17305173639563962</v>
      </c>
      <c r="DY15" s="25">
        <f>Fakos!DZ70</f>
        <v>5.0266490737384756E-3</v>
      </c>
      <c r="DZ15" s="25">
        <f>Fakos!EA70</f>
        <v>1.5018643681745589E-2</v>
      </c>
      <c r="EA15" s="25">
        <f>Fakos!EB70</f>
        <v>3.0414862851735507E-5</v>
      </c>
      <c r="EB15" s="25">
        <f>Fakos!EC70</f>
        <v>9.4492783532455947E-5</v>
      </c>
      <c r="EC15" s="25">
        <f>Fakos!ED70</f>
        <v>6.6040245205084183E-2</v>
      </c>
      <c r="ED15" s="25">
        <f>Fakos!EE70</f>
        <v>5.7889335400650487E-3</v>
      </c>
      <c r="EE15" s="25">
        <f>Fakos!EF70</f>
        <v>5.6996399752791839E-4</v>
      </c>
      <c r="EF15" s="25">
        <f>Fakos!EG70</f>
        <v>2.1474544808233684E-5</v>
      </c>
      <c r="EG15" s="25">
        <f>Fakos!EH70</f>
        <v>2.5043823218326891E-6</v>
      </c>
      <c r="EH15" s="25">
        <f>Fakos!EI70</f>
        <v>2.4665765764701986E-5</v>
      </c>
      <c r="EI15" s="25">
        <f>Fakos!EJ70</f>
        <v>1.8101732421405231E-4</v>
      </c>
      <c r="EJ15" s="25">
        <f>Fakos!EK70</f>
        <v>6.787781756350679E-4</v>
      </c>
      <c r="EK15" s="25">
        <f>Fakos!EL70</f>
        <v>2.9238001856785467E-5</v>
      </c>
      <c r="EL15" s="25">
        <f>Fakos!EM70</f>
        <v>7.3025862642806207E-6</v>
      </c>
      <c r="EM15" s="25">
        <f>Fakos!EN70</f>
        <v>1.2756579798453826E-2</v>
      </c>
      <c r="EN15" s="25">
        <f>Fakos!EO70</f>
        <v>7.526469946096986E-5</v>
      </c>
      <c r="EP15" s="25">
        <f>Fakos!EQ70</f>
        <v>199.37441538359823</v>
      </c>
    </row>
    <row r="16" spans="1:170">
      <c r="A16" s="25" t="str">
        <f>Fakos!A71</f>
        <v>LM-JB-6A-17</v>
      </c>
      <c r="B16" s="25" t="str">
        <f>Fakos!B71</f>
        <v>Fakos</v>
      </c>
      <c r="C16" s="25" t="str">
        <f>Fakos!C71</f>
        <v>epithermal</v>
      </c>
      <c r="D16" s="25" t="str">
        <f>Fakos!E71</f>
        <v>pyrite</v>
      </c>
      <c r="E16" s="25" t="str">
        <f>Fakos!F71</f>
        <v xml:space="preserve">subhedral  </v>
      </c>
      <c r="F16" s="25">
        <f>Fakos!G71</f>
        <v>35.795357746237499</v>
      </c>
      <c r="G16" s="25">
        <f>Fakos!H71</f>
        <v>448310.80993534997</v>
      </c>
      <c r="H16" s="25">
        <f>Fakos!I71</f>
        <v>84.199485047028801</v>
      </c>
      <c r="I16" s="25">
        <f>Fakos!J71</f>
        <v>576.95238084706205</v>
      </c>
      <c r="J16" s="25">
        <f>Fakos!K71</f>
        <v>1.0916182044315199</v>
      </c>
      <c r="K16" s="25">
        <f>Fakos!L71</f>
        <v>1.3331033621507</v>
      </c>
      <c r="L16" s="25">
        <f>Fakos!M71</f>
        <v>5.4758993277768897E-2</v>
      </c>
      <c r="M16" s="25">
        <f>Fakos!N71</f>
        <v>0.59347211451134996</v>
      </c>
      <c r="N16" s="25">
        <f>Fakos!O71</f>
        <v>266.00682025714599</v>
      </c>
      <c r="O16" s="25">
        <f>Fakos!P71</f>
        <v>37.777839817129902</v>
      </c>
      <c r="P16" s="25">
        <f>Fakos!Q71</f>
        <v>6.0691971508131597E-2</v>
      </c>
      <c r="Q16" s="25">
        <f>Fakos!R71</f>
        <v>0.25529604496800201</v>
      </c>
      <c r="R16" s="25">
        <f>Fakos!S71</f>
        <v>1.3631025494279497E-2</v>
      </c>
      <c r="S16" s="25">
        <f>Fakos!T71</f>
        <v>0.111013203044589</v>
      </c>
      <c r="T16" s="25">
        <f>Fakos!U71</f>
        <v>0.14282789958223199</v>
      </c>
      <c r="U16" s="25">
        <f>Fakos!V71</f>
        <v>3.7682172419316902</v>
      </c>
      <c r="V16" s="25">
        <f>Fakos!W71</f>
        <v>2.82494757764973E-2</v>
      </c>
      <c r="W16" s="25">
        <f>Fakos!X71</f>
        <v>1.0129493093747E-2</v>
      </c>
      <c r="X16" s="25">
        <f>Fakos!Y71</f>
        <v>2.8318940083699702</v>
      </c>
      <c r="Y16" s="25">
        <f>Fakos!Z71</f>
        <v>0.80900990953697705</v>
      </c>
      <c r="Z16" s="25">
        <f>Fakos!AA71</f>
        <v>0.14593836136599342</v>
      </c>
      <c r="AA16" s="25">
        <f>Fakos!AB71</f>
        <v>13.340131977211504</v>
      </c>
      <c r="AB16" s="25">
        <f>Fakos!AC71</f>
        <v>0.28567803284510662</v>
      </c>
      <c r="AC16" s="25">
        <f>Fakos!AD71</f>
        <v>0.31653130158705722</v>
      </c>
      <c r="AD16" s="25">
        <f>Fakos!AE71</f>
        <v>3.5769322805896632E-3</v>
      </c>
      <c r="AE16" s="25">
        <f>Fakos!AF71</f>
        <v>5.0435467980118123E-2</v>
      </c>
      <c r="AF16" s="25">
        <f>Fakos!AG71</f>
        <v>7.2081167092925434E-4</v>
      </c>
      <c r="AG16" s="25">
        <f>Fakos!AH71</f>
        <v>2.1431583007255881E-2</v>
      </c>
      <c r="AH16" s="25">
        <f>Fakos!AI71</f>
        <v>9.6082524624124775E-3</v>
      </c>
      <c r="AI16" s="25">
        <f>Fakos!AJ71</f>
        <v>0.44867067531386273</v>
      </c>
      <c r="AJ16" s="25">
        <f>Fakos!AK71</f>
        <v>1.2030350409018855E-4</v>
      </c>
      <c r="AK16" s="25">
        <f>Fakos!AL71</f>
        <v>1.696303718513918E-3</v>
      </c>
      <c r="AL16" s="25">
        <f>Fakos!AM71</f>
        <v>7.2081167092925434E-4</v>
      </c>
      <c r="AO16" s="25">
        <f>Fakos!AP71</f>
        <v>0.28901927682408801</v>
      </c>
      <c r="AP16" s="25">
        <f>Fakos!AQ71</f>
        <v>8.8452700939922693</v>
      </c>
      <c r="AQ16" s="25">
        <f>Fakos!AR71</f>
        <v>4.9948531187094199E-2</v>
      </c>
      <c r="AR16" s="25">
        <f>Fakos!AS71</f>
        <v>0.27966807507979202</v>
      </c>
      <c r="AS16" s="25">
        <f>Fakos!AT71</f>
        <v>0.29336718823369001</v>
      </c>
      <c r="AT16" s="25">
        <f>Fakos!AU71</f>
        <v>1.3331033621507</v>
      </c>
      <c r="AU16" s="25">
        <f>Fakos!AV71</f>
        <v>5.4758993277768897E-2</v>
      </c>
      <c r="AV16" s="25">
        <f>Fakos!AW71</f>
        <v>0.59347211451134996</v>
      </c>
      <c r="AW16" s="25">
        <f>Fakos!AX71</f>
        <v>0.29971714845742897</v>
      </c>
      <c r="AX16" s="25">
        <f>Fakos!AY71</f>
        <v>2.05671524820638</v>
      </c>
      <c r="AY16" s="25">
        <f>Fakos!AZ71</f>
        <v>6.0691971508131597E-2</v>
      </c>
      <c r="AZ16" s="25">
        <f>Fakos!BA71</f>
        <v>0.25529604496800201</v>
      </c>
      <c r="BA16" s="25">
        <f>Fakos!BB71</f>
        <v>9.7604557121842208E-3</v>
      </c>
      <c r="BB16" s="25">
        <f>Fakos!BC71</f>
        <v>0.111013203044589</v>
      </c>
      <c r="BC16" s="25">
        <f>Fakos!BD71</f>
        <v>0.133526474565871</v>
      </c>
      <c r="BD16" s="25">
        <f>Fakos!BE71</f>
        <v>0.175494731063979</v>
      </c>
      <c r="BE16" s="25">
        <f>Fakos!BF71</f>
        <v>1.7801175826406401E-2</v>
      </c>
      <c r="BF16" s="25">
        <f>Fakos!BG71</f>
        <v>9.7478188702426506E-3</v>
      </c>
      <c r="BG16" s="25">
        <f>Fakos!BH71</f>
        <v>4.1954368363604902E-2</v>
      </c>
      <c r="BH16" s="25">
        <f>Fakos!BI71</f>
        <v>1.552610605366E-2</v>
      </c>
      <c r="BJ16" s="25">
        <f>Fakos!BK71</f>
        <v>16.923421720975298</v>
      </c>
      <c r="BK16" s="25">
        <f>Fakos!BL71</f>
        <v>28612.037958270001</v>
      </c>
      <c r="BL16" s="25">
        <f>Fakos!BM71</f>
        <v>8.8499689907715098</v>
      </c>
      <c r="BM16" s="25">
        <f>Fakos!BN71</f>
        <v>131.12879420793601</v>
      </c>
      <c r="BN16" s="25">
        <f>Fakos!BO71</f>
        <v>0.33910135225479898</v>
      </c>
      <c r="BO16" s="25">
        <f>Fakos!BP71</f>
        <v>0.94595013019164498</v>
      </c>
      <c r="BP16" s="25">
        <f>Fakos!BQ71</f>
        <v>6.8289738247921006E-2</v>
      </c>
      <c r="BQ16" s="25">
        <f>Fakos!BR71</f>
        <v>0.62196585118684</v>
      </c>
      <c r="BR16" s="25">
        <f>Fakos!BS71</f>
        <v>104.125290024593</v>
      </c>
      <c r="BS16" s="25">
        <f>Fakos!BT71</f>
        <v>17.454592214644101</v>
      </c>
      <c r="BT16" s="25">
        <f>Fakos!BU71</f>
        <v>6.7325333377393007E-2</v>
      </c>
      <c r="BU16" s="25">
        <f>Fakos!BV71</f>
        <v>0.12560209739901701</v>
      </c>
      <c r="BV16" s="25">
        <f>Fakos!BW71</f>
        <v>1.82084645133028E-2</v>
      </c>
      <c r="BW16" s="25">
        <f>Fakos!BX71</f>
        <v>7.4637270734367905E-2</v>
      </c>
      <c r="BX16" s="25">
        <f>Fakos!BY71</f>
        <v>0.164001378530647</v>
      </c>
      <c r="BY16" s="25">
        <f>Fakos!BZ71</f>
        <v>1.86356214307024</v>
      </c>
      <c r="BZ16" s="25">
        <f>Fakos!CA71</f>
        <v>4.1040537140868603E-2</v>
      </c>
      <c r="CA16" s="25">
        <f>Fakos!CB71</f>
        <v>1.1890809720016901E-2</v>
      </c>
      <c r="CB16" s="25">
        <f>Fakos!CC71</f>
        <v>2.1728843671068301</v>
      </c>
      <c r="CC16" s="25">
        <f>Fakos!CD71</f>
        <v>0.54574306911076498</v>
      </c>
      <c r="CE16" s="25">
        <f>Fakos!CF71</f>
        <v>35.795357746237499</v>
      </c>
      <c r="CF16" s="25">
        <f>Fakos!CG71</f>
        <v>448310.80993534997</v>
      </c>
      <c r="CG16" s="25">
        <f>Fakos!CH71</f>
        <v>84.199485047028801</v>
      </c>
      <c r="CH16" s="25">
        <f>Fakos!CI71</f>
        <v>576.95238084706205</v>
      </c>
      <c r="CI16" s="25">
        <f>Fakos!CJ71</f>
        <v>1.0916182044315199</v>
      </c>
      <c r="CJ16" s="25">
        <f>Fakos!CK71</f>
        <v>1.3331033621507</v>
      </c>
      <c r="CK16" s="25">
        <f>Fakos!CL71</f>
        <v>5.4758993277768897E-2</v>
      </c>
      <c r="CL16" s="25">
        <f>Fakos!CM71</f>
        <v>0.59347211451134996</v>
      </c>
      <c r="CM16" s="25">
        <f>Fakos!CN71</f>
        <v>266.00682025714599</v>
      </c>
      <c r="CN16" s="25">
        <f>Fakos!CO71</f>
        <v>37.777839817129902</v>
      </c>
      <c r="CO16" s="25">
        <f>Fakos!CP71</f>
        <v>6.0691971508131597E-2</v>
      </c>
      <c r="CP16" s="25">
        <f>Fakos!CQ71</f>
        <v>0.25529604496800201</v>
      </c>
      <c r="CQ16" s="25">
        <f>Fakos!CR71</f>
        <v>1.3631025494279497E-2</v>
      </c>
      <c r="CR16" s="25">
        <f>Fakos!CS71</f>
        <v>0.111013203044589</v>
      </c>
      <c r="CS16" s="25">
        <f>Fakos!CT71</f>
        <v>0.14282789958223199</v>
      </c>
      <c r="CT16" s="25">
        <f>Fakos!CU71</f>
        <v>3.7682172419316902</v>
      </c>
      <c r="CU16" s="25">
        <f>Fakos!CV71</f>
        <v>2.82494757764973E-2</v>
      </c>
      <c r="CV16" s="25">
        <f>Fakos!CW71</f>
        <v>1.0129493093747E-2</v>
      </c>
      <c r="CW16" s="25">
        <f>Fakos!CX71</f>
        <v>2.8318940083699702</v>
      </c>
      <c r="CX16" s="25">
        <f>Fakos!CY71</f>
        <v>0.80900990953697705</v>
      </c>
      <c r="CZ16" s="25">
        <f>Fakos!DA71</f>
        <v>0.65155859004453365</v>
      </c>
      <c r="DA16" s="25">
        <f>Fakos!DB71</f>
        <v>8027.7698976694419</v>
      </c>
      <c r="DB16" s="25">
        <f>Fakos!DC71</f>
        <v>1.428727526199643</v>
      </c>
      <c r="DC16" s="25">
        <f>Fakos!DD71</f>
        <v>9.8299362593930848</v>
      </c>
      <c r="DD16" s="25">
        <f>Fakos!DE71</f>
        <v>1.717839367437006E-2</v>
      </c>
      <c r="DE16" s="25">
        <f>Fakos!DF71</f>
        <v>2.0386960730244687E-2</v>
      </c>
      <c r="DF16" s="25">
        <f>Fakos!DG71</f>
        <v>7.8537919019217332E-4</v>
      </c>
      <c r="DG16" s="25">
        <f>Fakos!DH71</f>
        <v>8.1734212162422534E-3</v>
      </c>
      <c r="DH16" s="25">
        <f>Fakos!DI71</f>
        <v>3.550469027051558</v>
      </c>
      <c r="DI16" s="25">
        <f>Fakos!DJ71</f>
        <v>0.47844275350975057</v>
      </c>
      <c r="DJ16" s="25">
        <f>Fakos!DK71</f>
        <v>5.6264933973248458E-4</v>
      </c>
      <c r="DK16" s="25">
        <f>Fakos!DL71</f>
        <v>2.2710948658761334E-3</v>
      </c>
      <c r="DL16" s="25">
        <f>Fakos!DM71</f>
        <v>1.1871854146805812E-4</v>
      </c>
      <c r="DM16" s="25">
        <f>Fakos!DN71</f>
        <v>9.3516302792173375E-4</v>
      </c>
      <c r="DN16" s="25">
        <f>Fakos!DO71</f>
        <v>1.1730280846109723E-3</v>
      </c>
      <c r="DO16" s="25">
        <f>Fakos!DP71</f>
        <v>2.9531483087238953E-2</v>
      </c>
      <c r="DP16" s="25">
        <f>Fakos!DQ71</f>
        <v>1.4342270693423477E-4</v>
      </c>
      <c r="DQ16" s="25">
        <f>Fakos!DR71</f>
        <v>4.9561256197287156E-5</v>
      </c>
      <c r="DR16" s="25">
        <f>Fakos!DS71</f>
        <v>1.3667442125337695E-2</v>
      </c>
      <c r="DS16" s="25">
        <f>Fakos!DT71</f>
        <v>3.871224224671125E-3</v>
      </c>
      <c r="DU16" s="25">
        <f>Fakos!DV71</f>
        <v>8.0990881221915997E-3</v>
      </c>
      <c r="DV16" s="25">
        <f>Fakos!DW71</f>
        <v>99.787826941945355</v>
      </c>
      <c r="DW16" s="25">
        <f>Fakos!DX71</f>
        <v>1.7759554265873185E-2</v>
      </c>
      <c r="DX16" s="25">
        <f>Fakos!DY71</f>
        <v>0.12218934907282783</v>
      </c>
      <c r="DY16" s="25">
        <f>Fakos!DZ71</f>
        <v>2.1353309785527108E-4</v>
      </c>
      <c r="DZ16" s="25">
        <f>Fakos!EA71</f>
        <v>2.5341664436750923E-4</v>
      </c>
      <c r="EA16" s="25">
        <f>Fakos!EB71</f>
        <v>9.762522308649367E-6</v>
      </c>
      <c r="EB16" s="25">
        <f>Fakos!EC71</f>
        <v>1.0159832085954374E-4</v>
      </c>
      <c r="EC16" s="25">
        <f>Fakos!ED71</f>
        <v>4.4133500754302092E-2</v>
      </c>
      <c r="ED16" s="25">
        <f>Fakos!EE71</f>
        <v>5.9472011900489462E-3</v>
      </c>
      <c r="EE16" s="25">
        <f>Fakos!EF71</f>
        <v>6.9939168234660941E-6</v>
      </c>
      <c r="EF16" s="25">
        <f>Fakos!EG71</f>
        <v>2.8230458064148169E-5</v>
      </c>
      <c r="EG16" s="25">
        <f>Fakos!EH71</f>
        <v>1.4757106172480076E-6</v>
      </c>
      <c r="EH16" s="25">
        <f>Fakos!EI71</f>
        <v>1.1624384802042082E-5</v>
      </c>
      <c r="EI16" s="25">
        <f>Fakos!EJ71</f>
        <v>1.4581125891411451E-5</v>
      </c>
      <c r="EJ16" s="25">
        <f>Fakos!EK71</f>
        <v>3.6708607262197465E-4</v>
      </c>
      <c r="EK16" s="25">
        <f>Fakos!EL71</f>
        <v>1.7827915400581754E-6</v>
      </c>
      <c r="EL16" s="25">
        <f>Fakos!EM71</f>
        <v>6.1606275708974634E-7</v>
      </c>
      <c r="EM16" s="25">
        <f>Fakos!EN71</f>
        <v>1.6989081238342322E-4</v>
      </c>
      <c r="EN16" s="25">
        <f>Fakos!EO71</f>
        <v>4.8120593628013262E-5</v>
      </c>
      <c r="EP16" s="25">
        <f>Fakos!EQ71</f>
        <v>199.57565388389071</v>
      </c>
    </row>
    <row r="17" spans="1:146">
      <c r="A17" s="25" t="str">
        <f>Fakos!A72</f>
        <v>LM-JB-6A-18</v>
      </c>
      <c r="B17" s="25" t="str">
        <f>Fakos!B72</f>
        <v>Fakos</v>
      </c>
      <c r="C17" s="25" t="str">
        <f>Fakos!C72</f>
        <v>epithermal</v>
      </c>
      <c r="D17" s="25" t="str">
        <f>Fakos!E72</f>
        <v>pyrite</v>
      </c>
      <c r="E17" s="25" t="str">
        <f>Fakos!F72</f>
        <v>euhedral</v>
      </c>
      <c r="F17" s="25">
        <f>Fakos!G72</f>
        <v>28.829574172433698</v>
      </c>
      <c r="G17" s="25">
        <f>Fakos!H72</f>
        <v>466354.96289814397</v>
      </c>
      <c r="H17" s="25">
        <f>Fakos!I72</f>
        <v>49.680206049587902</v>
      </c>
      <c r="I17" s="25">
        <f>Fakos!J72</f>
        <v>247.23005772907101</v>
      </c>
      <c r="J17" s="25">
        <f>Fakos!K72</f>
        <v>147.35626963786399</v>
      </c>
      <c r="K17" s="25">
        <f>Fakos!L72</f>
        <v>1.88801654616671</v>
      </c>
      <c r="L17" s="25">
        <f>Fakos!M72</f>
        <v>6.7930577273579706E-2</v>
      </c>
      <c r="M17" s="25">
        <f>Fakos!N72</f>
        <v>1.2934986496512899</v>
      </c>
      <c r="N17" s="25">
        <f>Fakos!O72</f>
        <v>435.85488354473603</v>
      </c>
      <c r="O17" s="25">
        <f>Fakos!P72</f>
        <v>79.459406295008606</v>
      </c>
      <c r="P17" s="25">
        <f>Fakos!Q72</f>
        <v>367.69962713867199</v>
      </c>
      <c r="Q17" s="25">
        <f>Fakos!R72</f>
        <v>0.29360191401660002</v>
      </c>
      <c r="R17" s="25">
        <f>Fakos!S72</f>
        <v>1.7643375850287513E-2</v>
      </c>
      <c r="S17" s="25">
        <f>Fakos!T72</f>
        <v>0.10688173219064299</v>
      </c>
      <c r="T17" s="25">
        <f>Fakos!U72</f>
        <v>11.319142672097099</v>
      </c>
      <c r="U17" s="25">
        <f>Fakos!V72</f>
        <v>223.46936393980201</v>
      </c>
      <c r="V17" s="25">
        <f>Fakos!W72</f>
        <v>0.462336060514142</v>
      </c>
      <c r="W17" s="25">
        <f>Fakos!X72</f>
        <v>8.2286553990016595E-2</v>
      </c>
      <c r="X17" s="25">
        <f>Fakos!Y72</f>
        <v>920.17464580696503</v>
      </c>
      <c r="Y17" s="25">
        <f>Fakos!Z72</f>
        <v>15.715598382316101</v>
      </c>
      <c r="Z17" s="25">
        <f>Fakos!AA72</f>
        <v>0.20094727358770567</v>
      </c>
      <c r="AA17" s="25">
        <f>Fakos!AB72</f>
        <v>8.635252737845775E-2</v>
      </c>
      <c r="AB17" s="25">
        <f>Fakos!AC72</f>
        <v>1.7078930020435416E-2</v>
      </c>
      <c r="AC17" s="25">
        <f>Fakos!AD72</f>
        <v>0.11398336447568733</v>
      </c>
      <c r="AD17" s="25">
        <f>Fakos!AE72</f>
        <v>8.942493076176187E-5</v>
      </c>
      <c r="AE17" s="25">
        <f>Fakos!AF72</f>
        <v>1.2301080804253803E-2</v>
      </c>
      <c r="AF17" s="25">
        <f>Fakos!AG72</f>
        <v>7.4013305575193371</v>
      </c>
      <c r="AG17" s="25">
        <f>Fakos!AH72</f>
        <v>0.39959765117871798</v>
      </c>
      <c r="AH17" s="25">
        <f>Fakos!AI72</f>
        <v>0.31633520937150905</v>
      </c>
      <c r="AI17" s="25">
        <f>Fakos!AJ72</f>
        <v>1.5994178086881692</v>
      </c>
      <c r="AJ17" s="25">
        <f>Fakos!AK72</f>
        <v>1.6563247323870382E-3</v>
      </c>
      <c r="AK17" s="25">
        <f>Fakos!AL72</f>
        <v>0.22784009109783054</v>
      </c>
      <c r="AL17" s="25">
        <f>Fakos!AM72</f>
        <v>7.4013305575193371</v>
      </c>
      <c r="AO17" s="25">
        <f>Fakos!AP72</f>
        <v>0.28428938845733398</v>
      </c>
      <c r="AP17" s="25">
        <f>Fakos!AQ72</f>
        <v>10.079059411214701</v>
      </c>
      <c r="AQ17" s="25">
        <f>Fakos!AR72</f>
        <v>7.0279944574991496E-2</v>
      </c>
      <c r="AR17" s="25">
        <f>Fakos!AS72</f>
        <v>0.39430070594647398</v>
      </c>
      <c r="AS17" s="25">
        <f>Fakos!AT72</f>
        <v>0.23112773189977601</v>
      </c>
      <c r="AT17" s="25">
        <f>Fakos!AU72</f>
        <v>1.88801654616671</v>
      </c>
      <c r="AU17" s="25">
        <f>Fakos!AV72</f>
        <v>6.7930577273579706E-2</v>
      </c>
      <c r="AV17" s="25">
        <f>Fakos!AW72</f>
        <v>0.50301498065396999</v>
      </c>
      <c r="AW17" s="25">
        <f>Fakos!AX72</f>
        <v>0.32322418277326298</v>
      </c>
      <c r="AX17" s="25">
        <f>Fakos!AY72</f>
        <v>1.3696642241902299</v>
      </c>
      <c r="AY17" s="25">
        <f>Fakos!AZ72</f>
        <v>4.29942056566502E-2</v>
      </c>
      <c r="AZ17" s="25">
        <f>Fakos!BA72</f>
        <v>0.11691384791885399</v>
      </c>
      <c r="BA17" s="25">
        <f>Fakos!BB72</f>
        <v>1.80067737397357E-2</v>
      </c>
      <c r="BB17" s="25">
        <f>Fakos!BC72</f>
        <v>0.10688173219064299</v>
      </c>
      <c r="BC17" s="25">
        <f>Fakos!BD72</f>
        <v>0.104796008492205</v>
      </c>
      <c r="BD17" s="25">
        <f>Fakos!BE72</f>
        <v>0.43362453938561801</v>
      </c>
      <c r="BE17" s="25">
        <f>Fakos!BF72</f>
        <v>1.88069992525223E-2</v>
      </c>
      <c r="BF17" s="25">
        <f>Fakos!BG72</f>
        <v>2.32971343878083E-2</v>
      </c>
      <c r="BG17" s="25">
        <f>Fakos!BH72</f>
        <v>6.0874369009556298E-2</v>
      </c>
      <c r="BH17" s="25">
        <f>Fakos!BI72</f>
        <v>1.6440720215302799E-2</v>
      </c>
      <c r="BJ17" s="25">
        <f>Fakos!BK72</f>
        <v>18.865419650650299</v>
      </c>
      <c r="BK17" s="25">
        <f>Fakos!BL72</f>
        <v>41158.774757685002</v>
      </c>
      <c r="BL17" s="25">
        <f>Fakos!BM72</f>
        <v>10.460007488739199</v>
      </c>
      <c r="BM17" s="25">
        <f>Fakos!BN72</f>
        <v>75.376740496642697</v>
      </c>
      <c r="BN17" s="25">
        <f>Fakos!BO72</f>
        <v>78.803517124166305</v>
      </c>
      <c r="BO17" s="25">
        <f>Fakos!BP72</f>
        <v>1.1698568520321999</v>
      </c>
      <c r="BP17" s="25">
        <f>Fakos!BQ72</f>
        <v>2.8888517966157799E-2</v>
      </c>
      <c r="BQ17" s="25">
        <f>Fakos!BR72</f>
        <v>0.73824244233459702</v>
      </c>
      <c r="BR17" s="25">
        <f>Fakos!BS72</f>
        <v>193.56124829356401</v>
      </c>
      <c r="BS17" s="25">
        <f>Fakos!BT72</f>
        <v>9.9610586874227298</v>
      </c>
      <c r="BT17" s="25">
        <f>Fakos!BU72</f>
        <v>710.68876890788795</v>
      </c>
      <c r="BU17" s="25">
        <f>Fakos!BV72</f>
        <v>0.106269574156348</v>
      </c>
      <c r="BV17" s="25">
        <f>Fakos!BW72</f>
        <v>1.3287322882164601E-2</v>
      </c>
      <c r="BW17" s="25">
        <f>Fakos!BX72</f>
        <v>4.7804933618060097E-2</v>
      </c>
      <c r="BX17" s="25">
        <f>Fakos!BY72</f>
        <v>2.2661133341251398</v>
      </c>
      <c r="BY17" s="25">
        <f>Fakos!BZ72</f>
        <v>347.38553933221499</v>
      </c>
      <c r="BZ17" s="25">
        <f>Fakos!CA72</f>
        <v>0.43969033646317701</v>
      </c>
      <c r="CA17" s="25">
        <f>Fakos!CB72</f>
        <v>2.9076960899175601E-2</v>
      </c>
      <c r="CB17" s="25">
        <f>Fakos!CC72</f>
        <v>1515.65155232913</v>
      </c>
      <c r="CC17" s="25">
        <f>Fakos!CD72</f>
        <v>5.8115218600159801</v>
      </c>
      <c r="CE17" s="25">
        <f>Fakos!CF72</f>
        <v>28.829574172433698</v>
      </c>
      <c r="CF17" s="25">
        <f>Fakos!CG72</f>
        <v>466354.96289814397</v>
      </c>
      <c r="CG17" s="25">
        <f>Fakos!CH72</f>
        <v>49.680206049587902</v>
      </c>
      <c r="CH17" s="25">
        <f>Fakos!CI72</f>
        <v>247.23005772907101</v>
      </c>
      <c r="CI17" s="25">
        <f>Fakos!CJ72</f>
        <v>147.35626963786399</v>
      </c>
      <c r="CJ17" s="25">
        <f>Fakos!CK72</f>
        <v>1.88801654616671</v>
      </c>
      <c r="CK17" s="25">
        <f>Fakos!CL72</f>
        <v>6.7930577273579706E-2</v>
      </c>
      <c r="CL17" s="25">
        <f>Fakos!CM72</f>
        <v>1.2934986496512899</v>
      </c>
      <c r="CM17" s="25">
        <f>Fakos!CN72</f>
        <v>435.85488354473603</v>
      </c>
      <c r="CN17" s="25">
        <f>Fakos!CO72</f>
        <v>79.459406295008606</v>
      </c>
      <c r="CO17" s="25">
        <f>Fakos!CP72</f>
        <v>367.69962713867199</v>
      </c>
      <c r="CP17" s="25">
        <f>Fakos!CQ72</f>
        <v>0.29360191401660002</v>
      </c>
      <c r="CQ17" s="25">
        <f>Fakos!CR72</f>
        <v>1.7643375850287513E-2</v>
      </c>
      <c r="CR17" s="25">
        <f>Fakos!CS72</f>
        <v>0.10688173219064299</v>
      </c>
      <c r="CS17" s="25">
        <f>Fakos!CT72</f>
        <v>11.319142672097099</v>
      </c>
      <c r="CT17" s="25">
        <f>Fakos!CU72</f>
        <v>223.46936393980201</v>
      </c>
      <c r="CU17" s="25">
        <f>Fakos!CV72</f>
        <v>0.462336060514142</v>
      </c>
      <c r="CV17" s="25">
        <f>Fakos!CW72</f>
        <v>8.2286553990016595E-2</v>
      </c>
      <c r="CW17" s="25">
        <f>Fakos!CX72</f>
        <v>920.17464580696503</v>
      </c>
      <c r="CX17" s="25">
        <f>Fakos!CY72</f>
        <v>15.715598382316101</v>
      </c>
      <c r="CZ17" s="25">
        <f>Fakos!DA72</f>
        <v>0.52476516179949706</v>
      </c>
      <c r="DA17" s="25">
        <f>Fakos!DB72</f>
        <v>8350.8812409014954</v>
      </c>
      <c r="DB17" s="25">
        <f>Fakos!DC72</f>
        <v>0.84299182887723567</v>
      </c>
      <c r="DC17" s="25">
        <f>Fakos!DD72</f>
        <v>4.2122292749963544</v>
      </c>
      <c r="DD17" s="25">
        <f>Fakos!DE72</f>
        <v>2.3188913485957259</v>
      </c>
      <c r="DE17" s="25">
        <f>Fakos!DF72</f>
        <v>2.8873169386247285E-2</v>
      </c>
      <c r="DF17" s="25">
        <f>Fakos!DG72</f>
        <v>9.7429223173959396E-4</v>
      </c>
      <c r="DG17" s="25">
        <f>Fakos!DH72</f>
        <v>1.7814332043124777E-2</v>
      </c>
      <c r="DH17" s="25">
        <f>Fakos!DI72</f>
        <v>5.8174796526600607</v>
      </c>
      <c r="DI17" s="25">
        <f>Fakos!DJ72</f>
        <v>1.0063248011019328</v>
      </c>
      <c r="DJ17" s="25">
        <f>Fakos!DK72</f>
        <v>3.4087861588370991</v>
      </c>
      <c r="DK17" s="25">
        <f>Fakos!DL72</f>
        <v>2.6118610635667331E-3</v>
      </c>
      <c r="DL17" s="25">
        <f>Fakos!DM72</f>
        <v>1.5366384931184582E-4</v>
      </c>
      <c r="DM17" s="25">
        <f>Fakos!DN72</f>
        <v>9.003599712799511E-4</v>
      </c>
      <c r="DN17" s="25">
        <f>Fakos!DO72</f>
        <v>9.296273548042952E-2</v>
      </c>
      <c r="DO17" s="25">
        <f>Fakos!DP72</f>
        <v>1.751327303603464</v>
      </c>
      <c r="DP17" s="25">
        <f>Fakos!DQ72</f>
        <v>2.347282117263779E-3</v>
      </c>
      <c r="DQ17" s="25">
        <f>Fakos!DR72</f>
        <v>4.0260899002030303E-4</v>
      </c>
      <c r="DR17" s="25">
        <f>Fakos!DS72</f>
        <v>4.4409973253231909</v>
      </c>
      <c r="DS17" s="25">
        <f>Fakos!DT72</f>
        <v>7.5201310201063382E-2</v>
      </c>
      <c r="DU17" s="25">
        <f>Fakos!DV72</f>
        <v>6.2647618437044481E-3</v>
      </c>
      <c r="DV17" s="25">
        <f>Fakos!DW72</f>
        <v>99.69465575783785</v>
      </c>
      <c r="DW17" s="25">
        <f>Fakos!DX72</f>
        <v>1.0063821740747648E-2</v>
      </c>
      <c r="DX17" s="25">
        <f>Fakos!DY72</f>
        <v>5.0286518922943682E-2</v>
      </c>
      <c r="DY17" s="25">
        <f>Fakos!DZ72</f>
        <v>2.7683434606372487E-2</v>
      </c>
      <c r="DZ17" s="25">
        <f>Fakos!EA72</f>
        <v>3.4469424238739682E-4</v>
      </c>
      <c r="EA17" s="25">
        <f>Fakos!EB72</f>
        <v>1.1631314809636644E-5</v>
      </c>
      <c r="EB17" s="25">
        <f>Fakos!EC72</f>
        <v>2.1267141147889474E-4</v>
      </c>
      <c r="EC17" s="25">
        <f>Fakos!ED72</f>
        <v>6.9450350761731311E-2</v>
      </c>
      <c r="ED17" s="25">
        <f>Fakos!EE72</f>
        <v>1.2013726663367268E-2</v>
      </c>
      <c r="EE17" s="25">
        <f>Fakos!EF72</f>
        <v>4.0694838407336849E-2</v>
      </c>
      <c r="EF17" s="25">
        <f>Fakos!EG72</f>
        <v>3.1180971457747161E-5</v>
      </c>
      <c r="EG17" s="25">
        <f>Fakos!EH72</f>
        <v>1.8344728080356427E-6</v>
      </c>
      <c r="EH17" s="25">
        <f>Fakos!EI72</f>
        <v>1.074869523413335E-5</v>
      </c>
      <c r="EI17" s="25">
        <f>Fakos!EJ72</f>
        <v>1.1098095691548682E-3</v>
      </c>
      <c r="EJ17" s="25">
        <f>Fakos!EK72</f>
        <v>2.0907730288019458E-2</v>
      </c>
      <c r="EK17" s="25">
        <f>Fakos!EL72</f>
        <v>2.802236984295554E-5</v>
      </c>
      <c r="EL17" s="25">
        <f>Fakos!EM72</f>
        <v>4.8064346153666418E-6</v>
      </c>
      <c r="EM17" s="25">
        <f>Fakos!EN72</f>
        <v>5.301760219042212E-2</v>
      </c>
      <c r="EN17" s="25">
        <f>Fakos!EO72</f>
        <v>8.9776977025050582E-4</v>
      </c>
      <c r="EP17" s="25">
        <f>Fakos!EQ72</f>
        <v>199.3893115156757</v>
      </c>
    </row>
    <row r="18" spans="1:146">
      <c r="A18" s="25" t="str">
        <f>Fakos!A73</f>
        <v>LM-JB-7A-04</v>
      </c>
      <c r="B18" s="25" t="str">
        <f>Fakos!B73</f>
        <v>Fakos</v>
      </c>
      <c r="C18" s="25" t="str">
        <f>Fakos!C73</f>
        <v>epithermal</v>
      </c>
      <c r="D18" s="25" t="str">
        <f>Fakos!E73</f>
        <v>pyrite</v>
      </c>
      <c r="E18" s="25" t="str">
        <f>Fakos!F73</f>
        <v xml:space="preserve">subhedral  </v>
      </c>
      <c r="F18" s="25">
        <f>Fakos!G73</f>
        <v>18.8503954212023</v>
      </c>
      <c r="G18" s="25">
        <f>Fakos!H73</f>
        <v>464008.91722760501</v>
      </c>
      <c r="H18" s="25">
        <f>Fakos!I73</f>
        <v>19.665104072609399</v>
      </c>
      <c r="I18" s="25">
        <f>Fakos!J73</f>
        <v>40.385441568907602</v>
      </c>
      <c r="J18" s="25">
        <f>Fakos!K73</f>
        <v>404.62231092816103</v>
      </c>
      <c r="K18" s="25">
        <f>Fakos!L73</f>
        <v>31.370572163431699</v>
      </c>
      <c r="L18" s="25">
        <f>Fakos!M73</f>
        <v>0.19096035292190799</v>
      </c>
      <c r="M18" s="25">
        <f>Fakos!N73</f>
        <v>0.81586270198780897</v>
      </c>
      <c r="N18" s="25">
        <f>Fakos!O73</f>
        <v>662.04803971958597</v>
      </c>
      <c r="O18" s="25">
        <f>Fakos!P73</f>
        <v>4.0698649648773797</v>
      </c>
      <c r="P18" s="25">
        <f>Fakos!Q73</f>
        <v>14.4985515490682</v>
      </c>
      <c r="Q18" s="25">
        <f>Fakos!R73</f>
        <v>1.2626515213050999</v>
      </c>
      <c r="R18" s="25">
        <f>Fakos!S73</f>
        <v>0.28237867748514756</v>
      </c>
      <c r="S18" s="25">
        <f>Fakos!T73</f>
        <v>0.58423700301894899</v>
      </c>
      <c r="T18" s="25">
        <f>Fakos!U73</f>
        <v>71.630151390195607</v>
      </c>
      <c r="U18" s="25">
        <f>Fakos!V73</f>
        <v>7.0713759378289502</v>
      </c>
      <c r="V18" s="25">
        <f>Fakos!W73</f>
        <v>0.64697203070693599</v>
      </c>
      <c r="W18" s="25">
        <f>Fakos!X73</f>
        <v>0.20189141622074699</v>
      </c>
      <c r="X18" s="25">
        <f>Fakos!Y73</f>
        <v>100.49158290173</v>
      </c>
      <c r="Y18" s="25">
        <f>Fakos!Z73</f>
        <v>0.136798993130756</v>
      </c>
      <c r="Z18" s="25">
        <f>Fakos!AA73</f>
        <v>0.48693547250327429</v>
      </c>
      <c r="AA18" s="25">
        <f>Fakos!AB73</f>
        <v>4.0499560732934932E-2</v>
      </c>
      <c r="AB18" s="25">
        <f>Fakos!AC73</f>
        <v>1.3612980229849774E-3</v>
      </c>
      <c r="AC18" s="25">
        <f>Fakos!AD73</f>
        <v>2.9703439769927661E-2</v>
      </c>
      <c r="AD18" s="25">
        <f>Fakos!AE73</f>
        <v>2.0090380745437673E-3</v>
      </c>
      <c r="AE18" s="25">
        <f>Fakos!AF73</f>
        <v>0.71279752315417522</v>
      </c>
      <c r="AF18" s="25">
        <f>Fakos!AG73</f>
        <v>0.73727306479209287</v>
      </c>
      <c r="AG18" s="25">
        <f>Fakos!AH73</f>
        <v>0.14427627797689513</v>
      </c>
      <c r="AH18" s="25">
        <f>Fakos!AI73</f>
        <v>6.9564337226822462E-3</v>
      </c>
      <c r="AI18" s="25">
        <f>Fakos!AJ73</f>
        <v>0.20695873003520504</v>
      </c>
      <c r="AJ18" s="25">
        <f>Fakos!AK73</f>
        <v>1.0266480943874183E-2</v>
      </c>
      <c r="AK18" s="25">
        <f>Fakos!AL73</f>
        <v>3.6425004986353406</v>
      </c>
      <c r="AL18" s="25">
        <f>Fakos!AM73</f>
        <v>0.73727306479209287</v>
      </c>
      <c r="AO18" s="25">
        <f>Fakos!AP73</f>
        <v>0.29310109145809798</v>
      </c>
      <c r="AP18" s="25">
        <f>Fakos!AQ73</f>
        <v>10.693323795789199</v>
      </c>
      <c r="AQ18" s="25">
        <f>Fakos!AR73</f>
        <v>4.1741000410916801E-2</v>
      </c>
      <c r="AR18" s="25">
        <f>Fakos!AS73</f>
        <v>0.24702721865437499</v>
      </c>
      <c r="AS18" s="25">
        <f>Fakos!AT73</f>
        <v>0.30478714605108698</v>
      </c>
      <c r="AT18" s="25">
        <f>Fakos!AU73</f>
        <v>1.07912458283613</v>
      </c>
      <c r="AU18" s="25">
        <f>Fakos!AV73</f>
        <v>5.85152219022924E-2</v>
      </c>
      <c r="AV18" s="25">
        <f>Fakos!AW73</f>
        <v>0.40997580792455601</v>
      </c>
      <c r="AW18" s="25">
        <f>Fakos!AX73</f>
        <v>0.36758150205642098</v>
      </c>
      <c r="AX18" s="25">
        <f>Fakos!AY73</f>
        <v>1.4437216072016199</v>
      </c>
      <c r="AY18" s="25">
        <f>Fakos!AZ73</f>
        <v>3.7419097773894502E-2</v>
      </c>
      <c r="AZ18" s="25">
        <f>Fakos!BA73</f>
        <v>0.21655531878353901</v>
      </c>
      <c r="BA18" s="25">
        <f>Fakos!BB73</f>
        <v>1.4319596286972601E-2</v>
      </c>
      <c r="BB18" s="25">
        <f>Fakos!BC73</f>
        <v>0.117829838100102</v>
      </c>
      <c r="BC18" s="25">
        <f>Fakos!BD73</f>
        <v>0.10890986345447</v>
      </c>
      <c r="BD18" s="25">
        <f>Fakos!BE73</f>
        <v>0.17760790300872001</v>
      </c>
      <c r="BE18" s="25">
        <f>Fakos!BF73</f>
        <v>2.88261655689332E-2</v>
      </c>
      <c r="BF18" s="25">
        <f>Fakos!BG73</f>
        <v>1.1405977462812701E-2</v>
      </c>
      <c r="BG18" s="25">
        <f>Fakos!BH73</f>
        <v>5.22067964795256E-2</v>
      </c>
      <c r="BH18" s="25">
        <f>Fakos!BI73</f>
        <v>1.5944506088385799E-2</v>
      </c>
      <c r="BJ18" s="25">
        <f>Fakos!BK73</f>
        <v>1.53282353882716</v>
      </c>
      <c r="BK18" s="25">
        <f>Fakos!BL73</f>
        <v>34208.140581832697</v>
      </c>
      <c r="BL18" s="25">
        <f>Fakos!BM73</f>
        <v>7.5362874859128297</v>
      </c>
      <c r="BM18" s="25">
        <f>Fakos!BN73</f>
        <v>14.5934453854839</v>
      </c>
      <c r="BN18" s="25">
        <f>Fakos!BO73</f>
        <v>111.60799826387699</v>
      </c>
      <c r="BO18" s="25">
        <f>Fakos!BP73</f>
        <v>32.726567948901398</v>
      </c>
      <c r="BP18" s="25">
        <f>Fakos!BQ73</f>
        <v>8.71730897635139E-2</v>
      </c>
      <c r="BQ18" s="25">
        <f>Fakos!BR73</f>
        <v>0.47870498266390799</v>
      </c>
      <c r="BR18" s="25">
        <f>Fakos!BS73</f>
        <v>422.398939644324</v>
      </c>
      <c r="BS18" s="25">
        <f>Fakos!BT73</f>
        <v>2.6969895480650901</v>
      </c>
      <c r="BT18" s="25">
        <f>Fakos!BU73</f>
        <v>7.53624451915839</v>
      </c>
      <c r="BU18" s="25">
        <f>Fakos!BV73</f>
        <v>2.0270228270186199</v>
      </c>
      <c r="BV18" s="25">
        <f>Fakos!BW73</f>
        <v>0.17379573194535</v>
      </c>
      <c r="BW18" s="25">
        <f>Fakos!BX73</f>
        <v>0.27008937743809702</v>
      </c>
      <c r="BX18" s="25">
        <f>Fakos!BY73</f>
        <v>47.040293390830698</v>
      </c>
      <c r="BY18" s="25">
        <f>Fakos!BZ73</f>
        <v>2.0851771351753201</v>
      </c>
      <c r="BZ18" s="25">
        <f>Fakos!CA73</f>
        <v>0.42337107843899302</v>
      </c>
      <c r="CA18" s="25">
        <f>Fakos!CB73</f>
        <v>3.12093446181313E-2</v>
      </c>
      <c r="CB18" s="25">
        <f>Fakos!CC73</f>
        <v>53.618705533663203</v>
      </c>
      <c r="CC18" s="25">
        <f>Fakos!CD73</f>
        <v>9.9557753622636497E-2</v>
      </c>
      <c r="CE18" s="25">
        <f>Fakos!CF73</f>
        <v>18.8503954212023</v>
      </c>
      <c r="CF18" s="25">
        <f>Fakos!CG73</f>
        <v>464008.91722760501</v>
      </c>
      <c r="CG18" s="25">
        <f>Fakos!CH73</f>
        <v>19.665104072609399</v>
      </c>
      <c r="CH18" s="25">
        <f>Fakos!CI73</f>
        <v>40.385441568907602</v>
      </c>
      <c r="CI18" s="25">
        <f>Fakos!CJ73</f>
        <v>404.62231092816103</v>
      </c>
      <c r="CJ18" s="25">
        <f>Fakos!CK73</f>
        <v>31.370572163431699</v>
      </c>
      <c r="CK18" s="25">
        <f>Fakos!CL73</f>
        <v>0.19096035292190799</v>
      </c>
      <c r="CL18" s="25">
        <f>Fakos!CM73</f>
        <v>0.81586270198780897</v>
      </c>
      <c r="CM18" s="25">
        <f>Fakos!CN73</f>
        <v>662.04803971958597</v>
      </c>
      <c r="CN18" s="25">
        <f>Fakos!CO73</f>
        <v>4.0698649648773797</v>
      </c>
      <c r="CO18" s="25">
        <f>Fakos!CP73</f>
        <v>14.4985515490682</v>
      </c>
      <c r="CP18" s="25">
        <f>Fakos!CQ73</f>
        <v>1.2626515213050999</v>
      </c>
      <c r="CQ18" s="25">
        <f>Fakos!CR73</f>
        <v>0.28237867748514756</v>
      </c>
      <c r="CR18" s="25">
        <f>Fakos!CS73</f>
        <v>0.58423700301894899</v>
      </c>
      <c r="CS18" s="25">
        <f>Fakos!CT73</f>
        <v>71.630151390195607</v>
      </c>
      <c r="CT18" s="25">
        <f>Fakos!CU73</f>
        <v>7.0713759378289502</v>
      </c>
      <c r="CU18" s="25">
        <f>Fakos!CV73</f>
        <v>0.64697203070693599</v>
      </c>
      <c r="CV18" s="25">
        <f>Fakos!CW73</f>
        <v>0.20189141622074699</v>
      </c>
      <c r="CW18" s="25">
        <f>Fakos!CX73</f>
        <v>100.49158290173</v>
      </c>
      <c r="CX18" s="25">
        <f>Fakos!CY73</f>
        <v>0.136798993130756</v>
      </c>
      <c r="CZ18" s="25">
        <f>Fakos!DA73</f>
        <v>0.34312094740026716</v>
      </c>
      <c r="DA18" s="25">
        <f>Fakos!DB73</f>
        <v>8308.8712906724868</v>
      </c>
      <c r="DB18" s="25">
        <f>Fakos!DC73</f>
        <v>0.33368464757741645</v>
      </c>
      <c r="DC18" s="25">
        <f>Fakos!DD73</f>
        <v>0.68807466544632967</v>
      </c>
      <c r="DD18" s="25">
        <f>Fakos!DE73</f>
        <v>6.3673922973619277</v>
      </c>
      <c r="DE18" s="25">
        <f>Fakos!DF73</f>
        <v>0.47974571285260281</v>
      </c>
      <c r="DF18" s="25">
        <f>Fakos!DG73</f>
        <v>2.7388430348939089E-3</v>
      </c>
      <c r="DG18" s="25">
        <f>Fakos!DH73</f>
        <v>1.1236230574133163E-2</v>
      </c>
      <c r="DH18" s="25">
        <f>Fakos!DI73</f>
        <v>8.8365443306014022</v>
      </c>
      <c r="DI18" s="25">
        <f>Fakos!DJ73</f>
        <v>5.1543375948295084E-2</v>
      </c>
      <c r="DJ18" s="25">
        <f>Fakos!DK73</f>
        <v>0.13440987750855396</v>
      </c>
      <c r="DK18" s="25">
        <f>Fakos!DL73</f>
        <v>1.1232455198380051E-2</v>
      </c>
      <c r="DL18" s="25">
        <f>Fakos!DM73</f>
        <v>2.4593589636219717E-3</v>
      </c>
      <c r="DM18" s="25">
        <f>Fakos!DN73</f>
        <v>4.9215483364413197E-3</v>
      </c>
      <c r="DN18" s="25">
        <f>Fakos!DO73</f>
        <v>0.58828967961724377</v>
      </c>
      <c r="DO18" s="25">
        <f>Fakos!DP73</f>
        <v>5.541830672279742E-2</v>
      </c>
      <c r="DP18" s="25">
        <f>Fakos!DQ73</f>
        <v>3.284679711894918E-3</v>
      </c>
      <c r="DQ18" s="25">
        <f>Fakos!DR73</f>
        <v>9.8780779163829425E-4</v>
      </c>
      <c r="DR18" s="25">
        <f>Fakos!DS73</f>
        <v>0.48499798697746138</v>
      </c>
      <c r="DS18" s="25">
        <f>Fakos!DT73</f>
        <v>6.5460208815179685E-4</v>
      </c>
      <c r="DU18" s="25">
        <f>Fakos!DV73</f>
        <v>4.1199383152210872E-3</v>
      </c>
      <c r="DV18" s="25">
        <f>Fakos!DW73</f>
        <v>99.766678327420038</v>
      </c>
      <c r="DW18" s="25">
        <f>Fakos!DX73</f>
        <v>4.006634322886499E-3</v>
      </c>
      <c r="DX18" s="25">
        <f>Fakos!DY73</f>
        <v>8.2618831621442922E-3</v>
      </c>
      <c r="DY18" s="25">
        <f>Fakos!DZ73</f>
        <v>7.6454858535181927E-2</v>
      </c>
      <c r="DZ18" s="25">
        <f>Fakos!EA73</f>
        <v>5.7604257592550369E-3</v>
      </c>
      <c r="EA18" s="25">
        <f>Fakos!EB73</f>
        <v>3.288596759926944E-5</v>
      </c>
      <c r="EB18" s="25">
        <f>Fakos!EC73</f>
        <v>1.3491620727844203E-4</v>
      </c>
      <c r="EC18" s="25">
        <f>Fakos!ED73</f>
        <v>0.10610257938966638</v>
      </c>
      <c r="ED18" s="25">
        <f>Fakos!EE73</f>
        <v>6.1889409863835263E-4</v>
      </c>
      <c r="EE18" s="25">
        <f>Fakos!EF73</f>
        <v>1.6138927351633714E-3</v>
      </c>
      <c r="EF18" s="25">
        <f>Fakos!EG73</f>
        <v>1.348708754054175E-4</v>
      </c>
      <c r="EG18" s="25">
        <f>Fakos!EH73</f>
        <v>2.953013303874054E-5</v>
      </c>
      <c r="EH18" s="25">
        <f>Fakos!EI73</f>
        <v>5.9094251502703233E-5</v>
      </c>
      <c r="EI18" s="25">
        <f>Fakos!EJ73</f>
        <v>7.063740088933821E-3</v>
      </c>
      <c r="EJ18" s="25">
        <f>Fakos!EK73</f>
        <v>6.6542135349603444E-4</v>
      </c>
      <c r="EK18" s="25">
        <f>Fakos!EL73</f>
        <v>3.9439963956728966E-5</v>
      </c>
      <c r="EL18" s="25">
        <f>Fakos!EM73</f>
        <v>1.1860853147205339E-5</v>
      </c>
      <c r="EM18" s="25">
        <f>Fakos!EN73</f>
        <v>5.8234911173248444E-3</v>
      </c>
      <c r="EN18" s="25">
        <f>Fakos!EO73</f>
        <v>7.8599696248047237E-6</v>
      </c>
      <c r="EP18" s="25">
        <f>Fakos!EQ73</f>
        <v>199.53335665484008</v>
      </c>
    </row>
    <row r="19" spans="1:146">
      <c r="A19" s="25" t="str">
        <f>Fakos!A74</f>
        <v>LM-JB-7A-05</v>
      </c>
      <c r="B19" s="25" t="str">
        <f>Fakos!B74</f>
        <v>Fakos</v>
      </c>
      <c r="C19" s="25" t="str">
        <f>Fakos!C74</f>
        <v>epithermal</v>
      </c>
      <c r="D19" s="25" t="str">
        <f>Fakos!E74</f>
        <v>pyrite</v>
      </c>
      <c r="E19" s="25" t="str">
        <f>Fakos!F74</f>
        <v xml:space="preserve">subhedral  </v>
      </c>
      <c r="F19" s="25">
        <f>Fakos!G74</f>
        <v>16.676713973585201</v>
      </c>
      <c r="G19" s="25">
        <f>Fakos!H74</f>
        <v>441734.299052305</v>
      </c>
      <c r="H19" s="25">
        <f>Fakos!I74</f>
        <v>9.4246588535730602</v>
      </c>
      <c r="I19" s="25">
        <f>Fakos!J74</f>
        <v>28.922627577891902</v>
      </c>
      <c r="J19" s="25">
        <f>Fakos!K74</f>
        <v>1303.1040290973301</v>
      </c>
      <c r="K19" s="25">
        <f>Fakos!L74</f>
        <v>59.510626866301202</v>
      </c>
      <c r="L19" s="25">
        <f>Fakos!M74</f>
        <v>1.0635590105450401</v>
      </c>
      <c r="M19" s="25">
        <f>Fakos!N74</f>
        <v>0.88955352796646803</v>
      </c>
      <c r="N19" s="25">
        <f>Fakos!O74</f>
        <v>123.90003658451</v>
      </c>
      <c r="O19" s="25">
        <f>Fakos!P74</f>
        <v>2.8833334240442801</v>
      </c>
      <c r="P19" s="25">
        <f>Fakos!Q74</f>
        <v>11.851291010190799</v>
      </c>
      <c r="Q19" s="25">
        <f>Fakos!R74</f>
        <v>3.5525402780814002</v>
      </c>
      <c r="R19" s="25">
        <f>Fakos!S74</f>
        <v>0.47535218487026626</v>
      </c>
      <c r="S19" s="25">
        <f>Fakos!T74</f>
        <v>2.7753598955340402</v>
      </c>
      <c r="T19" s="25">
        <f>Fakos!U74</f>
        <v>27.111675421013601</v>
      </c>
      <c r="U19" s="25">
        <f>Fakos!V74</f>
        <v>4.4071240722123104</v>
      </c>
      <c r="V19" s="25">
        <f>Fakos!W74</f>
        <v>0.29554617140572598</v>
      </c>
      <c r="W19" s="25">
        <f>Fakos!X74</f>
        <v>0.164237076151277</v>
      </c>
      <c r="X19" s="25">
        <f>Fakos!Y74</f>
        <v>61.2641379567727</v>
      </c>
      <c r="Y19" s="25">
        <f>Fakos!Z74</f>
        <v>0.12727816117225499</v>
      </c>
      <c r="Z19" s="25">
        <f>Fakos!AA74</f>
        <v>0.32585762922789052</v>
      </c>
      <c r="AA19" s="25">
        <f>Fakos!AB74</f>
        <v>4.7063967929798153E-2</v>
      </c>
      <c r="AB19" s="25">
        <f>Fakos!AC74</f>
        <v>2.0775312510242297E-3</v>
      </c>
      <c r="AC19" s="25">
        <f>Fakos!AD74</f>
        <v>7.6066634953288886E-2</v>
      </c>
      <c r="AD19" s="25">
        <f>Fakos!AE74</f>
        <v>2.6808028583893708E-3</v>
      </c>
      <c r="AE19" s="25">
        <f>Fakos!AF74</f>
        <v>0.44253745054151095</v>
      </c>
      <c r="AF19" s="25">
        <f>Fakos!AG74</f>
        <v>1.2574769224349971</v>
      </c>
      <c r="AG19" s="25">
        <f>Fakos!AH74</f>
        <v>0.19344581357780533</v>
      </c>
      <c r="AH19" s="25">
        <f>Fakos!AI74</f>
        <v>1.3504803001331079E-2</v>
      </c>
      <c r="AI19" s="25">
        <f>Fakos!AJ74</f>
        <v>0.30593504431740315</v>
      </c>
      <c r="AJ19" s="25">
        <f>Fakos!AK74</f>
        <v>1.7426315233575986E-2</v>
      </c>
      <c r="AK19" s="25">
        <f>Fakos!AL74</f>
        <v>2.8766744602893577</v>
      </c>
      <c r="AL19" s="25">
        <f>Fakos!AM74</f>
        <v>1.2574769224349971</v>
      </c>
      <c r="AO19" s="25">
        <f>Fakos!AP74</f>
        <v>0.26596340443959798</v>
      </c>
      <c r="AP19" s="25">
        <f>Fakos!AQ74</f>
        <v>9.1450926163078297</v>
      </c>
      <c r="AQ19" s="25">
        <f>Fakos!AR74</f>
        <v>2.72640431315068E-2</v>
      </c>
      <c r="AR19" s="25">
        <f>Fakos!AS74</f>
        <v>0.37326186566287001</v>
      </c>
      <c r="AS19" s="25">
        <f>Fakos!AT74</f>
        <v>0.230882750146785</v>
      </c>
      <c r="AT19" s="25">
        <f>Fakos!AU74</f>
        <v>1.1119722490833901</v>
      </c>
      <c r="AU19" s="25">
        <f>Fakos!AV74</f>
        <v>5.5756918468355801E-2</v>
      </c>
      <c r="AV19" s="25">
        <f>Fakos!AW74</f>
        <v>0.46704528754867097</v>
      </c>
      <c r="AW19" s="25">
        <f>Fakos!AX74</f>
        <v>0.34678211876172099</v>
      </c>
      <c r="AX19" s="25">
        <f>Fakos!AY74</f>
        <v>2.3544673546319399</v>
      </c>
      <c r="AY19" s="25">
        <f>Fakos!AZ74</f>
        <v>4.8657649761653203E-2</v>
      </c>
      <c r="AZ19" s="25">
        <f>Fakos!BA74</f>
        <v>0.22969171332006599</v>
      </c>
      <c r="BA19" s="25">
        <f>Fakos!BB74</f>
        <v>5.6379857261259804E-3</v>
      </c>
      <c r="BB19" s="25">
        <f>Fakos!BC74</f>
        <v>7.1413148828198603E-2</v>
      </c>
      <c r="BC19" s="25">
        <f>Fakos!BD74</f>
        <v>6.9604172233507206E-2</v>
      </c>
      <c r="BD19" s="25">
        <f>Fakos!BE74</f>
        <v>0.15770422546586299</v>
      </c>
      <c r="BE19" s="25">
        <f>Fakos!BF74</f>
        <v>2.1852914821888999E-2</v>
      </c>
      <c r="BF19" s="25">
        <f>Fakos!BG74</f>
        <v>2.0415821973780099E-2</v>
      </c>
      <c r="BG19" s="25">
        <f>Fakos!BH74</f>
        <v>3.46247509102229E-2</v>
      </c>
      <c r="BH19" s="25">
        <f>Fakos!BI74</f>
        <v>1.4063347021600401E-2</v>
      </c>
      <c r="BJ19" s="25">
        <f>Fakos!BK74</f>
        <v>1.6923170584802101</v>
      </c>
      <c r="BK19" s="25">
        <f>Fakos!BL74</f>
        <v>29189.7529871605</v>
      </c>
      <c r="BL19" s="25">
        <f>Fakos!BM74</f>
        <v>3.2964853344642302</v>
      </c>
      <c r="BM19" s="25">
        <f>Fakos!BN74</f>
        <v>14.7318417205424</v>
      </c>
      <c r="BN19" s="25">
        <f>Fakos!BO74</f>
        <v>545.16035251980998</v>
      </c>
      <c r="BO19" s="25">
        <f>Fakos!BP74</f>
        <v>27.388263866603602</v>
      </c>
      <c r="BP19" s="25">
        <f>Fakos!BQ74</f>
        <v>0.43704362742143399</v>
      </c>
      <c r="BQ19" s="25">
        <f>Fakos!BR74</f>
        <v>1.0666491027671401</v>
      </c>
      <c r="BR19" s="25">
        <f>Fakos!BS74</f>
        <v>66.817211277426395</v>
      </c>
      <c r="BS19" s="25">
        <f>Fakos!BT74</f>
        <v>1.76492691233695</v>
      </c>
      <c r="BT19" s="25">
        <f>Fakos!BU74</f>
        <v>1.8490773672293299</v>
      </c>
      <c r="BU19" s="25">
        <f>Fakos!BV74</f>
        <v>2.5953431159861999</v>
      </c>
      <c r="BV19" s="25">
        <f>Fakos!BW74</f>
        <v>0.13907085327730601</v>
      </c>
      <c r="BW19" s="25">
        <f>Fakos!BX74</f>
        <v>0.616374531785845</v>
      </c>
      <c r="BX19" s="25">
        <f>Fakos!BY74</f>
        <v>8.4123992293047802</v>
      </c>
      <c r="BY19" s="25">
        <f>Fakos!BZ74</f>
        <v>1.89050334081059</v>
      </c>
      <c r="BZ19" s="25">
        <f>Fakos!CA74</f>
        <v>8.0169290135267496E-2</v>
      </c>
      <c r="CA19" s="25">
        <f>Fakos!CB74</f>
        <v>7.6543793121004594E-2</v>
      </c>
      <c r="CB19" s="25">
        <f>Fakos!CC74</f>
        <v>16.9070423710927</v>
      </c>
      <c r="CC19" s="25">
        <f>Fakos!CD74</f>
        <v>2.6795089321841801E-2</v>
      </c>
      <c r="CE19" s="25">
        <f>Fakos!CF74</f>
        <v>16.676713973585201</v>
      </c>
      <c r="CF19" s="25">
        <f>Fakos!CG74</f>
        <v>441734.299052305</v>
      </c>
      <c r="CG19" s="25">
        <f>Fakos!CH74</f>
        <v>9.4246588535730602</v>
      </c>
      <c r="CH19" s="25">
        <f>Fakos!CI74</f>
        <v>28.922627577891902</v>
      </c>
      <c r="CI19" s="25">
        <f>Fakos!CJ74</f>
        <v>1303.1040290973301</v>
      </c>
      <c r="CJ19" s="25">
        <f>Fakos!CK74</f>
        <v>59.510626866301202</v>
      </c>
      <c r="CK19" s="25">
        <f>Fakos!CL74</f>
        <v>1.0635590105450401</v>
      </c>
      <c r="CL19" s="25">
        <f>Fakos!CM74</f>
        <v>0.88955352796646803</v>
      </c>
      <c r="CM19" s="25">
        <f>Fakos!CN74</f>
        <v>123.90003658451</v>
      </c>
      <c r="CN19" s="25">
        <f>Fakos!CO74</f>
        <v>2.8833334240442801</v>
      </c>
      <c r="CO19" s="25">
        <f>Fakos!CP74</f>
        <v>11.851291010190799</v>
      </c>
      <c r="CP19" s="25">
        <f>Fakos!CQ74</f>
        <v>3.5525402780814002</v>
      </c>
      <c r="CQ19" s="25">
        <f>Fakos!CR74</f>
        <v>0.47535218487026626</v>
      </c>
      <c r="CR19" s="25">
        <f>Fakos!CS74</f>
        <v>2.7753598955340402</v>
      </c>
      <c r="CS19" s="25">
        <f>Fakos!CT74</f>
        <v>27.111675421013601</v>
      </c>
      <c r="CT19" s="25">
        <f>Fakos!CU74</f>
        <v>4.4071240722123104</v>
      </c>
      <c r="CU19" s="25">
        <f>Fakos!CV74</f>
        <v>0.29554617140572598</v>
      </c>
      <c r="CV19" s="25">
        <f>Fakos!CW74</f>
        <v>0.164237076151277</v>
      </c>
      <c r="CW19" s="25">
        <f>Fakos!CX74</f>
        <v>61.2641379567727</v>
      </c>
      <c r="CX19" s="25">
        <f>Fakos!CY74</f>
        <v>0.12727816117225499</v>
      </c>
      <c r="CZ19" s="25">
        <f>Fakos!DA74</f>
        <v>0.30355490005815827</v>
      </c>
      <c r="DA19" s="25">
        <f>Fakos!DB74</f>
        <v>7910.0062503770259</v>
      </c>
      <c r="DB19" s="25">
        <f>Fakos!DC74</f>
        <v>0.15992104371683635</v>
      </c>
      <c r="DC19" s="25">
        <f>Fakos!DD74</f>
        <v>0.49277478520399065</v>
      </c>
      <c r="DD19" s="25">
        <f>Fakos!DE74</f>
        <v>20.506468213535552</v>
      </c>
      <c r="DE19" s="25">
        <f>Fakos!DF74</f>
        <v>0.91008758015447622</v>
      </c>
      <c r="DF19" s="25">
        <f>Fakos!DG74</f>
        <v>1.5254062655723937E-2</v>
      </c>
      <c r="DG19" s="25">
        <f>Fakos!DH74</f>
        <v>1.2251115933982482E-2</v>
      </c>
      <c r="DH19" s="25">
        <f>Fakos!DI74</f>
        <v>1.6537291860359364</v>
      </c>
      <c r="DI19" s="25">
        <f>Fakos!DJ74</f>
        <v>3.6516380750307498E-2</v>
      </c>
      <c r="DJ19" s="25">
        <f>Fakos!DK74</f>
        <v>0.10986825598453297</v>
      </c>
      <c r="DK19" s="25">
        <f>Fakos!DL74</f>
        <v>3.1603137398309777E-2</v>
      </c>
      <c r="DL19" s="25">
        <f>Fakos!DM74</f>
        <v>4.1400493378239154E-3</v>
      </c>
      <c r="DM19" s="25">
        <f>Fakos!DN74</f>
        <v>2.3379326893556065E-2</v>
      </c>
      <c r="DN19" s="25">
        <f>Fakos!DO74</f>
        <v>0.22266487697941523</v>
      </c>
      <c r="DO19" s="25">
        <f>Fakos!DP74</f>
        <v>3.4538589907619988E-2</v>
      </c>
      <c r="DP19" s="25">
        <f>Fakos!DQ74</f>
        <v>1.5004891511057382E-3</v>
      </c>
      <c r="DQ19" s="25">
        <f>Fakos!DR74</f>
        <v>8.0357385437693294E-4</v>
      </c>
      <c r="DR19" s="25">
        <f>Fakos!DS74</f>
        <v>0.29567634149021577</v>
      </c>
      <c r="DS19" s="25">
        <f>Fakos!DT74</f>
        <v>6.0904359142353458E-4</v>
      </c>
      <c r="DU19" s="25">
        <f>Fakos!DV74</f>
        <v>3.8251075939172673E-3</v>
      </c>
      <c r="DV19" s="25">
        <f>Fakos!DW74</f>
        <v>99.674309228588712</v>
      </c>
      <c r="DW19" s="25">
        <f>Fakos!DX74</f>
        <v>2.0151715509492585E-3</v>
      </c>
      <c r="DX19" s="25">
        <f>Fakos!DY74</f>
        <v>6.209475032732472E-3</v>
      </c>
      <c r="DY19" s="25">
        <f>Fakos!DZ74</f>
        <v>0.25840283676194858</v>
      </c>
      <c r="DZ19" s="25">
        <f>Fakos!EA74</f>
        <v>1.1468050468998242E-2</v>
      </c>
      <c r="EA19" s="25">
        <f>Fakos!EB74</f>
        <v>1.9221706153094685E-4</v>
      </c>
      <c r="EB19" s="25">
        <f>Fakos!EC74</f>
        <v>1.543768082282939E-4</v>
      </c>
      <c r="EC19" s="25">
        <f>Fakos!ED74</f>
        <v>2.0838708472756453E-2</v>
      </c>
      <c r="ED19" s="25">
        <f>Fakos!EE74</f>
        <v>4.6014439326663584E-4</v>
      </c>
      <c r="EE19" s="25">
        <f>Fakos!EF74</f>
        <v>1.3844543448857712E-3</v>
      </c>
      <c r="EF19" s="25">
        <f>Fakos!EG74</f>
        <v>3.9823241473198095E-4</v>
      </c>
      <c r="EG19" s="25">
        <f>Fakos!EH74</f>
        <v>5.2168929436712624E-5</v>
      </c>
      <c r="EH19" s="25">
        <f>Fakos!EI74</f>
        <v>2.9460384538046279E-4</v>
      </c>
      <c r="EI19" s="25">
        <f>Fakos!EJ74</f>
        <v>2.8058091359073243E-3</v>
      </c>
      <c r="EJ19" s="25">
        <f>Fakos!EK74</f>
        <v>4.3522217072931358E-4</v>
      </c>
      <c r="EK19" s="25">
        <f>Fakos!EL74</f>
        <v>1.8907724584203358E-5</v>
      </c>
      <c r="EL19" s="25">
        <f>Fakos!EM74</f>
        <v>1.0125866695156861E-5</v>
      </c>
      <c r="EM19" s="25">
        <f>Fakos!EN74</f>
        <v>3.7258295582091134E-3</v>
      </c>
      <c r="EN19" s="25">
        <f>Fakos!EO74</f>
        <v>7.6745829704428E-6</v>
      </c>
      <c r="EP19" s="25">
        <f>Fakos!EQ74</f>
        <v>199.34861845717742</v>
      </c>
    </row>
    <row r="20" spans="1:146">
      <c r="A20" s="25" t="str">
        <f>Fakos!A75</f>
        <v>LM-JB-7A-06</v>
      </c>
      <c r="B20" s="25" t="str">
        <f>Fakos!B75</f>
        <v>Fakos</v>
      </c>
      <c r="C20" s="25" t="str">
        <f>Fakos!C75</f>
        <v>epithermal</v>
      </c>
      <c r="D20" s="25" t="str">
        <f>Fakos!E75</f>
        <v>pyrite</v>
      </c>
      <c r="E20" s="25" t="str">
        <f>Fakos!F75</f>
        <v xml:space="preserve">subhedral  </v>
      </c>
      <c r="F20" s="25">
        <f>Fakos!G75</f>
        <v>30.031522511412199</v>
      </c>
      <c r="G20" s="25">
        <f>Fakos!H75</f>
        <v>463371.72133563098</v>
      </c>
      <c r="H20" s="25">
        <f>Fakos!I75</f>
        <v>55.066627346737597</v>
      </c>
      <c r="I20" s="25">
        <f>Fakos!J75</f>
        <v>284.03934362722401</v>
      </c>
      <c r="J20" s="25">
        <f>Fakos!K75</f>
        <v>54.9884461959291</v>
      </c>
      <c r="K20" s="25">
        <f>Fakos!L75</f>
        <v>4.4782919310615998</v>
      </c>
      <c r="L20" s="25">
        <f>Fakos!M75</f>
        <v>5.00807560356527E-2</v>
      </c>
      <c r="M20" s="25">
        <f>Fakos!N75</f>
        <v>0.78757389862160498</v>
      </c>
      <c r="N20" s="25">
        <f>Fakos!O75</f>
        <v>342.28426237688598</v>
      </c>
      <c r="O20" s="25">
        <f>Fakos!P75</f>
        <v>6.8759532994964401</v>
      </c>
      <c r="P20" s="25">
        <f>Fakos!Q75</f>
        <v>9.3249009358729307</v>
      </c>
      <c r="Q20" s="25">
        <f>Fakos!R75</f>
        <v>0.32935140631217502</v>
      </c>
      <c r="R20" s="25">
        <f>Fakos!S75</f>
        <v>1.8015590768356383E-2</v>
      </c>
      <c r="S20" s="25">
        <f>Fakos!T75</f>
        <v>8.2648922928827903E-2</v>
      </c>
      <c r="T20" s="25">
        <f>Fakos!U75</f>
        <v>4.8012014070786</v>
      </c>
      <c r="U20" s="25">
        <f>Fakos!V75</f>
        <v>42.4130618157917</v>
      </c>
      <c r="V20" s="25">
        <f>Fakos!W75</f>
        <v>0.68765278333631097</v>
      </c>
      <c r="W20" s="25">
        <f>Fakos!X75</f>
        <v>0.14312099165205699</v>
      </c>
      <c r="X20" s="25">
        <f>Fakos!Y75</f>
        <v>45.789542612660803</v>
      </c>
      <c r="Y20" s="25">
        <f>Fakos!Z75</f>
        <v>2.4953122265546801E-2</v>
      </c>
      <c r="Z20" s="25">
        <f>Fakos!AA75</f>
        <v>0.19386971763674954</v>
      </c>
      <c r="AA20" s="25">
        <f>Fakos!AB75</f>
        <v>0.15016427129794566</v>
      </c>
      <c r="AB20" s="25">
        <f>Fakos!AC75</f>
        <v>5.4495242454436019E-4</v>
      </c>
      <c r="AC20" s="25">
        <f>Fakos!AD75</f>
        <v>0.16087981072908417</v>
      </c>
      <c r="AD20" s="25">
        <f>Fakos!AE75</f>
        <v>3.1256261470601382E-3</v>
      </c>
      <c r="AE20" s="25">
        <f>Fakos!AF75</f>
        <v>0.10485366599296557</v>
      </c>
      <c r="AF20" s="25">
        <f>Fakos!AG75</f>
        <v>0.16933851563410449</v>
      </c>
      <c r="AG20" s="25">
        <f>Fakos!AH75</f>
        <v>0.20364695526123461</v>
      </c>
      <c r="AH20" s="25">
        <f>Fakos!AI75</f>
        <v>4.5314419037186849E-4</v>
      </c>
      <c r="AI20" s="25">
        <f>Fakos!AJ75</f>
        <v>0.12486606917472318</v>
      </c>
      <c r="AJ20" s="25">
        <f>Fakos!AK75</f>
        <v>2.5990513410394317E-3</v>
      </c>
      <c r="AK20" s="25">
        <f>Fakos!AL75</f>
        <v>8.7188949794344828E-2</v>
      </c>
      <c r="AL20" s="25">
        <f>Fakos!AM75</f>
        <v>0.16933851563410449</v>
      </c>
      <c r="AO20" s="25">
        <f>Fakos!AP75</f>
        <v>0.27798202579877501</v>
      </c>
      <c r="AP20" s="25">
        <f>Fakos!AQ75</f>
        <v>7.35747527247063</v>
      </c>
      <c r="AQ20" s="25">
        <f>Fakos!AR75</f>
        <v>3.0623791812215102E-2</v>
      </c>
      <c r="AR20" s="25">
        <f>Fakos!AS75</f>
        <v>0.33113688914383199</v>
      </c>
      <c r="AS20" s="25">
        <f>Fakos!AT75</f>
        <v>0.32571672141736902</v>
      </c>
      <c r="AT20" s="25">
        <f>Fakos!AU75</f>
        <v>0.98994197773772297</v>
      </c>
      <c r="AU20" s="25">
        <f>Fakos!AV75</f>
        <v>5.00807560356527E-2</v>
      </c>
      <c r="AV20" s="25">
        <f>Fakos!AW75</f>
        <v>0.78757389862160498</v>
      </c>
      <c r="AW20" s="25">
        <f>Fakos!AX75</f>
        <v>0.35224094222297597</v>
      </c>
      <c r="AX20" s="25">
        <f>Fakos!AY75</f>
        <v>1.9547661873214599</v>
      </c>
      <c r="AY20" s="25">
        <f>Fakos!AZ75</f>
        <v>9.0149757464533795E-4</v>
      </c>
      <c r="AZ20" s="25">
        <f>Fakos!BA75</f>
        <v>0.32347080895368902</v>
      </c>
      <c r="BA20" s="25">
        <f>Fakos!BB75</f>
        <v>1.82965971063144E-2</v>
      </c>
      <c r="BB20" s="25">
        <f>Fakos!BC75</f>
        <v>8.2648922928827903E-2</v>
      </c>
      <c r="BC20" s="25">
        <f>Fakos!BD75</f>
        <v>9.5845742326605601E-2</v>
      </c>
      <c r="BD20" s="25">
        <f>Fakos!BE75</f>
        <v>0.22261041694519401</v>
      </c>
      <c r="BE20" s="25">
        <f>Fakos!BF75</f>
        <v>7.8909482681276805E-4</v>
      </c>
      <c r="BF20" s="25">
        <f>Fakos!BG75</f>
        <v>3.1863942349378803E-2</v>
      </c>
      <c r="BG20" s="25">
        <f>Fakos!BH75</f>
        <v>4.3204411717932698E-2</v>
      </c>
      <c r="BH20" s="25">
        <f>Fakos!BI75</f>
        <v>2.3063100819275099E-2</v>
      </c>
      <c r="BJ20" s="25">
        <f>Fakos!BK75</f>
        <v>16.5500630127232</v>
      </c>
      <c r="BK20" s="25">
        <f>Fakos!BL75</f>
        <v>25777.7943972045</v>
      </c>
      <c r="BL20" s="25">
        <f>Fakos!BM75</f>
        <v>12.378697783840799</v>
      </c>
      <c r="BM20" s="25">
        <f>Fakos!BN75</f>
        <v>21.0566746233687</v>
      </c>
      <c r="BN20" s="25">
        <f>Fakos!BO75</f>
        <v>31.1566809133808</v>
      </c>
      <c r="BO20" s="25">
        <f>Fakos!BP75</f>
        <v>8.8390640767607103</v>
      </c>
      <c r="BP20" s="25">
        <f>Fakos!BQ75</f>
        <v>2.4396750211088999E-2</v>
      </c>
      <c r="BQ20" s="25">
        <f>Fakos!BR75</f>
        <v>0.243367371316772</v>
      </c>
      <c r="BR20" s="25">
        <f>Fakos!BS75</f>
        <v>212.55856419958201</v>
      </c>
      <c r="BS20" s="25">
        <f>Fakos!BT75</f>
        <v>4.7632132083086702</v>
      </c>
      <c r="BT20" s="25">
        <f>Fakos!BU75</f>
        <v>9.0237547955831605</v>
      </c>
      <c r="BU20" s="25">
        <f>Fakos!BV75</f>
        <v>0.69514404254942896</v>
      </c>
      <c r="BV20" s="25">
        <f>Fakos!BW75</f>
        <v>9.9749849294503892E-3</v>
      </c>
      <c r="BW20" s="25">
        <f>Fakos!BX75</f>
        <v>9.6771233558950398E-2</v>
      </c>
      <c r="BX20" s="25">
        <f>Fakos!BY75</f>
        <v>1.54326779008034</v>
      </c>
      <c r="BY20" s="25">
        <f>Fakos!BZ75</f>
        <v>26.612153747625701</v>
      </c>
      <c r="BZ20" s="25">
        <f>Fakos!CA75</f>
        <v>0.28157242045353698</v>
      </c>
      <c r="CA20" s="25">
        <f>Fakos!CB75</f>
        <v>8.0193817625103206E-2</v>
      </c>
      <c r="CB20" s="25">
        <f>Fakos!CC75</f>
        <v>10.1260496927686</v>
      </c>
      <c r="CC20" s="25">
        <f>Fakos!CD75</f>
        <v>2.8236876937554299E-2</v>
      </c>
      <c r="CE20" s="25">
        <f>Fakos!CF75</f>
        <v>30.031522511412199</v>
      </c>
      <c r="CF20" s="25">
        <f>Fakos!CG75</f>
        <v>463371.72133563098</v>
      </c>
      <c r="CG20" s="25">
        <f>Fakos!CH75</f>
        <v>55.066627346737597</v>
      </c>
      <c r="CH20" s="25">
        <f>Fakos!CI75</f>
        <v>284.03934362722401</v>
      </c>
      <c r="CI20" s="25">
        <f>Fakos!CJ75</f>
        <v>54.9884461959291</v>
      </c>
      <c r="CJ20" s="25">
        <f>Fakos!CK75</f>
        <v>4.4782919310615998</v>
      </c>
      <c r="CK20" s="25">
        <f>Fakos!CL75</f>
        <v>5.00807560356527E-2</v>
      </c>
      <c r="CL20" s="25">
        <f>Fakos!CM75</f>
        <v>0.78757389862160498</v>
      </c>
      <c r="CM20" s="25">
        <f>Fakos!CN75</f>
        <v>342.28426237688598</v>
      </c>
      <c r="CN20" s="25">
        <f>Fakos!CO75</f>
        <v>6.8759532994964401</v>
      </c>
      <c r="CO20" s="25">
        <f>Fakos!CP75</f>
        <v>9.3249009358729307</v>
      </c>
      <c r="CP20" s="25">
        <f>Fakos!CQ75</f>
        <v>0.32935140631217502</v>
      </c>
      <c r="CQ20" s="25">
        <f>Fakos!CR75</f>
        <v>1.8015590768356383E-2</v>
      </c>
      <c r="CR20" s="25">
        <f>Fakos!CS75</f>
        <v>8.2648922928827903E-2</v>
      </c>
      <c r="CS20" s="25">
        <f>Fakos!CT75</f>
        <v>4.8012014070786</v>
      </c>
      <c r="CT20" s="25">
        <f>Fakos!CU75</f>
        <v>42.4130618157917</v>
      </c>
      <c r="CU20" s="25">
        <f>Fakos!CV75</f>
        <v>0.68765278333631097</v>
      </c>
      <c r="CV20" s="25">
        <f>Fakos!CW75</f>
        <v>0.14312099165205699</v>
      </c>
      <c r="CW20" s="25">
        <f>Fakos!CX75</f>
        <v>45.789542612660803</v>
      </c>
      <c r="CX20" s="25">
        <f>Fakos!CY75</f>
        <v>2.4953122265546801E-2</v>
      </c>
      <c r="CZ20" s="25">
        <f>Fakos!DA75</f>
        <v>0.54664341122510918</v>
      </c>
      <c r="DA20" s="25">
        <f>Fakos!DB75</f>
        <v>8297.4612111313636</v>
      </c>
      <c r="DB20" s="25">
        <f>Fakos!DC75</f>
        <v>0.93439058708397982</v>
      </c>
      <c r="DC20" s="25">
        <f>Fakos!DD75</f>
        <v>4.8393745059448596</v>
      </c>
      <c r="DD20" s="25">
        <f>Fakos!DE75</f>
        <v>0.86533292726417244</v>
      </c>
      <c r="DE20" s="25">
        <f>Fakos!DF75</f>
        <v>6.8485883637583719E-2</v>
      </c>
      <c r="DF20" s="25">
        <f>Fakos!DG75</f>
        <v>7.1828171529699956E-4</v>
      </c>
      <c r="DG20" s="25">
        <f>Fakos!DH75</f>
        <v>1.0846631299016734E-2</v>
      </c>
      <c r="DH20" s="25">
        <f>Fakos!DI75</f>
        <v>4.568565839182372</v>
      </c>
      <c r="DI20" s="25">
        <f>Fakos!DJ75</f>
        <v>8.7081475424220373E-2</v>
      </c>
      <c r="DJ20" s="25">
        <f>Fakos!DK75</f>
        <v>8.6447172900566902E-2</v>
      </c>
      <c r="DK20" s="25">
        <f>Fakos!DL75</f>
        <v>2.9298859214149419E-3</v>
      </c>
      <c r="DL20" s="25">
        <f>Fakos!DM75</f>
        <v>1.56905631245592E-4</v>
      </c>
      <c r="DM20" s="25">
        <f>Fakos!DN75</f>
        <v>6.9622544797260473E-4</v>
      </c>
      <c r="DN20" s="25">
        <f>Fakos!DO75</f>
        <v>3.9431680412931998E-2</v>
      </c>
      <c r="DO20" s="25">
        <f>Fakos!DP75</f>
        <v>0.33239076658143968</v>
      </c>
      <c r="DP20" s="25">
        <f>Fakos!DQ75</f>
        <v>3.4912160635209933E-3</v>
      </c>
      <c r="DQ20" s="25">
        <f>Fakos!DR75</f>
        <v>7.0025775908333506E-4</v>
      </c>
      <c r="DR20" s="25">
        <f>Fakos!DS75</f>
        <v>0.22099200102635524</v>
      </c>
      <c r="DS20" s="25">
        <f>Fakos!DT75</f>
        <v>1.1940413863515226E-4</v>
      </c>
      <c r="DU20" s="25">
        <f>Fakos!DV75</f>
        <v>6.5772682934827579E-3</v>
      </c>
      <c r="DV20" s="25">
        <f>Fakos!DW75</f>
        <v>99.835884636508283</v>
      </c>
      <c r="DW20" s="25">
        <f>Fakos!DX75</f>
        <v>1.1242681162812679E-2</v>
      </c>
      <c r="DX20" s="25">
        <f>Fakos!DY75</f>
        <v>5.8227838925021438E-2</v>
      </c>
      <c r="DY20" s="25">
        <f>Fakos!DZ75</f>
        <v>1.0411772480794574E-2</v>
      </c>
      <c r="DZ20" s="25">
        <f>Fakos!EA75</f>
        <v>8.2402901370585166E-4</v>
      </c>
      <c r="EA20" s="25">
        <f>Fakos!EB75</f>
        <v>8.6424375649629341E-6</v>
      </c>
      <c r="EB20" s="25">
        <f>Fakos!EC75</f>
        <v>1.3050775454191281E-4</v>
      </c>
      <c r="EC20" s="25">
        <f>Fakos!ED75</f>
        <v>5.4969441913511947E-2</v>
      </c>
      <c r="ED20" s="25">
        <f>Fakos!EE75</f>
        <v>1.0477730372232719E-3</v>
      </c>
      <c r="EE20" s="25">
        <f>Fakos!EF75</f>
        <v>1.040141045706257E-3</v>
      </c>
      <c r="EF20" s="25">
        <f>Fakos!EG75</f>
        <v>3.5252680959339888E-5</v>
      </c>
      <c r="EG20" s="25">
        <f>Fakos!EH75</f>
        <v>1.8879042759294233E-6</v>
      </c>
      <c r="EH20" s="25">
        <f>Fakos!EI75</f>
        <v>8.377054346641143E-6</v>
      </c>
      <c r="EI20" s="25">
        <f>Fakos!EJ75</f>
        <v>4.7444592949080771E-4</v>
      </c>
      <c r="EJ20" s="25">
        <f>Fakos!EK75</f>
        <v>3.9993590066015432E-3</v>
      </c>
      <c r="EK20" s="25">
        <f>Fakos!EL75</f>
        <v>4.2006661470283831E-5</v>
      </c>
      <c r="EL20" s="25">
        <f>Fakos!EM75</f>
        <v>8.4255715179331662E-6</v>
      </c>
      <c r="EM20" s="25">
        <f>Fakos!EN75</f>
        <v>2.6589978981112986E-3</v>
      </c>
      <c r="EN20" s="25">
        <f>Fakos!EO75</f>
        <v>1.4366825594687286E-6</v>
      </c>
      <c r="EP20" s="25">
        <f>Fakos!EQ75</f>
        <v>199.67176927301657</v>
      </c>
    </row>
    <row r="21" spans="1:146">
      <c r="A21" s="25" t="str">
        <f>Fakos!A76</f>
        <v>LM-JB-7A-07</v>
      </c>
      <c r="B21" s="25" t="str">
        <f>Fakos!B76</f>
        <v>Fakos</v>
      </c>
      <c r="C21" s="25" t="str">
        <f>Fakos!C76</f>
        <v>epithermal</v>
      </c>
      <c r="D21" s="25" t="str">
        <f>Fakos!E76</f>
        <v>pyrite</v>
      </c>
      <c r="E21" s="25" t="str">
        <f>Fakos!F76</f>
        <v xml:space="preserve">subhedral  </v>
      </c>
      <c r="F21" s="25">
        <f>Fakos!G76</f>
        <v>112.62919556880701</v>
      </c>
      <c r="G21" s="25">
        <f>Fakos!H76</f>
        <v>464495.79494434799</v>
      </c>
      <c r="H21" s="25">
        <f>Fakos!I76</f>
        <v>69.190639758547107</v>
      </c>
      <c r="I21" s="25">
        <f>Fakos!J76</f>
        <v>245.04347312026999</v>
      </c>
      <c r="J21" s="25">
        <f>Fakos!K76</f>
        <v>20.841902938916999</v>
      </c>
      <c r="K21" s="25">
        <f>Fakos!L76</f>
        <v>2.11453491018491</v>
      </c>
      <c r="L21" s="25">
        <f>Fakos!M76</f>
        <v>0.17502074356372799</v>
      </c>
      <c r="M21" s="25">
        <f>Fakos!N76</f>
        <v>0.80471517467660203</v>
      </c>
      <c r="N21" s="25">
        <f>Fakos!O76</f>
        <v>540.28874169737196</v>
      </c>
      <c r="O21" s="25">
        <f>Fakos!P76</f>
        <v>4.6116280308568101</v>
      </c>
      <c r="P21" s="25">
        <f>Fakos!Q76</f>
        <v>9.0518771657644308</v>
      </c>
      <c r="Q21" s="25">
        <f>Fakos!R76</f>
        <v>0.23167078427627399</v>
      </c>
      <c r="R21" s="25">
        <f>Fakos!S76</f>
        <v>1.2383164227483583E-2</v>
      </c>
      <c r="S21" s="25">
        <f>Fakos!T76</f>
        <v>0.14716666778665199</v>
      </c>
      <c r="T21" s="25">
        <f>Fakos!U76</f>
        <v>6.9884555347619397</v>
      </c>
      <c r="U21" s="25">
        <f>Fakos!V76</f>
        <v>21.969755904596202</v>
      </c>
      <c r="V21" s="25">
        <f>Fakos!W76</f>
        <v>2.6008195209513501</v>
      </c>
      <c r="W21" s="25">
        <f>Fakos!X76</f>
        <v>0.41857821854312</v>
      </c>
      <c r="X21" s="25">
        <f>Fakos!Y76</f>
        <v>97.423215710134698</v>
      </c>
      <c r="Y21" s="25">
        <f>Fakos!Z76</f>
        <v>5.3363513265932798E-2</v>
      </c>
      <c r="Z21" s="25">
        <f>Fakos!AA76</f>
        <v>0.28236067207791976</v>
      </c>
      <c r="AA21" s="25">
        <f>Fakos!AB76</f>
        <v>4.7336027632036724E-2</v>
      </c>
      <c r="AB21" s="25">
        <f>Fakos!AC76</f>
        <v>5.4774945455204806E-4</v>
      </c>
      <c r="AC21" s="25">
        <f>Fakos!AD76</f>
        <v>0.12806233855841173</v>
      </c>
      <c r="AD21" s="25">
        <f>Fakos!AE76</f>
        <v>4.2964935564077907E-3</v>
      </c>
      <c r="AE21" s="25">
        <f>Fakos!AF76</f>
        <v>7.1732958964881993E-2</v>
      </c>
      <c r="AF21" s="25">
        <f>Fakos!AG76</f>
        <v>0.13082516937771563</v>
      </c>
      <c r="AG21" s="25">
        <f>Fakos!AH76</f>
        <v>9.2912937637951387E-2</v>
      </c>
      <c r="AH21" s="25">
        <f>Fakos!AI76</f>
        <v>7.7125335814431191E-4</v>
      </c>
      <c r="AI21" s="25">
        <f>Fakos!AJ76</f>
        <v>6.6651039027098125E-2</v>
      </c>
      <c r="AJ21" s="25">
        <f>Fakos!AK76</f>
        <v>6.0496364826777473E-3</v>
      </c>
      <c r="AK21" s="25">
        <f>Fakos!AL76</f>
        <v>0.10100290384869084</v>
      </c>
      <c r="AL21" s="25">
        <f>Fakos!AM76</f>
        <v>0.13082516937771563</v>
      </c>
      <c r="AO21" s="25">
        <f>Fakos!AP76</f>
        <v>0.2331608205349</v>
      </c>
      <c r="AP21" s="25">
        <f>Fakos!AQ76</f>
        <v>8.4360283118828896</v>
      </c>
      <c r="AQ21" s="25">
        <f>Fakos!AR76</f>
        <v>4.9543346990445297E-2</v>
      </c>
      <c r="AR21" s="25">
        <f>Fakos!AS76</f>
        <v>0.50954837150068499</v>
      </c>
      <c r="AS21" s="25">
        <f>Fakos!AT76</f>
        <v>0.26704289984770901</v>
      </c>
      <c r="AT21" s="25">
        <f>Fakos!AU76</f>
        <v>1.0977302411641801</v>
      </c>
      <c r="AU21" s="25">
        <f>Fakos!AV76</f>
        <v>3.8290342513376797E-2</v>
      </c>
      <c r="AV21" s="25">
        <f>Fakos!AW76</f>
        <v>0.80471517467660203</v>
      </c>
      <c r="AW21" s="25">
        <f>Fakos!AX76</f>
        <v>0.31477325017352298</v>
      </c>
      <c r="AX21" s="25">
        <f>Fakos!AY76</f>
        <v>2.7001561027276701</v>
      </c>
      <c r="AY21" s="25">
        <f>Fakos!AZ76</f>
        <v>3.9354709998790698E-2</v>
      </c>
      <c r="AZ21" s="25">
        <f>Fakos!BA76</f>
        <v>0.23167078427627399</v>
      </c>
      <c r="BA21" s="25">
        <f>Fakos!BB76</f>
        <v>1.28835308979582E-2</v>
      </c>
      <c r="BB21" s="25">
        <f>Fakos!BC76</f>
        <v>0.14716666778665199</v>
      </c>
      <c r="BC21" s="25">
        <f>Fakos!BD76</f>
        <v>5.5614274175895199E-2</v>
      </c>
      <c r="BD21" s="25">
        <f>Fakos!BE76</f>
        <v>0.168040187081864</v>
      </c>
      <c r="BE21" s="25">
        <f>Fakos!BF76</f>
        <v>3.8534644267451401E-2</v>
      </c>
      <c r="BF21" s="25">
        <f>Fakos!BG76</f>
        <v>1.87156860733683E-2</v>
      </c>
      <c r="BG21" s="25">
        <f>Fakos!BH76</f>
        <v>2.3431465666219099E-2</v>
      </c>
      <c r="BH21" s="25">
        <f>Fakos!BI76</f>
        <v>1.18429994994869E-2</v>
      </c>
      <c r="BJ21" s="25">
        <f>Fakos!BK76</f>
        <v>55.268711247622299</v>
      </c>
      <c r="BK21" s="25">
        <f>Fakos!BL76</f>
        <v>31370.012688433399</v>
      </c>
      <c r="BL21" s="25">
        <f>Fakos!BM76</f>
        <v>25.794407731351399</v>
      </c>
      <c r="BM21" s="25">
        <f>Fakos!BN76</f>
        <v>112.24320689032901</v>
      </c>
      <c r="BN21" s="25">
        <f>Fakos!BO76</f>
        <v>17.803792802716799</v>
      </c>
      <c r="BO21" s="25">
        <f>Fakos!BP76</f>
        <v>1.85492575203998</v>
      </c>
      <c r="BP21" s="25">
        <f>Fakos!BQ76</f>
        <v>0.118522155168254</v>
      </c>
      <c r="BQ21" s="25">
        <f>Fakos!BR76</f>
        <v>0.28740792417942201</v>
      </c>
      <c r="BR21" s="25">
        <f>Fakos!BS76</f>
        <v>550.90677593892099</v>
      </c>
      <c r="BS21" s="25">
        <f>Fakos!BT76</f>
        <v>3.33102991149828</v>
      </c>
      <c r="BT21" s="25">
        <f>Fakos!BU76</f>
        <v>12.2546713080351</v>
      </c>
      <c r="BU21" s="25">
        <f>Fakos!BV76</f>
        <v>0.133125920735959</v>
      </c>
      <c r="BV21" s="25">
        <f>Fakos!BW76</f>
        <v>1.03357631477863E-2</v>
      </c>
      <c r="BW21" s="25">
        <f>Fakos!BX76</f>
        <v>5.2958955766642703E-2</v>
      </c>
      <c r="BX21" s="25">
        <f>Fakos!BY76</f>
        <v>3.1183255448324601</v>
      </c>
      <c r="BY21" s="25">
        <f>Fakos!BZ76</f>
        <v>13.3675887020866</v>
      </c>
      <c r="BZ21" s="25">
        <f>Fakos!CA76</f>
        <v>3.0527541869361201</v>
      </c>
      <c r="CA21" s="25">
        <f>Fakos!CB76</f>
        <v>0.28469918588543403</v>
      </c>
      <c r="CB21" s="25">
        <f>Fakos!CC76</f>
        <v>55.038376568691298</v>
      </c>
      <c r="CC21" s="25">
        <f>Fakos!CD76</f>
        <v>4.3588858215342398E-2</v>
      </c>
      <c r="CE21" s="25">
        <f>Fakos!CF76</f>
        <v>112.62919556880701</v>
      </c>
      <c r="CF21" s="25">
        <f>Fakos!CG76</f>
        <v>464495.79494434799</v>
      </c>
      <c r="CG21" s="25">
        <f>Fakos!CH76</f>
        <v>69.190639758547107</v>
      </c>
      <c r="CH21" s="25">
        <f>Fakos!CI76</f>
        <v>245.04347312026999</v>
      </c>
      <c r="CI21" s="25">
        <f>Fakos!CJ76</f>
        <v>20.841902938916999</v>
      </c>
      <c r="CJ21" s="25">
        <f>Fakos!CK76</f>
        <v>2.11453491018491</v>
      </c>
      <c r="CK21" s="25">
        <f>Fakos!CL76</f>
        <v>0.17502074356372799</v>
      </c>
      <c r="CL21" s="25">
        <f>Fakos!CM76</f>
        <v>0.80471517467660203</v>
      </c>
      <c r="CM21" s="25">
        <f>Fakos!CN76</f>
        <v>540.28874169737196</v>
      </c>
      <c r="CN21" s="25">
        <f>Fakos!CO76</f>
        <v>4.6116280308568101</v>
      </c>
      <c r="CO21" s="25">
        <f>Fakos!CP76</f>
        <v>9.0518771657644308</v>
      </c>
      <c r="CP21" s="25">
        <f>Fakos!CQ76</f>
        <v>0.23167078427627399</v>
      </c>
      <c r="CQ21" s="25">
        <f>Fakos!CR76</f>
        <v>1.2383164227483583E-2</v>
      </c>
      <c r="CR21" s="25">
        <f>Fakos!CS76</f>
        <v>0.14716666778665199</v>
      </c>
      <c r="CS21" s="25">
        <f>Fakos!CT76</f>
        <v>6.9884555347619397</v>
      </c>
      <c r="CT21" s="25">
        <f>Fakos!CU76</f>
        <v>21.969755904596202</v>
      </c>
      <c r="CU21" s="25">
        <f>Fakos!CV76</f>
        <v>2.6008195209513501</v>
      </c>
      <c r="CV21" s="25">
        <f>Fakos!CW76</f>
        <v>0.41857821854312</v>
      </c>
      <c r="CW21" s="25">
        <f>Fakos!CX76</f>
        <v>97.423215710134698</v>
      </c>
      <c r="CX21" s="25">
        <f>Fakos!CY76</f>
        <v>5.3363513265932798E-2</v>
      </c>
      <c r="CZ21" s="25">
        <f>Fakos!DA76</f>
        <v>2.0501127655408187</v>
      </c>
      <c r="DA21" s="25">
        <f>Fakos!DB76</f>
        <v>8317.5896668340592</v>
      </c>
      <c r="DB21" s="25">
        <f>Fakos!DC76</f>
        <v>1.1740519733961012</v>
      </c>
      <c r="DC21" s="25">
        <f>Fakos!DD76</f>
        <v>4.1749749225682953</v>
      </c>
      <c r="DD21" s="25">
        <f>Fakos!DE76</f>
        <v>0.32798135113015764</v>
      </c>
      <c r="DE21" s="25">
        <f>Fakos!DF76</f>
        <v>3.2337282614847987E-2</v>
      </c>
      <c r="DF21" s="25">
        <f>Fakos!DG76</f>
        <v>2.5102296740491374E-3</v>
      </c>
      <c r="DG21" s="25">
        <f>Fakos!DH76</f>
        <v>1.1082704512830216E-2</v>
      </c>
      <c r="DH21" s="25">
        <f>Fakos!DI76</f>
        <v>7.2113881937568332</v>
      </c>
      <c r="DI21" s="25">
        <f>Fakos!DJ76</f>
        <v>5.8404610319868419E-2</v>
      </c>
      <c r="DJ21" s="25">
        <f>Fakos!DK76</f>
        <v>8.3916086165936127E-2</v>
      </c>
      <c r="DK21" s="25">
        <f>Fakos!DL76</f>
        <v>2.0609262819143498E-3</v>
      </c>
      <c r="DL21" s="25">
        <f>Fakos!DM76</f>
        <v>1.0785037387416244E-4</v>
      </c>
      <c r="DM21" s="25">
        <f>Fakos!DN76</f>
        <v>1.2397158435401567E-3</v>
      </c>
      <c r="DN21" s="25">
        <f>Fakos!DO76</f>
        <v>5.7395331264470592E-2</v>
      </c>
      <c r="DO21" s="25">
        <f>Fakos!DP76</f>
        <v>0.17217677041219595</v>
      </c>
      <c r="DP21" s="25">
        <f>Fakos!DQ76</f>
        <v>1.3204371610059423E-2</v>
      </c>
      <c r="DQ21" s="25">
        <f>Fakos!DR76</f>
        <v>2.0480059698767951E-3</v>
      </c>
      <c r="DR21" s="25">
        <f>Fakos!DS76</f>
        <v>0.47018926501030261</v>
      </c>
      <c r="DS21" s="25">
        <f>Fakos!DT76</f>
        <v>2.5535178597116534E-4</v>
      </c>
      <c r="DU21" s="25">
        <f>Fakos!DV76</f>
        <v>2.4598009520686314E-2</v>
      </c>
      <c r="DV21" s="25">
        <f>Fakos!DW76</f>
        <v>99.797510289622522</v>
      </c>
      <c r="DW21" s="25">
        <f>Fakos!DX76</f>
        <v>1.4086708840993683E-2</v>
      </c>
      <c r="DX21" s="25">
        <f>Fakos!DY76</f>
        <v>5.0092889825438636E-2</v>
      </c>
      <c r="DY21" s="25">
        <f>Fakos!DZ76</f>
        <v>3.9352412868757132E-3</v>
      </c>
      <c r="DZ21" s="25">
        <f>Fakos!EA76</f>
        <v>3.8799465034467027E-4</v>
      </c>
      <c r="EA21" s="25">
        <f>Fakos!EB76</f>
        <v>3.0118661987396217E-5</v>
      </c>
      <c r="EB21" s="25">
        <f>Fakos!EC76</f>
        <v>1.3297437863113632E-4</v>
      </c>
      <c r="EC21" s="25">
        <f>Fakos!ED76</f>
        <v>8.6524896790543704E-2</v>
      </c>
      <c r="ED21" s="25">
        <f>Fakos!EE76</f>
        <v>7.0076006785954213E-4</v>
      </c>
      <c r="EE21" s="25">
        <f>Fakos!EF76</f>
        <v>1.0068561696428946E-3</v>
      </c>
      <c r="EF21" s="25">
        <f>Fakos!EG76</f>
        <v>2.4727754080682773E-5</v>
      </c>
      <c r="EG21" s="25">
        <f>Fakos!EH76</f>
        <v>1.2940285861135994E-6</v>
      </c>
      <c r="EH21" s="25">
        <f>Fakos!EI76</f>
        <v>1.487456818713189E-5</v>
      </c>
      <c r="EI21" s="25">
        <f>Fakos!EJ76</f>
        <v>6.8865036529537323E-4</v>
      </c>
      <c r="EJ21" s="25">
        <f>Fakos!EK76</f>
        <v>2.0658404303545578E-3</v>
      </c>
      <c r="EK21" s="25">
        <f>Fakos!EL76</f>
        <v>1.5843092342934578E-4</v>
      </c>
      <c r="EL21" s="25">
        <f>Fakos!EM76</f>
        <v>2.4572731408831759E-5</v>
      </c>
      <c r="EM21" s="25">
        <f>Fakos!EN76</f>
        <v>5.6415043170549182E-3</v>
      </c>
      <c r="EN21" s="25">
        <f>Fakos!EO76</f>
        <v>3.0638049613753884E-6</v>
      </c>
      <c r="EP21" s="25">
        <f>Fakos!EQ76</f>
        <v>199.59502057924504</v>
      </c>
    </row>
    <row r="22" spans="1:146">
      <c r="A22" s="25" t="str">
        <f>Fakos!A77</f>
        <v>LM-JB-7A-13</v>
      </c>
      <c r="B22" s="25" t="str">
        <f>Fakos!B77</f>
        <v>Fakos</v>
      </c>
      <c r="C22" s="25" t="str">
        <f>Fakos!C77</f>
        <v>epithermal</v>
      </c>
      <c r="D22" s="25" t="str">
        <f>Fakos!E77</f>
        <v>pyrite</v>
      </c>
      <c r="E22" s="25" t="str">
        <f>Fakos!F77</f>
        <v xml:space="preserve">subhedral  </v>
      </c>
      <c r="F22" s="25">
        <f>Fakos!G77</f>
        <v>32.083741607005898</v>
      </c>
      <c r="G22" s="25">
        <f>Fakos!H77</f>
        <v>415107.53849889501</v>
      </c>
      <c r="H22" s="25">
        <f>Fakos!I77</f>
        <v>2.8809145423559501</v>
      </c>
      <c r="I22" s="25">
        <f>Fakos!J77</f>
        <v>18.354065374628501</v>
      </c>
      <c r="J22" s="25">
        <f>Fakos!K77</f>
        <v>41.776179472912098</v>
      </c>
      <c r="K22" s="25">
        <f>Fakos!L77</f>
        <v>1.47130816362956</v>
      </c>
      <c r="L22" s="25">
        <f>Fakos!M77</f>
        <v>7.6963895249023306E-2</v>
      </c>
      <c r="M22" s="25">
        <f>Fakos!N77</f>
        <v>0.54597061257222601</v>
      </c>
      <c r="N22" s="25">
        <f>Fakos!O77</f>
        <v>32.848498622955397</v>
      </c>
      <c r="O22" s="25">
        <f>Fakos!P77</f>
        <v>3.26038812949737</v>
      </c>
      <c r="P22" s="25">
        <f>Fakos!Q77</f>
        <v>4.2935302561668198</v>
      </c>
      <c r="Q22" s="25">
        <f>Fakos!R77</f>
        <v>0.23338996624312899</v>
      </c>
      <c r="R22" s="25">
        <f>Fakos!S77</f>
        <v>1.0121802974360303E-2</v>
      </c>
      <c r="S22" s="25">
        <f>Fakos!T77</f>
        <v>0.113867579296205</v>
      </c>
      <c r="T22" s="25">
        <f>Fakos!U77</f>
        <v>3.3650993643231901</v>
      </c>
      <c r="U22" s="25">
        <f>Fakos!V77</f>
        <v>14.475265756397899</v>
      </c>
      <c r="V22" s="25">
        <f>Fakos!W77</f>
        <v>0.42946764230894402</v>
      </c>
      <c r="W22" s="25">
        <f>Fakos!X77</f>
        <v>8.25277518538758E-2</v>
      </c>
      <c r="X22" s="25">
        <f>Fakos!Y77</f>
        <v>67.4045726204739</v>
      </c>
      <c r="Y22" s="25">
        <f>Fakos!Z77</f>
        <v>1.44683757162624E-2</v>
      </c>
      <c r="Z22" s="25">
        <f>Fakos!AA77</f>
        <v>0.15696329306630585</v>
      </c>
      <c r="AA22" s="25">
        <f>Fakos!AB77</f>
        <v>4.8370429523456972E-2</v>
      </c>
      <c r="AB22" s="25">
        <f>Fakos!AC77</f>
        <v>2.1464976564316472E-4</v>
      </c>
      <c r="AC22" s="25">
        <f>Fakos!AD77</f>
        <v>8.7703081210009734E-2</v>
      </c>
      <c r="AD22" s="25">
        <f>Fakos!AE77</f>
        <v>1.2243642922944412E-3</v>
      </c>
      <c r="AE22" s="25">
        <f>Fakos!AF77</f>
        <v>4.9923903282802704E-2</v>
      </c>
      <c r="AF22" s="25">
        <f>Fakos!AG77</f>
        <v>1.4903358614225546</v>
      </c>
      <c r="AG22" s="25">
        <f>Fakos!AH77</f>
        <v>6.3697907860670491E-2</v>
      </c>
      <c r="AH22" s="25">
        <f>Fakos!AI77</f>
        <v>5.0221467883009374E-3</v>
      </c>
      <c r="AI22" s="25">
        <f>Fakos!AJ77</f>
        <v>1.1317198346435833</v>
      </c>
      <c r="AJ22" s="25">
        <f>Fakos!AK77</f>
        <v>2.8646372754391518E-2</v>
      </c>
      <c r="AK22" s="25">
        <f>Fakos!AL77</f>
        <v>1.1680663604729087</v>
      </c>
      <c r="AL22" s="25">
        <f>Fakos!AM77</f>
        <v>1.4903358614225546</v>
      </c>
      <c r="AO22" s="25">
        <f>Fakos!AP77</f>
        <v>0.29035353617189602</v>
      </c>
      <c r="AP22" s="25">
        <f>Fakos!AQ77</f>
        <v>8.9843857559050093</v>
      </c>
      <c r="AQ22" s="25">
        <f>Fakos!AR77</f>
        <v>5.3251731306371897E-2</v>
      </c>
      <c r="AR22" s="25">
        <f>Fakos!AS77</f>
        <v>0.29502701865588199</v>
      </c>
      <c r="AS22" s="25">
        <f>Fakos!AT77</f>
        <v>0.249941542788992</v>
      </c>
      <c r="AT22" s="25">
        <f>Fakos!AU77</f>
        <v>1.47130816362956</v>
      </c>
      <c r="AU22" s="25">
        <f>Fakos!AV77</f>
        <v>7.6963895249023306E-2</v>
      </c>
      <c r="AV22" s="25">
        <f>Fakos!AW77</f>
        <v>0.32858451310054898</v>
      </c>
      <c r="AW22" s="25">
        <f>Fakos!AX77</f>
        <v>0.21860163464278301</v>
      </c>
      <c r="AX22" s="25">
        <f>Fakos!AY77</f>
        <v>1.95791812901038</v>
      </c>
      <c r="AY22" s="25">
        <f>Fakos!AZ77</f>
        <v>7.1838925311295404E-4</v>
      </c>
      <c r="AZ22" s="25">
        <f>Fakos!BA77</f>
        <v>0.23338996624312899</v>
      </c>
      <c r="BA22" s="25">
        <f>Fakos!BB77</f>
        <v>1.05089527439674E-2</v>
      </c>
      <c r="BB22" s="25">
        <f>Fakos!BC77</f>
        <v>0.113867579296205</v>
      </c>
      <c r="BC22" s="25">
        <f>Fakos!BD77</f>
        <v>7.3093855708784197E-2</v>
      </c>
      <c r="BD22" s="25">
        <f>Fakos!BE77</f>
        <v>0.21532478969178701</v>
      </c>
      <c r="BE22" s="25">
        <f>Fakos!BF77</f>
        <v>2.1574390802276199E-2</v>
      </c>
      <c r="BF22" s="25">
        <f>Fakos!BG77</f>
        <v>1.2963989923119999E-2</v>
      </c>
      <c r="BG22" s="25">
        <f>Fakos!BH77</f>
        <v>3.5640374146489601E-2</v>
      </c>
      <c r="BH22" s="25">
        <f>Fakos!BI77</f>
        <v>1.44683757162624E-2</v>
      </c>
      <c r="BJ22" s="25">
        <f>Fakos!BK77</f>
        <v>13.687137333008801</v>
      </c>
      <c r="BK22" s="25">
        <f>Fakos!BL77</f>
        <v>41089.453929359399</v>
      </c>
      <c r="BL22" s="25">
        <f>Fakos!BM77</f>
        <v>1.08213856882588</v>
      </c>
      <c r="BM22" s="25">
        <f>Fakos!BN77</f>
        <v>6.2578648267921801</v>
      </c>
      <c r="BN22" s="25">
        <f>Fakos!BO77</f>
        <v>65.952536978390498</v>
      </c>
      <c r="BO22" s="25">
        <f>Fakos!BP77</f>
        <v>1.1032644483116101</v>
      </c>
      <c r="BP22" s="25">
        <f>Fakos!BQ77</f>
        <v>2.6590371703654699E-2</v>
      </c>
      <c r="BQ22" s="25">
        <f>Fakos!BR77</f>
        <v>0.55348501960290597</v>
      </c>
      <c r="BR22" s="25">
        <f>Fakos!BS77</f>
        <v>8.6031243288077004</v>
      </c>
      <c r="BS22" s="25">
        <f>Fakos!BT77</f>
        <v>1.31466262468804</v>
      </c>
      <c r="BT22" s="25">
        <f>Fakos!BU77</f>
        <v>3.2798961214235902</v>
      </c>
      <c r="BU22" s="25">
        <f>Fakos!BV77</f>
        <v>0.117236780044366</v>
      </c>
      <c r="BV22" s="25">
        <f>Fakos!BW77</f>
        <v>1.0262299701656E-2</v>
      </c>
      <c r="BW22" s="25">
        <f>Fakos!BX77</f>
        <v>4.5115868404880501E-2</v>
      </c>
      <c r="BX22" s="25">
        <f>Fakos!BY77</f>
        <v>0.67879676148079104</v>
      </c>
      <c r="BY22" s="25">
        <f>Fakos!BZ77</f>
        <v>2.8061198797318299</v>
      </c>
      <c r="BZ22" s="25">
        <f>Fakos!CA77</f>
        <v>0.24039946876408799</v>
      </c>
      <c r="CA22" s="25">
        <f>Fakos!CB77</f>
        <v>3.6447187674168699E-2</v>
      </c>
      <c r="CB22" s="25">
        <f>Fakos!CC77</f>
        <v>24.5235013486495</v>
      </c>
      <c r="CC22" s="25">
        <f>Fakos!CD77</f>
        <v>1.7190433784958398E-2</v>
      </c>
      <c r="CE22" s="25">
        <f>Fakos!CF77</f>
        <v>32.083741607005898</v>
      </c>
      <c r="CF22" s="25">
        <f>Fakos!CG77</f>
        <v>415107.53849889501</v>
      </c>
      <c r="CG22" s="25">
        <f>Fakos!CH77</f>
        <v>2.8809145423559501</v>
      </c>
      <c r="CH22" s="25">
        <f>Fakos!CI77</f>
        <v>18.354065374628501</v>
      </c>
      <c r="CI22" s="25">
        <f>Fakos!CJ77</f>
        <v>41.776179472912098</v>
      </c>
      <c r="CJ22" s="25">
        <f>Fakos!CK77</f>
        <v>1.47130816362956</v>
      </c>
      <c r="CK22" s="25">
        <f>Fakos!CL77</f>
        <v>7.6963895249023306E-2</v>
      </c>
      <c r="CL22" s="25">
        <f>Fakos!CM77</f>
        <v>0.54597061257222601</v>
      </c>
      <c r="CM22" s="25">
        <f>Fakos!CN77</f>
        <v>32.848498622955397</v>
      </c>
      <c r="CN22" s="25">
        <f>Fakos!CO77</f>
        <v>3.26038812949737</v>
      </c>
      <c r="CO22" s="25">
        <f>Fakos!CP77</f>
        <v>4.2935302561668198</v>
      </c>
      <c r="CP22" s="25">
        <f>Fakos!CQ77</f>
        <v>0.23338996624312899</v>
      </c>
      <c r="CQ22" s="25">
        <f>Fakos!CR77</f>
        <v>1.0121802974360303E-2</v>
      </c>
      <c r="CR22" s="25">
        <f>Fakos!CS77</f>
        <v>0.113867579296205</v>
      </c>
      <c r="CS22" s="25">
        <f>Fakos!CT77</f>
        <v>3.3650993643231901</v>
      </c>
      <c r="CT22" s="25">
        <f>Fakos!CU77</f>
        <v>14.475265756397899</v>
      </c>
      <c r="CU22" s="25">
        <f>Fakos!CV77</f>
        <v>0.42946764230894402</v>
      </c>
      <c r="CV22" s="25">
        <f>Fakos!CW77</f>
        <v>8.25277518538758E-2</v>
      </c>
      <c r="CW22" s="25">
        <f>Fakos!CX77</f>
        <v>67.4045726204739</v>
      </c>
      <c r="CX22" s="25">
        <f>Fakos!CY77</f>
        <v>1.44683757162624E-2</v>
      </c>
      <c r="CZ22" s="25">
        <f>Fakos!DA77</f>
        <v>0.58399856185293175</v>
      </c>
      <c r="DA22" s="25">
        <f>Fakos!DB77</f>
        <v>7433.2086757793004</v>
      </c>
      <c r="DB22" s="25">
        <f>Fakos!DC77</f>
        <v>4.8884407131395378E-2</v>
      </c>
      <c r="DC22" s="25">
        <f>Fakos!DD77</f>
        <v>0.31271089040042838</v>
      </c>
      <c r="DD22" s="25">
        <f>Fakos!DE77</f>
        <v>0.65741635150775968</v>
      </c>
      <c r="DE22" s="25">
        <f>Fakos!DF77</f>
        <v>2.2500507166685425E-2</v>
      </c>
      <c r="DF22" s="25">
        <f>Fakos!DG77</f>
        <v>1.1038523191633078E-3</v>
      </c>
      <c r="DG22" s="25">
        <f>Fakos!DH77</f>
        <v>7.5192206661923427E-3</v>
      </c>
      <c r="DH22" s="25">
        <f>Fakos!DI77</f>
        <v>0.43843829580461974</v>
      </c>
      <c r="DI22" s="25">
        <f>Fakos!DJ77</f>
        <v>4.1291642977423638E-2</v>
      </c>
      <c r="DJ22" s="25">
        <f>Fakos!DK77</f>
        <v>3.9803484772776593E-2</v>
      </c>
      <c r="DK22" s="25">
        <f>Fakos!DL77</f>
        <v>2.0762199984265687E-3</v>
      </c>
      <c r="DL22" s="25">
        <f>Fakos!DM77</f>
        <v>8.815519321326189E-5</v>
      </c>
      <c r="DM22" s="25">
        <f>Fakos!DN77</f>
        <v>9.5920797991917283E-4</v>
      </c>
      <c r="DN22" s="25">
        <f>Fakos!DO77</f>
        <v>2.7637149838396765E-2</v>
      </c>
      <c r="DO22" s="25">
        <f>Fakos!DP77</f>
        <v>0.11344252160186442</v>
      </c>
      <c r="DP22" s="25">
        <f>Fakos!DQ77</f>
        <v>2.1804090202572164E-3</v>
      </c>
      <c r="DQ22" s="25">
        <f>Fakos!DR77</f>
        <v>4.0378911512768315E-4</v>
      </c>
      <c r="DR22" s="25">
        <f>Fakos!DS77</f>
        <v>0.3253116439212061</v>
      </c>
      <c r="DS22" s="25">
        <f>Fakos!DT77</f>
        <v>6.9233177374174558E-5</v>
      </c>
      <c r="DU22" s="25">
        <f>Fakos!DV77</f>
        <v>7.8527514189460235E-3</v>
      </c>
      <c r="DV22" s="25">
        <f>Fakos!DW77</f>
        <v>99.950828287737082</v>
      </c>
      <c r="DW22" s="25">
        <f>Fakos!DX77</f>
        <v>6.5732541574660896E-4</v>
      </c>
      <c r="DX22" s="25">
        <f>Fakos!DY77</f>
        <v>4.204874889623858E-3</v>
      </c>
      <c r="DY22" s="25">
        <f>Fakos!DZ77</f>
        <v>8.8399655827251095E-3</v>
      </c>
      <c r="DZ22" s="25">
        <f>Fakos!EA77</f>
        <v>3.0255363817948951E-4</v>
      </c>
      <c r="EA22" s="25">
        <f>Fakos!EB77</f>
        <v>1.4842978102743091E-5</v>
      </c>
      <c r="EB22" s="25">
        <f>Fakos!EC77</f>
        <v>1.0110739069025286E-4</v>
      </c>
      <c r="EC22" s="25">
        <f>Fakos!ED77</f>
        <v>5.8954716233822514E-3</v>
      </c>
      <c r="ED22" s="25">
        <f>Fakos!EE77</f>
        <v>5.5522912068956876E-4</v>
      </c>
      <c r="EE22" s="25">
        <f>Fakos!EF77</f>
        <v>5.3521856378668862E-4</v>
      </c>
      <c r="EF22" s="25">
        <f>Fakos!EG77</f>
        <v>2.7917944672600389E-5</v>
      </c>
      <c r="EG22" s="25">
        <f>Fakos!EH77</f>
        <v>1.1853810331252749E-6</v>
      </c>
      <c r="EH22" s="25">
        <f>Fakos!EI77</f>
        <v>1.2898014340096133E-5</v>
      </c>
      <c r="EI22" s="25">
        <f>Fakos!EJ77</f>
        <v>3.7162363366187207E-4</v>
      </c>
      <c r="EJ22" s="25">
        <f>Fakos!EK77</f>
        <v>1.5254077332851287E-3</v>
      </c>
      <c r="EK22" s="25">
        <f>Fakos!EL77</f>
        <v>2.9318924987386263E-5</v>
      </c>
      <c r="EL22" s="25">
        <f>Fakos!EM77</f>
        <v>5.4295605398637752E-6</v>
      </c>
      <c r="EM22" s="25">
        <f>Fakos!EN77</f>
        <v>4.3743112402479453E-3</v>
      </c>
      <c r="EN22" s="25">
        <f>Fakos!EO77</f>
        <v>9.3094566900680731E-7</v>
      </c>
      <c r="EP22" s="25">
        <f>Fakos!EQ77</f>
        <v>199.90165657547416</v>
      </c>
    </row>
    <row r="23" spans="1:146">
      <c r="A23" s="25" t="str">
        <f>Fakos!A78</f>
        <v>LM-JB-7A-14</v>
      </c>
      <c r="B23" s="25" t="str">
        <f>Fakos!B78</f>
        <v>Fakos</v>
      </c>
      <c r="C23" s="25" t="str">
        <f>Fakos!C78</f>
        <v>epithermal</v>
      </c>
      <c r="D23" s="25" t="str">
        <f>Fakos!E78</f>
        <v>pyrite</v>
      </c>
      <c r="E23" s="25" t="str">
        <f>Fakos!F78</f>
        <v xml:space="preserve">subhedral  </v>
      </c>
      <c r="F23" s="25">
        <f>Fakos!G78</f>
        <v>36.440313517860098</v>
      </c>
      <c r="G23" s="25">
        <f>Fakos!H78</f>
        <v>443418.04721212102</v>
      </c>
      <c r="H23" s="25">
        <f>Fakos!I78</f>
        <v>6.2089915046176696</v>
      </c>
      <c r="I23" s="25">
        <f>Fakos!J78</f>
        <v>16.302660464336999</v>
      </c>
      <c r="J23" s="25">
        <f>Fakos!K78</f>
        <v>1.5715005868385801</v>
      </c>
      <c r="K23" s="25">
        <f>Fakos!L78</f>
        <v>1.1440798156470999</v>
      </c>
      <c r="L23" s="25">
        <f>Fakos!M78</f>
        <v>5.1282624642758297E-2</v>
      </c>
      <c r="M23" s="25">
        <f>Fakos!N78</f>
        <v>0.62537368296316598</v>
      </c>
      <c r="N23" s="25">
        <f>Fakos!O78</f>
        <v>16.889944019332901</v>
      </c>
      <c r="O23" s="25">
        <f>Fakos!P78</f>
        <v>4.1391361513070803</v>
      </c>
      <c r="P23" s="25">
        <f>Fakos!Q78</f>
        <v>0.341008209604651</v>
      </c>
      <c r="Q23" s="25">
        <f>Fakos!R78</f>
        <v>0.13785266492809001</v>
      </c>
      <c r="R23" s="25">
        <f>Fakos!S78</f>
        <v>1.7823123425606054E-2</v>
      </c>
      <c r="S23" s="25">
        <f>Fakos!T78</f>
        <v>0.153974821690984</v>
      </c>
      <c r="T23" s="25">
        <f>Fakos!U78</f>
        <v>2.4880598019378</v>
      </c>
      <c r="U23" s="25">
        <f>Fakos!V78</f>
        <v>8.5679871886266099</v>
      </c>
      <c r="V23" s="25">
        <f>Fakos!W78</f>
        <v>2.7877866722567899E-2</v>
      </c>
      <c r="W23" s="25">
        <f>Fakos!X78</f>
        <v>4.5107895748480203E-2</v>
      </c>
      <c r="X23" s="25">
        <f>Fakos!Y78</f>
        <v>49.418704888946799</v>
      </c>
      <c r="Y23" s="25">
        <f>Fakos!Z78</f>
        <v>9.3593458192028304E-3</v>
      </c>
      <c r="Z23" s="25">
        <f>Fakos!AA78</f>
        <v>0.3808575611447097</v>
      </c>
      <c r="AA23" s="25">
        <f>Fakos!AB78</f>
        <v>8.3756467528003906E-2</v>
      </c>
      <c r="AB23" s="25">
        <f>Fakos!AC78</f>
        <v>1.8938873125540329E-4</v>
      </c>
      <c r="AC23" s="25">
        <f>Fakos!AD78</f>
        <v>0.36761468821392251</v>
      </c>
      <c r="AD23" s="25">
        <f>Fakos!AE78</f>
        <v>9.1276968609044283E-4</v>
      </c>
      <c r="AE23" s="25">
        <f>Fakos!AF78</f>
        <v>5.0346519754593776E-2</v>
      </c>
      <c r="AF23" s="25">
        <f>Fakos!AG78</f>
        <v>5.4921674373534068E-2</v>
      </c>
      <c r="AG23" s="25">
        <f>Fakos!AH78</f>
        <v>6.9003874215433428E-3</v>
      </c>
      <c r="AH23" s="25">
        <f>Fakos!AI78</f>
        <v>1.5073858310552077E-3</v>
      </c>
      <c r="AI23" s="25">
        <f>Fakos!AJ78</f>
        <v>0.66663582132924104</v>
      </c>
      <c r="AJ23" s="25">
        <f>Fakos!AK78</f>
        <v>7.2649311429936973E-3</v>
      </c>
      <c r="AK23" s="25">
        <f>Fakos!AL78</f>
        <v>0.40071882850659607</v>
      </c>
      <c r="AL23" s="25">
        <f>Fakos!AM78</f>
        <v>5.4921674373534068E-2</v>
      </c>
      <c r="AO23" s="25">
        <f>Fakos!AP78</f>
        <v>0.260346014463536</v>
      </c>
      <c r="AP23" s="25">
        <f>Fakos!AQ78</f>
        <v>6.6742963022292399</v>
      </c>
      <c r="AQ23" s="25">
        <f>Fakos!AR78</f>
        <v>3.31353468217533E-2</v>
      </c>
      <c r="AR23" s="25">
        <f>Fakos!AS78</f>
        <v>0.25746694539544801</v>
      </c>
      <c r="AS23" s="25">
        <f>Fakos!AT78</f>
        <v>0.23005933261177999</v>
      </c>
      <c r="AT23" s="25">
        <f>Fakos!AU78</f>
        <v>1.1440798156470999</v>
      </c>
      <c r="AU23" s="25">
        <f>Fakos!AV78</f>
        <v>3.7257920605997398E-2</v>
      </c>
      <c r="AV23" s="25">
        <f>Fakos!AW78</f>
        <v>0.62537368296316598</v>
      </c>
      <c r="AW23" s="25">
        <f>Fakos!AX78</f>
        <v>0.17232659439683201</v>
      </c>
      <c r="AX23" s="25">
        <f>Fakos!AY78</f>
        <v>1.5599158572663001</v>
      </c>
      <c r="AY23" s="25">
        <f>Fakos!AZ78</f>
        <v>2.7500776120122399E-2</v>
      </c>
      <c r="AZ23" s="25">
        <f>Fakos!BA78</f>
        <v>0.13785266492809001</v>
      </c>
      <c r="BA23" s="25">
        <f>Fakos!BB78</f>
        <v>1.8346637819355398E-2</v>
      </c>
      <c r="BB23" s="25">
        <f>Fakos!BC78</f>
        <v>0.153974821690984</v>
      </c>
      <c r="BC23" s="25">
        <f>Fakos!BD78</f>
        <v>6.6903957700847297E-2</v>
      </c>
      <c r="BD23" s="25">
        <f>Fakos!BE78</f>
        <v>0.34857361712227197</v>
      </c>
      <c r="BE23" s="25">
        <f>Fakos!BF78</f>
        <v>2.17194904364994E-2</v>
      </c>
      <c r="BF23" s="25">
        <f>Fakos!BG78</f>
        <v>1.5814248618943601E-2</v>
      </c>
      <c r="BG23" s="25">
        <f>Fakos!BH78</f>
        <v>3.4048690048643498E-2</v>
      </c>
      <c r="BH23" s="25">
        <f>Fakos!BI78</f>
        <v>9.3593458192028304E-3</v>
      </c>
      <c r="BJ23" s="25">
        <f>Fakos!BK78</f>
        <v>15.3525942227961</v>
      </c>
      <c r="BK23" s="25">
        <f>Fakos!BL78</f>
        <v>22797.301432873399</v>
      </c>
      <c r="BL23" s="25">
        <f>Fakos!BM78</f>
        <v>3.8226507931140401</v>
      </c>
      <c r="BM23" s="25">
        <f>Fakos!BN78</f>
        <v>7.8178879576737801</v>
      </c>
      <c r="BN23" s="25">
        <f>Fakos!BO78</f>
        <v>0.40939976820870899</v>
      </c>
      <c r="BO23" s="25">
        <f>Fakos!BP78</f>
        <v>0.628824724601448</v>
      </c>
      <c r="BP23" s="25">
        <f>Fakos!BQ78</f>
        <v>5.6570981827358799E-2</v>
      </c>
      <c r="BQ23" s="25">
        <f>Fakos!BR78</f>
        <v>0.46794607728374499</v>
      </c>
      <c r="BR23" s="25">
        <f>Fakos!BS78</f>
        <v>13.009534444569301</v>
      </c>
      <c r="BS23" s="25">
        <f>Fakos!BT78</f>
        <v>1.5514153427636399</v>
      </c>
      <c r="BT23" s="25">
        <f>Fakos!BU78</f>
        <v>0.16225642740705301</v>
      </c>
      <c r="BU23" s="25">
        <f>Fakos!BV78</f>
        <v>0.168438817385624</v>
      </c>
      <c r="BV23" s="25">
        <f>Fakos!BW78</f>
        <v>4.8604934758887898E-3</v>
      </c>
      <c r="BW23" s="25">
        <f>Fakos!BX78</f>
        <v>5.69238571329636E-2</v>
      </c>
      <c r="BX23" s="25">
        <f>Fakos!BY78</f>
        <v>1.5351642551659701</v>
      </c>
      <c r="BY23" s="25">
        <f>Fakos!BZ78</f>
        <v>4.6939857893028201</v>
      </c>
      <c r="BZ23" s="25">
        <f>Fakos!CA78</f>
        <v>2.5338082786942901E-2</v>
      </c>
      <c r="CA23" s="25">
        <f>Fakos!CB78</f>
        <v>4.0149109395003497E-2</v>
      </c>
      <c r="CB23" s="25">
        <f>Fakos!CC78</f>
        <v>22.352039542583601</v>
      </c>
      <c r="CC23" s="25">
        <f>Fakos!CD78</f>
        <v>8.5242072447373595E-3</v>
      </c>
      <c r="CE23" s="25">
        <f>Fakos!CF78</f>
        <v>36.440313517860098</v>
      </c>
      <c r="CF23" s="25">
        <f>Fakos!CG78</f>
        <v>443418.04721212102</v>
      </c>
      <c r="CG23" s="25">
        <f>Fakos!CH78</f>
        <v>6.2089915046176696</v>
      </c>
      <c r="CH23" s="25">
        <f>Fakos!CI78</f>
        <v>16.302660464336999</v>
      </c>
      <c r="CI23" s="25">
        <f>Fakos!CJ78</f>
        <v>1.5715005868385801</v>
      </c>
      <c r="CJ23" s="25">
        <f>Fakos!CK78</f>
        <v>1.1440798156470999</v>
      </c>
      <c r="CK23" s="25">
        <f>Fakos!CL78</f>
        <v>5.1282624642758297E-2</v>
      </c>
      <c r="CL23" s="25">
        <f>Fakos!CM78</f>
        <v>0.62537368296316598</v>
      </c>
      <c r="CM23" s="25">
        <f>Fakos!CN78</f>
        <v>16.889944019332901</v>
      </c>
      <c r="CN23" s="25">
        <f>Fakos!CO78</f>
        <v>4.1391361513070803</v>
      </c>
      <c r="CO23" s="25">
        <f>Fakos!CP78</f>
        <v>0.341008209604651</v>
      </c>
      <c r="CP23" s="25">
        <f>Fakos!CQ78</f>
        <v>0.13785266492809001</v>
      </c>
      <c r="CQ23" s="25">
        <f>Fakos!CR78</f>
        <v>1.7823123425606054E-2</v>
      </c>
      <c r="CR23" s="25">
        <f>Fakos!CS78</f>
        <v>0.153974821690984</v>
      </c>
      <c r="CS23" s="25">
        <f>Fakos!CT78</f>
        <v>2.4880598019378</v>
      </c>
      <c r="CT23" s="25">
        <f>Fakos!CU78</f>
        <v>8.5679871886266099</v>
      </c>
      <c r="CU23" s="25">
        <f>Fakos!CV78</f>
        <v>2.7877866722567899E-2</v>
      </c>
      <c r="CV23" s="25">
        <f>Fakos!CW78</f>
        <v>4.5107895748480203E-2</v>
      </c>
      <c r="CW23" s="25">
        <f>Fakos!CX78</f>
        <v>49.418704888946799</v>
      </c>
      <c r="CX23" s="25">
        <f>Fakos!CY78</f>
        <v>9.3593458192028304E-3</v>
      </c>
      <c r="CZ23" s="25">
        <f>Fakos!DA78</f>
        <v>0.66329828199505403</v>
      </c>
      <c r="DA23" s="25">
        <f>Fakos!DB78</f>
        <v>7940.1566337563081</v>
      </c>
      <c r="DB23" s="25">
        <f>Fakos!DC78</f>
        <v>0.1053564290521755</v>
      </c>
      <c r="DC23" s="25">
        <f>Fakos!DD78</f>
        <v>0.27775968787524663</v>
      </c>
      <c r="DD23" s="25">
        <f>Fakos!DE78</f>
        <v>2.4730126000670066E-2</v>
      </c>
      <c r="DE23" s="25">
        <f>Fakos!DF78</f>
        <v>1.7496250430449608E-2</v>
      </c>
      <c r="DF23" s="25">
        <f>Fakos!DG78</f>
        <v>7.3551947912106901E-4</v>
      </c>
      <c r="DG23" s="25">
        <f>Fakos!DH78</f>
        <v>8.612776242434457E-3</v>
      </c>
      <c r="DH23" s="25">
        <f>Fakos!DI78</f>
        <v>0.2254349082151596</v>
      </c>
      <c r="DI23" s="25">
        <f>Fakos!DJ78</f>
        <v>5.2420670609258875E-2</v>
      </c>
      <c r="DJ23" s="25">
        <f>Fakos!DK78</f>
        <v>3.1613414296766886E-3</v>
      </c>
      <c r="DK23" s="25">
        <f>Fakos!DL78</f>
        <v>1.2263271826430688E-3</v>
      </c>
      <c r="DL23" s="25">
        <f>Fakos!DM78</f>
        <v>1.552293492797824E-4</v>
      </c>
      <c r="DM23" s="25">
        <f>Fakos!DN78</f>
        <v>1.2970669841713756E-3</v>
      </c>
      <c r="DN23" s="25">
        <f>Fakos!DO78</f>
        <v>2.0434131093444479E-2</v>
      </c>
      <c r="DO23" s="25">
        <f>Fakos!DP78</f>
        <v>6.7147235020584714E-2</v>
      </c>
      <c r="DP23" s="25">
        <f>Fakos!DQ78</f>
        <v>1.4153604620971376E-4</v>
      </c>
      <c r="DQ23" s="25">
        <f>Fakos!DR78</f>
        <v>2.2070245342197824E-4</v>
      </c>
      <c r="DR23" s="25">
        <f>Fakos!DS78</f>
        <v>0.23850726297754249</v>
      </c>
      <c r="DS23" s="25">
        <f>Fakos!DT78</f>
        <v>4.4785763233863533E-5</v>
      </c>
      <c r="DU23" s="25">
        <f>Fakos!DV78</f>
        <v>8.3508369950375839E-3</v>
      </c>
      <c r="DV23" s="25">
        <f>Fakos!DW78</f>
        <v>99.965514103441748</v>
      </c>
      <c r="DW23" s="25">
        <f>Fakos!DX78</f>
        <v>1.3264234044865503E-3</v>
      </c>
      <c r="DX23" s="25">
        <f>Fakos!DY78</f>
        <v>3.4969574627301651E-3</v>
      </c>
      <c r="DY23" s="25">
        <f>Fakos!DZ78</f>
        <v>3.1134899140274926E-4</v>
      </c>
      <c r="DZ23" s="25">
        <f>Fakos!EA78</f>
        <v>2.2027546178708527E-4</v>
      </c>
      <c r="EA23" s="25">
        <f>Fakos!EB78</f>
        <v>9.2600922443830434E-6</v>
      </c>
      <c r="EB23" s="25">
        <f>Fakos!EC78</f>
        <v>1.0843370535948223E-4</v>
      </c>
      <c r="EC23" s="25">
        <f>Fakos!ED78</f>
        <v>2.8381954583595534E-3</v>
      </c>
      <c r="ED23" s="25">
        <f>Fakos!EE78</f>
        <v>6.5996925864454832E-4</v>
      </c>
      <c r="EE23" s="25">
        <f>Fakos!EF78</f>
        <v>3.9800867394807983E-5</v>
      </c>
      <c r="EF23" s="25">
        <f>Fakos!EG78</f>
        <v>1.5439295838417856E-5</v>
      </c>
      <c r="EG23" s="25">
        <f>Fakos!EH78</f>
        <v>1.9543168252784401E-6</v>
      </c>
      <c r="EH23" s="25">
        <f>Fakos!EI78</f>
        <v>1.6329900514563548E-5</v>
      </c>
      <c r="EI23" s="25">
        <f>Fakos!EJ78</f>
        <v>2.5726298790241153E-4</v>
      </c>
      <c r="EJ23" s="25">
        <f>Fakos!EK78</f>
        <v>8.4537474247304504E-4</v>
      </c>
      <c r="EK23" s="25">
        <f>Fakos!EL78</f>
        <v>1.781919964068654E-6</v>
      </c>
      <c r="EL23" s="25">
        <f>Fakos!EM78</f>
        <v>2.778614483047248E-6</v>
      </c>
      <c r="EM23" s="25">
        <f>Fakos!EN78</f>
        <v>3.0027746631083106E-3</v>
      </c>
      <c r="EN23" s="25">
        <f>Fakos!EO78</f>
        <v>5.6384679203364862E-7</v>
      </c>
      <c r="EP23" s="25">
        <f>Fakos!EQ78</f>
        <v>199.9310282068835</v>
      </c>
    </row>
    <row r="24" spans="1:146">
      <c r="A24" s="25" t="str">
        <f>Fakos!A79</f>
        <v>LM-JB-7A-15</v>
      </c>
      <c r="B24" s="25" t="str">
        <f>Fakos!B79</f>
        <v>Fakos</v>
      </c>
      <c r="C24" s="25" t="str">
        <f>Fakos!C79</f>
        <v>epithermal</v>
      </c>
      <c r="D24" s="25" t="str">
        <f>Fakos!E79</f>
        <v>pyrite</v>
      </c>
      <c r="E24" s="25" t="str">
        <f>Fakos!F79</f>
        <v xml:space="preserve">subhedral  </v>
      </c>
      <c r="F24" s="25">
        <f>Fakos!G79</f>
        <v>36.574876815967599</v>
      </c>
      <c r="G24" s="25">
        <f>Fakos!H79</f>
        <v>424669.100341429</v>
      </c>
      <c r="H24" s="25">
        <f>Fakos!I79</f>
        <v>12.9655046802709</v>
      </c>
      <c r="I24" s="25">
        <f>Fakos!J79</f>
        <v>33.807781684660497</v>
      </c>
      <c r="J24" s="25">
        <f>Fakos!K79</f>
        <v>2.21086356787078</v>
      </c>
      <c r="K24" s="25">
        <f>Fakos!L79</f>
        <v>1.5232750576751</v>
      </c>
      <c r="L24" s="25">
        <f>Fakos!M79</f>
        <v>5.5540281256006997E-2</v>
      </c>
      <c r="M24" s="25">
        <f>Fakos!N79</f>
        <v>0.74862871043404899</v>
      </c>
      <c r="N24" s="25">
        <f>Fakos!O79</f>
        <v>142.627733481311</v>
      </c>
      <c r="O24" s="25">
        <f>Fakos!P79</f>
        <v>4.2867018392515099</v>
      </c>
      <c r="P24" s="25">
        <f>Fakos!Q79</f>
        <v>0.49829622666721501</v>
      </c>
      <c r="Q24" s="25">
        <f>Fakos!R79</f>
        <v>0.211520153993909</v>
      </c>
      <c r="R24" s="25">
        <f>Fakos!S79</f>
        <v>1.0538228878288768E-2</v>
      </c>
      <c r="S24" s="25">
        <f>Fakos!T79</f>
        <v>0.145086132947715</v>
      </c>
      <c r="T24" s="25">
        <f>Fakos!U79</f>
        <v>5.0651096573104297</v>
      </c>
      <c r="U24" s="25">
        <f>Fakos!V79</f>
        <v>12.796609469136399</v>
      </c>
      <c r="V24" s="25">
        <f>Fakos!W79</f>
        <v>0.211514814467999</v>
      </c>
      <c r="W24" s="25">
        <f>Fakos!X79</f>
        <v>4.3192269917117998E-2</v>
      </c>
      <c r="X24" s="25">
        <f>Fakos!Y79</f>
        <v>68.596805659209295</v>
      </c>
      <c r="Y24" s="25">
        <f>Fakos!Z79</f>
        <v>9.7356509258013004E-3</v>
      </c>
      <c r="Z24" s="25">
        <f>Fakos!AA79</f>
        <v>0.38350651933349711</v>
      </c>
      <c r="AA24" s="25">
        <f>Fakos!AB79</f>
        <v>6.2491274893293945E-2</v>
      </c>
      <c r="AB24" s="25">
        <f>Fakos!AC79</f>
        <v>1.4192571843896443E-4</v>
      </c>
      <c r="AC24" s="25">
        <f>Fakos!AD79</f>
        <v>9.0904513195323375E-2</v>
      </c>
      <c r="AD24" s="25">
        <f>Fakos!AE79</f>
        <v>6.2965424558831954E-4</v>
      </c>
      <c r="AE24" s="25">
        <f>Fakos!AF79</f>
        <v>7.3838856031781211E-2</v>
      </c>
      <c r="AF24" s="25">
        <f>Fakos!AG79</f>
        <v>3.8432458971338991E-2</v>
      </c>
      <c r="AG24" s="25">
        <f>Fakos!AH79</f>
        <v>7.2641316440121648E-3</v>
      </c>
      <c r="AH24" s="25">
        <f>Fakos!AI79</f>
        <v>7.5088869780870612E-4</v>
      </c>
      <c r="AI24" s="25">
        <f>Fakos!AJ79</f>
        <v>0.33062360046612116</v>
      </c>
      <c r="AJ24" s="25">
        <f>Fakos!AK79</f>
        <v>3.3313219178303165E-3</v>
      </c>
      <c r="AK24" s="25">
        <f>Fakos!AL79</f>
        <v>0.39066043183169014</v>
      </c>
      <c r="AL24" s="25">
        <f>Fakos!AM79</f>
        <v>3.8432458971338991E-2</v>
      </c>
      <c r="AO24" s="25">
        <f>Fakos!AP79</f>
        <v>0.247059878663451</v>
      </c>
      <c r="AP24" s="25">
        <f>Fakos!AQ79</f>
        <v>7.4931414098647799</v>
      </c>
      <c r="AQ24" s="25">
        <f>Fakos!AR79</f>
        <v>3.87576086890098E-2</v>
      </c>
      <c r="AR24" s="25">
        <f>Fakos!AS79</f>
        <v>0.27144447614603001</v>
      </c>
      <c r="AS24" s="25">
        <f>Fakos!AT79</f>
        <v>0.32690009328059699</v>
      </c>
      <c r="AT24" s="25">
        <f>Fakos!AU79</f>
        <v>1.5232750576751</v>
      </c>
      <c r="AU24" s="25">
        <f>Fakos!AV79</f>
        <v>5.5540281256006997E-2</v>
      </c>
      <c r="AV24" s="25">
        <f>Fakos!AW79</f>
        <v>0.74862871043404899</v>
      </c>
      <c r="AW24" s="25">
        <f>Fakos!AX79</f>
        <v>0.27975213918876202</v>
      </c>
      <c r="AX24" s="25">
        <f>Fakos!AY79</f>
        <v>1.39220777416092</v>
      </c>
      <c r="AY24" s="25">
        <f>Fakos!AZ79</f>
        <v>4.56831528232471E-2</v>
      </c>
      <c r="AZ24" s="25">
        <f>Fakos!BA79</f>
        <v>0.211520153993909</v>
      </c>
      <c r="BA24" s="25">
        <f>Fakos!BB79</f>
        <v>1.1031521730311E-2</v>
      </c>
      <c r="BB24" s="25">
        <f>Fakos!BC79</f>
        <v>0.145086132947715</v>
      </c>
      <c r="BC24" s="25">
        <f>Fakos!BD79</f>
        <v>4.52630785455016E-2</v>
      </c>
      <c r="BD24" s="25">
        <f>Fakos!BE79</f>
        <v>0.39344715965251698</v>
      </c>
      <c r="BE24" s="25">
        <f>Fakos!BF79</f>
        <v>4.6757027067446499E-2</v>
      </c>
      <c r="BF24" s="25">
        <f>Fakos!BG79</f>
        <v>1.1417667164419601E-2</v>
      </c>
      <c r="BG24" s="25">
        <f>Fakos!BH79</f>
        <v>4.0534684740693203E-2</v>
      </c>
      <c r="BH24" s="25">
        <f>Fakos!BI79</f>
        <v>9.7356509258013004E-3</v>
      </c>
      <c r="BJ24" s="25">
        <f>Fakos!BK79</f>
        <v>8.7960135086226305</v>
      </c>
      <c r="BK24" s="25">
        <f>Fakos!BL79</f>
        <v>36999.711426898197</v>
      </c>
      <c r="BL24" s="25">
        <f>Fakos!BM79</f>
        <v>13.5149562885117</v>
      </c>
      <c r="BM24" s="25">
        <f>Fakos!BN79</f>
        <v>45.721448053604902</v>
      </c>
      <c r="BN24" s="25">
        <f>Fakos!BO79</f>
        <v>0.52281502067558605</v>
      </c>
      <c r="BO24" s="25">
        <f>Fakos!BP79</f>
        <v>0.74130057840541297</v>
      </c>
      <c r="BP24" s="25">
        <f>Fakos!BQ79</f>
        <v>2.19421536236677E-2</v>
      </c>
      <c r="BQ24" s="25">
        <f>Fakos!BR79</f>
        <v>0.63794656960824903</v>
      </c>
      <c r="BR24" s="25">
        <f>Fakos!BS79</f>
        <v>108.652406084213</v>
      </c>
      <c r="BS24" s="25">
        <f>Fakos!BT79</f>
        <v>3.0700675731262601</v>
      </c>
      <c r="BT24" s="25">
        <f>Fakos!BU79</f>
        <v>0.30407528412866403</v>
      </c>
      <c r="BU24" s="25">
        <f>Fakos!BV79</f>
        <v>0.18756001873540501</v>
      </c>
      <c r="BV24" s="25">
        <f>Fakos!BW79</f>
        <v>5.4181125840367802E-4</v>
      </c>
      <c r="BW24" s="25">
        <f>Fakos!BX79</f>
        <v>4.28744112675827E-2</v>
      </c>
      <c r="BX24" s="25">
        <f>Fakos!BY79</f>
        <v>3.4066633177540999</v>
      </c>
      <c r="BY24" s="25">
        <f>Fakos!BZ79</f>
        <v>4.6064382399759802</v>
      </c>
      <c r="BZ24" s="25">
        <f>Fakos!CA79</f>
        <v>0.21837185983262999</v>
      </c>
      <c r="CA24" s="25">
        <f>Fakos!CB79</f>
        <v>2.62327700562494E-2</v>
      </c>
      <c r="CB24" s="25">
        <f>Fakos!CC79</f>
        <v>43.481193667808903</v>
      </c>
      <c r="CC24" s="25">
        <f>Fakos!CD79</f>
        <v>7.4499942938356899E-3</v>
      </c>
      <c r="CE24" s="25">
        <f>Fakos!CF79</f>
        <v>36.574876815967599</v>
      </c>
      <c r="CF24" s="25">
        <f>Fakos!CG79</f>
        <v>424669.100341429</v>
      </c>
      <c r="CG24" s="25">
        <f>Fakos!CH79</f>
        <v>12.9655046802709</v>
      </c>
      <c r="CH24" s="25">
        <f>Fakos!CI79</f>
        <v>33.807781684660497</v>
      </c>
      <c r="CI24" s="25">
        <f>Fakos!CJ79</f>
        <v>2.21086356787078</v>
      </c>
      <c r="CJ24" s="25">
        <f>Fakos!CK79</f>
        <v>1.5232750576751</v>
      </c>
      <c r="CK24" s="25">
        <f>Fakos!CL79</f>
        <v>5.5540281256006997E-2</v>
      </c>
      <c r="CL24" s="25">
        <f>Fakos!CM79</f>
        <v>0.74862871043404899</v>
      </c>
      <c r="CM24" s="25">
        <f>Fakos!CN79</f>
        <v>142.627733481311</v>
      </c>
      <c r="CN24" s="25">
        <f>Fakos!CO79</f>
        <v>4.2867018392515099</v>
      </c>
      <c r="CO24" s="25">
        <f>Fakos!CP79</f>
        <v>0.49829622666721501</v>
      </c>
      <c r="CP24" s="25">
        <f>Fakos!CQ79</f>
        <v>0.211520153993909</v>
      </c>
      <c r="CQ24" s="25">
        <f>Fakos!CR79</f>
        <v>1.0538228878288768E-2</v>
      </c>
      <c r="CR24" s="25">
        <f>Fakos!CS79</f>
        <v>0.145086132947715</v>
      </c>
      <c r="CS24" s="25">
        <f>Fakos!CT79</f>
        <v>5.0651096573104297</v>
      </c>
      <c r="CT24" s="25">
        <f>Fakos!CU79</f>
        <v>12.796609469136399</v>
      </c>
      <c r="CU24" s="25">
        <f>Fakos!CV79</f>
        <v>0.211514814467999</v>
      </c>
      <c r="CV24" s="25">
        <f>Fakos!CW79</f>
        <v>4.3192269917117998E-2</v>
      </c>
      <c r="CW24" s="25">
        <f>Fakos!CX79</f>
        <v>68.596805659209295</v>
      </c>
      <c r="CX24" s="25">
        <f>Fakos!CY79</f>
        <v>9.7356509258013004E-3</v>
      </c>
      <c r="CZ24" s="25">
        <f>Fakos!DA79</f>
        <v>0.66574764633464867</v>
      </c>
      <c r="DA24" s="25">
        <f>Fakos!DB79</f>
        <v>7604.4247531816454</v>
      </c>
      <c r="DB24" s="25">
        <f>Fakos!DC79</f>
        <v>0.22000340521592074</v>
      </c>
      <c r="DC24" s="25">
        <f>Fakos!DD79</f>
        <v>0.57600653028552617</v>
      </c>
      <c r="DD24" s="25">
        <f>Fakos!DE79</f>
        <v>3.4791545775828221E-2</v>
      </c>
      <c r="DE24" s="25">
        <f>Fakos!DF79</f>
        <v>2.3295229510247744E-2</v>
      </c>
      <c r="DF24" s="25">
        <f>Fakos!DG79</f>
        <v>7.965847891801414E-4</v>
      </c>
      <c r="DG24" s="25">
        <f>Fakos!DH79</f>
        <v>1.0310270078970514E-2</v>
      </c>
      <c r="DH24" s="25">
        <f>Fakos!DI79</f>
        <v>1.9036931069452734</v>
      </c>
      <c r="DI24" s="25">
        <f>Fakos!DJ79</f>
        <v>5.4289536971270397E-2</v>
      </c>
      <c r="DJ24" s="25">
        <f>Fakos!DK79</f>
        <v>4.6194914411032632E-3</v>
      </c>
      <c r="DK24" s="25">
        <f>Fakos!DL79</f>
        <v>1.8816677548808302E-3</v>
      </c>
      <c r="DL24" s="25">
        <f>Fakos!DM79</f>
        <v>9.1782027890128449E-5</v>
      </c>
      <c r="DM24" s="25">
        <f>Fakos!DN79</f>
        <v>1.2221896465985595E-3</v>
      </c>
      <c r="DN24" s="25">
        <f>Fakos!DO79</f>
        <v>4.1599126620486447E-2</v>
      </c>
      <c r="DO24" s="25">
        <f>Fakos!DP79</f>
        <v>0.10028690806533229</v>
      </c>
      <c r="DP24" s="25">
        <f>Fakos!DQ79</f>
        <v>1.0738615996878605E-3</v>
      </c>
      <c r="DQ24" s="25">
        <f>Fakos!DR79</f>
        <v>2.1132974131016574E-4</v>
      </c>
      <c r="DR24" s="25">
        <f>Fakos!DS79</f>
        <v>0.33106566437842327</v>
      </c>
      <c r="DS24" s="25">
        <f>Fakos!DT79</f>
        <v>4.6586435175404031E-5</v>
      </c>
      <c r="DU24" s="25">
        <f>Fakos!DV79</f>
        <v>8.7489855046118652E-3</v>
      </c>
      <c r="DV24" s="25">
        <f>Fakos!DW79</f>
        <v>99.934265337312226</v>
      </c>
      <c r="DW24" s="25">
        <f>Fakos!DX79</f>
        <v>2.8911955059797629E-3</v>
      </c>
      <c r="DX24" s="25">
        <f>Fakos!DY79</f>
        <v>7.5696441613804406E-3</v>
      </c>
      <c r="DY24" s="25">
        <f>Fakos!DZ79</f>
        <v>4.5721638123937794E-4</v>
      </c>
      <c r="DZ24" s="25">
        <f>Fakos!EA79</f>
        <v>3.0613645640936433E-4</v>
      </c>
      <c r="EA24" s="25">
        <f>Fakos!EB79</f>
        <v>1.0468394161213634E-5</v>
      </c>
      <c r="EB24" s="25">
        <f>Fakos!EC79</f>
        <v>1.3549338697053953E-4</v>
      </c>
      <c r="EC24" s="25">
        <f>Fakos!ED79</f>
        <v>2.5017562569829389E-2</v>
      </c>
      <c r="ED24" s="25">
        <f>Fakos!EE79</f>
        <v>7.1345107208231747E-4</v>
      </c>
      <c r="EE24" s="25">
        <f>Fakos!EF79</f>
        <v>6.0707482601561232E-5</v>
      </c>
      <c r="EF24" s="25">
        <f>Fakos!EG79</f>
        <v>2.4728114327681312E-5</v>
      </c>
      <c r="EG24" s="25">
        <f>Fakos!EH79</f>
        <v>1.2061621787408847E-6</v>
      </c>
      <c r="EH24" s="25">
        <f>Fakos!EI79</f>
        <v>1.6061520548887568E-5</v>
      </c>
      <c r="EI24" s="25">
        <f>Fakos!EJ79</f>
        <v>5.4667884717418008E-4</v>
      </c>
      <c r="EJ24" s="25">
        <f>Fakos!EK79</f>
        <v>1.3179298639606327E-3</v>
      </c>
      <c r="EK24" s="25">
        <f>Fakos!EL79</f>
        <v>1.4112253526324529E-5</v>
      </c>
      <c r="EL24" s="25">
        <f>Fakos!EM79</f>
        <v>2.777209733440989E-6</v>
      </c>
      <c r="EM24" s="25">
        <f>Fakos!EN79</f>
        <v>4.3507306629899153E-3</v>
      </c>
      <c r="EN24" s="25">
        <f>Fakos!EO79</f>
        <v>6.1222003307882751E-7</v>
      </c>
      <c r="EP24" s="25">
        <f>Fakos!EQ79</f>
        <v>199.86853067462445</v>
      </c>
    </row>
    <row r="25" spans="1:146">
      <c r="A25" s="25" t="str">
        <f>Fakos!A80</f>
        <v>LM-JB-7A-16</v>
      </c>
      <c r="B25" s="25" t="str">
        <f>Fakos!B80</f>
        <v>Fakos</v>
      </c>
      <c r="C25" s="25" t="str">
        <f>Fakos!C80</f>
        <v>epithermal</v>
      </c>
      <c r="D25" s="25" t="str">
        <f>Fakos!E80</f>
        <v>pyrite</v>
      </c>
      <c r="E25" s="25" t="str">
        <f>Fakos!F80</f>
        <v xml:space="preserve">euhedral  </v>
      </c>
      <c r="F25" s="25">
        <f>Fakos!G80</f>
        <v>23.079719461533699</v>
      </c>
      <c r="G25" s="25">
        <f>Fakos!H80</f>
        <v>412709.59920305898</v>
      </c>
      <c r="H25" s="25">
        <f>Fakos!I80</f>
        <v>13.2951406174905</v>
      </c>
      <c r="I25" s="25">
        <f>Fakos!J80</f>
        <v>31.898098589836799</v>
      </c>
      <c r="J25" s="25">
        <f>Fakos!K80</f>
        <v>10.511961190034301</v>
      </c>
      <c r="K25" s="25">
        <f>Fakos!L80</f>
        <v>1.03324869881194</v>
      </c>
      <c r="L25" s="25">
        <f>Fakos!M80</f>
        <v>4.2820995314949997E-2</v>
      </c>
      <c r="M25" s="25">
        <f>Fakos!N80</f>
        <v>0.40072516829139299</v>
      </c>
      <c r="N25" s="25">
        <f>Fakos!O80</f>
        <v>69.239013488951301</v>
      </c>
      <c r="O25" s="25">
        <f>Fakos!P80</f>
        <v>4.5036625243416104</v>
      </c>
      <c r="P25" s="25">
        <f>Fakos!Q80</f>
        <v>1.00721978931791</v>
      </c>
      <c r="Q25" s="25">
        <f>Fakos!R80</f>
        <v>0.15578947852059499</v>
      </c>
      <c r="R25" s="25">
        <f>Fakos!S80</f>
        <v>9.2474168232962069E-3</v>
      </c>
      <c r="S25" s="25">
        <f>Fakos!T80</f>
        <v>0.111556812777798</v>
      </c>
      <c r="T25" s="25">
        <f>Fakos!U80</f>
        <v>0.84352186548677</v>
      </c>
      <c r="U25" s="25">
        <f>Fakos!V80</f>
        <v>11.004368678631</v>
      </c>
      <c r="V25" s="25">
        <f>Fakos!W80</f>
        <v>4.8745192911296802E-2</v>
      </c>
      <c r="W25" s="25">
        <f>Fakos!X80</f>
        <v>1.7389565170464302E-2</v>
      </c>
      <c r="X25" s="25">
        <f>Fakos!Y80</f>
        <v>12.6092095939267</v>
      </c>
      <c r="Y25" s="25">
        <f>Fakos!Z80</f>
        <v>1.58572357657169E-2</v>
      </c>
      <c r="Z25" s="25">
        <f>Fakos!AA80</f>
        <v>0.41680041147426028</v>
      </c>
      <c r="AA25" s="25">
        <f>Fakos!AB80</f>
        <v>0.35717246912215861</v>
      </c>
      <c r="AB25" s="25">
        <f>Fakos!AC80</f>
        <v>1.2575915760298434E-3</v>
      </c>
      <c r="AC25" s="25">
        <f>Fakos!AD80</f>
        <v>0.19201805380447903</v>
      </c>
      <c r="AD25" s="25">
        <f>Fakos!AE80</f>
        <v>1.3791161960572127E-3</v>
      </c>
      <c r="AE25" s="25">
        <f>Fakos!AF80</f>
        <v>6.6897283228050816E-2</v>
      </c>
      <c r="AF25" s="25">
        <f>Fakos!AG80</f>
        <v>7.575849088747931E-2</v>
      </c>
      <c r="AG25" s="25">
        <f>Fakos!AH80</f>
        <v>7.9879692839989219E-2</v>
      </c>
      <c r="AH25" s="25">
        <f>Fakos!AI80</f>
        <v>1.1927091425310554E-3</v>
      </c>
      <c r="AI25" s="25">
        <f>Fakos!AJ80</f>
        <v>0.33874500871519864</v>
      </c>
      <c r="AJ25" s="25">
        <f>Fakos!AK80</f>
        <v>1.3079639900601997E-3</v>
      </c>
      <c r="AK25" s="25">
        <f>Fakos!AL80</f>
        <v>6.3445877689858349E-2</v>
      </c>
      <c r="AL25" s="25">
        <f>Fakos!AM80</f>
        <v>7.575849088747931E-2</v>
      </c>
      <c r="AO25" s="25">
        <f>Fakos!AP80</f>
        <v>0.22808664668706799</v>
      </c>
      <c r="AP25" s="25">
        <f>Fakos!AQ80</f>
        <v>8.4871155936699392</v>
      </c>
      <c r="AQ25" s="25">
        <f>Fakos!AR80</f>
        <v>3.9520079442913303E-2</v>
      </c>
      <c r="AR25" s="25">
        <f>Fakos!AS80</f>
        <v>0.29920492369563201</v>
      </c>
      <c r="AS25" s="25">
        <f>Fakos!AT80</f>
        <v>0.20979190995386299</v>
      </c>
      <c r="AT25" s="25">
        <f>Fakos!AU80</f>
        <v>1.03324869881194</v>
      </c>
      <c r="AU25" s="25">
        <f>Fakos!AV80</f>
        <v>4.2820995314949997E-2</v>
      </c>
      <c r="AV25" s="25">
        <f>Fakos!AW80</f>
        <v>0.372618795661947</v>
      </c>
      <c r="AW25" s="25">
        <f>Fakos!AX80</f>
        <v>0.22540178713846101</v>
      </c>
      <c r="AX25" s="25">
        <f>Fakos!AY80</f>
        <v>1.50013931766268</v>
      </c>
      <c r="AY25" s="25">
        <f>Fakos!AZ80</f>
        <v>2.9557352514508299E-2</v>
      </c>
      <c r="AZ25" s="25">
        <f>Fakos!BA80</f>
        <v>0.15578947852059499</v>
      </c>
      <c r="BA25" s="25">
        <f>Fakos!BB80</f>
        <v>9.6267099867407193E-3</v>
      </c>
      <c r="BB25" s="25">
        <f>Fakos!BC80</f>
        <v>0.111556812777798</v>
      </c>
      <c r="BC25" s="25">
        <f>Fakos!BD80</f>
        <v>7.0175256228339603E-2</v>
      </c>
      <c r="BD25" s="25">
        <f>Fakos!BE80</f>
        <v>0.333649787384662</v>
      </c>
      <c r="BE25" s="25">
        <f>Fakos!BF80</f>
        <v>2.0721311677135801E-2</v>
      </c>
      <c r="BF25" s="25">
        <f>Fakos!BG80</f>
        <v>1.7389565170464302E-2</v>
      </c>
      <c r="BG25" s="25">
        <f>Fakos!BH80</f>
        <v>3.5130856225648301E-2</v>
      </c>
      <c r="BH25" s="25">
        <f>Fakos!BI80</f>
        <v>1.58572357657169E-2</v>
      </c>
      <c r="BJ25" s="25">
        <f>Fakos!BK80</f>
        <v>6.3866369516397103</v>
      </c>
      <c r="BK25" s="25">
        <f>Fakos!BL80</f>
        <v>28441.5409350925</v>
      </c>
      <c r="BL25" s="25">
        <f>Fakos!BM80</f>
        <v>10.727961819924101</v>
      </c>
      <c r="BM25" s="25">
        <f>Fakos!BN80</f>
        <v>14.533555600020801</v>
      </c>
      <c r="BN25" s="25">
        <f>Fakos!BO80</f>
        <v>3.8413052259876199</v>
      </c>
      <c r="BO25" s="25">
        <f>Fakos!BP80</f>
        <v>0.78654816855687004</v>
      </c>
      <c r="BP25" s="25">
        <f>Fakos!BQ80</f>
        <v>3.7274872388274399E-2</v>
      </c>
      <c r="BQ25" s="25">
        <f>Fakos!BR80</f>
        <v>0.27673434098322702</v>
      </c>
      <c r="BR25" s="25">
        <f>Fakos!BS80</f>
        <v>38.257537068540898</v>
      </c>
      <c r="BS25" s="25">
        <f>Fakos!BT80</f>
        <v>2.3770525731455701</v>
      </c>
      <c r="BT25" s="25">
        <f>Fakos!BU80</f>
        <v>0.39087884833638498</v>
      </c>
      <c r="BU25" s="25">
        <f>Fakos!BV80</f>
        <v>9.2265827969662595E-2</v>
      </c>
      <c r="BV25" s="25">
        <f>Fakos!BW80</f>
        <v>3.7683486117932202E-3</v>
      </c>
      <c r="BW25" s="25">
        <f>Fakos!BX80</f>
        <v>4.64081453235606E-2</v>
      </c>
      <c r="BX25" s="25">
        <f>Fakos!BY80</f>
        <v>0.42109465525509199</v>
      </c>
      <c r="BY25" s="25">
        <f>Fakos!BZ80</f>
        <v>5.4608133109060999</v>
      </c>
      <c r="BZ25" s="25">
        <f>Fakos!CA80</f>
        <v>3.3766022457565603E-2</v>
      </c>
      <c r="CA25" s="25">
        <f>Fakos!CB80</f>
        <v>2.28369394141902E-2</v>
      </c>
      <c r="CB25" s="25">
        <f>Fakos!CC80</f>
        <v>4.4852293877777001</v>
      </c>
      <c r="CC25" s="25">
        <f>Fakos!CD80</f>
        <v>6.3774313021061901E-3</v>
      </c>
      <c r="CE25" s="25">
        <f>Fakos!CF80</f>
        <v>23.079719461533699</v>
      </c>
      <c r="CF25" s="25">
        <f>Fakos!CG80</f>
        <v>412709.59920305898</v>
      </c>
      <c r="CG25" s="25">
        <f>Fakos!CH80</f>
        <v>13.2951406174905</v>
      </c>
      <c r="CH25" s="25">
        <f>Fakos!CI80</f>
        <v>31.898098589836799</v>
      </c>
      <c r="CI25" s="25">
        <f>Fakos!CJ80</f>
        <v>10.511961190034301</v>
      </c>
      <c r="CJ25" s="25">
        <f>Fakos!CK80</f>
        <v>1.03324869881194</v>
      </c>
      <c r="CK25" s="25">
        <f>Fakos!CL80</f>
        <v>4.2820995314949997E-2</v>
      </c>
      <c r="CL25" s="25">
        <f>Fakos!CM80</f>
        <v>0.40072516829139299</v>
      </c>
      <c r="CM25" s="25">
        <f>Fakos!CN80</f>
        <v>69.239013488951301</v>
      </c>
      <c r="CN25" s="25">
        <f>Fakos!CO80</f>
        <v>4.5036625243416104</v>
      </c>
      <c r="CO25" s="25">
        <f>Fakos!CP80</f>
        <v>1.00721978931791</v>
      </c>
      <c r="CP25" s="25">
        <f>Fakos!CQ80</f>
        <v>0.15578947852059499</v>
      </c>
      <c r="CQ25" s="25">
        <f>Fakos!CR80</f>
        <v>9.2474168232962069E-3</v>
      </c>
      <c r="CR25" s="25">
        <f>Fakos!CS80</f>
        <v>0.111556812777798</v>
      </c>
      <c r="CS25" s="25">
        <f>Fakos!CT80</f>
        <v>0.84352186548677</v>
      </c>
      <c r="CT25" s="25">
        <f>Fakos!CU80</f>
        <v>11.004368678631</v>
      </c>
      <c r="CU25" s="25">
        <f>Fakos!CV80</f>
        <v>4.8745192911296802E-2</v>
      </c>
      <c r="CV25" s="25">
        <f>Fakos!CW80</f>
        <v>1.7389565170464302E-2</v>
      </c>
      <c r="CW25" s="25">
        <f>Fakos!CX80</f>
        <v>12.6092095939267</v>
      </c>
      <c r="CX25" s="25">
        <f>Fakos!CY80</f>
        <v>1.58572357657169E-2</v>
      </c>
      <c r="CZ25" s="25">
        <f>Fakos!DA80</f>
        <v>0.42010446096354276</v>
      </c>
      <c r="DA25" s="25">
        <f>Fakos!DB80</f>
        <v>7390.2694816556359</v>
      </c>
      <c r="DB25" s="25">
        <f>Fakos!DC80</f>
        <v>0.22559678784607826</v>
      </c>
      <c r="DC25" s="25">
        <f>Fakos!DD80</f>
        <v>0.54346994022900019</v>
      </c>
      <c r="DD25" s="25">
        <f>Fakos!DE80</f>
        <v>0.16542286202175277</v>
      </c>
      <c r="DE25" s="25">
        <f>Fakos!DF80</f>
        <v>1.580132587264016E-2</v>
      </c>
      <c r="DF25" s="25">
        <f>Fakos!DG80</f>
        <v>6.1415881868178356E-4</v>
      </c>
      <c r="DG25" s="25">
        <f>Fakos!DH80</f>
        <v>5.518870242272318E-3</v>
      </c>
      <c r="DH25" s="25">
        <f>Fakos!DI80</f>
        <v>0.92415289434490588</v>
      </c>
      <c r="DI25" s="25">
        <f>Fakos!DJ80</f>
        <v>5.7037266012431746E-2</v>
      </c>
      <c r="DJ25" s="25">
        <f>Fakos!DK80</f>
        <v>9.3375043740222784E-3</v>
      </c>
      <c r="DK25" s="25">
        <f>Fakos!DL80</f>
        <v>1.3858917589968508E-3</v>
      </c>
      <c r="DL25" s="25">
        <f>Fakos!DM80</f>
        <v>8.053978316375662E-5</v>
      </c>
      <c r="DM25" s="25">
        <f>Fakos!DN80</f>
        <v>9.3974233660010112E-4</v>
      </c>
      <c r="DN25" s="25">
        <f>Fakos!DO80</f>
        <v>6.9277419964419345E-3</v>
      </c>
      <c r="DO25" s="25">
        <f>Fakos!DP80</f>
        <v>8.6241133845070539E-2</v>
      </c>
      <c r="DP25" s="25">
        <f>Fakos!DQ80</f>
        <v>2.4747954874214324E-4</v>
      </c>
      <c r="DQ25" s="25">
        <f>Fakos!DR80</f>
        <v>8.5083102046323267E-5</v>
      </c>
      <c r="DR25" s="25">
        <f>Fakos!DS80</f>
        <v>6.0855258657947393E-2</v>
      </c>
      <c r="DS25" s="25">
        <f>Fakos!DT80</f>
        <v>7.587906465533703E-5</v>
      </c>
      <c r="DU25" s="25">
        <f>Fakos!DV80</f>
        <v>5.6818290461647771E-3</v>
      </c>
      <c r="DV25" s="25">
        <f>Fakos!DW80</f>
        <v>99.951920775961668</v>
      </c>
      <c r="DW25" s="25">
        <f>Fakos!DX80</f>
        <v>3.0511515611269767E-3</v>
      </c>
      <c r="DX25" s="25">
        <f>Fakos!DY80</f>
        <v>7.3503225484162172E-3</v>
      </c>
      <c r="DY25" s="25">
        <f>Fakos!DZ80</f>
        <v>2.2373112158322671E-3</v>
      </c>
      <c r="DZ25" s="25">
        <f>Fakos!EA80</f>
        <v>2.137097809082135E-4</v>
      </c>
      <c r="EA25" s="25">
        <f>Fakos!EB80</f>
        <v>8.3063755308402514E-6</v>
      </c>
      <c r="EB25" s="25">
        <f>Fakos!EC80</f>
        <v>7.4641619307343004E-5</v>
      </c>
      <c r="EC25" s="25">
        <f>Fakos!ED80</f>
        <v>1.2498983576948527E-2</v>
      </c>
      <c r="ED25" s="25">
        <f>Fakos!EE80</f>
        <v>7.7141764693468826E-4</v>
      </c>
      <c r="EE25" s="25">
        <f>Fakos!EF80</f>
        <v>1.2628788432602372E-4</v>
      </c>
      <c r="EF25" s="25">
        <f>Fakos!EG80</f>
        <v>1.8743909629162575E-5</v>
      </c>
      <c r="EG25" s="25">
        <f>Fakos!EH80</f>
        <v>1.0892845039114154E-6</v>
      </c>
      <c r="EH25" s="25">
        <f>Fakos!EI80</f>
        <v>1.2709827674190245E-5</v>
      </c>
      <c r="EI25" s="25">
        <f>Fakos!EJ80</f>
        <v>9.3696328787937474E-5</v>
      </c>
      <c r="EJ25" s="25">
        <f>Fakos!EK80</f>
        <v>1.1663941347617099E-3</v>
      </c>
      <c r="EK25" s="25">
        <f>Fakos!EL80</f>
        <v>3.3471115378060407E-6</v>
      </c>
      <c r="EL25" s="25">
        <f>Fakos!EM80</f>
        <v>1.1507319856490499E-6</v>
      </c>
      <c r="EM25" s="25">
        <f>Fakos!EN80</f>
        <v>8.23055235979992E-4</v>
      </c>
      <c r="EN25" s="25">
        <f>Fakos!EO80</f>
        <v>1.0262492156490652E-6</v>
      </c>
      <c r="EP25" s="25">
        <f>Fakos!EQ80</f>
        <v>199.90384155192334</v>
      </c>
    </row>
    <row r="26" spans="1:146">
      <c r="A26" s="25" t="str">
        <f>Fakos!A81</f>
        <v>LM-JB-7A-17</v>
      </c>
      <c r="B26" s="25" t="str">
        <f>Fakos!B81</f>
        <v>Fakos</v>
      </c>
      <c r="C26" s="25" t="str">
        <f>Fakos!C81</f>
        <v>epithermal</v>
      </c>
      <c r="D26" s="25" t="str">
        <f>Fakos!E81</f>
        <v>pyrite</v>
      </c>
      <c r="E26" s="25" t="str">
        <f>Fakos!F81</f>
        <v xml:space="preserve">euhedral  </v>
      </c>
      <c r="F26" s="25">
        <f>Fakos!G81</f>
        <v>52.534035402897302</v>
      </c>
      <c r="G26" s="25">
        <f>Fakos!H81</f>
        <v>431039.18396389397</v>
      </c>
      <c r="H26" s="25">
        <f>Fakos!I81</f>
        <v>83.575257494763704</v>
      </c>
      <c r="I26" s="25">
        <f>Fakos!J81</f>
        <v>292.15911744966502</v>
      </c>
      <c r="J26" s="25">
        <f>Fakos!K81</f>
        <v>15.194007793426399</v>
      </c>
      <c r="K26" s="25">
        <f>Fakos!L81</f>
        <v>1.73268650685072</v>
      </c>
      <c r="L26" s="25">
        <f>Fakos!M81</f>
        <v>5.5223990144719702E-2</v>
      </c>
      <c r="M26" s="25">
        <f>Fakos!N81</f>
        <v>0.52111227056797205</v>
      </c>
      <c r="N26" s="25">
        <f>Fakos!O81</f>
        <v>52.2252407392047</v>
      </c>
      <c r="O26" s="25">
        <f>Fakos!P81</f>
        <v>5.7876004975450899</v>
      </c>
      <c r="P26" s="25">
        <f>Fakos!Q81</f>
        <v>24.701139371882899</v>
      </c>
      <c r="Q26" s="25">
        <f>Fakos!R81</f>
        <v>0.18329889171732799</v>
      </c>
      <c r="R26" s="25">
        <f>Fakos!S81</f>
        <v>5.4691852245363666E-3</v>
      </c>
      <c r="S26" s="25">
        <f>Fakos!T81</f>
        <v>0.12002427299839501</v>
      </c>
      <c r="T26" s="25">
        <f>Fakos!U81</f>
        <v>9.6012398791913505</v>
      </c>
      <c r="U26" s="25">
        <f>Fakos!V81</f>
        <v>60.442270358937101</v>
      </c>
      <c r="V26" s="25">
        <f>Fakos!W81</f>
        <v>2.0807345747517001</v>
      </c>
      <c r="W26" s="25">
        <f>Fakos!X81</f>
        <v>0.51222443620552405</v>
      </c>
      <c r="X26" s="25">
        <f>Fakos!Y81</f>
        <v>150.339088612887</v>
      </c>
      <c r="Y26" s="25">
        <f>Fakos!Z81</f>
        <v>0.89677382937457695</v>
      </c>
      <c r="Z26" s="25">
        <f>Fakos!AA81</f>
        <v>0.2860607542366449</v>
      </c>
      <c r="AA26" s="25">
        <f>Fakos!AB81</f>
        <v>3.8496977405841341E-2</v>
      </c>
      <c r="AB26" s="25">
        <f>Fakos!AC81</f>
        <v>5.9650077544617089E-3</v>
      </c>
      <c r="AC26" s="25">
        <f>Fakos!AD81</f>
        <v>1.6002847724936387</v>
      </c>
      <c r="AD26" s="25">
        <f>Fakos!AE81</f>
        <v>3.4071274538883724E-3</v>
      </c>
      <c r="AE26" s="25">
        <f>Fakos!AF81</f>
        <v>6.3863895729166578E-2</v>
      </c>
      <c r="AF26" s="25">
        <f>Fakos!AG81</f>
        <v>0.29555564783549143</v>
      </c>
      <c r="AG26" s="25">
        <f>Fakos!AH81</f>
        <v>0.1643028409962406</v>
      </c>
      <c r="AH26" s="25">
        <f>Fakos!AI81</f>
        <v>1.0730135404378061E-2</v>
      </c>
      <c r="AI26" s="25">
        <f>Fakos!AJ81</f>
        <v>6.9250166509001829E-2</v>
      </c>
      <c r="AJ26" s="25">
        <f>Fakos!AK81</f>
        <v>6.1289004851419904E-3</v>
      </c>
      <c r="AK26" s="25">
        <f>Fakos!AL81</f>
        <v>0.11488136760802566</v>
      </c>
      <c r="AL26" s="25">
        <f>Fakos!AM81</f>
        <v>0.29555564783549143</v>
      </c>
      <c r="AO26" s="25">
        <f>Fakos!AP81</f>
        <v>0.270921933818978</v>
      </c>
      <c r="AP26" s="25">
        <f>Fakos!AQ81</f>
        <v>4.4881091703907101</v>
      </c>
      <c r="AQ26" s="25">
        <f>Fakos!AR81</f>
        <v>6.95569450680492E-2</v>
      </c>
      <c r="AR26" s="25">
        <f>Fakos!AS81</f>
        <v>0.31157517014493602</v>
      </c>
      <c r="AS26" s="25">
        <f>Fakos!AT81</f>
        <v>0.21068063407044901</v>
      </c>
      <c r="AT26" s="25">
        <f>Fakos!AU81</f>
        <v>1.73268650685072</v>
      </c>
      <c r="AU26" s="25">
        <f>Fakos!AV81</f>
        <v>5.5223990144719702E-2</v>
      </c>
      <c r="AV26" s="25">
        <f>Fakos!AW81</f>
        <v>0.48158116616277402</v>
      </c>
      <c r="AW26" s="25">
        <f>Fakos!AX81</f>
        <v>0.24715504377561701</v>
      </c>
      <c r="AX26" s="25">
        <f>Fakos!AY81</f>
        <v>1.4028155038579</v>
      </c>
      <c r="AY26" s="25">
        <f>Fakos!AZ81</f>
        <v>3.0468497528063101E-2</v>
      </c>
      <c r="AZ26" s="25">
        <f>Fakos!BA81</f>
        <v>0.18329889171732799</v>
      </c>
      <c r="BA26" s="25">
        <f>Fakos!BB81</f>
        <v>5.87726775273091E-3</v>
      </c>
      <c r="BB26" s="25">
        <f>Fakos!BC81</f>
        <v>0.12002427299839501</v>
      </c>
      <c r="BC26" s="25">
        <f>Fakos!BD81</f>
        <v>0.12104609883404301</v>
      </c>
      <c r="BD26" s="25">
        <f>Fakos!BE81</f>
        <v>0.164043517086017</v>
      </c>
      <c r="BE26" s="25">
        <f>Fakos!BF81</f>
        <v>3.7119876764107697E-2</v>
      </c>
      <c r="BF26" s="25">
        <f>Fakos!BG81</f>
        <v>7.9035510056468406E-3</v>
      </c>
      <c r="BG26" s="25">
        <f>Fakos!BH81</f>
        <v>3.3733399803358398E-2</v>
      </c>
      <c r="BH26" s="25">
        <f>Fakos!BI81</f>
        <v>1.4255628256153599E-2</v>
      </c>
      <c r="BJ26" s="25">
        <f>Fakos!BK81</f>
        <v>14.8762100682351</v>
      </c>
      <c r="BK26" s="25">
        <f>Fakos!BL81</f>
        <v>26295.354037467201</v>
      </c>
      <c r="BL26" s="25">
        <f>Fakos!BM81</f>
        <v>29.910038778629701</v>
      </c>
      <c r="BM26" s="25">
        <f>Fakos!BN81</f>
        <v>93.552498623363206</v>
      </c>
      <c r="BN26" s="25">
        <f>Fakos!BO81</f>
        <v>5.9171196481580397</v>
      </c>
      <c r="BO26" s="25">
        <f>Fakos!BP81</f>
        <v>1.54642110293047</v>
      </c>
      <c r="BP26" s="25">
        <f>Fakos!BQ81</f>
        <v>0.12891055996680101</v>
      </c>
      <c r="BQ26" s="25">
        <f>Fakos!BR81</f>
        <v>0.65396790889239298</v>
      </c>
      <c r="BR26" s="25">
        <f>Fakos!BS81</f>
        <v>23.9169636149384</v>
      </c>
      <c r="BS26" s="25">
        <f>Fakos!BT81</f>
        <v>2.5005889011841602</v>
      </c>
      <c r="BT26" s="25">
        <f>Fakos!BU81</f>
        <v>7.0527503233731004</v>
      </c>
      <c r="BU26" s="25">
        <f>Fakos!BV81</f>
        <v>9.7092996839600806E-2</v>
      </c>
      <c r="BV26" s="25">
        <f>Fakos!BW81</f>
        <v>4.8333777511784604E-3</v>
      </c>
      <c r="BW26" s="25">
        <f>Fakos!BX81</f>
        <v>6.4192746747594898E-2</v>
      </c>
      <c r="BX26" s="25">
        <f>Fakos!BY81</f>
        <v>2.5583248326128998</v>
      </c>
      <c r="BY26" s="25">
        <f>Fakos!BZ81</f>
        <v>17.469751260641299</v>
      </c>
      <c r="BZ26" s="25">
        <f>Fakos!CA81</f>
        <v>1.03836185822928</v>
      </c>
      <c r="CA26" s="25">
        <f>Fakos!CB81</f>
        <v>0.32497377004382699</v>
      </c>
      <c r="CB26" s="25">
        <f>Fakos!CC81</f>
        <v>26.4529267996224</v>
      </c>
      <c r="CC26" s="25">
        <f>Fakos!CD81</f>
        <v>0.446104610844616</v>
      </c>
      <c r="CE26" s="25">
        <f>Fakos!CF81</f>
        <v>52.534035402897302</v>
      </c>
      <c r="CF26" s="25">
        <f>Fakos!CG81</f>
        <v>431039.18396389397</v>
      </c>
      <c r="CG26" s="25">
        <f>Fakos!CH81</f>
        <v>83.575257494763704</v>
      </c>
      <c r="CH26" s="25">
        <f>Fakos!CI81</f>
        <v>292.15911744966502</v>
      </c>
      <c r="CI26" s="25">
        <f>Fakos!CJ81</f>
        <v>15.194007793426399</v>
      </c>
      <c r="CJ26" s="25">
        <f>Fakos!CK81</f>
        <v>1.73268650685072</v>
      </c>
      <c r="CK26" s="25">
        <f>Fakos!CL81</f>
        <v>5.5223990144719702E-2</v>
      </c>
      <c r="CL26" s="25">
        <f>Fakos!CM81</f>
        <v>0.52111227056797205</v>
      </c>
      <c r="CM26" s="25">
        <f>Fakos!CN81</f>
        <v>52.2252407392047</v>
      </c>
      <c r="CN26" s="25">
        <f>Fakos!CO81</f>
        <v>5.7876004975450899</v>
      </c>
      <c r="CO26" s="25">
        <f>Fakos!CP81</f>
        <v>24.701139371882899</v>
      </c>
      <c r="CP26" s="25">
        <f>Fakos!CQ81</f>
        <v>0.18329889171732799</v>
      </c>
      <c r="CQ26" s="25">
        <f>Fakos!CR81</f>
        <v>5.4691852245363666E-3</v>
      </c>
      <c r="CR26" s="25">
        <f>Fakos!CS81</f>
        <v>0.12002427299839501</v>
      </c>
      <c r="CS26" s="25">
        <f>Fakos!CT81</f>
        <v>9.6012398791913505</v>
      </c>
      <c r="CT26" s="25">
        <f>Fakos!CU81</f>
        <v>60.442270358937101</v>
      </c>
      <c r="CU26" s="25">
        <f>Fakos!CV81</f>
        <v>2.0807345747517001</v>
      </c>
      <c r="CV26" s="25">
        <f>Fakos!CW81</f>
        <v>0.51222443620552405</v>
      </c>
      <c r="CW26" s="25">
        <f>Fakos!CX81</f>
        <v>150.339088612887</v>
      </c>
      <c r="CX26" s="25">
        <f>Fakos!CY81</f>
        <v>0.89677382937457695</v>
      </c>
      <c r="CZ26" s="25">
        <f>Fakos!DA81</f>
        <v>0.95624137294896117</v>
      </c>
      <c r="DA26" s="25">
        <f>Fakos!DB81</f>
        <v>7718.4919681957917</v>
      </c>
      <c r="DB26" s="25">
        <f>Fakos!DC81</f>
        <v>1.4181354057604831</v>
      </c>
      <c r="DC26" s="25">
        <f>Fakos!DD81</f>
        <v>4.977716701531433</v>
      </c>
      <c r="DD26" s="25">
        <f>Fakos!DE81</f>
        <v>0.23910250516832529</v>
      </c>
      <c r="DE26" s="25">
        <f>Fakos!DF81</f>
        <v>2.6497729115319162E-2</v>
      </c>
      <c r="DF26" s="25">
        <f>Fakos!DG81</f>
        <v>7.9204839356768501E-4</v>
      </c>
      <c r="DG26" s="25">
        <f>Fakos!DH81</f>
        <v>7.1768664174076853E-3</v>
      </c>
      <c r="DH26" s="25">
        <f>Fakos!DI81</f>
        <v>0.69706520868754407</v>
      </c>
      <c r="DI26" s="25">
        <f>Fakos!DJ81</f>
        <v>7.3297878641655143E-2</v>
      </c>
      <c r="DJ26" s="25">
        <f>Fakos!DK81</f>
        <v>0.22899371058275653</v>
      </c>
      <c r="DK26" s="25">
        <f>Fakos!DL81</f>
        <v>1.6306134783724724E-3</v>
      </c>
      <c r="DL26" s="25">
        <f>Fakos!DM81</f>
        <v>4.7633517606441211E-5</v>
      </c>
      <c r="DM26" s="25">
        <f>Fakos!DN81</f>
        <v>1.0110712913688402E-3</v>
      </c>
      <c r="DN26" s="25">
        <f>Fakos!DO81</f>
        <v>7.8853809783108991E-2</v>
      </c>
      <c r="DO26" s="25">
        <f>Fakos!DP81</f>
        <v>0.47368550438038481</v>
      </c>
      <c r="DP26" s="25">
        <f>Fakos!DQ81</f>
        <v>1.0563898158096895E-2</v>
      </c>
      <c r="DQ26" s="25">
        <f>Fakos!DR81</f>
        <v>2.5061951549149274E-3</v>
      </c>
      <c r="DR26" s="25">
        <f>Fakos!DS81</f>
        <v>0.72557475199269794</v>
      </c>
      <c r="DS26" s="25">
        <f>Fakos!DT81</f>
        <v>4.291186710324562E-3</v>
      </c>
      <c r="DU26" s="25">
        <f>Fakos!DV81</f>
        <v>1.2371408691985488E-2</v>
      </c>
      <c r="DV26" s="25">
        <f>Fakos!DW81</f>
        <v>99.858279850284461</v>
      </c>
      <c r="DW26" s="25">
        <f>Fakos!DX81</f>
        <v>1.8347180096519443E-2</v>
      </c>
      <c r="DX26" s="25">
        <f>Fakos!DY81</f>
        <v>6.439939685694207E-2</v>
      </c>
      <c r="DY26" s="25">
        <f>Fakos!DZ81</f>
        <v>3.0933976445639607E-3</v>
      </c>
      <c r="DZ26" s="25">
        <f>Fakos!EA81</f>
        <v>3.4281536604527705E-4</v>
      </c>
      <c r="EA26" s="25">
        <f>Fakos!EB81</f>
        <v>1.0247155851914184E-5</v>
      </c>
      <c r="EB26" s="25">
        <f>Fakos!EC81</f>
        <v>9.2850978936125976E-5</v>
      </c>
      <c r="EC26" s="25">
        <f>Fakos!ED81</f>
        <v>9.0183073286644391E-3</v>
      </c>
      <c r="ED26" s="25">
        <f>Fakos!EE81</f>
        <v>9.482940589936906E-4</v>
      </c>
      <c r="EE26" s="25">
        <f>Fakos!EF81</f>
        <v>2.9626147347890704E-3</v>
      </c>
      <c r="EF26" s="25">
        <f>Fakos!EG81</f>
        <v>2.1096123144509265E-5</v>
      </c>
      <c r="EG26" s="25">
        <f>Fakos!EH81</f>
        <v>6.1626042379743783E-7</v>
      </c>
      <c r="EH26" s="25">
        <f>Fakos!EI81</f>
        <v>1.3080772821701668E-5</v>
      </c>
      <c r="EI26" s="25">
        <f>Fakos!EJ81</f>
        <v>1.0201741268927437E-3</v>
      </c>
      <c r="EJ26" s="25">
        <f>Fakos!EK81</f>
        <v>6.1283240110044943E-3</v>
      </c>
      <c r="EK26" s="25">
        <f>Fakos!EL81</f>
        <v>1.366708293443657E-4</v>
      </c>
      <c r="EL26" s="25">
        <f>Fakos!EM81</f>
        <v>3.2423993983558091E-5</v>
      </c>
      <c r="EM26" s="25">
        <f>Fakos!EN81</f>
        <v>9.3871506163818608E-3</v>
      </c>
      <c r="EN26" s="25">
        <f>Fakos!EO81</f>
        <v>5.5517389300280195E-5</v>
      </c>
      <c r="EP26" s="25">
        <f>Fakos!EQ81</f>
        <v>199.71655970056892</v>
      </c>
    </row>
    <row r="27" spans="1:146">
      <c r="A27" s="25" t="str">
        <f>Fakos!A82</f>
        <v>LM-JB-7A-21</v>
      </c>
      <c r="B27" s="25" t="str">
        <f>Fakos!B82</f>
        <v>Fakos</v>
      </c>
      <c r="C27" s="25" t="str">
        <f>Fakos!C82</f>
        <v>epithermal</v>
      </c>
      <c r="D27" s="25" t="str">
        <f>Fakos!E82</f>
        <v>pyrite</v>
      </c>
      <c r="E27" s="25" t="str">
        <f>Fakos!F82</f>
        <v xml:space="preserve">subhedral  </v>
      </c>
      <c r="F27" s="25">
        <f>Fakos!G82</f>
        <v>116.146526568851</v>
      </c>
      <c r="G27" s="25">
        <f>Fakos!H82</f>
        <v>398259.016319432</v>
      </c>
      <c r="H27" s="25">
        <f>Fakos!I82</f>
        <v>81.788391141533594</v>
      </c>
      <c r="I27" s="25">
        <f>Fakos!J82</f>
        <v>363.00096632072001</v>
      </c>
      <c r="J27" s="25">
        <f>Fakos!K82</f>
        <v>22.029138182332499</v>
      </c>
      <c r="K27" s="25">
        <f>Fakos!L82</f>
        <v>2.1962016713969499</v>
      </c>
      <c r="L27" s="25">
        <f>Fakos!M82</f>
        <v>0.47071758865588997</v>
      </c>
      <c r="M27" s="25">
        <f>Fakos!N82</f>
        <v>0.46538976644310898</v>
      </c>
      <c r="N27" s="25">
        <f>Fakos!O82</f>
        <v>508.35667397431502</v>
      </c>
      <c r="O27" s="25">
        <f>Fakos!P82</f>
        <v>9.1979910854969695</v>
      </c>
      <c r="P27" s="25">
        <f>Fakos!Q82</f>
        <v>4.3035567190695403</v>
      </c>
      <c r="Q27" s="25">
        <f>Fakos!R82</f>
        <v>0.29876451664069298</v>
      </c>
      <c r="R27" s="25">
        <f>Fakos!S82</f>
        <v>7.7347896257212957E-3</v>
      </c>
      <c r="S27" s="25">
        <f>Fakos!T82</f>
        <v>9.9979396084560093E-2</v>
      </c>
      <c r="T27" s="25">
        <f>Fakos!U82</f>
        <v>19.682850407517499</v>
      </c>
      <c r="U27" s="25">
        <f>Fakos!V82</f>
        <v>59.566491622030597</v>
      </c>
      <c r="V27" s="25">
        <f>Fakos!W82</f>
        <v>0.476494787729835</v>
      </c>
      <c r="W27" s="25">
        <f>Fakos!X82</f>
        <v>0.72840563263855396</v>
      </c>
      <c r="X27" s="25">
        <f>Fakos!Y82</f>
        <v>170.430899451035</v>
      </c>
      <c r="Y27" s="25">
        <f>Fakos!Z82</f>
        <v>0.18036159432256699</v>
      </c>
      <c r="Z27" s="25">
        <f>Fakos!AA82</f>
        <v>0.22531177250165113</v>
      </c>
      <c r="AA27" s="25">
        <f>Fakos!AB82</f>
        <v>5.3969034459854875E-2</v>
      </c>
      <c r="AB27" s="25">
        <f>Fakos!AC82</f>
        <v>1.0582681597264296E-3</v>
      </c>
      <c r="AC27" s="25">
        <f>Fakos!AD82</f>
        <v>0.1608878083612334</v>
      </c>
      <c r="AD27" s="25">
        <f>Fakos!AE82</f>
        <v>4.2739059348086451E-3</v>
      </c>
      <c r="AE27" s="25">
        <f>Fakos!AF82</f>
        <v>0.11548874336119082</v>
      </c>
      <c r="AF27" s="25">
        <f>Fakos!AG82</f>
        <v>5.2618185282826989E-2</v>
      </c>
      <c r="AG27" s="25">
        <f>Fakos!AH82</f>
        <v>2.5251035656864308E-2</v>
      </c>
      <c r="AH27" s="25">
        <f>Fakos!AI82</f>
        <v>2.2052224258874826E-3</v>
      </c>
      <c r="AI27" s="25">
        <f>Fakos!AJ82</f>
        <v>0.1124608389664981</v>
      </c>
      <c r="AJ27" s="25">
        <f>Fakos!AK82</f>
        <v>8.9059782503614592E-3</v>
      </c>
      <c r="AK27" s="25">
        <f>Fakos!AL82</f>
        <v>0.24065579641316845</v>
      </c>
      <c r="AL27" s="25">
        <f>Fakos!AM82</f>
        <v>5.2618185282826989E-2</v>
      </c>
      <c r="AO27" s="25">
        <f>Fakos!AP82</f>
        <v>0.30421525960600299</v>
      </c>
      <c r="AP27" s="25">
        <f>Fakos!AQ82</f>
        <v>7.5311306951815897</v>
      </c>
      <c r="AQ27" s="25">
        <f>Fakos!AR82</f>
        <v>3.7981947067236503E-2</v>
      </c>
      <c r="AR27" s="25">
        <f>Fakos!AS82</f>
        <v>0.31599279791164597</v>
      </c>
      <c r="AS27" s="25">
        <f>Fakos!AT82</f>
        <v>0.258112238371072</v>
      </c>
      <c r="AT27" s="25">
        <f>Fakos!AU82</f>
        <v>1.4790484744133601</v>
      </c>
      <c r="AU27" s="25">
        <f>Fakos!AV82</f>
        <v>3.9454660529991199E-2</v>
      </c>
      <c r="AV27" s="25">
        <f>Fakos!AW82</f>
        <v>0.46538976644310898</v>
      </c>
      <c r="AW27" s="25">
        <f>Fakos!AX82</f>
        <v>0.24380811958026399</v>
      </c>
      <c r="AX27" s="25">
        <f>Fakos!AY82</f>
        <v>1.69996622663328</v>
      </c>
      <c r="AY27" s="25">
        <f>Fakos!AZ82</f>
        <v>4.4520888489250801E-2</v>
      </c>
      <c r="AZ27" s="25">
        <f>Fakos!BA82</f>
        <v>0.29876451664069298</v>
      </c>
      <c r="BA27" s="25">
        <f>Fakos!BB82</f>
        <v>8.0747195724088002E-3</v>
      </c>
      <c r="BB27" s="25">
        <f>Fakos!BC82</f>
        <v>9.9979396084560093E-2</v>
      </c>
      <c r="BC27" s="25">
        <f>Fakos!BD82</f>
        <v>0.108816494999179</v>
      </c>
      <c r="BD27" s="25">
        <f>Fakos!BE82</f>
        <v>0.28994202704286998</v>
      </c>
      <c r="BE27" s="25">
        <f>Fakos!BF82</f>
        <v>3.5642742021178397E-2</v>
      </c>
      <c r="BF27" s="25">
        <f>Fakos!BG82</f>
        <v>1.2929794878910701E-2</v>
      </c>
      <c r="BG27" s="25">
        <f>Fakos!BH82</f>
        <v>4.0877843145529801E-2</v>
      </c>
      <c r="BH27" s="25">
        <f>Fakos!BI82</f>
        <v>1.4230166981100001E-2</v>
      </c>
      <c r="BJ27" s="25">
        <f>Fakos!BK82</f>
        <v>28.252467939130302</v>
      </c>
      <c r="BK27" s="25">
        <f>Fakos!BL82</f>
        <v>15086.7988994072</v>
      </c>
      <c r="BL27" s="25">
        <f>Fakos!BM82</f>
        <v>9.9883900371590197</v>
      </c>
      <c r="BM27" s="25">
        <f>Fakos!BN82</f>
        <v>90.075254214507396</v>
      </c>
      <c r="BN27" s="25">
        <f>Fakos!BO82</f>
        <v>2.87413900959405</v>
      </c>
      <c r="BO27" s="25">
        <f>Fakos!BP82</f>
        <v>1.22423070103469</v>
      </c>
      <c r="BP27" s="25">
        <f>Fakos!BQ82</f>
        <v>0.14739688969828099</v>
      </c>
      <c r="BQ27" s="25">
        <f>Fakos!BR82</f>
        <v>0.41479382534397702</v>
      </c>
      <c r="BR27" s="25">
        <f>Fakos!BS82</f>
        <v>212.19473887237399</v>
      </c>
      <c r="BS27" s="25">
        <f>Fakos!BT82</f>
        <v>2.3452794711926099</v>
      </c>
      <c r="BT27" s="25">
        <f>Fakos!BU82</f>
        <v>1.1277778095889699</v>
      </c>
      <c r="BU27" s="25">
        <f>Fakos!BV82</f>
        <v>0.214214099676798</v>
      </c>
      <c r="BV27" s="25">
        <f>Fakos!BW82</f>
        <v>4.6786518529063296E-3</v>
      </c>
      <c r="BW27" s="25">
        <f>Fakos!BX82</f>
        <v>8.56964569378659E-2</v>
      </c>
      <c r="BX27" s="25">
        <f>Fakos!BY82</f>
        <v>4.9879198966304301</v>
      </c>
      <c r="BY27" s="25">
        <f>Fakos!BZ82</f>
        <v>13.2733169792856</v>
      </c>
      <c r="BZ27" s="25">
        <f>Fakos!CA82</f>
        <v>0.17245220239811601</v>
      </c>
      <c r="CA27" s="25">
        <f>Fakos!CB82</f>
        <v>0.188090335428586</v>
      </c>
      <c r="CB27" s="25">
        <f>Fakos!CC82</f>
        <v>48.771542226185197</v>
      </c>
      <c r="CC27" s="25">
        <f>Fakos!CD82</f>
        <v>5.7177278452322899E-2</v>
      </c>
      <c r="CE27" s="25">
        <f>Fakos!CF82</f>
        <v>116.146526568851</v>
      </c>
      <c r="CF27" s="25">
        <f>Fakos!CG82</f>
        <v>398259.016319432</v>
      </c>
      <c r="CG27" s="25">
        <f>Fakos!CH82</f>
        <v>81.788391141533594</v>
      </c>
      <c r="CH27" s="25">
        <f>Fakos!CI82</f>
        <v>363.00096632072001</v>
      </c>
      <c r="CI27" s="25">
        <f>Fakos!CJ82</f>
        <v>22.029138182332499</v>
      </c>
      <c r="CJ27" s="25">
        <f>Fakos!CK82</f>
        <v>2.1962016713969499</v>
      </c>
      <c r="CK27" s="25">
        <f>Fakos!CL82</f>
        <v>0.47071758865588997</v>
      </c>
      <c r="CL27" s="25">
        <f>Fakos!CM82</f>
        <v>0.46538976644310898</v>
      </c>
      <c r="CM27" s="25">
        <f>Fakos!CN82</f>
        <v>508.35667397431502</v>
      </c>
      <c r="CN27" s="25">
        <f>Fakos!CO82</f>
        <v>9.1979910854969695</v>
      </c>
      <c r="CO27" s="25">
        <f>Fakos!CP82</f>
        <v>4.3035567190695403</v>
      </c>
      <c r="CP27" s="25">
        <f>Fakos!CQ82</f>
        <v>0.29876451664069298</v>
      </c>
      <c r="CQ27" s="25">
        <f>Fakos!CR82</f>
        <v>7.7347896257212957E-3</v>
      </c>
      <c r="CR27" s="25">
        <f>Fakos!CS82</f>
        <v>9.9979396084560093E-2</v>
      </c>
      <c r="CS27" s="25">
        <f>Fakos!CT82</f>
        <v>19.682850407517499</v>
      </c>
      <c r="CT27" s="25">
        <f>Fakos!CU82</f>
        <v>59.566491622030597</v>
      </c>
      <c r="CU27" s="25">
        <f>Fakos!CV82</f>
        <v>0.476494787729835</v>
      </c>
      <c r="CV27" s="25">
        <f>Fakos!CW82</f>
        <v>0.72840563263855396</v>
      </c>
      <c r="CW27" s="25">
        <f>Fakos!CX82</f>
        <v>170.430899451035</v>
      </c>
      <c r="CX27" s="25">
        <f>Fakos!CY82</f>
        <v>0.18036159432256699</v>
      </c>
      <c r="CZ27" s="25">
        <f>Fakos!DA82</f>
        <v>2.1141363532740489</v>
      </c>
      <c r="DA27" s="25">
        <f>Fakos!DB82</f>
        <v>7131.5071415423408</v>
      </c>
      <c r="DB27" s="25">
        <f>Fakos!DC82</f>
        <v>1.387815206734635</v>
      </c>
      <c r="DC27" s="25">
        <f>Fakos!DD82</f>
        <v>6.1846982168475506</v>
      </c>
      <c r="DD27" s="25">
        <f>Fakos!DE82</f>
        <v>0.34666443493426019</v>
      </c>
      <c r="DE27" s="25">
        <f>Fakos!DF82</f>
        <v>3.3586200816591985E-2</v>
      </c>
      <c r="DF27" s="25">
        <f>Fakos!DG82</f>
        <v>6.7512526520070847E-3</v>
      </c>
      <c r="DG27" s="25">
        <f>Fakos!DH82</f>
        <v>6.4094445178778268E-3</v>
      </c>
      <c r="DH27" s="25">
        <f>Fakos!DI82</f>
        <v>6.7851817629937834</v>
      </c>
      <c r="DI27" s="25">
        <f>Fakos!DJ82</f>
        <v>0.11648924880315312</v>
      </c>
      <c r="DJ27" s="25">
        <f>Fakos!DK82</f>
        <v>3.9896435826958641E-2</v>
      </c>
      <c r="DK27" s="25">
        <f>Fakos!DL82</f>
        <v>2.6577871973445036E-3</v>
      </c>
      <c r="DL27" s="25">
        <f>Fakos!DM82</f>
        <v>6.7365653692986259E-5</v>
      </c>
      <c r="DM27" s="25">
        <f>Fakos!DN82</f>
        <v>8.422154501268646E-4</v>
      </c>
      <c r="DN27" s="25">
        <f>Fakos!DO82</f>
        <v>0.16165284500260757</v>
      </c>
      <c r="DO27" s="25">
        <f>Fakos!DP82</f>
        <v>0.46682203465541222</v>
      </c>
      <c r="DP27" s="25">
        <f>Fakos!DQ82</f>
        <v>2.4191660346888086E-3</v>
      </c>
      <c r="DQ27" s="25">
        <f>Fakos!DR82</f>
        <v>3.5639195210105425E-3</v>
      </c>
      <c r="DR27" s="25">
        <f>Fakos!DS82</f>
        <v>0.82254295101850872</v>
      </c>
      <c r="DS27" s="25">
        <f>Fakos!DT82</f>
        <v>8.6305515533356279E-4</v>
      </c>
      <c r="DU27" s="25">
        <f>Fakos!DV82</f>
        <v>2.9564118104874346E-2</v>
      </c>
      <c r="DV27" s="25">
        <f>Fakos!DW82</f>
        <v>99.72711508025543</v>
      </c>
      <c r="DW27" s="25">
        <f>Fakos!DX82</f>
        <v>1.9407231050212602E-2</v>
      </c>
      <c r="DX27" s="25">
        <f>Fakos!DY82</f>
        <v>8.6486923250113146E-2</v>
      </c>
      <c r="DY27" s="25">
        <f>Fakos!DZ82</f>
        <v>4.8477612530923985E-3</v>
      </c>
      <c r="DZ27" s="25">
        <f>Fakos!EA82</f>
        <v>4.6966999365865414E-4</v>
      </c>
      <c r="EA27" s="25">
        <f>Fakos!EB82</f>
        <v>9.4409629942118851E-5</v>
      </c>
      <c r="EB27" s="25">
        <f>Fakos!EC82</f>
        <v>8.9629779280663333E-5</v>
      </c>
      <c r="EC27" s="25">
        <f>Fakos!ED82</f>
        <v>9.4884095197328489E-2</v>
      </c>
      <c r="ED27" s="25">
        <f>Fakos!EE82</f>
        <v>1.628987602540927E-3</v>
      </c>
      <c r="EE27" s="25">
        <f>Fakos!EF82</f>
        <v>5.5791242552785821E-4</v>
      </c>
      <c r="EF27" s="25">
        <f>Fakos!EG82</f>
        <v>3.7166540596225407E-5</v>
      </c>
      <c r="EG27" s="25">
        <f>Fakos!EH82</f>
        <v>9.4204242735205675E-7</v>
      </c>
      <c r="EH27" s="25">
        <f>Fakos!EI82</f>
        <v>1.1777554933360966E-5</v>
      </c>
      <c r="EI27" s="25">
        <f>Fakos!EJ82</f>
        <v>2.2605560867655799E-3</v>
      </c>
      <c r="EJ27" s="25">
        <f>Fakos!EK82</f>
        <v>6.5280471361921413E-3</v>
      </c>
      <c r="EK27" s="25">
        <f>Fakos!EL82</f>
        <v>3.3829658268768017E-5</v>
      </c>
      <c r="EL27" s="25">
        <f>Fakos!EM82</f>
        <v>4.983791015761644E-5</v>
      </c>
      <c r="EM27" s="25">
        <f>Fakos!EN82</f>
        <v>1.15024543769769E-2</v>
      </c>
      <c r="EN27" s="25">
        <f>Fakos!EO82</f>
        <v>1.2068977719335701E-5</v>
      </c>
      <c r="EP27" s="25">
        <f>Fakos!EQ82</f>
        <v>199.45423016051086</v>
      </c>
    </row>
    <row r="28" spans="1:146">
      <c r="A28" s="25" t="str">
        <f>Fakos!A83</f>
        <v>LM-JB-7A-22</v>
      </c>
      <c r="B28" s="25" t="str">
        <f>Fakos!B83</f>
        <v>Fakos</v>
      </c>
      <c r="C28" s="25" t="str">
        <f>Fakos!C83</f>
        <v>epithermal</v>
      </c>
      <c r="D28" s="25" t="str">
        <f>Fakos!E83</f>
        <v>pyrite</v>
      </c>
      <c r="E28" s="25" t="str">
        <f>Fakos!F83</f>
        <v xml:space="preserve">subhedral  </v>
      </c>
      <c r="F28" s="25">
        <f>Fakos!G83</f>
        <v>28.823515210682199</v>
      </c>
      <c r="G28" s="25">
        <f>Fakos!H83</f>
        <v>423640.30734408897</v>
      </c>
      <c r="H28" s="25">
        <f>Fakos!I83</f>
        <v>79.679465184452297</v>
      </c>
      <c r="I28" s="25">
        <f>Fakos!J83</f>
        <v>220.60446323602201</v>
      </c>
      <c r="J28" s="25">
        <f>Fakos!K83</f>
        <v>5.3988200100134902</v>
      </c>
      <c r="K28" s="25">
        <f>Fakos!L83</f>
        <v>2.0277617848714602</v>
      </c>
      <c r="L28" s="25">
        <f>Fakos!M83</f>
        <v>1.0017214796363001</v>
      </c>
      <c r="M28" s="25">
        <f>Fakos!N83</f>
        <v>0.72247695477075302</v>
      </c>
      <c r="N28" s="25">
        <f>Fakos!O83</f>
        <v>26.051376107203598</v>
      </c>
      <c r="O28" s="25">
        <f>Fakos!P83</f>
        <v>10.7822828777359</v>
      </c>
      <c r="P28" s="25">
        <f>Fakos!Q83</f>
        <v>1.69892911511286</v>
      </c>
      <c r="Q28" s="25">
        <f>Fakos!R83</f>
        <v>0.17605331436868901</v>
      </c>
      <c r="R28" s="25">
        <f>Fakos!S83</f>
        <v>1.3468847647693884E-2</v>
      </c>
      <c r="S28" s="25">
        <f>Fakos!T83</f>
        <v>0.178107439394975</v>
      </c>
      <c r="T28" s="25">
        <f>Fakos!U83</f>
        <v>1.5458074399197901</v>
      </c>
      <c r="U28" s="25">
        <f>Fakos!V83</f>
        <v>6.15353398937226</v>
      </c>
      <c r="V28" s="25">
        <f>Fakos!W83</f>
        <v>0.13164382963893601</v>
      </c>
      <c r="W28" s="25">
        <f>Fakos!X83</f>
        <v>7.6419673254004297E-2</v>
      </c>
      <c r="X28" s="25">
        <f>Fakos!Y83</f>
        <v>27.840804772199601</v>
      </c>
      <c r="Y28" s="25">
        <f>Fakos!Z83</f>
        <v>5.8393115783811698E-2</v>
      </c>
      <c r="Z28" s="25">
        <f>Fakos!AA83</f>
        <v>0.36118700417771787</v>
      </c>
      <c r="AA28" s="25">
        <f>Fakos!AB83</f>
        <v>0.38728344837583628</v>
      </c>
      <c r="AB28" s="25">
        <f>Fakos!AC83</f>
        <v>2.0973932420990959E-3</v>
      </c>
      <c r="AC28" s="25">
        <f>Fakos!AD83</f>
        <v>3.0585511051917034</v>
      </c>
      <c r="AD28" s="25">
        <f>Fakos!AE83</f>
        <v>2.7448801814203682E-3</v>
      </c>
      <c r="AE28" s="25">
        <f>Fakos!AF83</f>
        <v>5.5523087517331898E-2</v>
      </c>
      <c r="AF28" s="25">
        <f>Fakos!AG83</f>
        <v>2.1322044659561404E-2</v>
      </c>
      <c r="AG28" s="25">
        <f>Fakos!AH83</f>
        <v>6.102298870359249E-2</v>
      </c>
      <c r="AH28" s="25">
        <f>Fakos!AI83</f>
        <v>7.3285024753411414E-4</v>
      </c>
      <c r="AI28" s="25">
        <f>Fakos!AJ83</f>
        <v>0.13532072351107882</v>
      </c>
      <c r="AJ28" s="25">
        <f>Fakos!AK83</f>
        <v>9.5908868209767953E-4</v>
      </c>
      <c r="AK28" s="25">
        <f>Fakos!AL83</f>
        <v>1.9400323989893203E-2</v>
      </c>
      <c r="AL28" s="25">
        <f>Fakos!AM83</f>
        <v>2.1322044659561404E-2</v>
      </c>
      <c r="AO28" s="25">
        <f>Fakos!AP83</f>
        <v>0.30936477166500498</v>
      </c>
      <c r="AP28" s="25">
        <f>Fakos!AQ83</f>
        <v>10.835369495429401</v>
      </c>
      <c r="AQ28" s="25">
        <f>Fakos!AR83</f>
        <v>3.6692354193804601E-2</v>
      </c>
      <c r="AR28" s="25">
        <f>Fakos!AS83</f>
        <v>0.450048751600783</v>
      </c>
      <c r="AS28" s="25">
        <f>Fakos!AT83</f>
        <v>0.32114085220813599</v>
      </c>
      <c r="AT28" s="25">
        <f>Fakos!AU83</f>
        <v>2.0277617848714602</v>
      </c>
      <c r="AU28" s="25">
        <f>Fakos!AV83</f>
        <v>6.8518051838668506E-2</v>
      </c>
      <c r="AV28" s="25">
        <f>Fakos!AW83</f>
        <v>0.72247695477075302</v>
      </c>
      <c r="AW28" s="25">
        <f>Fakos!AX83</f>
        <v>0.378900322099395</v>
      </c>
      <c r="AX28" s="25">
        <f>Fakos!AY83</f>
        <v>1.7297739129612599</v>
      </c>
      <c r="AY28" s="25">
        <f>Fakos!AZ83</f>
        <v>6.14255763631288E-2</v>
      </c>
      <c r="AZ28" s="25">
        <f>Fakos!BA83</f>
        <v>0.17605331436868901</v>
      </c>
      <c r="BA28" s="25">
        <f>Fakos!BB83</f>
        <v>1.4074412941636799E-2</v>
      </c>
      <c r="BB28" s="25">
        <f>Fakos!BC83</f>
        <v>0.178107439394975</v>
      </c>
      <c r="BC28" s="25">
        <f>Fakos!BD83</f>
        <v>9.6106375596023003E-2</v>
      </c>
      <c r="BD28" s="25">
        <f>Fakos!BE83</f>
        <v>0.357030683583141</v>
      </c>
      <c r="BE28" s="25">
        <f>Fakos!BF83</f>
        <v>2.7429824174240999E-2</v>
      </c>
      <c r="BF28" s="25">
        <f>Fakos!BG83</f>
        <v>1.6338833121652699E-2</v>
      </c>
      <c r="BG28" s="25">
        <f>Fakos!BH83</f>
        <v>3.7398573958844598E-2</v>
      </c>
      <c r="BH28" s="25">
        <f>Fakos!BI83</f>
        <v>2.6074422879676599E-2</v>
      </c>
      <c r="BJ28" s="25">
        <f>Fakos!BK83</f>
        <v>8.5113626029429899</v>
      </c>
      <c r="BK28" s="25">
        <f>Fakos!BL83</f>
        <v>29131.346838828998</v>
      </c>
      <c r="BL28" s="25">
        <f>Fakos!BM83</f>
        <v>38.843196605241801</v>
      </c>
      <c r="BM28" s="25">
        <f>Fakos!BN83</f>
        <v>87.485118682520906</v>
      </c>
      <c r="BN28" s="25">
        <f>Fakos!BO83</f>
        <v>0.979103853075321</v>
      </c>
      <c r="BO28" s="25">
        <f>Fakos!BP83</f>
        <v>2.8218798772166598</v>
      </c>
      <c r="BP28" s="25">
        <f>Fakos!BQ83</f>
        <v>4.3788455160568798E-2</v>
      </c>
      <c r="BQ28" s="25">
        <f>Fakos!BR83</f>
        <v>0.22725480459384201</v>
      </c>
      <c r="BR28" s="25">
        <f>Fakos!BS83</f>
        <v>7.0033754909282999</v>
      </c>
      <c r="BS28" s="25">
        <f>Fakos!BT83</f>
        <v>7.63507087777585</v>
      </c>
      <c r="BT28" s="25">
        <f>Fakos!BU83</f>
        <v>0.91081795886735695</v>
      </c>
      <c r="BU28" s="25">
        <f>Fakos!BV83</f>
        <v>0.20440927863267699</v>
      </c>
      <c r="BV28" s="25">
        <f>Fakos!BW83</f>
        <v>3.9994576824374999E-4</v>
      </c>
      <c r="BW28" s="25">
        <f>Fakos!BX83</f>
        <v>0.15256567919644701</v>
      </c>
      <c r="BX28" s="25">
        <f>Fakos!BY83</f>
        <v>1.5651741052246699</v>
      </c>
      <c r="BY28" s="25">
        <f>Fakos!BZ83</f>
        <v>1.3511150690413301</v>
      </c>
      <c r="BZ28" s="25">
        <f>Fakos!CA83</f>
        <v>0.12658421848663201</v>
      </c>
      <c r="CA28" s="25">
        <f>Fakos!CB83</f>
        <v>0.115212491789524</v>
      </c>
      <c r="CB28" s="25">
        <f>Fakos!CC83</f>
        <v>35.4504365256429</v>
      </c>
      <c r="CC28" s="25">
        <f>Fakos!CD83</f>
        <v>0.104078344490143</v>
      </c>
      <c r="CE28" s="25">
        <f>Fakos!CF83</f>
        <v>28.823515210682199</v>
      </c>
      <c r="CF28" s="25">
        <f>Fakos!CG83</f>
        <v>423640.30734408897</v>
      </c>
      <c r="CG28" s="25">
        <f>Fakos!CH83</f>
        <v>79.679465184452297</v>
      </c>
      <c r="CH28" s="25">
        <f>Fakos!CI83</f>
        <v>220.60446323602201</v>
      </c>
      <c r="CI28" s="25">
        <f>Fakos!CJ83</f>
        <v>5.3988200100134902</v>
      </c>
      <c r="CJ28" s="25">
        <f>Fakos!CK83</f>
        <v>2.0277617848714602</v>
      </c>
      <c r="CK28" s="25">
        <f>Fakos!CL83</f>
        <v>1.0017214796363001</v>
      </c>
      <c r="CL28" s="25">
        <f>Fakos!CM83</f>
        <v>0.72247695477075302</v>
      </c>
      <c r="CM28" s="25">
        <f>Fakos!CN83</f>
        <v>26.051376107203598</v>
      </c>
      <c r="CN28" s="25">
        <f>Fakos!CO83</f>
        <v>10.7822828777359</v>
      </c>
      <c r="CO28" s="25">
        <f>Fakos!CP83</f>
        <v>1.69892911511286</v>
      </c>
      <c r="CP28" s="25">
        <f>Fakos!CQ83</f>
        <v>0.17605331436868901</v>
      </c>
      <c r="CQ28" s="25">
        <f>Fakos!CR83</f>
        <v>1.3468847647693884E-2</v>
      </c>
      <c r="CR28" s="25">
        <f>Fakos!CS83</f>
        <v>0.178107439394975</v>
      </c>
      <c r="CS28" s="25">
        <f>Fakos!CT83</f>
        <v>1.5458074399197901</v>
      </c>
      <c r="CT28" s="25">
        <f>Fakos!CU83</f>
        <v>6.15353398937226</v>
      </c>
      <c r="CU28" s="25">
        <f>Fakos!CV83</f>
        <v>0.13164382963893601</v>
      </c>
      <c r="CV28" s="25">
        <f>Fakos!CW83</f>
        <v>7.6419673254004297E-2</v>
      </c>
      <c r="CW28" s="25">
        <f>Fakos!CX83</f>
        <v>27.840804772199601</v>
      </c>
      <c r="CX28" s="25">
        <f>Fakos!CY83</f>
        <v>5.8393115783811698E-2</v>
      </c>
      <c r="CZ28" s="25">
        <f>Fakos!DA83</f>
        <v>0.52465487463310168</v>
      </c>
      <c r="DA28" s="25">
        <f>Fakos!DB83</f>
        <v>7586.0024593802309</v>
      </c>
      <c r="DB28" s="25">
        <f>Fakos!DC83</f>
        <v>1.3520301830623875</v>
      </c>
      <c r="DC28" s="25">
        <f>Fakos!DD83</f>
        <v>3.7585906292022959</v>
      </c>
      <c r="DD28" s="25">
        <f>Fakos!DE83</f>
        <v>8.4959242281394426E-2</v>
      </c>
      <c r="DE28" s="25">
        <f>Fakos!DF83</f>
        <v>3.1010273510803796E-2</v>
      </c>
      <c r="DF28" s="25">
        <f>Fakos!DG83</f>
        <v>1.4367159755551254E-2</v>
      </c>
      <c r="DG28" s="25">
        <f>Fakos!DH83</f>
        <v>9.9501026686510535E-3</v>
      </c>
      <c r="DH28" s="25">
        <f>Fakos!DI83</f>
        <v>0.34771515967629629</v>
      </c>
      <c r="DI28" s="25">
        <f>Fakos!DJ83</f>
        <v>0.13655373452046482</v>
      </c>
      <c r="DJ28" s="25">
        <f>Fakos!DK83</f>
        <v>1.5750046029440187E-2</v>
      </c>
      <c r="DK28" s="25">
        <f>Fakos!DL83</f>
        <v>1.5661573544287393E-3</v>
      </c>
      <c r="DL28" s="25">
        <f>Fakos!DM83</f>
        <v>1.1730606392459269E-4</v>
      </c>
      <c r="DM28" s="25">
        <f>Fakos!DN83</f>
        <v>1.500357504801407E-3</v>
      </c>
      <c r="DN28" s="25">
        <f>Fakos!DO83</f>
        <v>1.2695527594610628E-2</v>
      </c>
      <c r="DO28" s="25">
        <f>Fakos!DP83</f>
        <v>4.8225188004484797E-2</v>
      </c>
      <c r="DP28" s="25">
        <f>Fakos!DQ83</f>
        <v>6.6835627490523643E-4</v>
      </c>
      <c r="DQ28" s="25">
        <f>Fakos!DR83</f>
        <v>3.7390370570396063E-4</v>
      </c>
      <c r="DR28" s="25">
        <f>Fakos!DS83</f>
        <v>0.13436681839864673</v>
      </c>
      <c r="DS28" s="25">
        <f>Fakos!DT83</f>
        <v>2.7941912912500061E-4</v>
      </c>
      <c r="DU28" s="25">
        <f>Fakos!DV83</f>
        <v>6.9092548150538197E-3</v>
      </c>
      <c r="DV28" s="25">
        <f>Fakos!DW83</f>
        <v>99.901147504131245</v>
      </c>
      <c r="DW28" s="25">
        <f>Fakos!DX83</f>
        <v>1.7805078164868954E-2</v>
      </c>
      <c r="DX28" s="25">
        <f>Fakos!DY83</f>
        <v>4.9497415650226528E-2</v>
      </c>
      <c r="DY28" s="25">
        <f>Fakos!DZ83</f>
        <v>1.1188403695411178E-3</v>
      </c>
      <c r="DZ28" s="25">
        <f>Fakos!EA83</f>
        <v>4.0837871128232724E-4</v>
      </c>
      <c r="EA28" s="25">
        <f>Fakos!EB83</f>
        <v>1.8920317435172651E-4</v>
      </c>
      <c r="EB28" s="25">
        <f>Fakos!EC83</f>
        <v>1.3103432007895366E-4</v>
      </c>
      <c r="EC28" s="25">
        <f>Fakos!ED83</f>
        <v>4.5791104922845239E-3</v>
      </c>
      <c r="ED28" s="25">
        <f>Fakos!EE83</f>
        <v>1.7982955908088991E-3</v>
      </c>
      <c r="EE28" s="25">
        <f>Fakos!EF83</f>
        <v>2.0741460077413549E-4</v>
      </c>
      <c r="EF28" s="25">
        <f>Fakos!EG83</f>
        <v>2.062494940085323E-5</v>
      </c>
      <c r="EG28" s="25">
        <f>Fakos!EH83</f>
        <v>1.5448202736566491E-6</v>
      </c>
      <c r="EH28" s="25">
        <f>Fakos!EI83</f>
        <v>1.9758421803667765E-5</v>
      </c>
      <c r="EI28" s="25">
        <f>Fakos!EJ83</f>
        <v>1.6718921219221217E-4</v>
      </c>
      <c r="EJ28" s="25">
        <f>Fakos!EK83</f>
        <v>6.3508437362727946E-4</v>
      </c>
      <c r="EK28" s="25">
        <f>Fakos!EL83</f>
        <v>8.8016790347936063E-6</v>
      </c>
      <c r="EL28" s="25">
        <f>Fakos!EM83</f>
        <v>4.9239911871745406E-6</v>
      </c>
      <c r="EM28" s="25">
        <f>Fakos!EN83</f>
        <v>1.7694957807330711E-3</v>
      </c>
      <c r="EN28" s="25">
        <f>Fakos!EO83</f>
        <v>3.6797103327690126E-6</v>
      </c>
      <c r="EP28" s="25">
        <f>Fakos!EQ83</f>
        <v>199.80229500826249</v>
      </c>
    </row>
    <row r="29" spans="1:146">
      <c r="A29" s="25" t="str">
        <f>Fakos!A84</f>
        <v>LM-JB-7A-23</v>
      </c>
      <c r="B29" s="25" t="str">
        <f>Fakos!B84</f>
        <v>Fakos</v>
      </c>
      <c r="C29" s="25" t="str">
        <f>Fakos!C84</f>
        <v>epithermal</v>
      </c>
      <c r="D29" s="25" t="str">
        <f>Fakos!E84</f>
        <v>pyrite</v>
      </c>
      <c r="E29" s="25" t="str">
        <f>Fakos!F84</f>
        <v xml:space="preserve">subhedral  </v>
      </c>
      <c r="F29" s="25">
        <f>Fakos!G84</f>
        <v>54.208681967751801</v>
      </c>
      <c r="G29" s="25">
        <f>Fakos!H84</f>
        <v>414229.03718315403</v>
      </c>
      <c r="H29" s="25">
        <f>Fakos!I84</f>
        <v>2.7081240582959798</v>
      </c>
      <c r="I29" s="25">
        <f>Fakos!J84</f>
        <v>9.4294480402119003</v>
      </c>
      <c r="J29" s="25">
        <f>Fakos!K84</f>
        <v>6.5582665348644698</v>
      </c>
      <c r="K29" s="25">
        <f>Fakos!L84</f>
        <v>2.09455633885606</v>
      </c>
      <c r="L29" s="25">
        <f>Fakos!M84</f>
        <v>9.0552350068002094E-2</v>
      </c>
      <c r="M29" s="25">
        <f>Fakos!N84</f>
        <v>0.70661544311571101</v>
      </c>
      <c r="N29" s="25">
        <f>Fakos!O84</f>
        <v>49.654268524774899</v>
      </c>
      <c r="O29" s="25">
        <f>Fakos!P84</f>
        <v>3.0646564625638599</v>
      </c>
      <c r="P29" s="25">
        <f>Fakos!Q84</f>
        <v>7.3293400652844003</v>
      </c>
      <c r="Q29" s="25">
        <f>Fakos!R84</f>
        <v>0.155610777605939</v>
      </c>
      <c r="R29" s="25">
        <f>Fakos!S84</f>
        <v>7.0119729025810377E-3</v>
      </c>
      <c r="S29" s="25">
        <f>Fakos!T84</f>
        <v>0.123637289135239</v>
      </c>
      <c r="T29" s="25">
        <f>Fakos!U84</f>
        <v>3.3959984901791098</v>
      </c>
      <c r="U29" s="25">
        <f>Fakos!V84</f>
        <v>16.3843214846686</v>
      </c>
      <c r="V29" s="25">
        <f>Fakos!W84</f>
        <v>0.60983388893969004</v>
      </c>
      <c r="W29" s="25">
        <f>Fakos!X84</f>
        <v>3.2530712295745799E-2</v>
      </c>
      <c r="X29" s="25">
        <f>Fakos!Y84</f>
        <v>67.311852575064805</v>
      </c>
      <c r="Y29" s="25">
        <f>Fakos!Z84</f>
        <v>1.00518157762482E-2</v>
      </c>
      <c r="Z29" s="25">
        <f>Fakos!AA84</f>
        <v>0.28719857692064044</v>
      </c>
      <c r="AA29" s="25">
        <f>Fakos!AB84</f>
        <v>4.5529224725262427E-2</v>
      </c>
      <c r="AB29" s="25">
        <f>Fakos!AC84</f>
        <v>1.4933203279524391E-4</v>
      </c>
      <c r="AC29" s="25">
        <f>Fakos!AD84</f>
        <v>5.453960230921067E-2</v>
      </c>
      <c r="AD29" s="25">
        <f>Fakos!AE84</f>
        <v>4.8328356821658136E-4</v>
      </c>
      <c r="AE29" s="25">
        <f>Fakos!AF84</f>
        <v>5.0451716306455265E-2</v>
      </c>
      <c r="AF29" s="25">
        <f>Fakos!AG84</f>
        <v>2.7064269979921844</v>
      </c>
      <c r="AG29" s="25">
        <f>Fakos!AH84</f>
        <v>0.1088863221690544</v>
      </c>
      <c r="AH29" s="25">
        <f>Fakos!AI84</f>
        <v>3.7117264792415222E-3</v>
      </c>
      <c r="AI29" s="25">
        <f>Fakos!AJ84</f>
        <v>1.1316529068067211</v>
      </c>
      <c r="AJ29" s="25">
        <f>Fakos!AK84</f>
        <v>1.2012268121946728E-2</v>
      </c>
      <c r="AK29" s="25">
        <f>Fakos!AL84</f>
        <v>1.2540040327088848</v>
      </c>
      <c r="AL29" s="25">
        <f>Fakos!AM84</f>
        <v>2.7064269979921844</v>
      </c>
      <c r="AO29" s="25">
        <f>Fakos!AP84</f>
        <v>0.24261947568651299</v>
      </c>
      <c r="AP29" s="25">
        <f>Fakos!AQ84</f>
        <v>9.4986742449574209</v>
      </c>
      <c r="AQ29" s="25">
        <f>Fakos!AR84</f>
        <v>5.1234040280822603E-2</v>
      </c>
      <c r="AR29" s="25">
        <f>Fakos!AS84</f>
        <v>0.32361480597711301</v>
      </c>
      <c r="AS29" s="25">
        <f>Fakos!AT84</f>
        <v>0.291215802948184</v>
      </c>
      <c r="AT29" s="25">
        <f>Fakos!AU84</f>
        <v>2.09455633885606</v>
      </c>
      <c r="AU29" s="25">
        <f>Fakos!AV84</f>
        <v>9.0552350068002094E-2</v>
      </c>
      <c r="AV29" s="25">
        <f>Fakos!AW84</f>
        <v>0.70661544311571101</v>
      </c>
      <c r="AW29" s="25">
        <f>Fakos!AX84</f>
        <v>0.34890479401938801</v>
      </c>
      <c r="AX29" s="25">
        <f>Fakos!AY84</f>
        <v>2.1825352802976199</v>
      </c>
      <c r="AY29" s="25">
        <f>Fakos!AZ84</f>
        <v>3.3182537315283603E-2</v>
      </c>
      <c r="AZ29" s="25">
        <f>Fakos!BA84</f>
        <v>0.155610777605939</v>
      </c>
      <c r="BA29" s="25">
        <f>Fakos!BB84</f>
        <v>7.4323396856408501E-3</v>
      </c>
      <c r="BB29" s="25">
        <f>Fakos!BC84</f>
        <v>0.123637289135239</v>
      </c>
      <c r="BC29" s="25">
        <f>Fakos!BD84</f>
        <v>6.7952255742739706E-2</v>
      </c>
      <c r="BD29" s="25">
        <f>Fakos!BE84</f>
        <v>0.53987236706075103</v>
      </c>
      <c r="BE29" s="25">
        <f>Fakos!BF84</f>
        <v>2.4476370485982502E-2</v>
      </c>
      <c r="BF29" s="25">
        <f>Fakos!BG84</f>
        <v>1.0404652945050901E-2</v>
      </c>
      <c r="BG29" s="25">
        <f>Fakos!BH84</f>
        <v>4.1968252158166998E-2</v>
      </c>
      <c r="BH29" s="25">
        <f>Fakos!BI84</f>
        <v>9.7633712732146001E-3</v>
      </c>
      <c r="BJ29" s="25">
        <f>Fakos!BK84</f>
        <v>41.399631246679</v>
      </c>
      <c r="BK29" s="25">
        <f>Fakos!BL84</f>
        <v>58433.6723656248</v>
      </c>
      <c r="BL29" s="25">
        <f>Fakos!BM84</f>
        <v>1.85113144393185</v>
      </c>
      <c r="BM29" s="25">
        <f>Fakos!BN84</f>
        <v>4.6558577390082299</v>
      </c>
      <c r="BN29" s="25">
        <f>Fakos!BO84</f>
        <v>0.93134703496696203</v>
      </c>
      <c r="BO29" s="25">
        <f>Fakos!BP84</f>
        <v>1.09220017297716</v>
      </c>
      <c r="BP29" s="25">
        <f>Fakos!BQ84</f>
        <v>7.4084492191176604E-2</v>
      </c>
      <c r="BQ29" s="25">
        <f>Fakos!BR84</f>
        <v>0.473588760764039</v>
      </c>
      <c r="BR29" s="25">
        <f>Fakos!BS84</f>
        <v>76.582626133362098</v>
      </c>
      <c r="BS29" s="25">
        <f>Fakos!BT84</f>
        <v>2.0463777257684899</v>
      </c>
      <c r="BT29" s="25">
        <f>Fakos!BU84</f>
        <v>1.1664058897593199</v>
      </c>
      <c r="BU29" s="25">
        <f>Fakos!BV84</f>
        <v>0.16027846596654199</v>
      </c>
      <c r="BV29" s="25">
        <f>Fakos!BW84</f>
        <v>1.8426497586457999E-4</v>
      </c>
      <c r="BW29" s="25">
        <f>Fakos!BX84</f>
        <v>5.9814372886359803E-2</v>
      </c>
      <c r="BX29" s="25">
        <f>Fakos!BY84</f>
        <v>1.2175529519080499</v>
      </c>
      <c r="BY29" s="25">
        <f>Fakos!BZ84</f>
        <v>5.0762232514929302</v>
      </c>
      <c r="BZ29" s="25">
        <f>Fakos!CA84</f>
        <v>0.23906420692701699</v>
      </c>
      <c r="CA29" s="25">
        <f>Fakos!CB84</f>
        <v>1.79408465557938E-2</v>
      </c>
      <c r="CB29" s="25">
        <f>Fakos!CC84</f>
        <v>51.092114840854798</v>
      </c>
      <c r="CC29" s="25">
        <f>Fakos!CD84</f>
        <v>1.2959717477360499E-2</v>
      </c>
      <c r="CE29" s="25">
        <f>Fakos!CF84</f>
        <v>54.208681967751801</v>
      </c>
      <c r="CF29" s="25">
        <f>Fakos!CG84</f>
        <v>414229.03718315403</v>
      </c>
      <c r="CG29" s="25">
        <f>Fakos!CH84</f>
        <v>2.7081240582959798</v>
      </c>
      <c r="CH29" s="25">
        <f>Fakos!CI84</f>
        <v>9.4294480402119003</v>
      </c>
      <c r="CI29" s="25">
        <f>Fakos!CJ84</f>
        <v>6.5582665348644698</v>
      </c>
      <c r="CJ29" s="25">
        <f>Fakos!CK84</f>
        <v>2.09455633885606</v>
      </c>
      <c r="CK29" s="25">
        <f>Fakos!CL84</f>
        <v>9.0552350068002094E-2</v>
      </c>
      <c r="CL29" s="25">
        <f>Fakos!CM84</f>
        <v>0.70661544311571101</v>
      </c>
      <c r="CM29" s="25">
        <f>Fakos!CN84</f>
        <v>49.654268524774899</v>
      </c>
      <c r="CN29" s="25">
        <f>Fakos!CO84</f>
        <v>3.0646564625638599</v>
      </c>
      <c r="CO29" s="25">
        <f>Fakos!CP84</f>
        <v>7.3293400652844003</v>
      </c>
      <c r="CP29" s="25">
        <f>Fakos!CQ84</f>
        <v>0.155610777605939</v>
      </c>
      <c r="CQ29" s="25">
        <f>Fakos!CR84</f>
        <v>7.0119729025810377E-3</v>
      </c>
      <c r="CR29" s="25">
        <f>Fakos!CS84</f>
        <v>0.123637289135239</v>
      </c>
      <c r="CS29" s="25">
        <f>Fakos!CT84</f>
        <v>3.3959984901791098</v>
      </c>
      <c r="CT29" s="25">
        <f>Fakos!CU84</f>
        <v>16.3843214846686</v>
      </c>
      <c r="CU29" s="25">
        <f>Fakos!CV84</f>
        <v>0.60983388893969004</v>
      </c>
      <c r="CV29" s="25">
        <f>Fakos!CW84</f>
        <v>3.2530712295745799E-2</v>
      </c>
      <c r="CW29" s="25">
        <f>Fakos!CX84</f>
        <v>67.311852575064805</v>
      </c>
      <c r="CX29" s="25">
        <f>Fakos!CY84</f>
        <v>1.00518157762482E-2</v>
      </c>
      <c r="CZ29" s="25">
        <f>Fakos!DA84</f>
        <v>0.98672382719218521</v>
      </c>
      <c r="DA29" s="25">
        <f>Fakos!DB84</f>
        <v>7417.4776109437553</v>
      </c>
      <c r="DB29" s="25">
        <f>Fakos!DC84</f>
        <v>4.5952435270712938E-2</v>
      </c>
      <c r="DC29" s="25">
        <f>Fakos!DD84</f>
        <v>0.16065601993089343</v>
      </c>
      <c r="DD29" s="25">
        <f>Fakos!DE84</f>
        <v>0.10320502525516113</v>
      </c>
      <c r="DE29" s="25">
        <f>Fakos!DF84</f>
        <v>3.2031753155773973E-2</v>
      </c>
      <c r="DF29" s="25">
        <f>Fakos!DG84</f>
        <v>1.298744317771784E-3</v>
      </c>
      <c r="DG29" s="25">
        <f>Fakos!DH84</f>
        <v>9.7316546359414828E-3</v>
      </c>
      <c r="DH29" s="25">
        <f>Fakos!DI84</f>
        <v>0.6627497080251209</v>
      </c>
      <c r="DI29" s="25">
        <f>Fakos!DJ84</f>
        <v>3.8812771815651723E-2</v>
      </c>
      <c r="DJ29" s="25">
        <f>Fakos!DK84</f>
        <v>6.794718058968631E-2</v>
      </c>
      <c r="DK29" s="25">
        <f>Fakos!DL84</f>
        <v>1.3843020487847185E-3</v>
      </c>
      <c r="DL29" s="25">
        <f>Fakos!DM84</f>
        <v>6.1070327845643004E-5</v>
      </c>
      <c r="DM29" s="25">
        <f>Fakos!DN84</f>
        <v>1.0415069424247242E-3</v>
      </c>
      <c r="DN29" s="25">
        <f>Fakos!DO84</f>
        <v>2.7890920582942753E-2</v>
      </c>
      <c r="DO29" s="25">
        <f>Fakos!DP84</f>
        <v>0.12840377339081976</v>
      </c>
      <c r="DP29" s="25">
        <f>Fakos!DQ84</f>
        <v>3.0961292104658886E-3</v>
      </c>
      <c r="DQ29" s="25">
        <f>Fakos!DR84</f>
        <v>1.5916521700034102E-4</v>
      </c>
      <c r="DR29" s="25">
        <f>Fakos!DS84</f>
        <v>0.32486415335455987</v>
      </c>
      <c r="DS29" s="25">
        <f>Fakos!DT84</f>
        <v>4.8099327679699884E-5</v>
      </c>
      <c r="DU29" s="25">
        <f>Fakos!DV84</f>
        <v>1.3296185290044898E-2</v>
      </c>
      <c r="DV29" s="25">
        <f>Fakos!DW84</f>
        <v>99.951125109152358</v>
      </c>
      <c r="DW29" s="25">
        <f>Fakos!DX84</f>
        <v>6.192128709679879E-4</v>
      </c>
      <c r="DX29" s="25">
        <f>Fakos!DY84</f>
        <v>2.1648531738012369E-3</v>
      </c>
      <c r="DY29" s="25">
        <f>Fakos!DZ84</f>
        <v>1.3906962625613323E-3</v>
      </c>
      <c r="DZ29" s="25">
        <f>Fakos!EA84</f>
        <v>4.316305265842112E-4</v>
      </c>
      <c r="EA29" s="25">
        <f>Fakos!EB84</f>
        <v>1.7500687241561079E-5</v>
      </c>
      <c r="EB29" s="25">
        <f>Fakos!EC84</f>
        <v>1.3113485217682922E-4</v>
      </c>
      <c r="EC29" s="25">
        <f>Fakos!ED84</f>
        <v>8.9306072033353591E-3</v>
      </c>
      <c r="ED29" s="25">
        <f>Fakos!EE84</f>
        <v>5.2300531461740385E-4</v>
      </c>
      <c r="EE29" s="25">
        <f>Fakos!EF84</f>
        <v>9.1559388570500969E-4</v>
      </c>
      <c r="EF29" s="25">
        <f>Fakos!EG84</f>
        <v>1.8653584752692352E-5</v>
      </c>
      <c r="EG29" s="25">
        <f>Fakos!EH84</f>
        <v>8.2292772545088578E-7</v>
      </c>
      <c r="EH29" s="25">
        <f>Fakos!EI84</f>
        <v>1.4034392304838966E-5</v>
      </c>
      <c r="EI29" s="25">
        <f>Fakos!EJ84</f>
        <v>3.7583246472926661E-4</v>
      </c>
      <c r="EJ29" s="25">
        <f>Fakos!EK84</f>
        <v>1.7302514806027357E-3</v>
      </c>
      <c r="EK29" s="25">
        <f>Fakos!EL84</f>
        <v>4.1720597526684423E-5</v>
      </c>
      <c r="EL29" s="25">
        <f>Fakos!EM84</f>
        <v>2.1447644808465202E-6</v>
      </c>
      <c r="EM29" s="25">
        <f>Fakos!EN84</f>
        <v>4.3775713710970162E-3</v>
      </c>
      <c r="EN29" s="25">
        <f>Fakos!EO84</f>
        <v>6.4814242398071903E-7</v>
      </c>
      <c r="EP29" s="25">
        <f>Fakos!EQ84</f>
        <v>199.90225021830472</v>
      </c>
    </row>
    <row r="30" spans="1:146">
      <c r="A30" s="25" t="str">
        <f>Fakos!A85</f>
        <v>LM-JB-7A-24</v>
      </c>
      <c r="B30" s="25" t="str">
        <f>Fakos!B85</f>
        <v>Fakos</v>
      </c>
      <c r="C30" s="25" t="str">
        <f>Fakos!C85</f>
        <v>epithermal</v>
      </c>
      <c r="D30" s="25" t="str">
        <f>Fakos!E85</f>
        <v>pyrite</v>
      </c>
      <c r="E30" s="25" t="str">
        <f>Fakos!F85</f>
        <v xml:space="preserve">subhedral  </v>
      </c>
      <c r="F30" s="25">
        <f>Fakos!G85</f>
        <v>54.9668483711108</v>
      </c>
      <c r="G30" s="25">
        <f>Fakos!H85</f>
        <v>400211.33811700903</v>
      </c>
      <c r="H30" s="25">
        <f>Fakos!I85</f>
        <v>57.2350419608305</v>
      </c>
      <c r="I30" s="25">
        <f>Fakos!J85</f>
        <v>83.280739624109998</v>
      </c>
      <c r="J30" s="25">
        <f>Fakos!K85</f>
        <v>3.3382794073415898</v>
      </c>
      <c r="K30" s="25">
        <f>Fakos!L85</f>
        <v>2190.5517177910901</v>
      </c>
      <c r="L30" s="25">
        <f>Fakos!M85</f>
        <v>0.11768904749542999</v>
      </c>
      <c r="M30" s="25">
        <f>Fakos!N85</f>
        <v>0.62220103870477095</v>
      </c>
      <c r="N30" s="25">
        <f>Fakos!O85</f>
        <v>364.41618450090198</v>
      </c>
      <c r="O30" s="25">
        <f>Fakos!P85</f>
        <v>3.7424459985435301</v>
      </c>
      <c r="P30" s="25">
        <f>Fakos!Q85</f>
        <v>1.5302804154843801</v>
      </c>
      <c r="Q30" s="25">
        <f>Fakos!R85</f>
        <v>29.6801610505753</v>
      </c>
      <c r="R30" s="25">
        <f>Fakos!S85</f>
        <v>6.140426643519932E-2</v>
      </c>
      <c r="S30" s="25">
        <f>Fakos!T85</f>
        <v>7.3946452195199006E-2</v>
      </c>
      <c r="T30" s="25">
        <f>Fakos!U85</f>
        <v>2.4666169974156098</v>
      </c>
      <c r="U30" s="25">
        <f>Fakos!V85</f>
        <v>37.347808487323498</v>
      </c>
      <c r="V30" s="25">
        <f>Fakos!W85</f>
        <v>0.3531321849613</v>
      </c>
      <c r="W30" s="25">
        <f>Fakos!X85</f>
        <v>1.8879939964951398E-2</v>
      </c>
      <c r="X30" s="25">
        <f>Fakos!Y85</f>
        <v>56.034336309305502</v>
      </c>
      <c r="Y30" s="25">
        <f>Fakos!Z85</f>
        <v>4.6377308146751201E-2</v>
      </c>
      <c r="Z30" s="25">
        <f>Fakos!AA85</f>
        <v>0.68725424653001999</v>
      </c>
      <c r="AA30" s="25">
        <f>Fakos!AB85</f>
        <v>6.6788441606330406E-2</v>
      </c>
      <c r="AB30" s="25">
        <f>Fakos!AC85</f>
        <v>8.2765873929070558E-4</v>
      </c>
      <c r="AC30" s="25">
        <f>Fakos!AD85</f>
        <v>0.15705955002854391</v>
      </c>
      <c r="AD30" s="25">
        <f>Fakos!AE85</f>
        <v>3.3693519382000867E-4</v>
      </c>
      <c r="AE30" s="25">
        <f>Fakos!AF85</f>
        <v>4.4019741463520896E-2</v>
      </c>
      <c r="AF30" s="25">
        <f>Fakos!AG85</f>
        <v>2.6736774588750126E-2</v>
      </c>
      <c r="AG30" s="25">
        <f>Fakos!AH85</f>
        <v>2.7309691097925071E-2</v>
      </c>
      <c r="AH30" s="25">
        <f>Fakos!AI85</f>
        <v>8.102956957468482E-4</v>
      </c>
      <c r="AI30" s="25">
        <f>Fakos!AJ85</f>
        <v>6.5387319906303532E-2</v>
      </c>
      <c r="AJ30" s="25">
        <f>Fakos!AK85</f>
        <v>3.2986679695058344E-4</v>
      </c>
      <c r="AK30" s="25">
        <f>Fakos!AL85</f>
        <v>4.3096273068230988E-2</v>
      </c>
      <c r="AL30" s="25">
        <f>Fakos!AM85</f>
        <v>2.6736774588750126E-2</v>
      </c>
      <c r="AO30" s="25">
        <f>Fakos!AP85</f>
        <v>0.28146695339162198</v>
      </c>
      <c r="AP30" s="25">
        <f>Fakos!AQ85</f>
        <v>6.4511273060410996</v>
      </c>
      <c r="AQ30" s="25">
        <f>Fakos!AR85</f>
        <v>5.7467501155143201E-2</v>
      </c>
      <c r="AR30" s="25">
        <f>Fakos!AS85</f>
        <v>0.25596098510041099</v>
      </c>
      <c r="AS30" s="25">
        <f>Fakos!AT85</f>
        <v>0.190608667968095</v>
      </c>
      <c r="AT30" s="25">
        <f>Fakos!AU85</f>
        <v>0.86029501997832203</v>
      </c>
      <c r="AU30" s="25">
        <f>Fakos!AV85</f>
        <v>4.5989178899721102E-2</v>
      </c>
      <c r="AV30" s="25">
        <f>Fakos!AW85</f>
        <v>0.62220103870477095</v>
      </c>
      <c r="AW30" s="25">
        <f>Fakos!AX85</f>
        <v>0.20397739753560901</v>
      </c>
      <c r="AX30" s="25">
        <f>Fakos!AY85</f>
        <v>2.11676555972435</v>
      </c>
      <c r="AY30" s="25">
        <f>Fakos!AZ85</f>
        <v>1.39148502429873E-2</v>
      </c>
      <c r="AZ30" s="25">
        <f>Fakos!BA85</f>
        <v>0.12623117027064801</v>
      </c>
      <c r="BA30" s="25">
        <f>Fakos!BB85</f>
        <v>1.13250987105195E-2</v>
      </c>
      <c r="BB30" s="25">
        <f>Fakos!BC85</f>
        <v>7.3946452195199006E-2</v>
      </c>
      <c r="BC30" s="25">
        <f>Fakos!BD85</f>
        <v>5.50879390147299E-2</v>
      </c>
      <c r="BD30" s="25">
        <f>Fakos!BE85</f>
        <v>0.27546912382481697</v>
      </c>
      <c r="BE30" s="25">
        <f>Fakos!BF85</f>
        <v>2.70804338798591E-2</v>
      </c>
      <c r="BF30" s="25">
        <f>Fakos!BG85</f>
        <v>1.8879939964951398E-2</v>
      </c>
      <c r="BG30" s="25">
        <f>Fakos!BH85</f>
        <v>3.6613535357344899E-2</v>
      </c>
      <c r="BH30" s="25">
        <f>Fakos!BI85</f>
        <v>1.01775548354639E-2</v>
      </c>
      <c r="BJ30" s="25">
        <f>Fakos!BK85</f>
        <v>61.648571907079898</v>
      </c>
      <c r="BK30" s="25">
        <f>Fakos!BL85</f>
        <v>37621.733082152903</v>
      </c>
      <c r="BL30" s="25">
        <f>Fakos!BM85</f>
        <v>67.808732915824095</v>
      </c>
      <c r="BM30" s="25">
        <f>Fakos!BN85</f>
        <v>109.826039103886</v>
      </c>
      <c r="BN30" s="25">
        <f>Fakos!BO85</f>
        <v>2.7542734748264501</v>
      </c>
      <c r="BO30" s="25">
        <f>Fakos!BP85</f>
        <v>2822.4758852098398</v>
      </c>
      <c r="BP30" s="25">
        <f>Fakos!BQ85</f>
        <v>0.16131622572336801</v>
      </c>
      <c r="BQ30" s="25">
        <f>Fakos!BR85</f>
        <v>0.297776506897305</v>
      </c>
      <c r="BR30" s="25">
        <f>Fakos!BS85</f>
        <v>120.322695227408</v>
      </c>
      <c r="BS30" s="25">
        <f>Fakos!BT85</f>
        <v>2.4379518725157001</v>
      </c>
      <c r="BT30" s="25">
        <f>Fakos!BU85</f>
        <v>2.1921009156456401</v>
      </c>
      <c r="BU30" s="25">
        <f>Fakos!BV85</f>
        <v>37.695954868049597</v>
      </c>
      <c r="BV30" s="25">
        <f>Fakos!BW85</f>
        <v>8.9084096390218401E-2</v>
      </c>
      <c r="BW30" s="25">
        <f>Fakos!BX85</f>
        <v>4.5447830651221197E-2</v>
      </c>
      <c r="BX30" s="25">
        <f>Fakos!BY85</f>
        <v>2.0605567035178902</v>
      </c>
      <c r="BY30" s="25">
        <f>Fakos!BZ85</f>
        <v>19.0143544758931</v>
      </c>
      <c r="BZ30" s="25">
        <f>Fakos!CA85</f>
        <v>0.34368084143984301</v>
      </c>
      <c r="CA30" s="25">
        <f>Fakos!CB85</f>
        <v>1.4259365794580601E-2</v>
      </c>
      <c r="CB30" s="25">
        <f>Fakos!CC85</f>
        <v>86.680258859278396</v>
      </c>
      <c r="CC30" s="25">
        <f>Fakos!CD85</f>
        <v>9.3656165403090297E-2</v>
      </c>
      <c r="CE30" s="25">
        <f>Fakos!CF85</f>
        <v>54.9668483711108</v>
      </c>
      <c r="CF30" s="25">
        <f>Fakos!CG85</f>
        <v>400211.33811700903</v>
      </c>
      <c r="CG30" s="25">
        <f>Fakos!CH85</f>
        <v>57.2350419608305</v>
      </c>
      <c r="CH30" s="25">
        <f>Fakos!CI85</f>
        <v>83.280739624109998</v>
      </c>
      <c r="CI30" s="25">
        <f>Fakos!CJ85</f>
        <v>3.3382794073415898</v>
      </c>
      <c r="CJ30" s="25">
        <f>Fakos!CK85</f>
        <v>2190.5517177910901</v>
      </c>
      <c r="CK30" s="25">
        <f>Fakos!CL85</f>
        <v>0.11768904749542999</v>
      </c>
      <c r="CL30" s="25">
        <f>Fakos!CM85</f>
        <v>0.62220103870477095</v>
      </c>
      <c r="CM30" s="25">
        <f>Fakos!CN85</f>
        <v>364.41618450090198</v>
      </c>
      <c r="CN30" s="25">
        <f>Fakos!CO85</f>
        <v>3.7424459985435301</v>
      </c>
      <c r="CO30" s="25">
        <f>Fakos!CP85</f>
        <v>1.5302804154843801</v>
      </c>
      <c r="CP30" s="25">
        <f>Fakos!CQ85</f>
        <v>29.6801610505753</v>
      </c>
      <c r="CQ30" s="25">
        <f>Fakos!CR85</f>
        <v>6.140426643519932E-2</v>
      </c>
      <c r="CR30" s="25">
        <f>Fakos!CS85</f>
        <v>7.3946452195199006E-2</v>
      </c>
      <c r="CS30" s="25">
        <f>Fakos!CT85</f>
        <v>2.4666169974156098</v>
      </c>
      <c r="CT30" s="25">
        <f>Fakos!CU85</f>
        <v>37.347808487323498</v>
      </c>
      <c r="CU30" s="25">
        <f>Fakos!CV85</f>
        <v>0.3531321849613</v>
      </c>
      <c r="CV30" s="25">
        <f>Fakos!CW85</f>
        <v>1.8879939964951398E-2</v>
      </c>
      <c r="CW30" s="25">
        <f>Fakos!CX85</f>
        <v>56.034336309305502</v>
      </c>
      <c r="CX30" s="25">
        <f>Fakos!CY85</f>
        <v>4.6377308146751201E-2</v>
      </c>
      <c r="CZ30" s="25">
        <f>Fakos!DA85</f>
        <v>1.0005242153959781</v>
      </c>
      <c r="DA30" s="25">
        <f>Fakos!DB85</f>
        <v>7166.4667941088555</v>
      </c>
      <c r="DB30" s="25">
        <f>Fakos!DC85</f>
        <v>0.97118503595308758</v>
      </c>
      <c r="DC30" s="25">
        <f>Fakos!DD85</f>
        <v>1.4189114896071791</v>
      </c>
      <c r="DD30" s="25">
        <f>Fakos!DE85</f>
        <v>5.2533273649664647E-2</v>
      </c>
      <c r="DE30" s="25">
        <f>Fakos!DF85</f>
        <v>33.499796877062089</v>
      </c>
      <c r="DF30" s="25">
        <f>Fakos!DG85</f>
        <v>1.6879515725862341E-3</v>
      </c>
      <c r="DG30" s="25">
        <f>Fakos!DH85</f>
        <v>8.5690819267975615E-3</v>
      </c>
      <c r="DH30" s="25">
        <f>Fakos!DI85</f>
        <v>4.8639669267728127</v>
      </c>
      <c r="DI30" s="25">
        <f>Fakos!DJ85</f>
        <v>4.739673250435069E-2</v>
      </c>
      <c r="DJ30" s="25">
        <f>Fakos!DK85</f>
        <v>1.4186575983323908E-2</v>
      </c>
      <c r="DK30" s="25">
        <f>Fakos!DL85</f>
        <v>0.26403253285332662</v>
      </c>
      <c r="DL30" s="25">
        <f>Fakos!DM85</f>
        <v>5.3479651653224518E-4</v>
      </c>
      <c r="DM30" s="25">
        <f>Fakos!DN85</f>
        <v>6.2291679045740889E-4</v>
      </c>
      <c r="DN30" s="25">
        <f>Fakos!DO85</f>
        <v>2.0258023960377871E-2</v>
      </c>
      <c r="DO30" s="25">
        <f>Fakos!DP85</f>
        <v>0.29269442388184563</v>
      </c>
      <c r="DP30" s="25">
        <f>Fakos!DQ85</f>
        <v>1.792853583318081E-3</v>
      </c>
      <c r="DQ30" s="25">
        <f>Fakos!DR85</f>
        <v>9.2375159638538956E-5</v>
      </c>
      <c r="DR30" s="25">
        <f>Fakos!DS85</f>
        <v>0.27043598604877173</v>
      </c>
      <c r="DS30" s="25">
        <f>Fakos!DT85</f>
        <v>2.2192182896189203E-4</v>
      </c>
      <c r="DU30" s="25">
        <f>Fakos!DV85</f>
        <v>1.3876458848732592E-2</v>
      </c>
      <c r="DV30" s="25">
        <f>Fakos!DW85</f>
        <v>99.393078177425849</v>
      </c>
      <c r="DW30" s="25">
        <f>Fakos!DX85</f>
        <v>1.3469548241342919E-2</v>
      </c>
      <c r="DX30" s="25">
        <f>Fakos!DY85</f>
        <v>1.9679150781708333E-2</v>
      </c>
      <c r="DY30" s="25">
        <f>Fakos!DZ85</f>
        <v>7.2859386986478115E-4</v>
      </c>
      <c r="DZ30" s="25">
        <f>Fakos!EA85</f>
        <v>0.46461499447214805</v>
      </c>
      <c r="EA30" s="25">
        <f>Fakos!EB85</f>
        <v>2.3410518381482939E-5</v>
      </c>
      <c r="EB30" s="25">
        <f>Fakos!EC85</f>
        <v>1.1884621171469002E-4</v>
      </c>
      <c r="EC30" s="25">
        <f>Fakos!ED85</f>
        <v>6.7459273711078405E-2</v>
      </c>
      <c r="ED30" s="25">
        <f>Fakos!EE85</f>
        <v>6.5735421296196292E-4</v>
      </c>
      <c r="EE30" s="25">
        <f>Fakos!EF85</f>
        <v>1.9675629515783494E-4</v>
      </c>
      <c r="EF30" s="25">
        <f>Fakos!EG85</f>
        <v>3.6619169436251809E-3</v>
      </c>
      <c r="EG30" s="25">
        <f>Fakos!EH85</f>
        <v>7.4171936470005296E-6</v>
      </c>
      <c r="EH30" s="25">
        <f>Fakos!EI85</f>
        <v>8.6393503285133622E-6</v>
      </c>
      <c r="EI30" s="25">
        <f>Fakos!EJ85</f>
        <v>2.8096235105271028E-4</v>
      </c>
      <c r="EJ30" s="25">
        <f>Fakos!EK85</f>
        <v>4.0594341103902991E-3</v>
      </c>
      <c r="EK30" s="25">
        <f>Fakos!EL85</f>
        <v>2.4865424132558301E-5</v>
      </c>
      <c r="EL30" s="25">
        <f>Fakos!EM85</f>
        <v>1.2811684931203537E-6</v>
      </c>
      <c r="EM30" s="25">
        <f>Fakos!EN85</f>
        <v>3.7507276424459104E-3</v>
      </c>
      <c r="EN30" s="25">
        <f>Fakos!EO85</f>
        <v>3.0778756574186417E-6</v>
      </c>
      <c r="EP30" s="25">
        <f>Fakos!EQ85</f>
        <v>198.7861563548517</v>
      </c>
    </row>
    <row r="31" spans="1:146">
      <c r="A31" s="25" t="str">
        <f>Fakos!A86</f>
        <v>LM-JB-7d-01</v>
      </c>
      <c r="B31" s="25" t="str">
        <f>Fakos!B86</f>
        <v>Fakos</v>
      </c>
      <c r="C31" s="25" t="str">
        <f>Fakos!C86</f>
        <v>epithermal</v>
      </c>
      <c r="D31" s="25" t="str">
        <f>Fakos!E86</f>
        <v>pyrite</v>
      </c>
      <c r="E31" s="25" t="str">
        <f>Fakos!F86</f>
        <v xml:space="preserve">anhedral </v>
      </c>
      <c r="F31" s="25">
        <f>Fakos!G86</f>
        <v>151.66658856314001</v>
      </c>
      <c r="G31" s="25">
        <f>Fakos!H86</f>
        <v>504971.44783507398</v>
      </c>
      <c r="H31" s="25">
        <f>Fakos!I86</f>
        <v>8.8399774673151601</v>
      </c>
      <c r="I31" s="25">
        <f>Fakos!J86</f>
        <v>294.58052374747302</v>
      </c>
      <c r="J31" s="25">
        <f>Fakos!K86</f>
        <v>6.6021430617269701</v>
      </c>
      <c r="K31" s="25">
        <f>Fakos!L86</f>
        <v>5.5494411969723298</v>
      </c>
      <c r="L31" s="25">
        <f>Fakos!M86</f>
        <v>0.14276488432494</v>
      </c>
      <c r="M31" s="25">
        <f>Fakos!N86</f>
        <v>1.1695744059818101</v>
      </c>
      <c r="N31" s="25">
        <f>Fakos!O86</f>
        <v>1274.02470577393</v>
      </c>
      <c r="O31" s="25">
        <f>Fakos!P86</f>
        <v>14.1649547527424</v>
      </c>
      <c r="P31" s="25">
        <f>Fakos!Q86</f>
        <v>2.67911489006603</v>
      </c>
      <c r="Q31" s="25">
        <f>Fakos!R86</f>
        <v>0.39891073660328602</v>
      </c>
      <c r="R31" s="25">
        <f>Fakos!S86</f>
        <v>9.0458116092419858E-3</v>
      </c>
      <c r="S31" s="25">
        <f>Fakos!T86</f>
        <v>0.176294878104863</v>
      </c>
      <c r="T31" s="25">
        <f>Fakos!U86</f>
        <v>5.5260871104373397</v>
      </c>
      <c r="U31" s="25">
        <f>Fakos!V86</f>
        <v>13.090927531134</v>
      </c>
      <c r="V31" s="25">
        <f>Fakos!W86</f>
        <v>0.28817293974154301</v>
      </c>
      <c r="W31" s="25">
        <f>Fakos!X86</f>
        <v>5.6990663035378197E-2</v>
      </c>
      <c r="X31" s="25">
        <f>Fakos!Y86</f>
        <v>68.073586298292796</v>
      </c>
      <c r="Y31" s="25">
        <f>Fakos!Z86</f>
        <v>5.3357131421727197E-2</v>
      </c>
      <c r="Z31" s="25">
        <f>Fakos!AA86</f>
        <v>3.0008696280590382E-2</v>
      </c>
      <c r="AA31" s="25">
        <f>Fakos!AB86</f>
        <v>0.20808298083007917</v>
      </c>
      <c r="AB31" s="25">
        <f>Fakos!AC86</f>
        <v>7.8381549031250803E-4</v>
      </c>
      <c r="AC31" s="25">
        <f>Fakos!AD86</f>
        <v>6.9386232678628878E-3</v>
      </c>
      <c r="AD31" s="25">
        <f>Fakos!AE86</f>
        <v>8.3719201726275812E-4</v>
      </c>
      <c r="AE31" s="25">
        <f>Fakos!AF86</f>
        <v>8.1178139876786945E-2</v>
      </c>
      <c r="AF31" s="25">
        <f>Fakos!AG86</f>
        <v>0.30306806776055267</v>
      </c>
      <c r="AG31" s="25">
        <f>Fakos!AH86</f>
        <v>3.935615905890974E-2</v>
      </c>
      <c r="AH31" s="25">
        <f>Fakos!AI86</f>
        <v>6.0358899803771328E-3</v>
      </c>
      <c r="AI31" s="25">
        <f>Fakos!AJ86</f>
        <v>1.6023745315093567</v>
      </c>
      <c r="AJ31" s="25">
        <f>Fakos!AK86</f>
        <v>6.4469240160503665E-3</v>
      </c>
      <c r="AK31" s="25">
        <f>Fakos!AL86</f>
        <v>0.62512456970274377</v>
      </c>
      <c r="AL31" s="25">
        <f>Fakos!AM86</f>
        <v>0.30306806776055267</v>
      </c>
      <c r="AO31" s="25">
        <f>Fakos!AP86</f>
        <v>0.47391745109459898</v>
      </c>
      <c r="AP31" s="25">
        <f>Fakos!AQ86</f>
        <v>12.6591718033766</v>
      </c>
      <c r="AQ31" s="25">
        <f>Fakos!AR86</f>
        <v>7.4321337855136602E-2</v>
      </c>
      <c r="AR31" s="25">
        <f>Fakos!AS86</f>
        <v>0.42043516598783098</v>
      </c>
      <c r="AS31" s="25">
        <f>Fakos!AT86</f>
        <v>0.54237165218911598</v>
      </c>
      <c r="AT31" s="25">
        <f>Fakos!AU86</f>
        <v>2.0924641756334199</v>
      </c>
      <c r="AU31" s="25">
        <f>Fakos!AV86</f>
        <v>7.8469721851048002E-2</v>
      </c>
      <c r="AV31" s="25">
        <f>Fakos!AW86</f>
        <v>1.1695744059818101</v>
      </c>
      <c r="AW31" s="25">
        <f>Fakos!AX86</f>
        <v>0.38676825224575301</v>
      </c>
      <c r="AX31" s="25">
        <f>Fakos!AY86</f>
        <v>2.6101275078063102</v>
      </c>
      <c r="AY31" s="25">
        <f>Fakos!AZ86</f>
        <v>5.9911460831212099E-2</v>
      </c>
      <c r="AZ31" s="25">
        <f>Fakos!BA86</f>
        <v>0.39891073660328602</v>
      </c>
      <c r="BA31" s="25">
        <f>Fakos!BB86</f>
        <v>9.6452141947985202E-3</v>
      </c>
      <c r="BB31" s="25">
        <f>Fakos!BC86</f>
        <v>0.176294878104863</v>
      </c>
      <c r="BC31" s="25">
        <f>Fakos!BD86</f>
        <v>0.102200584904627</v>
      </c>
      <c r="BD31" s="25">
        <f>Fakos!BE86</f>
        <v>0.75011907570177605</v>
      </c>
      <c r="BE31" s="25">
        <f>Fakos!BF86</f>
        <v>7.66417036972981E-2</v>
      </c>
      <c r="BF31" s="25">
        <f>Fakos!BG86</f>
        <v>2.89058493240863E-2</v>
      </c>
      <c r="BG31" s="25">
        <f>Fakos!BH86</f>
        <v>5.8691677763569497E-2</v>
      </c>
      <c r="BH31" s="25">
        <f>Fakos!BI86</f>
        <v>2.4630564509788899E-2</v>
      </c>
      <c r="BJ31" s="25">
        <f>Fakos!BK86</f>
        <v>49.800289738756902</v>
      </c>
      <c r="BK31" s="25">
        <f>Fakos!BL86</f>
        <v>40641.069847491999</v>
      </c>
      <c r="BL31" s="25">
        <f>Fakos!BM86</f>
        <v>15.368562570656101</v>
      </c>
      <c r="BM31" s="25">
        <f>Fakos!BN86</f>
        <v>484.31017668182398</v>
      </c>
      <c r="BN31" s="25">
        <f>Fakos!BO86</f>
        <v>4.5523944753703596</v>
      </c>
      <c r="BO31" s="25">
        <f>Fakos!BP86</f>
        <v>3.9692810240809902</v>
      </c>
      <c r="BP31" s="25">
        <f>Fakos!BQ86</f>
        <v>0.11691593484349801</v>
      </c>
      <c r="BQ31" s="25">
        <f>Fakos!BR86</f>
        <v>0.84434281159978697</v>
      </c>
      <c r="BR31" s="25">
        <f>Fakos!BS86</f>
        <v>643.149719110349</v>
      </c>
      <c r="BS31" s="25">
        <f>Fakos!BT86</f>
        <v>6.4083511110407896</v>
      </c>
      <c r="BT31" s="25">
        <f>Fakos!BU86</f>
        <v>3.17393040828795</v>
      </c>
      <c r="BU31" s="25">
        <f>Fakos!BV86</f>
        <v>0.22287933733861301</v>
      </c>
      <c r="BV31" s="25">
        <f>Fakos!BW86</f>
        <v>5.9440004009691703E-4</v>
      </c>
      <c r="BW31" s="25">
        <f>Fakos!BX86</f>
        <v>0.108913754268922</v>
      </c>
      <c r="BX31" s="25">
        <f>Fakos!BY86</f>
        <v>2.4918083884220601</v>
      </c>
      <c r="BY31" s="25">
        <f>Fakos!BZ86</f>
        <v>5.9460785250989803</v>
      </c>
      <c r="BZ31" s="25">
        <f>Fakos!CA86</f>
        <v>0.141703527395621</v>
      </c>
      <c r="CA31" s="25">
        <f>Fakos!CB86</f>
        <v>9.4504219119888697E-2</v>
      </c>
      <c r="CB31" s="25">
        <f>Fakos!CC86</f>
        <v>22.688499175975</v>
      </c>
      <c r="CC31" s="25">
        <f>Fakos!CD86</f>
        <v>2.8104388668807601E-2</v>
      </c>
      <c r="CE31" s="25">
        <f>Fakos!CF86</f>
        <v>151.66658856314001</v>
      </c>
      <c r="CF31" s="25">
        <f>Fakos!CG86</f>
        <v>504971.44783507398</v>
      </c>
      <c r="CG31" s="25">
        <f>Fakos!CH86</f>
        <v>8.8399774673151601</v>
      </c>
      <c r="CH31" s="25">
        <f>Fakos!CI86</f>
        <v>294.58052374747302</v>
      </c>
      <c r="CI31" s="25">
        <f>Fakos!CJ86</f>
        <v>6.6021430617269701</v>
      </c>
      <c r="CJ31" s="25">
        <f>Fakos!CK86</f>
        <v>5.5494411969723298</v>
      </c>
      <c r="CK31" s="25">
        <f>Fakos!CL86</f>
        <v>0.14276488432494</v>
      </c>
      <c r="CL31" s="25">
        <f>Fakos!CM86</f>
        <v>1.1695744059818101</v>
      </c>
      <c r="CM31" s="25">
        <f>Fakos!CN86</f>
        <v>1274.02470577393</v>
      </c>
      <c r="CN31" s="25">
        <f>Fakos!CO86</f>
        <v>14.1649547527424</v>
      </c>
      <c r="CO31" s="25">
        <f>Fakos!CP86</f>
        <v>2.67911489006603</v>
      </c>
      <c r="CP31" s="25">
        <f>Fakos!CQ86</f>
        <v>0.39891073660328602</v>
      </c>
      <c r="CQ31" s="25">
        <f>Fakos!CR86</f>
        <v>9.0458116092419858E-3</v>
      </c>
      <c r="CR31" s="25">
        <f>Fakos!CS86</f>
        <v>0.176294878104863</v>
      </c>
      <c r="CS31" s="25">
        <f>Fakos!CT86</f>
        <v>5.5260871104373397</v>
      </c>
      <c r="CT31" s="25">
        <f>Fakos!CU86</f>
        <v>13.090927531134</v>
      </c>
      <c r="CU31" s="25">
        <f>Fakos!CV86</f>
        <v>0.28817293974154301</v>
      </c>
      <c r="CV31" s="25">
        <f>Fakos!CW86</f>
        <v>5.6990663035378197E-2</v>
      </c>
      <c r="CW31" s="25">
        <f>Fakos!CX86</f>
        <v>68.073586298292796</v>
      </c>
      <c r="CX31" s="25">
        <f>Fakos!CY86</f>
        <v>5.3357131421727197E-2</v>
      </c>
      <c r="CZ31" s="25">
        <f>Fakos!DA86</f>
        <v>2.7606839216867716</v>
      </c>
      <c r="DA31" s="25">
        <f>Fakos!DB86</f>
        <v>9042.3752857923537</v>
      </c>
      <c r="DB31" s="25">
        <f>Fakos!DC86</f>
        <v>0.14999995702448127</v>
      </c>
      <c r="DC31" s="25">
        <f>Fakos!DD86</f>
        <v>5.018971873285123</v>
      </c>
      <c r="DD31" s="25">
        <f>Fakos!DE86</f>
        <v>0.10389549400004675</v>
      </c>
      <c r="DE31" s="25">
        <f>Fakos!DF86</f>
        <v>8.4866817509899523E-2</v>
      </c>
      <c r="DF31" s="25">
        <f>Fakos!DG86</f>
        <v>2.0476009971593305E-3</v>
      </c>
      <c r="DG31" s="25">
        <f>Fakos!DH86</f>
        <v>1.6107621622115549E-2</v>
      </c>
      <c r="DH31" s="25">
        <f>Fakos!DI86</f>
        <v>17.004771731702608</v>
      </c>
      <c r="DI31" s="25">
        <f>Fakos!DJ86</f>
        <v>0.1793940571522594</v>
      </c>
      <c r="DJ31" s="25">
        <f>Fakos!DK86</f>
        <v>2.4836929605444698E-2</v>
      </c>
      <c r="DK31" s="25">
        <f>Fakos!DL86</f>
        <v>3.5486806149156755E-3</v>
      </c>
      <c r="DL31" s="25">
        <f>Fakos!DM86</f>
        <v>7.878391549445197E-5</v>
      </c>
      <c r="DM31" s="25">
        <f>Fakos!DN86</f>
        <v>1.4850886875988796E-3</v>
      </c>
      <c r="DN31" s="25">
        <f>Fakos!DO86</f>
        <v>4.5385078108059619E-2</v>
      </c>
      <c r="DO31" s="25">
        <f>Fakos!DP86</f>
        <v>0.10259347594932602</v>
      </c>
      <c r="DP31" s="25">
        <f>Fakos!DQ86</f>
        <v>1.4630552230393587E-3</v>
      </c>
      <c r="DQ31" s="25">
        <f>Fakos!DR86</f>
        <v>2.7884207288647459E-4</v>
      </c>
      <c r="DR31" s="25">
        <f>Fakos!DS86</f>
        <v>0.32854047441261003</v>
      </c>
      <c r="DS31" s="25">
        <f>Fakos!DT86</f>
        <v>2.5532124796465199E-4</v>
      </c>
      <c r="DU31" s="25">
        <f>Fakos!DV86</f>
        <v>3.0440095253736407E-2</v>
      </c>
      <c r="DV31" s="25">
        <f>Fakos!DW86</f>
        <v>99.703831669137116</v>
      </c>
      <c r="DW31" s="25">
        <f>Fakos!DX86</f>
        <v>1.6539426857283079E-3</v>
      </c>
      <c r="DX31" s="25">
        <f>Fakos!DY86</f>
        <v>5.5340627986588189E-2</v>
      </c>
      <c r="DY31" s="25">
        <f>Fakos!DZ86</f>
        <v>1.1455816107564705E-3</v>
      </c>
      <c r="DZ31" s="25">
        <f>Fakos!EA86</f>
        <v>9.3576594864376312E-4</v>
      </c>
      <c r="EA31" s="25">
        <f>Fakos!EB86</f>
        <v>2.257743775212509E-5</v>
      </c>
      <c r="EB31" s="25">
        <f>Fakos!EC86</f>
        <v>1.7760727066094497E-4</v>
      </c>
      <c r="EC31" s="25">
        <f>Fakos!ED86</f>
        <v>0.18749950590678369</v>
      </c>
      <c r="ED31" s="25">
        <f>Fakos!EE86</f>
        <v>1.9780504913190096E-3</v>
      </c>
      <c r="EE31" s="25">
        <f>Fakos!EF86</f>
        <v>2.738591321740826E-4</v>
      </c>
      <c r="EF31" s="25">
        <f>Fakos!EG86</f>
        <v>3.9128773524033037E-5</v>
      </c>
      <c r="EG31" s="25">
        <f>Fakos!EH86</f>
        <v>8.6869412078444261E-7</v>
      </c>
      <c r="EH31" s="25">
        <f>Fakos!EI86</f>
        <v>1.6375015174911937E-5</v>
      </c>
      <c r="EI31" s="25">
        <f>Fakos!EJ86</f>
        <v>5.0042892989484008E-4</v>
      </c>
      <c r="EJ31" s="25">
        <f>Fakos!EK86</f>
        <v>1.1312251850988E-3</v>
      </c>
      <c r="EK31" s="25">
        <f>Fakos!EL86</f>
        <v>1.6132067854976867E-5</v>
      </c>
      <c r="EL31" s="25">
        <f>Fakos!EM86</f>
        <v>3.074592927040869E-6</v>
      </c>
      <c r="EM31" s="25">
        <f>Fakos!EN86</f>
        <v>3.6225818020185117E-3</v>
      </c>
      <c r="EN31" s="25">
        <f>Fakos!EO86</f>
        <v>2.8152455437919829E-6</v>
      </c>
      <c r="EP31" s="25">
        <f>Fakos!EQ86</f>
        <v>199.40766333827423</v>
      </c>
    </row>
    <row r="32" spans="1:146">
      <c r="A32" s="25" t="str">
        <f>Fakos!A87</f>
        <v>LM-JB-7D-03</v>
      </c>
      <c r="B32" s="25" t="str">
        <f>Fakos!B87</f>
        <v>Fakos</v>
      </c>
      <c r="C32" s="25" t="str">
        <f>Fakos!C87</f>
        <v>epithermal</v>
      </c>
      <c r="D32" s="25" t="str">
        <f>Fakos!E87</f>
        <v>pyrite</v>
      </c>
      <c r="E32" s="25" t="str">
        <f>Fakos!F87</f>
        <v>anhedral, cracked</v>
      </c>
      <c r="F32" s="25">
        <f>Fakos!G87</f>
        <v>17.004433326792199</v>
      </c>
      <c r="G32" s="25">
        <f>Fakos!H87</f>
        <v>497841.05919058999</v>
      </c>
      <c r="H32" s="25">
        <f>Fakos!I87</f>
        <v>37.244818159809498</v>
      </c>
      <c r="I32" s="25">
        <f>Fakos!J87</f>
        <v>0.53233577695179002</v>
      </c>
      <c r="J32" s="25">
        <f>Fakos!K87</f>
        <v>0.60511723228190895</v>
      </c>
      <c r="K32" s="25">
        <f>Fakos!L87</f>
        <v>1.88323310131876</v>
      </c>
      <c r="L32" s="25">
        <f>Fakos!M87</f>
        <v>5.1265948595815597E-2</v>
      </c>
      <c r="M32" s="25">
        <f>Fakos!N87</f>
        <v>0.63687471832222298</v>
      </c>
      <c r="N32" s="25">
        <f>Fakos!O87</f>
        <v>0.27983457384232902</v>
      </c>
      <c r="O32" s="25">
        <f>Fakos!P87</f>
        <v>141.19463085349901</v>
      </c>
      <c r="P32" s="25">
        <f>Fakos!Q87</f>
        <v>2.7958974197690199E-2</v>
      </c>
      <c r="Q32" s="25">
        <f>Fakos!R87</f>
        <v>0.221632855816736</v>
      </c>
      <c r="R32" s="25">
        <f>Fakos!S87</f>
        <v>9.4798141538229505E-3</v>
      </c>
      <c r="S32" s="25">
        <f>Fakos!T87</f>
        <v>0.14205847893287299</v>
      </c>
      <c r="T32" s="25">
        <f>Fakos!U87</f>
        <v>9.3878021810575099E-2</v>
      </c>
      <c r="U32" s="25">
        <f>Fakos!V87</f>
        <v>0.53077947360766498</v>
      </c>
      <c r="V32" s="25">
        <f>Fakos!W87</f>
        <v>2.3417591140320999E-2</v>
      </c>
      <c r="W32" s="25">
        <f>Fakos!X87</f>
        <v>2.30175328511165E-2</v>
      </c>
      <c r="X32" s="25">
        <f>Fakos!Y87</f>
        <v>3.5396789954338197E-2</v>
      </c>
      <c r="Y32" s="25">
        <f>Fakos!Z87</f>
        <v>1.1732753879868401E-2</v>
      </c>
      <c r="Z32" s="25">
        <f>Fakos!AA87</f>
        <v>69.964897668680464</v>
      </c>
      <c r="AA32" s="25">
        <f>Fakos!AB87</f>
        <v>3988.9106056125388</v>
      </c>
      <c r="AB32" s="25">
        <f>Fakos!AC87</f>
        <v>0.33146378230917645</v>
      </c>
      <c r="AC32" s="25">
        <f>Fakos!AD87</f>
        <v>133.09584176255095</v>
      </c>
      <c r="AD32" s="25">
        <f>Fakos!AE87</f>
        <v>0.65027175856367436</v>
      </c>
      <c r="AE32" s="25">
        <f>Fakos!AF87</f>
        <v>2.6521620161511144</v>
      </c>
      <c r="AF32" s="25">
        <f>Fakos!AG87</f>
        <v>7.5068091560346088E-4</v>
      </c>
      <c r="AG32" s="25">
        <f>Fakos!AH87</f>
        <v>0.78987315611831554</v>
      </c>
      <c r="AH32" s="25">
        <f>Fakos!AI87</f>
        <v>3.1501708048420801E-4</v>
      </c>
      <c r="AI32" s="25">
        <f>Fakos!AJ87</f>
        <v>3.7909872521772892</v>
      </c>
      <c r="AJ32" s="25">
        <f>Fakos!AK87</f>
        <v>6.1800631573372762E-4</v>
      </c>
      <c r="AK32" s="25">
        <f>Fakos!AL87</f>
        <v>2.5205659860591807E-3</v>
      </c>
      <c r="AL32" s="25">
        <f>Fakos!AM87</f>
        <v>7.5068091560346088E-4</v>
      </c>
      <c r="AO32" s="25">
        <f>Fakos!AP87</f>
        <v>0.37771697359200301</v>
      </c>
      <c r="AP32" s="25">
        <f>Fakos!AQ87</f>
        <v>14.222287589466401</v>
      </c>
      <c r="AQ32" s="25">
        <f>Fakos!AR87</f>
        <v>7.3822785683061901E-2</v>
      </c>
      <c r="AR32" s="25">
        <f>Fakos!AS87</f>
        <v>0.53233577695179002</v>
      </c>
      <c r="AS32" s="25">
        <f>Fakos!AT87</f>
        <v>0.237036348711165</v>
      </c>
      <c r="AT32" s="25">
        <f>Fakos!AU87</f>
        <v>1.88323310131876</v>
      </c>
      <c r="AU32" s="25">
        <f>Fakos!AV87</f>
        <v>5.1265948595815597E-2</v>
      </c>
      <c r="AV32" s="25">
        <f>Fakos!AW87</f>
        <v>0.63687471832222298</v>
      </c>
      <c r="AW32" s="25">
        <f>Fakos!AX87</f>
        <v>0.27983457384232902</v>
      </c>
      <c r="AX32" s="25">
        <f>Fakos!AY87</f>
        <v>1.51298447043849</v>
      </c>
      <c r="AY32" s="25">
        <f>Fakos!AZ87</f>
        <v>2.7958974197690199E-2</v>
      </c>
      <c r="AZ32" s="25">
        <f>Fakos!BA87</f>
        <v>0.221632855816736</v>
      </c>
      <c r="BA32" s="25">
        <f>Fakos!BB87</f>
        <v>9.9628129821947194E-3</v>
      </c>
      <c r="BB32" s="25">
        <f>Fakos!BC87</f>
        <v>0.14205847893287299</v>
      </c>
      <c r="BC32" s="25">
        <f>Fakos!BD87</f>
        <v>9.3878021810575099E-2</v>
      </c>
      <c r="BD32" s="25">
        <f>Fakos!BE87</f>
        <v>0.53077947360766498</v>
      </c>
      <c r="BE32" s="25">
        <f>Fakos!BF87</f>
        <v>2.3417591140320999E-2</v>
      </c>
      <c r="BF32" s="25">
        <f>Fakos!BG87</f>
        <v>2.30175328511165E-2</v>
      </c>
      <c r="BG32" s="25">
        <f>Fakos!BH87</f>
        <v>3.5078453564052099E-2</v>
      </c>
      <c r="BH32" s="25">
        <f>Fakos!BI87</f>
        <v>1.1732753879868401E-2</v>
      </c>
      <c r="BJ32" s="25">
        <f>Fakos!BK87</f>
        <v>1.0064044518875599</v>
      </c>
      <c r="BK32" s="25">
        <f>Fakos!BL87</f>
        <v>50841.1124972092</v>
      </c>
      <c r="BL32" s="25">
        <f>Fakos!BM87</f>
        <v>12.9957600989234</v>
      </c>
      <c r="BM32" s="25">
        <f>Fakos!BN87</f>
        <v>0.24646321371201099</v>
      </c>
      <c r="BN32" s="25">
        <f>Fakos!BO87</f>
        <v>0.221309739728731</v>
      </c>
      <c r="BO32" s="25">
        <f>Fakos!BP87</f>
        <v>1.00034683424023</v>
      </c>
      <c r="BP32" s="25">
        <f>Fakos!BQ87</f>
        <v>5.0359273466996E-2</v>
      </c>
      <c r="BQ32" s="25">
        <f>Fakos!BR87</f>
        <v>0.485306871614121</v>
      </c>
      <c r="BR32" s="25">
        <f>Fakos!BS87</f>
        <v>0.138309939533825</v>
      </c>
      <c r="BS32" s="25">
        <f>Fakos!BT87</f>
        <v>30.4479125693878</v>
      </c>
      <c r="BT32" s="25">
        <f>Fakos!BU87</f>
        <v>2.4175642565312499E-2</v>
      </c>
      <c r="BU32" s="25">
        <f>Fakos!BV87</f>
        <v>6.00614868571809E-2</v>
      </c>
      <c r="BV32" s="25">
        <f>Fakos!BW87</f>
        <v>1.14226346007037E-2</v>
      </c>
      <c r="BW32" s="25">
        <f>Fakos!BX87</f>
        <v>5.2564604321809601E-2</v>
      </c>
      <c r="BX32" s="25">
        <f>Fakos!BY87</f>
        <v>2.0805293138805001E-2</v>
      </c>
      <c r="BY32" s="25">
        <f>Fakos!BZ87</f>
        <v>0.23827873934055899</v>
      </c>
      <c r="BZ32" s="25">
        <f>Fakos!CA87</f>
        <v>3.03537324496773E-2</v>
      </c>
      <c r="CA32" s="25">
        <f>Fakos!CB87</f>
        <v>9.8873822323827295E-3</v>
      </c>
      <c r="CB32" s="25">
        <f>Fakos!CC87</f>
        <v>5.2917481035667201E-2</v>
      </c>
      <c r="CC32" s="25">
        <f>Fakos!CD87</f>
        <v>9.4183703072557908E-3</v>
      </c>
      <c r="CE32" s="25">
        <f>Fakos!CF87</f>
        <v>17.004433326792199</v>
      </c>
      <c r="CF32" s="25">
        <f>Fakos!CG87</f>
        <v>497841.05919058999</v>
      </c>
      <c r="CG32" s="25">
        <f>Fakos!CH87</f>
        <v>37.244818159809498</v>
      </c>
      <c r="CH32" s="25">
        <f>Fakos!CI87</f>
        <v>0.53233577695179002</v>
      </c>
      <c r="CI32" s="25">
        <f>Fakos!CJ87</f>
        <v>0.60511723228190895</v>
      </c>
      <c r="CJ32" s="25">
        <f>Fakos!CK87</f>
        <v>1.88323310131876</v>
      </c>
      <c r="CK32" s="25">
        <f>Fakos!CL87</f>
        <v>5.1265948595815597E-2</v>
      </c>
      <c r="CL32" s="25">
        <f>Fakos!CM87</f>
        <v>0.63687471832222298</v>
      </c>
      <c r="CM32" s="25">
        <f>Fakos!CN87</f>
        <v>0.27983457384232902</v>
      </c>
      <c r="CN32" s="25">
        <f>Fakos!CO87</f>
        <v>141.19463085349901</v>
      </c>
      <c r="CO32" s="25">
        <f>Fakos!CP87</f>
        <v>2.7958974197690199E-2</v>
      </c>
      <c r="CP32" s="25">
        <f>Fakos!CQ87</f>
        <v>0.221632855816736</v>
      </c>
      <c r="CQ32" s="25">
        <f>Fakos!CR87</f>
        <v>9.4798141538229505E-3</v>
      </c>
      <c r="CR32" s="25">
        <f>Fakos!CS87</f>
        <v>0.14205847893287299</v>
      </c>
      <c r="CS32" s="25">
        <f>Fakos!CT87</f>
        <v>9.3878021810575099E-2</v>
      </c>
      <c r="CT32" s="25">
        <f>Fakos!CU87</f>
        <v>0.53077947360766498</v>
      </c>
      <c r="CU32" s="25">
        <f>Fakos!CV87</f>
        <v>2.3417591140320999E-2</v>
      </c>
      <c r="CV32" s="25">
        <f>Fakos!CW87</f>
        <v>2.30175328511165E-2</v>
      </c>
      <c r="CW32" s="25">
        <f>Fakos!CX87</f>
        <v>3.5396789954338197E-2</v>
      </c>
      <c r="CX32" s="25">
        <f>Fakos!CY87</f>
        <v>1.1732753879868401E-2</v>
      </c>
      <c r="CZ32" s="25">
        <f>Fakos!DA87</f>
        <v>0.3095201529051787</v>
      </c>
      <c r="DA32" s="25">
        <f>Fakos!DB87</f>
        <v>8914.6935122318919</v>
      </c>
      <c r="DB32" s="25">
        <f>Fakos!DC87</f>
        <v>0.6319836384212888</v>
      </c>
      <c r="DC32" s="25">
        <f>Fakos!DD87</f>
        <v>9.0697723585921076E-3</v>
      </c>
      <c r="DD32" s="25">
        <f>Fakos!DE87</f>
        <v>9.5225070387106817E-3</v>
      </c>
      <c r="DE32" s="25">
        <f>Fakos!DF87</f>
        <v>2.880001684231167E-2</v>
      </c>
      <c r="DF32" s="25">
        <f>Fakos!DG87</f>
        <v>7.3528030342663966E-4</v>
      </c>
      <c r="DG32" s="25">
        <f>Fakos!DH87</f>
        <v>8.7711708899906767E-3</v>
      </c>
      <c r="DH32" s="25">
        <f>Fakos!DI87</f>
        <v>3.7350320046866193E-3</v>
      </c>
      <c r="DI32" s="25">
        <f>Fakos!DJ87</f>
        <v>1.7881792154698457</v>
      </c>
      <c r="DJ32" s="25">
        <f>Fakos!DK87</f>
        <v>2.5919570547844681E-4</v>
      </c>
      <c r="DK32" s="25">
        <f>Fakos!DL87</f>
        <v>1.9716296075716435E-3</v>
      </c>
      <c r="DL32" s="25">
        <f>Fakos!DM87</f>
        <v>8.2563832794709457E-5</v>
      </c>
      <c r="DM32" s="25">
        <f>Fakos!DN87</f>
        <v>1.1966850217578384E-3</v>
      </c>
      <c r="DN32" s="25">
        <f>Fakos!DO87</f>
        <v>7.710087205204919E-4</v>
      </c>
      <c r="DO32" s="25">
        <f>Fakos!DP87</f>
        <v>4.1597137430067791E-3</v>
      </c>
      <c r="DP32" s="25">
        <f>Fakos!DQ87</f>
        <v>1.188912083819359E-4</v>
      </c>
      <c r="DQ32" s="25">
        <f>Fakos!DR87</f>
        <v>1.1261944029241382E-4</v>
      </c>
      <c r="DR32" s="25">
        <f>Fakos!DS87</f>
        <v>1.7083392835105308E-4</v>
      </c>
      <c r="DS32" s="25">
        <f>Fakos!DT87</f>
        <v>5.6142848816086949E-5</v>
      </c>
      <c r="DU32" s="25">
        <f>Fakos!DV87</f>
        <v>3.4705312491654741E-3</v>
      </c>
      <c r="DV32" s="25">
        <f>Fakos!DW87</f>
        <v>99.957053266291027</v>
      </c>
      <c r="DW32" s="25">
        <f>Fakos!DX87</f>
        <v>7.0861911430183944E-3</v>
      </c>
      <c r="DX32" s="25">
        <f>Fakos!DY87</f>
        <v>1.0169589313608955E-4</v>
      </c>
      <c r="DY32" s="25">
        <f>Fakos!DZ87</f>
        <v>1.0677223417619557E-4</v>
      </c>
      <c r="DZ32" s="25">
        <f>Fakos!EA87</f>
        <v>3.2292358830138804E-4</v>
      </c>
      <c r="EA32" s="25">
        <f>Fakos!EB87</f>
        <v>8.2444171921812489E-6</v>
      </c>
      <c r="EB32" s="25">
        <f>Fakos!EC87</f>
        <v>9.8347788923484577E-5</v>
      </c>
      <c r="EC32" s="25">
        <f>Fakos!ED87</f>
        <v>4.1879487223144219E-5</v>
      </c>
      <c r="ED32" s="25">
        <f>Fakos!EE87</f>
        <v>2.0050170524106337E-2</v>
      </c>
      <c r="EE32" s="25">
        <f>Fakos!EF87</f>
        <v>2.906262442264998E-6</v>
      </c>
      <c r="EF32" s="25">
        <f>Fakos!EG87</f>
        <v>2.2107129699414034E-5</v>
      </c>
      <c r="EG32" s="25">
        <f>Fakos!EH87</f>
        <v>9.2575672076736718E-7</v>
      </c>
      <c r="EH32" s="25">
        <f>Fakos!EI87</f>
        <v>1.3417972059128418E-5</v>
      </c>
      <c r="EI32" s="25">
        <f>Fakos!EJ87</f>
        <v>8.645026286108062E-6</v>
      </c>
      <c r="EJ32" s="25">
        <f>Fakos!EK87</f>
        <v>4.6641281342060762E-5</v>
      </c>
      <c r="EK32" s="25">
        <f>Fakos!EL87</f>
        <v>1.3330817075001808E-6</v>
      </c>
      <c r="EL32" s="25">
        <f>Fakos!EM87</f>
        <v>1.2627587674980368E-6</v>
      </c>
      <c r="EM32" s="25">
        <f>Fakos!EN87</f>
        <v>1.9154955862975906E-6</v>
      </c>
      <c r="EN32" s="25">
        <f>Fakos!EO87</f>
        <v>6.2950831926311879E-7</v>
      </c>
      <c r="EP32" s="25">
        <f>Fakos!EQ87</f>
        <v>199.91410653258205</v>
      </c>
    </row>
    <row r="33" spans="1:146">
      <c r="A33" s="25" t="str">
        <f>Fakos!A88</f>
        <v>LM-JB-7D-04</v>
      </c>
      <c r="B33" s="25" t="str">
        <f>Fakos!B88</f>
        <v>Fakos</v>
      </c>
      <c r="C33" s="25" t="str">
        <f>Fakos!C88</f>
        <v>epithermal</v>
      </c>
      <c r="D33" s="25" t="str">
        <f>Fakos!E88</f>
        <v>pyrite</v>
      </c>
      <c r="E33" s="25" t="str">
        <f>Fakos!F88</f>
        <v>anhedral, cracked</v>
      </c>
      <c r="F33" s="25">
        <f>Fakos!G88</f>
        <v>15.9808779319682</v>
      </c>
      <c r="G33" s="25">
        <f>Fakos!H88</f>
        <v>502945.93269423803</v>
      </c>
      <c r="H33" s="25">
        <f>Fakos!I88</f>
        <v>1861.28489393159</v>
      </c>
      <c r="I33" s="25">
        <f>Fakos!J88</f>
        <v>11.448118024529499</v>
      </c>
      <c r="J33" s="25">
        <f>Fakos!K88</f>
        <v>25.251147984967599</v>
      </c>
      <c r="K33" s="25">
        <f>Fakos!L88</f>
        <v>1.1368180245130699</v>
      </c>
      <c r="L33" s="25">
        <f>Fakos!M88</f>
        <v>6.1459877732591497E-2</v>
      </c>
      <c r="M33" s="25">
        <f>Fakos!N88</f>
        <v>0.456838519598676</v>
      </c>
      <c r="N33" s="25">
        <f>Fakos!O88</f>
        <v>26.581004120187998</v>
      </c>
      <c r="O33" s="25">
        <f>Fakos!P88</f>
        <v>239.05943565827701</v>
      </c>
      <c r="P33" s="25">
        <f>Fakos!Q88</f>
        <v>1.69296291634125E-2</v>
      </c>
      <c r="Q33" s="25">
        <f>Fakos!R88</f>
        <v>0.24491757982457599</v>
      </c>
      <c r="R33" s="25">
        <f>Fakos!S88</f>
        <v>1.2564866752167118E-2</v>
      </c>
      <c r="S33" s="25">
        <f>Fakos!T88</f>
        <v>0.135876260225201</v>
      </c>
      <c r="T33" s="25">
        <f>Fakos!U88</f>
        <v>7.1957909507354201E-2</v>
      </c>
      <c r="U33" s="25">
        <f>Fakos!V88</f>
        <v>16.4632665105126</v>
      </c>
      <c r="V33" s="25">
        <f>Fakos!W88</f>
        <v>2.2569052390684598E-2</v>
      </c>
      <c r="W33" s="25">
        <f>Fakos!X88</f>
        <v>2.3885208815051899E-2</v>
      </c>
      <c r="X33" s="25">
        <f>Fakos!Y88</f>
        <v>0.99772606963187505</v>
      </c>
      <c r="Y33" s="25">
        <f>Fakos!Z88</f>
        <v>0.114842337969813</v>
      </c>
      <c r="Z33" s="25">
        <f>Fakos!AA88</f>
        <v>162.58435578175181</v>
      </c>
      <c r="AA33" s="25">
        <f>Fakos!AB88</f>
        <v>239.60427910486627</v>
      </c>
      <c r="AB33" s="25">
        <f>Fakos!AC88</f>
        <v>0.11510407662514589</v>
      </c>
      <c r="AC33" s="25">
        <f>Fakos!AD88</f>
        <v>70.023121982738161</v>
      </c>
      <c r="AD33" s="25">
        <f>Fakos!AE88</f>
        <v>2.3939645902872599E-2</v>
      </c>
      <c r="AE33" s="25">
        <f>Fakos!AF88</f>
        <v>7.2121909708046494E-2</v>
      </c>
      <c r="AF33" s="25">
        <f>Fakos!AG88</f>
        <v>9.0956678467701228E-6</v>
      </c>
      <c r="AG33" s="25">
        <f>Fakos!AH88</f>
        <v>1.6968213699837396E-2</v>
      </c>
      <c r="AH33" s="25">
        <f>Fakos!AI88</f>
        <v>6.1700569506708701E-5</v>
      </c>
      <c r="AI33" s="25">
        <f>Fakos!AJ88</f>
        <v>0.12843785303243505</v>
      </c>
      <c r="AJ33" s="25">
        <f>Fakos!AK88</f>
        <v>1.2832645283333923E-5</v>
      </c>
      <c r="AK33" s="25">
        <f>Fakos!AL88</f>
        <v>3.8660341435081216E-5</v>
      </c>
      <c r="AL33" s="25">
        <f>Fakos!AM88</f>
        <v>9.0956678467701228E-6</v>
      </c>
      <c r="AO33" s="25">
        <f>Fakos!AP88</f>
        <v>0.38088530033946</v>
      </c>
      <c r="AP33" s="25">
        <f>Fakos!AQ88</f>
        <v>7.0369330618758301</v>
      </c>
      <c r="AQ33" s="25">
        <f>Fakos!AR88</f>
        <v>4.5141255062054103E-2</v>
      </c>
      <c r="AR33" s="25">
        <f>Fakos!AS88</f>
        <v>0.28839686465769498</v>
      </c>
      <c r="AS33" s="25">
        <f>Fakos!AT88</f>
        <v>0.201294631086569</v>
      </c>
      <c r="AT33" s="25">
        <f>Fakos!AU88</f>
        <v>1.1368180245130699</v>
      </c>
      <c r="AU33" s="25">
        <f>Fakos!AV88</f>
        <v>6.1459877732591497E-2</v>
      </c>
      <c r="AV33" s="25">
        <f>Fakos!AW88</f>
        <v>0.451927626792132</v>
      </c>
      <c r="AW33" s="25">
        <f>Fakos!AX88</f>
        <v>0.19569164181403301</v>
      </c>
      <c r="AX33" s="25">
        <f>Fakos!AY88</f>
        <v>1.44588620947586</v>
      </c>
      <c r="AY33" s="25">
        <f>Fakos!AZ88</f>
        <v>1.69296291634125E-2</v>
      </c>
      <c r="AZ33" s="25">
        <f>Fakos!BA88</f>
        <v>0.24491757982457599</v>
      </c>
      <c r="BA33" s="25">
        <f>Fakos!BB88</f>
        <v>1.30268460369328E-2</v>
      </c>
      <c r="BB33" s="25">
        <f>Fakos!BC88</f>
        <v>0.135876260225201</v>
      </c>
      <c r="BC33" s="25">
        <f>Fakos!BD88</f>
        <v>7.1957909507354201E-2</v>
      </c>
      <c r="BD33" s="25">
        <f>Fakos!BE88</f>
        <v>0.56748210262013599</v>
      </c>
      <c r="BE33" s="25">
        <f>Fakos!BF88</f>
        <v>2.2569052390684598E-2</v>
      </c>
      <c r="BF33" s="25">
        <f>Fakos!BG88</f>
        <v>2.3885208815051899E-2</v>
      </c>
      <c r="BG33" s="25">
        <f>Fakos!BH88</f>
        <v>4.09101727061894E-2</v>
      </c>
      <c r="BH33" s="25">
        <f>Fakos!BI88</f>
        <v>1.24248225850291E-2</v>
      </c>
      <c r="BJ33" s="25">
        <f>Fakos!BK88</f>
        <v>1.45007767046778</v>
      </c>
      <c r="BK33" s="25">
        <f>Fakos!BL88</f>
        <v>22597.612234280201</v>
      </c>
      <c r="BL33" s="25">
        <f>Fakos!BM88</f>
        <v>282.39403679981501</v>
      </c>
      <c r="BM33" s="25">
        <f>Fakos!BN88</f>
        <v>1.76227621106792</v>
      </c>
      <c r="BN33" s="25">
        <f>Fakos!BO88</f>
        <v>5.1824849517301903</v>
      </c>
      <c r="BO33" s="25">
        <f>Fakos!BP88</f>
        <v>0.55670038508648001</v>
      </c>
      <c r="BP33" s="25">
        <f>Fakos!BQ88</f>
        <v>1.75300916624247E-2</v>
      </c>
      <c r="BQ33" s="25">
        <f>Fakos!BR88</f>
        <v>0.53790641624657498</v>
      </c>
      <c r="BR33" s="25">
        <f>Fakos!BS88</f>
        <v>4.9842702239921204</v>
      </c>
      <c r="BS33" s="25">
        <f>Fakos!BT88</f>
        <v>10.633615626682699</v>
      </c>
      <c r="BT33" s="25">
        <f>Fakos!BU88</f>
        <v>1.3853620492269699E-2</v>
      </c>
      <c r="BU33" s="25">
        <f>Fakos!BV88</f>
        <v>6.0259026717854602E-2</v>
      </c>
      <c r="BV33" s="25">
        <f>Fakos!BW88</f>
        <v>6.4177755171245599E-3</v>
      </c>
      <c r="BW33" s="25">
        <f>Fakos!BX88</f>
        <v>9.94036103405085E-2</v>
      </c>
      <c r="BX33" s="25">
        <f>Fakos!BY88</f>
        <v>5.32050432916251E-2</v>
      </c>
      <c r="BY33" s="25">
        <f>Fakos!BZ88</f>
        <v>2.04423009560182</v>
      </c>
      <c r="BZ33" s="25">
        <f>Fakos!CA88</f>
        <v>1.9751543217815401E-2</v>
      </c>
      <c r="CA33" s="25">
        <f>Fakos!CB88</f>
        <v>1.2693606533418099E-2</v>
      </c>
      <c r="CB33" s="25">
        <f>Fakos!CC88</f>
        <v>1.37075355957555</v>
      </c>
      <c r="CC33" s="25">
        <f>Fakos!CD88</f>
        <v>0.127537303365058</v>
      </c>
      <c r="CE33" s="25">
        <f>Fakos!CF88</f>
        <v>15.9808779319682</v>
      </c>
      <c r="CF33" s="25">
        <f>Fakos!CG88</f>
        <v>502945.93269423803</v>
      </c>
      <c r="CG33" s="25">
        <f>Fakos!CH88</f>
        <v>1861.28489393159</v>
      </c>
      <c r="CH33" s="25">
        <f>Fakos!CI88</f>
        <v>11.448118024529499</v>
      </c>
      <c r="CI33" s="25">
        <f>Fakos!CJ88</f>
        <v>25.251147984967599</v>
      </c>
      <c r="CJ33" s="25">
        <f>Fakos!CK88</f>
        <v>1.1368180245130699</v>
      </c>
      <c r="CK33" s="25">
        <f>Fakos!CL88</f>
        <v>6.1459877732591497E-2</v>
      </c>
      <c r="CL33" s="25">
        <f>Fakos!CM88</f>
        <v>0.456838519598676</v>
      </c>
      <c r="CM33" s="25">
        <f>Fakos!CN88</f>
        <v>26.581004120187998</v>
      </c>
      <c r="CN33" s="25">
        <f>Fakos!CO88</f>
        <v>239.05943565827701</v>
      </c>
      <c r="CO33" s="25">
        <f>Fakos!CP88</f>
        <v>1.69296291634125E-2</v>
      </c>
      <c r="CP33" s="25">
        <f>Fakos!CQ88</f>
        <v>0.24491757982457599</v>
      </c>
      <c r="CQ33" s="25">
        <f>Fakos!CR88</f>
        <v>1.2564866752167118E-2</v>
      </c>
      <c r="CR33" s="25">
        <f>Fakos!CS88</f>
        <v>0.135876260225201</v>
      </c>
      <c r="CS33" s="25">
        <f>Fakos!CT88</f>
        <v>7.1957909507354201E-2</v>
      </c>
      <c r="CT33" s="25">
        <f>Fakos!CU88</f>
        <v>16.4632665105126</v>
      </c>
      <c r="CU33" s="25">
        <f>Fakos!CV88</f>
        <v>2.2569052390684598E-2</v>
      </c>
      <c r="CV33" s="25">
        <f>Fakos!CW88</f>
        <v>2.3885208815051899E-2</v>
      </c>
      <c r="CW33" s="25">
        <f>Fakos!CX88</f>
        <v>0.99772606963187505</v>
      </c>
      <c r="CX33" s="25">
        <f>Fakos!CY88</f>
        <v>0.114842337969813</v>
      </c>
      <c r="CZ33" s="25">
        <f>Fakos!DA88</f>
        <v>0.29088906910342227</v>
      </c>
      <c r="DA33" s="25">
        <f>Fakos!DB88</f>
        <v>9006.1049815424485</v>
      </c>
      <c r="DB33" s="25">
        <f>Fakos!DC88</f>
        <v>31.582959926350341</v>
      </c>
      <c r="DC33" s="25">
        <f>Fakos!DD88</f>
        <v>0.1950494949096406</v>
      </c>
      <c r="DD33" s="25">
        <f>Fakos!DE88</f>
        <v>0.39736801663310983</v>
      </c>
      <c r="DE33" s="25">
        <f>Fakos!DF88</f>
        <v>1.7385196888103225E-2</v>
      </c>
      <c r="DF33" s="25">
        <f>Fakos!DG88</f>
        <v>8.8148642101733288E-4</v>
      </c>
      <c r="DG33" s="25">
        <f>Fakos!DH88</f>
        <v>6.291674970371519E-3</v>
      </c>
      <c r="DH33" s="25">
        <f>Fakos!DI88</f>
        <v>0.35478425607819375</v>
      </c>
      <c r="DI33" s="25">
        <f>Fakos!DJ88</f>
        <v>3.0276017687218468</v>
      </c>
      <c r="DJ33" s="25">
        <f>Fakos!DK88</f>
        <v>1.569473594943876E-4</v>
      </c>
      <c r="DK33" s="25">
        <f>Fakos!DL88</f>
        <v>2.1787688022041969E-3</v>
      </c>
      <c r="DL33" s="25">
        <f>Fakos!DM88</f>
        <v>1.0943290034809105E-4</v>
      </c>
      <c r="DM33" s="25">
        <f>Fakos!DN88</f>
        <v>1.1446066904658495E-3</v>
      </c>
      <c r="DN33" s="25">
        <f>Fakos!DO88</f>
        <v>5.9098151697892741E-4</v>
      </c>
      <c r="DO33" s="25">
        <f>Fakos!DP88</f>
        <v>0.12902246481592947</v>
      </c>
      <c r="DP33" s="25">
        <f>Fakos!DQ88</f>
        <v>1.1458317359310297E-4</v>
      </c>
      <c r="DQ33" s="25">
        <f>Fakos!DR88</f>
        <v>1.1686477718606119E-4</v>
      </c>
      <c r="DR33" s="25">
        <f>Fakos!DS88</f>
        <v>4.815280258841096E-3</v>
      </c>
      <c r="DS33" s="25">
        <f>Fakos!DT88</f>
        <v>5.4953645873269538E-4</v>
      </c>
      <c r="DU33" s="25">
        <f>Fakos!DV88</f>
        <v>3.2166792958618078E-3</v>
      </c>
      <c r="DV33" s="25">
        <f>Fakos!DW88</f>
        <v>99.590374845558799</v>
      </c>
      <c r="DW33" s="25">
        <f>Fakos!DX88</f>
        <v>0.3492474076466735</v>
      </c>
      <c r="DX33" s="25">
        <f>Fakos!DY88</f>
        <v>2.1568760692106817E-3</v>
      </c>
      <c r="DY33" s="25">
        <f>Fakos!DZ88</f>
        <v>4.394133735863906E-3</v>
      </c>
      <c r="DZ33" s="25">
        <f>Fakos!EA88</f>
        <v>1.9224717881908491E-4</v>
      </c>
      <c r="EA33" s="25">
        <f>Fakos!EB88</f>
        <v>9.7475616007477549E-6</v>
      </c>
      <c r="EB33" s="25">
        <f>Fakos!EC88</f>
        <v>6.9573946782752844E-5</v>
      </c>
      <c r="EC33" s="25">
        <f>Fakos!ED88</f>
        <v>3.9232384171118823E-3</v>
      </c>
      <c r="ED33" s="25">
        <f>Fakos!EE88</f>
        <v>3.347951147005674E-2</v>
      </c>
      <c r="EE33" s="25">
        <f>Fakos!EF88</f>
        <v>1.7355389921725907E-6</v>
      </c>
      <c r="EF33" s="25">
        <f>Fakos!EG88</f>
        <v>2.4093034908878317E-5</v>
      </c>
      <c r="EG33" s="25">
        <f>Fakos!EH88</f>
        <v>1.2101195342980027E-6</v>
      </c>
      <c r="EH33" s="25">
        <f>Fakos!EI88</f>
        <v>1.2657170839985632E-5</v>
      </c>
      <c r="EI33" s="25">
        <f>Fakos!EJ88</f>
        <v>6.5351304391133401E-6</v>
      </c>
      <c r="EJ33" s="25">
        <f>Fakos!EK88</f>
        <v>1.4267428217692904E-3</v>
      </c>
      <c r="EK33" s="25">
        <f>Fakos!EL88</f>
        <v>1.2670717510530802E-6</v>
      </c>
      <c r="EL33" s="25">
        <f>Fakos!EM88</f>
        <v>1.2923019429659404E-6</v>
      </c>
      <c r="EM33" s="25">
        <f>Fakos!EN88</f>
        <v>5.3247832103581819E-5</v>
      </c>
      <c r="EN33" s="25">
        <f>Fakos!EO88</f>
        <v>6.0768269999798394E-6</v>
      </c>
      <c r="EP33" s="25">
        <f>Fakos!EQ88</f>
        <v>199.1807496911176</v>
      </c>
    </row>
    <row r="34" spans="1:146">
      <c r="A34" s="25" t="str">
        <f>Fakos!A89</f>
        <v>LM-JB-7D-05</v>
      </c>
      <c r="B34" s="25" t="str">
        <f>Fakos!B89</f>
        <v>Fakos</v>
      </c>
      <c r="C34" s="25" t="str">
        <f>Fakos!C89</f>
        <v>epithermal</v>
      </c>
      <c r="D34" s="25" t="str">
        <f>Fakos!E89</f>
        <v>pyrite</v>
      </c>
      <c r="E34" s="25" t="str">
        <f>Fakos!F89</f>
        <v>anhedral, cracked</v>
      </c>
      <c r="F34" s="25">
        <f>Fakos!G89</f>
        <v>15.6463829230225</v>
      </c>
      <c r="G34" s="25">
        <f>Fakos!H89</f>
        <v>473950.47153366997</v>
      </c>
      <c r="H34" s="25">
        <f>Fakos!I89</f>
        <v>26.447373115584899</v>
      </c>
      <c r="I34" s="25">
        <f>Fakos!J89</f>
        <v>0.51969356086998597</v>
      </c>
      <c r="J34" s="25">
        <f>Fakos!K89</f>
        <v>179.61510912870301</v>
      </c>
      <c r="K34" s="25">
        <f>Fakos!L89</f>
        <v>0.92157475349516005</v>
      </c>
      <c r="L34" s="25">
        <f>Fakos!M89</f>
        <v>5.4795180260876999E-2</v>
      </c>
      <c r="M34" s="25">
        <f>Fakos!N89</f>
        <v>0.509128760241082</v>
      </c>
      <c r="N34" s="25">
        <f>Fakos!O89</f>
        <v>60.365127014765903</v>
      </c>
      <c r="O34" s="25">
        <f>Fakos!P89</f>
        <v>181.44647769365699</v>
      </c>
      <c r="P34" s="25">
        <f>Fakos!Q89</f>
        <v>2.9925827095764499E-2</v>
      </c>
      <c r="Q34" s="25">
        <f>Fakos!R89</f>
        <v>0.304396917779926</v>
      </c>
      <c r="R34" s="25">
        <f>Fakos!S89</f>
        <v>5.6698238654753217E-3</v>
      </c>
      <c r="S34" s="25">
        <f>Fakos!T89</f>
        <v>0.130802370600032</v>
      </c>
      <c r="T34" s="25">
        <f>Fakos!U89</f>
        <v>7.3354979705051504E-2</v>
      </c>
      <c r="U34" s="25">
        <f>Fakos!V89</f>
        <v>12.448357247284401</v>
      </c>
      <c r="V34" s="25">
        <f>Fakos!W89</f>
        <v>3.1148008181557899E-2</v>
      </c>
      <c r="W34" s="25">
        <f>Fakos!X89</f>
        <v>2.56944871396819E-2</v>
      </c>
      <c r="X34" s="25">
        <f>Fakos!Y89</f>
        <v>0.19723109671958899</v>
      </c>
      <c r="Y34" s="25">
        <f>Fakos!Z89</f>
        <v>3.7976676234206697E-2</v>
      </c>
      <c r="Z34" s="25">
        <f>Fakos!AA89</f>
        <v>50.890322888186326</v>
      </c>
      <c r="AA34" s="25">
        <f>Fakos!AB89</f>
        <v>919.96891317613267</v>
      </c>
      <c r="AB34" s="25">
        <f>Fakos!AC89</f>
        <v>0.19254913077018271</v>
      </c>
      <c r="AC34" s="25">
        <f>Fakos!AD89</f>
        <v>0.43812337393269479</v>
      </c>
      <c r="AD34" s="25">
        <f>Fakos!AE89</f>
        <v>0.13027604453375188</v>
      </c>
      <c r="AE34" s="25">
        <f>Fakos!AF89</f>
        <v>0.37192400653403601</v>
      </c>
      <c r="AF34" s="25">
        <f>Fakos!AG89</f>
        <v>1.1315236097353585E-3</v>
      </c>
      <c r="AG34" s="25">
        <f>Fakos!AH89</f>
        <v>0.15172976063866436</v>
      </c>
      <c r="AH34" s="25">
        <f>Fakos!AI89</f>
        <v>1.4359337718810271E-3</v>
      </c>
      <c r="AI34" s="25">
        <f>Fakos!AJ89</f>
        <v>6.8606616203684236</v>
      </c>
      <c r="AJ34" s="25">
        <f>Fakos!AK89</f>
        <v>9.7153267462093094E-4</v>
      </c>
      <c r="AK34" s="25">
        <f>Fakos!AL89</f>
        <v>2.7736206308453712E-3</v>
      </c>
      <c r="AL34" s="25">
        <f>Fakos!AM89</f>
        <v>1.1315236097353585E-3</v>
      </c>
      <c r="AO34" s="25">
        <f>Fakos!AP89</f>
        <v>0.29265582295108</v>
      </c>
      <c r="AP34" s="25">
        <f>Fakos!AQ89</f>
        <v>7.9214171567330096</v>
      </c>
      <c r="AQ34" s="25">
        <f>Fakos!AR89</f>
        <v>7.0959957804613297E-2</v>
      </c>
      <c r="AR34" s="25">
        <f>Fakos!AS89</f>
        <v>0.36897168938879399</v>
      </c>
      <c r="AS34" s="25">
        <f>Fakos!AT89</f>
        <v>0.38649726632617898</v>
      </c>
      <c r="AT34" s="25">
        <f>Fakos!AU89</f>
        <v>0.92157475349516005</v>
      </c>
      <c r="AU34" s="25">
        <f>Fakos!AV89</f>
        <v>5.4795180260876999E-2</v>
      </c>
      <c r="AV34" s="25">
        <f>Fakos!AW89</f>
        <v>0.509128760241082</v>
      </c>
      <c r="AW34" s="25">
        <f>Fakos!AX89</f>
        <v>0.22778504729788199</v>
      </c>
      <c r="AX34" s="25">
        <f>Fakos!AY89</f>
        <v>1.73161634770771</v>
      </c>
      <c r="AY34" s="25">
        <f>Fakos!AZ89</f>
        <v>2.9925827095764499E-2</v>
      </c>
      <c r="AZ34" s="25">
        <f>Fakos!BA89</f>
        <v>0.304396917779926</v>
      </c>
      <c r="BA34" s="25">
        <f>Fakos!BB89</f>
        <v>6.1145519255154301E-3</v>
      </c>
      <c r="BB34" s="25">
        <f>Fakos!BC89</f>
        <v>0.130802370600032</v>
      </c>
      <c r="BC34" s="25">
        <f>Fakos!BD89</f>
        <v>7.3354979705051504E-2</v>
      </c>
      <c r="BD34" s="25">
        <f>Fakos!BE89</f>
        <v>0.16500238006712001</v>
      </c>
      <c r="BE34" s="25">
        <f>Fakos!BF89</f>
        <v>3.1148008181557899E-2</v>
      </c>
      <c r="BF34" s="25">
        <f>Fakos!BG89</f>
        <v>2.56944871396819E-2</v>
      </c>
      <c r="BG34" s="25">
        <f>Fakos!BH89</f>
        <v>1.9451096355168101E-2</v>
      </c>
      <c r="BH34" s="25">
        <f>Fakos!BI89</f>
        <v>2.06897589373784E-2</v>
      </c>
      <c r="BJ34" s="25">
        <f>Fakos!BK89</f>
        <v>1.54106052393492</v>
      </c>
      <c r="BK34" s="25">
        <f>Fakos!BL89</f>
        <v>31631.615244860099</v>
      </c>
      <c r="BL34" s="25">
        <f>Fakos!BM89</f>
        <v>2.4726768261817802</v>
      </c>
      <c r="BM34" s="25">
        <f>Fakos!BN89</f>
        <v>0.37740074972451798</v>
      </c>
      <c r="BN34" s="25">
        <f>Fakos!BO89</f>
        <v>28.387824234739199</v>
      </c>
      <c r="BO34" s="25">
        <f>Fakos!BP89</f>
        <v>0.88796599440703405</v>
      </c>
      <c r="BP34" s="25">
        <f>Fakos!BQ89</f>
        <v>3.5051905319522701E-2</v>
      </c>
      <c r="BQ34" s="25">
        <f>Fakos!BR89</f>
        <v>0.58221273387379702</v>
      </c>
      <c r="BR34" s="25">
        <f>Fakos!BS89</f>
        <v>8.2145477515972694</v>
      </c>
      <c r="BS34" s="25">
        <f>Fakos!BT89</f>
        <v>11.9465383958252</v>
      </c>
      <c r="BT34" s="25">
        <f>Fakos!BU89</f>
        <v>2.1695520517437301E-2</v>
      </c>
      <c r="BU34" s="25">
        <f>Fakos!BV89</f>
        <v>9.9105179925258205E-2</v>
      </c>
      <c r="BV34" s="25">
        <f>Fakos!BW89</f>
        <v>6.7719117585391796E-3</v>
      </c>
      <c r="BW34" s="25">
        <f>Fakos!BX89</f>
        <v>6.3637844199503704E-2</v>
      </c>
      <c r="BX34" s="25">
        <f>Fakos!BY89</f>
        <v>2.2057184101464001E-2</v>
      </c>
      <c r="BY34" s="25">
        <f>Fakos!BZ89</f>
        <v>2.00180090851996</v>
      </c>
      <c r="BZ34" s="25">
        <f>Fakos!CA89</f>
        <v>1.42493118653762E-2</v>
      </c>
      <c r="CA34" s="25">
        <f>Fakos!CB89</f>
        <v>9.6134258642978799E-3</v>
      </c>
      <c r="CB34" s="25">
        <f>Fakos!CC89</f>
        <v>0.151639288380607</v>
      </c>
      <c r="CC34" s="25">
        <f>Fakos!CD89</f>
        <v>1.9991030481286799E-2</v>
      </c>
      <c r="CE34" s="25">
        <f>Fakos!CF89</f>
        <v>15.6463829230225</v>
      </c>
      <c r="CF34" s="25">
        <f>Fakos!CG89</f>
        <v>473950.47153366997</v>
      </c>
      <c r="CG34" s="25">
        <f>Fakos!CH89</f>
        <v>26.447373115584899</v>
      </c>
      <c r="CH34" s="25">
        <f>Fakos!CI89</f>
        <v>0.51969356086998597</v>
      </c>
      <c r="CI34" s="25">
        <f>Fakos!CJ89</f>
        <v>179.61510912870301</v>
      </c>
      <c r="CJ34" s="25">
        <f>Fakos!CK89</f>
        <v>0.92157475349516005</v>
      </c>
      <c r="CK34" s="25">
        <f>Fakos!CL89</f>
        <v>5.4795180260876999E-2</v>
      </c>
      <c r="CL34" s="25">
        <f>Fakos!CM89</f>
        <v>0.509128760241082</v>
      </c>
      <c r="CM34" s="25">
        <f>Fakos!CN89</f>
        <v>60.365127014765903</v>
      </c>
      <c r="CN34" s="25">
        <f>Fakos!CO89</f>
        <v>181.44647769365699</v>
      </c>
      <c r="CO34" s="25">
        <f>Fakos!CP89</f>
        <v>2.9925827095764499E-2</v>
      </c>
      <c r="CP34" s="25">
        <f>Fakos!CQ89</f>
        <v>0.304396917779926</v>
      </c>
      <c r="CQ34" s="25">
        <f>Fakos!CR89</f>
        <v>5.6698238654753217E-3</v>
      </c>
      <c r="CR34" s="25">
        <f>Fakos!CS89</f>
        <v>0.130802370600032</v>
      </c>
      <c r="CS34" s="25">
        <f>Fakos!CT89</f>
        <v>7.3354979705051504E-2</v>
      </c>
      <c r="CT34" s="25">
        <f>Fakos!CU89</f>
        <v>12.448357247284401</v>
      </c>
      <c r="CU34" s="25">
        <f>Fakos!CV89</f>
        <v>3.1148008181557899E-2</v>
      </c>
      <c r="CV34" s="25">
        <f>Fakos!CW89</f>
        <v>2.56944871396819E-2</v>
      </c>
      <c r="CW34" s="25">
        <f>Fakos!CX89</f>
        <v>0.19723109671958899</v>
      </c>
      <c r="CX34" s="25">
        <f>Fakos!CY89</f>
        <v>3.7976676234206697E-2</v>
      </c>
      <c r="CZ34" s="25">
        <f>Fakos!DA89</f>
        <v>0.28480048359603194</v>
      </c>
      <c r="DA34" s="25">
        <f>Fakos!DB89</f>
        <v>8486.8917814248362</v>
      </c>
      <c r="DB34" s="25">
        <f>Fakos!DC89</f>
        <v>0.44876865867770455</v>
      </c>
      <c r="DC34" s="25">
        <f>Fakos!DD89</f>
        <v>8.8543781902221709E-3</v>
      </c>
      <c r="DD34" s="25">
        <f>Fakos!DE89</f>
        <v>2.8265368257436032</v>
      </c>
      <c r="DE34" s="25">
        <f>Fakos!DF89</f>
        <v>1.4093512058344701E-2</v>
      </c>
      <c r="DF34" s="25">
        <f>Fakos!DG89</f>
        <v>7.8589820089320598E-4</v>
      </c>
      <c r="DG34" s="25">
        <f>Fakos!DH89</f>
        <v>7.0118270243917091E-3</v>
      </c>
      <c r="DH34" s="25">
        <f>Fakos!DI89</f>
        <v>0.8057105963402531</v>
      </c>
      <c r="DI34" s="25">
        <f>Fakos!DJ89</f>
        <v>2.2979543780858283</v>
      </c>
      <c r="DJ34" s="25">
        <f>Fakos!DK89</f>
        <v>2.7742955844043473E-4</v>
      </c>
      <c r="DK34" s="25">
        <f>Fakos!DL89</f>
        <v>2.7078926242087163E-3</v>
      </c>
      <c r="DL34" s="25">
        <f>Fakos!DM89</f>
        <v>4.9380966969249787E-5</v>
      </c>
      <c r="DM34" s="25">
        <f>Fakos!DN89</f>
        <v>1.1018648016176565E-3</v>
      </c>
      <c r="DN34" s="25">
        <f>Fakos!DO89</f>
        <v>6.0245548377998938E-4</v>
      </c>
      <c r="DO34" s="25">
        <f>Fakos!DP89</f>
        <v>9.7557658677777437E-2</v>
      </c>
      <c r="DP34" s="25">
        <f>Fakos!DQ89</f>
        <v>1.5813856810487819E-4</v>
      </c>
      <c r="DQ34" s="25">
        <f>Fakos!DR89</f>
        <v>1.2571715565646459E-4</v>
      </c>
      <c r="DR34" s="25">
        <f>Fakos!DS89</f>
        <v>9.5188753243044891E-4</v>
      </c>
      <c r="DS34" s="25">
        <f>Fakos!DT89</f>
        <v>1.817236442684557E-4</v>
      </c>
      <c r="DU34" s="25">
        <f>Fakos!DV89</f>
        <v>3.3526761295325489E-3</v>
      </c>
      <c r="DV34" s="25">
        <f>Fakos!DW89</f>
        <v>99.907834180045114</v>
      </c>
      <c r="DW34" s="25">
        <f>Fakos!DX89</f>
        <v>5.2829122711926559E-3</v>
      </c>
      <c r="DX34" s="25">
        <f>Fakos!DY89</f>
        <v>1.0423389042526572E-4</v>
      </c>
      <c r="DY34" s="25">
        <f>Fakos!DZ89</f>
        <v>3.3274039514472629E-2</v>
      </c>
      <c r="DZ34" s="25">
        <f>Fakos!EA89</f>
        <v>1.6590906329468663E-4</v>
      </c>
      <c r="EA34" s="25">
        <f>Fakos!EB89</f>
        <v>9.2516069674747501E-6</v>
      </c>
      <c r="EB34" s="25">
        <f>Fakos!EC89</f>
        <v>8.2543346809881823E-5</v>
      </c>
      <c r="EC34" s="25">
        <f>Fakos!ED89</f>
        <v>9.4848388231424958E-3</v>
      </c>
      <c r="ED34" s="25">
        <f>Fakos!EE89</f>
        <v>2.7051557963964468E-2</v>
      </c>
      <c r="EE34" s="25">
        <f>Fakos!EF89</f>
        <v>3.2659054734237115E-6</v>
      </c>
      <c r="EF34" s="25">
        <f>Fakos!EG89</f>
        <v>3.1877357959122182E-5</v>
      </c>
      <c r="EG34" s="25">
        <f>Fakos!EH89</f>
        <v>5.8131358177702787E-7</v>
      </c>
      <c r="EH34" s="25">
        <f>Fakos!EI89</f>
        <v>1.2971171157123359E-5</v>
      </c>
      <c r="EI34" s="25">
        <f>Fakos!EJ89</f>
        <v>7.0921161862918133E-6</v>
      </c>
      <c r="EJ34" s="25">
        <f>Fakos!EK89</f>
        <v>1.1484504147331633E-3</v>
      </c>
      <c r="EK34" s="25">
        <f>Fakos!EL89</f>
        <v>1.8616099093276585E-6</v>
      </c>
      <c r="EL34" s="25">
        <f>Fakos!EM89</f>
        <v>1.4799444913864928E-6</v>
      </c>
      <c r="EM34" s="25">
        <f>Fakos!EN89</f>
        <v>1.1205636197254233E-5</v>
      </c>
      <c r="EN34" s="25">
        <f>Fakos!EO89</f>
        <v>2.1392538264601617E-6</v>
      </c>
      <c r="EP34" s="25">
        <f>Fakos!EQ89</f>
        <v>199.81566836009023</v>
      </c>
    </row>
    <row r="35" spans="1:146">
      <c r="A35" s="25" t="str">
        <f>Fakos!A90</f>
        <v>LM-JB-7D-06</v>
      </c>
      <c r="B35" s="25" t="str">
        <f>Fakos!B90</f>
        <v>Fakos</v>
      </c>
      <c r="C35" s="25" t="str">
        <f>Fakos!C90</f>
        <v>epithermal</v>
      </c>
      <c r="D35" s="25" t="str">
        <f>Fakos!E90</f>
        <v>pyrite</v>
      </c>
      <c r="E35" s="25" t="str">
        <f>Fakos!F90</f>
        <v>anhedral, cracked</v>
      </c>
      <c r="F35" s="25">
        <f>Fakos!G90</f>
        <v>19.079857190282699</v>
      </c>
      <c r="G35" s="25">
        <f>Fakos!H90</f>
        <v>490259.18776997901</v>
      </c>
      <c r="H35" s="25">
        <f>Fakos!I90</f>
        <v>83.205390638728204</v>
      </c>
      <c r="I35" s="25">
        <f>Fakos!J90</f>
        <v>5.0459648752379298</v>
      </c>
      <c r="J35" s="25">
        <f>Fakos!K90</f>
        <v>122.694491805067</v>
      </c>
      <c r="K35" s="25">
        <f>Fakos!L90</f>
        <v>32.4111704930882</v>
      </c>
      <c r="L35" s="25">
        <f>Fakos!M90</f>
        <v>4.9315153469852498E-2</v>
      </c>
      <c r="M35" s="25">
        <f>Fakos!N90</f>
        <v>0.67649727205316801</v>
      </c>
      <c r="N35" s="25">
        <f>Fakos!O90</f>
        <v>44.767415243836197</v>
      </c>
      <c r="O35" s="25">
        <f>Fakos!P90</f>
        <v>79.304001647716106</v>
      </c>
      <c r="P35" s="25">
        <f>Fakos!Q90</f>
        <v>0.38113182099556803</v>
      </c>
      <c r="Q35" s="25">
        <f>Fakos!R90</f>
        <v>0.97110225547156903</v>
      </c>
      <c r="R35" s="25">
        <f>Fakos!S90</f>
        <v>5.9565203809204166E-2</v>
      </c>
      <c r="S35" s="25">
        <f>Fakos!T90</f>
        <v>0.20103448925745199</v>
      </c>
      <c r="T35" s="25">
        <f>Fakos!U90</f>
        <v>0.11711911607087</v>
      </c>
      <c r="U35" s="25">
        <f>Fakos!V90</f>
        <v>20.7228430760347</v>
      </c>
      <c r="V35" s="25">
        <f>Fakos!W90</f>
        <v>6.7893035797857298E-2</v>
      </c>
      <c r="W35" s="25">
        <f>Fakos!X90</f>
        <v>1.8702568176449701E-2</v>
      </c>
      <c r="X35" s="25">
        <f>Fakos!Y90</f>
        <v>11.2038263865887</v>
      </c>
      <c r="Y35" s="25">
        <f>Fakos!Z90</f>
        <v>1.79474802347296</v>
      </c>
      <c r="Z35" s="25">
        <f>Fakos!AA90</f>
        <v>16.489490651637734</v>
      </c>
      <c r="AA35" s="25">
        <f>Fakos!AB90</f>
        <v>7.0782961919728837</v>
      </c>
      <c r="AB35" s="25">
        <f>Fakos!AC90</f>
        <v>0.16019063144546086</v>
      </c>
      <c r="AC35" s="25">
        <f>Fakos!AD90</f>
        <v>1.8586150258068415</v>
      </c>
      <c r="AD35" s="25">
        <f>Fakos!AE90</f>
        <v>1.6693018555550994E-3</v>
      </c>
      <c r="AE35" s="25">
        <f>Fakos!AF90</f>
        <v>1.0453492586342192E-2</v>
      </c>
      <c r="AF35" s="25">
        <f>Fakos!AG90</f>
        <v>4.5806145259315572E-3</v>
      </c>
      <c r="AG35" s="25">
        <f>Fakos!AH90</f>
        <v>3.4018004906948014E-2</v>
      </c>
      <c r="AH35" s="25">
        <f>Fakos!AI90</f>
        <v>2.1570093111702656E-2</v>
      </c>
      <c r="AI35" s="25">
        <f>Fakos!AJ90</f>
        <v>0.95311134337495451</v>
      </c>
      <c r="AJ35" s="25">
        <f>Fakos!AK90</f>
        <v>2.2477591935905812E-4</v>
      </c>
      <c r="AK35" s="25">
        <f>Fakos!AL90</f>
        <v>1.4075904838833429E-3</v>
      </c>
      <c r="AL35" s="25">
        <f>Fakos!AM90</f>
        <v>4.5806145259315572E-3</v>
      </c>
      <c r="AO35" s="25">
        <f>Fakos!AP90</f>
        <v>0.26614161689558302</v>
      </c>
      <c r="AP35" s="25">
        <f>Fakos!AQ90</f>
        <v>11.5221772860196</v>
      </c>
      <c r="AQ35" s="25">
        <f>Fakos!AR90</f>
        <v>5.7799016893851897E-2</v>
      </c>
      <c r="AR35" s="25">
        <f>Fakos!AS90</f>
        <v>0.40802736627820801</v>
      </c>
      <c r="AS35" s="25">
        <f>Fakos!AT90</f>
        <v>0.22636803851909801</v>
      </c>
      <c r="AT35" s="25">
        <f>Fakos!AU90</f>
        <v>1.4574117769144299</v>
      </c>
      <c r="AU35" s="25">
        <f>Fakos!AV90</f>
        <v>4.9315153469852498E-2</v>
      </c>
      <c r="AV35" s="25">
        <f>Fakos!AW90</f>
        <v>0.67649727205316801</v>
      </c>
      <c r="AW35" s="25">
        <f>Fakos!AX90</f>
        <v>0.188732308832297</v>
      </c>
      <c r="AX35" s="25">
        <f>Fakos!AY90</f>
        <v>2.3023101797594498</v>
      </c>
      <c r="AY35" s="25">
        <f>Fakos!AZ90</f>
        <v>1.7295022258222902E-2</v>
      </c>
      <c r="AZ35" s="25">
        <f>Fakos!BA90</f>
        <v>8.0325125742171204E-3</v>
      </c>
      <c r="BA35" s="25">
        <f>Fakos!BB90</f>
        <v>1.21626662595912E-2</v>
      </c>
      <c r="BB35" s="25">
        <f>Fakos!BC90</f>
        <v>0.20103448925745199</v>
      </c>
      <c r="BC35" s="25">
        <f>Fakos!BD90</f>
        <v>5.9158505287640301E-2</v>
      </c>
      <c r="BD35" s="25">
        <f>Fakos!BE90</f>
        <v>0.222296948748884</v>
      </c>
      <c r="BE35" s="25">
        <f>Fakos!BF90</f>
        <v>3.10514695988858E-2</v>
      </c>
      <c r="BF35" s="25">
        <f>Fakos!BG90</f>
        <v>1.8702568176449701E-2</v>
      </c>
      <c r="BG35" s="25">
        <f>Fakos!BH90</f>
        <v>4.0729852548529497E-2</v>
      </c>
      <c r="BH35" s="25">
        <f>Fakos!BI90</f>
        <v>2.1033405384524199E-2</v>
      </c>
      <c r="BJ35" s="25">
        <f>Fakos!BK90</f>
        <v>3.6599995118238402</v>
      </c>
      <c r="BK35" s="25">
        <f>Fakos!BL90</f>
        <v>34729.884173263199</v>
      </c>
      <c r="BL35" s="25">
        <f>Fakos!BM90</f>
        <v>9.1564323576834692</v>
      </c>
      <c r="BM35" s="25">
        <f>Fakos!BN90</f>
        <v>1.4326314374360201</v>
      </c>
      <c r="BN35" s="25">
        <f>Fakos!BO90</f>
        <v>67.126843826196506</v>
      </c>
      <c r="BO35" s="25">
        <f>Fakos!BP90</f>
        <v>15.684165004094799</v>
      </c>
      <c r="BP35" s="25">
        <f>Fakos!BQ90</f>
        <v>4.5056653662187501E-2</v>
      </c>
      <c r="BQ35" s="25">
        <f>Fakos!BR90</f>
        <v>0.43784912227688699</v>
      </c>
      <c r="BR35" s="25">
        <f>Fakos!BS90</f>
        <v>17.7719380182373</v>
      </c>
      <c r="BS35" s="25">
        <f>Fakos!BT90</f>
        <v>7.5122816400910297</v>
      </c>
      <c r="BT35" s="25">
        <f>Fakos!BU90</f>
        <v>0.35701962609978399</v>
      </c>
      <c r="BU35" s="25">
        <f>Fakos!BV90</f>
        <v>0.638977533578167</v>
      </c>
      <c r="BV35" s="25">
        <f>Fakos!BW90</f>
        <v>2.6898481020763101E-2</v>
      </c>
      <c r="BW35" s="25">
        <f>Fakos!BX90</f>
        <v>6.7820830001250401E-2</v>
      </c>
      <c r="BX35" s="25">
        <f>Fakos!BY90</f>
        <v>7.6863393832632396E-2</v>
      </c>
      <c r="BY35" s="25">
        <f>Fakos!BZ90</f>
        <v>3.7832549749480102</v>
      </c>
      <c r="BZ35" s="25">
        <f>Fakos!CA90</f>
        <v>5.70397921947648E-2</v>
      </c>
      <c r="CA35" s="25">
        <f>Fakos!CB90</f>
        <v>8.6959464806262501E-3</v>
      </c>
      <c r="CB35" s="25">
        <f>Fakos!CC90</f>
        <v>6.8003458052207799</v>
      </c>
      <c r="CC35" s="25">
        <f>Fakos!CD90</f>
        <v>1.3582721063219401</v>
      </c>
      <c r="CE35" s="25">
        <f>Fakos!CF90</f>
        <v>19.079857190282699</v>
      </c>
      <c r="CF35" s="25">
        <f>Fakos!CG90</f>
        <v>490259.18776997901</v>
      </c>
      <c r="CG35" s="25">
        <f>Fakos!CH90</f>
        <v>83.205390638728204</v>
      </c>
      <c r="CH35" s="25">
        <f>Fakos!CI90</f>
        <v>5.0459648752379298</v>
      </c>
      <c r="CI35" s="25">
        <f>Fakos!CJ90</f>
        <v>122.694491805067</v>
      </c>
      <c r="CJ35" s="25">
        <f>Fakos!CK90</f>
        <v>32.4111704930882</v>
      </c>
      <c r="CK35" s="25">
        <f>Fakos!CL90</f>
        <v>4.9315153469852498E-2</v>
      </c>
      <c r="CL35" s="25">
        <f>Fakos!CM90</f>
        <v>0.67649727205316801</v>
      </c>
      <c r="CM35" s="25">
        <f>Fakos!CN90</f>
        <v>44.767415243836197</v>
      </c>
      <c r="CN35" s="25">
        <f>Fakos!CO90</f>
        <v>79.304001647716106</v>
      </c>
      <c r="CO35" s="25">
        <f>Fakos!CP90</f>
        <v>0.38113182099556803</v>
      </c>
      <c r="CP35" s="25">
        <f>Fakos!CQ90</f>
        <v>0.97110225547156903</v>
      </c>
      <c r="CQ35" s="25">
        <f>Fakos!CR90</f>
        <v>5.9565203809204166E-2</v>
      </c>
      <c r="CR35" s="25">
        <f>Fakos!CS90</f>
        <v>0.20103448925745199</v>
      </c>
      <c r="CS35" s="25">
        <f>Fakos!CT90</f>
        <v>0.11711911607087</v>
      </c>
      <c r="CT35" s="25">
        <f>Fakos!CU90</f>
        <v>20.7228430760347</v>
      </c>
      <c r="CU35" s="25">
        <f>Fakos!CV90</f>
        <v>6.7893035797857298E-2</v>
      </c>
      <c r="CV35" s="25">
        <f>Fakos!CW90</f>
        <v>1.8702568176449701E-2</v>
      </c>
      <c r="CW35" s="25">
        <f>Fakos!CX90</f>
        <v>11.2038263865887</v>
      </c>
      <c r="CX35" s="25">
        <f>Fakos!CY90</f>
        <v>1.79474802347296</v>
      </c>
      <c r="CZ35" s="25">
        <f>Fakos!DA90</f>
        <v>0.34729768416571727</v>
      </c>
      <c r="DA35" s="25">
        <f>Fakos!DB90</f>
        <v>8778.9271693075298</v>
      </c>
      <c r="DB35" s="25">
        <f>Fakos!DC90</f>
        <v>1.4118593702484883</v>
      </c>
      <c r="DC35" s="25">
        <f>Fakos!DD90</f>
        <v>8.5971589228736628E-2</v>
      </c>
      <c r="DD35" s="25">
        <f>Fakos!DE90</f>
        <v>1.9307980330007712</v>
      </c>
      <c r="DE35" s="25">
        <f>Fakos!DF90</f>
        <v>0.49565943558782993</v>
      </c>
      <c r="DF35" s="25">
        <f>Fakos!DG90</f>
        <v>7.0730108385830357E-4</v>
      </c>
      <c r="DG35" s="25">
        <f>Fakos!DH90</f>
        <v>9.3168609289790393E-3</v>
      </c>
      <c r="DH35" s="25">
        <f>Fakos!DI90</f>
        <v>0.59752348113009068</v>
      </c>
      <c r="DI35" s="25">
        <f>Fakos!DJ90</f>
        <v>1.0043566571392617</v>
      </c>
      <c r="DJ35" s="25">
        <f>Fakos!DK90</f>
        <v>3.5333102897384771E-3</v>
      </c>
      <c r="DK35" s="25">
        <f>Fakos!DL90</f>
        <v>8.6388543422936288E-3</v>
      </c>
      <c r="DL35" s="25">
        <f>Fakos!DM90</f>
        <v>5.1877931865390592E-4</v>
      </c>
      <c r="DM35" s="25">
        <f>Fakos!DN90</f>
        <v>1.6934924543631708E-3</v>
      </c>
      <c r="DN35" s="25">
        <f>Fakos!DO90</f>
        <v>9.6188498744144218E-4</v>
      </c>
      <c r="DO35" s="25">
        <f>Fakos!DP90</f>
        <v>0.16240472630121239</v>
      </c>
      <c r="DP35" s="25">
        <f>Fakos!DQ90</f>
        <v>3.4469322734168462E-4</v>
      </c>
      <c r="DQ35" s="25">
        <f>Fakos!DR90</f>
        <v>9.1507320688381601E-5</v>
      </c>
      <c r="DR35" s="25">
        <f>Fakos!DS90</f>
        <v>5.4072521170794891E-2</v>
      </c>
      <c r="DS35" s="25">
        <f>Fakos!DT90</f>
        <v>8.5881173317464542E-3</v>
      </c>
      <c r="DU35" s="25">
        <f>Fakos!DV90</f>
        <v>3.9528161034424573E-3</v>
      </c>
      <c r="DV35" s="25">
        <f>Fakos!DW90</f>
        <v>99.918560554607907</v>
      </c>
      <c r="DW35" s="25">
        <f>Fakos!DX90</f>
        <v>1.6069270568045007E-2</v>
      </c>
      <c r="DX35" s="25">
        <f>Fakos!DY90</f>
        <v>9.7849740391512774E-4</v>
      </c>
      <c r="DY35" s="25">
        <f>Fakos!DZ90</f>
        <v>2.1975641950145359E-2</v>
      </c>
      <c r="DZ35" s="25">
        <f>Fakos!EA90</f>
        <v>5.6414156734770895E-3</v>
      </c>
      <c r="EA35" s="25">
        <f>Fakos!EB90</f>
        <v>8.0502440463246571E-6</v>
      </c>
      <c r="EB35" s="25">
        <f>Fakos!EC90</f>
        <v>1.0604112723086676E-4</v>
      </c>
      <c r="EC35" s="25">
        <f>Fakos!ED90</f>
        <v>6.8007952430486369E-3</v>
      </c>
      <c r="ED35" s="25">
        <f>Fakos!EE90</f>
        <v>1.1431222691497584E-2</v>
      </c>
      <c r="EE35" s="25">
        <f>Fakos!EF90</f>
        <v>4.0214854427514382E-5</v>
      </c>
      <c r="EF35" s="25">
        <f>Fakos!EG90</f>
        <v>9.8324302511668983E-5</v>
      </c>
      <c r="EG35" s="25">
        <f>Fakos!EH90</f>
        <v>5.9045577854460389E-6</v>
      </c>
      <c r="EH35" s="25">
        <f>Fakos!EI90</f>
        <v>1.9274716042940495E-5</v>
      </c>
      <c r="EI35" s="25">
        <f>Fakos!EJ90</f>
        <v>1.0947825572611175E-5</v>
      </c>
      <c r="EJ35" s="25">
        <f>Fakos!EK90</f>
        <v>1.8484316097318982E-3</v>
      </c>
      <c r="EK35" s="25">
        <f>Fakos!EL90</f>
        <v>3.9231731218041335E-6</v>
      </c>
      <c r="EL35" s="25">
        <f>Fakos!EM90</f>
        <v>1.0415030888236873E-6</v>
      </c>
      <c r="EM35" s="25">
        <f>Fakos!EN90</f>
        <v>6.15433796948854E-4</v>
      </c>
      <c r="EN35" s="25">
        <f>Fakos!EO90</f>
        <v>9.774683228518826E-5</v>
      </c>
      <c r="EP35" s="25">
        <f>Fakos!EQ90</f>
        <v>199.83712110921581</v>
      </c>
    </row>
    <row r="36" spans="1:146">
      <c r="A36" s="25" t="str">
        <f>Fakos!A91</f>
        <v>LM-JB-7D-08</v>
      </c>
      <c r="B36" s="25" t="str">
        <f>Fakos!B91</f>
        <v>Fakos</v>
      </c>
      <c r="C36" s="25" t="str">
        <f>Fakos!C91</f>
        <v>epithermal</v>
      </c>
      <c r="D36" s="25" t="str">
        <f>Fakos!E91</f>
        <v>pyrite</v>
      </c>
      <c r="E36" s="25" t="str">
        <f>Fakos!F91</f>
        <v>anhedral</v>
      </c>
      <c r="F36" s="25">
        <f>Fakos!G91</f>
        <v>17.078129793159199</v>
      </c>
      <c r="G36" s="25">
        <f>Fakos!H91</f>
        <v>523907.95465520001</v>
      </c>
      <c r="H36" s="25">
        <f>Fakos!I91</f>
        <v>1.8892880631547799</v>
      </c>
      <c r="I36" s="25">
        <f>Fakos!J91</f>
        <v>2.5355002246298901</v>
      </c>
      <c r="J36" s="25">
        <f>Fakos!K91</f>
        <v>7562.7229906716202</v>
      </c>
      <c r="K36" s="25">
        <f>Fakos!L91</f>
        <v>1.1742089756004099</v>
      </c>
      <c r="L36" s="25">
        <f>Fakos!M91</f>
        <v>6.7926931797918005E-2</v>
      </c>
      <c r="M36" s="25">
        <f>Fakos!N91</f>
        <v>0.541719167456021</v>
      </c>
      <c r="N36" s="25">
        <f>Fakos!O91</f>
        <v>0.68083288724079105</v>
      </c>
      <c r="O36" s="25">
        <f>Fakos!P91</f>
        <v>559.73789599730003</v>
      </c>
      <c r="P36" s="25">
        <f>Fakos!Q91</f>
        <v>7.2365960120919803</v>
      </c>
      <c r="Q36" s="25">
        <f>Fakos!R91</f>
        <v>0.241159730076655</v>
      </c>
      <c r="R36" s="25">
        <f>Fakos!S91</f>
        <v>1.0510981641267736</v>
      </c>
      <c r="S36" s="25">
        <f>Fakos!T91</f>
        <v>0.14196560000779501</v>
      </c>
      <c r="T36" s="25">
        <f>Fakos!U91</f>
        <v>1.0019751373238599</v>
      </c>
      <c r="U36" s="25">
        <f>Fakos!V91</f>
        <v>2.97293391382971</v>
      </c>
      <c r="V36" s="25">
        <f>Fakos!W91</f>
        <v>3.6394266143757598E-2</v>
      </c>
      <c r="W36" s="25">
        <f>Fakos!X91</f>
        <v>1.5882037220695099E-2</v>
      </c>
      <c r="X36" s="25">
        <f>Fakos!Y91</f>
        <v>292.94088584518801</v>
      </c>
      <c r="Y36" s="25">
        <f>Fakos!Z91</f>
        <v>5.0082771120226797</v>
      </c>
      <c r="Z36" s="25">
        <f>Fakos!AA91</f>
        <v>0.74513425193269767</v>
      </c>
      <c r="AA36" s="25">
        <f>Fakos!AB91</f>
        <v>1.9107537494547882</v>
      </c>
      <c r="AB36" s="25">
        <f>Fakos!AC91</f>
        <v>1.709654525544594E-2</v>
      </c>
      <c r="AC36" s="25">
        <f>Fakos!AD91</f>
        <v>2.7749659256495245</v>
      </c>
      <c r="AD36" s="25">
        <f>Fakos!AE91</f>
        <v>5.4215843496453283E-5</v>
      </c>
      <c r="AE36" s="25">
        <f>Fakos!AF91</f>
        <v>3.4204004484829028E-3</v>
      </c>
      <c r="AF36" s="25">
        <f>Fakos!AG91</f>
        <v>3.8303296110430791</v>
      </c>
      <c r="AG36" s="25">
        <f>Fakos!AH91</f>
        <v>2.470326390668574E-2</v>
      </c>
      <c r="AH36" s="25">
        <f>Fakos!AI91</f>
        <v>2.6508806198985528</v>
      </c>
      <c r="AI36" s="25">
        <f>Fakos!AJ91</f>
        <v>296.26921744407565</v>
      </c>
      <c r="AJ36" s="25">
        <f>Fakos!AK91</f>
        <v>8.406360856467213E-3</v>
      </c>
      <c r="AK36" s="25">
        <f>Fakos!AL91</f>
        <v>0.53034534905743125</v>
      </c>
      <c r="AL36" s="25">
        <f>Fakos!AM91</f>
        <v>3.8303296110430791</v>
      </c>
      <c r="AO36" s="25">
        <f>Fakos!AP91</f>
        <v>0.27724312384239702</v>
      </c>
      <c r="AP36" s="25">
        <f>Fakos!AQ91</f>
        <v>10.3174074514498</v>
      </c>
      <c r="AQ36" s="25">
        <f>Fakos!AR91</f>
        <v>5.8344519157137599E-2</v>
      </c>
      <c r="AR36" s="25">
        <f>Fakos!AS91</f>
        <v>0.25865725753858199</v>
      </c>
      <c r="AS36" s="25">
        <f>Fakos!AT91</f>
        <v>0.24894917320669199</v>
      </c>
      <c r="AT36" s="25">
        <f>Fakos!AU91</f>
        <v>0.86141736876625596</v>
      </c>
      <c r="AU36" s="25">
        <f>Fakos!AV91</f>
        <v>6.7926931797918005E-2</v>
      </c>
      <c r="AV36" s="25">
        <f>Fakos!AW91</f>
        <v>0.322853037561454</v>
      </c>
      <c r="AW36" s="25">
        <f>Fakos!AX91</f>
        <v>0.24339903018390399</v>
      </c>
      <c r="AX36" s="25">
        <f>Fakos!AY91</f>
        <v>1.61107434456884</v>
      </c>
      <c r="AY36" s="25">
        <f>Fakos!AZ91</f>
        <v>3.7075646052241E-2</v>
      </c>
      <c r="AZ36" s="25">
        <f>Fakos!BA91</f>
        <v>0.241159730076655</v>
      </c>
      <c r="BA36" s="25">
        <f>Fakos!BB91</f>
        <v>1.75135305918672E-2</v>
      </c>
      <c r="BB36" s="25">
        <f>Fakos!BC91</f>
        <v>0.14196560000779501</v>
      </c>
      <c r="BC36" s="25">
        <f>Fakos!BD91</f>
        <v>2.6771467071157899E-2</v>
      </c>
      <c r="BD36" s="25">
        <f>Fakos!BE91</f>
        <v>0.15068752182874801</v>
      </c>
      <c r="BE36" s="25">
        <f>Fakos!BF91</f>
        <v>2.1486859539438099E-2</v>
      </c>
      <c r="BF36" s="25">
        <f>Fakos!BG91</f>
        <v>1.32744789026973E-2</v>
      </c>
      <c r="BG36" s="25">
        <f>Fakos!BH91</f>
        <v>2.5432137452170898E-2</v>
      </c>
      <c r="BH36" s="25">
        <f>Fakos!BI91</f>
        <v>1.1866836486896799E-2</v>
      </c>
      <c r="BJ36" s="25">
        <f>Fakos!BK91</f>
        <v>1.31600594362865</v>
      </c>
      <c r="BK36" s="25">
        <f>Fakos!BL91</f>
        <v>40557.188313871702</v>
      </c>
      <c r="BL36" s="25">
        <f>Fakos!BM91</f>
        <v>1.34594496092421</v>
      </c>
      <c r="BM36" s="25">
        <f>Fakos!BN91</f>
        <v>1.0188418086598701</v>
      </c>
      <c r="BN36" s="25">
        <f>Fakos!BO91</f>
        <v>8184.6200110541204</v>
      </c>
      <c r="BO36" s="25">
        <f>Fakos!BP91</f>
        <v>1.5423533774584799</v>
      </c>
      <c r="BP36" s="25">
        <f>Fakos!BQ91</f>
        <v>3.9401163466620599E-2</v>
      </c>
      <c r="BQ36" s="25">
        <f>Fakos!BR91</f>
        <v>0.29478465446768198</v>
      </c>
      <c r="BR36" s="25">
        <f>Fakos!BS91</f>
        <v>0.74960610470350997</v>
      </c>
      <c r="BS36" s="25">
        <f>Fakos!BT91</f>
        <v>48.724483277842197</v>
      </c>
      <c r="BT36" s="25">
        <f>Fakos!BU91</f>
        <v>7.3290463364825804</v>
      </c>
      <c r="BU36" s="25">
        <f>Fakos!BV91</f>
        <v>0.180238240453583</v>
      </c>
      <c r="BV36" s="25">
        <f>Fakos!BW91</f>
        <v>0.81306064580061299</v>
      </c>
      <c r="BW36" s="25">
        <f>Fakos!BX91</f>
        <v>5.8838259897591401E-2</v>
      </c>
      <c r="BX36" s="25">
        <f>Fakos!BY91</f>
        <v>0.91904136217091204</v>
      </c>
      <c r="BY36" s="25">
        <f>Fakos!BZ91</f>
        <v>1.2781854141483799</v>
      </c>
      <c r="BZ36" s="25">
        <f>Fakos!CA91</f>
        <v>3.3589684827617601E-2</v>
      </c>
      <c r="CA36" s="25">
        <f>Fakos!CB91</f>
        <v>1.5847829214858201E-2</v>
      </c>
      <c r="CB36" s="25">
        <f>Fakos!CC91</f>
        <v>495.45245883427799</v>
      </c>
      <c r="CC36" s="25">
        <f>Fakos!CD91</f>
        <v>4.1130266006013398</v>
      </c>
      <c r="CE36" s="25">
        <f>Fakos!CF91</f>
        <v>17.078129793159199</v>
      </c>
      <c r="CF36" s="25">
        <f>Fakos!CG91</f>
        <v>523907.95465520001</v>
      </c>
      <c r="CG36" s="25">
        <f>Fakos!CH91</f>
        <v>1.8892880631547799</v>
      </c>
      <c r="CH36" s="25">
        <f>Fakos!CI91</f>
        <v>2.5355002246298901</v>
      </c>
      <c r="CI36" s="25">
        <f>Fakos!CJ91</f>
        <v>7562.7229906716202</v>
      </c>
      <c r="CJ36" s="25">
        <f>Fakos!CK91</f>
        <v>1.1742089756004099</v>
      </c>
      <c r="CK36" s="25">
        <f>Fakos!CL91</f>
        <v>6.7926931797918005E-2</v>
      </c>
      <c r="CL36" s="25">
        <f>Fakos!CM91</f>
        <v>0.541719167456021</v>
      </c>
      <c r="CM36" s="25">
        <f>Fakos!CN91</f>
        <v>0.68083288724079105</v>
      </c>
      <c r="CN36" s="25">
        <f>Fakos!CO91</f>
        <v>559.73789599730003</v>
      </c>
      <c r="CO36" s="25">
        <f>Fakos!CP91</f>
        <v>7.2365960120919803</v>
      </c>
      <c r="CP36" s="25">
        <f>Fakos!CQ91</f>
        <v>0.241159730076655</v>
      </c>
      <c r="CQ36" s="25">
        <f>Fakos!CR91</f>
        <v>1.0510981641267736</v>
      </c>
      <c r="CR36" s="25">
        <f>Fakos!CS91</f>
        <v>0.14196560000779501</v>
      </c>
      <c r="CS36" s="25">
        <f>Fakos!CT91</f>
        <v>1.0019751373238599</v>
      </c>
      <c r="CT36" s="25">
        <f>Fakos!CU91</f>
        <v>2.97293391382971</v>
      </c>
      <c r="CU36" s="25">
        <f>Fakos!CV91</f>
        <v>3.6394266143757598E-2</v>
      </c>
      <c r="CV36" s="25">
        <f>Fakos!CW91</f>
        <v>1.5882037220695099E-2</v>
      </c>
      <c r="CW36" s="25">
        <f>Fakos!CX91</f>
        <v>292.94088584518801</v>
      </c>
      <c r="CX36" s="25">
        <f>Fakos!CY91</f>
        <v>5.0082771120226797</v>
      </c>
      <c r="CZ36" s="25">
        <f>Fakos!DA91</f>
        <v>0.31086159963851645</v>
      </c>
      <c r="DA36" s="25">
        <f>Fakos!DB91</f>
        <v>9381.4657472504259</v>
      </c>
      <c r="DB36" s="25">
        <f>Fakos!DC91</f>
        <v>3.2058127899974545E-2</v>
      </c>
      <c r="DC36" s="25">
        <f>Fakos!DD91</f>
        <v>4.319906879870463E-2</v>
      </c>
      <c r="DD36" s="25">
        <f>Fakos!DE91</f>
        <v>119.0117865903695</v>
      </c>
      <c r="DE36" s="25">
        <f>Fakos!DF91</f>
        <v>1.7957011402361368E-2</v>
      </c>
      <c r="DF36" s="25">
        <f>Fakos!DG91</f>
        <v>9.7423994661615255E-4</v>
      </c>
      <c r="DG36" s="25">
        <f>Fakos!DH91</f>
        <v>7.4606688810910484E-3</v>
      </c>
      <c r="DH36" s="25">
        <f>Fakos!DI91</f>
        <v>9.0872710572223632E-3</v>
      </c>
      <c r="DI36" s="25">
        <f>Fakos!DJ91</f>
        <v>7.0888791286385517</v>
      </c>
      <c r="DJ36" s="25">
        <f>Fakos!DK91</f>
        <v>6.7087390093576976E-2</v>
      </c>
      <c r="DK36" s="25">
        <f>Fakos!DL91</f>
        <v>2.145339246841101E-3</v>
      </c>
      <c r="DL36" s="25">
        <f>Fakos!DM91</f>
        <v>9.1544719828491484E-3</v>
      </c>
      <c r="DM36" s="25">
        <f>Fakos!DN91</f>
        <v>1.1959026198955019E-3</v>
      </c>
      <c r="DN36" s="25">
        <f>Fakos!DO91</f>
        <v>8.2290993538424763E-3</v>
      </c>
      <c r="DO36" s="25">
        <f>Fakos!DP91</f>
        <v>2.3298855124057289E-2</v>
      </c>
      <c r="DP36" s="25">
        <f>Fakos!DQ91</f>
        <v>1.8477384177037977E-4</v>
      </c>
      <c r="DQ36" s="25">
        <f>Fakos!DR91</f>
        <v>7.7707118050716968E-5</v>
      </c>
      <c r="DR36" s="25">
        <f>Fakos!DS91</f>
        <v>1.4138073641177029</v>
      </c>
      <c r="DS36" s="25">
        <f>Fakos!DT91</f>
        <v>2.3965298139579802E-2</v>
      </c>
      <c r="DU36" s="25">
        <f>Fakos!DV91</f>
        <v>3.2685912613056364E-3</v>
      </c>
      <c r="DV36" s="25">
        <f>Fakos!DW91</f>
        <v>98.642537371481538</v>
      </c>
      <c r="DW36" s="25">
        <f>Fakos!DX91</f>
        <v>3.3707899859462766E-4</v>
      </c>
      <c r="DX36" s="25">
        <f>Fakos!DY91</f>
        <v>4.54221746707154E-4</v>
      </c>
      <c r="DY36" s="25">
        <f>Fakos!DZ91</f>
        <v>1.251363584611288</v>
      </c>
      <c r="DZ36" s="25">
        <f>Fakos!EA91</f>
        <v>1.8881113208313972E-4</v>
      </c>
      <c r="EA36" s="25">
        <f>Fakos!EB91</f>
        <v>1.0243761788613895E-5</v>
      </c>
      <c r="EB36" s="25">
        <f>Fakos!EC91</f>
        <v>7.8446090274855653E-5</v>
      </c>
      <c r="EC36" s="25">
        <f>Fakos!ED91</f>
        <v>9.5549192313531503E-5</v>
      </c>
      <c r="ED36" s="25">
        <f>Fakos!EE91</f>
        <v>7.4536862704379481E-2</v>
      </c>
      <c r="EE36" s="25">
        <f>Fakos!EF91</f>
        <v>7.053983420874689E-4</v>
      </c>
      <c r="EF36" s="25">
        <f>Fakos!EG91</f>
        <v>2.2557424663950053E-5</v>
      </c>
      <c r="EG36" s="25">
        <f>Fakos!EH91</f>
        <v>9.6255784438486098E-5</v>
      </c>
      <c r="EH36" s="25">
        <f>Fakos!EI91</f>
        <v>1.2574460329961673E-5</v>
      </c>
      <c r="EI36" s="25">
        <f>Fakos!EJ91</f>
        <v>8.6525843872845804E-5</v>
      </c>
      <c r="EJ36" s="25">
        <f>Fakos!EK91</f>
        <v>2.4497858321991336E-4</v>
      </c>
      <c r="EK36" s="25">
        <f>Fakos!EL91</f>
        <v>1.9428265351231337E-6</v>
      </c>
      <c r="EL36" s="25">
        <f>Fakos!EM91</f>
        <v>8.1706073473588555E-7</v>
      </c>
      <c r="EM36" s="25">
        <f>Fakos!EN91</f>
        <v>1.4865645679293826E-2</v>
      </c>
      <c r="EN36" s="25">
        <f>Fakos!EO91</f>
        <v>2.5198597756912898E-4</v>
      </c>
      <c r="EP36" s="25">
        <f>Fakos!EQ91</f>
        <v>197.28507474296308</v>
      </c>
    </row>
    <row r="37" spans="1:146">
      <c r="A37" s="25" t="str">
        <f>Fakos!A92</f>
        <v>LM-JB-7D-09</v>
      </c>
      <c r="B37" s="25" t="str">
        <f>Fakos!B92</f>
        <v>Fakos</v>
      </c>
      <c r="C37" s="25" t="str">
        <f>Fakos!C92</f>
        <v>epithermal</v>
      </c>
      <c r="D37" s="25" t="str">
        <f>Fakos!E92</f>
        <v>pyrite</v>
      </c>
      <c r="E37" s="25" t="str">
        <f>Fakos!F92</f>
        <v>anhedral</v>
      </c>
      <c r="F37" s="25">
        <f>Fakos!G92</f>
        <v>17.163034760226999</v>
      </c>
      <c r="G37" s="25">
        <f>Fakos!H92</f>
        <v>513283.314079754</v>
      </c>
      <c r="H37" s="25">
        <f>Fakos!I92</f>
        <v>5.6076591151376496</v>
      </c>
      <c r="I37" s="25">
        <f>Fakos!J92</f>
        <v>29.1954481293259</v>
      </c>
      <c r="J37" s="25">
        <f>Fakos!K92</f>
        <v>142.423944899145</v>
      </c>
      <c r="K37" s="25">
        <f>Fakos!L92</f>
        <v>1.18789840328827</v>
      </c>
      <c r="L37" s="25">
        <f>Fakos!M92</f>
        <v>5.4989910966161099E-2</v>
      </c>
      <c r="M37" s="25">
        <f>Fakos!N92</f>
        <v>0.45870963745381099</v>
      </c>
      <c r="N37" s="25">
        <f>Fakos!O92</f>
        <v>5.70166344813597</v>
      </c>
      <c r="O37" s="25">
        <f>Fakos!P92</f>
        <v>430.65912040534198</v>
      </c>
      <c r="P37" s="25">
        <f>Fakos!Q92</f>
        <v>0.45350442730280699</v>
      </c>
      <c r="Q37" s="25">
        <f>Fakos!R92</f>
        <v>0.21942611692112601</v>
      </c>
      <c r="R37" s="25">
        <f>Fakos!S92</f>
        <v>1.7467063043662558E-2</v>
      </c>
      <c r="S37" s="25">
        <f>Fakos!T92</f>
        <v>0.113389677983777</v>
      </c>
      <c r="T37" s="25">
        <f>Fakos!U92</f>
        <v>6.8125692374206306E-2</v>
      </c>
      <c r="U37" s="25">
        <f>Fakos!V92</f>
        <v>0.51420865988601305</v>
      </c>
      <c r="V37" s="25">
        <f>Fakos!W92</f>
        <v>2.9035571163458399E-2</v>
      </c>
      <c r="W37" s="25">
        <f>Fakos!X92</f>
        <v>1.05442111956976E-2</v>
      </c>
      <c r="X37" s="25">
        <f>Fakos!Y92</f>
        <v>173.56002247677301</v>
      </c>
      <c r="Y37" s="25">
        <f>Fakos!Z92</f>
        <v>1.08846885126054</v>
      </c>
      <c r="Z37" s="25">
        <f>Fakos!AA92</f>
        <v>0.19207306187929118</v>
      </c>
      <c r="AA37" s="25">
        <f>Fakos!AB92</f>
        <v>2.4813267148716562</v>
      </c>
      <c r="AB37" s="25">
        <f>Fakos!AC92</f>
        <v>6.2714260791606339E-3</v>
      </c>
      <c r="AC37" s="25">
        <f>Fakos!AD92</f>
        <v>0.98351282325703504</v>
      </c>
      <c r="AD37" s="25">
        <f>Fakos!AE92</f>
        <v>6.0752534167876697E-5</v>
      </c>
      <c r="AE37" s="25">
        <f>Fakos!AF92</f>
        <v>3.92519494996743E-4</v>
      </c>
      <c r="AF37" s="25">
        <f>Fakos!AG92</f>
        <v>8.0872324439014154E-2</v>
      </c>
      <c r="AG37" s="25">
        <f>Fakos!AH92</f>
        <v>2.6129544167551489E-3</v>
      </c>
      <c r="AH37" s="25">
        <f>Fakos!AI92</f>
        <v>0.19410396190493504</v>
      </c>
      <c r="AI37" s="25">
        <f>Fakos!AJ92</f>
        <v>76.798377284167486</v>
      </c>
      <c r="AJ37" s="25">
        <f>Fakos!AK92</f>
        <v>1.8803231400485682E-3</v>
      </c>
      <c r="AK37" s="25">
        <f>Fakos!AL92</f>
        <v>1.214868646175438E-2</v>
      </c>
      <c r="AL37" s="25">
        <f>Fakos!AM92</f>
        <v>8.0872324439014154E-2</v>
      </c>
      <c r="AO37" s="25">
        <f>Fakos!AP92</f>
        <v>0.39528041073133502</v>
      </c>
      <c r="AP37" s="25">
        <f>Fakos!AQ92</f>
        <v>6.7148005977769598</v>
      </c>
      <c r="AQ37" s="25">
        <f>Fakos!AR92</f>
        <v>7.1674008119141194E-2</v>
      </c>
      <c r="AR37" s="25">
        <f>Fakos!AS92</f>
        <v>0.38719591274951998</v>
      </c>
      <c r="AS37" s="25">
        <f>Fakos!AT92</f>
        <v>0.16467195450289199</v>
      </c>
      <c r="AT37" s="25">
        <f>Fakos!AU92</f>
        <v>1.18789840328827</v>
      </c>
      <c r="AU37" s="25">
        <f>Fakos!AV92</f>
        <v>5.4989910966161099E-2</v>
      </c>
      <c r="AV37" s="25">
        <f>Fakos!AW92</f>
        <v>0.45870963745381099</v>
      </c>
      <c r="AW37" s="25">
        <f>Fakos!AX92</f>
        <v>0.24810038492793601</v>
      </c>
      <c r="AX37" s="25">
        <f>Fakos!AY92</f>
        <v>3.0299866619662299</v>
      </c>
      <c r="AY37" s="25">
        <f>Fakos!AZ92</f>
        <v>3.0087777566004101E-2</v>
      </c>
      <c r="AZ37" s="25">
        <f>Fakos!BA92</f>
        <v>0.21942611692112601</v>
      </c>
      <c r="BA37" s="25">
        <f>Fakos!BB92</f>
        <v>9.93156775207793E-3</v>
      </c>
      <c r="BB37" s="25">
        <f>Fakos!BC92</f>
        <v>0.113389677983777</v>
      </c>
      <c r="BC37" s="25">
        <f>Fakos!BD92</f>
        <v>6.8125692374206306E-2</v>
      </c>
      <c r="BD37" s="25">
        <f>Fakos!BE92</f>
        <v>0.49137831644451202</v>
      </c>
      <c r="BE37" s="25">
        <f>Fakos!BF92</f>
        <v>2.9035571163458399E-2</v>
      </c>
      <c r="BF37" s="25">
        <f>Fakos!BG92</f>
        <v>1.05442111956976E-2</v>
      </c>
      <c r="BG37" s="25">
        <f>Fakos!BH92</f>
        <v>2.9970295806897501E-2</v>
      </c>
      <c r="BH37" s="25">
        <f>Fakos!BI92</f>
        <v>1.4824756779481699E-2</v>
      </c>
      <c r="BJ37" s="25">
        <f>Fakos!BK92</f>
        <v>1.2506900509811301</v>
      </c>
      <c r="BK37" s="25">
        <f>Fakos!BL92</f>
        <v>50036.408728547904</v>
      </c>
      <c r="BL37" s="25">
        <f>Fakos!BM92</f>
        <v>1.29726925416461</v>
      </c>
      <c r="BM37" s="25">
        <f>Fakos!BN92</f>
        <v>8.3737831832960001</v>
      </c>
      <c r="BN37" s="25">
        <f>Fakos!BO92</f>
        <v>58.710737509234498</v>
      </c>
      <c r="BO37" s="25">
        <f>Fakos!BP92</f>
        <v>1.5629319865464699</v>
      </c>
      <c r="BP37" s="25">
        <f>Fakos!BQ92</f>
        <v>5.7946618929106103E-2</v>
      </c>
      <c r="BQ37" s="25">
        <f>Fakos!BR92</f>
        <v>0.34617744130314099</v>
      </c>
      <c r="BR37" s="25">
        <f>Fakos!BS92</f>
        <v>3.7930593886909301</v>
      </c>
      <c r="BS37" s="25">
        <f>Fakos!BT92</f>
        <v>78.1442817189957</v>
      </c>
      <c r="BT37" s="25">
        <f>Fakos!BU92</f>
        <v>0.40971998354115402</v>
      </c>
      <c r="BU37" s="25">
        <f>Fakos!BV92</f>
        <v>0.28053082865167001</v>
      </c>
      <c r="BV37" s="25">
        <f>Fakos!BW92</f>
        <v>1.5616618167113201E-2</v>
      </c>
      <c r="BW37" s="25">
        <f>Fakos!BX92</f>
        <v>4.33318050916425E-2</v>
      </c>
      <c r="BX37" s="25">
        <f>Fakos!BY92</f>
        <v>3.1371346452597398E-2</v>
      </c>
      <c r="BY37" s="25">
        <f>Fakos!BZ92</f>
        <v>0.55202835304729403</v>
      </c>
      <c r="BZ37" s="25">
        <f>Fakos!CA92</f>
        <v>9.6264003745572795E-3</v>
      </c>
      <c r="CA37" s="25">
        <f>Fakos!CB92</f>
        <v>7.7090387627854603E-3</v>
      </c>
      <c r="CB37" s="25">
        <f>Fakos!CC92</f>
        <v>329.509066822487</v>
      </c>
      <c r="CC37" s="25">
        <f>Fakos!CD92</f>
        <v>1.6574607321228101</v>
      </c>
      <c r="CE37" s="25">
        <f>Fakos!CF92</f>
        <v>17.163034760226999</v>
      </c>
      <c r="CF37" s="25">
        <f>Fakos!CG92</f>
        <v>513283.314079754</v>
      </c>
      <c r="CG37" s="25">
        <f>Fakos!CH92</f>
        <v>5.6076591151376496</v>
      </c>
      <c r="CH37" s="25">
        <f>Fakos!CI92</f>
        <v>29.1954481293259</v>
      </c>
      <c r="CI37" s="25">
        <f>Fakos!CJ92</f>
        <v>142.423944899145</v>
      </c>
      <c r="CJ37" s="25">
        <f>Fakos!CK92</f>
        <v>1.18789840328827</v>
      </c>
      <c r="CK37" s="25">
        <f>Fakos!CL92</f>
        <v>5.4989910966161099E-2</v>
      </c>
      <c r="CL37" s="25">
        <f>Fakos!CM92</f>
        <v>0.45870963745381099</v>
      </c>
      <c r="CM37" s="25">
        <f>Fakos!CN92</f>
        <v>5.70166344813597</v>
      </c>
      <c r="CN37" s="25">
        <f>Fakos!CO92</f>
        <v>430.65912040534198</v>
      </c>
      <c r="CO37" s="25">
        <f>Fakos!CP92</f>
        <v>0.45350442730280699</v>
      </c>
      <c r="CP37" s="25">
        <f>Fakos!CQ92</f>
        <v>0.21942611692112601</v>
      </c>
      <c r="CQ37" s="25">
        <f>Fakos!CR92</f>
        <v>1.7467063043662558E-2</v>
      </c>
      <c r="CR37" s="25">
        <f>Fakos!CS92</f>
        <v>0.113389677983777</v>
      </c>
      <c r="CS37" s="25">
        <f>Fakos!CT92</f>
        <v>6.8125692374206306E-2</v>
      </c>
      <c r="CT37" s="25">
        <f>Fakos!CU92</f>
        <v>0.51420865988601305</v>
      </c>
      <c r="CU37" s="25">
        <f>Fakos!CV92</f>
        <v>2.9035571163458399E-2</v>
      </c>
      <c r="CV37" s="25">
        <f>Fakos!CW92</f>
        <v>1.05442111956976E-2</v>
      </c>
      <c r="CW37" s="25">
        <f>Fakos!CX92</f>
        <v>173.56002247677301</v>
      </c>
      <c r="CX37" s="25">
        <f>Fakos!CY92</f>
        <v>1.08846885126054</v>
      </c>
      <c r="CZ37" s="25">
        <f>Fakos!DA92</f>
        <v>0.31240706709892446</v>
      </c>
      <c r="DA37" s="25">
        <f>Fakos!DB92</f>
        <v>9191.2134314576779</v>
      </c>
      <c r="DB37" s="25">
        <f>Fakos!DC92</f>
        <v>9.5152802073154852E-2</v>
      </c>
      <c r="DC37" s="25">
        <f>Fakos!DD92</f>
        <v>0.49742301739762734</v>
      </c>
      <c r="DD37" s="25">
        <f>Fakos!DE92</f>
        <v>2.2412731706031064</v>
      </c>
      <c r="DE37" s="25">
        <f>Fakos!DF92</f>
        <v>1.8166361879312892E-2</v>
      </c>
      <c r="DF37" s="25">
        <f>Fakos!DG92</f>
        <v>7.8869112009180759E-4</v>
      </c>
      <c r="DG37" s="25">
        <f>Fakos!DH92</f>
        <v>6.3174443940753481E-3</v>
      </c>
      <c r="DH37" s="25">
        <f>Fakos!DI92</f>
        <v>7.610173098460217E-2</v>
      </c>
      <c r="DI37" s="25">
        <f>Fakos!DJ92</f>
        <v>5.4541428622763677</v>
      </c>
      <c r="DJ37" s="25">
        <f>Fakos!DK92</f>
        <v>4.2042458046283055E-3</v>
      </c>
      <c r="DK37" s="25">
        <f>Fakos!DL92</f>
        <v>1.9519986204297266E-3</v>
      </c>
      <c r="DL37" s="25">
        <f>Fakos!DM92</f>
        <v>1.5212826424134332E-4</v>
      </c>
      <c r="DM37" s="25">
        <f>Fakos!DN92</f>
        <v>9.5518219175955697E-4</v>
      </c>
      <c r="DN37" s="25">
        <f>Fakos!DO92</f>
        <v>5.5950798599052479E-4</v>
      </c>
      <c r="DO37" s="25">
        <f>Fakos!DP92</f>
        <v>4.0298484317085664E-3</v>
      </c>
      <c r="DP37" s="25">
        <f>Fakos!DQ92</f>
        <v>1.4741371650901333E-4</v>
      </c>
      <c r="DQ37" s="25">
        <f>Fakos!DR92</f>
        <v>5.1590375513545388E-5</v>
      </c>
      <c r="DR37" s="25">
        <f>Fakos!DS92</f>
        <v>0.83764489612342197</v>
      </c>
      <c r="DS37" s="25">
        <f>Fakos!DT92</f>
        <v>5.208473882861827E-3</v>
      </c>
      <c r="DU37" s="25">
        <f>Fakos!DV92</f>
        <v>3.3950643294368282E-3</v>
      </c>
      <c r="DV37" s="25">
        <f>Fakos!DW92</f>
        <v>99.884939080144306</v>
      </c>
      <c r="DW37" s="25">
        <f>Fakos!DX92</f>
        <v>1.0340671456777132E-3</v>
      </c>
      <c r="DX37" s="25">
        <f>Fakos!DY92</f>
        <v>5.4057136373062966E-3</v>
      </c>
      <c r="DY37" s="25">
        <f>Fakos!DZ92</f>
        <v>2.4356896483487343E-2</v>
      </c>
      <c r="DZ37" s="25">
        <f>Fakos!EA92</f>
        <v>1.9742180541826965E-4</v>
      </c>
      <c r="EA37" s="25">
        <f>Fakos!EB92</f>
        <v>8.5710515886613618E-6</v>
      </c>
      <c r="EB37" s="25">
        <f>Fakos!EC92</f>
        <v>6.8654433187755859E-5</v>
      </c>
      <c r="EC37" s="25">
        <f>Fakos!ED92</f>
        <v>8.2703081807175202E-4</v>
      </c>
      <c r="ED37" s="25">
        <f>Fakos!EE92</f>
        <v>5.9272557600316619E-2</v>
      </c>
      <c r="EE37" s="25">
        <f>Fakos!EF92</f>
        <v>4.5689379232122805E-5</v>
      </c>
      <c r="EF37" s="25">
        <f>Fakos!EG92</f>
        <v>2.1213223339894408E-5</v>
      </c>
      <c r="EG37" s="25">
        <f>Fakos!EH92</f>
        <v>1.6532444295230314E-6</v>
      </c>
      <c r="EH37" s="25">
        <f>Fakos!EI92</f>
        <v>1.0380382932660374E-5</v>
      </c>
      <c r="EI37" s="25">
        <f>Fakos!EJ92</f>
        <v>6.0804181637477778E-6</v>
      </c>
      <c r="EJ37" s="25">
        <f>Fakos!EK92</f>
        <v>4.3794126652065735E-5</v>
      </c>
      <c r="EK37" s="25">
        <f>Fakos!EL92</f>
        <v>1.6020093758986127E-6</v>
      </c>
      <c r="EL37" s="25">
        <f>Fakos!EM92</f>
        <v>5.606551902771989E-7</v>
      </c>
      <c r="EM37" s="25">
        <f>Fakos!EN92</f>
        <v>9.1030536984073162E-3</v>
      </c>
      <c r="EN37" s="25">
        <f>Fakos!EO92</f>
        <v>5.6602765279020151E-5</v>
      </c>
      <c r="EP37" s="25">
        <f>Fakos!EQ92</f>
        <v>199.76987816028861</v>
      </c>
    </row>
    <row r="38" spans="1:146">
      <c r="A38" s="25" t="str">
        <f>Fakos!A93</f>
        <v>LM-JB-7D-12</v>
      </c>
      <c r="B38" s="25" t="str">
        <f>Fakos!B93</f>
        <v>Fakos</v>
      </c>
      <c r="C38" s="25" t="str">
        <f>Fakos!C93</f>
        <v>epithermal</v>
      </c>
      <c r="D38" s="25" t="str">
        <f>Fakos!E93</f>
        <v>pyrite</v>
      </c>
      <c r="E38" s="25" t="str">
        <f>Fakos!F93</f>
        <v>anhedral, cracked</v>
      </c>
      <c r="F38" s="25">
        <f>Fakos!G93</f>
        <v>17.637611437250801</v>
      </c>
      <c r="G38" s="25">
        <f>Fakos!H93</f>
        <v>511408.77231646801</v>
      </c>
      <c r="H38" s="25">
        <f>Fakos!I93</f>
        <v>5.5760443119837699</v>
      </c>
      <c r="I38" s="25">
        <f>Fakos!J93</f>
        <v>0.37516515369270598</v>
      </c>
      <c r="J38" s="25">
        <f>Fakos!K93</f>
        <v>5.9927566620943198</v>
      </c>
      <c r="K38" s="25">
        <f>Fakos!L93</f>
        <v>1.5718478553747901</v>
      </c>
      <c r="L38" s="25">
        <f>Fakos!M93</f>
        <v>6.1015255379109498E-2</v>
      </c>
      <c r="M38" s="25">
        <f>Fakos!N93</f>
        <v>0.69401930566688397</v>
      </c>
      <c r="N38" s="25">
        <f>Fakos!O93</f>
        <v>0.29494684163736501</v>
      </c>
      <c r="O38" s="25">
        <f>Fakos!P93</f>
        <v>84.319875174036397</v>
      </c>
      <c r="P38" s="25">
        <f>Fakos!Q93</f>
        <v>1.61356512044156E-2</v>
      </c>
      <c r="Q38" s="25">
        <f>Fakos!R93</f>
        <v>0.14244309245615999</v>
      </c>
      <c r="R38" s="25">
        <f>Fakos!S93</f>
        <v>7.3658808260108526E-3</v>
      </c>
      <c r="S38" s="25">
        <f>Fakos!T93</f>
        <v>0.137161640794561</v>
      </c>
      <c r="T38" s="25">
        <f>Fakos!U93</f>
        <v>6.3012856536010506E-2</v>
      </c>
      <c r="U38" s="25">
        <f>Fakos!V93</f>
        <v>0.26653850793142297</v>
      </c>
      <c r="V38" s="25">
        <f>Fakos!W93</f>
        <v>2.9241340463173001E-2</v>
      </c>
      <c r="W38" s="25">
        <f>Fakos!X93</f>
        <v>1.09865371228997E-2</v>
      </c>
      <c r="X38" s="25">
        <f>Fakos!Y93</f>
        <v>3.1115433237672799E-2</v>
      </c>
      <c r="Y38" s="25">
        <f>Fakos!Z93</f>
        <v>1.51098102819848E-2</v>
      </c>
      <c r="Z38" s="25">
        <f>Fakos!AA93</f>
        <v>14.862905728582277</v>
      </c>
      <c r="AA38" s="25">
        <f>Fakos!AB93</f>
        <v>2709.9052270931161</v>
      </c>
      <c r="AB38" s="25">
        <f>Fakos!AC93</f>
        <v>0.48560501043227317</v>
      </c>
      <c r="AC38" s="25">
        <f>Fakos!AD93</f>
        <v>18.905251810899117</v>
      </c>
      <c r="AD38" s="25">
        <f>Fakos!AE93</f>
        <v>0.35308964008245997</v>
      </c>
      <c r="AE38" s="25">
        <f>Fakos!AF93</f>
        <v>2.0251319033449331</v>
      </c>
      <c r="AF38" s="25">
        <f>Fakos!AG93</f>
        <v>2.8937451536634354E-3</v>
      </c>
      <c r="AG38" s="25">
        <f>Fakos!AH93</f>
        <v>0.51857388843551344</v>
      </c>
      <c r="AH38" s="25">
        <f>Fakos!AI93</f>
        <v>2.709772275215158E-3</v>
      </c>
      <c r="AI38" s="25">
        <f>Fakos!AJ93</f>
        <v>15.12180866153092</v>
      </c>
      <c r="AJ38" s="25">
        <f>Fakos!AK93</f>
        <v>1.9703102249901345E-3</v>
      </c>
      <c r="AK38" s="25">
        <f>Fakos!AL93</f>
        <v>1.1300637694106243E-2</v>
      </c>
      <c r="AL38" s="25">
        <f>Fakos!AM93</f>
        <v>2.8937451536634354E-3</v>
      </c>
      <c r="AO38" s="25">
        <f>Fakos!AP93</f>
        <v>0.22585497251981701</v>
      </c>
      <c r="AP38" s="25">
        <f>Fakos!AQ93</f>
        <v>5.2285414541001796</v>
      </c>
      <c r="AQ38" s="25">
        <f>Fakos!AR93</f>
        <v>3.79114286949567E-2</v>
      </c>
      <c r="AR38" s="25">
        <f>Fakos!AS93</f>
        <v>0.37516515369270598</v>
      </c>
      <c r="AS38" s="25">
        <f>Fakos!AT93</f>
        <v>0.28030348717055997</v>
      </c>
      <c r="AT38" s="25">
        <f>Fakos!AU93</f>
        <v>1.5718478553747901</v>
      </c>
      <c r="AU38" s="25">
        <f>Fakos!AV93</f>
        <v>6.1015255379109498E-2</v>
      </c>
      <c r="AV38" s="25">
        <f>Fakos!AW93</f>
        <v>0.57121327648910802</v>
      </c>
      <c r="AW38" s="25">
        <f>Fakos!AX93</f>
        <v>0.29494684163736501</v>
      </c>
      <c r="AX38" s="25">
        <f>Fakos!AY93</f>
        <v>2.1429517630975501</v>
      </c>
      <c r="AY38" s="25">
        <f>Fakos!AZ93</f>
        <v>1.61356512044156E-2</v>
      </c>
      <c r="AZ38" s="25">
        <f>Fakos!BA93</f>
        <v>0.14244309245615999</v>
      </c>
      <c r="BA38" s="25">
        <f>Fakos!BB93</f>
        <v>7.8322304047123599E-3</v>
      </c>
      <c r="BB38" s="25">
        <f>Fakos!BC93</f>
        <v>0.137161640794561</v>
      </c>
      <c r="BC38" s="25">
        <f>Fakos!BD93</f>
        <v>6.3012856536010506E-2</v>
      </c>
      <c r="BD38" s="25">
        <f>Fakos!BE93</f>
        <v>0.158099413851954</v>
      </c>
      <c r="BE38" s="25">
        <f>Fakos!BF93</f>
        <v>2.9241340463173001E-2</v>
      </c>
      <c r="BF38" s="25">
        <f>Fakos!BG93</f>
        <v>1.09865371228997E-2</v>
      </c>
      <c r="BG38" s="25">
        <f>Fakos!BH93</f>
        <v>3.0608478469383499E-2</v>
      </c>
      <c r="BH38" s="25">
        <f>Fakos!BI93</f>
        <v>1.51098102819848E-2</v>
      </c>
      <c r="BJ38" s="25">
        <f>Fakos!BK93</f>
        <v>0.825376069921677</v>
      </c>
      <c r="BK38" s="25">
        <f>Fakos!BL93</f>
        <v>26893.442742527601</v>
      </c>
      <c r="BL38" s="25">
        <f>Fakos!BM93</f>
        <v>0.78394080339424999</v>
      </c>
      <c r="BM38" s="25">
        <f>Fakos!BN93</f>
        <v>0.274612711030774</v>
      </c>
      <c r="BN38" s="25">
        <f>Fakos!BO93</f>
        <v>1.9985872696661</v>
      </c>
      <c r="BO38" s="25">
        <f>Fakos!BP93</f>
        <v>0.87771219718822802</v>
      </c>
      <c r="BP38" s="25">
        <f>Fakos!BQ93</f>
        <v>1.69038054736858E-2</v>
      </c>
      <c r="BQ38" s="25">
        <f>Fakos!BR93</f>
        <v>0.590150894340155</v>
      </c>
      <c r="BR38" s="25">
        <f>Fakos!BS93</f>
        <v>0.13608917000308701</v>
      </c>
      <c r="BS38" s="25">
        <f>Fakos!BT93</f>
        <v>7.7258663435555004</v>
      </c>
      <c r="BT38" s="25">
        <f>Fakos!BU93</f>
        <v>1.63705587695347E-2</v>
      </c>
      <c r="BU38" s="25">
        <f>Fakos!BV93</f>
        <v>7.1306374288106406E-2</v>
      </c>
      <c r="BV38" s="25">
        <f>Fakos!BW93</f>
        <v>9.5406450978542494E-3</v>
      </c>
      <c r="BW38" s="25">
        <f>Fakos!BX93</f>
        <v>7.2642725269343095E-2</v>
      </c>
      <c r="BX38" s="25">
        <f>Fakos!BY93</f>
        <v>2.9224321829883999E-2</v>
      </c>
      <c r="BY38" s="25">
        <f>Fakos!BZ93</f>
        <v>0.33982411599560802</v>
      </c>
      <c r="BZ38" s="25">
        <f>Fakos!CA93</f>
        <v>1.7309364193201698E-2</v>
      </c>
      <c r="CA38" s="25">
        <f>Fakos!CB93</f>
        <v>5.8328232064970096E-3</v>
      </c>
      <c r="CB38" s="25">
        <f>Fakos!CC93</f>
        <v>3.1184086865162001E-2</v>
      </c>
      <c r="CC38" s="25">
        <f>Fakos!CD93</f>
        <v>8.7059998827030104E-3</v>
      </c>
      <c r="CE38" s="25">
        <f>Fakos!CF93</f>
        <v>17.637611437250801</v>
      </c>
      <c r="CF38" s="25">
        <f>Fakos!CG93</f>
        <v>511408.77231646801</v>
      </c>
      <c r="CG38" s="25">
        <f>Fakos!CH93</f>
        <v>5.5760443119837699</v>
      </c>
      <c r="CH38" s="25">
        <f>Fakos!CI93</f>
        <v>0.37516515369270598</v>
      </c>
      <c r="CI38" s="25">
        <f>Fakos!CJ93</f>
        <v>5.9927566620943198</v>
      </c>
      <c r="CJ38" s="25">
        <f>Fakos!CK93</f>
        <v>1.5718478553747901</v>
      </c>
      <c r="CK38" s="25">
        <f>Fakos!CL93</f>
        <v>6.1015255379109498E-2</v>
      </c>
      <c r="CL38" s="25">
        <f>Fakos!CM93</f>
        <v>0.69401930566688397</v>
      </c>
      <c r="CM38" s="25">
        <f>Fakos!CN93</f>
        <v>0.29494684163736501</v>
      </c>
      <c r="CN38" s="25">
        <f>Fakos!CO93</f>
        <v>84.319875174036397</v>
      </c>
      <c r="CO38" s="25">
        <f>Fakos!CP93</f>
        <v>1.61356512044156E-2</v>
      </c>
      <c r="CP38" s="25">
        <f>Fakos!CQ93</f>
        <v>0.14244309245615999</v>
      </c>
      <c r="CQ38" s="25">
        <f>Fakos!CR93</f>
        <v>7.3658808260108526E-3</v>
      </c>
      <c r="CR38" s="25">
        <f>Fakos!CS93</f>
        <v>0.137161640794561</v>
      </c>
      <c r="CS38" s="25">
        <f>Fakos!CT93</f>
        <v>6.3012856536010506E-2</v>
      </c>
      <c r="CT38" s="25">
        <f>Fakos!CU93</f>
        <v>0.26653850793142297</v>
      </c>
      <c r="CU38" s="25">
        <f>Fakos!CV93</f>
        <v>2.9241340463173001E-2</v>
      </c>
      <c r="CV38" s="25">
        <f>Fakos!CW93</f>
        <v>1.09865371228997E-2</v>
      </c>
      <c r="CW38" s="25">
        <f>Fakos!CX93</f>
        <v>3.1115433237672799E-2</v>
      </c>
      <c r="CX38" s="25">
        <f>Fakos!CY93</f>
        <v>1.51098102819848E-2</v>
      </c>
      <c r="CZ38" s="25">
        <f>Fakos!DA93</f>
        <v>0.32104546408720852</v>
      </c>
      <c r="DA38" s="25">
        <f>Fakos!DB93</f>
        <v>9157.6465631026585</v>
      </c>
      <c r="DB38" s="25">
        <f>Fakos!DC93</f>
        <v>9.4616350579703287E-2</v>
      </c>
      <c r="DC38" s="25">
        <f>Fakos!DD93</f>
        <v>6.3919478798758634E-3</v>
      </c>
      <c r="DD38" s="25">
        <f>Fakos!DE93</f>
        <v>9.4305804646937968E-2</v>
      </c>
      <c r="DE38" s="25">
        <f>Fakos!DF93</f>
        <v>2.4038046419556355E-2</v>
      </c>
      <c r="DF38" s="25">
        <f>Fakos!DG93</f>
        <v>8.7510943847954759E-4</v>
      </c>
      <c r="DG38" s="25">
        <f>Fakos!DH93</f>
        <v>9.5581780149687923E-3</v>
      </c>
      <c r="DH38" s="25">
        <f>Fakos!DI93</f>
        <v>3.9367397604611358E-3</v>
      </c>
      <c r="DI38" s="25">
        <f>Fakos!DJ93</f>
        <v>1.0678808912618591</v>
      </c>
      <c r="DJ38" s="25">
        <f>Fakos!DK93</f>
        <v>1.4958672903057248E-4</v>
      </c>
      <c r="DK38" s="25">
        <f>Fakos!DL93</f>
        <v>1.2671632887898869E-3</v>
      </c>
      <c r="DL38" s="25">
        <f>Fakos!DM93</f>
        <v>6.4152666184839069E-5</v>
      </c>
      <c r="DM38" s="25">
        <f>Fakos!DN93</f>
        <v>1.1554345951862606E-3</v>
      </c>
      <c r="DN38" s="25">
        <f>Fakos!DO93</f>
        <v>5.1751689007892992E-4</v>
      </c>
      <c r="DO38" s="25">
        <f>Fakos!DP93</f>
        <v>2.0888597800268259E-3</v>
      </c>
      <c r="DP38" s="25">
        <f>Fakos!DQ93</f>
        <v>1.4845840810621396E-4</v>
      </c>
      <c r="DQ38" s="25">
        <f>Fakos!DR93</f>
        <v>5.3754573504291692E-5</v>
      </c>
      <c r="DR38" s="25">
        <f>Fakos!DS93</f>
        <v>1.501710098343282E-4</v>
      </c>
      <c r="DS38" s="25">
        <f>Fakos!DT93</f>
        <v>7.2302530419290074E-5</v>
      </c>
      <c r="DU38" s="25">
        <f>Fakos!DV93</f>
        <v>3.5047461119420476E-3</v>
      </c>
      <c r="DV38" s="25">
        <f>Fakos!DW93</f>
        <v>99.970969151755966</v>
      </c>
      <c r="DW38" s="25">
        <f>Fakos!DX93</f>
        <v>1.0328951002724137E-3</v>
      </c>
      <c r="DX38" s="25">
        <f>Fakos!DY93</f>
        <v>6.9778760286879008E-5</v>
      </c>
      <c r="DY38" s="25">
        <f>Fakos!DZ93</f>
        <v>1.029504974037386E-3</v>
      </c>
      <c r="DZ38" s="25">
        <f>Fakos!EA93</f>
        <v>2.6241532478009952E-4</v>
      </c>
      <c r="EA38" s="25">
        <f>Fakos!EB93</f>
        <v>9.5532774797336989E-6</v>
      </c>
      <c r="EB38" s="25">
        <f>Fakos!EC93</f>
        <v>1.0434343724635898E-4</v>
      </c>
      <c r="EC38" s="25">
        <f>Fakos!ED93</f>
        <v>4.2976073212658615E-5</v>
      </c>
      <c r="ED38" s="25">
        <f>Fakos!EE93</f>
        <v>1.1657699049909513E-2</v>
      </c>
      <c r="EE38" s="25">
        <f>Fakos!EF93</f>
        <v>1.6329883633727869E-6</v>
      </c>
      <c r="EF38" s="25">
        <f>Fakos!EG93</f>
        <v>1.3833198429415224E-5</v>
      </c>
      <c r="EG38" s="25">
        <f>Fakos!EH93</f>
        <v>7.0033323168507934E-7</v>
      </c>
      <c r="EH38" s="25">
        <f>Fakos!EI93</f>
        <v>1.2613493595356876E-5</v>
      </c>
      <c r="EI38" s="25">
        <f>Fakos!EJ93</f>
        <v>5.6495590539655783E-6</v>
      </c>
      <c r="EJ38" s="25">
        <f>Fakos!EK93</f>
        <v>2.2803384602414097E-5</v>
      </c>
      <c r="EK38" s="25">
        <f>Fakos!EL93</f>
        <v>1.6206708606667087E-6</v>
      </c>
      <c r="EL38" s="25">
        <f>Fakos!EM93</f>
        <v>5.8682072654075425E-7</v>
      </c>
      <c r="EM38" s="25">
        <f>Fakos!EN93</f>
        <v>1.6393667617752297E-6</v>
      </c>
      <c r="EN38" s="25">
        <f>Fakos!EO93</f>
        <v>7.893025777238349E-7</v>
      </c>
      <c r="EP38" s="25">
        <f>Fakos!EQ93</f>
        <v>199.94193830351193</v>
      </c>
    </row>
    <row r="39" spans="1:146">
      <c r="A39" s="25" t="str">
        <f>Fakos!A94</f>
        <v>LM-JB-7D-13</v>
      </c>
      <c r="B39" s="25" t="str">
        <f>Fakos!B94</f>
        <v>Fakos</v>
      </c>
      <c r="C39" s="25" t="str">
        <f>Fakos!C94</f>
        <v>epithermal</v>
      </c>
      <c r="D39" s="25" t="str">
        <f>Fakos!E94</f>
        <v>pyrite</v>
      </c>
      <c r="E39" s="25" t="str">
        <f>Fakos!F94</f>
        <v>anhedral, cracked</v>
      </c>
      <c r="F39" s="25">
        <f>Fakos!G94</f>
        <v>16.056141636605499</v>
      </c>
      <c r="G39" s="25">
        <f>Fakos!H94</f>
        <v>521135.42883151199</v>
      </c>
      <c r="H39" s="25">
        <f>Fakos!I94</f>
        <v>7.5379784086313499</v>
      </c>
      <c r="I39" s="25">
        <f>Fakos!J94</f>
        <v>3.3037566457735101</v>
      </c>
      <c r="J39" s="25">
        <f>Fakos!K94</f>
        <v>2.7589696797982199</v>
      </c>
      <c r="K39" s="25">
        <f>Fakos!L94</f>
        <v>1.2271344074244901</v>
      </c>
      <c r="L39" s="25">
        <f>Fakos!M94</f>
        <v>3.1809024483265003E-2</v>
      </c>
      <c r="M39" s="25">
        <f>Fakos!N94</f>
        <v>0.60399720288954695</v>
      </c>
      <c r="N39" s="25">
        <f>Fakos!O94</f>
        <v>0.30414110860406501</v>
      </c>
      <c r="O39" s="25">
        <f>Fakos!P94</f>
        <v>393.83884714958401</v>
      </c>
      <c r="P39" s="25">
        <f>Fakos!Q94</f>
        <v>3.9141376397540097E-2</v>
      </c>
      <c r="Q39" s="25">
        <f>Fakos!R94</f>
        <v>0.285579626326597</v>
      </c>
      <c r="R39" s="25">
        <f>Fakos!S94</f>
        <v>8.7597092828868885E-3</v>
      </c>
      <c r="S39" s="25">
        <f>Fakos!T94</f>
        <v>8.5264207446191606E-2</v>
      </c>
      <c r="T39" s="25">
        <f>Fakos!U94</f>
        <v>4.59807995650326E-2</v>
      </c>
      <c r="U39" s="25">
        <f>Fakos!V94</f>
        <v>5.4511703361302501</v>
      </c>
      <c r="V39" s="25">
        <f>Fakos!W94</f>
        <v>3.2897811723674002E-2</v>
      </c>
      <c r="W39" s="25">
        <f>Fakos!X94</f>
        <v>1.0361390576099199E-2</v>
      </c>
      <c r="X39" s="25">
        <f>Fakos!Y94</f>
        <v>0.14029013709407201</v>
      </c>
      <c r="Y39" s="25">
        <f>Fakos!Z94</f>
        <v>3.0721410651117598E-2</v>
      </c>
      <c r="Z39" s="25">
        <f>Fakos!AA94</f>
        <v>2.2816385154380763</v>
      </c>
      <c r="AA39" s="25">
        <f>Fakos!AB94</f>
        <v>2807.3167173932839</v>
      </c>
      <c r="AB39" s="25">
        <f>Fakos!AC94</f>
        <v>0.2189848216522681</v>
      </c>
      <c r="AC39" s="25">
        <f>Fakos!AD94</f>
        <v>24.784477321164736</v>
      </c>
      <c r="AD39" s="25">
        <f>Fakos!AE94</f>
        <v>7.385687112951736E-2</v>
      </c>
      <c r="AE39" s="25">
        <f>Fakos!AF94</f>
        <v>0.32775504050010318</v>
      </c>
      <c r="AF39" s="25">
        <f>Fakos!AG94</f>
        <v>5.1925561835944409E-3</v>
      </c>
      <c r="AG39" s="25">
        <f>Fakos!AH94</f>
        <v>0.27900305187736552</v>
      </c>
      <c r="AH39" s="25">
        <f>Fakos!AI94</f>
        <v>4.0755503645301099E-3</v>
      </c>
      <c r="AI39" s="25">
        <f>Fakos!AJ94</f>
        <v>52.247277161024961</v>
      </c>
      <c r="AJ39" s="25">
        <f>Fakos!AK94</f>
        <v>1.3745582720474372E-3</v>
      </c>
      <c r="AK39" s="25">
        <f>Fakos!AL94</f>
        <v>6.0998847532360082E-3</v>
      </c>
      <c r="AL39" s="25">
        <f>Fakos!AM94</f>
        <v>5.1925561835944409E-3</v>
      </c>
      <c r="AO39" s="25">
        <f>Fakos!AP94</f>
        <v>0.30259524543743399</v>
      </c>
      <c r="AP39" s="25">
        <f>Fakos!AQ94</f>
        <v>9.4167147285028605</v>
      </c>
      <c r="AQ39" s="25">
        <f>Fakos!AR94</f>
        <v>5.5310611322429301E-2</v>
      </c>
      <c r="AR39" s="25">
        <f>Fakos!AS94</f>
        <v>0.404600764055916</v>
      </c>
      <c r="AS39" s="25">
        <f>Fakos!AT94</f>
        <v>0.216970618695671</v>
      </c>
      <c r="AT39" s="25">
        <f>Fakos!AU94</f>
        <v>1.2271344074244901</v>
      </c>
      <c r="AU39" s="25">
        <f>Fakos!AV94</f>
        <v>3.1809024483265003E-2</v>
      </c>
      <c r="AV39" s="25">
        <f>Fakos!AW94</f>
        <v>0.54478067268277897</v>
      </c>
      <c r="AW39" s="25">
        <f>Fakos!AX94</f>
        <v>0.30414110860406501</v>
      </c>
      <c r="AX39" s="25">
        <f>Fakos!AY94</f>
        <v>1.6513680003745901</v>
      </c>
      <c r="AY39" s="25">
        <f>Fakos!AZ94</f>
        <v>3.9141376397540097E-2</v>
      </c>
      <c r="AZ39" s="25">
        <f>Fakos!BA94</f>
        <v>0.285579626326597</v>
      </c>
      <c r="BA39" s="25">
        <f>Fakos!BB94</f>
        <v>9.0496075882039399E-3</v>
      </c>
      <c r="BB39" s="25">
        <f>Fakos!BC94</f>
        <v>8.5264207446191606E-2</v>
      </c>
      <c r="BC39" s="25">
        <f>Fakos!BD94</f>
        <v>4.59807995650326E-2</v>
      </c>
      <c r="BD39" s="25">
        <f>Fakos!BE94</f>
        <v>0.43696078580467401</v>
      </c>
      <c r="BE39" s="25">
        <f>Fakos!BF94</f>
        <v>2.87592629315001E-2</v>
      </c>
      <c r="BF39" s="25">
        <f>Fakos!BG94</f>
        <v>1.0361390576099199E-2</v>
      </c>
      <c r="BG39" s="25">
        <f>Fakos!BH94</f>
        <v>2.5672778048205801E-2</v>
      </c>
      <c r="BH39" s="25">
        <f>Fakos!BI94</f>
        <v>1.08438384271812E-2</v>
      </c>
      <c r="BJ39" s="25">
        <f>Fakos!BK94</f>
        <v>1.43792016995523</v>
      </c>
      <c r="BK39" s="25">
        <f>Fakos!BL94</f>
        <v>47103.718056587699</v>
      </c>
      <c r="BL39" s="25">
        <f>Fakos!BM94</f>
        <v>1.5512241030971201</v>
      </c>
      <c r="BM39" s="25">
        <f>Fakos!BN94</f>
        <v>0.52931698044440301</v>
      </c>
      <c r="BN39" s="25">
        <f>Fakos!BO94</f>
        <v>1.2280964210835501</v>
      </c>
      <c r="BO39" s="25">
        <f>Fakos!BP94</f>
        <v>0.62865607581572402</v>
      </c>
      <c r="BP39" s="25">
        <f>Fakos!BQ94</f>
        <v>2.52490547281265E-2</v>
      </c>
      <c r="BQ39" s="25">
        <f>Fakos!BR94</f>
        <v>0.34633851160706902</v>
      </c>
      <c r="BR39" s="25">
        <f>Fakos!BS94</f>
        <v>0.114010698725625</v>
      </c>
      <c r="BS39" s="25">
        <f>Fakos!BT94</f>
        <v>88.767860348202504</v>
      </c>
      <c r="BT39" s="25">
        <f>Fakos!BU94</f>
        <v>2.6901248632830901E-2</v>
      </c>
      <c r="BU39" s="25">
        <f>Fakos!BV94</f>
        <v>6.6193744876675495E-2</v>
      </c>
      <c r="BV39" s="25">
        <f>Fakos!BW94</f>
        <v>5.5956638614062301E-3</v>
      </c>
      <c r="BW39" s="25">
        <f>Fakos!BX94</f>
        <v>7.65136110301841E-2</v>
      </c>
      <c r="BX39" s="25">
        <f>Fakos!BY94</f>
        <v>2.0053322610097499E-2</v>
      </c>
      <c r="BY39" s="25">
        <f>Fakos!BZ94</f>
        <v>1.6481815607439001</v>
      </c>
      <c r="BZ39" s="25">
        <f>Fakos!CA94</f>
        <v>5.6432327707277401E-2</v>
      </c>
      <c r="CA39" s="25">
        <f>Fakos!CB94</f>
        <v>1.72397559935961E-2</v>
      </c>
      <c r="CB39" s="25">
        <f>Fakos!CC94</f>
        <v>9.1078803185398294E-2</v>
      </c>
      <c r="CC39" s="25">
        <f>Fakos!CD94</f>
        <v>3.99132144747276E-2</v>
      </c>
      <c r="CE39" s="25">
        <f>Fakos!CF94</f>
        <v>16.056141636605499</v>
      </c>
      <c r="CF39" s="25">
        <f>Fakos!CG94</f>
        <v>521135.42883151199</v>
      </c>
      <c r="CG39" s="25">
        <f>Fakos!CH94</f>
        <v>7.5379784086313499</v>
      </c>
      <c r="CH39" s="25">
        <f>Fakos!CI94</f>
        <v>3.3037566457735101</v>
      </c>
      <c r="CI39" s="25">
        <f>Fakos!CJ94</f>
        <v>2.7589696797982199</v>
      </c>
      <c r="CJ39" s="25">
        <f>Fakos!CK94</f>
        <v>1.2271344074244901</v>
      </c>
      <c r="CK39" s="25">
        <f>Fakos!CL94</f>
        <v>3.1809024483265003E-2</v>
      </c>
      <c r="CL39" s="25">
        <f>Fakos!CM94</f>
        <v>0.60399720288954695</v>
      </c>
      <c r="CM39" s="25">
        <f>Fakos!CN94</f>
        <v>0.30414110860406501</v>
      </c>
      <c r="CN39" s="25">
        <f>Fakos!CO94</f>
        <v>393.83884714958401</v>
      </c>
      <c r="CO39" s="25">
        <f>Fakos!CP94</f>
        <v>3.9141376397540097E-2</v>
      </c>
      <c r="CP39" s="25">
        <f>Fakos!CQ94</f>
        <v>0.285579626326597</v>
      </c>
      <c r="CQ39" s="25">
        <f>Fakos!CR94</f>
        <v>8.7597092828868885E-3</v>
      </c>
      <c r="CR39" s="25">
        <f>Fakos!CS94</f>
        <v>8.5264207446191606E-2</v>
      </c>
      <c r="CS39" s="25">
        <f>Fakos!CT94</f>
        <v>4.59807995650326E-2</v>
      </c>
      <c r="CT39" s="25">
        <f>Fakos!CU94</f>
        <v>5.4511703361302501</v>
      </c>
      <c r="CU39" s="25">
        <f>Fakos!CV94</f>
        <v>3.2897811723674002E-2</v>
      </c>
      <c r="CV39" s="25">
        <f>Fakos!CW94</f>
        <v>1.0361390576099199E-2</v>
      </c>
      <c r="CW39" s="25">
        <f>Fakos!CX94</f>
        <v>0.14029013709407201</v>
      </c>
      <c r="CX39" s="25">
        <f>Fakos!CY94</f>
        <v>3.0721410651117598E-2</v>
      </c>
      <c r="CZ39" s="25">
        <f>Fakos!DA94</f>
        <v>0.29225904321075363</v>
      </c>
      <c r="DA39" s="25">
        <f>Fakos!DB94</f>
        <v>9331.8189422779487</v>
      </c>
      <c r="DB39" s="25">
        <f>Fakos!DC94</f>
        <v>0.12790716283234832</v>
      </c>
      <c r="DC39" s="25">
        <f>Fakos!DD94</f>
        <v>5.6288384141547604E-2</v>
      </c>
      <c r="DD39" s="25">
        <f>Fakos!DE94</f>
        <v>4.3416889808929278E-2</v>
      </c>
      <c r="DE39" s="25">
        <f>Fakos!DF94</f>
        <v>1.8766392528283989E-2</v>
      </c>
      <c r="DF39" s="25">
        <f>Fakos!DG94</f>
        <v>4.5621996304325691E-4</v>
      </c>
      <c r="DG39" s="25">
        <f>Fakos!DH94</f>
        <v>8.3183749192886243E-3</v>
      </c>
      <c r="DH39" s="25">
        <f>Fakos!DI94</f>
        <v>4.0594582684308003E-3</v>
      </c>
      <c r="DI39" s="25">
        <f>Fakos!DJ94</f>
        <v>4.9878273448528878</v>
      </c>
      <c r="DJ39" s="25">
        <f>Fakos!DK94</f>
        <v>3.628629790572207E-4</v>
      </c>
      <c r="DK39" s="25">
        <f>Fakos!DL94</f>
        <v>2.5404953814715373E-3</v>
      </c>
      <c r="DL39" s="25">
        <f>Fakos!DM94</f>
        <v>7.6292125650045186E-5</v>
      </c>
      <c r="DM39" s="25">
        <f>Fakos!DN94</f>
        <v>7.1825631746433836E-4</v>
      </c>
      <c r="DN39" s="25">
        <f>Fakos!DO94</f>
        <v>3.7763468762346089E-4</v>
      </c>
      <c r="DO39" s="25">
        <f>Fakos!DP94</f>
        <v>4.2720770659327979E-2</v>
      </c>
      <c r="DP39" s="25">
        <f>Fakos!DQ94</f>
        <v>1.6702232802307803E-4</v>
      </c>
      <c r="DQ39" s="25">
        <f>Fakos!DR94</f>
        <v>5.0695876698826174E-5</v>
      </c>
      <c r="DR39" s="25">
        <f>Fakos!DS94</f>
        <v>6.7707595122621625E-4</v>
      </c>
      <c r="DS39" s="25">
        <f>Fakos!DT94</f>
        <v>1.4700619575444164E-4</v>
      </c>
      <c r="DU39" s="25">
        <f>Fakos!DV94</f>
        <v>3.1296355135506234E-3</v>
      </c>
      <c r="DV39" s="25">
        <f>Fakos!DW94</f>
        <v>99.929130154296217</v>
      </c>
      <c r="DW39" s="25">
        <f>Fakos!DX94</f>
        <v>1.3696849029542382E-3</v>
      </c>
      <c r="DX39" s="25">
        <f>Fakos!DY94</f>
        <v>6.0276022282989953E-4</v>
      </c>
      <c r="DY39" s="25">
        <f>Fakos!DZ94</f>
        <v>4.649267264450538E-4</v>
      </c>
      <c r="DZ39" s="25">
        <f>Fakos!EA94</f>
        <v>2.0095860122075297E-4</v>
      </c>
      <c r="EA39" s="25">
        <f>Fakos!EB94</f>
        <v>4.8853995504984731E-6</v>
      </c>
      <c r="EB39" s="25">
        <f>Fakos!EC94</f>
        <v>8.9076735749323702E-5</v>
      </c>
      <c r="EC39" s="25">
        <f>Fakos!ED94</f>
        <v>4.3470424809049288E-5</v>
      </c>
      <c r="ED39" s="25">
        <f>Fakos!EE94</f>
        <v>5.3411800101780864E-2</v>
      </c>
      <c r="EE39" s="25">
        <f>Fakos!EF94</f>
        <v>3.8856928200895057E-6</v>
      </c>
      <c r="EF39" s="25">
        <f>Fakos!EG94</f>
        <v>2.7204717022669404E-5</v>
      </c>
      <c r="EG39" s="25">
        <f>Fakos!EH94</f>
        <v>8.1696888902243037E-7</v>
      </c>
      <c r="EH39" s="25">
        <f>Fakos!EI94</f>
        <v>7.6913975159615316E-6</v>
      </c>
      <c r="EI39" s="25">
        <f>Fakos!EJ94</f>
        <v>4.0438746276286068E-6</v>
      </c>
      <c r="EJ39" s="25">
        <f>Fakos!EK94</f>
        <v>4.5747238324211697E-4</v>
      </c>
      <c r="EK39" s="25">
        <f>Fakos!EL94</f>
        <v>1.7885469123362035E-6</v>
      </c>
      <c r="EL39" s="25">
        <f>Fakos!EM94</f>
        <v>5.4287324821226293E-7</v>
      </c>
      <c r="EM39" s="25">
        <f>Fakos!EN94</f>
        <v>7.2504204456749138E-6</v>
      </c>
      <c r="EN39" s="25">
        <f>Fakos!EO94</f>
        <v>1.5742055605557633E-6</v>
      </c>
      <c r="EP39" s="25">
        <f>Fakos!EQ94</f>
        <v>199.85826030859243</v>
      </c>
    </row>
    <row r="40" spans="1:146">
      <c r="A40" s="25" t="str">
        <f>Fakos!A95</f>
        <v>LM-JB-7D-14</v>
      </c>
      <c r="B40" s="25" t="str">
        <f>Fakos!B95</f>
        <v>Fakos</v>
      </c>
      <c r="C40" s="25" t="str">
        <f>Fakos!C95</f>
        <v>epithermal</v>
      </c>
      <c r="D40" s="25" t="str">
        <f>Fakos!E95</f>
        <v>pyrite</v>
      </c>
      <c r="E40" s="25" t="str">
        <f>Fakos!F95</f>
        <v>subhedral, inclusions</v>
      </c>
      <c r="F40" s="25">
        <f>Fakos!G95</f>
        <v>16.7659343739417</v>
      </c>
      <c r="G40" s="25">
        <f>Fakos!H95</f>
        <v>494215.477859871</v>
      </c>
      <c r="H40" s="25">
        <f>Fakos!I95</f>
        <v>0.57394352062242704</v>
      </c>
      <c r="I40" s="25">
        <f>Fakos!J95</f>
        <v>1.0288345862727699</v>
      </c>
      <c r="J40" s="25">
        <f>Fakos!K95</f>
        <v>1059.02449880176</v>
      </c>
      <c r="K40" s="25">
        <f>Fakos!L95</f>
        <v>1.3578149145910201</v>
      </c>
      <c r="L40" s="25">
        <f>Fakos!M95</f>
        <v>5.0820875521350499E-2</v>
      </c>
      <c r="M40" s="25">
        <f>Fakos!N95</f>
        <v>0.620934301383681</v>
      </c>
      <c r="N40" s="25">
        <f>Fakos!O95</f>
        <v>0.27144753599689098</v>
      </c>
      <c r="O40" s="25">
        <f>Fakos!P95</f>
        <v>136.35232616085</v>
      </c>
      <c r="P40" s="25">
        <f>Fakos!Q95</f>
        <v>0.13998190061263899</v>
      </c>
      <c r="Q40" s="25">
        <f>Fakos!R95</f>
        <v>0.154561928709502</v>
      </c>
      <c r="R40" s="25">
        <f>Fakos!S95</f>
        <v>9.7518174511053962E-2</v>
      </c>
      <c r="S40" s="25">
        <f>Fakos!T95</f>
        <v>6.8406335874508895E-2</v>
      </c>
      <c r="T40" s="25">
        <f>Fakos!U95</f>
        <v>3.9330895189795503E-2</v>
      </c>
      <c r="U40" s="25">
        <f>Fakos!V95</f>
        <v>0.33826535057764601</v>
      </c>
      <c r="V40" s="25">
        <f>Fakos!W95</f>
        <v>2.7463003550085699E-2</v>
      </c>
      <c r="W40" s="25">
        <f>Fakos!X95</f>
        <v>1.01836998689153E-2</v>
      </c>
      <c r="X40" s="25">
        <f>Fakos!Y95</f>
        <v>1.18247368173326</v>
      </c>
      <c r="Y40" s="25">
        <f>Fakos!Z95</f>
        <v>5.3006675305224703E-2</v>
      </c>
      <c r="Z40" s="25">
        <f>Fakos!AA95</f>
        <v>0.55785791834787735</v>
      </c>
      <c r="AA40" s="25">
        <f>Fakos!AB95</f>
        <v>115.31108748313612</v>
      </c>
      <c r="AB40" s="25">
        <f>Fakos!AC95</f>
        <v>4.48269387505758E-2</v>
      </c>
      <c r="AC40" s="25">
        <f>Fakos!AD95</f>
        <v>2.114381029522407</v>
      </c>
      <c r="AD40" s="25">
        <f>Fakos!AE95</f>
        <v>8.6122000229113919E-3</v>
      </c>
      <c r="AE40" s="25">
        <f>Fakos!AF95</f>
        <v>3.326153959904174E-2</v>
      </c>
      <c r="AF40" s="25">
        <f>Fakos!AG95</f>
        <v>0.24389490530502408</v>
      </c>
      <c r="AG40" s="25">
        <f>Fakos!AH95</f>
        <v>0.11838056336903388</v>
      </c>
      <c r="AH40" s="25">
        <f>Fakos!AI95</f>
        <v>9.2355211620370456E-2</v>
      </c>
      <c r="AI40" s="25">
        <f>Fakos!AJ95</f>
        <v>237.57098261685991</v>
      </c>
      <c r="AJ40" s="25">
        <f>Fakos!AK95</f>
        <v>1.7743383282507203E-2</v>
      </c>
      <c r="AK40" s="25">
        <f>Fakos!AL95</f>
        <v>6.8527466164514161E-2</v>
      </c>
      <c r="AL40" s="25">
        <f>Fakos!AM95</f>
        <v>0.24389490530502408</v>
      </c>
      <c r="AO40" s="25">
        <f>Fakos!AP95</f>
        <v>0.27005680156067702</v>
      </c>
      <c r="AP40" s="25">
        <f>Fakos!AQ95</f>
        <v>13.556780954643299</v>
      </c>
      <c r="AQ40" s="25">
        <f>Fakos!AR95</f>
        <v>4.2238004261146697E-2</v>
      </c>
      <c r="AR40" s="25">
        <f>Fakos!AS95</f>
        <v>0.30008271008495502</v>
      </c>
      <c r="AS40" s="25">
        <f>Fakos!AT95</f>
        <v>0.27364921423152999</v>
      </c>
      <c r="AT40" s="25">
        <f>Fakos!AU95</f>
        <v>1.3578149145910201</v>
      </c>
      <c r="AU40" s="25">
        <f>Fakos!AV95</f>
        <v>5.0820875521350499E-2</v>
      </c>
      <c r="AV40" s="25">
        <f>Fakos!AW95</f>
        <v>0.49777374944053898</v>
      </c>
      <c r="AW40" s="25">
        <f>Fakos!AX95</f>
        <v>0.27144753599689098</v>
      </c>
      <c r="AX40" s="25">
        <f>Fakos!AY95</f>
        <v>1.4621410754473501</v>
      </c>
      <c r="AY40" s="25">
        <f>Fakos!AZ95</f>
        <v>2.1146277175983198E-2</v>
      </c>
      <c r="AZ40" s="25">
        <f>Fakos!BA95</f>
        <v>0.154561928709502</v>
      </c>
      <c r="BA40" s="25">
        <f>Fakos!BB95</f>
        <v>7.3640792136355701E-3</v>
      </c>
      <c r="BB40" s="25">
        <f>Fakos!BC95</f>
        <v>6.8406335874508895E-2</v>
      </c>
      <c r="BC40" s="25">
        <f>Fakos!BD95</f>
        <v>8.5791789907538199E-4</v>
      </c>
      <c r="BD40" s="25">
        <f>Fakos!BE95</f>
        <v>4.3772825289760797E-3</v>
      </c>
      <c r="BE40" s="25">
        <f>Fakos!BF95</f>
        <v>2.7463003550085699E-2</v>
      </c>
      <c r="BF40" s="25">
        <f>Fakos!BG95</f>
        <v>1.01836998689153E-2</v>
      </c>
      <c r="BG40" s="25">
        <f>Fakos!BH95</f>
        <v>3.0735097322919399E-2</v>
      </c>
      <c r="BH40" s="25">
        <f>Fakos!BI95</f>
        <v>1.8586608330964299E-2</v>
      </c>
      <c r="BJ40" s="25">
        <f>Fakos!BK95</f>
        <v>1.12007456556385</v>
      </c>
      <c r="BK40" s="25">
        <f>Fakos!BL95</f>
        <v>41676.068600391001</v>
      </c>
      <c r="BL40" s="25">
        <f>Fakos!BM95</f>
        <v>1.14373316388685</v>
      </c>
      <c r="BM40" s="25">
        <f>Fakos!BN95</f>
        <v>2.2180936949658601</v>
      </c>
      <c r="BN40" s="25">
        <f>Fakos!BO95</f>
        <v>111.110762791152</v>
      </c>
      <c r="BO40" s="25">
        <f>Fakos!BP95</f>
        <v>0.48852130287708401</v>
      </c>
      <c r="BP40" s="25">
        <f>Fakos!BQ95</f>
        <v>2.40202347310229E-2</v>
      </c>
      <c r="BQ40" s="25">
        <f>Fakos!BR95</f>
        <v>0.64268669616586205</v>
      </c>
      <c r="BR40" s="25">
        <f>Fakos!BS95</f>
        <v>0.135321509169753</v>
      </c>
      <c r="BS40" s="25">
        <f>Fakos!BT95</f>
        <v>14.8697362788656</v>
      </c>
      <c r="BT40" s="25">
        <f>Fakos!BU95</f>
        <v>0.25809476692615202</v>
      </c>
      <c r="BU40" s="25">
        <f>Fakos!BV95</f>
        <v>0.105820813207674</v>
      </c>
      <c r="BV40" s="25">
        <f>Fakos!BW95</f>
        <v>0.183241904056857</v>
      </c>
      <c r="BW40" s="25">
        <f>Fakos!BX95</f>
        <v>5.6238411845468503E-2</v>
      </c>
      <c r="BX40" s="25">
        <f>Fakos!BY95</f>
        <v>4.7721285147944902E-2</v>
      </c>
      <c r="BY40" s="25">
        <f>Fakos!BZ95</f>
        <v>0.26686565362643699</v>
      </c>
      <c r="BZ40" s="25">
        <f>Fakos!CA95</f>
        <v>1.6373804446825398E-2</v>
      </c>
      <c r="CA40" s="25">
        <f>Fakos!CB95</f>
        <v>8.7822108235748805E-3</v>
      </c>
      <c r="CB40" s="25">
        <f>Fakos!CC95</f>
        <v>1.95030962287511</v>
      </c>
      <c r="CC40" s="25">
        <f>Fakos!CD95</f>
        <v>6.4891303691340996E-2</v>
      </c>
      <c r="CE40" s="25">
        <f>Fakos!CF95</f>
        <v>16.7659343739417</v>
      </c>
      <c r="CF40" s="25">
        <f>Fakos!CG95</f>
        <v>494215.477859871</v>
      </c>
      <c r="CG40" s="25">
        <f>Fakos!CH95</f>
        <v>0.57394352062242704</v>
      </c>
      <c r="CH40" s="25">
        <f>Fakos!CI95</f>
        <v>1.0288345862727699</v>
      </c>
      <c r="CI40" s="25">
        <f>Fakos!CJ95</f>
        <v>1059.02449880176</v>
      </c>
      <c r="CJ40" s="25">
        <f>Fakos!CK95</f>
        <v>1.3578149145910201</v>
      </c>
      <c r="CK40" s="25">
        <f>Fakos!CL95</f>
        <v>5.0820875521350499E-2</v>
      </c>
      <c r="CL40" s="25">
        <f>Fakos!CM95</f>
        <v>0.620934301383681</v>
      </c>
      <c r="CM40" s="25">
        <f>Fakos!CN95</f>
        <v>0.27144753599689098</v>
      </c>
      <c r="CN40" s="25">
        <f>Fakos!CO95</f>
        <v>136.35232616085</v>
      </c>
      <c r="CO40" s="25">
        <f>Fakos!CP95</f>
        <v>0.13998190061263899</v>
      </c>
      <c r="CP40" s="25">
        <f>Fakos!CQ95</f>
        <v>0.154561928709502</v>
      </c>
      <c r="CQ40" s="25">
        <f>Fakos!CR95</f>
        <v>9.7518174511053962E-2</v>
      </c>
      <c r="CR40" s="25">
        <f>Fakos!CS95</f>
        <v>6.8406335874508895E-2</v>
      </c>
      <c r="CS40" s="25">
        <f>Fakos!CT95</f>
        <v>3.9330895189795503E-2</v>
      </c>
      <c r="CT40" s="25">
        <f>Fakos!CU95</f>
        <v>0.33826535057764601</v>
      </c>
      <c r="CU40" s="25">
        <f>Fakos!CV95</f>
        <v>2.7463003550085699E-2</v>
      </c>
      <c r="CV40" s="25">
        <f>Fakos!CW95</f>
        <v>1.01836998689153E-2</v>
      </c>
      <c r="CW40" s="25">
        <f>Fakos!CX95</f>
        <v>1.18247368173326</v>
      </c>
      <c r="CX40" s="25">
        <f>Fakos!CY95</f>
        <v>5.3006675305224703E-2</v>
      </c>
      <c r="CZ40" s="25">
        <f>Fakos!DA95</f>
        <v>0.30517891842030465</v>
      </c>
      <c r="DA40" s="25">
        <f>Fakos!DB95</f>
        <v>8849.7712930409343</v>
      </c>
      <c r="DB40" s="25">
        <f>Fakos!DC95</f>
        <v>9.738882677716925E-3</v>
      </c>
      <c r="DC40" s="25">
        <f>Fakos!DD95</f>
        <v>1.7528965544214001E-2</v>
      </c>
      <c r="DD40" s="25">
        <f>Fakos!DE95</f>
        <v>16.66547853211469</v>
      </c>
      <c r="DE40" s="25">
        <f>Fakos!DF95</f>
        <v>2.0764870998486316E-2</v>
      </c>
      <c r="DF40" s="25">
        <f>Fakos!DG95</f>
        <v>7.2889685643690743E-4</v>
      </c>
      <c r="DG40" s="25">
        <f>Fakos!DH95</f>
        <v>8.5516361573293072E-3</v>
      </c>
      <c r="DH40" s="25">
        <f>Fakos!DI95</f>
        <v>3.6230878144205541E-3</v>
      </c>
      <c r="DI40" s="25">
        <f>Fakos!DJ95</f>
        <v>1.7268531681971886</v>
      </c>
      <c r="DJ40" s="25">
        <f>Fakos!DK95</f>
        <v>1.2977123991374565E-3</v>
      </c>
      <c r="DK40" s="25">
        <f>Fakos!DL95</f>
        <v>1.3749715660344806E-3</v>
      </c>
      <c r="DL40" s="25">
        <f>Fakos!DM95</f>
        <v>8.4932828050526886E-4</v>
      </c>
      <c r="DM40" s="25">
        <f>Fakos!DN95</f>
        <v>5.7624745913999577E-4</v>
      </c>
      <c r="DN40" s="25">
        <f>Fakos!DO95</f>
        <v>3.2301983565863584E-4</v>
      </c>
      <c r="DO40" s="25">
        <f>Fakos!DP95</f>
        <v>2.6509823712981663E-3</v>
      </c>
      <c r="DP40" s="25">
        <f>Fakos!DQ95</f>
        <v>1.3942978414398637E-4</v>
      </c>
      <c r="DQ40" s="25">
        <f>Fakos!DR95</f>
        <v>4.9826477353655119E-5</v>
      </c>
      <c r="DR40" s="25">
        <f>Fakos!DS95</f>
        <v>5.7069193133844594E-3</v>
      </c>
      <c r="DS40" s="25">
        <f>Fakos!DT95</f>
        <v>2.536442670131268E-4</v>
      </c>
      <c r="DU40" s="25">
        <f>Fakos!DV95</f>
        <v>3.4407393159394273E-3</v>
      </c>
      <c r="DV40" s="25">
        <f>Fakos!DW95</f>
        <v>99.776734850018116</v>
      </c>
      <c r="DW40" s="25">
        <f>Fakos!DX95</f>
        <v>1.0980101999179444E-4</v>
      </c>
      <c r="DX40" s="25">
        <f>Fakos!DY95</f>
        <v>1.9763029906495617E-4</v>
      </c>
      <c r="DY40" s="25">
        <f>Fakos!DZ95</f>
        <v>0.18789491587822724</v>
      </c>
      <c r="DZ40" s="25">
        <f>Fakos!EA95</f>
        <v>2.3411351087005054E-4</v>
      </c>
      <c r="EA40" s="25">
        <f>Fakos!EB95</f>
        <v>8.2179466530289044E-6</v>
      </c>
      <c r="EB40" s="25">
        <f>Fakos!EC95</f>
        <v>9.6415410653000189E-5</v>
      </c>
      <c r="EC40" s="25">
        <f>Fakos!ED95</f>
        <v>4.0848498817369286E-5</v>
      </c>
      <c r="ED40" s="25">
        <f>Fakos!EE95</f>
        <v>1.9469403782628087E-2</v>
      </c>
      <c r="EE40" s="25">
        <f>Fakos!EF95</f>
        <v>1.4631056744046861E-5</v>
      </c>
      <c r="EF40" s="25">
        <f>Fakos!EG95</f>
        <v>1.5502115120016352E-5</v>
      </c>
      <c r="EG40" s="25">
        <f>Fakos!EH95</f>
        <v>9.5757505859201476E-6</v>
      </c>
      <c r="EH40" s="25">
        <f>Fakos!EI95</f>
        <v>6.4969012231785438E-6</v>
      </c>
      <c r="EI40" s="25">
        <f>Fakos!EJ95</f>
        <v>3.6418867139710451E-6</v>
      </c>
      <c r="EJ40" s="25">
        <f>Fakos!EK95</f>
        <v>2.9888497272362894E-5</v>
      </c>
      <c r="EK40" s="25">
        <f>Fakos!EL95</f>
        <v>1.5720009186756548E-6</v>
      </c>
      <c r="EL40" s="25">
        <f>Fakos!EM95</f>
        <v>5.617685536501336E-7</v>
      </c>
      <c r="EM40" s="25">
        <f>Fakos!EN95</f>
        <v>6.434265432257819E-5</v>
      </c>
      <c r="EN40" s="25">
        <f>Fakos!EO95</f>
        <v>2.8597119561605929E-6</v>
      </c>
      <c r="EP40" s="25">
        <f>Fakos!EQ95</f>
        <v>199.55346970003623</v>
      </c>
    </row>
    <row r="41" spans="1:146">
      <c r="A41" s="25" t="str">
        <f>Fakos!A96</f>
        <v>LM-JB-7D-15</v>
      </c>
      <c r="B41" s="25" t="str">
        <f>Fakos!B96</f>
        <v>Fakos</v>
      </c>
      <c r="C41" s="25" t="str">
        <f>Fakos!C96</f>
        <v>epithermal</v>
      </c>
      <c r="D41" s="25" t="str">
        <f>Fakos!E96</f>
        <v>pyrite</v>
      </c>
      <c r="E41" s="25" t="str">
        <f>Fakos!F96</f>
        <v>subhedral, inclusions</v>
      </c>
      <c r="F41" s="25">
        <f>Fakos!G96</f>
        <v>16.848167585689598</v>
      </c>
      <c r="G41" s="25">
        <f>Fakos!H96</f>
        <v>521495.09566395701</v>
      </c>
      <c r="H41" s="25">
        <f>Fakos!I96</f>
        <v>1.08089521946048</v>
      </c>
      <c r="I41" s="25">
        <f>Fakos!J96</f>
        <v>2.12994703673996</v>
      </c>
      <c r="J41" s="25">
        <f>Fakos!K96</f>
        <v>2508.1795744517299</v>
      </c>
      <c r="K41" s="25">
        <f>Fakos!L96</f>
        <v>2.1701924651241602</v>
      </c>
      <c r="L41" s="25">
        <f>Fakos!M96</f>
        <v>5.3243528548034401E-2</v>
      </c>
      <c r="M41" s="25">
        <f>Fakos!N96</f>
        <v>0.64396467907088595</v>
      </c>
      <c r="N41" s="25">
        <f>Fakos!O96</f>
        <v>0.22207571461093301</v>
      </c>
      <c r="O41" s="25">
        <f>Fakos!P96</f>
        <v>94.112671132268304</v>
      </c>
      <c r="P41" s="25">
        <f>Fakos!Q96</f>
        <v>2.27923934640082</v>
      </c>
      <c r="Q41" s="25">
        <f>Fakos!R96</f>
        <v>0.50689322272996296</v>
      </c>
      <c r="R41" s="25">
        <f>Fakos!S96</f>
        <v>1.2948151545313658</v>
      </c>
      <c r="S41" s="25">
        <f>Fakos!T96</f>
        <v>0.132365885583619</v>
      </c>
      <c r="T41" s="25">
        <f>Fakos!U96</f>
        <v>4.2704587928310701E-2</v>
      </c>
      <c r="U41" s="25">
        <f>Fakos!V96</f>
        <v>0.74092940502665605</v>
      </c>
      <c r="V41" s="25">
        <f>Fakos!W96</f>
        <v>3.53602542066732E-2</v>
      </c>
      <c r="W41" s="25">
        <f>Fakos!X96</f>
        <v>1.326688939327E-2</v>
      </c>
      <c r="X41" s="25">
        <f>Fakos!Y96</f>
        <v>161.11418257954699</v>
      </c>
      <c r="Y41" s="25">
        <f>Fakos!Z96</f>
        <v>4.6115146990304003</v>
      </c>
      <c r="Z41" s="25">
        <f>Fakos!AA96</f>
        <v>0.50747516291056194</v>
      </c>
      <c r="AA41" s="25">
        <f>Fakos!AB96</f>
        <v>0.58413647777905586</v>
      </c>
      <c r="AB41" s="25">
        <f>Fakos!AC96</f>
        <v>2.862264901324596E-2</v>
      </c>
      <c r="AC41" s="25">
        <f>Fakos!AD96</f>
        <v>4.8672373805220506</v>
      </c>
      <c r="AD41" s="25">
        <f>Fakos!AE96</f>
        <v>8.2344640185352602E-5</v>
      </c>
      <c r="AE41" s="25">
        <f>Fakos!AF96</f>
        <v>2.6505790641507393E-4</v>
      </c>
      <c r="AF41" s="25">
        <f>Fakos!AG96</f>
        <v>2.10865892027766</v>
      </c>
      <c r="AG41" s="25">
        <f>Fakos!AH96</f>
        <v>1.4146733142350706E-2</v>
      </c>
      <c r="AH41" s="25">
        <f>Fakos!AI96</f>
        <v>4.2663845819691941</v>
      </c>
      <c r="AI41" s="25">
        <f>Fakos!AJ96</f>
        <v>87.069189906533097</v>
      </c>
      <c r="AJ41" s="25">
        <f>Fakos!AK96</f>
        <v>1.2273982856443809E-2</v>
      </c>
      <c r="AK41" s="25">
        <f>Fakos!AL96</f>
        <v>3.9508536220214156E-2</v>
      </c>
      <c r="AL41" s="25">
        <f>Fakos!AM96</f>
        <v>2.10865892027766</v>
      </c>
      <c r="AO41" s="25">
        <f>Fakos!AP96</f>
        <v>0.27009263283599499</v>
      </c>
      <c r="AP41" s="25">
        <f>Fakos!AQ96</f>
        <v>6.5753647192039102</v>
      </c>
      <c r="AQ41" s="25">
        <f>Fakos!AR96</f>
        <v>4.1315286426415E-2</v>
      </c>
      <c r="AR41" s="25">
        <f>Fakos!AS96</f>
        <v>0.466632054109617</v>
      </c>
      <c r="AS41" s="25">
        <f>Fakos!AT96</f>
        <v>0.22639220914619099</v>
      </c>
      <c r="AT41" s="25">
        <f>Fakos!AU96</f>
        <v>0.86700011585027104</v>
      </c>
      <c r="AU41" s="25">
        <f>Fakos!AV96</f>
        <v>5.3243528548034401E-2</v>
      </c>
      <c r="AV41" s="25">
        <f>Fakos!AW96</f>
        <v>0.64396467907088595</v>
      </c>
      <c r="AW41" s="25">
        <f>Fakos!AX96</f>
        <v>0.22207571461093301</v>
      </c>
      <c r="AX41" s="25">
        <f>Fakos!AY96</f>
        <v>2.4456809386834202</v>
      </c>
      <c r="AY41" s="25">
        <f>Fakos!AZ96</f>
        <v>2.6317859407495401E-2</v>
      </c>
      <c r="AZ41" s="25">
        <f>Fakos!BA96</f>
        <v>0.22338111692802301</v>
      </c>
      <c r="BA41" s="25">
        <f>Fakos!BB96</f>
        <v>1.30718563103566E-2</v>
      </c>
      <c r="BB41" s="25">
        <f>Fakos!BC96</f>
        <v>0.132365885583619</v>
      </c>
      <c r="BC41" s="25">
        <f>Fakos!BD96</f>
        <v>4.2704587928310701E-2</v>
      </c>
      <c r="BD41" s="25">
        <f>Fakos!BE96</f>
        <v>0.25026824008161602</v>
      </c>
      <c r="BE41" s="25">
        <f>Fakos!BF96</f>
        <v>3.3731074704610703E-2</v>
      </c>
      <c r="BF41" s="25">
        <f>Fakos!BG96</f>
        <v>1.326688939327E-2</v>
      </c>
      <c r="BG41" s="25">
        <f>Fakos!BH96</f>
        <v>4.16783508406567E-2</v>
      </c>
      <c r="BH41" s="25">
        <f>Fakos!BI96</f>
        <v>1.42816043317273E-2</v>
      </c>
      <c r="BJ41" s="25">
        <f>Fakos!BK96</f>
        <v>1.1300794168669801</v>
      </c>
      <c r="BK41" s="25">
        <f>Fakos!BL96</f>
        <v>31889.321569045998</v>
      </c>
      <c r="BL41" s="25">
        <f>Fakos!BM96</f>
        <v>0.52207748668569498</v>
      </c>
      <c r="BM41" s="25">
        <f>Fakos!BN96</f>
        <v>0.79645514370373005</v>
      </c>
      <c r="BN41" s="25">
        <f>Fakos!BO96</f>
        <v>3551.0469837219898</v>
      </c>
      <c r="BO41" s="25">
        <f>Fakos!BP96</f>
        <v>2.2801029694528698</v>
      </c>
      <c r="BP41" s="25">
        <f>Fakos!BQ96</f>
        <v>4.1154060434037701E-2</v>
      </c>
      <c r="BQ41" s="25">
        <f>Fakos!BR96</f>
        <v>0.51400899789681198</v>
      </c>
      <c r="BR41" s="25">
        <f>Fakos!BS96</f>
        <v>0.10728766743271</v>
      </c>
      <c r="BS41" s="25">
        <f>Fakos!BT96</f>
        <v>15.098544769655501</v>
      </c>
      <c r="BT41" s="25">
        <f>Fakos!BU96</f>
        <v>1.6875156163345</v>
      </c>
      <c r="BU41" s="25">
        <f>Fakos!BV96</f>
        <v>0.54712145502156195</v>
      </c>
      <c r="BV41" s="25">
        <f>Fakos!BW96</f>
        <v>2.5138074581495902</v>
      </c>
      <c r="BW41" s="25">
        <f>Fakos!BX96</f>
        <v>9.6821877551200003E-2</v>
      </c>
      <c r="BX41" s="25">
        <f>Fakos!BY96</f>
        <v>4.01618209332915E-2</v>
      </c>
      <c r="BY41" s="25">
        <f>Fakos!BZ96</f>
        <v>1.37271004058926</v>
      </c>
      <c r="BZ41" s="25">
        <f>Fakos!CA96</f>
        <v>4.9131135374022E-2</v>
      </c>
      <c r="CA41" s="25">
        <f>Fakos!CB96</f>
        <v>7.8513284027417092E-3</v>
      </c>
      <c r="CB41" s="25">
        <f>Fakos!CC96</f>
        <v>149.609007850522</v>
      </c>
      <c r="CC41" s="25">
        <f>Fakos!CD96</f>
        <v>3.91142001162352</v>
      </c>
      <c r="CE41" s="25">
        <f>Fakos!CF96</f>
        <v>16.848167585689598</v>
      </c>
      <c r="CF41" s="25">
        <f>Fakos!CG96</f>
        <v>521495.09566395701</v>
      </c>
      <c r="CG41" s="25">
        <f>Fakos!CH96</f>
        <v>1.08089521946048</v>
      </c>
      <c r="CH41" s="25">
        <f>Fakos!CI96</f>
        <v>2.12994703673996</v>
      </c>
      <c r="CI41" s="25">
        <f>Fakos!CJ96</f>
        <v>2508.1795744517299</v>
      </c>
      <c r="CJ41" s="25">
        <f>Fakos!CK96</f>
        <v>2.1701924651241602</v>
      </c>
      <c r="CK41" s="25">
        <f>Fakos!CL96</f>
        <v>5.3243528548034401E-2</v>
      </c>
      <c r="CL41" s="25">
        <f>Fakos!CM96</f>
        <v>0.64396467907088595</v>
      </c>
      <c r="CM41" s="25">
        <f>Fakos!CN96</f>
        <v>0.22207571461093301</v>
      </c>
      <c r="CN41" s="25">
        <f>Fakos!CO96</f>
        <v>94.112671132268304</v>
      </c>
      <c r="CO41" s="25">
        <f>Fakos!CP96</f>
        <v>2.27923934640082</v>
      </c>
      <c r="CP41" s="25">
        <f>Fakos!CQ96</f>
        <v>0.50689322272996296</v>
      </c>
      <c r="CQ41" s="25">
        <f>Fakos!CR96</f>
        <v>1.2948151545313658</v>
      </c>
      <c r="CR41" s="25">
        <f>Fakos!CS96</f>
        <v>0.132365885583619</v>
      </c>
      <c r="CS41" s="25">
        <f>Fakos!CT96</f>
        <v>4.2704587928310701E-2</v>
      </c>
      <c r="CT41" s="25">
        <f>Fakos!CU96</f>
        <v>0.74092940502665605</v>
      </c>
      <c r="CU41" s="25">
        <f>Fakos!CV96</f>
        <v>3.53602542066732E-2</v>
      </c>
      <c r="CV41" s="25">
        <f>Fakos!CW96</f>
        <v>1.326688939327E-2</v>
      </c>
      <c r="CW41" s="25">
        <f>Fakos!CX96</f>
        <v>161.11418257954699</v>
      </c>
      <c r="CX41" s="25">
        <f>Fakos!CY96</f>
        <v>4.6115146990304003</v>
      </c>
      <c r="CZ41" s="25">
        <f>Fakos!DA96</f>
        <v>0.3066757537328928</v>
      </c>
      <c r="DA41" s="25">
        <f>Fakos!DB96</f>
        <v>9338.2593905265821</v>
      </c>
      <c r="DB41" s="25">
        <f>Fakos!DC96</f>
        <v>1.8341023726193045E-2</v>
      </c>
      <c r="DC41" s="25">
        <f>Fakos!DD96</f>
        <v>3.6289378988778299E-2</v>
      </c>
      <c r="DD41" s="25">
        <f>Fakos!DE96</f>
        <v>39.47029827922654</v>
      </c>
      <c r="DE41" s="25">
        <f>Fakos!DF96</f>
        <v>3.3188445712252032E-2</v>
      </c>
      <c r="DF41" s="25">
        <f>Fakos!DG96</f>
        <v>7.636436835482467E-4</v>
      </c>
      <c r="DG41" s="25">
        <f>Fakos!DH96</f>
        <v>8.868815301898994E-3</v>
      </c>
      <c r="DH41" s="25">
        <f>Fakos!DI96</f>
        <v>2.964108009051235E-3</v>
      </c>
      <c r="DI41" s="25">
        <f>Fakos!DJ96</f>
        <v>1.1919031298412908</v>
      </c>
      <c r="DJ41" s="25">
        <f>Fakos!DK96</f>
        <v>2.1129854270311547E-2</v>
      </c>
      <c r="DK41" s="25">
        <f>Fakos!DL96</f>
        <v>4.5092848807497749E-3</v>
      </c>
      <c r="DL41" s="25">
        <f>Fakos!DM96</f>
        <v>1.1277109464817065E-2</v>
      </c>
      <c r="DM41" s="25">
        <f>Fakos!DN96</f>
        <v>1.1150356800911383E-3</v>
      </c>
      <c r="DN41" s="25">
        <f>Fakos!DO96</f>
        <v>3.5072756182909578E-4</v>
      </c>
      <c r="DO41" s="25">
        <f>Fakos!DP96</f>
        <v>5.8066567792057688E-3</v>
      </c>
      <c r="DP41" s="25">
        <f>Fakos!DQ96</f>
        <v>1.7952415883140156E-4</v>
      </c>
      <c r="DQ41" s="25">
        <f>Fakos!DR96</f>
        <v>6.4911807340766101E-5</v>
      </c>
      <c r="DR41" s="25">
        <f>Fakos!DS96</f>
        <v>0.77757810125263993</v>
      </c>
      <c r="DS41" s="25">
        <f>Fakos!DT96</f>
        <v>2.2066735159685328E-2</v>
      </c>
      <c r="DU41" s="25">
        <f>Fakos!DV96</f>
        <v>3.2690448005534018E-3</v>
      </c>
      <c r="DV41" s="25">
        <f>Fakos!DW96</f>
        <v>99.542229652130715</v>
      </c>
      <c r="DW41" s="25">
        <f>Fakos!DX96</f>
        <v>1.9550821191152788E-4</v>
      </c>
      <c r="DX41" s="25">
        <f>Fakos!DY96</f>
        <v>3.8683073002863748E-4</v>
      </c>
      <c r="DY41" s="25">
        <f>Fakos!DZ96</f>
        <v>0.4207380981229431</v>
      </c>
      <c r="DZ41" s="25">
        <f>Fakos!EA96</f>
        <v>3.5377598187492335E-4</v>
      </c>
      <c r="EA41" s="25">
        <f>Fakos!EB96</f>
        <v>8.1401460102161671E-6</v>
      </c>
      <c r="EB41" s="25">
        <f>Fakos!EC96</f>
        <v>9.4538137419866483E-5</v>
      </c>
      <c r="EC41" s="25">
        <f>Fakos!ED96</f>
        <v>3.1596243776438943E-5</v>
      </c>
      <c r="ED41" s="25">
        <f>Fakos!EE96</f>
        <v>1.2705225900462464E-2</v>
      </c>
      <c r="EE41" s="25">
        <f>Fakos!EF96</f>
        <v>2.2523606577315279E-4</v>
      </c>
      <c r="EF41" s="25">
        <f>Fakos!EG96</f>
        <v>4.8067230989731973E-5</v>
      </c>
      <c r="EG41" s="25">
        <f>Fakos!EH96</f>
        <v>1.2020962078841303E-4</v>
      </c>
      <c r="EH41" s="25">
        <f>Fakos!EI96</f>
        <v>1.1885848646542358E-5</v>
      </c>
      <c r="EI41" s="25">
        <f>Fakos!EJ96</f>
        <v>3.7386200195232571E-6</v>
      </c>
      <c r="EJ41" s="25">
        <f>Fakos!EK96</f>
        <v>6.1896713129769746E-5</v>
      </c>
      <c r="EK41" s="25">
        <f>Fakos!EL96</f>
        <v>1.9136580276009304E-6</v>
      </c>
      <c r="EL41" s="25">
        <f>Fakos!EM96</f>
        <v>6.9193473464705757E-7</v>
      </c>
      <c r="EM41" s="25">
        <f>Fakos!EN96</f>
        <v>8.2886815080206698E-3</v>
      </c>
      <c r="EN41" s="25">
        <f>Fakos!EO96</f>
        <v>2.3522285332601799E-4</v>
      </c>
      <c r="EP41" s="25">
        <f>Fakos!EQ96</f>
        <v>199.08445930426143</v>
      </c>
    </row>
    <row r="42" spans="1:146">
      <c r="A42" s="25" t="str">
        <f>Fakos!A97</f>
        <v>LM-JB-7D-16</v>
      </c>
      <c r="B42" s="25" t="str">
        <f>Fakos!B97</f>
        <v>Fakos</v>
      </c>
      <c r="C42" s="25" t="str">
        <f>Fakos!C97</f>
        <v>epithermal</v>
      </c>
      <c r="D42" s="25" t="str">
        <f>Fakos!E97</f>
        <v>pyrite</v>
      </c>
      <c r="E42" s="25" t="str">
        <f>Fakos!F97</f>
        <v>subhedral, inclusions</v>
      </c>
      <c r="F42" s="25">
        <f>Fakos!G97</f>
        <v>16.859206434238299</v>
      </c>
      <c r="G42" s="25">
        <f>Fakos!H97</f>
        <v>508734.66244489199</v>
      </c>
      <c r="H42" s="25">
        <f>Fakos!I97</f>
        <v>8.3671820480759198</v>
      </c>
      <c r="I42" s="25">
        <f>Fakos!J97</f>
        <v>12.085143652445799</v>
      </c>
      <c r="J42" s="25">
        <f>Fakos!K97</f>
        <v>1683.8061831290399</v>
      </c>
      <c r="K42" s="25">
        <f>Fakos!L97</f>
        <v>44.635499545232101</v>
      </c>
      <c r="L42" s="25">
        <f>Fakos!M97</f>
        <v>4.6156838076962602E-2</v>
      </c>
      <c r="M42" s="25">
        <f>Fakos!N97</f>
        <v>0.72805371751751202</v>
      </c>
      <c r="N42" s="25">
        <f>Fakos!O97</f>
        <v>3.3174857469291399</v>
      </c>
      <c r="O42" s="25">
        <f>Fakos!P97</f>
        <v>69.797588574460093</v>
      </c>
      <c r="P42" s="25">
        <f>Fakos!Q97</f>
        <v>25.724364638231201</v>
      </c>
      <c r="Q42" s="25">
        <f>Fakos!R97</f>
        <v>0.48971123247100901</v>
      </c>
      <c r="R42" s="25">
        <f>Fakos!S97</f>
        <v>9.1828068395607385</v>
      </c>
      <c r="S42" s="25">
        <f>Fakos!T97</f>
        <v>0.13021223349420399</v>
      </c>
      <c r="T42" s="25">
        <f>Fakos!U97</f>
        <v>0.33602186278266499</v>
      </c>
      <c r="U42" s="25">
        <f>Fakos!V97</f>
        <v>1.4774008987528899</v>
      </c>
      <c r="V42" s="25">
        <f>Fakos!W97</f>
        <v>1.06535138046263</v>
      </c>
      <c r="W42" s="25">
        <f>Fakos!X97</f>
        <v>2.28792957649382E-2</v>
      </c>
      <c r="X42" s="25">
        <f>Fakos!Y97</f>
        <v>277.811560533202</v>
      </c>
      <c r="Y42" s="25">
        <f>Fakos!Z97</f>
        <v>12.5235820484102</v>
      </c>
      <c r="Z42" s="25">
        <f>Fakos!AA97</f>
        <v>0.6923527174112295</v>
      </c>
      <c r="AA42" s="25">
        <f>Fakos!AB97</f>
        <v>0.25124076348910035</v>
      </c>
      <c r="AB42" s="25">
        <f>Fakos!AC97</f>
        <v>4.5079412909865113E-2</v>
      </c>
      <c r="AC42" s="25">
        <f>Fakos!AD97</f>
        <v>2.5221455904734711</v>
      </c>
      <c r="AD42" s="25">
        <f>Fakos!AE97</f>
        <v>8.2355448855425992E-5</v>
      </c>
      <c r="AE42" s="25">
        <f>Fakos!AF97</f>
        <v>1.2095316053001551E-3</v>
      </c>
      <c r="AF42" s="25">
        <f>Fakos!AG97</f>
        <v>3.0744358722476539</v>
      </c>
      <c r="AG42" s="25">
        <f>Fakos!AH97</f>
        <v>9.2596451309868419E-2</v>
      </c>
      <c r="AH42" s="25">
        <f>Fakos!AI97</f>
        <v>1.4967502770290586</v>
      </c>
      <c r="AI42" s="25">
        <f>Fakos!AJ97</f>
        <v>8.3418274125528846</v>
      </c>
      <c r="AJ42" s="25">
        <f>Fakos!AK97</f>
        <v>2.7344087451998756E-3</v>
      </c>
      <c r="AK42" s="25">
        <f>Fakos!AL97</f>
        <v>4.0159501831316682E-2</v>
      </c>
      <c r="AL42" s="25">
        <f>Fakos!AM97</f>
        <v>3.0744358722476539</v>
      </c>
      <c r="AO42" s="25">
        <f>Fakos!AP97</f>
        <v>0.28783972696100801</v>
      </c>
      <c r="AP42" s="25">
        <f>Fakos!AQ97</f>
        <v>5.7209290827143002</v>
      </c>
      <c r="AQ42" s="25">
        <f>Fakos!AR97</f>
        <v>4.59673481659102E-2</v>
      </c>
      <c r="AR42" s="25">
        <f>Fakos!AS97</f>
        <v>0.60195448927314998</v>
      </c>
      <c r="AS42" s="25">
        <f>Fakos!AT97</f>
        <v>0.26069882755162399</v>
      </c>
      <c r="AT42" s="25">
        <f>Fakos!AU97</f>
        <v>0.87535509849931903</v>
      </c>
      <c r="AU42" s="25">
        <f>Fakos!AV97</f>
        <v>4.6156838076962602E-2</v>
      </c>
      <c r="AV42" s="25">
        <f>Fakos!AW97</f>
        <v>0.72805371751751202</v>
      </c>
      <c r="AW42" s="25">
        <f>Fakos!AX97</f>
        <v>0.26024613226642301</v>
      </c>
      <c r="AX42" s="25">
        <f>Fakos!AY97</f>
        <v>2.4067708194244002</v>
      </c>
      <c r="AY42" s="25">
        <f>Fakos!AZ97</f>
        <v>6.7148449125626106E-2</v>
      </c>
      <c r="AZ42" s="25">
        <f>Fakos!BA97</f>
        <v>0.22454996586079401</v>
      </c>
      <c r="BA42" s="25">
        <f>Fakos!BB97</f>
        <v>2.2787084647734899E-4</v>
      </c>
      <c r="BB42" s="25">
        <f>Fakos!BC97</f>
        <v>0.104821261622827</v>
      </c>
      <c r="BC42" s="25">
        <f>Fakos!BD97</f>
        <v>4.2515332419708202E-2</v>
      </c>
      <c r="BD42" s="25">
        <f>Fakos!BE97</f>
        <v>0.21392891981163001</v>
      </c>
      <c r="BE42" s="25">
        <f>Fakos!BF97</f>
        <v>6.7775728997987602E-4</v>
      </c>
      <c r="BF42" s="25">
        <f>Fakos!BG97</f>
        <v>1.36821069285796E-2</v>
      </c>
      <c r="BG42" s="25">
        <f>Fakos!BH97</f>
        <v>3.1385803228491001E-2</v>
      </c>
      <c r="BH42" s="25">
        <f>Fakos!BI97</f>
        <v>1.0985007848173E-2</v>
      </c>
      <c r="BJ42" s="25">
        <f>Fakos!BK97</f>
        <v>2.1819838949680999</v>
      </c>
      <c r="BK42" s="25">
        <f>Fakos!BL97</f>
        <v>28083.5373605934</v>
      </c>
      <c r="BL42" s="25">
        <f>Fakos!BM97</f>
        <v>1.7974290376309301</v>
      </c>
      <c r="BM42" s="25">
        <f>Fakos!BN97</f>
        <v>5.3456732078345803</v>
      </c>
      <c r="BN42" s="25">
        <f>Fakos!BO97</f>
        <v>1281.27200706243</v>
      </c>
      <c r="BO42" s="25">
        <f>Fakos!BP97</f>
        <v>43.162621187486003</v>
      </c>
      <c r="BP42" s="25">
        <f>Fakos!BQ97</f>
        <v>3.2831076801218897E-2</v>
      </c>
      <c r="BQ42" s="25">
        <f>Fakos!BR97</f>
        <v>0.25397589702455398</v>
      </c>
      <c r="BR42" s="25">
        <f>Fakos!BS97</f>
        <v>1.8498899493770899</v>
      </c>
      <c r="BS42" s="25">
        <f>Fakos!BT97</f>
        <v>23.294771981864098</v>
      </c>
      <c r="BT42" s="25">
        <f>Fakos!BU97</f>
        <v>37.828699114994897</v>
      </c>
      <c r="BU42" s="25">
        <f>Fakos!BV97</f>
        <v>0.358270446411807</v>
      </c>
      <c r="BV42" s="25">
        <f>Fakos!BW97</f>
        <v>8.9977819011930702</v>
      </c>
      <c r="BW42" s="25">
        <f>Fakos!BX97</f>
        <v>0.12787573784088499</v>
      </c>
      <c r="BX42" s="25">
        <f>Fakos!BY97</f>
        <v>0.229019972563239</v>
      </c>
      <c r="BY42" s="25">
        <f>Fakos!BZ97</f>
        <v>1.2082611217794399</v>
      </c>
      <c r="BZ42" s="25">
        <f>Fakos!CA97</f>
        <v>2.0103176771750499</v>
      </c>
      <c r="CA42" s="25">
        <f>Fakos!CB97</f>
        <v>1.3388581562072101E-2</v>
      </c>
      <c r="CB42" s="25">
        <f>Fakos!CC97</f>
        <v>143.339579223078</v>
      </c>
      <c r="CC42" s="25">
        <f>Fakos!CD97</f>
        <v>8.1057241760651895</v>
      </c>
      <c r="CE42" s="25">
        <f>Fakos!CF97</f>
        <v>16.859206434238299</v>
      </c>
      <c r="CF42" s="25">
        <f>Fakos!CG97</f>
        <v>508734.66244489199</v>
      </c>
      <c r="CG42" s="25">
        <f>Fakos!CH97</f>
        <v>8.3671820480759198</v>
      </c>
      <c r="CH42" s="25">
        <f>Fakos!CI97</f>
        <v>12.085143652445799</v>
      </c>
      <c r="CI42" s="25">
        <f>Fakos!CJ97</f>
        <v>1683.8061831290399</v>
      </c>
      <c r="CJ42" s="25">
        <f>Fakos!CK97</f>
        <v>44.635499545232101</v>
      </c>
      <c r="CK42" s="25">
        <f>Fakos!CL97</f>
        <v>4.6156838076962602E-2</v>
      </c>
      <c r="CL42" s="25">
        <f>Fakos!CM97</f>
        <v>0.72805371751751202</v>
      </c>
      <c r="CM42" s="25">
        <f>Fakos!CN97</f>
        <v>3.3174857469291399</v>
      </c>
      <c r="CN42" s="25">
        <f>Fakos!CO97</f>
        <v>69.797588574460093</v>
      </c>
      <c r="CO42" s="25">
        <f>Fakos!CP97</f>
        <v>25.724364638231201</v>
      </c>
      <c r="CP42" s="25">
        <f>Fakos!CQ97</f>
        <v>0.48971123247100901</v>
      </c>
      <c r="CQ42" s="25">
        <f>Fakos!CR97</f>
        <v>9.1828068395607385</v>
      </c>
      <c r="CR42" s="25">
        <f>Fakos!CS97</f>
        <v>0.13021223349420399</v>
      </c>
      <c r="CS42" s="25">
        <f>Fakos!CT97</f>
        <v>0.33602186278266499</v>
      </c>
      <c r="CT42" s="25">
        <f>Fakos!CU97</f>
        <v>1.4774008987528899</v>
      </c>
      <c r="CU42" s="25">
        <f>Fakos!CV97</f>
        <v>1.06535138046263</v>
      </c>
      <c r="CV42" s="25">
        <f>Fakos!CW97</f>
        <v>2.28792957649382E-2</v>
      </c>
      <c r="CW42" s="25">
        <f>Fakos!CX97</f>
        <v>277.811560533202</v>
      </c>
      <c r="CX42" s="25">
        <f>Fakos!CY97</f>
        <v>12.5235820484102</v>
      </c>
      <c r="CZ42" s="25">
        <f>Fakos!DA97</f>
        <v>0.30687668639704152</v>
      </c>
      <c r="DA42" s="25">
        <f>Fakos!DB97</f>
        <v>9109.7620636564061</v>
      </c>
      <c r="DB42" s="25">
        <f>Fakos!DC97</f>
        <v>0.14197739216733385</v>
      </c>
      <c r="DC42" s="25">
        <f>Fakos!DD97</f>
        <v>0.20590294057672243</v>
      </c>
      <c r="DD42" s="25">
        <f>Fakos!DE97</f>
        <v>26.497437810862053</v>
      </c>
      <c r="DE42" s="25">
        <f>Fakos!DF97</f>
        <v>0.68260436680275427</v>
      </c>
      <c r="DF42" s="25">
        <f>Fakos!DG97</f>
        <v>6.6200304170736487E-4</v>
      </c>
      <c r="DG42" s="25">
        <f>Fakos!DH97</f>
        <v>1.0026907003408787E-2</v>
      </c>
      <c r="DH42" s="25">
        <f>Fakos!DI97</f>
        <v>4.4279430056607706E-2</v>
      </c>
      <c r="DI42" s="25">
        <f>Fakos!DJ97</f>
        <v>0.88396135479306104</v>
      </c>
      <c r="DJ42" s="25">
        <f>Fakos!DK97</f>
        <v>0.23847959489665352</v>
      </c>
      <c r="DK42" s="25">
        <f>Fakos!DL97</f>
        <v>4.3564351573334367E-3</v>
      </c>
      <c r="DL42" s="25">
        <f>Fakos!DM97</f>
        <v>7.9977066658195914E-2</v>
      </c>
      <c r="DM42" s="25">
        <f>Fakos!DN97</f>
        <v>1.0968935514632633E-3</v>
      </c>
      <c r="DN42" s="25">
        <f>Fakos!DO97</f>
        <v>2.7597064946013878E-3</v>
      </c>
      <c r="DO42" s="25">
        <f>Fakos!DP97</f>
        <v>1.157837694947406E-2</v>
      </c>
      <c r="DP42" s="25">
        <f>Fakos!DQ97</f>
        <v>5.4087934243790634E-3</v>
      </c>
      <c r="DQ42" s="25">
        <f>Fakos!DR97</f>
        <v>1.1194307834807542E-4</v>
      </c>
      <c r="DR42" s="25">
        <f>Fakos!DS97</f>
        <v>1.340789384812751</v>
      </c>
      <c r="DS42" s="25">
        <f>Fakos!DT97</f>
        <v>5.9927070897326344E-2</v>
      </c>
      <c r="DU42" s="25">
        <f>Fakos!DV97</f>
        <v>3.3570313614633127E-3</v>
      </c>
      <c r="DV42" s="25">
        <f>Fakos!DW97</f>
        <v>99.65487213191615</v>
      </c>
      <c r="DW42" s="25">
        <f>Fakos!DX97</f>
        <v>1.5531403304708991E-3</v>
      </c>
      <c r="DX42" s="25">
        <f>Fakos!DY97</f>
        <v>2.2524442539087514E-3</v>
      </c>
      <c r="DY42" s="25">
        <f>Fakos!DZ97</f>
        <v>0.28986473613834374</v>
      </c>
      <c r="DZ42" s="25">
        <f>Fakos!EA97</f>
        <v>7.4672478177890819E-3</v>
      </c>
      <c r="EA42" s="25">
        <f>Fakos!EB97</f>
        <v>7.2418827200199934E-6</v>
      </c>
      <c r="EB42" s="25">
        <f>Fakos!EC97</f>
        <v>1.0968784127631252E-4</v>
      </c>
      <c r="EC42" s="25">
        <f>Fakos!ED97</f>
        <v>4.8438816618161441E-4</v>
      </c>
      <c r="ED42" s="25">
        <f>Fakos!EE97</f>
        <v>9.6699623070177695E-3</v>
      </c>
      <c r="EE42" s="25">
        <f>Fakos!EF97</f>
        <v>2.6088116648304966E-3</v>
      </c>
      <c r="EF42" s="25">
        <f>Fakos!EG97</f>
        <v>4.7656567265028644E-5</v>
      </c>
      <c r="EG42" s="25">
        <f>Fakos!EH97</f>
        <v>8.7489709342740711E-4</v>
      </c>
      <c r="EH42" s="25">
        <f>Fakos!EI97</f>
        <v>1.1999302050872727E-5</v>
      </c>
      <c r="EI42" s="25">
        <f>Fakos!EJ97</f>
        <v>3.0189394181688997E-5</v>
      </c>
      <c r="EJ42" s="25">
        <f>Fakos!EK97</f>
        <v>1.2665991343486775E-4</v>
      </c>
      <c r="EK42" s="25">
        <f>Fakos!EL97</f>
        <v>5.9168682269413708E-5</v>
      </c>
      <c r="EL42" s="25">
        <f>Fakos!EM97</f>
        <v>1.2245844711286507E-6</v>
      </c>
      <c r="EM42" s="25">
        <f>Fakos!EN97</f>
        <v>1.4667363841741811E-2</v>
      </c>
      <c r="EN42" s="25">
        <f>Fakos!EO97</f>
        <v>6.5556318000212677E-4</v>
      </c>
      <c r="EP42" s="25">
        <f>Fakos!EQ97</f>
        <v>199.3097442638323</v>
      </c>
    </row>
    <row r="43" spans="1:146">
      <c r="A43" s="25" t="str">
        <f>Fakos!A98</f>
        <v>LM-JB-7D-17</v>
      </c>
      <c r="B43" s="25" t="str">
        <f>Fakos!B98</f>
        <v>Fakos</v>
      </c>
      <c r="C43" s="25" t="str">
        <f>Fakos!C98</f>
        <v>epithermal</v>
      </c>
      <c r="D43" s="25" t="str">
        <f>Fakos!E98</f>
        <v>pyrite</v>
      </c>
      <c r="E43" s="25" t="str">
        <f>Fakos!F98</f>
        <v>subhedral, inclusions</v>
      </c>
      <c r="F43" s="25">
        <f>Fakos!G98</f>
        <v>22.7575082354806</v>
      </c>
      <c r="G43" s="25">
        <f>Fakos!H98</f>
        <v>501048.97519708698</v>
      </c>
      <c r="H43" s="25">
        <f>Fakos!I98</f>
        <v>1.72544075280194</v>
      </c>
      <c r="I43" s="25">
        <f>Fakos!J98</f>
        <v>5.27321824067314</v>
      </c>
      <c r="J43" s="25">
        <f>Fakos!K98</f>
        <v>61.466881306517898</v>
      </c>
      <c r="K43" s="25">
        <f>Fakos!L98</f>
        <v>10.217929748245099</v>
      </c>
      <c r="L43" s="25">
        <f>Fakos!M98</f>
        <v>7.8574406754964798E-2</v>
      </c>
      <c r="M43" s="25">
        <f>Fakos!N98</f>
        <v>0.54847391332944495</v>
      </c>
      <c r="N43" s="25">
        <f>Fakos!O98</f>
        <v>4.9258953113346902</v>
      </c>
      <c r="O43" s="25">
        <f>Fakos!P98</f>
        <v>13.7487424049331</v>
      </c>
      <c r="P43" s="25">
        <f>Fakos!Q98</f>
        <v>52.897754106870401</v>
      </c>
      <c r="Q43" s="25">
        <f>Fakos!R98</f>
        <v>0.42446905347825797</v>
      </c>
      <c r="R43" s="25">
        <f>Fakos!S98</f>
        <v>8.0043402671992003E-2</v>
      </c>
      <c r="S43" s="25">
        <f>Fakos!T98</f>
        <v>9.5654405371646198E-2</v>
      </c>
      <c r="T43" s="25">
        <f>Fakos!U98</f>
        <v>14.5604214546143</v>
      </c>
      <c r="U43" s="25">
        <f>Fakos!V98</f>
        <v>59.778089251747801</v>
      </c>
      <c r="V43" s="25">
        <f>Fakos!W98</f>
        <v>0.42764370026054599</v>
      </c>
      <c r="W43" s="25">
        <f>Fakos!X98</f>
        <v>0.13299946538975499</v>
      </c>
      <c r="X43" s="25">
        <f>Fakos!Y98</f>
        <v>679.94378447502402</v>
      </c>
      <c r="Y43" s="25">
        <f>Fakos!Z98</f>
        <v>4.1488917572615298</v>
      </c>
      <c r="Z43" s="25">
        <f>Fakos!AA98</f>
        <v>0.32720829558946585</v>
      </c>
      <c r="AA43" s="25">
        <f>Fakos!AB98</f>
        <v>2.0220410449884957E-2</v>
      </c>
      <c r="AB43" s="25">
        <f>Fakos!AC98</f>
        <v>6.101815844180172E-3</v>
      </c>
      <c r="AC43" s="25">
        <f>Fakos!AD98</f>
        <v>0.35027962304266375</v>
      </c>
      <c r="AD43" s="25">
        <f>Fakos!AE98</f>
        <v>1.9560361963223504E-4</v>
      </c>
      <c r="AE43" s="25">
        <f>Fakos!AF98</f>
        <v>2.1414154797894384E-2</v>
      </c>
      <c r="AF43" s="25">
        <f>Fakos!AG98</f>
        <v>30.657531428401605</v>
      </c>
      <c r="AG43" s="25">
        <f>Fakos!AH98</f>
        <v>7.7797246352817373E-2</v>
      </c>
      <c r="AH43" s="25">
        <f>Fakos!AI98</f>
        <v>2.404540260524247</v>
      </c>
      <c r="AI43" s="25">
        <f>Fakos!AJ98</f>
        <v>7.9682494937056187</v>
      </c>
      <c r="AJ43" s="25">
        <f>Fakos!AK98</f>
        <v>7.7081444363579221E-2</v>
      </c>
      <c r="AK43" s="25">
        <f>Fakos!AL98</f>
        <v>8.4386678771610431</v>
      </c>
      <c r="AL43" s="25">
        <f>Fakos!AM98</f>
        <v>30.657531428401605</v>
      </c>
      <c r="AO43" s="25">
        <f>Fakos!AP98</f>
        <v>0.23770553969583699</v>
      </c>
      <c r="AP43" s="25">
        <f>Fakos!AQ98</f>
        <v>11.624399366829101</v>
      </c>
      <c r="AQ43" s="25">
        <f>Fakos!AR98</f>
        <v>5.6725210564961201E-2</v>
      </c>
      <c r="AR43" s="25">
        <f>Fakos!AS98</f>
        <v>0.30167237008992798</v>
      </c>
      <c r="AS43" s="25">
        <f>Fakos!AT98</f>
        <v>0.24701389689197101</v>
      </c>
      <c r="AT43" s="25">
        <f>Fakos!AU98</f>
        <v>0.87335969173218198</v>
      </c>
      <c r="AU43" s="25">
        <f>Fakos!AV98</f>
        <v>7.8574406754964798E-2</v>
      </c>
      <c r="AV43" s="25">
        <f>Fakos!AW98</f>
        <v>0.54847391332944495</v>
      </c>
      <c r="AW43" s="25">
        <f>Fakos!AX98</f>
        <v>0.17408241124151599</v>
      </c>
      <c r="AX43" s="25">
        <f>Fakos!AY98</f>
        <v>1.8136448654385999</v>
      </c>
      <c r="AY43" s="25">
        <f>Fakos!AZ98</f>
        <v>6.9743180809409E-2</v>
      </c>
      <c r="AZ43" s="25">
        <f>Fakos!BA98</f>
        <v>0.20564437809313901</v>
      </c>
      <c r="BA43" s="25">
        <f>Fakos!BB98</f>
        <v>1.1009196942324899E-2</v>
      </c>
      <c r="BB43" s="25">
        <f>Fakos!BC98</f>
        <v>9.5654405371646198E-2</v>
      </c>
      <c r="BC43" s="25">
        <f>Fakos!BD98</f>
        <v>6.7999389154435305E-2</v>
      </c>
      <c r="BD43" s="25">
        <f>Fakos!BE98</f>
        <v>9.9292074080719901E-3</v>
      </c>
      <c r="BE43" s="25">
        <f>Fakos!BF98</f>
        <v>5.2191522598618999E-2</v>
      </c>
      <c r="BF43" s="25">
        <f>Fakos!BG98</f>
        <v>2.1094094311212602E-2</v>
      </c>
      <c r="BG43" s="25">
        <f>Fakos!BH98</f>
        <v>2.69597952231132E-2</v>
      </c>
      <c r="BH43" s="25">
        <f>Fakos!BI98</f>
        <v>1.2494367798689E-2</v>
      </c>
      <c r="BJ43" s="25">
        <f>Fakos!BK98</f>
        <v>7.33125622932873</v>
      </c>
      <c r="BK43" s="25">
        <f>Fakos!BL98</f>
        <v>27381.175576309</v>
      </c>
      <c r="BL43" s="25">
        <f>Fakos!BM98</f>
        <v>0.65292522528530295</v>
      </c>
      <c r="BM43" s="25">
        <f>Fakos!BN98</f>
        <v>4.9760126670406102</v>
      </c>
      <c r="BN43" s="25">
        <f>Fakos!BO98</f>
        <v>31.922578891871801</v>
      </c>
      <c r="BO43" s="25">
        <f>Fakos!BP98</f>
        <v>17.2791704065421</v>
      </c>
      <c r="BP43" s="25">
        <f>Fakos!BQ98</f>
        <v>7.60716325098241E-2</v>
      </c>
      <c r="BQ43" s="25">
        <f>Fakos!BR98</f>
        <v>0.464074959165658</v>
      </c>
      <c r="BR43" s="25">
        <f>Fakos!BS98</f>
        <v>5.3932025124595997</v>
      </c>
      <c r="BS43" s="25">
        <f>Fakos!BT98</f>
        <v>3.1823652036437999</v>
      </c>
      <c r="BT43" s="25">
        <f>Fakos!BU98</f>
        <v>80.334558970537103</v>
      </c>
      <c r="BU43" s="25">
        <f>Fakos!BV98</f>
        <v>0.70182894597717904</v>
      </c>
      <c r="BV43" s="25">
        <f>Fakos!BW98</f>
        <v>0.119549994314014</v>
      </c>
      <c r="BW43" s="25">
        <f>Fakos!BX98</f>
        <v>9.1888912361776307E-2</v>
      </c>
      <c r="BX43" s="25">
        <f>Fakos!BY98</f>
        <v>26.784446891884301</v>
      </c>
      <c r="BY43" s="25">
        <f>Fakos!BZ98</f>
        <v>106.03989151810001</v>
      </c>
      <c r="BZ43" s="25">
        <f>Fakos!CA98</f>
        <v>0.53136870406394598</v>
      </c>
      <c r="CA43" s="25">
        <f>Fakos!CB98</f>
        <v>0.13792685138345101</v>
      </c>
      <c r="CB43" s="25">
        <f>Fakos!CC98</f>
        <v>924.33671948269398</v>
      </c>
      <c r="CC43" s="25">
        <f>Fakos!CD98</f>
        <v>3.8050983058960299</v>
      </c>
      <c r="CE43" s="25">
        <f>Fakos!CF98</f>
        <v>22.7575082354806</v>
      </c>
      <c r="CF43" s="25">
        <f>Fakos!CG98</f>
        <v>501048.97519708698</v>
      </c>
      <c r="CG43" s="25">
        <f>Fakos!CH98</f>
        <v>1.72544075280194</v>
      </c>
      <c r="CH43" s="25">
        <f>Fakos!CI98</f>
        <v>5.27321824067314</v>
      </c>
      <c r="CI43" s="25">
        <f>Fakos!CJ98</f>
        <v>61.466881306517898</v>
      </c>
      <c r="CJ43" s="25">
        <f>Fakos!CK98</f>
        <v>10.217929748245099</v>
      </c>
      <c r="CK43" s="25">
        <f>Fakos!CL98</f>
        <v>7.8574406754964798E-2</v>
      </c>
      <c r="CL43" s="25">
        <f>Fakos!CM98</f>
        <v>0.54847391332944495</v>
      </c>
      <c r="CM43" s="25">
        <f>Fakos!CN98</f>
        <v>4.9258953113346902</v>
      </c>
      <c r="CN43" s="25">
        <f>Fakos!CO98</f>
        <v>13.7487424049331</v>
      </c>
      <c r="CO43" s="25">
        <f>Fakos!CP98</f>
        <v>52.897754106870401</v>
      </c>
      <c r="CP43" s="25">
        <f>Fakos!CQ98</f>
        <v>0.42446905347825797</v>
      </c>
      <c r="CQ43" s="25">
        <f>Fakos!CR98</f>
        <v>8.0043402671992003E-2</v>
      </c>
      <c r="CR43" s="25">
        <f>Fakos!CS98</f>
        <v>9.5654405371646198E-2</v>
      </c>
      <c r="CS43" s="25">
        <f>Fakos!CT98</f>
        <v>14.5604214546143</v>
      </c>
      <c r="CT43" s="25">
        <f>Fakos!CU98</f>
        <v>59.778089251747801</v>
      </c>
      <c r="CU43" s="25">
        <f>Fakos!CV98</f>
        <v>0.42764370026054599</v>
      </c>
      <c r="CV43" s="25">
        <f>Fakos!CW98</f>
        <v>0.13299946538975499</v>
      </c>
      <c r="CW43" s="25">
        <f>Fakos!CX98</f>
        <v>679.94378447502402</v>
      </c>
      <c r="CX43" s="25">
        <f>Fakos!CY98</f>
        <v>4.1488917572615298</v>
      </c>
      <c r="CZ43" s="25">
        <f>Fakos!DA98</f>
        <v>0.41423946881478446</v>
      </c>
      <c r="DA43" s="25">
        <f>Fakos!DB98</f>
        <v>8972.1367212299574</v>
      </c>
      <c r="DB43" s="25">
        <f>Fakos!DC98</f>
        <v>2.9277907067695969E-2</v>
      </c>
      <c r="DC43" s="25">
        <f>Fakos!DD98</f>
        <v>8.9843461797632113E-2</v>
      </c>
      <c r="DD43" s="25">
        <f>Fakos!DE98</f>
        <v>0.96728167479491867</v>
      </c>
      <c r="DE43" s="25">
        <f>Fakos!DF98</f>
        <v>0.15626135109718764</v>
      </c>
      <c r="DF43" s="25">
        <f>Fakos!DG98</f>
        <v>1.1269510312947636E-3</v>
      </c>
      <c r="DG43" s="25">
        <f>Fakos!DH98</f>
        <v>7.5536966441185089E-3</v>
      </c>
      <c r="DH43" s="25">
        <f>Fakos!DI98</f>
        <v>6.5747332028876726E-2</v>
      </c>
      <c r="DI43" s="25">
        <f>Fakos!DJ98</f>
        <v>0.17412287746875763</v>
      </c>
      <c r="DJ43" s="25">
        <f>Fakos!DK98</f>
        <v>0.49039247996045543</v>
      </c>
      <c r="DK43" s="25">
        <f>Fakos!DL98</f>
        <v>3.776045524710731E-3</v>
      </c>
      <c r="DL43" s="25">
        <f>Fakos!DM98</f>
        <v>6.9713287700527791E-4</v>
      </c>
      <c r="DM43" s="25">
        <f>Fakos!DN98</f>
        <v>8.0578220345081458E-4</v>
      </c>
      <c r="DN43" s="25">
        <f>Fakos!DO98</f>
        <v>0.1195829620122725</v>
      </c>
      <c r="DO43" s="25">
        <f>Fakos!DP98</f>
        <v>0.46848032328955957</v>
      </c>
      <c r="DP43" s="25">
        <f>Fakos!DQ98</f>
        <v>2.1711488588318471E-3</v>
      </c>
      <c r="DQ43" s="25">
        <f>Fakos!DR98</f>
        <v>6.5073548274127582E-4</v>
      </c>
      <c r="DR43" s="25">
        <f>Fakos!DS98</f>
        <v>3.2815819714045564</v>
      </c>
      <c r="DS43" s="25">
        <f>Fakos!DT98</f>
        <v>1.9853020447477079E-2</v>
      </c>
      <c r="DU43" s="25">
        <f>Fakos!DV98</f>
        <v>4.6131884881669164E-3</v>
      </c>
      <c r="DV43" s="25">
        <f>Fakos!DW98</f>
        <v>99.918431131303294</v>
      </c>
      <c r="DW43" s="25">
        <f>Fakos!DX98</f>
        <v>3.260541643430557E-4</v>
      </c>
      <c r="DX43" s="25">
        <f>Fakos!DY98</f>
        <v>1.0005440207997583E-3</v>
      </c>
      <c r="DY43" s="25">
        <f>Fakos!DZ98</f>
        <v>1.077215722525442E-2</v>
      </c>
      <c r="DZ43" s="25">
        <f>Fakos!EA98</f>
        <v>1.7402085515643327E-3</v>
      </c>
      <c r="EA43" s="25">
        <f>Fakos!EB98</f>
        <v>1.2550319116552727E-5</v>
      </c>
      <c r="EB43" s="25">
        <f>Fakos!EC98</f>
        <v>8.4121936766323112E-5</v>
      </c>
      <c r="EC43" s="25">
        <f>Fakos!ED98</f>
        <v>7.3219685248996952E-4</v>
      </c>
      <c r="ED43" s="25">
        <f>Fakos!EE98</f>
        <v>1.9391238989458224E-3</v>
      </c>
      <c r="EE43" s="25">
        <f>Fakos!EF98</f>
        <v>5.4612684535106665E-3</v>
      </c>
      <c r="EF43" s="25">
        <f>Fakos!EG98</f>
        <v>4.2052028009862174E-5</v>
      </c>
      <c r="EG43" s="25">
        <f>Fakos!EH98</f>
        <v>7.7636381973089511E-6</v>
      </c>
      <c r="EH43" s="25">
        <f>Fakos!EI98</f>
        <v>8.9736142129689771E-6</v>
      </c>
      <c r="EI43" s="25">
        <f>Fakos!EJ98</f>
        <v>1.3317387290842047E-3</v>
      </c>
      <c r="EJ43" s="25">
        <f>Fakos!EK98</f>
        <v>5.217243157721472E-3</v>
      </c>
      <c r="EK43" s="25">
        <f>Fakos!EL98</f>
        <v>2.4179055053148858E-5</v>
      </c>
      <c r="EL43" s="25">
        <f>Fakos!EM98</f>
        <v>7.2469324239261208E-6</v>
      </c>
      <c r="EM43" s="25">
        <f>Fakos!EN98</f>
        <v>3.6545421943432368E-2</v>
      </c>
      <c r="EN43" s="25">
        <f>Fakos!EO98</f>
        <v>2.2109367232844157E-4</v>
      </c>
      <c r="EP43" s="25">
        <f>Fakos!EQ98</f>
        <v>199.83686226260659</v>
      </c>
    </row>
    <row r="44" spans="1:146">
      <c r="A44" s="25" t="str">
        <f>Fakos!A99</f>
        <v>LM-JB-7D-19</v>
      </c>
      <c r="B44" s="25" t="str">
        <f>Fakos!B99</f>
        <v>Fakos</v>
      </c>
      <c r="C44" s="25" t="str">
        <f>Fakos!C99</f>
        <v>epithermal</v>
      </c>
      <c r="D44" s="25" t="str">
        <f>Fakos!E99</f>
        <v>pyrite</v>
      </c>
      <c r="E44" s="25" t="str">
        <f>Fakos!F99</f>
        <v>anhedral, inclusions</v>
      </c>
      <c r="F44" s="25">
        <f>Fakos!G99</f>
        <v>16.189636444226199</v>
      </c>
      <c r="G44" s="25">
        <f>Fakos!H99</f>
        <v>504189.99703669897</v>
      </c>
      <c r="H44" s="25">
        <f>Fakos!I99</f>
        <v>6.8815275057576102</v>
      </c>
      <c r="I44" s="25">
        <f>Fakos!J99</f>
        <v>14.792195003034101</v>
      </c>
      <c r="J44" s="25">
        <f>Fakos!K99</f>
        <v>8.0646635668803306</v>
      </c>
      <c r="K44" s="25">
        <f>Fakos!L99</f>
        <v>186.749059915934</v>
      </c>
      <c r="L44" s="25">
        <f>Fakos!M99</f>
        <v>8.3807150143525702E-2</v>
      </c>
      <c r="M44" s="25">
        <f>Fakos!N99</f>
        <v>0.75608199495878803</v>
      </c>
      <c r="N44" s="25">
        <f>Fakos!O99</f>
        <v>0.30788876928235298</v>
      </c>
      <c r="O44" s="25">
        <f>Fakos!P99</f>
        <v>126.40918188591201</v>
      </c>
      <c r="P44" s="25">
        <f>Fakos!Q99</f>
        <v>0.27370989653866601</v>
      </c>
      <c r="Q44" s="25">
        <f>Fakos!R99</f>
        <v>3.2771293612378898</v>
      </c>
      <c r="R44" s="25">
        <f>Fakos!S99</f>
        <v>8.4940955882041678</v>
      </c>
      <c r="S44" s="25">
        <f>Fakos!T99</f>
        <v>0.191480270759573</v>
      </c>
      <c r="T44" s="25">
        <f>Fakos!U99</f>
        <v>7.1994093792735095E-2</v>
      </c>
      <c r="U44" s="25">
        <f>Fakos!V99</f>
        <v>86.229746726221705</v>
      </c>
      <c r="V44" s="25">
        <f>Fakos!W99</f>
        <v>5.9273818283125897E-2</v>
      </c>
      <c r="W44" s="25">
        <f>Fakos!X99</f>
        <v>2.4129026036945798E-2</v>
      </c>
      <c r="X44" s="25">
        <f>Fakos!Y99</f>
        <v>2.0834103850808501</v>
      </c>
      <c r="Y44" s="25">
        <f>Fakos!Z99</f>
        <v>0.71172921798997801</v>
      </c>
      <c r="Z44" s="25">
        <f>Fakos!AA99</f>
        <v>0.46521341182604109</v>
      </c>
      <c r="AA44" s="25">
        <f>Fakos!AB99</f>
        <v>60.674163281089001</v>
      </c>
      <c r="AB44" s="25">
        <f>Fakos!AC99</f>
        <v>0.34161738997108737</v>
      </c>
      <c r="AC44" s="25">
        <f>Fakos!AD99</f>
        <v>22.350693472183213</v>
      </c>
      <c r="AD44" s="25">
        <f>Fakos!AE99</f>
        <v>1.1581504157669557E-2</v>
      </c>
      <c r="AE44" s="25">
        <f>Fakos!AF99</f>
        <v>3.4555886976603147E-2</v>
      </c>
      <c r="AF44" s="25">
        <f>Fakos!AG99</f>
        <v>3.9774584394185658E-2</v>
      </c>
      <c r="AG44" s="25">
        <f>Fakos!AH99</f>
        <v>0.13137589142239217</v>
      </c>
      <c r="AH44" s="25">
        <f>Fakos!AI99</f>
        <v>0.10342605146815022</v>
      </c>
      <c r="AI44" s="25">
        <f>Fakos!AJ99</f>
        <v>18.369349215003275</v>
      </c>
      <c r="AJ44" s="25">
        <f>Fakos!AK99</f>
        <v>3.5063473940571506E-3</v>
      </c>
      <c r="AK44" s="25">
        <f>Fakos!AL99</f>
        <v>1.0461935047487545E-2</v>
      </c>
      <c r="AL44" s="25">
        <f>Fakos!AM99</f>
        <v>3.9774584394185658E-2</v>
      </c>
      <c r="AO44" s="25">
        <f>Fakos!AP99</f>
        <v>0.24249373376751801</v>
      </c>
      <c r="AP44" s="25">
        <f>Fakos!AQ99</f>
        <v>8.2060926299851893</v>
      </c>
      <c r="AQ44" s="25">
        <f>Fakos!AR99</f>
        <v>5.0227651110381702E-2</v>
      </c>
      <c r="AR44" s="25">
        <f>Fakos!AS99</f>
        <v>0.32432244994132398</v>
      </c>
      <c r="AS44" s="25">
        <f>Fakos!AT99</f>
        <v>0.34289546205597898</v>
      </c>
      <c r="AT44" s="25">
        <f>Fakos!AU99</f>
        <v>1.0633887584150199</v>
      </c>
      <c r="AU44" s="25">
        <f>Fakos!AV99</f>
        <v>7.8934651516109899E-2</v>
      </c>
      <c r="AV44" s="25">
        <f>Fakos!AW99</f>
        <v>0.75608199495878803</v>
      </c>
      <c r="AW44" s="25">
        <f>Fakos!AX99</f>
        <v>0.30788876928235298</v>
      </c>
      <c r="AX44" s="25">
        <f>Fakos!AY99</f>
        <v>2.2139012660503101</v>
      </c>
      <c r="AY44" s="25">
        <f>Fakos!AZ99</f>
        <v>3.2046817784853597E-2</v>
      </c>
      <c r="AZ44" s="25">
        <f>Fakos!BA99</f>
        <v>0.107183113877119</v>
      </c>
      <c r="BA44" s="25">
        <f>Fakos!BB99</f>
        <v>1.8930513243021599E-2</v>
      </c>
      <c r="BB44" s="25">
        <f>Fakos!BC99</f>
        <v>0.191480270759573</v>
      </c>
      <c r="BC44" s="25">
        <f>Fakos!BD99</f>
        <v>7.1994093792735095E-2</v>
      </c>
      <c r="BD44" s="25">
        <f>Fakos!BE99</f>
        <v>4.0911689781761504E-3</v>
      </c>
      <c r="BE44" s="25">
        <f>Fakos!BF99</f>
        <v>5.9273818283125897E-2</v>
      </c>
      <c r="BF44" s="25">
        <f>Fakos!BG99</f>
        <v>2.4129026036945798E-2</v>
      </c>
      <c r="BG44" s="25">
        <f>Fakos!BH99</f>
        <v>3.8852823758659498E-2</v>
      </c>
      <c r="BH44" s="25">
        <f>Fakos!BI99</f>
        <v>1.1604762409510999E-2</v>
      </c>
      <c r="BJ44" s="25">
        <f>Fakos!BK99</f>
        <v>0.92333544900028797</v>
      </c>
      <c r="BK44" s="25">
        <f>Fakos!BL99</f>
        <v>47900.023346745002</v>
      </c>
      <c r="BL44" s="25">
        <f>Fakos!BM99</f>
        <v>5.7619536936281603</v>
      </c>
      <c r="BM44" s="25">
        <f>Fakos!BN99</f>
        <v>10.0595355718701</v>
      </c>
      <c r="BN44" s="25">
        <f>Fakos!BO99</f>
        <v>9.1328431079119703</v>
      </c>
      <c r="BO44" s="25">
        <f>Fakos!BP99</f>
        <v>156.78781566469101</v>
      </c>
      <c r="BP44" s="25">
        <f>Fakos!BQ99</f>
        <v>0.106480369826536</v>
      </c>
      <c r="BQ44" s="25">
        <f>Fakos!BR99</f>
        <v>0.456795657594667</v>
      </c>
      <c r="BR44" s="25">
        <f>Fakos!BS99</f>
        <v>0.13815964346513299</v>
      </c>
      <c r="BS44" s="25">
        <f>Fakos!BT99</f>
        <v>13.7144446593365</v>
      </c>
      <c r="BT44" s="25">
        <f>Fakos!BU99</f>
        <v>0.16291536160248901</v>
      </c>
      <c r="BU44" s="25">
        <f>Fakos!BV99</f>
        <v>1.99625095555453</v>
      </c>
      <c r="BV44" s="25">
        <f>Fakos!BW99</f>
        <v>9.7885054944692005</v>
      </c>
      <c r="BW44" s="25">
        <f>Fakos!BX99</f>
        <v>9.5711627274422395E-2</v>
      </c>
      <c r="BX44" s="25">
        <f>Fakos!BY99</f>
        <v>3.2469492871962102E-2</v>
      </c>
      <c r="BY44" s="25">
        <f>Fakos!BZ99</f>
        <v>21.486720548784199</v>
      </c>
      <c r="BZ44" s="25">
        <f>Fakos!CA99</f>
        <v>3.5014451139241301E-2</v>
      </c>
      <c r="CA44" s="25">
        <f>Fakos!CB99</f>
        <v>6.31252378183309E-3</v>
      </c>
      <c r="CB44" s="25">
        <f>Fakos!CC99</f>
        <v>1.3880243077194601</v>
      </c>
      <c r="CC44" s="25">
        <f>Fakos!CD99</f>
        <v>0.41383763153872899</v>
      </c>
      <c r="CE44" s="25">
        <f>Fakos!CF99</f>
        <v>16.189636444226199</v>
      </c>
      <c r="CF44" s="25">
        <f>Fakos!CG99</f>
        <v>504189.99703669897</v>
      </c>
      <c r="CG44" s="25">
        <f>Fakos!CH99</f>
        <v>6.8815275057576102</v>
      </c>
      <c r="CH44" s="25">
        <f>Fakos!CI99</f>
        <v>14.792195003034101</v>
      </c>
      <c r="CI44" s="25">
        <f>Fakos!CJ99</f>
        <v>8.0646635668803306</v>
      </c>
      <c r="CJ44" s="25">
        <f>Fakos!CK99</f>
        <v>186.749059915934</v>
      </c>
      <c r="CK44" s="25">
        <f>Fakos!CL99</f>
        <v>8.3807150143525702E-2</v>
      </c>
      <c r="CL44" s="25">
        <f>Fakos!CM99</f>
        <v>0.75608199495878803</v>
      </c>
      <c r="CM44" s="25">
        <f>Fakos!CN99</f>
        <v>0.30788876928235298</v>
      </c>
      <c r="CN44" s="25">
        <f>Fakos!CO99</f>
        <v>126.40918188591201</v>
      </c>
      <c r="CO44" s="25">
        <f>Fakos!CP99</f>
        <v>0.27370989653866601</v>
      </c>
      <c r="CP44" s="25">
        <f>Fakos!CQ99</f>
        <v>3.2771293612378898</v>
      </c>
      <c r="CQ44" s="25">
        <f>Fakos!CR99</f>
        <v>8.4940955882041678</v>
      </c>
      <c r="CR44" s="25">
        <f>Fakos!CS99</f>
        <v>0.191480270759573</v>
      </c>
      <c r="CS44" s="25">
        <f>Fakos!CT99</f>
        <v>7.1994093792735095E-2</v>
      </c>
      <c r="CT44" s="25">
        <f>Fakos!CU99</f>
        <v>86.229746726221705</v>
      </c>
      <c r="CU44" s="25">
        <f>Fakos!CV99</f>
        <v>5.9273818283125897E-2</v>
      </c>
      <c r="CV44" s="25">
        <f>Fakos!CW99</f>
        <v>2.4129026036945798E-2</v>
      </c>
      <c r="CW44" s="25">
        <f>Fakos!CX99</f>
        <v>2.0834103850808501</v>
      </c>
      <c r="CX44" s="25">
        <f>Fakos!CY99</f>
        <v>0.71172921798997801</v>
      </c>
      <c r="CZ44" s="25">
        <f>Fakos!DA99</f>
        <v>0.29468895854358057</v>
      </c>
      <c r="DA44" s="25">
        <f>Fakos!DB99</f>
        <v>9028.3820760443905</v>
      </c>
      <c r="DB44" s="25">
        <f>Fakos!DC99</f>
        <v>0.11676826484490253</v>
      </c>
      <c r="DC44" s="25">
        <f>Fakos!DD99</f>
        <v>0.25202484441238882</v>
      </c>
      <c r="DD44" s="25">
        <f>Fakos!DE99</f>
        <v>0.12691064058918469</v>
      </c>
      <c r="DE44" s="25">
        <f>Fakos!DF99</f>
        <v>2.8559268988520263</v>
      </c>
      <c r="DF44" s="25">
        <f>Fakos!DG99</f>
        <v>1.2020014936753396E-3</v>
      </c>
      <c r="DG44" s="25">
        <f>Fakos!DH99</f>
        <v>1.041291826137981E-2</v>
      </c>
      <c r="DH44" s="25">
        <f>Fakos!DI99</f>
        <v>4.1094793661955028E-3</v>
      </c>
      <c r="DI44" s="25">
        <f>Fakos!DJ99</f>
        <v>1.6009268222633235</v>
      </c>
      <c r="DJ44" s="25">
        <f>Fakos!DK99</f>
        <v>2.5374475196458827E-3</v>
      </c>
      <c r="DK44" s="25">
        <f>Fakos!DL99</f>
        <v>2.9153102109561249E-2</v>
      </c>
      <c r="DL44" s="25">
        <f>Fakos!DM99</f>
        <v>7.3978780227875143E-2</v>
      </c>
      <c r="DM44" s="25">
        <f>Fakos!DN99</f>
        <v>1.6130087672443182E-3</v>
      </c>
      <c r="DN44" s="25">
        <f>Fakos!DO99</f>
        <v>5.9127869409276524E-4</v>
      </c>
      <c r="DO44" s="25">
        <f>Fakos!DP99</f>
        <v>0.67578171415534249</v>
      </c>
      <c r="DP44" s="25">
        <f>Fakos!DQ99</f>
        <v>3.0093342388911161E-4</v>
      </c>
      <c r="DQ44" s="25">
        <f>Fakos!DR99</f>
        <v>1.1805771820371723E-4</v>
      </c>
      <c r="DR44" s="25">
        <f>Fakos!DS99</f>
        <v>1.0055069426065879E-2</v>
      </c>
      <c r="DS44" s="25">
        <f>Fakos!DT99</f>
        <v>3.405722671142516E-3</v>
      </c>
      <c r="DU44" s="25">
        <f>Fakos!DV99</f>
        <v>3.2614666615575277E-3</v>
      </c>
      <c r="DV44" s="25">
        <f>Fakos!DW99</f>
        <v>99.921514855357856</v>
      </c>
      <c r="DW44" s="25">
        <f>Fakos!DX99</f>
        <v>1.2923314290489406E-3</v>
      </c>
      <c r="DX44" s="25">
        <f>Fakos!DY99</f>
        <v>2.7892820687873536E-3</v>
      </c>
      <c r="DY44" s="25">
        <f>Fakos!DZ99</f>
        <v>1.4045820560233953E-3</v>
      </c>
      <c r="DZ44" s="25">
        <f>Fakos!EA99</f>
        <v>3.1607938127324743E-2</v>
      </c>
      <c r="EA44" s="25">
        <f>Fakos!EB99</f>
        <v>1.330313771557448E-5</v>
      </c>
      <c r="EB44" s="25">
        <f>Fakos!EC99</f>
        <v>1.1524485317284593E-4</v>
      </c>
      <c r="EC44" s="25">
        <f>Fakos!ED99</f>
        <v>4.5481615651449919E-5</v>
      </c>
      <c r="ED44" s="25">
        <f>Fakos!EE99</f>
        <v>1.7718239204516692E-2</v>
      </c>
      <c r="EE44" s="25">
        <f>Fakos!EF99</f>
        <v>2.8083171258528868E-5</v>
      </c>
      <c r="EF44" s="25">
        <f>Fakos!EG99</f>
        <v>3.2265162251491383E-4</v>
      </c>
      <c r="EG44" s="25">
        <f>Fakos!EH99</f>
        <v>8.1875929986777564E-4</v>
      </c>
      <c r="EH44" s="25">
        <f>Fakos!EI99</f>
        <v>1.7851955991725258E-5</v>
      </c>
      <c r="EI44" s="25">
        <f>Fakos!EJ99</f>
        <v>6.5439701507772509E-6</v>
      </c>
      <c r="EJ44" s="25">
        <f>Fakos!EK99</f>
        <v>7.479206354051097E-3</v>
      </c>
      <c r="EK44" s="25">
        <f>Fakos!EL99</f>
        <v>3.3305772099959724E-6</v>
      </c>
      <c r="EL44" s="25">
        <f>Fakos!EM99</f>
        <v>1.3066024392767824E-6</v>
      </c>
      <c r="EM44" s="25">
        <f>Fakos!EN99</f>
        <v>1.1128436530108546E-4</v>
      </c>
      <c r="EN44" s="25">
        <f>Fakos!EO99</f>
        <v>3.7692796517855603E-5</v>
      </c>
      <c r="EP44" s="25">
        <f>Fakos!EQ99</f>
        <v>199.84302971071571</v>
      </c>
    </row>
    <row r="45" spans="1:146">
      <c r="A45" s="25" t="str">
        <f>Fakos!A100</f>
        <v>LM-JB-7D-20</v>
      </c>
      <c r="B45" s="25" t="str">
        <f>Fakos!B100</f>
        <v>Fakos</v>
      </c>
      <c r="C45" s="25" t="str">
        <f>Fakos!C100</f>
        <v>epithermal</v>
      </c>
      <c r="D45" s="25" t="str">
        <f>Fakos!E100</f>
        <v>pyrite</v>
      </c>
      <c r="E45" s="25" t="str">
        <f>Fakos!F100</f>
        <v>anhedral, inclusions</v>
      </c>
      <c r="F45" s="25">
        <f>Fakos!G100</f>
        <v>16.762622173276501</v>
      </c>
      <c r="G45" s="25">
        <f>Fakos!H100</f>
        <v>506898.64498099702</v>
      </c>
      <c r="H45" s="25">
        <f>Fakos!I100</f>
        <v>3.50394889664674E-2</v>
      </c>
      <c r="I45" s="25">
        <f>Fakos!J100</f>
        <v>0.36277085360081801</v>
      </c>
      <c r="J45" s="25">
        <f>Fakos!K100</f>
        <v>17.6733146501658</v>
      </c>
      <c r="K45" s="25">
        <f>Fakos!L100</f>
        <v>300.55166785269898</v>
      </c>
      <c r="L45" s="25">
        <f>Fakos!M100</f>
        <v>5.9855811481528902E-2</v>
      </c>
      <c r="M45" s="25">
        <f>Fakos!N100</f>
        <v>0.57351276617845004</v>
      </c>
      <c r="N45" s="25">
        <f>Fakos!O100</f>
        <v>0.188353931795914</v>
      </c>
      <c r="O45" s="25">
        <f>Fakos!P100</f>
        <v>47.313205851434503</v>
      </c>
      <c r="P45" s="25">
        <f>Fakos!Q100</f>
        <v>1.3548489396332799</v>
      </c>
      <c r="Q45" s="25">
        <f>Fakos!R100</f>
        <v>7.4046966511679697</v>
      </c>
      <c r="R45" s="25">
        <f>Fakos!S100</f>
        <v>19.822107764669298</v>
      </c>
      <c r="S45" s="25">
        <f>Fakos!T100</f>
        <v>9.4361321059574593E-2</v>
      </c>
      <c r="T45" s="25">
        <f>Fakos!U100</f>
        <v>4.9557189105317798E-2</v>
      </c>
      <c r="U45" s="25">
        <f>Fakos!V100</f>
        <v>6.4103403741557798</v>
      </c>
      <c r="V45" s="25">
        <f>Fakos!W100</f>
        <v>4.6034929898844799E-2</v>
      </c>
      <c r="W45" s="25">
        <f>Fakos!X100</f>
        <v>1.38260366790088E-2</v>
      </c>
      <c r="X45" s="25">
        <f>Fakos!Y100</f>
        <v>3.7846343779498599</v>
      </c>
      <c r="Y45" s="25">
        <f>Fakos!Z100</f>
        <v>1.2708237142154899</v>
      </c>
      <c r="Z45" s="25">
        <f>Fakos!AA100</f>
        <v>9.6588490003179206E-2</v>
      </c>
      <c r="AA45" s="25">
        <f>Fakos!AB100</f>
        <v>12.501394091617408</v>
      </c>
      <c r="AB45" s="25">
        <f>Fakos!AC100</f>
        <v>0.33578506859727264</v>
      </c>
      <c r="AC45" s="25">
        <f>Fakos!AD100</f>
        <v>0.18603003734710208</v>
      </c>
      <c r="AD45" s="25">
        <f>Fakos!AE100</f>
        <v>3.6532027398901287E-3</v>
      </c>
      <c r="AE45" s="25">
        <f>Fakos!AF100</f>
        <v>1.3094313520494673E-2</v>
      </c>
      <c r="AF45" s="25">
        <f>Fakos!AG100</f>
        <v>38.66634416186443</v>
      </c>
      <c r="AG45" s="25">
        <f>Fakos!AH100</f>
        <v>0.35798674438062966</v>
      </c>
      <c r="AH45" s="25">
        <f>Fakos!AI100</f>
        <v>36.268329011066953</v>
      </c>
      <c r="AI45" s="25">
        <f>Fakos!AJ100</f>
        <v>1350.2824169813944</v>
      </c>
      <c r="AJ45" s="25">
        <f>Fakos!AK100</f>
        <v>0.39458442707997948</v>
      </c>
      <c r="AK45" s="25">
        <f>Fakos!AL100</f>
        <v>1.414323968958102</v>
      </c>
      <c r="AL45" s="25">
        <f>Fakos!AM100</f>
        <v>38.66634416186443</v>
      </c>
      <c r="AO45" s="25">
        <f>Fakos!AP100</f>
        <v>0.32161849497314199</v>
      </c>
      <c r="AP45" s="25">
        <f>Fakos!AQ100</f>
        <v>7.4695092072029796</v>
      </c>
      <c r="AQ45" s="25">
        <f>Fakos!AR100</f>
        <v>3.3438158156337203E-2</v>
      </c>
      <c r="AR45" s="25">
        <f>Fakos!AS100</f>
        <v>0.36277085360081801</v>
      </c>
      <c r="AS45" s="25">
        <f>Fakos!AT100</f>
        <v>0.368229863652282</v>
      </c>
      <c r="AT45" s="25">
        <f>Fakos!AU100</f>
        <v>1.5195355894798901</v>
      </c>
      <c r="AU45" s="25">
        <f>Fakos!AV100</f>
        <v>5.9855811481528902E-2</v>
      </c>
      <c r="AV45" s="25">
        <f>Fakos!AW100</f>
        <v>0.452651377261506</v>
      </c>
      <c r="AW45" s="25">
        <f>Fakos!AX100</f>
        <v>0.188353931795914</v>
      </c>
      <c r="AX45" s="25">
        <f>Fakos!AY100</f>
        <v>3.5391273057064701</v>
      </c>
      <c r="AY45" s="25">
        <f>Fakos!AZ100</f>
        <v>5.6127473229565399E-2</v>
      </c>
      <c r="AZ45" s="25">
        <f>Fakos!BA100</f>
        <v>2.4067513558528901E-3</v>
      </c>
      <c r="BA45" s="25">
        <f>Fakos!BB100</f>
        <v>6.1406093369219296E-3</v>
      </c>
      <c r="BB45" s="25">
        <f>Fakos!BC100</f>
        <v>9.4361321059574593E-2</v>
      </c>
      <c r="BC45" s="25">
        <f>Fakos!BD100</f>
        <v>4.9557189105317798E-2</v>
      </c>
      <c r="BD45" s="25">
        <f>Fakos!BE100</f>
        <v>0.167455703540526</v>
      </c>
      <c r="BE45" s="25">
        <f>Fakos!BF100</f>
        <v>3.00428690254032E-2</v>
      </c>
      <c r="BF45" s="25">
        <f>Fakos!BG100</f>
        <v>1.38260366790088E-2</v>
      </c>
      <c r="BG45" s="25">
        <f>Fakos!BH100</f>
        <v>3.2275311000864698E-2</v>
      </c>
      <c r="BH45" s="25">
        <f>Fakos!BI100</f>
        <v>2.5863909870248201E-2</v>
      </c>
      <c r="BJ45" s="25">
        <f>Fakos!BK100</f>
        <v>1.39483768545241</v>
      </c>
      <c r="BK45" s="25">
        <f>Fakos!BL100</f>
        <v>44866.290709775902</v>
      </c>
      <c r="BL45" s="25">
        <f>Fakos!BM100</f>
        <v>3.1558457341879703E-2</v>
      </c>
      <c r="BM45" s="25">
        <f>Fakos!BN100</f>
        <v>0.24357794262805099</v>
      </c>
      <c r="BN45" s="25">
        <f>Fakos!BO100</f>
        <v>7.77663141857174</v>
      </c>
      <c r="BO45" s="25">
        <f>Fakos!BP100</f>
        <v>100.122579881481</v>
      </c>
      <c r="BP45" s="25">
        <f>Fakos!BQ100</f>
        <v>3.4160493134866798E-2</v>
      </c>
      <c r="BQ45" s="25">
        <f>Fakos!BR100</f>
        <v>0.49741650028587098</v>
      </c>
      <c r="BR45" s="25">
        <f>Fakos!BS100</f>
        <v>0.14657219635492</v>
      </c>
      <c r="BS45" s="25">
        <f>Fakos!BT100</f>
        <v>9.9620350790063608</v>
      </c>
      <c r="BT45" s="25">
        <f>Fakos!BU100</f>
        <v>0.40915474848099498</v>
      </c>
      <c r="BU45" s="25">
        <f>Fakos!BV100</f>
        <v>3.2803727162270402</v>
      </c>
      <c r="BV45" s="25">
        <f>Fakos!BW100</f>
        <v>5.9174372503952997</v>
      </c>
      <c r="BW45" s="25">
        <f>Fakos!BX100</f>
        <v>6.1297314995608802E-2</v>
      </c>
      <c r="BX45" s="25">
        <f>Fakos!BY100</f>
        <v>3.5539248962479897E-2</v>
      </c>
      <c r="BY45" s="25">
        <f>Fakos!BZ100</f>
        <v>1.9557558708216001</v>
      </c>
      <c r="BZ45" s="25">
        <f>Fakos!CA100</f>
        <v>3.4366984402138E-2</v>
      </c>
      <c r="CA45" s="25">
        <f>Fakos!CB100</f>
        <v>9.9611602207832495E-3</v>
      </c>
      <c r="CB45" s="25">
        <f>Fakos!CC100</f>
        <v>1.78723458395375</v>
      </c>
      <c r="CC45" s="25">
        <f>Fakos!CD100</f>
        <v>0.40185598544921902</v>
      </c>
      <c r="CE45" s="25">
        <f>Fakos!CF100</f>
        <v>16.762622173276501</v>
      </c>
      <c r="CF45" s="25">
        <f>Fakos!CG100</f>
        <v>506898.64498099702</v>
      </c>
      <c r="CG45" s="25">
        <f>Fakos!CH100</f>
        <v>3.50394889664674E-2</v>
      </c>
      <c r="CH45" s="25">
        <f>Fakos!CI100</f>
        <v>0.36277085360081801</v>
      </c>
      <c r="CI45" s="25">
        <f>Fakos!CJ100</f>
        <v>17.6733146501658</v>
      </c>
      <c r="CJ45" s="25">
        <f>Fakos!CK100</f>
        <v>300.55166785269898</v>
      </c>
      <c r="CK45" s="25">
        <f>Fakos!CL100</f>
        <v>5.9855811481528902E-2</v>
      </c>
      <c r="CL45" s="25">
        <f>Fakos!CM100</f>
        <v>0.57351276617845004</v>
      </c>
      <c r="CM45" s="25">
        <f>Fakos!CN100</f>
        <v>0.188353931795914</v>
      </c>
      <c r="CN45" s="25">
        <f>Fakos!CO100</f>
        <v>47.313205851434503</v>
      </c>
      <c r="CO45" s="25">
        <f>Fakos!CP100</f>
        <v>1.3548489396332799</v>
      </c>
      <c r="CP45" s="25">
        <f>Fakos!CQ100</f>
        <v>7.4046966511679697</v>
      </c>
      <c r="CQ45" s="25">
        <f>Fakos!CR100</f>
        <v>19.822107764669298</v>
      </c>
      <c r="CR45" s="25">
        <f>Fakos!CS100</f>
        <v>9.4361321059574593E-2</v>
      </c>
      <c r="CS45" s="25">
        <f>Fakos!CT100</f>
        <v>4.9557189105317798E-2</v>
      </c>
      <c r="CT45" s="25">
        <f>Fakos!CU100</f>
        <v>6.4103403741557798</v>
      </c>
      <c r="CU45" s="25">
        <f>Fakos!CV100</f>
        <v>4.6034929898844799E-2</v>
      </c>
      <c r="CV45" s="25">
        <f>Fakos!CW100</f>
        <v>1.38260366790088E-2</v>
      </c>
      <c r="CW45" s="25">
        <f>Fakos!CX100</f>
        <v>3.7846343779498599</v>
      </c>
      <c r="CX45" s="25">
        <f>Fakos!CY100</f>
        <v>1.2708237142154899</v>
      </c>
      <c r="CZ45" s="25">
        <f>Fakos!DA100</f>
        <v>0.30511862868076189</v>
      </c>
      <c r="DA45" s="25">
        <f>Fakos!DB100</f>
        <v>9076.8850386068043</v>
      </c>
      <c r="DB45" s="25">
        <f>Fakos!DC100</f>
        <v>5.9456280952786204E-4</v>
      </c>
      <c r="DC45" s="25">
        <f>Fakos!DD100</f>
        <v>6.1807776274814211E-3</v>
      </c>
      <c r="DD45" s="25">
        <f>Fakos!DE100</f>
        <v>0.27811844412182984</v>
      </c>
      <c r="DE45" s="25">
        <f>Fakos!DF100</f>
        <v>4.5962940488254933</v>
      </c>
      <c r="DF45" s="25">
        <f>Fakos!DG100</f>
        <v>8.5848014975730964E-4</v>
      </c>
      <c r="DG45" s="25">
        <f>Fakos!DH100</f>
        <v>7.8985369257464546E-3</v>
      </c>
      <c r="DH45" s="25">
        <f>Fakos!DI100</f>
        <v>2.5140137396413584E-3</v>
      </c>
      <c r="DI45" s="25">
        <f>Fakos!DJ100</f>
        <v>0.59920473469395275</v>
      </c>
      <c r="DJ45" s="25">
        <f>Fakos!DK100</f>
        <v>1.2560225716506624E-2</v>
      </c>
      <c r="DK45" s="25">
        <f>Fakos!DL100</f>
        <v>6.5871637572550462E-2</v>
      </c>
      <c r="DL45" s="25">
        <f>Fakos!DM100</f>
        <v>0.17263937505155375</v>
      </c>
      <c r="DM45" s="25">
        <f>Fakos!DN100</f>
        <v>7.9488940324803805E-4</v>
      </c>
      <c r="DN45" s="25">
        <f>Fakos!DO100</f>
        <v>4.0700713785576378E-4</v>
      </c>
      <c r="DO45" s="25">
        <f>Fakos!DP100</f>
        <v>5.0237777226926177E-2</v>
      </c>
      <c r="DP45" s="25">
        <f>Fakos!DQ100</f>
        <v>2.3371953206696667E-4</v>
      </c>
      <c r="DQ45" s="25">
        <f>Fakos!DR100</f>
        <v>6.7647585096281359E-5</v>
      </c>
      <c r="DR45" s="25">
        <f>Fakos!DS100</f>
        <v>1.8265609932190445E-2</v>
      </c>
      <c r="DS45" s="25">
        <f>Fakos!DT100</f>
        <v>6.0810671040768989E-3</v>
      </c>
      <c r="DU45" s="25">
        <f>Fakos!DV100</f>
        <v>3.3588428651541227E-3</v>
      </c>
      <c r="DV45" s="25">
        <f>Fakos!DW100</f>
        <v>99.921236148604137</v>
      </c>
      <c r="DW45" s="25">
        <f>Fakos!DX100</f>
        <v>6.545136425472423E-6</v>
      </c>
      <c r="DX45" s="25">
        <f>Fakos!DY100</f>
        <v>6.8039965061887937E-5</v>
      </c>
      <c r="DY45" s="25">
        <f>Fakos!DZ100</f>
        <v>3.0616162498677138E-3</v>
      </c>
      <c r="DZ45" s="25">
        <f>Fakos!EA100</f>
        <v>5.0597466102931726E-2</v>
      </c>
      <c r="EA45" s="25">
        <f>Fakos!EB100</f>
        <v>9.4504224090024916E-6</v>
      </c>
      <c r="EB45" s="25">
        <f>Fakos!EC100</f>
        <v>8.694960551214815E-5</v>
      </c>
      <c r="EC45" s="25">
        <f>Fakos!ED100</f>
        <v>2.767506247915379E-5</v>
      </c>
      <c r="ED45" s="25">
        <f>Fakos!EE100</f>
        <v>6.596236213420854E-3</v>
      </c>
      <c r="EE45" s="25">
        <f>Fakos!EF100</f>
        <v>1.3826695772401916E-4</v>
      </c>
      <c r="EF45" s="25">
        <f>Fakos!EG100</f>
        <v>7.2513592773147391E-4</v>
      </c>
      <c r="EG45" s="25">
        <f>Fakos!EH100</f>
        <v>1.9004691245623031E-3</v>
      </c>
      <c r="EH45" s="25">
        <f>Fakos!EI100</f>
        <v>8.7503952552164579E-6</v>
      </c>
      <c r="EI45" s="25">
        <f>Fakos!EJ100</f>
        <v>4.4804639656530685E-6</v>
      </c>
      <c r="EJ45" s="25">
        <f>Fakos!EK100</f>
        <v>5.530334228671846E-4</v>
      </c>
      <c r="EK45" s="25">
        <f>Fakos!EL100</f>
        <v>2.5728589110553647E-6</v>
      </c>
      <c r="EL45" s="25">
        <f>Fakos!EM100</f>
        <v>7.4468612266635224E-7</v>
      </c>
      <c r="EM45" s="25">
        <f>Fakos!EN100</f>
        <v>2.0107364097593831E-4</v>
      </c>
      <c r="EN45" s="25">
        <f>Fakos!EO100</f>
        <v>6.6942319921156553E-5</v>
      </c>
      <c r="EP45" s="25">
        <f>Fakos!EQ100</f>
        <v>199.84247229720827</v>
      </c>
    </row>
    <row r="46" spans="1:146">
      <c r="A46" s="25" t="str">
        <f>Fakos!A101</f>
        <v>LM-JB-7D-23</v>
      </c>
      <c r="B46" s="25" t="str">
        <f>Fakos!B101</f>
        <v>Fakos</v>
      </c>
      <c r="C46" s="25" t="str">
        <f>Fakos!C101</f>
        <v>epithermal</v>
      </c>
      <c r="D46" s="25" t="str">
        <f>Fakos!E101</f>
        <v>pyrite</v>
      </c>
      <c r="E46" s="25" t="str">
        <f>Fakos!F101</f>
        <v>subhedral, inclusions</v>
      </c>
      <c r="F46" s="25">
        <f>Fakos!G101</f>
        <v>16.675541827014399</v>
      </c>
      <c r="G46" s="25">
        <f>Fakos!H101</f>
        <v>531101.38561014005</v>
      </c>
      <c r="H46" s="25">
        <f>Fakos!I101</f>
        <v>27.407823440920801</v>
      </c>
      <c r="I46" s="25">
        <f>Fakos!J101</f>
        <v>0.38469875931058201</v>
      </c>
      <c r="J46" s="25">
        <f>Fakos!K101</f>
        <v>51.765447117190199</v>
      </c>
      <c r="K46" s="25">
        <f>Fakos!L101</f>
        <v>1.10465048683862</v>
      </c>
      <c r="L46" s="25">
        <f>Fakos!M101</f>
        <v>4.9825753940495002E-2</v>
      </c>
      <c r="M46" s="25">
        <f>Fakos!N101</f>
        <v>0.56437091173285803</v>
      </c>
      <c r="N46" s="25">
        <f>Fakos!O101</f>
        <v>1.46329223879341</v>
      </c>
      <c r="O46" s="25">
        <f>Fakos!P101</f>
        <v>70.862901219789407</v>
      </c>
      <c r="P46" s="25">
        <f>Fakos!Q101</f>
        <v>1.5383180967852099</v>
      </c>
      <c r="Q46" s="25">
        <f>Fakos!R101</f>
        <v>0.26678581910937899</v>
      </c>
      <c r="R46" s="25">
        <f>Fakos!S101</f>
        <v>0.11238612385488257</v>
      </c>
      <c r="S46" s="25">
        <f>Fakos!T101</f>
        <v>0.13664837880895001</v>
      </c>
      <c r="T46" s="25">
        <f>Fakos!U101</f>
        <v>7.7962164457688304E-2</v>
      </c>
      <c r="U46" s="25">
        <f>Fakos!V101</f>
        <v>9.8001872936981496</v>
      </c>
      <c r="V46" s="25">
        <f>Fakos!W101</f>
        <v>2.2458137396546601E-2</v>
      </c>
      <c r="W46" s="25">
        <f>Fakos!X101</f>
        <v>1.9117899339891001E-2</v>
      </c>
      <c r="X46" s="25">
        <f>Fakos!Y101</f>
        <v>5.8597211193521099</v>
      </c>
      <c r="Y46" s="25">
        <f>Fakos!Z101</f>
        <v>0.12724334529501799</v>
      </c>
      <c r="Z46" s="25">
        <f>Fakos!AA101</f>
        <v>71.244896890331319</v>
      </c>
      <c r="AA46" s="25">
        <f>Fakos!AB101</f>
        <v>12.0932207824294</v>
      </c>
      <c r="AB46" s="25">
        <f>Fakos!AC101</f>
        <v>2.1714914874496085E-2</v>
      </c>
      <c r="AC46" s="25">
        <f>Fakos!AD101</f>
        <v>18.73024588958425</v>
      </c>
      <c r="AD46" s="25">
        <f>Fakos!AE101</f>
        <v>3.2625954291157127E-3</v>
      </c>
      <c r="AE46" s="25">
        <f>Fakos!AF101</f>
        <v>1.3304756808342498E-2</v>
      </c>
      <c r="AF46" s="25">
        <f>Fakos!AG101</f>
        <v>5.6126970465244945E-2</v>
      </c>
      <c r="AG46" s="25">
        <f>Fakos!AH101</f>
        <v>0.26252411427991246</v>
      </c>
      <c r="AH46" s="25">
        <f>Fakos!AI101</f>
        <v>4.6425921259051674E-3</v>
      </c>
      <c r="AI46" s="25">
        <f>Fakos!AJ101</f>
        <v>2.5854990409048213</v>
      </c>
      <c r="AJ46" s="25">
        <f>Fakos!AK101</f>
        <v>6.9753438762113948E-4</v>
      </c>
      <c r="AK46" s="25">
        <f>Fakos!AL101</f>
        <v>2.8445222812289494E-3</v>
      </c>
      <c r="AL46" s="25">
        <f>Fakos!AM101</f>
        <v>5.6126970465244945E-2</v>
      </c>
      <c r="AO46" s="25">
        <f>Fakos!AP101</f>
        <v>0.33408823777868202</v>
      </c>
      <c r="AP46" s="25">
        <f>Fakos!AQ101</f>
        <v>12.124783987273901</v>
      </c>
      <c r="AQ46" s="25">
        <f>Fakos!AR101</f>
        <v>3.8580055170955897E-2</v>
      </c>
      <c r="AR46" s="25">
        <f>Fakos!AS101</f>
        <v>0.38469875931058201</v>
      </c>
      <c r="AS46" s="25">
        <f>Fakos!AT101</f>
        <v>0.33594209030144301</v>
      </c>
      <c r="AT46" s="25">
        <f>Fakos!AU101</f>
        <v>1.10465048683862</v>
      </c>
      <c r="AU46" s="25">
        <f>Fakos!AV101</f>
        <v>4.9825753940495002E-2</v>
      </c>
      <c r="AV46" s="25">
        <f>Fakos!AW101</f>
        <v>0.56437091173285803</v>
      </c>
      <c r="AW46" s="25">
        <f>Fakos!AX101</f>
        <v>0.308845215349486</v>
      </c>
      <c r="AX46" s="25">
        <f>Fakos!AY101</f>
        <v>1.8073932881340899</v>
      </c>
      <c r="AY46" s="25">
        <f>Fakos!AZ101</f>
        <v>2.8704803837513299E-2</v>
      </c>
      <c r="AZ46" s="25">
        <f>Fakos!BA101</f>
        <v>0.26678581910937899</v>
      </c>
      <c r="BA46" s="25">
        <f>Fakos!BB101</f>
        <v>9.7560616588907301E-3</v>
      </c>
      <c r="BB46" s="25">
        <f>Fakos!BC101</f>
        <v>0.13664837880895001</v>
      </c>
      <c r="BC46" s="25">
        <f>Fakos!BD101</f>
        <v>7.7962164457688304E-2</v>
      </c>
      <c r="BD46" s="25">
        <f>Fakos!BE101</f>
        <v>0.47784987568672699</v>
      </c>
      <c r="BE46" s="25">
        <f>Fakos!BF101</f>
        <v>2.2458137396546601E-2</v>
      </c>
      <c r="BF46" s="25">
        <f>Fakos!BG101</f>
        <v>1.9117899339891001E-2</v>
      </c>
      <c r="BG46" s="25">
        <f>Fakos!BH101</f>
        <v>0.26116309701204699</v>
      </c>
      <c r="BH46" s="25">
        <f>Fakos!BI101</f>
        <v>2.08808410852073E-2</v>
      </c>
      <c r="BJ46" s="25">
        <f>Fakos!BK101</f>
        <v>1.4243939446478799</v>
      </c>
      <c r="BK46" s="25">
        <f>Fakos!BL101</f>
        <v>42607.498665854997</v>
      </c>
      <c r="BL46" s="25">
        <f>Fakos!BM101</f>
        <v>7.2511382527342301</v>
      </c>
      <c r="BM46" s="25">
        <f>Fakos!BN101</f>
        <v>0.27039520121428101</v>
      </c>
      <c r="BN46" s="25">
        <f>Fakos!BO101</f>
        <v>41.517778321165601</v>
      </c>
      <c r="BO46" s="25">
        <f>Fakos!BP101</f>
        <v>0.98605812975194196</v>
      </c>
      <c r="BP46" s="25">
        <f>Fakos!BQ101</f>
        <v>2.7311280415634999E-2</v>
      </c>
      <c r="BQ46" s="25">
        <f>Fakos!BR101</f>
        <v>0.49838643490582402</v>
      </c>
      <c r="BR46" s="25">
        <f>Fakos!BS101</f>
        <v>0.36450405454082802</v>
      </c>
      <c r="BS46" s="25">
        <f>Fakos!BT101</f>
        <v>3.9267829371948499</v>
      </c>
      <c r="BT46" s="25">
        <f>Fakos!BU101</f>
        <v>1.84325482084854</v>
      </c>
      <c r="BU46" s="25">
        <f>Fakos!BV101</f>
        <v>0.13415726166509401</v>
      </c>
      <c r="BV46" s="25">
        <f>Fakos!BW101</f>
        <v>0.213100036871016</v>
      </c>
      <c r="BW46" s="25">
        <f>Fakos!BX101</f>
        <v>5.4930141951032997E-2</v>
      </c>
      <c r="BX46" s="25">
        <f>Fakos!BY101</f>
        <v>2.3495592375284001E-2</v>
      </c>
      <c r="BY46" s="25">
        <f>Fakos!BZ101</f>
        <v>2.0415537920249398</v>
      </c>
      <c r="BZ46" s="25">
        <f>Fakos!CA101</f>
        <v>2.4465939245299599E-2</v>
      </c>
      <c r="CA46" s="25">
        <f>Fakos!CB101</f>
        <v>6.46825661092096E-3</v>
      </c>
      <c r="CB46" s="25">
        <f>Fakos!CC101</f>
        <v>4.3520257784006198</v>
      </c>
      <c r="CC46" s="25">
        <f>Fakos!CD101</f>
        <v>7.4628160823003095E-2</v>
      </c>
      <c r="CE46" s="25">
        <f>Fakos!CF101</f>
        <v>16.675541827014399</v>
      </c>
      <c r="CF46" s="25">
        <f>Fakos!CG101</f>
        <v>531101.38561014005</v>
      </c>
      <c r="CG46" s="25">
        <f>Fakos!CH101</f>
        <v>27.407823440920801</v>
      </c>
      <c r="CH46" s="25">
        <f>Fakos!CI101</f>
        <v>0.38469875931058201</v>
      </c>
      <c r="CI46" s="25">
        <f>Fakos!CJ101</f>
        <v>51.765447117190199</v>
      </c>
      <c r="CJ46" s="25">
        <f>Fakos!CK101</f>
        <v>1.10465048683862</v>
      </c>
      <c r="CK46" s="25">
        <f>Fakos!CL101</f>
        <v>4.9825753940495002E-2</v>
      </c>
      <c r="CL46" s="25">
        <f>Fakos!CM101</f>
        <v>0.56437091173285803</v>
      </c>
      <c r="CM46" s="25">
        <f>Fakos!CN101</f>
        <v>1.46329223879341</v>
      </c>
      <c r="CN46" s="25">
        <f>Fakos!CO101</f>
        <v>70.862901219789407</v>
      </c>
      <c r="CO46" s="25">
        <f>Fakos!CP101</f>
        <v>1.5383180967852099</v>
      </c>
      <c r="CP46" s="25">
        <f>Fakos!CQ101</f>
        <v>0.26678581910937899</v>
      </c>
      <c r="CQ46" s="25">
        <f>Fakos!CR101</f>
        <v>0.11238612385488257</v>
      </c>
      <c r="CR46" s="25">
        <f>Fakos!CS101</f>
        <v>0.13664837880895001</v>
      </c>
      <c r="CS46" s="25">
        <f>Fakos!CT101</f>
        <v>7.7962164457688304E-2</v>
      </c>
      <c r="CT46" s="25">
        <f>Fakos!CU101</f>
        <v>9.8001872936981496</v>
      </c>
      <c r="CU46" s="25">
        <f>Fakos!CV101</f>
        <v>2.2458137396546601E-2</v>
      </c>
      <c r="CV46" s="25">
        <f>Fakos!CW101</f>
        <v>1.9117899339891001E-2</v>
      </c>
      <c r="CW46" s="25">
        <f>Fakos!CX101</f>
        <v>5.8597211193521099</v>
      </c>
      <c r="CX46" s="25">
        <f>Fakos!CY101</f>
        <v>0.12724334529501799</v>
      </c>
      <c r="CZ46" s="25">
        <f>Fakos!DA101</f>
        <v>0.30353356427008171</v>
      </c>
      <c r="DA46" s="25">
        <f>Fakos!DB101</f>
        <v>9510.276400933657</v>
      </c>
      <c r="DB46" s="25">
        <f>Fakos!DC101</f>
        <v>0.46506592957655107</v>
      </c>
      <c r="DC46" s="25">
        <f>Fakos!DD101</f>
        <v>6.5543785044073445E-3</v>
      </c>
      <c r="DD46" s="25">
        <f>Fakos!DE101</f>
        <v>0.8146137776915966</v>
      </c>
      <c r="DE46" s="25">
        <f>Fakos!DF101</f>
        <v>1.6893263294672275E-2</v>
      </c>
      <c r="DF46" s="25">
        <f>Fakos!DG101</f>
        <v>7.1462435552823323E-4</v>
      </c>
      <c r="DG46" s="25">
        <f>Fakos!DH101</f>
        <v>7.772633407696709E-3</v>
      </c>
      <c r="DH46" s="25">
        <f>Fakos!DI101</f>
        <v>1.9530979567887099E-2</v>
      </c>
      <c r="DI46" s="25">
        <f>Fakos!DJ101</f>
        <v>0.89745315627899458</v>
      </c>
      <c r="DJ46" s="25">
        <f>Fakos!DK101</f>
        <v>1.4261089892899018E-2</v>
      </c>
      <c r="DK46" s="25">
        <f>Fakos!DL101</f>
        <v>2.3733070527740077E-3</v>
      </c>
      <c r="DL46" s="25">
        <f>Fakos!DM101</f>
        <v>9.7881973083386383E-4</v>
      </c>
      <c r="DM46" s="25">
        <f>Fakos!DN101</f>
        <v>1.1511109326000338E-3</v>
      </c>
      <c r="DN46" s="25">
        <f>Fakos!DO101</f>
        <v>6.4029372912030472E-4</v>
      </c>
      <c r="DO46" s="25">
        <f>Fakos!DP101</f>
        <v>7.6803975655941617E-2</v>
      </c>
      <c r="DP46" s="25">
        <f>Fakos!DQ101</f>
        <v>1.1402005770292773E-4</v>
      </c>
      <c r="DQ46" s="25">
        <f>Fakos!DR101</f>
        <v>9.353943957207366E-5</v>
      </c>
      <c r="DR46" s="25">
        <f>Fakos!DS101</f>
        <v>2.8280507332780456E-2</v>
      </c>
      <c r="DS46" s="25">
        <f>Fakos!DT101</f>
        <v>6.0887699263929937E-4</v>
      </c>
      <c r="DU46" s="25">
        <f>Fakos!DV101</f>
        <v>3.1904003163703808E-3</v>
      </c>
      <c r="DV46" s="25">
        <f>Fakos!DW101</f>
        <v>99.961231342807295</v>
      </c>
      <c r="DW46" s="25">
        <f>Fakos!DX101</f>
        <v>4.8882452008960969E-3</v>
      </c>
      <c r="DX46" s="25">
        <f>Fakos!DY101</f>
        <v>6.8892187604880148E-5</v>
      </c>
      <c r="DY46" s="25">
        <f>Fakos!DZ101</f>
        <v>8.5622954427353581E-3</v>
      </c>
      <c r="DZ46" s="25">
        <f>Fakos!EA101</f>
        <v>1.775628098640653E-4</v>
      </c>
      <c r="EA46" s="25">
        <f>Fakos!EB101</f>
        <v>7.5113201251594849E-6</v>
      </c>
      <c r="EB46" s="25">
        <f>Fakos!EC101</f>
        <v>8.1697100426368922E-5</v>
      </c>
      <c r="EC46" s="25">
        <f>Fakos!ED101</f>
        <v>2.0528748951455675E-4</v>
      </c>
      <c r="ED46" s="25">
        <f>Fakos!EE101</f>
        <v>9.4330089675763763E-3</v>
      </c>
      <c r="EE46" s="25">
        <f>Fakos!EF101</f>
        <v>1.498963905869968E-4</v>
      </c>
      <c r="EF46" s="25">
        <f>Fakos!EG101</f>
        <v>2.4945510030241415E-5</v>
      </c>
      <c r="EG46" s="25">
        <f>Fakos!EH101</f>
        <v>1.028824204806314E-5</v>
      </c>
      <c r="EH46" s="25">
        <f>Fakos!EI101</f>
        <v>1.2099171610151115E-5</v>
      </c>
      <c r="EI46" s="25">
        <f>Fakos!EJ101</f>
        <v>6.7300409457773506E-6</v>
      </c>
      <c r="EJ46" s="25">
        <f>Fakos!EK101</f>
        <v>8.0727621942062598E-4</v>
      </c>
      <c r="EK46" s="25">
        <f>Fakos!EL101</f>
        <v>1.1984494335667947E-6</v>
      </c>
      <c r="EL46" s="25">
        <f>Fakos!EM101</f>
        <v>9.8318042132010432E-7</v>
      </c>
      <c r="EM46" s="25">
        <f>Fakos!EN101</f>
        <v>2.9725259464661756E-4</v>
      </c>
      <c r="EN46" s="25">
        <f>Fakos!EO101</f>
        <v>6.3998238699513021E-6</v>
      </c>
      <c r="EP46" s="25">
        <f>Fakos!EQ101</f>
        <v>199.92246268561459</v>
      </c>
    </row>
    <row r="47" spans="1:146">
      <c r="A47" s="25" t="str">
        <f>Fakos!A102</f>
        <v>LM-JB-7D-24</v>
      </c>
      <c r="B47" s="25" t="str">
        <f>Fakos!B102</f>
        <v>Fakos</v>
      </c>
      <c r="C47" s="25" t="str">
        <f>Fakos!C102</f>
        <v>epithermal</v>
      </c>
      <c r="D47" s="25" t="str">
        <f>Fakos!E102</f>
        <v>pyrite</v>
      </c>
      <c r="E47" s="25" t="str">
        <f>Fakos!F102</f>
        <v>subhedral, inclusions</v>
      </c>
      <c r="F47" s="25">
        <f>Fakos!G102</f>
        <v>15.769765489140701</v>
      </c>
      <c r="G47" s="25">
        <f>Fakos!H102</f>
        <v>502146.71770785499</v>
      </c>
      <c r="H47" s="25">
        <f>Fakos!I102</f>
        <v>8.4809988124057991</v>
      </c>
      <c r="I47" s="25">
        <f>Fakos!J102</f>
        <v>0.18720362941576901</v>
      </c>
      <c r="J47" s="25">
        <f>Fakos!K102</f>
        <v>8.7168974958129208</v>
      </c>
      <c r="K47" s="25">
        <f>Fakos!L102</f>
        <v>1.2317666247257599</v>
      </c>
      <c r="L47" s="25">
        <f>Fakos!M102</f>
        <v>3.5190782585179999E-2</v>
      </c>
      <c r="M47" s="25">
        <f>Fakos!N102</f>
        <v>0.99546711582882197</v>
      </c>
      <c r="N47" s="25">
        <f>Fakos!O102</f>
        <v>9.6655537032171193</v>
      </c>
      <c r="O47" s="25">
        <f>Fakos!P102</f>
        <v>97.897209474340897</v>
      </c>
      <c r="P47" s="25">
        <f>Fakos!Q102</f>
        <v>0.85371416019833601</v>
      </c>
      <c r="Q47" s="25">
        <f>Fakos!R102</f>
        <v>0.20850705770111599</v>
      </c>
      <c r="R47" s="25">
        <f>Fakos!S102</f>
        <v>1.1003859348429771E-2</v>
      </c>
      <c r="S47" s="25">
        <f>Fakos!T102</f>
        <v>0.13547336508641999</v>
      </c>
      <c r="T47" s="25">
        <f>Fakos!U102</f>
        <v>8.8612274195921395E-2</v>
      </c>
      <c r="U47" s="25">
        <f>Fakos!V102</f>
        <v>15.7906879688248</v>
      </c>
      <c r="V47" s="25">
        <f>Fakos!W102</f>
        <v>4.5207697043647202E-2</v>
      </c>
      <c r="W47" s="25">
        <f>Fakos!X102</f>
        <v>1.07675706790956E-2</v>
      </c>
      <c r="X47" s="25">
        <f>Fakos!Y102</f>
        <v>9.0773213349286301</v>
      </c>
      <c r="Y47" s="25">
        <f>Fakos!Z102</f>
        <v>1.7577778252917401E-2</v>
      </c>
      <c r="Z47" s="25">
        <f>Fakos!AA102</f>
        <v>45.303602493571134</v>
      </c>
      <c r="AA47" s="25">
        <f>Fakos!AB102</f>
        <v>10.784812596381508</v>
      </c>
      <c r="AB47" s="25">
        <f>Fakos!AC102</f>
        <v>1.9364499288220477E-3</v>
      </c>
      <c r="AC47" s="25">
        <f>Fakos!AD102</f>
        <v>0.87744572869973825</v>
      </c>
      <c r="AD47" s="25">
        <f>Fakos!AE102</f>
        <v>1.1862057408569483E-3</v>
      </c>
      <c r="AE47" s="25">
        <f>Fakos!AF102</f>
        <v>9.7619408773103773E-3</v>
      </c>
      <c r="AF47" s="25">
        <f>Fakos!AG102</f>
        <v>0.10066198322649729</v>
      </c>
      <c r="AG47" s="25">
        <f>Fakos!AH102</f>
        <v>9.4049128448645838E-2</v>
      </c>
      <c r="AH47" s="25">
        <f>Fakos!AI102</f>
        <v>2.072607088118566E-3</v>
      </c>
      <c r="AI47" s="25">
        <f>Fakos!AJ102</f>
        <v>11.543122648612949</v>
      </c>
      <c r="AJ47" s="25">
        <f>Fakos!AK102</f>
        <v>1.2696111527978355E-3</v>
      </c>
      <c r="AK47" s="25">
        <f>Fakos!AL102</f>
        <v>1.0448329985178339E-2</v>
      </c>
      <c r="AL47" s="25">
        <f>Fakos!AM102</f>
        <v>0.10066198322649729</v>
      </c>
      <c r="AO47" s="25">
        <f>Fakos!AP102</f>
        <v>0.26083144513209999</v>
      </c>
      <c r="AP47" s="25">
        <f>Fakos!AQ102</f>
        <v>8.1132157286044997</v>
      </c>
      <c r="AQ47" s="25">
        <f>Fakos!AR102</f>
        <v>3.8447491792422898E-2</v>
      </c>
      <c r="AR47" s="25">
        <f>Fakos!AS102</f>
        <v>0.18720362941576901</v>
      </c>
      <c r="AS47" s="25">
        <f>Fakos!AT102</f>
        <v>0.29423725777241799</v>
      </c>
      <c r="AT47" s="25">
        <f>Fakos!AU102</f>
        <v>1.2317666247257599</v>
      </c>
      <c r="AU47" s="25">
        <f>Fakos!AV102</f>
        <v>3.0588974712715999E-2</v>
      </c>
      <c r="AV47" s="25">
        <f>Fakos!AW102</f>
        <v>0.99546711582882197</v>
      </c>
      <c r="AW47" s="25">
        <f>Fakos!AX102</f>
        <v>0.21412287350899201</v>
      </c>
      <c r="AX47" s="25">
        <f>Fakos!AY102</f>
        <v>1.7586422173205201</v>
      </c>
      <c r="AY47" s="25">
        <f>Fakos!AZ102</f>
        <v>6.3953704780827403E-2</v>
      </c>
      <c r="AZ47" s="25">
        <f>Fakos!BA102</f>
        <v>0.20850705770111599</v>
      </c>
      <c r="BA47" s="25">
        <f>Fakos!BB102</f>
        <v>1.1464468789723599E-2</v>
      </c>
      <c r="BB47" s="25">
        <f>Fakos!BC102</f>
        <v>0.13547336508641999</v>
      </c>
      <c r="BC47" s="25">
        <f>Fakos!BD102</f>
        <v>8.8612274195921395E-2</v>
      </c>
      <c r="BD47" s="25">
        <f>Fakos!BE102</f>
        <v>0.25005085630468199</v>
      </c>
      <c r="BE47" s="25">
        <f>Fakos!BF102</f>
        <v>4.5207697043647202E-2</v>
      </c>
      <c r="BF47" s="25">
        <f>Fakos!BG102</f>
        <v>1.07675706790956E-2</v>
      </c>
      <c r="BG47" s="25">
        <f>Fakos!BH102</f>
        <v>0.28712949652890202</v>
      </c>
      <c r="BH47" s="25">
        <f>Fakos!BI102</f>
        <v>1.7577778252917401E-2</v>
      </c>
      <c r="BJ47" s="25">
        <f>Fakos!BK102</f>
        <v>1.5009154054548</v>
      </c>
      <c r="BK47" s="25">
        <f>Fakos!BL102</f>
        <v>46261.255056837101</v>
      </c>
      <c r="BL47" s="25">
        <f>Fakos!BM102</f>
        <v>1.15648016484397</v>
      </c>
      <c r="BM47" s="25">
        <f>Fakos!BN102</f>
        <v>6.5240040955743803E-2</v>
      </c>
      <c r="BN47" s="25">
        <f>Fakos!BO102</f>
        <v>1.08290410770543</v>
      </c>
      <c r="BO47" s="25">
        <f>Fakos!BP102</f>
        <v>0.68478723490163196</v>
      </c>
      <c r="BP47" s="25">
        <f>Fakos!BQ102</f>
        <v>1.5279515221192899E-3</v>
      </c>
      <c r="BQ47" s="25">
        <f>Fakos!BR102</f>
        <v>0.685228161339966</v>
      </c>
      <c r="BR47" s="25">
        <f>Fakos!BS102</f>
        <v>0.71083915224736105</v>
      </c>
      <c r="BS47" s="25">
        <f>Fakos!BT102</f>
        <v>13.595139587330801</v>
      </c>
      <c r="BT47" s="25">
        <f>Fakos!BU102</f>
        <v>1.6875151610617201</v>
      </c>
      <c r="BU47" s="25">
        <f>Fakos!BV102</f>
        <v>0.20549007539946801</v>
      </c>
      <c r="BV47" s="25">
        <f>Fakos!BW102</f>
        <v>7.2544747725349096E-3</v>
      </c>
      <c r="BW47" s="25">
        <f>Fakos!BX102</f>
        <v>3.0867371038239898E-2</v>
      </c>
      <c r="BX47" s="25">
        <f>Fakos!BY102</f>
        <v>4.3773607360599799E-2</v>
      </c>
      <c r="BY47" s="25">
        <f>Fakos!BZ102</f>
        <v>3.41639139039762</v>
      </c>
      <c r="BZ47" s="25">
        <f>Fakos!CA102</f>
        <v>1.8777155270827899E-2</v>
      </c>
      <c r="CA47" s="25">
        <f>Fakos!CB102</f>
        <v>1.67150771234756E-2</v>
      </c>
      <c r="CB47" s="25">
        <f>Fakos!CC102</f>
        <v>17.8416947157442</v>
      </c>
      <c r="CC47" s="25">
        <f>Fakos!CD102</f>
        <v>1.65860511402861E-2</v>
      </c>
      <c r="CE47" s="25">
        <f>Fakos!CF102</f>
        <v>15.769765489140701</v>
      </c>
      <c r="CF47" s="25">
        <f>Fakos!CG102</f>
        <v>502146.71770785499</v>
      </c>
      <c r="CG47" s="25">
        <f>Fakos!CH102</f>
        <v>8.4809988124057991</v>
      </c>
      <c r="CH47" s="25">
        <f>Fakos!CI102</f>
        <v>0.18720362941576901</v>
      </c>
      <c r="CI47" s="25">
        <f>Fakos!CJ102</f>
        <v>8.7168974958129208</v>
      </c>
      <c r="CJ47" s="25">
        <f>Fakos!CK102</f>
        <v>1.2317666247257599</v>
      </c>
      <c r="CK47" s="25">
        <f>Fakos!CL102</f>
        <v>3.5190782585179999E-2</v>
      </c>
      <c r="CL47" s="25">
        <f>Fakos!CM102</f>
        <v>0.99546711582882197</v>
      </c>
      <c r="CM47" s="25">
        <f>Fakos!CN102</f>
        <v>9.6655537032171193</v>
      </c>
      <c r="CN47" s="25">
        <f>Fakos!CO102</f>
        <v>97.897209474340897</v>
      </c>
      <c r="CO47" s="25">
        <f>Fakos!CP102</f>
        <v>0.85371416019833601</v>
      </c>
      <c r="CP47" s="25">
        <f>Fakos!CQ102</f>
        <v>0.20850705770111599</v>
      </c>
      <c r="CQ47" s="25">
        <f>Fakos!CR102</f>
        <v>1.1003859348429771E-2</v>
      </c>
      <c r="CR47" s="25">
        <f>Fakos!CS102</f>
        <v>0.13547336508641999</v>
      </c>
      <c r="CS47" s="25">
        <f>Fakos!CT102</f>
        <v>8.8612274195921395E-2</v>
      </c>
      <c r="CT47" s="25">
        <f>Fakos!CU102</f>
        <v>15.7906879688248</v>
      </c>
      <c r="CU47" s="25">
        <f>Fakos!CV102</f>
        <v>4.5207697043647202E-2</v>
      </c>
      <c r="CV47" s="25">
        <f>Fakos!CW102</f>
        <v>1.07675706790956E-2</v>
      </c>
      <c r="CW47" s="25">
        <f>Fakos!CX102</f>
        <v>9.0773213349286301</v>
      </c>
      <c r="CX47" s="25">
        <f>Fakos!CY102</f>
        <v>1.7577778252917401E-2</v>
      </c>
      <c r="CZ47" s="25">
        <f>Fakos!DA102</f>
        <v>0.28704633266355528</v>
      </c>
      <c r="DA47" s="25">
        <f>Fakos!DB102</f>
        <v>8991.7936737014061</v>
      </c>
      <c r="DB47" s="25">
        <f>Fakos!DC102</f>
        <v>0.14390867647447958</v>
      </c>
      <c r="DC47" s="25">
        <f>Fakos!DD102</f>
        <v>3.1895175507939398E-3</v>
      </c>
      <c r="DD47" s="25">
        <f>Fakos!DE102</f>
        <v>0.1371746057314846</v>
      </c>
      <c r="DE47" s="25">
        <f>Fakos!DF102</f>
        <v>1.8837232370786969E-2</v>
      </c>
      <c r="DF47" s="25">
        <f>Fakos!DG102</f>
        <v>5.0472272543034577E-4</v>
      </c>
      <c r="DG47" s="25">
        <f>Fakos!DH102</f>
        <v>1.3709779862674866E-2</v>
      </c>
      <c r="DH47" s="25">
        <f>Fakos!DI102</f>
        <v>0.12900890668668474</v>
      </c>
      <c r="DI47" s="25">
        <f>Fakos!DJ102</f>
        <v>1.2398329467368403</v>
      </c>
      <c r="DJ47" s="25">
        <f>Fakos!DK102</f>
        <v>7.9144192653473038E-3</v>
      </c>
      <c r="DK47" s="25">
        <f>Fakos!DL102</f>
        <v>1.8548634715563066E-3</v>
      </c>
      <c r="DL47" s="25">
        <f>Fakos!DM102</f>
        <v>9.5837406577625202E-5</v>
      </c>
      <c r="DM47" s="25">
        <f>Fakos!DN102</f>
        <v>1.1412127460737932E-3</v>
      </c>
      <c r="DN47" s="25">
        <f>Fakos!DO102</f>
        <v>7.277617788758327E-4</v>
      </c>
      <c r="DO47" s="25">
        <f>Fakos!DP102</f>
        <v>0.12375147310991223</v>
      </c>
      <c r="DP47" s="25">
        <f>Fakos!DQ102</f>
        <v>2.2951966739351022E-4</v>
      </c>
      <c r="DQ47" s="25">
        <f>Fakos!DR102</f>
        <v>5.2683221569940404E-5</v>
      </c>
      <c r="DR47" s="25">
        <f>Fakos!DS102</f>
        <v>4.3809465902165202E-2</v>
      </c>
      <c r="DS47" s="25">
        <f>Fakos!DT102</f>
        <v>8.4112098240597525E-5</v>
      </c>
      <c r="DU47" s="25">
        <f>Fakos!DV102</f>
        <v>3.1911845380922566E-3</v>
      </c>
      <c r="DV47" s="25">
        <f>Fakos!DW102</f>
        <v>99.96460388457308</v>
      </c>
      <c r="DW47" s="25">
        <f>Fakos!DX102</f>
        <v>1.5998781067896471E-3</v>
      </c>
      <c r="DX47" s="25">
        <f>Fakos!DY102</f>
        <v>3.5458871735516832E-5</v>
      </c>
      <c r="DY47" s="25">
        <f>Fakos!DZ102</f>
        <v>1.525013320209521E-3</v>
      </c>
      <c r="DZ47" s="25">
        <f>Fakos!EA102</f>
        <v>2.0941944850612107E-4</v>
      </c>
      <c r="EA47" s="25">
        <f>Fakos!EB102</f>
        <v>5.6111615935708482E-6</v>
      </c>
      <c r="EB47" s="25">
        <f>Fakos!EC102</f>
        <v>1.5241594314216914E-4</v>
      </c>
      <c r="EC47" s="25">
        <f>Fakos!ED102</f>
        <v>1.4342326706444114E-3</v>
      </c>
      <c r="ED47" s="25">
        <f>Fakos!EE102</f>
        <v>1.378361358157949E-2</v>
      </c>
      <c r="EE47" s="25">
        <f>Fakos!EF102</f>
        <v>8.798709307029741E-5</v>
      </c>
      <c r="EF47" s="25">
        <f>Fakos!EG102</f>
        <v>2.0621101742625194E-5</v>
      </c>
      <c r="EG47" s="25">
        <f>Fakos!EH102</f>
        <v>1.0654546504861472E-6</v>
      </c>
      <c r="EH47" s="25">
        <f>Fakos!EI102</f>
        <v>1.2687221732294493E-5</v>
      </c>
      <c r="EI47" s="25">
        <f>Fakos!EJ102</f>
        <v>8.0907570377677164E-6</v>
      </c>
      <c r="EJ47" s="25">
        <f>Fakos!EK102</f>
        <v>1.3757841247787927E-3</v>
      </c>
      <c r="EK47" s="25">
        <f>Fakos!EL102</f>
        <v>2.5516424717146056E-6</v>
      </c>
      <c r="EL47" s="25">
        <f>Fakos!EM102</f>
        <v>5.8569597643296351E-7</v>
      </c>
      <c r="EM47" s="25">
        <f>Fakos!EN102</f>
        <v>4.8704363825798389E-4</v>
      </c>
      <c r="EN47" s="25">
        <f>Fakos!EO102</f>
        <v>9.351007026677516E-7</v>
      </c>
      <c r="EP47" s="25">
        <f>Fakos!EQ102</f>
        <v>199.92920776914616</v>
      </c>
    </row>
    <row r="48" spans="1:146">
      <c r="A48" s="25" t="str">
        <f>Fakos!A103</f>
        <v>LM-JB-7D-25</v>
      </c>
      <c r="B48" s="25" t="str">
        <f>Fakos!B103</f>
        <v>Fakos</v>
      </c>
      <c r="C48" s="25" t="str">
        <f>Fakos!C103</f>
        <v>epithermal</v>
      </c>
      <c r="D48" s="25" t="str">
        <f>Fakos!E103</f>
        <v>pyrite</v>
      </c>
      <c r="E48" s="25" t="str">
        <f>Fakos!F103</f>
        <v>subhedral, inclusions</v>
      </c>
      <c r="F48" s="25">
        <f>Fakos!G103</f>
        <v>17.050463282911998</v>
      </c>
      <c r="G48" s="25">
        <f>Fakos!H103</f>
        <v>505580.15423484799</v>
      </c>
      <c r="H48" s="25">
        <f>Fakos!I103</f>
        <v>11.5246893003906</v>
      </c>
      <c r="I48" s="25">
        <f>Fakos!J103</f>
        <v>0.31278286036823499</v>
      </c>
      <c r="J48" s="25">
        <f>Fakos!K103</f>
        <v>12.419864411307501</v>
      </c>
      <c r="K48" s="25">
        <f>Fakos!L103</f>
        <v>1.5861274656945601</v>
      </c>
      <c r="L48" s="25">
        <f>Fakos!M103</f>
        <v>4.7730854117137102E-2</v>
      </c>
      <c r="M48" s="25">
        <f>Fakos!N103</f>
        <v>0.82947390837944002</v>
      </c>
      <c r="N48" s="25">
        <f>Fakos!O103</f>
        <v>5.5357777351223199</v>
      </c>
      <c r="O48" s="25">
        <f>Fakos!P103</f>
        <v>108.20531622687101</v>
      </c>
      <c r="P48" s="25">
        <f>Fakos!Q103</f>
        <v>1.8530445847991999E-2</v>
      </c>
      <c r="Q48" s="25">
        <f>Fakos!R103</f>
        <v>0.10700508899616799</v>
      </c>
      <c r="R48" s="25">
        <f>Fakos!S103</f>
        <v>7.5410343759190002E-3</v>
      </c>
      <c r="S48" s="25">
        <f>Fakos!T103</f>
        <v>0.133585280146538</v>
      </c>
      <c r="T48" s="25">
        <f>Fakos!U103</f>
        <v>4.9121511242414602E-2</v>
      </c>
      <c r="U48" s="25">
        <f>Fakos!V103</f>
        <v>14.424853447838199</v>
      </c>
      <c r="V48" s="25">
        <f>Fakos!W103</f>
        <v>4.0098968599079597E-2</v>
      </c>
      <c r="W48" s="25">
        <f>Fakos!X103</f>
        <v>1.8231720568259498E-2</v>
      </c>
      <c r="X48" s="25">
        <f>Fakos!Y103</f>
        <v>0.215376011339797</v>
      </c>
      <c r="Y48" s="25">
        <f>Fakos!Z103</f>
        <v>8.8216814081477201E-3</v>
      </c>
      <c r="Z48" s="25">
        <f>Fakos!AA103</f>
        <v>36.84565479969951</v>
      </c>
      <c r="AA48" s="25">
        <f>Fakos!AB103</f>
        <v>502.40189496385625</v>
      </c>
      <c r="AB48" s="25">
        <f>Fakos!AC103</f>
        <v>4.0959442759063006E-2</v>
      </c>
      <c r="AC48" s="25">
        <f>Fakos!AD103</f>
        <v>2.0818554956191622</v>
      </c>
      <c r="AD48" s="25">
        <f>Fakos!AE103</f>
        <v>8.4650655636367311E-2</v>
      </c>
      <c r="AE48" s="25">
        <f>Fakos!AF103</f>
        <v>0.22807327026274987</v>
      </c>
      <c r="AF48" s="25">
        <f>Fakos!AG103</f>
        <v>1.6078911426587403E-3</v>
      </c>
      <c r="AG48" s="25">
        <f>Fakos!AH103</f>
        <v>8.6037649841869637E-2</v>
      </c>
      <c r="AH48" s="25">
        <f>Fakos!AI103</f>
        <v>7.6545936972450374E-4</v>
      </c>
      <c r="AI48" s="25">
        <f>Fakos!AJ103</f>
        <v>9.3890007276121246</v>
      </c>
      <c r="AJ48" s="25">
        <f>Fakos!AK103</f>
        <v>1.5819706799073169E-3</v>
      </c>
      <c r="AK48" s="25">
        <f>Fakos!AL103</f>
        <v>4.2622850787612772E-3</v>
      </c>
      <c r="AL48" s="25">
        <f>Fakos!AM103</f>
        <v>1.6078911426587403E-3</v>
      </c>
      <c r="AO48" s="25">
        <f>Fakos!AP103</f>
        <v>0.50086325097106299</v>
      </c>
      <c r="AP48" s="25">
        <f>Fakos!AQ103</f>
        <v>10.458256224012599</v>
      </c>
      <c r="AQ48" s="25">
        <f>Fakos!AR103</f>
        <v>2.71809831404334E-2</v>
      </c>
      <c r="AR48" s="25">
        <f>Fakos!AS103</f>
        <v>0.31278286036823499</v>
      </c>
      <c r="AS48" s="25">
        <f>Fakos!AT103</f>
        <v>0.309034198498437</v>
      </c>
      <c r="AT48" s="25">
        <f>Fakos!AU103</f>
        <v>1.5861274656945601</v>
      </c>
      <c r="AU48" s="25">
        <f>Fakos!AV103</f>
        <v>4.7730854117137102E-2</v>
      </c>
      <c r="AV48" s="25">
        <f>Fakos!AW103</f>
        <v>0.65083999558137096</v>
      </c>
      <c r="AW48" s="25">
        <f>Fakos!AX103</f>
        <v>0.321842480031584</v>
      </c>
      <c r="AX48" s="25">
        <f>Fakos!AY103</f>
        <v>1.7807667541854599</v>
      </c>
      <c r="AY48" s="25">
        <f>Fakos!AZ103</f>
        <v>1.6809636624118999E-2</v>
      </c>
      <c r="AZ48" s="25">
        <f>Fakos!BA103</f>
        <v>0.10700508899616799</v>
      </c>
      <c r="BA48" s="25">
        <f>Fakos!BB103</f>
        <v>7.9952243284172296E-3</v>
      </c>
      <c r="BB48" s="25">
        <f>Fakos!BC103</f>
        <v>0.133585280146538</v>
      </c>
      <c r="BC48" s="25">
        <f>Fakos!BD103</f>
        <v>4.9121511242414602E-2</v>
      </c>
      <c r="BD48" s="25">
        <f>Fakos!BE103</f>
        <v>0.32774431344342297</v>
      </c>
      <c r="BE48" s="25">
        <f>Fakos!BF103</f>
        <v>2.1441111161434E-2</v>
      </c>
      <c r="BF48" s="25">
        <f>Fakos!BG103</f>
        <v>1.8231720568259498E-2</v>
      </c>
      <c r="BG48" s="25">
        <f>Fakos!BH103</f>
        <v>0.215376011339797</v>
      </c>
      <c r="BH48" s="25">
        <f>Fakos!BI103</f>
        <v>8.8216814081477201E-3</v>
      </c>
      <c r="BJ48" s="25">
        <f>Fakos!BK103</f>
        <v>1.6450710092060099</v>
      </c>
      <c r="BK48" s="25">
        <f>Fakos!BL103</f>
        <v>44598.140806203999</v>
      </c>
      <c r="BL48" s="25">
        <f>Fakos!BM103</f>
        <v>0.97438169031760502</v>
      </c>
      <c r="BM48" s="25">
        <f>Fakos!BN103</f>
        <v>0.40762637522545397</v>
      </c>
      <c r="BN48" s="25">
        <f>Fakos!BO103</f>
        <v>4.2579172664219698</v>
      </c>
      <c r="BO48" s="25">
        <f>Fakos!BP103</f>
        <v>0.49569148729011803</v>
      </c>
      <c r="BP48" s="25">
        <f>Fakos!BQ103</f>
        <v>3.2473994483910397E-2</v>
      </c>
      <c r="BQ48" s="25">
        <f>Fakos!BR103</f>
        <v>0.74663809277652105</v>
      </c>
      <c r="BR48" s="25">
        <f>Fakos!BS103</f>
        <v>1.90049827659144</v>
      </c>
      <c r="BS48" s="25">
        <f>Fakos!BT103</f>
        <v>2.3580429890415</v>
      </c>
      <c r="BT48" s="25">
        <f>Fakos!BU103</f>
        <v>4.5042077656343001E-2</v>
      </c>
      <c r="BU48" s="25">
        <f>Fakos!BV103</f>
        <v>1.96462431946804E-3</v>
      </c>
      <c r="BV48" s="25">
        <f>Fakos!BW103</f>
        <v>6.3403841100995598E-3</v>
      </c>
      <c r="BW48" s="25">
        <f>Fakos!BX103</f>
        <v>2.8352203354218598E-2</v>
      </c>
      <c r="BX48" s="25">
        <f>Fakos!BY103</f>
        <v>2.21809160346601E-2</v>
      </c>
      <c r="BY48" s="25">
        <f>Fakos!BZ103</f>
        <v>2.5490230907229998</v>
      </c>
      <c r="BZ48" s="25">
        <f>Fakos!CA103</f>
        <v>3.5576229047646797E-2</v>
      </c>
      <c r="CA48" s="25">
        <f>Fakos!CB103</f>
        <v>6.60584325004705E-3</v>
      </c>
      <c r="CB48" s="25">
        <f>Fakos!CC103</f>
        <v>5.0384365346450702E-2</v>
      </c>
      <c r="CC48" s="25">
        <f>Fakos!CD103</f>
        <v>1.3371041426689399E-2</v>
      </c>
      <c r="CE48" s="25">
        <f>Fakos!CF103</f>
        <v>17.050463282911998</v>
      </c>
      <c r="CF48" s="25">
        <f>Fakos!CG103</f>
        <v>505580.15423484799</v>
      </c>
      <c r="CG48" s="25">
        <f>Fakos!CH103</f>
        <v>11.5246893003906</v>
      </c>
      <c r="CH48" s="25">
        <f>Fakos!CI103</f>
        <v>0.31278286036823499</v>
      </c>
      <c r="CI48" s="25">
        <f>Fakos!CJ103</f>
        <v>12.419864411307501</v>
      </c>
      <c r="CJ48" s="25">
        <f>Fakos!CK103</f>
        <v>1.5861274656945601</v>
      </c>
      <c r="CK48" s="25">
        <f>Fakos!CL103</f>
        <v>4.7730854117137102E-2</v>
      </c>
      <c r="CL48" s="25">
        <f>Fakos!CM103</f>
        <v>0.82947390837944002</v>
      </c>
      <c r="CM48" s="25">
        <f>Fakos!CN103</f>
        <v>5.5357777351223199</v>
      </c>
      <c r="CN48" s="25">
        <f>Fakos!CO103</f>
        <v>108.20531622687101</v>
      </c>
      <c r="CO48" s="25">
        <f>Fakos!CP103</f>
        <v>1.8530445847991999E-2</v>
      </c>
      <c r="CP48" s="25">
        <f>Fakos!CQ103</f>
        <v>0.10700508899616799</v>
      </c>
      <c r="CQ48" s="25">
        <f>Fakos!CR103</f>
        <v>7.5410343759190002E-3</v>
      </c>
      <c r="CR48" s="25">
        <f>Fakos!CS103</f>
        <v>0.133585280146538</v>
      </c>
      <c r="CS48" s="25">
        <f>Fakos!CT103</f>
        <v>4.9121511242414602E-2</v>
      </c>
      <c r="CT48" s="25">
        <f>Fakos!CU103</f>
        <v>14.424853447838199</v>
      </c>
      <c r="CU48" s="25">
        <f>Fakos!CV103</f>
        <v>4.0098968599079597E-2</v>
      </c>
      <c r="CV48" s="25">
        <f>Fakos!CW103</f>
        <v>1.8231720568259498E-2</v>
      </c>
      <c r="CW48" s="25">
        <f>Fakos!CX103</f>
        <v>0.215376011339797</v>
      </c>
      <c r="CX48" s="25">
        <f>Fakos!CY103</f>
        <v>8.8216814081477201E-3</v>
      </c>
      <c r="CZ48" s="25">
        <f>Fakos!DA103</f>
        <v>0.31035800493956384</v>
      </c>
      <c r="DA48" s="25">
        <f>Fakos!DB103</f>
        <v>9053.2752123708124</v>
      </c>
      <c r="DB48" s="25">
        <f>Fakos!DC103</f>
        <v>0.19555512513134532</v>
      </c>
      <c r="DC48" s="25">
        <f>Fakos!DD103</f>
        <v>5.3290976560948083E-3</v>
      </c>
      <c r="DD48" s="25">
        <f>Fakos!DE103</f>
        <v>0.19544683239397445</v>
      </c>
      <c r="DE48" s="25">
        <f>Fakos!DF103</f>
        <v>2.4256422475830555E-2</v>
      </c>
      <c r="DF48" s="25">
        <f>Fakos!DG103</f>
        <v>6.8457831873466575E-4</v>
      </c>
      <c r="DG48" s="25">
        <f>Fakos!DH103</f>
        <v>1.1423686935400634E-2</v>
      </c>
      <c r="DH48" s="25">
        <f>Fakos!DI103</f>
        <v>7.3887606980127488E-2</v>
      </c>
      <c r="DI48" s="25">
        <f>Fakos!DJ103</f>
        <v>1.3703814111812438</v>
      </c>
      <c r="DJ48" s="25">
        <f>Fakos!DK103</f>
        <v>1.7178784709480642E-4</v>
      </c>
      <c r="DK48" s="25">
        <f>Fakos!DL103</f>
        <v>9.5190941274579883E-4</v>
      </c>
      <c r="DL48" s="25">
        <f>Fakos!DM103</f>
        <v>6.5678154783387622E-5</v>
      </c>
      <c r="DM48" s="25">
        <f>Fakos!DN103</f>
        <v>1.1253077259416899E-3</v>
      </c>
      <c r="DN48" s="25">
        <f>Fakos!DO103</f>
        <v>4.0342896881089522E-4</v>
      </c>
      <c r="DO48" s="25">
        <f>Fakos!DP103</f>
        <v>0.113047440813779</v>
      </c>
      <c r="DP48" s="25">
        <f>Fakos!DQ103</f>
        <v>2.0358263166552694E-4</v>
      </c>
      <c r="DQ48" s="25">
        <f>Fakos!DR103</f>
        <v>8.9203572739355406E-5</v>
      </c>
      <c r="DR48" s="25">
        <f>Fakos!DS103</f>
        <v>1.0394595141882095E-3</v>
      </c>
      <c r="DS48" s="25">
        <f>Fakos!DT103</f>
        <v>4.2212964720170003E-5</v>
      </c>
      <c r="DU48" s="25">
        <f>Fakos!DV103</f>
        <v>3.4268670269812281E-3</v>
      </c>
      <c r="DV48" s="25">
        <f>Fakos!DW103</f>
        <v>99.963170975729795</v>
      </c>
      <c r="DW48" s="25">
        <f>Fakos!DX103</f>
        <v>2.159252861547078E-3</v>
      </c>
      <c r="DX48" s="25">
        <f>Fakos!DY103</f>
        <v>5.8842075121569477E-5</v>
      </c>
      <c r="DY48" s="25">
        <f>Fakos!DZ103</f>
        <v>2.158057130149623E-3</v>
      </c>
      <c r="DZ48" s="25">
        <f>Fakos!EA103</f>
        <v>2.6783112744630763E-4</v>
      </c>
      <c r="EA48" s="25">
        <f>Fakos!EB103</f>
        <v>7.5588798436660309E-6</v>
      </c>
      <c r="EB48" s="25">
        <f>Fakos!EC103</f>
        <v>1.2613644714304652E-4</v>
      </c>
      <c r="EC48" s="25">
        <f>Fakos!ED103</f>
        <v>8.1584170549122217E-4</v>
      </c>
      <c r="ED48" s="25">
        <f>Fakos!EE103</f>
        <v>1.5131283220097661E-2</v>
      </c>
      <c r="EE48" s="25">
        <f>Fakos!EF103</f>
        <v>1.8968226998363447E-6</v>
      </c>
      <c r="EF48" s="25">
        <f>Fakos!EG103</f>
        <v>1.0510658424443945E-5</v>
      </c>
      <c r="EG48" s="25">
        <f>Fakos!EH103</f>
        <v>7.2519573988107219E-7</v>
      </c>
      <c r="EH48" s="25">
        <f>Fakos!EI103</f>
        <v>1.2425263340598353E-5</v>
      </c>
      <c r="EI48" s="25">
        <f>Fakos!EJ103</f>
        <v>4.4545248034324406E-6</v>
      </c>
      <c r="EJ48" s="25">
        <f>Fakos!EK103</f>
        <v>1.2482312079715471E-3</v>
      </c>
      <c r="EK48" s="25">
        <f>Fakos!EL103</f>
        <v>2.2478898453304356E-6</v>
      </c>
      <c r="EL48" s="25">
        <f>Fakos!EM103</f>
        <v>9.8495536523681905E-7</v>
      </c>
      <c r="EM48" s="25">
        <f>Fakos!EN103</f>
        <v>1.1477356724686862E-5</v>
      </c>
      <c r="EN48" s="25">
        <f>Fakos!EO103</f>
        <v>4.661011303344401E-7</v>
      </c>
      <c r="EP48" s="25">
        <f>Fakos!EQ103</f>
        <v>199.92634195145959</v>
      </c>
    </row>
    <row r="49" spans="1:146">
      <c r="A49" s="25" t="str">
        <f>Fakos!A104</f>
        <v>LM-JB-7D-26</v>
      </c>
      <c r="B49" s="25" t="str">
        <f>Fakos!B104</f>
        <v>Fakos</v>
      </c>
      <c r="C49" s="25" t="str">
        <f>Fakos!C104</f>
        <v>epithermal</v>
      </c>
      <c r="D49" s="25" t="str">
        <f>Fakos!E104</f>
        <v>pyrite</v>
      </c>
      <c r="E49" s="25" t="str">
        <f>Fakos!F104</f>
        <v>subhedral, inclusions</v>
      </c>
      <c r="F49" s="25">
        <f>Fakos!G104</f>
        <v>18.589000251394999</v>
      </c>
      <c r="G49" s="25">
        <f>Fakos!H104</f>
        <v>497980.28443833999</v>
      </c>
      <c r="H49" s="25">
        <f>Fakos!I104</f>
        <v>1478.69715313248</v>
      </c>
      <c r="I49" s="25">
        <f>Fakos!J104</f>
        <v>2.6640062183402402</v>
      </c>
      <c r="J49" s="25">
        <f>Fakos!K104</f>
        <v>38.824558242709998</v>
      </c>
      <c r="K49" s="25">
        <f>Fakos!L104</f>
        <v>1.06737766373264</v>
      </c>
      <c r="L49" s="25">
        <f>Fakos!M104</f>
        <v>9.5674711343586197E-2</v>
      </c>
      <c r="M49" s="25">
        <f>Fakos!N104</f>
        <v>0.44338649310099498</v>
      </c>
      <c r="N49" s="25">
        <f>Fakos!O104</f>
        <v>23.205316030976199</v>
      </c>
      <c r="O49" s="25">
        <f>Fakos!P104</f>
        <v>62.404875698197799</v>
      </c>
      <c r="P49" s="25">
        <f>Fakos!Q104</f>
        <v>0.12526946004381101</v>
      </c>
      <c r="Q49" s="25">
        <f>Fakos!R104</f>
        <v>0.108424371423556</v>
      </c>
      <c r="R49" s="25">
        <f>Fakos!S104</f>
        <v>9.0610953601448305E-3</v>
      </c>
      <c r="S49" s="25">
        <f>Fakos!T104</f>
        <v>0.143702121957547</v>
      </c>
      <c r="T49" s="25">
        <f>Fakos!U104</f>
        <v>0.81664618346809303</v>
      </c>
      <c r="U49" s="25">
        <f>Fakos!V104</f>
        <v>19.812768519081999</v>
      </c>
      <c r="V49" s="25">
        <f>Fakos!W104</f>
        <v>2.99781524230898E-2</v>
      </c>
      <c r="W49" s="25">
        <f>Fakos!X104</f>
        <v>1.6474016664394901E-2</v>
      </c>
      <c r="X49" s="25">
        <f>Fakos!Y104</f>
        <v>25.453245323827002</v>
      </c>
      <c r="Y49" s="25">
        <f>Fakos!Z104</f>
        <v>0.45175823270705101</v>
      </c>
      <c r="Z49" s="25">
        <f>Fakos!AA104</f>
        <v>555.06520328385534</v>
      </c>
      <c r="AA49" s="25">
        <f>Fakos!AB104</f>
        <v>2.4517453434427106</v>
      </c>
      <c r="AB49" s="25">
        <f>Fakos!AC104</f>
        <v>1.7748551391368401E-2</v>
      </c>
      <c r="AC49" s="25">
        <f>Fakos!AD104</f>
        <v>63.722344964343684</v>
      </c>
      <c r="AD49" s="25">
        <f>Fakos!AE104</f>
        <v>6.4722656992479593E-4</v>
      </c>
      <c r="AE49" s="25">
        <f>Fakos!AF104</f>
        <v>3.20841673852734E-2</v>
      </c>
      <c r="AF49" s="25">
        <f>Fakos!AG104</f>
        <v>8.4716102806067838E-5</v>
      </c>
      <c r="AG49" s="25">
        <f>Fakos!AH104</f>
        <v>4.9215515919514277E-3</v>
      </c>
      <c r="AH49" s="25">
        <f>Fakos!AI104</f>
        <v>3.0551099104373329E-4</v>
      </c>
      <c r="AI49" s="25">
        <f>Fakos!AJ104</f>
        <v>4.2202607590066006E-2</v>
      </c>
      <c r="AJ49" s="25">
        <f>Fakos!AK104</f>
        <v>1.1140899696395747E-5</v>
      </c>
      <c r="AK49" s="25">
        <f>Fakos!AL104</f>
        <v>5.5227412978925763E-4</v>
      </c>
      <c r="AL49" s="25">
        <f>Fakos!AM104</f>
        <v>8.4716102806067838E-5</v>
      </c>
      <c r="AO49" s="25">
        <f>Fakos!AP104</f>
        <v>0.32868006057815202</v>
      </c>
      <c r="AP49" s="25">
        <f>Fakos!AQ104</f>
        <v>10.749122426648</v>
      </c>
      <c r="AQ49" s="25">
        <f>Fakos!AR104</f>
        <v>5.9404558343742801E-2</v>
      </c>
      <c r="AR49" s="25">
        <f>Fakos!AS104</f>
        <v>0.30367396875902403</v>
      </c>
      <c r="AS49" s="25">
        <f>Fakos!AT104</f>
        <v>0.35904354321717102</v>
      </c>
      <c r="AT49" s="25">
        <f>Fakos!AU104</f>
        <v>1.06737766373264</v>
      </c>
      <c r="AU49" s="25">
        <f>Fakos!AV104</f>
        <v>9.5674711343586197E-2</v>
      </c>
      <c r="AV49" s="25">
        <f>Fakos!AW104</f>
        <v>0.44338649310099498</v>
      </c>
      <c r="AW49" s="25">
        <f>Fakos!AX104</f>
        <v>0.30363480680978999</v>
      </c>
      <c r="AX49" s="25">
        <f>Fakos!AY104</f>
        <v>2.5028208823023901</v>
      </c>
      <c r="AY49" s="25">
        <f>Fakos!AZ104</f>
        <v>3.8143033785138503E-2</v>
      </c>
      <c r="AZ49" s="25">
        <f>Fakos!BA104</f>
        <v>0.108424371423556</v>
      </c>
      <c r="BA49" s="25">
        <f>Fakos!BB104</f>
        <v>9.5496825748004905E-3</v>
      </c>
      <c r="BB49" s="25">
        <f>Fakos!BC104</f>
        <v>0.143702121957547</v>
      </c>
      <c r="BC49" s="25">
        <f>Fakos!BD104</f>
        <v>6.5167039509752597E-2</v>
      </c>
      <c r="BD49" s="25">
        <f>Fakos!BE104</f>
        <v>0.22810307626168499</v>
      </c>
      <c r="BE49" s="25">
        <f>Fakos!BF104</f>
        <v>2.99781524230898E-2</v>
      </c>
      <c r="BF49" s="25">
        <f>Fakos!BG104</f>
        <v>1.6474016664394901E-2</v>
      </c>
      <c r="BG49" s="25">
        <f>Fakos!BH104</f>
        <v>0.18910325423237401</v>
      </c>
      <c r="BH49" s="25">
        <f>Fakos!BI104</f>
        <v>1.0582040051169301E-2</v>
      </c>
      <c r="BJ49" s="25">
        <f>Fakos!BK104</f>
        <v>1.3278789336708201</v>
      </c>
      <c r="BK49" s="25">
        <f>Fakos!BL104</f>
        <v>48974.010575191802</v>
      </c>
      <c r="BL49" s="25">
        <f>Fakos!BM104</f>
        <v>455.13035367531501</v>
      </c>
      <c r="BM49" s="25">
        <f>Fakos!BN104</f>
        <v>0.42494892268928203</v>
      </c>
      <c r="BN49" s="25">
        <f>Fakos!BO104</f>
        <v>4.2418225867252897</v>
      </c>
      <c r="BO49" s="25">
        <f>Fakos!BP104</f>
        <v>0.49913063240264499</v>
      </c>
      <c r="BP49" s="25">
        <f>Fakos!BQ104</f>
        <v>5.8939161267048103E-2</v>
      </c>
      <c r="BQ49" s="25">
        <f>Fakos!BR104</f>
        <v>0.55267139126782205</v>
      </c>
      <c r="BR49" s="25">
        <f>Fakos!BS104</f>
        <v>2.5938034979665598</v>
      </c>
      <c r="BS49" s="25">
        <f>Fakos!BT104</f>
        <v>19.754869521226301</v>
      </c>
      <c r="BT49" s="25">
        <f>Fakos!BU104</f>
        <v>0.18926233456894001</v>
      </c>
      <c r="BU49" s="25">
        <f>Fakos!BV104</f>
        <v>3.0477182087802202E-3</v>
      </c>
      <c r="BV49" s="25">
        <f>Fakos!BW104</f>
        <v>1.34618548327503E-2</v>
      </c>
      <c r="BW49" s="25">
        <f>Fakos!BX104</f>
        <v>5.49793796072508E-2</v>
      </c>
      <c r="BX49" s="25">
        <f>Fakos!BY104</f>
        <v>0.94050306256171601</v>
      </c>
      <c r="BY49" s="25">
        <f>Fakos!BZ104</f>
        <v>1.4296340058179799</v>
      </c>
      <c r="BZ49" s="25">
        <f>Fakos!CA104</f>
        <v>2.67238629493241E-2</v>
      </c>
      <c r="CA49" s="25">
        <f>Fakos!CB104</f>
        <v>1.2177864418262799E-2</v>
      </c>
      <c r="CB49" s="25">
        <f>Fakos!CC104</f>
        <v>35.246274437236501</v>
      </c>
      <c r="CC49" s="25">
        <f>Fakos!CD104</f>
        <v>0.50921745226103299</v>
      </c>
      <c r="CE49" s="25">
        <f>Fakos!CF104</f>
        <v>18.589000251394999</v>
      </c>
      <c r="CF49" s="25">
        <f>Fakos!CG104</f>
        <v>497980.28443833999</v>
      </c>
      <c r="CG49" s="25">
        <f>Fakos!CH104</f>
        <v>1478.69715313248</v>
      </c>
      <c r="CH49" s="25">
        <f>Fakos!CI104</f>
        <v>2.6640062183402402</v>
      </c>
      <c r="CI49" s="25">
        <f>Fakos!CJ104</f>
        <v>38.824558242709998</v>
      </c>
      <c r="CJ49" s="25">
        <f>Fakos!CK104</f>
        <v>1.06737766373264</v>
      </c>
      <c r="CK49" s="25">
        <f>Fakos!CL104</f>
        <v>9.5674711343586197E-2</v>
      </c>
      <c r="CL49" s="25">
        <f>Fakos!CM104</f>
        <v>0.44338649310099498</v>
      </c>
      <c r="CM49" s="25">
        <f>Fakos!CN104</f>
        <v>23.205316030976199</v>
      </c>
      <c r="CN49" s="25">
        <f>Fakos!CO104</f>
        <v>62.404875698197799</v>
      </c>
      <c r="CO49" s="25">
        <f>Fakos!CP104</f>
        <v>0.12526946004381101</v>
      </c>
      <c r="CP49" s="25">
        <f>Fakos!CQ104</f>
        <v>0.108424371423556</v>
      </c>
      <c r="CQ49" s="25">
        <f>Fakos!CR104</f>
        <v>9.0610953601448305E-3</v>
      </c>
      <c r="CR49" s="25">
        <f>Fakos!CS104</f>
        <v>0.143702121957547</v>
      </c>
      <c r="CS49" s="25">
        <f>Fakos!CT104</f>
        <v>0.81664618346809303</v>
      </c>
      <c r="CT49" s="25">
        <f>Fakos!CU104</f>
        <v>19.812768519081999</v>
      </c>
      <c r="CU49" s="25">
        <f>Fakos!CV104</f>
        <v>2.99781524230898E-2</v>
      </c>
      <c r="CV49" s="25">
        <f>Fakos!CW104</f>
        <v>1.6474016664394901E-2</v>
      </c>
      <c r="CW49" s="25">
        <f>Fakos!CX104</f>
        <v>25.453245323827002</v>
      </c>
      <c r="CX49" s="25">
        <f>Fakos!CY104</f>
        <v>0.45175823270705101</v>
      </c>
      <c r="CZ49" s="25">
        <f>Fakos!DA104</f>
        <v>0.33836294862591498</v>
      </c>
      <c r="DA49" s="25">
        <f>Fakos!DB104</f>
        <v>8917.1865778196789</v>
      </c>
      <c r="DB49" s="25">
        <f>Fakos!DC104</f>
        <v>25.091071808971513</v>
      </c>
      <c r="DC49" s="25">
        <f>Fakos!DD104</f>
        <v>4.5388514182859406E-2</v>
      </c>
      <c r="DD49" s="25">
        <f>Fakos!DE104</f>
        <v>0.61096777519765211</v>
      </c>
      <c r="DE49" s="25">
        <f>Fakos!DF104</f>
        <v>1.6323255294886679E-2</v>
      </c>
      <c r="DF49" s="25">
        <f>Fakos!DG104</f>
        <v>1.3722116280651462E-3</v>
      </c>
      <c r="DG49" s="25">
        <f>Fakos!DH104</f>
        <v>6.1064108676627876E-3</v>
      </c>
      <c r="DH49" s="25">
        <f>Fakos!DI104</f>
        <v>0.30972798273096408</v>
      </c>
      <c r="DI49" s="25">
        <f>Fakos!DJ104</f>
        <v>0.79033530519500761</v>
      </c>
      <c r="DJ49" s="25">
        <f>Fakos!DK104</f>
        <v>1.1613196479018932E-3</v>
      </c>
      <c r="DK49" s="25">
        <f>Fakos!DL104</f>
        <v>9.6453524498097158E-4</v>
      </c>
      <c r="DL49" s="25">
        <f>Fakos!DM104</f>
        <v>7.8917028341765502E-5</v>
      </c>
      <c r="DM49" s="25">
        <f>Fakos!DN104</f>
        <v>1.2105308900475697E-3</v>
      </c>
      <c r="DN49" s="25">
        <f>Fakos!DO104</f>
        <v>6.7070153044357182E-3</v>
      </c>
      <c r="DO49" s="25">
        <f>Fakos!DP104</f>
        <v>0.15527248055706896</v>
      </c>
      <c r="DP49" s="25">
        <f>Fakos!DQ104</f>
        <v>1.5219920551530093E-4</v>
      </c>
      <c r="DQ49" s="25">
        <f>Fakos!DR104</f>
        <v>8.0603535926834053E-5</v>
      </c>
      <c r="DR49" s="25">
        <f>Fakos!DS104</f>
        <v>0.12284384808796817</v>
      </c>
      <c r="DS49" s="25">
        <f>Fakos!DT104</f>
        <v>2.1617255778128598E-3</v>
      </c>
      <c r="DU49" s="25">
        <f>Fakos!DV104</f>
        <v>3.782401297502585E-3</v>
      </c>
      <c r="DV49" s="25">
        <f>Fakos!DW104</f>
        <v>99.681062063645086</v>
      </c>
      <c r="DW49" s="25">
        <f>Fakos!DX104</f>
        <v>0.28048136757109376</v>
      </c>
      <c r="DX49" s="25">
        <f>Fakos!DY104</f>
        <v>5.0737699158297624E-4</v>
      </c>
      <c r="DY49" s="25">
        <f>Fakos!DZ104</f>
        <v>6.8297232750349508E-3</v>
      </c>
      <c r="DZ49" s="25">
        <f>Fakos!EA104</f>
        <v>1.8247004365452737E-4</v>
      </c>
      <c r="EA49" s="25">
        <f>Fakos!EB104</f>
        <v>1.533931260357927E-5</v>
      </c>
      <c r="EB49" s="25">
        <f>Fakos!EC104</f>
        <v>6.8260713777107204E-5</v>
      </c>
      <c r="EC49" s="25">
        <f>Fakos!ED104</f>
        <v>3.4623043938822417E-3</v>
      </c>
      <c r="ED49" s="25">
        <f>Fakos!EE104</f>
        <v>8.8347890806941172E-3</v>
      </c>
      <c r="EE49" s="25">
        <f>Fakos!EF104</f>
        <v>1.2981849699789917E-5</v>
      </c>
      <c r="EF49" s="25">
        <f>Fakos!EG104</f>
        <v>1.0782088810014533E-5</v>
      </c>
      <c r="EG49" s="25">
        <f>Fakos!EH104</f>
        <v>8.821765846619073E-7</v>
      </c>
      <c r="EH49" s="25">
        <f>Fakos!EI104</f>
        <v>1.3531959181041981E-5</v>
      </c>
      <c r="EI49" s="25">
        <f>Fakos!EJ104</f>
        <v>7.4974590134318234E-5</v>
      </c>
      <c r="EJ49" s="25">
        <f>Fakos!EK104</f>
        <v>1.7357185067411408E-3</v>
      </c>
      <c r="EK49" s="25">
        <f>Fakos!EL104</f>
        <v>1.7013638010832902E-6</v>
      </c>
      <c r="EL49" s="25">
        <f>Fakos!EM104</f>
        <v>9.0102926490930564E-7</v>
      </c>
      <c r="EM49" s="25">
        <f>Fakos!EN104</f>
        <v>1.3732139771362496E-3</v>
      </c>
      <c r="EN49" s="25">
        <f>Fakos!EO104</f>
        <v>2.4164920135518798E-5</v>
      </c>
      <c r="EP49" s="25">
        <f>Fakos!EQ104</f>
        <v>199.36212412729017</v>
      </c>
    </row>
    <row r="50" spans="1:146">
      <c r="A50" s="25" t="str">
        <f>Fakos!A105</f>
        <v>LM-JB-7D-27</v>
      </c>
      <c r="B50" s="25" t="str">
        <f>Fakos!B105</f>
        <v>Fakos</v>
      </c>
      <c r="C50" s="25" t="str">
        <f>Fakos!C105</f>
        <v>epithermal</v>
      </c>
      <c r="D50" s="25" t="str">
        <f>Fakos!E105</f>
        <v>pyrite</v>
      </c>
      <c r="E50" s="25" t="str">
        <f>Fakos!F105</f>
        <v>subhedral, inclusions</v>
      </c>
      <c r="F50" s="25">
        <f>Fakos!G105</f>
        <v>15.504605971511801</v>
      </c>
      <c r="G50" s="25">
        <f>Fakos!H105</f>
        <v>489875.07513357</v>
      </c>
      <c r="H50" s="25">
        <f>Fakos!I105</f>
        <v>2.9635481185910501E-2</v>
      </c>
      <c r="I50" s="25">
        <f>Fakos!J105</f>
        <v>0.35259094525949097</v>
      </c>
      <c r="J50" s="25">
        <f>Fakos!K105</f>
        <v>30.468521373257801</v>
      </c>
      <c r="K50" s="25">
        <f>Fakos!L105</f>
        <v>1.22948659747247</v>
      </c>
      <c r="L50" s="25">
        <f>Fakos!M105</f>
        <v>5.5117990325387098E-2</v>
      </c>
      <c r="M50" s="25">
        <f>Fakos!N105</f>
        <v>0.83857936466862304</v>
      </c>
      <c r="N50" s="25">
        <f>Fakos!O105</f>
        <v>64.947627113547895</v>
      </c>
      <c r="O50" s="25">
        <f>Fakos!P105</f>
        <v>209.227564634678</v>
      </c>
      <c r="P50" s="25">
        <f>Fakos!Q105</f>
        <v>4.6615750137831299E-2</v>
      </c>
      <c r="Q50" s="25">
        <f>Fakos!R105</f>
        <v>0.20629221064132899</v>
      </c>
      <c r="R50" s="25">
        <f>Fakos!S105</f>
        <v>1.662214246594115E-2</v>
      </c>
      <c r="S50" s="25">
        <f>Fakos!T105</f>
        <v>7.7515708161867897E-2</v>
      </c>
      <c r="T50" s="25">
        <f>Fakos!U105</f>
        <v>5.0633663453452597E-2</v>
      </c>
      <c r="U50" s="25">
        <f>Fakos!V105</f>
        <v>5.2360370723396601</v>
      </c>
      <c r="V50" s="25">
        <f>Fakos!W105</f>
        <v>4.4994077730029697E-2</v>
      </c>
      <c r="W50" s="25">
        <f>Fakos!X105</f>
        <v>1.8449928496299201E-2</v>
      </c>
      <c r="X50" s="25">
        <f>Fakos!Y105</f>
        <v>2.3474156597374498</v>
      </c>
      <c r="Y50" s="25">
        <f>Fakos!Z105</f>
        <v>0.13282800962760499</v>
      </c>
      <c r="Z50" s="25">
        <f>Fakos!AA105</f>
        <v>8.405060193505573E-2</v>
      </c>
      <c r="AA50" s="25">
        <f>Fakos!AB105</f>
        <v>89.131025332803375</v>
      </c>
      <c r="AB50" s="25">
        <f>Fakos!AC105</f>
        <v>5.6584784665899918E-2</v>
      </c>
      <c r="AC50" s="25">
        <f>Fakos!AD105</f>
        <v>4.5629813594419405E-4</v>
      </c>
      <c r="AD50" s="25">
        <f>Fakos!AE105</f>
        <v>7.859676840684773E-3</v>
      </c>
      <c r="AE50" s="25">
        <f>Fakos!AF105</f>
        <v>2.1569960668625595E-2</v>
      </c>
      <c r="AF50" s="25">
        <f>Fakos!AG105</f>
        <v>1.5729709210860956</v>
      </c>
      <c r="AG50" s="25">
        <f>Fakos!AH105</f>
        <v>1.9858328006146602E-2</v>
      </c>
      <c r="AH50" s="25">
        <f>Fakos!AI105</f>
        <v>4.4820601627604066</v>
      </c>
      <c r="AI50" s="25">
        <f>Fakos!AJ105</f>
        <v>7060.0360197340196</v>
      </c>
      <c r="AJ50" s="25">
        <f>Fakos!AK105</f>
        <v>0.6225621369384341</v>
      </c>
      <c r="AK50" s="25">
        <f>Fakos!AL105</f>
        <v>1.7085487202254437</v>
      </c>
      <c r="AL50" s="25">
        <f>Fakos!AM105</f>
        <v>1.5729709210860956</v>
      </c>
      <c r="AO50" s="25">
        <f>Fakos!AP105</f>
        <v>0.21234189707915099</v>
      </c>
      <c r="AP50" s="25">
        <f>Fakos!AQ105</f>
        <v>7.52011724403207</v>
      </c>
      <c r="AQ50" s="25">
        <f>Fakos!AR105</f>
        <v>2.9635481185910501E-2</v>
      </c>
      <c r="AR50" s="25">
        <f>Fakos!AS105</f>
        <v>0.35259094525949097</v>
      </c>
      <c r="AS50" s="25">
        <f>Fakos!AT105</f>
        <v>0.32112526264843499</v>
      </c>
      <c r="AT50" s="25">
        <f>Fakos!AU105</f>
        <v>1.22948659747247</v>
      </c>
      <c r="AU50" s="25">
        <f>Fakos!AV105</f>
        <v>5.5117990325387098E-2</v>
      </c>
      <c r="AV50" s="25">
        <f>Fakos!AW105</f>
        <v>0.58597536813064099</v>
      </c>
      <c r="AW50" s="25">
        <f>Fakos!AX105</f>
        <v>0.25325063966988698</v>
      </c>
      <c r="AX50" s="25">
        <f>Fakos!AY105</f>
        <v>1.5598556741092999</v>
      </c>
      <c r="AY50" s="25">
        <f>Fakos!AZ105</f>
        <v>2.0912959831236901E-2</v>
      </c>
      <c r="AZ50" s="25">
        <f>Fakos!BA105</f>
        <v>0.20629221064132899</v>
      </c>
      <c r="BA50" s="25">
        <f>Fakos!BB105</f>
        <v>1.68856958736915E-2</v>
      </c>
      <c r="BB50" s="25">
        <f>Fakos!BC105</f>
        <v>7.7515708161867897E-2</v>
      </c>
      <c r="BC50" s="25">
        <f>Fakos!BD105</f>
        <v>5.0633663453452597E-2</v>
      </c>
      <c r="BD50" s="25">
        <f>Fakos!BE105</f>
        <v>0.14806268285828</v>
      </c>
      <c r="BE50" s="25">
        <f>Fakos!BF105</f>
        <v>4.4994077730029697E-2</v>
      </c>
      <c r="BF50" s="25">
        <f>Fakos!BG105</f>
        <v>1.8449928496299201E-2</v>
      </c>
      <c r="BG50" s="25">
        <f>Fakos!BH105</f>
        <v>0.114137710946021</v>
      </c>
      <c r="BH50" s="25">
        <f>Fakos!BI105</f>
        <v>1.38661359563457E-2</v>
      </c>
      <c r="BJ50" s="25">
        <f>Fakos!BK105</f>
        <v>2.51735501198575</v>
      </c>
      <c r="BK50" s="25">
        <f>Fakos!BL105</f>
        <v>33359.297282612701</v>
      </c>
      <c r="BL50" s="25">
        <f>Fakos!BM105</f>
        <v>4.5821776548530403E-2</v>
      </c>
      <c r="BM50" s="25">
        <f>Fakos!BN105</f>
        <v>0.176783354887566</v>
      </c>
      <c r="BN50" s="25">
        <f>Fakos!BO105</f>
        <v>2.9218941400866898</v>
      </c>
      <c r="BO50" s="25">
        <f>Fakos!BP105</f>
        <v>0.61736642834139799</v>
      </c>
      <c r="BP50" s="25">
        <f>Fakos!BQ105</f>
        <v>4.4820017252571301E-2</v>
      </c>
      <c r="BQ50" s="25">
        <f>Fakos!BR105</f>
        <v>0.49374088962458001</v>
      </c>
      <c r="BR50" s="25">
        <f>Fakos!BS105</f>
        <v>36.920227133984298</v>
      </c>
      <c r="BS50" s="25">
        <f>Fakos!BT105</f>
        <v>45.728969516574303</v>
      </c>
      <c r="BT50" s="25">
        <f>Fakos!BU105</f>
        <v>4.6109369133271398E-2</v>
      </c>
      <c r="BU50" s="25">
        <f>Fakos!BV105</f>
        <v>9.320800056445E-2</v>
      </c>
      <c r="BV50" s="25">
        <f>Fakos!BW105</f>
        <v>4.3311880564361497E-3</v>
      </c>
      <c r="BW50" s="25">
        <f>Fakos!BX105</f>
        <v>5.1830280289346803E-2</v>
      </c>
      <c r="BX50" s="25">
        <f>Fakos!BY105</f>
        <v>5.3860939012015198E-2</v>
      </c>
      <c r="BY50" s="25">
        <f>Fakos!BZ105</f>
        <v>1.63027936505116</v>
      </c>
      <c r="BZ50" s="25">
        <f>Fakos!CA105</f>
        <v>3.3053345471027298E-2</v>
      </c>
      <c r="CA50" s="25">
        <f>Fakos!CB105</f>
        <v>4.6802673057147496E-3</v>
      </c>
      <c r="CB50" s="25">
        <f>Fakos!CC105</f>
        <v>4.0689421052251999</v>
      </c>
      <c r="CC50" s="25">
        <f>Fakos!CD105</f>
        <v>4.3821719156257301E-2</v>
      </c>
      <c r="CE50" s="25">
        <f>Fakos!CF105</f>
        <v>15.504605971511801</v>
      </c>
      <c r="CF50" s="25">
        <f>Fakos!CG105</f>
        <v>489875.07513357</v>
      </c>
      <c r="CG50" s="25">
        <f>Fakos!CH105</f>
        <v>2.9635481185910501E-2</v>
      </c>
      <c r="CH50" s="25">
        <f>Fakos!CI105</f>
        <v>0.35259094525949097</v>
      </c>
      <c r="CI50" s="25">
        <f>Fakos!CJ105</f>
        <v>30.468521373257801</v>
      </c>
      <c r="CJ50" s="25">
        <f>Fakos!CK105</f>
        <v>1.22948659747247</v>
      </c>
      <c r="CK50" s="25">
        <f>Fakos!CL105</f>
        <v>5.5117990325387098E-2</v>
      </c>
      <c r="CL50" s="25">
        <f>Fakos!CM105</f>
        <v>0.83857936466862304</v>
      </c>
      <c r="CM50" s="25">
        <f>Fakos!CN105</f>
        <v>64.947627113547895</v>
      </c>
      <c r="CN50" s="25">
        <f>Fakos!CO105</f>
        <v>209.227564634678</v>
      </c>
      <c r="CO50" s="25">
        <f>Fakos!CP105</f>
        <v>4.6615750137831299E-2</v>
      </c>
      <c r="CP50" s="25">
        <f>Fakos!CQ105</f>
        <v>0.20629221064132899</v>
      </c>
      <c r="CQ50" s="25">
        <f>Fakos!CR105</f>
        <v>1.662214246594115E-2</v>
      </c>
      <c r="CR50" s="25">
        <f>Fakos!CS105</f>
        <v>7.7515708161867897E-2</v>
      </c>
      <c r="CS50" s="25">
        <f>Fakos!CT105</f>
        <v>5.0633663453452597E-2</v>
      </c>
      <c r="CT50" s="25">
        <f>Fakos!CU105</f>
        <v>5.2360370723396601</v>
      </c>
      <c r="CU50" s="25">
        <f>Fakos!CV105</f>
        <v>4.4994077730029697E-2</v>
      </c>
      <c r="CV50" s="25">
        <f>Fakos!CW105</f>
        <v>1.8449928496299201E-2</v>
      </c>
      <c r="CW50" s="25">
        <f>Fakos!CX105</f>
        <v>2.3474156597374498</v>
      </c>
      <c r="CX50" s="25">
        <f>Fakos!CY105</f>
        <v>0.13282800962760499</v>
      </c>
      <c r="CZ50" s="25">
        <f>Fakos!DA105</f>
        <v>0.28221981402200508</v>
      </c>
      <c r="DA50" s="25">
        <f>Fakos!DB105</f>
        <v>8772.0489772328765</v>
      </c>
      <c r="DB50" s="25">
        <f>Fakos!DC105</f>
        <v>5.0286563746598692E-4</v>
      </c>
      <c r="DC50" s="25">
        <f>Fakos!DD105</f>
        <v>6.0073354969978057E-3</v>
      </c>
      <c r="DD50" s="25">
        <f>Fakos!DE105</f>
        <v>0.47947190024954839</v>
      </c>
      <c r="DE50" s="25">
        <f>Fakos!DF105</f>
        <v>1.8802364237230005E-2</v>
      </c>
      <c r="DF50" s="25">
        <f>Fakos!DG105</f>
        <v>7.905280943933436E-4</v>
      </c>
      <c r="DG50" s="25">
        <f>Fakos!DH105</f>
        <v>1.1549089170480968E-2</v>
      </c>
      <c r="DH50" s="25">
        <f>Fakos!DI105</f>
        <v>0.86687453436055684</v>
      </c>
      <c r="DI50" s="25">
        <f>Fakos!DJ105</f>
        <v>2.6497918520096002</v>
      </c>
      <c r="DJ50" s="25">
        <f>Fakos!DK105</f>
        <v>4.3215470488829234E-4</v>
      </c>
      <c r="DK50" s="25">
        <f>Fakos!DL105</f>
        <v>1.8351603547813737E-3</v>
      </c>
      <c r="DL50" s="25">
        <f>Fakos!DM105</f>
        <v>1.4476948271125738E-4</v>
      </c>
      <c r="DM50" s="25">
        <f>Fakos!DN105</f>
        <v>6.5298381064668432E-4</v>
      </c>
      <c r="DN50" s="25">
        <f>Fakos!DO105</f>
        <v>4.1584809012362511E-4</v>
      </c>
      <c r="DO50" s="25">
        <f>Fakos!DP105</f>
        <v>4.1034773294197968E-2</v>
      </c>
      <c r="DP50" s="25">
        <f>Fakos!DQ105</f>
        <v>2.284351212428186E-4</v>
      </c>
      <c r="DQ50" s="25">
        <f>Fakos!DR105</f>
        <v>9.0271213432306852E-5</v>
      </c>
      <c r="DR50" s="25">
        <f>Fakos!DS105</f>
        <v>1.1329226157034024E-2</v>
      </c>
      <c r="DS50" s="25">
        <f>Fakos!DT105</f>
        <v>6.3560038328767986E-4</v>
      </c>
      <c r="DU50" s="25">
        <f>Fakos!DV105</f>
        <v>3.2152814822828291E-3</v>
      </c>
      <c r="DV50" s="25">
        <f>Fakos!DW105</f>
        <v>99.938435350169073</v>
      </c>
      <c r="DW50" s="25">
        <f>Fakos!DX105</f>
        <v>5.7290611498123574E-6</v>
      </c>
      <c r="DX50" s="25">
        <f>Fakos!DY105</f>
        <v>6.8440533306606601E-5</v>
      </c>
      <c r="DY50" s="25">
        <f>Fakos!DZ105</f>
        <v>5.4625403517101351E-3</v>
      </c>
      <c r="DZ50" s="25">
        <f>Fakos!EA105</f>
        <v>2.142120806244624E-4</v>
      </c>
      <c r="EA50" s="25">
        <f>Fakos!EB105</f>
        <v>9.0063497204667003E-6</v>
      </c>
      <c r="EB50" s="25">
        <f>Fakos!EC105</f>
        <v>1.3157677350104574E-4</v>
      </c>
      <c r="EC50" s="25">
        <f>Fakos!ED105</f>
        <v>9.8761514936535344E-3</v>
      </c>
      <c r="ED50" s="25">
        <f>Fakos!EE105</f>
        <v>3.018861982881927E-2</v>
      </c>
      <c r="EE50" s="25">
        <f>Fakos!EF105</f>
        <v>4.9234637366757876E-6</v>
      </c>
      <c r="EF50" s="25">
        <f>Fakos!EG105</f>
        <v>2.0907664212719177E-5</v>
      </c>
      <c r="EG50" s="25">
        <f>Fakos!EH105</f>
        <v>1.6493336535360209E-6</v>
      </c>
      <c r="EH50" s="25">
        <f>Fakos!EI105</f>
        <v>7.4393315078829227E-6</v>
      </c>
      <c r="EI50" s="25">
        <f>Fakos!EJ105</f>
        <v>4.7376852977194561E-6</v>
      </c>
      <c r="EJ50" s="25">
        <f>Fakos!EK105</f>
        <v>4.6750206805898213E-4</v>
      </c>
      <c r="EK50" s="25">
        <f>Fakos!EL105</f>
        <v>2.6025217888415123E-6</v>
      </c>
      <c r="EL50" s="25">
        <f>Fakos!EM105</f>
        <v>1.0284443065697228E-6</v>
      </c>
      <c r="EM50" s="25">
        <f>Fakos!EN105</f>
        <v>1.2907191225228968E-4</v>
      </c>
      <c r="EN50" s="25">
        <f>Fakos!EO105</f>
        <v>7.2412851294608268E-6</v>
      </c>
      <c r="EP50" s="25">
        <f>Fakos!EQ105</f>
        <v>199.87687070033815</v>
      </c>
    </row>
    <row r="51" spans="1:146">
      <c r="A51" s="25" t="str">
        <f>Fakos!A106</f>
        <v>LM-JB-7D-28</v>
      </c>
      <c r="B51" s="25" t="str">
        <f>Fakos!B106</f>
        <v>Fakos</v>
      </c>
      <c r="C51" s="25" t="str">
        <f>Fakos!C106</f>
        <v>epithermal</v>
      </c>
      <c r="D51" s="25" t="str">
        <f>Fakos!E106</f>
        <v>pyrite</v>
      </c>
      <c r="E51" s="25" t="str">
        <f>Fakos!F106</f>
        <v>subhedral, inclusions</v>
      </c>
      <c r="F51" s="25">
        <f>Fakos!G106</f>
        <v>16.706748300988998</v>
      </c>
      <c r="G51" s="25">
        <f>Fakos!H106</f>
        <v>508114.91291216202</v>
      </c>
      <c r="H51" s="25">
        <f>Fakos!I106</f>
        <v>232.85231452722701</v>
      </c>
      <c r="I51" s="25">
        <f>Fakos!J106</f>
        <v>0.68400261947195795</v>
      </c>
      <c r="J51" s="25">
        <f>Fakos!K106</f>
        <v>57.277557746142897</v>
      </c>
      <c r="K51" s="25">
        <f>Fakos!L106</f>
        <v>3.53067498856745</v>
      </c>
      <c r="L51" s="25">
        <f>Fakos!M106</f>
        <v>5.4949895243332901E-2</v>
      </c>
      <c r="M51" s="25">
        <f>Fakos!N106</f>
        <v>0.39642513264506901</v>
      </c>
      <c r="N51" s="25">
        <f>Fakos!O106</f>
        <v>51.715477681441001</v>
      </c>
      <c r="O51" s="25">
        <f>Fakos!P106</f>
        <v>186.49974702832199</v>
      </c>
      <c r="P51" s="25">
        <f>Fakos!Q106</f>
        <v>0.133399831494141</v>
      </c>
      <c r="Q51" s="25">
        <f>Fakos!R106</f>
        <v>0.22249768707097101</v>
      </c>
      <c r="R51" s="25">
        <f>Fakos!S106</f>
        <v>0.38246593136322093</v>
      </c>
      <c r="S51" s="25">
        <f>Fakos!T106</f>
        <v>0.143900635644127</v>
      </c>
      <c r="T51" s="25">
        <f>Fakos!U106</f>
        <v>7.1516447418224702E-2</v>
      </c>
      <c r="U51" s="25">
        <f>Fakos!V106</f>
        <v>9.3737354268634991</v>
      </c>
      <c r="V51" s="25">
        <f>Fakos!W106</f>
        <v>3.05812293548983E-2</v>
      </c>
      <c r="W51" s="25">
        <f>Fakos!X106</f>
        <v>1.6856911706421101E-2</v>
      </c>
      <c r="X51" s="25">
        <f>Fakos!Y106</f>
        <v>5.18391206197348</v>
      </c>
      <c r="Y51" s="25">
        <f>Fakos!Z106</f>
        <v>3.25417770805436E-2</v>
      </c>
      <c r="Z51" s="25">
        <f>Fakos!AA106</f>
        <v>340.4260567115756</v>
      </c>
      <c r="AA51" s="25">
        <f>Fakos!AB106</f>
        <v>35.976641732869751</v>
      </c>
      <c r="AB51" s="25">
        <f>Fakos!AC106</f>
        <v>6.2774554605687441E-3</v>
      </c>
      <c r="AC51" s="25">
        <f>Fakos!AD106</f>
        <v>4.502565285417254</v>
      </c>
      <c r="AD51" s="25">
        <f>Fakos!AE106</f>
        <v>3.2517742401679149E-3</v>
      </c>
      <c r="AE51" s="25">
        <f>Fakos!AF106</f>
        <v>1.3795845022687148E-2</v>
      </c>
      <c r="AF51" s="25">
        <f>Fakos!AG106</f>
        <v>5.7289459099854818E-4</v>
      </c>
      <c r="AG51" s="25">
        <f>Fakos!AH106</f>
        <v>2.5733428711627603E-2</v>
      </c>
      <c r="AH51" s="25">
        <f>Fakos!AI106</f>
        <v>1.3975286072038829E-4</v>
      </c>
      <c r="AI51" s="25">
        <f>Fakos!AJ106</f>
        <v>0.8009357665479202</v>
      </c>
      <c r="AJ51" s="25">
        <f>Fakos!AK106</f>
        <v>7.2393146448411418E-5</v>
      </c>
      <c r="AK51" s="25">
        <f>Fakos!AL106</f>
        <v>3.0713221624371017E-4</v>
      </c>
      <c r="AL51" s="25">
        <f>Fakos!AM106</f>
        <v>5.7289459099854818E-4</v>
      </c>
      <c r="AO51" s="25">
        <f>Fakos!AP106</f>
        <v>0.16084414918989701</v>
      </c>
      <c r="AP51" s="25">
        <f>Fakos!AQ106</f>
        <v>8.6647657853375097</v>
      </c>
      <c r="AQ51" s="25">
        <f>Fakos!AR106</f>
        <v>2.97072982227355E-2</v>
      </c>
      <c r="AR51" s="25">
        <f>Fakos!AS106</f>
        <v>0.45412963860620698</v>
      </c>
      <c r="AS51" s="25">
        <f>Fakos!AT106</f>
        <v>0.171686058071295</v>
      </c>
      <c r="AT51" s="25">
        <f>Fakos!AU106</f>
        <v>1.07634157669436</v>
      </c>
      <c r="AU51" s="25">
        <f>Fakos!AV106</f>
        <v>5.4949895243332901E-2</v>
      </c>
      <c r="AV51" s="25">
        <f>Fakos!AW106</f>
        <v>0.39642513264506901</v>
      </c>
      <c r="AW51" s="25">
        <f>Fakos!AX106</f>
        <v>0.33958951650793501</v>
      </c>
      <c r="AX51" s="25">
        <f>Fakos!AY106</f>
        <v>1.3151962147743901</v>
      </c>
      <c r="AY51" s="25">
        <f>Fakos!AZ106</f>
        <v>2.10762753416661E-2</v>
      </c>
      <c r="AZ51" s="25">
        <f>Fakos!BA106</f>
        <v>0.13082075515631</v>
      </c>
      <c r="BA51" s="25">
        <f>Fakos!BB106</f>
        <v>7.30295110097459E-3</v>
      </c>
      <c r="BB51" s="25">
        <f>Fakos!BC106</f>
        <v>0.143900635644127</v>
      </c>
      <c r="BC51" s="25">
        <f>Fakos!BD106</f>
        <v>7.1516447418224702E-2</v>
      </c>
      <c r="BD51" s="25">
        <f>Fakos!BE106</f>
        <v>0.46787436563750801</v>
      </c>
      <c r="BE51" s="25">
        <f>Fakos!BF106</f>
        <v>3.05812293548983E-2</v>
      </c>
      <c r="BF51" s="25">
        <f>Fakos!BG106</f>
        <v>1.6856911706421101E-2</v>
      </c>
      <c r="BG51" s="25">
        <f>Fakos!BH106</f>
        <v>0.15372279403556899</v>
      </c>
      <c r="BH51" s="25">
        <f>Fakos!BI106</f>
        <v>1.6323793451867699E-2</v>
      </c>
      <c r="BJ51" s="25">
        <f>Fakos!BK106</f>
        <v>0.77373247681576296</v>
      </c>
      <c r="BK51" s="25">
        <f>Fakos!BL106</f>
        <v>26855.682138635599</v>
      </c>
      <c r="BL51" s="25">
        <f>Fakos!BM106</f>
        <v>76.432329028551706</v>
      </c>
      <c r="BM51" s="25">
        <f>Fakos!BN106</f>
        <v>0.31361254802834099</v>
      </c>
      <c r="BN51" s="25">
        <f>Fakos!BO106</f>
        <v>36.879959224959798</v>
      </c>
      <c r="BO51" s="25">
        <f>Fakos!BP106</f>
        <v>6.4961863428625302</v>
      </c>
      <c r="BP51" s="25">
        <f>Fakos!BQ106</f>
        <v>4.9011718923119799E-2</v>
      </c>
      <c r="BQ51" s="25">
        <f>Fakos!BR106</f>
        <v>0.37593077372330003</v>
      </c>
      <c r="BR51" s="25">
        <f>Fakos!BS106</f>
        <v>8.4643866461761004</v>
      </c>
      <c r="BS51" s="25">
        <f>Fakos!BT106</f>
        <v>38.4496769061397</v>
      </c>
      <c r="BT51" s="25">
        <f>Fakos!BU106</f>
        <v>0.27969391523688297</v>
      </c>
      <c r="BU51" s="25">
        <f>Fakos!BV106</f>
        <v>0.33565529973796498</v>
      </c>
      <c r="BV51" s="25">
        <f>Fakos!BW106</f>
        <v>0.758035896745619</v>
      </c>
      <c r="BW51" s="25">
        <f>Fakos!BX106</f>
        <v>7.2837939428612497E-2</v>
      </c>
      <c r="BX51" s="25">
        <f>Fakos!BY106</f>
        <v>2.11845629168891E-2</v>
      </c>
      <c r="BY51" s="25">
        <f>Fakos!BZ106</f>
        <v>1.95204807773171</v>
      </c>
      <c r="BZ51" s="25">
        <f>Fakos!CA106</f>
        <v>2.90192360513758E-2</v>
      </c>
      <c r="CA51" s="25">
        <f>Fakos!CB106</f>
        <v>6.1598207762965903E-3</v>
      </c>
      <c r="CB51" s="25">
        <f>Fakos!CC106</f>
        <v>9.2898494797744604</v>
      </c>
      <c r="CC51" s="25">
        <f>Fakos!CD106</f>
        <v>2.9115798594942802E-2</v>
      </c>
      <c r="CE51" s="25">
        <f>Fakos!CF106</f>
        <v>16.706748300988998</v>
      </c>
      <c r="CF51" s="25">
        <f>Fakos!CG106</f>
        <v>508114.91291216202</v>
      </c>
      <c r="CG51" s="25">
        <f>Fakos!CH106</f>
        <v>232.85231452722701</v>
      </c>
      <c r="CH51" s="25">
        <f>Fakos!CI106</f>
        <v>0.68400261947195795</v>
      </c>
      <c r="CI51" s="25">
        <f>Fakos!CJ106</f>
        <v>57.277557746142897</v>
      </c>
      <c r="CJ51" s="25">
        <f>Fakos!CK106</f>
        <v>3.53067498856745</v>
      </c>
      <c r="CK51" s="25">
        <f>Fakos!CL106</f>
        <v>5.4949895243332901E-2</v>
      </c>
      <c r="CL51" s="25">
        <f>Fakos!CM106</f>
        <v>0.39642513264506901</v>
      </c>
      <c r="CM51" s="25">
        <f>Fakos!CN106</f>
        <v>51.715477681441001</v>
      </c>
      <c r="CN51" s="25">
        <f>Fakos!CO106</f>
        <v>186.49974702832199</v>
      </c>
      <c r="CO51" s="25">
        <f>Fakos!CP106</f>
        <v>0.133399831494141</v>
      </c>
      <c r="CP51" s="25">
        <f>Fakos!CQ106</f>
        <v>0.22249768707097101</v>
      </c>
      <c r="CQ51" s="25">
        <f>Fakos!CR106</f>
        <v>0.38246593136322093</v>
      </c>
      <c r="CR51" s="25">
        <f>Fakos!CS106</f>
        <v>0.143900635644127</v>
      </c>
      <c r="CS51" s="25">
        <f>Fakos!CT106</f>
        <v>7.1516447418224702E-2</v>
      </c>
      <c r="CT51" s="25">
        <f>Fakos!CU106</f>
        <v>9.3737354268634991</v>
      </c>
      <c r="CU51" s="25">
        <f>Fakos!CV106</f>
        <v>3.05812293548983E-2</v>
      </c>
      <c r="CV51" s="25">
        <f>Fakos!CW106</f>
        <v>1.6856911706421101E-2</v>
      </c>
      <c r="CW51" s="25">
        <f>Fakos!CX106</f>
        <v>5.18391206197348</v>
      </c>
      <c r="CX51" s="25">
        <f>Fakos!CY106</f>
        <v>3.25417770805436E-2</v>
      </c>
      <c r="CZ51" s="25">
        <f>Fakos!DA106</f>
        <v>0.30410159452493479</v>
      </c>
      <c r="DA51" s="25">
        <f>Fakos!DB106</f>
        <v>9098.6643909421073</v>
      </c>
      <c r="DB51" s="25">
        <f>Fakos!DC106</f>
        <v>3.9511228734775474</v>
      </c>
      <c r="DC51" s="25">
        <f>Fakos!DD106</f>
        <v>1.1653825122960298E-2</v>
      </c>
      <c r="DD51" s="25">
        <f>Fakos!DE106</f>
        <v>0.90135583272185338</v>
      </c>
      <c r="DE51" s="25">
        <f>Fakos!DF106</f>
        <v>5.3994112074743077E-2</v>
      </c>
      <c r="DF51" s="25">
        <f>Fakos!DG106</f>
        <v>7.8811719580816804E-4</v>
      </c>
      <c r="DG51" s="25">
        <f>Fakos!DH106</f>
        <v>5.4596492582987058E-3</v>
      </c>
      <c r="DH51" s="25">
        <f>Fakos!DI106</f>
        <v>0.69026125551831519</v>
      </c>
      <c r="DI51" s="25">
        <f>Fakos!DJ106</f>
        <v>2.361952216670745</v>
      </c>
      <c r="DJ51" s="25">
        <f>Fakos!DK106</f>
        <v>1.2366928482550094E-3</v>
      </c>
      <c r="DK51" s="25">
        <f>Fakos!DL106</f>
        <v>1.9793230828919857E-3</v>
      </c>
      <c r="DL51" s="25">
        <f>Fakos!DM106</f>
        <v>3.3310624759464624E-3</v>
      </c>
      <c r="DM51" s="25">
        <f>Fakos!DN106</f>
        <v>1.212203147537082E-3</v>
      </c>
      <c r="DN51" s="25">
        <f>Fakos!DO106</f>
        <v>5.8735584279093873E-4</v>
      </c>
      <c r="DO51" s="25">
        <f>Fakos!DP106</f>
        <v>7.3461876386077582E-2</v>
      </c>
      <c r="DP51" s="25">
        <f>Fakos!DQ106</f>
        <v>1.5526102962608776E-4</v>
      </c>
      <c r="DQ51" s="25">
        <f>Fakos!DR106</f>
        <v>8.2476952404727296E-5</v>
      </c>
      <c r="DR51" s="25">
        <f>Fakos!DS106</f>
        <v>2.5018880607980118E-2</v>
      </c>
      <c r="DS51" s="25">
        <f>Fakos!DT106</f>
        <v>1.5571690069921204E-4</v>
      </c>
      <c r="DU51" s="25">
        <f>Fakos!DV106</f>
        <v>3.3388099835505143E-3</v>
      </c>
      <c r="DV51" s="25">
        <f>Fakos!DW106</f>
        <v>99.896587365516652</v>
      </c>
      <c r="DW51" s="25">
        <f>Fakos!DX106</f>
        <v>4.3380398964399214E-2</v>
      </c>
      <c r="DX51" s="25">
        <f>Fakos!DY106</f>
        <v>1.2795035727410903E-4</v>
      </c>
      <c r="DY51" s="25">
        <f>Fakos!DZ106</f>
        <v>9.8962185901213719E-3</v>
      </c>
      <c r="DZ51" s="25">
        <f>Fakos!EA106</f>
        <v>5.9281530808716571E-4</v>
      </c>
      <c r="EA51" s="25">
        <f>Fakos!EB106</f>
        <v>8.6529423355469704E-6</v>
      </c>
      <c r="EB51" s="25">
        <f>Fakos!EC106</f>
        <v>5.9942899933716783E-5</v>
      </c>
      <c r="EC51" s="25">
        <f>Fakos!ED106</f>
        <v>7.5785566819633809E-3</v>
      </c>
      <c r="ED51" s="25">
        <f>Fakos!EE106</f>
        <v>2.5932483695158427E-2</v>
      </c>
      <c r="EE51" s="25">
        <f>Fakos!EF106</f>
        <v>1.3577970331887828E-5</v>
      </c>
      <c r="EF51" s="25">
        <f>Fakos!EG106</f>
        <v>2.1731499567293043E-5</v>
      </c>
      <c r="EG51" s="25">
        <f>Fakos!EH106</f>
        <v>3.6572595641581266E-5</v>
      </c>
      <c r="EH51" s="25">
        <f>Fakos!EI106</f>
        <v>1.3309091579775677E-5</v>
      </c>
      <c r="EI51" s="25">
        <f>Fakos!EJ106</f>
        <v>6.4487315657475606E-6</v>
      </c>
      <c r="EJ51" s="25">
        <f>Fakos!EK106</f>
        <v>8.0655692276575123E-4</v>
      </c>
      <c r="EK51" s="25">
        <f>Fakos!EL106</f>
        <v>1.7046509623921387E-6</v>
      </c>
      <c r="EL51" s="25">
        <f>Fakos!EM106</f>
        <v>9.0553577179334652E-7</v>
      </c>
      <c r="EM51" s="25">
        <f>Fakos!EN106</f>
        <v>2.7468875486061643E-4</v>
      </c>
      <c r="EN51" s="25">
        <f>Fakos!EO106</f>
        <v>1.7096560886971719E-6</v>
      </c>
      <c r="EP51" s="25">
        <f>Fakos!EQ106</f>
        <v>199.7931747310333</v>
      </c>
    </row>
    <row r="52" spans="1:146">
      <c r="A52" s="25" t="str">
        <f>Fakos!A107</f>
        <v>LM-JB-7D-29</v>
      </c>
      <c r="B52" s="25" t="str">
        <f>Fakos!B107</f>
        <v>Fakos</v>
      </c>
      <c r="C52" s="25" t="str">
        <f>Fakos!C107</f>
        <v>epithermal</v>
      </c>
      <c r="D52" s="25" t="str">
        <f>Fakos!E107</f>
        <v>pyrite</v>
      </c>
      <c r="E52" s="25" t="str">
        <f>Fakos!F107</f>
        <v>subhedral, inclusions</v>
      </c>
      <c r="F52" s="25">
        <f>Fakos!G107</f>
        <v>16.302575352464999</v>
      </c>
      <c r="G52" s="25">
        <f>Fakos!H107</f>
        <v>494072.18476060702</v>
      </c>
      <c r="H52" s="25">
        <f>Fakos!I107</f>
        <v>188.93599682115601</v>
      </c>
      <c r="I52" s="25">
        <f>Fakos!J107</f>
        <v>5.2944299458114203</v>
      </c>
      <c r="J52" s="25">
        <f>Fakos!K107</f>
        <v>606.19916808758296</v>
      </c>
      <c r="K52" s="25">
        <f>Fakos!L107</f>
        <v>29.2584429305148</v>
      </c>
      <c r="L52" s="25">
        <f>Fakos!M107</f>
        <v>9.0871403654316396E-2</v>
      </c>
      <c r="M52" s="25">
        <f>Fakos!N107</f>
        <v>0.59385305648424302</v>
      </c>
      <c r="N52" s="25">
        <f>Fakos!O107</f>
        <v>98.0738175234914</v>
      </c>
      <c r="O52" s="25">
        <f>Fakos!P107</f>
        <v>71.666299696143199</v>
      </c>
      <c r="P52" s="25">
        <f>Fakos!Q107</f>
        <v>0.52620896858367205</v>
      </c>
      <c r="Q52" s="25">
        <f>Fakos!R107</f>
        <v>1.6861063147767399</v>
      </c>
      <c r="R52" s="25">
        <f>Fakos!S107</f>
        <v>10.413739622375312</v>
      </c>
      <c r="S52" s="25">
        <f>Fakos!T107</f>
        <v>0.28071408308466</v>
      </c>
      <c r="T52" s="25">
        <f>Fakos!U107</f>
        <v>0.42921487447811801</v>
      </c>
      <c r="U52" s="25">
        <f>Fakos!V107</f>
        <v>9.1693569523363401</v>
      </c>
      <c r="V52" s="25">
        <f>Fakos!W107</f>
        <v>7.43299564592418E-2</v>
      </c>
      <c r="W52" s="25">
        <f>Fakos!X107</f>
        <v>9.7725026778664199E-3</v>
      </c>
      <c r="X52" s="25">
        <f>Fakos!Y107</f>
        <v>78.573387925443598</v>
      </c>
      <c r="Y52" s="25">
        <f>Fakos!Z107</f>
        <v>0.92339441796782595</v>
      </c>
      <c r="Z52" s="25">
        <f>Fakos!AA107</f>
        <v>35.685805413409774</v>
      </c>
      <c r="AA52" s="25">
        <f>Fakos!AB107</f>
        <v>0.91209379649183042</v>
      </c>
      <c r="AB52" s="25">
        <f>Fakos!AC107</f>
        <v>1.1751999529968247E-2</v>
      </c>
      <c r="AC52" s="25">
        <f>Fakos!AD107</f>
        <v>1.9264672426552643</v>
      </c>
      <c r="AD52" s="25">
        <f>Fakos!AE107</f>
        <v>1.2437420526068333E-4</v>
      </c>
      <c r="AE52" s="25">
        <f>Fakos!AF107</f>
        <v>5.4625985439929062E-3</v>
      </c>
      <c r="AF52" s="25">
        <f>Fakos!AG107</f>
        <v>2.7851175923970361E-3</v>
      </c>
      <c r="AG52" s="25">
        <f>Fakos!AH107</f>
        <v>6.6970380491035864E-3</v>
      </c>
      <c r="AH52" s="25">
        <f>Fakos!AI107</f>
        <v>4.8873398055633479E-3</v>
      </c>
      <c r="AI52" s="25">
        <f>Fakos!AJ107</f>
        <v>0.37931522262526524</v>
      </c>
      <c r="AJ52" s="25">
        <f>Fakos!AK107</f>
        <v>5.1723879209301364E-5</v>
      </c>
      <c r="AK52" s="25">
        <f>Fakos!AL107</f>
        <v>2.2717474790386631E-3</v>
      </c>
      <c r="AL52" s="25">
        <f>Fakos!AM107</f>
        <v>2.7851175923970361E-3</v>
      </c>
      <c r="AO52" s="25">
        <f>Fakos!AP107</f>
        <v>0.239338168525244</v>
      </c>
      <c r="AP52" s="25">
        <f>Fakos!AQ107</f>
        <v>10.187551786789101</v>
      </c>
      <c r="AQ52" s="25">
        <f>Fakos!AR107</f>
        <v>4.6184882885667099E-2</v>
      </c>
      <c r="AR52" s="25">
        <f>Fakos!AS107</f>
        <v>0.21103547885476701</v>
      </c>
      <c r="AS52" s="25">
        <f>Fakos!AT107</f>
        <v>0.23988521055053799</v>
      </c>
      <c r="AT52" s="25">
        <f>Fakos!AU107</f>
        <v>2.3014438855433199</v>
      </c>
      <c r="AU52" s="25">
        <f>Fakos!AV107</f>
        <v>5.4014086103358998E-2</v>
      </c>
      <c r="AV52" s="25">
        <f>Fakos!AW107</f>
        <v>0.45741741062803198</v>
      </c>
      <c r="AW52" s="25">
        <f>Fakos!AX107</f>
        <v>0.29034657494319899</v>
      </c>
      <c r="AX52" s="25">
        <f>Fakos!AY107</f>
        <v>1.5167182903599301</v>
      </c>
      <c r="AY52" s="25">
        <f>Fakos!AZ107</f>
        <v>2.7007080612743501E-2</v>
      </c>
      <c r="AZ52" s="25">
        <f>Fakos!BA107</f>
        <v>0.13105454779331499</v>
      </c>
      <c r="BA52" s="25">
        <f>Fakos!BB107</f>
        <v>1.65456361015782E-2</v>
      </c>
      <c r="BB52" s="25">
        <f>Fakos!BC107</f>
        <v>9.7247341310370397E-2</v>
      </c>
      <c r="BC52" s="25">
        <f>Fakos!BD107</f>
        <v>6.4110650767915001E-2</v>
      </c>
      <c r="BD52" s="25">
        <f>Fakos!BE107</f>
        <v>0.23850318459643999</v>
      </c>
      <c r="BE52" s="25">
        <f>Fakos!BF107</f>
        <v>4.3963096856589799E-2</v>
      </c>
      <c r="BF52" s="25">
        <f>Fakos!BG107</f>
        <v>9.7725026778664199E-3</v>
      </c>
      <c r="BG52" s="25">
        <f>Fakos!BH107</f>
        <v>0.109693495028559</v>
      </c>
      <c r="BH52" s="25">
        <f>Fakos!BI107</f>
        <v>1.6469495533868901E-2</v>
      </c>
      <c r="BJ52" s="25">
        <f>Fakos!BK107</f>
        <v>0.49168396634692602</v>
      </c>
      <c r="BK52" s="25">
        <f>Fakos!BL107</f>
        <v>27220.026772965299</v>
      </c>
      <c r="BL52" s="25">
        <f>Fakos!BM107</f>
        <v>20.344357089994499</v>
      </c>
      <c r="BM52" s="25">
        <f>Fakos!BN107</f>
        <v>1.53582532091243</v>
      </c>
      <c r="BN52" s="25">
        <f>Fakos!BO107</f>
        <v>320.41626533849001</v>
      </c>
      <c r="BO52" s="25">
        <f>Fakos!BP107</f>
        <v>12.161984437299999</v>
      </c>
      <c r="BP52" s="25">
        <f>Fakos!BQ107</f>
        <v>0.104690209217917</v>
      </c>
      <c r="BQ52" s="25">
        <f>Fakos!BR107</f>
        <v>0.46443349120914401</v>
      </c>
      <c r="BR52" s="25">
        <f>Fakos!BS107</f>
        <v>13.084329059317</v>
      </c>
      <c r="BS52" s="25">
        <f>Fakos!BT107</f>
        <v>9.7781656620907604</v>
      </c>
      <c r="BT52" s="25">
        <f>Fakos!BU107</f>
        <v>0.41279902486679598</v>
      </c>
      <c r="BU52" s="25">
        <f>Fakos!BV107</f>
        <v>0.97506825382968898</v>
      </c>
      <c r="BV52" s="25">
        <f>Fakos!BW107</f>
        <v>2.914269481756</v>
      </c>
      <c r="BW52" s="25">
        <f>Fakos!BX107</f>
        <v>0.218628180469366</v>
      </c>
      <c r="BX52" s="25">
        <f>Fakos!BY107</f>
        <v>0.29937412462745799</v>
      </c>
      <c r="BY52" s="25">
        <f>Fakos!BZ107</f>
        <v>2.3937015661921599</v>
      </c>
      <c r="BZ52" s="25">
        <f>Fakos!CA107</f>
        <v>6.3727856998550894E-2</v>
      </c>
      <c r="CA52" s="25">
        <f>Fakos!CB107</f>
        <v>1.1289467617045501E-2</v>
      </c>
      <c r="CB52" s="25">
        <f>Fakos!CC107</f>
        <v>124.50055488456999</v>
      </c>
      <c r="CC52" s="25">
        <f>Fakos!CD107</f>
        <v>0.52668848325226503</v>
      </c>
      <c r="CE52" s="25">
        <f>Fakos!CF107</f>
        <v>16.302575352464999</v>
      </c>
      <c r="CF52" s="25">
        <f>Fakos!CG107</f>
        <v>494072.18476060702</v>
      </c>
      <c r="CG52" s="25">
        <f>Fakos!CH107</f>
        <v>188.93599682115601</v>
      </c>
      <c r="CH52" s="25">
        <f>Fakos!CI107</f>
        <v>5.2944299458114203</v>
      </c>
      <c r="CI52" s="25">
        <f>Fakos!CJ107</f>
        <v>606.19916808758296</v>
      </c>
      <c r="CJ52" s="25">
        <f>Fakos!CK107</f>
        <v>29.2584429305148</v>
      </c>
      <c r="CK52" s="25">
        <f>Fakos!CL107</f>
        <v>9.0871403654316396E-2</v>
      </c>
      <c r="CL52" s="25">
        <f>Fakos!CM107</f>
        <v>0.59385305648424302</v>
      </c>
      <c r="CM52" s="25">
        <f>Fakos!CN107</f>
        <v>98.0738175234914</v>
      </c>
      <c r="CN52" s="25">
        <f>Fakos!CO107</f>
        <v>71.666299696143199</v>
      </c>
      <c r="CO52" s="25">
        <f>Fakos!CP107</f>
        <v>0.52620896858367205</v>
      </c>
      <c r="CP52" s="25">
        <f>Fakos!CQ107</f>
        <v>1.6861063147767399</v>
      </c>
      <c r="CQ52" s="25">
        <f>Fakos!CR107</f>
        <v>10.413739622375312</v>
      </c>
      <c r="CR52" s="25">
        <f>Fakos!CS107</f>
        <v>0.28071408308466</v>
      </c>
      <c r="CS52" s="25">
        <f>Fakos!CT107</f>
        <v>0.42921487447811801</v>
      </c>
      <c r="CT52" s="25">
        <f>Fakos!CU107</f>
        <v>9.1693569523363401</v>
      </c>
      <c r="CU52" s="25">
        <f>Fakos!CV107</f>
        <v>7.43299564592418E-2</v>
      </c>
      <c r="CV52" s="25">
        <f>Fakos!CW107</f>
        <v>9.7725026778664199E-3</v>
      </c>
      <c r="CW52" s="25">
        <f>Fakos!CX107</f>
        <v>78.573387925443598</v>
      </c>
      <c r="CX52" s="25">
        <f>Fakos!CY107</f>
        <v>0.92339441796782595</v>
      </c>
      <c r="CZ52" s="25">
        <f>Fakos!DA107</f>
        <v>0.29674470879854142</v>
      </c>
      <c r="DA52" s="25">
        <f>Fakos!DB107</f>
        <v>8847.2053856317852</v>
      </c>
      <c r="DB52" s="25">
        <f>Fakos!DC107</f>
        <v>3.2059348011164506</v>
      </c>
      <c r="DC52" s="25">
        <f>Fakos!DD107</f>
        <v>9.0204860270684958E-2</v>
      </c>
      <c r="DD52" s="25">
        <f>Fakos!DE107</f>
        <v>9.5395330640415281</v>
      </c>
      <c r="DE52" s="25">
        <f>Fakos!DF107</f>
        <v>0.44744521991917419</v>
      </c>
      <c r="DF52" s="25">
        <f>Fakos!DG107</f>
        <v>1.3033203340980222E-3</v>
      </c>
      <c r="DG52" s="25">
        <f>Fakos!DH107</f>
        <v>8.1786676282088275E-3</v>
      </c>
      <c r="DH52" s="25">
        <f>Fakos!DI107</f>
        <v>1.3090192617815344</v>
      </c>
      <c r="DI52" s="25">
        <f>Fakos!DJ107</f>
        <v>0.90762790901903756</v>
      </c>
      <c r="DJ52" s="25">
        <f>Fakos!DK107</f>
        <v>4.8782585468532154E-3</v>
      </c>
      <c r="DK52" s="25">
        <f>Fakos!DL107</f>
        <v>1.4999477940564001E-2</v>
      </c>
      <c r="DL52" s="25">
        <f>Fakos!DM107</f>
        <v>9.0697796707618253E-2</v>
      </c>
      <c r="DM52" s="25">
        <f>Fakos!DN107</f>
        <v>2.36470460015719E-3</v>
      </c>
      <c r="DN52" s="25">
        <f>Fakos!DO107</f>
        <v>3.5250893107598388E-3</v>
      </c>
      <c r="DO52" s="25">
        <f>Fakos!DP107</f>
        <v>7.1860164203262855E-2</v>
      </c>
      <c r="DP52" s="25">
        <f>Fakos!DQ107</f>
        <v>3.7737350052200131E-4</v>
      </c>
      <c r="DQ52" s="25">
        <f>Fakos!DR107</f>
        <v>4.7814585036382227E-5</v>
      </c>
      <c r="DR52" s="25">
        <f>Fakos!DS107</f>
        <v>0.37921519269036486</v>
      </c>
      <c r="DS52" s="25">
        <f>Fakos!DT107</f>
        <v>4.4185699057864951E-3</v>
      </c>
      <c r="DU52" s="25">
        <f>Fakos!DV107</f>
        <v>3.3475195123245918E-3</v>
      </c>
      <c r="DV52" s="25">
        <f>Fakos!DW107</f>
        <v>99.803608218847501</v>
      </c>
      <c r="DW52" s="25">
        <f>Fakos!DX107</f>
        <v>3.6165528765210883E-2</v>
      </c>
      <c r="DX52" s="25">
        <f>Fakos!DY107</f>
        <v>1.0175835353062089E-3</v>
      </c>
      <c r="DY52" s="25">
        <f>Fakos!DZ107</f>
        <v>0.10761362249604359</v>
      </c>
      <c r="DZ52" s="25">
        <f>Fakos!EA107</f>
        <v>5.0475427529616864E-3</v>
      </c>
      <c r="EA52" s="25">
        <f>Fakos!EB107</f>
        <v>1.4702503936353187E-5</v>
      </c>
      <c r="EB52" s="25">
        <f>Fakos!EC107</f>
        <v>9.2261963426729552E-5</v>
      </c>
      <c r="EC52" s="25">
        <f>Fakos!ED107</f>
        <v>1.476679243435918E-2</v>
      </c>
      <c r="ED52" s="25">
        <f>Fakos!EE107</f>
        <v>1.0238774425576318E-2</v>
      </c>
      <c r="EE52" s="25">
        <f>Fakos!EF107</f>
        <v>5.5030688627515687E-5</v>
      </c>
      <c r="EF52" s="25">
        <f>Fakos!EG107</f>
        <v>1.6920620180226471E-4</v>
      </c>
      <c r="EG52" s="25">
        <f>Fakos!EH107</f>
        <v>1.0231442556562058E-3</v>
      </c>
      <c r="EH52" s="25">
        <f>Fakos!EI107</f>
        <v>2.6675774007764966E-5</v>
      </c>
      <c r="EI52" s="25">
        <f>Fakos!EJ107</f>
        <v>3.9765848894938775E-5</v>
      </c>
      <c r="EJ52" s="25">
        <f>Fakos!EK107</f>
        <v>8.1064057655222442E-4</v>
      </c>
      <c r="EK52" s="25">
        <f>Fakos!EL107</f>
        <v>4.2570772754342815E-6</v>
      </c>
      <c r="EL52" s="25">
        <f>Fakos!EM107</f>
        <v>5.3938706112417021E-7</v>
      </c>
      <c r="EM52" s="25">
        <f>Fakos!EN107</f>
        <v>4.2778530476266603E-3</v>
      </c>
      <c r="EN52" s="25">
        <f>Fakos!EO107</f>
        <v>4.984503021495232E-5</v>
      </c>
      <c r="EP52" s="25">
        <f>Fakos!EQ107</f>
        <v>199.607216437695</v>
      </c>
    </row>
    <row r="53" spans="1:146">
      <c r="A53" s="25" t="str">
        <f>Fakos!A108</f>
        <v>LM-JB-7D-30</v>
      </c>
      <c r="B53" s="25" t="str">
        <f>Fakos!B108</f>
        <v>Fakos</v>
      </c>
      <c r="C53" s="25" t="str">
        <f>Fakos!C108</f>
        <v>epithermal</v>
      </c>
      <c r="D53" s="25" t="str">
        <f>Fakos!E108</f>
        <v>pyrite</v>
      </c>
      <c r="E53" s="25" t="str">
        <f>Fakos!F108</f>
        <v>subhedral, inclusions</v>
      </c>
      <c r="F53" s="25">
        <f>Fakos!G108</f>
        <v>16.300578894227701</v>
      </c>
      <c r="G53" s="25">
        <f>Fakos!H108</f>
        <v>510629.33419696102</v>
      </c>
      <c r="H53" s="25">
        <f>Fakos!I108</f>
        <v>0.90846318128625403</v>
      </c>
      <c r="I53" s="25">
        <f>Fakos!J108</f>
        <v>0.24219233641524501</v>
      </c>
      <c r="J53" s="25">
        <f>Fakos!K108</f>
        <v>2.34179105329188</v>
      </c>
      <c r="K53" s="25">
        <f>Fakos!L108</f>
        <v>0.98821743230196901</v>
      </c>
      <c r="L53" s="25">
        <f>Fakos!M108</f>
        <v>3.7902556708038403E-2</v>
      </c>
      <c r="M53" s="25">
        <f>Fakos!N108</f>
        <v>0.65910271805048504</v>
      </c>
      <c r="N53" s="25">
        <f>Fakos!O108</f>
        <v>1.3864910519663101</v>
      </c>
      <c r="O53" s="25">
        <f>Fakos!P108</f>
        <v>83.731749883336605</v>
      </c>
      <c r="P53" s="25">
        <f>Fakos!Q108</f>
        <v>3.8886511902286203E-2</v>
      </c>
      <c r="Q53" s="25">
        <f>Fakos!R108</f>
        <v>0.15837379716101599</v>
      </c>
      <c r="R53" s="25">
        <f>Fakos!S108</f>
        <v>5.1210525600278167E-3</v>
      </c>
      <c r="S53" s="25">
        <f>Fakos!T108</f>
        <v>9.2578139569827494E-2</v>
      </c>
      <c r="T53" s="25">
        <f>Fakos!U108</f>
        <v>5.9679429473647502E-2</v>
      </c>
      <c r="U53" s="25">
        <f>Fakos!V108</f>
        <v>0.20680317263952799</v>
      </c>
      <c r="V53" s="25">
        <f>Fakos!W108</f>
        <v>4.2577889239737002E-2</v>
      </c>
      <c r="W53" s="25">
        <f>Fakos!X108</f>
        <v>1.6933699116652701E-2</v>
      </c>
      <c r="X53" s="25">
        <f>Fakos!Y108</f>
        <v>0.264927254620625</v>
      </c>
      <c r="Y53" s="25">
        <f>Fakos!Z108</f>
        <v>1.7135380651736601E-2</v>
      </c>
      <c r="Z53" s="25">
        <f>Fakos!AA108</f>
        <v>3.750998874418018</v>
      </c>
      <c r="AA53" s="25">
        <f>Fakos!AB108</f>
        <v>316.05562818835006</v>
      </c>
      <c r="AB53" s="25">
        <f>Fakos!AC108</f>
        <v>6.4679569024615496E-2</v>
      </c>
      <c r="AC53" s="25">
        <f>Fakos!AD108</f>
        <v>0.65522469834758701</v>
      </c>
      <c r="AD53" s="25">
        <f>Fakos!AE108</f>
        <v>6.3918297650808725E-2</v>
      </c>
      <c r="AE53" s="25">
        <f>Fakos!AF108</f>
        <v>0.22526723254316836</v>
      </c>
      <c r="AF53" s="25">
        <f>Fakos!AG108</f>
        <v>4.2804719776566462E-2</v>
      </c>
      <c r="AG53" s="25">
        <f>Fakos!AH108</f>
        <v>0.14678184756027299</v>
      </c>
      <c r="AH53" s="25">
        <f>Fakos!AI108</f>
        <v>1.886194289951889E-2</v>
      </c>
      <c r="AI53" s="25">
        <f>Fakos!AJ108</f>
        <v>92.168567321335374</v>
      </c>
      <c r="AJ53" s="25">
        <f>Fakos!AK108</f>
        <v>1.8639939917737783E-2</v>
      </c>
      <c r="AK53" s="25">
        <f>Fakos!AL108</f>
        <v>6.5692733291788402E-2</v>
      </c>
      <c r="AL53" s="25">
        <f>Fakos!AM108</f>
        <v>4.2804719776566462E-2</v>
      </c>
      <c r="AO53" s="25">
        <f>Fakos!AP108</f>
        <v>0.28075929062206201</v>
      </c>
      <c r="AP53" s="25">
        <f>Fakos!AQ108</f>
        <v>9.0396249459274394</v>
      </c>
      <c r="AQ53" s="25">
        <f>Fakos!AR108</f>
        <v>3.9724190481688099E-2</v>
      </c>
      <c r="AR53" s="25">
        <f>Fakos!AS108</f>
        <v>0.24219233641524501</v>
      </c>
      <c r="AS53" s="25">
        <f>Fakos!AT108</f>
        <v>0.25830814205993602</v>
      </c>
      <c r="AT53" s="25">
        <f>Fakos!AU108</f>
        <v>0.98821743230196901</v>
      </c>
      <c r="AU53" s="25">
        <f>Fakos!AV108</f>
        <v>3.7902556708038403E-2</v>
      </c>
      <c r="AV53" s="25">
        <f>Fakos!AW108</f>
        <v>0.65910271805048504</v>
      </c>
      <c r="AW53" s="25">
        <f>Fakos!AX108</f>
        <v>0.21414518392704701</v>
      </c>
      <c r="AX53" s="25">
        <f>Fakos!AY108</f>
        <v>2.1527918628243401</v>
      </c>
      <c r="AY53" s="25">
        <f>Fakos!AZ108</f>
        <v>3.8886511902286203E-2</v>
      </c>
      <c r="AZ53" s="25">
        <f>Fakos!BA108</f>
        <v>0.15837379716101599</v>
      </c>
      <c r="BA53" s="25">
        <f>Fakos!BB108</f>
        <v>5.4358182345652303E-3</v>
      </c>
      <c r="BB53" s="25">
        <f>Fakos!BC108</f>
        <v>9.2578139569827494E-2</v>
      </c>
      <c r="BC53" s="25">
        <f>Fakos!BD108</f>
        <v>5.9679429473647502E-2</v>
      </c>
      <c r="BD53" s="25">
        <f>Fakos!BE108</f>
        <v>0.20680317263952799</v>
      </c>
      <c r="BE53" s="25">
        <f>Fakos!BF108</f>
        <v>4.2577889239737002E-2</v>
      </c>
      <c r="BF53" s="25">
        <f>Fakos!BG108</f>
        <v>1.6933699116652701E-2</v>
      </c>
      <c r="BG53" s="25">
        <f>Fakos!BH108</f>
        <v>9.95896610542093E-2</v>
      </c>
      <c r="BH53" s="25">
        <f>Fakos!BI108</f>
        <v>1.6983836383499901E-2</v>
      </c>
      <c r="BJ53" s="25">
        <f>Fakos!BK108</f>
        <v>0.78205409199972598</v>
      </c>
      <c r="BK53" s="25">
        <f>Fakos!BL108</f>
        <v>41272.976311708197</v>
      </c>
      <c r="BL53" s="25">
        <f>Fakos!BM108</f>
        <v>0.92128559264921495</v>
      </c>
      <c r="BM53" s="25">
        <f>Fakos!BN108</f>
        <v>0.19556192572700901</v>
      </c>
      <c r="BN53" s="25">
        <f>Fakos!BO108</f>
        <v>0.84895403371192801</v>
      </c>
      <c r="BO53" s="25">
        <f>Fakos!BP108</f>
        <v>0.518057863430189</v>
      </c>
      <c r="BP53" s="25">
        <f>Fakos!BQ108</f>
        <v>1.04511316326675E-3</v>
      </c>
      <c r="BQ53" s="25">
        <f>Fakos!BR108</f>
        <v>0.51840300634380898</v>
      </c>
      <c r="BR53" s="25">
        <f>Fakos!BS108</f>
        <v>0.47872929951058402</v>
      </c>
      <c r="BS53" s="25">
        <f>Fakos!BT108</f>
        <v>20.563837500413101</v>
      </c>
      <c r="BT53" s="25">
        <f>Fakos!BU108</f>
        <v>3.0676481999049501E-2</v>
      </c>
      <c r="BU53" s="25">
        <f>Fakos!BV108</f>
        <v>0.101045513790019</v>
      </c>
      <c r="BV53" s="25">
        <f>Fakos!BW108</f>
        <v>7.3878947301832696E-3</v>
      </c>
      <c r="BW53" s="25">
        <f>Fakos!BX108</f>
        <v>5.9823303649361899E-2</v>
      </c>
      <c r="BX53" s="25">
        <f>Fakos!BY108</f>
        <v>3.54153630938768E-2</v>
      </c>
      <c r="BY53" s="25">
        <f>Fakos!BZ108</f>
        <v>0.35173102438146697</v>
      </c>
      <c r="BZ53" s="25">
        <f>Fakos!CA108</f>
        <v>1.23864139457647E-3</v>
      </c>
      <c r="CA53" s="25">
        <f>Fakos!CB108</f>
        <v>1.0711756782351299E-2</v>
      </c>
      <c r="CB53" s="25">
        <f>Fakos!CC108</f>
        <v>0.18119207828860601</v>
      </c>
      <c r="CC53" s="25">
        <f>Fakos!CD108</f>
        <v>1.39690244643557E-2</v>
      </c>
      <c r="CE53" s="25">
        <f>Fakos!CF108</f>
        <v>16.300578894227701</v>
      </c>
      <c r="CF53" s="25">
        <f>Fakos!CG108</f>
        <v>510629.33419696102</v>
      </c>
      <c r="CG53" s="25">
        <f>Fakos!CH108</f>
        <v>0.90846318128625403</v>
      </c>
      <c r="CH53" s="25">
        <f>Fakos!CI108</f>
        <v>0.24219233641524501</v>
      </c>
      <c r="CI53" s="25">
        <f>Fakos!CJ108</f>
        <v>2.34179105329188</v>
      </c>
      <c r="CJ53" s="25">
        <f>Fakos!CK108</f>
        <v>0.98821743230196901</v>
      </c>
      <c r="CK53" s="25">
        <f>Fakos!CL108</f>
        <v>3.7902556708038403E-2</v>
      </c>
      <c r="CL53" s="25">
        <f>Fakos!CM108</f>
        <v>0.65910271805048504</v>
      </c>
      <c r="CM53" s="25">
        <f>Fakos!CN108</f>
        <v>1.3864910519663101</v>
      </c>
      <c r="CN53" s="25">
        <f>Fakos!CO108</f>
        <v>83.731749883336605</v>
      </c>
      <c r="CO53" s="25">
        <f>Fakos!CP108</f>
        <v>3.8886511902286203E-2</v>
      </c>
      <c r="CP53" s="25">
        <f>Fakos!CQ108</f>
        <v>0.15837379716101599</v>
      </c>
      <c r="CQ53" s="25">
        <f>Fakos!CR108</f>
        <v>5.1210525600278167E-3</v>
      </c>
      <c r="CR53" s="25">
        <f>Fakos!CS108</f>
        <v>9.2578139569827494E-2</v>
      </c>
      <c r="CS53" s="25">
        <f>Fakos!CT108</f>
        <v>5.9679429473647502E-2</v>
      </c>
      <c r="CT53" s="25">
        <f>Fakos!CU108</f>
        <v>0.20680317263952799</v>
      </c>
      <c r="CU53" s="25">
        <f>Fakos!CV108</f>
        <v>4.2577889239737002E-2</v>
      </c>
      <c r="CV53" s="25">
        <f>Fakos!CW108</f>
        <v>1.6933699116652701E-2</v>
      </c>
      <c r="CW53" s="25">
        <f>Fakos!CX108</f>
        <v>0.264927254620625</v>
      </c>
      <c r="CX53" s="25">
        <f>Fakos!CY108</f>
        <v>1.7135380651736601E-2</v>
      </c>
      <c r="CZ53" s="25">
        <f>Fakos!DA108</f>
        <v>0.29670836862495248</v>
      </c>
      <c r="DA53" s="25">
        <f>Fakos!DB108</f>
        <v>9143.689393803581</v>
      </c>
      <c r="DB53" s="25">
        <f>Fakos!DC108</f>
        <v>1.5415134105839392E-2</v>
      </c>
      <c r="DC53" s="25">
        <f>Fakos!DD108</f>
        <v>4.1263981370178761E-3</v>
      </c>
      <c r="DD53" s="25">
        <f>Fakos!DE108</f>
        <v>3.6851903397411012E-2</v>
      </c>
      <c r="DE53" s="25">
        <f>Fakos!DF108</f>
        <v>1.5112669097751476E-2</v>
      </c>
      <c r="DF53" s="25">
        <f>Fakos!DG108</f>
        <v>5.4361626304144119E-4</v>
      </c>
      <c r="DG53" s="25">
        <f>Fakos!DH108</f>
        <v>9.0772995186680222E-3</v>
      </c>
      <c r="DH53" s="25">
        <f>Fakos!DI108</f>
        <v>1.8505892185515394E-2</v>
      </c>
      <c r="DI53" s="25">
        <f>Fakos!DJ108</f>
        <v>1.0604324959895721</v>
      </c>
      <c r="DJ53" s="25">
        <f>Fakos!DK108</f>
        <v>3.6050023920197245E-4</v>
      </c>
      <c r="DK53" s="25">
        <f>Fakos!DL108</f>
        <v>1.4088816678173488E-3</v>
      </c>
      <c r="DL53" s="25">
        <f>Fakos!DM108</f>
        <v>4.4601478514064143E-5</v>
      </c>
      <c r="DM53" s="25">
        <f>Fakos!DN108</f>
        <v>7.7986807825648644E-4</v>
      </c>
      <c r="DN53" s="25">
        <f>Fakos!DO108</f>
        <v>4.9013986098593544E-4</v>
      </c>
      <c r="DO53" s="25">
        <f>Fakos!DP108</f>
        <v>1.6207145191185579E-3</v>
      </c>
      <c r="DP53" s="25">
        <f>Fakos!DQ108</f>
        <v>2.1616812214935479E-4</v>
      </c>
      <c r="DQ53" s="25">
        <f>Fakos!DR108</f>
        <v>8.2852655362021757E-5</v>
      </c>
      <c r="DR53" s="25">
        <f>Fakos!DS108</f>
        <v>1.2786064412192326E-3</v>
      </c>
      <c r="DS53" s="25">
        <f>Fakos!DT108</f>
        <v>8.1995164578304439E-5</v>
      </c>
      <c r="DU53" s="25">
        <f>Fakos!DV108</f>
        <v>3.2440675133659442E-3</v>
      </c>
      <c r="DV53" s="25">
        <f>Fakos!DW108</f>
        <v>99.972730301521977</v>
      </c>
      <c r="DW53" s="25">
        <f>Fakos!DX108</f>
        <v>1.68541709823305E-4</v>
      </c>
      <c r="DX53" s="25">
        <f>Fakos!DY108</f>
        <v>4.5116065332266093E-5</v>
      </c>
      <c r="DY53" s="25">
        <f>Fakos!DZ108</f>
        <v>4.0292110118523726E-4</v>
      </c>
      <c r="DZ53" s="25">
        <f>Fakos!EA108</f>
        <v>1.6523470196499863E-4</v>
      </c>
      <c r="EA53" s="25">
        <f>Fakos!EB108</f>
        <v>5.9436404400823717E-6</v>
      </c>
      <c r="EB53" s="25">
        <f>Fakos!EC108</f>
        <v>9.9246855132776999E-5</v>
      </c>
      <c r="EC53" s="25">
        <f>Fakos!ED108</f>
        <v>2.0233458167392735E-4</v>
      </c>
      <c r="ED53" s="25">
        <f>Fakos!EE108</f>
        <v>1.159426215815885E-2</v>
      </c>
      <c r="EE53" s="25">
        <f>Fakos!EF108</f>
        <v>3.941537341786388E-6</v>
      </c>
      <c r="EF53" s="25">
        <f>Fakos!EG108</f>
        <v>1.5404038888166101E-5</v>
      </c>
      <c r="EG53" s="25">
        <f>Fakos!EH108</f>
        <v>4.876512521911947E-7</v>
      </c>
      <c r="EH53" s="25">
        <f>Fakos!EI108</f>
        <v>8.5267048890721294E-6</v>
      </c>
      <c r="EI53" s="25">
        <f>Fakos!EJ108</f>
        <v>5.3589550149832006E-6</v>
      </c>
      <c r="EJ53" s="25">
        <f>Fakos!EK108</f>
        <v>1.7720118054907002E-5</v>
      </c>
      <c r="EK53" s="25">
        <f>Fakos!EL108</f>
        <v>2.3634789464818232E-6</v>
      </c>
      <c r="EL53" s="25">
        <f>Fakos!EM108</f>
        <v>9.0587134060847574E-7</v>
      </c>
      <c r="EM53" s="25">
        <f>Fakos!EN108</f>
        <v>1.3979671815670278E-5</v>
      </c>
      <c r="EN53" s="25">
        <f>Fakos!EO108</f>
        <v>8.9649594615175826E-7</v>
      </c>
      <c r="EP53" s="25">
        <f>Fakos!EQ108</f>
        <v>199.94546060304395</v>
      </c>
    </row>
    <row r="54" spans="1:146">
      <c r="A54" s="25" t="str">
        <f>Fakos!A109</f>
        <v xml:space="preserve">LM33a_I_py3 </v>
      </c>
      <c r="B54" s="25" t="str">
        <f>Fakos!B109</f>
        <v>Fakos</v>
      </c>
      <c r="C54" s="25" t="str">
        <f>Fakos!C109</f>
        <v>epithermal</v>
      </c>
      <c r="D54" s="25" t="str">
        <f>Fakos!E109</f>
        <v>pyrite</v>
      </c>
      <c r="E54" s="25">
        <f>Fakos!F109</f>
        <v>0</v>
      </c>
      <c r="F54" s="25" t="str">
        <f>Fakos!G109</f>
        <v>n.a.</v>
      </c>
      <c r="G54" s="25">
        <f>Fakos!H109</f>
        <v>431579.01556268299</v>
      </c>
      <c r="H54" s="25">
        <f>Fakos!I109</f>
        <v>61.294188934893903</v>
      </c>
      <c r="I54" s="25">
        <f>Fakos!J109</f>
        <v>388.66977660480001</v>
      </c>
      <c r="J54" s="25">
        <f>Fakos!K109</f>
        <v>20.3306958688928</v>
      </c>
      <c r="K54" s="25">
        <f>Fakos!L109</f>
        <v>3.10005779576051</v>
      </c>
      <c r="L54" s="25" t="str">
        <f>Fakos!M109</f>
        <v>n.a.</v>
      </c>
      <c r="N54" s="25">
        <f>Fakos!O109</f>
        <v>1511.9913292106</v>
      </c>
      <c r="O54" s="25">
        <f>Fakos!P109</f>
        <v>13.297650693394701</v>
      </c>
      <c r="P54" s="25">
        <f>Fakos!Q109</f>
        <v>13.427530975398801</v>
      </c>
      <c r="Q54" s="25">
        <f>Fakos!R109</f>
        <v>8.97361591977337E-2</v>
      </c>
      <c r="R54" s="25" t="str">
        <f>Fakos!S109</f>
        <v>n.a.</v>
      </c>
      <c r="S54" s="25" t="str">
        <f>Fakos!T109</f>
        <v>n.a.</v>
      </c>
      <c r="T54" s="25">
        <f>Fakos!U109</f>
        <v>4.6257545861262299</v>
      </c>
      <c r="U54" s="25">
        <f>Fakos!V109</f>
        <v>49.7650522966361</v>
      </c>
      <c r="V54" s="25">
        <f>Fakos!W109</f>
        <v>1.1415263663092099</v>
      </c>
      <c r="W54" s="25">
        <f>Fakos!X109</f>
        <v>4.7206858889413103E-2</v>
      </c>
      <c r="X54" s="25">
        <f>Fakos!Y109</f>
        <v>84.973017483023696</v>
      </c>
      <c r="Y54" s="25">
        <f>Fakos!Z109</f>
        <v>1.3936774092408499</v>
      </c>
      <c r="Z54" s="25">
        <f>Fakos!AA109</f>
        <v>0.15770248325024233</v>
      </c>
      <c r="AA54" s="25">
        <f>Fakos!AB109</f>
        <v>0.15649262656879717</v>
      </c>
      <c r="AB54" s="25">
        <f>Fakos!AC109</f>
        <v>1.6401411301173167E-2</v>
      </c>
      <c r="AC54" s="25">
        <f>Fakos!AD109</f>
        <v>4.0538717220617373E-2</v>
      </c>
      <c r="AD54" s="25">
        <f>Fakos!AE109</f>
        <v>5.5555116539017003E-4</v>
      </c>
      <c r="AE54" s="25">
        <f>Fakos!AF109</f>
        <v>5.4437923038926854E-2</v>
      </c>
      <c r="AF54" s="25">
        <f>Fakos!AG109</f>
        <v>0.21906694922843983</v>
      </c>
      <c r="AG54" s="25">
        <f>Fakos!AH109</f>
        <v>0.15802111509199276</v>
      </c>
      <c r="AH54" s="25">
        <f>Fakos!AI109</f>
        <v>2.2737512861475344E-2</v>
      </c>
      <c r="AI54" s="25">
        <f>Fakos!AJ109</f>
        <v>0.21694798356038836</v>
      </c>
      <c r="AJ54" s="25">
        <f>Fakos!AK109</f>
        <v>7.7016858709976204E-4</v>
      </c>
      <c r="AK54" s="25">
        <f>Fakos!AL109</f>
        <v>7.5468077259977479E-2</v>
      </c>
      <c r="AL54" s="25">
        <f>Fakos!AM109</f>
        <v>0.21906694922843983</v>
      </c>
      <c r="AO54" s="25" t="str">
        <f>Fakos!AP109</f>
        <v>n.a.</v>
      </c>
      <c r="AP54" s="25">
        <f>Fakos!AQ109</f>
        <v>16.608008621564299</v>
      </c>
      <c r="AQ54" s="25">
        <f>Fakos!AR109</f>
        <v>3.7353860209528598E-2</v>
      </c>
      <c r="AR54" s="25">
        <f>Fakos!AS109</f>
        <v>0.305225032991918</v>
      </c>
      <c r="AS54" s="25">
        <f>Fakos!AT109</f>
        <v>0.46047239722559502</v>
      </c>
      <c r="AT54" s="25">
        <f>Fakos!AU109</f>
        <v>3.10005779576051</v>
      </c>
      <c r="AU54" s="25" t="str">
        <f>Fakos!AV109</f>
        <v>n.a.</v>
      </c>
      <c r="AV54" s="25" t="str">
        <f>Fakos!AW109</f>
        <v>n.a.</v>
      </c>
      <c r="AW54" s="25">
        <f>Fakos!AX109</f>
        <v>0.38501744222280299</v>
      </c>
      <c r="AX54" s="25">
        <f>Fakos!AY109</f>
        <v>2.12348851477867</v>
      </c>
      <c r="AY54" s="25">
        <f>Fakos!AZ109</f>
        <v>2.7679380258877999E-2</v>
      </c>
      <c r="AZ54" s="25">
        <f>Fakos!BA109</f>
        <v>8.97361591977337E-2</v>
      </c>
      <c r="BA54" s="25" t="str">
        <f>Fakos!BB109</f>
        <v>n.a.</v>
      </c>
      <c r="BB54" s="25" t="str">
        <f>Fakos!BC109</f>
        <v>n.a.</v>
      </c>
      <c r="BC54" s="25">
        <f>Fakos!BD109</f>
        <v>4.5128780612658501E-2</v>
      </c>
      <c r="BD54" s="25">
        <f>Fakos!BE109</f>
        <v>0.27704972405101302</v>
      </c>
      <c r="BE54" s="25">
        <f>Fakos!BF109</f>
        <v>4.0568505276607603E-2</v>
      </c>
      <c r="BF54" s="25">
        <f>Fakos!BG109</f>
        <v>1.1878399381598501E-2</v>
      </c>
      <c r="BG54" s="25">
        <f>Fakos!BH109</f>
        <v>0.13365663643675599</v>
      </c>
      <c r="BH54" s="25">
        <f>Fakos!BI109</f>
        <v>7.0708665206634901E-3</v>
      </c>
      <c r="BJ54" s="25" t="str">
        <f>Fakos!BK109</f>
        <v>n.a.</v>
      </c>
      <c r="BK54" s="25">
        <f>Fakos!BL109</f>
        <v>51814.614672023999</v>
      </c>
      <c r="BL54" s="25">
        <f>Fakos!BM109</f>
        <v>18.717428186023401</v>
      </c>
      <c r="BM54" s="25">
        <f>Fakos!BN109</f>
        <v>109.77591441050301</v>
      </c>
      <c r="BN54" s="25">
        <f>Fakos!BO109</f>
        <v>6.4902702253755997</v>
      </c>
      <c r="BO54" s="25">
        <f>Fakos!BP109</f>
        <v>1.8162532257572199</v>
      </c>
      <c r="BP54" s="25" t="str">
        <f>Fakos!BQ109</f>
        <v>n.a.</v>
      </c>
      <c r="BQ54" s="25" t="str">
        <f>Fakos!BR109</f>
        <v>n.a.</v>
      </c>
      <c r="BR54" s="25">
        <f>Fakos!BS109</f>
        <v>620.66654307348995</v>
      </c>
      <c r="BS54" s="25">
        <f>Fakos!BT109</f>
        <v>3.0720514778004602</v>
      </c>
      <c r="BT54" s="25">
        <f>Fakos!BU109</f>
        <v>5.8063773380945198</v>
      </c>
      <c r="BU54" s="25">
        <f>Fakos!BV109</f>
        <v>0.120439854984679</v>
      </c>
      <c r="BV54" s="25" t="str">
        <f>Fakos!BW109</f>
        <v>n.a.</v>
      </c>
      <c r="BW54" s="25" t="str">
        <f>Fakos!BX109</f>
        <v>n.a.</v>
      </c>
      <c r="BX54" s="25">
        <f>Fakos!BY109</f>
        <v>0.90962678244759898</v>
      </c>
      <c r="BY54" s="25">
        <f>Fakos!BZ109</f>
        <v>14.6011417160127</v>
      </c>
      <c r="BZ54" s="25">
        <f>Fakos!CA109</f>
        <v>0.44539867504930403</v>
      </c>
      <c r="CA54" s="25">
        <f>Fakos!CB109</f>
        <v>2.1700899957827102E-2</v>
      </c>
      <c r="CB54" s="25">
        <f>Fakos!CC109</f>
        <v>28.6798454675376</v>
      </c>
      <c r="CC54" s="25">
        <f>Fakos!CD109</f>
        <v>0.38624472503497598</v>
      </c>
      <c r="CE54" s="25" t="str">
        <f>Fakos!CF109</f>
        <v>n.a.</v>
      </c>
      <c r="CF54" s="25">
        <f>Fakos!CG109</f>
        <v>431579.01556268299</v>
      </c>
      <c r="CG54" s="25">
        <f>Fakos!CH109</f>
        <v>61.294188934893903</v>
      </c>
      <c r="CH54" s="25">
        <f>Fakos!CI109</f>
        <v>388.66977660480001</v>
      </c>
      <c r="CI54" s="25">
        <f>Fakos!CJ109</f>
        <v>20.3306958688928</v>
      </c>
      <c r="CJ54" s="25">
        <f>Fakos!CK109</f>
        <v>3.10005779576051</v>
      </c>
      <c r="CK54" s="25" t="str">
        <f>Fakos!CL109</f>
        <v>n.a.</v>
      </c>
      <c r="CL54" s="25" t="str">
        <f>Fakos!CM109</f>
        <v>n.a.</v>
      </c>
      <c r="CM54" s="25">
        <f>Fakos!CN109</f>
        <v>1511.9913292106</v>
      </c>
      <c r="CN54" s="25">
        <f>Fakos!CO109</f>
        <v>13.297650693394701</v>
      </c>
      <c r="CO54" s="25">
        <f>Fakos!CP109</f>
        <v>13.427530975398801</v>
      </c>
      <c r="CP54" s="25">
        <f>Fakos!CQ109</f>
        <v>8.97361591977337E-2</v>
      </c>
      <c r="CQ54" s="25" t="str">
        <f>Fakos!CR109</f>
        <v>n.a.</v>
      </c>
      <c r="CR54" s="25" t="str">
        <f>Fakos!CS109</f>
        <v>n.a.</v>
      </c>
      <c r="CS54" s="25">
        <f>Fakos!CT109</f>
        <v>4.6257545861262299</v>
      </c>
      <c r="CT54" s="25">
        <f>Fakos!CU109</f>
        <v>49.7650522966361</v>
      </c>
      <c r="CU54" s="25">
        <f>Fakos!CV109</f>
        <v>1.1415263663092099</v>
      </c>
      <c r="CV54" s="25">
        <f>Fakos!CW109</f>
        <v>4.7206858889413103E-2</v>
      </c>
      <c r="CW54" s="25">
        <f>Fakos!CX109</f>
        <v>84.973017483023696</v>
      </c>
      <c r="CX54" s="25">
        <f>Fakos!CY109</f>
        <v>1.3936774092408499</v>
      </c>
      <c r="CZ54" s="25" t="str">
        <f>Fakos!DA109</f>
        <v>n.a.</v>
      </c>
      <c r="DA54" s="25">
        <f>Fakos!DB109</f>
        <v>7728.1585739579732</v>
      </c>
      <c r="DB54" s="25">
        <f>Fakos!DC109</f>
        <v>1.0400621200765257</v>
      </c>
      <c r="DC54" s="25">
        <f>Fakos!DD109</f>
        <v>6.6220354691464465</v>
      </c>
      <c r="DD54" s="25">
        <f>Fakos!DE109</f>
        <v>0.31993667373072737</v>
      </c>
      <c r="DE54" s="25">
        <f>Fakos!DF109</f>
        <v>4.740874439150497E-2</v>
      </c>
      <c r="DF54" s="25" t="str">
        <f>Fakos!DG109</f>
        <v>n.a.</v>
      </c>
      <c r="DG54" s="25" t="str">
        <f>Fakos!DH109</f>
        <v>n.a.</v>
      </c>
      <c r="DH54" s="25">
        <f>Fakos!DI109</f>
        <v>20.180980240819739</v>
      </c>
      <c r="DI54" s="25">
        <f>Fakos!DJ109</f>
        <v>0.16840996318888934</v>
      </c>
      <c r="DJ54" s="25">
        <f>Fakos!DK109</f>
        <v>0.12448090331903935</v>
      </c>
      <c r="DK54" s="25">
        <f>Fakos!DL109</f>
        <v>7.9828628157149837E-4</v>
      </c>
      <c r="DL54" s="25" t="str">
        <f>Fakos!DM109</f>
        <v>n.a.</v>
      </c>
      <c r="DM54" s="25" t="str">
        <f>Fakos!DN109</f>
        <v>n.a.</v>
      </c>
      <c r="DN54" s="25">
        <f>Fakos!DO109</f>
        <v>3.7990757113388875E-2</v>
      </c>
      <c r="DO54" s="25">
        <f>Fakos!DP109</f>
        <v>0.39000824683884094</v>
      </c>
      <c r="DP54" s="25">
        <f>Fakos!DQ109</f>
        <v>5.7955341468346267E-3</v>
      </c>
      <c r="DQ54" s="25">
        <f>Fakos!DR109</f>
        <v>2.3097219239249541E-4</v>
      </c>
      <c r="DR54" s="25">
        <f>Fakos!DS109</f>
        <v>0.41010143572887886</v>
      </c>
      <c r="DS54" s="25">
        <f>Fakos!DT109</f>
        <v>6.6689390135133732E-3</v>
      </c>
      <c r="DU54" s="25" t="str">
        <f>Fakos!DV109</f>
        <v>n.a.</v>
      </c>
      <c r="DV54" s="25">
        <f>Fakos!DW109</f>
        <v>99.608355575886605</v>
      </c>
      <c r="DW54" s="25">
        <f>Fakos!DX109</f>
        <v>1.3405376777166068E-2</v>
      </c>
      <c r="DX54" s="25">
        <f>Fakos!DY109</f>
        <v>8.5351517743126909E-2</v>
      </c>
      <c r="DY54" s="25">
        <f>Fakos!DZ109</f>
        <v>4.1236687438228042E-3</v>
      </c>
      <c r="DZ54" s="25">
        <f>Fakos!EA109</f>
        <v>6.1105204086629131E-4</v>
      </c>
      <c r="EA54" s="25" t="str">
        <f>Fakos!EB109</f>
        <v>n.a.</v>
      </c>
      <c r="EB54" s="25" t="str">
        <f>Fakos!EC109</f>
        <v>n.a.</v>
      </c>
      <c r="EC54" s="25">
        <f>Fakos!ED109</f>
        <v>0.26011296694550018</v>
      </c>
      <c r="ED54" s="25">
        <f>Fakos!EE109</f>
        <v>2.1706386243637256E-3</v>
      </c>
      <c r="EE54" s="25">
        <f>Fakos!EF109</f>
        <v>1.604436291200495E-3</v>
      </c>
      <c r="EF54" s="25">
        <f>Fakos!EG109</f>
        <v>1.02891242493491E-5</v>
      </c>
      <c r="EG54" s="25" t="str">
        <f>Fakos!EH109</f>
        <v>n.a.</v>
      </c>
      <c r="EH54" s="25" t="str">
        <f>Fakos!EI109</f>
        <v>n.a.</v>
      </c>
      <c r="EI54" s="25">
        <f>Fakos!EJ109</f>
        <v>4.8966345694554086E-4</v>
      </c>
      <c r="EJ54" s="25">
        <f>Fakos!EK109</f>
        <v>5.0268223350851083E-3</v>
      </c>
      <c r="EK54" s="25">
        <f>Fakos!EL109</f>
        <v>7.4698729396599389E-5</v>
      </c>
      <c r="EL54" s="25">
        <f>Fakos!EM109</f>
        <v>2.9770041657143264E-6</v>
      </c>
      <c r="EM54" s="25">
        <f>Fakos!EN109</f>
        <v>5.2858037579504146E-3</v>
      </c>
      <c r="EN54" s="25">
        <f>Fakos!EO109</f>
        <v>8.5956058253050402E-5</v>
      </c>
      <c r="EP54" s="25">
        <f>Fakos!EQ109</f>
        <v>199.21671115177321</v>
      </c>
    </row>
    <row r="55" spans="1:146">
      <c r="A55" s="25" t="str">
        <f>Fakos!A110</f>
        <v xml:space="preserve">LM33a_I_py1 </v>
      </c>
      <c r="B55" s="25" t="str">
        <f>Fakos!B110</f>
        <v>Fakos</v>
      </c>
      <c r="C55" s="25" t="str">
        <f>Fakos!C110</f>
        <v>epithermal</v>
      </c>
      <c r="D55" s="25" t="str">
        <f>Fakos!E110</f>
        <v>pyrite</v>
      </c>
      <c r="E55" s="25">
        <f>Fakos!F110</f>
        <v>0</v>
      </c>
      <c r="F55" s="25" t="str">
        <f>Fakos!G110</f>
        <v>n.a.</v>
      </c>
      <c r="G55" s="25">
        <f>Fakos!H110</f>
        <v>410933.07079033001</v>
      </c>
      <c r="H55" s="25">
        <f>Fakos!I110</f>
        <v>116.79428958537</v>
      </c>
      <c r="I55" s="25">
        <f>Fakos!J110</f>
        <v>543.81591379735096</v>
      </c>
      <c r="J55" s="25">
        <f>Fakos!K110</f>
        <v>4.4994461275565296</v>
      </c>
      <c r="K55" s="25">
        <f>Fakos!L110</f>
        <v>10.3404742064454</v>
      </c>
      <c r="L55" s="25" t="str">
        <f>Fakos!M110</f>
        <v>n.a.</v>
      </c>
      <c r="N55" s="25">
        <f>Fakos!O110</f>
        <v>66.754431161212494</v>
      </c>
      <c r="O55" s="25">
        <f>Fakos!P110</f>
        <v>4.3593851844275697</v>
      </c>
      <c r="P55" s="25">
        <f>Fakos!Q110</f>
        <v>0.52654879368145202</v>
      </c>
      <c r="Q55" s="25">
        <f>Fakos!R110</f>
        <v>0.20197379975167601</v>
      </c>
      <c r="R55" s="25" t="str">
        <f>Fakos!S110</f>
        <v>n.a.</v>
      </c>
      <c r="S55" s="25" t="str">
        <f>Fakos!T110</f>
        <v>n.a.</v>
      </c>
      <c r="T55" s="25">
        <f>Fakos!U110</f>
        <v>1.80344764348419</v>
      </c>
      <c r="U55" s="25">
        <f>Fakos!V110</f>
        <v>7.2058527872539697</v>
      </c>
      <c r="V55" s="25">
        <f>Fakos!W110</f>
        <v>0.10596866264340001</v>
      </c>
      <c r="W55" s="25">
        <f>Fakos!X110</f>
        <v>1.7048622092519099E-2</v>
      </c>
      <c r="X55" s="25">
        <f>Fakos!Y110</f>
        <v>20.122629909950501</v>
      </c>
      <c r="Y55" s="25">
        <f>Fakos!Z110</f>
        <v>0.159970230783575</v>
      </c>
      <c r="Z55" s="25">
        <f>Fakos!AA110</f>
        <v>0.21476806143796032</v>
      </c>
      <c r="AA55" s="25">
        <f>Fakos!AB110</f>
        <v>0.21664092635684185</v>
      </c>
      <c r="AB55" s="25">
        <f>Fakos!AC110</f>
        <v>7.9497675750857411E-3</v>
      </c>
      <c r="AC55" s="25">
        <f>Fakos!AD110</f>
        <v>1.7496110378547132</v>
      </c>
      <c r="AD55" s="25">
        <f>Fakos!AE110</f>
        <v>8.4723627919473256E-4</v>
      </c>
      <c r="AE55" s="25">
        <f>Fakos!AF110</f>
        <v>8.9622860011573227E-2</v>
      </c>
      <c r="AF55" s="25">
        <f>Fakos!AG110</f>
        <v>4.5083436489125163E-3</v>
      </c>
      <c r="AG55" s="25">
        <f>Fakos!AH110</f>
        <v>2.6166996860637847E-2</v>
      </c>
      <c r="AH55" s="25">
        <f>Fakos!AI110</f>
        <v>1.3696751044206304E-3</v>
      </c>
      <c r="AI55" s="25">
        <f>Fakos!AJ110</f>
        <v>3.7325328146639455E-2</v>
      </c>
      <c r="AJ55" s="25">
        <f>Fakos!AK110</f>
        <v>1.4597136686256843E-4</v>
      </c>
      <c r="AK55" s="25">
        <f>Fakos!AL110</f>
        <v>1.5441231329772952E-2</v>
      </c>
      <c r="AL55" s="25">
        <f>Fakos!AM110</f>
        <v>4.5083436489125163E-3</v>
      </c>
      <c r="AO55" s="25" t="str">
        <f>Fakos!AP110</f>
        <v>n.a.</v>
      </c>
      <c r="AP55" s="25">
        <f>Fakos!AQ110</f>
        <v>16.622889816193801</v>
      </c>
      <c r="AQ55" s="25">
        <f>Fakos!AR110</f>
        <v>3.9496158418673002E-2</v>
      </c>
      <c r="AR55" s="25">
        <f>Fakos!AS110</f>
        <v>0.25038840530786399</v>
      </c>
      <c r="AS55" s="25">
        <f>Fakos!AT110</f>
        <v>0.33740697842351702</v>
      </c>
      <c r="AT55" s="25">
        <f>Fakos!AU110</f>
        <v>2.3080510124015601</v>
      </c>
      <c r="AU55" s="25" t="str">
        <f>Fakos!AV110</f>
        <v>n.a.</v>
      </c>
      <c r="AV55" s="25" t="str">
        <f>Fakos!AW110</f>
        <v>n.a.</v>
      </c>
      <c r="AW55" s="25">
        <f>Fakos!AX110</f>
        <v>0.32693761427425699</v>
      </c>
      <c r="AX55" s="25">
        <f>Fakos!AY110</f>
        <v>1.30365160270417</v>
      </c>
      <c r="AY55" s="25">
        <f>Fakos!AZ110</f>
        <v>2.3505486900309E-2</v>
      </c>
      <c r="AZ55" s="25">
        <f>Fakos!BA110</f>
        <v>0.20197379975167601</v>
      </c>
      <c r="BA55" s="25" t="str">
        <f>Fakos!BB110</f>
        <v>n.a.</v>
      </c>
      <c r="BB55" s="25" t="str">
        <f>Fakos!BC110</f>
        <v>n.a.</v>
      </c>
      <c r="BC55" s="25">
        <f>Fakos!BD110</f>
        <v>3.8272360545176798E-2</v>
      </c>
      <c r="BD55" s="25">
        <f>Fakos!BE110</f>
        <v>0.245711467694397</v>
      </c>
      <c r="BE55" s="25">
        <f>Fakos!BF110</f>
        <v>1.5842731749746999E-2</v>
      </c>
      <c r="BF55" s="25">
        <f>Fakos!BG110</f>
        <v>7.7019574093837697E-3</v>
      </c>
      <c r="BG55" s="25">
        <f>Fakos!BH110</f>
        <v>0.13615069294356799</v>
      </c>
      <c r="BH55" s="25">
        <f>Fakos!BI110</f>
        <v>6.2190369621495899E-3</v>
      </c>
      <c r="BJ55" s="25" t="str">
        <f>Fakos!BK110</f>
        <v>n.a.</v>
      </c>
      <c r="BK55" s="25">
        <f>Fakos!BL110</f>
        <v>69669.291802934196</v>
      </c>
      <c r="BL55" s="25">
        <f>Fakos!BM110</f>
        <v>48.430388217473599</v>
      </c>
      <c r="BM55" s="25">
        <f>Fakos!BN110</f>
        <v>278.70666382212801</v>
      </c>
      <c r="BN55" s="25">
        <f>Fakos!BO110</f>
        <v>2.2952237400842801</v>
      </c>
      <c r="BO55" s="25">
        <f>Fakos!BP110</f>
        <v>14.777553466597</v>
      </c>
      <c r="BP55" s="25" t="str">
        <f>Fakos!BQ110</f>
        <v>n.a.</v>
      </c>
      <c r="BQ55" s="25" t="str">
        <f>Fakos!BR110</f>
        <v>n.a.</v>
      </c>
      <c r="BR55" s="25">
        <f>Fakos!BS110</f>
        <v>79.058567835888098</v>
      </c>
      <c r="BS55" s="25">
        <f>Fakos!BT110</f>
        <v>2.74295966475961</v>
      </c>
      <c r="BT55" s="25">
        <f>Fakos!BU110</f>
        <v>0.17888163811746699</v>
      </c>
      <c r="BU55" s="25">
        <f>Fakos!BV110</f>
        <v>0.127514138075151</v>
      </c>
      <c r="BV55" s="25" t="str">
        <f>Fakos!BW110</f>
        <v>n.a.</v>
      </c>
      <c r="BW55" s="25" t="str">
        <f>Fakos!BX110</f>
        <v>n.a.</v>
      </c>
      <c r="BX55" s="25">
        <f>Fakos!BY110</f>
        <v>1.2406569423371001</v>
      </c>
      <c r="BY55" s="25">
        <f>Fakos!BZ110</f>
        <v>2.8227167431264202</v>
      </c>
      <c r="BZ55" s="25">
        <f>Fakos!CA110</f>
        <v>4.69151870103399E-2</v>
      </c>
      <c r="CA55" s="25">
        <f>Fakos!CB110</f>
        <v>1.6104344945180801E-2</v>
      </c>
      <c r="CB55" s="25">
        <f>Fakos!CC110</f>
        <v>7.8104471835709299</v>
      </c>
      <c r="CC55" s="25">
        <f>Fakos!CD110</f>
        <v>0.16149354016866499</v>
      </c>
      <c r="CE55" s="25" t="str">
        <f>Fakos!CF110</f>
        <v>n.a.</v>
      </c>
      <c r="CF55" s="25">
        <f>Fakos!CG110</f>
        <v>410933.07079033001</v>
      </c>
      <c r="CG55" s="25">
        <f>Fakos!CH110</f>
        <v>116.79428958537</v>
      </c>
      <c r="CH55" s="25">
        <f>Fakos!CI110</f>
        <v>543.81591379735096</v>
      </c>
      <c r="CI55" s="25">
        <f>Fakos!CJ110</f>
        <v>4.4994461275565296</v>
      </c>
      <c r="CJ55" s="25">
        <f>Fakos!CK110</f>
        <v>10.3404742064454</v>
      </c>
      <c r="CK55" s="25" t="str">
        <f>Fakos!CL110</f>
        <v>n.a.</v>
      </c>
      <c r="CL55" s="25" t="str">
        <f>Fakos!CM110</f>
        <v>n.a.</v>
      </c>
      <c r="CM55" s="25">
        <f>Fakos!CN110</f>
        <v>66.754431161212494</v>
      </c>
      <c r="CN55" s="25">
        <f>Fakos!CO110</f>
        <v>4.3593851844275697</v>
      </c>
      <c r="CO55" s="25">
        <f>Fakos!CP110</f>
        <v>0.52654879368145202</v>
      </c>
      <c r="CP55" s="25">
        <f>Fakos!CQ110</f>
        <v>0.20197379975167601</v>
      </c>
      <c r="CQ55" s="25" t="str">
        <f>Fakos!CR110</f>
        <v>n.a.</v>
      </c>
      <c r="CR55" s="25" t="str">
        <f>Fakos!CS110</f>
        <v>n.a.</v>
      </c>
      <c r="CS55" s="25">
        <f>Fakos!CT110</f>
        <v>1.80344764348419</v>
      </c>
      <c r="CT55" s="25">
        <f>Fakos!CU110</f>
        <v>7.2058527872539697</v>
      </c>
      <c r="CU55" s="25">
        <f>Fakos!CV110</f>
        <v>0.10596866264340001</v>
      </c>
      <c r="CV55" s="25">
        <f>Fakos!CW110</f>
        <v>1.7048622092519099E-2</v>
      </c>
      <c r="CW55" s="25">
        <f>Fakos!CX110</f>
        <v>20.122629909950501</v>
      </c>
      <c r="CX55" s="25">
        <f>Fakos!CY110</f>
        <v>0.159970230783575</v>
      </c>
      <c r="CZ55" s="25" t="str">
        <f>Fakos!DA110</f>
        <v>n.a.</v>
      </c>
      <c r="DA55" s="25">
        <f>Fakos!DB110</f>
        <v>7358.4577095591376</v>
      </c>
      <c r="DB55" s="25">
        <f>Fakos!DC110</f>
        <v>1.9818080400414366</v>
      </c>
      <c r="DC55" s="25">
        <f>Fakos!DD110</f>
        <v>9.2653673802736076</v>
      </c>
      <c r="DD55" s="25">
        <f>Fakos!DE110</f>
        <v>7.0806126704379968E-2</v>
      </c>
      <c r="DE55" s="25">
        <f>Fakos!DF110</f>
        <v>0.15813540612395474</v>
      </c>
      <c r="DF55" s="25" t="str">
        <f>Fakos!DG110</f>
        <v>n.a.</v>
      </c>
      <c r="DG55" s="25" t="str">
        <f>Fakos!DH110</f>
        <v>n.a.</v>
      </c>
      <c r="DH55" s="25">
        <f>Fakos!DI110</f>
        <v>0.89099046418139094</v>
      </c>
      <c r="DI55" s="25">
        <f>Fakos!DJ110</f>
        <v>5.5210045395485942E-2</v>
      </c>
      <c r="DJ55" s="25">
        <f>Fakos!DK110</f>
        <v>4.8814089201586015E-3</v>
      </c>
      <c r="DK55" s="25">
        <f>Fakos!DL110</f>
        <v>1.7967440886717137E-3</v>
      </c>
      <c r="DL55" s="25" t="str">
        <f>Fakos!DM110</f>
        <v>n.a.</v>
      </c>
      <c r="DM55" s="25" t="str">
        <f>Fakos!DN110</f>
        <v>n.a.</v>
      </c>
      <c r="DN55" s="25">
        <f>Fakos!DO110</f>
        <v>1.481149510088855E-2</v>
      </c>
      <c r="DO55" s="25">
        <f>Fakos!DP110</f>
        <v>5.6472200527068729E-2</v>
      </c>
      <c r="DP55" s="25">
        <f>Fakos!DQ110</f>
        <v>5.380033444430031E-4</v>
      </c>
      <c r="DQ55" s="25">
        <f>Fakos!DR110</f>
        <v>8.341494678145964E-5</v>
      </c>
      <c r="DR55" s="25">
        <f>Fakos!DS110</f>
        <v>9.7116939719838327E-2</v>
      </c>
      <c r="DS55" s="25">
        <f>Fakos!DT110</f>
        <v>7.6547966265337922E-4</v>
      </c>
      <c r="DU55" s="25" t="str">
        <f>Fakos!DV110</f>
        <v>n.a.</v>
      </c>
      <c r="DV55" s="25">
        <f>Fakos!DW110</f>
        <v>99.815116386903668</v>
      </c>
      <c r="DW55" s="25">
        <f>Fakos!DX110</f>
        <v>2.6882589800884912E-2</v>
      </c>
      <c r="DX55" s="25">
        <f>Fakos!DY110</f>
        <v>0.12568173385409581</v>
      </c>
      <c r="DY55" s="25">
        <f>Fakos!DZ110</f>
        <v>9.6046237633768588E-4</v>
      </c>
      <c r="DZ55" s="25">
        <f>Fakos!EA110</f>
        <v>2.1450560144754159E-3</v>
      </c>
      <c r="EA55" s="25" t="str">
        <f>Fakos!EB110</f>
        <v>n.a.</v>
      </c>
      <c r="EB55" s="25" t="str">
        <f>Fakos!EC110</f>
        <v>n.a.</v>
      </c>
      <c r="EC55" s="25">
        <f>Fakos!ED110</f>
        <v>1.2085999592870544E-2</v>
      </c>
      <c r="ED55" s="25">
        <f>Fakos!EE110</f>
        <v>7.4890654052652418E-4</v>
      </c>
      <c r="EE55" s="25">
        <f>Fakos!EF110</f>
        <v>6.6214744818706331E-5</v>
      </c>
      <c r="EF55" s="25">
        <f>Fakos!EG110</f>
        <v>2.4372256715598228E-5</v>
      </c>
      <c r="EG55" s="25" t="str">
        <f>Fakos!EH110</f>
        <v>n.a.</v>
      </c>
      <c r="EH55" s="25" t="str">
        <f>Fakos!EI110</f>
        <v>n.a.</v>
      </c>
      <c r="EI55" s="25">
        <f>Fakos!EJ110</f>
        <v>2.0091317579208037E-4</v>
      </c>
      <c r="EJ55" s="25">
        <f>Fakos!EK110</f>
        <v>7.6602726966975264E-4</v>
      </c>
      <c r="EK55" s="25">
        <f>Fakos!EL110</f>
        <v>7.2978426406338783E-6</v>
      </c>
      <c r="EL55" s="25">
        <f>Fakos!EM110</f>
        <v>1.1314969726037339E-6</v>
      </c>
      <c r="EM55" s="25">
        <f>Fakos!EN110</f>
        <v>1.3173601077686081E-3</v>
      </c>
      <c r="EN55" s="25">
        <f>Fakos!EO110</f>
        <v>1.0383485865563599E-5</v>
      </c>
      <c r="EP55" s="25">
        <f>Fakos!EQ110</f>
        <v>199.63023277380734</v>
      </c>
    </row>
    <row r="56" spans="1:146">
      <c r="A56" s="25" t="str">
        <f>Fakos!A111</f>
        <v xml:space="preserve">LM33a_II_py1 </v>
      </c>
      <c r="B56" s="25" t="str">
        <f>Fakos!B111</f>
        <v>Fakos</v>
      </c>
      <c r="C56" s="25" t="str">
        <f>Fakos!C111</f>
        <v>epithermal</v>
      </c>
      <c r="D56" s="25" t="str">
        <f>Fakos!E111</f>
        <v>pyrite</v>
      </c>
      <c r="E56" s="25">
        <f>Fakos!F111</f>
        <v>0</v>
      </c>
      <c r="F56" s="25" t="str">
        <f>Fakos!G111</f>
        <v>n.a.</v>
      </c>
      <c r="G56" s="25">
        <f>Fakos!H111</f>
        <v>423817.19631591701</v>
      </c>
      <c r="H56" s="25">
        <f>Fakos!I111</f>
        <v>114.29155396202999</v>
      </c>
      <c r="I56" s="25">
        <f>Fakos!J111</f>
        <v>274.69731372937503</v>
      </c>
      <c r="J56" s="25">
        <f>Fakos!K111</f>
        <v>6.8804602448726602</v>
      </c>
      <c r="K56" s="25">
        <f>Fakos!L111</f>
        <v>6.0203157061131103</v>
      </c>
      <c r="L56" s="25" t="str">
        <f>Fakos!M111</f>
        <v>n.a.</v>
      </c>
      <c r="N56" s="25">
        <f>Fakos!O111</f>
        <v>703.70911019289201</v>
      </c>
      <c r="O56" s="25">
        <f>Fakos!P111</f>
        <v>29.547587327075</v>
      </c>
      <c r="P56" s="25">
        <f>Fakos!Q111</f>
        <v>1.26007688951513</v>
      </c>
      <c r="Q56" s="25">
        <f>Fakos!R111</f>
        <v>9.1545164507329094E-2</v>
      </c>
      <c r="R56" s="25" t="str">
        <f>Fakos!S111</f>
        <v>n.a.</v>
      </c>
      <c r="S56" s="25" t="str">
        <f>Fakos!T111</f>
        <v>n.a.</v>
      </c>
      <c r="T56" s="25">
        <f>Fakos!U111</f>
        <v>3.5636508470089199</v>
      </c>
      <c r="U56" s="25">
        <f>Fakos!V111</f>
        <v>23.2925255244939</v>
      </c>
      <c r="V56" s="25">
        <f>Fakos!W111</f>
        <v>1.35910602083268</v>
      </c>
      <c r="W56" s="25">
        <f>Fakos!X111</f>
        <v>6.2524274667654506E-2</v>
      </c>
      <c r="X56" s="25">
        <f>Fakos!Y111</f>
        <v>43.916134098364203</v>
      </c>
      <c r="Y56" s="25">
        <f>Fakos!Z111</f>
        <v>1.29694522267146</v>
      </c>
      <c r="Z56" s="25">
        <f>Fakos!AA111</f>
        <v>0.41606360255356262</v>
      </c>
      <c r="AA56" s="25">
        <f>Fakos!AB111</f>
        <v>0.67281849674868344</v>
      </c>
      <c r="AB56" s="25">
        <f>Fakos!AC111</f>
        <v>2.9532317661808232E-2</v>
      </c>
      <c r="AC56" s="25">
        <f>Fakos!AD111</f>
        <v>0.16241306572072345</v>
      </c>
      <c r="AD56" s="25">
        <f>Fakos!AE111</f>
        <v>1.4237199141347787E-3</v>
      </c>
      <c r="AE56" s="25">
        <f>Fakos!AF111</f>
        <v>8.114673388661639E-2</v>
      </c>
      <c r="AF56" s="25">
        <f>Fakos!AG111</f>
        <v>1.1025109431391173E-2</v>
      </c>
      <c r="AG56" s="25">
        <f>Fakos!AH111</f>
        <v>2.8692800843826222E-2</v>
      </c>
      <c r="AH56" s="25">
        <f>Fakos!AI111</f>
        <v>1.1347690863511506E-2</v>
      </c>
      <c r="AI56" s="25">
        <f>Fakos!AJ111</f>
        <v>0.2585281790541698</v>
      </c>
      <c r="AJ56" s="25">
        <f>Fakos!AK111</f>
        <v>5.4705945015347637E-4</v>
      </c>
      <c r="AK56" s="25">
        <f>Fakos!AL111</f>
        <v>3.1180351683667177E-2</v>
      </c>
      <c r="AL56" s="25">
        <f>Fakos!AM111</f>
        <v>1.1025109431391173E-2</v>
      </c>
      <c r="AO56" s="25" t="str">
        <f>Fakos!AP111</f>
        <v>n.a.</v>
      </c>
      <c r="AP56" s="25">
        <f>Fakos!AQ111</f>
        <v>15.389167891149</v>
      </c>
      <c r="AQ56" s="25">
        <f>Fakos!AR111</f>
        <v>3.6586936342406097E-2</v>
      </c>
      <c r="AR56" s="25">
        <f>Fakos!AS111</f>
        <v>0.25154796845309801</v>
      </c>
      <c r="AS56" s="25">
        <f>Fakos!AT111</f>
        <v>0.40640274784144198</v>
      </c>
      <c r="AT56" s="25">
        <f>Fakos!AU111</f>
        <v>2.47906227585809</v>
      </c>
      <c r="AU56" s="25" t="str">
        <f>Fakos!AV111</f>
        <v>n.a.</v>
      </c>
      <c r="AV56" s="25" t="str">
        <f>Fakos!AW111</f>
        <v>n.a.</v>
      </c>
      <c r="AW56" s="25">
        <f>Fakos!AX111</f>
        <v>0.196488253824532</v>
      </c>
      <c r="AX56" s="25">
        <f>Fakos!AY111</f>
        <v>1.84188604118113</v>
      </c>
      <c r="AY56" s="25">
        <f>Fakos!AZ111</f>
        <v>2.2240342677056602E-2</v>
      </c>
      <c r="AZ56" s="25">
        <f>Fakos!BA111</f>
        <v>9.1545164507329094E-2</v>
      </c>
      <c r="BA56" s="25" t="str">
        <f>Fakos!BB111</f>
        <v>n.a.</v>
      </c>
      <c r="BB56" s="25" t="str">
        <f>Fakos!BC111</f>
        <v>n.a.</v>
      </c>
      <c r="BC56" s="25">
        <f>Fakos!BD111</f>
        <v>3.3372000791201797E-2</v>
      </c>
      <c r="BD56" s="25">
        <f>Fakos!BE111</f>
        <v>0.19762413728866399</v>
      </c>
      <c r="BE56" s="25">
        <f>Fakos!BF111</f>
        <v>7.6536636529905997E-3</v>
      </c>
      <c r="BF56" s="25">
        <f>Fakos!BG111</f>
        <v>9.0091037796173005E-3</v>
      </c>
      <c r="BG56" s="25">
        <f>Fakos!BH111</f>
        <v>0.10156315487249799</v>
      </c>
      <c r="BH56" s="25">
        <f>Fakos!BI111</f>
        <v>4.8493665950927398E-3</v>
      </c>
      <c r="BJ56" s="25" t="str">
        <f>Fakos!BK111</f>
        <v>n.a.</v>
      </c>
      <c r="BK56" s="25">
        <f>Fakos!BL111</f>
        <v>58647.6742715781</v>
      </c>
      <c r="BL56" s="25">
        <f>Fakos!BM111</f>
        <v>55.325907681588703</v>
      </c>
      <c r="BM56" s="25">
        <f>Fakos!BN111</f>
        <v>138.133338010041</v>
      </c>
      <c r="BN56" s="25">
        <f>Fakos!BO111</f>
        <v>4.1674078012431197</v>
      </c>
      <c r="BO56" s="25">
        <f>Fakos!BP111</f>
        <v>5.7942529757828201</v>
      </c>
      <c r="BP56" s="25" t="str">
        <f>Fakos!BQ111</f>
        <v>n.a.</v>
      </c>
      <c r="BQ56" s="25" t="str">
        <f>Fakos!BR111</f>
        <v>n.a.</v>
      </c>
      <c r="BR56" s="25">
        <f>Fakos!BS111</f>
        <v>524.090254867412</v>
      </c>
      <c r="BS56" s="25">
        <f>Fakos!BT111</f>
        <v>21.6909924381339</v>
      </c>
      <c r="BT56" s="25">
        <f>Fakos!BU111</f>
        <v>0.732037918129397</v>
      </c>
      <c r="BU56" s="25">
        <f>Fakos!BV111</f>
        <v>5.8278597994775201E-2</v>
      </c>
      <c r="BV56" s="25" t="str">
        <f>Fakos!BW111</f>
        <v>n.a.</v>
      </c>
      <c r="BW56" s="25" t="str">
        <f>Fakos!BX111</f>
        <v>n.a.</v>
      </c>
      <c r="BX56" s="25">
        <f>Fakos!BY111</f>
        <v>2.5944079518651901</v>
      </c>
      <c r="BY56" s="25">
        <f>Fakos!BZ111</f>
        <v>11.897111637077799</v>
      </c>
      <c r="BZ56" s="25">
        <f>Fakos!CA111</f>
        <v>0.78487917442689603</v>
      </c>
      <c r="CA56" s="25">
        <f>Fakos!CB111</f>
        <v>4.1316159773698402E-2</v>
      </c>
      <c r="CB56" s="25">
        <f>Fakos!CC111</f>
        <v>25.0243412485666</v>
      </c>
      <c r="CC56" s="25">
        <f>Fakos!CD111</f>
        <v>0.91243981041469302</v>
      </c>
      <c r="CE56" s="25" t="str">
        <f>Fakos!CF111</f>
        <v>n.a.</v>
      </c>
      <c r="CF56" s="25">
        <f>Fakos!CG111</f>
        <v>423817.19631591701</v>
      </c>
      <c r="CG56" s="25">
        <f>Fakos!CH111</f>
        <v>114.29155396202999</v>
      </c>
      <c r="CH56" s="25">
        <f>Fakos!CI111</f>
        <v>274.69731372937503</v>
      </c>
      <c r="CI56" s="25">
        <f>Fakos!CJ111</f>
        <v>6.8804602448726602</v>
      </c>
      <c r="CJ56" s="25">
        <f>Fakos!CK111</f>
        <v>6.0203157061131103</v>
      </c>
      <c r="CK56" s="25" t="str">
        <f>Fakos!CL111</f>
        <v>n.a.</v>
      </c>
      <c r="CL56" s="25" t="str">
        <f>Fakos!CM111</f>
        <v>n.a.</v>
      </c>
      <c r="CM56" s="25">
        <f>Fakos!CN111</f>
        <v>703.70911019289201</v>
      </c>
      <c r="CN56" s="25">
        <f>Fakos!CO111</f>
        <v>29.547587327075</v>
      </c>
      <c r="CO56" s="25">
        <f>Fakos!CP111</f>
        <v>1.26007688951513</v>
      </c>
      <c r="CP56" s="25">
        <f>Fakos!CQ111</f>
        <v>9.1545164507329094E-2</v>
      </c>
      <c r="CQ56" s="25" t="str">
        <f>Fakos!CR111</f>
        <v>n.a.</v>
      </c>
      <c r="CR56" s="25" t="str">
        <f>Fakos!CS111</f>
        <v>n.a.</v>
      </c>
      <c r="CS56" s="25">
        <f>Fakos!CT111</f>
        <v>3.5636508470089199</v>
      </c>
      <c r="CT56" s="25">
        <f>Fakos!CU111</f>
        <v>23.2925255244939</v>
      </c>
      <c r="CU56" s="25">
        <f>Fakos!CV111</f>
        <v>1.35910602083268</v>
      </c>
      <c r="CV56" s="25">
        <f>Fakos!CW111</f>
        <v>6.2524274667654506E-2</v>
      </c>
      <c r="CW56" s="25">
        <f>Fakos!CX111</f>
        <v>43.916134098364203</v>
      </c>
      <c r="CX56" s="25">
        <f>Fakos!CY111</f>
        <v>1.29694522267146</v>
      </c>
      <c r="CZ56" s="25" t="str">
        <f>Fakos!DA111</f>
        <v>n.a.</v>
      </c>
      <c r="DA56" s="25">
        <f>Fakos!DB111</f>
        <v>7589.169958204262</v>
      </c>
      <c r="DB56" s="25">
        <f>Fakos!DC111</f>
        <v>1.9393407105337908</v>
      </c>
      <c r="DC56" s="25">
        <f>Fakos!DD111</f>
        <v>4.6802078892920678</v>
      </c>
      <c r="DD56" s="25">
        <f>Fakos!DE111</f>
        <v>0.10827526901571555</v>
      </c>
      <c r="DE56" s="25">
        <f>Fakos!DF111</f>
        <v>9.2067834624760828E-2</v>
      </c>
      <c r="DF56" s="25" t="str">
        <f>Fakos!DG111</f>
        <v>n.a.</v>
      </c>
      <c r="DG56" s="25" t="str">
        <f>Fakos!DH111</f>
        <v>n.a.</v>
      </c>
      <c r="DH56" s="25">
        <f>Fakos!DI111</f>
        <v>9.3926065406090107</v>
      </c>
      <c r="DI56" s="25">
        <f>Fakos!DJ111</f>
        <v>0.37420956594573207</v>
      </c>
      <c r="DJ56" s="25">
        <f>Fakos!DK111</f>
        <v>1.1681634527276157E-2</v>
      </c>
      <c r="DK56" s="25">
        <f>Fakos!DL111</f>
        <v>8.1437905994368072E-4</v>
      </c>
      <c r="DL56" s="25" t="str">
        <f>Fakos!DM111</f>
        <v>n.a.</v>
      </c>
      <c r="DM56" s="25" t="str">
        <f>Fakos!DN111</f>
        <v>n.a.</v>
      </c>
      <c r="DN56" s="25">
        <f>Fakos!DO111</f>
        <v>2.9267828901190208E-2</v>
      </c>
      <c r="DO56" s="25">
        <f>Fakos!DP111</f>
        <v>0.18254330348349451</v>
      </c>
      <c r="DP56" s="25">
        <f>Fakos!DQ111</f>
        <v>6.9001869649068836E-3</v>
      </c>
      <c r="DQ56" s="25">
        <f>Fakos!DR111</f>
        <v>3.0591674891076965E-4</v>
      </c>
      <c r="DR56" s="25">
        <f>Fakos!DS111</f>
        <v>0.2119504541426844</v>
      </c>
      <c r="DS56" s="25">
        <f>Fakos!DT111</f>
        <v>6.2060621321076165E-3</v>
      </c>
      <c r="DU56" s="25" t="str">
        <f>Fakos!DV111</f>
        <v>n.a.</v>
      </c>
      <c r="DV56" s="25">
        <f>Fakos!DW111</f>
        <v>99.762497535605092</v>
      </c>
      <c r="DW56" s="25">
        <f>Fakos!DX111</f>
        <v>2.5493364086038379E-2</v>
      </c>
      <c r="DX56" s="25">
        <f>Fakos!DY111</f>
        <v>6.1523095489101252E-2</v>
      </c>
      <c r="DY56" s="25">
        <f>Fakos!DZ111</f>
        <v>1.4233191927227847E-3</v>
      </c>
      <c r="DZ56" s="25">
        <f>Fakos!EA111</f>
        <v>1.2102663631787369E-3</v>
      </c>
      <c r="EA56" s="25" t="str">
        <f>Fakos!EB111</f>
        <v>n.a.</v>
      </c>
      <c r="EB56" s="25" t="str">
        <f>Fakos!EC111</f>
        <v>n.a.</v>
      </c>
      <c r="EC56" s="25">
        <f>Fakos!ED111</f>
        <v>0.12346935066956034</v>
      </c>
      <c r="ED56" s="25">
        <f>Fakos!EE111</f>
        <v>4.9191256891148085E-3</v>
      </c>
      <c r="EE56" s="25">
        <f>Fakos!EF111</f>
        <v>1.5355948570889292E-4</v>
      </c>
      <c r="EF56" s="25">
        <f>Fakos!EG111</f>
        <v>1.0705319476058193E-5</v>
      </c>
      <c r="EG56" s="25" t="str">
        <f>Fakos!EH111</f>
        <v>n.a.</v>
      </c>
      <c r="EH56" s="25" t="str">
        <f>Fakos!EI111</f>
        <v>n.a.</v>
      </c>
      <c r="EI56" s="25">
        <f>Fakos!EJ111</f>
        <v>3.8473663453419168E-4</v>
      </c>
      <c r="EJ56" s="25">
        <f>Fakos!EK111</f>
        <v>2.3996004786039061E-3</v>
      </c>
      <c r="EK56" s="25">
        <f>Fakos!EL111</f>
        <v>9.070555658561384E-5</v>
      </c>
      <c r="EL56" s="25">
        <f>Fakos!EM111</f>
        <v>4.021390886933351E-6</v>
      </c>
      <c r="EM56" s="25">
        <f>Fakos!EN111</f>
        <v>2.7861685501220693E-3</v>
      </c>
      <c r="EN56" s="25">
        <f>Fakos!EO111</f>
        <v>8.1581024218713939E-5</v>
      </c>
      <c r="EP56" s="25">
        <f>Fakos!EQ111</f>
        <v>199.52499507121018</v>
      </c>
    </row>
    <row r="57" spans="1:146">
      <c r="A57" s="25" t="str">
        <f>Fakos!A112</f>
        <v xml:space="preserve">LM33a_III_py1 </v>
      </c>
      <c r="B57" s="25" t="str">
        <f>Fakos!B112</f>
        <v>Fakos</v>
      </c>
      <c r="C57" s="25" t="str">
        <f>Fakos!C112</f>
        <v>epithermal</v>
      </c>
      <c r="D57" s="25" t="str">
        <f>Fakos!E112</f>
        <v>pyrite</v>
      </c>
      <c r="E57" s="25">
        <f>Fakos!F112</f>
        <v>0</v>
      </c>
      <c r="F57" s="25" t="str">
        <f>Fakos!G112</f>
        <v>n.a.</v>
      </c>
      <c r="G57" s="25">
        <f>Fakos!H112</f>
        <v>395205.79147800303</v>
      </c>
      <c r="H57" s="25">
        <f>Fakos!I112</f>
        <v>8.0119744892722604</v>
      </c>
      <c r="I57" s="25">
        <f>Fakos!J112</f>
        <v>329.18102890030599</v>
      </c>
      <c r="J57" s="25">
        <f>Fakos!K112</f>
        <v>2275.25069574195</v>
      </c>
      <c r="K57" s="25">
        <f>Fakos!L112</f>
        <v>62.6075166894774</v>
      </c>
      <c r="L57" s="25" t="str">
        <f>Fakos!M112</f>
        <v>n.a.</v>
      </c>
      <c r="N57" s="25">
        <f>Fakos!O112</f>
        <v>2.30310534427193</v>
      </c>
      <c r="O57" s="25">
        <f>Fakos!P112</f>
        <v>5.1449168188148002</v>
      </c>
      <c r="P57" s="25">
        <f>Fakos!Q112</f>
        <v>7.5131841535479102</v>
      </c>
      <c r="Q57" s="25">
        <f>Fakos!R112</f>
        <v>1.22573656592074</v>
      </c>
      <c r="R57" s="25" t="str">
        <f>Fakos!S112</f>
        <v>n.a.</v>
      </c>
      <c r="S57" s="25" t="str">
        <f>Fakos!T112</f>
        <v>n.a.</v>
      </c>
      <c r="T57" s="25">
        <f>Fakos!U112</f>
        <v>3.9195468448401898</v>
      </c>
      <c r="U57" s="25">
        <f>Fakos!V112</f>
        <v>0.71931770505371695</v>
      </c>
      <c r="V57" s="25">
        <f>Fakos!W112</f>
        <v>2.6828807468482999E-2</v>
      </c>
      <c r="W57" s="25">
        <f>Fakos!X112</f>
        <v>2.0199478593181001E-2</v>
      </c>
      <c r="X57" s="25">
        <f>Fakos!Y112</f>
        <v>18.2219388337138</v>
      </c>
      <c r="Y57" s="25">
        <f>Fakos!Z112</f>
        <v>2.3965445161207299E-2</v>
      </c>
      <c r="Z57" s="25">
        <f>Fakos!AA112</f>
        <v>2.433911369691576E-2</v>
      </c>
      <c r="AA57" s="25">
        <f>Fakos!AB112</f>
        <v>0.28234738716693508</v>
      </c>
      <c r="AB57" s="25">
        <f>Fakos!AC112</f>
        <v>1.3151973222995897E-3</v>
      </c>
      <c r="AC57" s="25">
        <f>Fakos!AD112</f>
        <v>3.4787703086178405</v>
      </c>
      <c r="AD57" s="25">
        <f>Fakos!AE112</f>
        <v>1.1085252111486842E-3</v>
      </c>
      <c r="AE57" s="25">
        <f>Fakos!AF112</f>
        <v>0.21510042814918998</v>
      </c>
      <c r="AF57" s="25">
        <f>Fakos!AG112</f>
        <v>0.9377443929218432</v>
      </c>
      <c r="AG57" s="25">
        <f>Fakos!AH112</f>
        <v>0.41231529872371181</v>
      </c>
      <c r="AH57" s="25">
        <f>Fakos!AI112</f>
        <v>2.9912033785549556E-3</v>
      </c>
      <c r="AI57" s="25">
        <f>Fakos!AJ112</f>
        <v>0.64215341994706232</v>
      </c>
      <c r="AJ57" s="25">
        <f>Fakos!AK112</f>
        <v>2.5211611220464268E-3</v>
      </c>
      <c r="AK57" s="25">
        <f>Fakos!AL112</f>
        <v>0.48921109897295845</v>
      </c>
      <c r="AL57" s="25">
        <f>Fakos!AM112</f>
        <v>0.9377443929218432</v>
      </c>
      <c r="AO57" s="25" t="str">
        <f>Fakos!AP112</f>
        <v>n.a.</v>
      </c>
      <c r="AP57" s="25">
        <f>Fakos!AQ112</f>
        <v>19.4934339056536</v>
      </c>
      <c r="AQ57" s="25">
        <f>Fakos!AR112</f>
        <v>3.0360014326328701E-2</v>
      </c>
      <c r="AR57" s="25">
        <f>Fakos!AS112</f>
        <v>0.20774681760480099</v>
      </c>
      <c r="AS57" s="25">
        <f>Fakos!AT112</f>
        <v>0.462362626872307</v>
      </c>
      <c r="AT57" s="25">
        <f>Fakos!AU112</f>
        <v>5.4373623268234699</v>
      </c>
      <c r="AU57" s="25" t="str">
        <f>Fakos!AV112</f>
        <v>n.a.</v>
      </c>
      <c r="AV57" s="25" t="str">
        <f>Fakos!AW112</f>
        <v>n.a.</v>
      </c>
      <c r="AW57" s="25">
        <f>Fakos!AX112</f>
        <v>0.25396945873773402</v>
      </c>
      <c r="AX57" s="25">
        <f>Fakos!AY112</f>
        <v>1.4726796763710901</v>
      </c>
      <c r="AY57" s="25">
        <f>Fakos!AZ112</f>
        <v>3.4907222805144897E-2</v>
      </c>
      <c r="AZ57" s="25">
        <f>Fakos!BA112</f>
        <v>0.22877737935216799</v>
      </c>
      <c r="BA57" s="25" t="str">
        <f>Fakos!BB112</f>
        <v>n.a.</v>
      </c>
      <c r="BB57" s="25" t="str">
        <f>Fakos!BC112</f>
        <v>n.a.</v>
      </c>
      <c r="BC57" s="25">
        <f>Fakos!BD112</f>
        <v>4.2284185951462799E-2</v>
      </c>
      <c r="BD57" s="25">
        <f>Fakos!BE112</f>
        <v>0.22493926908628301</v>
      </c>
      <c r="BE57" s="25">
        <f>Fakos!BF112</f>
        <v>2.6828807468482999E-2</v>
      </c>
      <c r="BF57" s="25">
        <f>Fakos!BG112</f>
        <v>9.7521413852184793E-3</v>
      </c>
      <c r="BG57" s="25">
        <f>Fakos!BH112</f>
        <v>0.184286562596367</v>
      </c>
      <c r="BH57" s="25">
        <f>Fakos!BI112</f>
        <v>1.05201323600842E-2</v>
      </c>
      <c r="BJ57" s="25" t="str">
        <f>Fakos!BK112</f>
        <v>n.a.</v>
      </c>
      <c r="BK57" s="25">
        <f>Fakos!BL112</f>
        <v>22377.592658562098</v>
      </c>
      <c r="BL57" s="25">
        <f>Fakos!BM112</f>
        <v>5.9886164453436797</v>
      </c>
      <c r="BM57" s="25">
        <f>Fakos!BN112</f>
        <v>194.419514331128</v>
      </c>
      <c r="BN57" s="25">
        <f>Fakos!BO112</f>
        <v>1089.74456992347</v>
      </c>
      <c r="BO57" s="25">
        <f>Fakos!BP112</f>
        <v>27.8475715452815</v>
      </c>
      <c r="BP57" s="25" t="str">
        <f>Fakos!BQ112</f>
        <v>n.a.</v>
      </c>
      <c r="BQ57" s="25" t="str">
        <f>Fakos!BR112</f>
        <v>n.a.</v>
      </c>
      <c r="BR57" s="25">
        <f>Fakos!BS112</f>
        <v>1.3952509632821299</v>
      </c>
      <c r="BS57" s="25">
        <f>Fakos!BT112</f>
        <v>1.59662540720797</v>
      </c>
      <c r="BT57" s="25">
        <f>Fakos!BU112</f>
        <v>2.6243100023764998</v>
      </c>
      <c r="BU57" s="25">
        <f>Fakos!BV112</f>
        <v>0.681378639064253</v>
      </c>
      <c r="BV57" s="25" t="str">
        <f>Fakos!BW112</f>
        <v>n.a.</v>
      </c>
      <c r="BW57" s="25" t="str">
        <f>Fakos!BX112</f>
        <v>n.a.</v>
      </c>
      <c r="BX57" s="25">
        <f>Fakos!BY112</f>
        <v>1.58282343683481</v>
      </c>
      <c r="BY57" s="25">
        <f>Fakos!BZ112</f>
        <v>0.38940886377545603</v>
      </c>
      <c r="BZ57" s="25">
        <f>Fakos!CA112</f>
        <v>2.28286942127763E-2</v>
      </c>
      <c r="CA57" s="25">
        <f>Fakos!CB112</f>
        <v>1.36534132172196E-2</v>
      </c>
      <c r="CB57" s="25">
        <f>Fakos!CC112</f>
        <v>8.3751490817058407</v>
      </c>
      <c r="CC57" s="25">
        <f>Fakos!CD112</f>
        <v>1.6067101982245299E-2</v>
      </c>
      <c r="CE57" s="25" t="str">
        <f>Fakos!CF112</f>
        <v>n.a.</v>
      </c>
      <c r="CF57" s="25">
        <f>Fakos!CG112</f>
        <v>395205.79147800303</v>
      </c>
      <c r="CG57" s="25">
        <f>Fakos!CH112</f>
        <v>8.0119744892722604</v>
      </c>
      <c r="CH57" s="25">
        <f>Fakos!CI112</f>
        <v>329.18102890030599</v>
      </c>
      <c r="CI57" s="25">
        <f>Fakos!CJ112</f>
        <v>2275.25069574195</v>
      </c>
      <c r="CJ57" s="25">
        <f>Fakos!CK112</f>
        <v>62.6075166894774</v>
      </c>
      <c r="CK57" s="25" t="str">
        <f>Fakos!CL112</f>
        <v>n.a.</v>
      </c>
      <c r="CL57" s="25" t="str">
        <f>Fakos!CM112</f>
        <v>n.a.</v>
      </c>
      <c r="CM57" s="25">
        <f>Fakos!CN112</f>
        <v>2.30310534427193</v>
      </c>
      <c r="CN57" s="25">
        <f>Fakos!CO112</f>
        <v>5.1449168188148002</v>
      </c>
      <c r="CO57" s="25">
        <f>Fakos!CP112</f>
        <v>7.5131841535479102</v>
      </c>
      <c r="CP57" s="25">
        <f>Fakos!CQ112</f>
        <v>1.22573656592074</v>
      </c>
      <c r="CQ57" s="25" t="str">
        <f>Fakos!CR112</f>
        <v>n.a.</v>
      </c>
      <c r="CR57" s="25" t="str">
        <f>Fakos!CS112</f>
        <v>n.a.</v>
      </c>
      <c r="CS57" s="25">
        <f>Fakos!CT112</f>
        <v>3.9195468448401898</v>
      </c>
      <c r="CT57" s="25">
        <f>Fakos!CU112</f>
        <v>0.71931770505371695</v>
      </c>
      <c r="CU57" s="25">
        <f>Fakos!CV112</f>
        <v>2.6828807468482999E-2</v>
      </c>
      <c r="CV57" s="25">
        <f>Fakos!CW112</f>
        <v>2.0199478593181001E-2</v>
      </c>
      <c r="CW57" s="25">
        <f>Fakos!CX112</f>
        <v>18.2219388337138</v>
      </c>
      <c r="CX57" s="25">
        <f>Fakos!CY112</f>
        <v>2.3965445161207299E-2</v>
      </c>
      <c r="CZ57" s="25" t="str">
        <f>Fakos!DA112</f>
        <v>n.a.</v>
      </c>
      <c r="DA57" s="25">
        <f>Fakos!DB112</f>
        <v>7076.833941767446</v>
      </c>
      <c r="DB57" s="25">
        <f>Fakos!DC112</f>
        <v>0.13595010094941834</v>
      </c>
      <c r="DC57" s="25">
        <f>Fakos!DD112</f>
        <v>5.6084845808950581</v>
      </c>
      <c r="DD57" s="25">
        <f>Fakos!DE112</f>
        <v>35.804782295375794</v>
      </c>
      <c r="DE57" s="25">
        <f>Fakos!DF112</f>
        <v>0.95744787719035629</v>
      </c>
      <c r="DF57" s="25" t="str">
        <f>Fakos!DG112</f>
        <v>n.a.</v>
      </c>
      <c r="DG57" s="25" t="str">
        <f>Fakos!DH112</f>
        <v>n.a.</v>
      </c>
      <c r="DH57" s="25">
        <f>Fakos!DI112</f>
        <v>3.0740205017937818E-2</v>
      </c>
      <c r="DI57" s="25">
        <f>Fakos!DJ112</f>
        <v>6.5158521008292808E-2</v>
      </c>
      <c r="DJ57" s="25">
        <f>Fakos!DK112</f>
        <v>6.9651520592240446E-2</v>
      </c>
      <c r="DK57" s="25">
        <f>Fakos!DL112</f>
        <v>1.090406246649118E-2</v>
      </c>
      <c r="DL57" s="25" t="str">
        <f>Fakos!DM112</f>
        <v>n.a.</v>
      </c>
      <c r="DM57" s="25" t="str">
        <f>Fakos!DN112</f>
        <v>n.a.</v>
      </c>
      <c r="DN57" s="25">
        <f>Fakos!DO112</f>
        <v>3.2190759238175014E-2</v>
      </c>
      <c r="DO57" s="25">
        <f>Fakos!DP112</f>
        <v>5.6372860897626722E-3</v>
      </c>
      <c r="DP57" s="25">
        <f>Fakos!DQ112</f>
        <v>1.3620996797924823E-4</v>
      </c>
      <c r="DQ57" s="25">
        <f>Fakos!DR112</f>
        <v>9.8831355561736212E-5</v>
      </c>
      <c r="DR57" s="25">
        <f>Fakos!DS112</f>
        <v>8.7943720239931467E-2</v>
      </c>
      <c r="DS57" s="25">
        <f>Fakos!DT112</f>
        <v>1.1467796719102195E-4</v>
      </c>
      <c r="DU57" s="25" t="str">
        <f>Fakos!DV112</f>
        <v>n.a.</v>
      </c>
      <c r="DV57" s="25">
        <f>Fakos!DW112</f>
        <v>99.384324600458399</v>
      </c>
      <c r="DW57" s="25">
        <f>Fakos!DX112</f>
        <v>1.9092307482981034E-3</v>
      </c>
      <c r="DX57" s="25">
        <f>Fakos!DY112</f>
        <v>7.8763392880337998E-2</v>
      </c>
      <c r="DY57" s="25">
        <f>Fakos!DZ112</f>
        <v>0.50282854383377706</v>
      </c>
      <c r="DZ57" s="25">
        <f>Fakos!EA112</f>
        <v>1.3446028463816274E-2</v>
      </c>
      <c r="EA57" s="25" t="str">
        <f>Fakos!EB112</f>
        <v>n.a.</v>
      </c>
      <c r="EB57" s="25" t="str">
        <f>Fakos!EC112</f>
        <v>n.a.</v>
      </c>
      <c r="EC57" s="25">
        <f>Fakos!ED112</f>
        <v>4.3170357520419073E-4</v>
      </c>
      <c r="ED57" s="25">
        <f>Fakos!EE112</f>
        <v>9.1506112135176631E-4</v>
      </c>
      <c r="EE57" s="25">
        <f>Fakos!EF112</f>
        <v>9.7815907345225809E-4</v>
      </c>
      <c r="EF57" s="25">
        <f>Fakos!EG112</f>
        <v>1.531324448970723E-4</v>
      </c>
      <c r="EG57" s="25" t="str">
        <f>Fakos!EH112</f>
        <v>n.a.</v>
      </c>
      <c r="EH57" s="25" t="str">
        <f>Fakos!EI112</f>
        <v>n.a.</v>
      </c>
      <c r="EI57" s="25">
        <f>Fakos!EJ112</f>
        <v>4.520745988371988E-4</v>
      </c>
      <c r="EJ57" s="25">
        <f>Fakos!EK112</f>
        <v>7.9167870155039599E-5</v>
      </c>
      <c r="EK57" s="25">
        <f>Fakos!EL112</f>
        <v>1.9128802205703214E-6</v>
      </c>
      <c r="EL57" s="25">
        <f>Fakos!EM112</f>
        <v>1.3879494139151419E-6</v>
      </c>
      <c r="EM57" s="25">
        <f>Fakos!EN112</f>
        <v>1.2350476654980505E-3</v>
      </c>
      <c r="EN57" s="25">
        <f>Fakos!EO112</f>
        <v>1.6104931116960453E-6</v>
      </c>
      <c r="EP57" s="25">
        <f>Fakos!EQ112</f>
        <v>198.7686492009168</v>
      </c>
    </row>
    <row r="58" spans="1:146">
      <c r="A58" s="25" t="str">
        <f>Fakos!A113</f>
        <v xml:space="preserve">LM33a_III_py3 </v>
      </c>
      <c r="B58" s="25" t="str">
        <f>Fakos!B113</f>
        <v>Fakos</v>
      </c>
      <c r="C58" s="25" t="str">
        <f>Fakos!C113</f>
        <v>epithermal</v>
      </c>
      <c r="D58" s="25" t="str">
        <f>Fakos!E113</f>
        <v>pyrite</v>
      </c>
      <c r="E58" s="25">
        <f>Fakos!F113</f>
        <v>0</v>
      </c>
      <c r="F58" s="25" t="str">
        <f>Fakos!G113</f>
        <v>n.a.</v>
      </c>
      <c r="G58" s="25">
        <f>Fakos!H113</f>
        <v>422150.826260528</v>
      </c>
      <c r="H58" s="25">
        <f>Fakos!I113</f>
        <v>3.0030510706489901E-2</v>
      </c>
      <c r="I58" s="25">
        <f>Fakos!J113</f>
        <v>7.0556080434392996</v>
      </c>
      <c r="J58" s="25">
        <f>Fakos!K113</f>
        <v>579.02989392233405</v>
      </c>
      <c r="K58" s="25">
        <f>Fakos!L113</f>
        <v>225.72558262369</v>
      </c>
      <c r="L58" s="25" t="str">
        <f>Fakos!M113</f>
        <v>n.a.</v>
      </c>
      <c r="N58" s="25">
        <f>Fakos!O113</f>
        <v>3.1276698711464701</v>
      </c>
      <c r="O58" s="25">
        <f>Fakos!P113</f>
        <v>3.5832794418649101</v>
      </c>
      <c r="P58" s="25">
        <f>Fakos!Q113</f>
        <v>7.5908335669132603</v>
      </c>
      <c r="Q58" s="25">
        <f>Fakos!R113</f>
        <v>4.3002173033047102</v>
      </c>
      <c r="R58" s="25" t="str">
        <f>Fakos!S113</f>
        <v>n.a.</v>
      </c>
      <c r="S58" s="25" t="str">
        <f>Fakos!T113</f>
        <v>n.a.</v>
      </c>
      <c r="T58" s="25">
        <f>Fakos!U113</f>
        <v>30.8300059854752</v>
      </c>
      <c r="U58" s="25">
        <f>Fakos!V113</f>
        <v>4.5141430550091997</v>
      </c>
      <c r="V58" s="25">
        <f>Fakos!W113</f>
        <v>0.1584248848473</v>
      </c>
      <c r="W58" s="25">
        <f>Fakos!X113</f>
        <v>0.27531178459271299</v>
      </c>
      <c r="X58" s="25">
        <f>Fakos!Y113</f>
        <v>64.120020211798305</v>
      </c>
      <c r="Y58" s="25">
        <f>Fakos!Z113</f>
        <v>1.0521123172031599E-2</v>
      </c>
      <c r="Z58" s="25">
        <f>Fakos!AA113</f>
        <v>4.2562611927421277E-3</v>
      </c>
      <c r="AA58" s="25">
        <f>Fakos!AB113</f>
        <v>5.5883941240641943E-2</v>
      </c>
      <c r="AB58" s="25">
        <f>Fakos!AC113</f>
        <v>1.6408483867095969E-4</v>
      </c>
      <c r="AC58" s="25">
        <f>Fakos!AD113</f>
        <v>9.601560248902484E-3</v>
      </c>
      <c r="AD58" s="25">
        <f>Fakos!AE113</f>
        <v>4.2936946008955666E-3</v>
      </c>
      <c r="AE58" s="25">
        <f>Fakos!AF113</f>
        <v>0.48081715950242904</v>
      </c>
      <c r="AF58" s="25">
        <f>Fakos!AG113</f>
        <v>252.77071179721241</v>
      </c>
      <c r="AG58" s="25">
        <f>Fakos!AH113</f>
        <v>0.11838476566039075</v>
      </c>
      <c r="AH58" s="25">
        <f>Fakos!AI113</f>
        <v>0.35034779377754227</v>
      </c>
      <c r="AI58" s="25">
        <f>Fakos!AJ113</f>
        <v>119.32129549466924</v>
      </c>
      <c r="AJ58" s="25">
        <f>Fakos!AK113</f>
        <v>9.1677356833367245</v>
      </c>
      <c r="AK58" s="25">
        <f>Fakos!AL113</f>
        <v>1026.6227666522009</v>
      </c>
      <c r="AL58" s="25">
        <f>Fakos!AM113</f>
        <v>252.77071179721241</v>
      </c>
      <c r="AO58" s="25" t="str">
        <f>Fakos!AP113</f>
        <v>n.a.</v>
      </c>
      <c r="AP58" s="25">
        <f>Fakos!AQ113</f>
        <v>16.432474142197702</v>
      </c>
      <c r="AQ58" s="25">
        <f>Fakos!AR113</f>
        <v>3.0030510706489901E-2</v>
      </c>
      <c r="AR58" s="25">
        <f>Fakos!AS113</f>
        <v>0.20834175107903999</v>
      </c>
      <c r="AS58" s="25">
        <f>Fakos!AT113</f>
        <v>0.51691135913978004</v>
      </c>
      <c r="AT58" s="25">
        <f>Fakos!AU113</f>
        <v>2.0002363352344399</v>
      </c>
      <c r="AU58" s="25" t="str">
        <f>Fakos!AV113</f>
        <v>n.a.</v>
      </c>
      <c r="AV58" s="25" t="str">
        <f>Fakos!AW113</f>
        <v>n.a.</v>
      </c>
      <c r="AW58" s="25">
        <f>Fakos!AX113</f>
        <v>0.29952760224746899</v>
      </c>
      <c r="AX58" s="25">
        <f>Fakos!AY113</f>
        <v>2.2571319769806499</v>
      </c>
      <c r="AY58" s="25">
        <f>Fakos!AZ113</f>
        <v>1.36106753659226E-2</v>
      </c>
      <c r="AZ58" s="25">
        <f>Fakos!BA113</f>
        <v>0.15598916361715601</v>
      </c>
      <c r="BA58" s="25" t="str">
        <f>Fakos!BB113</f>
        <v>n.a.</v>
      </c>
      <c r="BB58" s="25" t="str">
        <f>Fakos!BC113</f>
        <v>n.a.</v>
      </c>
      <c r="BC58" s="25">
        <f>Fakos!BD113</f>
        <v>6.8858287858191605E-2</v>
      </c>
      <c r="BD58" s="25">
        <f>Fakos!BE113</f>
        <v>0.11561917049039699</v>
      </c>
      <c r="BE58" s="25">
        <f>Fakos!BF113</f>
        <v>2.1891988907650001E-2</v>
      </c>
      <c r="BF58" s="25">
        <f>Fakos!BG113</f>
        <v>5.9901292821462997E-3</v>
      </c>
      <c r="BG58" s="25">
        <f>Fakos!BH113</f>
        <v>0.165245214388198</v>
      </c>
      <c r="BH58" s="25">
        <f>Fakos!BI113</f>
        <v>1.0521123172031599E-2</v>
      </c>
      <c r="BJ58" s="25" t="str">
        <f>Fakos!BK113</f>
        <v>n.a.</v>
      </c>
      <c r="BK58" s="25">
        <f>Fakos!BL113</f>
        <v>74981.363728743207</v>
      </c>
      <c r="BL58" s="25">
        <f>Fakos!BM113</f>
        <v>2.9181890470394298E-2</v>
      </c>
      <c r="BM58" s="25">
        <f>Fakos!BN113</f>
        <v>2.65527258039161</v>
      </c>
      <c r="BN58" s="25">
        <f>Fakos!BO113</f>
        <v>196.664506400183</v>
      </c>
      <c r="BO58" s="25">
        <f>Fakos!BP113</f>
        <v>285.38550838846402</v>
      </c>
      <c r="BP58" s="25" t="str">
        <f>Fakos!BQ113</f>
        <v>n.a.</v>
      </c>
      <c r="BQ58" s="25" t="str">
        <f>Fakos!BR113</f>
        <v>n.a.</v>
      </c>
      <c r="BR58" s="25">
        <f>Fakos!BS113</f>
        <v>0.72535763113082796</v>
      </c>
      <c r="BS58" s="25">
        <f>Fakos!BT113</f>
        <v>0.94309346309356401</v>
      </c>
      <c r="BT58" s="25">
        <f>Fakos!BU113</f>
        <v>2.0463369812898802</v>
      </c>
      <c r="BU58" s="25">
        <f>Fakos!BV113</f>
        <v>4.7106561838752103</v>
      </c>
      <c r="BV58" s="25" t="str">
        <f>Fakos!BW113</f>
        <v>n.a.</v>
      </c>
      <c r="BW58" s="25" t="str">
        <f>Fakos!BX113</f>
        <v>n.a.</v>
      </c>
      <c r="BX58" s="25">
        <f>Fakos!BY113</f>
        <v>3.6810311943585199</v>
      </c>
      <c r="BY58" s="25">
        <f>Fakos!BZ113</f>
        <v>3.39500265976727</v>
      </c>
      <c r="BZ58" s="25">
        <f>Fakos!CA113</f>
        <v>5.5422024832743402E-2</v>
      </c>
      <c r="CA58" s="25">
        <f>Fakos!CB113</f>
        <v>0.157634748294912</v>
      </c>
      <c r="CB58" s="25">
        <f>Fakos!CC113</f>
        <v>37.818721109917803</v>
      </c>
      <c r="CC58" s="25">
        <f>Fakos!CD113</f>
        <v>4.4655959065744303E-3</v>
      </c>
      <c r="CE58" s="25" t="str">
        <f>Fakos!CF113</f>
        <v>n.a.</v>
      </c>
      <c r="CF58" s="25">
        <f>Fakos!CG113</f>
        <v>422150.826260528</v>
      </c>
      <c r="CG58" s="25">
        <f>Fakos!CH113</f>
        <v>3.0030510706489901E-2</v>
      </c>
      <c r="CH58" s="25">
        <f>Fakos!CI113</f>
        <v>7.0556080434392996</v>
      </c>
      <c r="CI58" s="25">
        <f>Fakos!CJ113</f>
        <v>579.02989392233405</v>
      </c>
      <c r="CJ58" s="25">
        <f>Fakos!CK113</f>
        <v>225.72558262369</v>
      </c>
      <c r="CK58" s="25" t="str">
        <f>Fakos!CL113</f>
        <v>n.a.</v>
      </c>
      <c r="CL58" s="25" t="str">
        <f>Fakos!CM113</f>
        <v>n.a.</v>
      </c>
      <c r="CM58" s="25">
        <f>Fakos!CN113</f>
        <v>3.1276698711464701</v>
      </c>
      <c r="CN58" s="25">
        <f>Fakos!CO113</f>
        <v>3.5832794418649101</v>
      </c>
      <c r="CO58" s="25">
        <f>Fakos!CP113</f>
        <v>7.5908335669132603</v>
      </c>
      <c r="CP58" s="25">
        <f>Fakos!CQ113</f>
        <v>4.3002173033047102</v>
      </c>
      <c r="CQ58" s="25" t="str">
        <f>Fakos!CR113</f>
        <v>n.a.</v>
      </c>
      <c r="CR58" s="25" t="str">
        <f>Fakos!CS113</f>
        <v>n.a.</v>
      </c>
      <c r="CS58" s="25">
        <f>Fakos!CT113</f>
        <v>30.8300059854752</v>
      </c>
      <c r="CT58" s="25">
        <f>Fakos!CU113</f>
        <v>4.5141430550091997</v>
      </c>
      <c r="CU58" s="25">
        <f>Fakos!CV113</f>
        <v>0.1584248848473</v>
      </c>
      <c r="CV58" s="25">
        <f>Fakos!CW113</f>
        <v>0.27531178459271299</v>
      </c>
      <c r="CW58" s="25">
        <f>Fakos!CX113</f>
        <v>64.120020211798305</v>
      </c>
      <c r="CX58" s="25">
        <f>Fakos!CY113</f>
        <v>1.0521123172031599E-2</v>
      </c>
      <c r="CZ58" s="25" t="str">
        <f>Fakos!DA113</f>
        <v>n.a.</v>
      </c>
      <c r="DA58" s="25">
        <f>Fakos!DB113</f>
        <v>7559.3307594328589</v>
      </c>
      <c r="DB58" s="25">
        <f>Fakos!DC113</f>
        <v>5.0956864223374769E-4</v>
      </c>
      <c r="DC58" s="25">
        <f>Fakos!DD113</f>
        <v>0.12021126810577169</v>
      </c>
      <c r="DD58" s="25">
        <f>Fakos!DE113</f>
        <v>9.1119802020950811</v>
      </c>
      <c r="DE58" s="25">
        <f>Fakos!DF113</f>
        <v>3.4519893351229545</v>
      </c>
      <c r="DF58" s="25" t="str">
        <f>Fakos!DG113</f>
        <v>n.a.</v>
      </c>
      <c r="DG58" s="25" t="str">
        <f>Fakos!DH113</f>
        <v>n.a.</v>
      </c>
      <c r="DH58" s="25">
        <f>Fakos!DI113</f>
        <v>4.1745903332903594E-2</v>
      </c>
      <c r="DI58" s="25">
        <f>Fakos!DJ113</f>
        <v>4.5380945312372217E-2</v>
      </c>
      <c r="DJ58" s="25">
        <f>Fakos!DK113</f>
        <v>7.0371375131069766E-2</v>
      </c>
      <c r="DK58" s="25">
        <f>Fakos!DL113</f>
        <v>3.825441730172946E-2</v>
      </c>
      <c r="DL58" s="25" t="str">
        <f>Fakos!DM113</f>
        <v>n.a.</v>
      </c>
      <c r="DM58" s="25" t="str">
        <f>Fakos!DN113</f>
        <v>n.a.</v>
      </c>
      <c r="DN58" s="25">
        <f>Fakos!DO113</f>
        <v>0.25320307149700394</v>
      </c>
      <c r="DO58" s="25">
        <f>Fakos!DP113</f>
        <v>3.5377296669351098E-2</v>
      </c>
      <c r="DP58" s="25">
        <f>Fakos!DQ113</f>
        <v>8.0432380445969115E-4</v>
      </c>
      <c r="DQ58" s="25">
        <f>Fakos!DR113</f>
        <v>1.3470365954200416E-3</v>
      </c>
      <c r="DR58" s="25">
        <f>Fakos!DS113</f>
        <v>0.3094595570067486</v>
      </c>
      <c r="DS58" s="25">
        <f>Fakos!DT113</f>
        <v>5.0345028428178756E-5</v>
      </c>
      <c r="DU58" s="25" t="str">
        <f>Fakos!DV113</f>
        <v>n.a.</v>
      </c>
      <c r="DV58" s="25">
        <f>Fakos!DW113</f>
        <v>99.808397344927641</v>
      </c>
      <c r="DW58" s="25">
        <f>Fakos!DX113</f>
        <v>6.728006901287766E-6</v>
      </c>
      <c r="DX58" s="25">
        <f>Fakos!DY113</f>
        <v>1.5871899767670235E-3</v>
      </c>
      <c r="DY58" s="25">
        <f>Fakos!DZ113</f>
        <v>0.12030855237746625</v>
      </c>
      <c r="DZ58" s="25">
        <f>Fakos!EA113</f>
        <v>4.5577781175995723E-2</v>
      </c>
      <c r="EA58" s="25" t="str">
        <f>Fakos!EB113</f>
        <v>n.a.</v>
      </c>
      <c r="EB58" s="25" t="str">
        <f>Fakos!EC113</f>
        <v>n.a.</v>
      </c>
      <c r="EC58" s="25">
        <f>Fakos!ED113</f>
        <v>5.5118526228980363E-4</v>
      </c>
      <c r="ED58" s="25">
        <f>Fakos!EE113</f>
        <v>5.9917994935910135E-4</v>
      </c>
      <c r="EE58" s="25">
        <f>Fakos!EF113</f>
        <v>9.2913703531577214E-4</v>
      </c>
      <c r="EF58" s="25">
        <f>Fakos!EG113</f>
        <v>5.0508599289497734E-4</v>
      </c>
      <c r="EG58" s="25" t="str">
        <f>Fakos!EH113</f>
        <v>n.a.</v>
      </c>
      <c r="EH58" s="25" t="str">
        <f>Fakos!EI113</f>
        <v>n.a.</v>
      </c>
      <c r="EI58" s="25">
        <f>Fakos!EJ113</f>
        <v>3.3431256778113407E-3</v>
      </c>
      <c r="EJ58" s="25">
        <f>Fakos!EK113</f>
        <v>4.6709839737570764E-4</v>
      </c>
      <c r="EK58" s="25">
        <f>Fakos!EL113</f>
        <v>1.0619758868114357E-5</v>
      </c>
      <c r="EL58" s="25">
        <f>Fakos!EM113</f>
        <v>1.7785379160195506E-5</v>
      </c>
      <c r="EM58" s="25">
        <f>Fakos!EN113</f>
        <v>4.0858990578462439E-3</v>
      </c>
      <c r="EN58" s="25">
        <f>Fakos!EO113</f>
        <v>6.6472241546397613E-7</v>
      </c>
      <c r="EP58" s="25">
        <f>Fakos!EQ113</f>
        <v>199.61679468985528</v>
      </c>
    </row>
    <row r="59" spans="1:146">
      <c r="A59" s="25" t="str">
        <f>Fakos!A114</f>
        <v xml:space="preserve">LM33a_XIII_py1 </v>
      </c>
      <c r="B59" s="25" t="str">
        <f>Fakos!B114</f>
        <v>Fakos</v>
      </c>
      <c r="C59" s="25" t="str">
        <f>Fakos!C114</f>
        <v>epithermal</v>
      </c>
      <c r="D59" s="25" t="str">
        <f>Fakos!E114</f>
        <v>pyrite</v>
      </c>
      <c r="E59" s="25">
        <f>Fakos!F114</f>
        <v>0</v>
      </c>
      <c r="F59" s="25" t="str">
        <f>Fakos!G114</f>
        <v>n.a.</v>
      </c>
      <c r="G59" s="25">
        <f>Fakos!H114</f>
        <v>370165.32034924597</v>
      </c>
      <c r="H59" s="25">
        <f>Fakos!I114</f>
        <v>13.302149622694399</v>
      </c>
      <c r="I59" s="25">
        <f>Fakos!J114</f>
        <v>721.46314107869205</v>
      </c>
      <c r="J59" s="25">
        <f>Fakos!K114</f>
        <v>188.59782326887199</v>
      </c>
      <c r="K59" s="25">
        <f>Fakos!L114</f>
        <v>33.1987918662143</v>
      </c>
      <c r="L59" s="25" t="str">
        <f>Fakos!M114</f>
        <v>n.a.</v>
      </c>
      <c r="N59" s="25">
        <f>Fakos!O114</f>
        <v>351.990093135015</v>
      </c>
      <c r="O59" s="25">
        <f>Fakos!P114</f>
        <v>4.4979409516074504</v>
      </c>
      <c r="P59" s="25">
        <f>Fakos!Q114</f>
        <v>62.690718798021301</v>
      </c>
      <c r="Q59" s="25">
        <f>Fakos!R114</f>
        <v>0.92269185165140699</v>
      </c>
      <c r="R59" s="25" t="str">
        <f>Fakos!S114</f>
        <v>n.a.</v>
      </c>
      <c r="S59" s="25" t="str">
        <f>Fakos!T114</f>
        <v>n.a.</v>
      </c>
      <c r="T59" s="25">
        <f>Fakos!U114</f>
        <v>112.65020204437801</v>
      </c>
      <c r="U59" s="25">
        <f>Fakos!V114</f>
        <v>12.9695281605521</v>
      </c>
      <c r="V59" s="25">
        <f>Fakos!W114</f>
        <v>0.891805687895313</v>
      </c>
      <c r="W59" s="25">
        <f>Fakos!X114</f>
        <v>3.8922750638572299</v>
      </c>
      <c r="X59" s="25">
        <f>Fakos!Y114</f>
        <v>308.4044009859</v>
      </c>
      <c r="Y59" s="25">
        <f>Fakos!Z114</f>
        <v>1.33341359470928E-2</v>
      </c>
      <c r="Z59" s="25">
        <f>Fakos!AA114</f>
        <v>1.8437739733738519E-2</v>
      </c>
      <c r="AA59" s="25">
        <f>Fakos!AB114</f>
        <v>1.4584555010332335E-2</v>
      </c>
      <c r="AB59" s="25">
        <f>Fakos!AC114</f>
        <v>4.3235880890371689E-5</v>
      </c>
      <c r="AC59" s="25">
        <f>Fakos!AD114</f>
        <v>3.7791261408007898E-2</v>
      </c>
      <c r="AD59" s="25">
        <f>Fakos!AE114</f>
        <v>1.2620685863802513E-2</v>
      </c>
      <c r="AE59" s="25">
        <f>Fakos!AF114</f>
        <v>0.36526781616689147</v>
      </c>
      <c r="AF59" s="25">
        <f>Fakos!AG114</f>
        <v>4.7128261654091261</v>
      </c>
      <c r="AG59" s="25">
        <f>Fakos!AH114</f>
        <v>0.20327439750409876</v>
      </c>
      <c r="AH59" s="25">
        <f>Fakos!AI114</f>
        <v>1.0024045981518528E-3</v>
      </c>
      <c r="AI59" s="25">
        <f>Fakos!AJ114</f>
        <v>0.33813639743862511</v>
      </c>
      <c r="AJ59" s="25">
        <f>Fakos!AK114</f>
        <v>0.29260496793816965</v>
      </c>
      <c r="AK59" s="25">
        <f>Fakos!AL114</f>
        <v>8.4685712640150186</v>
      </c>
      <c r="AL59" s="25">
        <f>Fakos!AM114</f>
        <v>4.7128261654091261</v>
      </c>
      <c r="AO59" s="25" t="str">
        <f>Fakos!AP114</f>
        <v>n.a.</v>
      </c>
      <c r="AP59" s="25">
        <f>Fakos!AQ114</f>
        <v>19.791663995478299</v>
      </c>
      <c r="AQ59" s="25">
        <f>Fakos!AR114</f>
        <v>3.7469490098307801E-2</v>
      </c>
      <c r="AR59" s="25">
        <f>Fakos!AS114</f>
        <v>0.465805189169751</v>
      </c>
      <c r="AS59" s="25">
        <f>Fakos!AT114</f>
        <v>0.65518685609073102</v>
      </c>
      <c r="AT59" s="25">
        <f>Fakos!AU114</f>
        <v>2.9834829791111801</v>
      </c>
      <c r="AU59" s="25" t="str">
        <f>Fakos!AV114</f>
        <v>n.a.</v>
      </c>
      <c r="AV59" s="25" t="str">
        <f>Fakos!AW114</f>
        <v>n.a.</v>
      </c>
      <c r="AW59" s="25">
        <f>Fakos!AX114</f>
        <v>0.51360249084207699</v>
      </c>
      <c r="AX59" s="25">
        <f>Fakos!AY114</f>
        <v>2.66477044772948</v>
      </c>
      <c r="AY59" s="25">
        <f>Fakos!AZ114</f>
        <v>3.36688779529375E-2</v>
      </c>
      <c r="AZ59" s="25">
        <f>Fakos!BA114</f>
        <v>0.33519588916667498</v>
      </c>
      <c r="BA59" s="25" t="str">
        <f>Fakos!BB114</f>
        <v>n.a.</v>
      </c>
      <c r="BB59" s="25" t="str">
        <f>Fakos!BC114</f>
        <v>n.a.</v>
      </c>
      <c r="BC59" s="25">
        <f>Fakos!BD114</f>
        <v>5.3670423078267103E-2</v>
      </c>
      <c r="BD59" s="25">
        <f>Fakos!BE114</f>
        <v>0.324307845806587</v>
      </c>
      <c r="BE59" s="25">
        <f>Fakos!BF114</f>
        <v>3.0199223014373899E-2</v>
      </c>
      <c r="BF59" s="25">
        <f>Fakos!BG114</f>
        <v>1.6369351316139098E-2</v>
      </c>
      <c r="BG59" s="25">
        <f>Fakos!BH114</f>
        <v>0.27274484022970402</v>
      </c>
      <c r="BH59" s="25">
        <f>Fakos!BI114</f>
        <v>1.33341359470928E-2</v>
      </c>
      <c r="BJ59" s="25" t="str">
        <f>Fakos!BK114</f>
        <v>n.a.</v>
      </c>
      <c r="BK59" s="25">
        <f>Fakos!BL114</f>
        <v>43396.836380966597</v>
      </c>
      <c r="BL59" s="25">
        <f>Fakos!BM114</f>
        <v>1.7272745421545199</v>
      </c>
      <c r="BM59" s="25">
        <f>Fakos!BN114</f>
        <v>86.188931872060394</v>
      </c>
      <c r="BN59" s="25">
        <f>Fakos!BO114</f>
        <v>28.122771020813499</v>
      </c>
      <c r="BO59" s="25">
        <f>Fakos!BP114</f>
        <v>12.5617721219428</v>
      </c>
      <c r="BP59" s="25" t="str">
        <f>Fakos!BQ114</f>
        <v>n.a.</v>
      </c>
      <c r="BQ59" s="25" t="str">
        <f>Fakos!BR114</f>
        <v>n.a.</v>
      </c>
      <c r="BR59" s="25">
        <f>Fakos!BS114</f>
        <v>72.9398205541181</v>
      </c>
      <c r="BS59" s="25">
        <f>Fakos!BT114</f>
        <v>3.01747160470121</v>
      </c>
      <c r="BT59" s="25">
        <f>Fakos!BU114</f>
        <v>10.5315618770095</v>
      </c>
      <c r="BU59" s="25">
        <f>Fakos!BV114</f>
        <v>0.33374074321061298</v>
      </c>
      <c r="BV59" s="25" t="str">
        <f>Fakos!BW114</f>
        <v>n.a.</v>
      </c>
      <c r="BW59" s="25" t="str">
        <f>Fakos!BX114</f>
        <v>n.a.</v>
      </c>
      <c r="BX59" s="25">
        <f>Fakos!BY114</f>
        <v>18.800914757274601</v>
      </c>
      <c r="BY59" s="25">
        <f>Fakos!BZ114</f>
        <v>2.9653686060774098</v>
      </c>
      <c r="BZ59" s="25">
        <f>Fakos!CA114</f>
        <v>0.16305108559404699</v>
      </c>
      <c r="CA59" s="25">
        <f>Fakos!CB114</f>
        <v>0.89966172073481299</v>
      </c>
      <c r="CB59" s="25">
        <f>Fakos!CC114</f>
        <v>53.767871971188598</v>
      </c>
      <c r="CC59" s="25">
        <f>Fakos!CD114</f>
        <v>1.2472322496413399E-2</v>
      </c>
      <c r="CE59" s="25" t="str">
        <f>Fakos!CF114</f>
        <v>n.a.</v>
      </c>
      <c r="CF59" s="25">
        <f>Fakos!CG114</f>
        <v>370165.32034924597</v>
      </c>
      <c r="CG59" s="25">
        <f>Fakos!CH114</f>
        <v>13.302149622694399</v>
      </c>
      <c r="CH59" s="25">
        <f>Fakos!CI114</f>
        <v>721.46314107869205</v>
      </c>
      <c r="CI59" s="25">
        <f>Fakos!CJ114</f>
        <v>188.59782326887199</v>
      </c>
      <c r="CJ59" s="25">
        <f>Fakos!CK114</f>
        <v>33.1987918662143</v>
      </c>
      <c r="CK59" s="25" t="str">
        <f>Fakos!CL114</f>
        <v>n.a.</v>
      </c>
      <c r="CL59" s="25" t="str">
        <f>Fakos!CM114</f>
        <v>n.a.</v>
      </c>
      <c r="CM59" s="25">
        <f>Fakos!CN114</f>
        <v>351.990093135015</v>
      </c>
      <c r="CN59" s="25">
        <f>Fakos!CO114</f>
        <v>4.4979409516074504</v>
      </c>
      <c r="CO59" s="25">
        <f>Fakos!CP114</f>
        <v>62.690718798021301</v>
      </c>
      <c r="CP59" s="25">
        <f>Fakos!CQ114</f>
        <v>0.92269185165140699</v>
      </c>
      <c r="CQ59" s="25" t="str">
        <f>Fakos!CR114</f>
        <v>n.a.</v>
      </c>
      <c r="CR59" s="25" t="str">
        <f>Fakos!CS114</f>
        <v>n.a.</v>
      </c>
      <c r="CS59" s="25">
        <f>Fakos!CT114</f>
        <v>112.65020204437801</v>
      </c>
      <c r="CT59" s="25">
        <f>Fakos!CU114</f>
        <v>12.9695281605521</v>
      </c>
      <c r="CU59" s="25">
        <f>Fakos!CV114</f>
        <v>0.891805687895313</v>
      </c>
      <c r="CV59" s="25">
        <f>Fakos!CW114</f>
        <v>3.8922750638572299</v>
      </c>
      <c r="CW59" s="25">
        <f>Fakos!CX114</f>
        <v>308.4044009859</v>
      </c>
      <c r="CX59" s="25">
        <f>Fakos!CY114</f>
        <v>1.33341359470928E-2</v>
      </c>
      <c r="CZ59" s="25" t="str">
        <f>Fakos!DA114</f>
        <v>n.a.</v>
      </c>
      <c r="DA59" s="25">
        <f>Fakos!DB114</f>
        <v>6628.4415856253199</v>
      </c>
      <c r="DB59" s="25">
        <f>Fakos!DC114</f>
        <v>0.2257157191989303</v>
      </c>
      <c r="DC59" s="25">
        <f>Fakos!DD114</f>
        <v>12.292065906536205</v>
      </c>
      <c r="DD59" s="25">
        <f>Fakos!DE114</f>
        <v>2.967894490115381</v>
      </c>
      <c r="DE59" s="25">
        <f>Fakos!DF114</f>
        <v>0.50770441759006424</v>
      </c>
      <c r="DF59" s="25" t="str">
        <f>Fakos!DG114</f>
        <v>n.a.</v>
      </c>
      <c r="DG59" s="25" t="str">
        <f>Fakos!DH114</f>
        <v>n.a.</v>
      </c>
      <c r="DH59" s="25">
        <f>Fakos!DI114</f>
        <v>4.6981123352279583</v>
      </c>
      <c r="DI59" s="25">
        <f>Fakos!DJ114</f>
        <v>5.6964804351664775E-2</v>
      </c>
      <c r="DJ59" s="25">
        <f>Fakos!DK114</f>
        <v>0.58117887197544138</v>
      </c>
      <c r="DK59" s="25">
        <f>Fakos!DL114</f>
        <v>8.2081989454004228E-3</v>
      </c>
      <c r="DL59" s="25" t="str">
        <f>Fakos!DM114</f>
        <v>n.a.</v>
      </c>
      <c r="DM59" s="25" t="str">
        <f>Fakos!DN114</f>
        <v>n.a.</v>
      </c>
      <c r="DN59" s="25">
        <f>Fakos!DO114</f>
        <v>0.92518234267721744</v>
      </c>
      <c r="DO59" s="25">
        <f>Fakos!DP114</f>
        <v>0.10164207022376254</v>
      </c>
      <c r="DP59" s="25">
        <f>Fakos!DQ114</f>
        <v>4.527701215741013E-3</v>
      </c>
      <c r="DQ59" s="25">
        <f>Fakos!DR114</f>
        <v>1.9043997547046311E-2</v>
      </c>
      <c r="DR59" s="25">
        <f>Fakos!DS114</f>
        <v>1.4884382286964286</v>
      </c>
      <c r="DS59" s="25">
        <f>Fakos!DT114</f>
        <v>6.3805683323443093E-5</v>
      </c>
      <c r="DU59" s="25" t="str">
        <f>Fakos!DV114</f>
        <v>n.a.</v>
      </c>
      <c r="DV59" s="25">
        <f>Fakos!DW114</f>
        <v>99.625636048387491</v>
      </c>
      <c r="DW59" s="25">
        <f>Fakos!DX114</f>
        <v>3.3925126744842925E-3</v>
      </c>
      <c r="DX59" s="25">
        <f>Fakos!DY114</f>
        <v>0.18475004546213261</v>
      </c>
      <c r="DY59" s="25">
        <f>Fakos!DZ114</f>
        <v>4.4607525386279094E-2</v>
      </c>
      <c r="DZ59" s="25">
        <f>Fakos!EA114</f>
        <v>7.6308095762172403E-3</v>
      </c>
      <c r="EA59" s="25" t="str">
        <f>Fakos!EB114</f>
        <v>n.a.</v>
      </c>
      <c r="EB59" s="25" t="str">
        <f>Fakos!EC114</f>
        <v>n.a.</v>
      </c>
      <c r="EC59" s="25">
        <f>Fakos!ED114</f>
        <v>7.061274110627995E-2</v>
      </c>
      <c r="ED59" s="25">
        <f>Fakos!EE114</f>
        <v>8.5618237599225473E-4</v>
      </c>
      <c r="EE59" s="25">
        <f>Fakos!EF114</f>
        <v>8.7351323882830078E-3</v>
      </c>
      <c r="EF59" s="25">
        <f>Fakos!EG114</f>
        <v>1.233694270642162E-4</v>
      </c>
      <c r="EG59" s="25" t="str">
        <f>Fakos!EH114</f>
        <v>n.a.</v>
      </c>
      <c r="EH59" s="25" t="str">
        <f>Fakos!EI114</f>
        <v>n.a.</v>
      </c>
      <c r="EI59" s="25">
        <f>Fakos!EJ114</f>
        <v>1.3905512805580467E-2</v>
      </c>
      <c r="EJ59" s="25">
        <f>Fakos!EK114</f>
        <v>1.5276827538583369E-3</v>
      </c>
      <c r="EK59" s="25">
        <f>Fakos!EL114</f>
        <v>6.805145789222517E-5</v>
      </c>
      <c r="EL59" s="25">
        <f>Fakos!EM114</f>
        <v>2.8623173999796716E-4</v>
      </c>
      <c r="EM59" s="25">
        <f>Fakos!EN114</f>
        <v>2.2371262284968562E-2</v>
      </c>
      <c r="EN59" s="25">
        <f>Fakos!EO114</f>
        <v>9.5900095105089864E-7</v>
      </c>
      <c r="EP59" s="25">
        <f>Fakos!EQ114</f>
        <v>199.25127209677498</v>
      </c>
    </row>
    <row r="60" spans="1:146">
      <c r="A60" s="25" t="str">
        <f>Fakos!A115</f>
        <v xml:space="preserve">LM33a_VIII_py1 </v>
      </c>
      <c r="B60" s="25" t="str">
        <f>Fakos!B115</f>
        <v>Fakos</v>
      </c>
      <c r="C60" s="25" t="str">
        <f>Fakos!C115</f>
        <v>epithermal</v>
      </c>
      <c r="D60" s="25" t="str">
        <f>Fakos!E115</f>
        <v>pyrite</v>
      </c>
      <c r="E60" s="25">
        <f>Fakos!F115</f>
        <v>0</v>
      </c>
      <c r="F60" s="25" t="str">
        <f>Fakos!G115</f>
        <v>n.a.</v>
      </c>
      <c r="G60" s="25">
        <f>Fakos!H115</f>
        <v>382441.38310152799</v>
      </c>
      <c r="H60" s="25">
        <f>Fakos!I115</f>
        <v>5.8719893935142403E-2</v>
      </c>
      <c r="I60" s="25">
        <f>Fakos!J115</f>
        <v>3.4009326768564501</v>
      </c>
      <c r="J60" s="25">
        <f>Fakos!K115</f>
        <v>16.576989996005999</v>
      </c>
      <c r="K60" s="25">
        <f>Fakos!L115</f>
        <v>1480.38577705335</v>
      </c>
      <c r="L60" s="25" t="str">
        <f>Fakos!M115</f>
        <v>n.a.</v>
      </c>
      <c r="N60" s="25">
        <f>Fakos!O115</f>
        <v>0.25810175377030597</v>
      </c>
      <c r="O60" s="25">
        <f>Fakos!P115</f>
        <v>2.3458619759630599</v>
      </c>
      <c r="P60" s="25">
        <f>Fakos!Q115</f>
        <v>3.3743787967478598</v>
      </c>
      <c r="Q60" s="25">
        <f>Fakos!R115</f>
        <v>10.8380528309293</v>
      </c>
      <c r="R60" s="25" t="str">
        <f>Fakos!S115</f>
        <v>n.a.</v>
      </c>
      <c r="S60" s="25" t="str">
        <f>Fakos!T115</f>
        <v>n.a.</v>
      </c>
      <c r="T60" s="25">
        <f>Fakos!U115</f>
        <v>1.20439501676051</v>
      </c>
      <c r="U60" s="25">
        <f>Fakos!V115</f>
        <v>1.0637269562998699</v>
      </c>
      <c r="V60" s="25">
        <f>Fakos!W115</f>
        <v>0.11504177042244799</v>
      </c>
      <c r="W60" s="25">
        <f>Fakos!X115</f>
        <v>7.1589008992346201E-3</v>
      </c>
      <c r="X60" s="25">
        <f>Fakos!Y115</f>
        <v>20.606538030628499</v>
      </c>
      <c r="Y60" s="25">
        <f>Fakos!Z115</f>
        <v>7.6038049160672E-3</v>
      </c>
      <c r="Z60" s="25">
        <f>Fakos!AA115</f>
        <v>1.7265820736392341E-2</v>
      </c>
      <c r="AA60" s="25">
        <f>Fakos!AB115</f>
        <v>0.11384066418513829</v>
      </c>
      <c r="AB60" s="25">
        <f>Fakos!AC115</f>
        <v>3.6899963034864444E-4</v>
      </c>
      <c r="AC60" s="25">
        <f>Fakos!AD115</f>
        <v>0.22750676071499826</v>
      </c>
      <c r="AD60" s="25">
        <f>Fakos!AE115</f>
        <v>3.4740920035155823E-4</v>
      </c>
      <c r="AE60" s="25">
        <f>Fakos!AF115</f>
        <v>5.8447227524116817E-2</v>
      </c>
      <c r="AF60" s="25">
        <f>Fakos!AG115</f>
        <v>57.465682762897117</v>
      </c>
      <c r="AG60" s="25">
        <f>Fakos!AH115</f>
        <v>0.16375282406643737</v>
      </c>
      <c r="AH60" s="25">
        <f>Fakos!AI115</f>
        <v>0.12949282443299018</v>
      </c>
      <c r="AI60" s="25">
        <f>Fakos!AJ115</f>
        <v>39.950037691725456</v>
      </c>
      <c r="AJ60" s="25">
        <f>Fakos!AK115</f>
        <v>0.12191610746337188</v>
      </c>
      <c r="AK60" s="25">
        <f>Fakos!AL115</f>
        <v>20.510851366502713</v>
      </c>
      <c r="AL60" s="25">
        <f>Fakos!AM115</f>
        <v>57.465682762897117</v>
      </c>
      <c r="AO60" s="25" t="str">
        <f>Fakos!AP115</f>
        <v>n.a.</v>
      </c>
      <c r="AP60" s="25">
        <f>Fakos!AQ115</f>
        <v>14.657465400078401</v>
      </c>
      <c r="AQ60" s="25">
        <f>Fakos!AR115</f>
        <v>4.31604998632713E-2</v>
      </c>
      <c r="AR60" s="25">
        <f>Fakos!AS115</f>
        <v>0.25350255449887599</v>
      </c>
      <c r="AS60" s="25">
        <f>Fakos!AT115</f>
        <v>0.52005012856598998</v>
      </c>
      <c r="AT60" s="25">
        <f>Fakos!AU115</f>
        <v>2.33354879164767</v>
      </c>
      <c r="AU60" s="25" t="str">
        <f>Fakos!AV115</f>
        <v>n.a.</v>
      </c>
      <c r="AV60" s="25" t="str">
        <f>Fakos!AW115</f>
        <v>n.a.</v>
      </c>
      <c r="AW60" s="25">
        <f>Fakos!AX115</f>
        <v>0.25810175377030597</v>
      </c>
      <c r="AX60" s="25">
        <f>Fakos!AY115</f>
        <v>2.3458619759630599</v>
      </c>
      <c r="AY60" s="25">
        <f>Fakos!AZ115</f>
        <v>3.1916457331217098E-2</v>
      </c>
      <c r="AZ60" s="25">
        <f>Fakos!BA115</f>
        <v>0.20489176289226699</v>
      </c>
      <c r="BA60" s="25" t="str">
        <f>Fakos!BB115</f>
        <v>n.a.</v>
      </c>
      <c r="BB60" s="25" t="str">
        <f>Fakos!BC115</f>
        <v>n.a.</v>
      </c>
      <c r="BC60" s="25">
        <f>Fakos!BD115</f>
        <v>4.1210881246803797E-2</v>
      </c>
      <c r="BD60" s="25">
        <f>Fakos!BE115</f>
        <v>0.28212053388606201</v>
      </c>
      <c r="BE60" s="25">
        <f>Fakos!BF115</f>
        <v>2.7147194195992101E-2</v>
      </c>
      <c r="BF60" s="25">
        <f>Fakos!BG115</f>
        <v>5.0482756120381498E-3</v>
      </c>
      <c r="BG60" s="25">
        <f>Fakos!BH115</f>
        <v>0.132253419386792</v>
      </c>
      <c r="BH60" s="25">
        <f>Fakos!BI115</f>
        <v>7.6038049160672E-3</v>
      </c>
      <c r="BJ60" s="25" t="str">
        <f>Fakos!BK115</f>
        <v>n.a.</v>
      </c>
      <c r="BK60" s="25">
        <f>Fakos!BL115</f>
        <v>44628.241303595503</v>
      </c>
      <c r="BL60" s="25">
        <f>Fakos!BM115</f>
        <v>3.5540488496970099E-2</v>
      </c>
      <c r="BM60" s="25">
        <f>Fakos!BN115</f>
        <v>0.72584836745173598</v>
      </c>
      <c r="BN60" s="25">
        <f>Fakos!BO115</f>
        <v>2.3931910013238902</v>
      </c>
      <c r="BO60" s="25">
        <f>Fakos!BP115</f>
        <v>178.511971320447</v>
      </c>
      <c r="BP60" s="25" t="str">
        <f>Fakos!BQ115</f>
        <v>n.a.</v>
      </c>
      <c r="BQ60" s="25" t="str">
        <f>Fakos!BR115</f>
        <v>n.a.</v>
      </c>
      <c r="BR60" s="25">
        <f>Fakos!BS115</f>
        <v>0.17843482411673101</v>
      </c>
      <c r="BS60" s="25">
        <f>Fakos!BT115</f>
        <v>0.87299926975171305</v>
      </c>
      <c r="BT60" s="25">
        <f>Fakos!BU115</f>
        <v>1.1613428049588399</v>
      </c>
      <c r="BU60" s="25">
        <f>Fakos!BV115</f>
        <v>1.2211743450552199</v>
      </c>
      <c r="BV60" s="25" t="str">
        <f>Fakos!BW115</f>
        <v>n.a.</v>
      </c>
      <c r="BW60" s="25" t="str">
        <f>Fakos!BX115</f>
        <v>n.a.</v>
      </c>
      <c r="BX60" s="25">
        <f>Fakos!BY115</f>
        <v>0.28834146039394598</v>
      </c>
      <c r="BY60" s="25">
        <f>Fakos!BZ115</f>
        <v>0.52396908225494399</v>
      </c>
      <c r="BZ60" s="25">
        <f>Fakos!CA115</f>
        <v>3.3345607134467402E-2</v>
      </c>
      <c r="CA60" s="25">
        <f>Fakos!CB115</f>
        <v>5.9429789924306496E-3</v>
      </c>
      <c r="CB60" s="25">
        <f>Fakos!CC115</f>
        <v>3.9908096090188598</v>
      </c>
      <c r="CC60" s="25">
        <f>Fakos!CD115</f>
        <v>4.5679482566796702E-3</v>
      </c>
      <c r="CE60" s="25" t="str">
        <f>Fakos!CF115</f>
        <v>n.a.</v>
      </c>
      <c r="CF60" s="25">
        <f>Fakos!CG115</f>
        <v>382441.38310152799</v>
      </c>
      <c r="CG60" s="25">
        <f>Fakos!CH115</f>
        <v>5.8719893935142403E-2</v>
      </c>
      <c r="CH60" s="25">
        <f>Fakos!CI115</f>
        <v>3.4009326768564501</v>
      </c>
      <c r="CI60" s="25">
        <f>Fakos!CJ115</f>
        <v>16.576989996005999</v>
      </c>
      <c r="CJ60" s="25">
        <f>Fakos!CK115</f>
        <v>1480.38577705335</v>
      </c>
      <c r="CK60" s="25" t="str">
        <f>Fakos!CL115</f>
        <v>n.a.</v>
      </c>
      <c r="CL60" s="25" t="str">
        <f>Fakos!CM115</f>
        <v>n.a.</v>
      </c>
      <c r="CM60" s="25">
        <f>Fakos!CN115</f>
        <v>0.25810175377030597</v>
      </c>
      <c r="CN60" s="25">
        <f>Fakos!CO115</f>
        <v>2.3458619759630599</v>
      </c>
      <c r="CO60" s="25">
        <f>Fakos!CP115</f>
        <v>3.3743787967478598</v>
      </c>
      <c r="CP60" s="25">
        <f>Fakos!CQ115</f>
        <v>10.8380528309293</v>
      </c>
      <c r="CQ60" s="25" t="str">
        <f>Fakos!CR115</f>
        <v>n.a.</v>
      </c>
      <c r="CR60" s="25" t="str">
        <f>Fakos!CS115</f>
        <v>n.a.</v>
      </c>
      <c r="CS60" s="25">
        <f>Fakos!CT115</f>
        <v>1.20439501676051</v>
      </c>
      <c r="CT60" s="25">
        <f>Fakos!CU115</f>
        <v>1.0637269562998699</v>
      </c>
      <c r="CU60" s="25">
        <f>Fakos!CV115</f>
        <v>0.11504177042244799</v>
      </c>
      <c r="CV60" s="25">
        <f>Fakos!CW115</f>
        <v>7.1589008992346201E-3</v>
      </c>
      <c r="CW60" s="25">
        <f>Fakos!CX115</f>
        <v>20.606538030628499</v>
      </c>
      <c r="CX60" s="25">
        <f>Fakos!CY115</f>
        <v>7.6038049160672E-3</v>
      </c>
      <c r="CZ60" s="25" t="str">
        <f>Fakos!DA115</f>
        <v>n.a.</v>
      </c>
      <c r="DA60" s="25">
        <f>Fakos!DB115</f>
        <v>6848.2654329219804</v>
      </c>
      <c r="DB60" s="25">
        <f>Fakos!DC115</f>
        <v>9.9638054500930553E-4</v>
      </c>
      <c r="DC60" s="25">
        <f>Fakos!DD115</f>
        <v>5.7944039310321951E-2</v>
      </c>
      <c r="DD60" s="25">
        <f>Fakos!DE115</f>
        <v>0.26086598678132372</v>
      </c>
      <c r="DE60" s="25">
        <f>Fakos!DF115</f>
        <v>22.639329821889433</v>
      </c>
      <c r="DF60" s="25" t="str">
        <f>Fakos!DG115</f>
        <v>n.a.</v>
      </c>
      <c r="DG60" s="25" t="str">
        <f>Fakos!DH115</f>
        <v>n.a.</v>
      </c>
      <c r="DH60" s="25">
        <f>Fakos!DI115</f>
        <v>3.4449578462059805E-3</v>
      </c>
      <c r="DI60" s="25">
        <f>Fakos!DJ115</f>
        <v>2.9709498175823964E-2</v>
      </c>
      <c r="DJ60" s="25">
        <f>Fakos!DK115</f>
        <v>3.1282424261718095E-2</v>
      </c>
      <c r="DK60" s="25">
        <f>Fakos!DL115</f>
        <v>9.6414521985653534E-2</v>
      </c>
      <c r="DL60" s="25" t="str">
        <f>Fakos!DM115</f>
        <v>n.a.</v>
      </c>
      <c r="DM60" s="25" t="str">
        <f>Fakos!DN115</f>
        <v>n.a.</v>
      </c>
      <c r="DN60" s="25">
        <f>Fakos!DO115</f>
        <v>9.8915490864036615E-3</v>
      </c>
      <c r="DO60" s="25">
        <f>Fakos!DP115</f>
        <v>8.336418152820298E-3</v>
      </c>
      <c r="DP60" s="25">
        <f>Fakos!DQ115</f>
        <v>5.8406755067014161E-4</v>
      </c>
      <c r="DQ60" s="25">
        <f>Fakos!DR115</f>
        <v>3.502683878396435E-5</v>
      </c>
      <c r="DR60" s="25">
        <f>Fakos!DS115</f>
        <v>9.9452403622724422E-2</v>
      </c>
      <c r="DS60" s="25">
        <f>Fakos!DT115</f>
        <v>3.6385257391469959E-5</v>
      </c>
      <c r="DU60" s="25" t="str">
        <f>Fakos!DV115</f>
        <v>n.a.</v>
      </c>
      <c r="DV60" s="25">
        <f>Fakos!DW115</f>
        <v>99.646865051803246</v>
      </c>
      <c r="DW60" s="25">
        <f>Fakos!DX115</f>
        <v>1.449800663851044E-5</v>
      </c>
      <c r="DX60" s="25">
        <f>Fakos!DY115</f>
        <v>8.4312471855350392E-4</v>
      </c>
      <c r="DY60" s="25">
        <f>Fakos!DZ115</f>
        <v>3.7957754465006003E-3</v>
      </c>
      <c r="DZ60" s="25">
        <f>Fakos!EA115</f>
        <v>0.32941746573957337</v>
      </c>
      <c r="EA60" s="25" t="str">
        <f>Fakos!EB115</f>
        <v>n.a.</v>
      </c>
      <c r="EB60" s="25" t="str">
        <f>Fakos!EC115</f>
        <v>n.a.</v>
      </c>
      <c r="EC60" s="25">
        <f>Fakos!ED115</f>
        <v>5.0126452161123316E-5</v>
      </c>
      <c r="ED60" s="25">
        <f>Fakos!EE115</f>
        <v>4.3229316744225162E-4</v>
      </c>
      <c r="EE60" s="25">
        <f>Fakos!EF115</f>
        <v>4.5518029922076943E-4</v>
      </c>
      <c r="EF60" s="25">
        <f>Fakos!EG115</f>
        <v>1.4028960990840713E-3</v>
      </c>
      <c r="EG60" s="25" t="str">
        <f>Fakos!EH115</f>
        <v>n.a.</v>
      </c>
      <c r="EH60" s="25" t="str">
        <f>Fakos!EI115</f>
        <v>n.a.</v>
      </c>
      <c r="EI60" s="25">
        <f>Fakos!EJ115</f>
        <v>1.439286877269295E-4</v>
      </c>
      <c r="EJ60" s="25">
        <f>Fakos!EK115</f>
        <v>1.2130048737539214E-4</v>
      </c>
      <c r="EK60" s="25">
        <f>Fakos!EL115</f>
        <v>8.4985754382379691E-6</v>
      </c>
      <c r="EL60" s="25">
        <f>Fakos!EM115</f>
        <v>5.0966404729551136E-7</v>
      </c>
      <c r="EM60" s="25">
        <f>Fakos!EN115</f>
        <v>1.4470993187895016E-3</v>
      </c>
      <c r="EN60" s="25">
        <f>Fakos!EO115</f>
        <v>5.2942995108411702E-7</v>
      </c>
      <c r="EP60" s="25">
        <f>Fakos!EQ115</f>
        <v>199.29373010360649</v>
      </c>
    </row>
    <row r="61" spans="1:146">
      <c r="A61" s="25" t="str">
        <f>Fakos!A116</f>
        <v xml:space="preserve">LM33b_III_py6 </v>
      </c>
      <c r="B61" s="25" t="str">
        <f>Fakos!B116</f>
        <v>Fakos</v>
      </c>
      <c r="C61" s="25" t="str">
        <f>Fakos!C116</f>
        <v>epithermal</v>
      </c>
      <c r="D61" s="25" t="str">
        <f>Fakos!E116</f>
        <v>pyrite</v>
      </c>
      <c r="E61" s="25">
        <f>Fakos!F116</f>
        <v>0</v>
      </c>
      <c r="F61" s="25" t="str">
        <f>Fakos!G116</f>
        <v>n.a.</v>
      </c>
      <c r="G61" s="25">
        <f>Fakos!H116</f>
        <v>419025.52777507901</v>
      </c>
      <c r="H61" s="25">
        <f>Fakos!I116</f>
        <v>188.85626766420901</v>
      </c>
      <c r="I61" s="25">
        <f>Fakos!J116</f>
        <v>228.079864387963</v>
      </c>
      <c r="J61" s="25">
        <f>Fakos!K116</f>
        <v>22.3712429334227</v>
      </c>
      <c r="K61" s="25">
        <f>Fakos!L116</f>
        <v>4.4281648227899302</v>
      </c>
      <c r="L61" s="25" t="str">
        <f>Fakos!M116</f>
        <v>n.a.</v>
      </c>
      <c r="N61" s="25">
        <f>Fakos!O116</f>
        <v>262.80708272832999</v>
      </c>
      <c r="O61" s="25">
        <f>Fakos!P116</f>
        <v>5.9427162581119601</v>
      </c>
      <c r="P61" s="25">
        <f>Fakos!Q116</f>
        <v>0.34569535975909099</v>
      </c>
      <c r="Q61" s="25">
        <f>Fakos!R116</f>
        <v>0.12275001774698401</v>
      </c>
      <c r="R61" s="25" t="str">
        <f>Fakos!S116</f>
        <v>n.a.</v>
      </c>
      <c r="S61" s="25" t="str">
        <f>Fakos!T116</f>
        <v>n.a.</v>
      </c>
      <c r="T61" s="25">
        <f>Fakos!U116</f>
        <v>0.20582937422734501</v>
      </c>
      <c r="U61" s="25">
        <f>Fakos!V116</f>
        <v>1.7728299369551099</v>
      </c>
      <c r="V61" s="25">
        <f>Fakos!W116</f>
        <v>0.79056617691675402</v>
      </c>
      <c r="W61" s="25">
        <f>Fakos!X116</f>
        <v>1.7981036295545001E-2</v>
      </c>
      <c r="X61" s="25">
        <f>Fakos!Y116</f>
        <v>27.422156999321398</v>
      </c>
      <c r="Y61" s="25">
        <f>Fakos!Z116</f>
        <v>3.4563689096435701</v>
      </c>
      <c r="Z61" s="25">
        <f>Fakos!AA116</f>
        <v>0.828026920179877</v>
      </c>
      <c r="AA61" s="25">
        <f>Fakos!AB116</f>
        <v>0.21671221043111311</v>
      </c>
      <c r="AB61" s="25">
        <f>Fakos!AC116</f>
        <v>0.12604292615380705</v>
      </c>
      <c r="AC61" s="25">
        <f>Fakos!AD116</f>
        <v>0.71861178817404359</v>
      </c>
      <c r="AD61" s="25">
        <f>Fakos!AE116</f>
        <v>6.557119593469605E-4</v>
      </c>
      <c r="AE61" s="25">
        <f>Fakos!AF116</f>
        <v>7.5059512726310543E-3</v>
      </c>
      <c r="AF61" s="25">
        <f>Fakos!AG116</f>
        <v>1.8304680275358701E-3</v>
      </c>
      <c r="AG61" s="25">
        <f>Fakos!AH116</f>
        <v>1.2606424788817515E-2</v>
      </c>
      <c r="AH61" s="25">
        <f>Fakos!AI116</f>
        <v>1.8301584333907717E-2</v>
      </c>
      <c r="AI61" s="25">
        <f>Fakos!AJ116</f>
        <v>3.1466873361482781E-2</v>
      </c>
      <c r="AJ61" s="25">
        <f>Fakos!AK116</f>
        <v>9.5210164417289643E-5</v>
      </c>
      <c r="AK61" s="25">
        <f>Fakos!AL116</f>
        <v>1.089873144127335E-3</v>
      </c>
      <c r="AL61" s="25">
        <f>Fakos!AM116</f>
        <v>1.8304680275358701E-3</v>
      </c>
      <c r="AO61" s="25" t="str">
        <f>Fakos!AP116</f>
        <v>n.a.</v>
      </c>
      <c r="AP61" s="25">
        <f>Fakos!AQ116</f>
        <v>8.5837709674626606</v>
      </c>
      <c r="AQ61" s="25">
        <f>Fakos!AR116</f>
        <v>3.58108238665353E-2</v>
      </c>
      <c r="AR61" s="25">
        <f>Fakos!AS116</f>
        <v>0.21193673825850001</v>
      </c>
      <c r="AS61" s="25">
        <f>Fakos!AT116</f>
        <v>0.53862409005481104</v>
      </c>
      <c r="AT61" s="25">
        <f>Fakos!AU116</f>
        <v>4.2291591535730202</v>
      </c>
      <c r="AU61" s="25" t="str">
        <f>Fakos!AV116</f>
        <v>n.a.</v>
      </c>
      <c r="AV61" s="25" t="str">
        <f>Fakos!AW116</f>
        <v>n.a.</v>
      </c>
      <c r="AW61" s="25">
        <f>Fakos!AX116</f>
        <v>0.25325945984281101</v>
      </c>
      <c r="AX61" s="25">
        <f>Fakos!AY116</f>
        <v>1.24811898731888</v>
      </c>
      <c r="AY61" s="25">
        <f>Fakos!AZ116</f>
        <v>2.6266389151214101E-2</v>
      </c>
      <c r="AZ61" s="25">
        <f>Fakos!BA116</f>
        <v>0.12275001774698401</v>
      </c>
      <c r="BA61" s="25" t="str">
        <f>Fakos!BB116</f>
        <v>n.a.</v>
      </c>
      <c r="BB61" s="25" t="str">
        <f>Fakos!BC116</f>
        <v>n.a.</v>
      </c>
      <c r="BC61" s="25">
        <f>Fakos!BD116</f>
        <v>6.7552784922275205E-2</v>
      </c>
      <c r="BD61" s="25">
        <f>Fakos!BE116</f>
        <v>0.20722594311154399</v>
      </c>
      <c r="BE61" s="25">
        <f>Fakos!BF116</f>
        <v>1.37774545552115E-2</v>
      </c>
      <c r="BF61" s="25">
        <f>Fakos!BG116</f>
        <v>7.7709590643799302E-3</v>
      </c>
      <c r="BG61" s="25">
        <f>Fakos!BH116</f>
        <v>0.106828670460419</v>
      </c>
      <c r="BH61" s="25">
        <f>Fakos!BI116</f>
        <v>6.3872866764651997E-3</v>
      </c>
      <c r="BJ61" s="25" t="str">
        <f>Fakos!BK116</f>
        <v>n.a.</v>
      </c>
      <c r="BK61" s="25">
        <f>Fakos!BL116</f>
        <v>30163.762832872901</v>
      </c>
      <c r="BL61" s="25">
        <f>Fakos!BM116</f>
        <v>126.59230543975001</v>
      </c>
      <c r="BM61" s="25">
        <f>Fakos!BN116</f>
        <v>263.59280450699799</v>
      </c>
      <c r="BN61" s="25">
        <f>Fakos!BO116</f>
        <v>18.5909282695157</v>
      </c>
      <c r="BO61" s="25">
        <f>Fakos!BP116</f>
        <v>9.9406152590508796</v>
      </c>
      <c r="BP61" s="25" t="str">
        <f>Fakos!BQ116</f>
        <v>n.a.</v>
      </c>
      <c r="BQ61" s="25" t="str">
        <f>Fakos!BR116</f>
        <v>n.a.</v>
      </c>
      <c r="BR61" s="25">
        <f>Fakos!BS116</f>
        <v>136.55665151443901</v>
      </c>
      <c r="BS61" s="25">
        <f>Fakos!BT116</f>
        <v>3.51707230030101</v>
      </c>
      <c r="BT61" s="25">
        <f>Fakos!BU116</f>
        <v>0.54025693333881697</v>
      </c>
      <c r="BU61" s="25">
        <f>Fakos!BV116</f>
        <v>9.6605927835997807E-2</v>
      </c>
      <c r="BV61" s="25" t="str">
        <f>Fakos!BW116</f>
        <v>n.a.</v>
      </c>
      <c r="BW61" s="25" t="str">
        <f>Fakos!BX116</f>
        <v>n.a.</v>
      </c>
      <c r="BX61" s="25">
        <f>Fakos!BY116</f>
        <v>0.22402037009043199</v>
      </c>
      <c r="BY61" s="25">
        <f>Fakos!BZ116</f>
        <v>1.66871633910437</v>
      </c>
      <c r="BZ61" s="25">
        <f>Fakos!CA116</f>
        <v>1.52680860971048</v>
      </c>
      <c r="CA61" s="25">
        <f>Fakos!CB116</f>
        <v>2.2496241760731402E-2</v>
      </c>
      <c r="CB61" s="25">
        <f>Fakos!CC116</f>
        <v>26.012103178923098</v>
      </c>
      <c r="CC61" s="25">
        <f>Fakos!CD116</f>
        <v>2.5443669352009901</v>
      </c>
      <c r="CE61" s="25" t="str">
        <f>Fakos!CF116</f>
        <v>n.a.</v>
      </c>
      <c r="CF61" s="25">
        <f>Fakos!CG116</f>
        <v>419025.52777507901</v>
      </c>
      <c r="CG61" s="25">
        <f>Fakos!CH116</f>
        <v>188.85626766420901</v>
      </c>
      <c r="CH61" s="25">
        <f>Fakos!CI116</f>
        <v>228.079864387963</v>
      </c>
      <c r="CI61" s="25">
        <f>Fakos!CJ116</f>
        <v>22.3712429334227</v>
      </c>
      <c r="CJ61" s="25">
        <f>Fakos!CK116</f>
        <v>4.4281648227899302</v>
      </c>
      <c r="CK61" s="25" t="str">
        <f>Fakos!CL116</f>
        <v>n.a.</v>
      </c>
      <c r="CL61" s="25" t="str">
        <f>Fakos!CM116</f>
        <v>n.a.</v>
      </c>
      <c r="CM61" s="25">
        <f>Fakos!CN116</f>
        <v>262.80708272832999</v>
      </c>
      <c r="CN61" s="25">
        <f>Fakos!CO116</f>
        <v>5.9427162581119601</v>
      </c>
      <c r="CO61" s="25">
        <f>Fakos!CP116</f>
        <v>0.34569535975909099</v>
      </c>
      <c r="CP61" s="25">
        <f>Fakos!CQ116</f>
        <v>0.12275001774698401</v>
      </c>
      <c r="CQ61" s="25" t="str">
        <f>Fakos!CR116</f>
        <v>n.a.</v>
      </c>
      <c r="CR61" s="25" t="str">
        <f>Fakos!CS116</f>
        <v>n.a.</v>
      </c>
      <c r="CS61" s="25">
        <f>Fakos!CT116</f>
        <v>0.20582937422734501</v>
      </c>
      <c r="CT61" s="25">
        <f>Fakos!CU116</f>
        <v>1.7728299369551099</v>
      </c>
      <c r="CU61" s="25">
        <f>Fakos!CV116</f>
        <v>0.79056617691675402</v>
      </c>
      <c r="CV61" s="25">
        <f>Fakos!CW116</f>
        <v>1.7981036295545001E-2</v>
      </c>
      <c r="CW61" s="25">
        <f>Fakos!CX116</f>
        <v>27.422156999321398</v>
      </c>
      <c r="CX61" s="25">
        <f>Fakos!CY116</f>
        <v>3.4563689096435701</v>
      </c>
      <c r="CZ61" s="25" t="str">
        <f>Fakos!DA116</f>
        <v>n.a.</v>
      </c>
      <c r="DA61" s="25">
        <f>Fakos!DB116</f>
        <v>7503.366958099723</v>
      </c>
      <c r="DB61" s="25">
        <f>Fakos!DC116</f>
        <v>3.2045819277454646</v>
      </c>
      <c r="DC61" s="25">
        <f>Fakos!DD116</f>
        <v>3.8859542024821021</v>
      </c>
      <c r="DD61" s="25">
        <f>Fakos!DE116</f>
        <v>0.3520480114157099</v>
      </c>
      <c r="DE61" s="25">
        <f>Fakos!DF116</f>
        <v>6.7719296877044352E-2</v>
      </c>
      <c r="DF61" s="25" t="str">
        <f>Fakos!DG116</f>
        <v>n.a.</v>
      </c>
      <c r="DG61" s="25" t="str">
        <f>Fakos!DH116</f>
        <v>n.a.</v>
      </c>
      <c r="DH61" s="25">
        <f>Fakos!DI116</f>
        <v>3.5077612161022991</v>
      </c>
      <c r="DI61" s="25">
        <f>Fakos!DJ116</f>
        <v>7.5262363957851575E-2</v>
      </c>
      <c r="DJ61" s="25">
        <f>Fakos!DK116</f>
        <v>3.2047939963686331E-3</v>
      </c>
      <c r="DK61" s="25">
        <f>Fakos!DL116</f>
        <v>1.0919751425303929E-3</v>
      </c>
      <c r="DL61" s="25" t="str">
        <f>Fakos!DM116</f>
        <v>n.a.</v>
      </c>
      <c r="DM61" s="25" t="str">
        <f>Fakos!DN116</f>
        <v>n.a.</v>
      </c>
      <c r="DN61" s="25">
        <f>Fakos!DO116</f>
        <v>1.6904514966109149E-3</v>
      </c>
      <c r="DO61" s="25">
        <f>Fakos!DP116</f>
        <v>1.3893651543535345E-2</v>
      </c>
      <c r="DP61" s="25">
        <f>Fakos!DQ116</f>
        <v>4.0137077941242005E-3</v>
      </c>
      <c r="DQ61" s="25">
        <f>Fakos!DR116</f>
        <v>8.7977032837541037E-5</v>
      </c>
      <c r="DR61" s="25">
        <f>Fakos!DS116</f>
        <v>0.13234631756429246</v>
      </c>
      <c r="DS61" s="25">
        <f>Fakos!DT116</f>
        <v>1.6539202912941253E-2</v>
      </c>
      <c r="DU61" s="25" t="str">
        <f>Fakos!DV116</f>
        <v>n.a.</v>
      </c>
      <c r="DV61" s="25">
        <f>Fakos!DW116</f>
        <v>99.836379148759065</v>
      </c>
      <c r="DW61" s="25">
        <f>Fakos!DX116</f>
        <v>4.2638705815433393E-2</v>
      </c>
      <c r="DX61" s="25">
        <f>Fakos!DY116</f>
        <v>5.1704734591838497E-2</v>
      </c>
      <c r="DY61" s="25">
        <f>Fakos!DZ116</f>
        <v>4.6841903031711422E-3</v>
      </c>
      <c r="DZ61" s="25">
        <f>Fakos!EA116</f>
        <v>9.0104208370160859E-4</v>
      </c>
      <c r="EA61" s="25" t="str">
        <f>Fakos!EB116</f>
        <v>n.a.</v>
      </c>
      <c r="EB61" s="25" t="str">
        <f>Fakos!EC116</f>
        <v>n.a.</v>
      </c>
      <c r="EC61" s="25">
        <f>Fakos!ED116</f>
        <v>4.6672671174114118E-2</v>
      </c>
      <c r="ED61" s="25">
        <f>Fakos!EE116</f>
        <v>1.0014066945795382E-3</v>
      </c>
      <c r="EE61" s="25">
        <f>Fakos!EF116</f>
        <v>4.2641527503828271E-5</v>
      </c>
      <c r="EF61" s="25">
        <f>Fakos!EG116</f>
        <v>1.4529323297056799E-5</v>
      </c>
      <c r="EG61" s="25" t="str">
        <f>Fakos!EH116</f>
        <v>n.a.</v>
      </c>
      <c r="EH61" s="25" t="str">
        <f>Fakos!EI116</f>
        <v>n.a.</v>
      </c>
      <c r="EI61" s="25">
        <f>Fakos!EJ116</f>
        <v>2.2492376754418557E-5</v>
      </c>
      <c r="EJ61" s="25">
        <f>Fakos!EK116</f>
        <v>1.8486259182136898E-4</v>
      </c>
      <c r="EK61" s="25">
        <f>Fakos!EL116</f>
        <v>5.3404565625562385E-5</v>
      </c>
      <c r="EL61" s="25">
        <f>Fakos!EM116</f>
        <v>1.1705822807013564E-6</v>
      </c>
      <c r="EM61" s="25">
        <f>Fakos!EN116</f>
        <v>1.760939750524616E-3</v>
      </c>
      <c r="EN61" s="25">
        <f>Fakos!EO116</f>
        <v>2.2006309194996964E-4</v>
      </c>
      <c r="EP61" s="25">
        <f>Fakos!EQ116</f>
        <v>199.67275829751813</v>
      </c>
    </row>
    <row r="62" spans="1:146">
      <c r="A62" s="25" t="str">
        <f>Fakos!A117</f>
        <v xml:space="preserve">LM33b_X_py1 </v>
      </c>
      <c r="B62" s="25" t="str">
        <f>Fakos!B117</f>
        <v>Fakos</v>
      </c>
      <c r="C62" s="25" t="str">
        <f>Fakos!C117</f>
        <v>epithermal</v>
      </c>
      <c r="D62" s="25" t="str">
        <f>Fakos!E117</f>
        <v>pyrite</v>
      </c>
      <c r="E62" s="25">
        <f>Fakos!F117</f>
        <v>0</v>
      </c>
      <c r="F62" s="25" t="str">
        <f>Fakos!G117</f>
        <v>n.a.</v>
      </c>
      <c r="G62" s="25">
        <f>Fakos!H117</f>
        <v>417083.48764850397</v>
      </c>
      <c r="H62" s="25">
        <f>Fakos!I117</f>
        <v>0.10369250673269099</v>
      </c>
      <c r="I62" s="25">
        <f>Fakos!J117</f>
        <v>1.6860558786822699</v>
      </c>
      <c r="J62" s="25">
        <f>Fakos!K117</f>
        <v>67.235487876572904</v>
      </c>
      <c r="K62" s="25">
        <f>Fakos!L117</f>
        <v>483.81265074006501</v>
      </c>
      <c r="L62" s="25" t="str">
        <f>Fakos!M117</f>
        <v>n.a.</v>
      </c>
      <c r="N62" s="25">
        <f>Fakos!O117</f>
        <v>0.23633637882606701</v>
      </c>
      <c r="O62" s="25">
        <f>Fakos!P117</f>
        <v>3.2775087956791999</v>
      </c>
      <c r="P62" s="25">
        <f>Fakos!Q117</f>
        <v>1.69522203098575</v>
      </c>
      <c r="Q62" s="25">
        <f>Fakos!R117</f>
        <v>2.3562022879255902</v>
      </c>
      <c r="R62" s="25" t="str">
        <f>Fakos!S117</f>
        <v>n.a.</v>
      </c>
      <c r="S62" s="25" t="str">
        <f>Fakos!T117</f>
        <v>n.a.</v>
      </c>
      <c r="T62" s="25">
        <f>Fakos!U117</f>
        <v>9.2681919620996006E-2</v>
      </c>
      <c r="U62" s="25">
        <f>Fakos!V117</f>
        <v>1.2020082804167</v>
      </c>
      <c r="V62" s="25">
        <f>Fakos!W117</f>
        <v>0.115565052398013</v>
      </c>
      <c r="W62" s="25">
        <f>Fakos!X117</f>
        <v>8.4207562442639907E-3</v>
      </c>
      <c r="X62" s="25">
        <f>Fakos!Y117</f>
        <v>11.133073315289399</v>
      </c>
      <c r="Y62" s="25">
        <f>Fakos!Z117</f>
        <v>9.7489288887057501E-3</v>
      </c>
      <c r="Z62" s="25">
        <f>Fakos!AA117</f>
        <v>6.1500041631912847E-2</v>
      </c>
      <c r="AA62" s="25">
        <f>Fakos!AB117</f>
        <v>0.29439389312006903</v>
      </c>
      <c r="AB62" s="25">
        <f>Fakos!AC117</f>
        <v>8.7567274665453245E-4</v>
      </c>
      <c r="AC62" s="25">
        <f>Fakos!AD117</f>
        <v>0.43874966371133256</v>
      </c>
      <c r="AD62" s="25">
        <f>Fakos!AE117</f>
        <v>7.5637301630803973E-4</v>
      </c>
      <c r="AE62" s="25">
        <f>Fakos!AF117</f>
        <v>8.3249177469902243E-3</v>
      </c>
      <c r="AF62" s="25">
        <f>Fakos!AG117</f>
        <v>16.3485490360057</v>
      </c>
      <c r="AG62" s="25">
        <f>Fakos!AH117</f>
        <v>0.15226900811455613</v>
      </c>
      <c r="AH62" s="25">
        <f>Fakos!AI117</f>
        <v>9.401767973299674E-2</v>
      </c>
      <c r="AI62" s="25">
        <f>Fakos!AJ117</f>
        <v>31.607961837862526</v>
      </c>
      <c r="AJ62" s="25">
        <f>Fakos!AK117</f>
        <v>8.1208917689412852E-2</v>
      </c>
      <c r="AK62" s="25">
        <f>Fakos!AL117</f>
        <v>0.89381501654618889</v>
      </c>
      <c r="AL62" s="25">
        <f>Fakos!AM117</f>
        <v>16.3485490360057</v>
      </c>
      <c r="AO62" s="25" t="str">
        <f>Fakos!AP117</f>
        <v>n.a.</v>
      </c>
      <c r="AP62" s="25">
        <f>Fakos!AQ117</f>
        <v>13.9184007439881</v>
      </c>
      <c r="AQ62" s="25">
        <f>Fakos!AR117</f>
        <v>3.40594422290664E-2</v>
      </c>
      <c r="AR62" s="25">
        <f>Fakos!AS117</f>
        <v>0.22947919048804799</v>
      </c>
      <c r="AS62" s="25">
        <f>Fakos!AT117</f>
        <v>0.53469472812388497</v>
      </c>
      <c r="AT62" s="25">
        <f>Fakos!AU117</f>
        <v>4.6129834960167004</v>
      </c>
      <c r="AU62" s="25" t="str">
        <f>Fakos!AV117</f>
        <v>n.a.</v>
      </c>
      <c r="AV62" s="25" t="str">
        <f>Fakos!AW117</f>
        <v>n.a.</v>
      </c>
      <c r="AW62" s="25">
        <f>Fakos!AX117</f>
        <v>0.23633637882606701</v>
      </c>
      <c r="AX62" s="25">
        <f>Fakos!AY117</f>
        <v>2.5782418677674301</v>
      </c>
      <c r="AY62" s="25">
        <f>Fakos!AZ117</f>
        <v>3.3767475583279603E-2</v>
      </c>
      <c r="AZ62" s="25">
        <f>Fakos!BA117</f>
        <v>0.115141882919264</v>
      </c>
      <c r="BA62" s="25" t="str">
        <f>Fakos!BB117</f>
        <v>n.a.</v>
      </c>
      <c r="BB62" s="25" t="str">
        <f>Fakos!BC117</f>
        <v>n.a.</v>
      </c>
      <c r="BC62" s="25">
        <f>Fakos!BD117</f>
        <v>9.2681919620996006E-2</v>
      </c>
      <c r="BD62" s="25">
        <f>Fakos!BE117</f>
        <v>0.18864030427183601</v>
      </c>
      <c r="BE62" s="25">
        <f>Fakos!BF117</f>
        <v>1.8979487299533498E-2</v>
      </c>
      <c r="BF62" s="25">
        <f>Fakos!BG117</f>
        <v>8.4207562442639907E-3</v>
      </c>
      <c r="BG62" s="25">
        <f>Fakos!BH117</f>
        <v>0.173311716671886</v>
      </c>
      <c r="BH62" s="25">
        <f>Fakos!BI117</f>
        <v>9.7489288887057501E-3</v>
      </c>
      <c r="BJ62" s="25" t="str">
        <f>Fakos!BK117</f>
        <v>n.a.</v>
      </c>
      <c r="BK62" s="25">
        <f>Fakos!BL117</f>
        <v>34340.6365757241</v>
      </c>
      <c r="BL62" s="25">
        <f>Fakos!BM117</f>
        <v>4.8631844633058897E-2</v>
      </c>
      <c r="BM62" s="25">
        <f>Fakos!BN117</f>
        <v>0.43791541608512302</v>
      </c>
      <c r="BN62" s="25">
        <f>Fakos!BO117</f>
        <v>24.222477078238501</v>
      </c>
      <c r="BO62" s="25">
        <f>Fakos!BP117</f>
        <v>94.773071690475604</v>
      </c>
      <c r="BP62" s="25" t="str">
        <f>Fakos!BQ117</f>
        <v>n.a.</v>
      </c>
      <c r="BQ62" s="25" t="str">
        <f>Fakos!BR117</f>
        <v>n.a.</v>
      </c>
      <c r="BR62" s="25">
        <f>Fakos!BS117</f>
        <v>0.19767984784585599</v>
      </c>
      <c r="BS62" s="25">
        <f>Fakos!BT117</f>
        <v>1.45846777728126</v>
      </c>
      <c r="BT62" s="25">
        <f>Fakos!BU117</f>
        <v>0.204823015802922</v>
      </c>
      <c r="BU62" s="25">
        <f>Fakos!BV117</f>
        <v>0.75525444602414304</v>
      </c>
      <c r="BV62" s="25" t="str">
        <f>Fakos!BW117</f>
        <v>n.a.</v>
      </c>
      <c r="BW62" s="25" t="str">
        <f>Fakos!BX117</f>
        <v>n.a.</v>
      </c>
      <c r="BX62" s="25">
        <f>Fakos!BY117</f>
        <v>4.3519392078179599E-2</v>
      </c>
      <c r="BY62" s="25">
        <f>Fakos!BZ117</f>
        <v>0.63992638327880502</v>
      </c>
      <c r="BZ62" s="25">
        <f>Fakos!CA117</f>
        <v>3.4031181020437597E-2</v>
      </c>
      <c r="CA62" s="25">
        <f>Fakos!CB117</f>
        <v>7.71588671835877E-3</v>
      </c>
      <c r="CB62" s="25">
        <f>Fakos!CC117</f>
        <v>1.40549288644232</v>
      </c>
      <c r="CC62" s="25">
        <f>Fakos!CD117</f>
        <v>4.5778005113680902E-3</v>
      </c>
      <c r="CE62" s="25" t="str">
        <f>Fakos!CF117</f>
        <v>n.a.</v>
      </c>
      <c r="CF62" s="25">
        <f>Fakos!CG117</f>
        <v>417083.48764850397</v>
      </c>
      <c r="CG62" s="25">
        <f>Fakos!CH117</f>
        <v>0.10369250673269099</v>
      </c>
      <c r="CH62" s="25">
        <f>Fakos!CI117</f>
        <v>1.6860558786822699</v>
      </c>
      <c r="CI62" s="25">
        <f>Fakos!CJ117</f>
        <v>67.235487876572904</v>
      </c>
      <c r="CJ62" s="25">
        <f>Fakos!CK117</f>
        <v>483.81265074006501</v>
      </c>
      <c r="CK62" s="25" t="str">
        <f>Fakos!CL117</f>
        <v>n.a.</v>
      </c>
      <c r="CL62" s="25" t="str">
        <f>Fakos!CM117</f>
        <v>n.a.</v>
      </c>
      <c r="CM62" s="25">
        <f>Fakos!CN117</f>
        <v>0.23633637882606701</v>
      </c>
      <c r="CN62" s="25">
        <f>Fakos!CO117</f>
        <v>3.2775087956791999</v>
      </c>
      <c r="CO62" s="25">
        <f>Fakos!CP117</f>
        <v>1.69522203098575</v>
      </c>
      <c r="CP62" s="25">
        <f>Fakos!CQ117</f>
        <v>2.3562022879255902</v>
      </c>
      <c r="CQ62" s="25" t="str">
        <f>Fakos!CR117</f>
        <v>n.a.</v>
      </c>
      <c r="CR62" s="25" t="str">
        <f>Fakos!CS117</f>
        <v>n.a.</v>
      </c>
      <c r="CS62" s="25">
        <f>Fakos!CT117</f>
        <v>9.2681919620996006E-2</v>
      </c>
      <c r="CT62" s="25">
        <f>Fakos!CU117</f>
        <v>1.2020082804167</v>
      </c>
      <c r="CU62" s="25">
        <f>Fakos!CV117</f>
        <v>0.115565052398013</v>
      </c>
      <c r="CV62" s="25">
        <f>Fakos!CW117</f>
        <v>8.4207562442639907E-3</v>
      </c>
      <c r="CW62" s="25">
        <f>Fakos!CX117</f>
        <v>11.133073315289399</v>
      </c>
      <c r="CX62" s="25">
        <f>Fakos!CY117</f>
        <v>9.7489288887057501E-3</v>
      </c>
      <c r="CZ62" s="25" t="str">
        <f>Fakos!DA117</f>
        <v>n.a.</v>
      </c>
      <c r="DA62" s="25">
        <f>Fakos!DB117</f>
        <v>7468.5914163936604</v>
      </c>
      <c r="DB62" s="25">
        <f>Fakos!DC117</f>
        <v>1.7594922171660626E-3</v>
      </c>
      <c r="DC62" s="25">
        <f>Fakos!DD117</f>
        <v>2.8726498698018348E-2</v>
      </c>
      <c r="DD62" s="25">
        <f>Fakos!DE117</f>
        <v>1.058060111990887</v>
      </c>
      <c r="DE62" s="25">
        <f>Fakos!DF117</f>
        <v>7.3988782801661568</v>
      </c>
      <c r="DF62" s="25" t="str">
        <f>Fakos!DG117</f>
        <v>n.a.</v>
      </c>
      <c r="DG62" s="25" t="str">
        <f>Fakos!DH117</f>
        <v>n.a.</v>
      </c>
      <c r="DH62" s="25">
        <f>Fakos!DI117</f>
        <v>3.1544491685450791E-3</v>
      </c>
      <c r="DI62" s="25">
        <f>Fakos!DJ117</f>
        <v>4.1508470056727462E-2</v>
      </c>
      <c r="DJ62" s="25">
        <f>Fakos!DK117</f>
        <v>1.5715679236195188E-2</v>
      </c>
      <c r="DK62" s="25">
        <f>Fakos!DL117</f>
        <v>2.0960602502651787E-2</v>
      </c>
      <c r="DL62" s="25" t="str">
        <f>Fakos!DM117</f>
        <v>n.a.</v>
      </c>
      <c r="DM62" s="25" t="str">
        <f>Fakos!DN117</f>
        <v>n.a.</v>
      </c>
      <c r="DN62" s="25">
        <f>Fakos!DO117</f>
        <v>7.6118527941028251E-4</v>
      </c>
      <c r="DO62" s="25">
        <f>Fakos!DP117</f>
        <v>9.4201275894725718E-3</v>
      </c>
      <c r="DP62" s="25">
        <f>Fakos!DQ117</f>
        <v>5.8672425545359345E-4</v>
      </c>
      <c r="DQ62" s="25">
        <f>Fakos!DR117</f>
        <v>4.1200803804733513E-5</v>
      </c>
      <c r="DR62" s="25">
        <f>Fakos!DS117</f>
        <v>5.3731048818964289E-2</v>
      </c>
      <c r="DS62" s="25">
        <f>Fakos!DT117</f>
        <v>4.6649972062955147E-5</v>
      </c>
      <c r="DU62" s="25" t="str">
        <f>Fakos!DV117</f>
        <v>n.a.</v>
      </c>
      <c r="DV62" s="25">
        <f>Fakos!DW117</f>
        <v>99.870767336805628</v>
      </c>
      <c r="DW62" s="25">
        <f>Fakos!DX117</f>
        <v>2.3528109660116134E-5</v>
      </c>
      <c r="DX62" s="25">
        <f>Fakos!DY117</f>
        <v>3.8413367500242189E-4</v>
      </c>
      <c r="DY62" s="25">
        <f>Fakos!DZ117</f>
        <v>1.4148487898407572E-2</v>
      </c>
      <c r="DZ62" s="25">
        <f>Fakos!EA117</f>
        <v>9.8938556157972923E-2</v>
      </c>
      <c r="EA62" s="25" t="str">
        <f>Fakos!EB117</f>
        <v>n.a.</v>
      </c>
      <c r="EB62" s="25" t="str">
        <f>Fakos!EC117</f>
        <v>n.a.</v>
      </c>
      <c r="EC62" s="25">
        <f>Fakos!ED117</f>
        <v>4.2181616508841877E-5</v>
      </c>
      <c r="ED62" s="25">
        <f>Fakos!EE117</f>
        <v>5.5505550168975641E-4</v>
      </c>
      <c r="EE62" s="25">
        <f>Fakos!EF117</f>
        <v>2.1015166810340726E-4</v>
      </c>
      <c r="EF62" s="25">
        <f>Fakos!EG117</f>
        <v>2.8028731779150047E-4</v>
      </c>
      <c r="EG62" s="25" t="str">
        <f>Fakos!EH117</f>
        <v>n.a.</v>
      </c>
      <c r="EH62" s="25" t="str">
        <f>Fakos!EI117</f>
        <v>n.a.</v>
      </c>
      <c r="EI62" s="25">
        <f>Fakos!EJ117</f>
        <v>1.0178647311368569E-5</v>
      </c>
      <c r="EJ62" s="25">
        <f>Fakos!EK117</f>
        <v>1.2596690839268302E-4</v>
      </c>
      <c r="EK62" s="25">
        <f>Fakos!EL117</f>
        <v>7.8457366778220057E-6</v>
      </c>
      <c r="EL62" s="25">
        <f>Fakos!EM117</f>
        <v>5.5094135713997842E-7</v>
      </c>
      <c r="EM62" s="25">
        <f>Fakos!EN117</f>
        <v>7.1849707343509656E-4</v>
      </c>
      <c r="EN62" s="25">
        <f>Fakos!EO117</f>
        <v>6.2380819172158432E-7</v>
      </c>
      <c r="EP62" s="25">
        <f>Fakos!EQ117</f>
        <v>199.74153467361126</v>
      </c>
    </row>
    <row r="63" spans="1:146">
      <c r="A63" s="25" t="str">
        <f>Fakos!A118</f>
        <v>LM33b_X_py3 (61)</v>
      </c>
      <c r="B63" s="25" t="str">
        <f>Fakos!B118</f>
        <v>Fakos</v>
      </c>
      <c r="C63" s="25" t="str">
        <f>Fakos!C118</f>
        <v>epithermal</v>
      </c>
      <c r="D63" s="25" t="str">
        <f>Fakos!E118</f>
        <v>pyrite</v>
      </c>
      <c r="E63" s="25">
        <f>Fakos!F118</f>
        <v>0</v>
      </c>
      <c r="F63" s="25" t="str">
        <f>Fakos!G118</f>
        <v>n.a.</v>
      </c>
      <c r="G63" s="25">
        <f>Fakos!H118</f>
        <v>492939.67998753203</v>
      </c>
      <c r="H63" s="25">
        <f>Fakos!I118</f>
        <v>26.911723361263299</v>
      </c>
      <c r="I63" s="25">
        <f>Fakos!J118</f>
        <v>600.138381140977</v>
      </c>
      <c r="J63" s="25">
        <f>Fakos!K118</f>
        <v>5437.1529611408896</v>
      </c>
      <c r="K63" s="25">
        <f>Fakos!L118</f>
        <v>1372.2995374777699</v>
      </c>
      <c r="L63" s="25" t="str">
        <f>Fakos!M118</f>
        <v>n.a.</v>
      </c>
      <c r="N63" s="25">
        <f>Fakos!O118</f>
        <v>218.32432684553601</v>
      </c>
      <c r="O63" s="25">
        <f>Fakos!P118</f>
        <v>5.8054966897542304</v>
      </c>
      <c r="P63" s="25">
        <f>Fakos!Q118</f>
        <v>2536.8782628488202</v>
      </c>
      <c r="Q63" s="25">
        <f>Fakos!R118</f>
        <v>3.9733915082546898</v>
      </c>
      <c r="R63" s="25" t="str">
        <f>Fakos!S118</f>
        <v>n.a.</v>
      </c>
      <c r="S63" s="25" t="str">
        <f>Fakos!T118</f>
        <v>n.a.</v>
      </c>
      <c r="T63" s="25">
        <f>Fakos!U118</f>
        <v>6.04358255748304</v>
      </c>
      <c r="U63" s="25">
        <f>Fakos!V118</f>
        <v>1403.9527707704301</v>
      </c>
      <c r="V63" s="25">
        <f>Fakos!W118</f>
        <v>373.09616062451897</v>
      </c>
      <c r="W63" s="25">
        <f>Fakos!X118</f>
        <v>2.9299793162462801E-2</v>
      </c>
      <c r="X63" s="25">
        <f>Fakos!Y118</f>
        <v>39.214165095228701</v>
      </c>
      <c r="Y63" s="25">
        <f>Fakos!Z118</f>
        <v>1.7834475766801999E-2</v>
      </c>
      <c r="Z63" s="25">
        <f>Fakos!AA118</f>
        <v>4.4842530001329033E-2</v>
      </c>
      <c r="AA63" s="25">
        <f>Fakos!AB118</f>
        <v>0.14804590830012601</v>
      </c>
      <c r="AB63" s="25">
        <f>Fakos!AC118</f>
        <v>4.5479677365289542E-4</v>
      </c>
      <c r="AC63" s="25">
        <f>Fakos!AD118</f>
        <v>0.12326488646546148</v>
      </c>
      <c r="AD63" s="25">
        <f>Fakos!AE118</f>
        <v>7.471737085645052E-4</v>
      </c>
      <c r="AE63" s="25">
        <f>Fakos!AF118</f>
        <v>0.15411733343822689</v>
      </c>
      <c r="AF63" s="25">
        <f>Fakos!AG118</f>
        <v>94.266659507224261</v>
      </c>
      <c r="AG63" s="25">
        <f>Fakos!AH118</f>
        <v>64.692905145071919</v>
      </c>
      <c r="AH63" s="25">
        <f>Fakos!AI118</f>
        <v>6.6270284988411115E-4</v>
      </c>
      <c r="AI63" s="25">
        <f>Fakos!AJ118</f>
        <v>0.21572370568102134</v>
      </c>
      <c r="AJ63" s="25">
        <f>Fakos!AK118</f>
        <v>1.0887371562624223E-3</v>
      </c>
      <c r="AK63" s="25">
        <f>Fakos!AL118</f>
        <v>0.22457062583298421</v>
      </c>
      <c r="AL63" s="25">
        <f>Fakos!AM118</f>
        <v>94.266659507224261</v>
      </c>
      <c r="AO63" s="25" t="str">
        <f>Fakos!AP118</f>
        <v>n.a.</v>
      </c>
      <c r="AP63" s="25">
        <f>Fakos!AQ118</f>
        <v>55.294022344233497</v>
      </c>
      <c r="AQ63" s="25">
        <f>Fakos!AR118</f>
        <v>6.5614375841164599E-2</v>
      </c>
      <c r="AR63" s="25">
        <f>Fakos!AS118</f>
        <v>1.29705778408599</v>
      </c>
      <c r="AS63" s="25">
        <f>Fakos!AT118</f>
        <v>1.78459465646128</v>
      </c>
      <c r="AT63" s="25">
        <f>Fakos!AU118</f>
        <v>11.7477241728816</v>
      </c>
      <c r="AU63" s="25" t="str">
        <f>Fakos!AV118</f>
        <v>n.a.</v>
      </c>
      <c r="AV63" s="25" t="str">
        <f>Fakos!AW118</f>
        <v>n.a.</v>
      </c>
      <c r="AW63" s="25">
        <f>Fakos!AX118</f>
        <v>0.58747896671524302</v>
      </c>
      <c r="AX63" s="25">
        <f>Fakos!AY118</f>
        <v>5.8054966897542304</v>
      </c>
      <c r="AY63" s="25">
        <f>Fakos!AZ118</f>
        <v>0.100119887240203</v>
      </c>
      <c r="AZ63" s="25">
        <f>Fakos!BA118</f>
        <v>0.44308042417160798</v>
      </c>
      <c r="BA63" s="25" t="str">
        <f>Fakos!BB118</f>
        <v>n.a.</v>
      </c>
      <c r="BB63" s="25" t="str">
        <f>Fakos!BC118</f>
        <v>n.a.</v>
      </c>
      <c r="BC63" s="25">
        <f>Fakos!BD118</f>
        <v>0.18021101805862699</v>
      </c>
      <c r="BD63" s="25">
        <f>Fakos!BE118</f>
        <v>0.65373282066935301</v>
      </c>
      <c r="BE63" s="25">
        <f>Fakos!BF118</f>
        <v>9.2717102559279396E-2</v>
      </c>
      <c r="BF63" s="25">
        <f>Fakos!BG118</f>
        <v>1.8911529327266401E-2</v>
      </c>
      <c r="BG63" s="25">
        <f>Fakos!BH118</f>
        <v>0.35150495944396098</v>
      </c>
      <c r="BH63" s="25">
        <f>Fakos!BI118</f>
        <v>1.7834475766801999E-2</v>
      </c>
      <c r="BJ63" s="25" t="str">
        <f>Fakos!BK118</f>
        <v>n.a.</v>
      </c>
      <c r="BK63" s="25">
        <f>Fakos!BL118</f>
        <v>106891.891708162</v>
      </c>
      <c r="BL63" s="25">
        <f>Fakos!BM118</f>
        <v>18.424874786043802</v>
      </c>
      <c r="BM63" s="25">
        <f>Fakos!BN118</f>
        <v>273.51558072933199</v>
      </c>
      <c r="BN63" s="25">
        <f>Fakos!BO118</f>
        <v>10626.9096736683</v>
      </c>
      <c r="BO63" s="25">
        <f>Fakos!BP118</f>
        <v>2562.71337935066</v>
      </c>
      <c r="BP63" s="25" t="str">
        <f>Fakos!BQ118</f>
        <v>n.a.</v>
      </c>
      <c r="BQ63" s="25" t="str">
        <f>Fakos!BR118</f>
        <v>n.a.</v>
      </c>
      <c r="BR63" s="25">
        <f>Fakos!BS118</f>
        <v>264.74383970944598</v>
      </c>
      <c r="BS63" s="25">
        <f>Fakos!BT118</f>
        <v>6.29542964692551</v>
      </c>
      <c r="BT63" s="25">
        <f>Fakos!BU118</f>
        <v>3254.2457406706299</v>
      </c>
      <c r="BU63" s="25">
        <f>Fakos!BV118</f>
        <v>6.87589957339243</v>
      </c>
      <c r="BV63" s="25" t="str">
        <f>Fakos!BW118</f>
        <v>n.a.</v>
      </c>
      <c r="BW63" s="25" t="str">
        <f>Fakos!BX118</f>
        <v>n.a.</v>
      </c>
      <c r="BX63" s="25">
        <f>Fakos!BY118</f>
        <v>10.079120489417001</v>
      </c>
      <c r="BY63" s="25">
        <f>Fakos!BZ118</f>
        <v>1497.8192967784</v>
      </c>
      <c r="BZ63" s="25">
        <f>Fakos!CA118</f>
        <v>520.29322457071999</v>
      </c>
      <c r="CA63" s="25">
        <f>Fakos!CB118</f>
        <v>5.0418618026062199E-2</v>
      </c>
      <c r="CB63" s="25">
        <f>Fakos!CC118</f>
        <v>40.392388825520896</v>
      </c>
      <c r="CC63" s="25">
        <f>Fakos!CD118</f>
        <v>2.4134327084317401E-2</v>
      </c>
      <c r="CE63" s="25" t="str">
        <f>Fakos!CF118</f>
        <v>n.a.</v>
      </c>
      <c r="CF63" s="25">
        <f>Fakos!CG118</f>
        <v>492939.67998753203</v>
      </c>
      <c r="CG63" s="25">
        <f>Fakos!CH118</f>
        <v>26.911723361263299</v>
      </c>
      <c r="CH63" s="25">
        <f>Fakos!CI118</f>
        <v>600.138381140977</v>
      </c>
      <c r="CI63" s="25">
        <f>Fakos!CJ118</f>
        <v>5437.1529611408896</v>
      </c>
      <c r="CJ63" s="25">
        <f>Fakos!CK118</f>
        <v>1372.2995374777699</v>
      </c>
      <c r="CK63" s="25" t="str">
        <f>Fakos!CL118</f>
        <v>n.a.</v>
      </c>
      <c r="CL63" s="25" t="str">
        <f>Fakos!CM118</f>
        <v>n.a.</v>
      </c>
      <c r="CM63" s="25">
        <f>Fakos!CN118</f>
        <v>218.32432684553601</v>
      </c>
      <c r="CN63" s="25">
        <f>Fakos!CO118</f>
        <v>5.8054966897542304</v>
      </c>
      <c r="CO63" s="25">
        <f>Fakos!CP118</f>
        <v>2536.8782628488202</v>
      </c>
      <c r="CP63" s="25">
        <f>Fakos!CQ118</f>
        <v>3.9733915082546898</v>
      </c>
      <c r="CQ63" s="25" t="str">
        <f>Fakos!CR118</f>
        <v>n.a.</v>
      </c>
      <c r="CR63" s="25" t="str">
        <f>Fakos!CS118</f>
        <v>n.a.</v>
      </c>
      <c r="CS63" s="25">
        <f>Fakos!CT118</f>
        <v>6.04358255748304</v>
      </c>
      <c r="CT63" s="25">
        <f>Fakos!CU118</f>
        <v>1403.9527707704301</v>
      </c>
      <c r="CU63" s="25">
        <f>Fakos!CV118</f>
        <v>373.09616062451897</v>
      </c>
      <c r="CV63" s="25">
        <f>Fakos!CW118</f>
        <v>2.9299793162462801E-2</v>
      </c>
      <c r="CW63" s="25">
        <f>Fakos!CX118</f>
        <v>39.214165095228701</v>
      </c>
      <c r="CX63" s="25">
        <f>Fakos!CY118</f>
        <v>1.7834475766801999E-2</v>
      </c>
      <c r="CZ63" s="25" t="str">
        <f>Fakos!DA118</f>
        <v>n.a.</v>
      </c>
      <c r="DA63" s="25">
        <f>Fakos!DB118</f>
        <v>8826.9259555471763</v>
      </c>
      <c r="DB63" s="25">
        <f>Fakos!DC118</f>
        <v>0.456647922754293</v>
      </c>
      <c r="DC63" s="25">
        <f>Fakos!DD118</f>
        <v>10.22497216281519</v>
      </c>
      <c r="DD63" s="25">
        <f>Fakos!DE118</f>
        <v>85.562473816461932</v>
      </c>
      <c r="DE63" s="25">
        <f>Fakos!DF118</f>
        <v>20.986382282883774</v>
      </c>
      <c r="DF63" s="25" t="str">
        <f>Fakos!DG118</f>
        <v>n.a.</v>
      </c>
      <c r="DG63" s="25" t="str">
        <f>Fakos!DH118</f>
        <v>n.a.</v>
      </c>
      <c r="DH63" s="25">
        <f>Fakos!DI118</f>
        <v>2.914037164790074</v>
      </c>
      <c r="DI63" s="25">
        <f>Fakos!DJ118</f>
        <v>7.3524527479156929E-2</v>
      </c>
      <c r="DJ63" s="25">
        <f>Fakos!DK118</f>
        <v>23.51831459919439</v>
      </c>
      <c r="DK63" s="25">
        <f>Fakos!DL118</f>
        <v>3.5346999032609704E-2</v>
      </c>
      <c r="DL63" s="25" t="str">
        <f>Fakos!DM118</f>
        <v>n.a.</v>
      </c>
      <c r="DM63" s="25" t="str">
        <f>Fakos!DN118</f>
        <v>n.a.</v>
      </c>
      <c r="DN63" s="25">
        <f>Fakos!DO118</f>
        <v>4.963520497275821E-2</v>
      </c>
      <c r="DO63" s="25">
        <f>Fakos!DP118</f>
        <v>11.002764661210268</v>
      </c>
      <c r="DP63" s="25">
        <f>Fakos!DQ118</f>
        <v>1.8942107714458061</v>
      </c>
      <c r="DQ63" s="25">
        <f>Fakos!DR118</f>
        <v>1.4335708036059111E-4</v>
      </c>
      <c r="DR63" s="25">
        <f>Fakos!DS118</f>
        <v>0.18925755354840107</v>
      </c>
      <c r="DS63" s="25">
        <f>Fakos!DT118</f>
        <v>8.5340431320882852E-5</v>
      </c>
      <c r="DU63" s="25" t="str">
        <f>Fakos!DV118</f>
        <v>n.a.</v>
      </c>
      <c r="DV63" s="25">
        <f>Fakos!DW118</f>
        <v>98.242168365181257</v>
      </c>
      <c r="DW63" s="25">
        <f>Fakos!DX118</f>
        <v>5.0824128736057309E-3</v>
      </c>
      <c r="DX63" s="25">
        <f>Fakos!DY118</f>
        <v>0.11380218230077038</v>
      </c>
      <c r="DY63" s="25">
        <f>Fakos!DZ118</f>
        <v>0.95229562372568832</v>
      </c>
      <c r="DZ63" s="25">
        <f>Fakos!EA118</f>
        <v>0.23357482684166439</v>
      </c>
      <c r="EA63" s="25" t="str">
        <f>Fakos!EB118</f>
        <v>n.a.</v>
      </c>
      <c r="EB63" s="25" t="str">
        <f>Fakos!EC118</f>
        <v>n.a.</v>
      </c>
      <c r="EC63" s="25">
        <f>Fakos!ED118</f>
        <v>3.2432732664511799E-2</v>
      </c>
      <c r="ED63" s="25">
        <f>Fakos!EE118</f>
        <v>8.1831535054832888E-4</v>
      </c>
      <c r="EE63" s="25">
        <f>Fakos!EF118</f>
        <v>0.26175479823384673</v>
      </c>
      <c r="EF63" s="25">
        <f>Fakos!EG118</f>
        <v>3.9340602239710067E-4</v>
      </c>
      <c r="EG63" s="25" t="str">
        <f>Fakos!EH118</f>
        <v>n.a.</v>
      </c>
      <c r="EH63" s="25" t="str">
        <f>Fakos!EI118</f>
        <v>n.a.</v>
      </c>
      <c r="EI63" s="25">
        <f>Fakos!EJ118</f>
        <v>5.5243129809076511E-4</v>
      </c>
      <c r="EJ63" s="25">
        <f>Fakos!EK118</f>
        <v>0.12245887909026638</v>
      </c>
      <c r="EK63" s="25">
        <f>Fakos!EL118</f>
        <v>2.1082240234560012E-2</v>
      </c>
      <c r="EL63" s="25">
        <f>Fakos!EM118</f>
        <v>1.5955396585461635E-6</v>
      </c>
      <c r="EM63" s="25">
        <f>Fakos!EN118</f>
        <v>2.1064040339434059E-3</v>
      </c>
      <c r="EN63" s="25">
        <f>Fakos!EO118</f>
        <v>9.4982432892331212E-7</v>
      </c>
      <c r="EP63" s="25">
        <f>Fakos!EQ118</f>
        <v>196.48433673036251</v>
      </c>
    </row>
    <row r="64" spans="1:146">
      <c r="A64" s="25" t="str">
        <f>Fakos!A119</f>
        <v>LM33b_III_py9 (170)</v>
      </c>
      <c r="B64" s="25" t="str">
        <f>Fakos!B119</f>
        <v>Fakos</v>
      </c>
      <c r="C64" s="25" t="str">
        <f>Fakos!C119</f>
        <v>epithermal</v>
      </c>
      <c r="D64" s="25" t="str">
        <f>Fakos!E119</f>
        <v>pyrite</v>
      </c>
      <c r="E64" s="25">
        <f>Fakos!F119</f>
        <v>0</v>
      </c>
      <c r="F64" s="25" t="str">
        <f>Fakos!G119</f>
        <v>n.a.</v>
      </c>
      <c r="G64" s="25">
        <f>Fakos!H119</f>
        <v>422534.01904535701</v>
      </c>
      <c r="H64" s="25">
        <f>Fakos!I119</f>
        <v>43.096379122753703</v>
      </c>
      <c r="I64" s="25">
        <f>Fakos!J119</f>
        <v>415.52343033778999</v>
      </c>
      <c r="J64" s="25">
        <f>Fakos!K119</f>
        <v>619.32355528519804</v>
      </c>
      <c r="K64" s="25">
        <f>Fakos!L119</f>
        <v>912.405622168646</v>
      </c>
      <c r="L64" s="25" t="str">
        <f>Fakos!M119</f>
        <v>n.a.</v>
      </c>
      <c r="N64" s="25">
        <f>Fakos!O119</f>
        <v>20.693434931513799</v>
      </c>
      <c r="O64" s="25">
        <f>Fakos!P119</f>
        <v>6.0345313295097602</v>
      </c>
      <c r="P64" s="25">
        <f>Fakos!Q119</f>
        <v>1236.0502369962001</v>
      </c>
      <c r="Q64" s="25">
        <f>Fakos!R119</f>
        <v>11.101491535038599</v>
      </c>
      <c r="R64" s="25" t="str">
        <f>Fakos!S119</f>
        <v>n.a.</v>
      </c>
      <c r="S64" s="25" t="str">
        <f>Fakos!T119</f>
        <v>n.a.</v>
      </c>
      <c r="T64" s="25">
        <f>Fakos!U119</f>
        <v>11.496094835890201</v>
      </c>
      <c r="U64" s="25">
        <f>Fakos!V119</f>
        <v>1630.2563366176801</v>
      </c>
      <c r="V64" s="25">
        <f>Fakos!W119</f>
        <v>219.135440999525</v>
      </c>
      <c r="W64" s="25">
        <f>Fakos!X119</f>
        <v>2.84051561255621E-2</v>
      </c>
      <c r="X64" s="25">
        <f>Fakos!Y119</f>
        <v>182.71871944691799</v>
      </c>
      <c r="Y64" s="25">
        <f>Fakos!Z119</f>
        <v>4.43987615861672E-2</v>
      </c>
      <c r="Z64" s="25">
        <f>Fakos!AA119</f>
        <v>0.10371588212900418</v>
      </c>
      <c r="AA64" s="25">
        <f>Fakos!AB119</f>
        <v>3.3026344250748019E-2</v>
      </c>
      <c r="AB64" s="25">
        <f>Fakos!AC119</f>
        <v>2.4298967134051954E-4</v>
      </c>
      <c r="AC64" s="25">
        <f>Fakos!AD119</f>
        <v>2.0826111887844543</v>
      </c>
      <c r="AD64" s="25">
        <f>Fakos!AE119</f>
        <v>1.5545838002555695E-4</v>
      </c>
      <c r="AE64" s="25">
        <f>Fakos!AF119</f>
        <v>6.2916896915041903E-2</v>
      </c>
      <c r="AF64" s="25">
        <f>Fakos!AG119</f>
        <v>28.681069318503361</v>
      </c>
      <c r="AG64" s="25">
        <f>Fakos!AH119</f>
        <v>6.7647706854430298</v>
      </c>
      <c r="AH64" s="25">
        <f>Fakos!AI119</f>
        <v>1.0302202294003367E-3</v>
      </c>
      <c r="AI64" s="25">
        <f>Fakos!AJ119</f>
        <v>0.14002409140501768</v>
      </c>
      <c r="AJ64" s="25">
        <f>Fakos!AK119</f>
        <v>6.5910771864741092E-4</v>
      </c>
      <c r="AK64" s="25">
        <f>Fakos!AL119</f>
        <v>0.26675314887000751</v>
      </c>
      <c r="AL64" s="25">
        <f>Fakos!AM119</f>
        <v>28.681069318503361</v>
      </c>
      <c r="AO64" s="25" t="str">
        <f>Fakos!AP119</f>
        <v>n.a.</v>
      </c>
      <c r="AP64" s="25">
        <f>Fakos!AQ119</f>
        <v>13.518929154987401</v>
      </c>
      <c r="AQ64" s="25">
        <f>Fakos!AR119</f>
        <v>2.8893325303283299E-2</v>
      </c>
      <c r="AR64" s="25">
        <f>Fakos!AS119</f>
        <v>0.41559250077467502</v>
      </c>
      <c r="AS64" s="25">
        <f>Fakos!AT119</f>
        <v>0.58136545069260404</v>
      </c>
      <c r="AT64" s="25">
        <f>Fakos!AU119</f>
        <v>4.0698604602822703</v>
      </c>
      <c r="AU64" s="25" t="str">
        <f>Fakos!AV119</f>
        <v>n.a.</v>
      </c>
      <c r="AV64" s="25" t="str">
        <f>Fakos!AW119</f>
        <v>n.a.</v>
      </c>
      <c r="AW64" s="25">
        <f>Fakos!AX119</f>
        <v>0.301698524124071</v>
      </c>
      <c r="AX64" s="25">
        <f>Fakos!AY119</f>
        <v>1.33703355004045</v>
      </c>
      <c r="AY64" s="25">
        <f>Fakos!AZ119</f>
        <v>3.1365344375669797E-2</v>
      </c>
      <c r="AZ64" s="25">
        <f>Fakos!BA119</f>
        <v>0.19846349344021499</v>
      </c>
      <c r="BA64" s="25" t="str">
        <f>Fakos!BB119</f>
        <v>n.a.</v>
      </c>
      <c r="BB64" s="25" t="str">
        <f>Fakos!BC119</f>
        <v>n.a.</v>
      </c>
      <c r="BC64" s="25">
        <f>Fakos!BD119</f>
        <v>5.1557380132631003E-2</v>
      </c>
      <c r="BD64" s="25">
        <f>Fakos!BE119</f>
        <v>0.27312328761522803</v>
      </c>
      <c r="BE64" s="25">
        <f>Fakos!BF119</f>
        <v>1.94175930570132E-2</v>
      </c>
      <c r="BF64" s="25">
        <f>Fakos!BG119</f>
        <v>9.2239319267748802E-3</v>
      </c>
      <c r="BG64" s="25">
        <f>Fakos!BH119</f>
        <v>6.1442705088374898E-2</v>
      </c>
      <c r="BH64" s="25">
        <f>Fakos!BI119</f>
        <v>4.9259065872987503E-3</v>
      </c>
      <c r="BJ64" s="25" t="str">
        <f>Fakos!BK119</f>
        <v>n.a.</v>
      </c>
      <c r="BK64" s="25">
        <f>Fakos!BL119</f>
        <v>28052.661864391801</v>
      </c>
      <c r="BL64" s="25">
        <f>Fakos!BM119</f>
        <v>11.706671838734101</v>
      </c>
      <c r="BM64" s="25">
        <f>Fakos!BN119</f>
        <v>131.409544802901</v>
      </c>
      <c r="BN64" s="25">
        <f>Fakos!BO119</f>
        <v>254.700399339429</v>
      </c>
      <c r="BO64" s="25">
        <f>Fakos!BP119</f>
        <v>490.40018034523001</v>
      </c>
      <c r="BP64" s="25" t="str">
        <f>Fakos!BQ119</f>
        <v>n.a.</v>
      </c>
      <c r="BQ64" s="25" t="str">
        <f>Fakos!BR119</f>
        <v>n.a.</v>
      </c>
      <c r="BR64" s="25">
        <f>Fakos!BS119</f>
        <v>6.8305785161501902</v>
      </c>
      <c r="BS64" s="25">
        <f>Fakos!BT119</f>
        <v>1.8587216319401201</v>
      </c>
      <c r="BT64" s="25">
        <f>Fakos!BU119</f>
        <v>887.84320717394803</v>
      </c>
      <c r="BU64" s="25">
        <f>Fakos!BV119</f>
        <v>9.3985509201381792</v>
      </c>
      <c r="BV64" s="25" t="str">
        <f>Fakos!BW119</f>
        <v>n.a.</v>
      </c>
      <c r="BW64" s="25" t="str">
        <f>Fakos!BX119</f>
        <v>n.a.</v>
      </c>
      <c r="BX64" s="25">
        <f>Fakos!BY119</f>
        <v>4.5492043218907998</v>
      </c>
      <c r="BY64" s="25">
        <f>Fakos!BZ119</f>
        <v>992.18475747440004</v>
      </c>
      <c r="BZ64" s="25">
        <f>Fakos!CA119</f>
        <v>129.540325586432</v>
      </c>
      <c r="CA64" s="25">
        <f>Fakos!CB119</f>
        <v>1.4109411660344099E-2</v>
      </c>
      <c r="CB64" s="25">
        <f>Fakos!CC119</f>
        <v>144.989351994277</v>
      </c>
      <c r="CC64" s="25">
        <f>Fakos!CD119</f>
        <v>3.5666670025643797E-2</v>
      </c>
      <c r="CE64" s="25" t="str">
        <f>Fakos!CF119</f>
        <v>n.a.</v>
      </c>
      <c r="CF64" s="25">
        <f>Fakos!CG119</f>
        <v>422534.01904535701</v>
      </c>
      <c r="CG64" s="25">
        <f>Fakos!CH119</f>
        <v>43.096379122753703</v>
      </c>
      <c r="CH64" s="25">
        <f>Fakos!CI119</f>
        <v>415.52343033778999</v>
      </c>
      <c r="CI64" s="25">
        <f>Fakos!CJ119</f>
        <v>619.32355528519804</v>
      </c>
      <c r="CJ64" s="25">
        <f>Fakos!CK119</f>
        <v>912.405622168646</v>
      </c>
      <c r="CK64" s="25" t="str">
        <f>Fakos!CL119</f>
        <v>n.a.</v>
      </c>
      <c r="CL64" s="25" t="str">
        <f>Fakos!CM119</f>
        <v>n.a.</v>
      </c>
      <c r="CM64" s="25">
        <f>Fakos!CN119</f>
        <v>20.693434931513799</v>
      </c>
      <c r="CN64" s="25">
        <f>Fakos!CO119</f>
        <v>6.0345313295097602</v>
      </c>
      <c r="CO64" s="25">
        <f>Fakos!CP119</f>
        <v>1236.0502369962001</v>
      </c>
      <c r="CP64" s="25">
        <f>Fakos!CQ119</f>
        <v>11.101491535038599</v>
      </c>
      <c r="CQ64" s="25" t="str">
        <f>Fakos!CR119</f>
        <v>n.a.</v>
      </c>
      <c r="CR64" s="25" t="str">
        <f>Fakos!CS119</f>
        <v>n.a.</v>
      </c>
      <c r="CS64" s="25">
        <f>Fakos!CT119</f>
        <v>11.496094835890201</v>
      </c>
      <c r="CT64" s="25">
        <f>Fakos!CU119</f>
        <v>1630.2563366176801</v>
      </c>
      <c r="CU64" s="25">
        <f>Fakos!CV119</f>
        <v>219.135440999525</v>
      </c>
      <c r="CV64" s="25">
        <f>Fakos!CW119</f>
        <v>2.84051561255621E-2</v>
      </c>
      <c r="CW64" s="25">
        <f>Fakos!CX119</f>
        <v>182.71871944691799</v>
      </c>
      <c r="CX64" s="25">
        <f>Fakos!CY119</f>
        <v>4.43987615861672E-2</v>
      </c>
      <c r="CZ64" s="25" t="str">
        <f>Fakos!DA119</f>
        <v>n.a.</v>
      </c>
      <c r="DA64" s="25">
        <f>Fakos!DB119</f>
        <v>7566.1924799956487</v>
      </c>
      <c r="DB64" s="25">
        <f>Fakos!DC119</f>
        <v>0.73127505587264396</v>
      </c>
      <c r="DC64" s="25">
        <f>Fakos!DD119</f>
        <v>7.0795597177500369</v>
      </c>
      <c r="DD64" s="25">
        <f>Fakos!DE119</f>
        <v>9.7460667120699664</v>
      </c>
      <c r="DE64" s="25">
        <f>Fakos!DF119</f>
        <v>13.953289832828354</v>
      </c>
      <c r="DF64" s="25" t="str">
        <f>Fakos!DG119</f>
        <v>n.a.</v>
      </c>
      <c r="DG64" s="25" t="str">
        <f>Fakos!DH119</f>
        <v>n.a.</v>
      </c>
      <c r="DH64" s="25">
        <f>Fakos!DI119</f>
        <v>0.27620118806210492</v>
      </c>
      <c r="DI64" s="25">
        <f>Fakos!DJ119</f>
        <v>7.6425168813446812E-2</v>
      </c>
      <c r="DJ64" s="25">
        <f>Fakos!DK119</f>
        <v>11.458893696160686</v>
      </c>
      <c r="DK64" s="25">
        <f>Fakos!DL119</f>
        <v>9.8758053349214933E-2</v>
      </c>
      <c r="DL64" s="25" t="str">
        <f>Fakos!DM119</f>
        <v>n.a.</v>
      </c>
      <c r="DM64" s="25" t="str">
        <f>Fakos!DN119</f>
        <v>n.a.</v>
      </c>
      <c r="DN64" s="25">
        <f>Fakos!DO119</f>
        <v>9.4416021976759204E-2</v>
      </c>
      <c r="DO64" s="25">
        <f>Fakos!DP119</f>
        <v>12.776303578508465</v>
      </c>
      <c r="DP64" s="25">
        <f>Fakos!DQ119</f>
        <v>1.1125515525327778</v>
      </c>
      <c r="DQ64" s="25">
        <f>Fakos!DR119</f>
        <v>1.3897982920112406E-4</v>
      </c>
      <c r="DR64" s="25">
        <f>Fakos!DS119</f>
        <v>0.88184710157778956</v>
      </c>
      <c r="DS64" s="25">
        <f>Fakos!DT119</f>
        <v>2.1245421022857361E-4</v>
      </c>
      <c r="DU64" s="25" t="str">
        <f>Fakos!DV119</f>
        <v>n.a.</v>
      </c>
      <c r="DV64" s="25">
        <f>Fakos!DW119</f>
        <v>99.222124917431557</v>
      </c>
      <c r="DW64" s="25">
        <f>Fakos!DX119</f>
        <v>9.5898518488177487E-3</v>
      </c>
      <c r="DX64" s="25">
        <f>Fakos!DY119</f>
        <v>9.2840482254743617E-2</v>
      </c>
      <c r="DY64" s="25">
        <f>Fakos!DZ119</f>
        <v>0.12780872959752984</v>
      </c>
      <c r="DZ64" s="25">
        <f>Fakos!EA119</f>
        <v>0.18298174021642374</v>
      </c>
      <c r="EA64" s="25" t="str">
        <f>Fakos!EB119</f>
        <v>n.a.</v>
      </c>
      <c r="EB64" s="25" t="str">
        <f>Fakos!EC119</f>
        <v>n.a.</v>
      </c>
      <c r="EC64" s="25">
        <f>Fakos!ED119</f>
        <v>3.6220686767747864E-3</v>
      </c>
      <c r="ED64" s="25">
        <f>Fakos!EE119</f>
        <v>1.002230338032317E-3</v>
      </c>
      <c r="EE64" s="25">
        <f>Fakos!EF119</f>
        <v>0.15027053365904836</v>
      </c>
      <c r="EF64" s="25">
        <f>Fakos!EG119</f>
        <v>1.2951010606623912E-3</v>
      </c>
      <c r="EG64" s="25" t="str">
        <f>Fakos!EH119</f>
        <v>n.a.</v>
      </c>
      <c r="EH64" s="25" t="str">
        <f>Fakos!EI119</f>
        <v>n.a.</v>
      </c>
      <c r="EI64" s="25">
        <f>Fakos!EJ119</f>
        <v>1.238160191080726E-3</v>
      </c>
      <c r="EJ64" s="25">
        <f>Fakos!EK119</f>
        <v>0.16754688609911278</v>
      </c>
      <c r="EK64" s="25">
        <f>Fakos!EL119</f>
        <v>1.4589865300724305E-2</v>
      </c>
      <c r="EL64" s="25">
        <f>Fakos!EM119</f>
        <v>1.8225645211189716E-6</v>
      </c>
      <c r="EM64" s="25">
        <f>Fakos!EN119</f>
        <v>1.1564435282629331E-2</v>
      </c>
      <c r="EN64" s="25">
        <f>Fakos!EO119</f>
        <v>2.7860985881958317E-6</v>
      </c>
      <c r="EP64" s="25">
        <f>Fakos!EQ119</f>
        <v>198.44424983486311</v>
      </c>
    </row>
    <row r="65" spans="1:146">
      <c r="A65" s="25" t="str">
        <f>Fakos!A120</f>
        <v xml:space="preserve">LM33b_III_py5 </v>
      </c>
      <c r="B65" s="25" t="str">
        <f>Fakos!B120</f>
        <v>Fakos</v>
      </c>
      <c r="C65" s="25" t="str">
        <f>Fakos!C120</f>
        <v>epithermal</v>
      </c>
      <c r="D65" s="25" t="str">
        <f>Fakos!E120</f>
        <v>pyrite</v>
      </c>
      <c r="E65" s="25">
        <f>Fakos!F120</f>
        <v>0</v>
      </c>
      <c r="F65" s="25" t="str">
        <f>Fakos!G120</f>
        <v>n.a.</v>
      </c>
      <c r="G65" s="25">
        <f>Fakos!H120</f>
        <v>450671.66063874302</v>
      </c>
      <c r="H65" s="25">
        <f>Fakos!I120</f>
        <v>1.5188267776650299</v>
      </c>
      <c r="I65" s="25">
        <f>Fakos!J120</f>
        <v>8.6487767256818096</v>
      </c>
      <c r="J65" s="25">
        <f>Fakos!K120</f>
        <v>23.3892407591519</v>
      </c>
      <c r="K65" s="25">
        <f>Fakos!L120</f>
        <v>601.14882737212304</v>
      </c>
      <c r="L65" s="25" t="str">
        <f>Fakos!M120</f>
        <v>n.a.</v>
      </c>
      <c r="N65" s="25">
        <f>Fakos!O120</f>
        <v>4.1673929644784602</v>
      </c>
      <c r="O65" s="25">
        <f>Fakos!P120</f>
        <v>3.6776485664013299</v>
      </c>
      <c r="P65" s="25">
        <f>Fakos!Q120</f>
        <v>14.453143955651001</v>
      </c>
      <c r="Q65" s="25">
        <f>Fakos!R120</f>
        <v>4.9104628511180701</v>
      </c>
      <c r="R65" s="25" t="str">
        <f>Fakos!S120</f>
        <v>n.a.</v>
      </c>
      <c r="S65" s="25" t="str">
        <f>Fakos!T120</f>
        <v>n.a.</v>
      </c>
      <c r="T65" s="25">
        <f>Fakos!U120</f>
        <v>1.2523899986825</v>
      </c>
      <c r="U65" s="25">
        <f>Fakos!V120</f>
        <v>52.237948829573597</v>
      </c>
      <c r="V65" s="25">
        <f>Fakos!W120</f>
        <v>0.144813432837822</v>
      </c>
      <c r="W65" s="25">
        <f>Fakos!X120</f>
        <v>1.5912255568786199E-2</v>
      </c>
      <c r="X65" s="25">
        <f>Fakos!Y120</f>
        <v>82.735353250875093</v>
      </c>
      <c r="Y65" s="25">
        <f>Fakos!Z120</f>
        <v>4.0171756561589902E-2</v>
      </c>
      <c r="Z65" s="25">
        <f>Fakos!AA120</f>
        <v>0.17561174554951831</v>
      </c>
      <c r="AA65" s="25">
        <f>Fakos!AB120</f>
        <v>4.4450750760074036E-2</v>
      </c>
      <c r="AB65" s="25">
        <f>Fakos!AC120</f>
        <v>4.8554523529716125E-4</v>
      </c>
      <c r="AC65" s="25">
        <f>Fakos!AD120</f>
        <v>0.36445489796883307</v>
      </c>
      <c r="AD65" s="25">
        <f>Fakos!AE120</f>
        <v>1.9232716056141204E-4</v>
      </c>
      <c r="AE65" s="25">
        <f>Fakos!AF120</f>
        <v>1.5137301642804716E-2</v>
      </c>
      <c r="AF65" s="25">
        <f>Fakos!AG120</f>
        <v>9.515992322620594</v>
      </c>
      <c r="AG65" s="25">
        <f>Fakos!AH120</f>
        <v>0.17469127027022308</v>
      </c>
      <c r="AH65" s="25">
        <f>Fakos!AI120</f>
        <v>2.6449202208133304E-2</v>
      </c>
      <c r="AI65" s="25">
        <f>Fakos!AJ120</f>
        <v>2.4213745902315251</v>
      </c>
      <c r="AJ65" s="25">
        <f>Fakos!AK120</f>
        <v>1.0476675683351411E-2</v>
      </c>
      <c r="AK65" s="25">
        <f>Fakos!AL120</f>
        <v>0.82457724415937883</v>
      </c>
      <c r="AL65" s="25">
        <f>Fakos!AM120</f>
        <v>9.515992322620594</v>
      </c>
      <c r="AO65" s="25" t="str">
        <f>Fakos!AP120</f>
        <v>n.a.</v>
      </c>
      <c r="AP65" s="25">
        <f>Fakos!AQ120</f>
        <v>13.3812407217432</v>
      </c>
      <c r="AQ65" s="25">
        <f>Fakos!AR120</f>
        <v>5.2453512615670099E-2</v>
      </c>
      <c r="AR65" s="25">
        <f>Fakos!AS120</f>
        <v>0.255276765279292</v>
      </c>
      <c r="AS65" s="25">
        <f>Fakos!AT120</f>
        <v>0.74309205863432903</v>
      </c>
      <c r="AT65" s="25">
        <f>Fakos!AU120</f>
        <v>3.1658117309202298</v>
      </c>
      <c r="AU65" s="25" t="str">
        <f>Fakos!AV120</f>
        <v>n.a.</v>
      </c>
      <c r="AV65" s="25" t="str">
        <f>Fakos!AW120</f>
        <v>n.a.</v>
      </c>
      <c r="AW65" s="25">
        <f>Fakos!AX120</f>
        <v>0.37730911313778398</v>
      </c>
      <c r="AX65" s="25">
        <f>Fakos!AY120</f>
        <v>1.09030625331146</v>
      </c>
      <c r="AY65" s="25">
        <f>Fakos!AZ120</f>
        <v>2.8731290108975599E-2</v>
      </c>
      <c r="AZ65" s="25">
        <f>Fakos!BA120</f>
        <v>0.15204178263044599</v>
      </c>
      <c r="BA65" s="25" t="str">
        <f>Fakos!BB120</f>
        <v>n.a.</v>
      </c>
      <c r="BB65" s="25" t="str">
        <f>Fakos!BC120</f>
        <v>n.a.</v>
      </c>
      <c r="BC65" s="25">
        <f>Fakos!BD120</f>
        <v>6.87596501032781E-2</v>
      </c>
      <c r="BD65" s="25">
        <f>Fakos!BE120</f>
        <v>0.196519558071728</v>
      </c>
      <c r="BE65" s="25">
        <f>Fakos!BF120</f>
        <v>2.7979958748903199E-2</v>
      </c>
      <c r="BF65" s="25">
        <f>Fakos!BG120</f>
        <v>1.5912255568786199E-2</v>
      </c>
      <c r="BG65" s="25">
        <f>Fakos!BH120</f>
        <v>0.11011171869130899</v>
      </c>
      <c r="BH65" s="25">
        <f>Fakos!BI120</f>
        <v>1.1443902809759701E-2</v>
      </c>
      <c r="BJ65" s="25" t="str">
        <f>Fakos!BK120</f>
        <v>n.a.</v>
      </c>
      <c r="BK65" s="25">
        <f>Fakos!BL120</f>
        <v>47129.493512315901</v>
      </c>
      <c r="BL65" s="25">
        <f>Fakos!BM120</f>
        <v>0.33565459660096603</v>
      </c>
      <c r="BM65" s="25">
        <f>Fakos!BN120</f>
        <v>2.4868598625642999</v>
      </c>
      <c r="BN65" s="25">
        <f>Fakos!BO120</f>
        <v>13.813967696099301</v>
      </c>
      <c r="BO65" s="25">
        <f>Fakos!BP120</f>
        <v>52.773699045748103</v>
      </c>
      <c r="BP65" s="25" t="str">
        <f>Fakos!BQ120</f>
        <v>n.a.</v>
      </c>
      <c r="BQ65" s="25" t="str">
        <f>Fakos!BR120</f>
        <v>n.a.</v>
      </c>
      <c r="BR65" s="25">
        <f>Fakos!BS120</f>
        <v>6.1262403909352896</v>
      </c>
      <c r="BS65" s="25">
        <f>Fakos!BT120</f>
        <v>3.4867223040992799</v>
      </c>
      <c r="BT65" s="25">
        <f>Fakos!BU120</f>
        <v>9.1187482750790902</v>
      </c>
      <c r="BU65" s="25">
        <f>Fakos!BV120</f>
        <v>2.1213943112787099</v>
      </c>
      <c r="BV65" s="25" t="str">
        <f>Fakos!BW120</f>
        <v>n.a.</v>
      </c>
      <c r="BW65" s="25" t="str">
        <f>Fakos!BX120</f>
        <v>n.a.</v>
      </c>
      <c r="BX65" s="25">
        <f>Fakos!BY120</f>
        <v>0.922955769321812</v>
      </c>
      <c r="BY65" s="25">
        <f>Fakos!BZ120</f>
        <v>40.193907740536602</v>
      </c>
      <c r="BZ65" s="25">
        <f>Fakos!CA120</f>
        <v>8.6882028665457994E-2</v>
      </c>
      <c r="CA65" s="25">
        <f>Fakos!CB120</f>
        <v>1.54970523032508E-2</v>
      </c>
      <c r="CB65" s="25">
        <f>Fakos!CC120</f>
        <v>86.199032444848299</v>
      </c>
      <c r="CC65" s="25">
        <f>Fakos!CD120</f>
        <v>4.70131699667393E-2</v>
      </c>
      <c r="CE65" s="25" t="str">
        <f>Fakos!CF120</f>
        <v>n.a.</v>
      </c>
      <c r="CF65" s="25">
        <f>Fakos!CG120</f>
        <v>450671.66063874302</v>
      </c>
      <c r="CG65" s="25">
        <f>Fakos!CH120</f>
        <v>1.5188267776650299</v>
      </c>
      <c r="CH65" s="25">
        <f>Fakos!CI120</f>
        <v>8.6487767256818096</v>
      </c>
      <c r="CI65" s="25">
        <f>Fakos!CJ120</f>
        <v>23.3892407591519</v>
      </c>
      <c r="CJ65" s="25">
        <f>Fakos!CK120</f>
        <v>601.14882737212304</v>
      </c>
      <c r="CK65" s="25" t="str">
        <f>Fakos!CL120</f>
        <v>n.a.</v>
      </c>
      <c r="CL65" s="25" t="str">
        <f>Fakos!CM120</f>
        <v>n.a.</v>
      </c>
      <c r="CM65" s="25">
        <f>Fakos!CN120</f>
        <v>4.1673929644784602</v>
      </c>
      <c r="CN65" s="25">
        <f>Fakos!CO120</f>
        <v>3.6776485664013299</v>
      </c>
      <c r="CO65" s="25">
        <f>Fakos!CP120</f>
        <v>14.453143955651001</v>
      </c>
      <c r="CP65" s="25">
        <f>Fakos!CQ120</f>
        <v>4.9104628511180701</v>
      </c>
      <c r="CQ65" s="25" t="str">
        <f>Fakos!CR120</f>
        <v>n.a.</v>
      </c>
      <c r="CR65" s="25" t="str">
        <f>Fakos!CS120</f>
        <v>n.a.</v>
      </c>
      <c r="CS65" s="25">
        <f>Fakos!CT120</f>
        <v>1.2523899986825</v>
      </c>
      <c r="CT65" s="25">
        <f>Fakos!CU120</f>
        <v>52.237948829573597</v>
      </c>
      <c r="CU65" s="25">
        <f>Fakos!CV120</f>
        <v>0.144813432837822</v>
      </c>
      <c r="CV65" s="25">
        <f>Fakos!CW120</f>
        <v>1.5912255568786199E-2</v>
      </c>
      <c r="CW65" s="25">
        <f>Fakos!CX120</f>
        <v>82.735353250875093</v>
      </c>
      <c r="CX65" s="25">
        <f>Fakos!CY120</f>
        <v>4.0171756561589902E-2</v>
      </c>
      <c r="CZ65" s="25" t="str">
        <f>Fakos!DA120</f>
        <v>n.a.</v>
      </c>
      <c r="DA65" s="25">
        <f>Fakos!DB120</f>
        <v>8070.0449572699981</v>
      </c>
      <c r="DB65" s="25">
        <f>Fakos!DC120</f>
        <v>2.5772005892519496E-2</v>
      </c>
      <c r="DC65" s="25">
        <f>Fakos!DD120</f>
        <v>0.14735518347347079</v>
      </c>
      <c r="DD65" s="25">
        <f>Fakos!DE120</f>
        <v>0.36806786830251942</v>
      </c>
      <c r="DE65" s="25">
        <f>Fakos!DF120</f>
        <v>9.1932837952610953</v>
      </c>
      <c r="DF65" s="25" t="str">
        <f>Fakos!DG120</f>
        <v>n.a.</v>
      </c>
      <c r="DG65" s="25" t="str">
        <f>Fakos!DH120</f>
        <v>n.a.</v>
      </c>
      <c r="DH65" s="25">
        <f>Fakos!DI120</f>
        <v>5.562338450431465E-2</v>
      </c>
      <c r="DI65" s="25">
        <f>Fakos!DJ120</f>
        <v>4.6576096332337009E-2</v>
      </c>
      <c r="DJ65" s="25">
        <f>Fakos!DK120</f>
        <v>0.13398892310848795</v>
      </c>
      <c r="DK65" s="25">
        <f>Fakos!DL120</f>
        <v>4.3683116875733424E-2</v>
      </c>
      <c r="DL65" s="25" t="str">
        <f>Fakos!DM120</f>
        <v>n.a.</v>
      </c>
      <c r="DM65" s="25" t="str">
        <f>Fakos!DN120</f>
        <v>n.a.</v>
      </c>
      <c r="DN65" s="25">
        <f>Fakos!DO120</f>
        <v>1.0285726007576379E-2</v>
      </c>
      <c r="DO65" s="25">
        <f>Fakos!DP120</f>
        <v>0.40938831371139184</v>
      </c>
      <c r="DP65" s="25">
        <f>Fakos!DQ120</f>
        <v>7.3521840555069876E-4</v>
      </c>
      <c r="DQ65" s="25">
        <f>Fakos!DR120</f>
        <v>7.785496940692415E-5</v>
      </c>
      <c r="DR65" s="25">
        <f>Fakos!DS120</f>
        <v>0.39930189792893389</v>
      </c>
      <c r="DS65" s="25">
        <f>Fakos!DT120</f>
        <v>1.9222740700150848E-4</v>
      </c>
      <c r="DU65" s="25" t="str">
        <f>Fakos!DV120</f>
        <v>n.a.</v>
      </c>
      <c r="DV65" s="25">
        <f>Fakos!DW120</f>
        <v>99.853186564121273</v>
      </c>
      <c r="DW65" s="25">
        <f>Fakos!DX120</f>
        <v>3.1888507761026639E-4</v>
      </c>
      <c r="DX65" s="25">
        <f>Fakos!DY120</f>
        <v>1.8232717047395896E-3</v>
      </c>
      <c r="DY65" s="25">
        <f>Fakos!DZ120</f>
        <v>4.5542186835973858E-3</v>
      </c>
      <c r="DZ65" s="25">
        <f>Fakos!EA120</f>
        <v>0.11375137149863668</v>
      </c>
      <c r="EA65" s="25" t="str">
        <f>Fakos!EB120</f>
        <v>n.a.</v>
      </c>
      <c r="EB65" s="25" t="str">
        <f>Fakos!EC120</f>
        <v>n.a.</v>
      </c>
      <c r="EC65" s="25">
        <f>Fakos!ED120</f>
        <v>6.8824550788080055E-4</v>
      </c>
      <c r="ED65" s="25">
        <f>Fakos!EE120</f>
        <v>5.7630058582407628E-4</v>
      </c>
      <c r="EE65" s="25">
        <f>Fakos!EF120</f>
        <v>1.6578867909062534E-3</v>
      </c>
      <c r="EF65" s="25">
        <f>Fakos!EG120</f>
        <v>5.4050484751828486E-4</v>
      </c>
      <c r="EG65" s="25" t="str">
        <f>Fakos!EH120</f>
        <v>n.a.</v>
      </c>
      <c r="EH65" s="25" t="str">
        <f>Fakos!EI120</f>
        <v>n.a.</v>
      </c>
      <c r="EI65" s="25">
        <f>Fakos!EJ120</f>
        <v>1.2726850016575394E-4</v>
      </c>
      <c r="EJ65" s="25">
        <f>Fakos!EK120</f>
        <v>5.0654894591843037E-3</v>
      </c>
      <c r="EK65" s="25">
        <f>Fakos!EL120</f>
        <v>9.0970869435732087E-6</v>
      </c>
      <c r="EL65" s="25">
        <f>Fakos!EM120</f>
        <v>9.633238508950547E-7</v>
      </c>
      <c r="EM65" s="25">
        <f>Fakos!EN120</f>
        <v>4.9406870866793321E-3</v>
      </c>
      <c r="EN65" s="25">
        <f>Fakos!EO120</f>
        <v>2.3784897402296728E-6</v>
      </c>
      <c r="EP65" s="25">
        <f>Fakos!EQ120</f>
        <v>199.70637312824255</v>
      </c>
    </row>
    <row r="66" spans="1:146">
      <c r="A66" s="25" t="str">
        <f>Fakos!A121</f>
        <v xml:space="preserve">LM33b_III_py4 </v>
      </c>
      <c r="B66" s="25" t="str">
        <f>Fakos!B121</f>
        <v>Fakos</v>
      </c>
      <c r="C66" s="25" t="str">
        <f>Fakos!C121</f>
        <v>epithermal</v>
      </c>
      <c r="D66" s="25" t="str">
        <f>Fakos!E121</f>
        <v>pyrite</v>
      </c>
      <c r="E66" s="25">
        <f>Fakos!F121</f>
        <v>0</v>
      </c>
      <c r="F66" s="25" t="str">
        <f>Fakos!G121</f>
        <v>n.a.</v>
      </c>
      <c r="G66" s="25">
        <f>Fakos!H121</f>
        <v>421514.811948533</v>
      </c>
      <c r="H66" s="25">
        <f>Fakos!I121</f>
        <v>0.39471699142454197</v>
      </c>
      <c r="I66" s="25">
        <f>Fakos!J121</f>
        <v>43.683950974755199</v>
      </c>
      <c r="J66" s="25">
        <f>Fakos!K121</f>
        <v>33.900906669885401</v>
      </c>
      <c r="K66" s="25">
        <f>Fakos!L121</f>
        <v>71.261134200954203</v>
      </c>
      <c r="L66" s="25" t="str">
        <f>Fakos!M121</f>
        <v>n.a.</v>
      </c>
      <c r="N66" s="25">
        <f>Fakos!O121</f>
        <v>0.35442450596402097</v>
      </c>
      <c r="O66" s="25">
        <f>Fakos!P121</f>
        <v>5.1635974012019696</v>
      </c>
      <c r="P66" s="25">
        <f>Fakos!Q121</f>
        <v>0.97116602155099896</v>
      </c>
      <c r="Q66" s="25">
        <f>Fakos!R121</f>
        <v>3.2274144589998</v>
      </c>
      <c r="R66" s="25" t="str">
        <f>Fakos!S121</f>
        <v>n.a.</v>
      </c>
      <c r="S66" s="25" t="str">
        <f>Fakos!T121</f>
        <v>n.a.</v>
      </c>
      <c r="T66" s="25">
        <f>Fakos!U121</f>
        <v>0.13707406717192699</v>
      </c>
      <c r="U66" s="25">
        <f>Fakos!V121</f>
        <v>71.446074555405502</v>
      </c>
      <c r="V66" s="25">
        <f>Fakos!W121</f>
        <v>3.3802247146358697E-2</v>
      </c>
      <c r="W66" s="25">
        <f>Fakos!X121</f>
        <v>1.4778367077315099E-2</v>
      </c>
      <c r="X66" s="25">
        <f>Fakos!Y121</f>
        <v>0.75119672865237697</v>
      </c>
      <c r="Y66" s="25">
        <f>Fakos!Z121</f>
        <v>9.3903321595059305E-3</v>
      </c>
      <c r="Z66" s="25">
        <f>Fakos!AA121</f>
        <v>9.0357438513894387E-3</v>
      </c>
      <c r="AA66" s="25">
        <f>Fakos!AB121</f>
        <v>6.87382839175205</v>
      </c>
      <c r="AB66" s="25">
        <f>Fakos!AC121</f>
        <v>1.2500496609392706E-2</v>
      </c>
      <c r="AC66" s="25">
        <f>Fakos!AD121</f>
        <v>1.1136842537197789</v>
      </c>
      <c r="AD66" s="25">
        <f>Fakos!AE121</f>
        <v>1.9673098289215155E-2</v>
      </c>
      <c r="AE66" s="25">
        <f>Fakos!AF121</f>
        <v>0.18247425999555869</v>
      </c>
      <c r="AF66" s="25">
        <f>Fakos!AG121</f>
        <v>2.4604109847058782</v>
      </c>
      <c r="AG66" s="25">
        <f>Fakos!AH121</f>
        <v>1.2928251475392336</v>
      </c>
      <c r="AH66" s="25">
        <f>Fakos!AI121</f>
        <v>2.3790037833476645E-2</v>
      </c>
      <c r="AI66" s="25">
        <f>Fakos!AJ121</f>
        <v>13.081771277609402</v>
      </c>
      <c r="AJ66" s="25">
        <f>Fakos!AK121</f>
        <v>3.7440412747319692E-2</v>
      </c>
      <c r="AK66" s="25">
        <f>Fakos!AL121</f>
        <v>0.34727176724068498</v>
      </c>
      <c r="AL66" s="25">
        <f>Fakos!AM121</f>
        <v>2.4604109847058782</v>
      </c>
      <c r="AO66" s="25" t="str">
        <f>Fakos!AP121</f>
        <v>n.a.</v>
      </c>
      <c r="AP66" s="25">
        <f>Fakos!AQ121</f>
        <v>14.468177362047999</v>
      </c>
      <c r="AQ66" s="25">
        <f>Fakos!AR121</f>
        <v>3.4203286679427597E-2</v>
      </c>
      <c r="AR66" s="25">
        <f>Fakos!AS121</f>
        <v>0.19429577036960299</v>
      </c>
      <c r="AS66" s="25">
        <f>Fakos!AT121</f>
        <v>0.43718376475412901</v>
      </c>
      <c r="AT66" s="25">
        <f>Fakos!AU121</f>
        <v>3.0270269458822501</v>
      </c>
      <c r="AU66" s="25" t="str">
        <f>Fakos!AV121</f>
        <v>n.a.</v>
      </c>
      <c r="AV66" s="25" t="str">
        <f>Fakos!AW121</f>
        <v>n.a.</v>
      </c>
      <c r="AW66" s="25">
        <f>Fakos!AX121</f>
        <v>0.35442450596402097</v>
      </c>
      <c r="AX66" s="25">
        <f>Fakos!AY121</f>
        <v>1.76882808941938</v>
      </c>
      <c r="AY66" s="25">
        <f>Fakos!AZ121</f>
        <v>3.0219698014865098E-2</v>
      </c>
      <c r="AZ66" s="25">
        <f>Fakos!BA121</f>
        <v>0.13528150189402799</v>
      </c>
      <c r="BA66" s="25" t="str">
        <f>Fakos!BB121</f>
        <v>n.a.</v>
      </c>
      <c r="BB66" s="25" t="str">
        <f>Fakos!BC121</f>
        <v>n.a.</v>
      </c>
      <c r="BC66" s="25">
        <f>Fakos!BD121</f>
        <v>5.5816328582990002E-2</v>
      </c>
      <c r="BD66" s="25">
        <f>Fakos!BE121</f>
        <v>0.18222388122406899</v>
      </c>
      <c r="BE66" s="25">
        <f>Fakos!BF121</f>
        <v>3.3802247146358697E-2</v>
      </c>
      <c r="BF66" s="25">
        <f>Fakos!BG121</f>
        <v>1.4778367077315099E-2</v>
      </c>
      <c r="BG66" s="25">
        <f>Fakos!BH121</f>
        <v>8.1967277820130705E-2</v>
      </c>
      <c r="BH66" s="25">
        <f>Fakos!BI121</f>
        <v>9.3903321595059305E-3</v>
      </c>
      <c r="BJ66" s="25" t="str">
        <f>Fakos!BK121</f>
        <v>n.a.</v>
      </c>
      <c r="BK66" s="25">
        <f>Fakos!BL121</f>
        <v>58414.930124133098</v>
      </c>
      <c r="BL66" s="25">
        <f>Fakos!BM121</f>
        <v>0.26564816606101699</v>
      </c>
      <c r="BM66" s="25">
        <f>Fakos!BN121</f>
        <v>25.198483338442401</v>
      </c>
      <c r="BN66" s="25">
        <f>Fakos!BO121</f>
        <v>15.088518753054</v>
      </c>
      <c r="BO66" s="25">
        <f>Fakos!BP121</f>
        <v>87.906769970220594</v>
      </c>
      <c r="BP66" s="25" t="str">
        <f>Fakos!BQ121</f>
        <v>n.a.</v>
      </c>
      <c r="BQ66" s="25" t="str">
        <f>Fakos!BR121</f>
        <v>n.a.</v>
      </c>
      <c r="BR66" s="25">
        <f>Fakos!BS121</f>
        <v>0.205703731209878</v>
      </c>
      <c r="BS66" s="25">
        <f>Fakos!BT121</f>
        <v>2.9342772650744799</v>
      </c>
      <c r="BT66" s="25">
        <f>Fakos!BU121</f>
        <v>0.79596684238660398</v>
      </c>
      <c r="BU66" s="25">
        <f>Fakos!BV121</f>
        <v>5.8047314361766196</v>
      </c>
      <c r="BV66" s="25" t="str">
        <f>Fakos!BW121</f>
        <v>n.a.</v>
      </c>
      <c r="BW66" s="25" t="str">
        <f>Fakos!BX121</f>
        <v>n.a.</v>
      </c>
      <c r="BX66" s="25">
        <f>Fakos!BY121</f>
        <v>0.125806753962002</v>
      </c>
      <c r="BY66" s="25">
        <f>Fakos!BZ121</f>
        <v>17.966981402569601</v>
      </c>
      <c r="BZ66" s="25">
        <f>Fakos!CA121</f>
        <v>2.89021145055652E-2</v>
      </c>
      <c r="CA66" s="25">
        <f>Fakos!CB121</f>
        <v>6.5245249612368404E-3</v>
      </c>
      <c r="CB66" s="25">
        <f>Fakos!CC121</f>
        <v>0.64146797586416504</v>
      </c>
      <c r="CC66" s="25">
        <f>Fakos!CD121</f>
        <v>8.2316163978771797E-3</v>
      </c>
      <c r="CE66" s="25" t="str">
        <f>Fakos!CF121</f>
        <v>n.a.</v>
      </c>
      <c r="CF66" s="25">
        <f>Fakos!CG121</f>
        <v>421514.811948533</v>
      </c>
      <c r="CG66" s="25">
        <f>Fakos!CH121</f>
        <v>0.39471699142454197</v>
      </c>
      <c r="CH66" s="25">
        <f>Fakos!CI121</f>
        <v>43.683950974755199</v>
      </c>
      <c r="CI66" s="25">
        <f>Fakos!CJ121</f>
        <v>33.900906669885401</v>
      </c>
      <c r="CJ66" s="25">
        <f>Fakos!CK121</f>
        <v>71.261134200954203</v>
      </c>
      <c r="CK66" s="25" t="str">
        <f>Fakos!CL121</f>
        <v>n.a.</v>
      </c>
      <c r="CL66" s="25" t="str">
        <f>Fakos!CM121</f>
        <v>n.a.</v>
      </c>
      <c r="CM66" s="25">
        <f>Fakos!CN121</f>
        <v>0.35442450596402097</v>
      </c>
      <c r="CN66" s="25">
        <f>Fakos!CO121</f>
        <v>5.1635974012019696</v>
      </c>
      <c r="CO66" s="25">
        <f>Fakos!CP121</f>
        <v>0.97116602155099896</v>
      </c>
      <c r="CP66" s="25">
        <f>Fakos!CQ121</f>
        <v>3.2274144589998</v>
      </c>
      <c r="CQ66" s="25" t="str">
        <f>Fakos!CR121</f>
        <v>n.a.</v>
      </c>
      <c r="CR66" s="25" t="str">
        <f>Fakos!CS121</f>
        <v>n.a.</v>
      </c>
      <c r="CS66" s="25">
        <f>Fakos!CT121</f>
        <v>0.13707406717192699</v>
      </c>
      <c r="CT66" s="25">
        <f>Fakos!CU121</f>
        <v>71.446074555405502</v>
      </c>
      <c r="CU66" s="25">
        <f>Fakos!CV121</f>
        <v>3.3802247146358697E-2</v>
      </c>
      <c r="CV66" s="25">
        <f>Fakos!CW121</f>
        <v>1.4778367077315099E-2</v>
      </c>
      <c r="CW66" s="25">
        <f>Fakos!CX121</f>
        <v>0.75119672865237697</v>
      </c>
      <c r="CX66" s="25">
        <f>Fakos!CY121</f>
        <v>9.3903321595059305E-3</v>
      </c>
      <c r="CZ66" s="25" t="str">
        <f>Fakos!DA121</f>
        <v>n.a.</v>
      </c>
      <c r="DA66" s="25">
        <f>Fakos!DB121</f>
        <v>7547.9418380971083</v>
      </c>
      <c r="DB66" s="25">
        <f>Fakos!DC121</f>
        <v>6.6977016592437199E-3</v>
      </c>
      <c r="DC66" s="25">
        <f>Fakos!DD121</f>
        <v>0.74427364873657342</v>
      </c>
      <c r="DD66" s="25">
        <f>Fakos!DE121</f>
        <v>0.53348608362265759</v>
      </c>
      <c r="DE66" s="25">
        <f>Fakos!DF121</f>
        <v>1.0897864230150514</v>
      </c>
      <c r="DF66" s="25" t="str">
        <f>Fakos!DG121</f>
        <v>n.a.</v>
      </c>
      <c r="DG66" s="25" t="str">
        <f>Fakos!DH121</f>
        <v>n.a.</v>
      </c>
      <c r="DH66" s="25">
        <f>Fakos!DI121</f>
        <v>4.7306051387586623E-3</v>
      </c>
      <c r="DI66" s="25">
        <f>Fakos!DJ121</f>
        <v>6.5395103865273183E-2</v>
      </c>
      <c r="DJ66" s="25">
        <f>Fakos!DK121</f>
        <v>9.0032652955273091E-3</v>
      </c>
      <c r="DK66" s="25">
        <f>Fakos!DL121</f>
        <v>2.8710841990550746E-2</v>
      </c>
      <c r="DL66" s="25" t="str">
        <f>Fakos!DM121</f>
        <v>n.a.</v>
      </c>
      <c r="DM66" s="25" t="str">
        <f>Fakos!DN121</f>
        <v>n.a.</v>
      </c>
      <c r="DN66" s="25">
        <f>Fakos!DO121</f>
        <v>1.125772562187311E-3</v>
      </c>
      <c r="DO66" s="25">
        <f>Fakos!DP121</f>
        <v>0.55992221438405565</v>
      </c>
      <c r="DP66" s="25">
        <f>Fakos!DQ121</f>
        <v>1.7161415045528641E-4</v>
      </c>
      <c r="DQ66" s="25">
        <f>Fakos!DR121</f>
        <v>7.2307116468493755E-5</v>
      </c>
      <c r="DR66" s="25">
        <f>Fakos!DS121</f>
        <v>3.6254668371253716E-3</v>
      </c>
      <c r="DS66" s="25">
        <f>Fakos!DT121</f>
        <v>4.4934037154616766E-5</v>
      </c>
      <c r="DU66" s="25" t="str">
        <f>Fakos!DV121</f>
        <v>n.a.</v>
      </c>
      <c r="DV66" s="25">
        <f>Fakos!DW121</f>
        <v>99.946000611608042</v>
      </c>
      <c r="DW66" s="25">
        <f>Fakos!DX121</f>
        <v>8.8687553307896692E-5</v>
      </c>
      <c r="DX66" s="25">
        <f>Fakos!DY121</f>
        <v>9.8552924952827765E-3</v>
      </c>
      <c r="DY66" s="25">
        <f>Fakos!DZ121</f>
        <v>7.0641509412421267E-3</v>
      </c>
      <c r="DZ66" s="25">
        <f>Fakos!EA121</f>
        <v>1.4430396634938027E-2</v>
      </c>
      <c r="EA66" s="25" t="str">
        <f>Fakos!EB121</f>
        <v>n.a.</v>
      </c>
      <c r="EB66" s="25" t="str">
        <f>Fakos!EC121</f>
        <v>n.a.</v>
      </c>
      <c r="EC66" s="25">
        <f>Fakos!ED121</f>
        <v>6.2640263297371532E-5</v>
      </c>
      <c r="ED66" s="25">
        <f>Fakos!EE121</f>
        <v>8.6592865063233368E-4</v>
      </c>
      <c r="EE66" s="25">
        <f>Fakos!EF121</f>
        <v>1.1921665243781188E-4</v>
      </c>
      <c r="EF66" s="25">
        <f>Fakos!EG121</f>
        <v>3.8017434324464765E-4</v>
      </c>
      <c r="EG66" s="25" t="str">
        <f>Fakos!EH121</f>
        <v>n.a.</v>
      </c>
      <c r="EH66" s="25" t="str">
        <f>Fakos!EI121</f>
        <v>n.a.</v>
      </c>
      <c r="EI66" s="25">
        <f>Fakos!EJ121</f>
        <v>1.490690675714994E-5</v>
      </c>
      <c r="EJ66" s="25">
        <f>Fakos!EK121</f>
        <v>7.414204717214698E-3</v>
      </c>
      <c r="EK66" s="25">
        <f>Fakos!EL121</f>
        <v>2.2724271535575096E-6</v>
      </c>
      <c r="EL66" s="25">
        <f>Fakos!EM121</f>
        <v>9.5745400028223068E-7</v>
      </c>
      <c r="EM66" s="25">
        <f>Fakos!EN121</f>
        <v>4.8006584906601297E-5</v>
      </c>
      <c r="EN66" s="25">
        <f>Fakos!EO121</f>
        <v>5.9499362889494048E-7</v>
      </c>
      <c r="EP66" s="25">
        <f>Fakos!EQ121</f>
        <v>199.89200122321608</v>
      </c>
    </row>
    <row r="67" spans="1:146">
      <c r="A67" s="25" t="str">
        <f>Fakos!A122</f>
        <v xml:space="preserve">LM33b_III_py2 </v>
      </c>
      <c r="B67" s="25" t="str">
        <f>Fakos!B122</f>
        <v>Fakos</v>
      </c>
      <c r="C67" s="25" t="str">
        <f>Fakos!C122</f>
        <v>epithermal</v>
      </c>
      <c r="D67" s="25" t="str">
        <f>Fakos!E122</f>
        <v>pyrite</v>
      </c>
      <c r="E67" s="25">
        <f>Fakos!F122</f>
        <v>0</v>
      </c>
      <c r="F67" s="25" t="str">
        <f>Fakos!G122</f>
        <v>n.a.</v>
      </c>
      <c r="G67" s="25">
        <f>Fakos!H122</f>
        <v>378958.482300081</v>
      </c>
      <c r="H67" s="25">
        <f>Fakos!I122</f>
        <v>1.7462169107513399</v>
      </c>
      <c r="I67" s="25">
        <f>Fakos!J122</f>
        <v>10.654835685638799</v>
      </c>
      <c r="J67" s="25">
        <f>Fakos!K122</f>
        <v>17.739776887326499</v>
      </c>
      <c r="K67" s="25">
        <f>Fakos!L122</f>
        <v>530.493948040296</v>
      </c>
      <c r="L67" s="25" t="str">
        <f>Fakos!M122</f>
        <v>n.a.</v>
      </c>
      <c r="N67" s="25">
        <f>Fakos!O122</f>
        <v>0.26861086222776298</v>
      </c>
      <c r="O67" s="25">
        <f>Fakos!P122</f>
        <v>2.7566886726767099</v>
      </c>
      <c r="P67" s="25">
        <f>Fakos!Q122</f>
        <v>1.12869129799573</v>
      </c>
      <c r="Q67" s="25">
        <f>Fakos!R122</f>
        <v>2.5837092798096899</v>
      </c>
      <c r="R67" s="25" t="str">
        <f>Fakos!S122</f>
        <v>n.a.</v>
      </c>
      <c r="S67" s="25" t="str">
        <f>Fakos!T122</f>
        <v>n.a.</v>
      </c>
      <c r="T67" s="25">
        <f>Fakos!U122</f>
        <v>0.17918473985549099</v>
      </c>
      <c r="U67" s="25">
        <f>Fakos!V122</f>
        <v>1.0300188965897401</v>
      </c>
      <c r="V67" s="25">
        <f>Fakos!W122</f>
        <v>5.8149029544459302E-2</v>
      </c>
      <c r="W67" s="25">
        <f>Fakos!X122</f>
        <v>9.6974705315668892E-3</v>
      </c>
      <c r="X67" s="25">
        <f>Fakos!Y122</f>
        <v>5.1723968493879298</v>
      </c>
      <c r="Y67" s="25">
        <f>Fakos!Z122</f>
        <v>7.4348181169957804E-3</v>
      </c>
      <c r="Z67" s="25">
        <f>Fakos!AA122</f>
        <v>0.16388961428142826</v>
      </c>
      <c r="AA67" s="25">
        <f>Fakos!AB122</f>
        <v>0.53296155591830119</v>
      </c>
      <c r="AB67" s="25">
        <f>Fakos!AC122</f>
        <v>1.4374028779086377E-3</v>
      </c>
      <c r="AC67" s="25">
        <f>Fakos!AD122</f>
        <v>6.5009169631817478</v>
      </c>
      <c r="AD67" s="25">
        <f>Fakos!AE122</f>
        <v>1.874850444376562E-3</v>
      </c>
      <c r="AE67" s="25">
        <f>Fakos!AF122</f>
        <v>3.464249652009873E-2</v>
      </c>
      <c r="AF67" s="25">
        <f>Fakos!AG122</f>
        <v>0.64636374269797392</v>
      </c>
      <c r="AG67" s="25">
        <f>Fakos!AH122</f>
        <v>0.21821436576918735</v>
      </c>
      <c r="AH67" s="25">
        <f>Fakos!AI122</f>
        <v>4.2576715820469412E-3</v>
      </c>
      <c r="AI67" s="25">
        <f>Fakos!AJ122</f>
        <v>1.5786633697703667</v>
      </c>
      <c r="AJ67" s="25">
        <f>Fakos!AK122</f>
        <v>5.5534169162262809E-3</v>
      </c>
      <c r="AK67" s="25">
        <f>Fakos!AL122</f>
        <v>0.10261310536638525</v>
      </c>
      <c r="AL67" s="25">
        <f>Fakos!AM122</f>
        <v>0.64636374269797392</v>
      </c>
      <c r="AO67" s="25" t="str">
        <f>Fakos!AP122</f>
        <v>n.a.</v>
      </c>
      <c r="AP67" s="25">
        <f>Fakos!AQ122</f>
        <v>13.6783040452252</v>
      </c>
      <c r="AQ67" s="25">
        <f>Fakos!AR122</f>
        <v>4.49842514871975E-2</v>
      </c>
      <c r="AR67" s="25">
        <f>Fakos!AS122</f>
        <v>0.25139020985122301</v>
      </c>
      <c r="AS67" s="25">
        <f>Fakos!AT122</f>
        <v>0.60194778815406502</v>
      </c>
      <c r="AT67" s="25">
        <f>Fakos!AU122</f>
        <v>3.4017848154373</v>
      </c>
      <c r="AU67" s="25" t="str">
        <f>Fakos!AV122</f>
        <v>n.a.</v>
      </c>
      <c r="AV67" s="25" t="str">
        <f>Fakos!AW122</f>
        <v>n.a.</v>
      </c>
      <c r="AW67" s="25">
        <f>Fakos!AX122</f>
        <v>0.24856920199278901</v>
      </c>
      <c r="AX67" s="25">
        <f>Fakos!AY122</f>
        <v>1.5597228247877299</v>
      </c>
      <c r="AY67" s="25">
        <f>Fakos!AZ122</f>
        <v>2.72445323940235E-2</v>
      </c>
      <c r="AZ67" s="25">
        <f>Fakos!BA122</f>
        <v>0.18808435835579199</v>
      </c>
      <c r="BA67" s="25" t="str">
        <f>Fakos!BB122</f>
        <v>n.a.</v>
      </c>
      <c r="BB67" s="25" t="str">
        <f>Fakos!BC122</f>
        <v>n.a.</v>
      </c>
      <c r="BC67" s="25">
        <f>Fakos!BD122</f>
        <v>4.9465989856671402E-2</v>
      </c>
      <c r="BD67" s="25">
        <f>Fakos!BE122</f>
        <v>0.34090967084259</v>
      </c>
      <c r="BE67" s="25">
        <f>Fakos!BF122</f>
        <v>2.37351501694885E-2</v>
      </c>
      <c r="BF67" s="25">
        <f>Fakos!BG122</f>
        <v>9.6974705315668892E-3</v>
      </c>
      <c r="BG67" s="25">
        <f>Fakos!BH122</f>
        <v>7.95370019664767E-2</v>
      </c>
      <c r="BH67" s="25">
        <f>Fakos!BI122</f>
        <v>7.4348181169957804E-3</v>
      </c>
      <c r="BJ67" s="25" t="str">
        <f>Fakos!BK122</f>
        <v>n.a.</v>
      </c>
      <c r="BK67" s="25">
        <f>Fakos!BL122</f>
        <v>42412.929258302502</v>
      </c>
      <c r="BL67" s="25">
        <f>Fakos!BM122</f>
        <v>0.65101072296944995</v>
      </c>
      <c r="BM67" s="25">
        <f>Fakos!BN122</f>
        <v>7.37988005010744</v>
      </c>
      <c r="BN67" s="25">
        <f>Fakos!BO122</f>
        <v>9.4690077648319804</v>
      </c>
      <c r="BO67" s="25">
        <f>Fakos!BP122</f>
        <v>360.59721410358497</v>
      </c>
      <c r="BP67" s="25" t="str">
        <f>Fakos!BQ122</f>
        <v>n.a.</v>
      </c>
      <c r="BQ67" s="25" t="str">
        <f>Fakos!BR122</f>
        <v>n.a.</v>
      </c>
      <c r="BR67" s="25">
        <f>Fakos!BS122</f>
        <v>0.34815808969380702</v>
      </c>
      <c r="BS67" s="25">
        <f>Fakos!BT122</f>
        <v>1.2026920260995799</v>
      </c>
      <c r="BT67" s="25">
        <f>Fakos!BU122</f>
        <v>0.50333273630841902</v>
      </c>
      <c r="BU67" s="25">
        <f>Fakos!BV122</f>
        <v>1.20174250634808</v>
      </c>
      <c r="BV67" s="25" t="str">
        <f>Fakos!BW122</f>
        <v>n.a.</v>
      </c>
      <c r="BW67" s="25" t="str">
        <f>Fakos!BX122</f>
        <v>n.a.</v>
      </c>
      <c r="BX67" s="25">
        <f>Fakos!BY122</f>
        <v>9.3024368677631197E-2</v>
      </c>
      <c r="BY67" s="25">
        <f>Fakos!BZ122</f>
        <v>0.64332246952902195</v>
      </c>
      <c r="BZ67" s="25">
        <f>Fakos!CA122</f>
        <v>2.8063227982808601E-2</v>
      </c>
      <c r="CA67" s="25">
        <f>Fakos!CB122</f>
        <v>5.8541635461768398E-3</v>
      </c>
      <c r="CB67" s="25">
        <f>Fakos!CC122</f>
        <v>1.6720345807939601</v>
      </c>
      <c r="CC67" s="25">
        <f>Fakos!CD122</f>
        <v>5.7979529249256199E-3</v>
      </c>
      <c r="CE67" s="25" t="str">
        <f>Fakos!CF122</f>
        <v>n.a.</v>
      </c>
      <c r="CF67" s="25">
        <f>Fakos!CG122</f>
        <v>378958.482300081</v>
      </c>
      <c r="CG67" s="25">
        <f>Fakos!CH122</f>
        <v>1.7462169107513399</v>
      </c>
      <c r="CH67" s="25">
        <f>Fakos!CI122</f>
        <v>10.654835685638799</v>
      </c>
      <c r="CI67" s="25">
        <f>Fakos!CJ122</f>
        <v>17.739776887326499</v>
      </c>
      <c r="CJ67" s="25">
        <f>Fakos!CK122</f>
        <v>530.493948040296</v>
      </c>
      <c r="CK67" s="25" t="str">
        <f>Fakos!CL122</f>
        <v>n.a.</v>
      </c>
      <c r="CL67" s="25" t="str">
        <f>Fakos!CM122</f>
        <v>n.a.</v>
      </c>
      <c r="CM67" s="25">
        <f>Fakos!CN122</f>
        <v>0.26861086222776298</v>
      </c>
      <c r="CN67" s="25">
        <f>Fakos!CO122</f>
        <v>2.7566886726767099</v>
      </c>
      <c r="CO67" s="25">
        <f>Fakos!CP122</f>
        <v>1.12869129799573</v>
      </c>
      <c r="CP67" s="25">
        <f>Fakos!CQ122</f>
        <v>2.5837092798096899</v>
      </c>
      <c r="CQ67" s="25" t="str">
        <f>Fakos!CR122</f>
        <v>n.a.</v>
      </c>
      <c r="CR67" s="25" t="str">
        <f>Fakos!CS122</f>
        <v>n.a.</v>
      </c>
      <c r="CS67" s="25">
        <f>Fakos!CT122</f>
        <v>0.17918473985549099</v>
      </c>
      <c r="CT67" s="25">
        <f>Fakos!CU122</f>
        <v>1.0300188965897401</v>
      </c>
      <c r="CU67" s="25">
        <f>Fakos!CV122</f>
        <v>5.8149029544459302E-2</v>
      </c>
      <c r="CV67" s="25">
        <f>Fakos!CW122</f>
        <v>9.6974705315668892E-3</v>
      </c>
      <c r="CW67" s="25">
        <f>Fakos!CX122</f>
        <v>5.1723968493879298</v>
      </c>
      <c r="CX67" s="25">
        <f>Fakos!CY122</f>
        <v>7.4348181169957804E-3</v>
      </c>
      <c r="CZ67" s="25" t="str">
        <f>Fakos!DA122</f>
        <v>n.a.</v>
      </c>
      <c r="DA67" s="25">
        <f>Fakos!DB122</f>
        <v>6785.8981520293846</v>
      </c>
      <c r="DB67" s="25">
        <f>Fakos!DC122</f>
        <v>2.9630444482080388E-2</v>
      </c>
      <c r="DC67" s="25">
        <f>Fakos!DD122</f>
        <v>0.18153379571874861</v>
      </c>
      <c r="DD67" s="25">
        <f>Fakos!DE122</f>
        <v>0.27916433587206907</v>
      </c>
      <c r="DE67" s="25">
        <f>Fakos!DF122</f>
        <v>8.1127687420140084</v>
      </c>
      <c r="DF67" s="25" t="str">
        <f>Fakos!DG122</f>
        <v>n.a.</v>
      </c>
      <c r="DG67" s="25" t="str">
        <f>Fakos!DH122</f>
        <v>n.a.</v>
      </c>
      <c r="DH67" s="25">
        <f>Fakos!DI122</f>
        <v>3.585225919197708E-3</v>
      </c>
      <c r="DI67" s="25">
        <f>Fakos!DJ122</f>
        <v>3.4912470525287613E-2</v>
      </c>
      <c r="DJ67" s="25">
        <f>Fakos!DK122</f>
        <v>1.0463614837326756E-2</v>
      </c>
      <c r="DK67" s="25">
        <f>Fakos!DL122</f>
        <v>2.298448799325413E-2</v>
      </c>
      <c r="DL67" s="25" t="str">
        <f>Fakos!DM122</f>
        <v>n.a.</v>
      </c>
      <c r="DM67" s="25" t="str">
        <f>Fakos!DN122</f>
        <v>n.a.</v>
      </c>
      <c r="DN67" s="25">
        <f>Fakos!DO122</f>
        <v>1.4716223706922715E-3</v>
      </c>
      <c r="DO67" s="25">
        <f>Fakos!DP122</f>
        <v>8.0722484058757069E-3</v>
      </c>
      <c r="DP67" s="25">
        <f>Fakos!DQ122</f>
        <v>2.952228667479798E-4</v>
      </c>
      <c r="DQ67" s="25">
        <f>Fakos!DR122</f>
        <v>4.7447470177685212E-5</v>
      </c>
      <c r="DR67" s="25">
        <f>Fakos!DS122</f>
        <v>2.4963305257663757E-2</v>
      </c>
      <c r="DS67" s="25">
        <f>Fakos!DT122</f>
        <v>3.5576632203443119E-5</v>
      </c>
      <c r="DU67" s="25" t="str">
        <f>Fakos!DV122</f>
        <v>n.a.</v>
      </c>
      <c r="DV67" s="25">
        <f>Fakos!DW122</f>
        <v>99.856659145778764</v>
      </c>
      <c r="DW67" s="25">
        <f>Fakos!DX122</f>
        <v>4.3602145636391072E-4</v>
      </c>
      <c r="DX67" s="25">
        <f>Fakos!DY122</f>
        <v>2.6713277972062344E-3</v>
      </c>
      <c r="DY67" s="25">
        <f>Fakos!DZ122</f>
        <v>4.1079923848397586E-3</v>
      </c>
      <c r="DZ67" s="25">
        <f>Fakos!EA122</f>
        <v>0.11938198376253986</v>
      </c>
      <c r="EA67" s="25" t="str">
        <f>Fakos!EB122</f>
        <v>n.a.</v>
      </c>
      <c r="EB67" s="25" t="str">
        <f>Fakos!EC122</f>
        <v>n.a.</v>
      </c>
      <c r="EC67" s="25">
        <f>Fakos!ED122</f>
        <v>5.2757744745531016E-5</v>
      </c>
      <c r="ED67" s="25">
        <f>Fakos!EE122</f>
        <v>5.1374815699792081E-4</v>
      </c>
      <c r="EE67" s="25">
        <f>Fakos!EF122</f>
        <v>1.539754350617797E-4</v>
      </c>
      <c r="EF67" s="25">
        <f>Fakos!EG122</f>
        <v>3.3822408349825229E-4</v>
      </c>
      <c r="EG67" s="25" t="str">
        <f>Fakos!EH122</f>
        <v>n.a.</v>
      </c>
      <c r="EH67" s="25" t="str">
        <f>Fakos!EI122</f>
        <v>n.a.</v>
      </c>
      <c r="EI67" s="25">
        <f>Fakos!EJ122</f>
        <v>2.1655393312611675E-5</v>
      </c>
      <c r="EJ67" s="25">
        <f>Fakos!EK122</f>
        <v>1.1878571407154477E-4</v>
      </c>
      <c r="EK67" s="25">
        <f>Fakos!EL122</f>
        <v>4.3442987967740767E-6</v>
      </c>
      <c r="EL67" s="25">
        <f>Fakos!EM122</f>
        <v>6.9820468134283593E-7</v>
      </c>
      <c r="EM67" s="25">
        <f>Fakos!EN122</f>
        <v>3.6734301170156475E-4</v>
      </c>
      <c r="EN67" s="25">
        <f>Fakos!EO122</f>
        <v>5.2352150826659974E-7</v>
      </c>
      <c r="EP67" s="25">
        <f>Fakos!EQ122</f>
        <v>199.71331829155753</v>
      </c>
    </row>
    <row r="68" spans="1:146">
      <c r="A68" s="25" t="str">
        <f>Fakos!A123</f>
        <v xml:space="preserve">LM33b_II_py2 </v>
      </c>
      <c r="B68" s="25" t="str">
        <f>Fakos!B123</f>
        <v>Fakos</v>
      </c>
      <c r="C68" s="25" t="str">
        <f>Fakos!C123</f>
        <v>epithermal</v>
      </c>
      <c r="D68" s="25" t="str">
        <f>Fakos!E123</f>
        <v>pyrite</v>
      </c>
      <c r="E68" s="25">
        <f>Fakos!F123</f>
        <v>0</v>
      </c>
      <c r="F68" s="25" t="str">
        <f>Fakos!G123</f>
        <v>n.a.</v>
      </c>
      <c r="G68" s="25">
        <f>Fakos!H123</f>
        <v>418513.93646889197</v>
      </c>
      <c r="H68" s="25">
        <f>Fakos!I123</f>
        <v>3.8850981575695802</v>
      </c>
      <c r="I68" s="25">
        <f>Fakos!J123</f>
        <v>210.87084949438801</v>
      </c>
      <c r="J68" s="25">
        <f>Fakos!K123</f>
        <v>40951.230095132603</v>
      </c>
      <c r="K68" s="25">
        <f>Fakos!L123</f>
        <v>155.10860028136099</v>
      </c>
      <c r="L68" s="25" t="str">
        <f>Fakos!M123</f>
        <v>n.a.</v>
      </c>
      <c r="N68" s="25">
        <f>Fakos!O123</f>
        <v>129.578498164754</v>
      </c>
      <c r="O68" s="25">
        <f>Fakos!P123</f>
        <v>4.0234320491307001</v>
      </c>
      <c r="P68" s="25">
        <f>Fakos!Q123</f>
        <v>125.115325103036</v>
      </c>
      <c r="Q68" s="25">
        <f>Fakos!R123</f>
        <v>2.62814138923176</v>
      </c>
      <c r="R68" s="25" t="str">
        <f>Fakos!S123</f>
        <v>n.a.</v>
      </c>
      <c r="S68" s="25" t="str">
        <f>Fakos!T123</f>
        <v>n.a.</v>
      </c>
      <c r="T68" s="25">
        <f>Fakos!U123</f>
        <v>39.723305388494701</v>
      </c>
      <c r="U68" s="25">
        <f>Fakos!V123</f>
        <v>49.716552209123002</v>
      </c>
      <c r="V68" s="25">
        <f>Fakos!W123</f>
        <v>0.46268272253320503</v>
      </c>
      <c r="W68" s="25">
        <f>Fakos!X123</f>
        <v>0.88868065395420504</v>
      </c>
      <c r="X68" s="25">
        <f>Fakos!Y123</f>
        <v>969.81518001478503</v>
      </c>
      <c r="Y68" s="25">
        <f>Fakos!Z123</f>
        <v>0.172729968836279</v>
      </c>
      <c r="Z68" s="25">
        <f>Fakos!AA123</f>
        <v>1.8424064620050654E-2</v>
      </c>
      <c r="AA68" s="25">
        <f>Fakos!AB123</f>
        <v>4.1486585609738155E-3</v>
      </c>
      <c r="AB68" s="25">
        <f>Fakos!AC123</f>
        <v>1.7810606845073892E-4</v>
      </c>
      <c r="AC68" s="25">
        <f>Fakos!AD123</f>
        <v>2.9982583627646539E-2</v>
      </c>
      <c r="AD68" s="25">
        <f>Fakos!AE123</f>
        <v>9.1634021849467946E-4</v>
      </c>
      <c r="AE68" s="25">
        <f>Fakos!AF123</f>
        <v>4.0959665518835363E-2</v>
      </c>
      <c r="AF68" s="25">
        <f>Fakos!AG123</f>
        <v>32.203903229385844</v>
      </c>
      <c r="AG68" s="25">
        <f>Fakos!AH123</f>
        <v>0.12900945219390006</v>
      </c>
      <c r="AH68" s="25">
        <f>Fakos!AI123</f>
        <v>4.4459615132178422E-2</v>
      </c>
      <c r="AI68" s="25">
        <f>Fakos!AJ123</f>
        <v>1.0356062796744518</v>
      </c>
      <c r="AJ68" s="25">
        <f>Fakos!AK123</f>
        <v>0.22874084975761366</v>
      </c>
      <c r="AK68" s="25">
        <f>Fakos!AL123</f>
        <v>10.224530701006691</v>
      </c>
      <c r="AL68" s="25">
        <f>Fakos!AM123</f>
        <v>32.203903229385844</v>
      </c>
      <c r="AO68" s="25" t="str">
        <f>Fakos!AP123</f>
        <v>n.a.</v>
      </c>
      <c r="AP68" s="25">
        <f>Fakos!AQ123</f>
        <v>48.4525546037639</v>
      </c>
      <c r="AQ68" s="25">
        <f>Fakos!AR123</f>
        <v>8.4634332663682796E-2</v>
      </c>
      <c r="AR68" s="25">
        <f>Fakos!AS123</f>
        <v>0.70138655234511005</v>
      </c>
      <c r="AS68" s="25">
        <f>Fakos!AT123</f>
        <v>1.2941789734651701</v>
      </c>
      <c r="AT68" s="25">
        <f>Fakos!AU123</f>
        <v>7.7537941830140502</v>
      </c>
      <c r="AU68" s="25" t="str">
        <f>Fakos!AV123</f>
        <v>n.a.</v>
      </c>
      <c r="AV68" s="25" t="str">
        <f>Fakos!AW123</f>
        <v>n.a.</v>
      </c>
      <c r="AW68" s="25">
        <f>Fakos!AX123</f>
        <v>0.92357284504418302</v>
      </c>
      <c r="AX68" s="25">
        <f>Fakos!AY123</f>
        <v>4.0234320491307001</v>
      </c>
      <c r="AY68" s="25">
        <f>Fakos!AZ123</f>
        <v>9.2815718367922698E-2</v>
      </c>
      <c r="AZ68" s="25">
        <f>Fakos!BA123</f>
        <v>0.13905387922083801</v>
      </c>
      <c r="BA68" s="25" t="str">
        <f>Fakos!BB123</f>
        <v>n.a.</v>
      </c>
      <c r="BB68" s="25" t="str">
        <f>Fakos!BC123</f>
        <v>n.a.</v>
      </c>
      <c r="BC68" s="25">
        <f>Fakos!BD123</f>
        <v>7.3273684052135801E-2</v>
      </c>
      <c r="BD68" s="25">
        <f>Fakos!BE123</f>
        <v>0.68134492699440596</v>
      </c>
      <c r="BE68" s="25">
        <f>Fakos!BF123</f>
        <v>0.100693904362283</v>
      </c>
      <c r="BF68" s="25">
        <f>Fakos!BG123</f>
        <v>3.0330919460133599E-2</v>
      </c>
      <c r="BG68" s="25">
        <f>Fakos!BH123</f>
        <v>0.432261625917297</v>
      </c>
      <c r="BH68" s="25">
        <f>Fakos!BI123</f>
        <v>2.3724308926371201E-2</v>
      </c>
      <c r="BJ68" s="25" t="str">
        <f>Fakos!BK123</f>
        <v>n.a.</v>
      </c>
      <c r="BK68" s="25">
        <f>Fakos!BL123</f>
        <v>86347.381511638203</v>
      </c>
      <c r="BL68" s="25">
        <f>Fakos!BM123</f>
        <v>1.6995658786660599</v>
      </c>
      <c r="BM68" s="25">
        <f>Fakos!BN123</f>
        <v>59.884411051242999</v>
      </c>
      <c r="BN68" s="25">
        <f>Fakos!BO123</f>
        <v>59717.946321367097</v>
      </c>
      <c r="BO68" s="25">
        <f>Fakos!BP123</f>
        <v>27.037457154588999</v>
      </c>
      <c r="BP68" s="25" t="str">
        <f>Fakos!BQ123</f>
        <v>n.a.</v>
      </c>
      <c r="BQ68" s="25" t="str">
        <f>Fakos!BR123</f>
        <v>n.a.</v>
      </c>
      <c r="BR68" s="25">
        <f>Fakos!BS123</f>
        <v>22.022312597382399</v>
      </c>
      <c r="BS68" s="25">
        <f>Fakos!BT123</f>
        <v>4.3210917457732299</v>
      </c>
      <c r="BT68" s="25">
        <f>Fakos!BU123</f>
        <v>74.909333742081799</v>
      </c>
      <c r="BU68" s="25">
        <f>Fakos!BV123</f>
        <v>1.3616377977313101</v>
      </c>
      <c r="BV68" s="25" t="str">
        <f>Fakos!BW123</f>
        <v>n.a.</v>
      </c>
      <c r="BW68" s="25" t="str">
        <f>Fakos!BX123</f>
        <v>n.a.</v>
      </c>
      <c r="BX68" s="25">
        <f>Fakos!BY123</f>
        <v>9.1213754773920197</v>
      </c>
      <c r="BY68" s="25">
        <f>Fakos!BZ123</f>
        <v>21.3717429231165</v>
      </c>
      <c r="BZ68" s="25">
        <f>Fakos!CA123</f>
        <v>0.262968678058282</v>
      </c>
      <c r="CA68" s="25">
        <f>Fakos!CB123</f>
        <v>0.43044774223330701</v>
      </c>
      <c r="CB68" s="25">
        <f>Fakos!CC123</f>
        <v>564.23303296003496</v>
      </c>
      <c r="CC68" s="25">
        <f>Fakos!CD123</f>
        <v>0.137077288691072</v>
      </c>
      <c r="CE68" s="25" t="str">
        <f>Fakos!CF123</f>
        <v>n.a.</v>
      </c>
      <c r="CF68" s="25">
        <f>Fakos!CG123</f>
        <v>418513.93646889197</v>
      </c>
      <c r="CG68" s="25">
        <f>Fakos!CH123</f>
        <v>3.8850981575695802</v>
      </c>
      <c r="CH68" s="25">
        <f>Fakos!CI123</f>
        <v>210.87084949438801</v>
      </c>
      <c r="CI68" s="25">
        <f>Fakos!CJ123</f>
        <v>40951.230095132603</v>
      </c>
      <c r="CJ68" s="25">
        <f>Fakos!CK123</f>
        <v>155.10860028136099</v>
      </c>
      <c r="CK68" s="25" t="str">
        <f>Fakos!CL123</f>
        <v>n.a.</v>
      </c>
      <c r="CL68" s="25" t="str">
        <f>Fakos!CM123</f>
        <v>n.a.</v>
      </c>
      <c r="CM68" s="25">
        <f>Fakos!CN123</f>
        <v>129.578498164754</v>
      </c>
      <c r="CN68" s="25">
        <f>Fakos!CO123</f>
        <v>4.0234320491307001</v>
      </c>
      <c r="CO68" s="25">
        <f>Fakos!CP123</f>
        <v>125.115325103036</v>
      </c>
      <c r="CP68" s="25">
        <f>Fakos!CQ123</f>
        <v>2.62814138923176</v>
      </c>
      <c r="CQ68" s="25" t="str">
        <f>Fakos!CR123</f>
        <v>n.a.</v>
      </c>
      <c r="CR68" s="25" t="str">
        <f>Fakos!CS123</f>
        <v>n.a.</v>
      </c>
      <c r="CS68" s="25">
        <f>Fakos!CT123</f>
        <v>39.723305388494701</v>
      </c>
      <c r="CT68" s="25">
        <f>Fakos!CU123</f>
        <v>49.716552209123002</v>
      </c>
      <c r="CU68" s="25">
        <f>Fakos!CV123</f>
        <v>0.46268272253320503</v>
      </c>
      <c r="CV68" s="25">
        <f>Fakos!CW123</f>
        <v>0.88868065395420504</v>
      </c>
      <c r="CW68" s="25">
        <f>Fakos!CX123</f>
        <v>969.81518001478503</v>
      </c>
      <c r="CX68" s="25">
        <f>Fakos!CY123</f>
        <v>0.172729968836279</v>
      </c>
      <c r="CZ68" s="25" t="str">
        <f>Fakos!DA123</f>
        <v>n.a.</v>
      </c>
      <c r="DA68" s="25">
        <f>Fakos!DB123</f>
        <v>7494.2060429562534</v>
      </c>
      <c r="DB68" s="25">
        <f>Fakos!DC123</f>
        <v>6.5923760419756269E-2</v>
      </c>
      <c r="DC68" s="25">
        <f>Fakos!DD123</f>
        <v>3.5927523281048299</v>
      </c>
      <c r="DD68" s="25">
        <f>Fakos!DE123</f>
        <v>644.43442695264218</v>
      </c>
      <c r="DE68" s="25">
        <f>Fakos!DF123</f>
        <v>2.3720538351638019</v>
      </c>
      <c r="DF68" s="25" t="str">
        <f>Fakos!DG123</f>
        <v>n.a.</v>
      </c>
      <c r="DG68" s="25" t="str">
        <f>Fakos!DH123</f>
        <v>n.a.</v>
      </c>
      <c r="DH68" s="25">
        <f>Fakos!DI123</f>
        <v>1.7295212350611038</v>
      </c>
      <c r="DI68" s="25">
        <f>Fakos!DJ123</f>
        <v>5.0955319771158816E-2</v>
      </c>
      <c r="DJ68" s="25">
        <f>Fakos!DK123</f>
        <v>1.1598907287137079</v>
      </c>
      <c r="DK68" s="25">
        <f>Fakos!DL123</f>
        <v>2.3379752775366823E-2</v>
      </c>
      <c r="DL68" s="25" t="str">
        <f>Fakos!DM123</f>
        <v>n.a.</v>
      </c>
      <c r="DM68" s="25" t="str">
        <f>Fakos!DN123</f>
        <v>n.a.</v>
      </c>
      <c r="DN68" s="25">
        <f>Fakos!DO123</f>
        <v>0.32624265266503533</v>
      </c>
      <c r="DO68" s="25">
        <f>Fakos!DP123</f>
        <v>0.38962815210911445</v>
      </c>
      <c r="DP68" s="25">
        <f>Fakos!DQ123</f>
        <v>2.3490421217877097E-3</v>
      </c>
      <c r="DQ68" s="25">
        <f>Fakos!DR123</f>
        <v>4.3481079616299627E-3</v>
      </c>
      <c r="DR68" s="25">
        <f>Fakos!DS123</f>
        <v>4.68057519312155</v>
      </c>
      <c r="DS68" s="25">
        <f>Fakos!DT123</f>
        <v>8.2653677266870224E-4</v>
      </c>
      <c r="DU68" s="25" t="str">
        <f>Fakos!DV123</f>
        <v>n.a.</v>
      </c>
      <c r="DV68" s="25">
        <f>Fakos!DW123</f>
        <v>91.907551946061261</v>
      </c>
      <c r="DW68" s="25">
        <f>Fakos!DX123</f>
        <v>8.084767619851007E-4</v>
      </c>
      <c r="DX68" s="25">
        <f>Fakos!DY123</f>
        <v>4.4060847717815363E-2</v>
      </c>
      <c r="DY68" s="25">
        <f>Fakos!DZ123</f>
        <v>7.9032242016682321</v>
      </c>
      <c r="DZ68" s="25">
        <f>Fakos!EA123</f>
        <v>2.9090427968560664E-2</v>
      </c>
      <c r="EA68" s="25" t="str">
        <f>Fakos!EB123</f>
        <v>n.a.</v>
      </c>
      <c r="EB68" s="25" t="str">
        <f>Fakos!EC123</f>
        <v>n.a.</v>
      </c>
      <c r="EC68" s="25">
        <f>Fakos!ED123</f>
        <v>2.1210527418390902E-2</v>
      </c>
      <c r="ED68" s="25">
        <f>Fakos!EE123</f>
        <v>6.2490658409340434E-4</v>
      </c>
      <c r="EE68" s="25">
        <f>Fakos!EF123</f>
        <v>1.4224684615017361E-2</v>
      </c>
      <c r="EF68" s="25">
        <f>Fakos!EG123</f>
        <v>2.8672494862984371E-4</v>
      </c>
      <c r="EG68" s="25" t="str">
        <f>Fakos!EH123</f>
        <v>n.a.</v>
      </c>
      <c r="EH68" s="25" t="str">
        <f>Fakos!EI123</f>
        <v>n.a.</v>
      </c>
      <c r="EI68" s="25">
        <f>Fakos!EJ123</f>
        <v>4.0009793399014481E-3</v>
      </c>
      <c r="EJ68" s="25">
        <f>Fakos!EK123</f>
        <v>4.7783273403956671E-3</v>
      </c>
      <c r="EK68" s="25">
        <f>Fakos!EL123</f>
        <v>2.8808216586813442E-5</v>
      </c>
      <c r="EL68" s="25">
        <f>Fakos!EM123</f>
        <v>5.3324389009318986E-5</v>
      </c>
      <c r="EM68" s="25">
        <f>Fakos!EN123</f>
        <v>5.7401705428634119E-2</v>
      </c>
      <c r="EN68" s="25">
        <f>Fakos!EO123</f>
        <v>1.0136493570359928E-5</v>
      </c>
      <c r="EP68" s="25">
        <f>Fakos!EQ123</f>
        <v>183.81510389212252</v>
      </c>
    </row>
    <row r="69" spans="1:146">
      <c r="A69" s="25" t="str">
        <f>Fakos!A124</f>
        <v xml:space="preserve">LM33b_IV_py10 </v>
      </c>
      <c r="B69" s="25" t="str">
        <f>Fakos!B124</f>
        <v>Fakos</v>
      </c>
      <c r="C69" s="25" t="str">
        <f>Fakos!C124</f>
        <v>epithermal</v>
      </c>
      <c r="D69" s="25" t="str">
        <f>Fakos!E124</f>
        <v>pyrite</v>
      </c>
      <c r="E69" s="25">
        <f>Fakos!F124</f>
        <v>0</v>
      </c>
      <c r="F69" s="25" t="str">
        <f>Fakos!G124</f>
        <v>n.a.</v>
      </c>
      <c r="G69" s="25">
        <f>Fakos!H124</f>
        <v>436711.93805730302</v>
      </c>
      <c r="H69" s="25">
        <f>Fakos!I124</f>
        <v>23.886165254787301</v>
      </c>
      <c r="I69" s="25">
        <f>Fakos!J124</f>
        <v>269.72843886159598</v>
      </c>
      <c r="J69" s="25">
        <f>Fakos!K124</f>
        <v>92.340872351042407</v>
      </c>
      <c r="K69" s="25">
        <f>Fakos!L124</f>
        <v>110.899920517317</v>
      </c>
      <c r="L69" s="25" t="str">
        <f>Fakos!M124</f>
        <v>n.a.</v>
      </c>
      <c r="N69" s="25">
        <f>Fakos!O124</f>
        <v>22.2293742346044</v>
      </c>
      <c r="O69" s="25">
        <f>Fakos!P124</f>
        <v>17.053456965655599</v>
      </c>
      <c r="P69" s="25">
        <f>Fakos!Q124</f>
        <v>104.297722630262</v>
      </c>
      <c r="Q69" s="25">
        <f>Fakos!R124</f>
        <v>0.382915987311578</v>
      </c>
      <c r="R69" s="25" t="str">
        <f>Fakos!S124</f>
        <v>n.a.</v>
      </c>
      <c r="S69" s="25" t="str">
        <f>Fakos!T124</f>
        <v>n.a.</v>
      </c>
      <c r="T69" s="25">
        <f>Fakos!U124</f>
        <v>16.123106577910999</v>
      </c>
      <c r="U69" s="25">
        <f>Fakos!V124</f>
        <v>90.663775739954303</v>
      </c>
      <c r="V69" s="25">
        <f>Fakos!W124</f>
        <v>0.90269056638256995</v>
      </c>
      <c r="W69" s="25">
        <f>Fakos!X124</f>
        <v>0.52555780804919605</v>
      </c>
      <c r="X69" s="25">
        <f>Fakos!Y124</f>
        <v>7817.9972992754001</v>
      </c>
      <c r="Y69" s="25">
        <f>Fakos!Z124</f>
        <v>2.13621407988339</v>
      </c>
      <c r="Z69" s="25">
        <f>Fakos!AA124</f>
        <v>8.8556347100810742E-2</v>
      </c>
      <c r="AA69" s="25">
        <f>Fakos!AB124</f>
        <v>2.1813076051121396E-3</v>
      </c>
      <c r="AB69" s="25">
        <f>Fakos!AC124</f>
        <v>2.7324313351724766E-4</v>
      </c>
      <c r="AC69" s="25">
        <f>Fakos!AD124</f>
        <v>1.0745316086137855</v>
      </c>
      <c r="AD69" s="25">
        <f>Fakos!AE124</f>
        <v>6.7224096904958849E-5</v>
      </c>
      <c r="AE69" s="25">
        <f>Fakos!AF124</f>
        <v>2.0623064911272542E-3</v>
      </c>
      <c r="AF69" s="25">
        <f>Fakos!AG124</f>
        <v>4.3664490100334756</v>
      </c>
      <c r="AG69" s="25">
        <f>Fakos!AH124</f>
        <v>1.3340721240710672E-2</v>
      </c>
      <c r="AH69" s="25">
        <f>Fakos!AI124</f>
        <v>8.943311147256032E-2</v>
      </c>
      <c r="AI69" s="25">
        <f>Fakos!AJ124</f>
        <v>0.71394703937408788</v>
      </c>
      <c r="AJ69" s="25">
        <f>Fakos!AK124</f>
        <v>2.200260286417733E-2</v>
      </c>
      <c r="AK69" s="25">
        <f>Fakos!AL124</f>
        <v>0.6749976987067684</v>
      </c>
      <c r="AL69" s="25">
        <f>Fakos!AM124</f>
        <v>4.3664490100334756</v>
      </c>
      <c r="AO69" s="25" t="str">
        <f>Fakos!AP124</f>
        <v>n.a.</v>
      </c>
      <c r="AP69" s="25">
        <f>Fakos!AQ124</f>
        <v>15.9810924377554</v>
      </c>
      <c r="AQ69" s="25">
        <f>Fakos!AR124</f>
        <v>3.3060185355940998E-2</v>
      </c>
      <c r="AR69" s="25">
        <f>Fakos!AS124</f>
        <v>0.334294656093377</v>
      </c>
      <c r="AS69" s="25">
        <f>Fakos!AT124</f>
        <v>0.62382161293292104</v>
      </c>
      <c r="AT69" s="25">
        <f>Fakos!AU124</f>
        <v>3.2527110300079101</v>
      </c>
      <c r="AU69" s="25" t="str">
        <f>Fakos!AV124</f>
        <v>n.a.</v>
      </c>
      <c r="AV69" s="25" t="str">
        <f>Fakos!AW124</f>
        <v>n.a.</v>
      </c>
      <c r="AW69" s="25">
        <f>Fakos!AX124</f>
        <v>0.218433454951524</v>
      </c>
      <c r="AX69" s="25">
        <f>Fakos!AY124</f>
        <v>2.1769876883889498</v>
      </c>
      <c r="AY69" s="25">
        <f>Fakos!AZ124</f>
        <v>1.45609668942677E-2</v>
      </c>
      <c r="AZ69" s="25">
        <f>Fakos!BA124</f>
        <v>0.14022703857720001</v>
      </c>
      <c r="BA69" s="25" t="str">
        <f>Fakos!BB124</f>
        <v>n.a.</v>
      </c>
      <c r="BB69" s="25" t="str">
        <f>Fakos!BC124</f>
        <v>n.a.</v>
      </c>
      <c r="BC69" s="25">
        <f>Fakos!BD124</f>
        <v>5.92424912616802E-2</v>
      </c>
      <c r="BD69" s="25">
        <f>Fakos!BE124</f>
        <v>0.17030371666563299</v>
      </c>
      <c r="BE69" s="25">
        <f>Fakos!BF124</f>
        <v>3.1751991084294502E-2</v>
      </c>
      <c r="BF69" s="25">
        <f>Fakos!BG124</f>
        <v>1.24918320417316E-2</v>
      </c>
      <c r="BG69" s="25">
        <f>Fakos!BH124</f>
        <v>0.25124849255524301</v>
      </c>
      <c r="BH69" s="25">
        <f>Fakos!BI124</f>
        <v>2.5256231139315299E-6</v>
      </c>
      <c r="BJ69" s="25" t="str">
        <f>Fakos!BK124</f>
        <v>n.a.</v>
      </c>
      <c r="BK69" s="25">
        <f>Fakos!BL124</f>
        <v>51382.463906339202</v>
      </c>
      <c r="BL69" s="25">
        <f>Fakos!BM124</f>
        <v>8.9991954930900704</v>
      </c>
      <c r="BM69" s="25">
        <f>Fakos!BN124</f>
        <v>105.792822371816</v>
      </c>
      <c r="BN69" s="25">
        <f>Fakos!BO124</f>
        <v>59.732552317993701</v>
      </c>
      <c r="BO69" s="25">
        <f>Fakos!BP124</f>
        <v>106.26262662095699</v>
      </c>
      <c r="BP69" s="25" t="str">
        <f>Fakos!BQ124</f>
        <v>n.a.</v>
      </c>
      <c r="BQ69" s="25" t="str">
        <f>Fakos!BR124</f>
        <v>n.a.</v>
      </c>
      <c r="BR69" s="25">
        <f>Fakos!BS124</f>
        <v>6.9969486084247396</v>
      </c>
      <c r="BS69" s="25">
        <f>Fakos!BT124</f>
        <v>8.2656320089394004</v>
      </c>
      <c r="BT69" s="25">
        <f>Fakos!BU124</f>
        <v>52.169831837674899</v>
      </c>
      <c r="BU69" s="25">
        <f>Fakos!BV124</f>
        <v>0.254566643896534</v>
      </c>
      <c r="BV69" s="25" t="str">
        <f>Fakos!BW124</f>
        <v>n.a.</v>
      </c>
      <c r="BW69" s="25" t="str">
        <f>Fakos!BX124</f>
        <v>n.a.</v>
      </c>
      <c r="BX69" s="25">
        <f>Fakos!BY124</f>
        <v>11.696963259592399</v>
      </c>
      <c r="BY69" s="25">
        <f>Fakos!BZ124</f>
        <v>57.768340889154501</v>
      </c>
      <c r="BZ69" s="25">
        <f>Fakos!CA124</f>
        <v>0.43200726077222401</v>
      </c>
      <c r="CA69" s="25">
        <f>Fakos!CB124</f>
        <v>0.35609399148403298</v>
      </c>
      <c r="CB69" s="25">
        <f>Fakos!CC124</f>
        <v>4310.3673610043797</v>
      </c>
      <c r="CC69" s="25">
        <f>Fakos!CD124</f>
        <v>1.0917273859082599</v>
      </c>
      <c r="CE69" s="25" t="str">
        <f>Fakos!CF124</f>
        <v>n.a.</v>
      </c>
      <c r="CF69" s="25">
        <f>Fakos!CG124</f>
        <v>436711.93805730302</v>
      </c>
      <c r="CG69" s="25">
        <f>Fakos!CH124</f>
        <v>23.886165254787301</v>
      </c>
      <c r="CH69" s="25">
        <f>Fakos!CI124</f>
        <v>269.72843886159598</v>
      </c>
      <c r="CI69" s="25">
        <f>Fakos!CJ124</f>
        <v>92.340872351042407</v>
      </c>
      <c r="CJ69" s="25">
        <f>Fakos!CK124</f>
        <v>110.899920517317</v>
      </c>
      <c r="CK69" s="25" t="str">
        <f>Fakos!CL124</f>
        <v>n.a.</v>
      </c>
      <c r="CL69" s="25" t="str">
        <f>Fakos!CM124</f>
        <v>n.a.</v>
      </c>
      <c r="CM69" s="25">
        <f>Fakos!CN124</f>
        <v>22.2293742346044</v>
      </c>
      <c r="CN69" s="25">
        <f>Fakos!CO124</f>
        <v>17.053456965655599</v>
      </c>
      <c r="CO69" s="25">
        <f>Fakos!CP124</f>
        <v>104.297722630262</v>
      </c>
      <c r="CP69" s="25">
        <f>Fakos!CQ124</f>
        <v>0.382915987311578</v>
      </c>
      <c r="CQ69" s="25" t="str">
        <f>Fakos!CR124</f>
        <v>n.a.</v>
      </c>
      <c r="CR69" s="25" t="str">
        <f>Fakos!CS124</f>
        <v>n.a.</v>
      </c>
      <c r="CS69" s="25">
        <f>Fakos!CT124</f>
        <v>16.123106577910999</v>
      </c>
      <c r="CT69" s="25">
        <f>Fakos!CU124</f>
        <v>90.663775739954303</v>
      </c>
      <c r="CU69" s="25">
        <f>Fakos!CV124</f>
        <v>0.90269056638256995</v>
      </c>
      <c r="CV69" s="25">
        <f>Fakos!CW124</f>
        <v>0.52555780804919605</v>
      </c>
      <c r="CW69" s="25">
        <f>Fakos!CX124</f>
        <v>7817.9972992754001</v>
      </c>
      <c r="CX69" s="25">
        <f>Fakos!CY124</f>
        <v>2.13621407988339</v>
      </c>
      <c r="CZ69" s="25" t="str">
        <f>Fakos!DA124</f>
        <v>n.a.</v>
      </c>
      <c r="DA69" s="25">
        <f>Fakos!DB124</f>
        <v>7820.0723083051844</v>
      </c>
      <c r="DB69" s="25">
        <f>Fakos!DC124</f>
        <v>0.4053091509503523</v>
      </c>
      <c r="DC69" s="25">
        <f>Fakos!DD124</f>
        <v>4.5955497357726083</v>
      </c>
      <c r="DD69" s="25">
        <f>Fakos!DE124</f>
        <v>1.4531343019394203</v>
      </c>
      <c r="DE69" s="25">
        <f>Fakos!DF124</f>
        <v>1.6959767627667379</v>
      </c>
      <c r="DF69" s="25" t="str">
        <f>Fakos!DG124</f>
        <v>n.a.</v>
      </c>
      <c r="DG69" s="25" t="str">
        <f>Fakos!DH124</f>
        <v>n.a.</v>
      </c>
      <c r="DH69" s="25">
        <f>Fakos!DI124</f>
        <v>0.29670180875214092</v>
      </c>
      <c r="DI69" s="25">
        <f>Fakos!DJ124</f>
        <v>0.21597589875450354</v>
      </c>
      <c r="DJ69" s="25">
        <f>Fakos!DK124</f>
        <v>0.96689962964304588</v>
      </c>
      <c r="DK69" s="25">
        <f>Fakos!DL124</f>
        <v>3.4063924999473182E-3</v>
      </c>
      <c r="DL69" s="25" t="str">
        <f>Fakos!DM124</f>
        <v>n.a.</v>
      </c>
      <c r="DM69" s="25" t="str">
        <f>Fakos!DN124</f>
        <v>n.a.</v>
      </c>
      <c r="DN69" s="25">
        <f>Fakos!DO124</f>
        <v>0.13241710395787615</v>
      </c>
      <c r="DO69" s="25">
        <f>Fakos!DP124</f>
        <v>0.71053115783663245</v>
      </c>
      <c r="DP69" s="25">
        <f>Fakos!DQ124</f>
        <v>4.5829637894483598E-3</v>
      </c>
      <c r="DQ69" s="25">
        <f>Fakos!DR124</f>
        <v>2.5714322454388205E-3</v>
      </c>
      <c r="DR69" s="25">
        <f>Fakos!DS124</f>
        <v>37.731647197275102</v>
      </c>
      <c r="DS69" s="25">
        <f>Fakos!DT124</f>
        <v>1.0222079603278499E-2</v>
      </c>
      <c r="DU69" s="25" t="str">
        <f>Fakos!DV124</f>
        <v>n.a.</v>
      </c>
      <c r="DV69" s="25">
        <f>Fakos!DW124</f>
        <v>99.374077141961038</v>
      </c>
      <c r="DW69" s="25">
        <f>Fakos!DX124</f>
        <v>5.1504923797325063E-3</v>
      </c>
      <c r="DX69" s="25">
        <f>Fakos!DY124</f>
        <v>5.8398246966000253E-2</v>
      </c>
      <c r="DY69" s="25">
        <f>Fakos!DZ124</f>
        <v>1.8465798591810436E-2</v>
      </c>
      <c r="DZ69" s="25">
        <f>Fakos!EA124</f>
        <v>2.1551734946896082E-2</v>
      </c>
      <c r="EA69" s="25" t="str">
        <f>Fakos!EB124</f>
        <v>n.a.</v>
      </c>
      <c r="EB69" s="25" t="str">
        <f>Fakos!EC124</f>
        <v>n.a.</v>
      </c>
      <c r="EC69" s="25">
        <f>Fakos!ED124</f>
        <v>3.7703575195565785E-3</v>
      </c>
      <c r="ED69" s="25">
        <f>Fakos!EE124</f>
        <v>2.7445277712893515E-3</v>
      </c>
      <c r="EE69" s="25">
        <f>Fakos!EF124</f>
        <v>1.2286939889626888E-2</v>
      </c>
      <c r="EF69" s="25">
        <f>Fakos!EG124</f>
        <v>4.3286954099651503E-5</v>
      </c>
      <c r="EG69" s="25" t="str">
        <f>Fakos!EH124</f>
        <v>n.a.</v>
      </c>
      <c r="EH69" s="25" t="str">
        <f>Fakos!EI124</f>
        <v>n.a.</v>
      </c>
      <c r="EI69" s="25">
        <f>Fakos!EJ124</f>
        <v>1.6826989553088828E-3</v>
      </c>
      <c r="EJ69" s="25">
        <f>Fakos!EK124</f>
        <v>9.0291208708691718E-3</v>
      </c>
      <c r="EK69" s="25">
        <f>Fakos!EL124</f>
        <v>5.823831023503139E-5</v>
      </c>
      <c r="EL69" s="25">
        <f>Fakos!EM124</f>
        <v>3.2676642395259942E-5</v>
      </c>
      <c r="EM69" s="25">
        <f>Fakos!EN124</f>
        <v>0.47947735921739831</v>
      </c>
      <c r="EN69" s="25">
        <f>Fakos!EO124</f>
        <v>1.2989774096700351E-4</v>
      </c>
      <c r="EP69" s="25">
        <f>Fakos!EQ124</f>
        <v>198.74815428392208</v>
      </c>
    </row>
    <row r="70" spans="1:146">
      <c r="A70" s="25" t="str">
        <f>Fakos!A125</f>
        <v xml:space="preserve">LM33b_IV_py8 </v>
      </c>
      <c r="B70" s="25" t="str">
        <f>Fakos!B125</f>
        <v>Fakos</v>
      </c>
      <c r="C70" s="25" t="str">
        <f>Fakos!C125</f>
        <v>epithermal</v>
      </c>
      <c r="D70" s="25" t="str">
        <f>Fakos!E125</f>
        <v>pyrite</v>
      </c>
      <c r="E70" s="25">
        <f>Fakos!F125</f>
        <v>0</v>
      </c>
      <c r="F70" s="25" t="str">
        <f>Fakos!G125</f>
        <v>n.a.</v>
      </c>
      <c r="G70" s="25">
        <f>Fakos!H125</f>
        <v>414505.86043375498</v>
      </c>
      <c r="H70" s="25">
        <f>Fakos!I125</f>
        <v>0.15375525217033301</v>
      </c>
      <c r="I70" s="25">
        <f>Fakos!J125</f>
        <v>0.62447541523061001</v>
      </c>
      <c r="J70" s="25">
        <f>Fakos!K125</f>
        <v>88.6564175354534</v>
      </c>
      <c r="K70" s="25">
        <f>Fakos!L125</f>
        <v>407.504320590345</v>
      </c>
      <c r="L70" s="25" t="str">
        <f>Fakos!M125</f>
        <v>n.a.</v>
      </c>
      <c r="N70" s="25">
        <f>Fakos!O125</f>
        <v>0.445055334402358</v>
      </c>
      <c r="O70" s="25">
        <f>Fakos!P125</f>
        <v>4.9248909326465604</v>
      </c>
      <c r="P70" s="25">
        <f>Fakos!Q125</f>
        <v>1.57133491954886</v>
      </c>
      <c r="Q70" s="25">
        <f>Fakos!R125</f>
        <v>2.39104188326748</v>
      </c>
      <c r="R70" s="25" t="str">
        <f>Fakos!S125</f>
        <v>n.a.</v>
      </c>
      <c r="S70" s="25" t="str">
        <f>Fakos!T125</f>
        <v>n.a.</v>
      </c>
      <c r="T70" s="25">
        <f>Fakos!U125</f>
        <v>0.17826016156003599</v>
      </c>
      <c r="U70" s="25">
        <f>Fakos!V125</f>
        <v>0.50988583027104795</v>
      </c>
      <c r="V70" s="25">
        <f>Fakos!W125</f>
        <v>7.5472276467649896E-2</v>
      </c>
      <c r="W70" s="25">
        <f>Fakos!X125</f>
        <v>9.2977522134218005E-3</v>
      </c>
      <c r="X70" s="25">
        <f>Fakos!Y125</f>
        <v>9.7759122372099991</v>
      </c>
      <c r="Y70" s="25">
        <f>Fakos!Z125</f>
        <v>9.6965810132268009E-3</v>
      </c>
      <c r="Z70" s="25">
        <f>Fakos!AA125</f>
        <v>0.24621506054574357</v>
      </c>
      <c r="AA70" s="25">
        <f>Fakos!AB125</f>
        <v>0.50377814501044471</v>
      </c>
      <c r="AB70" s="25">
        <f>Fakos!AC125</f>
        <v>9.918850310786096E-4</v>
      </c>
      <c r="AC70" s="25">
        <f>Fakos!AD125</f>
        <v>0.34547446190439007</v>
      </c>
      <c r="AD70" s="25">
        <f>Fakos!AE125</f>
        <v>9.510879381702936E-4</v>
      </c>
      <c r="AE70" s="25">
        <f>Fakos!AF125</f>
        <v>1.8234631943761254E-2</v>
      </c>
      <c r="AF70" s="25">
        <f>Fakos!AG125</f>
        <v>10.219715407237635</v>
      </c>
      <c r="AG70" s="25">
        <f>Fakos!AH125</f>
        <v>0.16073537501368892</v>
      </c>
      <c r="AH70" s="25">
        <f>Fakos!AI125</f>
        <v>6.3065039251372981E-2</v>
      </c>
      <c r="AI70" s="25">
        <f>Fakos!AJ125</f>
        <v>32.030716760105676</v>
      </c>
      <c r="AJ70" s="25">
        <f>Fakos!AK125</f>
        <v>6.0471119406845193E-2</v>
      </c>
      <c r="AK70" s="25">
        <f>Fakos!AL125</f>
        <v>1.1593760801260693</v>
      </c>
      <c r="AL70" s="25">
        <f>Fakos!AM125</f>
        <v>10.219715407237635</v>
      </c>
      <c r="AO70" s="25" t="str">
        <f>Fakos!AP125</f>
        <v>n.a.</v>
      </c>
      <c r="AP70" s="25">
        <f>Fakos!AQ125</f>
        <v>13.537006889725101</v>
      </c>
      <c r="AQ70" s="25">
        <f>Fakos!AR125</f>
        <v>4.3861939058524098E-2</v>
      </c>
      <c r="AR70" s="25">
        <f>Fakos!AS125</f>
        <v>0.22989072985951001</v>
      </c>
      <c r="AS70" s="25">
        <f>Fakos!AT125</f>
        <v>0.76075081401557398</v>
      </c>
      <c r="AT70" s="25">
        <f>Fakos!AU125</f>
        <v>3.1932276875137902</v>
      </c>
      <c r="AU70" s="25" t="str">
        <f>Fakos!AV125</f>
        <v>n.a.</v>
      </c>
      <c r="AV70" s="25" t="str">
        <f>Fakos!AW125</f>
        <v>n.a.</v>
      </c>
      <c r="AW70" s="25">
        <f>Fakos!AX125</f>
        <v>0.22944524708036801</v>
      </c>
      <c r="AX70" s="25">
        <f>Fakos!AY125</f>
        <v>1.1523451248538099</v>
      </c>
      <c r="AY70" s="25">
        <f>Fakos!AZ125</f>
        <v>2.4989210807343398E-2</v>
      </c>
      <c r="AZ70" s="25">
        <f>Fakos!BA125</f>
        <v>0.13298203948854101</v>
      </c>
      <c r="BA70" s="25" t="str">
        <f>Fakos!BB125</f>
        <v>n.a.</v>
      </c>
      <c r="BB70" s="25" t="str">
        <f>Fakos!BC125</f>
        <v>n.a.</v>
      </c>
      <c r="BC70" s="25">
        <f>Fakos!BD125</f>
        <v>5.1096382590543603E-2</v>
      </c>
      <c r="BD70" s="25">
        <f>Fakos!BE125</f>
        <v>0.179445269897717</v>
      </c>
      <c r="BE70" s="25">
        <f>Fakos!BF125</f>
        <v>1.5897410694761801E-2</v>
      </c>
      <c r="BF70" s="25">
        <f>Fakos!BG125</f>
        <v>9.2977522134218005E-3</v>
      </c>
      <c r="BG70" s="25">
        <f>Fakos!BH125</f>
        <v>0.13874666508488701</v>
      </c>
      <c r="BH70" s="25">
        <f>Fakos!BI125</f>
        <v>9.6965810132268009E-3</v>
      </c>
      <c r="BJ70" s="25" t="str">
        <f>Fakos!BK125</f>
        <v>n.a.</v>
      </c>
      <c r="BK70" s="25">
        <f>Fakos!BL125</f>
        <v>34130.3756896458</v>
      </c>
      <c r="BL70" s="25">
        <f>Fakos!BM125</f>
        <v>5.50137236854897E-2</v>
      </c>
      <c r="BM70" s="25">
        <f>Fakos!BN125</f>
        <v>0.40138921418061302</v>
      </c>
      <c r="BN70" s="25">
        <f>Fakos!BO125</f>
        <v>32.770961294935702</v>
      </c>
      <c r="BO70" s="25">
        <f>Fakos!BP125</f>
        <v>121.31656886391301</v>
      </c>
      <c r="BP70" s="25" t="str">
        <f>Fakos!BQ125</f>
        <v>n.a.</v>
      </c>
      <c r="BQ70" s="25" t="str">
        <f>Fakos!BR125</f>
        <v>n.a.</v>
      </c>
      <c r="BR70" s="25">
        <f>Fakos!BS125</f>
        <v>0.509586899166521</v>
      </c>
      <c r="BS70" s="25">
        <f>Fakos!BT125</f>
        <v>1.3901918209598401</v>
      </c>
      <c r="BT70" s="25">
        <f>Fakos!BU125</f>
        <v>0.26147779136969002</v>
      </c>
      <c r="BU70" s="25">
        <f>Fakos!BV125</f>
        <v>0.81259147071718196</v>
      </c>
      <c r="BV70" s="25" t="str">
        <f>Fakos!BW125</f>
        <v>n.a.</v>
      </c>
      <c r="BW70" s="25" t="str">
        <f>Fakos!BX125</f>
        <v>n.a.</v>
      </c>
      <c r="BX70" s="25">
        <f>Fakos!BY125</f>
        <v>8.18038395641143E-2</v>
      </c>
      <c r="BY70" s="25">
        <f>Fakos!BZ125</f>
        <v>0.34603786685923299</v>
      </c>
      <c r="BZ70" s="25">
        <f>Fakos!CA125</f>
        <v>3.5889224891269701E-2</v>
      </c>
      <c r="CA70" s="25">
        <f>Fakos!CB125</f>
        <v>7.6571889789450497E-3</v>
      </c>
      <c r="CB70" s="25">
        <f>Fakos!CC125</f>
        <v>0.89370801490336105</v>
      </c>
      <c r="CC70" s="25">
        <f>Fakos!CD125</f>
        <v>2.9551665113117E-3</v>
      </c>
      <c r="CE70" s="25" t="str">
        <f>Fakos!CF125</f>
        <v>n.a.</v>
      </c>
      <c r="CF70" s="25">
        <f>Fakos!CG125</f>
        <v>414505.86043375498</v>
      </c>
      <c r="CG70" s="25">
        <f>Fakos!CH125</f>
        <v>0.15375525217033301</v>
      </c>
      <c r="CH70" s="25">
        <f>Fakos!CI125</f>
        <v>0.62447541523061001</v>
      </c>
      <c r="CI70" s="25">
        <f>Fakos!CJ125</f>
        <v>88.6564175354534</v>
      </c>
      <c r="CJ70" s="25">
        <f>Fakos!CK125</f>
        <v>407.504320590345</v>
      </c>
      <c r="CK70" s="25" t="str">
        <f>Fakos!CL125</f>
        <v>n.a.</v>
      </c>
      <c r="CL70" s="25" t="str">
        <f>Fakos!CM125</f>
        <v>n.a.</v>
      </c>
      <c r="CM70" s="25">
        <f>Fakos!CN125</f>
        <v>0.445055334402358</v>
      </c>
      <c r="CN70" s="25">
        <f>Fakos!CO125</f>
        <v>4.9248909326465604</v>
      </c>
      <c r="CO70" s="25">
        <f>Fakos!CP125</f>
        <v>1.57133491954886</v>
      </c>
      <c r="CP70" s="25">
        <f>Fakos!CQ125</f>
        <v>2.39104188326748</v>
      </c>
      <c r="CQ70" s="25" t="str">
        <f>Fakos!CR125</f>
        <v>n.a.</v>
      </c>
      <c r="CR70" s="25" t="str">
        <f>Fakos!CS125</f>
        <v>n.a.</v>
      </c>
      <c r="CS70" s="25">
        <f>Fakos!CT125</f>
        <v>0.17826016156003599</v>
      </c>
      <c r="CT70" s="25">
        <f>Fakos!CU125</f>
        <v>0.50988583027104795</v>
      </c>
      <c r="CU70" s="25">
        <f>Fakos!CV125</f>
        <v>7.5472276467649896E-2</v>
      </c>
      <c r="CV70" s="25">
        <f>Fakos!CW125</f>
        <v>9.2977522134218005E-3</v>
      </c>
      <c r="CW70" s="25">
        <f>Fakos!CX125</f>
        <v>9.7759122372099991</v>
      </c>
      <c r="CX70" s="25">
        <f>Fakos!CY125</f>
        <v>9.6965810132268009E-3</v>
      </c>
      <c r="CZ70" s="25" t="str">
        <f>Fakos!DA125</f>
        <v>n.a.</v>
      </c>
      <c r="DA70" s="25">
        <f>Fakos!DB125</f>
        <v>7422.4346035232338</v>
      </c>
      <c r="DB70" s="25">
        <f>Fakos!DC125</f>
        <v>2.6089751136936907E-3</v>
      </c>
      <c r="DC70" s="25">
        <f>Fakos!DD125</f>
        <v>1.0639619024125541E-2</v>
      </c>
      <c r="DD70" s="25">
        <f>Fakos!DE125</f>
        <v>1.3951533933757183</v>
      </c>
      <c r="DE70" s="25">
        <f>Fakos!DF125</f>
        <v>6.2319058050213334</v>
      </c>
      <c r="DF70" s="25" t="str">
        <f>Fakos!DG125</f>
        <v>n.a.</v>
      </c>
      <c r="DG70" s="25" t="str">
        <f>Fakos!DH125</f>
        <v>n.a.</v>
      </c>
      <c r="DH70" s="25">
        <f>Fakos!DI125</f>
        <v>5.9402806987885739E-3</v>
      </c>
      <c r="DI70" s="25">
        <f>Fakos!DJ125</f>
        <v>6.2371972297955429E-2</v>
      </c>
      <c r="DJ70" s="25">
        <f>Fakos!DK125</f>
        <v>1.4567174751677139E-2</v>
      </c>
      <c r="DK70" s="25">
        <f>Fakos!DL125</f>
        <v>2.1270532984027184E-2</v>
      </c>
      <c r="DL70" s="25" t="str">
        <f>Fakos!DM125</f>
        <v>n.a.</v>
      </c>
      <c r="DM70" s="25" t="str">
        <f>Fakos!DN125</f>
        <v>n.a.</v>
      </c>
      <c r="DN70" s="25">
        <f>Fakos!DO125</f>
        <v>1.464028922142214E-3</v>
      </c>
      <c r="DO70" s="25">
        <f>Fakos!DP125</f>
        <v>3.9959704566696549E-3</v>
      </c>
      <c r="DP70" s="25">
        <f>Fakos!DQ125</f>
        <v>3.831730639930988E-4</v>
      </c>
      <c r="DQ70" s="25">
        <f>Fakos!DR125</f>
        <v>4.5491741318502056E-5</v>
      </c>
      <c r="DR70" s="25">
        <f>Fakos!DS125</f>
        <v>4.7181043615878375E-2</v>
      </c>
      <c r="DS70" s="25">
        <f>Fakos!DT125</f>
        <v>4.6399480244158813E-5</v>
      </c>
      <c r="DU70" s="25" t="str">
        <f>Fakos!DV125</f>
        <v>n.a.</v>
      </c>
      <c r="DV70" s="25">
        <f>Fakos!DW125</f>
        <v>99.881196881109275</v>
      </c>
      <c r="DW70" s="25">
        <f>Fakos!DX125</f>
        <v>3.5108097397727141E-5</v>
      </c>
      <c r="DX70" s="25">
        <f>Fakos!DY125</f>
        <v>1.4317376160973439E-4</v>
      </c>
      <c r="DY70" s="25">
        <f>Fakos!DZ125</f>
        <v>1.8774108255121876E-2</v>
      </c>
      <c r="DZ70" s="25">
        <f>Fakos!EA125</f>
        <v>8.3860652724431259E-2</v>
      </c>
      <c r="EA70" s="25" t="str">
        <f>Fakos!EB125</f>
        <v>n.a.</v>
      </c>
      <c r="EB70" s="25" t="str">
        <f>Fakos!EC125</f>
        <v>n.a.</v>
      </c>
      <c r="EC70" s="25">
        <f>Fakos!ED125</f>
        <v>7.9936352113243336E-5</v>
      </c>
      <c r="ED70" s="25">
        <f>Fakos!EE125</f>
        <v>8.3931857641400618E-4</v>
      </c>
      <c r="EE70" s="25">
        <f>Fakos!EF125</f>
        <v>1.9602555321715393E-4</v>
      </c>
      <c r="EF70" s="25">
        <f>Fakos!EG125</f>
        <v>2.8623038210876136E-4</v>
      </c>
      <c r="EG70" s="25" t="str">
        <f>Fakos!EH125</f>
        <v>n.a.</v>
      </c>
      <c r="EH70" s="25" t="str">
        <f>Fakos!EI125</f>
        <v>n.a.</v>
      </c>
      <c r="EI70" s="25">
        <f>Fakos!EJ125</f>
        <v>1.9700942995538637E-5</v>
      </c>
      <c r="EJ70" s="25">
        <f>Fakos!EK125</f>
        <v>5.3772425522518601E-5</v>
      </c>
      <c r="EK70" s="25">
        <f>Fakos!EL125</f>
        <v>5.1562305750819245E-6</v>
      </c>
      <c r="EL70" s="25">
        <f>Fakos!EM125</f>
        <v>6.1216700635408635E-7</v>
      </c>
      <c r="EM70" s="25">
        <f>Fakos!EN125</f>
        <v>6.348993771150038E-4</v>
      </c>
      <c r="EN70" s="25">
        <f>Fakos!EO125</f>
        <v>6.2438214265277899E-7</v>
      </c>
      <c r="EP70" s="25">
        <f>Fakos!EQ125</f>
        <v>199.76239376221855</v>
      </c>
    </row>
    <row r="71" spans="1:146">
      <c r="A71" s="25" t="str">
        <f>Fakos!A126</f>
        <v xml:space="preserve">LM33b_IV_py4 </v>
      </c>
      <c r="B71" s="25" t="str">
        <f>Fakos!B126</f>
        <v>Fakos</v>
      </c>
      <c r="C71" s="25" t="str">
        <f>Fakos!C126</f>
        <v>epithermal</v>
      </c>
      <c r="D71" s="25" t="str">
        <f>Fakos!E126</f>
        <v>pyrite</v>
      </c>
      <c r="E71" s="25">
        <f>Fakos!F126</f>
        <v>0</v>
      </c>
      <c r="F71" s="25" t="str">
        <f>Fakos!G126</f>
        <v>n.a.</v>
      </c>
      <c r="G71" s="25">
        <f>Fakos!H126</f>
        <v>430407.797739345</v>
      </c>
      <c r="H71" s="25">
        <f>Fakos!I126</f>
        <v>4.2022773271931797</v>
      </c>
      <c r="I71" s="25">
        <f>Fakos!J126</f>
        <v>1820.88891838432</v>
      </c>
      <c r="J71" s="25">
        <f>Fakos!K126</f>
        <v>116.45763172759099</v>
      </c>
      <c r="K71" s="25">
        <f>Fakos!L126</f>
        <v>3.2474235342590698</v>
      </c>
      <c r="L71" s="25" t="str">
        <f>Fakos!M126</f>
        <v>n.a.</v>
      </c>
      <c r="N71" s="25">
        <f>Fakos!O126</f>
        <v>2164.5293933070998</v>
      </c>
      <c r="O71" s="25">
        <f>Fakos!P126</f>
        <v>6.71763006070932</v>
      </c>
      <c r="P71" s="25">
        <f>Fakos!Q126</f>
        <v>1.90252281418884</v>
      </c>
      <c r="Q71" s="25">
        <f>Fakos!R126</f>
        <v>0.128105733590478</v>
      </c>
      <c r="R71" s="25" t="str">
        <f>Fakos!S126</f>
        <v>n.a.</v>
      </c>
      <c r="S71" s="25" t="str">
        <f>Fakos!T126</f>
        <v>n.a.</v>
      </c>
      <c r="T71" s="25">
        <f>Fakos!U126</f>
        <v>21.3278427774307</v>
      </c>
      <c r="U71" s="25">
        <f>Fakos!V126</f>
        <v>13.0859987315179</v>
      </c>
      <c r="V71" s="25">
        <f>Fakos!W126</f>
        <v>2.3509254803844799</v>
      </c>
      <c r="W71" s="25">
        <f>Fakos!X126</f>
        <v>5.9265443874162202E-2</v>
      </c>
      <c r="X71" s="25">
        <f>Fakos!Y126</f>
        <v>1234.68977290763</v>
      </c>
      <c r="Y71" s="25">
        <f>Fakos!Z126</f>
        <v>0.26234603046882299</v>
      </c>
      <c r="Z71" s="25">
        <f>Fakos!AA126</f>
        <v>2.3078164103068257E-3</v>
      </c>
      <c r="AA71" s="25">
        <f>Fakos!AB126</f>
        <v>5.4407432604626276E-3</v>
      </c>
      <c r="AB71" s="25">
        <f>Fakos!AC126</f>
        <v>2.1247930956049937E-4</v>
      </c>
      <c r="AC71" s="25">
        <f>Fakos!AD126</f>
        <v>1.9414277025698804E-3</v>
      </c>
      <c r="AD71" s="25">
        <f>Fakos!AE126</f>
        <v>4.8000271140656796E-5</v>
      </c>
      <c r="AE71" s="25">
        <f>Fakos!AF126</f>
        <v>1.7273847443641445E-2</v>
      </c>
      <c r="AF71" s="25">
        <f>Fakos!AG126</f>
        <v>0.45273613949215219</v>
      </c>
      <c r="AG71" s="25">
        <f>Fakos!AH126</f>
        <v>1.5408913687755734E-3</v>
      </c>
      <c r="AH71" s="25">
        <f>Fakos!AI126</f>
        <v>6.2429490022271175E-2</v>
      </c>
      <c r="AI71" s="25">
        <f>Fakos!AJ126</f>
        <v>1.5985689514680879</v>
      </c>
      <c r="AJ71" s="25">
        <f>Fakos!AK126</f>
        <v>1.4103172936886408E-2</v>
      </c>
      <c r="AK71" s="25">
        <f>Fakos!AL126</f>
        <v>5.0753058679437917</v>
      </c>
      <c r="AL71" s="25">
        <f>Fakos!AM126</f>
        <v>0.45273613949215219</v>
      </c>
      <c r="AO71" s="25" t="str">
        <f>Fakos!AP126</f>
        <v>n.a.</v>
      </c>
      <c r="AP71" s="25">
        <f>Fakos!AQ126</f>
        <v>13.9931811463108</v>
      </c>
      <c r="AQ71" s="25">
        <f>Fakos!AR126</f>
        <v>2.9849288864319298E-2</v>
      </c>
      <c r="AR71" s="25">
        <f>Fakos!AS126</f>
        <v>0.128817986516362</v>
      </c>
      <c r="AS71" s="25">
        <f>Fakos!AT126</f>
        <v>0.42878297924858799</v>
      </c>
      <c r="AT71" s="25">
        <f>Fakos!AU126</f>
        <v>3.2474235342590698</v>
      </c>
      <c r="AU71" s="25" t="str">
        <f>Fakos!AV126</f>
        <v>n.a.</v>
      </c>
      <c r="AV71" s="25" t="str">
        <f>Fakos!AW126</f>
        <v>n.a.</v>
      </c>
      <c r="AW71" s="25">
        <f>Fakos!AX126</f>
        <v>0.15666371285195599</v>
      </c>
      <c r="AX71" s="25">
        <f>Fakos!AY126</f>
        <v>1.51937729100315</v>
      </c>
      <c r="AY71" s="25">
        <f>Fakos!AZ126</f>
        <v>2.4699798158614901E-2</v>
      </c>
      <c r="AZ71" s="25">
        <f>Fakos!BA126</f>
        <v>9.4767762364299998E-2</v>
      </c>
      <c r="BA71" s="25" t="str">
        <f>Fakos!BB126</f>
        <v>n.a.</v>
      </c>
      <c r="BB71" s="25" t="str">
        <f>Fakos!BC126</f>
        <v>n.a.</v>
      </c>
      <c r="BC71" s="25">
        <f>Fakos!BD126</f>
        <v>6.0392489850291602E-2</v>
      </c>
      <c r="BD71" s="25">
        <f>Fakos!BE126</f>
        <v>0.153423127641832</v>
      </c>
      <c r="BE71" s="25">
        <f>Fakos!BF126</f>
        <v>1.6123864341606699E-2</v>
      </c>
      <c r="BF71" s="25">
        <f>Fakos!BG126</f>
        <v>6.3701755614687201E-3</v>
      </c>
      <c r="BG71" s="25">
        <f>Fakos!BH126</f>
        <v>0.15618175393077499</v>
      </c>
      <c r="BH71" s="25">
        <f>Fakos!BI126</f>
        <v>6.6828663846035504E-3</v>
      </c>
      <c r="BJ71" s="25" t="str">
        <f>Fakos!BK126</f>
        <v>n.a.</v>
      </c>
      <c r="BK71" s="25">
        <f>Fakos!BL126</f>
        <v>13698.375913692</v>
      </c>
      <c r="BL71" s="25">
        <f>Fakos!BM126</f>
        <v>2.36666631006511</v>
      </c>
      <c r="BM71" s="25">
        <f>Fakos!BN126</f>
        <v>647.705801547693</v>
      </c>
      <c r="BN71" s="25">
        <f>Fakos!BO126</f>
        <v>195.68060181344401</v>
      </c>
      <c r="BO71" s="25">
        <f>Fakos!BP126</f>
        <v>4.2694699476585498</v>
      </c>
      <c r="BP71" s="25" t="str">
        <f>Fakos!BQ126</f>
        <v>n.a.</v>
      </c>
      <c r="BQ71" s="25" t="str">
        <f>Fakos!BR126</f>
        <v>n.a.</v>
      </c>
      <c r="BR71" s="25">
        <f>Fakos!BS126</f>
        <v>1321.9396193084599</v>
      </c>
      <c r="BS71" s="25">
        <f>Fakos!BT126</f>
        <v>2.5856329297357998</v>
      </c>
      <c r="BT71" s="25">
        <f>Fakos!BU126</f>
        <v>1.06024698809902</v>
      </c>
      <c r="BU71" s="25">
        <f>Fakos!BV126</f>
        <v>0.18474303031787401</v>
      </c>
      <c r="BV71" s="25" t="str">
        <f>Fakos!BW126</f>
        <v>n.a.</v>
      </c>
      <c r="BW71" s="25" t="str">
        <f>Fakos!BX126</f>
        <v>n.a.</v>
      </c>
      <c r="BX71" s="25">
        <f>Fakos!BY126</f>
        <v>10.419376762117199</v>
      </c>
      <c r="BY71" s="25">
        <f>Fakos!BZ126</f>
        <v>1.7372964907248001</v>
      </c>
      <c r="BZ71" s="25">
        <f>Fakos!CA126</f>
        <v>1.0165196697250301</v>
      </c>
      <c r="CA71" s="25">
        <f>Fakos!CB126</f>
        <v>5.1484473885163799E-2</v>
      </c>
      <c r="CB71" s="25">
        <f>Fakos!CC126</f>
        <v>1425.0561257003999</v>
      </c>
      <c r="CC71" s="25">
        <f>Fakos!CD126</f>
        <v>0.28313103816500701</v>
      </c>
      <c r="CE71" s="25" t="str">
        <f>Fakos!CF126</f>
        <v>n.a.</v>
      </c>
      <c r="CF71" s="25">
        <f>Fakos!CG126</f>
        <v>430407.797739345</v>
      </c>
      <c r="CG71" s="25">
        <f>Fakos!CH126</f>
        <v>4.2022773271931797</v>
      </c>
      <c r="CH71" s="25">
        <f>Fakos!CI126</f>
        <v>1820.88891838432</v>
      </c>
      <c r="CI71" s="25">
        <f>Fakos!CJ126</f>
        <v>116.45763172759099</v>
      </c>
      <c r="CJ71" s="25">
        <f>Fakos!CK126</f>
        <v>3.2474235342590698</v>
      </c>
      <c r="CK71" s="25" t="str">
        <f>Fakos!CL126</f>
        <v>n.a.</v>
      </c>
      <c r="CL71" s="25" t="str">
        <f>Fakos!CM126</f>
        <v>n.a.</v>
      </c>
      <c r="CM71" s="25">
        <f>Fakos!CN126</f>
        <v>2164.5293933070998</v>
      </c>
      <c r="CN71" s="25">
        <f>Fakos!CO126</f>
        <v>6.71763006070932</v>
      </c>
      <c r="CO71" s="25">
        <f>Fakos!CP126</f>
        <v>1.90252281418884</v>
      </c>
      <c r="CP71" s="25">
        <f>Fakos!CQ126</f>
        <v>0.128105733590478</v>
      </c>
      <c r="CQ71" s="25" t="str">
        <f>Fakos!CR126</f>
        <v>n.a.</v>
      </c>
      <c r="CR71" s="25" t="str">
        <f>Fakos!CS126</f>
        <v>n.a.</v>
      </c>
      <c r="CS71" s="25">
        <f>Fakos!CT126</f>
        <v>21.3278427774307</v>
      </c>
      <c r="CT71" s="25">
        <f>Fakos!CU126</f>
        <v>13.0859987315179</v>
      </c>
      <c r="CU71" s="25">
        <f>Fakos!CV126</f>
        <v>2.3509254803844799</v>
      </c>
      <c r="CV71" s="25">
        <f>Fakos!CW126</f>
        <v>5.9265443874162202E-2</v>
      </c>
      <c r="CW71" s="25">
        <f>Fakos!CX126</f>
        <v>1234.68977290763</v>
      </c>
      <c r="CX71" s="25">
        <f>Fakos!CY126</f>
        <v>0.26234603046882299</v>
      </c>
      <c r="CZ71" s="25" t="str">
        <f>Fakos!DA126</f>
        <v>n.a.</v>
      </c>
      <c r="DA71" s="25">
        <f>Fakos!DB126</f>
        <v>7707.1859206615636</v>
      </c>
      <c r="DB71" s="25">
        <f>Fakos!DC126</f>
        <v>7.1305772080816579E-2</v>
      </c>
      <c r="DC71" s="25">
        <f>Fakos!DD126</f>
        <v>31.023742335327654</v>
      </c>
      <c r="DD71" s="25">
        <f>Fakos!DE126</f>
        <v>1.8326508628016083</v>
      </c>
      <c r="DE71" s="25">
        <f>Fakos!DF126</f>
        <v>4.9662387739089611E-2</v>
      </c>
      <c r="DF71" s="25" t="str">
        <f>Fakos!DG126</f>
        <v>n.a.</v>
      </c>
      <c r="DG71" s="25" t="str">
        <f>Fakos!DH126</f>
        <v>n.a.</v>
      </c>
      <c r="DH71" s="25">
        <f>Fakos!DI126</f>
        <v>28.890592209817996</v>
      </c>
      <c r="DI71" s="25">
        <f>Fakos!DJ126</f>
        <v>8.5076368550016726E-2</v>
      </c>
      <c r="DJ71" s="25">
        <f>Fakos!DK126</f>
        <v>1.7637476236637303E-2</v>
      </c>
      <c r="DK71" s="25">
        <f>Fakos!DL126</f>
        <v>1.1396191973247992E-3</v>
      </c>
      <c r="DL71" s="25" t="str">
        <f>Fakos!DM126</f>
        <v>n.a.</v>
      </c>
      <c r="DM71" s="25" t="str">
        <f>Fakos!DN126</f>
        <v>n.a.</v>
      </c>
      <c r="DN71" s="25">
        <f>Fakos!DO126</f>
        <v>0.1751629663060997</v>
      </c>
      <c r="DO71" s="25">
        <f>Fakos!DP126</f>
        <v>0.10255484899308701</v>
      </c>
      <c r="DP71" s="25">
        <f>Fakos!DQ126</f>
        <v>1.193565851858846E-2</v>
      </c>
      <c r="DQ71" s="25">
        <f>Fakos!DR126</f>
        <v>2.8997204700267686E-4</v>
      </c>
      <c r="DR71" s="25">
        <f>Fakos!DS126</f>
        <v>5.9589274754229251</v>
      </c>
      <c r="DS71" s="25">
        <f>Fakos!DT126</f>
        <v>1.2553620127823625E-3</v>
      </c>
      <c r="DU71" s="25" t="str">
        <f>Fakos!DV126</f>
        <v>n.a.</v>
      </c>
      <c r="DV71" s="25">
        <f>Fakos!DW126</f>
        <v>99.109451855872692</v>
      </c>
      <c r="DW71" s="25">
        <f>Fakos!DX126</f>
        <v>9.1694634823119765E-4</v>
      </c>
      <c r="DX71" s="25">
        <f>Fakos!DY126</f>
        <v>0.39894536462774566</v>
      </c>
      <c r="DY71" s="25">
        <f>Fakos!DZ126</f>
        <v>2.3566710901385474E-2</v>
      </c>
      <c r="DZ71" s="25">
        <f>Fakos!EA126</f>
        <v>6.3862635173753428E-4</v>
      </c>
      <c r="EA71" s="25" t="str">
        <f>Fakos!EB126</f>
        <v>n.a.</v>
      </c>
      <c r="EB71" s="25" t="str">
        <f>Fakos!EC126</f>
        <v>n.a.</v>
      </c>
      <c r="EC71" s="25">
        <f>Fakos!ED126</f>
        <v>0.37151442656009348</v>
      </c>
      <c r="ED71" s="25">
        <f>Fakos!EE126</f>
        <v>1.0940273583223219E-3</v>
      </c>
      <c r="EE71" s="25">
        <f>Fakos!EF126</f>
        <v>2.2680659580923363E-4</v>
      </c>
      <c r="EF71" s="25">
        <f>Fakos!EG126</f>
        <v>1.4654769605142131E-5</v>
      </c>
      <c r="EG71" s="25" t="str">
        <f>Fakos!EH126</f>
        <v>n.a.</v>
      </c>
      <c r="EH71" s="25" t="str">
        <f>Fakos!EI126</f>
        <v>n.a.</v>
      </c>
      <c r="EI71" s="25">
        <f>Fakos!EJ126</f>
        <v>2.2524830404708953E-3</v>
      </c>
      <c r="EJ71" s="25">
        <f>Fakos!EK126</f>
        <v>1.3187893705299621E-3</v>
      </c>
      <c r="EK71" s="25">
        <f>Fakos!EL126</f>
        <v>1.5348488871209682E-4</v>
      </c>
      <c r="EL71" s="25">
        <f>Fakos!EM126</f>
        <v>3.7288539458892123E-6</v>
      </c>
      <c r="EM71" s="25">
        <f>Fakos!EN126</f>
        <v>7.6627973143195055E-2</v>
      </c>
      <c r="EN71" s="25">
        <f>Fakos!EO126</f>
        <v>1.6143147738787812E-5</v>
      </c>
      <c r="EP71" s="25">
        <f>Fakos!EQ126</f>
        <v>198.21890371174538</v>
      </c>
    </row>
    <row r="72" spans="1:146">
      <c r="A72" s="25" t="str">
        <f>Fakos!A127</f>
        <v>LM33b_XI_py5 (154)</v>
      </c>
      <c r="B72" s="25" t="str">
        <f>Fakos!B127</f>
        <v>Fakos</v>
      </c>
      <c r="C72" s="25" t="str">
        <f>Fakos!C127</f>
        <v>epithermal</v>
      </c>
      <c r="D72" s="25" t="str">
        <f>Fakos!E127</f>
        <v>pyrite</v>
      </c>
      <c r="E72" s="25">
        <f>Fakos!F127</f>
        <v>0</v>
      </c>
      <c r="F72" s="25" t="str">
        <f>Fakos!G127</f>
        <v>n.a.</v>
      </c>
      <c r="G72" s="25">
        <f>Fakos!H127</f>
        <v>413649.29297410598</v>
      </c>
      <c r="H72" s="25">
        <f>Fakos!I127</f>
        <v>26.845454818678</v>
      </c>
      <c r="I72" s="25">
        <f>Fakos!J127</f>
        <v>905.71272914746896</v>
      </c>
      <c r="J72" s="25">
        <f>Fakos!K127</f>
        <v>170.83109296214499</v>
      </c>
      <c r="K72" s="25">
        <f>Fakos!L127</f>
        <v>480.43024587293201</v>
      </c>
      <c r="L72" s="25" t="str">
        <f>Fakos!M127</f>
        <v>n.a.</v>
      </c>
      <c r="N72" s="25">
        <f>Fakos!O127</f>
        <v>50.200442880997002</v>
      </c>
      <c r="O72" s="25">
        <f>Fakos!P127</f>
        <v>6.1540804556155297</v>
      </c>
      <c r="P72" s="25">
        <f>Fakos!Q127</f>
        <v>1085.7491984743899</v>
      </c>
      <c r="Q72" s="25">
        <f>Fakos!R127</f>
        <v>2.2954518228339702</v>
      </c>
      <c r="R72" s="25" t="str">
        <f>Fakos!S127</f>
        <v>n.a.</v>
      </c>
      <c r="S72" s="25" t="str">
        <f>Fakos!T127</f>
        <v>n.a.</v>
      </c>
      <c r="T72" s="25">
        <f>Fakos!U127</f>
        <v>8.3401819778959503</v>
      </c>
      <c r="U72" s="25">
        <f>Fakos!V127</f>
        <v>857.86905658949695</v>
      </c>
      <c r="V72" s="25">
        <f>Fakos!W127</f>
        <v>71.243296579650803</v>
      </c>
      <c r="W72" s="25">
        <f>Fakos!X127</f>
        <v>1.6981775453329299E-2</v>
      </c>
      <c r="X72" s="25">
        <f>Fakos!Y127</f>
        <v>65.049282049877306</v>
      </c>
      <c r="Y72" s="25">
        <f>Fakos!Z127</f>
        <v>1.68469607541104E-2</v>
      </c>
      <c r="Z72" s="25">
        <f>Fakos!AA127</f>
        <v>2.9640143010849745E-2</v>
      </c>
      <c r="AA72" s="25">
        <f>Fakos!AB127</f>
        <v>9.4606431642040509E-2</v>
      </c>
      <c r="AB72" s="25">
        <f>Fakos!AC127</f>
        <v>2.5898765095044081E-4</v>
      </c>
      <c r="AC72" s="25">
        <f>Fakos!AD127</f>
        <v>0.53476529843206111</v>
      </c>
      <c r="AD72" s="25">
        <f>Fakos!AE127</f>
        <v>2.6106015190618584E-4</v>
      </c>
      <c r="AE72" s="25">
        <f>Fakos!AF127</f>
        <v>0.1282132825309435</v>
      </c>
      <c r="AF72" s="25">
        <f>Fakos!AG127</f>
        <v>40.444432989042483</v>
      </c>
      <c r="AG72" s="25">
        <f>Fakos!AH127</f>
        <v>16.691178814884982</v>
      </c>
      <c r="AH72" s="25">
        <f>Fakos!AI127</f>
        <v>6.275535604779158E-4</v>
      </c>
      <c r="AI72" s="25">
        <f>Fakos!AJ127</f>
        <v>0.22924105764577193</v>
      </c>
      <c r="AJ72" s="25">
        <f>Fakos!AK127</f>
        <v>6.3257544221281196E-4</v>
      </c>
      <c r="AK72" s="25">
        <f>Fakos!AL127</f>
        <v>0.31067389374581145</v>
      </c>
      <c r="AL72" s="25">
        <f>Fakos!AM127</f>
        <v>40.444432989042483</v>
      </c>
      <c r="AO72" s="25" t="str">
        <f>Fakos!AP127</f>
        <v>n.a.</v>
      </c>
      <c r="AP72" s="25">
        <f>Fakos!AQ127</f>
        <v>15.327564078966599</v>
      </c>
      <c r="AQ72" s="25">
        <f>Fakos!AR127</f>
        <v>3.3927413149923501E-2</v>
      </c>
      <c r="AR72" s="25">
        <f>Fakos!AS127</f>
        <v>0.27898455657340698</v>
      </c>
      <c r="AS72" s="25">
        <f>Fakos!AT127</f>
        <v>0.52752167319618803</v>
      </c>
      <c r="AT72" s="25">
        <f>Fakos!AU127</f>
        <v>3.21092122534988</v>
      </c>
      <c r="AU72" s="25" t="str">
        <f>Fakos!AV127</f>
        <v>n.a.</v>
      </c>
      <c r="AV72" s="25" t="str">
        <f>Fakos!AW127</f>
        <v>n.a.</v>
      </c>
      <c r="AW72" s="25">
        <f>Fakos!AX127</f>
        <v>0.26459789305533898</v>
      </c>
      <c r="AX72" s="25">
        <f>Fakos!AY127</f>
        <v>1.0525128276369999</v>
      </c>
      <c r="AY72" s="25">
        <f>Fakos!AZ127</f>
        <v>3.9265086527786403E-2</v>
      </c>
      <c r="AZ72" s="25">
        <f>Fakos!BA127</f>
        <v>0.165420782306123</v>
      </c>
      <c r="BA72" s="25" t="str">
        <f>Fakos!BB127</f>
        <v>n.a.</v>
      </c>
      <c r="BB72" s="25" t="str">
        <f>Fakos!BC127</f>
        <v>n.a.</v>
      </c>
      <c r="BC72" s="25">
        <f>Fakos!BD127</f>
        <v>4.1688097672225699E-2</v>
      </c>
      <c r="BD72" s="25">
        <f>Fakos!BE127</f>
        <v>0.19649888866252599</v>
      </c>
      <c r="BE72" s="25">
        <f>Fakos!BF127</f>
        <v>1.3735116573597101E-2</v>
      </c>
      <c r="BF72" s="25">
        <f>Fakos!BG127</f>
        <v>7.51416880333566E-3</v>
      </c>
      <c r="BG72" s="25">
        <f>Fakos!BH127</f>
        <v>0.14847487077250501</v>
      </c>
      <c r="BH72" s="25">
        <f>Fakos!BI127</f>
        <v>6.2899255657176099E-3</v>
      </c>
      <c r="BJ72" s="25" t="str">
        <f>Fakos!BK127</f>
        <v>n.a.</v>
      </c>
      <c r="BK72" s="25">
        <f>Fakos!BL127</f>
        <v>42808.005655815999</v>
      </c>
      <c r="BL72" s="25">
        <f>Fakos!BM127</f>
        <v>8.6339705431370497</v>
      </c>
      <c r="BM72" s="25">
        <f>Fakos!BN127</f>
        <v>259.01234242491103</v>
      </c>
      <c r="BN72" s="25">
        <f>Fakos!BO127</f>
        <v>251.60602481782101</v>
      </c>
      <c r="BO72" s="25">
        <f>Fakos!BP127</f>
        <v>351.46766053665198</v>
      </c>
      <c r="BP72" s="25" t="str">
        <f>Fakos!BQ127</f>
        <v>n.a.</v>
      </c>
      <c r="BQ72" s="25" t="str">
        <f>Fakos!BR127</f>
        <v>n.a.</v>
      </c>
      <c r="BR72" s="25">
        <f>Fakos!BS127</f>
        <v>28.093324634222299</v>
      </c>
      <c r="BS72" s="25">
        <f>Fakos!BT127</f>
        <v>1.8686397948764599</v>
      </c>
      <c r="BT72" s="25">
        <f>Fakos!BU127</f>
        <v>978.76207144122202</v>
      </c>
      <c r="BU72" s="25">
        <f>Fakos!BV127</f>
        <v>1.59819603503888</v>
      </c>
      <c r="BV72" s="25" t="str">
        <f>Fakos!BW127</f>
        <v>n.a.</v>
      </c>
      <c r="BW72" s="25" t="str">
        <f>Fakos!BX127</f>
        <v>n.a.</v>
      </c>
      <c r="BX72" s="25">
        <f>Fakos!BY127</f>
        <v>4.4089863570508303</v>
      </c>
      <c r="BY72" s="25">
        <f>Fakos!BZ127</f>
        <v>839.182115072427</v>
      </c>
      <c r="BZ72" s="25">
        <f>Fakos!CA127</f>
        <v>77.676090647800194</v>
      </c>
      <c r="CA72" s="25">
        <f>Fakos!CB127</f>
        <v>1.25974761183079E-2</v>
      </c>
      <c r="CB72" s="25">
        <f>Fakos!CC127</f>
        <v>39.979018603772801</v>
      </c>
      <c r="CC72" s="25">
        <f>Fakos!CD127</f>
        <v>1.1720942942218799E-2</v>
      </c>
      <c r="CE72" s="25" t="str">
        <f>Fakos!CF127</f>
        <v>n.a.</v>
      </c>
      <c r="CF72" s="25">
        <f>Fakos!CG127</f>
        <v>413649.29297410598</v>
      </c>
      <c r="CG72" s="25">
        <f>Fakos!CH127</f>
        <v>26.845454818678</v>
      </c>
      <c r="CH72" s="25">
        <f>Fakos!CI127</f>
        <v>905.71272914746896</v>
      </c>
      <c r="CI72" s="25">
        <f>Fakos!CJ127</f>
        <v>170.83109296214499</v>
      </c>
      <c r="CJ72" s="25">
        <f>Fakos!CK127</f>
        <v>480.43024587293201</v>
      </c>
      <c r="CK72" s="25" t="str">
        <f>Fakos!CL127</f>
        <v>n.a.</v>
      </c>
      <c r="CL72" s="25" t="str">
        <f>Fakos!CM127</f>
        <v>n.a.</v>
      </c>
      <c r="CM72" s="25">
        <f>Fakos!CN127</f>
        <v>50.200442880997002</v>
      </c>
      <c r="CN72" s="25">
        <f>Fakos!CO127</f>
        <v>6.1540804556155297</v>
      </c>
      <c r="CO72" s="25">
        <f>Fakos!CP127</f>
        <v>1085.7491984743899</v>
      </c>
      <c r="CP72" s="25">
        <f>Fakos!CQ127</f>
        <v>2.2954518228339702</v>
      </c>
      <c r="CQ72" s="25" t="str">
        <f>Fakos!CR127</f>
        <v>n.a.</v>
      </c>
      <c r="CR72" s="25" t="str">
        <f>Fakos!CS127</f>
        <v>n.a.</v>
      </c>
      <c r="CS72" s="25">
        <f>Fakos!CT127</f>
        <v>8.3401819778959503</v>
      </c>
      <c r="CT72" s="25">
        <f>Fakos!CU127</f>
        <v>857.86905658949695</v>
      </c>
      <c r="CU72" s="25">
        <f>Fakos!CV127</f>
        <v>71.243296579650803</v>
      </c>
      <c r="CV72" s="25">
        <f>Fakos!CW127</f>
        <v>1.6981775453329299E-2</v>
      </c>
      <c r="CW72" s="25">
        <f>Fakos!CX127</f>
        <v>65.049282049877306</v>
      </c>
      <c r="CX72" s="25">
        <f>Fakos!CY127</f>
        <v>1.68469607541104E-2</v>
      </c>
      <c r="CZ72" s="25" t="str">
        <f>Fakos!DA127</f>
        <v>n.a.</v>
      </c>
      <c r="DA72" s="25">
        <f>Fakos!DB127</f>
        <v>7407.0963018015218</v>
      </c>
      <c r="DB72" s="25">
        <f>Fakos!DC127</f>
        <v>0.45552345398990723</v>
      </c>
      <c r="DC72" s="25">
        <f>Fakos!DD127</f>
        <v>15.43125341431011</v>
      </c>
      <c r="DD72" s="25">
        <f>Fakos!DE127</f>
        <v>2.6883059982083055</v>
      </c>
      <c r="DE72" s="25">
        <f>Fakos!DF127</f>
        <v>7.3471516420390275</v>
      </c>
      <c r="DF72" s="25" t="str">
        <f>Fakos!DG127</f>
        <v>n.a.</v>
      </c>
      <c r="DG72" s="25" t="str">
        <f>Fakos!DH127</f>
        <v>n.a.</v>
      </c>
      <c r="DH72" s="25">
        <f>Fakos!DI127</f>
        <v>0.67003965319743575</v>
      </c>
      <c r="DI72" s="25">
        <f>Fakos!DJ127</f>
        <v>7.7939215496650588E-2</v>
      </c>
      <c r="DJ72" s="25">
        <f>Fakos!DK127</f>
        <v>10.06551697788959</v>
      </c>
      <c r="DK72" s="25">
        <f>Fakos!DL127</f>
        <v>2.042017082700065E-2</v>
      </c>
      <c r="DL72" s="25" t="str">
        <f>Fakos!DM127</f>
        <v>n.a.</v>
      </c>
      <c r="DM72" s="25" t="str">
        <f>Fakos!DN127</f>
        <v>n.a.</v>
      </c>
      <c r="DN72" s="25">
        <f>Fakos!DO127</f>
        <v>6.8496895350656617E-2</v>
      </c>
      <c r="DO72" s="25">
        <f>Fakos!DP127</f>
        <v>6.7231117287578135</v>
      </c>
      <c r="DP72" s="25">
        <f>Fakos!DQ127</f>
        <v>0.36170251537456893</v>
      </c>
      <c r="DQ72" s="25">
        <f>Fakos!DR127</f>
        <v>8.3087881707210416E-5</v>
      </c>
      <c r="DR72" s="25">
        <f>Fakos!DS127</f>
        <v>0.3139444114376318</v>
      </c>
      <c r="DS72" s="25">
        <f>Fakos!DT127</f>
        <v>8.0615035507689291E-5</v>
      </c>
      <c r="DU72" s="25" t="str">
        <f>Fakos!DV127</f>
        <v>n.a.</v>
      </c>
      <c r="DV72" s="25">
        <f>Fakos!DW127</f>
        <v>99.392747749887377</v>
      </c>
      <c r="DW72" s="25">
        <f>Fakos!DX127</f>
        <v>6.1124799667535727E-3</v>
      </c>
      <c r="DX72" s="25">
        <f>Fakos!DY127</f>
        <v>0.20706557814025991</v>
      </c>
      <c r="DY72" s="25">
        <f>Fakos!DZ127</f>
        <v>3.6073261244010092E-2</v>
      </c>
      <c r="DZ72" s="25">
        <f>Fakos!EA127</f>
        <v>9.8588375266532816E-2</v>
      </c>
      <c r="EA72" s="25" t="str">
        <f>Fakos!EB127</f>
        <v>n.a.</v>
      </c>
      <c r="EB72" s="25" t="str">
        <f>Fakos!EC127</f>
        <v>n.a.</v>
      </c>
      <c r="EC72" s="25">
        <f>Fakos!ED127</f>
        <v>8.9909837160450177E-3</v>
      </c>
      <c r="ED72" s="25">
        <f>Fakos!EE127</f>
        <v>1.045833950315809E-3</v>
      </c>
      <c r="EE72" s="25">
        <f>Fakos!EF127</f>
        <v>0.13506499027321492</v>
      </c>
      <c r="EF72" s="25">
        <f>Fakos!EG127</f>
        <v>2.7400978808984168E-4</v>
      </c>
      <c r="EG72" s="25" t="str">
        <f>Fakos!EH127</f>
        <v>n.a.</v>
      </c>
      <c r="EH72" s="25" t="str">
        <f>Fakos!EI127</f>
        <v>n.a.</v>
      </c>
      <c r="EI72" s="25">
        <f>Fakos!EJ127</f>
        <v>9.1913137940199474E-4</v>
      </c>
      <c r="EJ72" s="25">
        <f>Fakos!EK127</f>
        <v>9.0214642948304988E-2</v>
      </c>
      <c r="EK72" s="25">
        <f>Fakos!EL127</f>
        <v>4.8535357724970507E-3</v>
      </c>
      <c r="EL72" s="25">
        <f>Fakos!EM127</f>
        <v>1.114921763011059E-6</v>
      </c>
      <c r="EM72" s="25">
        <f>Fakos!EN127</f>
        <v>4.2126896184565797E-3</v>
      </c>
      <c r="EN72" s="25">
        <f>Fakos!EO127</f>
        <v>1.081739667285708E-6</v>
      </c>
      <c r="EP72" s="25">
        <f>Fakos!EQ127</f>
        <v>198.78549549977475</v>
      </c>
    </row>
    <row r="73" spans="1:146">
      <c r="A73" s="25" t="str">
        <f>Fakos!A128</f>
        <v>LM33b_XI_py1 (150)</v>
      </c>
      <c r="B73" s="25" t="str">
        <f>Fakos!B128</f>
        <v>Fakos</v>
      </c>
      <c r="C73" s="25" t="str">
        <f>Fakos!C128</f>
        <v>epithermal</v>
      </c>
      <c r="D73" s="25" t="str">
        <f>Fakos!E128</f>
        <v>pyrite</v>
      </c>
      <c r="E73" s="25">
        <f>Fakos!F128</f>
        <v>0</v>
      </c>
      <c r="F73" s="25" t="str">
        <f>Fakos!G128</f>
        <v>n.a.</v>
      </c>
      <c r="G73" s="25">
        <f>Fakos!H128</f>
        <v>431454.53924792801</v>
      </c>
      <c r="H73" s="25">
        <f>Fakos!I128</f>
        <v>15.9343380301972</v>
      </c>
      <c r="I73" s="25">
        <f>Fakos!J128</f>
        <v>264.23857237417002</v>
      </c>
      <c r="J73" s="25">
        <f>Fakos!K128</f>
        <v>243.446904861527</v>
      </c>
      <c r="K73" s="25">
        <f>Fakos!L128</f>
        <v>8.3472372593751203</v>
      </c>
      <c r="L73" s="25" t="str">
        <f>Fakos!M128</f>
        <v>n.a.</v>
      </c>
      <c r="N73" s="25">
        <f>Fakos!O128</f>
        <v>11.064552145727101</v>
      </c>
      <c r="O73" s="25">
        <f>Fakos!P128</f>
        <v>5.5637904706717602</v>
      </c>
      <c r="P73" s="25">
        <f>Fakos!Q128</f>
        <v>517.96569132328102</v>
      </c>
      <c r="Q73" s="25">
        <f>Fakos!R128</f>
        <v>0.148376462617338</v>
      </c>
      <c r="R73" s="25" t="str">
        <f>Fakos!S128</f>
        <v>n.a.</v>
      </c>
      <c r="S73" s="25" t="str">
        <f>Fakos!T128</f>
        <v>n.a.</v>
      </c>
      <c r="T73" s="25">
        <f>Fakos!U128</f>
        <v>2.0359982679406099</v>
      </c>
      <c r="U73" s="25">
        <f>Fakos!V128</f>
        <v>576.04353950752102</v>
      </c>
      <c r="V73" s="25">
        <f>Fakos!W128</f>
        <v>36.815231755953903</v>
      </c>
      <c r="W73" s="25">
        <f>Fakos!X128</f>
        <v>2.73141860659326E-2</v>
      </c>
      <c r="X73" s="25">
        <f>Fakos!Y128</f>
        <v>367.491098261883</v>
      </c>
      <c r="Y73" s="25">
        <f>Fakos!Z128</f>
        <v>9.4664566215747606E-2</v>
      </c>
      <c r="Z73" s="25">
        <f>Fakos!AA128</f>
        <v>6.0302846352173305E-2</v>
      </c>
      <c r="AA73" s="25">
        <f>Fakos!AB128</f>
        <v>1.5139932632346021E-2</v>
      </c>
      <c r="AB73" s="25">
        <f>Fakos!AC128</f>
        <v>2.5759689598872231E-4</v>
      </c>
      <c r="AC73" s="25">
        <f>Fakos!AD128</f>
        <v>1.4401249883711478</v>
      </c>
      <c r="AD73" s="25">
        <f>Fakos!AE128</f>
        <v>7.4326116183820736E-5</v>
      </c>
      <c r="AE73" s="25">
        <f>Fakos!AF128</f>
        <v>5.5402655399552254E-3</v>
      </c>
      <c r="AF73" s="25">
        <f>Fakos!AG128</f>
        <v>32.506257262879892</v>
      </c>
      <c r="AG73" s="25">
        <f>Fakos!AH128</f>
        <v>1.4094645932189798</v>
      </c>
      <c r="AH73" s="25">
        <f>Fakos!AI128</f>
        <v>5.9409161545555629E-3</v>
      </c>
      <c r="AI73" s="25">
        <f>Fakos!AJ128</f>
        <v>0.34916985318924504</v>
      </c>
      <c r="AJ73" s="25">
        <f>Fakos!AK128</f>
        <v>1.714171370920425E-3</v>
      </c>
      <c r="AK73" s="25">
        <f>Fakos!AL128</f>
        <v>0.12777426110091206</v>
      </c>
      <c r="AL73" s="25">
        <f>Fakos!AM128</f>
        <v>32.506257262879892</v>
      </c>
      <c r="AO73" s="25" t="str">
        <f>Fakos!AP128</f>
        <v>n.a.</v>
      </c>
      <c r="AP73" s="25">
        <f>Fakos!AQ128</f>
        <v>16.9575112008913</v>
      </c>
      <c r="AQ73" s="25">
        <f>Fakos!AR128</f>
        <v>3.8782253843206597E-2</v>
      </c>
      <c r="AR73" s="25">
        <f>Fakos!AS128</f>
        <v>0.192003773722219</v>
      </c>
      <c r="AS73" s="25">
        <f>Fakos!AT128</f>
        <v>0.63908352573086702</v>
      </c>
      <c r="AT73" s="25">
        <f>Fakos!AU128</f>
        <v>3.3775771520577198</v>
      </c>
      <c r="AU73" s="25" t="str">
        <f>Fakos!AV128</f>
        <v>n.a.</v>
      </c>
      <c r="AV73" s="25" t="str">
        <f>Fakos!AW128</f>
        <v>n.a.</v>
      </c>
      <c r="AW73" s="25">
        <f>Fakos!AX128</f>
        <v>0.295176145275098</v>
      </c>
      <c r="AX73" s="25">
        <f>Fakos!AY128</f>
        <v>1.2983497798391701</v>
      </c>
      <c r="AY73" s="25">
        <f>Fakos!AZ128</f>
        <v>3.1134660191781599E-2</v>
      </c>
      <c r="AZ73" s="25">
        <f>Fakos!BA128</f>
        <v>0.148376462617338</v>
      </c>
      <c r="BA73" s="25" t="str">
        <f>Fakos!BB128</f>
        <v>n.a.</v>
      </c>
      <c r="BB73" s="25" t="str">
        <f>Fakos!BC128</f>
        <v>n.a.</v>
      </c>
      <c r="BC73" s="25">
        <f>Fakos!BD128</f>
        <v>5.24267938967913E-2</v>
      </c>
      <c r="BD73" s="25">
        <f>Fakos!BE128</f>
        <v>0.14482056710177801</v>
      </c>
      <c r="BE73" s="25">
        <f>Fakos!BF128</f>
        <v>1.4947961685831301E-2</v>
      </c>
      <c r="BF73" s="25">
        <f>Fakos!BG128</f>
        <v>4.5138830862124901E-3</v>
      </c>
      <c r="BG73" s="25">
        <f>Fakos!BH128</f>
        <v>0.12736577683808301</v>
      </c>
      <c r="BH73" s="25">
        <f>Fakos!BI128</f>
        <v>6.5045193647355398E-3</v>
      </c>
      <c r="BJ73" s="25" t="str">
        <f>Fakos!BK128</f>
        <v>n.a.</v>
      </c>
      <c r="BK73" s="25">
        <f>Fakos!BL128</f>
        <v>33604.737170824599</v>
      </c>
      <c r="BL73" s="25">
        <f>Fakos!BM128</f>
        <v>7.9433881116760103</v>
      </c>
      <c r="BM73" s="25">
        <f>Fakos!BN128</f>
        <v>132.02509122667399</v>
      </c>
      <c r="BN73" s="25">
        <f>Fakos!BO128</f>
        <v>197.02215021514101</v>
      </c>
      <c r="BO73" s="25">
        <f>Fakos!BP128</f>
        <v>9.1395703273482205</v>
      </c>
      <c r="BP73" s="25" t="str">
        <f>Fakos!BQ128</f>
        <v>n.a.</v>
      </c>
      <c r="BQ73" s="25" t="str">
        <f>Fakos!BR128</f>
        <v>n.a.</v>
      </c>
      <c r="BR73" s="25">
        <f>Fakos!BS128</f>
        <v>6.19723658641347</v>
      </c>
      <c r="BS73" s="25">
        <f>Fakos!BT128</f>
        <v>2.1504427917839601</v>
      </c>
      <c r="BT73" s="25">
        <f>Fakos!BU128</f>
        <v>259.45001421816397</v>
      </c>
      <c r="BU73" s="25">
        <f>Fakos!BV128</f>
        <v>0.114031366987354</v>
      </c>
      <c r="BV73" s="25" t="str">
        <f>Fakos!BW128</f>
        <v>n.a.</v>
      </c>
      <c r="BW73" s="25" t="str">
        <f>Fakos!BX128</f>
        <v>n.a.</v>
      </c>
      <c r="BX73" s="25">
        <f>Fakos!BY128</f>
        <v>0.67748225698117304</v>
      </c>
      <c r="BY73" s="25">
        <f>Fakos!BZ128</f>
        <v>323.03706815926</v>
      </c>
      <c r="BZ73" s="25">
        <f>Fakos!CA128</f>
        <v>19.1417379127323</v>
      </c>
      <c r="CA73" s="25">
        <f>Fakos!CB128</f>
        <v>2.0207670952694001E-2</v>
      </c>
      <c r="CB73" s="25">
        <f>Fakos!CC128</f>
        <v>450.07372088890099</v>
      </c>
      <c r="CC73" s="25">
        <f>Fakos!CD128</f>
        <v>6.20099214146329E-2</v>
      </c>
      <c r="CE73" s="25" t="str">
        <f>Fakos!CF128</f>
        <v>n.a.</v>
      </c>
      <c r="CF73" s="25">
        <f>Fakos!CG128</f>
        <v>431454.53924792801</v>
      </c>
      <c r="CG73" s="25">
        <f>Fakos!CH128</f>
        <v>15.9343380301972</v>
      </c>
      <c r="CH73" s="25">
        <f>Fakos!CI128</f>
        <v>264.23857237417002</v>
      </c>
      <c r="CI73" s="25">
        <f>Fakos!CJ128</f>
        <v>243.446904861527</v>
      </c>
      <c r="CJ73" s="25">
        <f>Fakos!CK128</f>
        <v>8.3472372593751203</v>
      </c>
      <c r="CK73" s="25" t="str">
        <f>Fakos!CL128</f>
        <v>n.a.</v>
      </c>
      <c r="CL73" s="25" t="str">
        <f>Fakos!CM128</f>
        <v>n.a.</v>
      </c>
      <c r="CM73" s="25">
        <f>Fakos!CN128</f>
        <v>11.064552145727101</v>
      </c>
      <c r="CN73" s="25">
        <f>Fakos!CO128</f>
        <v>5.5637904706717602</v>
      </c>
      <c r="CO73" s="25">
        <f>Fakos!CP128</f>
        <v>517.96569132328102</v>
      </c>
      <c r="CP73" s="25">
        <f>Fakos!CQ128</f>
        <v>0.148376462617338</v>
      </c>
      <c r="CQ73" s="25" t="str">
        <f>Fakos!CR128</f>
        <v>n.a.</v>
      </c>
      <c r="CR73" s="25" t="str">
        <f>Fakos!CS128</f>
        <v>n.a.</v>
      </c>
      <c r="CS73" s="25">
        <f>Fakos!CT128</f>
        <v>2.0359982679406099</v>
      </c>
      <c r="CT73" s="25">
        <f>Fakos!CU128</f>
        <v>576.04353950752102</v>
      </c>
      <c r="CU73" s="25">
        <f>Fakos!CV128</f>
        <v>36.815231755953903</v>
      </c>
      <c r="CV73" s="25">
        <f>Fakos!CW128</f>
        <v>2.73141860659326E-2</v>
      </c>
      <c r="CW73" s="25">
        <f>Fakos!CX128</f>
        <v>367.491098261883</v>
      </c>
      <c r="CX73" s="25">
        <f>Fakos!CY128</f>
        <v>9.4664566215747606E-2</v>
      </c>
      <c r="CZ73" s="25" t="str">
        <f>Fakos!DA128</f>
        <v>n.a.</v>
      </c>
      <c r="DA73" s="25">
        <f>Fakos!DB128</f>
        <v>7725.9296131780466</v>
      </c>
      <c r="DB73" s="25">
        <f>Fakos!DC128</f>
        <v>0.27037965069260111</v>
      </c>
      <c r="DC73" s="25">
        <f>Fakos!DD128</f>
        <v>4.5020150881388714</v>
      </c>
      <c r="DD73" s="25">
        <f>Fakos!DE128</f>
        <v>3.8310342879414438</v>
      </c>
      <c r="DE73" s="25">
        <f>Fakos!DF128</f>
        <v>0.12765311606323781</v>
      </c>
      <c r="DF73" s="25" t="str">
        <f>Fakos!DG128</f>
        <v>n.a.</v>
      </c>
      <c r="DG73" s="25" t="str">
        <f>Fakos!DH128</f>
        <v>n.a.</v>
      </c>
      <c r="DH73" s="25">
        <f>Fakos!DI128</f>
        <v>0.14768173858709771</v>
      </c>
      <c r="DI73" s="25">
        <f>Fakos!DJ128</f>
        <v>7.0463405150351585E-2</v>
      </c>
      <c r="DJ73" s="25">
        <f>Fakos!DK128</f>
        <v>4.8018386449693331</v>
      </c>
      <c r="DK73" s="25">
        <f>Fakos!DL128</f>
        <v>1.3199461139687218E-3</v>
      </c>
      <c r="DL73" s="25" t="str">
        <f>Fakos!DM128</f>
        <v>n.a.</v>
      </c>
      <c r="DM73" s="25" t="str">
        <f>Fakos!DN128</f>
        <v>n.a.</v>
      </c>
      <c r="DN73" s="25">
        <f>Fakos!DO128</f>
        <v>1.6721404960090423E-2</v>
      </c>
      <c r="DO73" s="25">
        <f>Fakos!DP128</f>
        <v>4.5144478017830805</v>
      </c>
      <c r="DP73" s="25">
        <f>Fakos!DQ128</f>
        <v>0.18691108594811606</v>
      </c>
      <c r="DQ73" s="25">
        <f>Fakos!DR128</f>
        <v>1.3364196617792452E-4</v>
      </c>
      <c r="DR73" s="25">
        <f>Fakos!DS128</f>
        <v>1.7736056865920995</v>
      </c>
      <c r="DS73" s="25">
        <f>Fakos!DT128</f>
        <v>4.5298303226239518E-4</v>
      </c>
      <c r="DU73" s="25" t="str">
        <f>Fakos!DV128</f>
        <v>n.a.</v>
      </c>
      <c r="DV73" s="25">
        <f>Fakos!DW128</f>
        <v>99.725376360825678</v>
      </c>
      <c r="DW73" s="25">
        <f>Fakos!DX128</f>
        <v>3.4900282264591787E-3</v>
      </c>
      <c r="DX73" s="25">
        <f>Fakos!DY128</f>
        <v>5.8111472861591837E-2</v>
      </c>
      <c r="DY73" s="25">
        <f>Fakos!DZ128</f>
        <v>4.9450532860735218E-2</v>
      </c>
      <c r="DZ73" s="25">
        <f>Fakos!EA128</f>
        <v>1.647731170282043E-3</v>
      </c>
      <c r="EA73" s="25" t="str">
        <f>Fakos!EB128</f>
        <v>n.a.</v>
      </c>
      <c r="EB73" s="25" t="str">
        <f>Fakos!EC128</f>
        <v>n.a.</v>
      </c>
      <c r="EC73" s="25">
        <f>Fakos!ED128</f>
        <v>1.9062582368209299E-3</v>
      </c>
      <c r="ED73" s="25">
        <f>Fakos!EE128</f>
        <v>9.0953321478599587E-4</v>
      </c>
      <c r="EE73" s="25">
        <f>Fakos!EF128</f>
        <v>6.1981559510551079E-2</v>
      </c>
      <c r="EF73" s="25">
        <f>Fakos!EG128</f>
        <v>1.703770673331225E-5</v>
      </c>
      <c r="EG73" s="25" t="str">
        <f>Fakos!EH128</f>
        <v>n.a.</v>
      </c>
      <c r="EH73" s="25" t="str">
        <f>Fakos!EI128</f>
        <v>n.a.</v>
      </c>
      <c r="EI73" s="25">
        <f>Fakos!EJ128</f>
        <v>2.1583789736868335E-4</v>
      </c>
      <c r="EJ73" s="25">
        <f>Fakos!EK128</f>
        <v>5.827195284386353E-2</v>
      </c>
      <c r="EK73" s="25">
        <f>Fakos!EL128</f>
        <v>2.4126259654751207E-3</v>
      </c>
      <c r="EL73" s="25">
        <f>Fakos!EM128</f>
        <v>1.7250345320208037E-6</v>
      </c>
      <c r="EM73" s="25">
        <f>Fakos!EN128</f>
        <v>2.2893490293958447E-2</v>
      </c>
      <c r="EN73" s="25">
        <f>Fakos!EO128</f>
        <v>5.8470508584989817E-6</v>
      </c>
      <c r="EP73" s="25">
        <f>Fakos!EQ128</f>
        <v>199.45075272165136</v>
      </c>
    </row>
    <row r="74" spans="1:146">
      <c r="A74" s="25" t="str">
        <f>Fakos!A159</f>
        <v>LEM 89-1.d</v>
      </c>
      <c r="B74" s="25" t="str">
        <f>Fakos!B159</f>
        <v>Fakos</v>
      </c>
      <c r="C74" s="25" t="str">
        <f>Fakos!C159</f>
        <v>epithermal</v>
      </c>
      <c r="D74" s="25" t="str">
        <f>Fakos!E159</f>
        <v>pyrite</v>
      </c>
      <c r="E74" s="25" t="str">
        <f>Fakos!F159</f>
        <v>euhedral</v>
      </c>
      <c r="F74" s="25">
        <f>Fakos!G159</f>
        <v>338.671844313218</v>
      </c>
      <c r="G74" s="25">
        <f>Fakos!H159</f>
        <v>576575.98045076197</v>
      </c>
      <c r="H74" s="25">
        <f>Fakos!I159</f>
        <v>151.45817099411801</v>
      </c>
      <c r="I74" s="25">
        <f>Fakos!J159</f>
        <v>241.87576507299499</v>
      </c>
      <c r="J74" s="25">
        <f>Fakos!K159</f>
        <v>19.784786739406201</v>
      </c>
      <c r="K74" s="25">
        <f>Fakos!L159</f>
        <v>122.034333065477</v>
      </c>
      <c r="L74" s="25">
        <f>Fakos!M159</f>
        <v>0.43270472263721899</v>
      </c>
      <c r="M74" s="25">
        <f>Fakos!N159</f>
        <v>1.5042460634097601</v>
      </c>
      <c r="N74" s="25">
        <f>Fakos!O159</f>
        <v>837.56040425115998</v>
      </c>
      <c r="O74" s="25">
        <f>Fakos!P159</f>
        <v>6.9785966450841501</v>
      </c>
      <c r="P74" s="25">
        <f>Fakos!Q159</f>
        <v>6.68751346585322</v>
      </c>
      <c r="Q74" s="25">
        <f>Fakos!R159</f>
        <v>3.1941144434731301</v>
      </c>
      <c r="R74" s="25">
        <f>Fakos!S159</f>
        <v>1.8129442224060498E-2</v>
      </c>
      <c r="S74" s="25">
        <f>Fakos!T159</f>
        <v>0.15887871855849101</v>
      </c>
      <c r="T74" s="25">
        <f>Fakos!U159</f>
        <v>12.4844479242561</v>
      </c>
      <c r="U74" s="25">
        <f>Fakos!V159</f>
        <v>23.9090611695691</v>
      </c>
      <c r="V74" s="25">
        <f>Fakos!W159</f>
        <v>4.41312672799332</v>
      </c>
      <c r="W74" s="25">
        <f>Fakos!X159</f>
        <v>0.15181608471921099</v>
      </c>
      <c r="X74" s="25">
        <f>Fakos!Y159</f>
        <v>868.38196529804998</v>
      </c>
      <c r="Y74" s="25">
        <f>Fakos!Z159</f>
        <v>1.1875311782119201E-2</v>
      </c>
      <c r="Z74" s="25">
        <f>Fakos!AA159</f>
        <v>0.62618167201831854</v>
      </c>
      <c r="AA74" s="25">
        <f>Fakos!AB159</f>
        <v>8.0363214851991143E-3</v>
      </c>
      <c r="AB74" s="25">
        <f>Fakos!AC159</f>
        <v>1.3675216962898697E-5</v>
      </c>
      <c r="AC74" s="25">
        <f>Fakos!AD159</f>
        <v>0.18083253485404752</v>
      </c>
      <c r="AD74" s="25">
        <f>Fakos!AE159</f>
        <v>1.7482639067372153E-4</v>
      </c>
      <c r="AE74" s="25">
        <f>Fakos!AF159</f>
        <v>1.4376678032426815E-2</v>
      </c>
      <c r="AF74" s="25">
        <f>Fakos!AG159</f>
        <v>4.4154194005901037E-2</v>
      </c>
      <c r="AG74" s="25">
        <f>Fakos!AH159</f>
        <v>7.7011197066464889E-3</v>
      </c>
      <c r="AH74" s="25">
        <f>Fakos!AI159</f>
        <v>7.8406544223885989E-5</v>
      </c>
      <c r="AI74" s="25">
        <f>Fakos!AJ159</f>
        <v>4.6076065749897172E-2</v>
      </c>
      <c r="AJ74" s="25">
        <f>Fakos!AK159</f>
        <v>1.0023631192872841E-3</v>
      </c>
      <c r="AK74" s="25">
        <f>Fakos!AL159</f>
        <v>8.2428355250248886E-2</v>
      </c>
      <c r="AL74" s="25">
        <f>Fakos!AM159</f>
        <v>4.4154194005901037E-2</v>
      </c>
      <c r="AO74" s="25" t="str">
        <f>Fakos!AP129</f>
        <v>n.a.</v>
      </c>
      <c r="AP74" s="25">
        <f>Fakos!AQ159</f>
        <v>15.073386316195601</v>
      </c>
      <c r="AQ74" s="25">
        <f>Fakos!AR159</f>
        <v>2.2147669080204699E-2</v>
      </c>
      <c r="AR74" s="25">
        <f>Fakos!AS159</f>
        <v>0.20879155509931399</v>
      </c>
      <c r="AS74" s="25">
        <f>Fakos!AT159</f>
        <v>0.242341182727452</v>
      </c>
      <c r="AT74" s="25">
        <f>Fakos!AU159</f>
        <v>3.6833706861706701</v>
      </c>
      <c r="AU74" s="25" t="str">
        <f>Fakos!AV129</f>
        <v>n.a.</v>
      </c>
      <c r="AV74" s="25" t="str">
        <f>Fakos!AW129</f>
        <v>n.a.</v>
      </c>
      <c r="AW74" s="25">
        <f>Fakos!AX159</f>
        <v>0.65959084396788703</v>
      </c>
      <c r="AX74" s="25">
        <f>Fakos!AY159</f>
        <v>1.02791612634147</v>
      </c>
      <c r="AY74" s="25">
        <f>Fakos!AZ159</f>
        <v>3.5192889817783103E-2</v>
      </c>
      <c r="AZ74" s="25">
        <f>Fakos!BA159</f>
        <v>0.226859408726198</v>
      </c>
      <c r="BA74" s="25" t="str">
        <f>Fakos!BB129</f>
        <v>n.a.</v>
      </c>
      <c r="BB74" s="25" t="str">
        <f>Fakos!BC129</f>
        <v>n.a.</v>
      </c>
      <c r="BC74" s="25">
        <f>Fakos!BD159</f>
        <v>3.74788776362927E-2</v>
      </c>
      <c r="BD74" s="25">
        <f>Fakos!BE159</f>
        <v>0.25657719579426802</v>
      </c>
      <c r="BE74" s="25">
        <f>Fakos!BF159</f>
        <v>2.7656361215681002E-2</v>
      </c>
      <c r="BF74" s="25">
        <f>Fakos!BG159</f>
        <v>1.35733245921341E-2</v>
      </c>
      <c r="BG74" s="25">
        <f>Fakos!BH159</f>
        <v>2.81913623456331E-2</v>
      </c>
      <c r="BH74" s="25">
        <f>Fakos!BI159</f>
        <v>1.1875311782119201E-2</v>
      </c>
      <c r="BJ74" s="25" t="str">
        <f>Fakos!BK129</f>
        <v>n.a.</v>
      </c>
      <c r="BK74" s="25">
        <f>Fakos!BL159</f>
        <v>50667.778708017002</v>
      </c>
      <c r="BL74" s="25">
        <f>Fakos!BM159</f>
        <v>104.401278680966</v>
      </c>
      <c r="BM74" s="25">
        <f>Fakos!BN159</f>
        <v>169.45505921712399</v>
      </c>
      <c r="BN74" s="25">
        <f>Fakos!BO159</f>
        <v>7.5341815504206604</v>
      </c>
      <c r="BO74" s="25">
        <f>Fakos!BP159</f>
        <v>136.53794280620701</v>
      </c>
      <c r="BP74" s="25" t="str">
        <f>Fakos!BQ129</f>
        <v>n.a.</v>
      </c>
      <c r="BQ74" s="25" t="str">
        <f>Fakos!BR129</f>
        <v>n.a.</v>
      </c>
      <c r="BR74" s="25">
        <f>Fakos!BS159</f>
        <v>566.98899577202405</v>
      </c>
      <c r="BS74" s="25">
        <f>Fakos!BT159</f>
        <v>1.84076602749723</v>
      </c>
      <c r="BT74" s="25">
        <f>Fakos!BU159</f>
        <v>3.5742871801185898</v>
      </c>
      <c r="BU74" s="25">
        <f>Fakos!BV159</f>
        <v>2.37817364718487</v>
      </c>
      <c r="BV74" s="25" t="str">
        <f>Fakos!BW129</f>
        <v>n.a.</v>
      </c>
      <c r="BW74" s="25" t="str">
        <f>Fakos!BX129</f>
        <v>n.a.</v>
      </c>
      <c r="BX74" s="25">
        <f>Fakos!BY159</f>
        <v>6.9334287454586701</v>
      </c>
      <c r="BY74" s="25">
        <f>Fakos!BZ159</f>
        <v>9.4239373612038602</v>
      </c>
      <c r="BZ74" s="25">
        <f>Fakos!CA159</f>
        <v>2.99107519052599</v>
      </c>
      <c r="CA74" s="25">
        <f>Fakos!CB159</f>
        <v>4.5878386237778498E-2</v>
      </c>
      <c r="CB74" s="25">
        <f>Fakos!CC159</f>
        <v>727.03455796067396</v>
      </c>
      <c r="CC74" s="25">
        <f>Fakos!CD159</f>
        <v>2.17624069057227E-2</v>
      </c>
      <c r="CE74" s="25" t="str">
        <f>Fakos!CF129</f>
        <v>n.a.</v>
      </c>
      <c r="CF74" s="25">
        <f>Fakos!CG159</f>
        <v>576575.98045076197</v>
      </c>
      <c r="CG74" s="25">
        <f>Fakos!CH159</f>
        <v>151.45817099411801</v>
      </c>
      <c r="CH74" s="25">
        <f>Fakos!CI159</f>
        <v>241.87576507299499</v>
      </c>
      <c r="CI74" s="25">
        <f>Fakos!CJ159</f>
        <v>19.784786739406201</v>
      </c>
      <c r="CJ74" s="25">
        <f>Fakos!CK159</f>
        <v>122.034333065477</v>
      </c>
      <c r="CK74" s="25" t="str">
        <f>Fakos!CL129</f>
        <v>n.a.</v>
      </c>
      <c r="CL74" s="25" t="str">
        <f>Fakos!CM129</f>
        <v>n.a.</v>
      </c>
      <c r="CM74" s="25">
        <f>Fakos!CN159</f>
        <v>837.56040425115998</v>
      </c>
      <c r="CN74" s="25">
        <f>Fakos!CO159</f>
        <v>6.9785966450841501</v>
      </c>
      <c r="CO74" s="25">
        <f>Fakos!CP159</f>
        <v>6.68751346585322</v>
      </c>
      <c r="CP74" s="25">
        <f>Fakos!CQ159</f>
        <v>3.1941144434731301</v>
      </c>
      <c r="CQ74" s="25" t="str">
        <f>Fakos!CR129</f>
        <v>n.a.</v>
      </c>
      <c r="CR74" s="25" t="str">
        <f>Fakos!CS129</f>
        <v>n.a.</v>
      </c>
      <c r="CS74" s="25">
        <f>Fakos!CT159</f>
        <v>12.4844479242561</v>
      </c>
      <c r="CT74" s="25">
        <f>Fakos!CU159</f>
        <v>23.9090611695691</v>
      </c>
      <c r="CU74" s="25">
        <f>Fakos!CV159</f>
        <v>4.41312672799332</v>
      </c>
      <c r="CV74" s="25">
        <f>Fakos!CW159</f>
        <v>0.15181608471921099</v>
      </c>
      <c r="CW74" s="25">
        <f>Fakos!CX159</f>
        <v>868.38196529804998</v>
      </c>
      <c r="CX74" s="25">
        <f>Fakos!CY159</f>
        <v>1.1875311782119201E-2</v>
      </c>
      <c r="CZ74" s="25" t="str">
        <f>Fakos!DA129</f>
        <v>n.a.</v>
      </c>
      <c r="DA74" s="25">
        <f>Fakos!DB159</f>
        <v>10324.576604006839</v>
      </c>
      <c r="DB74" s="25">
        <f>Fakos!DC159</f>
        <v>2.5699974037404725</v>
      </c>
      <c r="DC74" s="25">
        <f>Fakos!DD159</f>
        <v>4.1210044923789555</v>
      </c>
      <c r="DD74" s="25">
        <f>Fakos!DE159</f>
        <v>0.31134590280121804</v>
      </c>
      <c r="DE74" s="25">
        <f>Fakos!DF159</f>
        <v>1.8662537553980272</v>
      </c>
      <c r="DF74" s="25" t="str">
        <f>Fakos!DG129</f>
        <v>n.a.</v>
      </c>
      <c r="DG74" s="25" t="str">
        <f>Fakos!DH129</f>
        <v>n.a.</v>
      </c>
      <c r="DH74" s="25">
        <f>Fakos!DI159</f>
        <v>11.17915800318146</v>
      </c>
      <c r="DI74" s="25">
        <f>Fakos!DJ159</f>
        <v>8.8381416477762806E-2</v>
      </c>
      <c r="DJ74" s="25">
        <f>Fakos!DK159</f>
        <v>6.1997080380067709E-2</v>
      </c>
      <c r="DK74" s="25">
        <f>Fakos!DL159</f>
        <v>2.841460749813746E-2</v>
      </c>
      <c r="DL74" s="25" t="str">
        <f>Fakos!DM129</f>
        <v>n.a.</v>
      </c>
      <c r="DM74" s="25" t="str">
        <f>Fakos!DN129</f>
        <v>n.a.</v>
      </c>
      <c r="DN74" s="25">
        <f>Fakos!DO159</f>
        <v>0.10253324510722815</v>
      </c>
      <c r="DO74" s="25">
        <f>Fakos!DP159</f>
        <v>0.187375087535808</v>
      </c>
      <c r="DP74" s="25">
        <f>Fakos!DQ159</f>
        <v>2.2405462897092526E-2</v>
      </c>
      <c r="DQ74" s="25">
        <f>Fakos!DR159</f>
        <v>7.4280082922240217E-4</v>
      </c>
      <c r="DR74" s="25">
        <f>Fakos!DS159</f>
        <v>4.1910326510523648</v>
      </c>
      <c r="DS74" s="25">
        <f>Fakos!DT159</f>
        <v>5.6825008080276247E-5</v>
      </c>
      <c r="DU74" s="25" t="str">
        <f>Fakos!DV129</f>
        <v>n.a.</v>
      </c>
      <c r="DV74" s="25">
        <f>Fakos!DW159</f>
        <v>99.691453354487564</v>
      </c>
      <c r="DW74" s="25">
        <f>Fakos!DX159</f>
        <v>2.4815233217090647E-2</v>
      </c>
      <c r="DX74" s="25">
        <f>Fakos!DY159</f>
        <v>3.9791358317414469E-2</v>
      </c>
      <c r="DY74" s="25">
        <f>Fakos!DZ159</f>
        <v>3.0062758732569031E-3</v>
      </c>
      <c r="DZ74" s="25">
        <f>Fakos!EA159</f>
        <v>1.8020065746008042E-2</v>
      </c>
      <c r="EA74" s="25" t="str">
        <f>Fakos!EB129</f>
        <v>n.a.</v>
      </c>
      <c r="EB74" s="25" t="str">
        <f>Fakos!EC129</f>
        <v>n.a.</v>
      </c>
      <c r="EC74" s="25">
        <f>Fakos!ED159</f>
        <v>0.1079430713104594</v>
      </c>
      <c r="ED74" s="25">
        <f>Fakos!EE159</f>
        <v>8.5338820138900807E-4</v>
      </c>
      <c r="EE74" s="25">
        <f>Fakos!EF159</f>
        <v>5.9862784537095023E-4</v>
      </c>
      <c r="EF74" s="25">
        <f>Fakos!EG159</f>
        <v>2.7436413391395732E-4</v>
      </c>
      <c r="EG74" s="25" t="str">
        <f>Fakos!EH129</f>
        <v>n.a.</v>
      </c>
      <c r="EH74" s="25" t="str">
        <f>Fakos!EI129</f>
        <v>n.a.</v>
      </c>
      <c r="EI74" s="25">
        <f>Fakos!EJ159</f>
        <v>9.9003461487462505E-4</v>
      </c>
      <c r="EJ74" s="25">
        <f>Fakos!EK159</f>
        <v>1.8092456006011592E-3</v>
      </c>
      <c r="EK74" s="25">
        <f>Fakos!EL159</f>
        <v>2.163413808585968E-4</v>
      </c>
      <c r="EL74" s="25">
        <f>Fakos!EM159</f>
        <v>7.1722935533609738E-6</v>
      </c>
      <c r="EM74" s="25">
        <f>Fakos!EN159</f>
        <v>4.0467532186973583E-2</v>
      </c>
      <c r="EN74" s="25">
        <f>Fakos!EO159</f>
        <v>5.4868764693021265E-7</v>
      </c>
      <c r="EP74" s="25">
        <f>Fakos!EQ159</f>
        <v>199.38290670897513</v>
      </c>
    </row>
    <row r="75" spans="1:146">
      <c r="A75" s="25" t="str">
        <f>Fakos!A160</f>
        <v>LEM 89-2.d</v>
      </c>
      <c r="B75" s="25" t="str">
        <f>Fakos!B160</f>
        <v>Fakos</v>
      </c>
      <c r="C75" s="25" t="str">
        <f>Fakos!C160</f>
        <v>epithermal</v>
      </c>
      <c r="D75" s="25" t="str">
        <f>Fakos!E160</f>
        <v>pyrite</v>
      </c>
      <c r="E75" s="25" t="str">
        <f>Fakos!F160</f>
        <v>anhedral</v>
      </c>
      <c r="F75" s="25">
        <f>Fakos!G160</f>
        <v>22.592644487683</v>
      </c>
      <c r="G75" s="25">
        <f>Fakos!H160</f>
        <v>445881.47742889298</v>
      </c>
      <c r="H75" s="25">
        <f>Fakos!I160</f>
        <v>490.23589471269901</v>
      </c>
      <c r="I75" s="25">
        <f>Fakos!J160</f>
        <v>1.06266665877779</v>
      </c>
      <c r="J75" s="25">
        <f>Fakos!K160</f>
        <v>0.56036698110743799</v>
      </c>
      <c r="K75" s="25">
        <f>Fakos!L160</f>
        <v>3.1830621818704801</v>
      </c>
      <c r="L75" s="25">
        <f>Fakos!M160</f>
        <v>2.89509757060907E-2</v>
      </c>
      <c r="M75" s="25">
        <f>Fakos!N160</f>
        <v>0.90799601661185403</v>
      </c>
      <c r="N75" s="25">
        <f>Fakos!O160</f>
        <v>98.417843813965007</v>
      </c>
      <c r="O75" s="25">
        <f>Fakos!P160</f>
        <v>46.749960519506999</v>
      </c>
      <c r="P75" s="25">
        <f>Fakos!Q160</f>
        <v>1.32869066434888E-2</v>
      </c>
      <c r="Q75" s="25">
        <f>Fakos!R160</f>
        <v>0.10481133963445199</v>
      </c>
      <c r="R75" s="25">
        <f>Fakos!S160</f>
        <v>5.7465974536543103E-3</v>
      </c>
      <c r="S75" s="25">
        <f>Fakos!T160</f>
        <v>0.119264033181299</v>
      </c>
      <c r="T75" s="25">
        <f>Fakos!U160</f>
        <v>1.84233355768052E-2</v>
      </c>
      <c r="U75" s="25">
        <f>Fakos!V160</f>
        <v>7.8176732352580398</v>
      </c>
      <c r="V75" s="25">
        <f>Fakos!W160</f>
        <v>1.50886794311831E-2</v>
      </c>
      <c r="W75" s="25">
        <f>Fakos!X160</f>
        <v>5.5604403763416001E-3</v>
      </c>
      <c r="X75" s="25">
        <f>Fakos!Y160</f>
        <v>1.4798961134817401</v>
      </c>
      <c r="Y75" s="25">
        <f>Fakos!Z160</f>
        <v>0.99371696839551404</v>
      </c>
      <c r="Z75" s="25">
        <f>Fakos!AA160</f>
        <v>461.32612768385565</v>
      </c>
      <c r="AA75" s="25">
        <f>Fakos!AB160</f>
        <v>31.59002857945125</v>
      </c>
      <c r="AB75" s="25">
        <f>Fakos!AC160</f>
        <v>0.67147751747087425</v>
      </c>
      <c r="AC75" s="25">
        <f>Fakos!AD160</f>
        <v>4.9811688177132867</v>
      </c>
      <c r="AD75" s="25">
        <f>Fakos!AE160</f>
        <v>3.757318047994325E-3</v>
      </c>
      <c r="AE75" s="25">
        <f>Fakos!AF160</f>
        <v>1.2449073559265427E-2</v>
      </c>
      <c r="AF75" s="25">
        <f>Fakos!AG160</f>
        <v>2.710308809858883E-5</v>
      </c>
      <c r="AG75" s="25">
        <f>Fakos!AH160</f>
        <v>8.9782698410017427E-3</v>
      </c>
      <c r="AH75" s="25">
        <f>Fakos!AI160</f>
        <v>2.0270179705585986E-3</v>
      </c>
      <c r="AI75" s="25">
        <f>Fakos!AJ160</f>
        <v>9.536217364684127E-2</v>
      </c>
      <c r="AJ75" s="25">
        <f>Fakos!AK160</f>
        <v>1.1342377080732279E-5</v>
      </c>
      <c r="AK75" s="25">
        <f>Fakos!AL160</f>
        <v>3.7580552088300528E-5</v>
      </c>
      <c r="AL75" s="25">
        <f>Fakos!AM160</f>
        <v>2.710308809858883E-5</v>
      </c>
      <c r="AO75" s="25" t="str">
        <f>Fakos!AP130</f>
        <v>n.a.</v>
      </c>
      <c r="AP75" s="25">
        <f>Fakos!AQ160</f>
        <v>6.1162844170942998</v>
      </c>
      <c r="AQ75" s="25">
        <f>Fakos!AR160</f>
        <v>1.4255951111537799E-2</v>
      </c>
      <c r="AR75" s="25">
        <f>Fakos!AS160</f>
        <v>0.164699059192605</v>
      </c>
      <c r="AS75" s="25">
        <f>Fakos!AT160</f>
        <v>8.3089125112303805E-2</v>
      </c>
      <c r="AT75" s="25">
        <f>Fakos!AU160</f>
        <v>3.1830621818704801</v>
      </c>
      <c r="AU75" s="25" t="str">
        <f>Fakos!AV130</f>
        <v>n.a.</v>
      </c>
      <c r="AV75" s="25" t="str">
        <f>Fakos!AW130</f>
        <v>n.a.</v>
      </c>
      <c r="AW75" s="25">
        <f>Fakos!AX160</f>
        <v>0.26982540983555098</v>
      </c>
      <c r="AX75" s="25">
        <f>Fakos!AY160</f>
        <v>0.60289105934266995</v>
      </c>
      <c r="AY75" s="25">
        <f>Fakos!AZ160</f>
        <v>1.32869066434888E-2</v>
      </c>
      <c r="AZ75" s="25">
        <f>Fakos!BA160</f>
        <v>0.10481133963445199</v>
      </c>
      <c r="BA75" s="25" t="str">
        <f>Fakos!BB130</f>
        <v>n.a.</v>
      </c>
      <c r="BB75" s="25" t="str">
        <f>Fakos!BC130</f>
        <v>n.a.</v>
      </c>
      <c r="BC75" s="25">
        <f>Fakos!BD160</f>
        <v>1.84233355768052E-2</v>
      </c>
      <c r="BD75" s="25">
        <f>Fakos!BE160</f>
        <v>1.9335804443111699</v>
      </c>
      <c r="BE75" s="25">
        <f>Fakos!BF160</f>
        <v>1.50886794311831E-2</v>
      </c>
      <c r="BF75" s="25">
        <f>Fakos!BG160</f>
        <v>5.5604403763416001E-3</v>
      </c>
      <c r="BG75" s="25">
        <f>Fakos!BH160</f>
        <v>1.4798961134817401</v>
      </c>
      <c r="BH75" s="25">
        <f>Fakos!BI160</f>
        <v>0.99371696839551404</v>
      </c>
      <c r="BJ75" s="25" t="str">
        <f>Fakos!BK130</f>
        <v>n.a.</v>
      </c>
      <c r="BK75" s="25">
        <f>Fakos!BL160</f>
        <v>36139.422330190697</v>
      </c>
      <c r="BL75" s="25">
        <f>Fakos!BM160</f>
        <v>90.978433800714996</v>
      </c>
      <c r="BM75" s="25">
        <f>Fakos!BN160</f>
        <v>0.24329758980192201</v>
      </c>
      <c r="BN75" s="25">
        <f>Fakos!BO160</f>
        <v>0.53031455058591104</v>
      </c>
      <c r="BO75" s="25">
        <f>Fakos!BP160</f>
        <v>1.9399704839546199</v>
      </c>
      <c r="BP75" s="25" t="str">
        <f>Fakos!BQ130</f>
        <v>n.a.</v>
      </c>
      <c r="BQ75" s="25" t="str">
        <f>Fakos!BR130</f>
        <v>n.a.</v>
      </c>
      <c r="BR75" s="25">
        <f>Fakos!BS160</f>
        <v>16.586332249177101</v>
      </c>
      <c r="BS75" s="25">
        <f>Fakos!BT160</f>
        <v>4.8008139988381204</v>
      </c>
      <c r="BT75" s="25">
        <f>Fakos!BU160</f>
        <v>8.3123964568040509E-3</v>
      </c>
      <c r="BU75" s="25">
        <f>Fakos!BV160</f>
        <v>5.4485669295769201E-2</v>
      </c>
      <c r="BV75" s="25" t="str">
        <f>Fakos!BW130</f>
        <v>n.a.</v>
      </c>
      <c r="BW75" s="25" t="str">
        <f>Fakos!BX130</f>
        <v>n.a.</v>
      </c>
      <c r="BX75" s="25">
        <f>Fakos!BY160</f>
        <v>1.64350128795063E-2</v>
      </c>
      <c r="BY75" s="25">
        <f>Fakos!BZ160</f>
        <v>2.8101576483322201</v>
      </c>
      <c r="BZ75" s="25">
        <f>Fakos!CA160</f>
        <v>9.2669995476492694E-3</v>
      </c>
      <c r="CA75" s="25">
        <f>Fakos!CB160</f>
        <v>6.2733817216179197E-3</v>
      </c>
      <c r="CB75" s="25">
        <f>Fakos!CC160</f>
        <v>0.68681361422992004</v>
      </c>
      <c r="CC75" s="25">
        <f>Fakos!CD160</f>
        <v>0.33610525218760601</v>
      </c>
      <c r="CE75" s="25" t="str">
        <f>Fakos!CF130</f>
        <v>n.a.</v>
      </c>
      <c r="CF75" s="25">
        <f>Fakos!CG160</f>
        <v>445881.47742889298</v>
      </c>
      <c r="CG75" s="25">
        <f>Fakos!CH160</f>
        <v>490.23589471269901</v>
      </c>
      <c r="CH75" s="25">
        <f>Fakos!CI160</f>
        <v>1.06266665877779</v>
      </c>
      <c r="CI75" s="25">
        <f>Fakos!CJ160</f>
        <v>0.56036698110743799</v>
      </c>
      <c r="CJ75" s="25">
        <f>Fakos!CK160</f>
        <v>3.1830621818704801</v>
      </c>
      <c r="CK75" s="25" t="str">
        <f>Fakos!CL130</f>
        <v>n.a.</v>
      </c>
      <c r="CL75" s="25" t="str">
        <f>Fakos!CM130</f>
        <v>n.a.</v>
      </c>
      <c r="CM75" s="25">
        <f>Fakos!CN160</f>
        <v>98.417843813965007</v>
      </c>
      <c r="CN75" s="25">
        <f>Fakos!CO160</f>
        <v>46.749960519506999</v>
      </c>
      <c r="CO75" s="25">
        <f>Fakos!CP160</f>
        <v>1.32869066434888E-2</v>
      </c>
      <c r="CP75" s="25">
        <f>Fakos!CQ160</f>
        <v>0.10481133963445199</v>
      </c>
      <c r="CQ75" s="25" t="str">
        <f>Fakos!CR130</f>
        <v>n.a.</v>
      </c>
      <c r="CR75" s="25" t="str">
        <f>Fakos!CS130</f>
        <v>n.a.</v>
      </c>
      <c r="CS75" s="25">
        <f>Fakos!CT160</f>
        <v>1.84233355768052E-2</v>
      </c>
      <c r="CT75" s="25">
        <f>Fakos!CU160</f>
        <v>7.8176732352580398</v>
      </c>
      <c r="CU75" s="25">
        <f>Fakos!CV160</f>
        <v>1.50886794311831E-2</v>
      </c>
      <c r="CV75" s="25">
        <f>Fakos!CW160</f>
        <v>5.5604403763416001E-3</v>
      </c>
      <c r="CW75" s="25">
        <f>Fakos!CX160</f>
        <v>1.4798961134817401</v>
      </c>
      <c r="CX75" s="25">
        <f>Fakos!CY160</f>
        <v>0.99371696839551404</v>
      </c>
      <c r="CZ75" s="25" t="str">
        <f>Fakos!DA130</f>
        <v>n.a.</v>
      </c>
      <c r="DA75" s="25">
        <f>Fakos!DB160</f>
        <v>7984.2685545508639</v>
      </c>
      <c r="DB75" s="25">
        <f>Fakos!DC160</f>
        <v>8.3185011964851565</v>
      </c>
      <c r="DC75" s="25">
        <f>Fakos!DD160</f>
        <v>1.8105385933985595E-2</v>
      </c>
      <c r="DD75" s="25">
        <f>Fakos!DE160</f>
        <v>8.8182888160928778E-3</v>
      </c>
      <c r="DE75" s="25">
        <f>Fakos!DF160</f>
        <v>4.8678118701184894E-2</v>
      </c>
      <c r="DF75" s="25" t="str">
        <f>Fakos!DG130</f>
        <v>n.a.</v>
      </c>
      <c r="DG75" s="25" t="str">
        <f>Fakos!DH130</f>
        <v>n.a.</v>
      </c>
      <c r="DH75" s="25">
        <f>Fakos!DI160</f>
        <v>1.313611078967414</v>
      </c>
      <c r="DI75" s="25">
        <f>Fakos!DJ160</f>
        <v>0.59207143515079785</v>
      </c>
      <c r="DJ75" s="25">
        <f>Fakos!DK160</f>
        <v>1.2317723521379609E-4</v>
      </c>
      <c r="DK75" s="25">
        <f>Fakos!DL160</f>
        <v>9.3239397954338987E-4</v>
      </c>
      <c r="DL75" s="25" t="str">
        <f>Fakos!DM130</f>
        <v>n.a.</v>
      </c>
      <c r="DM75" s="25" t="str">
        <f>Fakos!DN130</f>
        <v>n.a.</v>
      </c>
      <c r="DN75" s="25">
        <f>Fakos!DO160</f>
        <v>1.5130860362027923E-4</v>
      </c>
      <c r="DO75" s="25">
        <f>Fakos!DP160</f>
        <v>6.1267031624279308E-2</v>
      </c>
      <c r="DP75" s="25">
        <f>Fakos!DQ160</f>
        <v>7.6605288721273224E-5</v>
      </c>
      <c r="DQ75" s="25">
        <f>Fakos!DR160</f>
        <v>2.7205942835552613E-5</v>
      </c>
      <c r="DR75" s="25">
        <f>Fakos!DS160</f>
        <v>7.1423557600470084E-3</v>
      </c>
      <c r="DS75" s="25">
        <f>Fakos!DT160</f>
        <v>4.7550730283652184E-3</v>
      </c>
      <c r="DU75" s="25" t="str">
        <f>Fakos!DV130</f>
        <v>n.a.</v>
      </c>
      <c r="DV75" s="25">
        <f>Fakos!DW160</f>
        <v>99.852046944374365</v>
      </c>
      <c r="DW75" s="25">
        <f>Fakos!DX160</f>
        <v>0.10403199320053365</v>
      </c>
      <c r="DX75" s="25">
        <f>Fakos!DY160</f>
        <v>2.2642773522389887E-4</v>
      </c>
      <c r="DY75" s="25">
        <f>Fakos!DZ160</f>
        <v>1.1028238627214978E-4</v>
      </c>
      <c r="DZ75" s="25">
        <f>Fakos!EA160</f>
        <v>6.0877333477768567E-4</v>
      </c>
      <c r="EA75" s="25" t="str">
        <f>Fakos!EB130</f>
        <v>n.a.</v>
      </c>
      <c r="EB75" s="25" t="str">
        <f>Fakos!EC130</f>
        <v>n.a.</v>
      </c>
      <c r="EC75" s="25">
        <f>Fakos!ED160</f>
        <v>1.6428149207098276E-2</v>
      </c>
      <c r="ED75" s="25">
        <f>Fakos!EE160</f>
        <v>7.4045035350675525E-3</v>
      </c>
      <c r="EE75" s="25">
        <f>Fakos!EF160</f>
        <v>1.5404666049259774E-6</v>
      </c>
      <c r="EF75" s="25">
        <f>Fakos!EG160</f>
        <v>1.1660610709662657E-5</v>
      </c>
      <c r="EG75" s="25" t="str">
        <f>Fakos!EH130</f>
        <v>n.a.</v>
      </c>
      <c r="EH75" s="25" t="str">
        <f>Fakos!EI130</f>
        <v>n.a.</v>
      </c>
      <c r="EI75" s="25">
        <f>Fakos!EJ160</f>
        <v>1.8922802619368739E-6</v>
      </c>
      <c r="EJ75" s="25">
        <f>Fakos!EK160</f>
        <v>7.6621151657067972E-4</v>
      </c>
      <c r="EK75" s="25">
        <f>Fakos!EL160</f>
        <v>9.5803326670719834E-7</v>
      </c>
      <c r="EL75" s="25">
        <f>Fakos!EM160</f>
        <v>3.4024019390394604E-7</v>
      </c>
      <c r="EM75" s="25">
        <f>Fakos!EN160</f>
        <v>8.9323002823989386E-5</v>
      </c>
      <c r="EN75" s="25">
        <f>Fakos!EO160</f>
        <v>5.9467410446962488E-5</v>
      </c>
      <c r="EP75" s="25">
        <f>Fakos!EQ160</f>
        <v>199.70409388874873</v>
      </c>
    </row>
    <row r="76" spans="1:146">
      <c r="A76" s="25" t="str">
        <f>Fakos!A161</f>
        <v>LEM 89-3.d</v>
      </c>
      <c r="B76" s="25" t="str">
        <f>Fakos!B161</f>
        <v>Fakos</v>
      </c>
      <c r="C76" s="25" t="str">
        <f>Fakos!C161</f>
        <v>epithermal</v>
      </c>
      <c r="D76" s="25" t="str">
        <f>Fakos!E161</f>
        <v>pyrite</v>
      </c>
      <c r="E76" s="25" t="str">
        <f>Fakos!F161</f>
        <v>subhedral</v>
      </c>
      <c r="F76" s="25">
        <f>Fakos!G161</f>
        <v>19.137448316563098</v>
      </c>
      <c r="G76" s="25">
        <f>Fakos!H161</f>
        <v>393299.69769258</v>
      </c>
      <c r="H76" s="25">
        <f>Fakos!I161</f>
        <v>5258.1619493503304</v>
      </c>
      <c r="I76" s="25">
        <f>Fakos!J161</f>
        <v>74.408997051871694</v>
      </c>
      <c r="J76" s="25">
        <f>Fakos!K161</f>
        <v>0.490176090828563</v>
      </c>
      <c r="K76" s="25">
        <f>Fakos!L161</f>
        <v>2.71130022638566</v>
      </c>
      <c r="L76" s="25">
        <f>Fakos!M161</f>
        <v>4.2322642682530401E-2</v>
      </c>
      <c r="M76" s="25">
        <f>Fakos!N161</f>
        <v>0.78951787669136797</v>
      </c>
      <c r="N76" s="25">
        <f>Fakos!O161</f>
        <v>259.62710034860601</v>
      </c>
      <c r="O76" s="25">
        <f>Fakos!P161</f>
        <v>38.825772067828197</v>
      </c>
      <c r="P76" s="25">
        <f>Fakos!Q161</f>
        <v>4.7909402243772201E-2</v>
      </c>
      <c r="Q76" s="25">
        <f>Fakos!R161</f>
        <v>0.143918658563673</v>
      </c>
      <c r="R76" s="25">
        <f>Fakos!S161</f>
        <v>8.6751090917566494E-3</v>
      </c>
      <c r="S76" s="25">
        <f>Fakos!T161</f>
        <v>0.13010610527839001</v>
      </c>
      <c r="T76" s="25">
        <f>Fakos!U161</f>
        <v>4.1711771868562598E-2</v>
      </c>
      <c r="U76" s="25">
        <f>Fakos!V161</f>
        <v>3.5875619655338</v>
      </c>
      <c r="V76" s="25">
        <f>Fakos!W161</f>
        <v>3.8154013317661203E-2</v>
      </c>
      <c r="W76" s="25">
        <f>Fakos!X161</f>
        <v>8.2174011811241704E-3</v>
      </c>
      <c r="X76" s="25">
        <f>Fakos!Y161</f>
        <v>9.2836784541185704</v>
      </c>
      <c r="Y76" s="25">
        <f>Fakos!Z161</f>
        <v>1.8066558652828</v>
      </c>
      <c r="Z76" s="25">
        <f>Fakos!AA161</f>
        <v>70.665674282436328</v>
      </c>
      <c r="AA76" s="25">
        <f>Fakos!AB161</f>
        <v>4.1821539015716018</v>
      </c>
      <c r="AB76" s="25">
        <f>Fakos!AC161</f>
        <v>0.19460560533322899</v>
      </c>
      <c r="AC76" s="25">
        <f>Fakos!AD161</f>
        <v>20.252746890791066</v>
      </c>
      <c r="AD76" s="25">
        <f>Fakos!AE161</f>
        <v>8.8514495862129295E-4</v>
      </c>
      <c r="AE76" s="25">
        <f>Fakos!AF161</f>
        <v>4.4930220358997642E-3</v>
      </c>
      <c r="AF76" s="25">
        <f>Fakos!AG161</f>
        <v>9.1114352705875901E-6</v>
      </c>
      <c r="AG76" s="25">
        <f>Fakos!AH161</f>
        <v>5.160605516503847E-3</v>
      </c>
      <c r="AH76" s="25">
        <f>Fakos!AI161</f>
        <v>3.4359076093234834E-4</v>
      </c>
      <c r="AI76" s="25">
        <f>Fakos!AJ161</f>
        <v>7.383905714928635E-3</v>
      </c>
      <c r="AJ76" s="25">
        <f>Fakos!AK161</f>
        <v>1.5627896706641885E-6</v>
      </c>
      <c r="AK76" s="25">
        <f>Fakos!AL161</f>
        <v>7.9327666721479113E-6</v>
      </c>
      <c r="AL76" s="25">
        <f>Fakos!AM161</f>
        <v>9.1114352705875901E-6</v>
      </c>
      <c r="AO76" s="25" t="str">
        <f>Fakos!AP131</f>
        <v>n.a.</v>
      </c>
      <c r="AP76" s="25">
        <f>Fakos!AQ161</f>
        <v>7.9753369660986699</v>
      </c>
      <c r="AQ76" s="25">
        <f>Fakos!AR161</f>
        <v>1.7095011072026101E-2</v>
      </c>
      <c r="AR76" s="25">
        <f>Fakos!AS161</f>
        <v>0.21518435022784799</v>
      </c>
      <c r="AS76" s="25">
        <f>Fakos!AT161</f>
        <v>0.142497548653467</v>
      </c>
      <c r="AT76" s="25">
        <f>Fakos!AU161</f>
        <v>2.71130022638566</v>
      </c>
      <c r="AU76" s="25" t="str">
        <f>Fakos!AV131</f>
        <v>n.a.</v>
      </c>
      <c r="AV76" s="25" t="str">
        <f>Fakos!AW131</f>
        <v>n.a.</v>
      </c>
      <c r="AW76" s="25">
        <f>Fakos!AX161</f>
        <v>0.45603611735329502</v>
      </c>
      <c r="AX76" s="25">
        <f>Fakos!AY161</f>
        <v>1.05769655653008</v>
      </c>
      <c r="AY76" s="25">
        <f>Fakos!AZ161</f>
        <v>2.8030064224286299E-4</v>
      </c>
      <c r="AZ76" s="25">
        <f>Fakos!BA161</f>
        <v>0.143918658563673</v>
      </c>
      <c r="BA76" s="25" t="str">
        <f>Fakos!BB131</f>
        <v>n.a.</v>
      </c>
      <c r="BB76" s="25" t="str">
        <f>Fakos!BC131</f>
        <v>n.a.</v>
      </c>
      <c r="BC76" s="25">
        <f>Fakos!BD161</f>
        <v>2.4342577448462299E-2</v>
      </c>
      <c r="BD76" s="25">
        <f>Fakos!BE161</f>
        <v>0.23869345211718801</v>
      </c>
      <c r="BE76" s="25">
        <f>Fakos!BF161</f>
        <v>3.8154013317661203E-2</v>
      </c>
      <c r="BF76" s="25">
        <f>Fakos!BG161</f>
        <v>5.9519654270655496E-3</v>
      </c>
      <c r="BG76" s="25">
        <f>Fakos!BH161</f>
        <v>1.76951909233155E-2</v>
      </c>
      <c r="BH76" s="25">
        <f>Fakos!BI161</f>
        <v>1.25198333219737E-2</v>
      </c>
      <c r="BJ76" s="25" t="str">
        <f>Fakos!BK131</f>
        <v>n.a.</v>
      </c>
      <c r="BK76" s="25">
        <f>Fakos!BL161</f>
        <v>18966.588402885602</v>
      </c>
      <c r="BL76" s="25">
        <f>Fakos!BM161</f>
        <v>1487.6606353531499</v>
      </c>
      <c r="BM76" s="25">
        <f>Fakos!BN161</f>
        <v>41.536316516311203</v>
      </c>
      <c r="BN76" s="25">
        <f>Fakos!BO161</f>
        <v>0.273651664878789</v>
      </c>
      <c r="BO76" s="25">
        <f>Fakos!BP161</f>
        <v>1.908941035707</v>
      </c>
      <c r="BP76" s="25" t="str">
        <f>Fakos!BQ131</f>
        <v>n.a.</v>
      </c>
      <c r="BQ76" s="25" t="str">
        <f>Fakos!BR131</f>
        <v>n.a.</v>
      </c>
      <c r="BR76" s="25">
        <f>Fakos!BS161</f>
        <v>50.655457446971099</v>
      </c>
      <c r="BS76" s="25">
        <f>Fakos!BT161</f>
        <v>5.6767186046672702</v>
      </c>
      <c r="BT76" s="25">
        <f>Fakos!BU161</f>
        <v>3.3769072006565301E-2</v>
      </c>
      <c r="BU76" s="25">
        <f>Fakos!BV161</f>
        <v>7.7334391406611594E-2</v>
      </c>
      <c r="BV76" s="25" t="str">
        <f>Fakos!BW131</f>
        <v>n.a.</v>
      </c>
      <c r="BW76" s="25" t="str">
        <f>Fakos!BX131</f>
        <v>n.a.</v>
      </c>
      <c r="BX76" s="25">
        <f>Fakos!BY161</f>
        <v>3.03310937341335E-2</v>
      </c>
      <c r="BY76" s="25">
        <f>Fakos!BZ161</f>
        <v>1.0664011413810499</v>
      </c>
      <c r="BZ76" s="25">
        <f>Fakos!CA161</f>
        <v>2.1020672893024499E-2</v>
      </c>
      <c r="CA76" s="25">
        <f>Fakos!CB161</f>
        <v>6.1534767520334396E-3</v>
      </c>
      <c r="CB76" s="25">
        <f>Fakos!CC161</f>
        <v>11.9748501484251</v>
      </c>
      <c r="CC76" s="25">
        <f>Fakos!CD161</f>
        <v>1.1349033123605601</v>
      </c>
      <c r="CE76" s="25" t="str">
        <f>Fakos!CF131</f>
        <v>n.a.</v>
      </c>
      <c r="CF76" s="25">
        <f>Fakos!CG161</f>
        <v>393299.69769258</v>
      </c>
      <c r="CG76" s="25">
        <f>Fakos!CH161</f>
        <v>5258.1619493503304</v>
      </c>
      <c r="CH76" s="25">
        <f>Fakos!CI161</f>
        <v>74.408997051871694</v>
      </c>
      <c r="CI76" s="25">
        <f>Fakos!CJ161</f>
        <v>0.490176090828563</v>
      </c>
      <c r="CJ76" s="25">
        <f>Fakos!CK161</f>
        <v>2.71130022638566</v>
      </c>
      <c r="CK76" s="25" t="str">
        <f>Fakos!CL131</f>
        <v>n.a.</v>
      </c>
      <c r="CL76" s="25" t="str">
        <f>Fakos!CM131</f>
        <v>n.a.</v>
      </c>
      <c r="CM76" s="25">
        <f>Fakos!CN161</f>
        <v>259.62710034860601</v>
      </c>
      <c r="CN76" s="25">
        <f>Fakos!CO161</f>
        <v>38.825772067828197</v>
      </c>
      <c r="CO76" s="25">
        <f>Fakos!CP161</f>
        <v>4.7909402243772201E-2</v>
      </c>
      <c r="CP76" s="25">
        <f>Fakos!CQ161</f>
        <v>0.143918658563673</v>
      </c>
      <c r="CQ76" s="25" t="str">
        <f>Fakos!CR131</f>
        <v>n.a.</v>
      </c>
      <c r="CR76" s="25" t="str">
        <f>Fakos!CS131</f>
        <v>n.a.</v>
      </c>
      <c r="CS76" s="25">
        <f>Fakos!CT161</f>
        <v>4.1711771868562598E-2</v>
      </c>
      <c r="CT76" s="25">
        <f>Fakos!CU161</f>
        <v>3.5875619655338</v>
      </c>
      <c r="CU76" s="25">
        <f>Fakos!CV161</f>
        <v>3.8154013317661203E-2</v>
      </c>
      <c r="CV76" s="25">
        <f>Fakos!CW161</f>
        <v>8.2174011811241704E-3</v>
      </c>
      <c r="CW76" s="25">
        <f>Fakos!CX161</f>
        <v>9.2836784541185704</v>
      </c>
      <c r="CX76" s="25">
        <f>Fakos!CY161</f>
        <v>1.8066558652828</v>
      </c>
      <c r="CZ76" s="25" t="str">
        <f>Fakos!DA131</f>
        <v>n.a.</v>
      </c>
      <c r="DA76" s="25">
        <f>Fakos!DB161</f>
        <v>7042.7020806263763</v>
      </c>
      <c r="DB76" s="25">
        <f>Fakos!DC161</f>
        <v>89.222406883561902</v>
      </c>
      <c r="DC76" s="25">
        <f>Fakos!DD161</f>
        <v>1.2677574829856797</v>
      </c>
      <c r="DD76" s="25">
        <f>Fakos!DE161</f>
        <v>7.7137206248790325E-3</v>
      </c>
      <c r="DE76" s="25">
        <f>Fakos!DF161</f>
        <v>4.1463529995192844E-2</v>
      </c>
      <c r="DF76" s="25" t="str">
        <f>Fakos!DG131</f>
        <v>n.a.</v>
      </c>
      <c r="DG76" s="25" t="str">
        <f>Fakos!DH131</f>
        <v>n.a.</v>
      </c>
      <c r="DH76" s="25">
        <f>Fakos!DI161</f>
        <v>3.465317082771938</v>
      </c>
      <c r="DI76" s="25">
        <f>Fakos!DJ161</f>
        <v>0.49171443854898939</v>
      </c>
      <c r="DJ76" s="25">
        <f>Fakos!DK161</f>
        <v>4.4414760090343773E-4</v>
      </c>
      <c r="DK76" s="25">
        <f>Fakos!DL161</f>
        <v>1.2802898165097099E-3</v>
      </c>
      <c r="DL76" s="25" t="str">
        <f>Fakos!DM131</f>
        <v>n.a.</v>
      </c>
      <c r="DM76" s="25" t="str">
        <f>Fakos!DN131</f>
        <v>n.a.</v>
      </c>
      <c r="DN76" s="25">
        <f>Fakos!DO161</f>
        <v>3.4257368486007391E-4</v>
      </c>
      <c r="DO76" s="25">
        <f>Fakos!DP161</f>
        <v>2.8115689385061132E-2</v>
      </c>
      <c r="DP76" s="25">
        <f>Fakos!DQ161</f>
        <v>1.9370808554884674E-4</v>
      </c>
      <c r="DQ76" s="25">
        <f>Fakos!DR161</f>
        <v>4.0205834728787385E-5</v>
      </c>
      <c r="DR76" s="25">
        <f>Fakos!DS161</f>
        <v>4.4805397944587697E-2</v>
      </c>
      <c r="DS76" s="25">
        <f>Fakos!DT161</f>
        <v>8.6450980005051189E-3</v>
      </c>
      <c r="DU76" s="25" t="str">
        <f>Fakos!DV131</f>
        <v>n.a.</v>
      </c>
      <c r="DV76" s="25">
        <f>Fakos!DW161</f>
        <v>98.655601411495951</v>
      </c>
      <c r="DW76" s="25">
        <f>Fakos!DX161</f>
        <v>1.2498456004113867</v>
      </c>
      <c r="DX76" s="25">
        <f>Fakos!DY161</f>
        <v>1.7759004356003194E-2</v>
      </c>
      <c r="DY76" s="25">
        <f>Fakos!DZ161</f>
        <v>1.0805536549119767E-4</v>
      </c>
      <c r="DZ76" s="25">
        <f>Fakos!EA161</f>
        <v>5.8082955114232724E-4</v>
      </c>
      <c r="EA76" s="25" t="str">
        <f>Fakos!EB131</f>
        <v>n.a.</v>
      </c>
      <c r="EB76" s="25" t="str">
        <f>Fakos!EC131</f>
        <v>n.a.</v>
      </c>
      <c r="EC76" s="25">
        <f>Fakos!ED161</f>
        <v>4.8542865645679868E-2</v>
      </c>
      <c r="ED76" s="25">
        <f>Fakos!EE161</f>
        <v>6.8880357428738655E-3</v>
      </c>
      <c r="EE76" s="25">
        <f>Fakos!EF161</f>
        <v>6.2217098183293594E-6</v>
      </c>
      <c r="EF76" s="25">
        <f>Fakos!EG161</f>
        <v>1.7934559829846649E-5</v>
      </c>
      <c r="EG76" s="25" t="str">
        <f>Fakos!EH131</f>
        <v>n.a.</v>
      </c>
      <c r="EH76" s="25" t="str">
        <f>Fakos!EI131</f>
        <v>n.a.</v>
      </c>
      <c r="EI76" s="25">
        <f>Fakos!EJ161</f>
        <v>4.7988417685015854E-6</v>
      </c>
      <c r="EJ76" s="25">
        <f>Fakos!EK161</f>
        <v>3.9385028837331145E-4</v>
      </c>
      <c r="EK76" s="25">
        <f>Fakos!EL161</f>
        <v>2.7135022125472772E-6</v>
      </c>
      <c r="EL76" s="25">
        <f>Fakos!EM161</f>
        <v>5.6321150036023503E-7</v>
      </c>
      <c r="EM76" s="25">
        <f>Fakos!EN161</f>
        <v>6.2764311625000094E-4</v>
      </c>
      <c r="EN76" s="25">
        <f>Fakos!EO161</f>
        <v>1.2110228897049953E-4</v>
      </c>
      <c r="EP76" s="25">
        <f>Fakos!EQ161</f>
        <v>197.3112028229919</v>
      </c>
    </row>
    <row r="77" spans="1:146">
      <c r="A77" s="25" t="str">
        <f>Fakos!A162</f>
        <v>LEM 89-4.d</v>
      </c>
      <c r="B77" s="25" t="str">
        <f>Fakos!B162</f>
        <v>Fakos</v>
      </c>
      <c r="C77" s="25" t="str">
        <f>Fakos!C162</f>
        <v>epithermal</v>
      </c>
      <c r="D77" s="25" t="str">
        <f>Fakos!E162</f>
        <v>pyrite</v>
      </c>
      <c r="E77" s="25" t="str">
        <f>Fakos!F162</f>
        <v>subhedral</v>
      </c>
      <c r="F77" s="25">
        <f>Fakos!G162</f>
        <v>80.788617130053794</v>
      </c>
      <c r="G77" s="25">
        <f>Fakos!H162</f>
        <v>470972.01918601902</v>
      </c>
      <c r="H77" s="25">
        <f>Fakos!I162</f>
        <v>29.499607574360301</v>
      </c>
      <c r="I77" s="25">
        <f>Fakos!J162</f>
        <v>480.68050860719597</v>
      </c>
      <c r="J77" s="25">
        <f>Fakos!K162</f>
        <v>156.83847078898299</v>
      </c>
      <c r="K77" s="25">
        <f>Fakos!L162</f>
        <v>21.680415419935098</v>
      </c>
      <c r="L77" s="25">
        <f>Fakos!M162</f>
        <v>0.19852489926644601</v>
      </c>
      <c r="M77" s="25">
        <f>Fakos!N162</f>
        <v>0.60020781931258005</v>
      </c>
      <c r="N77" s="25">
        <f>Fakos!O162</f>
        <v>130.66648639648</v>
      </c>
      <c r="O77" s="25">
        <f>Fakos!P162</f>
        <v>32.867924054708404</v>
      </c>
      <c r="P77" s="25">
        <f>Fakos!Q162</f>
        <v>3.4531252950428701</v>
      </c>
      <c r="Q77" s="25">
        <f>Fakos!R162</f>
        <v>0.23556796911265801</v>
      </c>
      <c r="R77" s="25">
        <f>Fakos!S162</f>
        <v>8.7634295499959495E-3</v>
      </c>
      <c r="S77" s="25">
        <f>Fakos!T162</f>
        <v>0.15840701786834499</v>
      </c>
      <c r="T77" s="25">
        <f>Fakos!U162</f>
        <v>1.1537856558444299</v>
      </c>
      <c r="U77" s="25">
        <f>Fakos!V162</f>
        <v>7.9109088891794404</v>
      </c>
      <c r="V77" s="25">
        <f>Fakos!W162</f>
        <v>0.55399934414332597</v>
      </c>
      <c r="W77" s="25">
        <f>Fakos!X162</f>
        <v>1.7644754467566501E-2</v>
      </c>
      <c r="X77" s="25">
        <f>Fakos!Y162</f>
        <v>19.102680046229999</v>
      </c>
      <c r="Y77" s="25">
        <f>Fakos!Z162</f>
        <v>1.49290547726181</v>
      </c>
      <c r="Z77" s="25">
        <f>Fakos!AA162</f>
        <v>6.1370509197132606E-2</v>
      </c>
      <c r="AA77" s="25">
        <f>Fakos!AB162</f>
        <v>1.7205922925560928</v>
      </c>
      <c r="AB77" s="25">
        <f>Fakos!AC162</f>
        <v>7.8151624465722117E-2</v>
      </c>
      <c r="AC77" s="25">
        <f>Fakos!AD162</f>
        <v>0.22576261433134384</v>
      </c>
      <c r="AD77" s="25">
        <f>Fakos!AE162</f>
        <v>9.236795268970007E-4</v>
      </c>
      <c r="AE77" s="25">
        <f>Fakos!AF162</f>
        <v>6.0399150959560506E-2</v>
      </c>
      <c r="AF77" s="25">
        <f>Fakos!AG162</f>
        <v>0.11705665190082622</v>
      </c>
      <c r="AG77" s="25">
        <f>Fakos!AH162</f>
        <v>0.18076653572619306</v>
      </c>
      <c r="AH77" s="25">
        <f>Fakos!AI162</f>
        <v>5.0607638542262329E-2</v>
      </c>
      <c r="AI77" s="25">
        <f>Fakos!AJ162</f>
        <v>1.1141817385827086</v>
      </c>
      <c r="AJ77" s="25">
        <f>Fakos!AK162</f>
        <v>5.9813522681916996E-4</v>
      </c>
      <c r="AK77" s="25">
        <f>Fakos!AL162</f>
        <v>3.9111898452752543E-2</v>
      </c>
      <c r="AL77" s="25">
        <f>Fakos!AM162</f>
        <v>0.11705665190082622</v>
      </c>
      <c r="AO77" s="25" t="str">
        <f>Fakos!AP132</f>
        <v>n.a.</v>
      </c>
      <c r="AP77" s="25">
        <f>Fakos!AQ162</f>
        <v>6.7026027081258004</v>
      </c>
      <c r="AQ77" s="25">
        <f>Fakos!AR162</f>
        <v>3.82611312676173E-2</v>
      </c>
      <c r="AR77" s="25">
        <f>Fakos!AS162</f>
        <v>0.17682489944483001</v>
      </c>
      <c r="AS77" s="25">
        <f>Fakos!AT162</f>
        <v>0.124090749996816</v>
      </c>
      <c r="AT77" s="25">
        <f>Fakos!AU162</f>
        <v>3.1739991240034202</v>
      </c>
      <c r="AU77" s="25" t="str">
        <f>Fakos!AV132</f>
        <v>n.a.</v>
      </c>
      <c r="AV77" s="25" t="str">
        <f>Fakos!AW132</f>
        <v>n.a.</v>
      </c>
      <c r="AW77" s="25">
        <f>Fakos!AX162</f>
        <v>0.32007392639479898</v>
      </c>
      <c r="AX77" s="25">
        <f>Fakos!AY162</f>
        <v>1.0941788457761501</v>
      </c>
      <c r="AY77" s="25">
        <f>Fakos!AZ162</f>
        <v>1.13911401660487E-4</v>
      </c>
      <c r="AZ77" s="25">
        <f>Fakos!BA162</f>
        <v>0.169900957521917</v>
      </c>
      <c r="BA77" s="25" t="str">
        <f>Fakos!BB132</f>
        <v>n.a.</v>
      </c>
      <c r="BB77" s="25" t="str">
        <f>Fakos!BC132</f>
        <v>n.a.</v>
      </c>
      <c r="BC77" s="25">
        <f>Fakos!BD162</f>
        <v>3.8838757181465601E-2</v>
      </c>
      <c r="BD77" s="25">
        <f>Fakos!BE162</f>
        <v>0.14684102166688801</v>
      </c>
      <c r="BE77" s="25">
        <f>Fakos!BF162</f>
        <v>1.9047704248454998E-2</v>
      </c>
      <c r="BF77" s="25">
        <f>Fakos!BG162</f>
        <v>9.2550582528457392E-3</v>
      </c>
      <c r="BG77" s="25">
        <f>Fakos!BH162</f>
        <v>1.9340005370501599E-2</v>
      </c>
      <c r="BH77" s="25">
        <f>Fakos!BI162</f>
        <v>4.1532582631571098E-3</v>
      </c>
      <c r="BJ77" s="25" t="str">
        <f>Fakos!BK132</f>
        <v>n.a.</v>
      </c>
      <c r="BK77" s="25">
        <f>Fakos!BL162</f>
        <v>66339.175338986694</v>
      </c>
      <c r="BL77" s="25">
        <f>Fakos!BM162</f>
        <v>7.1035472881152799</v>
      </c>
      <c r="BM77" s="25">
        <f>Fakos!BN162</f>
        <v>68.999792991867693</v>
      </c>
      <c r="BN77" s="25">
        <f>Fakos!BO162</f>
        <v>219.228170882581</v>
      </c>
      <c r="BO77" s="25">
        <f>Fakos!BP162</f>
        <v>17.259346327790201</v>
      </c>
      <c r="BP77" s="25" t="str">
        <f>Fakos!BQ132</f>
        <v>n.a.</v>
      </c>
      <c r="BQ77" s="25" t="str">
        <f>Fakos!BR132</f>
        <v>n.a.</v>
      </c>
      <c r="BR77" s="25">
        <f>Fakos!BS162</f>
        <v>70.592988444879097</v>
      </c>
      <c r="BS77" s="25">
        <f>Fakos!BT162</f>
        <v>6.2215119925409503</v>
      </c>
      <c r="BT77" s="25">
        <f>Fakos!BU162</f>
        <v>1.83587124297714</v>
      </c>
      <c r="BU77" s="25">
        <f>Fakos!BV162</f>
        <v>0.46031901507234901</v>
      </c>
      <c r="BV77" s="25" t="str">
        <f>Fakos!BW132</f>
        <v>n.a.</v>
      </c>
      <c r="BW77" s="25" t="str">
        <f>Fakos!BX132</f>
        <v>n.a.</v>
      </c>
      <c r="BX77" s="25">
        <f>Fakos!BY162</f>
        <v>0.86116891903361703</v>
      </c>
      <c r="BY77" s="25">
        <f>Fakos!BZ162</f>
        <v>4.9632090129750299</v>
      </c>
      <c r="BZ77" s="25">
        <f>Fakos!CA162</f>
        <v>0.233535420525986</v>
      </c>
      <c r="CA77" s="25">
        <f>Fakos!CB162</f>
        <v>9.9157323486985995E-3</v>
      </c>
      <c r="CB77" s="25">
        <f>Fakos!CC162</f>
        <v>10.098056100959299</v>
      </c>
      <c r="CC77" s="25">
        <f>Fakos!CD162</f>
        <v>1.0187480065933301</v>
      </c>
      <c r="CE77" s="25" t="str">
        <f>Fakos!CF132</f>
        <v>n.a.</v>
      </c>
      <c r="CF77" s="25">
        <f>Fakos!CG162</f>
        <v>470972.01918601902</v>
      </c>
      <c r="CG77" s="25">
        <f>Fakos!CH162</f>
        <v>29.499607574360301</v>
      </c>
      <c r="CH77" s="25">
        <f>Fakos!CI162</f>
        <v>480.68050860719597</v>
      </c>
      <c r="CI77" s="25">
        <f>Fakos!CJ162</f>
        <v>156.83847078898299</v>
      </c>
      <c r="CJ77" s="25">
        <f>Fakos!CK162</f>
        <v>21.680415419935098</v>
      </c>
      <c r="CK77" s="25" t="str">
        <f>Fakos!CL132</f>
        <v>n.a.</v>
      </c>
      <c r="CL77" s="25" t="str">
        <f>Fakos!CM132</f>
        <v>n.a.</v>
      </c>
      <c r="CM77" s="25">
        <f>Fakos!CN162</f>
        <v>130.66648639648</v>
      </c>
      <c r="CN77" s="25">
        <f>Fakos!CO162</f>
        <v>32.867924054708404</v>
      </c>
      <c r="CO77" s="25">
        <f>Fakos!CP162</f>
        <v>3.4531252950428701</v>
      </c>
      <c r="CP77" s="25">
        <f>Fakos!CQ162</f>
        <v>0.23556796911265801</v>
      </c>
      <c r="CQ77" s="25" t="str">
        <f>Fakos!CR132</f>
        <v>n.a.</v>
      </c>
      <c r="CR77" s="25" t="str">
        <f>Fakos!CS132</f>
        <v>n.a.</v>
      </c>
      <c r="CS77" s="25">
        <f>Fakos!CT162</f>
        <v>1.1537856558444299</v>
      </c>
      <c r="CT77" s="25">
        <f>Fakos!CU162</f>
        <v>7.9109088891794404</v>
      </c>
      <c r="CU77" s="25">
        <f>Fakos!CV162</f>
        <v>0.55399934414332597</v>
      </c>
      <c r="CV77" s="25">
        <f>Fakos!CW162</f>
        <v>1.7644754467566501E-2</v>
      </c>
      <c r="CW77" s="25">
        <f>Fakos!CX162</f>
        <v>19.102680046229999</v>
      </c>
      <c r="CX77" s="25">
        <f>Fakos!CY162</f>
        <v>1.49290547726181</v>
      </c>
      <c r="CZ77" s="25" t="str">
        <f>Fakos!DA132</f>
        <v>n.a.</v>
      </c>
      <c r="DA77" s="25">
        <f>Fakos!DB162</f>
        <v>8433.5575107175046</v>
      </c>
      <c r="DB77" s="25">
        <f>Fakos!DC162</f>
        <v>0.50056008454250411</v>
      </c>
      <c r="DC77" s="25">
        <f>Fakos!DD162</f>
        <v>8.1896858694026253</v>
      </c>
      <c r="DD77" s="25">
        <f>Fakos!DE162</f>
        <v>2.4681092561134137</v>
      </c>
      <c r="DE77" s="25">
        <f>Fakos!DF162</f>
        <v>0.3315555194974017</v>
      </c>
      <c r="DF77" s="25" t="str">
        <f>Fakos!DG132</f>
        <v>n.a.</v>
      </c>
      <c r="DG77" s="25" t="str">
        <f>Fakos!DH132</f>
        <v>n.a.</v>
      </c>
      <c r="DH77" s="25">
        <f>Fakos!DI162</f>
        <v>1.7440429248238158</v>
      </c>
      <c r="DI77" s="25">
        <f>Fakos!DJ162</f>
        <v>0.41626043635648946</v>
      </c>
      <c r="DJ77" s="25">
        <f>Fakos!DK162</f>
        <v>3.2012449406246417E-2</v>
      </c>
      <c r="DK77" s="25">
        <f>Fakos!DL162</f>
        <v>2.0955953519909798E-3</v>
      </c>
      <c r="DL77" s="25" t="str">
        <f>Fakos!DM132</f>
        <v>n.a.</v>
      </c>
      <c r="DM77" s="25" t="str">
        <f>Fakos!DN132</f>
        <v>n.a.</v>
      </c>
      <c r="DN77" s="25">
        <f>Fakos!DO162</f>
        <v>9.475900590049522E-3</v>
      </c>
      <c r="DO77" s="25">
        <f>Fakos!DP162</f>
        <v>6.1997718567236994E-2</v>
      </c>
      <c r="DP77" s="25">
        <f>Fakos!DQ162</f>
        <v>2.8126569924859118E-3</v>
      </c>
      <c r="DQ77" s="25">
        <f>Fakos!DR162</f>
        <v>8.6331683985758627E-5</v>
      </c>
      <c r="DR77" s="25">
        <f>Fakos!DS162</f>
        <v>9.2194401767519307E-2</v>
      </c>
      <c r="DS77" s="25">
        <f>Fakos!DT162</f>
        <v>7.1437590326030127E-3</v>
      </c>
      <c r="DU77" s="25" t="str">
        <f>Fakos!DV132</f>
        <v>n.a.</v>
      </c>
      <c r="DV77" s="25">
        <f>Fakos!DW162</f>
        <v>99.806245769833737</v>
      </c>
      <c r="DW77" s="25">
        <f>Fakos!DX162</f>
        <v>5.9238373316277456E-3</v>
      </c>
      <c r="DX77" s="25">
        <f>Fakos!DY162</f>
        <v>9.6920166800379376E-2</v>
      </c>
      <c r="DY77" s="25">
        <f>Fakos!DZ162</f>
        <v>2.9208636887744367E-2</v>
      </c>
      <c r="DZ77" s="25">
        <f>Fakos!EA162</f>
        <v>3.923766645718558E-3</v>
      </c>
      <c r="EA77" s="25" t="str">
        <f>Fakos!EB132</f>
        <v>n.a.</v>
      </c>
      <c r="EB77" s="25" t="str">
        <f>Fakos!EC132</f>
        <v>n.a.</v>
      </c>
      <c r="EC77" s="25">
        <f>Fakos!ED162</f>
        <v>2.0639733181032915E-2</v>
      </c>
      <c r="ED77" s="25">
        <f>Fakos!EE162</f>
        <v>4.9262000481359669E-3</v>
      </c>
      <c r="EE77" s="25">
        <f>Fakos!EF162</f>
        <v>3.788487111250365E-4</v>
      </c>
      <c r="EF77" s="25">
        <f>Fakos!EG162</f>
        <v>2.4800151593101397E-5</v>
      </c>
      <c r="EG77" s="25" t="str">
        <f>Fakos!EH132</f>
        <v>n.a.</v>
      </c>
      <c r="EH77" s="25" t="str">
        <f>Fakos!EI132</f>
        <v>n.a.</v>
      </c>
      <c r="EI77" s="25">
        <f>Fakos!EJ162</f>
        <v>1.1214176958882596E-4</v>
      </c>
      <c r="EJ77" s="25">
        <f>Fakos!EK162</f>
        <v>7.3370692363538539E-4</v>
      </c>
      <c r="EK77" s="25">
        <f>Fakos!EL162</f>
        <v>3.3286158860189874E-5</v>
      </c>
      <c r="EL77" s="25">
        <f>Fakos!EM162</f>
        <v>1.0216852447684536E-6</v>
      </c>
      <c r="EM77" s="25">
        <f>Fakos!EN162</f>
        <v>1.091067098281871E-3</v>
      </c>
      <c r="EN77" s="25">
        <f>Fakos!EO162</f>
        <v>8.4542231297096647E-5</v>
      </c>
      <c r="EP77" s="25">
        <f>Fakos!EQ162</f>
        <v>199.61249153966747</v>
      </c>
    </row>
    <row r="78" spans="1:146">
      <c r="A78" s="25" t="str">
        <f>Fakos!A163</f>
        <v>LEM 89-6.d</v>
      </c>
      <c r="B78" s="25" t="str">
        <f>Fakos!B163</f>
        <v>Fakos</v>
      </c>
      <c r="C78" s="25" t="str">
        <f>Fakos!C163</f>
        <v>epithermal</v>
      </c>
      <c r="D78" s="25" t="str">
        <f>Fakos!E163</f>
        <v>pyrite</v>
      </c>
      <c r="E78" s="25" t="str">
        <f>Fakos!F163</f>
        <v>euhedral</v>
      </c>
      <c r="F78" s="25">
        <f>Fakos!G163</f>
        <v>22.465165717475799</v>
      </c>
      <c r="G78" s="25">
        <f>Fakos!H163</f>
        <v>467452.38086823601</v>
      </c>
      <c r="H78" s="25">
        <f>Fakos!I163</f>
        <v>142.868290326184</v>
      </c>
      <c r="I78" s="25">
        <f>Fakos!J163</f>
        <v>101.688057762003</v>
      </c>
      <c r="J78" s="25">
        <f>Fakos!K163</f>
        <v>3.0030391097776001</v>
      </c>
      <c r="K78" s="25">
        <f>Fakos!L163</f>
        <v>3.0982579312512302</v>
      </c>
      <c r="L78" s="25">
        <f>Fakos!M163</f>
        <v>0.39170131582998702</v>
      </c>
      <c r="M78" s="25">
        <f>Fakos!N163</f>
        <v>0.95832006924639601</v>
      </c>
      <c r="N78" s="25">
        <f>Fakos!O163</f>
        <v>111.553516744186</v>
      </c>
      <c r="O78" s="25">
        <f>Fakos!P163</f>
        <v>26.979865608026898</v>
      </c>
      <c r="P78" s="25">
        <f>Fakos!Q163</f>
        <v>2.8505754605917502</v>
      </c>
      <c r="Q78" s="25">
        <f>Fakos!R163</f>
        <v>5.8109093821335903E-2</v>
      </c>
      <c r="R78" s="25">
        <f>Fakos!S163</f>
        <v>3.4003004926499102E-3</v>
      </c>
      <c r="S78" s="25">
        <f>Fakos!T163</f>
        <v>0.130753564771764</v>
      </c>
      <c r="T78" s="25">
        <f>Fakos!U163</f>
        <v>0.78629544156762399</v>
      </c>
      <c r="U78" s="25">
        <f>Fakos!V163</f>
        <v>2.52150108137841</v>
      </c>
      <c r="V78" s="25">
        <f>Fakos!W163</f>
        <v>0.32476042626778101</v>
      </c>
      <c r="W78" s="25">
        <f>Fakos!X163</f>
        <v>8.4132259553588995E-3</v>
      </c>
      <c r="X78" s="25">
        <f>Fakos!Y163</f>
        <v>5.3715207681136903</v>
      </c>
      <c r="Y78" s="25">
        <f>Fakos!Z163</f>
        <v>0.91583470298075598</v>
      </c>
      <c r="Z78" s="25">
        <f>Fakos!AA163</f>
        <v>1.4049662612355303</v>
      </c>
      <c r="AA78" s="25">
        <f>Fakos!AB163</f>
        <v>5.0227611085829205</v>
      </c>
      <c r="AB78" s="25">
        <f>Fakos!AC163</f>
        <v>0.17049821503387175</v>
      </c>
      <c r="AC78" s="25">
        <f>Fakos!AD163</f>
        <v>1.2807152521583778</v>
      </c>
      <c r="AD78" s="25">
        <f>Fakos!AE163</f>
        <v>1.5662651823486035E-3</v>
      </c>
      <c r="AE78" s="25">
        <f>Fakos!AF163</f>
        <v>0.14638227710767027</v>
      </c>
      <c r="AF78" s="25">
        <f>Fakos!AG163</f>
        <v>1.9952471287250469E-2</v>
      </c>
      <c r="AG78" s="25">
        <f>Fakos!AH163</f>
        <v>0.53068313121179334</v>
      </c>
      <c r="AH78" s="25">
        <f>Fakos!AI163</f>
        <v>6.4103427071871919E-3</v>
      </c>
      <c r="AI78" s="25">
        <f>Fakos!AJ163</f>
        <v>0.18884432330245501</v>
      </c>
      <c r="AJ78" s="25">
        <f>Fakos!AK163</f>
        <v>5.8887986523465641E-5</v>
      </c>
      <c r="AK78" s="25">
        <f>Fakos!AL163</f>
        <v>5.5036386294847178E-3</v>
      </c>
      <c r="AL78" s="25">
        <f>Fakos!AM163</f>
        <v>1.9952471287250469E-2</v>
      </c>
      <c r="AO78" s="25" t="str">
        <f>Fakos!AP133</f>
        <v>n.a.</v>
      </c>
      <c r="AP78" s="25">
        <f>Fakos!AQ163</f>
        <v>9.1663421220946706</v>
      </c>
      <c r="AQ78" s="25">
        <f>Fakos!AR163</f>
        <v>2.9665084594222599E-2</v>
      </c>
      <c r="AR78" s="25">
        <f>Fakos!AS163</f>
        <v>0.203455440708948</v>
      </c>
      <c r="AS78" s="25">
        <f>Fakos!AT163</f>
        <v>0.17756585394299401</v>
      </c>
      <c r="AT78" s="25">
        <f>Fakos!AU163</f>
        <v>3.0982579312512302</v>
      </c>
      <c r="AU78" s="25" t="str">
        <f>Fakos!AV133</f>
        <v>n.a.</v>
      </c>
      <c r="AV78" s="25" t="str">
        <f>Fakos!AW133</f>
        <v>n.a.</v>
      </c>
      <c r="AW78" s="25">
        <f>Fakos!AX163</f>
        <v>0.26840689251835498</v>
      </c>
      <c r="AX78" s="25">
        <f>Fakos!AY163</f>
        <v>0.74333117907632495</v>
      </c>
      <c r="AY78" s="25">
        <f>Fakos!AZ163</f>
        <v>8.4320859157374292E-3</v>
      </c>
      <c r="AZ78" s="25">
        <f>Fakos!BA163</f>
        <v>2.4642132938600099E-3</v>
      </c>
      <c r="BA78" s="25" t="str">
        <f>Fakos!BB133</f>
        <v>n.a.</v>
      </c>
      <c r="BB78" s="25" t="str">
        <f>Fakos!BC133</f>
        <v>n.a.</v>
      </c>
      <c r="BC78" s="25">
        <f>Fakos!BD163</f>
        <v>1.06417369199369E-2</v>
      </c>
      <c r="BD78" s="25">
        <f>Fakos!BE163</f>
        <v>0.189314605756183</v>
      </c>
      <c r="BE78" s="25">
        <f>Fakos!BF163</f>
        <v>1.0568479492841501E-2</v>
      </c>
      <c r="BF78" s="25">
        <f>Fakos!BG163</f>
        <v>8.4132259553588995E-3</v>
      </c>
      <c r="BG78" s="25">
        <f>Fakos!BH163</f>
        <v>1.4909203029343499E-2</v>
      </c>
      <c r="BH78" s="25">
        <f>Fakos!BI163</f>
        <v>6.26023882743204E-3</v>
      </c>
      <c r="BJ78" s="25" t="str">
        <f>Fakos!BK133</f>
        <v>n.a.</v>
      </c>
      <c r="BK78" s="25">
        <f>Fakos!BL163</f>
        <v>26672.4921310666</v>
      </c>
      <c r="BL78" s="25">
        <f>Fakos!BM163</f>
        <v>37.1419920159613</v>
      </c>
      <c r="BM78" s="25">
        <f>Fakos!BN163</f>
        <v>17.167241615061201</v>
      </c>
      <c r="BN78" s="25">
        <f>Fakos!BO163</f>
        <v>0.91792682176349305</v>
      </c>
      <c r="BO78" s="25">
        <f>Fakos!BP163</f>
        <v>1.2976388398421601</v>
      </c>
      <c r="BP78" s="25" t="str">
        <f>Fakos!BQ133</f>
        <v>n.a.</v>
      </c>
      <c r="BQ78" s="25" t="str">
        <f>Fakos!BR133</f>
        <v>n.a.</v>
      </c>
      <c r="BR78" s="25">
        <f>Fakos!BS163</f>
        <v>124.564776192463</v>
      </c>
      <c r="BS78" s="25">
        <f>Fakos!BT163</f>
        <v>3.6804898149951799</v>
      </c>
      <c r="BT78" s="25">
        <f>Fakos!BU163</f>
        <v>3.6766266364109801</v>
      </c>
      <c r="BU78" s="25">
        <f>Fakos!BV163</f>
        <v>8.9809438147693904E-2</v>
      </c>
      <c r="BV78" s="25" t="str">
        <f>Fakos!BW133</f>
        <v>n.a.</v>
      </c>
      <c r="BW78" s="25" t="str">
        <f>Fakos!BX133</f>
        <v>n.a.</v>
      </c>
      <c r="BX78" s="25">
        <f>Fakos!BY163</f>
        <v>0.84857744558430603</v>
      </c>
      <c r="BY78" s="25">
        <f>Fakos!BZ163</f>
        <v>1.96414858372853</v>
      </c>
      <c r="BZ78" s="25">
        <f>Fakos!CA163</f>
        <v>0.36699466910963902</v>
      </c>
      <c r="CA78" s="25">
        <f>Fakos!CB163</f>
        <v>1.22280076178458E-2</v>
      </c>
      <c r="CB78" s="25">
        <f>Fakos!CC163</f>
        <v>4.5673207354144303</v>
      </c>
      <c r="CC78" s="25">
        <f>Fakos!CD163</f>
        <v>0.387006284805606</v>
      </c>
      <c r="CE78" s="25" t="str">
        <f>Fakos!CF133</f>
        <v>n.a.</v>
      </c>
      <c r="CF78" s="25">
        <f>Fakos!CG163</f>
        <v>467452.38086823601</v>
      </c>
      <c r="CG78" s="25">
        <f>Fakos!CH163</f>
        <v>142.868290326184</v>
      </c>
      <c r="CH78" s="25">
        <f>Fakos!CI163</f>
        <v>101.688057762003</v>
      </c>
      <c r="CI78" s="25">
        <f>Fakos!CJ163</f>
        <v>3.0030391097776001</v>
      </c>
      <c r="CJ78" s="25">
        <f>Fakos!CK163</f>
        <v>3.0982579312512302</v>
      </c>
      <c r="CK78" s="25" t="str">
        <f>Fakos!CL133</f>
        <v>n.a.</v>
      </c>
      <c r="CL78" s="25" t="str">
        <f>Fakos!CM133</f>
        <v>n.a.</v>
      </c>
      <c r="CM78" s="25">
        <f>Fakos!CN163</f>
        <v>111.553516744186</v>
      </c>
      <c r="CN78" s="25">
        <f>Fakos!CO163</f>
        <v>26.979865608026898</v>
      </c>
      <c r="CO78" s="25">
        <f>Fakos!CP163</f>
        <v>2.8505754605917502</v>
      </c>
      <c r="CP78" s="25">
        <f>Fakos!CQ163</f>
        <v>5.8109093821335903E-2</v>
      </c>
      <c r="CQ78" s="25" t="str">
        <f>Fakos!CR133</f>
        <v>n.a.</v>
      </c>
      <c r="CR78" s="25" t="str">
        <f>Fakos!CS133</f>
        <v>n.a.</v>
      </c>
      <c r="CS78" s="25">
        <f>Fakos!CT163</f>
        <v>0.78629544156762399</v>
      </c>
      <c r="CT78" s="25">
        <f>Fakos!CU163</f>
        <v>2.52150108137841</v>
      </c>
      <c r="CU78" s="25">
        <f>Fakos!CV163</f>
        <v>0.32476042626778101</v>
      </c>
      <c r="CV78" s="25">
        <f>Fakos!CW163</f>
        <v>8.4132259553588995E-3</v>
      </c>
      <c r="CW78" s="25">
        <f>Fakos!CX163</f>
        <v>5.3715207681136903</v>
      </c>
      <c r="CX78" s="25">
        <f>Fakos!CY163</f>
        <v>0.91583470298075598</v>
      </c>
      <c r="CZ78" s="25" t="str">
        <f>Fakos!DA133</f>
        <v>n.a.</v>
      </c>
      <c r="DA78" s="25">
        <f>Fakos!DB163</f>
        <v>8370.5323819184541</v>
      </c>
      <c r="DB78" s="25">
        <f>Fakos!DC163</f>
        <v>2.4242411802885977</v>
      </c>
      <c r="DC78" s="25">
        <f>Fakos!DD163</f>
        <v>1.7325296841212641</v>
      </c>
      <c r="DD78" s="25">
        <f>Fakos!DE163</f>
        <v>4.7257720545393893E-2</v>
      </c>
      <c r="DE78" s="25">
        <f>Fakos!DF163</f>
        <v>4.7381219318721975E-2</v>
      </c>
      <c r="DF78" s="25" t="str">
        <f>Fakos!DG133</f>
        <v>n.a.</v>
      </c>
      <c r="DG78" s="25" t="str">
        <f>Fakos!DH133</f>
        <v>n.a.</v>
      </c>
      <c r="DH78" s="25">
        <f>Fakos!DI163</f>
        <v>1.4889366583760357</v>
      </c>
      <c r="DI78" s="25">
        <f>Fakos!DJ163</f>
        <v>0.34169029392131334</v>
      </c>
      <c r="DJ78" s="25">
        <f>Fakos!DK163</f>
        <v>2.6426467305394455E-2</v>
      </c>
      <c r="DK78" s="25">
        <f>Fakos!DL163</f>
        <v>5.1693423082559446E-4</v>
      </c>
      <c r="DL78" s="25" t="str">
        <f>Fakos!DM133</f>
        <v>n.a.</v>
      </c>
      <c r="DM78" s="25" t="str">
        <f>Fakos!DN133</f>
        <v>n.a.</v>
      </c>
      <c r="DN78" s="25">
        <f>Fakos!DO163</f>
        <v>6.4577483702991456E-3</v>
      </c>
      <c r="DO78" s="25">
        <f>Fakos!DP163</f>
        <v>1.9760980261586285E-2</v>
      </c>
      <c r="DP78" s="25">
        <f>Fakos!DQ163</f>
        <v>1.6488100455015382E-3</v>
      </c>
      <c r="DQ78" s="25">
        <f>Fakos!DR163</f>
        <v>4.116395985072606E-5</v>
      </c>
      <c r="DR78" s="25">
        <f>Fakos!DS163</f>
        <v>2.5924328031436732E-2</v>
      </c>
      <c r="DS78" s="25">
        <f>Fakos!DT163</f>
        <v>4.3823956247986346E-3</v>
      </c>
      <c r="DU78" s="25" t="str">
        <f>Fakos!DV133</f>
        <v>n.a.</v>
      </c>
      <c r="DV78" s="25">
        <f>Fakos!DW163</f>
        <v>99.908964975240664</v>
      </c>
      <c r="DW78" s="25">
        <f>Fakos!DX163</f>
        <v>2.893524761891891E-2</v>
      </c>
      <c r="DX78" s="25">
        <f>Fakos!DY163</f>
        <v>2.0679120470681961E-2</v>
      </c>
      <c r="DY78" s="25">
        <f>Fakos!DZ163</f>
        <v>5.6405850086411699E-4</v>
      </c>
      <c r="DZ78" s="25">
        <f>Fakos!EA163</f>
        <v>5.6553255700008916E-4</v>
      </c>
      <c r="EA78" s="25" t="str">
        <f>Fakos!EB133</f>
        <v>n.a.</v>
      </c>
      <c r="EB78" s="25" t="str">
        <f>Fakos!EC133</f>
        <v>n.a.</v>
      </c>
      <c r="EC78" s="25">
        <f>Fakos!ED163</f>
        <v>1.777164386501652E-2</v>
      </c>
      <c r="ED78" s="25">
        <f>Fakos!EE163</f>
        <v>4.078345563958031E-3</v>
      </c>
      <c r="EE78" s="25">
        <f>Fakos!EF163</f>
        <v>3.1542091661186265E-4</v>
      </c>
      <c r="EF78" s="25">
        <f>Fakos!EG163</f>
        <v>6.1700214043279741E-6</v>
      </c>
      <c r="EG78" s="25" t="str">
        <f>Fakos!EH133</f>
        <v>n.a.</v>
      </c>
      <c r="EH78" s="25" t="str">
        <f>Fakos!EI133</f>
        <v>n.a.</v>
      </c>
      <c r="EI78" s="25">
        <f>Fakos!EJ163</f>
        <v>7.707836566534655E-5</v>
      </c>
      <c r="EJ78" s="25">
        <f>Fakos!EK163</f>
        <v>2.3586302456651554E-4</v>
      </c>
      <c r="EK78" s="25">
        <f>Fakos!EL163</f>
        <v>1.9679859962393839E-5</v>
      </c>
      <c r="EL78" s="25">
        <f>Fakos!EM163</f>
        <v>4.9132461775696751E-7</v>
      </c>
      <c r="EM78" s="25">
        <f>Fakos!EN163</f>
        <v>3.0942748479109754E-4</v>
      </c>
      <c r="EN78" s="25">
        <f>Fakos!EO163</f>
        <v>5.230737914967666E-5</v>
      </c>
      <c r="EP78" s="25">
        <f>Fakos!EQ163</f>
        <v>199.81792995048133</v>
      </c>
    </row>
    <row r="79" spans="1:146">
      <c r="A79" s="25" t="str">
        <f>Fakos!A164</f>
        <v>LEM 89-7.d</v>
      </c>
      <c r="B79" s="25" t="str">
        <f>Fakos!B164</f>
        <v>Fakos</v>
      </c>
      <c r="C79" s="25" t="str">
        <f>Fakos!C164</f>
        <v>epithermal</v>
      </c>
      <c r="D79" s="25" t="str">
        <f>Fakos!E164</f>
        <v>pyrite</v>
      </c>
      <c r="E79" s="25" t="str">
        <f>Fakos!F164</f>
        <v>anhedral</v>
      </c>
      <c r="F79" s="25">
        <f>Fakos!G164</f>
        <v>52.547116436427203</v>
      </c>
      <c r="G79" s="25">
        <f>Fakos!H164</f>
        <v>437952.32980176801</v>
      </c>
      <c r="H79" s="25">
        <f>Fakos!I164</f>
        <v>41.329956583563401</v>
      </c>
      <c r="I79" s="25">
        <f>Fakos!J164</f>
        <v>237.215068787012</v>
      </c>
      <c r="J79" s="25">
        <f>Fakos!K164</f>
        <v>20.6567874344959</v>
      </c>
      <c r="K79" s="25">
        <f>Fakos!L164</f>
        <v>75.657880089965005</v>
      </c>
      <c r="L79" s="25">
        <f>Fakos!M164</f>
        <v>0.22413229507915999</v>
      </c>
      <c r="M79" s="25">
        <f>Fakos!N164</f>
        <v>0.61298167402525106</v>
      </c>
      <c r="N79" s="25">
        <f>Fakos!O164</f>
        <v>142.03178742879101</v>
      </c>
      <c r="O79" s="25">
        <f>Fakos!P164</f>
        <v>31.101218610058499</v>
      </c>
      <c r="P79" s="25">
        <f>Fakos!Q164</f>
        <v>0.34249142158551199</v>
      </c>
      <c r="Q79" s="25">
        <f>Fakos!R164</f>
        <v>2.2040361534496999</v>
      </c>
      <c r="R79" s="25">
        <f>Fakos!S164</f>
        <v>4.2109379565643404E-3</v>
      </c>
      <c r="S79" s="25">
        <f>Fakos!T164</f>
        <v>0.115123629800663</v>
      </c>
      <c r="T79" s="25">
        <f>Fakos!U164</f>
        <v>0.78917242973718005</v>
      </c>
      <c r="U79" s="25">
        <f>Fakos!V164</f>
        <v>0.71193404007545902</v>
      </c>
      <c r="V79" s="25">
        <f>Fakos!W164</f>
        <v>0.15657821053877399</v>
      </c>
      <c r="W79" s="25">
        <f>Fakos!X164</f>
        <v>2.5589708055016602E-2</v>
      </c>
      <c r="X79" s="25">
        <f>Fakos!Y164</f>
        <v>319.888802882731</v>
      </c>
      <c r="Y79" s="25">
        <f>Fakos!Z164</f>
        <v>1.3274356056693599</v>
      </c>
      <c r="Z79" s="25">
        <f>Fakos!AA164</f>
        <v>0.17422989523769369</v>
      </c>
      <c r="AA79" s="25">
        <f>Fakos!AB164</f>
        <v>9.7225093000394849E-2</v>
      </c>
      <c r="AB79" s="25">
        <f>Fakos!AC164</f>
        <v>4.1496782435238551E-3</v>
      </c>
      <c r="AC79" s="25">
        <f>Fakos!AD164</f>
        <v>0.29099089247387366</v>
      </c>
      <c r="AD79" s="25">
        <f>Fakos!AE164</f>
        <v>7.9995635434596972E-5</v>
      </c>
      <c r="AE79" s="25">
        <f>Fakos!AF164</f>
        <v>2.4670211105403557E-3</v>
      </c>
      <c r="AF79" s="25">
        <f>Fakos!AG164</f>
        <v>8.2867597717660828E-3</v>
      </c>
      <c r="AG79" s="25">
        <f>Fakos!AH164</f>
        <v>1.0706577363730576E-3</v>
      </c>
      <c r="AH79" s="25">
        <f>Fakos!AI164</f>
        <v>3.2118001454597964E-2</v>
      </c>
      <c r="AI79" s="25">
        <f>Fakos!AJ164</f>
        <v>0.75251031409085023</v>
      </c>
      <c r="AJ79" s="25">
        <f>Fakos!AK164</f>
        <v>6.1915642237072731E-4</v>
      </c>
      <c r="AK79" s="25">
        <f>Fakos!AL164</f>
        <v>1.9094441295663681E-2</v>
      </c>
      <c r="AL79" s="25">
        <f>Fakos!AM164</f>
        <v>8.2867597717660828E-3</v>
      </c>
      <c r="AO79" s="25" t="str">
        <f>Fakos!AP134</f>
        <v>n.a.</v>
      </c>
      <c r="AP79" s="25">
        <f>Fakos!AQ164</f>
        <v>7.6889915014752601</v>
      </c>
      <c r="AQ79" s="25">
        <f>Fakos!AR164</f>
        <v>1.8732202740266601E-2</v>
      </c>
      <c r="AR79" s="25">
        <f>Fakos!AS164</f>
        <v>0.22246288612522899</v>
      </c>
      <c r="AS79" s="25">
        <f>Fakos!AT164</f>
        <v>0.18707901369104801</v>
      </c>
      <c r="AT79" s="25">
        <f>Fakos!AU164</f>
        <v>2.2126623218108699</v>
      </c>
      <c r="AU79" s="25" t="str">
        <f>Fakos!AV134</f>
        <v>n.a.</v>
      </c>
      <c r="AV79" s="25" t="str">
        <f>Fakos!AW134</f>
        <v>n.a.</v>
      </c>
      <c r="AW79" s="25">
        <f>Fakos!AX164</f>
        <v>0.244327929313193</v>
      </c>
      <c r="AX79" s="25">
        <f>Fakos!AY164</f>
        <v>1.44626419168481</v>
      </c>
      <c r="AY79" s="25">
        <f>Fakos!AZ164</f>
        <v>1.03895645539394E-2</v>
      </c>
      <c r="AZ79" s="25">
        <f>Fakos!BA164</f>
        <v>0.24459059953934101</v>
      </c>
      <c r="BA79" s="25" t="str">
        <f>Fakos!BB134</f>
        <v>n.a.</v>
      </c>
      <c r="BB79" s="25" t="str">
        <f>Fakos!BC134</f>
        <v>n.a.</v>
      </c>
      <c r="BC79" s="25">
        <f>Fakos!BD164</f>
        <v>5.3724873979591997E-2</v>
      </c>
      <c r="BD79" s="25">
        <f>Fakos!BE164</f>
        <v>0.15704231979859001</v>
      </c>
      <c r="BE79" s="25">
        <f>Fakos!BF164</f>
        <v>2.0218206641667701E-2</v>
      </c>
      <c r="BF79" s="25">
        <f>Fakos!BG164</f>
        <v>7.4783324232381397E-3</v>
      </c>
      <c r="BG79" s="25">
        <f>Fakos!BH164</f>
        <v>2.0768075842285599E-2</v>
      </c>
      <c r="BH79" s="25">
        <f>Fakos!BI164</f>
        <v>7.5939800278337094E-5</v>
      </c>
      <c r="BJ79" s="25" t="str">
        <f>Fakos!BK134</f>
        <v>n.a.</v>
      </c>
      <c r="BK79" s="25">
        <f>Fakos!BL164</f>
        <v>49795.462420726399</v>
      </c>
      <c r="BL79" s="25">
        <f>Fakos!BM164</f>
        <v>20.002468578638499</v>
      </c>
      <c r="BM79" s="25">
        <f>Fakos!BN164</f>
        <v>63.787600470669297</v>
      </c>
      <c r="BN79" s="25">
        <f>Fakos!BO164</f>
        <v>32.3191436946937</v>
      </c>
      <c r="BO79" s="25">
        <f>Fakos!BP164</f>
        <v>90.749676949393503</v>
      </c>
      <c r="BP79" s="25" t="str">
        <f>Fakos!BQ134</f>
        <v>n.a.</v>
      </c>
      <c r="BQ79" s="25" t="str">
        <f>Fakos!BR134</f>
        <v>n.a.</v>
      </c>
      <c r="BR79" s="25">
        <f>Fakos!BS164</f>
        <v>123.196962043619</v>
      </c>
      <c r="BS79" s="25">
        <f>Fakos!BT164</f>
        <v>12.6005897189146</v>
      </c>
      <c r="BT79" s="25">
        <f>Fakos!BU164</f>
        <v>0.21731388443636501</v>
      </c>
      <c r="BU79" s="25">
        <f>Fakos!BV164</f>
        <v>1.9175602904492499</v>
      </c>
      <c r="BV79" s="25" t="str">
        <f>Fakos!BW134</f>
        <v>n.a.</v>
      </c>
      <c r="BW79" s="25" t="str">
        <f>Fakos!BX134</f>
        <v>n.a.</v>
      </c>
      <c r="BX79" s="25">
        <f>Fakos!BY164</f>
        <v>0.84740570317842401</v>
      </c>
      <c r="BY79" s="25">
        <f>Fakos!BZ164</f>
        <v>0.79908247724564896</v>
      </c>
      <c r="BZ79" s="25">
        <f>Fakos!CA164</f>
        <v>0.14578499528599001</v>
      </c>
      <c r="CA79" s="25">
        <f>Fakos!CB164</f>
        <v>2.59909941794416E-2</v>
      </c>
      <c r="CB79" s="25">
        <f>Fakos!CC164</f>
        <v>301.96932985823003</v>
      </c>
      <c r="CC79" s="25">
        <f>Fakos!CD164</f>
        <v>1.2316402195488001</v>
      </c>
      <c r="CE79" s="25" t="str">
        <f>Fakos!CF134</f>
        <v>n.a.</v>
      </c>
      <c r="CF79" s="25">
        <f>Fakos!CG164</f>
        <v>437952.32980176801</v>
      </c>
      <c r="CG79" s="25">
        <f>Fakos!CH164</f>
        <v>41.329956583563401</v>
      </c>
      <c r="CH79" s="25">
        <f>Fakos!CI164</f>
        <v>237.215068787012</v>
      </c>
      <c r="CI79" s="25">
        <f>Fakos!CJ164</f>
        <v>20.6567874344959</v>
      </c>
      <c r="CJ79" s="25">
        <f>Fakos!CK164</f>
        <v>75.657880089965005</v>
      </c>
      <c r="CK79" s="25" t="str">
        <f>Fakos!CL134</f>
        <v>n.a.</v>
      </c>
      <c r="CL79" s="25" t="str">
        <f>Fakos!CM134</f>
        <v>n.a.</v>
      </c>
      <c r="CM79" s="25">
        <f>Fakos!CN164</f>
        <v>142.03178742879101</v>
      </c>
      <c r="CN79" s="25">
        <f>Fakos!CO164</f>
        <v>31.101218610058499</v>
      </c>
      <c r="CO79" s="25">
        <f>Fakos!CP164</f>
        <v>0.34249142158551199</v>
      </c>
      <c r="CP79" s="25">
        <f>Fakos!CQ164</f>
        <v>2.2040361534496999</v>
      </c>
      <c r="CQ79" s="25" t="str">
        <f>Fakos!CR134</f>
        <v>n.a.</v>
      </c>
      <c r="CR79" s="25" t="str">
        <f>Fakos!CS134</f>
        <v>n.a.</v>
      </c>
      <c r="CS79" s="25">
        <f>Fakos!CT164</f>
        <v>0.78917242973718005</v>
      </c>
      <c r="CT79" s="25">
        <f>Fakos!CU164</f>
        <v>0.71193404007545902</v>
      </c>
      <c r="CU79" s="25">
        <f>Fakos!CV164</f>
        <v>0.15657821053877399</v>
      </c>
      <c r="CV79" s="25">
        <f>Fakos!CW164</f>
        <v>2.5589708055016602E-2</v>
      </c>
      <c r="CW79" s="25">
        <f>Fakos!CX164</f>
        <v>319.888802882731</v>
      </c>
      <c r="CX79" s="25">
        <f>Fakos!CY164</f>
        <v>1.3274356056693599</v>
      </c>
      <c r="CZ79" s="25" t="str">
        <f>Fakos!DA134</f>
        <v>n.a.</v>
      </c>
      <c r="DA79" s="25">
        <f>Fakos!DB164</f>
        <v>7842.2836386743311</v>
      </c>
      <c r="DB79" s="25">
        <f>Fakos!DC164</f>
        <v>0.70130175492868874</v>
      </c>
      <c r="DC79" s="25">
        <f>Fakos!DD164</f>
        <v>4.0415969902410156</v>
      </c>
      <c r="DD79" s="25">
        <f>Fakos!DE164</f>
        <v>0.32506825660932082</v>
      </c>
      <c r="DE79" s="25">
        <f>Fakos!DF164</f>
        <v>1.1570252345919101</v>
      </c>
      <c r="DF79" s="25" t="str">
        <f>Fakos!DG134</f>
        <v>n.a.</v>
      </c>
      <c r="DG79" s="25" t="str">
        <f>Fakos!DH134</f>
        <v>n.a.</v>
      </c>
      <c r="DH79" s="25">
        <f>Fakos!DI164</f>
        <v>1.8957388447228971</v>
      </c>
      <c r="DI79" s="25">
        <f>Fakos!DJ164</f>
        <v>0.39388574734116644</v>
      </c>
      <c r="DJ79" s="25">
        <f>Fakos!DK164</f>
        <v>3.1750916543106492E-3</v>
      </c>
      <c r="DK79" s="25">
        <f>Fakos!DL164</f>
        <v>1.9606943746160961E-2</v>
      </c>
      <c r="DL79" s="25" t="str">
        <f>Fakos!DM134</f>
        <v>n.a.</v>
      </c>
      <c r="DM79" s="25" t="str">
        <f>Fakos!DN134</f>
        <v>n.a.</v>
      </c>
      <c r="DN79" s="25">
        <f>Fakos!DO164</f>
        <v>6.4813767225458284E-3</v>
      </c>
      <c r="DO79" s="25">
        <f>Fakos!DP164</f>
        <v>5.5794203767669205E-3</v>
      </c>
      <c r="DP79" s="25">
        <f>Fakos!DQ164</f>
        <v>7.9494823125436263E-4</v>
      </c>
      <c r="DQ79" s="25">
        <f>Fakos!DR164</f>
        <v>1.2520449593981798E-4</v>
      </c>
      <c r="DR79" s="25">
        <f>Fakos!DS164</f>
        <v>1.5438648787776594</v>
      </c>
      <c r="DS79" s="25">
        <f>Fakos!DT164</f>
        <v>6.3519628286127141E-3</v>
      </c>
      <c r="DU79" s="25" t="str">
        <f>Fakos!DV134</f>
        <v>n.a.</v>
      </c>
      <c r="DV79" s="25">
        <f>Fakos!DW164</f>
        <v>99.845936520242233</v>
      </c>
      <c r="DW79" s="25">
        <f>Fakos!DX164</f>
        <v>8.9287934140547046E-3</v>
      </c>
      <c r="DX79" s="25">
        <f>Fakos!DY164</f>
        <v>5.1456572488395858E-2</v>
      </c>
      <c r="DY79" s="25">
        <f>Fakos!DZ164</f>
        <v>4.1386853638013263E-3</v>
      </c>
      <c r="DZ79" s="25">
        <f>Fakos!EA164</f>
        <v>1.4730947444399064E-2</v>
      </c>
      <c r="EA79" s="25" t="str">
        <f>Fakos!EB134</f>
        <v>n.a.</v>
      </c>
      <c r="EB79" s="25" t="str">
        <f>Fakos!EC134</f>
        <v>n.a.</v>
      </c>
      <c r="EC79" s="25">
        <f>Fakos!ED164</f>
        <v>2.413605896829768E-2</v>
      </c>
      <c r="ED79" s="25">
        <f>Fakos!EE164</f>
        <v>5.0148519407418818E-3</v>
      </c>
      <c r="EE79" s="25">
        <f>Fakos!EF164</f>
        <v>4.0424449607874861E-5</v>
      </c>
      <c r="EF79" s="25">
        <f>Fakos!EG164</f>
        <v>2.4963056053989849E-4</v>
      </c>
      <c r="EG79" s="25" t="str">
        <f>Fakos!EH134</f>
        <v>n.a.</v>
      </c>
      <c r="EH79" s="25" t="str">
        <f>Fakos!EI134</f>
        <v>n.a.</v>
      </c>
      <c r="EI79" s="25">
        <f>Fakos!EJ164</f>
        <v>8.2519219989916055E-5</v>
      </c>
      <c r="EJ79" s="25">
        <f>Fakos!EK164</f>
        <v>7.1035743977832696E-5</v>
      </c>
      <c r="EK79" s="25">
        <f>Fakos!EL164</f>
        <v>1.0121076244077182E-5</v>
      </c>
      <c r="EL79" s="25">
        <f>Fakos!EM164</f>
        <v>1.5940714120573689E-6</v>
      </c>
      <c r="EM79" s="25">
        <f>Fakos!EN164</f>
        <v>1.9656090213580075E-2</v>
      </c>
      <c r="EN79" s="25">
        <f>Fakos!EO164</f>
        <v>8.0871555606194874E-5</v>
      </c>
      <c r="EP79" s="25">
        <f>Fakos!EQ164</f>
        <v>199.69187304048447</v>
      </c>
    </row>
    <row r="80" spans="1:146">
      <c r="A80" s="25" t="str">
        <f>Fakos!A165</f>
        <v>LEM 89-10.d</v>
      </c>
      <c r="B80" s="25" t="str">
        <f>Fakos!B165</f>
        <v>Fakos</v>
      </c>
      <c r="C80" s="25" t="str">
        <f>Fakos!C165</f>
        <v>epithermal</v>
      </c>
      <c r="D80" s="25" t="str">
        <f>Fakos!E165</f>
        <v>pyrite</v>
      </c>
      <c r="E80" s="25" t="str">
        <f>Fakos!F165</f>
        <v>subhedral</v>
      </c>
      <c r="F80" s="25">
        <f>Fakos!G165</f>
        <v>134.86578253771</v>
      </c>
      <c r="G80" s="25">
        <f>Fakos!H165</f>
        <v>434295.73997493001</v>
      </c>
      <c r="H80" s="25">
        <f>Fakos!I165</f>
        <v>1282.05277592892</v>
      </c>
      <c r="I80" s="25">
        <f>Fakos!J165</f>
        <v>192.001244084235</v>
      </c>
      <c r="J80" s="25">
        <f>Fakos!K165</f>
        <v>39.516274906740001</v>
      </c>
      <c r="K80" s="25">
        <f>Fakos!L165</f>
        <v>7.31108589809973</v>
      </c>
      <c r="L80" s="25">
        <f>Fakos!M165</f>
        <v>0.506621855218363</v>
      </c>
      <c r="M80" s="25">
        <f>Fakos!N165</f>
        <v>0.572530058774676</v>
      </c>
      <c r="N80" s="25">
        <f>Fakos!O165</f>
        <v>207.10881966181799</v>
      </c>
      <c r="O80" s="25">
        <f>Fakos!P165</f>
        <v>28.104960419283</v>
      </c>
      <c r="P80" s="25">
        <f>Fakos!Q165</f>
        <v>0.228106690086266</v>
      </c>
      <c r="Q80" s="25">
        <f>Fakos!R165</f>
        <v>0.26600236337238298</v>
      </c>
      <c r="R80" s="25">
        <f>Fakos!S165</f>
        <v>3.8699422724521502E-3</v>
      </c>
      <c r="S80" s="25">
        <f>Fakos!T165</f>
        <v>0.104025453530686</v>
      </c>
      <c r="T80" s="25">
        <f>Fakos!U165</f>
        <v>2.5046201857480499</v>
      </c>
      <c r="U80" s="25">
        <f>Fakos!V165</f>
        <v>6.6041998394322903</v>
      </c>
      <c r="V80" s="25">
        <f>Fakos!W165</f>
        <v>0.19405928623866101</v>
      </c>
      <c r="W80" s="25">
        <f>Fakos!X165</f>
        <v>7.0917167912094306E-2</v>
      </c>
      <c r="X80" s="25">
        <f>Fakos!Y165</f>
        <v>143.814667306308</v>
      </c>
      <c r="Y80" s="25">
        <f>Fakos!Z165</f>
        <v>2.98601278781361</v>
      </c>
      <c r="Z80" s="25">
        <f>Fakos!AA165</f>
        <v>6.6773149415972348</v>
      </c>
      <c r="AA80" s="25">
        <f>Fakos!AB165</f>
        <v>0.1954248544025263</v>
      </c>
      <c r="AB80" s="25">
        <f>Fakos!AC165</f>
        <v>2.0762922473364701E-2</v>
      </c>
      <c r="AC80" s="25">
        <f>Fakos!AD165</f>
        <v>6.1902374704387144</v>
      </c>
      <c r="AD80" s="25">
        <f>Fakos!AE165</f>
        <v>4.9311498778528088E-4</v>
      </c>
      <c r="AE80" s="25">
        <f>Fakos!AF165</f>
        <v>1.7415610192342269E-2</v>
      </c>
      <c r="AF80" s="25">
        <f>Fakos!AG165</f>
        <v>1.7792301094702575E-4</v>
      </c>
      <c r="AG80" s="25">
        <f>Fakos!AH165</f>
        <v>1.5861156192116769E-3</v>
      </c>
      <c r="AH80" s="25">
        <f>Fakos!AI165</f>
        <v>2.329087260584943E-3</v>
      </c>
      <c r="AI80" s="25">
        <f>Fakos!AJ165</f>
        <v>2.1921843583170248E-2</v>
      </c>
      <c r="AJ80" s="25">
        <f>Fakos!AK165</f>
        <v>5.5315326516656691E-5</v>
      </c>
      <c r="AK80" s="25">
        <f>Fakos!AL165</f>
        <v>1.9536014684990721E-3</v>
      </c>
      <c r="AL80" s="25">
        <f>Fakos!AM165</f>
        <v>1.7792301094702575E-4</v>
      </c>
      <c r="AO80" s="25" t="str">
        <f>Fakos!AP135</f>
        <v>n.a.</v>
      </c>
      <c r="AP80" s="25">
        <f>Fakos!AQ165</f>
        <v>5.3392395320137904</v>
      </c>
      <c r="AQ80" s="25">
        <f>Fakos!AR165</f>
        <v>1.53250908969478E-2</v>
      </c>
      <c r="AR80" s="25">
        <f>Fakos!AS165</f>
        <v>0.19647719153198301</v>
      </c>
      <c r="AS80" s="25">
        <f>Fakos!AT165</f>
        <v>0.22166953008186399</v>
      </c>
      <c r="AT80" s="25">
        <f>Fakos!AU165</f>
        <v>1.5821508220751499</v>
      </c>
      <c r="AU80" s="25" t="str">
        <f>Fakos!AV135</f>
        <v>n.a.</v>
      </c>
      <c r="AV80" s="25" t="str">
        <f>Fakos!AW135</f>
        <v>n.a.</v>
      </c>
      <c r="AW80" s="25">
        <f>Fakos!AX165</f>
        <v>0.316242589547231</v>
      </c>
      <c r="AX80" s="25">
        <f>Fakos!AY165</f>
        <v>0.45105622125441702</v>
      </c>
      <c r="AY80" s="25">
        <f>Fakos!AZ165</f>
        <v>1.28240736302645E-2</v>
      </c>
      <c r="AZ80" s="25">
        <f>Fakos!BA165</f>
        <v>0.131692686386639</v>
      </c>
      <c r="BA80" s="25" t="str">
        <f>Fakos!BB135</f>
        <v>n.a.</v>
      </c>
      <c r="BB80" s="25" t="str">
        <f>Fakos!BC135</f>
        <v>n.a.</v>
      </c>
      <c r="BC80" s="25">
        <f>Fakos!BD165</f>
        <v>3.7723403339618898E-2</v>
      </c>
      <c r="BD80" s="25">
        <f>Fakos!BE165</f>
        <v>0.18023482130914401</v>
      </c>
      <c r="BE80" s="25">
        <f>Fakos!BF165</f>
        <v>8.8146178008233499E-5</v>
      </c>
      <c r="BF80" s="25">
        <f>Fakos!BG165</f>
        <v>8.9047574481364005E-3</v>
      </c>
      <c r="BG80" s="25">
        <f>Fakos!BH165</f>
        <v>0.16838906566887199</v>
      </c>
      <c r="BH80" s="25">
        <f>Fakos!BI165</f>
        <v>4.1151596169411997E-3</v>
      </c>
      <c r="BJ80" s="25" t="str">
        <f>Fakos!BK135</f>
        <v>n.a.</v>
      </c>
      <c r="BK80" s="25">
        <f>Fakos!BL165</f>
        <v>43075.2120473416</v>
      </c>
      <c r="BL80" s="25">
        <f>Fakos!BM165</f>
        <v>655.94061727095698</v>
      </c>
      <c r="BM80" s="25">
        <f>Fakos!BN165</f>
        <v>85.343374403927797</v>
      </c>
      <c r="BN80" s="25">
        <f>Fakos!BO165</f>
        <v>48.669781199971403</v>
      </c>
      <c r="BO80" s="25">
        <f>Fakos!BP165</f>
        <v>6.3171332278520502</v>
      </c>
      <c r="BP80" s="25" t="str">
        <f>Fakos!BQ135</f>
        <v>n.a.</v>
      </c>
      <c r="BQ80" s="25" t="str">
        <f>Fakos!BR135</f>
        <v>n.a.</v>
      </c>
      <c r="BR80" s="25">
        <f>Fakos!BS165</f>
        <v>93.496941334594098</v>
      </c>
      <c r="BS80" s="25">
        <f>Fakos!BT165</f>
        <v>12.0660914184718</v>
      </c>
      <c r="BT80" s="25">
        <f>Fakos!BU165</f>
        <v>3.2091330100993902E-2</v>
      </c>
      <c r="BU80" s="25">
        <f>Fakos!BV165</f>
        <v>0.35931738445736999</v>
      </c>
      <c r="BV80" s="25" t="str">
        <f>Fakos!BW135</f>
        <v>n.a.</v>
      </c>
      <c r="BW80" s="25" t="str">
        <f>Fakos!BX135</f>
        <v>n.a.</v>
      </c>
      <c r="BX80" s="25">
        <f>Fakos!BY165</f>
        <v>3.41229164124683</v>
      </c>
      <c r="BY80" s="25">
        <f>Fakos!BZ165</f>
        <v>3.2427480799256498</v>
      </c>
      <c r="BZ80" s="25">
        <f>Fakos!CA165</f>
        <v>0.18506730786483699</v>
      </c>
      <c r="CA80" s="25">
        <f>Fakos!CB165</f>
        <v>9.6319738093009893E-2</v>
      </c>
      <c r="CB80" s="25">
        <f>Fakos!CC165</f>
        <v>250.491262020455</v>
      </c>
      <c r="CC80" s="25">
        <f>Fakos!CD165</f>
        <v>2.1104262675582701</v>
      </c>
      <c r="CE80" s="25" t="str">
        <f>Fakos!CF135</f>
        <v>n.a.</v>
      </c>
      <c r="CF80" s="25">
        <f>Fakos!CG165</f>
        <v>434295.73997493001</v>
      </c>
      <c r="CG80" s="25">
        <f>Fakos!CH165</f>
        <v>1282.05277592892</v>
      </c>
      <c r="CH80" s="25">
        <f>Fakos!CI165</f>
        <v>192.001244084235</v>
      </c>
      <c r="CI80" s="25">
        <f>Fakos!CJ165</f>
        <v>39.516274906740001</v>
      </c>
      <c r="CJ80" s="25">
        <f>Fakos!CK165</f>
        <v>7.31108589809973</v>
      </c>
      <c r="CK80" s="25" t="str">
        <f>Fakos!CL135</f>
        <v>n.a.</v>
      </c>
      <c r="CL80" s="25" t="str">
        <f>Fakos!CM135</f>
        <v>n.a.</v>
      </c>
      <c r="CM80" s="25">
        <f>Fakos!CN165</f>
        <v>207.10881966181799</v>
      </c>
      <c r="CN80" s="25">
        <f>Fakos!CO165</f>
        <v>28.104960419283</v>
      </c>
      <c r="CO80" s="25">
        <f>Fakos!CP165</f>
        <v>0.228106690086266</v>
      </c>
      <c r="CP80" s="25">
        <f>Fakos!CQ165</f>
        <v>0.26600236337238298</v>
      </c>
      <c r="CQ80" s="25" t="str">
        <f>Fakos!CR135</f>
        <v>n.a.</v>
      </c>
      <c r="CR80" s="25" t="str">
        <f>Fakos!CS135</f>
        <v>n.a.</v>
      </c>
      <c r="CS80" s="25">
        <f>Fakos!CT165</f>
        <v>2.5046201857480499</v>
      </c>
      <c r="CT80" s="25">
        <f>Fakos!CU165</f>
        <v>6.6041998394322903</v>
      </c>
      <c r="CU80" s="25">
        <f>Fakos!CV165</f>
        <v>0.19405928623866101</v>
      </c>
      <c r="CV80" s="25">
        <f>Fakos!CW165</f>
        <v>7.0917167912094306E-2</v>
      </c>
      <c r="CW80" s="25">
        <f>Fakos!CX165</f>
        <v>143.814667306308</v>
      </c>
      <c r="CX80" s="25">
        <f>Fakos!CY165</f>
        <v>2.98601278781361</v>
      </c>
      <c r="CZ80" s="25" t="str">
        <f>Fakos!DA135</f>
        <v>n.a.</v>
      </c>
      <c r="DA80" s="25">
        <f>Fakos!DB165</f>
        <v>7776.806159457964</v>
      </c>
      <c r="DB80" s="25">
        <f>Fakos!DC165</f>
        <v>21.754338402274442</v>
      </c>
      <c r="DC80" s="25">
        <f>Fakos!DD165</f>
        <v>3.2712578259946605</v>
      </c>
      <c r="DD80" s="25">
        <f>Fakos!DE165</f>
        <v>0.62185306560192621</v>
      </c>
      <c r="DE80" s="25">
        <f>Fakos!DF165</f>
        <v>0.11180740018503946</v>
      </c>
      <c r="DF80" s="25" t="str">
        <f>Fakos!DG135</f>
        <v>n.a.</v>
      </c>
      <c r="DG80" s="25" t="str">
        <f>Fakos!DH135</f>
        <v>n.a.</v>
      </c>
      <c r="DH80" s="25">
        <f>Fakos!DI165</f>
        <v>2.7643405861836641</v>
      </c>
      <c r="DI80" s="25">
        <f>Fakos!DJ165</f>
        <v>0.35593921503651216</v>
      </c>
      <c r="DJ80" s="25">
        <f>Fakos!DK165</f>
        <v>2.1146796746980665E-3</v>
      </c>
      <c r="DK80" s="25">
        <f>Fakos!DL165</f>
        <v>2.3663374880784176E-3</v>
      </c>
      <c r="DL80" s="25" t="str">
        <f>Fakos!DM135</f>
        <v>n.a.</v>
      </c>
      <c r="DM80" s="25" t="str">
        <f>Fakos!DN135</f>
        <v>n.a.</v>
      </c>
      <c r="DN80" s="25">
        <f>Fakos!DO165</f>
        <v>2.0570139501872944E-2</v>
      </c>
      <c r="DO80" s="25">
        <f>Fakos!DP165</f>
        <v>5.1757052033168424E-2</v>
      </c>
      <c r="DP80" s="25">
        <f>Fakos!DQ165</f>
        <v>9.8523980969693076E-4</v>
      </c>
      <c r="DQ80" s="25">
        <f>Fakos!DR165</f>
        <v>3.469812255311188E-4</v>
      </c>
      <c r="DR80" s="25">
        <f>Fakos!DS165</f>
        <v>0.69408623217330123</v>
      </c>
      <c r="DS80" s="25">
        <f>Fakos!DT165</f>
        <v>1.428848386539258E-2</v>
      </c>
      <c r="DU80" s="25" t="str">
        <f>Fakos!DV135</f>
        <v>n.a.</v>
      </c>
      <c r="DV80" s="25">
        <f>Fakos!DW165</f>
        <v>99.575312528815516</v>
      </c>
      <c r="DW80" s="25">
        <f>Fakos!DX165</f>
        <v>0.27854558810490815</v>
      </c>
      <c r="DX80" s="25">
        <f>Fakos!DY165</f>
        <v>4.1885642216965766E-2</v>
      </c>
      <c r="DY80" s="25">
        <f>Fakos!DZ165</f>
        <v>7.9622935283023277E-3</v>
      </c>
      <c r="DZ80" s="25">
        <f>Fakos!EA165</f>
        <v>1.4315975720855085E-3</v>
      </c>
      <c r="EA80" s="25" t="str">
        <f>Fakos!EB135</f>
        <v>n.a.</v>
      </c>
      <c r="EB80" s="25" t="str">
        <f>Fakos!EC135</f>
        <v>n.a.</v>
      </c>
      <c r="EC80" s="25">
        <f>Fakos!ED165</f>
        <v>3.5395003059265247E-2</v>
      </c>
      <c r="ED80" s="25">
        <f>Fakos!EE165</f>
        <v>4.5574954360174374E-3</v>
      </c>
      <c r="EE80" s="25">
        <f>Fakos!EF165</f>
        <v>2.7076653987357507E-5</v>
      </c>
      <c r="EF80" s="25">
        <f>Fakos!EG165</f>
        <v>3.0298915787877091E-5</v>
      </c>
      <c r="EG80" s="25" t="str">
        <f>Fakos!EH135</f>
        <v>n.a.</v>
      </c>
      <c r="EH80" s="25" t="str">
        <f>Fakos!EI135</f>
        <v>n.a.</v>
      </c>
      <c r="EI80" s="25">
        <f>Fakos!EJ165</f>
        <v>2.6338293994498832E-4</v>
      </c>
      <c r="EJ80" s="25">
        <f>Fakos!EK165</f>
        <v>6.6270452498100091E-4</v>
      </c>
      <c r="EK80" s="25">
        <f>Fakos!EL165</f>
        <v>1.2615148166845973E-5</v>
      </c>
      <c r="EL80" s="25">
        <f>Fakos!EM165</f>
        <v>4.4427960869093759E-6</v>
      </c>
      <c r="EM80" s="25">
        <f>Fakos!EN165</f>
        <v>8.8871770844577216E-3</v>
      </c>
      <c r="EN80" s="25">
        <f>Fakos!EO165</f>
        <v>1.8295174359322987E-4</v>
      </c>
      <c r="EP80" s="25">
        <f>Fakos!EQ165</f>
        <v>199.15062505763103</v>
      </c>
    </row>
    <row r="81" spans="1:146">
      <c r="A81" s="25" t="str">
        <f>Fakos!A166</f>
        <v>LEM 89-11.d</v>
      </c>
      <c r="B81" s="25" t="str">
        <f>Fakos!B166</f>
        <v>Fakos</v>
      </c>
      <c r="C81" s="25" t="str">
        <f>Fakos!C166</f>
        <v>epithermal</v>
      </c>
      <c r="D81" s="25" t="str">
        <f>Fakos!E166</f>
        <v>pyrite</v>
      </c>
      <c r="E81" s="25" t="str">
        <f>Fakos!F166</f>
        <v>subhedral</v>
      </c>
      <c r="F81" s="25">
        <f>Fakos!G166</f>
        <v>287.18159990303297</v>
      </c>
      <c r="G81" s="25">
        <f>Fakos!H166</f>
        <v>444256.746712911</v>
      </c>
      <c r="H81" s="25">
        <f>Fakos!I166</f>
        <v>45.121971437427199</v>
      </c>
      <c r="I81" s="25">
        <f>Fakos!J166</f>
        <v>97.4641832115461</v>
      </c>
      <c r="J81" s="25">
        <f>Fakos!K166</f>
        <v>220.90572888816001</v>
      </c>
      <c r="K81" s="25">
        <f>Fakos!L166</f>
        <v>11.177998402105599</v>
      </c>
      <c r="L81" s="25">
        <f>Fakos!M166</f>
        <v>5.7115337058809397</v>
      </c>
      <c r="M81" s="25">
        <f>Fakos!N166</f>
        <v>0.80557933770007495</v>
      </c>
      <c r="N81" s="25">
        <f>Fakos!O166</f>
        <v>84.284086688162404</v>
      </c>
      <c r="O81" s="25">
        <f>Fakos!P166</f>
        <v>8.4887469841063705</v>
      </c>
      <c r="P81" s="25">
        <f>Fakos!Q166</f>
        <v>19.5592291480223</v>
      </c>
      <c r="Q81" s="25">
        <f>Fakos!R166</f>
        <v>0.15743208805407</v>
      </c>
      <c r="R81" s="25">
        <f>Fakos!S166</f>
        <v>1.4694523568414051E-2</v>
      </c>
      <c r="S81" s="25">
        <f>Fakos!T166</f>
        <v>0.12518228591733799</v>
      </c>
      <c r="T81" s="25">
        <f>Fakos!U166</f>
        <v>8.6598815704012306</v>
      </c>
      <c r="U81" s="25">
        <f>Fakos!V166</f>
        <v>33.660288294236601</v>
      </c>
      <c r="V81" s="25">
        <f>Fakos!W166</f>
        <v>1.42341056481355</v>
      </c>
      <c r="W81" s="25">
        <f>Fakos!X166</f>
        <v>0.22563956023970799</v>
      </c>
      <c r="X81" s="25">
        <f>Fakos!Y166</f>
        <v>92.377215597479207</v>
      </c>
      <c r="Y81" s="25">
        <f>Fakos!Z166</f>
        <v>0.819713988917255</v>
      </c>
      <c r="Z81" s="25">
        <f>Fakos!AA166</f>
        <v>0.46295951959593112</v>
      </c>
      <c r="AA81" s="25">
        <f>Fakos!AB166</f>
        <v>9.1892215295759708E-2</v>
      </c>
      <c r="AB81" s="25">
        <f>Fakos!AC166</f>
        <v>8.8735515961970973E-3</v>
      </c>
      <c r="AC81" s="25">
        <f>Fakos!AD166</f>
        <v>0.53535576181030775</v>
      </c>
      <c r="AD81" s="25">
        <f>Fakos!AE166</f>
        <v>2.4425888871006983E-3</v>
      </c>
      <c r="AE81" s="25">
        <f>Fakos!AF166</f>
        <v>9.374477802118926E-2</v>
      </c>
      <c r="AF81" s="25">
        <f>Fakos!AG166</f>
        <v>0.4334746139172137</v>
      </c>
      <c r="AG81" s="25">
        <f>Fakos!AH166</f>
        <v>0.21173217899583491</v>
      </c>
      <c r="AH81" s="25">
        <f>Fakos!AI166</f>
        <v>1.8166626209007549E-2</v>
      </c>
      <c r="AI81" s="25">
        <f>Fakos!AJ166</f>
        <v>0.18812890291990284</v>
      </c>
      <c r="AJ81" s="25">
        <f>Fakos!AK166</f>
        <v>5.0006582835728525E-3</v>
      </c>
      <c r="AK81" s="25">
        <f>Fakos!AL166</f>
        <v>0.19192161367351387</v>
      </c>
      <c r="AL81" s="25">
        <f>Fakos!AM166</f>
        <v>0.4334746139172137</v>
      </c>
      <c r="AO81" s="25" t="str">
        <f>Fakos!AP136</f>
        <v>n.a.</v>
      </c>
      <c r="AP81" s="25">
        <f>Fakos!AQ166</f>
        <v>6.3855809116217497</v>
      </c>
      <c r="AQ81" s="25">
        <f>Fakos!AR166</f>
        <v>1.8328773217714499E-2</v>
      </c>
      <c r="AR81" s="25">
        <f>Fakos!AS166</f>
        <v>0.23498977720980299</v>
      </c>
      <c r="AS81" s="25">
        <f>Fakos!AT166</f>
        <v>0.26492620020706897</v>
      </c>
      <c r="AT81" s="25">
        <f>Fakos!AU166</f>
        <v>1.8919295471375599</v>
      </c>
      <c r="AU81" s="25" t="str">
        <f>Fakos!AV136</f>
        <v>n.a.</v>
      </c>
      <c r="AV81" s="25" t="str">
        <f>Fakos!AW136</f>
        <v>n.a.</v>
      </c>
      <c r="AW81" s="25">
        <f>Fakos!AX166</f>
        <v>0.37819291778754199</v>
      </c>
      <c r="AX81" s="25">
        <f>Fakos!AY166</f>
        <v>0.53941412942868106</v>
      </c>
      <c r="AY81" s="25">
        <f>Fakos!AZ166</f>
        <v>1.53301174417505E-2</v>
      </c>
      <c r="AZ81" s="25">
        <f>Fakos!BA166</f>
        <v>0.15743208805407</v>
      </c>
      <c r="BA81" s="25" t="str">
        <f>Fakos!BB136</f>
        <v>n.a.</v>
      </c>
      <c r="BB81" s="25" t="str">
        <f>Fakos!BC136</f>
        <v>n.a.</v>
      </c>
      <c r="BC81" s="25">
        <f>Fakos!BD166</f>
        <v>4.51101861986331E-2</v>
      </c>
      <c r="BD81" s="25">
        <f>Fakos!BE166</f>
        <v>0.21549442410038699</v>
      </c>
      <c r="BE81" s="25">
        <f>Fakos!BF166</f>
        <v>1.05459130799206E-4</v>
      </c>
      <c r="BF81" s="25">
        <f>Fakos!BG166</f>
        <v>1.0648702695097E-2</v>
      </c>
      <c r="BG81" s="25">
        <f>Fakos!BH166</f>
        <v>0.201328146878645</v>
      </c>
      <c r="BH81" s="25">
        <f>Fakos!BI166</f>
        <v>4.9195946142875004E-3</v>
      </c>
      <c r="BJ81" s="25" t="str">
        <f>Fakos!BK136</f>
        <v>n.a.</v>
      </c>
      <c r="BK81" s="25">
        <f>Fakos!BL166</f>
        <v>34314.803191695202</v>
      </c>
      <c r="BL81" s="25">
        <f>Fakos!BM166</f>
        <v>16.714940259692501</v>
      </c>
      <c r="BM81" s="25">
        <f>Fakos!BN166</f>
        <v>36.3846779339191</v>
      </c>
      <c r="BN81" s="25">
        <f>Fakos!BO166</f>
        <v>399.73618409415002</v>
      </c>
      <c r="BO81" s="25">
        <f>Fakos!BP166</f>
        <v>6.2081038746628998</v>
      </c>
      <c r="BP81" s="25" t="str">
        <f>Fakos!BQ136</f>
        <v>n.a.</v>
      </c>
      <c r="BQ81" s="25" t="str">
        <f>Fakos!BR136</f>
        <v>n.a.</v>
      </c>
      <c r="BR81" s="25">
        <f>Fakos!BS166</f>
        <v>29.401628479873199</v>
      </c>
      <c r="BS81" s="25">
        <f>Fakos!BT166</f>
        <v>2.7279574203656201</v>
      </c>
      <c r="BT81" s="25">
        <f>Fakos!BU166</f>
        <v>12.562923352785401</v>
      </c>
      <c r="BU81" s="25">
        <f>Fakos!BV166</f>
        <v>0.13959207391117201</v>
      </c>
      <c r="BV81" s="25" t="str">
        <f>Fakos!BW136</f>
        <v>n.a.</v>
      </c>
      <c r="BW81" s="25" t="str">
        <f>Fakos!BX136</f>
        <v>n.a.</v>
      </c>
      <c r="BX81" s="25">
        <f>Fakos!BY166</f>
        <v>2.1073633734728401</v>
      </c>
      <c r="BY81" s="25">
        <f>Fakos!BZ166</f>
        <v>8.6008781145702002</v>
      </c>
      <c r="BZ81" s="25">
        <f>Fakos!CA166</f>
        <v>0.41590954826067</v>
      </c>
      <c r="CA81" s="25">
        <f>Fakos!CB166</f>
        <v>9.5765254015855297E-2</v>
      </c>
      <c r="CB81" s="25">
        <f>Fakos!CC166</f>
        <v>19.910152666129601</v>
      </c>
      <c r="CC81" s="25">
        <f>Fakos!CD166</f>
        <v>0.43489136678440099</v>
      </c>
      <c r="CE81" s="25" t="str">
        <f>Fakos!CF136</f>
        <v>n.a.</v>
      </c>
      <c r="CF81" s="25">
        <f>Fakos!CG166</f>
        <v>444256.746712911</v>
      </c>
      <c r="CG81" s="25">
        <f>Fakos!CH166</f>
        <v>45.121971437427199</v>
      </c>
      <c r="CH81" s="25">
        <f>Fakos!CI166</f>
        <v>97.4641832115461</v>
      </c>
      <c r="CI81" s="25">
        <f>Fakos!CJ166</f>
        <v>220.90572888816001</v>
      </c>
      <c r="CJ81" s="25">
        <f>Fakos!CK166</f>
        <v>11.177998402105599</v>
      </c>
      <c r="CK81" s="25" t="str">
        <f>Fakos!CL136</f>
        <v>n.a.</v>
      </c>
      <c r="CL81" s="25" t="str">
        <f>Fakos!CM136</f>
        <v>n.a.</v>
      </c>
      <c r="CM81" s="25">
        <f>Fakos!CN166</f>
        <v>84.284086688162404</v>
      </c>
      <c r="CN81" s="25">
        <f>Fakos!CO166</f>
        <v>8.4887469841063705</v>
      </c>
      <c r="CO81" s="25">
        <f>Fakos!CP166</f>
        <v>19.5592291480223</v>
      </c>
      <c r="CP81" s="25">
        <f>Fakos!CQ166</f>
        <v>0.15743208805407</v>
      </c>
      <c r="CQ81" s="25" t="str">
        <f>Fakos!CR136</f>
        <v>n.a.</v>
      </c>
      <c r="CR81" s="25" t="str">
        <f>Fakos!CS136</f>
        <v>n.a.</v>
      </c>
      <c r="CS81" s="25">
        <f>Fakos!CT166</f>
        <v>8.6598815704012306</v>
      </c>
      <c r="CT81" s="25">
        <f>Fakos!CU166</f>
        <v>33.660288294236601</v>
      </c>
      <c r="CU81" s="25">
        <f>Fakos!CV166</f>
        <v>1.42341056481355</v>
      </c>
      <c r="CV81" s="25">
        <f>Fakos!CW166</f>
        <v>0.22563956023970799</v>
      </c>
      <c r="CW81" s="25">
        <f>Fakos!CX166</f>
        <v>92.377215597479207</v>
      </c>
      <c r="CX81" s="25">
        <f>Fakos!CY166</f>
        <v>0.819713988917255</v>
      </c>
      <c r="CZ81" s="25" t="str">
        <f>Fakos!DA136</f>
        <v>n.a.</v>
      </c>
      <c r="DA81" s="25">
        <f>Fakos!DB166</f>
        <v>7955.1749791908142</v>
      </c>
      <c r="DB81" s="25">
        <f>Fakos!DC166</f>
        <v>0.76564604395191838</v>
      </c>
      <c r="DC81" s="25">
        <f>Fakos!DD166</f>
        <v>1.6605646156390004</v>
      </c>
      <c r="DD81" s="25">
        <f>Fakos!DE166</f>
        <v>3.4763121028571433</v>
      </c>
      <c r="DE81" s="25">
        <f>Fakos!DF166</f>
        <v>0.17094354491673955</v>
      </c>
      <c r="DF81" s="25" t="str">
        <f>Fakos!DG136</f>
        <v>n.a.</v>
      </c>
      <c r="DG81" s="25" t="str">
        <f>Fakos!DH136</f>
        <v>n.a.</v>
      </c>
      <c r="DH81" s="25">
        <f>Fakos!DI166</f>
        <v>1.1249637846517213</v>
      </c>
      <c r="DI81" s="25">
        <f>Fakos!DJ166</f>
        <v>0.10750692735697025</v>
      </c>
      <c r="DJ81" s="25">
        <f>Fakos!DK166</f>
        <v>0.18132525756453061</v>
      </c>
      <c r="DK81" s="25">
        <f>Fakos!DL166</f>
        <v>1.4005042927655656E-3</v>
      </c>
      <c r="DL81" s="25" t="str">
        <f>Fakos!DM136</f>
        <v>n.a.</v>
      </c>
      <c r="DM81" s="25" t="str">
        <f>Fakos!DN136</f>
        <v>n.a.</v>
      </c>
      <c r="DN81" s="25">
        <f>Fakos!DO166</f>
        <v>7.1122549034175669E-2</v>
      </c>
      <c r="DO81" s="25">
        <f>Fakos!DP166</f>
        <v>0.26379536280749688</v>
      </c>
      <c r="DP81" s="25">
        <f>Fakos!DQ166</f>
        <v>7.2266614042513812E-3</v>
      </c>
      <c r="DQ81" s="25">
        <f>Fakos!DR166</f>
        <v>1.1040019426230422E-3</v>
      </c>
      <c r="DR81" s="25">
        <f>Fakos!DS166</f>
        <v>0.44583598261331664</v>
      </c>
      <c r="DS81" s="25">
        <f>Fakos!DT166</f>
        <v>3.9224447238408455E-3</v>
      </c>
      <c r="DU81" s="25" t="str">
        <f>Fakos!DV136</f>
        <v>n.a.</v>
      </c>
      <c r="DV81" s="25">
        <f>Fakos!DW166</f>
        <v>99.816379110035143</v>
      </c>
      <c r="DW81" s="25">
        <f>Fakos!DX166</f>
        <v>9.6068302692415477E-3</v>
      </c>
      <c r="DX81" s="25">
        <f>Fakos!DY166</f>
        <v>2.0835688422304471E-2</v>
      </c>
      <c r="DY81" s="25">
        <f>Fakos!DZ166</f>
        <v>4.3618510927950396E-2</v>
      </c>
      <c r="DZ81" s="25">
        <f>Fakos!EA166</f>
        <v>2.144888796344013E-3</v>
      </c>
      <c r="EA81" s="25" t="str">
        <f>Fakos!EB136</f>
        <v>n.a.</v>
      </c>
      <c r="EB81" s="25" t="str">
        <f>Fakos!EC136</f>
        <v>n.a.</v>
      </c>
      <c r="EC81" s="25">
        <f>Fakos!ED166</f>
        <v>1.4115316370486429E-2</v>
      </c>
      <c r="ED81" s="25">
        <f>Fakos!EE166</f>
        <v>1.3489272386953686E-3</v>
      </c>
      <c r="EE81" s="25">
        <f>Fakos!EF166</f>
        <v>2.2751517972426768E-3</v>
      </c>
      <c r="EF81" s="25">
        <f>Fakos!EG166</f>
        <v>1.757262006148089E-5</v>
      </c>
      <c r="EG81" s="25" t="str">
        <f>Fakos!EH136</f>
        <v>n.a.</v>
      </c>
      <c r="EH81" s="25" t="str">
        <f>Fakos!EI136</f>
        <v>n.a.</v>
      </c>
      <c r="EI81" s="25">
        <f>Fakos!EJ166</f>
        <v>8.9239964378375731E-4</v>
      </c>
      <c r="EJ81" s="25">
        <f>Fakos!EK166</f>
        <v>3.3099332208706145E-3</v>
      </c>
      <c r="EK81" s="25">
        <f>Fakos!EL166</f>
        <v>9.0675462992768522E-5</v>
      </c>
      <c r="EL81" s="25">
        <f>Fakos!EM166</f>
        <v>1.385230076413554E-5</v>
      </c>
      <c r="EM81" s="25">
        <f>Fakos!EN166</f>
        <v>5.5940609198205831E-3</v>
      </c>
      <c r="EN81" s="25">
        <f>Fakos!EO166</f>
        <v>4.9216293873762162E-5</v>
      </c>
      <c r="EP81" s="25">
        <f>Fakos!EQ166</f>
        <v>199.63275822007029</v>
      </c>
    </row>
    <row r="82" spans="1:146">
      <c r="A82" s="25" t="str">
        <f>Fakos!A167</f>
        <v>LEM 89-12.d</v>
      </c>
      <c r="B82" s="25" t="str">
        <f>Fakos!B167</f>
        <v>Fakos</v>
      </c>
      <c r="C82" s="25" t="str">
        <f>Fakos!C167</f>
        <v>epithermal</v>
      </c>
      <c r="D82" s="25" t="str">
        <f>Fakos!E167</f>
        <v>pyrite</v>
      </c>
      <c r="E82" s="25" t="str">
        <f>Fakos!F167</f>
        <v>anhedral, cracked</v>
      </c>
      <c r="F82" s="25">
        <f>Fakos!G167</f>
        <v>20.8587837647874</v>
      </c>
      <c r="G82" s="25">
        <f>Fakos!H167</f>
        <v>437862.63458795799</v>
      </c>
      <c r="H82" s="25">
        <f>Fakos!I167</f>
        <v>2.33489994286627</v>
      </c>
      <c r="I82" s="25">
        <f>Fakos!J167</f>
        <v>140.25947560812401</v>
      </c>
      <c r="J82" s="25">
        <f>Fakos!K167</f>
        <v>0.28718647791688201</v>
      </c>
      <c r="K82" s="25">
        <f>Fakos!L167</f>
        <v>2.65499472206564</v>
      </c>
      <c r="L82" s="25">
        <f>Fakos!M167</f>
        <v>2.6848187359037101E-2</v>
      </c>
      <c r="M82" s="25">
        <f>Fakos!N167</f>
        <v>0.37206443226278901</v>
      </c>
      <c r="N82" s="25">
        <f>Fakos!O167</f>
        <v>5.5829051197054396</v>
      </c>
      <c r="O82" s="25">
        <f>Fakos!P167</f>
        <v>45.818603468938299</v>
      </c>
      <c r="P82" s="25">
        <f>Fakos!Q167</f>
        <v>1.4732432215134801E-2</v>
      </c>
      <c r="Q82" s="25">
        <f>Fakos!R167</f>
        <v>9.2723990455814004E-2</v>
      </c>
      <c r="R82" s="25">
        <f>Fakos!S167</f>
        <v>7.8188018468509495E-5</v>
      </c>
      <c r="S82" s="25">
        <f>Fakos!T167</f>
        <v>8.7767911499539303E-2</v>
      </c>
      <c r="T82" s="25">
        <f>Fakos!U167</f>
        <v>1.8333071415963201E-2</v>
      </c>
      <c r="U82" s="25">
        <f>Fakos!V167</f>
        <v>0.60977160296476296</v>
      </c>
      <c r="V82" s="25">
        <f>Fakos!W167</f>
        <v>1.0975177124617401E-2</v>
      </c>
      <c r="W82" s="25">
        <f>Fakos!X167</f>
        <v>6.0024036507061104E-3</v>
      </c>
      <c r="X82" s="25">
        <f>Fakos!Y167</f>
        <v>3.0567040578892999</v>
      </c>
      <c r="Y82" s="25">
        <f>Fakos!Z167</f>
        <v>1.4637183612360101</v>
      </c>
      <c r="Z82" s="25">
        <f>Fakos!AA167</f>
        <v>1.6647003225577651E-2</v>
      </c>
      <c r="AA82" s="25">
        <f>Fakos!AB167</f>
        <v>14.989545144444481</v>
      </c>
      <c r="AB82" s="25">
        <f>Fakos!AC167</f>
        <v>0.47885511109856332</v>
      </c>
      <c r="AC82" s="25">
        <f>Fakos!AD167</f>
        <v>0.41822311015549946</v>
      </c>
      <c r="AD82" s="25">
        <f>Fakos!AE167</f>
        <v>1.9636849158537317E-3</v>
      </c>
      <c r="AE82" s="25">
        <f>Fakos!AF167</f>
        <v>5.9976599202156526E-3</v>
      </c>
      <c r="AF82" s="25">
        <f>Fakos!AG167</f>
        <v>6.30966318712981E-3</v>
      </c>
      <c r="AG82" s="25">
        <f>Fakos!AH167</f>
        <v>4.819711668557069E-3</v>
      </c>
      <c r="AH82" s="25">
        <f>Fakos!AI167</f>
        <v>0.62688697462520926</v>
      </c>
      <c r="AI82" s="25">
        <f>Fakos!AJ167</f>
        <v>19.623369133622241</v>
      </c>
      <c r="AJ82" s="25">
        <f>Fakos!AK167</f>
        <v>2.5707327070031518E-3</v>
      </c>
      <c r="AK82" s="25">
        <f>Fakos!AL167</f>
        <v>7.851758903834629E-3</v>
      </c>
      <c r="AL82" s="25">
        <f>Fakos!AM167</f>
        <v>6.30966318712981E-3</v>
      </c>
      <c r="AO82" s="25" t="str">
        <f>Fakos!AP137</f>
        <v>n.a.</v>
      </c>
      <c r="AP82" s="25">
        <f>Fakos!AQ167</f>
        <v>5.6301486421067501</v>
      </c>
      <c r="AQ82" s="25">
        <f>Fakos!AR167</f>
        <v>1.5675865160086601E-2</v>
      </c>
      <c r="AR82" s="25">
        <f>Fakos!AS167</f>
        <v>0.17452800771370999</v>
      </c>
      <c r="AS82" s="25">
        <f>Fakos!AT167</f>
        <v>0.163257671339438</v>
      </c>
      <c r="AT82" s="25">
        <f>Fakos!AU167</f>
        <v>2.65499472206564</v>
      </c>
      <c r="AU82" s="25" t="str">
        <f>Fakos!AV137</f>
        <v>n.a.</v>
      </c>
      <c r="AV82" s="25" t="str">
        <f>Fakos!AW137</f>
        <v>n.a.</v>
      </c>
      <c r="AW82" s="25">
        <f>Fakos!AX167</f>
        <v>0.20135575655416901</v>
      </c>
      <c r="AX82" s="25">
        <f>Fakos!AY167</f>
        <v>1.2055373250197601</v>
      </c>
      <c r="AY82" s="25">
        <f>Fakos!AZ167</f>
        <v>1.4732432215134801E-2</v>
      </c>
      <c r="AZ82" s="25">
        <f>Fakos!BA167</f>
        <v>9.2723990455814004E-2</v>
      </c>
      <c r="BA82" s="25" t="str">
        <f>Fakos!BB137</f>
        <v>n.a.</v>
      </c>
      <c r="BB82" s="25" t="str">
        <f>Fakos!BC137</f>
        <v>n.a.</v>
      </c>
      <c r="BC82" s="25">
        <f>Fakos!BD167</f>
        <v>1.49014402689755E-2</v>
      </c>
      <c r="BD82" s="25">
        <f>Fakos!BE167</f>
        <v>0.193887349402319</v>
      </c>
      <c r="BE82" s="25">
        <f>Fakos!BF167</f>
        <v>1.0975177124617401E-2</v>
      </c>
      <c r="BF82" s="25">
        <f>Fakos!BG167</f>
        <v>6.0024036507061104E-3</v>
      </c>
      <c r="BG82" s="25">
        <f>Fakos!BH167</f>
        <v>0.12633677868372101</v>
      </c>
      <c r="BH82" s="25">
        <f>Fakos!BI167</f>
        <v>4.9604211903100798E-3</v>
      </c>
      <c r="BJ82" s="25" t="str">
        <f>Fakos!BK137</f>
        <v>n.a.</v>
      </c>
      <c r="BK82" s="25">
        <f>Fakos!BL167</f>
        <v>33993.3971730712</v>
      </c>
      <c r="BL82" s="25">
        <f>Fakos!BM167</f>
        <v>0.46110873471224001</v>
      </c>
      <c r="BM82" s="25">
        <f>Fakos!BN167</f>
        <v>21.273363879061002</v>
      </c>
      <c r="BN82" s="25">
        <f>Fakos!BO167</f>
        <v>0.12831076459766</v>
      </c>
      <c r="BO82" s="25">
        <f>Fakos!BP167</f>
        <v>0.83004403635188195</v>
      </c>
      <c r="BP82" s="25" t="str">
        <f>Fakos!BQ137</f>
        <v>n.a.</v>
      </c>
      <c r="BQ82" s="25" t="str">
        <f>Fakos!BR137</f>
        <v>n.a.</v>
      </c>
      <c r="BR82" s="25">
        <f>Fakos!BS167</f>
        <v>2.1779709998978101</v>
      </c>
      <c r="BS82" s="25">
        <f>Fakos!BT167</f>
        <v>2.49947844335825</v>
      </c>
      <c r="BT82" s="25">
        <f>Fakos!BU167</f>
        <v>7.9409958629999902E-3</v>
      </c>
      <c r="BU82" s="25">
        <f>Fakos!BV167</f>
        <v>6.2336971304555204E-3</v>
      </c>
      <c r="BV82" s="25" t="str">
        <f>Fakos!BW137</f>
        <v>n.a.</v>
      </c>
      <c r="BW82" s="25" t="str">
        <f>Fakos!BX137</f>
        <v>n.a.</v>
      </c>
      <c r="BX82" s="25">
        <f>Fakos!BY167</f>
        <v>1.7430380765344901E-2</v>
      </c>
      <c r="BY82" s="25">
        <f>Fakos!BZ167</f>
        <v>0.40072320356146901</v>
      </c>
      <c r="BZ82" s="25">
        <f>Fakos!CA167</f>
        <v>1.00424451096052E-2</v>
      </c>
      <c r="CA82" s="25">
        <f>Fakos!CB167</f>
        <v>3.59483659835749E-3</v>
      </c>
      <c r="CB82" s="25">
        <f>Fakos!CC167</f>
        <v>1.330472132471</v>
      </c>
      <c r="CC82" s="25">
        <f>Fakos!CD167</f>
        <v>0.64834668039214904</v>
      </c>
      <c r="CE82" s="25" t="str">
        <f>Fakos!CF137</f>
        <v>n.a.</v>
      </c>
      <c r="CF82" s="25">
        <f>Fakos!CG167</f>
        <v>437862.63458795799</v>
      </c>
      <c r="CG82" s="25">
        <f>Fakos!CH167</f>
        <v>2.33489994286627</v>
      </c>
      <c r="CH82" s="25">
        <f>Fakos!CI167</f>
        <v>140.25947560812401</v>
      </c>
      <c r="CI82" s="25">
        <f>Fakos!CJ167</f>
        <v>0.28718647791688201</v>
      </c>
      <c r="CJ82" s="25">
        <f>Fakos!CK167</f>
        <v>2.65499472206564</v>
      </c>
      <c r="CK82" s="25" t="str">
        <f>Fakos!CL137</f>
        <v>n.a.</v>
      </c>
      <c r="CL82" s="25" t="str">
        <f>Fakos!CM137</f>
        <v>n.a.</v>
      </c>
      <c r="CM82" s="25">
        <f>Fakos!CN167</f>
        <v>5.5829051197054396</v>
      </c>
      <c r="CN82" s="25">
        <f>Fakos!CO167</f>
        <v>45.818603468938299</v>
      </c>
      <c r="CO82" s="25">
        <f>Fakos!CP167</f>
        <v>1.4732432215134801E-2</v>
      </c>
      <c r="CP82" s="25">
        <f>Fakos!CQ167</f>
        <v>9.2723990455814004E-2</v>
      </c>
      <c r="CQ82" s="25" t="str">
        <f>Fakos!CR137</f>
        <v>n.a.</v>
      </c>
      <c r="CR82" s="25" t="str">
        <f>Fakos!CS137</f>
        <v>n.a.</v>
      </c>
      <c r="CS82" s="25">
        <f>Fakos!CT167</f>
        <v>1.8333071415963201E-2</v>
      </c>
      <c r="CT82" s="25">
        <f>Fakos!CU167</f>
        <v>0.60977160296476296</v>
      </c>
      <c r="CU82" s="25">
        <f>Fakos!CV167</f>
        <v>1.0975177124617401E-2</v>
      </c>
      <c r="CV82" s="25">
        <f>Fakos!CW167</f>
        <v>6.0024036507061104E-3</v>
      </c>
      <c r="CW82" s="25">
        <f>Fakos!CX167</f>
        <v>3.0567040578892999</v>
      </c>
      <c r="CX82" s="25">
        <f>Fakos!CY167</f>
        <v>1.4637183612360101</v>
      </c>
      <c r="CZ82" s="25" t="str">
        <f>Fakos!DA137</f>
        <v>n.a.</v>
      </c>
      <c r="DA82" s="25">
        <f>Fakos!DB167</f>
        <v>7840.6774928455188</v>
      </c>
      <c r="DB82" s="25">
        <f>Fakos!DC167</f>
        <v>3.9619432558664215E-2</v>
      </c>
      <c r="DC82" s="25">
        <f>Fakos!DD167</f>
        <v>2.389697574312001</v>
      </c>
      <c r="DD82" s="25">
        <f>Fakos!DE167</f>
        <v>4.5193478411997921E-3</v>
      </c>
      <c r="DE82" s="25">
        <f>Fakos!DF167</f>
        <v>4.0602457899765104E-2</v>
      </c>
      <c r="DF82" s="25" t="str">
        <f>Fakos!DG137</f>
        <v>n.a.</v>
      </c>
      <c r="DG82" s="25" t="str">
        <f>Fakos!DH137</f>
        <v>n.a.</v>
      </c>
      <c r="DH82" s="25">
        <f>Fakos!DI167</f>
        <v>7.4516629646262753E-2</v>
      </c>
      <c r="DI82" s="25">
        <f>Fakos!DJ167</f>
        <v>0.58027613309192383</v>
      </c>
      <c r="DJ82" s="25">
        <f>Fakos!DK167</f>
        <v>1.3657808524787472E-4</v>
      </c>
      <c r="DK82" s="25">
        <f>Fakos!DL167</f>
        <v>8.2486580900280229E-4</v>
      </c>
      <c r="DL82" s="25" t="str">
        <f>Fakos!DM137</f>
        <v>n.a.</v>
      </c>
      <c r="DM82" s="25" t="str">
        <f>Fakos!DN137</f>
        <v>n.a.</v>
      </c>
      <c r="DN82" s="25">
        <f>Fakos!DO167</f>
        <v>1.5056727509825231E-4</v>
      </c>
      <c r="DO82" s="25">
        <f>Fakos!DP167</f>
        <v>4.7787743179056657E-3</v>
      </c>
      <c r="DP82" s="25">
        <f>Fakos!DQ167</f>
        <v>5.5721020267742926E-5</v>
      </c>
      <c r="DQ82" s="25">
        <f>Fakos!DR167</f>
        <v>2.9368366450224214E-5</v>
      </c>
      <c r="DR82" s="25">
        <f>Fakos!DS167</f>
        <v>1.4752432711820947E-2</v>
      </c>
      <c r="DS82" s="25">
        <f>Fakos!DT167</f>
        <v>7.0040946486747231E-3</v>
      </c>
      <c r="DU82" s="25" t="str">
        <f>Fakos!DV137</f>
        <v>n.a.</v>
      </c>
      <c r="DV82" s="25">
        <f>Fakos!DW167</f>
        <v>99.941698616875712</v>
      </c>
      <c r="DW82" s="25">
        <f>Fakos!DX167</f>
        <v>5.0501163856857365E-4</v>
      </c>
      <c r="DX82" s="25">
        <f>Fakos!DY167</f>
        <v>3.0460433422404828E-2</v>
      </c>
      <c r="DY82" s="25">
        <f>Fakos!DZ167</f>
        <v>5.7606157159526025E-5</v>
      </c>
      <c r="DZ82" s="25">
        <f>Fakos!EA167</f>
        <v>5.1754183413683973E-4</v>
      </c>
      <c r="EA82" s="25" t="str">
        <f>Fakos!EB137</f>
        <v>n.a.</v>
      </c>
      <c r="EB82" s="25" t="str">
        <f>Fakos!EC137</f>
        <v>n.a.</v>
      </c>
      <c r="EC82" s="25">
        <f>Fakos!ED167</f>
        <v>9.4983099978894492E-4</v>
      </c>
      <c r="ED82" s="25">
        <f>Fakos!EE167</f>
        <v>7.3965269533095091E-3</v>
      </c>
      <c r="EE82" s="25">
        <f>Fakos!EF167</f>
        <v>1.7409013246582707E-6</v>
      </c>
      <c r="EF82" s="25">
        <f>Fakos!EG167</f>
        <v>1.0514204946950962E-5</v>
      </c>
      <c r="EG82" s="25" t="str">
        <f>Fakos!EH137</f>
        <v>n.a.</v>
      </c>
      <c r="EH82" s="25" t="str">
        <f>Fakos!EI137</f>
        <v>n.a.</v>
      </c>
      <c r="EI82" s="25">
        <f>Fakos!EJ167</f>
        <v>1.9192154304477819E-6</v>
      </c>
      <c r="EJ82" s="25">
        <f>Fakos!EK167</f>
        <v>6.0912953386234084E-5</v>
      </c>
      <c r="EK82" s="25">
        <f>Fakos!EL167</f>
        <v>7.1025155916756783E-7</v>
      </c>
      <c r="EL82" s="25">
        <f>Fakos!EM167</f>
        <v>3.7434576684432203E-7</v>
      </c>
      <c r="EM82" s="25">
        <f>Fakos!EN167</f>
        <v>1.8804282988248099E-4</v>
      </c>
      <c r="EN82" s="25">
        <f>Fakos!EO167</f>
        <v>8.927814172954567E-5</v>
      </c>
      <c r="EP82" s="25">
        <f>Fakos!EQ167</f>
        <v>199.88339723375142</v>
      </c>
    </row>
    <row r="83" spans="1:146">
      <c r="A83" s="25" t="str">
        <f>Fakos!A168</f>
        <v>LEM 89-13.d</v>
      </c>
      <c r="B83" s="25" t="str">
        <f>Fakos!B168</f>
        <v>Fakos</v>
      </c>
      <c r="C83" s="25" t="str">
        <f>Fakos!C168</f>
        <v>epithermal</v>
      </c>
      <c r="D83" s="25" t="str">
        <f>Fakos!E168</f>
        <v>pyrite</v>
      </c>
      <c r="E83" s="25" t="str">
        <f>Fakos!F168</f>
        <v>anhedral, cracked</v>
      </c>
      <c r="F83" s="25">
        <f>Fakos!G168</f>
        <v>39.136668829118598</v>
      </c>
      <c r="G83" s="25">
        <f>Fakos!H168</f>
        <v>431788.29227672197</v>
      </c>
      <c r="H83" s="25">
        <f>Fakos!I168</f>
        <v>5.82425518066698</v>
      </c>
      <c r="I83" s="25">
        <f>Fakos!J168</f>
        <v>48.808317576762803</v>
      </c>
      <c r="J83" s="25">
        <f>Fakos!K168</f>
        <v>0.17226043869039101</v>
      </c>
      <c r="K83" s="25">
        <f>Fakos!L168</f>
        <v>3.8462823340859398</v>
      </c>
      <c r="L83" s="25">
        <f>Fakos!M168</f>
        <v>4.71211997787329E-2</v>
      </c>
      <c r="M83" s="25">
        <f>Fakos!N168</f>
        <v>0.36451085433646002</v>
      </c>
      <c r="N83" s="25">
        <f>Fakos!O168</f>
        <v>3.3308199161707002</v>
      </c>
      <c r="O83" s="25">
        <f>Fakos!P168</f>
        <v>44.280572934680897</v>
      </c>
      <c r="P83" s="25">
        <f>Fakos!Q168</f>
        <v>1.5308203281578199E-2</v>
      </c>
      <c r="Q83" s="25">
        <f>Fakos!R168</f>
        <v>9.7837256611063905E-2</v>
      </c>
      <c r="R83" s="25">
        <f>Fakos!S168</f>
        <v>5.29124436741723E-3</v>
      </c>
      <c r="S83" s="25">
        <f>Fakos!T168</f>
        <v>0.112639735213394</v>
      </c>
      <c r="T83" s="25">
        <f>Fakos!U168</f>
        <v>2.4906562887977601E-2</v>
      </c>
      <c r="U83" s="25">
        <f>Fakos!V168</f>
        <v>1.13402178182781</v>
      </c>
      <c r="V83" s="25">
        <f>Fakos!W168</f>
        <v>1.6476186627205701E-2</v>
      </c>
      <c r="W83" s="25">
        <f>Fakos!X168</f>
        <v>3.4240543326796899E-3</v>
      </c>
      <c r="X83" s="25">
        <f>Fakos!Y168</f>
        <v>1.65153836319924</v>
      </c>
      <c r="Y83" s="25">
        <f>Fakos!Z168</f>
        <v>0.65159643078506801</v>
      </c>
      <c r="Z83" s="25">
        <f>Fakos!AA168</f>
        <v>0.11932915269015244</v>
      </c>
      <c r="AA83" s="25">
        <f>Fakos!AB168</f>
        <v>26.811713201081076</v>
      </c>
      <c r="AB83" s="25">
        <f>Fakos!AC168</f>
        <v>0.39453908265433374</v>
      </c>
      <c r="AC83" s="25">
        <f>Fakos!AD168</f>
        <v>1.7485950388344245</v>
      </c>
      <c r="AD83" s="25">
        <f>Fakos!AE168</f>
        <v>2.0732514660130939E-3</v>
      </c>
      <c r="AE83" s="25">
        <f>Fakos!AF168</f>
        <v>1.5080826121247599E-2</v>
      </c>
      <c r="AF83" s="25">
        <f>Fakos!AG168</f>
        <v>2.6283538077782401E-3</v>
      </c>
      <c r="AG83" s="25">
        <f>Fakos!AH168</f>
        <v>9.2690570335431152E-3</v>
      </c>
      <c r="AH83" s="25">
        <f>Fakos!AI168</f>
        <v>0.11187635338300007</v>
      </c>
      <c r="AI83" s="25">
        <f>Fakos!AJ168</f>
        <v>7.6027872339223279</v>
      </c>
      <c r="AJ83" s="25">
        <f>Fakos!AK168</f>
        <v>5.8789565815136127E-4</v>
      </c>
      <c r="AK83" s="25">
        <f>Fakos!AL168</f>
        <v>4.27635158752185E-3</v>
      </c>
      <c r="AL83" s="25">
        <f>Fakos!AM168</f>
        <v>2.6283538077782401E-3</v>
      </c>
      <c r="AO83" s="25" t="str">
        <f>Fakos!AP138</f>
        <v>n.a.</v>
      </c>
      <c r="AP83" s="25">
        <f>Fakos!AQ168</f>
        <v>6.8614798425238996</v>
      </c>
      <c r="AQ83" s="25">
        <f>Fakos!AR168</f>
        <v>1.8378918591867799E-2</v>
      </c>
      <c r="AR83" s="25">
        <f>Fakos!AS168</f>
        <v>0.13585304812249399</v>
      </c>
      <c r="AS83" s="25">
        <f>Fakos!AT168</f>
        <v>0.17226043869039101</v>
      </c>
      <c r="AT83" s="25">
        <f>Fakos!AU168</f>
        <v>3.8462823340859398</v>
      </c>
      <c r="AU83" s="25" t="str">
        <f>Fakos!AV138</f>
        <v>n.a.</v>
      </c>
      <c r="AV83" s="25" t="str">
        <f>Fakos!AW138</f>
        <v>n.a.</v>
      </c>
      <c r="AW83" s="25">
        <f>Fakos!AX168</f>
        <v>0.215672003959714</v>
      </c>
      <c r="AX83" s="25">
        <f>Fakos!AY168</f>
        <v>0.98116807763872205</v>
      </c>
      <c r="AY83" s="25">
        <f>Fakos!AZ168</f>
        <v>3.9737511331310401E-4</v>
      </c>
      <c r="AZ83" s="25">
        <f>Fakos!BA168</f>
        <v>9.7837256611063905E-2</v>
      </c>
      <c r="BA83" s="25" t="str">
        <f>Fakos!BB138</f>
        <v>n.a.</v>
      </c>
      <c r="BB83" s="25" t="str">
        <f>Fakos!BC138</f>
        <v>n.a.</v>
      </c>
      <c r="BC83" s="25">
        <f>Fakos!BD168</f>
        <v>1.8323689262617199E-2</v>
      </c>
      <c r="BD83" s="25">
        <f>Fakos!BE168</f>
        <v>9.3551003640071795E-2</v>
      </c>
      <c r="BE83" s="25">
        <f>Fakos!BF168</f>
        <v>1.6476186627205701E-2</v>
      </c>
      <c r="BF83" s="25">
        <f>Fakos!BG168</f>
        <v>3.4240543326796899E-3</v>
      </c>
      <c r="BG83" s="25">
        <f>Fakos!BH168</f>
        <v>9.0272072685892102E-2</v>
      </c>
      <c r="BH83" s="25">
        <f>Fakos!BI168</f>
        <v>4.7799120635502604E-3</v>
      </c>
      <c r="BJ83" s="25" t="str">
        <f>Fakos!BK138</f>
        <v>n.a.</v>
      </c>
      <c r="BK83" s="25">
        <f>Fakos!BL168</f>
        <v>36172.261301459701</v>
      </c>
      <c r="BL83" s="25">
        <f>Fakos!BM168</f>
        <v>2.11088449576711</v>
      </c>
      <c r="BM83" s="25">
        <f>Fakos!BN168</f>
        <v>14.525606301674999</v>
      </c>
      <c r="BN83" s="25">
        <f>Fakos!BO168</f>
        <v>0.16625148890052299</v>
      </c>
      <c r="BO83" s="25">
        <f>Fakos!BP168</f>
        <v>0.87076032760476196</v>
      </c>
      <c r="BP83" s="25" t="str">
        <f>Fakos!BQ138</f>
        <v>n.a.</v>
      </c>
      <c r="BQ83" s="25" t="str">
        <f>Fakos!BR138</f>
        <v>n.a.</v>
      </c>
      <c r="BR83" s="25">
        <f>Fakos!BS168</f>
        <v>0.54993258961814995</v>
      </c>
      <c r="BS83" s="25">
        <f>Fakos!BT168</f>
        <v>9.2738202211068206</v>
      </c>
      <c r="BT83" s="25">
        <f>Fakos!BU168</f>
        <v>2.28823481049709E-2</v>
      </c>
      <c r="BU83" s="25">
        <f>Fakos!BV168</f>
        <v>5.4486980847934102E-2</v>
      </c>
      <c r="BV83" s="25" t="str">
        <f>Fakos!BW138</f>
        <v>n.a.</v>
      </c>
      <c r="BW83" s="25" t="str">
        <f>Fakos!BX138</f>
        <v>n.a.</v>
      </c>
      <c r="BX83" s="25">
        <f>Fakos!BY168</f>
        <v>3.3709930892082497E-2</v>
      </c>
      <c r="BY83" s="25">
        <f>Fakos!BZ168</f>
        <v>0.89717617510424696</v>
      </c>
      <c r="BZ83" s="25">
        <f>Fakos!CA168</f>
        <v>9.5532334626380108E-3</v>
      </c>
      <c r="CA83" s="25">
        <f>Fakos!CB168</f>
        <v>3.6345534680600898E-3</v>
      </c>
      <c r="CB83" s="25">
        <f>Fakos!CC168</f>
        <v>1.3620800228015799</v>
      </c>
      <c r="CC83" s="25">
        <f>Fakos!CD168</f>
        <v>0.48362298962806299</v>
      </c>
      <c r="CE83" s="25" t="str">
        <f>Fakos!CF138</f>
        <v>n.a.</v>
      </c>
      <c r="CF83" s="25">
        <f>Fakos!CG168</f>
        <v>431788.29227672197</v>
      </c>
      <c r="CG83" s="25">
        <f>Fakos!CH168</f>
        <v>5.82425518066698</v>
      </c>
      <c r="CH83" s="25">
        <f>Fakos!CI168</f>
        <v>48.808317576762803</v>
      </c>
      <c r="CI83" s="25">
        <f>Fakos!CJ168</f>
        <v>0.17226043869039101</v>
      </c>
      <c r="CJ83" s="25">
        <f>Fakos!CK168</f>
        <v>3.8462823340859398</v>
      </c>
      <c r="CK83" s="25" t="str">
        <f>Fakos!CL138</f>
        <v>n.a.</v>
      </c>
      <c r="CL83" s="25" t="str">
        <f>Fakos!CM138</f>
        <v>n.a.</v>
      </c>
      <c r="CM83" s="25">
        <f>Fakos!CN168</f>
        <v>3.3308199161707002</v>
      </c>
      <c r="CN83" s="25">
        <f>Fakos!CO168</f>
        <v>44.280572934680897</v>
      </c>
      <c r="CO83" s="25">
        <f>Fakos!CP168</f>
        <v>1.5308203281578199E-2</v>
      </c>
      <c r="CP83" s="25">
        <f>Fakos!CQ168</f>
        <v>9.7837256611063905E-2</v>
      </c>
      <c r="CQ83" s="25" t="str">
        <f>Fakos!CR138</f>
        <v>n.a.</v>
      </c>
      <c r="CR83" s="25" t="str">
        <f>Fakos!CS138</f>
        <v>n.a.</v>
      </c>
      <c r="CS83" s="25">
        <f>Fakos!CT168</f>
        <v>2.4906562887977601E-2</v>
      </c>
      <c r="CT83" s="25">
        <f>Fakos!CU168</f>
        <v>1.13402178182781</v>
      </c>
      <c r="CU83" s="25">
        <f>Fakos!CV168</f>
        <v>1.6476186627205701E-2</v>
      </c>
      <c r="CV83" s="25">
        <f>Fakos!CW168</f>
        <v>3.4240543326796899E-3</v>
      </c>
      <c r="CW83" s="25">
        <f>Fakos!CX168</f>
        <v>1.65153836319924</v>
      </c>
      <c r="CX83" s="25">
        <f>Fakos!CY168</f>
        <v>0.65159643078506801</v>
      </c>
      <c r="CZ83" s="25" t="str">
        <f>Fakos!DA138</f>
        <v>n.a.</v>
      </c>
      <c r="DA83" s="25">
        <f>Fakos!DB168</f>
        <v>7731.9060305617686</v>
      </c>
      <c r="DB83" s="25">
        <f>Fakos!DC168</f>
        <v>9.8828082993405758E-2</v>
      </c>
      <c r="DC83" s="25">
        <f>Fakos!DD168</f>
        <v>0.83158102234259401</v>
      </c>
      <c r="DD83" s="25">
        <f>Fakos!DE168</f>
        <v>2.7107990855504832E-3</v>
      </c>
      <c r="DE83" s="25">
        <f>Fakos!DF168</f>
        <v>5.8820650467746441E-2</v>
      </c>
      <c r="DF83" s="25" t="str">
        <f>Fakos!DG138</f>
        <v>n.a.</v>
      </c>
      <c r="DG83" s="25" t="str">
        <f>Fakos!DH138</f>
        <v>n.a.</v>
      </c>
      <c r="DH83" s="25">
        <f>Fakos!DI168</f>
        <v>4.445740502299337E-2</v>
      </c>
      <c r="DI83" s="25">
        <f>Fakos!DJ168</f>
        <v>0.56079752956789386</v>
      </c>
      <c r="DJ83" s="25">
        <f>Fakos!DK168</f>
        <v>1.4191581283064147E-4</v>
      </c>
      <c r="DK83" s="25">
        <f>Fakos!DL168</f>
        <v>8.7035304917725052E-4</v>
      </c>
      <c r="DL83" s="25" t="str">
        <f>Fakos!DM138</f>
        <v>n.a.</v>
      </c>
      <c r="DM83" s="25" t="str">
        <f>Fakos!DN138</f>
        <v>n.a.</v>
      </c>
      <c r="DN83" s="25">
        <f>Fakos!DO168</f>
        <v>2.045545572271485E-4</v>
      </c>
      <c r="DO83" s="25">
        <f>Fakos!DP168</f>
        <v>8.8873180394028993E-3</v>
      </c>
      <c r="DP83" s="25">
        <f>Fakos!DQ168</f>
        <v>8.3649668571672198E-5</v>
      </c>
      <c r="DQ83" s="25">
        <f>Fakos!DR168</f>
        <v>1.6753102296908259E-5</v>
      </c>
      <c r="DR83" s="25">
        <f>Fakos!DS168</f>
        <v>7.9707449961353288E-3</v>
      </c>
      <c r="DS83" s="25">
        <f>Fakos!DT168</f>
        <v>3.1179789738398794E-3</v>
      </c>
      <c r="DU83" s="25" t="str">
        <f>Fakos!DV138</f>
        <v>n.a.</v>
      </c>
      <c r="DV83" s="25">
        <f>Fakos!DW168</f>
        <v>99.956452012219145</v>
      </c>
      <c r="DW83" s="25">
        <f>Fakos!DX168</f>
        <v>1.2776286333723384E-3</v>
      </c>
      <c r="DX83" s="25">
        <f>Fakos!DY168</f>
        <v>1.0750504238606266E-2</v>
      </c>
      <c r="DY83" s="25">
        <f>Fakos!DZ168</f>
        <v>3.5044639399207421E-5</v>
      </c>
      <c r="DZ83" s="25">
        <f>Fakos!EA168</f>
        <v>7.6042097544473544E-4</v>
      </c>
      <c r="EA83" s="25" t="str">
        <f>Fakos!EB138</f>
        <v>n.a.</v>
      </c>
      <c r="EB83" s="25" t="str">
        <f>Fakos!EC138</f>
        <v>n.a.</v>
      </c>
      <c r="EC83" s="25">
        <f>Fakos!ED168</f>
        <v>5.7473596474189937E-4</v>
      </c>
      <c r="ED83" s="25">
        <f>Fakos!EE168</f>
        <v>7.2498722994375911E-3</v>
      </c>
      <c r="EE83" s="25">
        <f>Fakos!EF168</f>
        <v>1.8346577259101058E-6</v>
      </c>
      <c r="EF83" s="25">
        <f>Fakos!EG168</f>
        <v>1.125174083206668E-5</v>
      </c>
      <c r="EG83" s="25" t="str">
        <f>Fakos!EH138</f>
        <v>n.a.</v>
      </c>
      <c r="EH83" s="25" t="str">
        <f>Fakos!EI138</f>
        <v>n.a.</v>
      </c>
      <c r="EI83" s="25">
        <f>Fakos!EJ168</f>
        <v>2.6444382151745632E-6</v>
      </c>
      <c r="EJ83" s="25">
        <f>Fakos!EK168</f>
        <v>1.1489337501148627E-4</v>
      </c>
      <c r="EK83" s="25">
        <f>Fakos!EL168</f>
        <v>1.081405289895238E-6</v>
      </c>
      <c r="EL83" s="25">
        <f>Fakos!EM168</f>
        <v>2.1658057653282687E-7</v>
      </c>
      <c r="EM83" s="25">
        <f>Fakos!EN168</f>
        <v>1.0304411183460153E-4</v>
      </c>
      <c r="EN83" s="25">
        <f>Fakos!EO168</f>
        <v>4.0308575200194218E-5</v>
      </c>
      <c r="EP83" s="25">
        <f>Fakos!EQ168</f>
        <v>199.91290402443829</v>
      </c>
    </row>
    <row r="84" spans="1:146">
      <c r="A84" s="25" t="str">
        <f>Fakos!A169</f>
        <v>LEM 89-18.d</v>
      </c>
      <c r="B84" s="25" t="str">
        <f>Fakos!B169</f>
        <v>Fakos</v>
      </c>
      <c r="C84" s="25" t="str">
        <f>Fakos!C169</f>
        <v>epithermal</v>
      </c>
      <c r="D84" s="25" t="str">
        <f>Fakos!E169</f>
        <v>pyrite</v>
      </c>
      <c r="E84" s="25" t="str">
        <f>Fakos!F169</f>
        <v>anhedral</v>
      </c>
      <c r="F84" s="25">
        <f>Fakos!G169</f>
        <v>49.404849446744599</v>
      </c>
      <c r="G84" s="25">
        <f>Fakos!H169</f>
        <v>387123.298635819</v>
      </c>
      <c r="H84" s="25">
        <f>Fakos!I169</f>
        <v>18.058631124294301</v>
      </c>
      <c r="I84" s="25">
        <f>Fakos!J169</f>
        <v>802.33461763198102</v>
      </c>
      <c r="J84" s="25">
        <f>Fakos!K169</f>
        <v>6.8275893057589601</v>
      </c>
      <c r="K84" s="25">
        <f>Fakos!L169</f>
        <v>3.3263340436490898</v>
      </c>
      <c r="L84" s="25">
        <f>Fakos!M169</f>
        <v>6.7922588122657696E-2</v>
      </c>
      <c r="M84" s="25">
        <f>Fakos!N169</f>
        <v>0.69425816487924397</v>
      </c>
      <c r="N84" s="25">
        <f>Fakos!O169</f>
        <v>10.4755017328908</v>
      </c>
      <c r="O84" s="25">
        <f>Fakos!P169</f>
        <v>40.218180777932702</v>
      </c>
      <c r="P84" s="25">
        <f>Fakos!Q169</f>
        <v>3.9434091594611601E-2</v>
      </c>
      <c r="Q84" s="25">
        <f>Fakos!R169</f>
        <v>0.20641483015836801</v>
      </c>
      <c r="R84" s="25">
        <f>Fakos!S169</f>
        <v>3.8266096377045102E-3</v>
      </c>
      <c r="S84" s="25">
        <f>Fakos!T169</f>
        <v>0.101799426426304</v>
      </c>
      <c r="T84" s="25">
        <f>Fakos!U169</f>
        <v>4.9498305958622001E-2</v>
      </c>
      <c r="U84" s="25">
        <f>Fakos!V169</f>
        <v>1.82953328712504</v>
      </c>
      <c r="V84" s="25">
        <f>Fakos!W169</f>
        <v>2.0291212794592901E-2</v>
      </c>
      <c r="W84" s="25">
        <f>Fakos!X169</f>
        <v>8.4247276754970193E-3</v>
      </c>
      <c r="X84" s="25">
        <f>Fakos!Y169</f>
        <v>3.2905131760262099</v>
      </c>
      <c r="Y84" s="25">
        <f>Fakos!Z169</f>
        <v>2.8812036999695301</v>
      </c>
      <c r="Z84" s="25">
        <f>Fakos!AA169</f>
        <v>2.2507605589289839E-2</v>
      </c>
      <c r="AA84" s="25">
        <f>Fakos!AB169</f>
        <v>12.222464590311171</v>
      </c>
      <c r="AB84" s="25">
        <f>Fakos!AC169</f>
        <v>0.87560922744853353</v>
      </c>
      <c r="AC84" s="25">
        <f>Fakos!AD169</f>
        <v>1.7238917604866717</v>
      </c>
      <c r="AD84" s="25">
        <f>Fakos!AE169</f>
        <v>2.5603081418659281E-3</v>
      </c>
      <c r="AE84" s="25">
        <f>Fakos!AF169</f>
        <v>1.5042731425375619E-2</v>
      </c>
      <c r="AF84" s="25">
        <f>Fakos!AG169</f>
        <v>2.1836700314212002E-3</v>
      </c>
      <c r="AG84" s="25">
        <f>Fakos!AH169</f>
        <v>1.1984176778843416E-2</v>
      </c>
      <c r="AH84" s="25">
        <f>Fakos!AI169</f>
        <v>0.15954718162958889</v>
      </c>
      <c r="AI84" s="25">
        <f>Fakos!AJ169</f>
        <v>2.2270891132953663</v>
      </c>
      <c r="AJ84" s="25">
        <f>Fakos!AK169</f>
        <v>4.6652083524554758E-4</v>
      </c>
      <c r="AK84" s="25">
        <f>Fakos!AL169</f>
        <v>2.7409777417753364E-3</v>
      </c>
      <c r="AL84" s="25">
        <f>Fakos!AM169</f>
        <v>2.1836700314212002E-3</v>
      </c>
      <c r="AO84" s="25" t="str">
        <f>Fakos!AP139</f>
        <v>n.a.</v>
      </c>
      <c r="AP84" s="25">
        <f>Fakos!AQ169</f>
        <v>7.4361199636619997</v>
      </c>
      <c r="AQ84" s="25">
        <f>Fakos!AR169</f>
        <v>2.05945227560143E-2</v>
      </c>
      <c r="AR84" s="25">
        <f>Fakos!AS169</f>
        <v>0.17536799548284401</v>
      </c>
      <c r="AS84" s="25">
        <f>Fakos!AT169</f>
        <v>0.13303213663247901</v>
      </c>
      <c r="AT84" s="25">
        <f>Fakos!AU169</f>
        <v>3.3263340436490898</v>
      </c>
      <c r="AU84" s="25" t="str">
        <f>Fakos!AV139</f>
        <v>n.a.</v>
      </c>
      <c r="AV84" s="25" t="str">
        <f>Fakos!AW139</f>
        <v>n.a.</v>
      </c>
      <c r="AW84" s="25">
        <f>Fakos!AX169</f>
        <v>0.31116590639763603</v>
      </c>
      <c r="AX84" s="25">
        <f>Fakos!AY169</f>
        <v>1.06735002670307</v>
      </c>
      <c r="AY84" s="25">
        <f>Fakos!AZ169</f>
        <v>1.5968384167993298E-2</v>
      </c>
      <c r="AZ84" s="25">
        <f>Fakos!BA169</f>
        <v>0.20641483015836801</v>
      </c>
      <c r="BA84" s="25" t="str">
        <f>Fakos!BB139</f>
        <v>n.a.</v>
      </c>
      <c r="BB84" s="25" t="str">
        <f>Fakos!BC139</f>
        <v>n.a.</v>
      </c>
      <c r="BC84" s="25">
        <f>Fakos!BD169</f>
        <v>2.8008413802964899E-2</v>
      </c>
      <c r="BD84" s="25">
        <f>Fakos!BE169</f>
        <v>0.16551564590396201</v>
      </c>
      <c r="BE84" s="25">
        <f>Fakos!BF169</f>
        <v>2.9396501098378499E-4</v>
      </c>
      <c r="BF84" s="25">
        <f>Fakos!BG169</f>
        <v>8.4247276754970193E-3</v>
      </c>
      <c r="BG84" s="25">
        <f>Fakos!BH169</f>
        <v>0.22989378608890201</v>
      </c>
      <c r="BH84" s="25">
        <f>Fakos!BI169</f>
        <v>6.3977013620572596E-3</v>
      </c>
      <c r="BJ84" s="25" t="str">
        <f>Fakos!BK139</f>
        <v>n.a.</v>
      </c>
      <c r="BK84" s="25">
        <f>Fakos!BL169</f>
        <v>49196.709453942203</v>
      </c>
      <c r="BL84" s="25">
        <f>Fakos!BM169</f>
        <v>3.37023081489111</v>
      </c>
      <c r="BM84" s="25">
        <f>Fakos!BN169</f>
        <v>117.170795621544</v>
      </c>
      <c r="BN84" s="25">
        <f>Fakos!BO169</f>
        <v>10.4652220307677</v>
      </c>
      <c r="BO84" s="25">
        <f>Fakos!BP169</f>
        <v>2.0073952383792202</v>
      </c>
      <c r="BP84" s="25" t="str">
        <f>Fakos!BQ139</f>
        <v>n.a.</v>
      </c>
      <c r="BQ84" s="25" t="str">
        <f>Fakos!BR139</f>
        <v>n.a.</v>
      </c>
      <c r="BR84" s="25">
        <f>Fakos!BS169</f>
        <v>1.5954604799557</v>
      </c>
      <c r="BS84" s="25">
        <f>Fakos!BT169</f>
        <v>5.3084974270311696</v>
      </c>
      <c r="BT84" s="25">
        <f>Fakos!BU169</f>
        <v>3.1932511866131198E-2</v>
      </c>
      <c r="BU84" s="25">
        <f>Fakos!BV169</f>
        <v>6.1146946294383997E-2</v>
      </c>
      <c r="BV84" s="25" t="str">
        <f>Fakos!BW139</f>
        <v>n.a.</v>
      </c>
      <c r="BW84" s="25" t="str">
        <f>Fakos!BX139</f>
        <v>n.a.</v>
      </c>
      <c r="BX84" s="25">
        <f>Fakos!BY169</f>
        <v>3.4413898544640498E-2</v>
      </c>
      <c r="BY84" s="25">
        <f>Fakos!BZ169</f>
        <v>1.2304788213910201</v>
      </c>
      <c r="BZ84" s="25">
        <f>Fakos!CA169</f>
        <v>2.1026457712214799E-2</v>
      </c>
      <c r="CA84" s="25">
        <f>Fakos!CB169</f>
        <v>5.9666579035374898E-3</v>
      </c>
      <c r="CB84" s="25">
        <f>Fakos!CC169</f>
        <v>2.0376559738940001</v>
      </c>
      <c r="CC84" s="25">
        <f>Fakos!CD169</f>
        <v>2.7457573138457798</v>
      </c>
      <c r="CE84" s="25" t="str">
        <f>Fakos!CF139</f>
        <v>n.a.</v>
      </c>
      <c r="CF84" s="25">
        <f>Fakos!CG169</f>
        <v>387123.298635819</v>
      </c>
      <c r="CG84" s="25">
        <f>Fakos!CH169</f>
        <v>18.058631124294301</v>
      </c>
      <c r="CH84" s="25">
        <f>Fakos!CI169</f>
        <v>802.33461763198102</v>
      </c>
      <c r="CI84" s="25">
        <f>Fakos!CJ169</f>
        <v>6.8275893057589601</v>
      </c>
      <c r="CJ84" s="25">
        <f>Fakos!CK169</f>
        <v>3.3263340436490898</v>
      </c>
      <c r="CK84" s="25" t="str">
        <f>Fakos!CL139</f>
        <v>n.a.</v>
      </c>
      <c r="CL84" s="25" t="str">
        <f>Fakos!CM139</f>
        <v>n.a.</v>
      </c>
      <c r="CM84" s="25">
        <f>Fakos!CN169</f>
        <v>10.4755017328908</v>
      </c>
      <c r="CN84" s="25">
        <f>Fakos!CO169</f>
        <v>40.218180777932702</v>
      </c>
      <c r="CO84" s="25">
        <f>Fakos!CP169</f>
        <v>3.9434091594611601E-2</v>
      </c>
      <c r="CP84" s="25">
        <f>Fakos!CQ169</f>
        <v>0.20641483015836801</v>
      </c>
      <c r="CQ84" s="25" t="str">
        <f>Fakos!CR139</f>
        <v>n.a.</v>
      </c>
      <c r="CR84" s="25" t="str">
        <f>Fakos!CS139</f>
        <v>n.a.</v>
      </c>
      <c r="CS84" s="25">
        <f>Fakos!CT169</f>
        <v>4.9498305958622001E-2</v>
      </c>
      <c r="CT84" s="25">
        <f>Fakos!CU169</f>
        <v>1.82953328712504</v>
      </c>
      <c r="CU84" s="25">
        <f>Fakos!CV169</f>
        <v>2.0291212794592901E-2</v>
      </c>
      <c r="CV84" s="25">
        <f>Fakos!CW169</f>
        <v>8.4247276754970193E-3</v>
      </c>
      <c r="CW84" s="25">
        <f>Fakos!CX169</f>
        <v>3.2905131760262099</v>
      </c>
      <c r="CX84" s="25">
        <f>Fakos!CY169</f>
        <v>2.8812036999695301</v>
      </c>
      <c r="CZ84" s="25" t="str">
        <f>Fakos!DA139</f>
        <v>n.a.</v>
      </c>
      <c r="DA84" s="25">
        <f>Fakos!DB169</f>
        <v>6932.1031181989256</v>
      </c>
      <c r="DB84" s="25">
        <f>Fakos!DC169</f>
        <v>0.30642542954216473</v>
      </c>
      <c r="DC84" s="25">
        <f>Fakos!DD169</f>
        <v>13.669929116936164</v>
      </c>
      <c r="DD84" s="25">
        <f>Fakos!DE169</f>
        <v>0.10744325851759293</v>
      </c>
      <c r="DE84" s="25">
        <f>Fakos!DF169</f>
        <v>5.0869154972458933E-2</v>
      </c>
      <c r="DF84" s="25" t="str">
        <f>Fakos!DG139</f>
        <v>n.a.</v>
      </c>
      <c r="DG84" s="25" t="str">
        <f>Fakos!DH139</f>
        <v>n.a.</v>
      </c>
      <c r="DH84" s="25">
        <f>Fakos!DI169</f>
        <v>0.13981951443763616</v>
      </c>
      <c r="DI84" s="25">
        <f>Fakos!DJ169</f>
        <v>0.50934879404676681</v>
      </c>
      <c r="DJ84" s="25">
        <f>Fakos!DK169</f>
        <v>3.6557661659888274E-4</v>
      </c>
      <c r="DK84" s="25">
        <f>Fakos!DL169</f>
        <v>1.8362511689991904E-3</v>
      </c>
      <c r="DL84" s="25" t="str">
        <f>Fakos!DM139</f>
        <v>n.a.</v>
      </c>
      <c r="DM84" s="25" t="str">
        <f>Fakos!DN139</f>
        <v>n.a.</v>
      </c>
      <c r="DN84" s="25">
        <f>Fakos!DO169</f>
        <v>4.0652353776792047E-4</v>
      </c>
      <c r="DO84" s="25">
        <f>Fakos!DP169</f>
        <v>1.4338035165556741E-2</v>
      </c>
      <c r="DP84" s="25">
        <f>Fakos!DQ169</f>
        <v>1.0301857241543247E-4</v>
      </c>
      <c r="DQ84" s="25">
        <f>Fakos!DR169</f>
        <v>4.1220235095024985E-5</v>
      </c>
      <c r="DR84" s="25">
        <f>Fakos!DS169</f>
        <v>1.5880855096651592E-2</v>
      </c>
      <c r="DS84" s="25">
        <f>Fakos!DT169</f>
        <v>1.3786957895136042E-2</v>
      </c>
      <c r="DU84" s="25" t="str">
        <f>Fakos!DV139</f>
        <v>n.a.</v>
      </c>
      <c r="DV84" s="25">
        <f>Fakos!DW169</f>
        <v>99.758632862087566</v>
      </c>
      <c r="DW84" s="25">
        <f>Fakos!DX169</f>
        <v>4.4097125221712677E-3</v>
      </c>
      <c r="DX84" s="25">
        <f>Fakos!DY169</f>
        <v>0.19672145909761157</v>
      </c>
      <c r="DY84" s="25">
        <f>Fakos!DZ169</f>
        <v>1.5461963558827915E-3</v>
      </c>
      <c r="DZ84" s="25">
        <f>Fakos!EA169</f>
        <v>7.320487402415677E-4</v>
      </c>
      <c r="EA84" s="25" t="str">
        <f>Fakos!EB139</f>
        <v>n.a.</v>
      </c>
      <c r="EB84" s="25" t="str">
        <f>Fakos!EC139</f>
        <v>n.a.</v>
      </c>
      <c r="EC84" s="25">
        <f>Fakos!ED169</f>
        <v>2.0121171554879393E-3</v>
      </c>
      <c r="ED84" s="25">
        <f>Fakos!EE169</f>
        <v>7.329945685698374E-3</v>
      </c>
      <c r="EE84" s="25">
        <f>Fakos!EF169</f>
        <v>5.260946477052327E-6</v>
      </c>
      <c r="EF84" s="25">
        <f>Fakos!EG169</f>
        <v>2.6425155986191244E-5</v>
      </c>
      <c r="EG84" s="25" t="str">
        <f>Fakos!EH139</f>
        <v>n.a.</v>
      </c>
      <c r="EH84" s="25" t="str">
        <f>Fakos!EI139</f>
        <v>n.a.</v>
      </c>
      <c r="EI84" s="25">
        <f>Fakos!EJ169</f>
        <v>5.8502061585782669E-6</v>
      </c>
      <c r="EJ84" s="25">
        <f>Fakos!EK169</f>
        <v>2.0633605150641531E-4</v>
      </c>
      <c r="EK84" s="25">
        <f>Fakos!EL169</f>
        <v>1.4825215044172108E-6</v>
      </c>
      <c r="EL84" s="25">
        <f>Fakos!EM169</f>
        <v>5.9319289243376381E-7</v>
      </c>
      <c r="EM84" s="25">
        <f>Fakos!EN169</f>
        <v>2.2853849201459844E-4</v>
      </c>
      <c r="EN84" s="25">
        <f>Fakos!EO169</f>
        <v>1.9840559892064606E-4</v>
      </c>
      <c r="EP84" s="25">
        <f>Fakos!EQ169</f>
        <v>199.51726572417513</v>
      </c>
    </row>
    <row r="85" spans="1:146">
      <c r="A85" s="25" t="str">
        <f>Fakos!A170</f>
        <v>LEM 89-19.d</v>
      </c>
      <c r="B85" s="25" t="str">
        <f>Fakos!B170</f>
        <v>Fakos</v>
      </c>
      <c r="C85" s="25" t="str">
        <f>Fakos!C170</f>
        <v>epithermal</v>
      </c>
      <c r="D85" s="25" t="str">
        <f>Fakos!E170</f>
        <v>pyrite</v>
      </c>
      <c r="E85" s="25" t="str">
        <f>Fakos!F170</f>
        <v>anhedral</v>
      </c>
      <c r="F85" s="25">
        <f>Fakos!G170</f>
        <v>4373.0875620424104</v>
      </c>
      <c r="G85" s="25">
        <f>Fakos!H170</f>
        <v>388248.63760678901</v>
      </c>
      <c r="H85" s="25">
        <f>Fakos!I170</f>
        <v>8.6217122208320003</v>
      </c>
      <c r="I85" s="25">
        <f>Fakos!J170</f>
        <v>38.5605984354642</v>
      </c>
      <c r="J85" s="25">
        <f>Fakos!K170</f>
        <v>2.1591506312975</v>
      </c>
      <c r="K85" s="25">
        <f>Fakos!L170</f>
        <v>3.1783681664771102</v>
      </c>
      <c r="L85" s="25">
        <f>Fakos!M170</f>
        <v>7.4701131860591102E-2</v>
      </c>
      <c r="M85" s="25">
        <f>Fakos!N170</f>
        <v>0.92022625676588599</v>
      </c>
      <c r="N85" s="25">
        <f>Fakos!O170</f>
        <v>321.61798310342698</v>
      </c>
      <c r="O85" s="25">
        <f>Fakos!P170</f>
        <v>2.3273910510214302</v>
      </c>
      <c r="P85" s="25">
        <f>Fakos!Q170</f>
        <v>0.52329915747009204</v>
      </c>
      <c r="Q85" s="25">
        <f>Fakos!R170</f>
        <v>9.4292765354413499E-2</v>
      </c>
      <c r="R85" s="25">
        <f>Fakos!S170</f>
        <v>5.9153714932849901E-3</v>
      </c>
      <c r="S85" s="25">
        <f>Fakos!T170</f>
        <v>0.104423737198962</v>
      </c>
      <c r="T85" s="25">
        <f>Fakos!U170</f>
        <v>1.0946130008741399</v>
      </c>
      <c r="U85" s="25">
        <f>Fakos!V170</f>
        <v>1.3535207119383801</v>
      </c>
      <c r="V85" s="25">
        <f>Fakos!W170</f>
        <v>0.13758401966425701</v>
      </c>
      <c r="W85" s="25">
        <f>Fakos!X170</f>
        <v>1.1678809867945001E-2</v>
      </c>
      <c r="X85" s="25">
        <f>Fakos!Y170</f>
        <v>14.0945879463479</v>
      </c>
      <c r="Y85" s="25">
        <f>Fakos!Z170</f>
        <v>6.9029551892662204E-3</v>
      </c>
      <c r="Z85" s="25">
        <f>Fakos!AA170</f>
        <v>0.22358865190490942</v>
      </c>
      <c r="AA85" s="25">
        <f>Fakos!AB170</f>
        <v>0.16512657623485111</v>
      </c>
      <c r="AB85" s="25">
        <f>Fakos!AC170</f>
        <v>4.8975927608120465E-4</v>
      </c>
      <c r="AC85" s="25">
        <f>Fakos!AD170</f>
        <v>2.6807307656237001E-2</v>
      </c>
      <c r="AD85" s="25">
        <f>Fakos!AE170</f>
        <v>8.2860243324609851E-4</v>
      </c>
      <c r="AE85" s="25">
        <f>Fakos!AF170</f>
        <v>7.7661936981830604E-2</v>
      </c>
      <c r="AF85" s="25">
        <f>Fakos!AG170</f>
        <v>6.0695502710666135E-2</v>
      </c>
      <c r="AG85" s="25">
        <f>Fakos!AH170</f>
        <v>3.7127666268930264E-2</v>
      </c>
      <c r="AH85" s="25">
        <f>Fakos!AI170</f>
        <v>8.0064783101750072E-4</v>
      </c>
      <c r="AI85" s="25">
        <f>Fakos!AJ170</f>
        <v>0.2699453416454714</v>
      </c>
      <c r="AJ85" s="25">
        <f>Fakos!AK170</f>
        <v>1.3545812674802997E-3</v>
      </c>
      <c r="AK85" s="25">
        <f>Fakos!AL170</f>
        <v>0.12696004840306641</v>
      </c>
      <c r="AL85" s="25">
        <f>Fakos!AM170</f>
        <v>6.0695502710666135E-2</v>
      </c>
      <c r="AO85" s="25" t="str">
        <f>Fakos!AP140</f>
        <v>n.a.</v>
      </c>
      <c r="AP85" s="25">
        <f>Fakos!AQ170</f>
        <v>7.2780153473218796</v>
      </c>
      <c r="AQ85" s="25">
        <f>Fakos!AR170</f>
        <v>1.46624318681254E-2</v>
      </c>
      <c r="AR85" s="25">
        <f>Fakos!AS170</f>
        <v>0.26543259061621699</v>
      </c>
      <c r="AS85" s="25">
        <f>Fakos!AT170</f>
        <v>0.21104651135496599</v>
      </c>
      <c r="AT85" s="25">
        <f>Fakos!AU170</f>
        <v>3.1783681664771102</v>
      </c>
      <c r="AU85" s="25" t="str">
        <f>Fakos!AV140</f>
        <v>n.a.</v>
      </c>
      <c r="AV85" s="25" t="str">
        <f>Fakos!AW140</f>
        <v>n.a.</v>
      </c>
      <c r="AW85" s="25">
        <f>Fakos!AX170</f>
        <v>0.29320078359730201</v>
      </c>
      <c r="AX85" s="25">
        <f>Fakos!AY170</f>
        <v>1.5790871217503399</v>
      </c>
      <c r="AY85" s="25">
        <f>Fakos!AZ170</f>
        <v>2.0723272664420301E-2</v>
      </c>
      <c r="AZ85" s="25">
        <f>Fakos!BA170</f>
        <v>9.4292765354413499E-2</v>
      </c>
      <c r="BA85" s="25" t="str">
        <f>Fakos!BB140</f>
        <v>n.a.</v>
      </c>
      <c r="BB85" s="25" t="str">
        <f>Fakos!BC140</f>
        <v>n.a.</v>
      </c>
      <c r="BC85" s="25">
        <f>Fakos!BD170</f>
        <v>2.8926533177392601E-2</v>
      </c>
      <c r="BD85" s="25">
        <f>Fakos!BE170</f>
        <v>0.18080501334426899</v>
      </c>
      <c r="BE85" s="25">
        <f>Fakos!BF170</f>
        <v>2.2989251930233899E-2</v>
      </c>
      <c r="BF85" s="25">
        <f>Fakos!BG170</f>
        <v>8.6825018086386808E-3</v>
      </c>
      <c r="BG85" s="25">
        <f>Fakos!BH170</f>
        <v>0.30869241046530999</v>
      </c>
      <c r="BH85" s="25">
        <f>Fakos!BI170</f>
        <v>3.86900375724121E-3</v>
      </c>
      <c r="BJ85" s="25" t="str">
        <f>Fakos!BK140</f>
        <v>n.a.</v>
      </c>
      <c r="BK85" s="25">
        <f>Fakos!BL170</f>
        <v>23919.6887061251</v>
      </c>
      <c r="BL85" s="25">
        <f>Fakos!BM170</f>
        <v>7.6549708301283204</v>
      </c>
      <c r="BM85" s="25">
        <f>Fakos!BN170</f>
        <v>8.6775183091267394</v>
      </c>
      <c r="BN85" s="25">
        <f>Fakos!BO170</f>
        <v>0.63863872917805897</v>
      </c>
      <c r="BO85" s="25">
        <f>Fakos!BP170</f>
        <v>0.46989292741215499</v>
      </c>
      <c r="BP85" s="25" t="str">
        <f>Fakos!BQ140</f>
        <v>n.a.</v>
      </c>
      <c r="BQ85" s="25" t="str">
        <f>Fakos!BR140</f>
        <v>n.a.</v>
      </c>
      <c r="BR85" s="25">
        <f>Fakos!BS170</f>
        <v>187.88241399698799</v>
      </c>
      <c r="BS85" s="25">
        <f>Fakos!BT170</f>
        <v>2.0114815110651501</v>
      </c>
      <c r="BT85" s="25">
        <f>Fakos!BU170</f>
        <v>0.25064701809446199</v>
      </c>
      <c r="BU85" s="25">
        <f>Fakos!BV170</f>
        <v>7.2360684753427995E-2</v>
      </c>
      <c r="BV85" s="25" t="str">
        <f>Fakos!BW140</f>
        <v>n.a.</v>
      </c>
      <c r="BW85" s="25" t="str">
        <f>Fakos!BX140</f>
        <v>n.a.</v>
      </c>
      <c r="BX85" s="25">
        <f>Fakos!BY170</f>
        <v>0.46966497662703899</v>
      </c>
      <c r="BY85" s="25">
        <f>Fakos!BZ170</f>
        <v>1.6323782107121201</v>
      </c>
      <c r="BZ85" s="25">
        <f>Fakos!CA170</f>
        <v>0.10081153407641701</v>
      </c>
      <c r="CA85" s="25">
        <f>Fakos!CB170</f>
        <v>6.3855633458100398E-3</v>
      </c>
      <c r="CB85" s="25">
        <f>Fakos!CC170</f>
        <v>5.8522336042999701</v>
      </c>
      <c r="CC85" s="25">
        <f>Fakos!CD170</f>
        <v>1.04081739031685E-2</v>
      </c>
      <c r="CE85" s="25" t="str">
        <f>Fakos!CF140</f>
        <v>n.a.</v>
      </c>
      <c r="CF85" s="25">
        <f>Fakos!CG170</f>
        <v>388248.63760678901</v>
      </c>
      <c r="CG85" s="25">
        <f>Fakos!CH170</f>
        <v>8.6217122208320003</v>
      </c>
      <c r="CH85" s="25">
        <f>Fakos!CI170</f>
        <v>38.5605984354642</v>
      </c>
      <c r="CI85" s="25">
        <f>Fakos!CJ170</f>
        <v>2.1591506312975</v>
      </c>
      <c r="CJ85" s="25">
        <f>Fakos!CK170</f>
        <v>3.1783681664771102</v>
      </c>
      <c r="CK85" s="25" t="str">
        <f>Fakos!CL140</f>
        <v>n.a.</v>
      </c>
      <c r="CL85" s="25" t="str">
        <f>Fakos!CM140</f>
        <v>n.a.</v>
      </c>
      <c r="CM85" s="25">
        <f>Fakos!CN170</f>
        <v>321.61798310342698</v>
      </c>
      <c r="CN85" s="25">
        <f>Fakos!CO170</f>
        <v>2.3273910510214302</v>
      </c>
      <c r="CO85" s="25">
        <f>Fakos!CP170</f>
        <v>0.52329915747009204</v>
      </c>
      <c r="CP85" s="25">
        <f>Fakos!CQ170</f>
        <v>9.4292765354413499E-2</v>
      </c>
      <c r="CQ85" s="25" t="str">
        <f>Fakos!CR140</f>
        <v>n.a.</v>
      </c>
      <c r="CR85" s="25" t="str">
        <f>Fakos!CS140</f>
        <v>n.a.</v>
      </c>
      <c r="CS85" s="25">
        <f>Fakos!CT170</f>
        <v>1.0946130008741399</v>
      </c>
      <c r="CT85" s="25">
        <f>Fakos!CU170</f>
        <v>1.3535207119383801</v>
      </c>
      <c r="CU85" s="25">
        <f>Fakos!CV170</f>
        <v>0.13758401966425701</v>
      </c>
      <c r="CV85" s="25">
        <f>Fakos!CW170</f>
        <v>1.1678809867945001E-2</v>
      </c>
      <c r="CW85" s="25">
        <f>Fakos!CX170</f>
        <v>14.0945879463479</v>
      </c>
      <c r="CX85" s="25">
        <f>Fakos!CY170</f>
        <v>6.9029551892662204E-3</v>
      </c>
      <c r="CZ85" s="25" t="str">
        <f>Fakos!DA140</f>
        <v>n.a.</v>
      </c>
      <c r="DA85" s="25">
        <f>Fakos!DB170</f>
        <v>6952.2542323715461</v>
      </c>
      <c r="DB85" s="25">
        <f>Fakos!DC170</f>
        <v>0.14629635283392045</v>
      </c>
      <c r="DC85" s="25">
        <f>Fakos!DD170</f>
        <v>0.65698355241754958</v>
      </c>
      <c r="DD85" s="25">
        <f>Fakos!DE170</f>
        <v>3.3977758337228152E-2</v>
      </c>
      <c r="DE85" s="25">
        <f>Fakos!DF170</f>
        <v>4.8606333789220219E-2</v>
      </c>
      <c r="DF85" s="25" t="str">
        <f>Fakos!DG140</f>
        <v>n.a.</v>
      </c>
      <c r="DG85" s="25" t="str">
        <f>Fakos!DH140</f>
        <v>n.a.</v>
      </c>
      <c r="DH85" s="25">
        <f>Fakos!DI170</f>
        <v>4.2927271054465868</v>
      </c>
      <c r="DI85" s="25">
        <f>Fakos!DJ170</f>
        <v>2.9475570554982653E-2</v>
      </c>
      <c r="DJ85" s="25">
        <f>Fakos!DK170</f>
        <v>4.8512829311149353E-3</v>
      </c>
      <c r="DK85" s="25">
        <f>Fakos!DL170</f>
        <v>8.3882151528243229E-4</v>
      </c>
      <c r="DL85" s="25" t="str">
        <f>Fakos!DM140</f>
        <v>n.a.</v>
      </c>
      <c r="DM85" s="25" t="str">
        <f>Fakos!DN140</f>
        <v>n.a.</v>
      </c>
      <c r="DN85" s="25">
        <f>Fakos!DO170</f>
        <v>8.9899228061279552E-3</v>
      </c>
      <c r="DO85" s="25">
        <f>Fakos!DP170</f>
        <v>1.0607529090426176E-2</v>
      </c>
      <c r="DP85" s="25">
        <f>Fakos!DQ170</f>
        <v>6.9851464456404907E-4</v>
      </c>
      <c r="DQ85" s="25">
        <f>Fakos!DR170</f>
        <v>5.7141703201509128E-5</v>
      </c>
      <c r="DR85" s="25">
        <f>Fakos!DS170</f>
        <v>6.8024073100134655E-2</v>
      </c>
      <c r="DS85" s="25">
        <f>Fakos!DT170</f>
        <v>3.3031594589244312E-5</v>
      </c>
      <c r="DU85" s="25" t="str">
        <f>Fakos!DV140</f>
        <v>n.a.</v>
      </c>
      <c r="DV85" s="25">
        <f>Fakos!DW170</f>
        <v>98.778833288607771</v>
      </c>
      <c r="DW85" s="25">
        <f>Fakos!DX170</f>
        <v>2.0786039411541581E-3</v>
      </c>
      <c r="DX85" s="25">
        <f>Fakos!DY170</f>
        <v>9.334536199127625E-3</v>
      </c>
      <c r="DY85" s="25">
        <f>Fakos!DZ170</f>
        <v>4.827618804108046E-4</v>
      </c>
      <c r="DZ85" s="25">
        <f>Fakos!EA170</f>
        <v>6.906072162579705E-4</v>
      </c>
      <c r="EA85" s="25" t="str">
        <f>Fakos!EB140</f>
        <v>n.a.</v>
      </c>
      <c r="EB85" s="25" t="str">
        <f>Fakos!EC140</f>
        <v>n.a.</v>
      </c>
      <c r="EC85" s="25">
        <f>Fakos!ED170</f>
        <v>6.0991810847192122E-2</v>
      </c>
      <c r="ED85" s="25">
        <f>Fakos!EE170</f>
        <v>4.1879401595819354E-4</v>
      </c>
      <c r="EE85" s="25">
        <f>Fakos!EF170</f>
        <v>6.8927868842478309E-5</v>
      </c>
      <c r="EF85" s="25">
        <f>Fakos!EG170</f>
        <v>1.191812149664676E-5</v>
      </c>
      <c r="EG85" s="25" t="str">
        <f>Fakos!EH140</f>
        <v>n.a.</v>
      </c>
      <c r="EH85" s="25" t="str">
        <f>Fakos!EI140</f>
        <v>n.a.</v>
      </c>
      <c r="EI85" s="25">
        <f>Fakos!EJ170</f>
        <v>1.2773038160905224E-4</v>
      </c>
      <c r="EJ85" s="25">
        <f>Fakos!EK170</f>
        <v>1.507136121041765E-4</v>
      </c>
      <c r="EK85" s="25">
        <f>Fakos!EL170</f>
        <v>9.9246171556512009E-6</v>
      </c>
      <c r="EL85" s="25">
        <f>Fakos!EM170</f>
        <v>8.1187922445171667E-7</v>
      </c>
      <c r="EM85" s="25">
        <f>Fakos!EN170</f>
        <v>9.6649782240172406E-4</v>
      </c>
      <c r="EN85" s="25">
        <f>Fakos!EO170</f>
        <v>4.6931862186444122E-7</v>
      </c>
      <c r="EP85" s="25">
        <f>Fakos!EQ170</f>
        <v>197.55766657721554</v>
      </c>
    </row>
    <row r="86" spans="1:146">
      <c r="A86" s="25" t="str">
        <f>Fakos!A171</f>
        <v>LEM 89-20.d</v>
      </c>
      <c r="B86" s="25" t="str">
        <f>Fakos!B171</f>
        <v>Fakos</v>
      </c>
      <c r="C86" s="25" t="str">
        <f>Fakos!C171</f>
        <v>epithermal</v>
      </c>
      <c r="D86" s="25" t="str">
        <f>Fakos!E171</f>
        <v>pyrite</v>
      </c>
      <c r="E86" s="25" t="str">
        <f>Fakos!F171</f>
        <v>anhedral</v>
      </c>
      <c r="F86" s="25">
        <f>Fakos!G171</f>
        <v>20.545750120834299</v>
      </c>
      <c r="G86" s="25">
        <f>Fakos!H171</f>
        <v>402571.26783426298</v>
      </c>
      <c r="H86" s="25">
        <f>Fakos!I171</f>
        <v>1.8006465296368599</v>
      </c>
      <c r="I86" s="25">
        <f>Fakos!J171</f>
        <v>347.38092443420101</v>
      </c>
      <c r="J86" s="25">
        <f>Fakos!K171</f>
        <v>1.70765631597667</v>
      </c>
      <c r="K86" s="25">
        <f>Fakos!L171</f>
        <v>4.7618052220316702</v>
      </c>
      <c r="L86" s="25">
        <f>Fakos!M171</f>
        <v>5.33497752848398E-2</v>
      </c>
      <c r="M86" s="25">
        <f>Fakos!N171</f>
        <v>0.75868604314349697</v>
      </c>
      <c r="N86" s="25">
        <f>Fakos!O171</f>
        <v>11.8577255584373</v>
      </c>
      <c r="O86" s="25">
        <f>Fakos!P171</f>
        <v>47.544158153738302</v>
      </c>
      <c r="P86" s="25">
        <f>Fakos!Q171</f>
        <v>3.6774455663134899E-2</v>
      </c>
      <c r="Q86" s="25">
        <f>Fakos!R171</f>
        <v>0.38429400900344302</v>
      </c>
      <c r="R86" s="25">
        <f>Fakos!S171</f>
        <v>6.9173471806701602E-3</v>
      </c>
      <c r="S86" s="25">
        <f>Fakos!T171</f>
        <v>0.13407548138641401</v>
      </c>
      <c r="T86" s="25">
        <f>Fakos!U171</f>
        <v>0.15758403186092801</v>
      </c>
      <c r="U86" s="25">
        <f>Fakos!V171</f>
        <v>0.60299491586151799</v>
      </c>
      <c r="V86" s="25">
        <f>Fakos!W171</f>
        <v>1.37573954346418E-2</v>
      </c>
      <c r="W86" s="25">
        <f>Fakos!X171</f>
        <v>9.6310716285103806E-3</v>
      </c>
      <c r="X86" s="25">
        <f>Fakos!Y171</f>
        <v>1.44559091929679</v>
      </c>
      <c r="Y86" s="25">
        <f>Fakos!Z171</f>
        <v>0.71606631386632003</v>
      </c>
      <c r="Z86" s="25">
        <f>Fakos!AA171</f>
        <v>5.1834928258357163E-3</v>
      </c>
      <c r="AA86" s="25">
        <f>Fakos!AB171</f>
        <v>32.889081910438556</v>
      </c>
      <c r="AB86" s="25">
        <f>Fakos!AC171</f>
        <v>0.49534505530420159</v>
      </c>
      <c r="AC86" s="25">
        <f>Fakos!AD171</f>
        <v>0.15185429286273366</v>
      </c>
      <c r="AD86" s="25">
        <f>Fakos!AE171</f>
        <v>6.6623769559893409E-3</v>
      </c>
      <c r="AE86" s="25">
        <f>Fakos!AF171</f>
        <v>0.10901011465787638</v>
      </c>
      <c r="AF86" s="25">
        <f>Fakos!AG171</f>
        <v>2.042291757869396E-2</v>
      </c>
      <c r="AG86" s="25">
        <f>Fakos!AH171</f>
        <v>2.54390472243862E-2</v>
      </c>
      <c r="AH86" s="25">
        <f>Fakos!AI171</f>
        <v>0.39767178181868407</v>
      </c>
      <c r="AI86" s="25">
        <f>Fakos!AJ171</f>
        <v>26.403937347618484</v>
      </c>
      <c r="AJ86" s="25">
        <f>Fakos!AK171</f>
        <v>5.3486741956250009E-3</v>
      </c>
      <c r="AK86" s="25">
        <f>Fakos!AL171</f>
        <v>8.7515250365494165E-2</v>
      </c>
      <c r="AL86" s="25">
        <f>Fakos!AM171</f>
        <v>2.042291757869396E-2</v>
      </c>
      <c r="AO86" s="25" t="str">
        <f>Fakos!AP141</f>
        <v>n.a.</v>
      </c>
      <c r="AP86" s="25">
        <f>Fakos!AQ171</f>
        <v>11.855070881776101</v>
      </c>
      <c r="AQ86" s="25">
        <f>Fakos!AR171</f>
        <v>7.6577560360998304E-2</v>
      </c>
      <c r="AR86" s="25">
        <f>Fakos!AS171</f>
        <v>0.35238907641746903</v>
      </c>
      <c r="AS86" s="25">
        <f>Fakos!AT171</f>
        <v>0.35304009259861102</v>
      </c>
      <c r="AT86" s="25">
        <f>Fakos!AU171</f>
        <v>4.7618052220316702</v>
      </c>
      <c r="AU86" s="25" t="str">
        <f>Fakos!AV141</f>
        <v>n.a.</v>
      </c>
      <c r="AV86" s="25" t="str">
        <f>Fakos!AW141</f>
        <v>n.a.</v>
      </c>
      <c r="AW86" s="25">
        <f>Fakos!AX171</f>
        <v>0.59808458093782402</v>
      </c>
      <c r="AX86" s="25">
        <f>Fakos!AY171</f>
        <v>3.80240727078953</v>
      </c>
      <c r="AY86" s="25">
        <f>Fakos!AZ171</f>
        <v>3.6774455663134899E-2</v>
      </c>
      <c r="AZ86" s="25">
        <f>Fakos!BA171</f>
        <v>0.38429400900344302</v>
      </c>
      <c r="BA86" s="25" t="str">
        <f>Fakos!BB141</f>
        <v>n.a.</v>
      </c>
      <c r="BB86" s="25" t="str">
        <f>Fakos!BC141</f>
        <v>n.a.</v>
      </c>
      <c r="BC86" s="25">
        <f>Fakos!BD171</f>
        <v>7.5539568595228396E-2</v>
      </c>
      <c r="BD86" s="25">
        <f>Fakos!BE171</f>
        <v>0.30726781534297298</v>
      </c>
      <c r="BE86" s="25">
        <f>Fakos!BF171</f>
        <v>4.9728990452783702E-5</v>
      </c>
      <c r="BF86" s="25">
        <f>Fakos!BG171</f>
        <v>9.6310716285103806E-3</v>
      </c>
      <c r="BG86" s="25">
        <f>Fakos!BH171</f>
        <v>0.40982188734624803</v>
      </c>
      <c r="BH86" s="25">
        <f>Fakos!BI171</f>
        <v>1.7346206236440301E-2</v>
      </c>
      <c r="BJ86" s="25" t="str">
        <f>Fakos!BK141</f>
        <v>n.a.</v>
      </c>
      <c r="BK86" s="25">
        <f>Fakos!BL171</f>
        <v>19355.692764323001</v>
      </c>
      <c r="BL86" s="25">
        <f>Fakos!BM171</f>
        <v>0.76439592295832404</v>
      </c>
      <c r="BM86" s="25">
        <f>Fakos!BN171</f>
        <v>58.781037995802798</v>
      </c>
      <c r="BN86" s="25">
        <f>Fakos!BO171</f>
        <v>3.0400434265349299</v>
      </c>
      <c r="BO86" s="25">
        <f>Fakos!BP171</f>
        <v>4.2391891525734096E-3</v>
      </c>
      <c r="BP86" s="25" t="str">
        <f>Fakos!BQ141</f>
        <v>n.a.</v>
      </c>
      <c r="BQ86" s="25" t="str">
        <f>Fakos!BR141</f>
        <v>n.a.</v>
      </c>
      <c r="BR86" s="25">
        <f>Fakos!BS171</f>
        <v>1.10035662030157</v>
      </c>
      <c r="BS86" s="25">
        <f>Fakos!BT171</f>
        <v>12.478871607012801</v>
      </c>
      <c r="BT86" s="25">
        <f>Fakos!BU171</f>
        <v>6.9560177981253303E-4</v>
      </c>
      <c r="BU86" s="25">
        <f>Fakos!BV171</f>
        <v>0.26033911010410299</v>
      </c>
      <c r="BV86" s="25" t="str">
        <f>Fakos!BW141</f>
        <v>n.a.</v>
      </c>
      <c r="BW86" s="25" t="str">
        <f>Fakos!BX141</f>
        <v>n.a.</v>
      </c>
      <c r="BX86" s="25">
        <f>Fakos!BY171</f>
        <v>6.3726999501451595E-2</v>
      </c>
      <c r="BY86" s="25">
        <f>Fakos!BZ171</f>
        <v>1.00108011282966</v>
      </c>
      <c r="BZ86" s="25">
        <f>Fakos!CA171</f>
        <v>2.7514790869283601E-2</v>
      </c>
      <c r="CA86" s="25">
        <f>Fakos!CB171</f>
        <v>8.8982676218257607E-3</v>
      </c>
      <c r="CB86" s="25">
        <f>Fakos!CC171</f>
        <v>0.88277717116015497</v>
      </c>
      <c r="CC86" s="25">
        <f>Fakos!CD171</f>
        <v>0.681105610738446</v>
      </c>
      <c r="CE86" s="25" t="str">
        <f>Fakos!CF141</f>
        <v>n.a.</v>
      </c>
      <c r="CF86" s="25">
        <f>Fakos!CG171</f>
        <v>402571.26783426298</v>
      </c>
      <c r="CG86" s="25">
        <f>Fakos!CH171</f>
        <v>1.8006465296368599</v>
      </c>
      <c r="CH86" s="25">
        <f>Fakos!CI171</f>
        <v>347.38092443420101</v>
      </c>
      <c r="CI86" s="25">
        <f>Fakos!CJ171</f>
        <v>1.70765631597667</v>
      </c>
      <c r="CJ86" s="25">
        <f>Fakos!CK171</f>
        <v>4.7618052220316702</v>
      </c>
      <c r="CK86" s="25" t="str">
        <f>Fakos!CL141</f>
        <v>n.a.</v>
      </c>
      <c r="CL86" s="25" t="str">
        <f>Fakos!CM141</f>
        <v>n.a.</v>
      </c>
      <c r="CM86" s="25">
        <f>Fakos!CN171</f>
        <v>11.8577255584373</v>
      </c>
      <c r="CN86" s="25">
        <f>Fakos!CO171</f>
        <v>47.544158153738302</v>
      </c>
      <c r="CO86" s="25">
        <f>Fakos!CP171</f>
        <v>3.6774455663134899E-2</v>
      </c>
      <c r="CP86" s="25">
        <f>Fakos!CQ171</f>
        <v>0.38429400900344302</v>
      </c>
      <c r="CQ86" s="25" t="str">
        <f>Fakos!CR141</f>
        <v>n.a.</v>
      </c>
      <c r="CR86" s="25" t="str">
        <f>Fakos!CS141</f>
        <v>n.a.</v>
      </c>
      <c r="CS86" s="25">
        <f>Fakos!CT171</f>
        <v>0.15758403186092801</v>
      </c>
      <c r="CT86" s="25">
        <f>Fakos!CU171</f>
        <v>0.60299491586151799</v>
      </c>
      <c r="CU86" s="25">
        <f>Fakos!CV171</f>
        <v>1.37573954346418E-2</v>
      </c>
      <c r="CV86" s="25">
        <f>Fakos!CW171</f>
        <v>9.6310716285103806E-3</v>
      </c>
      <c r="CW86" s="25">
        <f>Fakos!CX171</f>
        <v>1.44559091929679</v>
      </c>
      <c r="CX86" s="25">
        <f>Fakos!CY171</f>
        <v>0.71606631386632003</v>
      </c>
      <c r="CZ86" s="25" t="str">
        <f>Fakos!DA141</f>
        <v>n.a.</v>
      </c>
      <c r="DA86" s="25">
        <f>Fakos!DB171</f>
        <v>7208.725361881332</v>
      </c>
      <c r="DB86" s="25">
        <f>Fakos!DC171</f>
        <v>3.0554026077607526E-2</v>
      </c>
      <c r="DC86" s="25">
        <f>Fakos!DD171</f>
        <v>5.918568773221538</v>
      </c>
      <c r="DD86" s="25">
        <f>Fakos!DE171</f>
        <v>2.6872758568228843E-2</v>
      </c>
      <c r="DE86" s="25">
        <f>Fakos!DF171</f>
        <v>7.2821612204185204E-2</v>
      </c>
      <c r="DF86" s="25" t="str">
        <f>Fakos!DG141</f>
        <v>n.a.</v>
      </c>
      <c r="DG86" s="25" t="str">
        <f>Fakos!DH141</f>
        <v>n.a.</v>
      </c>
      <c r="DH86" s="25">
        <f>Fakos!DI171</f>
        <v>0.15826845073299689</v>
      </c>
      <c r="DI86" s="25">
        <f>Fakos!DJ171</f>
        <v>0.6021296625346797</v>
      </c>
      <c r="DJ86" s="25">
        <f>Fakos!DK171</f>
        <v>3.4092026809694512E-4</v>
      </c>
      <c r="DK86" s="25">
        <f>Fakos!DL171</f>
        <v>3.4186512797096638E-3</v>
      </c>
      <c r="DL86" s="25" t="str">
        <f>Fakos!DM141</f>
        <v>n.a.</v>
      </c>
      <c r="DM86" s="25" t="str">
        <f>Fakos!DN141</f>
        <v>n.a.</v>
      </c>
      <c r="DN86" s="25">
        <f>Fakos!DO171</f>
        <v>1.2942183957040736E-3</v>
      </c>
      <c r="DO86" s="25">
        <f>Fakos!DP171</f>
        <v>4.725665484808135E-3</v>
      </c>
      <c r="DP86" s="25">
        <f>Fakos!DQ171</f>
        <v>6.9846354290318839E-5</v>
      </c>
      <c r="DQ86" s="25">
        <f>Fakos!DR171</f>
        <v>4.7122595772308115E-5</v>
      </c>
      <c r="DR86" s="25">
        <f>Fakos!DS171</f>
        <v>6.9767901510462841E-3</v>
      </c>
      <c r="DS86" s="25">
        <f>Fakos!DT171</f>
        <v>3.4264762743101531E-3</v>
      </c>
      <c r="DU86" s="25" t="str">
        <f>Fakos!DV141</f>
        <v>n.a.</v>
      </c>
      <c r="DV86" s="25">
        <f>Fakos!DW171</f>
        <v>99.88572912277408</v>
      </c>
      <c r="DW86" s="25">
        <f>Fakos!DX171</f>
        <v>4.2336349620643527E-4</v>
      </c>
      <c r="DX86" s="25">
        <f>Fakos!DY171</f>
        <v>8.200902761569899E-2</v>
      </c>
      <c r="DY86" s="25">
        <f>Fakos!DZ171</f>
        <v>3.7235502094746045E-4</v>
      </c>
      <c r="DZ86" s="25">
        <f>Fakos!EA171</f>
        <v>1.0090327298878561E-3</v>
      </c>
      <c r="EA86" s="25" t="str">
        <f>Fakos!EB141</f>
        <v>n.a.</v>
      </c>
      <c r="EB86" s="25" t="str">
        <f>Fakos!EC141</f>
        <v>n.a.</v>
      </c>
      <c r="EC86" s="25">
        <f>Fakos!ED171</f>
        <v>2.1930034513718073E-3</v>
      </c>
      <c r="ED86" s="25">
        <f>Fakos!EE171</f>
        <v>8.3432447970288575E-3</v>
      </c>
      <c r="EE86" s="25">
        <f>Fakos!EF171</f>
        <v>4.7238683459440068E-6</v>
      </c>
      <c r="EF86" s="25">
        <f>Fakos!EG171</f>
        <v>4.7369605380719695E-5</v>
      </c>
      <c r="EG86" s="25" t="str">
        <f>Fakos!EH141</f>
        <v>n.a.</v>
      </c>
      <c r="EH86" s="25" t="str">
        <f>Fakos!EI141</f>
        <v>n.a.</v>
      </c>
      <c r="EI86" s="25">
        <f>Fakos!EJ171</f>
        <v>1.793298282420215E-5</v>
      </c>
      <c r="EJ86" s="25">
        <f>Fakos!EK171</f>
        <v>6.5479889834116087E-5</v>
      </c>
      <c r="EK86" s="25">
        <f>Fakos!EL171</f>
        <v>9.6780688327337391E-7</v>
      </c>
      <c r="EL86" s="25">
        <f>Fakos!EM171</f>
        <v>6.5294134546503907E-7</v>
      </c>
      <c r="EM86" s="25">
        <f>Fakos!EN171</f>
        <v>9.6671982381081468E-5</v>
      </c>
      <c r="EN86" s="25">
        <f>Fakos!EO171</f>
        <v>4.747803027580373E-5</v>
      </c>
      <c r="EP86" s="25">
        <f>Fakos!EQ171</f>
        <v>199.77145824554816</v>
      </c>
    </row>
    <row r="87" spans="1:146">
      <c r="A87" s="25" t="str">
        <f>Fakos!A172</f>
        <v>LEM 89-22.d</v>
      </c>
      <c r="B87" s="25" t="str">
        <f>Fakos!B172</f>
        <v>Fakos</v>
      </c>
      <c r="C87" s="25" t="str">
        <f>Fakos!C172</f>
        <v>epithermal</v>
      </c>
      <c r="D87" s="25" t="str">
        <f>Fakos!E172</f>
        <v>pyrite</v>
      </c>
      <c r="E87" s="25" t="str">
        <f>Fakos!F172</f>
        <v>anhedral</v>
      </c>
      <c r="F87" s="25">
        <f>Fakos!G172</f>
        <v>18.616366760382899</v>
      </c>
      <c r="G87" s="25">
        <f>Fakos!H172</f>
        <v>396286.02462114498</v>
      </c>
      <c r="H87" s="25">
        <f>Fakos!I172</f>
        <v>360.05279630691302</v>
      </c>
      <c r="I87" s="25">
        <f>Fakos!J172</f>
        <v>1.3729467742786501</v>
      </c>
      <c r="J87" s="25">
        <f>Fakos!K172</f>
        <v>0.16255878387349099</v>
      </c>
      <c r="K87" s="25">
        <f>Fakos!L172</f>
        <v>2.8680611593321998</v>
      </c>
      <c r="L87" s="25">
        <f>Fakos!M172</f>
        <v>2.95064919745847E-2</v>
      </c>
      <c r="M87" s="25">
        <f>Fakos!N172</f>
        <v>0.49446654313620803</v>
      </c>
      <c r="N87" s="25">
        <f>Fakos!O172</f>
        <v>40.570828905277601</v>
      </c>
      <c r="O87" s="25">
        <f>Fakos!P172</f>
        <v>47.839148024361997</v>
      </c>
      <c r="P87" s="25">
        <f>Fakos!Q172</f>
        <v>1.9073106517202901E-2</v>
      </c>
      <c r="Q87" s="25">
        <f>Fakos!R172</f>
        <v>9.4152527438340405E-2</v>
      </c>
      <c r="R87" s="25">
        <f>Fakos!S172</f>
        <v>4.6240169857840697E-3</v>
      </c>
      <c r="S87" s="25">
        <f>Fakos!T172</f>
        <v>7.9507700746297705E-2</v>
      </c>
      <c r="T87" s="25">
        <f>Fakos!U172</f>
        <v>2.61600419005097E-2</v>
      </c>
      <c r="U87" s="25">
        <f>Fakos!V172</f>
        <v>0.52570221122374705</v>
      </c>
      <c r="V87" s="25">
        <f>Fakos!W172</f>
        <v>1.6332500048553598E-2</v>
      </c>
      <c r="W87" s="25">
        <f>Fakos!X172</f>
        <v>8.2824205465782605E-3</v>
      </c>
      <c r="X87" s="25">
        <f>Fakos!Y172</f>
        <v>0.78894494406669502</v>
      </c>
      <c r="Y87" s="25">
        <f>Fakos!Z172</f>
        <v>1.2673044942840199</v>
      </c>
      <c r="Z87" s="25">
        <f>Fakos!AA172</f>
        <v>262.24818256052623</v>
      </c>
      <c r="AA87" s="25">
        <f>Fakos!AB172</f>
        <v>60.636864947470684</v>
      </c>
      <c r="AB87" s="25">
        <f>Fakos!AC172</f>
        <v>1.6063281776692466</v>
      </c>
      <c r="AC87" s="25">
        <f>Fakos!AD172</f>
        <v>8.8746719261650586</v>
      </c>
      <c r="AD87" s="25">
        <f>Fakos!AE172</f>
        <v>1.0498096995064956E-2</v>
      </c>
      <c r="AE87" s="25">
        <f>Fakos!AF172</f>
        <v>3.3158260404921501E-2</v>
      </c>
      <c r="AF87" s="25">
        <f>Fakos!AG172</f>
        <v>5.2973082594655849E-5</v>
      </c>
      <c r="AG87" s="25">
        <f>Fakos!AH172</f>
        <v>2.417545946728384E-2</v>
      </c>
      <c r="AH87" s="25">
        <f>Fakos!AI172</f>
        <v>3.5197740644784645E-3</v>
      </c>
      <c r="AI87" s="25">
        <f>Fakos!AJ172</f>
        <v>0.13286703648756937</v>
      </c>
      <c r="AJ87" s="25">
        <f>Fakos!AK172</f>
        <v>2.300335015178783E-5</v>
      </c>
      <c r="AK87" s="25">
        <f>Fakos!AL172</f>
        <v>7.2656127570276083E-5</v>
      </c>
      <c r="AL87" s="25">
        <f>Fakos!AM172</f>
        <v>5.2973082594655849E-5</v>
      </c>
      <c r="AO87" s="25" t="str">
        <f>Fakos!AP142</f>
        <v>n.a.</v>
      </c>
      <c r="AP87" s="25">
        <f>Fakos!AQ172</f>
        <v>6.1574123792288296</v>
      </c>
      <c r="AQ87" s="25">
        <f>Fakos!AR172</f>
        <v>3.02607887801849E-2</v>
      </c>
      <c r="AR87" s="25">
        <f>Fakos!AS172</f>
        <v>0.22743618699601201</v>
      </c>
      <c r="AS87" s="25">
        <f>Fakos!AT172</f>
        <v>0.16255878387349099</v>
      </c>
      <c r="AT87" s="25">
        <f>Fakos!AU172</f>
        <v>2.8680611593321998</v>
      </c>
      <c r="AU87" s="25" t="str">
        <f>Fakos!AV142</f>
        <v>n.a.</v>
      </c>
      <c r="AV87" s="25" t="str">
        <f>Fakos!AW142</f>
        <v>n.a.</v>
      </c>
      <c r="AW87" s="25">
        <f>Fakos!AX172</f>
        <v>0.29165001713859601</v>
      </c>
      <c r="AX87" s="25">
        <f>Fakos!AY172</f>
        <v>0.58232795443604901</v>
      </c>
      <c r="AY87" s="25">
        <f>Fakos!AZ172</f>
        <v>1.9073106517202901E-2</v>
      </c>
      <c r="AZ87" s="25">
        <f>Fakos!BA172</f>
        <v>9.4152527438340405E-2</v>
      </c>
      <c r="BA87" s="25" t="str">
        <f>Fakos!BB142</f>
        <v>n.a.</v>
      </c>
      <c r="BB87" s="25" t="str">
        <f>Fakos!BC142</f>
        <v>n.a.</v>
      </c>
      <c r="BC87" s="25">
        <f>Fakos!BD172</f>
        <v>2.61600419005097E-2</v>
      </c>
      <c r="BD87" s="25">
        <f>Fakos!BE172</f>
        <v>9.4362333455972794E-2</v>
      </c>
      <c r="BE87" s="25">
        <f>Fakos!BF172</f>
        <v>7.3522398655231404E-5</v>
      </c>
      <c r="BF87" s="25">
        <f>Fakos!BG172</f>
        <v>8.2824205465782605E-3</v>
      </c>
      <c r="BG87" s="25">
        <f>Fakos!BH172</f>
        <v>0.192365681370882</v>
      </c>
      <c r="BH87" s="25">
        <f>Fakos!BI172</f>
        <v>1.4625654701204799E-2</v>
      </c>
      <c r="BJ87" s="25" t="str">
        <f>Fakos!BK142</f>
        <v>n.a.</v>
      </c>
      <c r="BK87" s="25">
        <f>Fakos!BL172</f>
        <v>23820.689425871999</v>
      </c>
      <c r="BL87" s="25">
        <f>Fakos!BM172</f>
        <v>190.03434468865399</v>
      </c>
      <c r="BM87" s="25">
        <f>Fakos!BN172</f>
        <v>0.38737493255324401</v>
      </c>
      <c r="BN87" s="25">
        <f>Fakos!BO172</f>
        <v>0.11444442520421</v>
      </c>
      <c r="BO87" s="25">
        <f>Fakos!BP172</f>
        <v>2.21096286554525</v>
      </c>
      <c r="BP87" s="25" t="str">
        <f>Fakos!BQ142</f>
        <v>n.a.</v>
      </c>
      <c r="BQ87" s="25" t="str">
        <f>Fakos!BR142</f>
        <v>n.a.</v>
      </c>
      <c r="BR87" s="25">
        <f>Fakos!BS172</f>
        <v>20.7720919488556</v>
      </c>
      <c r="BS87" s="25">
        <f>Fakos!BT172</f>
        <v>6.60880061432254</v>
      </c>
      <c r="BT87" s="25">
        <f>Fakos!BU172</f>
        <v>8.4105446041927694E-3</v>
      </c>
      <c r="BU87" s="25">
        <f>Fakos!BV172</f>
        <v>5.9232059052225202E-3</v>
      </c>
      <c r="BV87" s="25" t="str">
        <f>Fakos!BW142</f>
        <v>n.a.</v>
      </c>
      <c r="BW87" s="25" t="str">
        <f>Fakos!BX142</f>
        <v>n.a.</v>
      </c>
      <c r="BX87" s="25">
        <f>Fakos!BY172</f>
        <v>1.7504168785844501E-2</v>
      </c>
      <c r="BY87" s="25">
        <f>Fakos!BZ172</f>
        <v>0.25334675709287202</v>
      </c>
      <c r="BZ87" s="25">
        <f>Fakos!CA172</f>
        <v>1.81439764084853E-2</v>
      </c>
      <c r="CA87" s="25">
        <f>Fakos!CB172</f>
        <v>4.36717270055387E-4</v>
      </c>
      <c r="CB87" s="25">
        <f>Fakos!CC172</f>
        <v>1.23466077052491</v>
      </c>
      <c r="CC87" s="25">
        <f>Fakos!CD172</f>
        <v>1.4754726522950401</v>
      </c>
      <c r="CE87" s="25" t="str">
        <f>Fakos!CF142</f>
        <v>n.a.</v>
      </c>
      <c r="CF87" s="25">
        <f>Fakos!CG172</f>
        <v>396286.02462114498</v>
      </c>
      <c r="CG87" s="25">
        <f>Fakos!CH172</f>
        <v>360.05279630691302</v>
      </c>
      <c r="CH87" s="25">
        <f>Fakos!CI172</f>
        <v>1.3729467742786501</v>
      </c>
      <c r="CI87" s="25">
        <f>Fakos!CJ172</f>
        <v>0.16255878387349099</v>
      </c>
      <c r="CJ87" s="25">
        <f>Fakos!CK172</f>
        <v>2.8680611593321998</v>
      </c>
      <c r="CK87" s="25" t="str">
        <f>Fakos!CL142</f>
        <v>n.a.</v>
      </c>
      <c r="CL87" s="25" t="str">
        <f>Fakos!CM142</f>
        <v>n.a.</v>
      </c>
      <c r="CM87" s="25">
        <f>Fakos!CN172</f>
        <v>40.570828905277601</v>
      </c>
      <c r="CN87" s="25">
        <f>Fakos!CO172</f>
        <v>47.839148024361997</v>
      </c>
      <c r="CO87" s="25">
        <f>Fakos!CP172</f>
        <v>1.9073106517202901E-2</v>
      </c>
      <c r="CP87" s="25">
        <f>Fakos!CQ172</f>
        <v>9.4152527438340405E-2</v>
      </c>
      <c r="CQ87" s="25" t="str">
        <f>Fakos!CR142</f>
        <v>n.a.</v>
      </c>
      <c r="CR87" s="25" t="str">
        <f>Fakos!CS142</f>
        <v>n.a.</v>
      </c>
      <c r="CS87" s="25">
        <f>Fakos!CT172</f>
        <v>2.61600419005097E-2</v>
      </c>
      <c r="CT87" s="25">
        <f>Fakos!CU172</f>
        <v>0.52570221122374705</v>
      </c>
      <c r="CU87" s="25">
        <f>Fakos!CV172</f>
        <v>1.6332500048553598E-2</v>
      </c>
      <c r="CV87" s="25">
        <f>Fakos!CW172</f>
        <v>8.2824205465782605E-3</v>
      </c>
      <c r="CW87" s="25">
        <f>Fakos!CX172</f>
        <v>0.78894494406669502</v>
      </c>
      <c r="CX87" s="25">
        <f>Fakos!CY172</f>
        <v>1.2673044942840199</v>
      </c>
      <c r="CZ87" s="25" t="str">
        <f>Fakos!DA142</f>
        <v>n.a.</v>
      </c>
      <c r="DA87" s="25">
        <f>Fakos!DB172</f>
        <v>7096.1773591394931</v>
      </c>
      <c r="DB87" s="25">
        <f>Fakos!DC172</f>
        <v>6.1095069724181448</v>
      </c>
      <c r="DC87" s="25">
        <f>Fakos!DD172</f>
        <v>2.3391842596929981E-2</v>
      </c>
      <c r="DD87" s="25">
        <f>Fakos!DE172</f>
        <v>2.558127716512306E-3</v>
      </c>
      <c r="DE87" s="25">
        <f>Fakos!DF172</f>
        <v>4.3860852719562624E-2</v>
      </c>
      <c r="DF87" s="25" t="str">
        <f>Fakos!DG142</f>
        <v>n.a.</v>
      </c>
      <c r="DG87" s="25" t="str">
        <f>Fakos!DH142</f>
        <v>n.a.</v>
      </c>
      <c r="DH87" s="25">
        <f>Fakos!DI172</f>
        <v>0.54151044432149875</v>
      </c>
      <c r="DI87" s="25">
        <f>Fakos!DJ172</f>
        <v>0.60586560314541538</v>
      </c>
      <c r="DJ87" s="25">
        <f>Fakos!DK172</f>
        <v>1.7681862232987017E-4</v>
      </c>
      <c r="DK87" s="25">
        <f>Fakos!DL172</f>
        <v>8.375739690807875E-4</v>
      </c>
      <c r="DL87" s="25" t="str">
        <f>Fakos!DM142</f>
        <v>n.a.</v>
      </c>
      <c r="DM87" s="25" t="str">
        <f>Fakos!DN142</f>
        <v>n.a.</v>
      </c>
      <c r="DN87" s="25">
        <f>Fakos!DO172</f>
        <v>2.1484922717238583E-4</v>
      </c>
      <c r="DO87" s="25">
        <f>Fakos!DP172</f>
        <v>4.1199232854525637E-3</v>
      </c>
      <c r="DP87" s="25">
        <f>Fakos!DQ172</f>
        <v>8.292017120954597E-5</v>
      </c>
      <c r="DQ87" s="25">
        <f>Fakos!DR172</f>
        <v>4.0523959377200883E-5</v>
      </c>
      <c r="DR87" s="25">
        <f>Fakos!DS172</f>
        <v>3.807649343951231E-3</v>
      </c>
      <c r="DS87" s="25">
        <f>Fakos!DT172</f>
        <v>6.0642271503383235E-3</v>
      </c>
      <c r="DU87" s="25" t="str">
        <f>Fakos!DV142</f>
        <v>n.a.</v>
      </c>
      <c r="DV87" s="25">
        <f>Fakos!DW172</f>
        <v>99.877269989141965</v>
      </c>
      <c r="DW87" s="25">
        <f>Fakos!DX172</f>
        <v>8.5990082618051605E-2</v>
      </c>
      <c r="DX87" s="25">
        <f>Fakos!DY172</f>
        <v>3.2923548276143943E-4</v>
      </c>
      <c r="DY87" s="25">
        <f>Fakos!DZ172</f>
        <v>3.6005133422960199E-5</v>
      </c>
      <c r="DZ87" s="25">
        <f>Fakos!EA172</f>
        <v>6.173326859402181E-4</v>
      </c>
      <c r="EA87" s="25" t="str">
        <f>Fakos!EB142</f>
        <v>n.a.</v>
      </c>
      <c r="EB87" s="25" t="str">
        <f>Fakos!EC142</f>
        <v>n.a.</v>
      </c>
      <c r="EC87" s="25">
        <f>Fakos!ED172</f>
        <v>7.6216506595315758E-3</v>
      </c>
      <c r="ED87" s="25">
        <f>Fakos!EE172</f>
        <v>8.5274365845087775E-3</v>
      </c>
      <c r="EE87" s="25">
        <f>Fakos!EF172</f>
        <v>2.488686568523155E-6</v>
      </c>
      <c r="EF87" s="25">
        <f>Fakos!EG172</f>
        <v>1.1788685261370539E-5</v>
      </c>
      <c r="EG87" s="25" t="str">
        <f>Fakos!EH142</f>
        <v>n.a.</v>
      </c>
      <c r="EH87" s="25" t="str">
        <f>Fakos!EI142</f>
        <v>n.a.</v>
      </c>
      <c r="EI87" s="25">
        <f>Fakos!EJ172</f>
        <v>3.0239596874812347E-6</v>
      </c>
      <c r="EJ87" s="25">
        <f>Fakos!EK172</f>
        <v>5.7987092132882763E-5</v>
      </c>
      <c r="EK87" s="25">
        <f>Fakos!EL172</f>
        <v>1.1670847427136436E-6</v>
      </c>
      <c r="EL87" s="25">
        <f>Fakos!EM172</f>
        <v>5.7036658286631637E-7</v>
      </c>
      <c r="EM87" s="25">
        <f>Fakos!EN172</f>
        <v>5.3591899173714079E-5</v>
      </c>
      <c r="EN87" s="25">
        <f>Fakos!EO172</f>
        <v>8.5352778223580418E-5</v>
      </c>
      <c r="EP87" s="25">
        <f>Fakos!EQ172</f>
        <v>199.75453997828393</v>
      </c>
    </row>
    <row r="88" spans="1:146">
      <c r="A88" s="25" t="str">
        <f>Fakos!A173</f>
        <v>LEM 89-23.d</v>
      </c>
      <c r="B88" s="25" t="str">
        <f>Fakos!B173</f>
        <v>Fakos</v>
      </c>
      <c r="C88" s="25" t="str">
        <f>Fakos!C173</f>
        <v>epithermal</v>
      </c>
      <c r="D88" s="25" t="str">
        <f>Fakos!E173</f>
        <v>pyrite</v>
      </c>
      <c r="E88" s="25" t="str">
        <f>Fakos!F173</f>
        <v>anhedral</v>
      </c>
      <c r="F88" s="25">
        <f>Fakos!G173</f>
        <v>17.6342297929225</v>
      </c>
      <c r="G88" s="25">
        <f>Fakos!H173</f>
        <v>368119.90777390002</v>
      </c>
      <c r="H88" s="25">
        <f>Fakos!I173</f>
        <v>2112.6746283315301</v>
      </c>
      <c r="I88" s="25">
        <f>Fakos!J173</f>
        <v>5.2005504944677297</v>
      </c>
      <c r="J88" s="25">
        <f>Fakos!K173</f>
        <v>0.15463239959348199</v>
      </c>
      <c r="K88" s="25">
        <f>Fakos!L173</f>
        <v>2.7297102967464402</v>
      </c>
      <c r="L88" s="25">
        <f>Fakos!M173</f>
        <v>2.8087071378980599E-2</v>
      </c>
      <c r="M88" s="25">
        <f>Fakos!N173</f>
        <v>0.59575883441566901</v>
      </c>
      <c r="N88" s="25">
        <f>Fakos!O173</f>
        <v>45.016772287142899</v>
      </c>
      <c r="O88" s="25">
        <f>Fakos!P173</f>
        <v>45.915695474347302</v>
      </c>
      <c r="P88" s="25">
        <f>Fakos!Q173</f>
        <v>1.81472843364366E-2</v>
      </c>
      <c r="Q88" s="25">
        <f>Fakos!R173</f>
        <v>8.9584794131153403E-2</v>
      </c>
      <c r="R88" s="25">
        <f>Fakos!S173</f>
        <v>4.4014373831299204E-3</v>
      </c>
      <c r="S88" s="25">
        <f>Fakos!T173</f>
        <v>7.56604794836096E-2</v>
      </c>
      <c r="T88" s="25">
        <f>Fakos!U173</f>
        <v>2.4898506788862199E-2</v>
      </c>
      <c r="U88" s="25">
        <f>Fakos!V173</f>
        <v>2.66595971532319</v>
      </c>
      <c r="V88" s="25">
        <f>Fakos!W173</f>
        <v>4.5491817611087503E-4</v>
      </c>
      <c r="W88" s="25">
        <f>Fakos!X173</f>
        <v>7.8832096440316392E-3</v>
      </c>
      <c r="X88" s="25">
        <f>Fakos!Y173</f>
        <v>0.73195633719574305</v>
      </c>
      <c r="Y88" s="25">
        <f>Fakos!Z173</f>
        <v>0.74120702469560096</v>
      </c>
      <c r="Z88" s="25">
        <f>Fakos!AA173</f>
        <v>406.24057598882325</v>
      </c>
      <c r="AA88" s="25">
        <f>Fakos!AB173</f>
        <v>62.730101702867451</v>
      </c>
      <c r="AB88" s="25">
        <f>Fakos!AC173</f>
        <v>1.0126383050870207</v>
      </c>
      <c r="AC88" s="25">
        <f>Fakos!AD173</f>
        <v>46.930833131608694</v>
      </c>
      <c r="AD88" s="25">
        <f>Fakos!AE173</f>
        <v>1.0770054501110871E-2</v>
      </c>
      <c r="AE88" s="25">
        <f>Fakos!AF173</f>
        <v>3.4016382567644506E-2</v>
      </c>
      <c r="AF88" s="25">
        <f>Fakos!AG173</f>
        <v>8.5897203919035504E-6</v>
      </c>
      <c r="AG88" s="25">
        <f>Fakos!AH173</f>
        <v>2.4792850904142898E-2</v>
      </c>
      <c r="AH88" s="25">
        <f>Fakos!AI173</f>
        <v>3.5083822882890582E-4</v>
      </c>
      <c r="AI88" s="25">
        <f>Fakos!AJ173</f>
        <v>2.1733443881327291E-2</v>
      </c>
      <c r="AJ88" s="25">
        <f>Fakos!AK173</f>
        <v>3.7313884203065136E-6</v>
      </c>
      <c r="AK88" s="25">
        <f>Fakos!AL173</f>
        <v>1.1785301179351796E-5</v>
      </c>
      <c r="AL88" s="25">
        <f>Fakos!AM173</f>
        <v>8.5897203919035504E-6</v>
      </c>
      <c r="AO88" s="25" t="str">
        <f>Fakos!AP143</f>
        <v>n.a.</v>
      </c>
      <c r="AP88" s="25">
        <f>Fakos!AQ173</f>
        <v>5.86125797132524</v>
      </c>
      <c r="AQ88" s="25">
        <f>Fakos!AR173</f>
        <v>2.8805954212022401E-2</v>
      </c>
      <c r="AR88" s="25">
        <f>Fakos!AS173</f>
        <v>0.21650510722022201</v>
      </c>
      <c r="AS88" s="25">
        <f>Fakos!AT173</f>
        <v>0.15463239959348199</v>
      </c>
      <c r="AT88" s="25">
        <f>Fakos!AU173</f>
        <v>2.7297102967464402</v>
      </c>
      <c r="AU88" s="25" t="str">
        <f>Fakos!AV143</f>
        <v>n.a.</v>
      </c>
      <c r="AV88" s="25" t="str">
        <f>Fakos!AW143</f>
        <v>n.a.</v>
      </c>
      <c r="AW88" s="25">
        <f>Fakos!AX173</f>
        <v>0.27760441865255803</v>
      </c>
      <c r="AX88" s="25">
        <f>Fakos!AY173</f>
        <v>0.55428177897676101</v>
      </c>
      <c r="AY88" s="25">
        <f>Fakos!AZ173</f>
        <v>1.81472843364366E-2</v>
      </c>
      <c r="AZ88" s="25">
        <f>Fakos!BA173</f>
        <v>8.9584794131153403E-2</v>
      </c>
      <c r="BA88" s="25" t="str">
        <f>Fakos!BB143</f>
        <v>n.a.</v>
      </c>
      <c r="BB88" s="25" t="str">
        <f>Fakos!BC143</f>
        <v>n.a.</v>
      </c>
      <c r="BC88" s="25">
        <f>Fakos!BD173</f>
        <v>2.4898506788862199E-2</v>
      </c>
      <c r="BD88" s="25">
        <f>Fakos!BE173</f>
        <v>8.9798028738594798E-2</v>
      </c>
      <c r="BE88" s="25">
        <f>Fakos!BF173</f>
        <v>7.0013282724679302E-5</v>
      </c>
      <c r="BF88" s="25">
        <f>Fakos!BG173</f>
        <v>7.8832096440316392E-3</v>
      </c>
      <c r="BG88" s="25">
        <f>Fakos!BH173</f>
        <v>0.18305811224709001</v>
      </c>
      <c r="BH88" s="25">
        <f>Fakos!BI173</f>
        <v>1.3916456380871399E-2</v>
      </c>
      <c r="BJ88" s="25" t="str">
        <f>Fakos!BK143</f>
        <v>n.a.</v>
      </c>
      <c r="BK88" s="25">
        <f>Fakos!BL173</f>
        <v>20658.385479711102</v>
      </c>
      <c r="BL88" s="25">
        <f>Fakos!BM173</f>
        <v>394.291628283872</v>
      </c>
      <c r="BM88" s="25">
        <f>Fakos!BN173</f>
        <v>0.94280180851426298</v>
      </c>
      <c r="BN88" s="25">
        <f>Fakos!BO173</f>
        <v>6.8821405629164806E-2</v>
      </c>
      <c r="BO88" s="25">
        <f>Fakos!BP173</f>
        <v>1.3333620917553699</v>
      </c>
      <c r="BP88" s="25" t="str">
        <f>Fakos!BQ143</f>
        <v>n.a.</v>
      </c>
      <c r="BQ88" s="25" t="str">
        <f>Fakos!BR143</f>
        <v>n.a.</v>
      </c>
      <c r="BR88" s="25">
        <f>Fakos!BS173</f>
        <v>4.3135691675712096</v>
      </c>
      <c r="BS88" s="25">
        <f>Fakos!BT173</f>
        <v>3.3003343959523699</v>
      </c>
      <c r="BT88" s="25">
        <f>Fakos!BU173</f>
        <v>5.82017960616438E-3</v>
      </c>
      <c r="BU88" s="25">
        <f>Fakos!BV173</f>
        <v>8.1517063512294194E-2</v>
      </c>
      <c r="BV88" s="25" t="str">
        <f>Fakos!BW143</f>
        <v>n.a.</v>
      </c>
      <c r="BW88" s="25" t="str">
        <f>Fakos!BX143</f>
        <v>n.a.</v>
      </c>
      <c r="BX88" s="25">
        <f>Fakos!BY173</f>
        <v>3.0782433604934802E-2</v>
      </c>
      <c r="BY88" s="25">
        <f>Fakos!BZ173</f>
        <v>0.85837532037314901</v>
      </c>
      <c r="BZ88" s="25">
        <f>Fakos!CA173</f>
        <v>5.4385526652585099E-3</v>
      </c>
      <c r="CA88" s="25">
        <f>Fakos!CB173</f>
        <v>5.7083106137349399E-3</v>
      </c>
      <c r="CB88" s="25">
        <f>Fakos!CC173</f>
        <v>0.85411285521948099</v>
      </c>
      <c r="CC88" s="25">
        <f>Fakos!CD173</f>
        <v>0.72583030042122398</v>
      </c>
      <c r="CE88" s="25" t="str">
        <f>Fakos!CF143</f>
        <v>n.a.</v>
      </c>
      <c r="CF88" s="25">
        <f>Fakos!CG173</f>
        <v>368119.90777390002</v>
      </c>
      <c r="CG88" s="25">
        <f>Fakos!CH173</f>
        <v>2112.6746283315301</v>
      </c>
      <c r="CH88" s="25">
        <f>Fakos!CI173</f>
        <v>5.2005504944677297</v>
      </c>
      <c r="CI88" s="25">
        <f>Fakos!CJ173</f>
        <v>0.15463239959348199</v>
      </c>
      <c r="CJ88" s="25">
        <f>Fakos!CK173</f>
        <v>2.7297102967464402</v>
      </c>
      <c r="CK88" s="25" t="str">
        <f>Fakos!CL143</f>
        <v>n.a.</v>
      </c>
      <c r="CL88" s="25" t="str">
        <f>Fakos!CM143</f>
        <v>n.a.</v>
      </c>
      <c r="CM88" s="25">
        <f>Fakos!CN173</f>
        <v>45.016772287142899</v>
      </c>
      <c r="CN88" s="25">
        <f>Fakos!CO173</f>
        <v>45.915695474347302</v>
      </c>
      <c r="CO88" s="25">
        <f>Fakos!CP173</f>
        <v>1.81472843364366E-2</v>
      </c>
      <c r="CP88" s="25">
        <f>Fakos!CQ173</f>
        <v>8.9584794131153403E-2</v>
      </c>
      <c r="CQ88" s="25" t="str">
        <f>Fakos!CR143</f>
        <v>n.a.</v>
      </c>
      <c r="CR88" s="25" t="str">
        <f>Fakos!CS143</f>
        <v>n.a.</v>
      </c>
      <c r="CS88" s="25">
        <f>Fakos!CT173</f>
        <v>2.4898506788862199E-2</v>
      </c>
      <c r="CT88" s="25">
        <f>Fakos!CU173</f>
        <v>2.66595971532319</v>
      </c>
      <c r="CU88" s="25">
        <f>Fakos!CV173</f>
        <v>4.5491817611087503E-4</v>
      </c>
      <c r="CV88" s="25">
        <f>Fakos!CW173</f>
        <v>7.8832096440316392E-3</v>
      </c>
      <c r="CW88" s="25">
        <f>Fakos!CX173</f>
        <v>0.73195633719574305</v>
      </c>
      <c r="CX88" s="25">
        <f>Fakos!CY173</f>
        <v>0.74120702469560096</v>
      </c>
      <c r="CZ88" s="25" t="str">
        <f>Fakos!DA143</f>
        <v>n.a.</v>
      </c>
      <c r="DA88" s="25">
        <f>Fakos!DB173</f>
        <v>6591.8149838642676</v>
      </c>
      <c r="DB88" s="25">
        <f>Fakos!DC173</f>
        <v>35.848632491219384</v>
      </c>
      <c r="DC88" s="25">
        <f>Fakos!DD173</f>
        <v>8.8605371208138051E-2</v>
      </c>
      <c r="DD88" s="25">
        <f>Fakos!DE173</f>
        <v>2.4333931261366882E-3</v>
      </c>
      <c r="DE88" s="25">
        <f>Fakos!DF173</f>
        <v>4.174507259132039E-2</v>
      </c>
      <c r="DF88" s="25" t="str">
        <f>Fakos!DG143</f>
        <v>n.a.</v>
      </c>
      <c r="DG88" s="25" t="str">
        <f>Fakos!DH143</f>
        <v>n.a.</v>
      </c>
      <c r="DH88" s="25">
        <f>Fakos!DI173</f>
        <v>0.60085172082741023</v>
      </c>
      <c r="DI88" s="25">
        <f>Fakos!DJ173</f>
        <v>0.58150576841878554</v>
      </c>
      <c r="DJ88" s="25">
        <f>Fakos!DK173</f>
        <v>1.682357204109886E-4</v>
      </c>
      <c r="DK88" s="25">
        <f>Fakos!DL173</f>
        <v>7.9693974905617243E-4</v>
      </c>
      <c r="DL88" s="25" t="str">
        <f>Fakos!DM143</f>
        <v>n.a.</v>
      </c>
      <c r="DM88" s="25" t="str">
        <f>Fakos!DN143</f>
        <v>n.a.</v>
      </c>
      <c r="DN88" s="25">
        <f>Fakos!DO173</f>
        <v>2.044883934696304E-4</v>
      </c>
      <c r="DO88" s="25">
        <f>Fakos!DP173</f>
        <v>2.0893101217266379E-2</v>
      </c>
      <c r="DP88" s="25">
        <f>Fakos!DQ173</f>
        <v>2.3096214870538933E-6</v>
      </c>
      <c r="DQ88" s="25">
        <f>Fakos!DR173</f>
        <v>3.8570713184646883E-5</v>
      </c>
      <c r="DR88" s="25">
        <f>Fakos!DS173</f>
        <v>3.53260780499876E-3</v>
      </c>
      <c r="DS88" s="25">
        <f>Fakos!DT173</f>
        <v>3.5467780501480615E-3</v>
      </c>
      <c r="DU88" s="25" t="str">
        <f>Fakos!DV143</f>
        <v>n.a.</v>
      </c>
      <c r="DV88" s="25">
        <f>Fakos!DW173</f>
        <v>99.418520725394245</v>
      </c>
      <c r="DW88" s="25">
        <f>Fakos!DX173</f>
        <v>0.54067324720573851</v>
      </c>
      <c r="DX88" s="25">
        <f>Fakos!DY173</f>
        <v>1.3363565202301057E-3</v>
      </c>
      <c r="DY88" s="25">
        <f>Fakos!DZ173</f>
        <v>3.6700718320530117E-5</v>
      </c>
      <c r="DZ88" s="25">
        <f>Fakos!EA173</f>
        <v>6.2960404300824516E-4</v>
      </c>
      <c r="EA88" s="25" t="str">
        <f>Fakos!EB143</f>
        <v>n.a.</v>
      </c>
      <c r="EB88" s="25" t="str">
        <f>Fakos!EC143</f>
        <v>n.a.</v>
      </c>
      <c r="EC88" s="25">
        <f>Fakos!ED173</f>
        <v>9.0621155791223758E-3</v>
      </c>
      <c r="ED88" s="25">
        <f>Fakos!EE173</f>
        <v>8.7703376734624919E-3</v>
      </c>
      <c r="EE88" s="25">
        <f>Fakos!EF173</f>
        <v>2.5373507140861075E-6</v>
      </c>
      <c r="EF88" s="25">
        <f>Fakos!EG173</f>
        <v>1.2019538041097274E-5</v>
      </c>
      <c r="EG88" s="25" t="str">
        <f>Fakos!EH143</f>
        <v>n.a.</v>
      </c>
      <c r="EH88" s="25" t="str">
        <f>Fakos!EI143</f>
        <v>n.a.</v>
      </c>
      <c r="EI88" s="25">
        <f>Fakos!EJ173</f>
        <v>3.0841177481509297E-6</v>
      </c>
      <c r="EJ88" s="25">
        <f>Fakos!EK173</f>
        <v>3.1511218404508065E-4</v>
      </c>
      <c r="EK88" s="25">
        <f>Fakos!EL173</f>
        <v>3.4833980055653135E-8</v>
      </c>
      <c r="EL88" s="25">
        <f>Fakos!EM173</f>
        <v>5.8172798501287739E-7</v>
      </c>
      <c r="EM88" s="25">
        <f>Fakos!EN173</f>
        <v>5.327920203095167E-5</v>
      </c>
      <c r="EN88" s="25">
        <f>Fakos!EO173</f>
        <v>5.3492919317390716E-5</v>
      </c>
      <c r="EP88" s="25">
        <f>Fakos!EQ173</f>
        <v>198.83704145078849</v>
      </c>
    </row>
    <row r="92" spans="1:146">
      <c r="A92" s="25" t="s">
        <v>614</v>
      </c>
      <c r="B92" s="25">
        <f>MIN(B1:B88)</f>
        <v>0</v>
      </c>
      <c r="C92" s="25">
        <f t="shared" ref="C92:AL92" si="0">MIN(C1:C88)</f>
        <v>0</v>
      </c>
      <c r="D92" s="25">
        <f t="shared" si="0"/>
        <v>0</v>
      </c>
      <c r="E92" s="25">
        <f t="shared" si="0"/>
        <v>0</v>
      </c>
      <c r="F92" s="25">
        <f t="shared" si="0"/>
        <v>15.504605971511801</v>
      </c>
      <c r="G92" s="25">
        <f t="shared" si="0"/>
        <v>368119.90777390002</v>
      </c>
      <c r="H92" s="25">
        <f t="shared" si="0"/>
        <v>2.9635481185910501E-2</v>
      </c>
      <c r="I92" s="25">
        <f t="shared" si="0"/>
        <v>0.18720362941576901</v>
      </c>
      <c r="J92" s="25">
        <f t="shared" si="0"/>
        <v>0.15463239959348199</v>
      </c>
      <c r="K92" s="25">
        <f t="shared" si="0"/>
        <v>0.92157475349516005</v>
      </c>
      <c r="L92" s="25">
        <f t="shared" si="0"/>
        <v>2.6848187359037101E-2</v>
      </c>
      <c r="M92" s="25">
        <f t="shared" si="0"/>
        <v>0.36451085433646002</v>
      </c>
      <c r="N92" s="25">
        <f t="shared" si="0"/>
        <v>0.188353931795914</v>
      </c>
      <c r="O92" s="25">
        <f t="shared" si="0"/>
        <v>2.3273910510214302</v>
      </c>
      <c r="P92" s="25">
        <f t="shared" si="0"/>
        <v>1.32869066434888E-2</v>
      </c>
      <c r="Q92" s="25">
        <f t="shared" si="0"/>
        <v>5.8109093821335903E-2</v>
      </c>
      <c r="R92" s="25">
        <f t="shared" si="0"/>
        <v>7.8188018468509495E-5</v>
      </c>
      <c r="S92" s="25">
        <f t="shared" si="0"/>
        <v>6.4061047472883603E-2</v>
      </c>
      <c r="T92" s="25">
        <f t="shared" si="0"/>
        <v>1.8333071415963201E-2</v>
      </c>
      <c r="U92" s="25">
        <f t="shared" si="0"/>
        <v>2.43902584247977E-3</v>
      </c>
      <c r="V92" s="25">
        <f t="shared" si="0"/>
        <v>4.5491817611087503E-4</v>
      </c>
      <c r="W92" s="25">
        <f t="shared" si="0"/>
        <v>3.4240543326796899E-3</v>
      </c>
      <c r="X92" s="25">
        <f t="shared" si="0"/>
        <v>3.1115433237672799E-2</v>
      </c>
      <c r="Y92" s="25">
        <f t="shared" si="0"/>
        <v>6.9029551892662204E-3</v>
      </c>
      <c r="Z92" s="25">
        <f t="shared" si="0"/>
        <v>2.3078164103068257E-3</v>
      </c>
      <c r="AA92" s="25">
        <f t="shared" si="0"/>
        <v>2.1813076051121396E-3</v>
      </c>
      <c r="AB92" s="25">
        <f t="shared" si="0"/>
        <v>1.3675216962898697E-5</v>
      </c>
      <c r="AC92" s="25">
        <f t="shared" si="0"/>
        <v>1.6795702644761655E-4</v>
      </c>
      <c r="AD92" s="25">
        <f t="shared" si="0"/>
        <v>2.008111425693284E-5</v>
      </c>
      <c r="AE92" s="25">
        <f t="shared" si="0"/>
        <v>2.6505790641507393E-4</v>
      </c>
      <c r="AF92" s="25">
        <f t="shared" si="0"/>
        <v>8.5897203919035504E-6</v>
      </c>
      <c r="AG92" s="25">
        <f t="shared" si="0"/>
        <v>5.5538167933579571E-4</v>
      </c>
      <c r="AH92" s="25">
        <f t="shared" si="0"/>
        <v>6.1700569506708701E-5</v>
      </c>
      <c r="AI92" s="25">
        <f t="shared" si="0"/>
        <v>7.383905714928635E-3</v>
      </c>
      <c r="AJ92" s="25">
        <f t="shared" si="0"/>
        <v>1.5627896706641885E-6</v>
      </c>
      <c r="AK92" s="25">
        <f t="shared" si="0"/>
        <v>7.9327666721479113E-6</v>
      </c>
      <c r="AL92" s="25">
        <f t="shared" si="0"/>
        <v>8.5897203919035504E-6</v>
      </c>
    </row>
    <row r="93" spans="1:146">
      <c r="A93" s="25" t="s">
        <v>615</v>
      </c>
      <c r="B93" s="25">
        <f>MAX(B1:B89)</f>
        <v>0</v>
      </c>
      <c r="C93" s="25">
        <f t="shared" ref="C93:AL93" si="1">MAX(C1:C89)</f>
        <v>0</v>
      </c>
      <c r="D93" s="25">
        <f t="shared" si="1"/>
        <v>0</v>
      </c>
      <c r="E93" s="25">
        <f t="shared" si="1"/>
        <v>0</v>
      </c>
      <c r="F93" s="25">
        <f t="shared" si="1"/>
        <v>4373.0875620424104</v>
      </c>
      <c r="G93" s="25">
        <f t="shared" si="1"/>
        <v>576575.98045076197</v>
      </c>
      <c r="H93" s="25">
        <f t="shared" si="1"/>
        <v>5258.1619493503304</v>
      </c>
      <c r="I93" s="25">
        <f t="shared" si="1"/>
        <v>1820.88891838432</v>
      </c>
      <c r="J93" s="25">
        <f t="shared" si="1"/>
        <v>40951.230095132603</v>
      </c>
      <c r="K93" s="25">
        <f t="shared" si="1"/>
        <v>2190.5517177910901</v>
      </c>
      <c r="L93" s="25">
        <f t="shared" si="1"/>
        <v>5.7115337058809397</v>
      </c>
      <c r="M93" s="25">
        <f t="shared" si="1"/>
        <v>1.5042460634097601</v>
      </c>
      <c r="N93" s="25">
        <f t="shared" si="1"/>
        <v>27952.454043276401</v>
      </c>
      <c r="O93" s="25">
        <f t="shared" si="1"/>
        <v>559.73789599730003</v>
      </c>
      <c r="P93" s="25">
        <f t="shared" si="1"/>
        <v>2536.8782628488202</v>
      </c>
      <c r="Q93" s="25">
        <f t="shared" si="1"/>
        <v>29.6801610505753</v>
      </c>
      <c r="R93" s="25">
        <f t="shared" si="1"/>
        <v>19.822107764669298</v>
      </c>
      <c r="S93" s="25">
        <f t="shared" si="1"/>
        <v>2.7753598955340402</v>
      </c>
      <c r="T93" s="25">
        <f t="shared" si="1"/>
        <v>286.16273303520097</v>
      </c>
      <c r="U93" s="25">
        <f t="shared" si="1"/>
        <v>1630.2563366176801</v>
      </c>
      <c r="V93" s="25">
        <f t="shared" si="1"/>
        <v>373.09616062451897</v>
      </c>
      <c r="W93" s="25">
        <f t="shared" si="1"/>
        <v>3.8922750638572299</v>
      </c>
      <c r="X93" s="25">
        <f t="shared" si="1"/>
        <v>7817.9972992754001</v>
      </c>
      <c r="Y93" s="25">
        <f t="shared" si="1"/>
        <v>71.3033676920777</v>
      </c>
      <c r="Z93" s="25">
        <f t="shared" si="1"/>
        <v>555.06520328385534</v>
      </c>
      <c r="AA93" s="25">
        <f t="shared" si="1"/>
        <v>3988.9106056125388</v>
      </c>
      <c r="AB93" s="25">
        <f t="shared" si="1"/>
        <v>1.708264455348248</v>
      </c>
      <c r="AC93" s="25">
        <f t="shared" si="1"/>
        <v>133.09584176255095</v>
      </c>
      <c r="AD93" s="25">
        <f t="shared" si="1"/>
        <v>0.65027175856367436</v>
      </c>
      <c r="AE93" s="25">
        <f t="shared" si="1"/>
        <v>2.6521620161511144</v>
      </c>
      <c r="AF93" s="25">
        <f t="shared" si="1"/>
        <v>252.77071179721241</v>
      </c>
      <c r="AG93" s="25">
        <f t="shared" si="1"/>
        <v>64.692905145071919</v>
      </c>
      <c r="AH93" s="25">
        <f t="shared" si="1"/>
        <v>36.268329011066953</v>
      </c>
      <c r="AI93" s="25">
        <f t="shared" si="1"/>
        <v>7060.0360197340196</v>
      </c>
      <c r="AJ93" s="25">
        <f t="shared" si="1"/>
        <v>9.1677356833367245</v>
      </c>
      <c r="AK93" s="25">
        <f t="shared" si="1"/>
        <v>1026.6227666522009</v>
      </c>
      <c r="AL93" s="25">
        <f t="shared" si="1"/>
        <v>252.77071179721241</v>
      </c>
    </row>
    <row r="94" spans="1:146">
      <c r="A94" s="25" t="s">
        <v>616</v>
      </c>
      <c r="B94" s="25" t="e">
        <f>STDEV(B1:B89)</f>
        <v>#DIV/0!</v>
      </c>
      <c r="C94" s="25" t="e">
        <f t="shared" ref="C94:AL94" si="2">STDEV(C1:C89)</f>
        <v>#DIV/0!</v>
      </c>
      <c r="D94" s="25" t="e">
        <f t="shared" si="2"/>
        <v>#DIV/0!</v>
      </c>
      <c r="E94" s="25">
        <f t="shared" si="2"/>
        <v>0</v>
      </c>
      <c r="F94" s="25">
        <f t="shared" si="2"/>
        <v>531.98726299993689</v>
      </c>
      <c r="G94" s="25">
        <f t="shared" si="2"/>
        <v>49685.967246213186</v>
      </c>
      <c r="H94" s="25">
        <f t="shared" si="2"/>
        <v>657.93715663058549</v>
      </c>
      <c r="I94" s="25">
        <f t="shared" si="2"/>
        <v>337.24262537011055</v>
      </c>
      <c r="J94" s="25">
        <f t="shared" si="2"/>
        <v>4483.6180871362558</v>
      </c>
      <c r="K94" s="25">
        <f t="shared" si="2"/>
        <v>341.16817873182043</v>
      </c>
      <c r="L94" s="25">
        <f t="shared" si="2"/>
        <v>0.71123951856092793</v>
      </c>
      <c r="M94" s="25">
        <f t="shared" si="2"/>
        <v>0.23932642474275947</v>
      </c>
      <c r="N94" s="25">
        <f t="shared" si="2"/>
        <v>4083.1578357416979</v>
      </c>
      <c r="O94" s="25">
        <f t="shared" si="2"/>
        <v>93.143975140043622</v>
      </c>
      <c r="P94" s="25">
        <f t="shared" si="2"/>
        <v>325.6453603607568</v>
      </c>
      <c r="Q94" s="25">
        <f t="shared" si="2"/>
        <v>3.6725763611969073</v>
      </c>
      <c r="R94" s="25">
        <f t="shared" si="2"/>
        <v>3.0654871339567271</v>
      </c>
      <c r="S94" s="25">
        <f t="shared" si="2"/>
        <v>0.32995425329607564</v>
      </c>
      <c r="T94" s="25">
        <f t="shared" si="2"/>
        <v>41.932383842098247</v>
      </c>
      <c r="U94" s="25">
        <f t="shared" si="2"/>
        <v>250.64819222930154</v>
      </c>
      <c r="V94" s="25">
        <f t="shared" si="2"/>
        <v>46.675182354026958</v>
      </c>
      <c r="W94" s="25">
        <f t="shared" si="2"/>
        <v>0.44111530655909553</v>
      </c>
      <c r="X94" s="25">
        <f t="shared" si="2"/>
        <v>862.90322948107246</v>
      </c>
      <c r="Y94" s="25">
        <f t="shared" si="2"/>
        <v>8.317185903691044</v>
      </c>
      <c r="Z94" s="25">
        <f t="shared" si="2"/>
        <v>98.85465200154799</v>
      </c>
      <c r="AA94" s="25">
        <f t="shared" si="2"/>
        <v>597.80576688729207</v>
      </c>
      <c r="AB94" s="25">
        <f t="shared" si="2"/>
        <v>0.30168807414528975</v>
      </c>
      <c r="AC94" s="25">
        <f t="shared" si="2"/>
        <v>18.209618421174341</v>
      </c>
      <c r="AD94" s="25">
        <f t="shared" si="2"/>
        <v>8.0379389582219546E-2</v>
      </c>
      <c r="AE94" s="25">
        <f t="shared" si="2"/>
        <v>0.36352911275364391</v>
      </c>
      <c r="AF94" s="25">
        <f t="shared" si="2"/>
        <v>30.150733503942156</v>
      </c>
      <c r="AG94" s="25">
        <f t="shared" si="2"/>
        <v>7.1548140145008388</v>
      </c>
      <c r="AH94" s="25">
        <f t="shared" si="2"/>
        <v>3.9414188323021473</v>
      </c>
      <c r="AI94" s="25">
        <f t="shared" si="2"/>
        <v>768.26750397350702</v>
      </c>
      <c r="AJ94" s="25">
        <f t="shared" si="2"/>
        <v>0.98570587034728929</v>
      </c>
      <c r="AK94" s="25">
        <f t="shared" si="2"/>
        <v>110.1463696945805</v>
      </c>
      <c r="AL94" s="25">
        <f t="shared" si="2"/>
        <v>30.150733503942156</v>
      </c>
    </row>
    <row r="95" spans="1:146">
      <c r="A95" s="25" t="s">
        <v>617</v>
      </c>
      <c r="B95" s="25" t="e">
        <f>MEDIAN(B1:B89)</f>
        <v>#NUM!</v>
      </c>
      <c r="C95" s="25" t="e">
        <f t="shared" ref="C95:AL95" si="3">MEDIAN(C1:C89)</f>
        <v>#NUM!</v>
      </c>
      <c r="D95" s="25" t="e">
        <f t="shared" si="3"/>
        <v>#NUM!</v>
      </c>
      <c r="E95" s="25">
        <f t="shared" si="3"/>
        <v>0</v>
      </c>
      <c r="F95" s="25">
        <f t="shared" si="3"/>
        <v>22.351728158952401</v>
      </c>
      <c r="G95" s="25">
        <f t="shared" si="3"/>
        <v>463371.72133563098</v>
      </c>
      <c r="H95" s="25">
        <f t="shared" si="3"/>
        <v>18.058631124294301</v>
      </c>
      <c r="I95" s="25">
        <f t="shared" si="3"/>
        <v>48.808317576762803</v>
      </c>
      <c r="J95" s="25">
        <f t="shared" si="3"/>
        <v>22.029138182332499</v>
      </c>
      <c r="K95" s="25">
        <f t="shared" si="3"/>
        <v>3.3263340436490898</v>
      </c>
      <c r="L95" s="25">
        <f t="shared" si="3"/>
        <v>6.1027939146233501E-2</v>
      </c>
      <c r="M95" s="25">
        <f t="shared" si="3"/>
        <v>0.62843840194787903</v>
      </c>
      <c r="N95" s="25">
        <f t="shared" si="3"/>
        <v>50.200442880997002</v>
      </c>
      <c r="O95" s="25">
        <f t="shared" si="3"/>
        <v>17.053456965655599</v>
      </c>
      <c r="P95" s="25">
        <f t="shared" si="3"/>
        <v>1.00721978931791</v>
      </c>
      <c r="Q95" s="25">
        <f t="shared" si="3"/>
        <v>0.24491757982457599</v>
      </c>
      <c r="R95" s="25">
        <f t="shared" si="3"/>
        <v>1.0538228878288768E-2</v>
      </c>
      <c r="S95" s="25">
        <f t="shared" si="3"/>
        <v>0.130802370600032</v>
      </c>
      <c r="T95" s="25">
        <f t="shared" si="3"/>
        <v>1.0019751373238599</v>
      </c>
      <c r="U95" s="25">
        <f t="shared" si="3"/>
        <v>7.0713759378289502</v>
      </c>
      <c r="V95" s="25">
        <f t="shared" si="3"/>
        <v>0.119208926444138</v>
      </c>
      <c r="W95" s="25">
        <f t="shared" si="3"/>
        <v>2.30175328511165E-2</v>
      </c>
      <c r="X95" s="25">
        <f t="shared" si="3"/>
        <v>27.840804772199601</v>
      </c>
      <c r="Y95" s="25">
        <f t="shared" si="3"/>
        <v>0.159970230783575</v>
      </c>
      <c r="Z95" s="25">
        <f t="shared" si="3"/>
        <v>0.24621506054574357</v>
      </c>
      <c r="AA95" s="25">
        <f t="shared" si="3"/>
        <v>0.35717246912215861</v>
      </c>
      <c r="AB95" s="25">
        <f t="shared" si="3"/>
        <v>1.2286031551833275E-2</v>
      </c>
      <c r="AC95" s="25">
        <f t="shared" si="3"/>
        <v>0.41822311015549946</v>
      </c>
      <c r="AD95" s="25">
        <f t="shared" si="3"/>
        <v>1.3014774682090929E-3</v>
      </c>
      <c r="AE95" s="25">
        <f t="shared" si="3"/>
        <v>5.0435467980118123E-2</v>
      </c>
      <c r="AF95" s="25">
        <f t="shared" si="3"/>
        <v>8.0872324439014154E-2</v>
      </c>
      <c r="AG95" s="25">
        <f t="shared" si="3"/>
        <v>6.102298870359249E-2</v>
      </c>
      <c r="AH95" s="25">
        <f t="shared" si="3"/>
        <v>1.3504803001331079E-2</v>
      </c>
      <c r="AI95" s="25">
        <f t="shared" si="3"/>
        <v>0.8009357665479202</v>
      </c>
      <c r="AJ95" s="25">
        <f t="shared" si="3"/>
        <v>1.8803231400485682E-3</v>
      </c>
      <c r="AK95" s="25">
        <f t="shared" si="3"/>
        <v>8.2428355250248886E-2</v>
      </c>
      <c r="AL95" s="25">
        <f t="shared" si="3"/>
        <v>8.0872324439014154E-2</v>
      </c>
    </row>
  </sheetData>
  <conditionalFormatting sqref="ET1">
    <cfRule type="colorScale" priority="4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13</vt:i4>
      </vt:variant>
    </vt:vector>
  </HeadingPairs>
  <TitlesOfParts>
    <vt:vector size="13" baseType="lpstr">
      <vt:lpstr>all</vt:lpstr>
      <vt:lpstr>Fakos</vt:lpstr>
      <vt:lpstr>Kaspakas</vt:lpstr>
      <vt:lpstr>Sardes</vt:lpstr>
      <vt:lpstr>depth_profiles_05_08_21</vt:lpstr>
      <vt:lpstr>Fakos sericitic</vt:lpstr>
      <vt:lpstr>Fakos epithermal HS</vt:lpstr>
      <vt:lpstr>Fakos trans</vt:lpstr>
      <vt:lpstr>Fakos epithermal IS</vt:lpstr>
      <vt:lpstr>Kaspakas sericitic</vt:lpstr>
      <vt:lpstr>Kaspakas epithermal IS</vt:lpstr>
      <vt:lpstr>Sardes porphyry potassic prop</vt:lpstr>
      <vt:lpstr>Sardes epithermal 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Frederik Börner</dc:creator>
  <cp:lastModifiedBy>Frederik Börner</cp:lastModifiedBy>
  <dcterms:created xsi:type="dcterms:W3CDTF">2021-07-01T08:37:45Z</dcterms:created>
  <dcterms:modified xsi:type="dcterms:W3CDTF">2022-04-08T15:43:08Z</dcterms:modified>
</cp:coreProperties>
</file>